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24226"/>
  <mc:AlternateContent xmlns:mc="http://schemas.openxmlformats.org/markup-compatibility/2006">
    <mc:Choice Requires="x15">
      <x15ac:absPath xmlns:x15ac="http://schemas.microsoft.com/office/spreadsheetml/2010/11/ac" url="C:\Users\Meghan\Documents\eps-us\InputData\fuels\PEI\"/>
    </mc:Choice>
  </mc:AlternateContent>
  <bookViews>
    <workbookView xWindow="120" yWindow="135" windowWidth="19260" windowHeight="6060" tabRatio="783"/>
  </bookViews>
  <sheets>
    <sheet name="About" sheetId="1" r:id="rId1"/>
    <sheet name="Key to Data Locs" sheetId="14" r:id="rId2"/>
    <sheet name="GREET1 Results" sheetId="2" r:id="rId3"/>
    <sheet name="GREET1 EF" sheetId="4" r:id="rId4"/>
    <sheet name="GREET1 Electric" sheetId="16" r:id="rId5"/>
    <sheet name="GREET1 JetFuel_WTWa" sheetId="3" r:id="rId6"/>
    <sheet name="GREET1 Fuel_Specs" sheetId="15" r:id="rId7"/>
    <sheet name="EF Hub" sheetId="27" r:id="rId8"/>
    <sheet name="Fuel Heat Contents" sheetId="28" r:id="rId9"/>
    <sheet name="eGrid Plant" sheetId="17" r:id="rId10"/>
    <sheet name="Hard Coal and Lignite" sheetId="18" r:id="rId11"/>
    <sheet name="PEI-TFPEI-LDVs" sheetId="5" r:id="rId12"/>
    <sheet name="PEI-TFPEI-HDVs" sheetId="9" r:id="rId13"/>
    <sheet name="PEI-TFPEI-aircraft" sheetId="10" r:id="rId14"/>
    <sheet name="PEI-TFPEI-rail" sheetId="11" r:id="rId15"/>
    <sheet name="PEI-TFPEI-ships" sheetId="12" r:id="rId16"/>
    <sheet name="PEI-TFPEI-motorbikes" sheetId="13" r:id="rId17"/>
    <sheet name="PEI-EFPEI" sheetId="6" r:id="rId18"/>
    <sheet name="PEI-BFPEI" sheetId="7" r:id="rId19"/>
    <sheet name="PEI-IFPEI-cement" sheetId="19" r:id="rId20"/>
    <sheet name="PEI-IFPEI-ngps" sheetId="29" r:id="rId21"/>
    <sheet name="PEI-IFPEI-steel" sheetId="30" r:id="rId22"/>
    <sheet name="PEI-IFPEI-chemicals" sheetId="31" r:id="rId23"/>
    <sheet name="PEI-IFPEI-mining" sheetId="32" r:id="rId24"/>
    <sheet name="PEI-IFPEI-waste-mgmt" sheetId="33" r:id="rId25"/>
    <sheet name="PEI-IFPEI-agriculture" sheetId="34" r:id="rId26"/>
    <sheet name="PEI-IFPEI-other-industries" sheetId="35" r:id="rId27"/>
  </sheets>
  <definedNames>
    <definedName name="BTU_per_kWh">About!$A$193</definedName>
    <definedName name="HHV_Adjust">About!$A$190</definedName>
    <definedName name="use_lifecycle_biofuel_EIs">About!$A$76</definedName>
  </definedNames>
  <calcPr calcId="162913"/>
  <pivotCaches>
    <pivotCache cacheId="2" r:id="rId28"/>
    <pivotCache cacheId="3" r:id="rId29"/>
  </pivotCaches>
</workbook>
</file>

<file path=xl/calcChain.xml><?xml version="1.0" encoding="utf-8"?>
<calcChain xmlns="http://schemas.openxmlformats.org/spreadsheetml/2006/main">
  <c r="C2" i="30" l="1"/>
  <c r="K12" i="35"/>
  <c r="J12" i="35"/>
  <c r="I12" i="35"/>
  <c r="H12" i="35"/>
  <c r="F12" i="35"/>
  <c r="D12" i="35"/>
  <c r="C12" i="35"/>
  <c r="K11" i="35"/>
  <c r="J11" i="35"/>
  <c r="I11" i="35"/>
  <c r="H11" i="35"/>
  <c r="F11" i="35"/>
  <c r="D11" i="35"/>
  <c r="C11" i="35"/>
  <c r="K10" i="35"/>
  <c r="J10" i="35"/>
  <c r="I10" i="35"/>
  <c r="H10" i="35"/>
  <c r="F10" i="35"/>
  <c r="E10" i="35"/>
  <c r="D10" i="35"/>
  <c r="C10" i="35"/>
  <c r="K9" i="35"/>
  <c r="J9" i="35"/>
  <c r="I9" i="35"/>
  <c r="H9" i="35"/>
  <c r="F9" i="35"/>
  <c r="E9" i="35"/>
  <c r="D9" i="35"/>
  <c r="C9" i="35"/>
  <c r="K8" i="35"/>
  <c r="J8" i="35"/>
  <c r="I8" i="35"/>
  <c r="H8" i="35"/>
  <c r="F8" i="35"/>
  <c r="E8" i="35"/>
  <c r="D8" i="35"/>
  <c r="C8" i="35"/>
  <c r="K7" i="35"/>
  <c r="J7" i="35"/>
  <c r="I7" i="35"/>
  <c r="H7" i="35"/>
  <c r="F7" i="35"/>
  <c r="E7" i="35"/>
  <c r="D7" i="35"/>
  <c r="C7" i="35"/>
  <c r="K6" i="35"/>
  <c r="J6" i="35"/>
  <c r="I6" i="35"/>
  <c r="H6" i="35"/>
  <c r="F6" i="35"/>
  <c r="E6" i="35"/>
  <c r="D6" i="35"/>
  <c r="C6" i="35"/>
  <c r="K5" i="35"/>
  <c r="J5" i="35"/>
  <c r="I5" i="35"/>
  <c r="H5" i="35"/>
  <c r="F5" i="35"/>
  <c r="E5" i="35"/>
  <c r="D5" i="35"/>
  <c r="C5" i="35"/>
  <c r="K4" i="35"/>
  <c r="J4" i="35"/>
  <c r="I4" i="35"/>
  <c r="H4" i="35"/>
  <c r="F4" i="35"/>
  <c r="E4" i="35"/>
  <c r="D4" i="35"/>
  <c r="C4" i="35"/>
  <c r="K3" i="35"/>
  <c r="J3" i="35"/>
  <c r="I3" i="35"/>
  <c r="H3" i="35"/>
  <c r="F3" i="35"/>
  <c r="E3" i="35"/>
  <c r="D3" i="35"/>
  <c r="C3" i="35"/>
  <c r="K2" i="35"/>
  <c r="J2" i="35"/>
  <c r="I2" i="35"/>
  <c r="H2" i="35"/>
  <c r="F2" i="35"/>
  <c r="E2" i="35"/>
  <c r="D2" i="35"/>
  <c r="C2" i="35"/>
  <c r="K12" i="34"/>
  <c r="J12" i="34"/>
  <c r="I12" i="34"/>
  <c r="H12" i="34"/>
  <c r="F12" i="34"/>
  <c r="D12" i="34"/>
  <c r="C12" i="34"/>
  <c r="K11" i="34"/>
  <c r="J11" i="34"/>
  <c r="I11" i="34"/>
  <c r="H11" i="34"/>
  <c r="F11" i="34"/>
  <c r="D11" i="34"/>
  <c r="C11" i="34"/>
  <c r="K10" i="34"/>
  <c r="J10" i="34"/>
  <c r="I10" i="34"/>
  <c r="H10" i="34"/>
  <c r="F10" i="34"/>
  <c r="E10" i="34"/>
  <c r="D10" i="34"/>
  <c r="C10" i="34"/>
  <c r="K9" i="34"/>
  <c r="J9" i="34"/>
  <c r="I9" i="34"/>
  <c r="H9" i="34"/>
  <c r="F9" i="34"/>
  <c r="E9" i="34"/>
  <c r="D9" i="34"/>
  <c r="C9" i="34"/>
  <c r="K8" i="34"/>
  <c r="J8" i="34"/>
  <c r="I8" i="34"/>
  <c r="H8" i="34"/>
  <c r="F8" i="34"/>
  <c r="E8" i="34"/>
  <c r="D8" i="34"/>
  <c r="C8" i="34"/>
  <c r="K7" i="34"/>
  <c r="J7" i="34"/>
  <c r="I7" i="34"/>
  <c r="H7" i="34"/>
  <c r="F7" i="34"/>
  <c r="E7" i="34"/>
  <c r="D7" i="34"/>
  <c r="C7" i="34"/>
  <c r="K6" i="34"/>
  <c r="J6" i="34"/>
  <c r="I6" i="34"/>
  <c r="H6" i="34"/>
  <c r="F6" i="34"/>
  <c r="E6" i="34"/>
  <c r="D6" i="34"/>
  <c r="C6" i="34"/>
  <c r="K5" i="34"/>
  <c r="J5" i="34"/>
  <c r="I5" i="34"/>
  <c r="H5" i="34"/>
  <c r="F5" i="34"/>
  <c r="E5" i="34"/>
  <c r="D5" i="34"/>
  <c r="C5" i="34"/>
  <c r="K4" i="34"/>
  <c r="J4" i="34"/>
  <c r="I4" i="34"/>
  <c r="H4" i="34"/>
  <c r="F4" i="34"/>
  <c r="E4" i="34"/>
  <c r="D4" i="34"/>
  <c r="C4" i="34"/>
  <c r="K3" i="34"/>
  <c r="J3" i="34"/>
  <c r="I3" i="34"/>
  <c r="H3" i="34"/>
  <c r="F3" i="34"/>
  <c r="E3" i="34"/>
  <c r="D3" i="34"/>
  <c r="C3" i="34"/>
  <c r="K2" i="34"/>
  <c r="J2" i="34"/>
  <c r="I2" i="34"/>
  <c r="H2" i="34"/>
  <c r="F2" i="34"/>
  <c r="E2" i="34"/>
  <c r="D2" i="34"/>
  <c r="C2" i="34"/>
  <c r="K12" i="33"/>
  <c r="J12" i="33"/>
  <c r="I12" i="33"/>
  <c r="H12" i="33"/>
  <c r="F12" i="33"/>
  <c r="D12" i="33"/>
  <c r="C12" i="33"/>
  <c r="K11" i="33"/>
  <c r="J11" i="33"/>
  <c r="I11" i="33"/>
  <c r="H11" i="33"/>
  <c r="F11" i="33"/>
  <c r="D11" i="33"/>
  <c r="C11" i="33"/>
  <c r="K10" i="33"/>
  <c r="J10" i="33"/>
  <c r="I10" i="33"/>
  <c r="H10" i="33"/>
  <c r="F10" i="33"/>
  <c r="E10" i="33"/>
  <c r="D10" i="33"/>
  <c r="C10" i="33"/>
  <c r="K9" i="33"/>
  <c r="J9" i="33"/>
  <c r="I9" i="33"/>
  <c r="H9" i="33"/>
  <c r="F9" i="33"/>
  <c r="E9" i="33"/>
  <c r="D9" i="33"/>
  <c r="C9" i="33"/>
  <c r="K8" i="33"/>
  <c r="J8" i="33"/>
  <c r="I8" i="33"/>
  <c r="H8" i="33"/>
  <c r="F8" i="33"/>
  <c r="E8" i="33"/>
  <c r="D8" i="33"/>
  <c r="C8" i="33"/>
  <c r="K7" i="33"/>
  <c r="J7" i="33"/>
  <c r="I7" i="33"/>
  <c r="H7" i="33"/>
  <c r="F7" i="33"/>
  <c r="E7" i="33"/>
  <c r="D7" i="33"/>
  <c r="C7" i="33"/>
  <c r="K6" i="33"/>
  <c r="J6" i="33"/>
  <c r="I6" i="33"/>
  <c r="H6" i="33"/>
  <c r="F6" i="33"/>
  <c r="E6" i="33"/>
  <c r="D6" i="33"/>
  <c r="C6" i="33"/>
  <c r="K5" i="33"/>
  <c r="J5" i="33"/>
  <c r="I5" i="33"/>
  <c r="H5" i="33"/>
  <c r="F5" i="33"/>
  <c r="E5" i="33"/>
  <c r="D5" i="33"/>
  <c r="C5" i="33"/>
  <c r="K4" i="33"/>
  <c r="J4" i="33"/>
  <c r="I4" i="33"/>
  <c r="H4" i="33"/>
  <c r="F4" i="33"/>
  <c r="E4" i="33"/>
  <c r="D4" i="33"/>
  <c r="C4" i="33"/>
  <c r="K3" i="33"/>
  <c r="J3" i="33"/>
  <c r="I3" i="33"/>
  <c r="H3" i="33"/>
  <c r="F3" i="33"/>
  <c r="E3" i="33"/>
  <c r="D3" i="33"/>
  <c r="C3" i="33"/>
  <c r="K2" i="33"/>
  <c r="J2" i="33"/>
  <c r="I2" i="33"/>
  <c r="H2" i="33"/>
  <c r="F2" i="33"/>
  <c r="E2" i="33"/>
  <c r="D2" i="33"/>
  <c r="C2" i="33"/>
  <c r="K12" i="32"/>
  <c r="J12" i="32"/>
  <c r="I12" i="32"/>
  <c r="H12" i="32"/>
  <c r="F12" i="32"/>
  <c r="D12" i="32"/>
  <c r="C12" i="32"/>
  <c r="K11" i="32"/>
  <c r="J11" i="32"/>
  <c r="I11" i="32"/>
  <c r="H11" i="32"/>
  <c r="F11" i="32"/>
  <c r="D11" i="32"/>
  <c r="C11" i="32"/>
  <c r="K10" i="32"/>
  <c r="J10" i="32"/>
  <c r="I10" i="32"/>
  <c r="H10" i="32"/>
  <c r="F10" i="32"/>
  <c r="E10" i="32"/>
  <c r="D10" i="32"/>
  <c r="C10" i="32"/>
  <c r="K9" i="32"/>
  <c r="J9" i="32"/>
  <c r="I9" i="32"/>
  <c r="H9" i="32"/>
  <c r="F9" i="32"/>
  <c r="E9" i="32"/>
  <c r="D9" i="32"/>
  <c r="C9" i="32"/>
  <c r="K8" i="32"/>
  <c r="J8" i="32"/>
  <c r="I8" i="32"/>
  <c r="H8" i="32"/>
  <c r="F8" i="32"/>
  <c r="E8" i="32"/>
  <c r="D8" i="32"/>
  <c r="C8" i="32"/>
  <c r="K7" i="32"/>
  <c r="J7" i="32"/>
  <c r="I7" i="32"/>
  <c r="H7" i="32"/>
  <c r="F7" i="32"/>
  <c r="E7" i="32"/>
  <c r="D7" i="32"/>
  <c r="C7" i="32"/>
  <c r="K6" i="32"/>
  <c r="J6" i="32"/>
  <c r="I6" i="32"/>
  <c r="H6" i="32"/>
  <c r="F6" i="32"/>
  <c r="E6" i="32"/>
  <c r="D6" i="32"/>
  <c r="C6" i="32"/>
  <c r="K5" i="32"/>
  <c r="J5" i="32"/>
  <c r="I5" i="32"/>
  <c r="H5" i="32"/>
  <c r="F5" i="32"/>
  <c r="E5" i="32"/>
  <c r="D5" i="32"/>
  <c r="C5" i="32"/>
  <c r="K4" i="32"/>
  <c r="J4" i="32"/>
  <c r="I4" i="32"/>
  <c r="H4" i="32"/>
  <c r="F4" i="32"/>
  <c r="E4" i="32"/>
  <c r="D4" i="32"/>
  <c r="C4" i="32"/>
  <c r="K3" i="32"/>
  <c r="J3" i="32"/>
  <c r="I3" i="32"/>
  <c r="H3" i="32"/>
  <c r="F3" i="32"/>
  <c r="E3" i="32"/>
  <c r="D3" i="32"/>
  <c r="C3" i="32"/>
  <c r="K2" i="32"/>
  <c r="J2" i="32"/>
  <c r="I2" i="32"/>
  <c r="H2" i="32"/>
  <c r="F2" i="32"/>
  <c r="E2" i="32"/>
  <c r="D2" i="32"/>
  <c r="C2" i="32"/>
  <c r="J10" i="31" l="1"/>
  <c r="K12" i="31"/>
  <c r="J12" i="31"/>
  <c r="I12" i="31"/>
  <c r="H12" i="31"/>
  <c r="F12" i="31"/>
  <c r="D12" i="31"/>
  <c r="C12" i="31"/>
  <c r="K11" i="31"/>
  <c r="J11" i="31"/>
  <c r="I11" i="31"/>
  <c r="H11" i="31"/>
  <c r="F11" i="31"/>
  <c r="D11" i="31"/>
  <c r="C11" i="31"/>
  <c r="K10" i="31"/>
  <c r="I10" i="31"/>
  <c r="H10" i="31"/>
  <c r="F10" i="31"/>
  <c r="E10" i="31"/>
  <c r="D10" i="31"/>
  <c r="C10" i="31"/>
  <c r="K9" i="31"/>
  <c r="J9" i="31"/>
  <c r="I9" i="31"/>
  <c r="H9" i="31"/>
  <c r="F9" i="31"/>
  <c r="E9" i="31"/>
  <c r="D9" i="31"/>
  <c r="C9" i="31"/>
  <c r="K8" i="31"/>
  <c r="J8" i="31"/>
  <c r="I8" i="31"/>
  <c r="H8" i="31"/>
  <c r="F8" i="31"/>
  <c r="E8" i="31"/>
  <c r="D8" i="31"/>
  <c r="C8" i="31"/>
  <c r="K7" i="31"/>
  <c r="J7" i="31"/>
  <c r="I7" i="31"/>
  <c r="H7" i="31"/>
  <c r="F7" i="31"/>
  <c r="E7" i="31"/>
  <c r="D7" i="31"/>
  <c r="C7" i="31"/>
  <c r="K6" i="31"/>
  <c r="J6" i="31"/>
  <c r="I6" i="31"/>
  <c r="H6" i="31"/>
  <c r="F6" i="31"/>
  <c r="E6" i="31"/>
  <c r="D6" i="31"/>
  <c r="C6" i="31"/>
  <c r="K5" i="31"/>
  <c r="J5" i="31"/>
  <c r="I5" i="31"/>
  <c r="H5" i="31"/>
  <c r="F5" i="31"/>
  <c r="E5" i="31"/>
  <c r="D5" i="31"/>
  <c r="C5" i="31"/>
  <c r="K4" i="31"/>
  <c r="J4" i="31"/>
  <c r="I4" i="31"/>
  <c r="H4" i="31"/>
  <c r="F4" i="31"/>
  <c r="E4" i="31"/>
  <c r="D4" i="31"/>
  <c r="C4" i="31"/>
  <c r="K3" i="31"/>
  <c r="J3" i="31"/>
  <c r="I3" i="31"/>
  <c r="H3" i="31"/>
  <c r="F3" i="31"/>
  <c r="E3" i="31"/>
  <c r="D3" i="31"/>
  <c r="C3" i="31"/>
  <c r="K2" i="31"/>
  <c r="J2" i="31"/>
  <c r="I2" i="31"/>
  <c r="H2" i="31"/>
  <c r="F2" i="31"/>
  <c r="E2" i="31"/>
  <c r="D2" i="31"/>
  <c r="C2" i="31"/>
  <c r="J10" i="30" l="1"/>
  <c r="K12" i="30"/>
  <c r="J12" i="30"/>
  <c r="I12" i="30"/>
  <c r="H12" i="30"/>
  <c r="F12" i="30"/>
  <c r="D12" i="30"/>
  <c r="C12" i="30"/>
  <c r="K11" i="30"/>
  <c r="J11" i="30"/>
  <c r="I11" i="30"/>
  <c r="H11" i="30"/>
  <c r="F11" i="30"/>
  <c r="D11" i="30"/>
  <c r="C11" i="30"/>
  <c r="K10" i="30"/>
  <c r="I10" i="30"/>
  <c r="H10" i="30"/>
  <c r="F10" i="30"/>
  <c r="E10" i="30"/>
  <c r="D10" i="30"/>
  <c r="C10" i="30"/>
  <c r="K9" i="30"/>
  <c r="J9" i="30"/>
  <c r="I9" i="30"/>
  <c r="H9" i="30"/>
  <c r="F9" i="30"/>
  <c r="E9" i="30"/>
  <c r="D9" i="30"/>
  <c r="C9" i="30"/>
  <c r="K8" i="30"/>
  <c r="J8" i="30"/>
  <c r="I8" i="30"/>
  <c r="H8" i="30"/>
  <c r="F8" i="30"/>
  <c r="E8" i="30"/>
  <c r="D8" i="30"/>
  <c r="C8" i="30"/>
  <c r="K7" i="30"/>
  <c r="J7" i="30"/>
  <c r="I7" i="30"/>
  <c r="H7" i="30"/>
  <c r="F7" i="30"/>
  <c r="E7" i="30"/>
  <c r="D7" i="30"/>
  <c r="C7" i="30"/>
  <c r="K6" i="30"/>
  <c r="J6" i="30"/>
  <c r="I6" i="30"/>
  <c r="H6" i="30"/>
  <c r="F6" i="30"/>
  <c r="E6" i="30"/>
  <c r="D6" i="30"/>
  <c r="C6" i="30"/>
  <c r="K5" i="30"/>
  <c r="J5" i="30"/>
  <c r="I5" i="30"/>
  <c r="H5" i="30"/>
  <c r="F5" i="30"/>
  <c r="E5" i="30"/>
  <c r="D5" i="30"/>
  <c r="C5" i="30"/>
  <c r="K4" i="30"/>
  <c r="J4" i="30"/>
  <c r="I4" i="30"/>
  <c r="H4" i="30"/>
  <c r="F4" i="30"/>
  <c r="E4" i="30"/>
  <c r="D4" i="30"/>
  <c r="C4" i="30"/>
  <c r="K3" i="30"/>
  <c r="J3" i="30"/>
  <c r="I3" i="30"/>
  <c r="H3" i="30"/>
  <c r="F3" i="30"/>
  <c r="E3" i="30"/>
  <c r="D3" i="30"/>
  <c r="C3" i="30"/>
  <c r="K2" i="30"/>
  <c r="J2" i="30"/>
  <c r="I2" i="30"/>
  <c r="H2" i="30"/>
  <c r="F2" i="30"/>
  <c r="E2" i="30"/>
  <c r="D2" i="30"/>
  <c r="K12" i="29"/>
  <c r="J12" i="29"/>
  <c r="I12" i="29"/>
  <c r="H12" i="29"/>
  <c r="F12" i="29"/>
  <c r="D12" i="29"/>
  <c r="C12" i="29"/>
  <c r="K11" i="29"/>
  <c r="J11" i="29"/>
  <c r="I11" i="29"/>
  <c r="H11" i="29"/>
  <c r="F11" i="29"/>
  <c r="D11" i="29"/>
  <c r="C11" i="29"/>
  <c r="K10" i="29"/>
  <c r="J10" i="29"/>
  <c r="I10" i="29"/>
  <c r="H10" i="29"/>
  <c r="F10" i="29"/>
  <c r="E10" i="29"/>
  <c r="D10" i="29"/>
  <c r="C10" i="29"/>
  <c r="K9" i="29"/>
  <c r="J9" i="29"/>
  <c r="I9" i="29"/>
  <c r="H9" i="29"/>
  <c r="F9" i="29"/>
  <c r="E9" i="29"/>
  <c r="D9" i="29"/>
  <c r="C9" i="29"/>
  <c r="K8" i="29"/>
  <c r="J8" i="29"/>
  <c r="I8" i="29"/>
  <c r="H8" i="29"/>
  <c r="F8" i="29"/>
  <c r="E8" i="29"/>
  <c r="D8" i="29"/>
  <c r="C8" i="29"/>
  <c r="K7" i="29"/>
  <c r="J7" i="29"/>
  <c r="I7" i="29"/>
  <c r="H7" i="29"/>
  <c r="F7" i="29"/>
  <c r="E7" i="29"/>
  <c r="D7" i="29"/>
  <c r="C7" i="29"/>
  <c r="K6" i="29"/>
  <c r="J6" i="29"/>
  <c r="I6" i="29"/>
  <c r="H6" i="29"/>
  <c r="F6" i="29"/>
  <c r="E6" i="29"/>
  <c r="D6" i="29"/>
  <c r="C6" i="29"/>
  <c r="K5" i="29"/>
  <c r="J5" i="29"/>
  <c r="I5" i="29"/>
  <c r="H5" i="29"/>
  <c r="F5" i="29"/>
  <c r="E5" i="29"/>
  <c r="D5" i="29"/>
  <c r="C5" i="29"/>
  <c r="K4" i="29"/>
  <c r="J4" i="29"/>
  <c r="I4" i="29"/>
  <c r="H4" i="29"/>
  <c r="F4" i="29"/>
  <c r="E4" i="29"/>
  <c r="D4" i="29"/>
  <c r="C4" i="29"/>
  <c r="K3" i="29"/>
  <c r="J3" i="29"/>
  <c r="I3" i="29"/>
  <c r="H3" i="29"/>
  <c r="F3" i="29"/>
  <c r="E3" i="29"/>
  <c r="D3" i="29"/>
  <c r="C3" i="29"/>
  <c r="K2" i="29"/>
  <c r="J2" i="29"/>
  <c r="I2" i="29"/>
  <c r="H2" i="29"/>
  <c r="F2" i="29"/>
  <c r="E2" i="29"/>
  <c r="D2" i="29"/>
  <c r="C2" i="29"/>
  <c r="K12" i="19"/>
  <c r="K11" i="19"/>
  <c r="K4" i="19"/>
  <c r="K5" i="19"/>
  <c r="K6" i="19"/>
  <c r="K7" i="19"/>
  <c r="K8" i="19"/>
  <c r="K9" i="19"/>
  <c r="K10" i="19"/>
  <c r="K3" i="19"/>
  <c r="K2" i="19"/>
  <c r="J4" i="19"/>
  <c r="J5" i="19"/>
  <c r="J6" i="19"/>
  <c r="J7" i="19"/>
  <c r="J8" i="19"/>
  <c r="J9" i="19"/>
  <c r="J10" i="19"/>
  <c r="J3" i="19"/>
  <c r="I4" i="19"/>
  <c r="I5" i="19"/>
  <c r="I6" i="19"/>
  <c r="I7" i="19"/>
  <c r="I8" i="19"/>
  <c r="I9" i="19"/>
  <c r="I10" i="19"/>
  <c r="I3" i="19"/>
  <c r="H4" i="19"/>
  <c r="H5" i="19"/>
  <c r="H6" i="19"/>
  <c r="H7" i="19"/>
  <c r="H8" i="19"/>
  <c r="H9" i="19"/>
  <c r="H10" i="19"/>
  <c r="H3" i="19"/>
  <c r="F4" i="19"/>
  <c r="F5" i="19"/>
  <c r="F6" i="19"/>
  <c r="F7" i="19"/>
  <c r="F8" i="19"/>
  <c r="F9" i="19"/>
  <c r="F10" i="19"/>
  <c r="F3" i="19"/>
  <c r="E4" i="19"/>
  <c r="E5" i="19"/>
  <c r="E6" i="19"/>
  <c r="E7" i="19"/>
  <c r="E8" i="19"/>
  <c r="E9" i="19"/>
  <c r="E10" i="19"/>
  <c r="E3" i="19"/>
  <c r="E2" i="19"/>
  <c r="D4" i="19"/>
  <c r="D5" i="19"/>
  <c r="D6" i="19"/>
  <c r="D7" i="19"/>
  <c r="D8" i="19"/>
  <c r="D9" i="19"/>
  <c r="D10" i="19"/>
  <c r="D3" i="19"/>
  <c r="C4" i="19"/>
  <c r="C5" i="19"/>
  <c r="C6" i="19"/>
  <c r="C7" i="19"/>
  <c r="C8" i="19"/>
  <c r="C9" i="19"/>
  <c r="C10" i="19"/>
  <c r="C3" i="19"/>
  <c r="K12" i="7"/>
  <c r="K11" i="7"/>
  <c r="K4" i="7"/>
  <c r="K5" i="7"/>
  <c r="K6" i="7"/>
  <c r="K7" i="7"/>
  <c r="K8" i="7"/>
  <c r="K9" i="7"/>
  <c r="K10" i="7"/>
  <c r="K3" i="7"/>
  <c r="K2" i="7"/>
  <c r="J4" i="7"/>
  <c r="J5" i="7"/>
  <c r="J6" i="7"/>
  <c r="J7" i="7"/>
  <c r="J8" i="7"/>
  <c r="J9" i="7"/>
  <c r="J10" i="7"/>
  <c r="J3" i="7"/>
  <c r="I4" i="7"/>
  <c r="I5" i="7"/>
  <c r="I6" i="7"/>
  <c r="I7" i="7"/>
  <c r="I8" i="7"/>
  <c r="I9" i="7"/>
  <c r="I10" i="7"/>
  <c r="I3" i="7"/>
  <c r="H4" i="7" l="1"/>
  <c r="H5" i="7"/>
  <c r="H6" i="7"/>
  <c r="H7" i="7"/>
  <c r="H8" i="7"/>
  <c r="H9" i="7"/>
  <c r="H10" i="7"/>
  <c r="H3" i="7"/>
  <c r="G4" i="7"/>
  <c r="G5" i="7"/>
  <c r="G6" i="7"/>
  <c r="G7" i="7"/>
  <c r="G8" i="7"/>
  <c r="G9" i="7"/>
  <c r="G10" i="7"/>
  <c r="G3" i="7"/>
  <c r="G2" i="7"/>
  <c r="E4" i="7"/>
  <c r="E5" i="7"/>
  <c r="E6" i="7"/>
  <c r="E7" i="7"/>
  <c r="E8" i="7"/>
  <c r="E9" i="7"/>
  <c r="E10" i="7"/>
  <c r="E3" i="7"/>
  <c r="D4" i="7"/>
  <c r="D5" i="7"/>
  <c r="D6" i="7"/>
  <c r="D7" i="7"/>
  <c r="D8" i="7"/>
  <c r="D9" i="7"/>
  <c r="D10" i="7"/>
  <c r="D3" i="7"/>
  <c r="C4" i="7"/>
  <c r="C5" i="7"/>
  <c r="C6" i="7"/>
  <c r="C7" i="7"/>
  <c r="C8" i="7"/>
  <c r="C9" i="7"/>
  <c r="C10" i="7"/>
  <c r="C3" i="7"/>
  <c r="M8" i="6"/>
  <c r="M5" i="6"/>
  <c r="L4" i="6"/>
  <c r="L5" i="6"/>
  <c r="L6" i="6"/>
  <c r="L7" i="6"/>
  <c r="L8" i="6"/>
  <c r="L9" i="6"/>
  <c r="L10" i="6"/>
  <c r="L3" i="6"/>
  <c r="I4" i="6"/>
  <c r="I5" i="6"/>
  <c r="I6" i="6"/>
  <c r="I7" i="6"/>
  <c r="I8" i="6"/>
  <c r="I9" i="6"/>
  <c r="I10" i="6"/>
  <c r="I3" i="6"/>
  <c r="C4" i="6"/>
  <c r="C5" i="6"/>
  <c r="C6" i="6"/>
  <c r="C7" i="6"/>
  <c r="C8" i="6"/>
  <c r="C9" i="6"/>
  <c r="C10" i="6"/>
  <c r="C3" i="6"/>
  <c r="B4" i="6"/>
  <c r="B5" i="6"/>
  <c r="B6" i="6"/>
  <c r="B7" i="6"/>
  <c r="B8" i="6"/>
  <c r="B9" i="6"/>
  <c r="B10" i="6"/>
  <c r="B3" i="6"/>
  <c r="J4" i="13" l="1"/>
  <c r="J5" i="13"/>
  <c r="J6" i="13"/>
  <c r="J7" i="13"/>
  <c r="J8" i="13"/>
  <c r="J9" i="13"/>
  <c r="J10" i="13"/>
  <c r="J3" i="13"/>
  <c r="G4" i="13"/>
  <c r="G5" i="13"/>
  <c r="G6" i="13"/>
  <c r="G7" i="13"/>
  <c r="G8" i="13"/>
  <c r="G9" i="13"/>
  <c r="G10" i="13"/>
  <c r="G3" i="13"/>
  <c r="G2" i="13"/>
  <c r="F4" i="13"/>
  <c r="F5" i="13"/>
  <c r="F6" i="13"/>
  <c r="F7" i="13"/>
  <c r="F8" i="13"/>
  <c r="F9" i="13"/>
  <c r="F10" i="13"/>
  <c r="F3" i="13"/>
  <c r="F2" i="13"/>
  <c r="C4" i="13"/>
  <c r="C5" i="13"/>
  <c r="C6" i="13"/>
  <c r="C7" i="13"/>
  <c r="C8" i="13"/>
  <c r="C9" i="13"/>
  <c r="C10" i="13"/>
  <c r="C3" i="13"/>
  <c r="J4" i="12"/>
  <c r="J5" i="12"/>
  <c r="J6" i="12"/>
  <c r="J7" i="12"/>
  <c r="J8" i="12"/>
  <c r="J9" i="12"/>
  <c r="J10" i="12"/>
  <c r="J3" i="12"/>
  <c r="I4" i="12"/>
  <c r="I5" i="12"/>
  <c r="I6" i="12"/>
  <c r="I7" i="12"/>
  <c r="I8" i="12"/>
  <c r="I9" i="12"/>
  <c r="I10" i="12"/>
  <c r="I3" i="12"/>
  <c r="G4" i="12"/>
  <c r="G5" i="12"/>
  <c r="G6" i="12"/>
  <c r="G7" i="12"/>
  <c r="G8" i="12"/>
  <c r="G9" i="12"/>
  <c r="G10" i="12"/>
  <c r="G3" i="12"/>
  <c r="G2" i="12"/>
  <c r="F4" i="12"/>
  <c r="F5" i="12"/>
  <c r="F6" i="12"/>
  <c r="F7" i="12"/>
  <c r="F8" i="12"/>
  <c r="F9" i="12"/>
  <c r="F10" i="12"/>
  <c r="F3" i="12"/>
  <c r="F2" i="12"/>
  <c r="E3" i="12"/>
  <c r="C4" i="12"/>
  <c r="C5" i="12"/>
  <c r="C6" i="12"/>
  <c r="C7" i="12"/>
  <c r="C8" i="12"/>
  <c r="C9" i="12"/>
  <c r="C10" i="12"/>
  <c r="C3" i="12"/>
  <c r="K5" i="12"/>
  <c r="K5" i="11"/>
  <c r="J4" i="11"/>
  <c r="J5" i="11"/>
  <c r="J6" i="11"/>
  <c r="J7" i="11"/>
  <c r="J8" i="11"/>
  <c r="J9" i="11"/>
  <c r="J10" i="11"/>
  <c r="J3" i="11"/>
  <c r="I4" i="11"/>
  <c r="I5" i="11"/>
  <c r="I6" i="11"/>
  <c r="I7" i="11"/>
  <c r="I8" i="11"/>
  <c r="I9" i="11"/>
  <c r="I10" i="11"/>
  <c r="I3" i="11"/>
  <c r="G4" i="11"/>
  <c r="G5" i="11"/>
  <c r="G6" i="11"/>
  <c r="G7" i="11"/>
  <c r="G8" i="11"/>
  <c r="G9" i="11"/>
  <c r="G10" i="11"/>
  <c r="G3" i="11"/>
  <c r="G2" i="11"/>
  <c r="F4" i="11"/>
  <c r="F5" i="11"/>
  <c r="F6" i="11"/>
  <c r="F7" i="11"/>
  <c r="F8" i="11"/>
  <c r="F9" i="11"/>
  <c r="F10" i="11"/>
  <c r="F3" i="11"/>
  <c r="F2" i="11"/>
  <c r="C4" i="11"/>
  <c r="C5" i="11"/>
  <c r="C6" i="11"/>
  <c r="C7" i="11"/>
  <c r="C8" i="11"/>
  <c r="C9" i="11"/>
  <c r="C10" i="11"/>
  <c r="C3" i="11"/>
  <c r="H5" i="10"/>
  <c r="H6" i="10"/>
  <c r="H7" i="10"/>
  <c r="H8" i="10"/>
  <c r="H9" i="10"/>
  <c r="H10" i="10"/>
  <c r="H4" i="10"/>
  <c r="H3" i="10"/>
  <c r="F4" i="10"/>
  <c r="F5" i="10"/>
  <c r="F6" i="10"/>
  <c r="F7" i="10"/>
  <c r="F8" i="10"/>
  <c r="F9" i="10"/>
  <c r="F10" i="10"/>
  <c r="F3" i="10"/>
  <c r="F2" i="10"/>
  <c r="J4" i="9"/>
  <c r="J5" i="9"/>
  <c r="J6" i="9"/>
  <c r="J7" i="9"/>
  <c r="J8" i="9"/>
  <c r="J9" i="9"/>
  <c r="J10" i="9"/>
  <c r="J3" i="9"/>
  <c r="G4" i="9"/>
  <c r="G5" i="9"/>
  <c r="G6" i="9"/>
  <c r="G7" i="9"/>
  <c r="G8" i="9"/>
  <c r="G9" i="9"/>
  <c r="G10" i="9"/>
  <c r="G3" i="9"/>
  <c r="G2" i="9"/>
  <c r="F4" i="9"/>
  <c r="F5" i="9"/>
  <c r="F6" i="9"/>
  <c r="F7" i="9"/>
  <c r="F8" i="9"/>
  <c r="F9" i="9"/>
  <c r="F10" i="9"/>
  <c r="F3" i="9"/>
  <c r="F2" i="9"/>
  <c r="E3" i="9"/>
  <c r="C4" i="9"/>
  <c r="C5" i="9"/>
  <c r="C6" i="9"/>
  <c r="C7" i="9"/>
  <c r="C8" i="9"/>
  <c r="C9" i="9"/>
  <c r="C10" i="9"/>
  <c r="C3" i="9"/>
  <c r="J4" i="5"/>
  <c r="J5" i="5"/>
  <c r="J6" i="5"/>
  <c r="J7" i="5"/>
  <c r="J8" i="5"/>
  <c r="J9" i="5"/>
  <c r="J10" i="5"/>
  <c r="J3" i="5"/>
  <c r="G4" i="5"/>
  <c r="G5" i="5"/>
  <c r="G6" i="5"/>
  <c r="G7" i="5"/>
  <c r="G8" i="5"/>
  <c r="G9" i="5"/>
  <c r="G10" i="5"/>
  <c r="G3" i="5"/>
  <c r="G2" i="5"/>
  <c r="F4" i="5"/>
  <c r="F5" i="5"/>
  <c r="F6" i="5"/>
  <c r="F7" i="5"/>
  <c r="F8" i="5"/>
  <c r="F9" i="5"/>
  <c r="F10" i="5"/>
  <c r="F3" i="5"/>
  <c r="F2" i="5"/>
  <c r="E4" i="5"/>
  <c r="E5" i="5"/>
  <c r="E6" i="5"/>
  <c r="E7" i="5"/>
  <c r="E8" i="5"/>
  <c r="E9" i="5"/>
  <c r="E10" i="5"/>
  <c r="E3" i="5"/>
  <c r="C4" i="5"/>
  <c r="C5" i="5"/>
  <c r="C6" i="5"/>
  <c r="C7" i="5"/>
  <c r="C8" i="5"/>
  <c r="C9" i="5"/>
  <c r="C10" i="5"/>
  <c r="C3" i="5"/>
  <c r="Q12" i="6" l="1"/>
  <c r="Q11" i="6"/>
  <c r="O12" i="6"/>
  <c r="O11" i="6"/>
  <c r="O2" i="6"/>
  <c r="P12" i="6"/>
  <c r="P11" i="6"/>
  <c r="P2" i="6"/>
  <c r="Q2" i="6"/>
  <c r="E10" i="12" l="1"/>
  <c r="E9" i="12"/>
  <c r="E8" i="12"/>
  <c r="E7" i="12"/>
  <c r="E6" i="12"/>
  <c r="E5" i="12"/>
  <c r="E4" i="12"/>
  <c r="K4" i="12"/>
  <c r="K6" i="12"/>
  <c r="K7" i="12"/>
  <c r="K8" i="12"/>
  <c r="K9" i="12"/>
  <c r="K10" i="12"/>
  <c r="K11" i="12"/>
  <c r="K12" i="12"/>
  <c r="K2" i="12"/>
  <c r="K3" i="12"/>
  <c r="K3" i="11"/>
  <c r="K11" i="11"/>
  <c r="K12" i="11"/>
  <c r="K2" i="11"/>
  <c r="K4" i="11"/>
  <c r="K6" i="11"/>
  <c r="K7" i="11"/>
  <c r="K8" i="11"/>
  <c r="K9" i="11"/>
  <c r="K10" i="11"/>
  <c r="J12" i="11" l="1"/>
  <c r="I12" i="11"/>
  <c r="J11" i="11"/>
  <c r="I11" i="11"/>
  <c r="J2" i="11"/>
  <c r="I2" i="11"/>
  <c r="J12" i="13"/>
  <c r="J11" i="13"/>
  <c r="J2" i="13"/>
  <c r="J12" i="12"/>
  <c r="I12" i="12"/>
  <c r="J11" i="12"/>
  <c r="I11" i="12"/>
  <c r="J2" i="12"/>
  <c r="I2" i="12"/>
  <c r="J12" i="9"/>
  <c r="J11" i="9"/>
  <c r="J2" i="9"/>
  <c r="J12" i="5"/>
  <c r="J11" i="5"/>
  <c r="J2" i="5"/>
  <c r="B6" i="28"/>
  <c r="B5" i="28"/>
  <c r="H12" i="19" l="1"/>
  <c r="H11" i="19"/>
  <c r="H2" i="19"/>
  <c r="J12" i="19"/>
  <c r="I12" i="19"/>
  <c r="J11" i="19"/>
  <c r="I11" i="19"/>
  <c r="J2" i="19"/>
  <c r="I2" i="19"/>
  <c r="J12" i="7" l="1"/>
  <c r="J11" i="7"/>
  <c r="J2" i="7"/>
  <c r="I12" i="7"/>
  <c r="I11" i="7"/>
  <c r="I2" i="7"/>
  <c r="H12" i="7" l="1"/>
  <c r="H11" i="7"/>
  <c r="H2" i="7"/>
  <c r="E2" i="5" l="1"/>
  <c r="C2" i="9"/>
  <c r="C2" i="5"/>
  <c r="D2" i="13"/>
  <c r="B3" i="28"/>
  <c r="C2" i="13" s="1"/>
  <c r="B4" i="28"/>
  <c r="H2" i="10" s="1"/>
  <c r="B2" i="28"/>
  <c r="E2" i="13" s="1"/>
  <c r="B1" i="28"/>
  <c r="D2" i="9" s="1"/>
  <c r="D2" i="11" l="1"/>
  <c r="D2" i="12"/>
  <c r="D2" i="5"/>
  <c r="E2" i="9"/>
  <c r="E2" i="11"/>
  <c r="E2" i="12"/>
  <c r="C2" i="11"/>
  <c r="C2" i="12"/>
  <c r="D2" i="10"/>
  <c r="H12" i="10"/>
  <c r="H11" i="10"/>
  <c r="E12" i="13"/>
  <c r="E11" i="13"/>
  <c r="E12" i="12"/>
  <c r="E11" i="12"/>
  <c r="E12" i="11"/>
  <c r="E11" i="11"/>
  <c r="E12" i="9"/>
  <c r="E11" i="9"/>
  <c r="E12" i="5"/>
  <c r="E11" i="5"/>
  <c r="D12" i="13"/>
  <c r="D11" i="13"/>
  <c r="D12" i="12"/>
  <c r="D11" i="12"/>
  <c r="D12" i="11"/>
  <c r="D11" i="11"/>
  <c r="D12" i="10"/>
  <c r="D11" i="10"/>
  <c r="D12" i="9"/>
  <c r="D11" i="9"/>
  <c r="D12" i="5"/>
  <c r="D11" i="5"/>
  <c r="C12" i="13"/>
  <c r="C11" i="13"/>
  <c r="C12" i="12"/>
  <c r="C11" i="12"/>
  <c r="C12" i="11"/>
  <c r="C11" i="11"/>
  <c r="C12" i="9"/>
  <c r="C11" i="9"/>
  <c r="C12" i="5"/>
  <c r="C11" i="5"/>
  <c r="F12" i="19" l="1"/>
  <c r="F11" i="19"/>
  <c r="F2" i="19"/>
  <c r="C11" i="19"/>
  <c r="C2" i="19"/>
  <c r="D12" i="19"/>
  <c r="D11" i="19"/>
  <c r="D2" i="19"/>
  <c r="E12" i="7"/>
  <c r="E11" i="7"/>
  <c r="E2" i="7"/>
  <c r="K12" i="6"/>
  <c r="K11" i="6"/>
  <c r="K2" i="6"/>
  <c r="C12" i="19"/>
  <c r="D12" i="7"/>
  <c r="D11" i="7"/>
  <c r="D2" i="7"/>
  <c r="C12" i="7"/>
  <c r="C11" i="7"/>
  <c r="C2" i="7"/>
  <c r="M12" i="6"/>
  <c r="M11" i="6"/>
  <c r="M2" i="6"/>
  <c r="L12" i="6"/>
  <c r="C12" i="6"/>
  <c r="C11" i="6"/>
  <c r="L11" i="6" s="1"/>
  <c r="C2" i="6"/>
  <c r="L2" i="6" s="1"/>
  <c r="B12" i="6"/>
  <c r="B11" i="6"/>
  <c r="B2" i="6"/>
  <c r="M29" i="18" l="1"/>
  <c r="N29" i="18"/>
  <c r="N9" i="18"/>
  <c r="N55" i="18" s="1"/>
  <c r="N10" i="18"/>
  <c r="N8" i="18"/>
  <c r="M44" i="18" s="1"/>
  <c r="M10" i="18"/>
  <c r="M9" i="18"/>
  <c r="N21" i="18" s="1"/>
  <c r="M8" i="18"/>
  <c r="M20" i="18" s="1"/>
  <c r="F3" i="18"/>
  <c r="F4" i="18"/>
  <c r="F5" i="18"/>
  <c r="F6" i="18"/>
  <c r="F7" i="18"/>
  <c r="F8" i="18"/>
  <c r="F9" i="18"/>
  <c r="F10" i="18"/>
  <c r="F11" i="18"/>
  <c r="F12" i="18"/>
  <c r="F13" i="18"/>
  <c r="F14" i="18"/>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F71" i="18"/>
  <c r="F72" i="18"/>
  <c r="F73" i="18"/>
  <c r="F74" i="18"/>
  <c r="F75" i="18"/>
  <c r="F76" i="18"/>
  <c r="F77" i="18"/>
  <c r="F78" i="18"/>
  <c r="F79" i="18"/>
  <c r="F80" i="18"/>
  <c r="F81" i="18"/>
  <c r="F82" i="18"/>
  <c r="F83" i="18"/>
  <c r="F84" i="18"/>
  <c r="F85" i="18"/>
  <c r="F86" i="18"/>
  <c r="F87" i="18"/>
  <c r="F88" i="18"/>
  <c r="F89" i="18"/>
  <c r="F90" i="18"/>
  <c r="F91" i="18"/>
  <c r="F92" i="18"/>
  <c r="F93" i="18"/>
  <c r="F94" i="18"/>
  <c r="F95" i="18"/>
  <c r="F96" i="18"/>
  <c r="F97" i="18"/>
  <c r="F98" i="18"/>
  <c r="F99" i="18"/>
  <c r="F100" i="18"/>
  <c r="F101" i="18"/>
  <c r="F102" i="18"/>
  <c r="F103" i="18"/>
  <c r="F104" i="18"/>
  <c r="F105" i="18"/>
  <c r="F106" i="18"/>
  <c r="F107" i="18"/>
  <c r="F108" i="18"/>
  <c r="F109" i="18"/>
  <c r="F110" i="18"/>
  <c r="F111" i="18"/>
  <c r="F112" i="18"/>
  <c r="F113" i="18"/>
  <c r="F114" i="18"/>
  <c r="F115" i="18"/>
  <c r="F116" i="18"/>
  <c r="F117" i="18"/>
  <c r="F118" i="18"/>
  <c r="F119" i="18"/>
  <c r="F120" i="18"/>
  <c r="F121" i="18"/>
  <c r="F122" i="18"/>
  <c r="F123" i="18"/>
  <c r="F124" i="18"/>
  <c r="F125" i="18"/>
  <c r="F126" i="18"/>
  <c r="F127" i="18"/>
  <c r="F128" i="18"/>
  <c r="F129" i="18"/>
  <c r="F130" i="18"/>
  <c r="F131" i="18"/>
  <c r="F132" i="18"/>
  <c r="F133" i="18"/>
  <c r="F134" i="18"/>
  <c r="F135" i="18"/>
  <c r="F136" i="18"/>
  <c r="F137" i="18"/>
  <c r="F138" i="18"/>
  <c r="F139" i="18"/>
  <c r="F140" i="18"/>
  <c r="F141" i="18"/>
  <c r="F142" i="18"/>
  <c r="F143" i="18"/>
  <c r="F144" i="18"/>
  <c r="F145" i="18"/>
  <c r="F146" i="18"/>
  <c r="F147" i="18"/>
  <c r="F148" i="18"/>
  <c r="F149" i="18"/>
  <c r="F150" i="18"/>
  <c r="F151" i="18"/>
  <c r="F152" i="18"/>
  <c r="F153" i="18"/>
  <c r="F154" i="18"/>
  <c r="F155" i="18"/>
  <c r="F156" i="18"/>
  <c r="F157" i="18"/>
  <c r="F158" i="18"/>
  <c r="F159" i="18"/>
  <c r="F160" i="18"/>
  <c r="F161" i="18"/>
  <c r="F162" i="18"/>
  <c r="F163" i="18"/>
  <c r="F164" i="18"/>
  <c r="F165" i="18"/>
  <c r="F166" i="18"/>
  <c r="F167" i="18"/>
  <c r="F168" i="18"/>
  <c r="F169" i="18"/>
  <c r="F170" i="18"/>
  <c r="F171" i="18"/>
  <c r="F172" i="18"/>
  <c r="F173" i="18"/>
  <c r="F174" i="18"/>
  <c r="F175" i="18"/>
  <c r="F176" i="18"/>
  <c r="F177" i="18"/>
  <c r="F178" i="18"/>
  <c r="F179" i="18"/>
  <c r="F180" i="18"/>
  <c r="F181" i="18"/>
  <c r="F182" i="18"/>
  <c r="F183" i="18"/>
  <c r="F184" i="18"/>
  <c r="F185" i="18"/>
  <c r="F186" i="18"/>
  <c r="F187" i="18"/>
  <c r="F188" i="18"/>
  <c r="F189" i="18"/>
  <c r="F190" i="18"/>
  <c r="F191" i="18"/>
  <c r="F192" i="18"/>
  <c r="F193" i="18"/>
  <c r="F194" i="18"/>
  <c r="F195" i="18"/>
  <c r="F196" i="18"/>
  <c r="F197" i="18"/>
  <c r="F198" i="18"/>
  <c r="F199" i="18"/>
  <c r="F200" i="18"/>
  <c r="F201" i="18"/>
  <c r="F202" i="18"/>
  <c r="F203" i="18"/>
  <c r="F204" i="18"/>
  <c r="F205" i="18"/>
  <c r="F206" i="18"/>
  <c r="F207" i="18"/>
  <c r="F208" i="18"/>
  <c r="F209" i="18"/>
  <c r="F210" i="18"/>
  <c r="F211" i="18"/>
  <c r="F212" i="18"/>
  <c r="F213" i="18"/>
  <c r="F214" i="18"/>
  <c r="F215" i="18"/>
  <c r="F216" i="18"/>
  <c r="F217" i="18"/>
  <c r="F218" i="18"/>
  <c r="F219" i="18"/>
  <c r="F220" i="18"/>
  <c r="F221" i="18"/>
  <c r="F222" i="18"/>
  <c r="F223" i="18"/>
  <c r="F224" i="18"/>
  <c r="F225" i="18"/>
  <c r="F226" i="18"/>
  <c r="F227" i="18"/>
  <c r="F228" i="18"/>
  <c r="F229" i="18"/>
  <c r="F230" i="18"/>
  <c r="F231" i="18"/>
  <c r="F232" i="18"/>
  <c r="F233" i="18"/>
  <c r="F234" i="18"/>
  <c r="F235" i="18"/>
  <c r="F236" i="18"/>
  <c r="F237" i="18"/>
  <c r="F238" i="18"/>
  <c r="F239" i="18"/>
  <c r="F240" i="18"/>
  <c r="F241" i="18"/>
  <c r="F242" i="18"/>
  <c r="F243" i="18"/>
  <c r="F244" i="18"/>
  <c r="F245" i="18"/>
  <c r="F246" i="18"/>
  <c r="F247" i="18"/>
  <c r="F248" i="18"/>
  <c r="F249" i="18"/>
  <c r="F250" i="18"/>
  <c r="F251" i="18"/>
  <c r="F252" i="18"/>
  <c r="F253" i="18"/>
  <c r="F254" i="18"/>
  <c r="F255" i="18"/>
  <c r="F256" i="18"/>
  <c r="F257" i="18"/>
  <c r="F258" i="18"/>
  <c r="F259" i="18"/>
  <c r="F260" i="18"/>
  <c r="F261" i="18"/>
  <c r="F262" i="18"/>
  <c r="F263" i="18"/>
  <c r="F264" i="18"/>
  <c r="F265" i="18"/>
  <c r="F266" i="18"/>
  <c r="F267" i="18"/>
  <c r="F268" i="18"/>
  <c r="F269" i="18"/>
  <c r="F270" i="18"/>
  <c r="F271" i="18"/>
  <c r="F272" i="18"/>
  <c r="F273" i="18"/>
  <c r="F274" i="18"/>
  <c r="F275" i="18"/>
  <c r="F276" i="18"/>
  <c r="F277" i="18"/>
  <c r="F278" i="18"/>
  <c r="F279" i="18"/>
  <c r="F280" i="18"/>
  <c r="F281" i="18"/>
  <c r="F282" i="18"/>
  <c r="F283" i="18"/>
  <c r="F284" i="18"/>
  <c r="F285" i="18"/>
  <c r="F286" i="18"/>
  <c r="F287" i="18"/>
  <c r="F288" i="18"/>
  <c r="F289" i="18"/>
  <c r="F290" i="18"/>
  <c r="F291" i="18"/>
  <c r="F292" i="18"/>
  <c r="F293" i="18"/>
  <c r="F294" i="18"/>
  <c r="F295" i="18"/>
  <c r="F296" i="18"/>
  <c r="F297" i="18"/>
  <c r="F298" i="18"/>
  <c r="F299" i="18"/>
  <c r="F300" i="18"/>
  <c r="F301" i="18"/>
  <c r="F302" i="18"/>
  <c r="F303" i="18"/>
  <c r="F304" i="18"/>
  <c r="F305" i="18"/>
  <c r="F306" i="18"/>
  <c r="F307" i="18"/>
  <c r="F308" i="18"/>
  <c r="F309" i="18"/>
  <c r="F310" i="18"/>
  <c r="F311" i="18"/>
  <c r="F312" i="18"/>
  <c r="F313" i="18"/>
  <c r="F314" i="18"/>
  <c r="F315" i="18"/>
  <c r="F316" i="18"/>
  <c r="F317" i="18"/>
  <c r="F318" i="18"/>
  <c r="F319" i="18"/>
  <c r="F320" i="18"/>
  <c r="F321" i="18"/>
  <c r="F322" i="18"/>
  <c r="F323" i="18"/>
  <c r="F324" i="18"/>
  <c r="F325" i="18"/>
  <c r="F326" i="18"/>
  <c r="F327" i="18"/>
  <c r="F328" i="18"/>
  <c r="F329" i="18"/>
  <c r="F330" i="18"/>
  <c r="F331" i="18"/>
  <c r="F332" i="18"/>
  <c r="F333" i="18"/>
  <c r="F334" i="18"/>
  <c r="F335" i="18"/>
  <c r="F336" i="18"/>
  <c r="F337" i="18"/>
  <c r="F338" i="18"/>
  <c r="F339" i="18"/>
  <c r="F340" i="18"/>
  <c r="F341" i="18"/>
  <c r="F342" i="18"/>
  <c r="F343" i="18"/>
  <c r="F344" i="18"/>
  <c r="F345" i="18"/>
  <c r="F346" i="18"/>
  <c r="F347" i="18"/>
  <c r="F348" i="18"/>
  <c r="F349" i="18"/>
  <c r="F350" i="18"/>
  <c r="F351" i="18"/>
  <c r="F352" i="18"/>
  <c r="F353" i="18"/>
  <c r="F354" i="18"/>
  <c r="F355" i="18"/>
  <c r="F356" i="18"/>
  <c r="F357" i="18"/>
  <c r="F358" i="18"/>
  <c r="F359" i="18"/>
  <c r="F360" i="18"/>
  <c r="F361" i="18"/>
  <c r="F362" i="18"/>
  <c r="F363" i="18"/>
  <c r="F364" i="18"/>
  <c r="F365" i="18"/>
  <c r="F366" i="18"/>
  <c r="F367" i="18"/>
  <c r="F368" i="18"/>
  <c r="F369" i="18"/>
  <c r="F370" i="18"/>
  <c r="F371" i="18"/>
  <c r="F372" i="18"/>
  <c r="F373" i="18"/>
  <c r="F374" i="18"/>
  <c r="F375" i="18"/>
  <c r="F376" i="18"/>
  <c r="F377" i="18"/>
  <c r="F378" i="18"/>
  <c r="F379" i="18"/>
  <c r="F380" i="18"/>
  <c r="F381" i="18"/>
  <c r="F382" i="18"/>
  <c r="F383" i="18"/>
  <c r="F384" i="18"/>
  <c r="F385" i="18"/>
  <c r="F386" i="18"/>
  <c r="F387" i="18"/>
  <c r="F388" i="18"/>
  <c r="F389" i="18"/>
  <c r="F390" i="18"/>
  <c r="F391" i="18"/>
  <c r="F392" i="18"/>
  <c r="F393" i="18"/>
  <c r="F394" i="18"/>
  <c r="F395" i="18"/>
  <c r="F396" i="18"/>
  <c r="F397" i="18"/>
  <c r="F398" i="18"/>
  <c r="F399" i="18"/>
  <c r="F400" i="18"/>
  <c r="F401" i="18"/>
  <c r="F402" i="18"/>
  <c r="F403" i="18"/>
  <c r="F404" i="18"/>
  <c r="F405" i="18"/>
  <c r="F406" i="18"/>
  <c r="F407" i="18"/>
  <c r="F408" i="18"/>
  <c r="F409" i="18"/>
  <c r="F410" i="18"/>
  <c r="F411" i="18"/>
  <c r="F412" i="18"/>
  <c r="F413" i="18"/>
  <c r="F414" i="18"/>
  <c r="F415" i="18"/>
  <c r="F416" i="18"/>
  <c r="F417" i="18"/>
  <c r="F418" i="18"/>
  <c r="F419" i="18"/>
  <c r="F420" i="18"/>
  <c r="F421" i="18"/>
  <c r="F422" i="18"/>
  <c r="F423" i="18"/>
  <c r="F424" i="18"/>
  <c r="F425" i="18"/>
  <c r="F426" i="18"/>
  <c r="F427" i="18"/>
  <c r="F428" i="18"/>
  <c r="F429" i="18"/>
  <c r="F430" i="18"/>
  <c r="F431" i="18"/>
  <c r="F432" i="18"/>
  <c r="F433" i="18"/>
  <c r="F434" i="18"/>
  <c r="F435" i="18"/>
  <c r="F436" i="18"/>
  <c r="F437" i="18"/>
  <c r="F438" i="18"/>
  <c r="F439" i="18"/>
  <c r="F440" i="18"/>
  <c r="F441" i="18"/>
  <c r="F442" i="18"/>
  <c r="F443" i="18"/>
  <c r="F444" i="18"/>
  <c r="F445" i="18"/>
  <c r="F446" i="18"/>
  <c r="F447" i="18"/>
  <c r="F448" i="18"/>
  <c r="F449" i="18"/>
  <c r="F450" i="18"/>
  <c r="F451" i="18"/>
  <c r="F452" i="18"/>
  <c r="F453" i="18"/>
  <c r="F454" i="18"/>
  <c r="F455" i="18"/>
  <c r="F456" i="18"/>
  <c r="F457" i="18"/>
  <c r="F458" i="18"/>
  <c r="F459" i="18"/>
  <c r="F460" i="18"/>
  <c r="F461" i="18"/>
  <c r="F462" i="18"/>
  <c r="F463" i="18"/>
  <c r="F464" i="18"/>
  <c r="F465" i="18"/>
  <c r="F466" i="18"/>
  <c r="F467" i="18"/>
  <c r="F468" i="18"/>
  <c r="F469" i="18"/>
  <c r="F470" i="18"/>
  <c r="F471" i="18"/>
  <c r="F472" i="18"/>
  <c r="F473" i="18"/>
  <c r="F474" i="18"/>
  <c r="F475" i="18"/>
  <c r="F476" i="18"/>
  <c r="F477" i="18"/>
  <c r="F478" i="18"/>
  <c r="F479" i="18"/>
  <c r="F480" i="18"/>
  <c r="F481" i="18"/>
  <c r="F482" i="18"/>
  <c r="F483" i="18"/>
  <c r="F484" i="18"/>
  <c r="F485" i="18"/>
  <c r="F486" i="18"/>
  <c r="F487" i="18"/>
  <c r="F488" i="18"/>
  <c r="F489" i="18"/>
  <c r="F490" i="18"/>
  <c r="F491" i="18"/>
  <c r="F492" i="18"/>
  <c r="F493" i="18"/>
  <c r="F494" i="18"/>
  <c r="F495" i="18"/>
  <c r="F496" i="18"/>
  <c r="F497" i="18"/>
  <c r="F498" i="18"/>
  <c r="F499" i="18"/>
  <c r="F500" i="18"/>
  <c r="F501" i="18"/>
  <c r="F502" i="18"/>
  <c r="F503" i="18"/>
  <c r="F504" i="18"/>
  <c r="F505" i="18"/>
  <c r="F506" i="18"/>
  <c r="F507" i="18"/>
  <c r="F508" i="18"/>
  <c r="F509" i="18"/>
  <c r="F510" i="18"/>
  <c r="F511" i="18"/>
  <c r="F512" i="18"/>
  <c r="F513" i="18"/>
  <c r="F514" i="18"/>
  <c r="F515" i="18"/>
  <c r="F516" i="18"/>
  <c r="F517" i="18"/>
  <c r="F518" i="18"/>
  <c r="F519" i="18"/>
  <c r="F520" i="18"/>
  <c r="F521" i="18"/>
  <c r="F522" i="18"/>
  <c r="F523" i="18"/>
  <c r="F524" i="18"/>
  <c r="F525" i="18"/>
  <c r="F526" i="18"/>
  <c r="F527" i="18"/>
  <c r="F528" i="18"/>
  <c r="F529" i="18"/>
  <c r="F530" i="18"/>
  <c r="F531" i="18"/>
  <c r="F532" i="18"/>
  <c r="F533" i="18"/>
  <c r="F534" i="18"/>
  <c r="F535" i="18"/>
  <c r="F536" i="18"/>
  <c r="F537" i="18"/>
  <c r="F538" i="18"/>
  <c r="F539" i="18"/>
  <c r="F540" i="18"/>
  <c r="F541" i="18"/>
  <c r="F542" i="18"/>
  <c r="F543" i="18"/>
  <c r="F544" i="18"/>
  <c r="F545" i="18"/>
  <c r="F546" i="18"/>
  <c r="F547" i="18"/>
  <c r="F548" i="18"/>
  <c r="F549" i="18"/>
  <c r="F550" i="18"/>
  <c r="F551" i="18"/>
  <c r="F552" i="18"/>
  <c r="F553" i="18"/>
  <c r="F554" i="18"/>
  <c r="F555" i="18"/>
  <c r="F556" i="18"/>
  <c r="F557" i="18"/>
  <c r="F558" i="18"/>
  <c r="F559" i="18"/>
  <c r="F560" i="18"/>
  <c r="F561" i="18"/>
  <c r="F562" i="18"/>
  <c r="F563" i="18"/>
  <c r="F564" i="18"/>
  <c r="F565" i="18"/>
  <c r="F566" i="18"/>
  <c r="F567" i="18"/>
  <c r="F568" i="18"/>
  <c r="F569" i="18"/>
  <c r="F570" i="18"/>
  <c r="F571" i="18"/>
  <c r="F572" i="18"/>
  <c r="F573" i="18"/>
  <c r="F574" i="18"/>
  <c r="F575" i="18"/>
  <c r="F576" i="18"/>
  <c r="F577" i="18"/>
  <c r="F578" i="18"/>
  <c r="F579" i="18"/>
  <c r="F580" i="18"/>
  <c r="F581" i="18"/>
  <c r="F582" i="18"/>
  <c r="F583" i="18"/>
  <c r="F584" i="18"/>
  <c r="F585" i="18"/>
  <c r="F586" i="18"/>
  <c r="F587" i="18"/>
  <c r="F588" i="18"/>
  <c r="F589" i="18"/>
  <c r="F590" i="18"/>
  <c r="F591" i="18"/>
  <c r="F592" i="18"/>
  <c r="F593" i="18"/>
  <c r="F594" i="18"/>
  <c r="F595" i="18"/>
  <c r="F596" i="18"/>
  <c r="F597" i="18"/>
  <c r="F598" i="18"/>
  <c r="F599" i="18"/>
  <c r="F600" i="18"/>
  <c r="F601" i="18"/>
  <c r="F602" i="18"/>
  <c r="F603" i="18"/>
  <c r="F604" i="18"/>
  <c r="F605" i="18"/>
  <c r="F606" i="18"/>
  <c r="F607" i="18"/>
  <c r="F608" i="18"/>
  <c r="F609" i="18"/>
  <c r="F610" i="18"/>
  <c r="F611" i="18"/>
  <c r="F612" i="18"/>
  <c r="F613" i="18"/>
  <c r="F614" i="18"/>
  <c r="F615" i="18"/>
  <c r="F616" i="18"/>
  <c r="F617" i="18"/>
  <c r="F618" i="18"/>
  <c r="F619" i="18"/>
  <c r="F620" i="18"/>
  <c r="F621" i="18"/>
  <c r="F622" i="18"/>
  <c r="F623" i="18"/>
  <c r="F624" i="18"/>
  <c r="F625" i="18"/>
  <c r="F626" i="18"/>
  <c r="F627" i="18"/>
  <c r="F628" i="18"/>
  <c r="F629" i="18"/>
  <c r="F630" i="18"/>
  <c r="F631" i="18"/>
  <c r="F632" i="18"/>
  <c r="F633" i="18"/>
  <c r="F634" i="18"/>
  <c r="F635" i="18"/>
  <c r="F636" i="18"/>
  <c r="F637" i="18"/>
  <c r="F638" i="18"/>
  <c r="F639" i="18"/>
  <c r="F640" i="18"/>
  <c r="F641" i="18"/>
  <c r="F642" i="18"/>
  <c r="F643" i="18"/>
  <c r="F644" i="18"/>
  <c r="F645" i="18"/>
  <c r="F646" i="18"/>
  <c r="F647" i="18"/>
  <c r="F648" i="18"/>
  <c r="F649" i="18"/>
  <c r="F650" i="18"/>
  <c r="F651" i="18"/>
  <c r="F652" i="18"/>
  <c r="F653" i="18"/>
  <c r="F654" i="18"/>
  <c r="F655" i="18"/>
  <c r="F656" i="18"/>
  <c r="F657" i="18"/>
  <c r="F658" i="18"/>
  <c r="F659" i="18"/>
  <c r="F660" i="18"/>
  <c r="F661" i="18"/>
  <c r="F662" i="18"/>
  <c r="F663" i="18"/>
  <c r="F664" i="18"/>
  <c r="F665" i="18"/>
  <c r="F666" i="18"/>
  <c r="F667" i="18"/>
  <c r="F668" i="18"/>
  <c r="F669" i="18"/>
  <c r="F670" i="18"/>
  <c r="F671" i="18"/>
  <c r="F672" i="18"/>
  <c r="F673" i="18"/>
  <c r="F674" i="18"/>
  <c r="F675" i="18"/>
  <c r="F676" i="18"/>
  <c r="F677" i="18"/>
  <c r="F678" i="18"/>
  <c r="F679" i="18"/>
  <c r="F680" i="18"/>
  <c r="F681" i="18"/>
  <c r="F682" i="18"/>
  <c r="F683" i="18"/>
  <c r="F684" i="18"/>
  <c r="F685" i="18"/>
  <c r="F686" i="18"/>
  <c r="F687" i="18"/>
  <c r="F688" i="18"/>
  <c r="F689" i="18"/>
  <c r="F690" i="18"/>
  <c r="F691" i="18"/>
  <c r="F692" i="18"/>
  <c r="F693" i="18"/>
  <c r="F694" i="18"/>
  <c r="F695" i="18"/>
  <c r="F696" i="18"/>
  <c r="F697" i="18"/>
  <c r="F698" i="18"/>
  <c r="F699" i="18"/>
  <c r="F700" i="18"/>
  <c r="F701" i="18"/>
  <c r="F702" i="18"/>
  <c r="F703" i="18"/>
  <c r="F704" i="18"/>
  <c r="F705" i="18"/>
  <c r="F706" i="18"/>
  <c r="F707" i="18"/>
  <c r="F708" i="18"/>
  <c r="F709" i="18"/>
  <c r="F710" i="18"/>
  <c r="F711" i="18"/>
  <c r="F712" i="18"/>
  <c r="F713" i="18"/>
  <c r="F714" i="18"/>
  <c r="F715" i="18"/>
  <c r="F716" i="18"/>
  <c r="F717" i="18"/>
  <c r="F718" i="18"/>
  <c r="F719" i="18"/>
  <c r="F720" i="18"/>
  <c r="F721" i="18"/>
  <c r="F722" i="18"/>
  <c r="F723" i="18"/>
  <c r="F724" i="18"/>
  <c r="F725" i="18"/>
  <c r="F726" i="18"/>
  <c r="F727" i="18"/>
  <c r="F728" i="18"/>
  <c r="F729" i="18"/>
  <c r="F730" i="18"/>
  <c r="F731" i="18"/>
  <c r="F732" i="18"/>
  <c r="F733" i="18"/>
  <c r="F734" i="18"/>
  <c r="F735" i="18"/>
  <c r="F736" i="18"/>
  <c r="F737" i="18"/>
  <c r="F738" i="18"/>
  <c r="F739" i="18"/>
  <c r="F740" i="18"/>
  <c r="F741" i="18"/>
  <c r="F742" i="18"/>
  <c r="F743" i="18"/>
  <c r="F744" i="18"/>
  <c r="F745" i="18"/>
  <c r="F746" i="18"/>
  <c r="F747" i="18"/>
  <c r="F748" i="18"/>
  <c r="F749" i="18"/>
  <c r="F750" i="18"/>
  <c r="F751" i="18"/>
  <c r="F752" i="18"/>
  <c r="F753" i="18"/>
  <c r="F754" i="18"/>
  <c r="F755" i="18"/>
  <c r="F756" i="18"/>
  <c r="F757" i="18"/>
  <c r="F758" i="18"/>
  <c r="F759" i="18"/>
  <c r="F760" i="18"/>
  <c r="F761" i="18"/>
  <c r="F762" i="18"/>
  <c r="F763" i="18"/>
  <c r="F764" i="18"/>
  <c r="F765" i="18"/>
  <c r="F766" i="18"/>
  <c r="F767" i="18"/>
  <c r="F768" i="18"/>
  <c r="F769" i="18"/>
  <c r="F770" i="18"/>
  <c r="F771" i="18"/>
  <c r="F772" i="18"/>
  <c r="F773" i="18"/>
  <c r="F774" i="18"/>
  <c r="F775" i="18"/>
  <c r="F776" i="18"/>
  <c r="F777" i="18"/>
  <c r="F778" i="18"/>
  <c r="F779" i="18"/>
  <c r="F780" i="18"/>
  <c r="F781" i="18"/>
  <c r="F782" i="18"/>
  <c r="F783" i="18"/>
  <c r="F784" i="18"/>
  <c r="F785" i="18"/>
  <c r="F786" i="18"/>
  <c r="F787" i="18"/>
  <c r="F788" i="18"/>
  <c r="F789" i="18"/>
  <c r="F790" i="18"/>
  <c r="F791" i="18"/>
  <c r="F792" i="18"/>
  <c r="F793" i="18"/>
  <c r="F794" i="18"/>
  <c r="F795" i="18"/>
  <c r="F796" i="18"/>
  <c r="F797" i="18"/>
  <c r="F798" i="18"/>
  <c r="F799" i="18"/>
  <c r="F800" i="18"/>
  <c r="F801" i="18"/>
  <c r="F802" i="18"/>
  <c r="F803" i="18"/>
  <c r="F804" i="18"/>
  <c r="F805" i="18"/>
  <c r="F806" i="18"/>
  <c r="F807" i="18"/>
  <c r="F808" i="18"/>
  <c r="F809" i="18"/>
  <c r="F810" i="18"/>
  <c r="F811" i="18"/>
  <c r="F812" i="18"/>
  <c r="F813" i="18"/>
  <c r="F814" i="18"/>
  <c r="F815" i="18"/>
  <c r="F816" i="18"/>
  <c r="F817" i="18"/>
  <c r="F818" i="18"/>
  <c r="F819" i="18"/>
  <c r="F820" i="18"/>
  <c r="F821" i="18"/>
  <c r="F822" i="18"/>
  <c r="F823" i="18"/>
  <c r="F824" i="18"/>
  <c r="F825" i="18"/>
  <c r="F826" i="18"/>
  <c r="F827" i="18"/>
  <c r="F828" i="18"/>
  <c r="F829" i="18"/>
  <c r="F830" i="18"/>
  <c r="F831" i="18"/>
  <c r="F832" i="18"/>
  <c r="F833" i="18"/>
  <c r="F834" i="18"/>
  <c r="F835" i="18"/>
  <c r="F836" i="18"/>
  <c r="F837" i="18"/>
  <c r="F838" i="18"/>
  <c r="F839" i="18"/>
  <c r="F840" i="18"/>
  <c r="F841" i="18"/>
  <c r="F842" i="18"/>
  <c r="F843" i="18"/>
  <c r="F844" i="18"/>
  <c r="F845" i="18"/>
  <c r="F846" i="18"/>
  <c r="F847" i="18"/>
  <c r="F848" i="18"/>
  <c r="F849" i="18"/>
  <c r="F850" i="18"/>
  <c r="F851" i="18"/>
  <c r="F852" i="18"/>
  <c r="F853" i="18"/>
  <c r="F854" i="18"/>
  <c r="F855" i="18"/>
  <c r="F856" i="18"/>
  <c r="F857" i="18"/>
  <c r="F858" i="18"/>
  <c r="F859" i="18"/>
  <c r="F860" i="18"/>
  <c r="F861" i="18"/>
  <c r="F862" i="18"/>
  <c r="F863" i="18"/>
  <c r="F864" i="18"/>
  <c r="F865" i="18"/>
  <c r="F866" i="18"/>
  <c r="F867" i="18"/>
  <c r="F868" i="18"/>
  <c r="F869" i="18"/>
  <c r="F870" i="18"/>
  <c r="F871" i="18"/>
  <c r="F872" i="18"/>
  <c r="F873" i="18"/>
  <c r="F874" i="18"/>
  <c r="F875" i="18"/>
  <c r="F876" i="18"/>
  <c r="F877" i="18"/>
  <c r="F878" i="18"/>
  <c r="F879" i="18"/>
  <c r="F880" i="18"/>
  <c r="F881" i="18"/>
  <c r="F882" i="18"/>
  <c r="F883" i="18"/>
  <c r="F884" i="18"/>
  <c r="F885" i="18"/>
  <c r="F886" i="18"/>
  <c r="F887" i="18"/>
  <c r="F888" i="18"/>
  <c r="F889" i="18"/>
  <c r="F890" i="18"/>
  <c r="F891" i="18"/>
  <c r="F892" i="18"/>
  <c r="F893" i="18"/>
  <c r="F894" i="18"/>
  <c r="F895" i="18"/>
  <c r="F896" i="18"/>
  <c r="F897" i="18"/>
  <c r="F898" i="18"/>
  <c r="F899" i="18"/>
  <c r="F900" i="18"/>
  <c r="F901" i="18"/>
  <c r="F902" i="18"/>
  <c r="F903" i="18"/>
  <c r="F904" i="18"/>
  <c r="F905" i="18"/>
  <c r="F906" i="18"/>
  <c r="F907" i="18"/>
  <c r="F908" i="18"/>
  <c r="F909" i="18"/>
  <c r="F910" i="18"/>
  <c r="F911" i="18"/>
  <c r="F912" i="18"/>
  <c r="F913" i="18"/>
  <c r="F914" i="18"/>
  <c r="F915" i="18"/>
  <c r="F916" i="18"/>
  <c r="F917" i="18"/>
  <c r="F918" i="18"/>
  <c r="F919" i="18"/>
  <c r="F920" i="18"/>
  <c r="F921" i="18"/>
  <c r="F922" i="18"/>
  <c r="F923" i="18"/>
  <c r="F924" i="18"/>
  <c r="F925" i="18"/>
  <c r="F926" i="18"/>
  <c r="F927" i="18"/>
  <c r="F928" i="18"/>
  <c r="F929" i="18"/>
  <c r="F930" i="18"/>
  <c r="F931" i="18"/>
  <c r="F932" i="18"/>
  <c r="F933" i="18"/>
  <c r="F934" i="18"/>
  <c r="F935" i="18"/>
  <c r="F936" i="18"/>
  <c r="F937" i="18"/>
  <c r="F938" i="18"/>
  <c r="F939" i="18"/>
  <c r="F940" i="18"/>
  <c r="F941" i="18"/>
  <c r="F942" i="18"/>
  <c r="F943" i="18"/>
  <c r="F944" i="18"/>
  <c r="F945" i="18"/>
  <c r="F946" i="18"/>
  <c r="F947" i="18"/>
  <c r="F948" i="18"/>
  <c r="F949" i="18"/>
  <c r="F950" i="18"/>
  <c r="F951" i="18"/>
  <c r="F952" i="18"/>
  <c r="F953" i="18"/>
  <c r="F954" i="18"/>
  <c r="F955" i="18"/>
  <c r="F956" i="18"/>
  <c r="F957" i="18"/>
  <c r="F958" i="18"/>
  <c r="F959" i="18"/>
  <c r="F960" i="18"/>
  <c r="F961" i="18"/>
  <c r="F962" i="18"/>
  <c r="F963" i="18"/>
  <c r="F964" i="18"/>
  <c r="F965" i="18"/>
  <c r="F966" i="18"/>
  <c r="F967" i="18"/>
  <c r="F968" i="18"/>
  <c r="F969" i="18"/>
  <c r="F970" i="18"/>
  <c r="F971" i="18"/>
  <c r="F972" i="18"/>
  <c r="F973" i="18"/>
  <c r="F974" i="18"/>
  <c r="F975" i="18"/>
  <c r="F976" i="18"/>
  <c r="F977" i="18"/>
  <c r="F978" i="18"/>
  <c r="F979" i="18"/>
  <c r="F980" i="18"/>
  <c r="F981" i="18"/>
  <c r="F982" i="18"/>
  <c r="F983" i="18"/>
  <c r="F984" i="18"/>
  <c r="F985" i="18"/>
  <c r="F986" i="18"/>
  <c r="F987" i="18"/>
  <c r="F988" i="18"/>
  <c r="F989" i="18"/>
  <c r="F990" i="18"/>
  <c r="F991" i="18"/>
  <c r="F992" i="18"/>
  <c r="F993" i="18"/>
  <c r="F994" i="18"/>
  <c r="F995" i="18"/>
  <c r="F996" i="18"/>
  <c r="F997" i="18"/>
  <c r="F998" i="18"/>
  <c r="F999" i="18"/>
  <c r="F1000" i="18"/>
  <c r="F1001" i="18"/>
  <c r="F1002" i="18"/>
  <c r="F1003" i="18"/>
  <c r="F1004" i="18"/>
  <c r="F1005" i="18"/>
  <c r="F1006" i="18"/>
  <c r="F1007" i="18"/>
  <c r="F1008" i="18"/>
  <c r="F1009" i="18"/>
  <c r="F1010" i="18"/>
  <c r="F1011" i="18"/>
  <c r="F1012" i="18"/>
  <c r="F1013" i="18"/>
  <c r="F1014" i="18"/>
  <c r="F1015" i="18"/>
  <c r="F1016" i="18"/>
  <c r="F1017" i="18"/>
  <c r="F1018" i="18"/>
  <c r="F1019" i="18"/>
  <c r="F1020" i="18"/>
  <c r="F1021" i="18"/>
  <c r="F1022" i="18"/>
  <c r="F1023" i="18"/>
  <c r="F1024" i="18"/>
  <c r="F1025" i="18"/>
  <c r="F1026" i="18"/>
  <c r="F1027" i="18"/>
  <c r="F1028" i="18"/>
  <c r="F1029" i="18"/>
  <c r="F1030" i="18"/>
  <c r="F1031" i="18"/>
  <c r="F1032" i="18"/>
  <c r="F1033" i="18"/>
  <c r="F1034" i="18"/>
  <c r="F1035" i="18"/>
  <c r="F1036" i="18"/>
  <c r="F1037" i="18"/>
  <c r="F1038" i="18"/>
  <c r="F1039" i="18"/>
  <c r="F1040" i="18"/>
  <c r="F1041" i="18"/>
  <c r="F1042" i="18"/>
  <c r="F1043" i="18"/>
  <c r="F1044" i="18"/>
  <c r="F1045" i="18"/>
  <c r="F1046" i="18"/>
  <c r="F1047" i="18"/>
  <c r="F1048" i="18"/>
  <c r="F1049" i="18"/>
  <c r="F1050" i="18"/>
  <c r="F1051" i="18"/>
  <c r="F1052" i="18"/>
  <c r="F1053" i="18"/>
  <c r="F1054" i="18"/>
  <c r="F1055" i="18"/>
  <c r="F1056" i="18"/>
  <c r="F1057" i="18"/>
  <c r="F1058" i="18"/>
  <c r="F1059" i="18"/>
  <c r="F1060" i="18"/>
  <c r="F1061" i="18"/>
  <c r="F1062" i="18"/>
  <c r="F1063" i="18"/>
  <c r="F1064" i="18"/>
  <c r="F1065" i="18"/>
  <c r="F1066" i="18"/>
  <c r="F1067" i="18"/>
  <c r="F1068" i="18"/>
  <c r="F1069" i="18"/>
  <c r="F1070" i="18"/>
  <c r="F1071" i="18"/>
  <c r="F1072" i="18"/>
  <c r="F1073" i="18"/>
  <c r="F1074" i="18"/>
  <c r="F1075" i="18"/>
  <c r="F1076" i="18"/>
  <c r="F1077" i="18"/>
  <c r="F1078" i="18"/>
  <c r="F1079" i="18"/>
  <c r="F1080" i="18"/>
  <c r="F1081" i="18"/>
  <c r="F1082" i="18"/>
  <c r="F1083" i="18"/>
  <c r="F1084" i="18"/>
  <c r="F1085" i="18"/>
  <c r="F1086" i="18"/>
  <c r="F1087" i="18"/>
  <c r="F1088" i="18"/>
  <c r="F1089" i="18"/>
  <c r="F1090" i="18"/>
  <c r="F1091" i="18"/>
  <c r="F1092" i="18"/>
  <c r="F1093" i="18"/>
  <c r="F1094" i="18"/>
  <c r="F1095" i="18"/>
  <c r="F1096" i="18"/>
  <c r="F1097" i="18"/>
  <c r="F1098" i="18"/>
  <c r="F1099" i="18"/>
  <c r="F1100" i="18"/>
  <c r="F1101" i="18"/>
  <c r="F1102" i="18"/>
  <c r="F1103" i="18"/>
  <c r="F1104" i="18"/>
  <c r="F1105" i="18"/>
  <c r="F1106" i="18"/>
  <c r="F1107" i="18"/>
  <c r="F1108" i="18"/>
  <c r="F1109" i="18"/>
  <c r="F1110" i="18"/>
  <c r="F1111" i="18"/>
  <c r="F1112" i="18"/>
  <c r="F1113" i="18"/>
  <c r="F1114" i="18"/>
  <c r="F1115" i="18"/>
  <c r="F1116" i="18"/>
  <c r="F1117" i="18"/>
  <c r="F1118" i="18"/>
  <c r="F1119" i="18"/>
  <c r="F1120" i="18"/>
  <c r="F1121" i="18"/>
  <c r="F1122" i="18"/>
  <c r="F1123" i="18"/>
  <c r="F1124" i="18"/>
  <c r="F1125" i="18"/>
  <c r="F1126" i="18"/>
  <c r="F1127" i="18"/>
  <c r="F1128" i="18"/>
  <c r="F1129" i="18"/>
  <c r="F1130" i="18"/>
  <c r="F1131" i="18"/>
  <c r="F1132" i="18"/>
  <c r="F1133" i="18"/>
  <c r="F1134" i="18"/>
  <c r="F1135" i="18"/>
  <c r="F1136" i="18"/>
  <c r="F1137" i="18"/>
  <c r="F1138" i="18"/>
  <c r="F1139" i="18"/>
  <c r="F1140" i="18"/>
  <c r="F1141" i="18"/>
  <c r="F1142" i="18"/>
  <c r="F1143" i="18"/>
  <c r="F1144" i="18"/>
  <c r="F1145" i="18"/>
  <c r="F1146" i="18"/>
  <c r="F1147" i="18"/>
  <c r="F1148" i="18"/>
  <c r="F1149" i="18"/>
  <c r="F1150" i="18"/>
  <c r="F1151" i="18"/>
  <c r="F1152" i="18"/>
  <c r="F1153" i="18"/>
  <c r="F1154" i="18"/>
  <c r="F1155" i="18"/>
  <c r="F1156" i="18"/>
  <c r="F1157" i="18"/>
  <c r="F1158" i="18"/>
  <c r="F1159" i="18"/>
  <c r="F1160" i="18"/>
  <c r="F1161" i="18"/>
  <c r="F1162" i="18"/>
  <c r="F1163" i="18"/>
  <c r="F1164" i="18"/>
  <c r="F1165" i="18"/>
  <c r="F1166" i="18"/>
  <c r="F1167" i="18"/>
  <c r="F1168" i="18"/>
  <c r="F1169" i="18"/>
  <c r="F1170" i="18"/>
  <c r="F1171" i="18"/>
  <c r="F1172" i="18"/>
  <c r="F1173" i="18"/>
  <c r="F1174" i="18"/>
  <c r="F1175" i="18"/>
  <c r="F1176" i="18"/>
  <c r="F1177" i="18"/>
  <c r="F1178" i="18"/>
  <c r="F1179" i="18"/>
  <c r="F1180" i="18"/>
  <c r="F1181" i="18"/>
  <c r="F1182" i="18"/>
  <c r="F1183" i="18"/>
  <c r="F1184" i="18"/>
  <c r="F1185" i="18"/>
  <c r="F1186" i="18"/>
  <c r="F1187" i="18"/>
  <c r="F1188" i="18"/>
  <c r="F1189" i="18"/>
  <c r="F1190" i="18"/>
  <c r="F1191" i="18"/>
  <c r="F1192" i="18"/>
  <c r="F1193" i="18"/>
  <c r="F1194" i="18"/>
  <c r="F1195" i="18"/>
  <c r="F1196" i="18"/>
  <c r="F1197" i="18"/>
  <c r="F1198" i="18"/>
  <c r="F1199" i="18"/>
  <c r="F1200" i="18"/>
  <c r="F1201" i="18"/>
  <c r="F1202" i="18"/>
  <c r="F1203" i="18"/>
  <c r="F1204" i="18"/>
  <c r="F1205" i="18"/>
  <c r="F1206" i="18"/>
  <c r="F1207" i="18"/>
  <c r="F1208" i="18"/>
  <c r="F1209" i="18"/>
  <c r="F1210" i="18"/>
  <c r="F1211" i="18"/>
  <c r="F1212" i="18"/>
  <c r="F1213" i="18"/>
  <c r="F1214" i="18"/>
  <c r="F1215" i="18"/>
  <c r="F1216" i="18"/>
  <c r="F1217" i="18"/>
  <c r="F1218" i="18"/>
  <c r="F1219" i="18"/>
  <c r="F1220" i="18"/>
  <c r="F1221" i="18"/>
  <c r="F1222" i="18"/>
  <c r="F1223" i="18"/>
  <c r="F1224" i="18"/>
  <c r="F1225" i="18"/>
  <c r="F1226" i="18"/>
  <c r="F1227" i="18"/>
  <c r="F1228" i="18"/>
  <c r="F1229" i="18"/>
  <c r="F1230" i="18"/>
  <c r="F1231" i="18"/>
  <c r="F1232" i="18"/>
  <c r="F1233" i="18"/>
  <c r="F1234" i="18"/>
  <c r="F1235" i="18"/>
  <c r="F1236" i="18"/>
  <c r="F1237" i="18"/>
  <c r="F1238" i="18"/>
  <c r="F1239" i="18"/>
  <c r="F1240" i="18"/>
  <c r="F1241" i="18"/>
  <c r="F1242" i="18"/>
  <c r="F1243" i="18"/>
  <c r="F1244" i="18"/>
  <c r="F1245" i="18"/>
  <c r="F1246" i="18"/>
  <c r="F1247" i="18"/>
  <c r="F1248" i="18"/>
  <c r="F1249" i="18"/>
  <c r="F1250" i="18"/>
  <c r="F1251" i="18"/>
  <c r="F1252" i="18"/>
  <c r="F1253" i="18"/>
  <c r="F1254" i="18"/>
  <c r="F1255" i="18"/>
  <c r="F1256" i="18"/>
  <c r="F1257" i="18"/>
  <c r="F1258" i="18"/>
  <c r="F1259" i="18"/>
  <c r="F1260" i="18"/>
  <c r="F1261" i="18"/>
  <c r="F1262" i="18"/>
  <c r="F1263" i="18"/>
  <c r="F1264" i="18"/>
  <c r="F1265" i="18"/>
  <c r="F1266" i="18"/>
  <c r="F1267" i="18"/>
  <c r="F1268" i="18"/>
  <c r="F1269" i="18"/>
  <c r="F1270" i="18"/>
  <c r="F1271" i="18"/>
  <c r="F1272" i="18"/>
  <c r="F1273" i="18"/>
  <c r="F1274" i="18"/>
  <c r="F1275" i="18"/>
  <c r="F1276" i="18"/>
  <c r="F1277" i="18"/>
  <c r="F1278" i="18"/>
  <c r="F1279" i="18"/>
  <c r="F1280" i="18"/>
  <c r="F1281" i="18"/>
  <c r="F1282" i="18"/>
  <c r="F1283" i="18"/>
  <c r="F1284" i="18"/>
  <c r="F1285" i="18"/>
  <c r="F1286" i="18"/>
  <c r="F1287" i="18"/>
  <c r="F1288" i="18"/>
  <c r="F1289" i="18"/>
  <c r="F1290" i="18"/>
  <c r="F1291" i="18"/>
  <c r="F1292" i="18"/>
  <c r="F1293" i="18"/>
  <c r="F1294" i="18"/>
  <c r="F1295" i="18"/>
  <c r="F1296" i="18"/>
  <c r="F1297" i="18"/>
  <c r="F1298" i="18"/>
  <c r="F1299" i="18"/>
  <c r="F1300" i="18"/>
  <c r="F1301" i="18"/>
  <c r="F1302" i="18"/>
  <c r="F1303" i="18"/>
  <c r="F1304" i="18"/>
  <c r="F1305" i="18"/>
  <c r="F1306" i="18"/>
  <c r="F1307" i="18"/>
  <c r="F1308" i="18"/>
  <c r="F1309" i="18"/>
  <c r="F1310" i="18"/>
  <c r="F1311" i="18"/>
  <c r="F1312" i="18"/>
  <c r="F1313" i="18"/>
  <c r="F1314" i="18"/>
  <c r="F1315" i="18"/>
  <c r="F1316" i="18"/>
  <c r="F1317" i="18"/>
  <c r="F1318" i="18"/>
  <c r="F1319" i="18"/>
  <c r="F1320" i="18"/>
  <c r="F1321" i="18"/>
  <c r="F1322" i="18"/>
  <c r="F1323" i="18"/>
  <c r="F1324" i="18"/>
  <c r="F1325" i="18"/>
  <c r="F1326" i="18"/>
  <c r="F1327" i="18"/>
  <c r="F1328" i="18"/>
  <c r="F1329" i="18"/>
  <c r="F1330" i="18"/>
  <c r="F1331" i="18"/>
  <c r="F1332" i="18"/>
  <c r="F1333" i="18"/>
  <c r="F1334" i="18"/>
  <c r="F1335" i="18"/>
  <c r="F1336" i="18"/>
  <c r="F1337" i="18"/>
  <c r="F1338" i="18"/>
  <c r="F1339" i="18"/>
  <c r="F1340" i="18"/>
  <c r="F1341" i="18"/>
  <c r="F1342" i="18"/>
  <c r="F1343" i="18"/>
  <c r="F1344" i="18"/>
  <c r="F1345" i="18"/>
  <c r="F1346" i="18"/>
  <c r="F1347" i="18"/>
  <c r="F1348" i="18"/>
  <c r="F1349" i="18"/>
  <c r="F1350" i="18"/>
  <c r="F1351" i="18"/>
  <c r="F1352" i="18"/>
  <c r="F1353" i="18"/>
  <c r="F1354" i="18"/>
  <c r="F1355" i="18"/>
  <c r="F1356" i="18"/>
  <c r="F1357" i="18"/>
  <c r="F1358" i="18"/>
  <c r="F1359" i="18"/>
  <c r="F1360" i="18"/>
  <c r="F1361" i="18"/>
  <c r="F1362" i="18"/>
  <c r="F1363" i="18"/>
  <c r="F1364" i="18"/>
  <c r="F1365" i="18"/>
  <c r="F1366" i="18"/>
  <c r="F1367" i="18"/>
  <c r="F1368" i="18"/>
  <c r="F1369" i="18"/>
  <c r="F1370" i="18"/>
  <c r="F1371" i="18"/>
  <c r="F1372" i="18"/>
  <c r="F1373" i="18"/>
  <c r="F1374" i="18"/>
  <c r="F1375" i="18"/>
  <c r="F1376" i="18"/>
  <c r="F1377" i="18"/>
  <c r="F1378" i="18"/>
  <c r="F1379" i="18"/>
  <c r="F1380" i="18"/>
  <c r="F1381" i="18"/>
  <c r="F1382" i="18"/>
  <c r="F1383" i="18"/>
  <c r="F1384" i="18"/>
  <c r="F1385" i="18"/>
  <c r="F1386" i="18"/>
  <c r="F1387" i="18"/>
  <c r="F1388" i="18"/>
  <c r="F1389" i="18"/>
  <c r="F1390" i="18"/>
  <c r="F1391" i="18"/>
  <c r="F1392" i="18"/>
  <c r="F1393" i="18"/>
  <c r="F1394" i="18"/>
  <c r="F1395" i="18"/>
  <c r="F1396" i="18"/>
  <c r="F1397" i="18"/>
  <c r="F1398" i="18"/>
  <c r="F1399" i="18"/>
  <c r="F1400" i="18"/>
  <c r="F1401" i="18"/>
  <c r="F1402" i="18"/>
  <c r="F1403" i="18"/>
  <c r="F1404" i="18"/>
  <c r="F1405" i="18"/>
  <c r="F1406" i="18"/>
  <c r="F1407" i="18"/>
  <c r="F1408" i="18"/>
  <c r="F1409" i="18"/>
  <c r="F1410" i="18"/>
  <c r="F1411" i="18"/>
  <c r="F1412" i="18"/>
  <c r="F1413" i="18"/>
  <c r="F1414" i="18"/>
  <c r="F1415" i="18"/>
  <c r="F1416" i="18"/>
  <c r="F1417" i="18"/>
  <c r="F1418" i="18"/>
  <c r="F1419" i="18"/>
  <c r="F1420" i="18"/>
  <c r="F1421" i="18"/>
  <c r="F1422" i="18"/>
  <c r="F1423" i="18"/>
  <c r="F1424" i="18"/>
  <c r="F1425" i="18"/>
  <c r="F1426" i="18"/>
  <c r="F1427" i="18"/>
  <c r="F1428" i="18"/>
  <c r="F1429" i="18"/>
  <c r="F1430" i="18"/>
  <c r="F1431" i="18"/>
  <c r="F1432" i="18"/>
  <c r="F1433" i="18"/>
  <c r="F1434" i="18"/>
  <c r="F1435" i="18"/>
  <c r="F1436" i="18"/>
  <c r="F1437" i="18"/>
  <c r="F1438" i="18"/>
  <c r="F1439" i="18"/>
  <c r="F1440" i="18"/>
  <c r="F1441" i="18"/>
  <c r="F1442" i="18"/>
  <c r="F1443" i="18"/>
  <c r="F1444" i="18"/>
  <c r="F1445" i="18"/>
  <c r="F1446" i="18"/>
  <c r="F1447" i="18"/>
  <c r="F1448" i="18"/>
  <c r="F1449" i="18"/>
  <c r="F1450" i="18"/>
  <c r="F1451" i="18"/>
  <c r="F1452" i="18"/>
  <c r="F1453" i="18"/>
  <c r="F1454" i="18"/>
  <c r="F1455" i="18"/>
  <c r="F1456" i="18"/>
  <c r="F1457" i="18"/>
  <c r="F1458" i="18"/>
  <c r="F1459" i="18"/>
  <c r="F1460" i="18"/>
  <c r="F1461" i="18"/>
  <c r="F1462" i="18"/>
  <c r="F1463" i="18"/>
  <c r="F1464" i="18"/>
  <c r="F1465" i="18"/>
  <c r="F1466" i="18"/>
  <c r="F1467" i="18"/>
  <c r="F1468" i="18"/>
  <c r="F1469" i="18"/>
  <c r="F1470" i="18"/>
  <c r="F1471" i="18"/>
  <c r="F1472" i="18"/>
  <c r="F1473" i="18"/>
  <c r="F1474" i="18"/>
  <c r="F1475" i="18"/>
  <c r="F1476" i="18"/>
  <c r="F1477" i="18"/>
  <c r="F1478" i="18"/>
  <c r="F1479" i="18"/>
  <c r="F1480" i="18"/>
  <c r="F1481" i="18"/>
  <c r="F1482" i="18"/>
  <c r="F1483" i="18"/>
  <c r="F1484" i="18"/>
  <c r="F1485" i="18"/>
  <c r="F1486" i="18"/>
  <c r="F1487" i="18"/>
  <c r="F1488" i="18"/>
  <c r="F1489" i="18"/>
  <c r="F1490" i="18"/>
  <c r="F1491" i="18"/>
  <c r="F1492" i="18"/>
  <c r="F1493" i="18"/>
  <c r="F1494" i="18"/>
  <c r="F1495" i="18"/>
  <c r="F1496" i="18"/>
  <c r="F1497" i="18"/>
  <c r="F1498" i="18"/>
  <c r="F1499" i="18"/>
  <c r="F1500" i="18"/>
  <c r="F1501" i="18"/>
  <c r="F1502" i="18"/>
  <c r="F1503" i="18"/>
  <c r="F1504" i="18"/>
  <c r="F1505" i="18"/>
  <c r="F1506" i="18"/>
  <c r="F1507" i="18"/>
  <c r="F1508" i="18"/>
  <c r="F1509" i="18"/>
  <c r="F1510" i="18"/>
  <c r="F1511" i="18"/>
  <c r="F1512" i="18"/>
  <c r="F1513" i="18"/>
  <c r="F1514" i="18"/>
  <c r="F1515" i="18"/>
  <c r="F1516" i="18"/>
  <c r="F1517" i="18"/>
  <c r="F1518" i="18"/>
  <c r="F1519" i="18"/>
  <c r="F1520" i="18"/>
  <c r="F1521" i="18"/>
  <c r="F1522" i="18"/>
  <c r="F1523" i="18"/>
  <c r="F1524" i="18"/>
  <c r="F1525" i="18"/>
  <c r="F1526" i="18"/>
  <c r="F1527" i="18"/>
  <c r="F1528" i="18"/>
  <c r="F1529" i="18"/>
  <c r="F1530" i="18"/>
  <c r="F1531" i="18"/>
  <c r="F1532" i="18"/>
  <c r="F1533" i="18"/>
  <c r="F1534" i="18"/>
  <c r="F1535" i="18"/>
  <c r="F1536" i="18"/>
  <c r="F1537" i="18"/>
  <c r="F1538" i="18"/>
  <c r="F1539" i="18"/>
  <c r="F1540" i="18"/>
  <c r="F1541" i="18"/>
  <c r="F1542" i="18"/>
  <c r="F1543" i="18"/>
  <c r="F1544" i="18"/>
  <c r="F1545" i="18"/>
  <c r="F1546" i="18"/>
  <c r="F1547" i="18"/>
  <c r="F1548" i="18"/>
  <c r="F1549" i="18"/>
  <c r="F1550" i="18"/>
  <c r="F1551" i="18"/>
  <c r="F1552" i="18"/>
  <c r="F1553" i="18"/>
  <c r="F1554" i="18"/>
  <c r="F1555" i="18"/>
  <c r="F1556" i="18"/>
  <c r="F1557" i="18"/>
  <c r="F1558" i="18"/>
  <c r="F1559" i="18"/>
  <c r="F1560" i="18"/>
  <c r="F1561" i="18"/>
  <c r="F1562" i="18"/>
  <c r="F1563" i="18"/>
  <c r="F1564" i="18"/>
  <c r="F1565" i="18"/>
  <c r="F1566" i="18"/>
  <c r="F1567" i="18"/>
  <c r="F1568" i="18"/>
  <c r="F1569" i="18"/>
  <c r="F1570" i="18"/>
  <c r="F1571" i="18"/>
  <c r="F1572" i="18"/>
  <c r="F1573" i="18"/>
  <c r="F1574" i="18"/>
  <c r="F1575" i="18"/>
  <c r="F1576" i="18"/>
  <c r="F1577" i="18"/>
  <c r="F1578" i="18"/>
  <c r="F1579" i="18"/>
  <c r="F1580" i="18"/>
  <c r="F1581" i="18"/>
  <c r="F1582" i="18"/>
  <c r="F1583" i="18"/>
  <c r="F1584" i="18"/>
  <c r="F1585" i="18"/>
  <c r="F1586" i="18"/>
  <c r="F1587" i="18"/>
  <c r="F1588" i="18"/>
  <c r="F1589" i="18"/>
  <c r="F1590" i="18"/>
  <c r="F1591" i="18"/>
  <c r="F1592" i="18"/>
  <c r="F1593" i="18"/>
  <c r="F1594" i="18"/>
  <c r="F1595" i="18"/>
  <c r="F1596" i="18"/>
  <c r="F1597" i="18"/>
  <c r="F1598" i="18"/>
  <c r="F1599" i="18"/>
  <c r="F1600" i="18"/>
  <c r="F1601" i="18"/>
  <c r="F1602" i="18"/>
  <c r="F1603" i="18"/>
  <c r="F1604" i="18"/>
  <c r="F1605" i="18"/>
  <c r="F1606" i="18"/>
  <c r="F1607" i="18"/>
  <c r="F1608" i="18"/>
  <c r="F1609" i="18"/>
  <c r="F1610" i="18"/>
  <c r="F1611" i="18"/>
  <c r="F1612" i="18"/>
  <c r="F1613" i="18"/>
  <c r="F1614" i="18"/>
  <c r="F1615" i="18"/>
  <c r="F1616" i="18"/>
  <c r="F1617" i="18"/>
  <c r="F1618" i="18"/>
  <c r="F1619" i="18"/>
  <c r="F1620" i="18"/>
  <c r="F1621" i="18"/>
  <c r="F1622" i="18"/>
  <c r="F1623" i="18"/>
  <c r="F1624" i="18"/>
  <c r="F1625" i="18"/>
  <c r="F1626" i="18"/>
  <c r="F1627" i="18"/>
  <c r="F1628" i="18"/>
  <c r="F1629" i="18"/>
  <c r="F1630" i="18"/>
  <c r="F1631" i="18"/>
  <c r="F1632" i="18"/>
  <c r="F1633" i="18"/>
  <c r="F1634" i="18"/>
  <c r="F1635" i="18"/>
  <c r="F1636" i="18"/>
  <c r="F1637" i="18"/>
  <c r="F1638" i="18"/>
  <c r="F1639" i="18"/>
  <c r="F1640" i="18"/>
  <c r="F1641" i="18"/>
  <c r="F1642" i="18"/>
  <c r="F1643" i="18"/>
  <c r="F1644" i="18"/>
  <c r="F1645" i="18"/>
  <c r="F1646" i="18"/>
  <c r="F1647" i="18"/>
  <c r="F1648" i="18"/>
  <c r="F1649" i="18"/>
  <c r="F1650" i="18"/>
  <c r="F1651" i="18"/>
  <c r="F1652" i="18"/>
  <c r="F1653" i="18"/>
  <c r="F1654" i="18"/>
  <c r="F1655" i="18"/>
  <c r="F1656" i="18"/>
  <c r="F1657" i="18"/>
  <c r="F1658" i="18"/>
  <c r="F1659" i="18"/>
  <c r="F1660" i="18"/>
  <c r="F1661" i="18"/>
  <c r="F1662" i="18"/>
  <c r="F1663" i="18"/>
  <c r="F1664" i="18"/>
  <c r="F1665" i="18"/>
  <c r="F1666" i="18"/>
  <c r="F1667" i="18"/>
  <c r="F1668" i="18"/>
  <c r="F1669" i="18"/>
  <c r="F1670" i="18"/>
  <c r="F1671" i="18"/>
  <c r="F1672" i="18"/>
  <c r="F1673" i="18"/>
  <c r="F1674" i="18"/>
  <c r="F1675" i="18"/>
  <c r="F1676" i="18"/>
  <c r="F1677" i="18"/>
  <c r="F1678" i="18"/>
  <c r="F1679" i="18"/>
  <c r="F1680" i="18"/>
  <c r="F1681" i="18"/>
  <c r="F1682" i="18"/>
  <c r="F1683" i="18"/>
  <c r="F1684" i="18"/>
  <c r="F1685" i="18"/>
  <c r="F1686" i="18"/>
  <c r="F1687" i="18"/>
  <c r="F1688" i="18"/>
  <c r="F1689" i="18"/>
  <c r="F1690" i="18"/>
  <c r="F1691" i="18"/>
  <c r="F1692" i="18"/>
  <c r="F1693" i="18"/>
  <c r="F1694" i="18"/>
  <c r="F1695" i="18"/>
  <c r="F1696" i="18"/>
  <c r="F1697" i="18"/>
  <c r="F1698" i="18"/>
  <c r="F1699" i="18"/>
  <c r="F1700" i="18"/>
  <c r="F1701" i="18"/>
  <c r="F1702" i="18"/>
  <c r="F1703" i="18"/>
  <c r="F1704" i="18"/>
  <c r="F1705" i="18"/>
  <c r="F1706" i="18"/>
  <c r="F1707" i="18"/>
  <c r="F1708" i="18"/>
  <c r="F1709" i="18"/>
  <c r="F1710" i="18"/>
  <c r="F1711" i="18"/>
  <c r="F1712" i="18"/>
  <c r="F1713" i="18"/>
  <c r="F1714" i="18"/>
  <c r="F1715" i="18"/>
  <c r="F1716" i="18"/>
  <c r="F1717" i="18"/>
  <c r="F1718" i="18"/>
  <c r="F1719" i="18"/>
  <c r="F1720" i="18"/>
  <c r="F1721" i="18"/>
  <c r="F1722" i="18"/>
  <c r="F1723" i="18"/>
  <c r="F1724" i="18"/>
  <c r="F1725" i="18"/>
  <c r="F1726" i="18"/>
  <c r="F1727" i="18"/>
  <c r="F1728" i="18"/>
  <c r="F1729" i="18"/>
  <c r="F1730" i="18"/>
  <c r="F1731" i="18"/>
  <c r="F1732" i="18"/>
  <c r="F1733" i="18"/>
  <c r="F1734" i="18"/>
  <c r="F1735" i="18"/>
  <c r="F1736" i="18"/>
  <c r="F1737" i="18"/>
  <c r="F1738" i="18"/>
  <c r="F1739" i="18"/>
  <c r="F1740" i="18"/>
  <c r="F1741" i="18"/>
  <c r="F1742" i="18"/>
  <c r="F1743" i="18"/>
  <c r="F1744" i="18"/>
  <c r="F1745" i="18"/>
  <c r="F1746" i="18"/>
  <c r="F1747" i="18"/>
  <c r="F1748" i="18"/>
  <c r="F1749" i="18"/>
  <c r="F1750" i="18"/>
  <c r="F1751" i="18"/>
  <c r="F1752" i="18"/>
  <c r="F1753" i="18"/>
  <c r="F1754" i="18"/>
  <c r="F1755" i="18"/>
  <c r="F1756" i="18"/>
  <c r="F1757" i="18"/>
  <c r="F1758" i="18"/>
  <c r="F1759" i="18"/>
  <c r="F1760" i="18"/>
  <c r="F1761" i="18"/>
  <c r="F1762" i="18"/>
  <c r="F1763" i="18"/>
  <c r="F1764" i="18"/>
  <c r="F1765" i="18"/>
  <c r="F1766" i="18"/>
  <c r="F1767" i="18"/>
  <c r="F1768" i="18"/>
  <c r="F1769" i="18"/>
  <c r="F1770" i="18"/>
  <c r="F1771" i="18"/>
  <c r="F1772" i="18"/>
  <c r="F1773" i="18"/>
  <c r="F1774" i="18"/>
  <c r="F1775" i="18"/>
  <c r="F1776" i="18"/>
  <c r="F1777" i="18"/>
  <c r="F1778" i="18"/>
  <c r="F1779" i="18"/>
  <c r="F1780" i="18"/>
  <c r="F1781" i="18"/>
  <c r="F1782" i="18"/>
  <c r="F1783" i="18"/>
  <c r="F1784" i="18"/>
  <c r="F1785" i="18"/>
  <c r="F1786" i="18"/>
  <c r="F1787" i="18"/>
  <c r="F1788" i="18"/>
  <c r="F1789" i="18"/>
  <c r="F1790" i="18"/>
  <c r="F1791" i="18"/>
  <c r="F1792" i="18"/>
  <c r="F1793" i="18"/>
  <c r="F1794" i="18"/>
  <c r="F1795" i="18"/>
  <c r="F1796" i="18"/>
  <c r="F1797" i="18"/>
  <c r="F1798" i="18"/>
  <c r="F1799" i="18"/>
  <c r="F1800" i="18"/>
  <c r="F1801" i="18"/>
  <c r="F1802" i="18"/>
  <c r="F1803" i="18"/>
  <c r="F1804" i="18"/>
  <c r="F1805" i="18"/>
  <c r="F1806" i="18"/>
  <c r="F1807" i="18"/>
  <c r="F1808" i="18"/>
  <c r="F1809" i="18"/>
  <c r="F1810" i="18"/>
  <c r="F1811" i="18"/>
  <c r="F1812" i="18"/>
  <c r="F1813" i="18"/>
  <c r="F1814" i="18"/>
  <c r="F1815" i="18"/>
  <c r="F1816" i="18"/>
  <c r="F1817" i="18"/>
  <c r="F1818" i="18"/>
  <c r="F1819" i="18"/>
  <c r="F1820" i="18"/>
  <c r="F1821" i="18"/>
  <c r="F1822" i="18"/>
  <c r="F1823" i="18"/>
  <c r="F1824" i="18"/>
  <c r="F1825" i="18"/>
  <c r="F1826" i="18"/>
  <c r="F1827" i="18"/>
  <c r="F1828" i="18"/>
  <c r="F1829" i="18"/>
  <c r="F1830" i="18"/>
  <c r="F1831" i="18"/>
  <c r="F1832" i="18"/>
  <c r="F1833" i="18"/>
  <c r="F1834" i="18"/>
  <c r="F1835" i="18"/>
  <c r="F1836" i="18"/>
  <c r="F1837" i="18"/>
  <c r="F1838" i="18"/>
  <c r="F1839" i="18"/>
  <c r="F1840" i="18"/>
  <c r="F1841" i="18"/>
  <c r="F1842" i="18"/>
  <c r="F1843" i="18"/>
  <c r="F1844" i="18"/>
  <c r="F1845" i="18"/>
  <c r="F1846" i="18"/>
  <c r="F1847" i="18"/>
  <c r="F1848" i="18"/>
  <c r="F1849" i="18"/>
  <c r="F1850" i="18"/>
  <c r="F1851" i="18"/>
  <c r="F1852" i="18"/>
  <c r="F1853" i="18"/>
  <c r="F1854" i="18"/>
  <c r="F1855" i="18"/>
  <c r="F1856" i="18"/>
  <c r="F1857" i="18"/>
  <c r="F1858" i="18"/>
  <c r="F1859" i="18"/>
  <c r="F1860" i="18"/>
  <c r="F1861" i="18"/>
  <c r="F1862" i="18"/>
  <c r="F1863" i="18"/>
  <c r="F1864" i="18"/>
  <c r="F1865" i="18"/>
  <c r="F1866" i="18"/>
  <c r="F1867" i="18"/>
  <c r="F1868" i="18"/>
  <c r="F1869" i="18"/>
  <c r="F1870" i="18"/>
  <c r="F1871" i="18"/>
  <c r="F1872" i="18"/>
  <c r="F1873" i="18"/>
  <c r="F1874" i="18"/>
  <c r="F1875" i="18"/>
  <c r="F1876" i="18"/>
  <c r="F1877" i="18"/>
  <c r="F1878" i="18"/>
  <c r="F1879" i="18"/>
  <c r="F1880" i="18"/>
  <c r="F1881" i="18"/>
  <c r="F1882" i="18"/>
  <c r="F1883" i="18"/>
  <c r="F1884" i="18"/>
  <c r="F1885" i="18"/>
  <c r="F1886" i="18"/>
  <c r="F1887" i="18"/>
  <c r="F1888" i="18"/>
  <c r="F1889" i="18"/>
  <c r="F1890" i="18"/>
  <c r="F1891" i="18"/>
  <c r="F1892" i="18"/>
  <c r="F1893" i="18"/>
  <c r="F1894" i="18"/>
  <c r="F1895" i="18"/>
  <c r="F1896" i="18"/>
  <c r="F1897" i="18"/>
  <c r="F1898" i="18"/>
  <c r="F1899" i="18"/>
  <c r="F1900" i="18"/>
  <c r="F1901" i="18"/>
  <c r="F1902" i="18"/>
  <c r="F1903" i="18"/>
  <c r="F1904" i="18"/>
  <c r="F1905" i="18"/>
  <c r="F1906" i="18"/>
  <c r="F1907" i="18"/>
  <c r="F1908" i="18"/>
  <c r="F1909" i="18"/>
  <c r="F1910" i="18"/>
  <c r="F1911" i="18"/>
  <c r="F1912" i="18"/>
  <c r="F1913" i="18"/>
  <c r="F1914" i="18"/>
  <c r="F1915" i="18"/>
  <c r="F1916" i="18"/>
  <c r="F1917" i="18"/>
  <c r="F1918" i="18"/>
  <c r="F1919" i="18"/>
  <c r="F1920" i="18"/>
  <c r="F1921" i="18"/>
  <c r="F1922" i="18"/>
  <c r="F1923" i="18"/>
  <c r="F1924" i="18"/>
  <c r="F1925" i="18"/>
  <c r="F1926" i="18"/>
  <c r="F1927" i="18"/>
  <c r="F1928" i="18"/>
  <c r="F1929" i="18"/>
  <c r="F1930" i="18"/>
  <c r="F1931" i="18"/>
  <c r="F1932" i="18"/>
  <c r="F1933" i="18"/>
  <c r="F1934" i="18"/>
  <c r="F1935" i="18"/>
  <c r="F1936" i="18"/>
  <c r="F1937" i="18"/>
  <c r="F1938" i="18"/>
  <c r="F1939" i="18"/>
  <c r="F1940" i="18"/>
  <c r="F1941" i="18"/>
  <c r="F1942" i="18"/>
  <c r="F1943" i="18"/>
  <c r="F1944" i="18"/>
  <c r="F1945" i="18"/>
  <c r="F1946" i="18"/>
  <c r="F1947" i="18"/>
  <c r="F1948" i="18"/>
  <c r="F1949" i="18"/>
  <c r="F1950" i="18"/>
  <c r="F1951" i="18"/>
  <c r="F1952" i="18"/>
  <c r="F1953" i="18"/>
  <c r="F1954" i="18"/>
  <c r="F1955" i="18"/>
  <c r="F1956" i="18"/>
  <c r="F1957" i="18"/>
  <c r="F1958" i="18"/>
  <c r="F1959" i="18"/>
  <c r="F1960" i="18"/>
  <c r="F1961" i="18"/>
  <c r="F1962" i="18"/>
  <c r="F1963" i="18"/>
  <c r="F1964" i="18"/>
  <c r="F1965" i="18"/>
  <c r="F1966" i="18"/>
  <c r="F1967" i="18"/>
  <c r="F1968" i="18"/>
  <c r="F1969" i="18"/>
  <c r="F1970" i="18"/>
  <c r="F1971" i="18"/>
  <c r="F1972" i="18"/>
  <c r="F1973" i="18"/>
  <c r="F1974" i="18"/>
  <c r="F1975" i="18"/>
  <c r="F1976" i="18"/>
  <c r="F1977" i="18"/>
  <c r="F1978" i="18"/>
  <c r="F1979" i="18"/>
  <c r="F1980" i="18"/>
  <c r="F1981" i="18"/>
  <c r="F1982" i="18"/>
  <c r="F1983" i="18"/>
  <c r="F1984" i="18"/>
  <c r="F1985" i="18"/>
  <c r="F1986" i="18"/>
  <c r="F1987" i="18"/>
  <c r="F1988" i="18"/>
  <c r="F1989" i="18"/>
  <c r="F1990" i="18"/>
  <c r="F1991" i="18"/>
  <c r="F1992" i="18"/>
  <c r="F1993" i="18"/>
  <c r="F1994" i="18"/>
  <c r="F1995" i="18"/>
  <c r="F1996" i="18"/>
  <c r="F1997" i="18"/>
  <c r="F1998" i="18"/>
  <c r="F1999" i="18"/>
  <c r="F2000" i="18"/>
  <c r="F2001" i="18"/>
  <c r="F2002" i="18"/>
  <c r="F2003" i="18"/>
  <c r="F2004" i="18"/>
  <c r="F2005" i="18"/>
  <c r="F2006" i="18"/>
  <c r="F2007" i="18"/>
  <c r="F2008" i="18"/>
  <c r="F2009" i="18"/>
  <c r="F2010" i="18"/>
  <c r="F2011" i="18"/>
  <c r="F2012" i="18"/>
  <c r="F2013" i="18"/>
  <c r="F2014" i="18"/>
  <c r="F2015" i="18"/>
  <c r="F2016" i="18"/>
  <c r="F2017" i="18"/>
  <c r="F2018" i="18"/>
  <c r="F2019" i="18"/>
  <c r="F2020" i="18"/>
  <c r="F2021" i="18"/>
  <c r="F2022" i="18"/>
  <c r="F2023" i="18"/>
  <c r="F2024" i="18"/>
  <c r="F2025" i="18"/>
  <c r="F2026" i="18"/>
  <c r="F2027" i="18"/>
  <c r="F2028" i="18"/>
  <c r="F2029" i="18"/>
  <c r="F2030" i="18"/>
  <c r="F2031" i="18"/>
  <c r="F2032" i="18"/>
  <c r="F2033" i="18"/>
  <c r="F2034" i="18"/>
  <c r="F2035" i="18"/>
  <c r="F2036" i="18"/>
  <c r="F2037" i="18"/>
  <c r="F2038" i="18"/>
  <c r="F2039" i="18"/>
  <c r="F2040" i="18"/>
  <c r="F2041" i="18"/>
  <c r="F2042" i="18"/>
  <c r="F2043" i="18"/>
  <c r="F2044" i="18"/>
  <c r="F2045" i="18"/>
  <c r="F2046" i="18"/>
  <c r="F2047" i="18"/>
  <c r="F2048" i="18"/>
  <c r="F2049" i="18"/>
  <c r="F2050" i="18"/>
  <c r="F2051" i="18"/>
  <c r="F2052" i="18"/>
  <c r="F2053" i="18"/>
  <c r="F2054" i="18"/>
  <c r="F2055" i="18"/>
  <c r="F2056" i="18"/>
  <c r="F2057" i="18"/>
  <c r="F2058" i="18"/>
  <c r="F2059" i="18"/>
  <c r="F2060" i="18"/>
  <c r="F2061" i="18"/>
  <c r="F2062" i="18"/>
  <c r="F2063" i="18"/>
  <c r="F2064" i="18"/>
  <c r="F2065" i="18"/>
  <c r="F2066" i="18"/>
  <c r="F2067" i="18"/>
  <c r="F2068" i="18"/>
  <c r="F2069" i="18"/>
  <c r="F2070" i="18"/>
  <c r="F2071" i="18"/>
  <c r="F2072" i="18"/>
  <c r="F2073" i="18"/>
  <c r="F2074" i="18"/>
  <c r="F2075" i="18"/>
  <c r="F2076" i="18"/>
  <c r="F2077" i="18"/>
  <c r="F2078" i="18"/>
  <c r="F2079" i="18"/>
  <c r="F2080" i="18"/>
  <c r="F2081" i="18"/>
  <c r="F2082" i="18"/>
  <c r="F2083" i="18"/>
  <c r="F2084" i="18"/>
  <c r="F2085" i="18"/>
  <c r="F2086" i="18"/>
  <c r="F2087" i="18"/>
  <c r="F2088" i="18"/>
  <c r="F2089" i="18"/>
  <c r="F2090" i="18"/>
  <c r="F2091" i="18"/>
  <c r="F2092" i="18"/>
  <c r="F2093" i="18"/>
  <c r="F2094" i="18"/>
  <c r="F2095" i="18"/>
  <c r="F2096" i="18"/>
  <c r="F2097" i="18"/>
  <c r="F2098" i="18"/>
  <c r="F2099" i="18"/>
  <c r="F2100" i="18"/>
  <c r="F2101" i="18"/>
  <c r="F2102" i="18"/>
  <c r="F2103" i="18"/>
  <c r="F2104" i="18"/>
  <c r="F2105" i="18"/>
  <c r="F2106" i="18"/>
  <c r="F2107" i="18"/>
  <c r="F2108" i="18"/>
  <c r="F2109" i="18"/>
  <c r="F2110" i="18"/>
  <c r="F2111" i="18"/>
  <c r="F2112" i="18"/>
  <c r="F2113" i="18"/>
  <c r="F2114" i="18"/>
  <c r="F2115" i="18"/>
  <c r="F2116" i="18"/>
  <c r="F2117" i="18"/>
  <c r="F2118" i="18"/>
  <c r="F2119" i="18"/>
  <c r="F2120" i="18"/>
  <c r="F2121" i="18"/>
  <c r="F2122" i="18"/>
  <c r="F2123" i="18"/>
  <c r="F2124" i="18"/>
  <c r="F2125" i="18"/>
  <c r="F2126" i="18"/>
  <c r="F2127" i="18"/>
  <c r="F2128" i="18"/>
  <c r="F2129" i="18"/>
  <c r="F2130" i="18"/>
  <c r="F2131" i="18"/>
  <c r="F2132" i="18"/>
  <c r="F2133" i="18"/>
  <c r="F2134" i="18"/>
  <c r="F2135" i="18"/>
  <c r="F2136" i="18"/>
  <c r="F2137" i="18"/>
  <c r="F2138" i="18"/>
  <c r="F2139" i="18"/>
  <c r="F2140" i="18"/>
  <c r="F2141" i="18"/>
  <c r="F2142" i="18"/>
  <c r="F2143" i="18"/>
  <c r="F2144" i="18"/>
  <c r="F2145" i="18"/>
  <c r="F2146" i="18"/>
  <c r="F2147" i="18"/>
  <c r="F2148" i="18"/>
  <c r="F2149" i="18"/>
  <c r="F2150" i="18"/>
  <c r="F2151" i="18"/>
  <c r="F2152" i="18"/>
  <c r="F2153" i="18"/>
  <c r="F2154" i="18"/>
  <c r="F2155" i="18"/>
  <c r="F2156" i="18"/>
  <c r="F2157" i="18"/>
  <c r="F2158" i="18"/>
  <c r="F2159" i="18"/>
  <c r="F2160" i="18"/>
  <c r="F2161" i="18"/>
  <c r="F2162" i="18"/>
  <c r="F2163" i="18"/>
  <c r="F2164" i="18"/>
  <c r="F2165" i="18"/>
  <c r="F2166" i="18"/>
  <c r="F2167" i="18"/>
  <c r="F2168" i="18"/>
  <c r="F2169" i="18"/>
  <c r="F2170" i="18"/>
  <c r="F2171" i="18"/>
  <c r="F2172" i="18"/>
  <c r="F2173" i="18"/>
  <c r="F2174" i="18"/>
  <c r="F2175" i="18"/>
  <c r="F2176" i="18"/>
  <c r="F2177" i="18"/>
  <c r="F2178" i="18"/>
  <c r="F2179" i="18"/>
  <c r="F2180" i="18"/>
  <c r="F2181" i="18"/>
  <c r="F2182" i="18"/>
  <c r="F2183" i="18"/>
  <c r="F2184" i="18"/>
  <c r="F2185" i="18"/>
  <c r="F2186" i="18"/>
  <c r="F2187" i="18"/>
  <c r="F2188" i="18"/>
  <c r="F2189" i="18"/>
  <c r="F2190" i="18"/>
  <c r="F2191" i="18"/>
  <c r="F2192" i="18"/>
  <c r="F2193" i="18"/>
  <c r="F2194" i="18"/>
  <c r="F2195" i="18"/>
  <c r="F2196" i="18"/>
  <c r="F2197" i="18"/>
  <c r="F2198" i="18"/>
  <c r="F2199" i="18"/>
  <c r="F2200" i="18"/>
  <c r="F2201" i="18"/>
  <c r="F2202" i="18"/>
  <c r="F2203" i="18"/>
  <c r="F2204" i="18"/>
  <c r="F2205" i="18"/>
  <c r="F2206" i="18"/>
  <c r="F2207" i="18"/>
  <c r="F2208" i="18"/>
  <c r="F2209" i="18"/>
  <c r="F2210" i="18"/>
  <c r="F2211" i="18"/>
  <c r="F2212" i="18"/>
  <c r="F2213" i="18"/>
  <c r="F2214" i="18"/>
  <c r="F2215" i="18"/>
  <c r="F2216" i="18"/>
  <c r="F2217" i="18"/>
  <c r="F2218" i="18"/>
  <c r="F2219" i="18"/>
  <c r="F2220" i="18"/>
  <c r="F2221" i="18"/>
  <c r="F2222" i="18"/>
  <c r="F2223" i="18"/>
  <c r="F2224" i="18"/>
  <c r="F2225" i="18"/>
  <c r="F2226" i="18"/>
  <c r="F2227" i="18"/>
  <c r="F2228" i="18"/>
  <c r="F2229" i="18"/>
  <c r="F2230" i="18"/>
  <c r="F2231" i="18"/>
  <c r="F2232" i="18"/>
  <c r="F2233" i="18"/>
  <c r="F2234" i="18"/>
  <c r="F2235" i="18"/>
  <c r="F2236" i="18"/>
  <c r="F2237" i="18"/>
  <c r="F2238" i="18"/>
  <c r="F2239" i="18"/>
  <c r="F2240" i="18"/>
  <c r="F2241" i="18"/>
  <c r="F2242" i="18"/>
  <c r="F2243" i="18"/>
  <c r="F2244" i="18"/>
  <c r="F2245" i="18"/>
  <c r="F2246" i="18"/>
  <c r="F2247" i="18"/>
  <c r="F2248" i="18"/>
  <c r="F2249" i="18"/>
  <c r="F2250" i="18"/>
  <c r="F2251" i="18"/>
  <c r="F2252" i="18"/>
  <c r="F2253" i="18"/>
  <c r="F2254" i="18"/>
  <c r="F2255" i="18"/>
  <c r="F2256" i="18"/>
  <c r="F2257" i="18"/>
  <c r="F2258" i="18"/>
  <c r="F2259" i="18"/>
  <c r="F2260" i="18"/>
  <c r="F2261" i="18"/>
  <c r="F2262" i="18"/>
  <c r="F2263" i="18"/>
  <c r="F2264" i="18"/>
  <c r="F2265" i="18"/>
  <c r="F2266" i="18"/>
  <c r="F2267" i="18"/>
  <c r="F2268" i="18"/>
  <c r="F2269" i="18"/>
  <c r="F2270" i="18"/>
  <c r="F2271" i="18"/>
  <c r="F2272" i="18"/>
  <c r="F2273" i="18"/>
  <c r="F2274" i="18"/>
  <c r="F2275" i="18"/>
  <c r="F2276" i="18"/>
  <c r="F2277" i="18"/>
  <c r="F2278" i="18"/>
  <c r="F2279" i="18"/>
  <c r="F2280" i="18"/>
  <c r="F2281" i="18"/>
  <c r="F2282" i="18"/>
  <c r="F2283" i="18"/>
  <c r="F2284" i="18"/>
  <c r="F2285" i="18"/>
  <c r="F2286" i="18"/>
  <c r="F2287" i="18"/>
  <c r="F2288" i="18"/>
  <c r="F2289" i="18"/>
  <c r="F2290" i="18"/>
  <c r="F2291" i="18"/>
  <c r="F2292" i="18"/>
  <c r="F2293" i="18"/>
  <c r="F2294" i="18"/>
  <c r="F2295" i="18"/>
  <c r="F2296" i="18"/>
  <c r="F2297" i="18"/>
  <c r="F2298" i="18"/>
  <c r="F2299" i="18"/>
  <c r="F2300" i="18"/>
  <c r="F2301" i="18"/>
  <c r="F2302" i="18"/>
  <c r="F2303" i="18"/>
  <c r="F2304" i="18"/>
  <c r="F2305" i="18"/>
  <c r="F2306" i="18"/>
  <c r="F2307" i="18"/>
  <c r="F2308" i="18"/>
  <c r="F2309" i="18"/>
  <c r="F2310" i="18"/>
  <c r="F2311" i="18"/>
  <c r="F2312" i="18"/>
  <c r="F2313" i="18"/>
  <c r="F2314" i="18"/>
  <c r="F2315" i="18"/>
  <c r="F2316" i="18"/>
  <c r="F2317" i="18"/>
  <c r="F2318" i="18"/>
  <c r="F2319" i="18"/>
  <c r="F2320" i="18"/>
  <c r="F2321" i="18"/>
  <c r="F2322" i="18"/>
  <c r="F2323" i="18"/>
  <c r="F2324" i="18"/>
  <c r="F2325" i="18"/>
  <c r="F2326" i="18"/>
  <c r="F2327" i="18"/>
  <c r="F2328" i="18"/>
  <c r="F2329" i="18"/>
  <c r="F2330" i="18"/>
  <c r="F2331" i="18"/>
  <c r="F2332" i="18"/>
  <c r="F2333" i="18"/>
  <c r="F2334" i="18"/>
  <c r="F2335" i="18"/>
  <c r="F2336" i="18"/>
  <c r="F2337" i="18"/>
  <c r="F2338" i="18"/>
  <c r="F2339" i="18"/>
  <c r="F2340" i="18"/>
  <c r="F2341" i="18"/>
  <c r="F2342" i="18"/>
  <c r="F2343" i="18"/>
  <c r="F2344" i="18"/>
  <c r="F2345" i="18"/>
  <c r="F2346" i="18"/>
  <c r="F2347" i="18"/>
  <c r="F2348" i="18"/>
  <c r="F2349" i="18"/>
  <c r="F2350" i="18"/>
  <c r="F2351" i="18"/>
  <c r="F2352" i="18"/>
  <c r="F2353" i="18"/>
  <c r="F2354" i="18"/>
  <c r="F2355" i="18"/>
  <c r="F2356" i="18"/>
  <c r="F2357" i="18"/>
  <c r="F2358" i="18"/>
  <c r="F2359" i="18"/>
  <c r="F2360" i="18"/>
  <c r="F2361" i="18"/>
  <c r="F2362" i="18"/>
  <c r="F2363" i="18"/>
  <c r="F2364" i="18"/>
  <c r="F2365" i="18"/>
  <c r="F2366" i="18"/>
  <c r="F2367" i="18"/>
  <c r="F2368" i="18"/>
  <c r="F2369" i="18"/>
  <c r="F2370" i="18"/>
  <c r="F2371" i="18"/>
  <c r="F2372" i="18"/>
  <c r="F2373" i="18"/>
  <c r="F2374" i="18"/>
  <c r="F2375" i="18"/>
  <c r="F2376" i="18"/>
  <c r="F2377" i="18"/>
  <c r="F2378" i="18"/>
  <c r="F2379" i="18"/>
  <c r="F2380" i="18"/>
  <c r="F2381" i="18"/>
  <c r="F2382" i="18"/>
  <c r="F2383" i="18"/>
  <c r="F2384" i="18"/>
  <c r="F2385" i="18"/>
  <c r="F2386" i="18"/>
  <c r="F2387" i="18"/>
  <c r="F2388" i="18"/>
  <c r="F2389" i="18"/>
  <c r="F2390" i="18"/>
  <c r="F2391" i="18"/>
  <c r="F2392" i="18"/>
  <c r="F2393" i="18"/>
  <c r="F2394" i="18"/>
  <c r="F2395" i="18"/>
  <c r="F2396" i="18"/>
  <c r="F2397" i="18"/>
  <c r="F2398" i="18"/>
  <c r="F2399" i="18"/>
  <c r="F2400" i="18"/>
  <c r="F2401" i="18"/>
  <c r="F2402" i="18"/>
  <c r="F2403" i="18"/>
  <c r="F2404" i="18"/>
  <c r="F2405" i="18"/>
  <c r="F2406" i="18"/>
  <c r="F2407" i="18"/>
  <c r="F2408" i="18"/>
  <c r="F2409" i="18"/>
  <c r="F2410" i="18"/>
  <c r="F2411" i="18"/>
  <c r="F2412" i="18"/>
  <c r="F2413" i="18"/>
  <c r="F2414" i="18"/>
  <c r="F2415" i="18"/>
  <c r="F2416" i="18"/>
  <c r="F2417" i="18"/>
  <c r="F2418" i="18"/>
  <c r="F2419" i="18"/>
  <c r="F2420" i="18"/>
  <c r="F2421" i="18"/>
  <c r="F2422" i="18"/>
  <c r="F2423" i="18"/>
  <c r="F2424" i="18"/>
  <c r="F2425" i="18"/>
  <c r="F2426" i="18"/>
  <c r="F2427" i="18"/>
  <c r="F2428" i="18"/>
  <c r="F2429" i="18"/>
  <c r="F2430" i="18"/>
  <c r="F2431" i="18"/>
  <c r="F2432" i="18"/>
  <c r="F2433" i="18"/>
  <c r="F2434" i="18"/>
  <c r="F2435" i="18"/>
  <c r="F2436" i="18"/>
  <c r="F2437" i="18"/>
  <c r="F2438" i="18"/>
  <c r="F2439" i="18"/>
  <c r="F2440" i="18"/>
  <c r="F2441" i="18"/>
  <c r="F2442" i="18"/>
  <c r="F2443" i="18"/>
  <c r="F2444" i="18"/>
  <c r="F2445" i="18"/>
  <c r="F2446" i="18"/>
  <c r="F2447" i="18"/>
  <c r="F2448" i="18"/>
  <c r="F2449" i="18"/>
  <c r="F2450" i="18"/>
  <c r="F2451" i="18"/>
  <c r="F2452" i="18"/>
  <c r="F2453" i="18"/>
  <c r="F2454" i="18"/>
  <c r="F2455" i="18"/>
  <c r="F2456" i="18"/>
  <c r="F2457" i="18"/>
  <c r="F2458" i="18"/>
  <c r="F2459" i="18"/>
  <c r="F2460" i="18"/>
  <c r="F2461" i="18"/>
  <c r="F2462" i="18"/>
  <c r="F2463" i="18"/>
  <c r="F2464" i="18"/>
  <c r="F2465" i="18"/>
  <c r="F2466" i="18"/>
  <c r="F2467" i="18"/>
  <c r="F2468" i="18"/>
  <c r="F2469" i="18"/>
  <c r="F2470" i="18"/>
  <c r="F2471" i="18"/>
  <c r="F2472" i="18"/>
  <c r="F2473" i="18"/>
  <c r="F2474" i="18"/>
  <c r="F2475" i="18"/>
  <c r="F2476" i="18"/>
  <c r="F2477" i="18"/>
  <c r="F2478" i="18"/>
  <c r="F2479" i="18"/>
  <c r="F2480" i="18"/>
  <c r="F2481" i="18"/>
  <c r="F2482" i="18"/>
  <c r="F2483" i="18"/>
  <c r="F2484" i="18"/>
  <c r="F2485" i="18"/>
  <c r="F2486" i="18"/>
  <c r="F2487" i="18"/>
  <c r="F2488" i="18"/>
  <c r="F2489" i="18"/>
  <c r="F2490" i="18"/>
  <c r="F2491" i="18"/>
  <c r="F2492" i="18"/>
  <c r="F2493" i="18"/>
  <c r="F2494" i="18"/>
  <c r="F2495" i="18"/>
  <c r="F2496" i="18"/>
  <c r="F2497" i="18"/>
  <c r="F2498" i="18"/>
  <c r="F2499" i="18"/>
  <c r="F2500" i="18"/>
  <c r="F2501" i="18"/>
  <c r="F2502" i="18"/>
  <c r="F2503" i="18"/>
  <c r="F2504" i="18"/>
  <c r="F2505" i="18"/>
  <c r="F2506" i="18"/>
  <c r="F2507" i="18"/>
  <c r="F2508" i="18"/>
  <c r="F2509" i="18"/>
  <c r="F2510" i="18"/>
  <c r="F2511" i="18"/>
  <c r="F2512" i="18"/>
  <c r="F2513" i="18"/>
  <c r="F2514" i="18"/>
  <c r="F2515" i="18"/>
  <c r="F2516" i="18"/>
  <c r="F2517" i="18"/>
  <c r="F2518" i="18"/>
  <c r="F2519" i="18"/>
  <c r="F2520" i="18"/>
  <c r="F2521" i="18"/>
  <c r="F2522" i="18"/>
  <c r="F2523" i="18"/>
  <c r="F2524" i="18"/>
  <c r="F2525" i="18"/>
  <c r="F2526" i="18"/>
  <c r="F2527" i="18"/>
  <c r="F2528" i="18"/>
  <c r="F2529" i="18"/>
  <c r="F2530" i="18"/>
  <c r="F2531" i="18"/>
  <c r="F2532" i="18"/>
  <c r="F2533" i="18"/>
  <c r="F2534" i="18"/>
  <c r="F2535" i="18"/>
  <c r="F2536" i="18"/>
  <c r="F2537" i="18"/>
  <c r="F2538" i="18"/>
  <c r="F2539" i="18"/>
  <c r="F2540" i="18"/>
  <c r="F2541" i="18"/>
  <c r="F2542" i="18"/>
  <c r="F2543" i="18"/>
  <c r="F2544" i="18"/>
  <c r="F2545" i="18"/>
  <c r="F2546" i="18"/>
  <c r="F2547" i="18"/>
  <c r="F2548" i="18"/>
  <c r="F2549" i="18"/>
  <c r="F2550" i="18"/>
  <c r="F2551" i="18"/>
  <c r="F2552" i="18"/>
  <c r="F2553" i="18"/>
  <c r="F2554" i="18"/>
  <c r="F2555" i="18"/>
  <c r="F2556" i="18"/>
  <c r="F2557" i="18"/>
  <c r="F2558" i="18"/>
  <c r="F2559" i="18"/>
  <c r="F2560" i="18"/>
  <c r="F2561" i="18"/>
  <c r="F2562" i="18"/>
  <c r="F2563" i="18"/>
  <c r="F2564" i="18"/>
  <c r="F2565" i="18"/>
  <c r="F2566" i="18"/>
  <c r="F2567" i="18"/>
  <c r="F2568" i="18"/>
  <c r="F2569" i="18"/>
  <c r="F2570" i="18"/>
  <c r="F2571" i="18"/>
  <c r="F2572" i="18"/>
  <c r="F2573" i="18"/>
  <c r="F2574" i="18"/>
  <c r="F2575" i="18"/>
  <c r="F2576" i="18"/>
  <c r="F2577" i="18"/>
  <c r="F2578" i="18"/>
  <c r="F2579" i="18"/>
  <c r="F2580" i="18"/>
  <c r="F2581" i="18"/>
  <c r="F2582" i="18"/>
  <c r="F2583" i="18"/>
  <c r="F2584" i="18"/>
  <c r="F2585" i="18"/>
  <c r="F2586" i="18"/>
  <c r="F2587" i="18"/>
  <c r="F2588" i="18"/>
  <c r="F2589" i="18"/>
  <c r="F2590" i="18"/>
  <c r="F2591" i="18"/>
  <c r="F2592" i="18"/>
  <c r="F2593" i="18"/>
  <c r="F2594" i="18"/>
  <c r="F2595" i="18"/>
  <c r="F2596" i="18"/>
  <c r="F2597" i="18"/>
  <c r="F2598" i="18"/>
  <c r="F2599" i="18"/>
  <c r="F2600" i="18"/>
  <c r="F2601" i="18"/>
  <c r="F2602" i="18"/>
  <c r="F2603" i="18"/>
  <c r="F2604" i="18"/>
  <c r="F2605" i="18"/>
  <c r="F2606" i="18"/>
  <c r="F2607" i="18"/>
  <c r="F2608" i="18"/>
  <c r="F2609" i="18"/>
  <c r="F2610" i="18"/>
  <c r="F2611" i="18"/>
  <c r="F2612" i="18"/>
  <c r="F2613" i="18"/>
  <c r="F2614" i="18"/>
  <c r="F2615" i="18"/>
  <c r="F2616" i="18"/>
  <c r="F2617" i="18"/>
  <c r="F2618" i="18"/>
  <c r="F2619" i="18"/>
  <c r="F2620" i="18"/>
  <c r="F2621" i="18"/>
  <c r="F2622" i="18"/>
  <c r="F2623" i="18"/>
  <c r="F2624" i="18"/>
  <c r="F2625" i="18"/>
  <c r="F2626" i="18"/>
  <c r="F2627" i="18"/>
  <c r="F2628" i="18"/>
  <c r="F2629" i="18"/>
  <c r="F2630" i="18"/>
  <c r="F2631" i="18"/>
  <c r="F2632" i="18"/>
  <c r="F2633" i="18"/>
  <c r="F2634" i="18"/>
  <c r="F2635" i="18"/>
  <c r="F2636" i="18"/>
  <c r="F2637" i="18"/>
  <c r="F2638" i="18"/>
  <c r="F2639" i="18"/>
  <c r="F2640" i="18"/>
  <c r="F2641" i="18"/>
  <c r="F2642" i="18"/>
  <c r="F2643" i="18"/>
  <c r="F2644" i="18"/>
  <c r="F2645" i="18"/>
  <c r="F2646" i="18"/>
  <c r="F2647" i="18"/>
  <c r="F2648" i="18"/>
  <c r="F2649" i="18"/>
  <c r="F2650" i="18"/>
  <c r="F2651" i="18"/>
  <c r="F2652" i="18"/>
  <c r="F2653" i="18"/>
  <c r="F2654" i="18"/>
  <c r="F2655" i="18"/>
  <c r="F2656" i="18"/>
  <c r="F2657" i="18"/>
  <c r="F2658" i="18"/>
  <c r="F2659" i="18"/>
  <c r="F2660" i="18"/>
  <c r="F2661" i="18"/>
  <c r="F2662" i="18"/>
  <c r="F2663" i="18"/>
  <c r="F2664" i="18"/>
  <c r="F2665" i="18"/>
  <c r="F2666" i="18"/>
  <c r="F2667" i="18"/>
  <c r="F2668" i="18"/>
  <c r="F2669" i="18"/>
  <c r="F2670" i="18"/>
  <c r="F2671" i="18"/>
  <c r="F2672" i="18"/>
  <c r="F2673" i="18"/>
  <c r="F2674" i="18"/>
  <c r="F2675" i="18"/>
  <c r="F2676" i="18"/>
  <c r="F2677" i="18"/>
  <c r="F2678" i="18"/>
  <c r="F2679" i="18"/>
  <c r="F2680" i="18"/>
  <c r="F2681" i="18"/>
  <c r="F2682" i="18"/>
  <c r="F2683" i="18"/>
  <c r="F2684" i="18"/>
  <c r="F2685" i="18"/>
  <c r="F2686" i="18"/>
  <c r="F2687" i="18"/>
  <c r="F2688" i="18"/>
  <c r="F2689" i="18"/>
  <c r="F2690" i="18"/>
  <c r="F2691" i="18"/>
  <c r="F2692" i="18"/>
  <c r="F2693" i="18"/>
  <c r="F2694" i="18"/>
  <c r="F2695" i="18"/>
  <c r="F2696" i="18"/>
  <c r="F2697" i="18"/>
  <c r="F2698" i="18"/>
  <c r="F2699" i="18"/>
  <c r="F2700" i="18"/>
  <c r="F2701" i="18"/>
  <c r="F2702" i="18"/>
  <c r="F2703" i="18"/>
  <c r="F2704" i="18"/>
  <c r="F2705" i="18"/>
  <c r="F2706" i="18"/>
  <c r="F2707" i="18"/>
  <c r="F2708" i="18"/>
  <c r="F2709" i="18"/>
  <c r="F2710" i="18"/>
  <c r="F2711" i="18"/>
  <c r="F2712" i="18"/>
  <c r="F2713" i="18"/>
  <c r="F2714" i="18"/>
  <c r="F2715" i="18"/>
  <c r="F2716" i="18"/>
  <c r="F2717" i="18"/>
  <c r="F2718" i="18"/>
  <c r="F2719" i="18"/>
  <c r="F2720" i="18"/>
  <c r="F2721" i="18"/>
  <c r="F2722" i="18"/>
  <c r="F2723" i="18"/>
  <c r="F2724" i="18"/>
  <c r="F2725" i="18"/>
  <c r="F2726" i="18"/>
  <c r="F2727" i="18"/>
  <c r="F2728" i="18"/>
  <c r="F2729" i="18"/>
  <c r="F2730" i="18"/>
  <c r="F2731" i="18"/>
  <c r="F2732" i="18"/>
  <c r="F2733" i="18"/>
  <c r="F2734" i="18"/>
  <c r="F2735" i="18"/>
  <c r="F2736" i="18"/>
  <c r="F2737" i="18"/>
  <c r="F2738" i="18"/>
  <c r="F2739" i="18"/>
  <c r="F2740" i="18"/>
  <c r="F2741" i="18"/>
  <c r="F2742" i="18"/>
  <c r="F2743" i="18"/>
  <c r="F2744" i="18"/>
  <c r="F2745" i="18"/>
  <c r="F2746" i="18"/>
  <c r="F2747" i="18"/>
  <c r="F2748" i="18"/>
  <c r="F2749" i="18"/>
  <c r="F2750" i="18"/>
  <c r="F2751" i="18"/>
  <c r="F2752" i="18"/>
  <c r="F2753" i="18"/>
  <c r="F2754" i="18"/>
  <c r="F2755" i="18"/>
  <c r="F2756" i="18"/>
  <c r="F2757" i="18"/>
  <c r="F2758" i="18"/>
  <c r="F2759" i="18"/>
  <c r="F2760" i="18"/>
  <c r="F2761" i="18"/>
  <c r="F2762" i="18"/>
  <c r="F2763" i="18"/>
  <c r="F2764" i="18"/>
  <c r="F2765" i="18"/>
  <c r="F2766" i="18"/>
  <c r="F2767" i="18"/>
  <c r="F2768" i="18"/>
  <c r="F2769" i="18"/>
  <c r="F2770" i="18"/>
  <c r="F2771" i="18"/>
  <c r="F2772" i="18"/>
  <c r="F2773" i="18"/>
  <c r="F2774" i="18"/>
  <c r="F2775" i="18"/>
  <c r="F2776" i="18"/>
  <c r="F2777" i="18"/>
  <c r="F2778" i="18"/>
  <c r="F2779" i="18"/>
  <c r="F2780" i="18"/>
  <c r="F2781" i="18"/>
  <c r="F2782" i="18"/>
  <c r="F2783" i="18"/>
  <c r="F2784" i="18"/>
  <c r="F2785" i="18"/>
  <c r="F2786" i="18"/>
  <c r="F2787" i="18"/>
  <c r="F2788" i="18"/>
  <c r="F2789" i="18"/>
  <c r="F2790" i="18"/>
  <c r="F2791" i="18"/>
  <c r="F2792" i="18"/>
  <c r="F2793" i="18"/>
  <c r="F2794" i="18"/>
  <c r="F2795" i="18"/>
  <c r="F2796" i="18"/>
  <c r="F2797" i="18"/>
  <c r="F2798" i="18"/>
  <c r="F2799" i="18"/>
  <c r="F2800" i="18"/>
  <c r="F2801" i="18"/>
  <c r="F2802" i="18"/>
  <c r="F2803" i="18"/>
  <c r="F2804" i="18"/>
  <c r="F2805" i="18"/>
  <c r="F2806" i="18"/>
  <c r="F2807" i="18"/>
  <c r="F2808" i="18"/>
  <c r="F2809" i="18"/>
  <c r="F2810" i="18"/>
  <c r="F2811" i="18"/>
  <c r="F2812" i="18"/>
  <c r="F2813" i="18"/>
  <c r="F2814" i="18"/>
  <c r="F2815" i="18"/>
  <c r="F2816" i="18"/>
  <c r="F2817" i="18"/>
  <c r="F2818" i="18"/>
  <c r="F2819" i="18"/>
  <c r="F2820" i="18"/>
  <c r="F2821" i="18"/>
  <c r="F2822" i="18"/>
  <c r="F2823" i="18"/>
  <c r="F2824" i="18"/>
  <c r="F2825" i="18"/>
  <c r="F2826" i="18"/>
  <c r="F2827" i="18"/>
  <c r="F2828" i="18"/>
  <c r="F2829" i="18"/>
  <c r="F2830" i="18"/>
  <c r="F2831" i="18"/>
  <c r="F2832" i="18"/>
  <c r="F2833" i="18"/>
  <c r="F2834" i="18"/>
  <c r="F2835" i="18"/>
  <c r="F2836" i="18"/>
  <c r="F2837" i="18"/>
  <c r="F2838" i="18"/>
  <c r="F2839" i="18"/>
  <c r="F2840" i="18"/>
  <c r="F2841" i="18"/>
  <c r="F2842" i="18"/>
  <c r="F2843" i="18"/>
  <c r="F2844" i="18"/>
  <c r="F2845" i="18"/>
  <c r="F2846" i="18"/>
  <c r="F2847" i="18"/>
  <c r="F2848" i="18"/>
  <c r="F2849" i="18"/>
  <c r="F2850" i="18"/>
  <c r="F2851" i="18"/>
  <c r="F2852" i="18"/>
  <c r="F2853" i="18"/>
  <c r="F2854" i="18"/>
  <c r="F2855" i="18"/>
  <c r="F2856" i="18"/>
  <c r="F2857" i="18"/>
  <c r="F2858" i="18"/>
  <c r="F2859" i="18"/>
  <c r="F2860" i="18"/>
  <c r="F2861" i="18"/>
  <c r="F2862" i="18"/>
  <c r="F2863" i="18"/>
  <c r="F2864" i="18"/>
  <c r="F2865" i="18"/>
  <c r="F2866" i="18"/>
  <c r="F2867" i="18"/>
  <c r="F2868" i="18"/>
  <c r="F2869" i="18"/>
  <c r="F2870" i="18"/>
  <c r="F2871" i="18"/>
  <c r="F2872" i="18"/>
  <c r="F2873" i="18"/>
  <c r="F2874" i="18"/>
  <c r="F2875" i="18"/>
  <c r="F2876" i="18"/>
  <c r="F2877" i="18"/>
  <c r="F2878" i="18"/>
  <c r="F2879" i="18"/>
  <c r="F2880" i="18"/>
  <c r="F2881" i="18"/>
  <c r="F2882" i="18"/>
  <c r="F2883" i="18"/>
  <c r="F2884" i="18"/>
  <c r="F2885" i="18"/>
  <c r="F2886" i="18"/>
  <c r="F2887" i="18"/>
  <c r="F2888" i="18"/>
  <c r="F2889" i="18"/>
  <c r="F2890" i="18"/>
  <c r="F2891" i="18"/>
  <c r="F2892" i="18"/>
  <c r="F2893" i="18"/>
  <c r="F2894" i="18"/>
  <c r="F2895" i="18"/>
  <c r="F2896" i="18"/>
  <c r="F2897" i="18"/>
  <c r="F2898" i="18"/>
  <c r="F2899" i="18"/>
  <c r="F2900" i="18"/>
  <c r="F2901" i="18"/>
  <c r="F2902" i="18"/>
  <c r="F2903" i="18"/>
  <c r="F2904" i="18"/>
  <c r="F2905" i="18"/>
  <c r="F2906" i="18"/>
  <c r="F2907" i="18"/>
  <c r="F2908" i="18"/>
  <c r="F2909" i="18"/>
  <c r="F2910" i="18"/>
  <c r="F2911" i="18"/>
  <c r="F2912" i="18"/>
  <c r="F2913" i="18"/>
  <c r="F2914" i="18"/>
  <c r="F2915" i="18"/>
  <c r="F2916" i="18"/>
  <c r="F2917" i="18"/>
  <c r="F2918" i="18"/>
  <c r="F2919" i="18"/>
  <c r="F2920" i="18"/>
  <c r="F2921" i="18"/>
  <c r="F2922" i="18"/>
  <c r="F2923" i="18"/>
  <c r="F2924" i="18"/>
  <c r="F2925" i="18"/>
  <c r="F2926" i="18"/>
  <c r="F2927" i="18"/>
  <c r="F2928" i="18"/>
  <c r="F2929" i="18"/>
  <c r="F2930" i="18"/>
  <c r="F2931" i="18"/>
  <c r="F2932" i="18"/>
  <c r="F2933" i="18"/>
  <c r="F2934" i="18"/>
  <c r="F2935" i="18"/>
  <c r="F2936" i="18"/>
  <c r="F2937" i="18"/>
  <c r="F2938" i="18"/>
  <c r="F2939" i="18"/>
  <c r="F2940" i="18"/>
  <c r="F2941" i="18"/>
  <c r="F2942" i="18"/>
  <c r="F2943" i="18"/>
  <c r="F2944" i="18"/>
  <c r="F2945" i="18"/>
  <c r="F2946" i="18"/>
  <c r="F2947" i="18"/>
  <c r="F2948" i="18"/>
  <c r="F2949" i="18"/>
  <c r="F2950" i="18"/>
  <c r="F2951" i="18"/>
  <c r="F2952" i="18"/>
  <c r="F2953" i="18"/>
  <c r="F2954" i="18"/>
  <c r="F2955" i="18"/>
  <c r="F2956" i="18"/>
  <c r="F2957" i="18"/>
  <c r="F2958" i="18"/>
  <c r="F2959" i="18"/>
  <c r="F2960" i="18"/>
  <c r="F2961" i="18"/>
  <c r="F2962" i="18"/>
  <c r="F2963" i="18"/>
  <c r="F2964" i="18"/>
  <c r="F2965" i="18"/>
  <c r="F2966" i="18"/>
  <c r="F2967" i="18"/>
  <c r="F2968" i="18"/>
  <c r="F2969" i="18"/>
  <c r="F2970" i="18"/>
  <c r="F2971" i="18"/>
  <c r="F2972" i="18"/>
  <c r="F2973" i="18"/>
  <c r="F2974" i="18"/>
  <c r="F2975" i="18"/>
  <c r="F2976" i="18"/>
  <c r="F2977" i="18"/>
  <c r="F2978" i="18"/>
  <c r="F2979" i="18"/>
  <c r="F2980" i="18"/>
  <c r="F2981" i="18"/>
  <c r="F2982" i="18"/>
  <c r="F2983" i="18"/>
  <c r="F2984" i="18"/>
  <c r="F2985" i="18"/>
  <c r="F2986" i="18"/>
  <c r="F2987" i="18"/>
  <c r="F2988" i="18"/>
  <c r="F2989" i="18"/>
  <c r="F2990" i="18"/>
  <c r="F2991" i="18"/>
  <c r="F2992" i="18"/>
  <c r="F2993" i="18"/>
  <c r="F2994" i="18"/>
  <c r="F2995" i="18"/>
  <c r="F2996" i="18"/>
  <c r="F2997" i="18"/>
  <c r="F2998" i="18"/>
  <c r="F2999" i="18"/>
  <c r="F3000" i="18"/>
  <c r="F3001" i="18"/>
  <c r="F3002" i="18"/>
  <c r="F3003" i="18"/>
  <c r="F3004" i="18"/>
  <c r="F3005" i="18"/>
  <c r="F3006" i="18"/>
  <c r="F3007" i="18"/>
  <c r="F3008" i="18"/>
  <c r="F3009" i="18"/>
  <c r="F3010" i="18"/>
  <c r="F3011" i="18"/>
  <c r="F3012" i="18"/>
  <c r="F3013" i="18"/>
  <c r="F3014" i="18"/>
  <c r="F3015" i="18"/>
  <c r="F3016" i="18"/>
  <c r="F3017" i="18"/>
  <c r="F3018" i="18"/>
  <c r="F3019" i="18"/>
  <c r="F3020" i="18"/>
  <c r="F3021" i="18"/>
  <c r="F3022" i="18"/>
  <c r="F3023" i="18"/>
  <c r="F3024" i="18"/>
  <c r="F3025" i="18"/>
  <c r="F3026" i="18"/>
  <c r="F3027" i="18"/>
  <c r="F3028" i="18"/>
  <c r="F3029" i="18"/>
  <c r="F3030" i="18"/>
  <c r="F3031" i="18"/>
  <c r="F3032" i="18"/>
  <c r="F3033" i="18"/>
  <c r="F3034" i="18"/>
  <c r="F3035" i="18"/>
  <c r="F3036" i="18"/>
  <c r="F3037" i="18"/>
  <c r="F3038" i="18"/>
  <c r="F3039" i="18"/>
  <c r="F3040" i="18"/>
  <c r="F3041" i="18"/>
  <c r="F3042" i="18"/>
  <c r="F3043" i="18"/>
  <c r="F3044" i="18"/>
  <c r="F3045" i="18"/>
  <c r="F3046" i="18"/>
  <c r="F3047" i="18"/>
  <c r="F3048" i="18"/>
  <c r="F3049" i="18"/>
  <c r="F3050" i="18"/>
  <c r="F3051" i="18"/>
  <c r="F3052" i="18"/>
  <c r="F3053" i="18"/>
  <c r="F3054" i="18"/>
  <c r="F3055" i="18"/>
  <c r="F3056" i="18"/>
  <c r="F3057" i="18"/>
  <c r="F3058" i="18"/>
  <c r="F3059" i="18"/>
  <c r="F3060" i="18"/>
  <c r="F3061" i="18"/>
  <c r="F3062" i="18"/>
  <c r="F3063" i="18"/>
  <c r="F3064" i="18"/>
  <c r="F3065" i="18"/>
  <c r="F3066" i="18"/>
  <c r="F3067" i="18"/>
  <c r="F3068" i="18"/>
  <c r="F3069" i="18"/>
  <c r="F3070" i="18"/>
  <c r="F3071" i="18"/>
  <c r="F3072" i="18"/>
  <c r="F3073" i="18"/>
  <c r="F3074" i="18"/>
  <c r="F3075" i="18"/>
  <c r="F3076" i="18"/>
  <c r="F3077" i="18"/>
  <c r="F3078" i="18"/>
  <c r="F3079" i="18"/>
  <c r="F3080" i="18"/>
  <c r="F3081" i="18"/>
  <c r="F3082" i="18"/>
  <c r="F3083" i="18"/>
  <c r="F3084" i="18"/>
  <c r="F3085" i="18"/>
  <c r="F3086" i="18"/>
  <c r="F3087" i="18"/>
  <c r="F3088" i="18"/>
  <c r="F3089" i="18"/>
  <c r="F3090" i="18"/>
  <c r="F3091" i="18"/>
  <c r="F3092" i="18"/>
  <c r="F3093" i="18"/>
  <c r="F3094" i="18"/>
  <c r="F3095" i="18"/>
  <c r="F3096" i="18"/>
  <c r="F3097" i="18"/>
  <c r="F3098" i="18"/>
  <c r="F3099" i="18"/>
  <c r="F3100" i="18"/>
  <c r="F3101" i="18"/>
  <c r="F3102" i="18"/>
  <c r="F3103" i="18"/>
  <c r="F3104" i="18"/>
  <c r="F3105" i="18"/>
  <c r="F3106" i="18"/>
  <c r="F3107" i="18"/>
  <c r="F3108" i="18"/>
  <c r="F3109" i="18"/>
  <c r="F3110" i="18"/>
  <c r="F3111" i="18"/>
  <c r="F3112" i="18"/>
  <c r="F3113" i="18"/>
  <c r="F3114" i="18"/>
  <c r="F3115" i="18"/>
  <c r="F3116" i="18"/>
  <c r="F3117" i="18"/>
  <c r="F3118" i="18"/>
  <c r="F3119" i="18"/>
  <c r="F3120" i="18"/>
  <c r="F3121" i="18"/>
  <c r="F3122" i="18"/>
  <c r="F3123" i="18"/>
  <c r="F3124" i="18"/>
  <c r="F3125" i="18"/>
  <c r="F3126" i="18"/>
  <c r="F3127" i="18"/>
  <c r="F3128" i="18"/>
  <c r="F3129" i="18"/>
  <c r="F3130" i="18"/>
  <c r="F3131" i="18"/>
  <c r="F3132" i="18"/>
  <c r="F3133" i="18"/>
  <c r="F3134" i="18"/>
  <c r="F3135" i="18"/>
  <c r="F3136" i="18"/>
  <c r="F3137" i="18"/>
  <c r="F3138" i="18"/>
  <c r="F3139" i="18"/>
  <c r="F3140" i="18"/>
  <c r="F3141" i="18"/>
  <c r="F3142" i="18"/>
  <c r="F3143" i="18"/>
  <c r="F3144" i="18"/>
  <c r="F3145" i="18"/>
  <c r="F3146" i="18"/>
  <c r="F3147" i="18"/>
  <c r="F3148" i="18"/>
  <c r="F3149" i="18"/>
  <c r="F3150" i="18"/>
  <c r="F3151" i="18"/>
  <c r="F3152" i="18"/>
  <c r="F3153" i="18"/>
  <c r="F3154" i="18"/>
  <c r="F3155" i="18"/>
  <c r="F3156" i="18"/>
  <c r="F3157" i="18"/>
  <c r="F3158" i="18"/>
  <c r="F3159" i="18"/>
  <c r="F3160" i="18"/>
  <c r="F3161" i="18"/>
  <c r="F3162" i="18"/>
  <c r="F3163" i="18"/>
  <c r="F3164" i="18"/>
  <c r="F3165" i="18"/>
  <c r="F3166" i="18"/>
  <c r="F3167" i="18"/>
  <c r="F3168" i="18"/>
  <c r="F3169" i="18"/>
  <c r="F3170" i="18"/>
  <c r="F3171" i="18"/>
  <c r="F3172" i="18"/>
  <c r="F3173" i="18"/>
  <c r="F3174" i="18"/>
  <c r="F3175" i="18"/>
  <c r="F3176" i="18"/>
  <c r="F3177" i="18"/>
  <c r="F3178" i="18"/>
  <c r="F3179" i="18"/>
  <c r="F3180" i="18"/>
  <c r="F3181" i="18"/>
  <c r="F3182" i="18"/>
  <c r="F3183" i="18"/>
  <c r="F3184" i="18"/>
  <c r="F3185" i="18"/>
  <c r="F3186" i="18"/>
  <c r="F3187" i="18"/>
  <c r="F3188" i="18"/>
  <c r="F3189" i="18"/>
  <c r="F3190" i="18"/>
  <c r="F3191" i="18"/>
  <c r="F3192" i="18"/>
  <c r="F3193" i="18"/>
  <c r="F3194" i="18"/>
  <c r="F3195" i="18"/>
  <c r="F3196" i="18"/>
  <c r="F3197" i="18"/>
  <c r="F3198" i="18"/>
  <c r="F3199" i="18"/>
  <c r="F3200" i="18"/>
  <c r="F3201" i="18"/>
  <c r="F3202" i="18"/>
  <c r="F3203" i="18"/>
  <c r="F3204" i="18"/>
  <c r="F3205" i="18"/>
  <c r="F3206" i="18"/>
  <c r="F3207" i="18"/>
  <c r="F3208" i="18"/>
  <c r="F3209" i="18"/>
  <c r="F3210" i="18"/>
  <c r="F3211" i="18"/>
  <c r="F3212" i="18"/>
  <c r="F3213" i="18"/>
  <c r="F3214" i="18"/>
  <c r="F3215" i="18"/>
  <c r="F3216" i="18"/>
  <c r="F3217" i="18"/>
  <c r="F3218" i="18"/>
  <c r="F3219" i="18"/>
  <c r="F3220" i="18"/>
  <c r="F3221" i="18"/>
  <c r="F3222" i="18"/>
  <c r="F3223" i="18"/>
  <c r="F3224" i="18"/>
  <c r="F3225" i="18"/>
  <c r="F3226" i="18"/>
  <c r="F3227" i="18"/>
  <c r="F3228" i="18"/>
  <c r="F3229" i="18"/>
  <c r="F3230" i="18"/>
  <c r="F3231" i="18"/>
  <c r="F3232" i="18"/>
  <c r="F3233" i="18"/>
  <c r="F3234" i="18"/>
  <c r="F3235" i="18"/>
  <c r="F3236" i="18"/>
  <c r="F3237" i="18"/>
  <c r="F3238" i="18"/>
  <c r="F3239" i="18"/>
  <c r="F3240" i="18"/>
  <c r="F3241" i="18"/>
  <c r="F3242" i="18"/>
  <c r="F3243" i="18"/>
  <c r="F3244" i="18"/>
  <c r="F3245" i="18"/>
  <c r="F3246" i="18"/>
  <c r="F3247" i="18"/>
  <c r="F3248" i="18"/>
  <c r="F3249" i="18"/>
  <c r="F3250" i="18"/>
  <c r="F3251" i="18"/>
  <c r="F3252" i="18"/>
  <c r="F3253" i="18"/>
  <c r="F3254" i="18"/>
  <c r="F3255" i="18"/>
  <c r="F3256" i="18"/>
  <c r="F3257" i="18"/>
  <c r="F3258" i="18"/>
  <c r="F3259" i="18"/>
  <c r="F3260" i="18"/>
  <c r="F3261" i="18"/>
  <c r="F3262" i="18"/>
  <c r="F3263" i="18"/>
  <c r="F3264" i="18"/>
  <c r="F3265" i="18"/>
  <c r="F3266" i="18"/>
  <c r="F3267" i="18"/>
  <c r="F3268" i="18"/>
  <c r="F3269" i="18"/>
  <c r="F3270" i="18"/>
  <c r="F3271" i="18"/>
  <c r="F3272" i="18"/>
  <c r="F3273" i="18"/>
  <c r="F3274" i="18"/>
  <c r="F3275" i="18"/>
  <c r="F3276" i="18"/>
  <c r="F3277" i="18"/>
  <c r="F3278" i="18"/>
  <c r="F3279" i="18"/>
  <c r="F3280" i="18"/>
  <c r="F3281" i="18"/>
  <c r="F3282" i="18"/>
  <c r="F3283" i="18"/>
  <c r="F3284" i="18"/>
  <c r="F3285" i="18"/>
  <c r="F3286" i="18"/>
  <c r="F3287" i="18"/>
  <c r="F3288" i="18"/>
  <c r="F3289" i="18"/>
  <c r="F3290" i="18"/>
  <c r="F3291" i="18"/>
  <c r="F3292" i="18"/>
  <c r="F3293" i="18"/>
  <c r="F3294" i="18"/>
  <c r="F3295" i="18"/>
  <c r="F3296" i="18"/>
  <c r="F3297" i="18"/>
  <c r="F3298" i="18"/>
  <c r="F3299" i="18"/>
  <c r="F3300" i="18"/>
  <c r="F3301" i="18"/>
  <c r="F3302" i="18"/>
  <c r="F3303" i="18"/>
  <c r="F3304" i="18"/>
  <c r="F3305" i="18"/>
  <c r="F3306" i="18"/>
  <c r="F3307" i="18"/>
  <c r="F3308" i="18"/>
  <c r="F3309" i="18"/>
  <c r="F3310" i="18"/>
  <c r="F3311" i="18"/>
  <c r="F3312" i="18"/>
  <c r="F3313" i="18"/>
  <c r="F3314" i="18"/>
  <c r="F3315" i="18"/>
  <c r="F3316" i="18"/>
  <c r="F3317" i="18"/>
  <c r="F3318" i="18"/>
  <c r="F3319" i="18"/>
  <c r="F3320" i="18"/>
  <c r="F3321" i="18"/>
  <c r="F3322" i="18"/>
  <c r="F3323" i="18"/>
  <c r="F3324" i="18"/>
  <c r="F3325" i="18"/>
  <c r="F3326" i="18"/>
  <c r="F3327" i="18"/>
  <c r="F3328" i="18"/>
  <c r="F3329" i="18"/>
  <c r="F3330" i="18"/>
  <c r="F3331" i="18"/>
  <c r="F3332" i="18"/>
  <c r="F3333" i="18"/>
  <c r="F3334" i="18"/>
  <c r="F3335" i="18"/>
  <c r="F3336" i="18"/>
  <c r="F3337" i="18"/>
  <c r="F3338" i="18"/>
  <c r="F3339" i="18"/>
  <c r="F3340" i="18"/>
  <c r="F3341" i="18"/>
  <c r="F3342" i="18"/>
  <c r="F3343" i="18"/>
  <c r="F3344" i="18"/>
  <c r="F3345" i="18"/>
  <c r="F3346" i="18"/>
  <c r="F3347" i="18"/>
  <c r="F3348" i="18"/>
  <c r="F3349" i="18"/>
  <c r="F3350" i="18"/>
  <c r="F3351" i="18"/>
  <c r="F3352" i="18"/>
  <c r="F3353" i="18"/>
  <c r="F3354" i="18"/>
  <c r="F3355" i="18"/>
  <c r="F3356" i="18"/>
  <c r="F3357" i="18"/>
  <c r="F3358" i="18"/>
  <c r="F3359" i="18"/>
  <c r="F3360" i="18"/>
  <c r="F3361" i="18"/>
  <c r="F3362" i="18"/>
  <c r="F3363" i="18"/>
  <c r="F3364" i="18"/>
  <c r="F3365" i="18"/>
  <c r="F3366" i="18"/>
  <c r="F3367" i="18"/>
  <c r="F3368" i="18"/>
  <c r="F3369" i="18"/>
  <c r="F3370" i="18"/>
  <c r="F3371" i="18"/>
  <c r="F3372" i="18"/>
  <c r="F3373" i="18"/>
  <c r="F3374" i="18"/>
  <c r="F3375" i="18"/>
  <c r="F3376" i="18"/>
  <c r="F3377" i="18"/>
  <c r="F3378" i="18"/>
  <c r="F3379" i="18"/>
  <c r="F3380" i="18"/>
  <c r="F3381" i="18"/>
  <c r="F3382" i="18"/>
  <c r="F3383" i="18"/>
  <c r="F3384" i="18"/>
  <c r="F3385" i="18"/>
  <c r="F3386" i="18"/>
  <c r="F3387" i="18"/>
  <c r="F3388" i="18"/>
  <c r="F3389" i="18"/>
  <c r="F3390" i="18"/>
  <c r="F3391" i="18"/>
  <c r="F3392" i="18"/>
  <c r="F3393" i="18"/>
  <c r="F3394" i="18"/>
  <c r="F3395" i="18"/>
  <c r="F3396" i="18"/>
  <c r="F3397" i="18"/>
  <c r="F3398" i="18"/>
  <c r="F3399" i="18"/>
  <c r="F3400" i="18"/>
  <c r="F3401" i="18"/>
  <c r="F3402" i="18"/>
  <c r="F3403" i="18"/>
  <c r="F3404" i="18"/>
  <c r="F3405" i="18"/>
  <c r="F3406" i="18"/>
  <c r="F3407" i="18"/>
  <c r="F3408" i="18"/>
  <c r="F3409" i="18"/>
  <c r="F3410" i="18"/>
  <c r="F3411" i="18"/>
  <c r="F3412" i="18"/>
  <c r="F3413" i="18"/>
  <c r="F3414" i="18"/>
  <c r="F3415" i="18"/>
  <c r="F3416" i="18"/>
  <c r="F3417" i="18"/>
  <c r="F3418" i="18"/>
  <c r="F3419" i="18"/>
  <c r="F3420" i="18"/>
  <c r="F3421" i="18"/>
  <c r="F3422" i="18"/>
  <c r="F3423" i="18"/>
  <c r="F3424" i="18"/>
  <c r="F3425" i="18"/>
  <c r="F3426" i="18"/>
  <c r="F3427" i="18"/>
  <c r="F3428" i="18"/>
  <c r="F3429" i="18"/>
  <c r="F3430" i="18"/>
  <c r="F3431" i="18"/>
  <c r="F3432" i="18"/>
  <c r="F3433" i="18"/>
  <c r="F3434" i="18"/>
  <c r="F3435" i="18"/>
  <c r="F3436" i="18"/>
  <c r="F3437" i="18"/>
  <c r="F3438" i="18"/>
  <c r="F3439" i="18"/>
  <c r="F3440" i="18"/>
  <c r="F3441" i="18"/>
  <c r="F3442" i="18"/>
  <c r="F3443" i="18"/>
  <c r="F3444" i="18"/>
  <c r="F3445" i="18"/>
  <c r="F3446" i="18"/>
  <c r="F3447" i="18"/>
  <c r="F3448" i="18"/>
  <c r="F3449" i="18"/>
  <c r="F3450" i="18"/>
  <c r="F3451" i="18"/>
  <c r="F3452" i="18"/>
  <c r="F3453" i="18"/>
  <c r="F3454" i="18"/>
  <c r="F3455" i="18"/>
  <c r="F3456" i="18"/>
  <c r="F3457" i="18"/>
  <c r="F3458" i="18"/>
  <c r="F3459" i="18"/>
  <c r="F3460" i="18"/>
  <c r="F3461" i="18"/>
  <c r="F3462" i="18"/>
  <c r="F3463" i="18"/>
  <c r="F3464" i="18"/>
  <c r="F3465" i="18"/>
  <c r="F3466" i="18"/>
  <c r="F3467" i="18"/>
  <c r="F3468" i="18"/>
  <c r="F3469" i="18"/>
  <c r="F3470" i="18"/>
  <c r="F3471" i="18"/>
  <c r="F3472" i="18"/>
  <c r="F3473" i="18"/>
  <c r="F3474" i="18"/>
  <c r="F3475" i="18"/>
  <c r="F3476" i="18"/>
  <c r="F3477" i="18"/>
  <c r="F3478" i="18"/>
  <c r="F3479" i="18"/>
  <c r="F3480" i="18"/>
  <c r="F3481" i="18"/>
  <c r="F3482" i="18"/>
  <c r="F3483" i="18"/>
  <c r="F3484" i="18"/>
  <c r="F3485" i="18"/>
  <c r="F3486" i="18"/>
  <c r="F3487" i="18"/>
  <c r="F3488" i="18"/>
  <c r="F3489" i="18"/>
  <c r="F3490" i="18"/>
  <c r="F3491" i="18"/>
  <c r="F3492" i="18"/>
  <c r="F3493" i="18"/>
  <c r="F3494" i="18"/>
  <c r="F3495" i="18"/>
  <c r="F3496" i="18"/>
  <c r="F3497" i="18"/>
  <c r="F3498" i="18"/>
  <c r="F3499" i="18"/>
  <c r="F3500" i="18"/>
  <c r="F3501" i="18"/>
  <c r="F3502" i="18"/>
  <c r="F3503" i="18"/>
  <c r="F3504" i="18"/>
  <c r="F3505" i="18"/>
  <c r="F3506" i="18"/>
  <c r="F3507" i="18"/>
  <c r="F3508" i="18"/>
  <c r="F3509" i="18"/>
  <c r="F3510" i="18"/>
  <c r="F3511" i="18"/>
  <c r="F3512" i="18"/>
  <c r="F3513" i="18"/>
  <c r="F3514" i="18"/>
  <c r="F3515" i="18"/>
  <c r="F3516" i="18"/>
  <c r="F3517" i="18"/>
  <c r="F3518" i="18"/>
  <c r="F3519" i="18"/>
  <c r="F3520" i="18"/>
  <c r="F3521" i="18"/>
  <c r="F3522" i="18"/>
  <c r="F3523" i="18"/>
  <c r="F3524" i="18"/>
  <c r="F3525" i="18"/>
  <c r="F3526" i="18"/>
  <c r="F3527" i="18"/>
  <c r="F3528" i="18"/>
  <c r="F3529" i="18"/>
  <c r="F3530" i="18"/>
  <c r="F3531" i="18"/>
  <c r="F3532" i="18"/>
  <c r="F3533" i="18"/>
  <c r="F3534" i="18"/>
  <c r="F3535" i="18"/>
  <c r="F3536" i="18"/>
  <c r="F3537" i="18"/>
  <c r="F3538" i="18"/>
  <c r="F3539" i="18"/>
  <c r="F3540" i="18"/>
  <c r="F3541" i="18"/>
  <c r="F3542" i="18"/>
  <c r="F3543" i="18"/>
  <c r="F3544" i="18"/>
  <c r="F3545" i="18"/>
  <c r="F3546" i="18"/>
  <c r="F3547" i="18"/>
  <c r="F3548" i="18"/>
  <c r="F3549" i="18"/>
  <c r="F3550" i="18"/>
  <c r="F3551" i="18"/>
  <c r="F3552" i="18"/>
  <c r="F3553" i="18"/>
  <c r="F3554" i="18"/>
  <c r="F3555" i="18"/>
  <c r="F3556" i="18"/>
  <c r="F3557" i="18"/>
  <c r="F3558" i="18"/>
  <c r="F3559" i="18"/>
  <c r="F3560" i="18"/>
  <c r="F3561" i="18"/>
  <c r="F3562" i="18"/>
  <c r="F3563" i="18"/>
  <c r="F3564" i="18"/>
  <c r="F3565" i="18"/>
  <c r="F3566" i="18"/>
  <c r="F3567" i="18"/>
  <c r="F3568" i="18"/>
  <c r="F3569" i="18"/>
  <c r="F3570" i="18"/>
  <c r="F3571" i="18"/>
  <c r="F3572" i="18"/>
  <c r="F3573" i="18"/>
  <c r="F3574" i="18"/>
  <c r="F3575" i="18"/>
  <c r="F3576" i="18"/>
  <c r="F3577" i="18"/>
  <c r="F3578" i="18"/>
  <c r="F3579" i="18"/>
  <c r="F3580" i="18"/>
  <c r="F3581" i="18"/>
  <c r="F3582" i="18"/>
  <c r="F3583" i="18"/>
  <c r="F3584" i="18"/>
  <c r="F3585" i="18"/>
  <c r="F3586" i="18"/>
  <c r="F3587" i="18"/>
  <c r="F3588" i="18"/>
  <c r="F3589" i="18"/>
  <c r="F3590" i="18"/>
  <c r="F3591" i="18"/>
  <c r="F3592" i="18"/>
  <c r="F3593" i="18"/>
  <c r="F3594" i="18"/>
  <c r="F3595" i="18"/>
  <c r="F3596" i="18"/>
  <c r="F3597" i="18"/>
  <c r="F3598" i="18"/>
  <c r="F3599" i="18"/>
  <c r="F3600" i="18"/>
  <c r="F3601" i="18"/>
  <c r="F3602" i="18"/>
  <c r="F3603" i="18"/>
  <c r="F3604" i="18"/>
  <c r="F3605" i="18"/>
  <c r="F3606" i="18"/>
  <c r="F3607" i="18"/>
  <c r="F3608" i="18"/>
  <c r="F3609" i="18"/>
  <c r="F3610" i="18"/>
  <c r="F3611" i="18"/>
  <c r="F3612" i="18"/>
  <c r="F3613" i="18"/>
  <c r="F3614" i="18"/>
  <c r="F3615" i="18"/>
  <c r="F3616" i="18"/>
  <c r="F3617" i="18"/>
  <c r="F3618" i="18"/>
  <c r="F3619" i="18"/>
  <c r="F3620" i="18"/>
  <c r="F3621" i="18"/>
  <c r="F3622" i="18"/>
  <c r="F3623" i="18"/>
  <c r="F3624" i="18"/>
  <c r="F3625" i="18"/>
  <c r="F3626" i="18"/>
  <c r="F3627" i="18"/>
  <c r="F3628" i="18"/>
  <c r="F3629" i="18"/>
  <c r="F3630" i="18"/>
  <c r="F3631" i="18"/>
  <c r="F3632" i="18"/>
  <c r="F3633" i="18"/>
  <c r="F3634" i="18"/>
  <c r="F3635" i="18"/>
  <c r="F3636" i="18"/>
  <c r="F3637" i="18"/>
  <c r="F3638" i="18"/>
  <c r="F3639" i="18"/>
  <c r="F3640" i="18"/>
  <c r="F3641" i="18"/>
  <c r="F3642" i="18"/>
  <c r="F3643" i="18"/>
  <c r="F3644" i="18"/>
  <c r="F3645" i="18"/>
  <c r="F3646" i="18"/>
  <c r="F3647" i="18"/>
  <c r="F3648" i="18"/>
  <c r="F3649" i="18"/>
  <c r="F3650" i="18"/>
  <c r="F3651" i="18"/>
  <c r="F3652" i="18"/>
  <c r="F3653" i="18"/>
  <c r="F3654" i="18"/>
  <c r="F3655" i="18"/>
  <c r="F3656" i="18"/>
  <c r="F3657" i="18"/>
  <c r="F3658" i="18"/>
  <c r="F3659" i="18"/>
  <c r="F3660" i="18"/>
  <c r="F3661" i="18"/>
  <c r="F3662" i="18"/>
  <c r="F3663" i="18"/>
  <c r="F3664" i="18"/>
  <c r="F3665" i="18"/>
  <c r="F3666" i="18"/>
  <c r="F3667" i="18"/>
  <c r="F3668" i="18"/>
  <c r="F3669" i="18"/>
  <c r="F3670" i="18"/>
  <c r="F3671" i="18"/>
  <c r="F3672" i="18"/>
  <c r="F3673" i="18"/>
  <c r="F3674" i="18"/>
  <c r="F3675" i="18"/>
  <c r="F3676" i="18"/>
  <c r="F3677" i="18"/>
  <c r="F3678" i="18"/>
  <c r="F3679" i="18"/>
  <c r="F3680" i="18"/>
  <c r="F3681" i="18"/>
  <c r="F3682" i="18"/>
  <c r="F3683" i="18"/>
  <c r="F3684" i="18"/>
  <c r="F3685" i="18"/>
  <c r="F3686" i="18"/>
  <c r="F3687" i="18"/>
  <c r="F3688" i="18"/>
  <c r="F3689" i="18"/>
  <c r="F3690" i="18"/>
  <c r="F3691" i="18"/>
  <c r="F3692" i="18"/>
  <c r="F3693" i="18"/>
  <c r="F3694" i="18"/>
  <c r="F3695" i="18"/>
  <c r="F3696" i="18"/>
  <c r="F3697" i="18"/>
  <c r="F3698" i="18"/>
  <c r="F3699" i="18"/>
  <c r="F3700" i="18"/>
  <c r="F3701" i="18"/>
  <c r="F3702" i="18"/>
  <c r="F3703" i="18"/>
  <c r="F3704" i="18"/>
  <c r="F3705" i="18"/>
  <c r="F3706" i="18"/>
  <c r="F3707" i="18"/>
  <c r="F3708" i="18"/>
  <c r="F3709" i="18"/>
  <c r="F3710" i="18"/>
  <c r="F3711" i="18"/>
  <c r="F3712" i="18"/>
  <c r="F3713" i="18"/>
  <c r="F3714" i="18"/>
  <c r="F3715" i="18"/>
  <c r="F3716" i="18"/>
  <c r="F3717" i="18"/>
  <c r="F3718" i="18"/>
  <c r="F3719" i="18"/>
  <c r="F3720" i="18"/>
  <c r="F3721" i="18"/>
  <c r="F3722" i="18"/>
  <c r="F3723" i="18"/>
  <c r="F3724" i="18"/>
  <c r="F3725" i="18"/>
  <c r="F3726" i="18"/>
  <c r="F3727" i="18"/>
  <c r="F3728" i="18"/>
  <c r="F3729" i="18"/>
  <c r="F3730" i="18"/>
  <c r="F3731" i="18"/>
  <c r="F3732" i="18"/>
  <c r="F3733" i="18"/>
  <c r="F3734" i="18"/>
  <c r="F3735" i="18"/>
  <c r="F3736" i="18"/>
  <c r="F3737" i="18"/>
  <c r="F3738" i="18"/>
  <c r="F3739" i="18"/>
  <c r="F3740" i="18"/>
  <c r="F3741" i="18"/>
  <c r="F3742" i="18"/>
  <c r="F3743" i="18"/>
  <c r="F3744" i="18"/>
  <c r="F3745" i="18"/>
  <c r="F3746" i="18"/>
  <c r="F3747" i="18"/>
  <c r="F3748" i="18"/>
  <c r="F3749" i="18"/>
  <c r="F3750" i="18"/>
  <c r="F3751" i="18"/>
  <c r="F3752" i="18"/>
  <c r="F3753" i="18"/>
  <c r="F3754" i="18"/>
  <c r="F3755" i="18"/>
  <c r="F3756" i="18"/>
  <c r="F3757" i="18"/>
  <c r="F3758" i="18"/>
  <c r="F3759" i="18"/>
  <c r="F3760" i="18"/>
  <c r="F3761" i="18"/>
  <c r="F3762" i="18"/>
  <c r="F3763" i="18"/>
  <c r="F3764" i="18"/>
  <c r="F3765" i="18"/>
  <c r="F3766" i="18"/>
  <c r="F3767" i="18"/>
  <c r="F3768" i="18"/>
  <c r="F3769" i="18"/>
  <c r="F3770" i="18"/>
  <c r="F3771" i="18"/>
  <c r="F3772" i="18"/>
  <c r="F3773" i="18"/>
  <c r="F3774" i="18"/>
  <c r="F3775" i="18"/>
  <c r="F3776" i="18"/>
  <c r="F3777" i="18"/>
  <c r="F3778" i="18"/>
  <c r="F3779" i="18"/>
  <c r="F3780" i="18"/>
  <c r="F3781" i="18"/>
  <c r="F3782" i="18"/>
  <c r="F3783" i="18"/>
  <c r="F3784" i="18"/>
  <c r="F3785" i="18"/>
  <c r="F3786" i="18"/>
  <c r="F3787" i="18"/>
  <c r="F3788" i="18"/>
  <c r="F3789" i="18"/>
  <c r="F3790" i="18"/>
  <c r="F3791" i="18"/>
  <c r="F3792" i="18"/>
  <c r="F3793" i="18"/>
  <c r="F3794" i="18"/>
  <c r="F3795" i="18"/>
  <c r="F3796" i="18"/>
  <c r="F3797" i="18"/>
  <c r="F3798" i="18"/>
  <c r="F3799" i="18"/>
  <c r="F3800" i="18"/>
  <c r="F3801" i="18"/>
  <c r="F3802" i="18"/>
  <c r="F3803" i="18"/>
  <c r="F3804" i="18"/>
  <c r="F3805" i="18"/>
  <c r="F3806" i="18"/>
  <c r="F3807" i="18"/>
  <c r="F3808" i="18"/>
  <c r="F3809" i="18"/>
  <c r="F3810" i="18"/>
  <c r="F3811" i="18"/>
  <c r="F3812" i="18"/>
  <c r="F3813" i="18"/>
  <c r="F3814" i="18"/>
  <c r="F3815" i="18"/>
  <c r="F3816" i="18"/>
  <c r="F3817" i="18"/>
  <c r="F3818" i="18"/>
  <c r="F3819" i="18"/>
  <c r="F3820" i="18"/>
  <c r="F3821" i="18"/>
  <c r="F3822" i="18"/>
  <c r="F3823" i="18"/>
  <c r="F3824" i="18"/>
  <c r="F3825" i="18"/>
  <c r="F3826" i="18"/>
  <c r="F3827" i="18"/>
  <c r="F3828" i="18"/>
  <c r="F3829" i="18"/>
  <c r="F3830" i="18"/>
  <c r="F3831" i="18"/>
  <c r="F3832" i="18"/>
  <c r="F3833" i="18"/>
  <c r="F3834" i="18"/>
  <c r="F3835" i="18"/>
  <c r="F3836" i="18"/>
  <c r="F3837" i="18"/>
  <c r="F3838" i="18"/>
  <c r="F3839" i="18"/>
  <c r="F3840" i="18"/>
  <c r="F3841" i="18"/>
  <c r="F3842" i="18"/>
  <c r="F3843" i="18"/>
  <c r="F3844" i="18"/>
  <c r="F3845" i="18"/>
  <c r="F3846" i="18"/>
  <c r="F3847" i="18"/>
  <c r="F3848" i="18"/>
  <c r="F3849" i="18"/>
  <c r="F3850" i="18"/>
  <c r="F3851" i="18"/>
  <c r="F3852" i="18"/>
  <c r="F3853" i="18"/>
  <c r="F3854" i="18"/>
  <c r="F3855" i="18"/>
  <c r="F3856" i="18"/>
  <c r="F3857" i="18"/>
  <c r="F3858" i="18"/>
  <c r="F3859" i="18"/>
  <c r="F3860" i="18"/>
  <c r="F3861" i="18"/>
  <c r="F3862" i="18"/>
  <c r="F3863" i="18"/>
  <c r="F3864" i="18"/>
  <c r="F3865" i="18"/>
  <c r="F3866" i="18"/>
  <c r="F3867" i="18"/>
  <c r="F3868" i="18"/>
  <c r="F3869" i="18"/>
  <c r="F3870" i="18"/>
  <c r="F3871" i="18"/>
  <c r="F3872" i="18"/>
  <c r="F3873" i="18"/>
  <c r="F3874" i="18"/>
  <c r="F3875" i="18"/>
  <c r="F3876" i="18"/>
  <c r="F3877" i="18"/>
  <c r="F3878" i="18"/>
  <c r="F3879" i="18"/>
  <c r="F3880" i="18"/>
  <c r="F3881" i="18"/>
  <c r="F3882" i="18"/>
  <c r="F3883" i="18"/>
  <c r="F3884" i="18"/>
  <c r="F3885" i="18"/>
  <c r="F3886" i="18"/>
  <c r="F3887" i="18"/>
  <c r="F3888" i="18"/>
  <c r="F3889" i="18"/>
  <c r="F3890" i="18"/>
  <c r="F3891" i="18"/>
  <c r="F3892" i="18"/>
  <c r="F3893" i="18"/>
  <c r="F3894" i="18"/>
  <c r="F3895" i="18"/>
  <c r="F3896" i="18"/>
  <c r="F3897" i="18"/>
  <c r="F3898" i="18"/>
  <c r="F3899" i="18"/>
  <c r="F3900" i="18"/>
  <c r="F3901" i="18"/>
  <c r="F3902" i="18"/>
  <c r="F3903" i="18"/>
  <c r="F3904" i="18"/>
  <c r="F3905" i="18"/>
  <c r="F3906" i="18"/>
  <c r="F3907" i="18"/>
  <c r="F3908" i="18"/>
  <c r="F3909" i="18"/>
  <c r="F3910" i="18"/>
  <c r="F3911" i="18"/>
  <c r="F3912" i="18"/>
  <c r="F3913" i="18"/>
  <c r="F3914" i="18"/>
  <c r="F3915" i="18"/>
  <c r="F3916" i="18"/>
  <c r="F3917" i="18"/>
  <c r="F3918" i="18"/>
  <c r="F3919" i="18"/>
  <c r="F3920" i="18"/>
  <c r="F3921" i="18"/>
  <c r="F3922" i="18"/>
  <c r="F3923" i="18"/>
  <c r="F3924" i="18"/>
  <c r="F3925" i="18"/>
  <c r="F3926" i="18"/>
  <c r="F3927" i="18"/>
  <c r="F3928" i="18"/>
  <c r="F3929" i="18"/>
  <c r="F3930" i="18"/>
  <c r="F3931" i="18"/>
  <c r="F3932" i="18"/>
  <c r="F3933" i="18"/>
  <c r="F3934" i="18"/>
  <c r="F3935" i="18"/>
  <c r="F3936" i="18"/>
  <c r="F3937" i="18"/>
  <c r="F3938" i="18"/>
  <c r="F3939" i="18"/>
  <c r="F3940" i="18"/>
  <c r="F3941" i="18"/>
  <c r="F3942" i="18"/>
  <c r="F3943" i="18"/>
  <c r="F3944" i="18"/>
  <c r="F3945" i="18"/>
  <c r="F3946" i="18"/>
  <c r="F3947" i="18"/>
  <c r="F3948" i="18"/>
  <c r="F3949" i="18"/>
  <c r="F3950" i="18"/>
  <c r="F3951" i="18"/>
  <c r="F3952" i="18"/>
  <c r="F3953" i="18"/>
  <c r="F3954" i="18"/>
  <c r="F3955" i="18"/>
  <c r="F3956" i="18"/>
  <c r="F3957" i="18"/>
  <c r="F3958" i="18"/>
  <c r="F3959" i="18"/>
  <c r="F3960" i="18"/>
  <c r="F3961" i="18"/>
  <c r="F3962" i="18"/>
  <c r="F3963" i="18"/>
  <c r="F3964" i="18"/>
  <c r="F3965" i="18"/>
  <c r="F3966" i="18"/>
  <c r="F3967" i="18"/>
  <c r="F3968" i="18"/>
  <c r="F3969" i="18"/>
  <c r="F3970" i="18"/>
  <c r="F3971" i="18"/>
  <c r="F3972" i="18"/>
  <c r="F3973" i="18"/>
  <c r="F3974" i="18"/>
  <c r="F3975" i="18"/>
  <c r="F3976" i="18"/>
  <c r="F3977" i="18"/>
  <c r="F3978" i="18"/>
  <c r="F3979" i="18"/>
  <c r="F3980" i="18"/>
  <c r="F3981" i="18"/>
  <c r="F3982" i="18"/>
  <c r="F3983" i="18"/>
  <c r="F3984" i="18"/>
  <c r="F3985" i="18"/>
  <c r="F3986" i="18"/>
  <c r="F3987" i="18"/>
  <c r="F3988" i="18"/>
  <c r="F3989" i="18"/>
  <c r="F3990" i="18"/>
  <c r="F3991" i="18"/>
  <c r="F3992" i="18"/>
  <c r="F3993" i="18"/>
  <c r="F3994" i="18"/>
  <c r="F3995" i="18"/>
  <c r="F3996" i="18"/>
  <c r="F3997" i="18"/>
  <c r="F3998" i="18"/>
  <c r="F3999" i="18"/>
  <c r="F4000" i="18"/>
  <c r="F4001" i="18"/>
  <c r="F4002" i="18"/>
  <c r="F4003" i="18"/>
  <c r="F4004" i="18"/>
  <c r="F4005" i="18"/>
  <c r="F4006" i="18"/>
  <c r="F4007" i="18"/>
  <c r="F4008" i="18"/>
  <c r="F4009" i="18"/>
  <c r="F4010" i="18"/>
  <c r="F4011" i="18"/>
  <c r="F4012" i="18"/>
  <c r="F4013" i="18"/>
  <c r="F4014" i="18"/>
  <c r="F4015" i="18"/>
  <c r="F4016" i="18"/>
  <c r="F4017" i="18"/>
  <c r="F4018" i="18"/>
  <c r="F4019" i="18"/>
  <c r="F4020" i="18"/>
  <c r="F4021" i="18"/>
  <c r="F4022" i="18"/>
  <c r="F4023" i="18"/>
  <c r="F4024" i="18"/>
  <c r="F4025" i="18"/>
  <c r="F4026" i="18"/>
  <c r="F4027" i="18"/>
  <c r="F4028" i="18"/>
  <c r="F4029" i="18"/>
  <c r="F4030" i="18"/>
  <c r="F4031" i="18"/>
  <c r="F4032" i="18"/>
  <c r="F4033" i="18"/>
  <c r="F4034" i="18"/>
  <c r="F4035" i="18"/>
  <c r="F4036" i="18"/>
  <c r="F4037" i="18"/>
  <c r="F4038" i="18"/>
  <c r="F4039" i="18"/>
  <c r="F4040" i="18"/>
  <c r="F4041" i="18"/>
  <c r="F4042" i="18"/>
  <c r="F4043" i="18"/>
  <c r="F4044" i="18"/>
  <c r="F4045" i="18"/>
  <c r="F4046" i="18"/>
  <c r="F4047" i="18"/>
  <c r="F4048" i="18"/>
  <c r="F4049" i="18"/>
  <c r="F4050" i="18"/>
  <c r="F4051" i="18"/>
  <c r="F4052" i="18"/>
  <c r="F4053" i="18"/>
  <c r="F4054" i="18"/>
  <c r="F4055" i="18"/>
  <c r="F4056" i="18"/>
  <c r="F4057" i="18"/>
  <c r="F4058" i="18"/>
  <c r="F4059" i="18"/>
  <c r="F4060" i="18"/>
  <c r="F4061" i="18"/>
  <c r="F4062" i="18"/>
  <c r="F4063" i="18"/>
  <c r="F4064" i="18"/>
  <c r="F4065" i="18"/>
  <c r="F4066" i="18"/>
  <c r="F4067" i="18"/>
  <c r="F4068" i="18"/>
  <c r="F4069" i="18"/>
  <c r="F4070" i="18"/>
  <c r="F4071" i="18"/>
  <c r="F4072" i="18"/>
  <c r="F4073" i="18"/>
  <c r="F4074" i="18"/>
  <c r="F4075" i="18"/>
  <c r="F4076" i="18"/>
  <c r="F4077" i="18"/>
  <c r="F4078" i="18"/>
  <c r="F4079" i="18"/>
  <c r="F4080" i="18"/>
  <c r="F4081" i="18"/>
  <c r="F4082" i="18"/>
  <c r="F4083" i="18"/>
  <c r="F4084" i="18"/>
  <c r="F4085" i="18"/>
  <c r="F4086" i="18"/>
  <c r="F4087" i="18"/>
  <c r="F4088" i="18"/>
  <c r="F4089" i="18"/>
  <c r="F4090" i="18"/>
  <c r="F4091" i="18"/>
  <c r="F4092" i="18"/>
  <c r="F4093" i="18"/>
  <c r="F4094" i="18"/>
  <c r="F4095" i="18"/>
  <c r="F4096" i="18"/>
  <c r="F4097" i="18"/>
  <c r="F4098" i="18"/>
  <c r="F4099" i="18"/>
  <c r="F4100" i="18"/>
  <c r="F4101" i="18"/>
  <c r="F4102" i="18"/>
  <c r="F4103" i="18"/>
  <c r="F4104" i="18"/>
  <c r="F4105" i="18"/>
  <c r="F4106" i="18"/>
  <c r="F4107" i="18"/>
  <c r="F4108" i="18"/>
  <c r="F4109" i="18"/>
  <c r="F4110" i="18"/>
  <c r="F4111" i="18"/>
  <c r="F4112" i="18"/>
  <c r="F4113" i="18"/>
  <c r="F4114" i="18"/>
  <c r="F4115" i="18"/>
  <c r="F4116" i="18"/>
  <c r="F4117" i="18"/>
  <c r="F4118" i="18"/>
  <c r="F4119" i="18"/>
  <c r="F4120" i="18"/>
  <c r="F4121" i="18"/>
  <c r="F4122" i="18"/>
  <c r="F4123" i="18"/>
  <c r="F4124" i="18"/>
  <c r="F4125" i="18"/>
  <c r="F4126" i="18"/>
  <c r="F4127" i="18"/>
  <c r="F4128" i="18"/>
  <c r="F4129" i="18"/>
  <c r="F4130" i="18"/>
  <c r="F4131" i="18"/>
  <c r="F4132" i="18"/>
  <c r="F4133" i="18"/>
  <c r="F4134" i="18"/>
  <c r="F4135" i="18"/>
  <c r="F4136" i="18"/>
  <c r="F4137" i="18"/>
  <c r="F4138" i="18"/>
  <c r="F4139" i="18"/>
  <c r="F4140" i="18"/>
  <c r="F4141" i="18"/>
  <c r="F4142" i="18"/>
  <c r="F4143" i="18"/>
  <c r="F4144" i="18"/>
  <c r="F4145" i="18"/>
  <c r="F4146" i="18"/>
  <c r="F4147" i="18"/>
  <c r="F4148" i="18"/>
  <c r="F4149" i="18"/>
  <c r="F4150" i="18"/>
  <c r="F4151" i="18"/>
  <c r="F4152" i="18"/>
  <c r="F4153" i="18"/>
  <c r="F4154" i="18"/>
  <c r="F4155" i="18"/>
  <c r="F4156" i="18"/>
  <c r="F4157" i="18"/>
  <c r="F4158" i="18"/>
  <c r="F4159" i="18"/>
  <c r="F4160" i="18"/>
  <c r="F4161" i="18"/>
  <c r="F4162" i="18"/>
  <c r="F4163" i="18"/>
  <c r="F4164" i="18"/>
  <c r="F4165" i="18"/>
  <c r="F4166" i="18"/>
  <c r="F4167" i="18"/>
  <c r="F4168" i="18"/>
  <c r="F4169" i="18"/>
  <c r="F4170" i="18"/>
  <c r="F4171" i="18"/>
  <c r="F4172" i="18"/>
  <c r="F4173" i="18"/>
  <c r="F4174" i="18"/>
  <c r="F4175" i="18"/>
  <c r="F4176" i="18"/>
  <c r="F4177" i="18"/>
  <c r="F4178" i="18"/>
  <c r="F4179" i="18"/>
  <c r="F4180" i="18"/>
  <c r="F4181" i="18"/>
  <c r="F4182" i="18"/>
  <c r="F4183" i="18"/>
  <c r="F4184" i="18"/>
  <c r="F4185" i="18"/>
  <c r="F4186" i="18"/>
  <c r="F4187" i="18"/>
  <c r="F4188" i="18"/>
  <c r="F4189" i="18"/>
  <c r="F4190" i="18"/>
  <c r="F4191" i="18"/>
  <c r="F4192" i="18"/>
  <c r="F4193" i="18"/>
  <c r="F4194" i="18"/>
  <c r="F4195" i="18"/>
  <c r="F4196" i="18"/>
  <c r="F4197" i="18"/>
  <c r="F4198" i="18"/>
  <c r="F4199" i="18"/>
  <c r="F4200" i="18"/>
  <c r="F4201" i="18"/>
  <c r="F4202" i="18"/>
  <c r="F4203" i="18"/>
  <c r="F4204" i="18"/>
  <c r="F4205" i="18"/>
  <c r="F4206" i="18"/>
  <c r="F4207" i="18"/>
  <c r="F4208" i="18"/>
  <c r="F4209" i="18"/>
  <c r="F4210" i="18"/>
  <c r="F4211" i="18"/>
  <c r="F4212" i="18"/>
  <c r="F4213" i="18"/>
  <c r="F4214" i="18"/>
  <c r="F4215" i="18"/>
  <c r="F4216" i="18"/>
  <c r="F4217" i="18"/>
  <c r="F4218" i="18"/>
  <c r="F4219" i="18"/>
  <c r="F4220" i="18"/>
  <c r="F4221" i="18"/>
  <c r="F4222" i="18"/>
  <c r="F4223" i="18"/>
  <c r="F4224" i="18"/>
  <c r="F4225" i="18"/>
  <c r="F4226" i="18"/>
  <c r="F4227" i="18"/>
  <c r="F4228" i="18"/>
  <c r="F4229" i="18"/>
  <c r="F4230" i="18"/>
  <c r="F4231" i="18"/>
  <c r="F4232" i="18"/>
  <c r="F4233" i="18"/>
  <c r="F4234" i="18"/>
  <c r="F4235" i="18"/>
  <c r="F4236" i="18"/>
  <c r="F4237" i="18"/>
  <c r="F4238" i="18"/>
  <c r="F4239" i="18"/>
  <c r="F4240" i="18"/>
  <c r="F4241" i="18"/>
  <c r="F4242" i="18"/>
  <c r="F4243" i="18"/>
  <c r="F4244" i="18"/>
  <c r="F4245" i="18"/>
  <c r="F4246" i="18"/>
  <c r="F4247" i="18"/>
  <c r="F4248" i="18"/>
  <c r="F4249" i="18"/>
  <c r="F4250" i="18"/>
  <c r="F4251" i="18"/>
  <c r="F4252" i="18"/>
  <c r="F4253" i="18"/>
  <c r="F4254" i="18"/>
  <c r="F4255" i="18"/>
  <c r="F4256" i="18"/>
  <c r="F4257" i="18"/>
  <c r="F4258" i="18"/>
  <c r="F4259" i="18"/>
  <c r="F4260" i="18"/>
  <c r="F4261" i="18"/>
  <c r="F4262" i="18"/>
  <c r="F4263" i="18"/>
  <c r="F4264" i="18"/>
  <c r="F4265" i="18"/>
  <c r="F4266" i="18"/>
  <c r="F4267" i="18"/>
  <c r="F4268" i="18"/>
  <c r="F4269" i="18"/>
  <c r="F4270" i="18"/>
  <c r="F4271" i="18"/>
  <c r="F4272" i="18"/>
  <c r="F4273" i="18"/>
  <c r="F4274" i="18"/>
  <c r="F4275" i="18"/>
  <c r="F4276" i="18"/>
  <c r="F4277" i="18"/>
  <c r="F4278" i="18"/>
  <c r="F4279" i="18"/>
  <c r="F4280" i="18"/>
  <c r="F4281" i="18"/>
  <c r="F4282" i="18"/>
  <c r="F4283" i="18"/>
  <c r="F4284" i="18"/>
  <c r="F4285" i="18"/>
  <c r="F4286" i="18"/>
  <c r="F4287" i="18"/>
  <c r="F4288" i="18"/>
  <c r="F4289" i="18"/>
  <c r="F4290" i="18"/>
  <c r="F4291" i="18"/>
  <c r="F4292" i="18"/>
  <c r="F4293" i="18"/>
  <c r="F4294" i="18"/>
  <c r="F4295" i="18"/>
  <c r="F4296" i="18"/>
  <c r="F4297" i="18"/>
  <c r="F4298" i="18"/>
  <c r="F4299" i="18"/>
  <c r="F4300" i="18"/>
  <c r="F4301" i="18"/>
  <c r="F4302" i="18"/>
  <c r="F4303" i="18"/>
  <c r="F4304" i="18"/>
  <c r="F4305" i="18"/>
  <c r="F4306" i="18"/>
  <c r="F4307" i="18"/>
  <c r="F4308" i="18"/>
  <c r="F4309" i="18"/>
  <c r="F4310" i="18"/>
  <c r="F4311" i="18"/>
  <c r="F4312" i="18"/>
  <c r="F4313" i="18"/>
  <c r="F4314" i="18"/>
  <c r="F4315" i="18"/>
  <c r="F4316" i="18"/>
  <c r="F4317" i="18"/>
  <c r="F4318" i="18"/>
  <c r="F4319" i="18"/>
  <c r="F4320" i="18"/>
  <c r="F4321" i="18"/>
  <c r="F4322" i="18"/>
  <c r="F4323" i="18"/>
  <c r="F4324" i="18"/>
  <c r="F4325" i="18"/>
  <c r="F4326" i="18"/>
  <c r="F4327" i="18"/>
  <c r="F4328" i="18"/>
  <c r="F4329" i="18"/>
  <c r="F4330" i="18"/>
  <c r="F4331" i="18"/>
  <c r="F4332" i="18"/>
  <c r="F4333" i="18"/>
  <c r="F4334" i="18"/>
  <c r="F4335" i="18"/>
  <c r="F4336" i="18"/>
  <c r="F4337" i="18"/>
  <c r="F4338" i="18"/>
  <c r="F4339" i="18"/>
  <c r="F4340" i="18"/>
  <c r="F4341" i="18"/>
  <c r="F4342" i="18"/>
  <c r="F4343" i="18"/>
  <c r="F4344" i="18"/>
  <c r="F4345" i="18"/>
  <c r="F4346" i="18"/>
  <c r="F4347" i="18"/>
  <c r="F4348" i="18"/>
  <c r="F4349" i="18"/>
  <c r="F4350" i="18"/>
  <c r="F4351" i="18"/>
  <c r="F4352" i="18"/>
  <c r="F4353" i="18"/>
  <c r="F4354" i="18"/>
  <c r="F4355" i="18"/>
  <c r="F4356" i="18"/>
  <c r="F4357" i="18"/>
  <c r="F4358" i="18"/>
  <c r="F4359" i="18"/>
  <c r="F4360" i="18"/>
  <c r="F4361" i="18"/>
  <c r="F4362" i="18"/>
  <c r="F4363" i="18"/>
  <c r="F4364" i="18"/>
  <c r="F4365" i="18"/>
  <c r="F4366" i="18"/>
  <c r="F4367" i="18"/>
  <c r="F4368" i="18"/>
  <c r="F4369" i="18"/>
  <c r="F4370" i="18"/>
  <c r="F4371" i="18"/>
  <c r="F4372" i="18"/>
  <c r="F4373" i="18"/>
  <c r="F4374" i="18"/>
  <c r="F4375" i="18"/>
  <c r="F4376" i="18"/>
  <c r="F4377" i="18"/>
  <c r="F4378" i="18"/>
  <c r="F4379" i="18"/>
  <c r="F4380" i="18"/>
  <c r="F4381" i="18"/>
  <c r="F4382" i="18"/>
  <c r="F4383" i="18"/>
  <c r="F4384" i="18"/>
  <c r="F4385" i="18"/>
  <c r="F4386" i="18"/>
  <c r="F4387" i="18"/>
  <c r="F4388" i="18"/>
  <c r="F4389" i="18"/>
  <c r="F4390" i="18"/>
  <c r="F4391" i="18"/>
  <c r="F4392" i="18"/>
  <c r="F4393" i="18"/>
  <c r="F4394" i="18"/>
  <c r="F4395" i="18"/>
  <c r="F4396" i="18"/>
  <c r="F4397" i="18"/>
  <c r="F4398" i="18"/>
  <c r="F4399" i="18"/>
  <c r="F4400" i="18"/>
  <c r="F4401" i="18"/>
  <c r="F4402" i="18"/>
  <c r="F4403" i="18"/>
  <c r="F4404" i="18"/>
  <c r="F4405" i="18"/>
  <c r="F4406" i="18"/>
  <c r="F4407" i="18"/>
  <c r="F4408" i="18"/>
  <c r="F4409" i="18"/>
  <c r="F4410" i="18"/>
  <c r="F4411" i="18"/>
  <c r="F4412" i="18"/>
  <c r="F4413" i="18"/>
  <c r="F4414" i="18"/>
  <c r="F4415" i="18"/>
  <c r="F4416" i="18"/>
  <c r="F4417" i="18"/>
  <c r="F4418" i="18"/>
  <c r="F4419" i="18"/>
  <c r="F4420" i="18"/>
  <c r="F4421" i="18"/>
  <c r="F4422" i="18"/>
  <c r="F4423" i="18"/>
  <c r="F4424" i="18"/>
  <c r="F4425" i="18"/>
  <c r="F4426" i="18"/>
  <c r="F4427" i="18"/>
  <c r="F4428" i="18"/>
  <c r="F4429" i="18"/>
  <c r="F4430" i="18"/>
  <c r="F4431" i="18"/>
  <c r="F4432" i="18"/>
  <c r="F4433" i="18"/>
  <c r="F4434" i="18"/>
  <c r="F4435" i="18"/>
  <c r="F4436" i="18"/>
  <c r="F4437" i="18"/>
  <c r="F4438" i="18"/>
  <c r="F4439" i="18"/>
  <c r="F4440" i="18"/>
  <c r="F4441" i="18"/>
  <c r="F4442" i="18"/>
  <c r="F4443" i="18"/>
  <c r="F4444" i="18"/>
  <c r="F4445" i="18"/>
  <c r="F4446" i="18"/>
  <c r="F4447" i="18"/>
  <c r="F4448" i="18"/>
  <c r="F4449" i="18"/>
  <c r="F4450" i="18"/>
  <c r="F4451" i="18"/>
  <c r="F4452" i="18"/>
  <c r="F4453" i="18"/>
  <c r="F4454" i="18"/>
  <c r="F4455" i="18"/>
  <c r="F4456" i="18"/>
  <c r="F4457" i="18"/>
  <c r="F4458" i="18"/>
  <c r="F4459" i="18"/>
  <c r="F4460" i="18"/>
  <c r="F4461" i="18"/>
  <c r="F4462" i="18"/>
  <c r="F4463" i="18"/>
  <c r="F4464" i="18"/>
  <c r="F4465" i="18"/>
  <c r="F4466" i="18"/>
  <c r="F4467" i="18"/>
  <c r="F4468" i="18"/>
  <c r="F4469" i="18"/>
  <c r="F4470" i="18"/>
  <c r="F4471" i="18"/>
  <c r="F4472" i="18"/>
  <c r="F4473" i="18"/>
  <c r="F4474" i="18"/>
  <c r="F4475" i="18"/>
  <c r="F4476" i="18"/>
  <c r="F4477" i="18"/>
  <c r="F4478" i="18"/>
  <c r="F4479" i="18"/>
  <c r="F4480" i="18"/>
  <c r="F4481" i="18"/>
  <c r="F4482" i="18"/>
  <c r="F4483" i="18"/>
  <c r="F4484" i="18"/>
  <c r="F4485" i="18"/>
  <c r="F4486" i="18"/>
  <c r="F4487" i="18"/>
  <c r="F4488" i="18"/>
  <c r="F4489" i="18"/>
  <c r="F4490" i="18"/>
  <c r="F4491" i="18"/>
  <c r="F4492" i="18"/>
  <c r="F4493" i="18"/>
  <c r="F4494" i="18"/>
  <c r="F4495" i="18"/>
  <c r="F4496" i="18"/>
  <c r="F4497" i="18"/>
  <c r="F4498" i="18"/>
  <c r="F4499" i="18"/>
  <c r="F4500" i="18"/>
  <c r="F4501" i="18"/>
  <c r="F4502" i="18"/>
  <c r="F4503" i="18"/>
  <c r="F4504" i="18"/>
  <c r="F4505" i="18"/>
  <c r="F4506" i="18"/>
  <c r="F4507" i="18"/>
  <c r="F4508" i="18"/>
  <c r="F4509" i="18"/>
  <c r="F4510" i="18"/>
  <c r="F4511" i="18"/>
  <c r="F4512" i="18"/>
  <c r="F4513" i="18"/>
  <c r="F4514" i="18"/>
  <c r="F4515" i="18"/>
  <c r="F4516" i="18"/>
  <c r="F4517" i="18"/>
  <c r="F4518" i="18"/>
  <c r="F4519" i="18"/>
  <c r="F4520" i="18"/>
  <c r="F4521" i="18"/>
  <c r="F4522" i="18"/>
  <c r="F4523" i="18"/>
  <c r="F4524" i="18"/>
  <c r="F4525" i="18"/>
  <c r="F4526" i="18"/>
  <c r="F4527" i="18"/>
  <c r="F4528" i="18"/>
  <c r="F4529" i="18"/>
  <c r="F4530" i="18"/>
  <c r="F4531" i="18"/>
  <c r="F4532" i="18"/>
  <c r="F4533" i="18"/>
  <c r="F4534" i="18"/>
  <c r="F4535" i="18"/>
  <c r="F4536" i="18"/>
  <c r="F4537" i="18"/>
  <c r="F4538" i="18"/>
  <c r="F4539" i="18"/>
  <c r="F4540" i="18"/>
  <c r="F4541" i="18"/>
  <c r="F4542" i="18"/>
  <c r="F4543" i="18"/>
  <c r="F4544" i="18"/>
  <c r="F4545" i="18"/>
  <c r="F4546" i="18"/>
  <c r="F4547" i="18"/>
  <c r="F4548" i="18"/>
  <c r="F4549" i="18"/>
  <c r="F4550" i="18"/>
  <c r="F4551" i="18"/>
  <c r="F4552" i="18"/>
  <c r="F4553" i="18"/>
  <c r="F4554" i="18"/>
  <c r="F4555" i="18"/>
  <c r="F4556" i="18"/>
  <c r="F4557" i="18"/>
  <c r="F4558" i="18"/>
  <c r="F4559" i="18"/>
  <c r="F4560" i="18"/>
  <c r="F4561" i="18"/>
  <c r="F4562" i="18"/>
  <c r="F4563" i="18"/>
  <c r="F4564" i="18"/>
  <c r="F4565" i="18"/>
  <c r="F4566" i="18"/>
  <c r="F4567" i="18"/>
  <c r="F4568" i="18"/>
  <c r="F4569" i="18"/>
  <c r="F4570" i="18"/>
  <c r="F4571" i="18"/>
  <c r="F4572" i="18"/>
  <c r="F4573" i="18"/>
  <c r="F4574" i="18"/>
  <c r="F4575" i="18"/>
  <c r="F4576" i="18"/>
  <c r="F4577" i="18"/>
  <c r="F4578" i="18"/>
  <c r="F4579" i="18"/>
  <c r="F4580" i="18"/>
  <c r="F4581" i="18"/>
  <c r="F4582" i="18"/>
  <c r="F4583" i="18"/>
  <c r="F4584" i="18"/>
  <c r="F4585" i="18"/>
  <c r="F4586" i="18"/>
  <c r="F4587" i="18"/>
  <c r="F4588" i="18"/>
  <c r="F4589" i="18"/>
  <c r="F4590" i="18"/>
  <c r="F4591" i="18"/>
  <c r="F4592" i="18"/>
  <c r="F4593" i="18"/>
  <c r="F4594" i="18"/>
  <c r="F4595" i="18"/>
  <c r="F4596" i="18"/>
  <c r="F4597" i="18"/>
  <c r="F4598" i="18"/>
  <c r="F4599" i="18"/>
  <c r="F4600" i="18"/>
  <c r="F4601" i="18"/>
  <c r="F4602" i="18"/>
  <c r="F4603" i="18"/>
  <c r="F4604" i="18"/>
  <c r="F4605" i="18"/>
  <c r="F4606" i="18"/>
  <c r="F4607" i="18"/>
  <c r="F4608" i="18"/>
  <c r="F4609" i="18"/>
  <c r="F4610" i="18"/>
  <c r="F4611" i="18"/>
  <c r="F4612" i="18"/>
  <c r="F4613" i="18"/>
  <c r="F4614" i="18"/>
  <c r="F4615" i="18"/>
  <c r="F4616" i="18"/>
  <c r="F4617" i="18"/>
  <c r="F4618" i="18"/>
  <c r="F4619" i="18"/>
  <c r="F4620" i="18"/>
  <c r="F4621" i="18"/>
  <c r="F4622" i="18"/>
  <c r="F4623" i="18"/>
  <c r="F4624" i="18"/>
  <c r="F4625" i="18"/>
  <c r="F4626" i="18"/>
  <c r="F4627" i="18"/>
  <c r="F4628" i="18"/>
  <c r="F4629" i="18"/>
  <c r="F4630" i="18"/>
  <c r="F4631" i="18"/>
  <c r="F4632" i="18"/>
  <c r="F4633" i="18"/>
  <c r="F4634" i="18"/>
  <c r="F4635" i="18"/>
  <c r="F4636" i="18"/>
  <c r="F4637" i="18"/>
  <c r="F4638" i="18"/>
  <c r="F4639" i="18"/>
  <c r="F4640" i="18"/>
  <c r="F4641" i="18"/>
  <c r="F4642" i="18"/>
  <c r="F4643" i="18"/>
  <c r="F4644" i="18"/>
  <c r="F4645" i="18"/>
  <c r="F4646" i="18"/>
  <c r="F4647" i="18"/>
  <c r="F4648" i="18"/>
  <c r="F4649" i="18"/>
  <c r="F4650" i="18"/>
  <c r="F4651" i="18"/>
  <c r="F4652" i="18"/>
  <c r="F4653" i="18"/>
  <c r="F4654" i="18"/>
  <c r="F4655" i="18"/>
  <c r="F4656" i="18"/>
  <c r="F4657" i="18"/>
  <c r="F4658" i="18"/>
  <c r="F4659" i="18"/>
  <c r="F4660" i="18"/>
  <c r="F4661" i="18"/>
  <c r="F4662" i="18"/>
  <c r="F4663" i="18"/>
  <c r="F4664" i="18"/>
  <c r="F4665" i="18"/>
  <c r="F4666" i="18"/>
  <c r="F4667" i="18"/>
  <c r="F4668" i="18"/>
  <c r="F4669" i="18"/>
  <c r="F4670" i="18"/>
  <c r="F4671" i="18"/>
  <c r="F4672" i="18"/>
  <c r="F4673" i="18"/>
  <c r="F4674" i="18"/>
  <c r="F4675" i="18"/>
  <c r="F4676" i="18"/>
  <c r="F4677" i="18"/>
  <c r="F4678" i="18"/>
  <c r="F4679" i="18"/>
  <c r="F4680" i="18"/>
  <c r="F4681" i="18"/>
  <c r="F4682" i="18"/>
  <c r="F4683" i="18"/>
  <c r="F4684" i="18"/>
  <c r="F4685" i="18"/>
  <c r="F4686" i="18"/>
  <c r="F4687" i="18"/>
  <c r="F4688" i="18"/>
  <c r="F4689" i="18"/>
  <c r="F4690" i="18"/>
  <c r="F4691" i="18"/>
  <c r="F4692" i="18"/>
  <c r="F4693" i="18"/>
  <c r="F4694" i="18"/>
  <c r="F4695" i="18"/>
  <c r="F4696" i="18"/>
  <c r="F4697" i="18"/>
  <c r="F4698" i="18"/>
  <c r="F4699" i="18"/>
  <c r="F4700" i="18"/>
  <c r="F4701" i="18"/>
  <c r="F4702" i="18"/>
  <c r="F4703" i="18"/>
  <c r="F4704" i="18"/>
  <c r="F4705" i="18"/>
  <c r="F4706" i="18"/>
  <c r="F4707" i="18"/>
  <c r="F4708" i="18"/>
  <c r="F4709" i="18"/>
  <c r="F4710" i="18"/>
  <c r="F4711" i="18"/>
  <c r="F4712" i="18"/>
  <c r="F4713" i="18"/>
  <c r="F4714" i="18"/>
  <c r="F4715" i="18"/>
  <c r="F4716" i="18"/>
  <c r="F4717" i="18"/>
  <c r="F4718" i="18"/>
  <c r="F4719" i="18"/>
  <c r="F4720" i="18"/>
  <c r="F4721" i="18"/>
  <c r="F4722" i="18"/>
  <c r="F4723" i="18"/>
  <c r="F4724" i="18"/>
  <c r="F4725" i="18"/>
  <c r="F4726" i="18"/>
  <c r="F4727" i="18"/>
  <c r="F4728" i="18"/>
  <c r="F4729" i="18"/>
  <c r="F4730" i="18"/>
  <c r="F4731" i="18"/>
  <c r="F4732" i="18"/>
  <c r="F4733" i="18"/>
  <c r="F4734" i="18"/>
  <c r="F4735" i="18"/>
  <c r="F4736" i="18"/>
  <c r="F4737" i="18"/>
  <c r="F4738" i="18"/>
  <c r="F4739" i="18"/>
  <c r="F4740" i="18"/>
  <c r="F4741" i="18"/>
  <c r="F4742" i="18"/>
  <c r="F4743" i="18"/>
  <c r="F4744" i="18"/>
  <c r="F4745" i="18"/>
  <c r="F4746" i="18"/>
  <c r="F4747" i="18"/>
  <c r="F4748" i="18"/>
  <c r="F4749" i="18"/>
  <c r="F4750" i="18"/>
  <c r="F4751" i="18"/>
  <c r="F4752" i="18"/>
  <c r="F4753" i="18"/>
  <c r="F4754" i="18"/>
  <c r="F4755" i="18"/>
  <c r="F4756" i="18"/>
  <c r="F4757" i="18"/>
  <c r="F4758" i="18"/>
  <c r="F4759" i="18"/>
  <c r="F4760" i="18"/>
  <c r="F4761" i="18"/>
  <c r="F4762" i="18"/>
  <c r="F4763" i="18"/>
  <c r="F4764" i="18"/>
  <c r="F4765" i="18"/>
  <c r="F4766" i="18"/>
  <c r="F4767" i="18"/>
  <c r="F4768" i="18"/>
  <c r="F4769" i="18"/>
  <c r="F4770" i="18"/>
  <c r="F4771" i="18"/>
  <c r="F4772" i="18"/>
  <c r="F4773" i="18"/>
  <c r="F4774" i="18"/>
  <c r="F4775" i="18"/>
  <c r="F4776" i="18"/>
  <c r="F4777" i="18"/>
  <c r="F4778" i="18"/>
  <c r="F4779" i="18"/>
  <c r="F4780" i="18"/>
  <c r="F4781" i="18"/>
  <c r="F4782" i="18"/>
  <c r="F4783" i="18"/>
  <c r="F4784" i="18"/>
  <c r="F4785" i="18"/>
  <c r="F4786" i="18"/>
  <c r="F4787" i="18"/>
  <c r="F4788" i="18"/>
  <c r="F4789" i="18"/>
  <c r="F4790" i="18"/>
  <c r="F4791" i="18"/>
  <c r="F4792" i="18"/>
  <c r="F4793" i="18"/>
  <c r="F4794" i="18"/>
  <c r="F4795" i="18"/>
  <c r="F4796" i="18"/>
  <c r="F4797" i="18"/>
  <c r="F4798" i="18"/>
  <c r="F4799" i="18"/>
  <c r="F4800" i="18"/>
  <c r="F4801" i="18"/>
  <c r="F4802" i="18"/>
  <c r="F4803" i="18"/>
  <c r="F4804" i="18"/>
  <c r="F4805" i="18"/>
  <c r="F4806" i="18"/>
  <c r="F4807" i="18"/>
  <c r="F4808" i="18"/>
  <c r="F4809" i="18"/>
  <c r="F4810" i="18"/>
  <c r="F4811" i="18"/>
  <c r="F4812" i="18"/>
  <c r="F4813" i="18"/>
  <c r="F4814" i="18"/>
  <c r="F4815" i="18"/>
  <c r="F4816" i="18"/>
  <c r="F4817" i="18"/>
  <c r="F4818" i="18"/>
  <c r="F4819" i="18"/>
  <c r="F4820" i="18"/>
  <c r="F4821" i="18"/>
  <c r="F4822" i="18"/>
  <c r="F4823" i="18"/>
  <c r="F4824" i="18"/>
  <c r="F4825" i="18"/>
  <c r="F4826" i="18"/>
  <c r="F4827" i="18"/>
  <c r="F4828" i="18"/>
  <c r="F4829" i="18"/>
  <c r="F4830" i="18"/>
  <c r="F4831" i="18"/>
  <c r="F4832" i="18"/>
  <c r="F4833" i="18"/>
  <c r="F4834" i="18"/>
  <c r="F4835" i="18"/>
  <c r="F4836" i="18"/>
  <c r="F4837" i="18"/>
  <c r="F4838" i="18"/>
  <c r="F4839" i="18"/>
  <c r="F4840" i="18"/>
  <c r="F4841" i="18"/>
  <c r="F4842" i="18"/>
  <c r="F4843" i="18"/>
  <c r="F4844" i="18"/>
  <c r="F4845" i="18"/>
  <c r="F4846" i="18"/>
  <c r="F4847" i="18"/>
  <c r="F4848" i="18"/>
  <c r="F4849" i="18"/>
  <c r="F4850" i="18"/>
  <c r="F4851" i="18"/>
  <c r="F4852" i="18"/>
  <c r="F4853" i="18"/>
  <c r="F4854" i="18"/>
  <c r="F4855" i="18"/>
  <c r="F4856" i="18"/>
  <c r="F4857" i="18"/>
  <c r="F4858" i="18"/>
  <c r="F4859" i="18"/>
  <c r="F4860" i="18"/>
  <c r="F4861" i="18"/>
  <c r="F4862" i="18"/>
  <c r="F4863" i="18"/>
  <c r="F4864" i="18"/>
  <c r="F4865" i="18"/>
  <c r="F4866" i="18"/>
  <c r="F4867" i="18"/>
  <c r="F4868" i="18"/>
  <c r="F4869" i="18"/>
  <c r="F4870" i="18"/>
  <c r="F4871" i="18"/>
  <c r="F4872" i="18"/>
  <c r="F4873" i="18"/>
  <c r="F4874" i="18"/>
  <c r="F4875" i="18"/>
  <c r="F4876" i="18"/>
  <c r="F4877" i="18"/>
  <c r="F4878" i="18"/>
  <c r="F4879" i="18"/>
  <c r="F4880" i="18"/>
  <c r="F4881" i="18"/>
  <c r="F4882" i="18"/>
  <c r="F4883" i="18"/>
  <c r="F4884" i="18"/>
  <c r="F4885" i="18"/>
  <c r="F4886" i="18"/>
  <c r="F4887" i="18"/>
  <c r="F4888" i="18"/>
  <c r="F4889" i="18"/>
  <c r="F4890" i="18"/>
  <c r="F4891" i="18"/>
  <c r="F4892" i="18"/>
  <c r="F4893" i="18"/>
  <c r="F4894" i="18"/>
  <c r="F4895" i="18"/>
  <c r="F4896" i="18"/>
  <c r="F4897" i="18"/>
  <c r="F4898" i="18"/>
  <c r="F4899" i="18"/>
  <c r="F4900" i="18"/>
  <c r="F4901" i="18"/>
  <c r="F4902" i="18"/>
  <c r="F4903" i="18"/>
  <c r="F4904" i="18"/>
  <c r="F4905" i="18"/>
  <c r="F4906" i="18"/>
  <c r="F4907" i="18"/>
  <c r="F4908" i="18"/>
  <c r="F4909" i="18"/>
  <c r="F4910" i="18"/>
  <c r="F4911" i="18"/>
  <c r="F4912" i="18"/>
  <c r="F4913" i="18"/>
  <c r="F4914" i="18"/>
  <c r="F4915" i="18"/>
  <c r="F4916" i="18"/>
  <c r="F4917" i="18"/>
  <c r="F4918" i="18"/>
  <c r="F4919" i="18"/>
  <c r="F4920" i="18"/>
  <c r="F4921" i="18"/>
  <c r="F4922" i="18"/>
  <c r="F4923" i="18"/>
  <c r="F4924" i="18"/>
  <c r="F4925" i="18"/>
  <c r="F4926" i="18"/>
  <c r="F4927" i="18"/>
  <c r="F4928" i="18"/>
  <c r="F4929" i="18"/>
  <c r="F4930" i="18"/>
  <c r="F4931" i="18"/>
  <c r="F4932" i="18"/>
  <c r="F4933" i="18"/>
  <c r="F4934" i="18"/>
  <c r="F4935" i="18"/>
  <c r="F4936" i="18"/>
  <c r="F4937" i="18"/>
  <c r="F4938" i="18"/>
  <c r="F4939" i="18"/>
  <c r="F4940" i="18"/>
  <c r="F4941" i="18"/>
  <c r="F4942" i="18"/>
  <c r="F4943" i="18"/>
  <c r="F4944" i="18"/>
  <c r="F4945" i="18"/>
  <c r="F4946" i="18"/>
  <c r="F4947" i="18"/>
  <c r="F4948" i="18"/>
  <c r="F4949" i="18"/>
  <c r="F4950" i="18"/>
  <c r="F4951" i="18"/>
  <c r="F4952" i="18"/>
  <c r="F4953" i="18"/>
  <c r="F4954" i="18"/>
  <c r="F4955" i="18"/>
  <c r="F4956" i="18"/>
  <c r="F4957" i="18"/>
  <c r="F4958" i="18"/>
  <c r="F4959" i="18"/>
  <c r="F4960" i="18"/>
  <c r="F4961" i="18"/>
  <c r="F4962" i="18"/>
  <c r="F4963" i="18"/>
  <c r="F4964" i="18"/>
  <c r="F4965" i="18"/>
  <c r="F4966" i="18"/>
  <c r="F4967" i="18"/>
  <c r="F4968" i="18"/>
  <c r="F4969" i="18"/>
  <c r="F4970" i="18"/>
  <c r="F4971" i="18"/>
  <c r="F4972" i="18"/>
  <c r="F4973" i="18"/>
  <c r="F4974" i="18"/>
  <c r="F4975" i="18"/>
  <c r="F4976" i="18"/>
  <c r="F4977" i="18"/>
  <c r="F4978" i="18"/>
  <c r="F4979" i="18"/>
  <c r="F4980" i="18"/>
  <c r="F4981" i="18"/>
  <c r="F4982" i="18"/>
  <c r="F4983" i="18"/>
  <c r="F4984" i="18"/>
  <c r="F4985" i="18"/>
  <c r="F4986" i="18"/>
  <c r="F4987" i="18"/>
  <c r="F4988" i="18"/>
  <c r="F4989" i="18"/>
  <c r="F4990" i="18"/>
  <c r="F4991" i="18"/>
  <c r="F4992" i="18"/>
  <c r="F4993" i="18"/>
  <c r="F4994" i="18"/>
  <c r="F4995" i="18"/>
  <c r="F4996" i="18"/>
  <c r="F4997" i="18"/>
  <c r="F4998" i="18"/>
  <c r="F4999" i="18"/>
  <c r="F5000" i="18"/>
  <c r="F5001" i="18"/>
  <c r="F5002" i="18"/>
  <c r="F5003" i="18"/>
  <c r="F5004" i="18"/>
  <c r="F5005" i="18"/>
  <c r="F5006" i="18"/>
  <c r="F5007" i="18"/>
  <c r="F5008" i="18"/>
  <c r="F5009" i="18"/>
  <c r="F5010" i="18"/>
  <c r="F5011" i="18"/>
  <c r="F5012" i="18"/>
  <c r="F5013" i="18"/>
  <c r="F5014" i="18"/>
  <c r="F5015" i="18"/>
  <c r="F5016" i="18"/>
  <c r="F5017" i="18"/>
  <c r="F5018" i="18"/>
  <c r="F5019" i="18"/>
  <c r="F5020" i="18"/>
  <c r="F5021" i="18"/>
  <c r="F5022" i="18"/>
  <c r="F5023" i="18"/>
  <c r="F5024" i="18"/>
  <c r="F5025" i="18"/>
  <c r="F5026" i="18"/>
  <c r="F5027" i="18"/>
  <c r="F5028" i="18"/>
  <c r="F5029" i="18"/>
  <c r="F5030" i="18"/>
  <c r="F5031" i="18"/>
  <c r="F5032" i="18"/>
  <c r="F5033" i="18"/>
  <c r="F5034" i="18"/>
  <c r="F5035" i="18"/>
  <c r="F5036" i="18"/>
  <c r="F5037" i="18"/>
  <c r="F5038" i="18"/>
  <c r="F5039" i="18"/>
  <c r="F5040" i="18"/>
  <c r="F5041" i="18"/>
  <c r="F5042" i="18"/>
  <c r="F5043" i="18"/>
  <c r="F5044" i="18"/>
  <c r="F5045" i="18"/>
  <c r="F5046" i="18"/>
  <c r="F5047" i="18"/>
  <c r="F5048" i="18"/>
  <c r="F5049" i="18"/>
  <c r="F5050" i="18"/>
  <c r="F5051" i="18"/>
  <c r="F5052" i="18"/>
  <c r="F5053" i="18"/>
  <c r="F5054" i="18"/>
  <c r="F5055" i="18"/>
  <c r="F5056" i="18"/>
  <c r="F5057" i="18"/>
  <c r="F5058" i="18"/>
  <c r="F5059" i="18"/>
  <c r="F5060" i="18"/>
  <c r="F5061" i="18"/>
  <c r="F5062" i="18"/>
  <c r="F5063" i="18"/>
  <c r="F5064" i="18"/>
  <c r="F5065" i="18"/>
  <c r="F5066" i="18"/>
  <c r="F5067" i="18"/>
  <c r="F5068" i="18"/>
  <c r="F5069" i="18"/>
  <c r="F5070" i="18"/>
  <c r="F5071" i="18"/>
  <c r="F5072" i="18"/>
  <c r="F5073" i="18"/>
  <c r="F5074" i="18"/>
  <c r="F5075" i="18"/>
  <c r="F5076" i="18"/>
  <c r="F5077" i="18"/>
  <c r="F5078" i="18"/>
  <c r="F5079" i="18"/>
  <c r="F5080" i="18"/>
  <c r="F5081" i="18"/>
  <c r="F5082" i="18"/>
  <c r="F5083" i="18"/>
  <c r="F5084" i="18"/>
  <c r="F5085" i="18"/>
  <c r="F5086" i="18"/>
  <c r="F5087" i="18"/>
  <c r="F5088" i="18"/>
  <c r="F5089" i="18"/>
  <c r="F5090" i="18"/>
  <c r="F5091" i="18"/>
  <c r="F5092" i="18"/>
  <c r="F5093" i="18"/>
  <c r="F5094" i="18"/>
  <c r="F5095" i="18"/>
  <c r="F5096" i="18"/>
  <c r="F5097" i="18"/>
  <c r="F5098" i="18"/>
  <c r="F5099" i="18"/>
  <c r="F5100" i="18"/>
  <c r="F5101" i="18"/>
  <c r="F5102" i="18"/>
  <c r="F5103" i="18"/>
  <c r="F5104" i="18"/>
  <c r="F5105" i="18"/>
  <c r="F5106" i="18"/>
  <c r="F5107" i="18"/>
  <c r="F5108" i="18"/>
  <c r="F5109" i="18"/>
  <c r="F5110" i="18"/>
  <c r="F5111" i="18"/>
  <c r="F5112" i="18"/>
  <c r="F5113" i="18"/>
  <c r="F5114" i="18"/>
  <c r="F5115" i="18"/>
  <c r="F5116" i="18"/>
  <c r="F5117" i="18"/>
  <c r="F5118" i="18"/>
  <c r="F5119" i="18"/>
  <c r="F5120" i="18"/>
  <c r="F5121" i="18"/>
  <c r="F5122" i="18"/>
  <c r="F5123" i="18"/>
  <c r="F5124" i="18"/>
  <c r="F5125" i="18"/>
  <c r="F5126" i="18"/>
  <c r="F5127" i="18"/>
  <c r="F5128" i="18"/>
  <c r="F5129" i="18"/>
  <c r="F5130" i="18"/>
  <c r="F5131" i="18"/>
  <c r="F5132" i="18"/>
  <c r="F5133" i="18"/>
  <c r="F5134" i="18"/>
  <c r="F5135" i="18"/>
  <c r="F5136" i="18"/>
  <c r="F5137" i="18"/>
  <c r="F5138" i="18"/>
  <c r="F5139" i="18"/>
  <c r="F5140" i="18"/>
  <c r="F5141" i="18"/>
  <c r="F5142" i="18"/>
  <c r="F5143" i="18"/>
  <c r="F5144" i="18"/>
  <c r="F5145" i="18"/>
  <c r="F5146" i="18"/>
  <c r="F5147" i="18"/>
  <c r="F5148" i="18"/>
  <c r="F5149" i="18"/>
  <c r="F5150" i="18"/>
  <c r="F5151" i="18"/>
  <c r="F5152" i="18"/>
  <c r="F5153" i="18"/>
  <c r="F5154" i="18"/>
  <c r="F5155" i="18"/>
  <c r="F5156" i="18"/>
  <c r="F5157" i="18"/>
  <c r="F5158" i="18"/>
  <c r="F5159" i="18"/>
  <c r="F5160" i="18"/>
  <c r="F5161" i="18"/>
  <c r="F5162" i="18"/>
  <c r="F5163" i="18"/>
  <c r="F5164" i="18"/>
  <c r="F5165" i="18"/>
  <c r="F5166" i="18"/>
  <c r="F5167" i="18"/>
  <c r="F5168" i="18"/>
  <c r="F5169" i="18"/>
  <c r="F5170" i="18"/>
  <c r="F5171" i="18"/>
  <c r="F5172" i="18"/>
  <c r="F5173" i="18"/>
  <c r="F5174" i="18"/>
  <c r="F5175" i="18"/>
  <c r="F5176" i="18"/>
  <c r="F5177" i="18"/>
  <c r="F5178" i="18"/>
  <c r="F5179" i="18"/>
  <c r="F5180" i="18"/>
  <c r="F5181" i="18"/>
  <c r="F5182" i="18"/>
  <c r="F5183" i="18"/>
  <c r="F5184" i="18"/>
  <c r="F5185" i="18"/>
  <c r="F5186" i="18"/>
  <c r="F5187" i="18"/>
  <c r="F5188" i="18"/>
  <c r="F5189" i="18"/>
  <c r="F5190" i="18"/>
  <c r="F5191" i="18"/>
  <c r="F5192" i="18"/>
  <c r="F5193" i="18"/>
  <c r="F5194" i="18"/>
  <c r="F5195" i="18"/>
  <c r="F5196" i="18"/>
  <c r="F5197" i="18"/>
  <c r="F5198" i="18"/>
  <c r="F5199" i="18"/>
  <c r="F5200" i="18"/>
  <c r="F5201" i="18"/>
  <c r="F5202" i="18"/>
  <c r="F5203" i="18"/>
  <c r="F5204" i="18"/>
  <c r="F5205" i="18"/>
  <c r="F5206" i="18"/>
  <c r="F5207" i="18"/>
  <c r="F5208" i="18"/>
  <c r="F5209" i="18"/>
  <c r="F5210" i="18"/>
  <c r="F5211" i="18"/>
  <c r="F5212" i="18"/>
  <c r="F5213" i="18"/>
  <c r="F5214" i="18"/>
  <c r="F5215" i="18"/>
  <c r="F5216" i="18"/>
  <c r="F5217" i="18"/>
  <c r="F5218" i="18"/>
  <c r="F5219" i="18"/>
  <c r="F5220" i="18"/>
  <c r="F5221" i="18"/>
  <c r="F5222" i="18"/>
  <c r="F5223" i="18"/>
  <c r="F5224" i="18"/>
  <c r="F5225" i="18"/>
  <c r="F5226" i="18"/>
  <c r="F5227" i="18"/>
  <c r="F5228" i="18"/>
  <c r="F5229" i="18"/>
  <c r="F5230" i="18"/>
  <c r="F5231" i="18"/>
  <c r="F5232" i="18"/>
  <c r="F5233" i="18"/>
  <c r="F5234" i="18"/>
  <c r="F5235" i="18"/>
  <c r="F5236" i="18"/>
  <c r="F5237" i="18"/>
  <c r="F5238" i="18"/>
  <c r="F5239" i="18"/>
  <c r="F5240" i="18"/>
  <c r="F5241" i="18"/>
  <c r="F5242" i="18"/>
  <c r="F5243" i="18"/>
  <c r="F5244" i="18"/>
  <c r="F5245" i="18"/>
  <c r="F5246" i="18"/>
  <c r="F5247" i="18"/>
  <c r="F5248" i="18"/>
  <c r="F5249" i="18"/>
  <c r="F5250" i="18"/>
  <c r="F5251" i="18"/>
  <c r="F5252" i="18"/>
  <c r="F5253" i="18"/>
  <c r="F5254" i="18"/>
  <c r="F5255" i="18"/>
  <c r="F5256" i="18"/>
  <c r="F5257" i="18"/>
  <c r="F5258" i="18"/>
  <c r="F5259" i="18"/>
  <c r="F5260" i="18"/>
  <c r="F5261" i="18"/>
  <c r="F5262" i="18"/>
  <c r="F5263" i="18"/>
  <c r="F5264" i="18"/>
  <c r="F5265" i="18"/>
  <c r="F5266" i="18"/>
  <c r="F5267" i="18"/>
  <c r="F5268" i="18"/>
  <c r="F5269" i="18"/>
  <c r="F5270" i="18"/>
  <c r="F5271" i="18"/>
  <c r="F5272" i="18"/>
  <c r="F5273" i="18"/>
  <c r="F5274" i="18"/>
  <c r="F5275" i="18"/>
  <c r="F5276" i="18"/>
  <c r="F5277" i="18"/>
  <c r="F5278" i="18"/>
  <c r="F5279" i="18"/>
  <c r="F5280" i="18"/>
  <c r="F5281" i="18"/>
  <c r="F5282" i="18"/>
  <c r="F5283" i="18"/>
  <c r="F5284" i="18"/>
  <c r="F5285" i="18"/>
  <c r="F5286" i="18"/>
  <c r="F5287" i="18"/>
  <c r="F5288" i="18"/>
  <c r="F5289" i="18"/>
  <c r="F5290" i="18"/>
  <c r="F5291" i="18"/>
  <c r="F5292" i="18"/>
  <c r="F5293" i="18"/>
  <c r="F5294" i="18"/>
  <c r="F5295" i="18"/>
  <c r="F5296" i="18"/>
  <c r="F5297" i="18"/>
  <c r="F5298" i="18"/>
  <c r="F5299" i="18"/>
  <c r="F5300" i="18"/>
  <c r="F5301" i="18"/>
  <c r="F5302" i="18"/>
  <c r="F5303" i="18"/>
  <c r="F5304" i="18"/>
  <c r="F5305" i="18"/>
  <c r="F5306" i="18"/>
  <c r="F5307" i="18"/>
  <c r="F5308" i="18"/>
  <c r="F5309" i="18"/>
  <c r="F5310" i="18"/>
  <c r="F5311" i="18"/>
  <c r="F5312" i="18"/>
  <c r="F5313" i="18"/>
  <c r="F5314" i="18"/>
  <c r="F5315" i="18"/>
  <c r="F5316" i="18"/>
  <c r="F5317" i="18"/>
  <c r="F5318" i="18"/>
  <c r="F5319" i="18"/>
  <c r="F5320" i="18"/>
  <c r="F5321" i="18"/>
  <c r="F5322" i="18"/>
  <c r="F5323" i="18"/>
  <c r="F5324" i="18"/>
  <c r="F5325" i="18"/>
  <c r="F5326" i="18"/>
  <c r="F5327" i="18"/>
  <c r="F5328" i="18"/>
  <c r="F5329" i="18"/>
  <c r="F5330" i="18"/>
  <c r="F5331" i="18"/>
  <c r="F5332" i="18"/>
  <c r="F5333" i="18"/>
  <c r="F5334" i="18"/>
  <c r="F5335" i="18"/>
  <c r="F5336" i="18"/>
  <c r="F5337" i="18"/>
  <c r="F5338" i="18"/>
  <c r="F5339" i="18"/>
  <c r="F5340" i="18"/>
  <c r="F5341" i="18"/>
  <c r="F5342" i="18"/>
  <c r="F5343" i="18"/>
  <c r="F5344" i="18"/>
  <c r="F5345" i="18"/>
  <c r="F5346" i="18"/>
  <c r="F5347" i="18"/>
  <c r="F5348" i="18"/>
  <c r="F5349" i="18"/>
  <c r="F5350" i="18"/>
  <c r="F5351" i="18"/>
  <c r="F5352" i="18"/>
  <c r="F5353" i="18"/>
  <c r="F5354" i="18"/>
  <c r="F5355" i="18"/>
  <c r="F5356" i="18"/>
  <c r="F5357" i="18"/>
  <c r="F5358" i="18"/>
  <c r="F5359" i="18"/>
  <c r="F5360" i="18"/>
  <c r="F5361" i="18"/>
  <c r="F5362" i="18"/>
  <c r="F5363" i="18"/>
  <c r="F5364" i="18"/>
  <c r="F5365" i="18"/>
  <c r="F5366" i="18"/>
  <c r="F5367" i="18"/>
  <c r="F5368" i="18"/>
  <c r="F5369" i="18"/>
  <c r="F5370" i="18"/>
  <c r="F5371" i="18"/>
  <c r="F5372" i="18"/>
  <c r="F5373" i="18"/>
  <c r="F5374" i="18"/>
  <c r="F5375" i="18"/>
  <c r="F5376" i="18"/>
  <c r="F5377" i="18"/>
  <c r="F5378" i="18"/>
  <c r="F5379" i="18"/>
  <c r="F5380" i="18"/>
  <c r="F5381" i="18"/>
  <c r="F5382" i="18"/>
  <c r="F5383" i="18"/>
  <c r="F5384" i="18"/>
  <c r="F5385" i="18"/>
  <c r="F5386" i="18"/>
  <c r="F5387" i="18"/>
  <c r="F5388" i="18"/>
  <c r="F5389" i="18"/>
  <c r="F5390" i="18"/>
  <c r="F5391" i="18"/>
  <c r="F5392" i="18"/>
  <c r="F5393" i="18"/>
  <c r="F5394" i="18"/>
  <c r="F5395" i="18"/>
  <c r="F5396" i="18"/>
  <c r="F5397" i="18"/>
  <c r="F5398" i="18"/>
  <c r="F5399" i="18"/>
  <c r="F5400" i="18"/>
  <c r="F5401" i="18"/>
  <c r="F5402" i="18"/>
  <c r="F5403" i="18"/>
  <c r="F5404" i="18"/>
  <c r="F5405" i="18"/>
  <c r="F5406" i="18"/>
  <c r="F5407" i="18"/>
  <c r="F5408" i="18"/>
  <c r="F5409" i="18"/>
  <c r="F5410" i="18"/>
  <c r="F5411" i="18"/>
  <c r="F5412" i="18"/>
  <c r="F5413" i="18"/>
  <c r="F5414" i="18"/>
  <c r="F5415" i="18"/>
  <c r="F5416" i="18"/>
  <c r="F5417" i="18"/>
  <c r="F5418" i="18"/>
  <c r="F5419" i="18"/>
  <c r="F5420" i="18"/>
  <c r="F5421" i="18"/>
  <c r="F5422" i="18"/>
  <c r="F5423" i="18"/>
  <c r="F5424" i="18"/>
  <c r="F5425" i="18"/>
  <c r="F5426" i="18"/>
  <c r="F5427" i="18"/>
  <c r="F5428" i="18"/>
  <c r="F5429" i="18"/>
  <c r="F5430" i="18"/>
  <c r="F5431" i="18"/>
  <c r="F5432" i="18"/>
  <c r="F5433" i="18"/>
  <c r="F5434" i="18"/>
  <c r="F5435" i="18"/>
  <c r="F5436" i="18"/>
  <c r="F5437" i="18"/>
  <c r="F5438" i="18"/>
  <c r="F5439" i="18"/>
  <c r="F5440" i="18"/>
  <c r="F5441" i="18"/>
  <c r="F5442" i="18"/>
  <c r="F5443" i="18"/>
  <c r="F5444" i="18"/>
  <c r="F5445" i="18"/>
  <c r="F5446" i="18"/>
  <c r="F5447" i="18"/>
  <c r="F5448" i="18"/>
  <c r="F5449" i="18"/>
  <c r="F5450" i="18"/>
  <c r="F5451" i="18"/>
  <c r="F5452" i="18"/>
  <c r="F5453" i="18"/>
  <c r="F5454" i="18"/>
  <c r="F5455" i="18"/>
  <c r="F5456" i="18"/>
  <c r="F5457" i="18"/>
  <c r="F5458" i="18"/>
  <c r="F5459" i="18"/>
  <c r="F5460" i="18"/>
  <c r="F5461" i="18"/>
  <c r="F5462" i="18"/>
  <c r="F5463" i="18"/>
  <c r="F5464" i="18"/>
  <c r="F5465" i="18"/>
  <c r="F5466" i="18"/>
  <c r="F5467" i="18"/>
  <c r="F5468" i="18"/>
  <c r="F5469" i="18"/>
  <c r="F5470" i="18"/>
  <c r="F5471" i="18"/>
  <c r="F5472" i="18"/>
  <c r="F5473" i="18"/>
  <c r="F5474" i="18"/>
  <c r="F5475" i="18"/>
  <c r="F5476" i="18"/>
  <c r="F5477" i="18"/>
  <c r="F5478" i="18"/>
  <c r="F5479" i="18"/>
  <c r="F5480" i="18"/>
  <c r="F5481" i="18"/>
  <c r="F5482" i="18"/>
  <c r="F5483" i="18"/>
  <c r="F5484" i="18"/>
  <c r="F5485" i="18"/>
  <c r="F5486" i="18"/>
  <c r="F5487" i="18"/>
  <c r="F5488" i="18"/>
  <c r="F5489" i="18"/>
  <c r="F5490" i="18"/>
  <c r="F5491" i="18"/>
  <c r="F5492" i="18"/>
  <c r="F5493" i="18"/>
  <c r="F5494" i="18"/>
  <c r="F5495" i="18"/>
  <c r="F5496" i="18"/>
  <c r="F5497" i="18"/>
  <c r="F5498" i="18"/>
  <c r="F5499" i="18"/>
  <c r="F5500" i="18"/>
  <c r="F5501" i="18"/>
  <c r="F5502" i="18"/>
  <c r="F5503" i="18"/>
  <c r="F5504" i="18"/>
  <c r="F5505" i="18"/>
  <c r="F5506" i="18"/>
  <c r="F5507" i="18"/>
  <c r="F5508" i="18"/>
  <c r="F5509" i="18"/>
  <c r="F5510" i="18"/>
  <c r="F5511" i="18"/>
  <c r="F5512" i="18"/>
  <c r="F5513" i="18"/>
  <c r="F5514" i="18"/>
  <c r="F5515" i="18"/>
  <c r="F5516" i="18"/>
  <c r="F5517" i="18"/>
  <c r="F5518" i="18"/>
  <c r="F5519" i="18"/>
  <c r="F5520" i="18"/>
  <c r="F5521" i="18"/>
  <c r="F5522" i="18"/>
  <c r="F5523" i="18"/>
  <c r="F5524" i="18"/>
  <c r="F5525" i="18"/>
  <c r="F5526" i="18"/>
  <c r="F5527" i="18"/>
  <c r="F5528" i="18"/>
  <c r="F5529" i="18"/>
  <c r="F5530" i="18"/>
  <c r="F5531" i="18"/>
  <c r="F5532" i="18"/>
  <c r="F5533" i="18"/>
  <c r="F5534" i="18"/>
  <c r="F5535" i="18"/>
  <c r="F5536" i="18"/>
  <c r="F5537" i="18"/>
  <c r="F5538" i="18"/>
  <c r="F5539" i="18"/>
  <c r="F5540" i="18"/>
  <c r="F5541" i="18"/>
  <c r="F5542" i="18"/>
  <c r="F5543" i="18"/>
  <c r="F5544" i="18"/>
  <c r="F5545" i="18"/>
  <c r="F5546" i="18"/>
  <c r="F5547" i="18"/>
  <c r="F5548" i="18"/>
  <c r="F5549" i="18"/>
  <c r="F5550" i="18"/>
  <c r="F5551" i="18"/>
  <c r="F5552" i="18"/>
  <c r="F5553" i="18"/>
  <c r="F5554" i="18"/>
  <c r="F5555" i="18"/>
  <c r="F5556" i="18"/>
  <c r="F5557" i="18"/>
  <c r="F5558" i="18"/>
  <c r="F5559" i="18"/>
  <c r="F5560" i="18"/>
  <c r="F5561" i="18"/>
  <c r="F5562" i="18"/>
  <c r="F5563" i="18"/>
  <c r="F5564" i="18"/>
  <c r="F5565" i="18"/>
  <c r="F5566" i="18"/>
  <c r="F5567" i="18"/>
  <c r="F5568" i="18"/>
  <c r="F5569" i="18"/>
  <c r="F5570" i="18"/>
  <c r="F5571" i="18"/>
  <c r="F5572" i="18"/>
  <c r="F5573" i="18"/>
  <c r="F5574" i="18"/>
  <c r="F5575" i="18"/>
  <c r="F5576" i="18"/>
  <c r="F5577" i="18"/>
  <c r="F5578" i="18"/>
  <c r="F5579" i="18"/>
  <c r="F5580" i="18"/>
  <c r="F5581" i="18"/>
  <c r="F5582" i="18"/>
  <c r="F5583" i="18"/>
  <c r="F5584" i="18"/>
  <c r="F5585" i="18"/>
  <c r="F5586" i="18"/>
  <c r="F5587" i="18"/>
  <c r="F5588" i="18"/>
  <c r="F5589" i="18"/>
  <c r="F5590" i="18"/>
  <c r="F5591" i="18"/>
  <c r="F5592" i="18"/>
  <c r="F5593" i="18"/>
  <c r="F5594" i="18"/>
  <c r="F5595" i="18"/>
  <c r="F5596" i="18"/>
  <c r="F5597" i="18"/>
  <c r="F5598" i="18"/>
  <c r="F5599" i="18"/>
  <c r="F5600" i="18"/>
  <c r="F5601" i="18"/>
  <c r="F5602" i="18"/>
  <c r="F5603" i="18"/>
  <c r="F5604" i="18"/>
  <c r="F5605" i="18"/>
  <c r="F5606" i="18"/>
  <c r="F5607" i="18"/>
  <c r="F5608" i="18"/>
  <c r="F5609" i="18"/>
  <c r="F5610" i="18"/>
  <c r="F5611" i="18"/>
  <c r="F5612" i="18"/>
  <c r="F5613" i="18"/>
  <c r="F5614" i="18"/>
  <c r="F5615" i="18"/>
  <c r="F5616" i="18"/>
  <c r="F5617" i="18"/>
  <c r="F5618" i="18"/>
  <c r="F5619" i="18"/>
  <c r="F5620" i="18"/>
  <c r="F5621" i="18"/>
  <c r="F5622" i="18"/>
  <c r="F5623" i="18"/>
  <c r="F5624" i="18"/>
  <c r="F5625" i="18"/>
  <c r="F5626" i="18"/>
  <c r="F5627" i="18"/>
  <c r="F5628" i="18"/>
  <c r="F5629" i="18"/>
  <c r="F5630" i="18"/>
  <c r="F5631" i="18"/>
  <c r="F5632" i="18"/>
  <c r="F5633" i="18"/>
  <c r="F5634" i="18"/>
  <c r="F5635" i="18"/>
  <c r="F5636" i="18"/>
  <c r="F5637" i="18"/>
  <c r="F5638" i="18"/>
  <c r="F5639" i="18"/>
  <c r="F5640" i="18"/>
  <c r="F5641" i="18"/>
  <c r="F5642" i="18"/>
  <c r="F5643" i="18"/>
  <c r="F5644" i="18"/>
  <c r="F5645" i="18"/>
  <c r="F5646" i="18"/>
  <c r="F5647" i="18"/>
  <c r="F5648" i="18"/>
  <c r="F5649" i="18"/>
  <c r="F5650" i="18"/>
  <c r="F5651" i="18"/>
  <c r="F5652" i="18"/>
  <c r="F5653" i="18"/>
  <c r="F5654" i="18"/>
  <c r="F5655" i="18"/>
  <c r="F5656" i="18"/>
  <c r="F5657" i="18"/>
  <c r="F5658" i="18"/>
  <c r="F5659" i="18"/>
  <c r="F5660" i="18"/>
  <c r="F5661" i="18"/>
  <c r="F5662" i="18"/>
  <c r="F5663" i="18"/>
  <c r="F5664" i="18"/>
  <c r="F5665" i="18"/>
  <c r="F5666" i="18"/>
  <c r="F5667" i="18"/>
  <c r="F5668" i="18"/>
  <c r="F5669" i="18"/>
  <c r="F5670" i="18"/>
  <c r="F5671" i="18"/>
  <c r="F5672" i="18"/>
  <c r="F5673" i="18"/>
  <c r="F5674" i="18"/>
  <c r="F5675" i="18"/>
  <c r="F5676" i="18"/>
  <c r="F5677" i="18"/>
  <c r="F5678" i="18"/>
  <c r="F5679" i="18"/>
  <c r="F5680" i="18"/>
  <c r="F5681" i="18"/>
  <c r="F5682" i="18"/>
  <c r="F5683" i="18"/>
  <c r="F5684" i="18"/>
  <c r="F5685" i="18"/>
  <c r="F5686" i="18"/>
  <c r="F5687" i="18"/>
  <c r="F5688" i="18"/>
  <c r="F5689" i="18"/>
  <c r="F5690" i="18"/>
  <c r="F5691" i="18"/>
  <c r="F5692" i="18"/>
  <c r="F5693" i="18"/>
  <c r="F5694" i="18"/>
  <c r="F5695" i="18"/>
  <c r="F5696" i="18"/>
  <c r="F5697" i="18"/>
  <c r="F5698" i="18"/>
  <c r="F5699" i="18"/>
  <c r="F5700" i="18"/>
  <c r="F5701" i="18"/>
  <c r="F5702" i="18"/>
  <c r="F5703" i="18"/>
  <c r="F5704" i="18"/>
  <c r="F5705" i="18"/>
  <c r="F5706" i="18"/>
  <c r="F5707" i="18"/>
  <c r="F5708" i="18"/>
  <c r="F5709" i="18"/>
  <c r="F5710" i="18"/>
  <c r="F5711" i="18"/>
  <c r="F5712" i="18"/>
  <c r="F5713" i="18"/>
  <c r="F5714" i="18"/>
  <c r="F5715" i="18"/>
  <c r="F5716" i="18"/>
  <c r="F5717" i="18"/>
  <c r="F5718" i="18"/>
  <c r="F5719" i="18"/>
  <c r="F5720" i="18"/>
  <c r="F5721" i="18"/>
  <c r="F5722" i="18"/>
  <c r="F5723" i="18"/>
  <c r="F5724" i="18"/>
  <c r="F5725" i="18"/>
  <c r="F5726" i="18"/>
  <c r="F5727" i="18"/>
  <c r="F5728" i="18"/>
  <c r="F5729" i="18"/>
  <c r="F5730" i="18"/>
  <c r="F5731" i="18"/>
  <c r="F5732" i="18"/>
  <c r="F5733" i="18"/>
  <c r="F5734" i="18"/>
  <c r="F5735" i="18"/>
  <c r="F5736" i="18"/>
  <c r="F5737" i="18"/>
  <c r="F5738" i="18"/>
  <c r="F5739" i="18"/>
  <c r="F5740" i="18"/>
  <c r="F5741" i="18"/>
  <c r="F5742" i="18"/>
  <c r="F5743" i="18"/>
  <c r="F5744" i="18"/>
  <c r="F5745" i="18"/>
  <c r="F5746" i="18"/>
  <c r="F5747" i="18"/>
  <c r="F5748" i="18"/>
  <c r="F5749" i="18"/>
  <c r="F5750" i="18"/>
  <c r="F5751" i="18"/>
  <c r="F5752" i="18"/>
  <c r="F5753" i="18"/>
  <c r="F5754" i="18"/>
  <c r="F5755" i="18"/>
  <c r="F5756" i="18"/>
  <c r="F5757" i="18"/>
  <c r="F5758" i="18"/>
  <c r="F5759" i="18"/>
  <c r="F5760" i="18"/>
  <c r="F5761" i="18"/>
  <c r="F5762" i="18"/>
  <c r="F5763" i="18"/>
  <c r="F5764" i="18"/>
  <c r="F5765" i="18"/>
  <c r="F5766" i="18"/>
  <c r="F5767" i="18"/>
  <c r="F5768" i="18"/>
  <c r="F5769" i="18"/>
  <c r="F5770" i="18"/>
  <c r="F5771" i="18"/>
  <c r="F5772" i="18"/>
  <c r="F5773" i="18"/>
  <c r="F5774" i="18"/>
  <c r="F5775" i="18"/>
  <c r="F5776" i="18"/>
  <c r="F5777" i="18"/>
  <c r="F5778" i="18"/>
  <c r="F5779" i="18"/>
  <c r="F5780" i="18"/>
  <c r="F5781" i="18"/>
  <c r="F5782" i="18"/>
  <c r="F5783" i="18"/>
  <c r="F5784" i="18"/>
  <c r="F5785" i="18"/>
  <c r="F5786" i="18"/>
  <c r="F5787" i="18"/>
  <c r="F5788" i="18"/>
  <c r="F5789" i="18"/>
  <c r="F5790" i="18"/>
  <c r="F5791" i="18"/>
  <c r="F5792" i="18"/>
  <c r="F5793" i="18"/>
  <c r="F5794" i="18"/>
  <c r="F5795" i="18"/>
  <c r="F5796" i="18"/>
  <c r="F5797" i="18"/>
  <c r="F5798" i="18"/>
  <c r="F5799" i="18"/>
  <c r="F5800" i="18"/>
  <c r="F5801" i="18"/>
  <c r="F5802" i="18"/>
  <c r="F5803" i="18"/>
  <c r="F5804" i="18"/>
  <c r="F5805" i="18"/>
  <c r="F5806" i="18"/>
  <c r="F5807" i="18"/>
  <c r="F5808" i="18"/>
  <c r="F5809" i="18"/>
  <c r="F5810" i="18"/>
  <c r="F5811" i="18"/>
  <c r="F5812" i="18"/>
  <c r="F5813" i="18"/>
  <c r="F5814" i="18"/>
  <c r="F5815" i="18"/>
  <c r="F5816" i="18"/>
  <c r="F5817" i="18"/>
  <c r="F5818" i="18"/>
  <c r="F5819" i="18"/>
  <c r="F5820" i="18"/>
  <c r="F5821" i="18"/>
  <c r="F5822" i="18"/>
  <c r="F5823" i="18"/>
  <c r="F5824" i="18"/>
  <c r="F5825" i="18"/>
  <c r="F5826" i="18"/>
  <c r="F5827" i="18"/>
  <c r="F5828" i="18"/>
  <c r="F5829" i="18"/>
  <c r="F5830" i="18"/>
  <c r="F5831" i="18"/>
  <c r="F5832" i="18"/>
  <c r="F5833" i="18"/>
  <c r="F5834" i="18"/>
  <c r="F5835" i="18"/>
  <c r="F5836" i="18"/>
  <c r="F5837" i="18"/>
  <c r="F5838" i="18"/>
  <c r="F5839" i="18"/>
  <c r="F5840" i="18"/>
  <c r="F5841" i="18"/>
  <c r="F5842" i="18"/>
  <c r="F5843" i="18"/>
  <c r="F5844" i="18"/>
  <c r="F5845" i="18"/>
  <c r="F5846" i="18"/>
  <c r="F5847" i="18"/>
  <c r="F5848" i="18"/>
  <c r="F5849" i="18"/>
  <c r="F5850" i="18"/>
  <c r="F5851" i="18"/>
  <c r="F5852" i="18"/>
  <c r="F5853" i="18"/>
  <c r="F5854" i="18"/>
  <c r="F5855" i="18"/>
  <c r="F5856" i="18"/>
  <c r="F5857" i="18"/>
  <c r="F5858" i="18"/>
  <c r="F5859" i="18"/>
  <c r="F5860" i="18"/>
  <c r="F5861" i="18"/>
  <c r="F5862" i="18"/>
  <c r="F5863" i="18"/>
  <c r="F5864" i="18"/>
  <c r="F5865" i="18"/>
  <c r="F5866" i="18"/>
  <c r="F5867" i="18"/>
  <c r="F5868" i="18"/>
  <c r="F5869" i="18"/>
  <c r="F5870" i="18"/>
  <c r="F5871" i="18"/>
  <c r="F5872" i="18"/>
  <c r="F5873" i="18"/>
  <c r="F5874" i="18"/>
  <c r="F5875" i="18"/>
  <c r="F5876" i="18"/>
  <c r="F5877" i="18"/>
  <c r="F5878" i="18"/>
  <c r="F5879" i="18"/>
  <c r="F5880" i="18"/>
  <c r="F5881" i="18"/>
  <c r="F5882" i="18"/>
  <c r="F5883" i="18"/>
  <c r="F5884" i="18"/>
  <c r="F5885" i="18"/>
  <c r="F5886" i="18"/>
  <c r="F5887" i="18"/>
  <c r="F5888" i="18"/>
  <c r="F5889" i="18"/>
  <c r="F5890" i="18"/>
  <c r="F5891" i="18"/>
  <c r="F5892" i="18"/>
  <c r="F5893" i="18"/>
  <c r="F5894" i="18"/>
  <c r="F5895" i="18"/>
  <c r="F5896" i="18"/>
  <c r="F5897" i="18"/>
  <c r="F5898" i="18"/>
  <c r="F5899" i="18"/>
  <c r="F5900" i="18"/>
  <c r="F5901" i="18"/>
  <c r="F5902" i="18"/>
  <c r="F5903" i="18"/>
  <c r="F5904" i="18"/>
  <c r="F5905" i="18"/>
  <c r="F5906" i="18"/>
  <c r="F5907" i="18"/>
  <c r="F5908" i="18"/>
  <c r="F5909" i="18"/>
  <c r="F5910" i="18"/>
  <c r="F5911" i="18"/>
  <c r="F5912" i="18"/>
  <c r="F5913" i="18"/>
  <c r="F5914" i="18"/>
  <c r="F5915" i="18"/>
  <c r="F5916" i="18"/>
  <c r="F5917" i="18"/>
  <c r="F5918" i="18"/>
  <c r="F5919" i="18"/>
  <c r="F5920" i="18"/>
  <c r="F5921" i="18"/>
  <c r="F5922" i="18"/>
  <c r="F5923" i="18"/>
  <c r="F5924" i="18"/>
  <c r="F5925" i="18"/>
  <c r="F5926" i="18"/>
  <c r="F5927" i="18"/>
  <c r="F5928" i="18"/>
  <c r="F5929" i="18"/>
  <c r="F5930" i="18"/>
  <c r="F5931" i="18"/>
  <c r="F5932" i="18"/>
  <c r="F5933" i="18"/>
  <c r="F5934" i="18"/>
  <c r="F5935" i="18"/>
  <c r="F5936" i="18"/>
  <c r="F5937" i="18"/>
  <c r="F5938" i="18"/>
  <c r="F5939" i="18"/>
  <c r="F5940" i="18"/>
  <c r="F5941" i="18"/>
  <c r="F5942" i="18"/>
  <c r="F5943" i="18"/>
  <c r="F5944" i="18"/>
  <c r="F5945" i="18"/>
  <c r="F5946" i="18"/>
  <c r="F5947" i="18"/>
  <c r="F5948" i="18"/>
  <c r="F5949" i="18"/>
  <c r="F5950" i="18"/>
  <c r="F5951" i="18"/>
  <c r="F5952" i="18"/>
  <c r="F5953" i="18"/>
  <c r="F5954" i="18"/>
  <c r="F5955" i="18"/>
  <c r="F5956" i="18"/>
  <c r="F5957" i="18"/>
  <c r="F5958" i="18"/>
  <c r="F5959" i="18"/>
  <c r="F5960" i="18"/>
  <c r="F5961" i="18"/>
  <c r="F5962" i="18"/>
  <c r="F5963" i="18"/>
  <c r="F5964" i="18"/>
  <c r="F5965" i="18"/>
  <c r="F5966" i="18"/>
  <c r="F5967" i="18"/>
  <c r="F5968" i="18"/>
  <c r="F5969" i="18"/>
  <c r="F5970" i="18"/>
  <c r="F5971" i="18"/>
  <c r="F5972" i="18"/>
  <c r="F5973" i="18"/>
  <c r="F5974" i="18"/>
  <c r="F5975" i="18"/>
  <c r="F5976" i="18"/>
  <c r="F5977" i="18"/>
  <c r="F5978" i="18"/>
  <c r="F5979" i="18"/>
  <c r="F5980" i="18"/>
  <c r="F5981" i="18"/>
  <c r="F5982" i="18"/>
  <c r="F5983" i="18"/>
  <c r="F5984" i="18"/>
  <c r="F5985" i="18"/>
  <c r="F5986" i="18"/>
  <c r="F5987" i="18"/>
  <c r="F5988" i="18"/>
  <c r="F5989" i="18"/>
  <c r="F5990" i="18"/>
  <c r="F5991" i="18"/>
  <c r="F5992" i="18"/>
  <c r="F5993" i="18"/>
  <c r="F5994" i="18"/>
  <c r="F5995" i="18"/>
  <c r="F5996" i="18"/>
  <c r="F5997" i="18"/>
  <c r="F5998" i="18"/>
  <c r="F5999" i="18"/>
  <c r="F6000" i="18"/>
  <c r="F6001" i="18"/>
  <c r="F6002" i="18"/>
  <c r="F6003" i="18"/>
  <c r="F6004" i="18"/>
  <c r="F6005" i="18"/>
  <c r="F6006" i="18"/>
  <c r="F6007" i="18"/>
  <c r="F6008" i="18"/>
  <c r="F6009" i="18"/>
  <c r="F6010" i="18"/>
  <c r="F6011" i="18"/>
  <c r="F6012" i="18"/>
  <c r="F6013" i="18"/>
  <c r="F6014" i="18"/>
  <c r="F6015" i="18"/>
  <c r="F6016" i="18"/>
  <c r="F6017" i="18"/>
  <c r="F6018" i="18"/>
  <c r="F6019" i="18"/>
  <c r="F6020" i="18"/>
  <c r="F6021" i="18"/>
  <c r="F6022" i="18"/>
  <c r="F6023" i="18"/>
  <c r="F6024" i="18"/>
  <c r="F6025" i="18"/>
  <c r="F6026" i="18"/>
  <c r="F6027" i="18"/>
  <c r="F6028" i="18"/>
  <c r="F6029" i="18"/>
  <c r="F6030" i="18"/>
  <c r="F6031" i="18"/>
  <c r="F6032" i="18"/>
  <c r="F6033" i="18"/>
  <c r="F6034" i="18"/>
  <c r="F6035" i="18"/>
  <c r="F6036" i="18"/>
  <c r="F6037" i="18"/>
  <c r="F6038" i="18"/>
  <c r="F6039" i="18"/>
  <c r="F6040" i="18"/>
  <c r="F6041" i="18"/>
  <c r="F6042" i="18"/>
  <c r="F6043" i="18"/>
  <c r="F6044" i="18"/>
  <c r="F6045" i="18"/>
  <c r="F6046" i="18"/>
  <c r="F6047" i="18"/>
  <c r="F6048" i="18"/>
  <c r="F6049" i="18"/>
  <c r="F6050" i="18"/>
  <c r="F6051" i="18"/>
  <c r="F6052" i="18"/>
  <c r="F6053" i="18"/>
  <c r="F6054" i="18"/>
  <c r="F6055" i="18"/>
  <c r="F6056" i="18"/>
  <c r="F6057" i="18"/>
  <c r="F6058" i="18"/>
  <c r="F6059" i="18"/>
  <c r="F6060" i="18"/>
  <c r="F6061" i="18"/>
  <c r="F6062" i="18"/>
  <c r="F6063" i="18"/>
  <c r="F6064" i="18"/>
  <c r="F6065" i="18"/>
  <c r="F6066" i="18"/>
  <c r="F6067" i="18"/>
  <c r="F6068" i="18"/>
  <c r="F6069" i="18"/>
  <c r="F6070" i="18"/>
  <c r="F6071" i="18"/>
  <c r="F6072" i="18"/>
  <c r="F6073" i="18"/>
  <c r="F6074" i="18"/>
  <c r="F6075" i="18"/>
  <c r="F6076" i="18"/>
  <c r="F6077" i="18"/>
  <c r="F6078" i="18"/>
  <c r="F6079" i="18"/>
  <c r="F6080" i="18"/>
  <c r="F6081" i="18"/>
  <c r="F6082" i="18"/>
  <c r="F6083" i="18"/>
  <c r="F6084" i="18"/>
  <c r="F6085" i="18"/>
  <c r="F6086" i="18"/>
  <c r="F6087" i="18"/>
  <c r="F6088" i="18"/>
  <c r="F6089" i="18"/>
  <c r="F6090" i="18"/>
  <c r="F6091" i="18"/>
  <c r="F6092" i="18"/>
  <c r="F6093" i="18"/>
  <c r="F6094" i="18"/>
  <c r="F6095" i="18"/>
  <c r="F6096" i="18"/>
  <c r="F6097" i="18"/>
  <c r="F6098" i="18"/>
  <c r="F6099" i="18"/>
  <c r="F6100" i="18"/>
  <c r="F6101" i="18"/>
  <c r="F6102" i="18"/>
  <c r="F6103" i="18"/>
  <c r="F6104" i="18"/>
  <c r="F6105" i="18"/>
  <c r="F6106" i="18"/>
  <c r="F6107" i="18"/>
  <c r="F6108" i="18"/>
  <c r="F6109" i="18"/>
  <c r="F6110" i="18"/>
  <c r="F6111" i="18"/>
  <c r="F6112" i="18"/>
  <c r="F6113" i="18"/>
  <c r="F6114" i="18"/>
  <c r="F6115" i="18"/>
  <c r="F6116" i="18"/>
  <c r="F6117" i="18"/>
  <c r="F6118" i="18"/>
  <c r="F6119" i="18"/>
  <c r="F6120" i="18"/>
  <c r="F6121" i="18"/>
  <c r="F6122" i="18"/>
  <c r="F6123" i="18"/>
  <c r="F6124" i="18"/>
  <c r="F6125" i="18"/>
  <c r="F6126" i="18"/>
  <c r="F6127" i="18"/>
  <c r="F6128" i="18"/>
  <c r="F6129" i="18"/>
  <c r="F6130" i="18"/>
  <c r="F6131" i="18"/>
  <c r="F6132" i="18"/>
  <c r="F6133" i="18"/>
  <c r="F6134" i="18"/>
  <c r="F6135" i="18"/>
  <c r="F6136" i="18"/>
  <c r="F6137" i="18"/>
  <c r="F6138" i="18"/>
  <c r="F6139" i="18"/>
  <c r="F6140" i="18"/>
  <c r="F6141" i="18"/>
  <c r="F6142" i="18"/>
  <c r="F6143" i="18"/>
  <c r="F6144" i="18"/>
  <c r="F6145" i="18"/>
  <c r="F6146" i="18"/>
  <c r="F6147" i="18"/>
  <c r="F6148" i="18"/>
  <c r="F6149" i="18"/>
  <c r="F6150" i="18"/>
  <c r="F6151" i="18"/>
  <c r="F6152" i="18"/>
  <c r="F6153" i="18"/>
  <c r="F6154" i="18"/>
  <c r="F6155" i="18"/>
  <c r="F6156" i="18"/>
  <c r="F6157" i="18"/>
  <c r="F6158" i="18"/>
  <c r="F6159" i="18"/>
  <c r="F6160" i="18"/>
  <c r="F6161" i="18"/>
  <c r="F6162" i="18"/>
  <c r="F6163" i="18"/>
  <c r="F6164" i="18"/>
  <c r="F6165" i="18"/>
  <c r="F6166" i="18"/>
  <c r="F6167" i="18"/>
  <c r="F6168" i="18"/>
  <c r="F6169" i="18"/>
  <c r="F6170" i="18"/>
  <c r="F6171" i="18"/>
  <c r="F6172" i="18"/>
  <c r="F6173" i="18"/>
  <c r="F6174" i="18"/>
  <c r="F6175" i="18"/>
  <c r="F6176" i="18"/>
  <c r="F6177" i="18"/>
  <c r="F6178" i="18"/>
  <c r="F6179" i="18"/>
  <c r="F6180" i="18"/>
  <c r="F6181" i="18"/>
  <c r="F6182" i="18"/>
  <c r="F6183" i="18"/>
  <c r="F6184" i="18"/>
  <c r="F6185" i="18"/>
  <c r="F6186" i="18"/>
  <c r="F6187" i="18"/>
  <c r="F6188" i="18"/>
  <c r="F6189" i="18"/>
  <c r="F6190" i="18"/>
  <c r="F6191" i="18"/>
  <c r="F6192" i="18"/>
  <c r="F6193" i="18"/>
  <c r="F6194" i="18"/>
  <c r="F6195" i="18"/>
  <c r="F6196" i="18"/>
  <c r="F6197" i="18"/>
  <c r="F6198" i="18"/>
  <c r="F6199" i="18"/>
  <c r="F6200" i="18"/>
  <c r="F6201" i="18"/>
  <c r="F6202" i="18"/>
  <c r="F6203" i="18"/>
  <c r="F6204" i="18"/>
  <c r="F6205" i="18"/>
  <c r="F6206" i="18"/>
  <c r="F6207" i="18"/>
  <c r="F6208" i="18"/>
  <c r="F6209" i="18"/>
  <c r="F6210" i="18"/>
  <c r="F6211" i="18"/>
  <c r="F6212" i="18"/>
  <c r="F6213" i="18"/>
  <c r="F6214" i="18"/>
  <c r="F6215" i="18"/>
  <c r="F6216" i="18"/>
  <c r="F6217" i="18"/>
  <c r="F6218" i="18"/>
  <c r="F6219" i="18"/>
  <c r="F6220" i="18"/>
  <c r="F6221" i="18"/>
  <c r="F6222" i="18"/>
  <c r="F6223" i="18"/>
  <c r="F6224" i="18"/>
  <c r="F6225" i="18"/>
  <c r="F6226" i="18"/>
  <c r="F6227" i="18"/>
  <c r="F6228" i="18"/>
  <c r="F6229" i="18"/>
  <c r="F6230" i="18"/>
  <c r="F6231" i="18"/>
  <c r="F6232" i="18"/>
  <c r="F6233" i="18"/>
  <c r="F6234" i="18"/>
  <c r="F6235" i="18"/>
  <c r="F6236" i="18"/>
  <c r="F6237" i="18"/>
  <c r="F6238" i="18"/>
  <c r="F6239" i="18"/>
  <c r="F6240" i="18"/>
  <c r="F6241" i="18"/>
  <c r="F6242" i="18"/>
  <c r="F6243" i="18"/>
  <c r="F6244" i="18"/>
  <c r="F6245" i="18"/>
  <c r="F6246" i="18"/>
  <c r="F6247" i="18"/>
  <c r="F6248" i="18"/>
  <c r="F6249" i="18"/>
  <c r="F6250" i="18"/>
  <c r="F6251" i="18"/>
  <c r="F6252" i="18"/>
  <c r="F6253" i="18"/>
  <c r="F6254" i="18"/>
  <c r="F6255" i="18"/>
  <c r="F6256" i="18"/>
  <c r="F6257" i="18"/>
  <c r="F6258" i="18"/>
  <c r="F6259" i="18"/>
  <c r="F6260" i="18"/>
  <c r="F6261" i="18"/>
  <c r="F6262" i="18"/>
  <c r="F6263" i="18"/>
  <c r="F6264" i="18"/>
  <c r="F6265" i="18"/>
  <c r="F6266" i="18"/>
  <c r="F6267" i="18"/>
  <c r="F6268" i="18"/>
  <c r="F6269" i="18"/>
  <c r="F6270" i="18"/>
  <c r="F6271" i="18"/>
  <c r="F6272" i="18"/>
  <c r="F6273" i="18"/>
  <c r="F6274" i="18"/>
  <c r="F6275" i="18"/>
  <c r="F6276" i="18"/>
  <c r="F6277" i="18"/>
  <c r="F6278" i="18"/>
  <c r="F6279" i="18"/>
  <c r="F6280" i="18"/>
  <c r="F6281" i="18"/>
  <c r="F6282" i="18"/>
  <c r="F6283" i="18"/>
  <c r="F6284" i="18"/>
  <c r="F6285" i="18"/>
  <c r="F6286" i="18"/>
  <c r="F6287" i="18"/>
  <c r="F6288" i="18"/>
  <c r="F6289" i="18"/>
  <c r="F6290" i="18"/>
  <c r="F6291" i="18"/>
  <c r="F6292" i="18"/>
  <c r="F6293" i="18"/>
  <c r="F6294" i="18"/>
  <c r="F6295" i="18"/>
  <c r="F6296" i="18"/>
  <c r="F6297" i="18"/>
  <c r="F6298" i="18"/>
  <c r="F6299" i="18"/>
  <c r="F6300" i="18"/>
  <c r="F6301" i="18"/>
  <c r="F6302" i="18"/>
  <c r="F6303" i="18"/>
  <c r="F6304" i="18"/>
  <c r="F6305" i="18"/>
  <c r="F6306" i="18"/>
  <c r="F6307" i="18"/>
  <c r="F6308" i="18"/>
  <c r="F6309" i="18"/>
  <c r="F6310" i="18"/>
  <c r="F6311" i="18"/>
  <c r="F6312" i="18"/>
  <c r="F6313" i="18"/>
  <c r="F6314" i="18"/>
  <c r="F6315" i="18"/>
  <c r="F6316" i="18"/>
  <c r="F6317" i="18"/>
  <c r="F6318" i="18"/>
  <c r="F6319" i="18"/>
  <c r="F6320" i="18"/>
  <c r="F6321" i="18"/>
  <c r="F6322" i="18"/>
  <c r="F6323" i="18"/>
  <c r="F6324" i="18"/>
  <c r="F6325" i="18"/>
  <c r="F6326" i="18"/>
  <c r="F6327" i="18"/>
  <c r="F6328" i="18"/>
  <c r="F6329" i="18"/>
  <c r="F6330" i="18"/>
  <c r="F6331" i="18"/>
  <c r="F6332" i="18"/>
  <c r="F6333" i="18"/>
  <c r="F6334" i="18"/>
  <c r="F6335" i="18"/>
  <c r="F6336" i="18"/>
  <c r="F6337" i="18"/>
  <c r="F6338" i="18"/>
  <c r="F6339" i="18"/>
  <c r="F6340" i="18"/>
  <c r="F6341" i="18"/>
  <c r="F6342" i="18"/>
  <c r="F6343" i="18"/>
  <c r="F6344" i="18"/>
  <c r="F6345" i="18"/>
  <c r="F6346" i="18"/>
  <c r="F6347" i="18"/>
  <c r="F6348" i="18"/>
  <c r="F6349" i="18"/>
  <c r="F6350" i="18"/>
  <c r="F6351" i="18"/>
  <c r="F6352" i="18"/>
  <c r="F6353" i="18"/>
  <c r="F6354" i="18"/>
  <c r="F6355" i="18"/>
  <c r="F6356" i="18"/>
  <c r="F6357" i="18"/>
  <c r="F6358" i="18"/>
  <c r="F6359" i="18"/>
  <c r="F6360" i="18"/>
  <c r="F6361" i="18"/>
  <c r="F6362" i="18"/>
  <c r="F6363" i="18"/>
  <c r="F6364" i="18"/>
  <c r="F6365" i="18"/>
  <c r="F6366" i="18"/>
  <c r="F6367" i="18"/>
  <c r="F6368" i="18"/>
  <c r="F6369" i="18"/>
  <c r="F6370" i="18"/>
  <c r="F6371" i="18"/>
  <c r="F6372" i="18"/>
  <c r="F6373" i="18"/>
  <c r="F6374" i="18"/>
  <c r="F6375" i="18"/>
  <c r="F6376" i="18"/>
  <c r="F6377" i="18"/>
  <c r="F6378" i="18"/>
  <c r="F6379" i="18"/>
  <c r="F6380" i="18"/>
  <c r="F6381" i="18"/>
  <c r="F6382" i="18"/>
  <c r="F6383" i="18"/>
  <c r="F6384" i="18"/>
  <c r="F6385" i="18"/>
  <c r="F6386" i="18"/>
  <c r="F6387" i="18"/>
  <c r="F6388" i="18"/>
  <c r="F6389" i="18"/>
  <c r="F6390" i="18"/>
  <c r="F6391" i="18"/>
  <c r="F6392" i="18"/>
  <c r="F6393" i="18"/>
  <c r="F6394" i="18"/>
  <c r="F6395" i="18"/>
  <c r="F6396" i="18"/>
  <c r="F6397" i="18"/>
  <c r="F6398" i="18"/>
  <c r="F6399" i="18"/>
  <c r="F6400" i="18"/>
  <c r="F6401" i="18"/>
  <c r="F6402" i="18"/>
  <c r="F6403" i="18"/>
  <c r="F6404" i="18"/>
  <c r="F6405" i="18"/>
  <c r="F6406" i="18"/>
  <c r="F6407" i="18"/>
  <c r="F6408" i="18"/>
  <c r="F6409" i="18"/>
  <c r="F6410" i="18"/>
  <c r="F6411" i="18"/>
  <c r="F6412" i="18"/>
  <c r="F6413" i="18"/>
  <c r="F6414" i="18"/>
  <c r="F6415" i="18"/>
  <c r="F6416" i="18"/>
  <c r="F6417" i="18"/>
  <c r="F6418" i="18"/>
  <c r="F6419" i="18"/>
  <c r="F6420" i="18"/>
  <c r="F6421" i="18"/>
  <c r="F6422" i="18"/>
  <c r="F6423" i="18"/>
  <c r="F6424" i="18"/>
  <c r="F6425" i="18"/>
  <c r="F6426" i="18"/>
  <c r="F6427" i="18"/>
  <c r="F6428" i="18"/>
  <c r="F6429" i="18"/>
  <c r="F6430" i="18"/>
  <c r="F6431" i="18"/>
  <c r="F6432" i="18"/>
  <c r="F6433" i="18"/>
  <c r="F6434" i="18"/>
  <c r="F6435" i="18"/>
  <c r="F6436" i="18"/>
  <c r="F6437" i="18"/>
  <c r="F6438" i="18"/>
  <c r="F6439" i="18"/>
  <c r="F6440" i="18"/>
  <c r="F6441" i="18"/>
  <c r="F6442" i="18"/>
  <c r="F6443" i="18"/>
  <c r="F6444" i="18"/>
  <c r="F6445" i="18"/>
  <c r="F6446" i="18"/>
  <c r="F6447" i="18"/>
  <c r="F6448" i="18"/>
  <c r="F6449" i="18"/>
  <c r="F6450" i="18"/>
  <c r="F6451" i="18"/>
  <c r="F6452" i="18"/>
  <c r="F6453" i="18"/>
  <c r="F6454" i="18"/>
  <c r="F6455" i="18"/>
  <c r="F6456" i="18"/>
  <c r="F6457" i="18"/>
  <c r="F6458" i="18"/>
  <c r="F6459" i="18"/>
  <c r="F6460" i="18"/>
  <c r="F6461" i="18"/>
  <c r="F6462" i="18"/>
  <c r="F6463" i="18"/>
  <c r="F6464" i="18"/>
  <c r="F6465" i="18"/>
  <c r="F6466" i="18"/>
  <c r="F6467" i="18"/>
  <c r="F6468" i="18"/>
  <c r="F6469" i="18"/>
  <c r="F6470" i="18"/>
  <c r="F6471" i="18"/>
  <c r="F6472" i="18"/>
  <c r="F6473" i="18"/>
  <c r="F6474" i="18"/>
  <c r="F6475" i="18"/>
  <c r="F6476" i="18"/>
  <c r="F6477" i="18"/>
  <c r="F6478" i="18"/>
  <c r="F6479" i="18"/>
  <c r="F6480" i="18"/>
  <c r="F6481" i="18"/>
  <c r="F6482" i="18"/>
  <c r="F6483" i="18"/>
  <c r="F6484" i="18"/>
  <c r="F6485" i="18"/>
  <c r="F6486" i="18"/>
  <c r="F6487" i="18"/>
  <c r="F6488" i="18"/>
  <c r="F6489" i="18"/>
  <c r="F6490" i="18"/>
  <c r="F6491" i="18"/>
  <c r="F6492" i="18"/>
  <c r="F6493" i="18"/>
  <c r="F6494" i="18"/>
  <c r="F6495" i="18"/>
  <c r="F6496" i="18"/>
  <c r="F6497" i="18"/>
  <c r="F6498" i="18"/>
  <c r="F6499" i="18"/>
  <c r="F6500" i="18"/>
  <c r="F6501" i="18"/>
  <c r="F6502" i="18"/>
  <c r="F6503" i="18"/>
  <c r="F6504" i="18"/>
  <c r="F6505" i="18"/>
  <c r="F6506" i="18"/>
  <c r="F6507" i="18"/>
  <c r="F6508" i="18"/>
  <c r="F6509" i="18"/>
  <c r="F6510" i="18"/>
  <c r="F6511" i="18"/>
  <c r="F6512" i="18"/>
  <c r="F6513" i="18"/>
  <c r="F6514" i="18"/>
  <c r="F6515" i="18"/>
  <c r="F6516" i="18"/>
  <c r="F6517" i="18"/>
  <c r="F6518" i="18"/>
  <c r="F6519" i="18"/>
  <c r="F6520" i="18"/>
  <c r="F6521" i="18"/>
  <c r="F6522" i="18"/>
  <c r="F6523" i="18"/>
  <c r="F6524" i="18"/>
  <c r="F6525" i="18"/>
  <c r="F6526" i="18"/>
  <c r="F6527" i="18"/>
  <c r="F6528" i="18"/>
  <c r="F6529" i="18"/>
  <c r="F6530" i="18"/>
  <c r="F6531" i="18"/>
  <c r="F6532" i="18"/>
  <c r="F6533" i="18"/>
  <c r="F6534" i="18"/>
  <c r="F6535" i="18"/>
  <c r="F6536" i="18"/>
  <c r="F6537" i="18"/>
  <c r="F6538" i="18"/>
  <c r="F6539" i="18"/>
  <c r="F6540" i="18"/>
  <c r="F6541" i="18"/>
  <c r="F6542" i="18"/>
  <c r="F6543" i="18"/>
  <c r="F6544" i="18"/>
  <c r="F6545" i="18"/>
  <c r="F6546" i="18"/>
  <c r="F6547" i="18"/>
  <c r="F6548" i="18"/>
  <c r="F6549" i="18"/>
  <c r="F6550" i="18"/>
  <c r="F6551" i="18"/>
  <c r="F6552" i="18"/>
  <c r="F6553" i="18"/>
  <c r="F6554" i="18"/>
  <c r="F6555" i="18"/>
  <c r="F6556" i="18"/>
  <c r="F6557" i="18"/>
  <c r="F6558" i="18"/>
  <c r="F6559" i="18"/>
  <c r="F6560" i="18"/>
  <c r="F6561" i="18"/>
  <c r="F6562" i="18"/>
  <c r="F6563" i="18"/>
  <c r="F6564" i="18"/>
  <c r="F6565" i="18"/>
  <c r="F6566" i="18"/>
  <c r="F6567" i="18"/>
  <c r="F6568" i="18"/>
  <c r="F6569" i="18"/>
  <c r="F6570" i="18"/>
  <c r="F6571" i="18"/>
  <c r="F6572" i="18"/>
  <c r="F6573" i="18"/>
  <c r="F6574" i="18"/>
  <c r="F6575" i="18"/>
  <c r="F6576" i="18"/>
  <c r="F6577" i="18"/>
  <c r="F6578" i="18"/>
  <c r="F6579" i="18"/>
  <c r="F6580" i="18"/>
  <c r="F6581" i="18"/>
  <c r="F6582" i="18"/>
  <c r="F6583" i="18"/>
  <c r="F6584" i="18"/>
  <c r="F6585" i="18"/>
  <c r="F6586" i="18"/>
  <c r="F6587" i="18"/>
  <c r="F6588" i="18"/>
  <c r="F6589" i="18"/>
  <c r="F6590" i="18"/>
  <c r="F6591" i="18"/>
  <c r="F6592" i="18"/>
  <c r="F6593" i="18"/>
  <c r="F6594" i="18"/>
  <c r="F6595" i="18"/>
  <c r="F6596" i="18"/>
  <c r="F6597" i="18"/>
  <c r="F6598" i="18"/>
  <c r="F6599" i="18"/>
  <c r="F6600" i="18"/>
  <c r="F6601" i="18"/>
  <c r="F6602" i="18"/>
  <c r="F6603" i="18"/>
  <c r="F6604" i="18"/>
  <c r="F6605" i="18"/>
  <c r="F6606" i="18"/>
  <c r="F6607" i="18"/>
  <c r="F6608" i="18"/>
  <c r="F6609" i="18"/>
  <c r="F6610" i="18"/>
  <c r="F6611" i="18"/>
  <c r="F6612" i="18"/>
  <c r="F6613" i="18"/>
  <c r="F6614" i="18"/>
  <c r="F6615" i="18"/>
  <c r="F6616" i="18"/>
  <c r="F6617" i="18"/>
  <c r="F6618" i="18"/>
  <c r="F6619" i="18"/>
  <c r="F6620" i="18"/>
  <c r="F6621" i="18"/>
  <c r="F6622" i="18"/>
  <c r="F6623" i="18"/>
  <c r="F6624" i="18"/>
  <c r="F6625" i="18"/>
  <c r="F6626" i="18"/>
  <c r="F6627" i="18"/>
  <c r="F6628" i="18"/>
  <c r="F6629" i="18"/>
  <c r="F6630" i="18"/>
  <c r="F6631" i="18"/>
  <c r="F6632" i="18"/>
  <c r="F6633" i="18"/>
  <c r="F6634" i="18"/>
  <c r="F6635" i="18"/>
  <c r="F6636" i="18"/>
  <c r="F6637" i="18"/>
  <c r="F6638" i="18"/>
  <c r="F6639" i="18"/>
  <c r="F6640" i="18"/>
  <c r="F6641" i="18"/>
  <c r="F6642" i="18"/>
  <c r="F6643" i="18"/>
  <c r="F6644" i="18"/>
  <c r="F6645" i="18"/>
  <c r="F6646" i="18"/>
  <c r="F6647" i="18"/>
  <c r="F6648" i="18"/>
  <c r="F6649" i="18"/>
  <c r="F6650" i="18"/>
  <c r="F6651" i="18"/>
  <c r="F6652" i="18"/>
  <c r="F6653" i="18"/>
  <c r="F6654" i="18"/>
  <c r="F6655" i="18"/>
  <c r="F6656" i="18"/>
  <c r="F6657" i="18"/>
  <c r="F6658" i="18"/>
  <c r="F6659" i="18"/>
  <c r="F6660" i="18"/>
  <c r="F6661" i="18"/>
  <c r="F6662" i="18"/>
  <c r="F6663" i="18"/>
  <c r="F6664" i="18"/>
  <c r="F6665" i="18"/>
  <c r="F6666" i="18"/>
  <c r="F6667" i="18"/>
  <c r="F6668" i="18"/>
  <c r="F6669" i="18"/>
  <c r="F6670" i="18"/>
  <c r="F6671" i="18"/>
  <c r="F6672" i="18"/>
  <c r="F6673" i="18"/>
  <c r="F6674" i="18"/>
  <c r="F6675" i="18"/>
  <c r="F6676" i="18"/>
  <c r="F6677" i="18"/>
  <c r="F6678" i="18"/>
  <c r="F6679" i="18"/>
  <c r="F6680" i="18"/>
  <c r="F6681" i="18"/>
  <c r="F6682" i="18"/>
  <c r="F6683" i="18"/>
  <c r="F6684" i="18"/>
  <c r="F6685" i="18"/>
  <c r="F6686" i="18"/>
  <c r="F6687" i="18"/>
  <c r="F6688" i="18"/>
  <c r="F6689" i="18"/>
  <c r="F6690" i="18"/>
  <c r="F6691" i="18"/>
  <c r="F6692" i="18"/>
  <c r="F6693" i="18"/>
  <c r="F6694" i="18"/>
  <c r="F6695" i="18"/>
  <c r="F6696" i="18"/>
  <c r="F6697" i="18"/>
  <c r="F6698" i="18"/>
  <c r="F6699" i="18"/>
  <c r="F6700" i="18"/>
  <c r="F6701" i="18"/>
  <c r="F6702" i="18"/>
  <c r="F6703" i="18"/>
  <c r="F6704" i="18"/>
  <c r="F6705" i="18"/>
  <c r="F6706" i="18"/>
  <c r="F6707" i="18"/>
  <c r="F6708" i="18"/>
  <c r="F6709" i="18"/>
  <c r="F6710" i="18"/>
  <c r="F6711" i="18"/>
  <c r="F6712" i="18"/>
  <c r="F6713" i="18"/>
  <c r="F6714" i="18"/>
  <c r="F6715" i="18"/>
  <c r="F6716" i="18"/>
  <c r="F6717" i="18"/>
  <c r="F6718" i="18"/>
  <c r="F6719" i="18"/>
  <c r="F6720" i="18"/>
  <c r="F6721" i="18"/>
  <c r="F6722" i="18"/>
  <c r="F6723" i="18"/>
  <c r="F6724" i="18"/>
  <c r="F6725" i="18"/>
  <c r="F6726" i="18"/>
  <c r="F6727" i="18"/>
  <c r="F6728" i="18"/>
  <c r="F6729" i="18"/>
  <c r="F6730" i="18"/>
  <c r="F6731" i="18"/>
  <c r="F6732" i="18"/>
  <c r="F6733" i="18"/>
  <c r="F6734" i="18"/>
  <c r="F6735" i="18"/>
  <c r="F6736" i="18"/>
  <c r="F6737" i="18"/>
  <c r="F6738" i="18"/>
  <c r="F6739" i="18"/>
  <c r="F6740" i="18"/>
  <c r="F6741" i="18"/>
  <c r="F6742" i="18"/>
  <c r="F6743" i="18"/>
  <c r="F6744" i="18"/>
  <c r="F6745" i="18"/>
  <c r="F6746" i="18"/>
  <c r="F6747" i="18"/>
  <c r="F6748" i="18"/>
  <c r="F6749" i="18"/>
  <c r="F6750" i="18"/>
  <c r="F6751" i="18"/>
  <c r="F6752" i="18"/>
  <c r="F6753" i="18"/>
  <c r="F6754" i="18"/>
  <c r="F6755" i="18"/>
  <c r="F6756" i="18"/>
  <c r="F6757" i="18"/>
  <c r="F6758" i="18"/>
  <c r="F6759" i="18"/>
  <c r="F6760" i="18"/>
  <c r="F6761" i="18"/>
  <c r="F6762" i="18"/>
  <c r="F6763" i="18"/>
  <c r="F6764" i="18"/>
  <c r="F6765" i="18"/>
  <c r="F6766" i="18"/>
  <c r="F6767" i="18"/>
  <c r="F6768" i="18"/>
  <c r="F6769" i="18"/>
  <c r="F6770" i="18"/>
  <c r="F6771" i="18"/>
  <c r="F6772" i="18"/>
  <c r="F6773" i="18"/>
  <c r="F6774" i="18"/>
  <c r="F6775" i="18"/>
  <c r="F6776" i="18"/>
  <c r="F6777" i="18"/>
  <c r="F6778" i="18"/>
  <c r="F6779" i="18"/>
  <c r="F6780" i="18"/>
  <c r="F6781" i="18"/>
  <c r="F6782" i="18"/>
  <c r="F6783" i="18"/>
  <c r="F6784" i="18"/>
  <c r="F6785" i="18"/>
  <c r="F6786" i="18"/>
  <c r="F6787" i="18"/>
  <c r="F6788" i="18"/>
  <c r="F6789" i="18"/>
  <c r="F6790" i="18"/>
  <c r="F6791" i="18"/>
  <c r="F6792" i="18"/>
  <c r="F6793" i="18"/>
  <c r="F6794" i="18"/>
  <c r="F6795" i="18"/>
  <c r="F6796" i="18"/>
  <c r="F6797" i="18"/>
  <c r="F6798" i="18"/>
  <c r="F6799" i="18"/>
  <c r="F6800" i="18"/>
  <c r="F6801" i="18"/>
  <c r="F6802" i="18"/>
  <c r="F6803" i="18"/>
  <c r="F6804" i="18"/>
  <c r="F6805" i="18"/>
  <c r="F6806" i="18"/>
  <c r="F6807" i="18"/>
  <c r="F6808" i="18"/>
  <c r="F6809" i="18"/>
  <c r="F6810" i="18"/>
  <c r="F6811" i="18"/>
  <c r="F6812" i="18"/>
  <c r="F6813" i="18"/>
  <c r="F6814" i="18"/>
  <c r="F6815" i="18"/>
  <c r="F6816" i="18"/>
  <c r="F6817" i="18"/>
  <c r="F6818" i="18"/>
  <c r="F6819" i="18"/>
  <c r="F6820" i="18"/>
  <c r="F6821" i="18"/>
  <c r="F6822" i="18"/>
  <c r="F6823" i="18"/>
  <c r="F6824" i="18"/>
  <c r="F6825" i="18"/>
  <c r="F6826" i="18"/>
  <c r="F6827" i="18"/>
  <c r="F6828" i="18"/>
  <c r="F6829" i="18"/>
  <c r="F6830" i="18"/>
  <c r="F6831" i="18"/>
  <c r="F6832" i="18"/>
  <c r="F6833" i="18"/>
  <c r="F6834" i="18"/>
  <c r="F6835" i="18"/>
  <c r="F6836" i="18"/>
  <c r="F6837" i="18"/>
  <c r="F6838" i="18"/>
  <c r="F6839" i="18"/>
  <c r="F6840" i="18"/>
  <c r="F6841" i="18"/>
  <c r="F6842" i="18"/>
  <c r="F6843" i="18"/>
  <c r="F6844" i="18"/>
  <c r="F6845" i="18"/>
  <c r="F6846" i="18"/>
  <c r="F6847" i="18"/>
  <c r="F6848" i="18"/>
  <c r="F6849" i="18"/>
  <c r="F6850" i="18"/>
  <c r="F6851" i="18"/>
  <c r="F6852" i="18"/>
  <c r="F6853" i="18"/>
  <c r="F6854" i="18"/>
  <c r="F6855" i="18"/>
  <c r="F6856" i="18"/>
  <c r="F6857" i="18"/>
  <c r="F6858" i="18"/>
  <c r="F6859" i="18"/>
  <c r="F6860" i="18"/>
  <c r="F6861" i="18"/>
  <c r="F6862" i="18"/>
  <c r="F6863" i="18"/>
  <c r="F6864" i="18"/>
  <c r="F6865" i="18"/>
  <c r="F6866" i="18"/>
  <c r="F6867" i="18"/>
  <c r="F6868" i="18"/>
  <c r="F6869" i="18"/>
  <c r="F6870" i="18"/>
  <c r="F6871" i="18"/>
  <c r="F6872" i="18"/>
  <c r="F6873" i="18"/>
  <c r="F6874" i="18"/>
  <c r="F6875" i="18"/>
  <c r="F6876" i="18"/>
  <c r="F6877" i="18"/>
  <c r="F6878" i="18"/>
  <c r="F6879" i="18"/>
  <c r="F6880" i="18"/>
  <c r="F6881" i="18"/>
  <c r="F6882" i="18"/>
  <c r="F6883" i="18"/>
  <c r="F6884" i="18"/>
  <c r="F6885" i="18"/>
  <c r="F6886" i="18"/>
  <c r="F6887" i="18"/>
  <c r="F6888" i="18"/>
  <c r="F6889" i="18"/>
  <c r="F6890" i="18"/>
  <c r="F6891" i="18"/>
  <c r="F6892" i="18"/>
  <c r="F6893" i="18"/>
  <c r="F6894" i="18"/>
  <c r="F6895" i="18"/>
  <c r="F6896" i="18"/>
  <c r="F6897" i="18"/>
  <c r="F6898" i="18"/>
  <c r="F6899" i="18"/>
  <c r="F6900" i="18"/>
  <c r="F6901" i="18"/>
  <c r="F6902" i="18"/>
  <c r="F6903" i="18"/>
  <c r="F6904" i="18"/>
  <c r="F6905" i="18"/>
  <c r="F6906" i="18"/>
  <c r="F6907" i="18"/>
  <c r="F6908" i="18"/>
  <c r="F6909" i="18"/>
  <c r="F6910" i="18"/>
  <c r="F6911" i="18"/>
  <c r="F6912" i="18"/>
  <c r="F6913" i="18"/>
  <c r="F6914" i="18"/>
  <c r="F6915" i="18"/>
  <c r="F6916" i="18"/>
  <c r="F6917" i="18"/>
  <c r="F6918" i="18"/>
  <c r="F6919" i="18"/>
  <c r="F6920" i="18"/>
  <c r="F6921" i="18"/>
  <c r="F6922" i="18"/>
  <c r="F6923" i="18"/>
  <c r="F6924" i="18"/>
  <c r="F6925" i="18"/>
  <c r="F6926" i="18"/>
  <c r="F6927" i="18"/>
  <c r="F6928" i="18"/>
  <c r="F6929" i="18"/>
  <c r="F6930" i="18"/>
  <c r="F6931" i="18"/>
  <c r="F6932" i="18"/>
  <c r="F6933" i="18"/>
  <c r="F6934" i="18"/>
  <c r="F6935" i="18"/>
  <c r="F6936" i="18"/>
  <c r="F6937" i="18"/>
  <c r="F6938" i="18"/>
  <c r="F6939" i="18"/>
  <c r="F6940" i="18"/>
  <c r="F6941" i="18"/>
  <c r="F6942" i="18"/>
  <c r="F6943" i="18"/>
  <c r="F6944" i="18"/>
  <c r="F6945" i="18"/>
  <c r="F6946" i="18"/>
  <c r="F6947" i="18"/>
  <c r="F6948" i="18"/>
  <c r="F6949" i="18"/>
  <c r="F6950" i="18"/>
  <c r="F6951" i="18"/>
  <c r="F6952" i="18"/>
  <c r="F6953" i="18"/>
  <c r="F6954" i="18"/>
  <c r="F6955" i="18"/>
  <c r="F6956" i="18"/>
  <c r="F6957" i="18"/>
  <c r="F6958" i="18"/>
  <c r="F6959" i="18"/>
  <c r="F6960" i="18"/>
  <c r="F6961" i="18"/>
  <c r="F6962" i="18"/>
  <c r="F6963" i="18"/>
  <c r="F6964" i="18"/>
  <c r="F6965" i="18"/>
  <c r="F6966" i="18"/>
  <c r="F6967" i="18"/>
  <c r="F6968" i="18"/>
  <c r="F6969" i="18"/>
  <c r="F6970" i="18"/>
  <c r="F6971" i="18"/>
  <c r="F6972" i="18"/>
  <c r="F6973" i="18"/>
  <c r="F6974" i="18"/>
  <c r="F6975" i="18"/>
  <c r="F6976" i="18"/>
  <c r="F6977" i="18"/>
  <c r="F6978" i="18"/>
  <c r="F6979" i="18"/>
  <c r="F6980" i="18"/>
  <c r="F6981" i="18"/>
  <c r="F6982" i="18"/>
  <c r="F6983" i="18"/>
  <c r="F6984" i="18"/>
  <c r="F6985" i="18"/>
  <c r="F6986" i="18"/>
  <c r="F6987" i="18"/>
  <c r="F6988" i="18"/>
  <c r="F6989" i="18"/>
  <c r="F6990" i="18"/>
  <c r="F6991" i="18"/>
  <c r="F6992" i="18"/>
  <c r="F6993" i="18"/>
  <c r="F6994" i="18"/>
  <c r="F6995" i="18"/>
  <c r="F6996" i="18"/>
  <c r="F6997" i="18"/>
  <c r="F6998" i="18"/>
  <c r="F6999" i="18"/>
  <c r="F7000" i="18"/>
  <c r="F7001" i="18"/>
  <c r="F7002" i="18"/>
  <c r="F7003" i="18"/>
  <c r="F7004" i="18"/>
  <c r="F7005" i="18"/>
  <c r="F7006" i="18"/>
  <c r="F7007" i="18"/>
  <c r="F7008" i="18"/>
  <c r="F7009" i="18"/>
  <c r="F7010" i="18"/>
  <c r="F7011" i="18"/>
  <c r="F7012" i="18"/>
  <c r="F7013" i="18"/>
  <c r="F7014" i="18"/>
  <c r="F7015" i="18"/>
  <c r="F7016" i="18"/>
  <c r="F7017" i="18"/>
  <c r="F7018" i="18"/>
  <c r="F7019" i="18"/>
  <c r="F7020" i="18"/>
  <c r="F7021" i="18"/>
  <c r="F7022" i="18"/>
  <c r="F7023" i="18"/>
  <c r="F7024" i="18"/>
  <c r="F7025" i="18"/>
  <c r="F7026" i="18"/>
  <c r="F7027" i="18"/>
  <c r="F7028" i="18"/>
  <c r="F7029" i="18"/>
  <c r="F7030" i="18"/>
  <c r="F7031" i="18"/>
  <c r="F7032" i="18"/>
  <c r="F7033" i="18"/>
  <c r="F7034" i="18"/>
  <c r="F7035" i="18"/>
  <c r="F7036" i="18"/>
  <c r="F7037" i="18"/>
  <c r="F7038" i="18"/>
  <c r="F7039" i="18"/>
  <c r="F7040" i="18"/>
  <c r="F7041" i="18"/>
  <c r="F7042" i="18"/>
  <c r="F7043" i="18"/>
  <c r="F7044" i="18"/>
  <c r="F7045" i="18"/>
  <c r="F7046" i="18"/>
  <c r="F7047" i="18"/>
  <c r="F7048" i="18"/>
  <c r="F7049" i="18"/>
  <c r="F7050" i="18"/>
  <c r="F7051" i="18"/>
  <c r="F7052" i="18"/>
  <c r="F7053" i="18"/>
  <c r="F7054" i="18"/>
  <c r="F7055" i="18"/>
  <c r="F7056" i="18"/>
  <c r="F7057" i="18"/>
  <c r="F7058" i="18"/>
  <c r="F7059" i="18"/>
  <c r="F7060" i="18"/>
  <c r="F7061" i="18"/>
  <c r="F7062" i="18"/>
  <c r="F7063" i="18"/>
  <c r="F7064" i="18"/>
  <c r="F7065" i="18"/>
  <c r="F7066" i="18"/>
  <c r="F7067" i="18"/>
  <c r="F7068" i="18"/>
  <c r="F7069" i="18"/>
  <c r="F7070" i="18"/>
  <c r="F7071" i="18"/>
  <c r="F7072" i="18"/>
  <c r="F7073" i="18"/>
  <c r="F7074" i="18"/>
  <c r="F7075" i="18"/>
  <c r="F7076" i="18"/>
  <c r="F7077" i="18"/>
  <c r="F7078" i="18"/>
  <c r="F7079" i="18"/>
  <c r="F7080" i="18"/>
  <c r="F7081" i="18"/>
  <c r="F7082" i="18"/>
  <c r="F7083" i="18"/>
  <c r="F7084" i="18"/>
  <c r="F7085" i="18"/>
  <c r="F7086" i="18"/>
  <c r="F7087" i="18"/>
  <c r="F7088" i="18"/>
  <c r="F7089" i="18"/>
  <c r="F7090" i="18"/>
  <c r="F7091" i="18"/>
  <c r="F7092" i="18"/>
  <c r="F7093" i="18"/>
  <c r="F7094" i="18"/>
  <c r="F7095" i="18"/>
  <c r="F7096" i="18"/>
  <c r="F7097" i="18"/>
  <c r="F7098" i="18"/>
  <c r="F7099" i="18"/>
  <c r="F7100" i="18"/>
  <c r="F7101" i="18"/>
  <c r="F7102" i="18"/>
  <c r="F7103" i="18"/>
  <c r="F7104" i="18"/>
  <c r="F7105" i="18"/>
  <c r="F7106" i="18"/>
  <c r="F7107" i="18"/>
  <c r="F7108" i="18"/>
  <c r="F7109" i="18"/>
  <c r="F7110" i="18"/>
  <c r="F7111" i="18"/>
  <c r="F7112" i="18"/>
  <c r="F7113" i="18"/>
  <c r="F7114" i="18"/>
  <c r="F7115" i="18"/>
  <c r="F7116" i="18"/>
  <c r="F7117" i="18"/>
  <c r="F7118" i="18"/>
  <c r="F7119" i="18"/>
  <c r="F7120" i="18"/>
  <c r="F7121" i="18"/>
  <c r="F7122" i="18"/>
  <c r="F7123" i="18"/>
  <c r="F7124" i="18"/>
  <c r="F7125" i="18"/>
  <c r="F7126" i="18"/>
  <c r="F7127" i="18"/>
  <c r="F7128" i="18"/>
  <c r="F7129" i="18"/>
  <c r="F7130" i="18"/>
  <c r="F7131" i="18"/>
  <c r="F7132" i="18"/>
  <c r="F7133" i="18"/>
  <c r="F7134" i="18"/>
  <c r="F7135" i="18"/>
  <c r="F7136" i="18"/>
  <c r="F7137" i="18"/>
  <c r="F7138" i="18"/>
  <c r="F7139" i="18"/>
  <c r="F7140" i="18"/>
  <c r="F7141" i="18"/>
  <c r="F7142" i="18"/>
  <c r="F7143" i="18"/>
  <c r="F7144" i="18"/>
  <c r="F7145" i="18"/>
  <c r="F7146" i="18"/>
  <c r="F7147" i="18"/>
  <c r="F7148" i="18"/>
  <c r="F7149" i="18"/>
  <c r="F7150" i="18"/>
  <c r="F7151" i="18"/>
  <c r="F7152" i="18"/>
  <c r="F7153" i="18"/>
  <c r="F7154" i="18"/>
  <c r="F7155" i="18"/>
  <c r="F7156" i="18"/>
  <c r="F7157" i="18"/>
  <c r="F7158" i="18"/>
  <c r="F7159" i="18"/>
  <c r="F7160" i="18"/>
  <c r="F7161" i="18"/>
  <c r="F7162" i="18"/>
  <c r="F7163" i="18"/>
  <c r="F7164" i="18"/>
  <c r="F7165" i="18"/>
  <c r="F7166" i="18"/>
  <c r="F7167" i="18"/>
  <c r="F7168" i="18"/>
  <c r="F7169" i="18"/>
  <c r="F7170" i="18"/>
  <c r="F7171" i="18"/>
  <c r="F7172" i="18"/>
  <c r="F7173" i="18"/>
  <c r="F7174" i="18"/>
  <c r="F7175" i="18"/>
  <c r="F7176" i="18"/>
  <c r="F7177" i="18"/>
  <c r="F7178" i="18"/>
  <c r="F7179" i="18"/>
  <c r="F7180" i="18"/>
  <c r="F7181" i="18"/>
  <c r="F7182" i="18"/>
  <c r="F7183" i="18"/>
  <c r="F7184" i="18"/>
  <c r="F7185" i="18"/>
  <c r="F7186" i="18"/>
  <c r="F7187" i="18"/>
  <c r="F7188" i="18"/>
  <c r="F7189" i="18"/>
  <c r="F7190" i="18"/>
  <c r="F7191" i="18"/>
  <c r="F7192" i="18"/>
  <c r="F7193" i="18"/>
  <c r="F7194" i="18"/>
  <c r="F7195" i="18"/>
  <c r="F7196" i="18"/>
  <c r="F7197" i="18"/>
  <c r="F7198" i="18"/>
  <c r="F7199" i="18"/>
  <c r="F7200" i="18"/>
  <c r="F7201" i="18"/>
  <c r="F7202" i="18"/>
  <c r="F7203" i="18"/>
  <c r="F7204" i="18"/>
  <c r="F7205" i="18"/>
  <c r="F7206" i="18"/>
  <c r="F7207" i="18"/>
  <c r="F7208" i="18"/>
  <c r="F7209" i="18"/>
  <c r="F7210" i="18"/>
  <c r="F7211" i="18"/>
  <c r="F7212" i="18"/>
  <c r="F7213" i="18"/>
  <c r="F7214" i="18"/>
  <c r="F7215" i="18"/>
  <c r="F7216" i="18"/>
  <c r="F7217" i="18"/>
  <c r="F7218" i="18"/>
  <c r="F7219" i="18"/>
  <c r="F7220" i="18"/>
  <c r="F7221" i="18"/>
  <c r="F7222" i="18"/>
  <c r="F7223" i="18"/>
  <c r="F7224" i="18"/>
  <c r="F7225" i="18"/>
  <c r="F7226" i="18"/>
  <c r="F7227" i="18"/>
  <c r="F7228" i="18"/>
  <c r="F7229" i="18"/>
  <c r="F7230" i="18"/>
  <c r="F7231" i="18"/>
  <c r="F7232" i="18"/>
  <c r="F7233" i="18"/>
  <c r="F7234" i="18"/>
  <c r="F7235" i="18"/>
  <c r="F7236" i="18"/>
  <c r="F7237" i="18"/>
  <c r="F7238" i="18"/>
  <c r="F7239" i="18"/>
  <c r="F7240" i="18"/>
  <c r="F7241" i="18"/>
  <c r="F7242" i="18"/>
  <c r="F7243" i="18"/>
  <c r="F7244" i="18"/>
  <c r="F7245" i="18"/>
  <c r="F7246" i="18"/>
  <c r="F7247" i="18"/>
  <c r="F7248" i="18"/>
  <c r="F7249" i="18"/>
  <c r="F7250" i="18"/>
  <c r="F7251" i="18"/>
  <c r="F7252" i="18"/>
  <c r="F7253" i="18"/>
  <c r="F7254" i="18"/>
  <c r="F7255" i="18"/>
  <c r="F7256" i="18"/>
  <c r="F7257" i="18"/>
  <c r="F7258" i="18"/>
  <c r="F7259" i="18"/>
  <c r="F7260" i="18"/>
  <c r="F7261" i="18"/>
  <c r="F7262" i="18"/>
  <c r="F7263" i="18"/>
  <c r="F7264" i="18"/>
  <c r="F7265" i="18"/>
  <c r="F7266" i="18"/>
  <c r="F7267" i="18"/>
  <c r="F7268" i="18"/>
  <c r="F7269" i="18"/>
  <c r="F7270" i="18"/>
  <c r="F7271" i="18"/>
  <c r="F7272" i="18"/>
  <c r="F7273" i="18"/>
  <c r="F7274" i="18"/>
  <c r="F7275" i="18"/>
  <c r="F7276" i="18"/>
  <c r="F7277" i="18"/>
  <c r="F7278" i="18"/>
  <c r="F7279" i="18"/>
  <c r="F7280" i="18"/>
  <c r="F7281" i="18"/>
  <c r="F7282" i="18"/>
  <c r="F7283" i="18"/>
  <c r="F7284" i="18"/>
  <c r="F7285" i="18"/>
  <c r="F7286" i="18"/>
  <c r="F7287" i="18"/>
  <c r="F7288" i="18"/>
  <c r="F7289" i="18"/>
  <c r="F7290" i="18"/>
  <c r="F7291" i="18"/>
  <c r="F7292" i="18"/>
  <c r="F7293" i="18"/>
  <c r="F7294" i="18"/>
  <c r="F7295" i="18"/>
  <c r="F7296" i="18"/>
  <c r="F7297" i="18"/>
  <c r="F7298" i="18"/>
  <c r="F7299" i="18"/>
  <c r="F7300" i="18"/>
  <c r="F7301" i="18"/>
  <c r="F7302" i="18"/>
  <c r="F7303" i="18"/>
  <c r="F7304" i="18"/>
  <c r="F7305" i="18"/>
  <c r="F7306" i="18"/>
  <c r="F7307" i="18"/>
  <c r="F7308" i="18"/>
  <c r="F7309" i="18"/>
  <c r="F7310" i="18"/>
  <c r="F7311" i="18"/>
  <c r="F7312" i="18"/>
  <c r="F7313" i="18"/>
  <c r="F7314" i="18"/>
  <c r="F7315" i="18"/>
  <c r="F7316" i="18"/>
  <c r="F7317" i="18"/>
  <c r="F7318" i="18"/>
  <c r="F7319" i="18"/>
  <c r="F7320" i="18"/>
  <c r="F7321" i="18"/>
  <c r="F7322" i="18"/>
  <c r="F7323" i="18"/>
  <c r="F7324" i="18"/>
  <c r="F7325" i="18"/>
  <c r="F7326" i="18"/>
  <c r="F7327" i="18"/>
  <c r="F7328" i="18"/>
  <c r="F7329" i="18"/>
  <c r="F7330" i="18"/>
  <c r="F7331" i="18"/>
  <c r="F7332" i="18"/>
  <c r="F7333" i="18"/>
  <c r="F7334" i="18"/>
  <c r="F7335" i="18"/>
  <c r="F7336" i="18"/>
  <c r="F7337" i="18"/>
  <c r="F7338" i="18"/>
  <c r="F7339" i="18"/>
  <c r="F7340" i="18"/>
  <c r="F7341" i="18"/>
  <c r="F7342" i="18"/>
  <c r="F7343" i="18"/>
  <c r="F7344" i="18"/>
  <c r="F7345" i="18"/>
  <c r="F7346" i="18"/>
  <c r="F7347" i="18"/>
  <c r="F7348" i="18"/>
  <c r="F7349" i="18"/>
  <c r="F7350" i="18"/>
  <c r="F7351" i="18"/>
  <c r="F7352" i="18"/>
  <c r="F7353" i="18"/>
  <c r="F7354" i="18"/>
  <c r="F7355" i="18"/>
  <c r="F7356" i="18"/>
  <c r="F7357" i="18"/>
  <c r="F7358" i="18"/>
  <c r="F7359" i="18"/>
  <c r="F7360" i="18"/>
  <c r="F7361" i="18"/>
  <c r="F7362" i="18"/>
  <c r="F7363" i="18"/>
  <c r="F7364" i="18"/>
  <c r="F7365" i="18"/>
  <c r="F7366" i="18"/>
  <c r="F7367" i="18"/>
  <c r="F7368" i="18"/>
  <c r="F7369" i="18"/>
  <c r="F7370" i="18"/>
  <c r="F7371" i="18"/>
  <c r="F7372" i="18"/>
  <c r="F7373" i="18"/>
  <c r="F7374" i="18"/>
  <c r="F7375" i="18"/>
  <c r="F7376" i="18"/>
  <c r="F7377" i="18"/>
  <c r="F7378" i="18"/>
  <c r="F7379" i="18"/>
  <c r="F7380" i="18"/>
  <c r="F7381" i="18"/>
  <c r="F7382" i="18"/>
  <c r="F7383" i="18"/>
  <c r="F7384" i="18"/>
  <c r="F7385" i="18"/>
  <c r="F7386" i="18"/>
  <c r="F7387" i="18"/>
  <c r="F7388" i="18"/>
  <c r="F7389" i="18"/>
  <c r="F7390" i="18"/>
  <c r="F7391" i="18"/>
  <c r="F7392" i="18"/>
  <c r="F7393" i="18"/>
  <c r="F7394" i="18"/>
  <c r="F7395" i="18"/>
  <c r="F7396" i="18"/>
  <c r="F7397" i="18"/>
  <c r="F7398" i="18"/>
  <c r="F7399" i="18"/>
  <c r="F7400" i="18"/>
  <c r="F7401" i="18"/>
  <c r="F7402" i="18"/>
  <c r="F7403" i="18"/>
  <c r="F7404" i="18"/>
  <c r="F7405" i="18"/>
  <c r="F7406" i="18"/>
  <c r="F7407" i="18"/>
  <c r="F7408" i="18"/>
  <c r="F7409" i="18"/>
  <c r="F7410" i="18"/>
  <c r="F7411" i="18"/>
  <c r="F7412" i="18"/>
  <c r="F7413" i="18"/>
  <c r="F7414" i="18"/>
  <c r="F7415" i="18"/>
  <c r="F7416" i="18"/>
  <c r="F7417" i="18"/>
  <c r="F7418" i="18"/>
  <c r="F7419" i="18"/>
  <c r="F7420" i="18"/>
  <c r="F7421" i="18"/>
  <c r="F7422" i="18"/>
  <c r="F7423" i="18"/>
  <c r="F7424" i="18"/>
  <c r="F7425" i="18"/>
  <c r="F7426" i="18"/>
  <c r="F7427" i="18"/>
  <c r="F7428" i="18"/>
  <c r="F7429" i="18"/>
  <c r="F7430" i="18"/>
  <c r="F7431" i="18"/>
  <c r="F7432" i="18"/>
  <c r="F7433" i="18"/>
  <c r="F7434" i="18"/>
  <c r="F7435" i="18"/>
  <c r="F7436" i="18"/>
  <c r="F7437" i="18"/>
  <c r="F7438" i="18"/>
  <c r="F7439" i="18"/>
  <c r="F7440" i="18"/>
  <c r="F7441" i="18"/>
  <c r="F7442" i="18"/>
  <c r="F7443" i="18"/>
  <c r="F7444" i="18"/>
  <c r="F7445" i="18"/>
  <c r="F7446" i="18"/>
  <c r="F7447" i="18"/>
  <c r="F7448" i="18"/>
  <c r="F7449" i="18"/>
  <c r="F7450" i="18"/>
  <c r="F7451" i="18"/>
  <c r="F7452" i="18"/>
  <c r="F7453" i="18"/>
  <c r="F7454" i="18"/>
  <c r="F7455" i="18"/>
  <c r="F7456" i="18"/>
  <c r="F7457" i="18"/>
  <c r="F7458" i="18"/>
  <c r="F7459" i="18"/>
  <c r="F7460" i="18"/>
  <c r="F7461" i="18"/>
  <c r="F7462" i="18"/>
  <c r="F7463" i="18"/>
  <c r="F7464" i="18"/>
  <c r="F7465" i="18"/>
  <c r="F7466" i="18"/>
  <c r="F7467" i="18"/>
  <c r="F7468" i="18"/>
  <c r="F7469" i="18"/>
  <c r="F7470" i="18"/>
  <c r="F7471" i="18"/>
  <c r="F7472" i="18"/>
  <c r="F7473" i="18"/>
  <c r="F7474" i="18"/>
  <c r="F7475" i="18"/>
  <c r="F7476" i="18"/>
  <c r="F7477" i="18"/>
  <c r="F7478" i="18"/>
  <c r="F7479" i="18"/>
  <c r="F7480" i="18"/>
  <c r="F7481" i="18"/>
  <c r="F7482" i="18"/>
  <c r="F7483" i="18"/>
  <c r="F7484" i="18"/>
  <c r="F7485" i="18"/>
  <c r="F7486" i="18"/>
  <c r="F7487" i="18"/>
  <c r="F7488" i="18"/>
  <c r="F7489" i="18"/>
  <c r="F7490" i="18"/>
  <c r="F7491" i="18"/>
  <c r="F7492" i="18"/>
  <c r="F7493" i="18"/>
  <c r="F7494" i="18"/>
  <c r="F7495" i="18"/>
  <c r="F7496" i="18"/>
  <c r="F7497" i="18"/>
  <c r="F7498" i="18"/>
  <c r="F7499" i="18"/>
  <c r="F7500" i="18"/>
  <c r="F7501" i="18"/>
  <c r="F7502" i="18"/>
  <c r="F7503" i="18"/>
  <c r="F7504" i="18"/>
  <c r="F7505" i="18"/>
  <c r="F7506" i="18"/>
  <c r="F7507" i="18"/>
  <c r="F7508" i="18"/>
  <c r="F7509" i="18"/>
  <c r="F7510" i="18"/>
  <c r="F7511" i="18"/>
  <c r="F7512" i="18"/>
  <c r="F7513" i="18"/>
  <c r="F7514" i="18"/>
  <c r="F7515" i="18"/>
  <c r="F7516" i="18"/>
  <c r="F7517" i="18"/>
  <c r="F7518" i="18"/>
  <c r="F7519" i="18"/>
  <c r="F7520" i="18"/>
  <c r="F7521" i="18"/>
  <c r="F7522" i="18"/>
  <c r="F7523" i="18"/>
  <c r="F7524" i="18"/>
  <c r="F7525" i="18"/>
  <c r="F7526" i="18"/>
  <c r="F7527" i="18"/>
  <c r="F7528" i="18"/>
  <c r="F7529" i="18"/>
  <c r="F7530" i="18"/>
  <c r="F7531" i="18"/>
  <c r="F7532" i="18"/>
  <c r="F7533" i="18"/>
  <c r="F7534" i="18"/>
  <c r="F7535" i="18"/>
  <c r="F7536" i="18"/>
  <c r="F7537" i="18"/>
  <c r="F7538" i="18"/>
  <c r="F7539" i="18"/>
  <c r="F7540" i="18"/>
  <c r="F7541" i="18"/>
  <c r="F7542" i="18"/>
  <c r="F7543" i="18"/>
  <c r="F7544" i="18"/>
  <c r="F7545" i="18"/>
  <c r="F7546" i="18"/>
  <c r="F7547" i="18"/>
  <c r="F7548" i="18"/>
  <c r="F7549" i="18"/>
  <c r="F7550" i="18"/>
  <c r="F7551" i="18"/>
  <c r="F7552" i="18"/>
  <c r="F7553" i="18"/>
  <c r="F7554" i="18"/>
  <c r="F7555" i="18"/>
  <c r="F7556" i="18"/>
  <c r="F7557" i="18"/>
  <c r="F7558" i="18"/>
  <c r="F7559" i="18"/>
  <c r="F7560" i="18"/>
  <c r="F7561" i="18"/>
  <c r="F7562" i="18"/>
  <c r="F7563" i="18"/>
  <c r="F7564" i="18"/>
  <c r="F7565" i="18"/>
  <c r="F7566" i="18"/>
  <c r="F7567" i="18"/>
  <c r="F7568" i="18"/>
  <c r="F7569" i="18"/>
  <c r="F7570" i="18"/>
  <c r="F7571" i="18"/>
  <c r="F7572" i="18"/>
  <c r="F7573" i="18"/>
  <c r="F7574" i="18"/>
  <c r="F7575" i="18"/>
  <c r="F7576" i="18"/>
  <c r="F7577" i="18"/>
  <c r="F7578" i="18"/>
  <c r="F7579" i="18"/>
  <c r="F7580" i="18"/>
  <c r="F7581" i="18"/>
  <c r="F7582" i="18"/>
  <c r="F7583" i="18"/>
  <c r="F7584" i="18"/>
  <c r="F7585" i="18"/>
  <c r="F7586" i="18"/>
  <c r="F7587" i="18"/>
  <c r="F7588" i="18"/>
  <c r="F7589" i="18"/>
  <c r="F7590" i="18"/>
  <c r="F7591" i="18"/>
  <c r="F7592" i="18"/>
  <c r="F7593" i="18"/>
  <c r="F7594" i="18"/>
  <c r="F7595" i="18"/>
  <c r="F7596" i="18"/>
  <c r="F7597" i="18"/>
  <c r="F7598" i="18"/>
  <c r="F7599" i="18"/>
  <c r="F7600" i="18"/>
  <c r="F7601" i="18"/>
  <c r="F7602" i="18"/>
  <c r="F7603" i="18"/>
  <c r="F7604" i="18"/>
  <c r="F7605" i="18"/>
  <c r="F7606" i="18"/>
  <c r="F7607" i="18"/>
  <c r="F7608" i="18"/>
  <c r="F7609" i="18"/>
  <c r="F7610" i="18"/>
  <c r="F7611" i="18"/>
  <c r="F7612" i="18"/>
  <c r="F7613" i="18"/>
  <c r="F7614" i="18"/>
  <c r="F7615" i="18"/>
  <c r="F7616" i="18"/>
  <c r="F7617" i="18"/>
  <c r="F7618" i="18"/>
  <c r="F7619" i="18"/>
  <c r="F7620" i="18"/>
  <c r="F7621" i="18"/>
  <c r="F7622" i="18"/>
  <c r="F7623" i="18"/>
  <c r="F7624" i="18"/>
  <c r="F7625" i="18"/>
  <c r="F7626" i="18"/>
  <c r="F7627" i="18"/>
  <c r="F7628" i="18"/>
  <c r="F7629" i="18"/>
  <c r="F7630" i="18"/>
  <c r="F7631" i="18"/>
  <c r="F7632" i="18"/>
  <c r="F7633" i="18"/>
  <c r="F7634" i="18"/>
  <c r="F7635" i="18"/>
  <c r="F7636" i="18"/>
  <c r="F7637" i="18"/>
  <c r="F7638" i="18"/>
  <c r="F7639" i="18"/>
  <c r="F7640" i="18"/>
  <c r="F7641" i="18"/>
  <c r="F7642" i="18"/>
  <c r="F7643" i="18"/>
  <c r="F7644" i="18"/>
  <c r="F7645" i="18"/>
  <c r="F7646" i="18"/>
  <c r="F7647" i="18"/>
  <c r="F7648" i="18"/>
  <c r="F7649" i="18"/>
  <c r="F7650" i="18"/>
  <c r="F7651" i="18"/>
  <c r="F7652" i="18"/>
  <c r="F7653" i="18"/>
  <c r="F7654" i="18"/>
  <c r="F7655" i="18"/>
  <c r="F7656" i="18"/>
  <c r="F7657" i="18"/>
  <c r="F7658" i="18"/>
  <c r="F7659" i="18"/>
  <c r="F7660" i="18"/>
  <c r="F7661" i="18"/>
  <c r="F7662" i="18"/>
  <c r="F7663" i="18"/>
  <c r="F7664" i="18"/>
  <c r="F7665" i="18"/>
  <c r="F7666" i="18"/>
  <c r="F7667" i="18"/>
  <c r="F7668" i="18"/>
  <c r="F7669" i="18"/>
  <c r="F7670" i="18"/>
  <c r="F7671" i="18"/>
  <c r="F7672" i="18"/>
  <c r="F7673" i="18"/>
  <c r="F7674" i="18"/>
  <c r="F7675" i="18"/>
  <c r="F7676" i="18"/>
  <c r="F7677" i="18"/>
  <c r="F7678" i="18"/>
  <c r="F7679" i="18"/>
  <c r="F7680" i="18"/>
  <c r="F7681" i="18"/>
  <c r="F7682" i="18"/>
  <c r="F7683" i="18"/>
  <c r="F7684" i="18"/>
  <c r="F7685" i="18"/>
  <c r="F7686" i="18"/>
  <c r="F7687" i="18"/>
  <c r="F7688" i="18"/>
  <c r="F7689" i="18"/>
  <c r="F7690" i="18"/>
  <c r="F7691" i="18"/>
  <c r="F7692" i="18"/>
  <c r="F7693" i="18"/>
  <c r="F7694" i="18"/>
  <c r="F7695" i="18"/>
  <c r="F7696" i="18"/>
  <c r="F7697" i="18"/>
  <c r="F7698" i="18"/>
  <c r="F7699" i="18"/>
  <c r="F7700" i="18"/>
  <c r="F7701" i="18"/>
  <c r="F7702" i="18"/>
  <c r="F7703" i="18"/>
  <c r="F7704" i="18"/>
  <c r="F7705" i="18"/>
  <c r="F7706" i="18"/>
  <c r="F7707" i="18"/>
  <c r="F7708" i="18"/>
  <c r="F7709" i="18"/>
  <c r="F7710" i="18"/>
  <c r="F7711" i="18"/>
  <c r="F7712" i="18"/>
  <c r="F7713" i="18"/>
  <c r="F7714" i="18"/>
  <c r="F7715" i="18"/>
  <c r="F7716" i="18"/>
  <c r="F7717" i="18"/>
  <c r="F7718" i="18"/>
  <c r="F7719" i="18"/>
  <c r="F7720" i="18"/>
  <c r="F7721" i="18"/>
  <c r="F7722" i="18"/>
  <c r="F7723" i="18"/>
  <c r="F7724" i="18"/>
  <c r="F7725" i="18"/>
  <c r="F7726" i="18"/>
  <c r="F7727" i="18"/>
  <c r="F7728" i="18"/>
  <c r="F7729" i="18"/>
  <c r="F7730" i="18"/>
  <c r="F7731" i="18"/>
  <c r="F7732" i="18"/>
  <c r="F7733" i="18"/>
  <c r="F7734" i="18"/>
  <c r="F7735" i="18"/>
  <c r="F7736" i="18"/>
  <c r="F7737" i="18"/>
  <c r="F7738" i="18"/>
  <c r="F7739" i="18"/>
  <c r="F7740" i="18"/>
  <c r="F7741" i="18"/>
  <c r="F7742" i="18"/>
  <c r="F7743" i="18"/>
  <c r="F7744" i="18"/>
  <c r="F7745" i="18"/>
  <c r="F7746" i="18"/>
  <c r="F7747" i="18"/>
  <c r="F7748" i="18"/>
  <c r="F7749" i="18"/>
  <c r="F7750" i="18"/>
  <c r="F7751" i="18"/>
  <c r="F7752" i="18"/>
  <c r="F7753" i="18"/>
  <c r="F7754" i="18"/>
  <c r="F7755" i="18"/>
  <c r="F7756" i="18"/>
  <c r="F7757" i="18"/>
  <c r="F7758" i="18"/>
  <c r="F7759" i="18"/>
  <c r="F7760" i="18"/>
  <c r="F7761" i="18"/>
  <c r="F7762" i="18"/>
  <c r="F7763" i="18"/>
  <c r="F7764" i="18"/>
  <c r="F7765" i="18"/>
  <c r="F7766" i="18"/>
  <c r="F7767" i="18"/>
  <c r="F7768" i="18"/>
  <c r="F7769" i="18"/>
  <c r="F7770" i="18"/>
  <c r="F7771" i="18"/>
  <c r="F7772" i="18"/>
  <c r="F7773" i="18"/>
  <c r="F7774" i="18"/>
  <c r="F7775" i="18"/>
  <c r="F7776" i="18"/>
  <c r="F7777" i="18"/>
  <c r="F7778" i="18"/>
  <c r="F7779" i="18"/>
  <c r="F7780" i="18"/>
  <c r="F7781" i="18"/>
  <c r="F7782" i="18"/>
  <c r="F7783" i="18"/>
  <c r="F7784" i="18"/>
  <c r="F7785" i="18"/>
  <c r="F7786" i="18"/>
  <c r="F7787" i="18"/>
  <c r="F7788" i="18"/>
  <c r="F7789" i="18"/>
  <c r="F7790" i="18"/>
  <c r="F7791" i="18"/>
  <c r="F7792" i="18"/>
  <c r="F7793" i="18"/>
  <c r="F7794" i="18"/>
  <c r="F7795" i="18"/>
  <c r="F7796" i="18"/>
  <c r="F7797" i="18"/>
  <c r="F7798" i="18"/>
  <c r="F7799" i="18"/>
  <c r="F7800" i="18"/>
  <c r="F7801" i="18"/>
  <c r="F7802" i="18"/>
  <c r="F7803" i="18"/>
  <c r="F7804" i="18"/>
  <c r="F7805" i="18"/>
  <c r="F7806" i="18"/>
  <c r="F7807" i="18"/>
  <c r="F7808" i="18"/>
  <c r="F7809" i="18"/>
  <c r="F7810" i="18"/>
  <c r="F7811" i="18"/>
  <c r="F7812" i="18"/>
  <c r="F7813" i="18"/>
  <c r="F7814" i="18"/>
  <c r="F7815" i="18"/>
  <c r="F7816" i="18"/>
  <c r="F7817" i="18"/>
  <c r="F7818" i="18"/>
  <c r="F7819" i="18"/>
  <c r="F7820" i="18"/>
  <c r="F7821" i="18"/>
  <c r="F7822" i="18"/>
  <c r="F7823" i="18"/>
  <c r="F7824" i="18"/>
  <c r="F7825" i="18"/>
  <c r="F7826" i="18"/>
  <c r="F7827" i="18"/>
  <c r="F7828" i="18"/>
  <c r="F7829" i="18"/>
  <c r="F7830" i="18"/>
  <c r="F7831" i="18"/>
  <c r="F7832" i="18"/>
  <c r="F7833" i="18"/>
  <c r="F7834" i="18"/>
  <c r="F7835" i="18"/>
  <c r="F7836" i="18"/>
  <c r="F7837" i="18"/>
  <c r="F7838" i="18"/>
  <c r="F7839" i="18"/>
  <c r="F7840" i="18"/>
  <c r="F7841" i="18"/>
  <c r="F7842" i="18"/>
  <c r="F7843" i="18"/>
  <c r="F7844" i="18"/>
  <c r="F7845" i="18"/>
  <c r="F7846" i="18"/>
  <c r="F7847" i="18"/>
  <c r="F7848" i="18"/>
  <c r="F7849" i="18"/>
  <c r="F7850" i="18"/>
  <c r="F7851" i="18"/>
  <c r="F7852" i="18"/>
  <c r="F7853" i="18"/>
  <c r="F7854" i="18"/>
  <c r="F7855" i="18"/>
  <c r="F7856" i="18"/>
  <c r="F7857" i="18"/>
  <c r="F7858" i="18"/>
  <c r="F7859" i="18"/>
  <c r="F7860" i="18"/>
  <c r="F7861" i="18"/>
  <c r="F7862" i="18"/>
  <c r="F7863" i="18"/>
  <c r="F7864" i="18"/>
  <c r="F7865" i="18"/>
  <c r="F7866" i="18"/>
  <c r="F7867" i="18"/>
  <c r="F7868" i="18"/>
  <c r="F7869" i="18"/>
  <c r="F7870" i="18"/>
  <c r="F7871" i="18"/>
  <c r="F7872" i="18"/>
  <c r="F7873" i="18"/>
  <c r="F7874" i="18"/>
  <c r="F7875" i="18"/>
  <c r="F7876" i="18"/>
  <c r="F7877" i="18"/>
  <c r="F7878" i="18"/>
  <c r="F7879" i="18"/>
  <c r="F7880" i="18"/>
  <c r="F7881" i="18"/>
  <c r="F7882" i="18"/>
  <c r="F7883" i="18"/>
  <c r="F7884" i="18"/>
  <c r="F7885" i="18"/>
  <c r="F7886" i="18"/>
  <c r="F7887" i="18"/>
  <c r="F7888" i="18"/>
  <c r="F7889" i="18"/>
  <c r="F7890" i="18"/>
  <c r="F7891" i="18"/>
  <c r="F7892" i="18"/>
  <c r="F7893" i="18"/>
  <c r="F7894" i="18"/>
  <c r="F7895" i="18"/>
  <c r="F7896" i="18"/>
  <c r="F7897" i="18"/>
  <c r="F7898" i="18"/>
  <c r="F7899" i="18"/>
  <c r="F7900" i="18"/>
  <c r="F7901" i="18"/>
  <c r="F7902" i="18"/>
  <c r="F7903" i="18"/>
  <c r="F7904" i="18"/>
  <c r="F7905" i="18"/>
  <c r="F7906" i="18"/>
  <c r="F7907" i="18"/>
  <c r="F7908" i="18"/>
  <c r="F7909" i="18"/>
  <c r="F7910" i="18"/>
  <c r="F7911" i="18"/>
  <c r="F7912" i="18"/>
  <c r="F7913" i="18"/>
  <c r="F7914" i="18"/>
  <c r="F7915" i="18"/>
  <c r="F7916" i="18"/>
  <c r="F7917" i="18"/>
  <c r="F7918" i="18"/>
  <c r="F7919" i="18"/>
  <c r="F7920" i="18"/>
  <c r="F7921" i="18"/>
  <c r="F7922" i="18"/>
  <c r="F7923" i="18"/>
  <c r="F7924" i="18"/>
  <c r="F7925" i="18"/>
  <c r="F7926" i="18"/>
  <c r="F7927" i="18"/>
  <c r="F7928" i="18"/>
  <c r="F7929" i="18"/>
  <c r="F7930" i="18"/>
  <c r="F7931" i="18"/>
  <c r="F7932" i="18"/>
  <c r="F7933" i="18"/>
  <c r="F7934" i="18"/>
  <c r="F7935" i="18"/>
  <c r="F7936" i="18"/>
  <c r="F7937" i="18"/>
  <c r="F7938" i="18"/>
  <c r="F7939" i="18"/>
  <c r="F7940" i="18"/>
  <c r="F7941" i="18"/>
  <c r="F7942" i="18"/>
  <c r="F7943" i="18"/>
  <c r="F7944" i="18"/>
  <c r="F7945" i="18"/>
  <c r="F7946" i="18"/>
  <c r="F7947" i="18"/>
  <c r="F7948" i="18"/>
  <c r="F7949" i="18"/>
  <c r="F7950" i="18"/>
  <c r="F7951" i="18"/>
  <c r="F7952" i="18"/>
  <c r="F7953" i="18"/>
  <c r="F7954" i="18"/>
  <c r="F7955" i="18"/>
  <c r="F7956" i="18"/>
  <c r="F7957" i="18"/>
  <c r="F7958" i="18"/>
  <c r="F7959" i="18"/>
  <c r="F7960" i="18"/>
  <c r="F7961" i="18"/>
  <c r="F7962" i="18"/>
  <c r="F7963" i="18"/>
  <c r="F7964" i="18"/>
  <c r="F7965" i="18"/>
  <c r="F7966" i="18"/>
  <c r="F7967" i="18"/>
  <c r="F7968" i="18"/>
  <c r="F7969" i="18"/>
  <c r="F7970" i="18"/>
  <c r="F7971" i="18"/>
  <c r="F7972" i="18"/>
  <c r="F7973" i="18"/>
  <c r="F7974" i="18"/>
  <c r="F7975" i="18"/>
  <c r="F7976" i="18"/>
  <c r="F7977" i="18"/>
  <c r="F7978" i="18"/>
  <c r="F7979" i="18"/>
  <c r="F7980" i="18"/>
  <c r="F7981" i="18"/>
  <c r="F7982" i="18"/>
  <c r="F7983" i="18"/>
  <c r="F7984" i="18"/>
  <c r="F7985" i="18"/>
  <c r="F7986" i="18"/>
  <c r="F7987" i="18"/>
  <c r="F7988" i="18"/>
  <c r="F7989" i="18"/>
  <c r="F7990" i="18"/>
  <c r="F7991" i="18"/>
  <c r="F7992" i="18"/>
  <c r="F7993" i="18"/>
  <c r="F7994" i="18"/>
  <c r="F7995" i="18"/>
  <c r="F7996" i="18"/>
  <c r="F7997" i="18"/>
  <c r="F7998" i="18"/>
  <c r="F7999" i="18"/>
  <c r="F8000" i="18"/>
  <c r="F8001" i="18"/>
  <c r="F8002" i="18"/>
  <c r="F8003" i="18"/>
  <c r="F8004" i="18"/>
  <c r="F8005" i="18"/>
  <c r="F8006" i="18"/>
  <c r="F8007" i="18"/>
  <c r="F8008" i="18"/>
  <c r="F8009" i="18"/>
  <c r="F8010" i="18"/>
  <c r="F8011" i="18"/>
  <c r="F8012" i="18"/>
  <c r="F8013" i="18"/>
  <c r="F8014" i="18"/>
  <c r="F8015" i="18"/>
  <c r="F8016" i="18"/>
  <c r="F8017" i="18"/>
  <c r="F8018" i="18"/>
  <c r="F8019" i="18"/>
  <c r="F8020" i="18"/>
  <c r="F8021" i="18"/>
  <c r="F8022" i="18"/>
  <c r="F8023" i="18"/>
  <c r="F8024" i="18"/>
  <c r="F8025" i="18"/>
  <c r="F8026" i="18"/>
  <c r="F8027" i="18"/>
  <c r="F8028" i="18"/>
  <c r="F8029" i="18"/>
  <c r="F8030" i="18"/>
  <c r="F8031" i="18"/>
  <c r="F8032" i="18"/>
  <c r="F8033" i="18"/>
  <c r="F8034" i="18"/>
  <c r="F8035" i="18"/>
  <c r="F8036" i="18"/>
  <c r="F8037" i="18"/>
  <c r="F8038" i="18"/>
  <c r="F8039" i="18"/>
  <c r="F8040" i="18"/>
  <c r="F8041" i="18"/>
  <c r="F8042" i="18"/>
  <c r="F8043" i="18"/>
  <c r="F8044" i="18"/>
  <c r="F8045" i="18"/>
  <c r="F8046" i="18"/>
  <c r="F8047" i="18"/>
  <c r="F8048" i="18"/>
  <c r="F8049" i="18"/>
  <c r="F8050" i="18"/>
  <c r="F8051" i="18"/>
  <c r="F8052" i="18"/>
  <c r="F8053" i="18"/>
  <c r="F8054" i="18"/>
  <c r="F8055" i="18"/>
  <c r="F8056" i="18"/>
  <c r="F8057" i="18"/>
  <c r="F8058" i="18"/>
  <c r="F8059" i="18"/>
  <c r="F8060" i="18"/>
  <c r="F8061" i="18"/>
  <c r="F8062" i="18"/>
  <c r="F8063" i="18"/>
  <c r="F8064" i="18"/>
  <c r="F8065" i="18"/>
  <c r="F8066" i="18"/>
  <c r="F8067" i="18"/>
  <c r="F8068" i="18"/>
  <c r="F8069" i="18"/>
  <c r="F8070" i="18"/>
  <c r="F8071" i="18"/>
  <c r="F8072" i="18"/>
  <c r="F8073" i="18"/>
  <c r="F8074" i="18"/>
  <c r="F8075" i="18"/>
  <c r="F8076" i="18"/>
  <c r="F8077" i="18"/>
  <c r="F8078" i="18"/>
  <c r="F8079" i="18"/>
  <c r="F8080" i="18"/>
  <c r="F8081" i="18"/>
  <c r="F8082" i="18"/>
  <c r="F8083" i="18"/>
  <c r="F8084" i="18"/>
  <c r="F8085" i="18"/>
  <c r="F8086" i="18"/>
  <c r="F8087" i="18"/>
  <c r="F8088" i="18"/>
  <c r="F8089" i="18"/>
  <c r="F8090" i="18"/>
  <c r="F8091" i="18"/>
  <c r="F8092" i="18"/>
  <c r="F8093" i="18"/>
  <c r="F8094" i="18"/>
  <c r="F8095" i="18"/>
  <c r="F8096" i="18"/>
  <c r="F8097" i="18"/>
  <c r="F8098" i="18"/>
  <c r="F8099" i="18"/>
  <c r="F8100" i="18"/>
  <c r="F8101" i="18"/>
  <c r="F8102" i="18"/>
  <c r="F8103" i="18"/>
  <c r="F8104" i="18"/>
  <c r="F8105" i="18"/>
  <c r="F8106" i="18"/>
  <c r="F8107" i="18"/>
  <c r="F8108" i="18"/>
  <c r="F8109" i="18"/>
  <c r="F8110" i="18"/>
  <c r="F8111" i="18"/>
  <c r="F8112" i="18"/>
  <c r="F8113" i="18"/>
  <c r="F8114" i="18"/>
  <c r="F8115" i="18"/>
  <c r="F8116" i="18"/>
  <c r="F8117" i="18"/>
  <c r="F8118" i="18"/>
  <c r="F8119" i="18"/>
  <c r="F8120" i="18"/>
  <c r="F8121" i="18"/>
  <c r="F8122" i="18"/>
  <c r="F8123" i="18"/>
  <c r="F8124" i="18"/>
  <c r="F8125" i="18"/>
  <c r="F8126" i="18"/>
  <c r="F8127" i="18"/>
  <c r="F8128" i="18"/>
  <c r="F8129" i="18"/>
  <c r="F8130" i="18"/>
  <c r="F8131" i="18"/>
  <c r="F8132" i="18"/>
  <c r="F8133" i="18"/>
  <c r="F8134" i="18"/>
  <c r="F8135" i="18"/>
  <c r="F8136" i="18"/>
  <c r="F8137" i="18"/>
  <c r="F8138" i="18"/>
  <c r="F8139" i="18"/>
  <c r="F8140" i="18"/>
  <c r="F8141" i="18"/>
  <c r="F8142" i="18"/>
  <c r="F8143" i="18"/>
  <c r="F8144" i="18"/>
  <c r="F8145" i="18"/>
  <c r="F8146" i="18"/>
  <c r="F8147" i="18"/>
  <c r="F8148" i="18"/>
  <c r="F8149" i="18"/>
  <c r="F8150" i="18"/>
  <c r="F8151" i="18"/>
  <c r="F8152" i="18"/>
  <c r="F8153" i="18"/>
  <c r="F8154" i="18"/>
  <c r="F8155" i="18"/>
  <c r="F8156" i="18"/>
  <c r="F8157" i="18"/>
  <c r="F8158" i="18"/>
  <c r="F8159" i="18"/>
  <c r="F8160" i="18"/>
  <c r="F8161" i="18"/>
  <c r="F8162" i="18"/>
  <c r="F8163" i="18"/>
  <c r="F8164" i="18"/>
  <c r="F8165" i="18"/>
  <c r="F8166" i="18"/>
  <c r="F8167" i="18"/>
  <c r="F8168" i="18"/>
  <c r="F8169" i="18"/>
  <c r="F8170" i="18"/>
  <c r="F8171" i="18"/>
  <c r="F8172" i="18"/>
  <c r="F8173" i="18"/>
  <c r="F8174" i="18"/>
  <c r="F8175" i="18"/>
  <c r="F8176" i="18"/>
  <c r="F8177" i="18"/>
  <c r="F8178" i="18"/>
  <c r="F8179" i="18"/>
  <c r="F8180" i="18"/>
  <c r="F8181" i="18"/>
  <c r="F8182" i="18"/>
  <c r="F8183" i="18"/>
  <c r="F8184" i="18"/>
  <c r="F8185" i="18"/>
  <c r="F8186" i="18"/>
  <c r="F8187" i="18"/>
  <c r="F8188" i="18"/>
  <c r="F8189" i="18"/>
  <c r="F8190" i="18"/>
  <c r="F8191" i="18"/>
  <c r="F8192" i="18"/>
  <c r="F8193" i="18"/>
  <c r="F8194" i="18"/>
  <c r="F8195" i="18"/>
  <c r="F8196" i="18"/>
  <c r="F8197" i="18"/>
  <c r="F8198" i="18"/>
  <c r="F8199" i="18"/>
  <c r="F8200" i="18"/>
  <c r="F8201" i="18"/>
  <c r="F8202" i="18"/>
  <c r="F8203" i="18"/>
  <c r="F8204" i="18"/>
  <c r="F8205" i="18"/>
  <c r="F8206" i="18"/>
  <c r="F8207" i="18"/>
  <c r="F8208" i="18"/>
  <c r="F8209" i="18"/>
  <c r="F8210" i="18"/>
  <c r="F8211" i="18"/>
  <c r="F8212" i="18"/>
  <c r="F8213" i="18"/>
  <c r="F8214" i="18"/>
  <c r="F8215" i="18"/>
  <c r="F8216" i="18"/>
  <c r="F8217" i="18"/>
  <c r="F8218" i="18"/>
  <c r="F8219" i="18"/>
  <c r="F8220" i="18"/>
  <c r="F8221" i="18"/>
  <c r="F8222" i="18"/>
  <c r="F8223" i="18"/>
  <c r="F8224" i="18"/>
  <c r="F8225" i="18"/>
  <c r="F8226" i="18"/>
  <c r="F8227" i="18"/>
  <c r="F8228" i="18"/>
  <c r="F8229" i="18"/>
  <c r="F8230" i="18"/>
  <c r="F8231" i="18"/>
  <c r="F8232" i="18"/>
  <c r="F8233" i="18"/>
  <c r="F8234" i="18"/>
  <c r="F8235" i="18"/>
  <c r="F8236" i="18"/>
  <c r="F8237" i="18"/>
  <c r="F8238" i="18"/>
  <c r="F8239" i="18"/>
  <c r="F8240" i="18"/>
  <c r="F8241" i="18"/>
  <c r="F8242" i="18"/>
  <c r="F8243" i="18"/>
  <c r="F8244" i="18"/>
  <c r="F8245" i="18"/>
  <c r="F8246" i="18"/>
  <c r="F8247" i="18"/>
  <c r="F8248" i="18"/>
  <c r="F8249" i="18"/>
  <c r="F8250" i="18"/>
  <c r="F8251" i="18"/>
  <c r="F8252" i="18"/>
  <c r="F8253" i="18"/>
  <c r="F8254" i="18"/>
  <c r="F8255" i="18"/>
  <c r="F8256" i="18"/>
  <c r="F8257" i="18"/>
  <c r="F8258" i="18"/>
  <c r="F8259" i="18"/>
  <c r="F8260" i="18"/>
  <c r="F8261" i="18"/>
  <c r="F8262" i="18"/>
  <c r="F8263" i="18"/>
  <c r="F8264" i="18"/>
  <c r="F8265" i="18"/>
  <c r="F8266" i="18"/>
  <c r="F8267" i="18"/>
  <c r="F8268" i="18"/>
  <c r="F8269" i="18"/>
  <c r="F8270" i="18"/>
  <c r="F8271" i="18"/>
  <c r="F8272" i="18"/>
  <c r="F8273" i="18"/>
  <c r="F8274" i="18"/>
  <c r="F8275" i="18"/>
  <c r="F8276" i="18"/>
  <c r="F8277" i="18"/>
  <c r="F8278" i="18"/>
  <c r="F8279" i="18"/>
  <c r="F8280" i="18"/>
  <c r="F8281" i="18"/>
  <c r="F8282" i="18"/>
  <c r="F8283" i="18"/>
  <c r="F8284" i="18"/>
  <c r="F8285" i="18"/>
  <c r="F8286" i="18"/>
  <c r="F8287" i="18"/>
  <c r="F8288" i="18"/>
  <c r="F8289" i="18"/>
  <c r="F8290" i="18"/>
  <c r="F8291" i="18"/>
  <c r="F8292" i="18"/>
  <c r="F8293" i="18"/>
  <c r="F8294" i="18"/>
  <c r="F8295" i="18"/>
  <c r="F8296" i="18"/>
  <c r="F8297" i="18"/>
  <c r="F8298" i="18"/>
  <c r="F8299" i="18"/>
  <c r="F8300" i="18"/>
  <c r="F8301" i="18"/>
  <c r="F8302" i="18"/>
  <c r="F8303" i="18"/>
  <c r="F8304" i="18"/>
  <c r="F8305" i="18"/>
  <c r="F8306" i="18"/>
  <c r="F8307" i="18"/>
  <c r="F8308" i="18"/>
  <c r="F8309" i="18"/>
  <c r="F8310" i="18"/>
  <c r="F8311" i="18"/>
  <c r="F8312" i="18"/>
  <c r="F8313" i="18"/>
  <c r="F8314" i="18"/>
  <c r="F8315" i="18"/>
  <c r="F8316" i="18"/>
  <c r="F8317" i="18"/>
  <c r="F8318" i="18"/>
  <c r="F8319" i="18"/>
  <c r="F8320" i="18"/>
  <c r="F8321" i="18"/>
  <c r="F8322" i="18"/>
  <c r="F8323" i="18"/>
  <c r="F8324" i="18"/>
  <c r="F8325" i="18"/>
  <c r="F8326" i="18"/>
  <c r="F8327" i="18"/>
  <c r="F8328" i="18"/>
  <c r="F8329" i="18"/>
  <c r="F8330" i="18"/>
  <c r="F8331" i="18"/>
  <c r="F8332" i="18"/>
  <c r="F8333" i="18"/>
  <c r="F8334" i="18"/>
  <c r="F8335" i="18"/>
  <c r="F8336" i="18"/>
  <c r="F8337" i="18"/>
  <c r="F8338" i="18"/>
  <c r="F8339" i="18"/>
  <c r="F8340" i="18"/>
  <c r="F8341" i="18"/>
  <c r="F8342" i="18"/>
  <c r="F8343" i="18"/>
  <c r="F8344" i="18"/>
  <c r="F8345" i="18"/>
  <c r="F8346" i="18"/>
  <c r="F8347" i="18"/>
  <c r="F8348" i="18"/>
  <c r="F8349" i="18"/>
  <c r="F8350" i="18"/>
  <c r="F8351" i="18"/>
  <c r="F8352" i="18"/>
  <c r="F8353" i="18"/>
  <c r="F8354" i="18"/>
  <c r="F8355" i="18"/>
  <c r="F8356" i="18"/>
  <c r="F8357" i="18"/>
  <c r="F8358" i="18"/>
  <c r="F8359" i="18"/>
  <c r="F8360" i="18"/>
  <c r="F8361" i="18"/>
  <c r="F8362" i="18"/>
  <c r="F8363" i="18"/>
  <c r="F8364" i="18"/>
  <c r="F8365" i="18"/>
  <c r="F8366" i="18"/>
  <c r="F8367" i="18"/>
  <c r="F8368" i="18"/>
  <c r="F8369" i="18"/>
  <c r="F8370" i="18"/>
  <c r="F8371" i="18"/>
  <c r="F8372" i="18"/>
  <c r="F8373" i="18"/>
  <c r="F8374" i="18"/>
  <c r="F8375" i="18"/>
  <c r="F8376" i="18"/>
  <c r="F8377" i="18"/>
  <c r="F8378" i="18"/>
  <c r="F8379" i="18"/>
  <c r="F8380" i="18"/>
  <c r="F8381" i="18"/>
  <c r="F8382" i="18"/>
  <c r="F8383" i="18"/>
  <c r="F8384" i="18"/>
  <c r="F8385" i="18"/>
  <c r="F8386" i="18"/>
  <c r="F8387" i="18"/>
  <c r="F8388" i="18"/>
  <c r="F8389" i="18"/>
  <c r="F8390" i="18"/>
  <c r="F8391" i="18"/>
  <c r="F8392" i="18"/>
  <c r="F8393" i="18"/>
  <c r="F8394" i="18"/>
  <c r="F8395" i="18"/>
  <c r="F8396" i="18"/>
  <c r="F8397" i="18"/>
  <c r="F8398" i="18"/>
  <c r="F8399" i="18"/>
  <c r="F8400" i="18"/>
  <c r="F8401" i="18"/>
  <c r="F8402" i="18"/>
  <c r="F8403" i="18"/>
  <c r="F8404" i="18"/>
  <c r="F8405" i="18"/>
  <c r="F8406" i="18"/>
  <c r="F8407" i="18"/>
  <c r="F8408" i="18"/>
  <c r="F8409" i="18"/>
  <c r="F8410" i="18"/>
  <c r="F8411" i="18"/>
  <c r="F8412" i="18"/>
  <c r="F8413" i="18"/>
  <c r="F8414" i="18"/>
  <c r="F8415" i="18"/>
  <c r="F8416" i="18"/>
  <c r="F8417" i="18"/>
  <c r="F8418" i="18"/>
  <c r="F8419" i="18"/>
  <c r="F8420" i="18"/>
  <c r="F8421" i="18"/>
  <c r="F8422" i="18"/>
  <c r="F8423" i="18"/>
  <c r="F8424" i="18"/>
  <c r="F8425" i="18"/>
  <c r="F8426" i="18"/>
  <c r="F8427" i="18"/>
  <c r="F8428" i="18"/>
  <c r="F8429" i="18"/>
  <c r="F8430" i="18"/>
  <c r="F8431" i="18"/>
  <c r="F8432" i="18"/>
  <c r="F8433" i="18"/>
  <c r="F8434" i="18"/>
  <c r="F8435" i="18"/>
  <c r="F8436" i="18"/>
  <c r="F8437" i="18"/>
  <c r="F8438" i="18"/>
  <c r="F8439" i="18"/>
  <c r="F8440" i="18"/>
  <c r="F8441" i="18"/>
  <c r="F8442" i="18"/>
  <c r="F8443" i="18"/>
  <c r="F8444" i="18"/>
  <c r="F8445" i="18"/>
  <c r="F8446" i="18"/>
  <c r="F8447" i="18"/>
  <c r="F8448" i="18"/>
  <c r="F8449" i="18"/>
  <c r="F8450" i="18"/>
  <c r="F8451" i="18"/>
  <c r="F8452" i="18"/>
  <c r="F8453" i="18"/>
  <c r="F8454" i="18"/>
  <c r="F8455" i="18"/>
  <c r="F8456" i="18"/>
  <c r="F8457" i="18"/>
  <c r="F8458" i="18"/>
  <c r="F8459" i="18"/>
  <c r="F8460" i="18"/>
  <c r="F8461" i="18"/>
  <c r="F8462" i="18"/>
  <c r="F8463" i="18"/>
  <c r="F8464" i="18"/>
  <c r="F8465" i="18"/>
  <c r="F8466" i="18"/>
  <c r="F8467" i="18"/>
  <c r="F8468" i="18"/>
  <c r="F8469" i="18"/>
  <c r="F8470" i="18"/>
  <c r="F8471" i="18"/>
  <c r="F8472" i="18"/>
  <c r="F8473" i="18"/>
  <c r="F8474" i="18"/>
  <c r="F8475" i="18"/>
  <c r="F8476" i="18"/>
  <c r="F8477" i="18"/>
  <c r="F8478" i="18"/>
  <c r="F8479" i="18"/>
  <c r="F8480" i="18"/>
  <c r="F8481" i="18"/>
  <c r="F8482" i="18"/>
  <c r="F8483" i="18"/>
  <c r="F8484" i="18"/>
  <c r="F8485" i="18"/>
  <c r="F8486" i="18"/>
  <c r="F8487" i="18"/>
  <c r="F8488" i="18"/>
  <c r="F8489" i="18"/>
  <c r="F8490" i="18"/>
  <c r="F8491" i="18"/>
  <c r="F8492" i="18"/>
  <c r="F8493" i="18"/>
  <c r="F8494" i="18"/>
  <c r="F8495" i="18"/>
  <c r="F8496" i="18"/>
  <c r="F8497" i="18"/>
  <c r="F8498" i="18"/>
  <c r="F8499" i="18"/>
  <c r="F8500" i="18"/>
  <c r="F8501" i="18"/>
  <c r="F8502" i="18"/>
  <c r="F8503" i="18"/>
  <c r="F8504" i="18"/>
  <c r="F8505" i="18"/>
  <c r="F8506" i="18"/>
  <c r="F8507" i="18"/>
  <c r="F8508" i="18"/>
  <c r="F8509" i="18"/>
  <c r="F8510" i="18"/>
  <c r="F8511" i="18"/>
  <c r="F8512" i="18"/>
  <c r="F8513" i="18"/>
  <c r="F8514" i="18"/>
  <c r="F8515" i="18"/>
  <c r="F8516" i="18"/>
  <c r="F8517" i="18"/>
  <c r="F8518" i="18"/>
  <c r="F8519" i="18"/>
  <c r="F8520" i="18"/>
  <c r="F8521" i="18"/>
  <c r="F8522" i="18"/>
  <c r="F8523" i="18"/>
  <c r="F8524" i="18"/>
  <c r="F8525" i="18"/>
  <c r="F8526" i="18"/>
  <c r="F8527" i="18"/>
  <c r="F8528" i="18"/>
  <c r="F8529" i="18"/>
  <c r="F8530" i="18"/>
  <c r="F8531" i="18"/>
  <c r="F8532" i="18"/>
  <c r="F8533" i="18"/>
  <c r="F8534" i="18"/>
  <c r="F8535" i="18"/>
  <c r="F8536" i="18"/>
  <c r="F8537" i="18"/>
  <c r="F8538" i="18"/>
  <c r="F8539" i="18"/>
  <c r="F8540" i="18"/>
  <c r="F8541" i="18"/>
  <c r="F8542" i="18"/>
  <c r="F8543" i="18"/>
  <c r="F8544" i="18"/>
  <c r="F8545" i="18"/>
  <c r="F8546" i="18"/>
  <c r="F8547" i="18"/>
  <c r="F8548" i="18"/>
  <c r="F8549" i="18"/>
  <c r="F8550" i="18"/>
  <c r="F8551" i="18"/>
  <c r="F8552" i="18"/>
  <c r="F8553" i="18"/>
  <c r="F8554" i="18"/>
  <c r="F8555" i="18"/>
  <c r="F8556" i="18"/>
  <c r="F8557" i="18"/>
  <c r="F8558" i="18"/>
  <c r="F8559" i="18"/>
  <c r="F8560" i="18"/>
  <c r="F8561" i="18"/>
  <c r="F8562" i="18"/>
  <c r="F8563" i="18"/>
  <c r="F8564" i="18"/>
  <c r="F8565" i="18"/>
  <c r="F8566" i="18"/>
  <c r="F8567" i="18"/>
  <c r="F8568" i="18"/>
  <c r="F8569" i="18"/>
  <c r="F8570" i="18"/>
  <c r="F8571" i="18"/>
  <c r="F8572" i="18"/>
  <c r="F8573" i="18"/>
  <c r="F8574" i="18"/>
  <c r="F8575" i="18"/>
  <c r="F8576" i="18"/>
  <c r="F8577" i="18"/>
  <c r="F8578" i="18"/>
  <c r="F8579" i="18"/>
  <c r="F8580" i="18"/>
  <c r="F8581" i="18"/>
  <c r="F8582" i="18"/>
  <c r="F8583" i="18"/>
  <c r="F8584" i="18"/>
  <c r="F8585" i="18"/>
  <c r="F8586" i="18"/>
  <c r="F8587" i="18"/>
  <c r="F8588" i="18"/>
  <c r="F8589" i="18"/>
  <c r="F8590" i="18"/>
  <c r="F8591" i="18"/>
  <c r="F8592" i="18"/>
  <c r="F8593" i="18"/>
  <c r="F8594" i="18"/>
  <c r="F8595" i="18"/>
  <c r="F8596" i="18"/>
  <c r="F8597" i="18"/>
  <c r="F8598" i="18"/>
  <c r="F8599" i="18"/>
  <c r="F8600" i="18"/>
  <c r="F8601" i="18"/>
  <c r="F8602" i="18"/>
  <c r="F8603" i="18"/>
  <c r="F8604" i="18"/>
  <c r="F8605" i="18"/>
  <c r="F8606" i="18"/>
  <c r="F8607" i="18"/>
  <c r="F8608" i="18"/>
  <c r="F8609" i="18"/>
  <c r="F8610" i="18"/>
  <c r="F8611" i="18"/>
  <c r="F8612" i="18"/>
  <c r="F8613" i="18"/>
  <c r="F8614" i="18"/>
  <c r="F8615" i="18"/>
  <c r="F8616" i="18"/>
  <c r="F8617" i="18"/>
  <c r="F8618" i="18"/>
  <c r="F8619" i="18"/>
  <c r="F8620" i="18"/>
  <c r="F8621" i="18"/>
  <c r="F8622" i="18"/>
  <c r="F8623" i="18"/>
  <c r="F8624" i="18"/>
  <c r="F8625" i="18"/>
  <c r="F8626" i="18"/>
  <c r="F8627" i="18"/>
  <c r="F8628" i="18"/>
  <c r="F8629" i="18"/>
  <c r="F8630" i="18"/>
  <c r="F8631" i="18"/>
  <c r="F8632" i="18"/>
  <c r="F8633" i="18"/>
  <c r="F8634" i="18"/>
  <c r="F8635" i="18"/>
  <c r="F8636" i="18"/>
  <c r="F8637" i="18"/>
  <c r="F8638" i="18"/>
  <c r="F8639" i="18"/>
  <c r="F8640" i="18"/>
  <c r="F8641" i="18"/>
  <c r="F8642" i="18"/>
  <c r="F8643" i="18"/>
  <c r="F8644" i="18"/>
  <c r="F8645" i="18"/>
  <c r="F8646" i="18"/>
  <c r="F8647" i="18"/>
  <c r="F8648" i="18"/>
  <c r="F8649" i="18"/>
  <c r="F8650" i="18"/>
  <c r="F8651" i="18"/>
  <c r="F8652" i="18"/>
  <c r="F8653" i="18"/>
  <c r="F8654" i="18"/>
  <c r="F8655" i="18"/>
  <c r="F8656" i="18"/>
  <c r="F8657" i="18"/>
  <c r="F8658" i="18"/>
  <c r="F8659" i="18"/>
  <c r="F8660" i="18"/>
  <c r="F8661" i="18"/>
  <c r="F8662" i="18"/>
  <c r="F8663" i="18"/>
  <c r="F8664" i="18"/>
  <c r="F8665" i="18"/>
  <c r="F8666" i="18"/>
  <c r="F8667" i="18"/>
  <c r="F8668" i="18"/>
  <c r="F8669" i="18"/>
  <c r="F8670" i="18"/>
  <c r="F8671" i="18"/>
  <c r="F8672" i="18"/>
  <c r="F8673" i="18"/>
  <c r="F8674" i="18"/>
  <c r="F8675" i="18"/>
  <c r="F8676" i="18"/>
  <c r="F8677" i="18"/>
  <c r="F8678" i="18"/>
  <c r="F8679" i="18"/>
  <c r="F8680" i="18"/>
  <c r="F8681" i="18"/>
  <c r="F8682" i="18"/>
  <c r="F8683" i="18"/>
  <c r="F8684" i="18"/>
  <c r="F8685" i="18"/>
  <c r="F8686" i="18"/>
  <c r="F8687" i="18"/>
  <c r="F8688" i="18"/>
  <c r="F8689" i="18"/>
  <c r="F8690" i="18"/>
  <c r="F8691" i="18"/>
  <c r="F8692" i="18"/>
  <c r="F8693" i="18"/>
  <c r="F8694" i="18"/>
  <c r="F8695" i="18"/>
  <c r="F8696" i="18"/>
  <c r="F8697" i="18"/>
  <c r="F8698" i="18"/>
  <c r="F8699" i="18"/>
  <c r="F8700" i="18"/>
  <c r="F8701" i="18"/>
  <c r="F8702" i="18"/>
  <c r="F8703" i="18"/>
  <c r="F8704" i="18"/>
  <c r="F8705" i="18"/>
  <c r="F8706" i="18"/>
  <c r="F8707" i="18"/>
  <c r="F8708" i="18"/>
  <c r="F8709" i="18"/>
  <c r="F8710" i="18"/>
  <c r="F8711" i="18"/>
  <c r="F8712" i="18"/>
  <c r="F8713" i="18"/>
  <c r="F8714" i="18"/>
  <c r="F8715" i="18"/>
  <c r="F8716" i="18"/>
  <c r="F8717" i="18"/>
  <c r="F8718" i="18"/>
  <c r="F8719" i="18"/>
  <c r="F8720" i="18"/>
  <c r="F8721" i="18"/>
  <c r="F8722" i="18"/>
  <c r="F8723" i="18"/>
  <c r="F8724" i="18"/>
  <c r="F8725" i="18"/>
  <c r="F8726" i="18"/>
  <c r="F8727" i="18"/>
  <c r="F8728" i="18"/>
  <c r="F8729" i="18"/>
  <c r="F8730" i="18"/>
  <c r="F8731" i="18"/>
  <c r="F8732" i="18"/>
  <c r="F8733" i="18"/>
  <c r="F8734" i="18"/>
  <c r="F8735" i="18"/>
  <c r="F8736" i="18"/>
  <c r="F8737" i="18"/>
  <c r="F8738" i="18"/>
  <c r="F8739" i="18"/>
  <c r="F8740" i="18"/>
  <c r="F8741" i="18"/>
  <c r="F8742" i="18"/>
  <c r="F8743" i="18"/>
  <c r="F8744" i="18"/>
  <c r="F8745" i="18"/>
  <c r="F8746" i="18"/>
  <c r="F8747" i="18"/>
  <c r="F8748" i="18"/>
  <c r="F8749" i="18"/>
  <c r="F8750" i="18"/>
  <c r="F8751" i="18"/>
  <c r="F8752" i="18"/>
  <c r="F8753" i="18"/>
  <c r="F8754" i="18"/>
  <c r="F8755" i="18"/>
  <c r="F8756" i="18"/>
  <c r="F8757" i="18"/>
  <c r="F8758" i="18"/>
  <c r="F8759" i="18"/>
  <c r="F8760" i="18"/>
  <c r="F8761" i="18"/>
  <c r="F8762" i="18"/>
  <c r="F8763" i="18"/>
  <c r="F8764" i="18"/>
  <c r="F8765" i="18"/>
  <c r="F8766" i="18"/>
  <c r="F8767" i="18"/>
  <c r="F8768" i="18"/>
  <c r="F8769" i="18"/>
  <c r="F8770" i="18"/>
  <c r="F8771" i="18"/>
  <c r="F8772" i="18"/>
  <c r="F8773" i="18"/>
  <c r="F8774" i="18"/>
  <c r="F8775" i="18"/>
  <c r="F8776" i="18"/>
  <c r="F8777" i="18"/>
  <c r="F8778" i="18"/>
  <c r="F8779" i="18"/>
  <c r="F8780" i="18"/>
  <c r="F8781" i="18"/>
  <c r="F8782" i="18"/>
  <c r="F8783" i="18"/>
  <c r="F8784" i="18"/>
  <c r="F8785" i="18"/>
  <c r="F8786" i="18"/>
  <c r="F8787" i="18"/>
  <c r="F8788" i="18"/>
  <c r="F8789" i="18"/>
  <c r="F8790" i="18"/>
  <c r="F8791" i="18"/>
  <c r="F8792" i="18"/>
  <c r="F8793" i="18"/>
  <c r="F8794" i="18"/>
  <c r="F8795" i="18"/>
  <c r="F8796" i="18"/>
  <c r="F8797" i="18"/>
  <c r="F8798" i="18"/>
  <c r="F8799" i="18"/>
  <c r="F8800" i="18"/>
  <c r="F8801" i="18"/>
  <c r="F8802" i="18"/>
  <c r="F8803" i="18"/>
  <c r="F8804" i="18"/>
  <c r="F8805" i="18"/>
  <c r="F8806" i="18"/>
  <c r="F8807" i="18"/>
  <c r="F8808" i="18"/>
  <c r="F8809" i="18"/>
  <c r="F8810" i="18"/>
  <c r="F8811" i="18"/>
  <c r="F8812" i="18"/>
  <c r="F8813" i="18"/>
  <c r="F8814" i="18"/>
  <c r="F8815" i="18"/>
  <c r="F8816" i="18"/>
  <c r="F8817" i="18"/>
  <c r="F8818" i="18"/>
  <c r="F8819" i="18"/>
  <c r="F8820" i="18"/>
  <c r="F8821" i="18"/>
  <c r="F8822" i="18"/>
  <c r="F8823" i="18"/>
  <c r="F8824" i="18"/>
  <c r="F8825" i="18"/>
  <c r="F8826" i="18"/>
  <c r="F8827" i="18"/>
  <c r="F8828" i="18"/>
  <c r="F8829" i="18"/>
  <c r="F8830" i="18"/>
  <c r="F8831" i="18"/>
  <c r="F8832" i="18"/>
  <c r="F8833" i="18"/>
  <c r="F8834" i="18"/>
  <c r="F8835" i="18"/>
  <c r="F8836" i="18"/>
  <c r="F8837" i="18"/>
  <c r="F8838" i="18"/>
  <c r="F8839" i="18"/>
  <c r="F8840" i="18"/>
  <c r="F8841" i="18"/>
  <c r="F8842" i="18"/>
  <c r="F8843" i="18"/>
  <c r="F8844" i="18"/>
  <c r="F8845" i="18"/>
  <c r="F8846" i="18"/>
  <c r="F8847" i="18"/>
  <c r="F8848" i="18"/>
  <c r="F8849" i="18"/>
  <c r="F8850" i="18"/>
  <c r="F8851" i="18"/>
  <c r="F8852" i="18"/>
  <c r="F8853" i="18"/>
  <c r="F8854" i="18"/>
  <c r="F8855" i="18"/>
  <c r="F8856" i="18"/>
  <c r="F8857" i="18"/>
  <c r="F8858" i="18"/>
  <c r="F8859" i="18"/>
  <c r="F8860" i="18"/>
  <c r="F8861" i="18"/>
  <c r="F8862" i="18"/>
  <c r="F8863" i="18"/>
  <c r="F8864" i="18"/>
  <c r="F8865" i="18"/>
  <c r="F8866" i="18"/>
  <c r="F8867" i="18"/>
  <c r="F8868" i="18"/>
  <c r="F8869" i="18"/>
  <c r="F8870" i="18"/>
  <c r="F8871" i="18"/>
  <c r="F8872" i="18"/>
  <c r="F8873" i="18"/>
  <c r="F8874" i="18"/>
  <c r="F8875" i="18"/>
  <c r="F8876" i="18"/>
  <c r="F8877" i="18"/>
  <c r="F8878" i="18"/>
  <c r="F8879" i="18"/>
  <c r="F8880" i="18"/>
  <c r="F8881" i="18"/>
  <c r="F8882" i="18"/>
  <c r="F8883" i="18"/>
  <c r="F8884" i="18"/>
  <c r="F8885" i="18"/>
  <c r="F8886" i="18"/>
  <c r="F8887" i="18"/>
  <c r="F8888" i="18"/>
  <c r="F8889" i="18"/>
  <c r="F8890" i="18"/>
  <c r="F8891" i="18"/>
  <c r="F8892" i="18"/>
  <c r="F8893" i="18"/>
  <c r="F8894" i="18"/>
  <c r="F8895" i="18"/>
  <c r="F8896" i="18"/>
  <c r="F8897" i="18"/>
  <c r="F8898" i="18"/>
  <c r="F8899" i="18"/>
  <c r="F8900" i="18"/>
  <c r="F8901" i="18"/>
  <c r="F8902" i="18"/>
  <c r="F8903" i="18"/>
  <c r="F8904" i="18"/>
  <c r="F8905" i="18"/>
  <c r="F8906" i="18"/>
  <c r="F8907" i="18"/>
  <c r="F8908" i="18"/>
  <c r="F8909" i="18"/>
  <c r="F8910" i="18"/>
  <c r="F8911" i="18"/>
  <c r="F8912" i="18"/>
  <c r="F8913" i="18"/>
  <c r="F8914" i="18"/>
  <c r="F8915" i="18"/>
  <c r="F8916" i="18"/>
  <c r="F8917" i="18"/>
  <c r="F8918" i="18"/>
  <c r="F8919" i="18"/>
  <c r="F8920" i="18"/>
  <c r="F8921" i="18"/>
  <c r="F8922" i="18"/>
  <c r="F8923" i="18"/>
  <c r="F8924" i="18"/>
  <c r="F8925" i="18"/>
  <c r="F8926" i="18"/>
  <c r="F8927" i="18"/>
  <c r="F8928" i="18"/>
  <c r="F8929" i="18"/>
  <c r="F8930" i="18"/>
  <c r="F8931" i="18"/>
  <c r="F8932" i="18"/>
  <c r="F8933" i="18"/>
  <c r="F8934" i="18"/>
  <c r="F8935" i="18"/>
  <c r="F8936" i="18"/>
  <c r="F8937" i="18"/>
  <c r="F8938" i="18"/>
  <c r="F8939" i="18"/>
  <c r="F8940" i="18"/>
  <c r="F8941" i="18"/>
  <c r="F8942" i="18"/>
  <c r="F8943" i="18"/>
  <c r="F8944" i="18"/>
  <c r="F8945" i="18"/>
  <c r="F8946" i="18"/>
  <c r="F8947" i="18"/>
  <c r="F8948" i="18"/>
  <c r="F8949" i="18"/>
  <c r="F8950" i="18"/>
  <c r="F8951" i="18"/>
  <c r="F8952" i="18"/>
  <c r="F8953" i="18"/>
  <c r="F8954" i="18"/>
  <c r="F8955" i="18"/>
  <c r="F8956" i="18"/>
  <c r="F8957" i="18"/>
  <c r="F8958" i="18"/>
  <c r="F8959" i="18"/>
  <c r="F8960" i="18"/>
  <c r="F8961" i="18"/>
  <c r="F8962" i="18"/>
  <c r="F8963" i="18"/>
  <c r="F8964" i="18"/>
  <c r="F8965" i="18"/>
  <c r="F8966" i="18"/>
  <c r="F8967" i="18"/>
  <c r="F8968" i="18"/>
  <c r="F8969" i="18"/>
  <c r="F8970" i="18"/>
  <c r="F8971" i="18"/>
  <c r="F8972" i="18"/>
  <c r="F8973" i="18"/>
  <c r="F8974" i="18"/>
  <c r="F8975" i="18"/>
  <c r="F8976" i="18"/>
  <c r="F8977" i="18"/>
  <c r="F8978" i="18"/>
  <c r="F8979" i="18"/>
  <c r="F8980" i="18"/>
  <c r="F8981" i="18"/>
  <c r="F8982" i="18"/>
  <c r="F8983" i="18"/>
  <c r="F8984" i="18"/>
  <c r="F8985" i="18"/>
  <c r="F8986" i="18"/>
  <c r="F8987" i="18"/>
  <c r="F8988" i="18"/>
  <c r="F8989" i="18"/>
  <c r="F8990" i="18"/>
  <c r="F8991" i="18"/>
  <c r="F8992" i="18"/>
  <c r="F8993" i="18"/>
  <c r="F8994" i="18"/>
  <c r="F8995" i="18"/>
  <c r="F8996" i="18"/>
  <c r="F8997" i="18"/>
  <c r="F8998" i="18"/>
  <c r="F8999" i="18"/>
  <c r="F9000" i="18"/>
  <c r="F9001" i="18"/>
  <c r="F9002" i="18"/>
  <c r="F9003" i="18"/>
  <c r="F9004" i="18"/>
  <c r="F9005" i="18"/>
  <c r="F9006" i="18"/>
  <c r="F9007" i="18"/>
  <c r="F9008" i="18"/>
  <c r="F9009" i="18"/>
  <c r="F9010" i="18"/>
  <c r="F9011" i="18"/>
  <c r="F9012" i="18"/>
  <c r="F9013" i="18"/>
  <c r="F9014" i="18"/>
  <c r="F9015" i="18"/>
  <c r="F9016" i="18"/>
  <c r="F9017" i="18"/>
  <c r="F9018" i="18"/>
  <c r="F9019" i="18"/>
  <c r="F9020" i="18"/>
  <c r="F9021" i="18"/>
  <c r="F9022" i="18"/>
  <c r="F9023" i="18"/>
  <c r="F9024" i="18"/>
  <c r="F9025" i="18"/>
  <c r="F9026" i="18"/>
  <c r="F9027" i="18"/>
  <c r="F9028" i="18"/>
  <c r="F9029" i="18"/>
  <c r="F9030" i="18"/>
  <c r="F9031" i="18"/>
  <c r="F9032" i="18"/>
  <c r="F9033" i="18"/>
  <c r="F9034" i="18"/>
  <c r="F9035" i="18"/>
  <c r="F9036" i="18"/>
  <c r="F9037" i="18"/>
  <c r="F9038" i="18"/>
  <c r="F9039" i="18"/>
  <c r="F9040" i="18"/>
  <c r="F9041" i="18"/>
  <c r="F9042" i="18"/>
  <c r="F9043" i="18"/>
  <c r="F9044" i="18"/>
  <c r="F9045" i="18"/>
  <c r="F9046" i="18"/>
  <c r="F9047" i="18"/>
  <c r="F9048" i="18"/>
  <c r="F9049" i="18"/>
  <c r="F9050" i="18"/>
  <c r="F9051" i="18"/>
  <c r="F9052" i="18"/>
  <c r="F9053" i="18"/>
  <c r="F9054" i="18"/>
  <c r="F9055" i="18"/>
  <c r="F9056" i="18"/>
  <c r="F9057" i="18"/>
  <c r="F9058" i="18"/>
  <c r="F9059" i="18"/>
  <c r="F9060" i="18"/>
  <c r="F9061" i="18"/>
  <c r="F9062" i="18"/>
  <c r="F9063" i="18"/>
  <c r="F9064" i="18"/>
  <c r="F9065" i="18"/>
  <c r="F9066" i="18"/>
  <c r="F9067" i="18"/>
  <c r="F9068" i="18"/>
  <c r="F9069" i="18"/>
  <c r="F9070" i="18"/>
  <c r="F9071" i="18"/>
  <c r="F9072" i="18"/>
  <c r="F9073" i="18"/>
  <c r="F9074" i="18"/>
  <c r="F9075" i="18"/>
  <c r="F9076" i="18"/>
  <c r="F9077" i="18"/>
  <c r="F9078" i="18"/>
  <c r="F9079" i="18"/>
  <c r="F9080" i="18"/>
  <c r="F9081" i="18"/>
  <c r="F9082" i="18"/>
  <c r="F9083" i="18"/>
  <c r="F9084" i="18"/>
  <c r="F9085" i="18"/>
  <c r="F9086" i="18"/>
  <c r="F9087" i="18"/>
  <c r="F9088" i="18"/>
  <c r="F9089" i="18"/>
  <c r="F9090" i="18"/>
  <c r="F9091" i="18"/>
  <c r="F9092" i="18"/>
  <c r="F9093" i="18"/>
  <c r="F9094" i="18"/>
  <c r="F9095" i="18"/>
  <c r="F9096" i="18"/>
  <c r="F9097" i="18"/>
  <c r="F9098" i="18"/>
  <c r="F9099" i="18"/>
  <c r="F9100" i="18"/>
  <c r="F9101" i="18"/>
  <c r="F9102" i="18"/>
  <c r="F9103" i="18"/>
  <c r="F9104" i="18"/>
  <c r="F9105" i="18"/>
  <c r="F9106" i="18"/>
  <c r="F9107" i="18"/>
  <c r="F9108" i="18"/>
  <c r="F9109" i="18"/>
  <c r="F9110" i="18"/>
  <c r="F9111" i="18"/>
  <c r="F9112" i="18"/>
  <c r="F9113" i="18"/>
  <c r="F9114" i="18"/>
  <c r="F9115" i="18"/>
  <c r="F9116" i="18"/>
  <c r="F9117" i="18"/>
  <c r="F9118" i="18"/>
  <c r="F9119" i="18"/>
  <c r="F9120" i="18"/>
  <c r="F9121" i="18"/>
  <c r="F9122" i="18"/>
  <c r="F9123" i="18"/>
  <c r="F9124" i="18"/>
  <c r="F9125" i="18"/>
  <c r="F9126" i="18"/>
  <c r="F9127" i="18"/>
  <c r="F9128" i="18"/>
  <c r="F9129" i="18"/>
  <c r="F9130" i="18"/>
  <c r="F9131" i="18"/>
  <c r="F9132" i="18"/>
  <c r="F9133" i="18"/>
  <c r="F9134" i="18"/>
  <c r="F9135" i="18"/>
  <c r="F9136" i="18"/>
  <c r="F9137" i="18"/>
  <c r="F9138" i="18"/>
  <c r="F9139" i="18"/>
  <c r="F9140" i="18"/>
  <c r="F9141" i="18"/>
  <c r="F9142" i="18"/>
  <c r="F9143" i="18"/>
  <c r="F9144" i="18"/>
  <c r="F9145" i="18"/>
  <c r="F9146" i="18"/>
  <c r="F9147" i="18"/>
  <c r="F9148" i="18"/>
  <c r="F9149" i="18"/>
  <c r="F9150" i="18"/>
  <c r="F9151" i="18"/>
  <c r="F9152" i="18"/>
  <c r="F9153" i="18"/>
  <c r="F9154" i="18"/>
  <c r="F9155" i="18"/>
  <c r="F9156" i="18"/>
  <c r="F9157" i="18"/>
  <c r="F9158" i="18"/>
  <c r="F9159" i="18"/>
  <c r="F9160" i="18"/>
  <c r="F9161" i="18"/>
  <c r="F9162" i="18"/>
  <c r="F9163" i="18"/>
  <c r="F9164" i="18"/>
  <c r="F9165" i="18"/>
  <c r="F9166" i="18"/>
  <c r="F9167" i="18"/>
  <c r="F9168" i="18"/>
  <c r="F9169" i="18"/>
  <c r="F9170" i="18"/>
  <c r="F9171" i="18"/>
  <c r="F9172" i="18"/>
  <c r="F9173" i="18"/>
  <c r="F9174" i="18"/>
  <c r="F9175" i="18"/>
  <c r="F9176" i="18"/>
  <c r="F9177" i="18"/>
  <c r="F9178" i="18"/>
  <c r="F9179" i="18"/>
  <c r="F9180" i="18"/>
  <c r="F9181" i="18"/>
  <c r="F9182" i="18"/>
  <c r="F9183" i="18"/>
  <c r="F9184" i="18"/>
  <c r="F9185" i="18"/>
  <c r="F9186" i="18"/>
  <c r="F9187" i="18"/>
  <c r="F9188" i="18"/>
  <c r="F9189" i="18"/>
  <c r="F9190" i="18"/>
  <c r="F9191" i="18"/>
  <c r="F9192" i="18"/>
  <c r="F9193" i="18"/>
  <c r="F9194" i="18"/>
  <c r="F9195" i="18"/>
  <c r="F9196" i="18"/>
  <c r="F9197" i="18"/>
  <c r="F9198" i="18"/>
  <c r="F9199" i="18"/>
  <c r="F9200" i="18"/>
  <c r="F9201" i="18"/>
  <c r="F9202" i="18"/>
  <c r="F9203" i="18"/>
  <c r="F9204" i="18"/>
  <c r="F9205" i="18"/>
  <c r="F9206" i="18"/>
  <c r="F9207" i="18"/>
  <c r="F9208" i="18"/>
  <c r="F9209" i="18"/>
  <c r="F9210" i="18"/>
  <c r="F9211" i="18"/>
  <c r="F9212" i="18"/>
  <c r="F9213" i="18"/>
  <c r="F9214" i="18"/>
  <c r="F9215" i="18"/>
  <c r="F9216" i="18"/>
  <c r="F9217" i="18"/>
  <c r="F9218" i="18"/>
  <c r="F9219" i="18"/>
  <c r="F9220" i="18"/>
  <c r="F9221" i="18"/>
  <c r="F9222" i="18"/>
  <c r="F9223" i="18"/>
  <c r="F9224" i="18"/>
  <c r="F9225" i="18"/>
  <c r="F9226" i="18"/>
  <c r="F9227" i="18"/>
  <c r="F9228" i="18"/>
  <c r="F9229" i="18"/>
  <c r="F9230" i="18"/>
  <c r="F9231" i="18"/>
  <c r="F9232" i="18"/>
  <c r="F9233" i="18"/>
  <c r="F9234" i="18"/>
  <c r="F9235" i="18"/>
  <c r="F9236" i="18"/>
  <c r="F9237" i="18"/>
  <c r="F9238" i="18"/>
  <c r="F9239" i="18"/>
  <c r="F9240" i="18"/>
  <c r="F9241" i="18"/>
  <c r="F9242" i="18"/>
  <c r="F9243" i="18"/>
  <c r="F9244" i="18"/>
  <c r="F9245" i="18"/>
  <c r="F9246" i="18"/>
  <c r="F9247" i="18"/>
  <c r="F9248" i="18"/>
  <c r="F9249" i="18"/>
  <c r="F9250" i="18"/>
  <c r="F9251" i="18"/>
  <c r="F9252" i="18"/>
  <c r="F9253" i="18"/>
  <c r="F9254" i="18"/>
  <c r="F9255" i="18"/>
  <c r="F9256" i="18"/>
  <c r="F9257" i="18"/>
  <c r="F9258" i="18"/>
  <c r="F9259" i="18"/>
  <c r="F9260" i="18"/>
  <c r="F9261" i="18"/>
  <c r="F9262" i="18"/>
  <c r="F9263" i="18"/>
  <c r="F9264" i="18"/>
  <c r="F9265" i="18"/>
  <c r="F9266" i="18"/>
  <c r="F9267" i="18"/>
  <c r="F9268" i="18"/>
  <c r="F9269" i="18"/>
  <c r="F9270" i="18"/>
  <c r="F9271" i="18"/>
  <c r="F9272" i="18"/>
  <c r="F9273" i="18"/>
  <c r="F9274" i="18"/>
  <c r="F9275" i="18"/>
  <c r="F9276" i="18"/>
  <c r="F9277" i="18"/>
  <c r="F9278" i="18"/>
  <c r="F9279" i="18"/>
  <c r="F9280" i="18"/>
  <c r="F9281" i="18"/>
  <c r="F9282" i="18"/>
  <c r="F9283" i="18"/>
  <c r="F9284" i="18"/>
  <c r="F9285" i="18"/>
  <c r="F9286" i="18"/>
  <c r="F9287" i="18"/>
  <c r="F9288" i="18"/>
  <c r="F9289" i="18"/>
  <c r="F9290" i="18"/>
  <c r="F9291" i="18"/>
  <c r="F9292" i="18"/>
  <c r="F9293" i="18"/>
  <c r="F9294" i="18"/>
  <c r="F9295" i="18"/>
  <c r="F9296" i="18"/>
  <c r="F9297" i="18"/>
  <c r="F9298" i="18"/>
  <c r="F9299" i="18"/>
  <c r="F9300" i="18"/>
  <c r="F9301" i="18"/>
  <c r="F9302" i="18"/>
  <c r="F9303" i="18"/>
  <c r="F9304" i="18"/>
  <c r="F9305" i="18"/>
  <c r="F9306" i="18"/>
  <c r="F9307" i="18"/>
  <c r="F9308" i="18"/>
  <c r="F9309" i="18"/>
  <c r="F9310" i="18"/>
  <c r="F9311" i="18"/>
  <c r="F9312" i="18"/>
  <c r="F9313" i="18"/>
  <c r="F9314" i="18"/>
  <c r="F9315" i="18"/>
  <c r="F9316" i="18"/>
  <c r="F9317" i="18"/>
  <c r="F9318" i="18"/>
  <c r="F9319" i="18"/>
  <c r="F9320" i="18"/>
  <c r="F9321" i="18"/>
  <c r="F9322" i="18"/>
  <c r="F9323" i="18"/>
  <c r="F9324" i="18"/>
  <c r="F9325" i="18"/>
  <c r="F9326" i="18"/>
  <c r="F9327" i="18"/>
  <c r="F9328" i="18"/>
  <c r="F9329" i="18"/>
  <c r="F9330" i="18"/>
  <c r="F9331" i="18"/>
  <c r="F9332" i="18"/>
  <c r="F9333" i="18"/>
  <c r="F9334" i="18"/>
  <c r="F9335" i="18"/>
  <c r="F9336" i="18"/>
  <c r="F9337" i="18"/>
  <c r="F9338" i="18"/>
  <c r="F9339" i="18"/>
  <c r="F9340" i="18"/>
  <c r="F9341" i="18"/>
  <c r="F9342" i="18"/>
  <c r="F9343" i="18"/>
  <c r="F9344" i="18"/>
  <c r="F9345" i="18"/>
  <c r="F9346" i="18"/>
  <c r="F9347" i="18"/>
  <c r="F9348" i="18"/>
  <c r="F9349" i="18"/>
  <c r="F9350" i="18"/>
  <c r="F9351" i="18"/>
  <c r="F9352" i="18"/>
  <c r="F9353" i="18"/>
  <c r="F9354" i="18"/>
  <c r="F9355" i="18"/>
  <c r="F9356" i="18"/>
  <c r="F9357" i="18"/>
  <c r="F9358" i="18"/>
  <c r="F9359" i="18"/>
  <c r="F9360" i="18"/>
  <c r="F9361" i="18"/>
  <c r="F9362" i="18"/>
  <c r="F9363" i="18"/>
  <c r="F9364" i="18"/>
  <c r="F9365" i="18"/>
  <c r="F9366" i="18"/>
  <c r="F9367" i="18"/>
  <c r="F9368" i="18"/>
  <c r="F9369" i="18"/>
  <c r="F9370" i="18"/>
  <c r="F9371" i="18"/>
  <c r="F9372" i="18"/>
  <c r="F9373" i="18"/>
  <c r="F9374" i="18"/>
  <c r="F9375" i="18"/>
  <c r="F9376" i="18"/>
  <c r="F9377" i="18"/>
  <c r="F9378" i="18"/>
  <c r="F9379" i="18"/>
  <c r="F9380" i="18"/>
  <c r="F9381" i="18"/>
  <c r="F9382" i="18"/>
  <c r="F9383" i="18"/>
  <c r="F9384" i="18"/>
  <c r="F9385" i="18"/>
  <c r="F9386" i="18"/>
  <c r="F9387" i="18"/>
  <c r="F9388" i="18"/>
  <c r="F9389" i="18"/>
  <c r="F9390" i="18"/>
  <c r="F9391" i="18"/>
  <c r="F9392" i="18"/>
  <c r="F9393" i="18"/>
  <c r="F9394" i="18"/>
  <c r="F9395" i="18"/>
  <c r="F9396" i="18"/>
  <c r="F9397" i="18"/>
  <c r="F9398" i="18"/>
  <c r="F9399" i="18"/>
  <c r="F9400" i="18"/>
  <c r="F9401" i="18"/>
  <c r="F9402" i="18"/>
  <c r="F9403" i="18"/>
  <c r="F9404" i="18"/>
  <c r="F9405" i="18"/>
  <c r="F9406" i="18"/>
  <c r="F9407" i="18"/>
  <c r="F9408" i="18"/>
  <c r="F9409" i="18"/>
  <c r="F9410" i="18"/>
  <c r="F9411" i="18"/>
  <c r="F9412" i="18"/>
  <c r="F9413" i="18"/>
  <c r="F9414" i="18"/>
  <c r="F9415" i="18"/>
  <c r="F9416" i="18"/>
  <c r="F9417" i="18"/>
  <c r="F9418" i="18"/>
  <c r="F9419" i="18"/>
  <c r="F9420" i="18"/>
  <c r="F9421" i="18"/>
  <c r="F9422" i="18"/>
  <c r="F9423" i="18"/>
  <c r="F9424" i="18"/>
  <c r="F9425" i="18"/>
  <c r="F9426" i="18"/>
  <c r="F9427" i="18"/>
  <c r="F9428" i="18"/>
  <c r="F9429" i="18"/>
  <c r="F9430" i="18"/>
  <c r="F9431" i="18"/>
  <c r="F9432" i="18"/>
  <c r="F9433" i="18"/>
  <c r="F9434" i="18"/>
  <c r="F9435" i="18"/>
  <c r="F9436" i="18"/>
  <c r="F9437" i="18"/>
  <c r="F9438" i="18"/>
  <c r="F9439" i="18"/>
  <c r="F9440" i="18"/>
  <c r="F9441" i="18"/>
  <c r="F9442" i="18"/>
  <c r="F9443" i="18"/>
  <c r="F9444" i="18"/>
  <c r="F9445" i="18"/>
  <c r="F9446" i="18"/>
  <c r="F9447" i="18"/>
  <c r="F9448" i="18"/>
  <c r="F9449" i="18"/>
  <c r="F9450" i="18"/>
  <c r="F9451" i="18"/>
  <c r="F9452" i="18"/>
  <c r="F9453" i="18"/>
  <c r="F9454" i="18"/>
  <c r="F9455" i="18"/>
  <c r="F9456" i="18"/>
  <c r="F9457" i="18"/>
  <c r="F9458" i="18"/>
  <c r="F9459" i="18"/>
  <c r="F9460" i="18"/>
  <c r="F9461" i="18"/>
  <c r="F9462" i="18"/>
  <c r="F9463" i="18"/>
  <c r="F9464" i="18"/>
  <c r="F9465" i="18"/>
  <c r="F9466" i="18"/>
  <c r="F9467" i="18"/>
  <c r="F9468" i="18"/>
  <c r="F9469" i="18"/>
  <c r="F9470" i="18"/>
  <c r="F9471" i="18"/>
  <c r="F9472" i="18"/>
  <c r="F9473" i="18"/>
  <c r="F9474" i="18"/>
  <c r="F9475" i="18"/>
  <c r="F9476" i="18"/>
  <c r="F9477" i="18"/>
  <c r="F9478" i="18"/>
  <c r="F9479" i="18"/>
  <c r="F9480" i="18"/>
  <c r="F9481" i="18"/>
  <c r="F9482" i="18"/>
  <c r="F9483" i="18"/>
  <c r="F9484" i="18"/>
  <c r="F9485" i="18"/>
  <c r="F9486" i="18"/>
  <c r="F9487" i="18"/>
  <c r="F9488" i="18"/>
  <c r="F9489" i="18"/>
  <c r="F9490" i="18"/>
  <c r="F9491" i="18"/>
  <c r="F9492" i="18"/>
  <c r="F9493" i="18"/>
  <c r="F9494" i="18"/>
  <c r="F9495" i="18"/>
  <c r="F9496" i="18"/>
  <c r="F9497" i="18"/>
  <c r="F9498" i="18"/>
  <c r="F9499" i="18"/>
  <c r="F9500" i="18"/>
  <c r="F9501" i="18"/>
  <c r="F9502" i="18"/>
  <c r="F9503" i="18"/>
  <c r="F9504" i="18"/>
  <c r="F9505" i="18"/>
  <c r="F9506" i="18"/>
  <c r="F9507" i="18"/>
  <c r="F9508" i="18"/>
  <c r="F9509" i="18"/>
  <c r="F9510" i="18"/>
  <c r="F9511" i="18"/>
  <c r="F9512" i="18"/>
  <c r="F9513" i="18"/>
  <c r="F9514" i="18"/>
  <c r="F9515" i="18"/>
  <c r="F9516" i="18"/>
  <c r="F9517" i="18"/>
  <c r="F9518" i="18"/>
  <c r="F9519" i="18"/>
  <c r="F9520" i="18"/>
  <c r="F9521" i="18"/>
  <c r="F9522" i="18"/>
  <c r="F9523" i="18"/>
  <c r="F9524" i="18"/>
  <c r="F9525" i="18"/>
  <c r="F9526" i="18"/>
  <c r="F9527" i="18"/>
  <c r="F9528" i="18"/>
  <c r="F9529" i="18"/>
  <c r="F9530" i="18"/>
  <c r="F9531" i="18"/>
  <c r="F9532" i="18"/>
  <c r="F9533" i="18"/>
  <c r="F9534" i="18"/>
  <c r="F9535" i="18"/>
  <c r="F9536" i="18"/>
  <c r="F9537" i="18"/>
  <c r="F9538" i="18"/>
  <c r="F9539" i="18"/>
  <c r="F9540" i="18"/>
  <c r="F9541" i="18"/>
  <c r="F9542" i="18"/>
  <c r="F9543" i="18"/>
  <c r="F9544" i="18"/>
  <c r="F9545" i="18"/>
  <c r="F9546" i="18"/>
  <c r="F9547" i="18"/>
  <c r="F9548" i="18"/>
  <c r="F9549" i="18"/>
  <c r="F9550" i="18"/>
  <c r="F9551" i="18"/>
  <c r="F9552" i="18"/>
  <c r="F9553" i="18"/>
  <c r="F9554" i="18"/>
  <c r="F9555" i="18"/>
  <c r="F9556" i="18"/>
  <c r="F9557" i="18"/>
  <c r="F9558" i="18"/>
  <c r="F9559" i="18"/>
  <c r="F9560" i="18"/>
  <c r="F9561" i="18"/>
  <c r="F9562" i="18"/>
  <c r="F9563" i="18"/>
  <c r="F9564" i="18"/>
  <c r="F9565" i="18"/>
  <c r="F9566" i="18"/>
  <c r="F9567" i="18"/>
  <c r="F9568" i="18"/>
  <c r="F9569" i="18"/>
  <c r="F9570" i="18"/>
  <c r="F9571" i="18"/>
  <c r="F9572" i="18"/>
  <c r="F9573" i="18"/>
  <c r="F9574" i="18"/>
  <c r="F9575" i="18"/>
  <c r="F9576" i="18"/>
  <c r="F9577" i="18"/>
  <c r="F9578" i="18"/>
  <c r="F9579" i="18"/>
  <c r="F9580" i="18"/>
  <c r="F9581" i="18"/>
  <c r="F9582" i="18"/>
  <c r="F9583" i="18"/>
  <c r="F9584" i="18"/>
  <c r="F9585" i="18"/>
  <c r="F9586" i="18"/>
  <c r="F9587" i="18"/>
  <c r="F9588" i="18"/>
  <c r="F9589" i="18"/>
  <c r="F9590" i="18"/>
  <c r="F9591" i="18"/>
  <c r="F9592" i="18"/>
  <c r="F9593" i="18"/>
  <c r="F9594" i="18"/>
  <c r="F9595" i="18"/>
  <c r="F9596" i="18"/>
  <c r="F9597" i="18"/>
  <c r="F9598" i="18"/>
  <c r="F9599" i="18"/>
  <c r="F9600" i="18"/>
  <c r="F9601" i="18"/>
  <c r="F9602" i="18"/>
  <c r="F9603" i="18"/>
  <c r="F9604" i="18"/>
  <c r="F9605" i="18"/>
  <c r="F9606" i="18"/>
  <c r="F9607" i="18"/>
  <c r="F9608" i="18"/>
  <c r="F9609" i="18"/>
  <c r="F9610" i="18"/>
  <c r="F9611" i="18"/>
  <c r="F9612" i="18"/>
  <c r="F9613" i="18"/>
  <c r="F9614" i="18"/>
  <c r="F9615" i="18"/>
  <c r="F9616" i="18"/>
  <c r="F9617" i="18"/>
  <c r="F9618" i="18"/>
  <c r="F9619" i="18"/>
  <c r="F9620" i="18"/>
  <c r="F9621" i="18"/>
  <c r="F9622" i="18"/>
  <c r="F9623" i="18"/>
  <c r="F9624" i="18"/>
  <c r="F9625" i="18"/>
  <c r="F9626" i="18"/>
  <c r="F9627" i="18"/>
  <c r="F9628" i="18"/>
  <c r="F9629" i="18"/>
  <c r="F9630" i="18"/>
  <c r="F9631" i="18"/>
  <c r="F9632" i="18"/>
  <c r="F9633" i="18"/>
  <c r="F9634" i="18"/>
  <c r="F9635" i="18"/>
  <c r="F9636" i="18"/>
  <c r="F9637" i="18"/>
  <c r="F9638" i="18"/>
  <c r="F9639" i="18"/>
  <c r="F9640" i="18"/>
  <c r="F9641" i="18"/>
  <c r="F9642" i="18"/>
  <c r="F9643" i="18"/>
  <c r="F9644" i="18"/>
  <c r="F9645" i="18"/>
  <c r="F9646" i="18"/>
  <c r="F9647" i="18"/>
  <c r="F9648" i="18"/>
  <c r="F9649" i="18"/>
  <c r="F9650" i="18"/>
  <c r="F9651" i="18"/>
  <c r="F9652" i="18"/>
  <c r="F9653" i="18"/>
  <c r="F9654" i="18"/>
  <c r="F9655" i="18"/>
  <c r="F9656" i="18"/>
  <c r="F9657" i="18"/>
  <c r="F9658" i="18"/>
  <c r="F9659" i="18"/>
  <c r="F9660" i="18"/>
  <c r="F9661" i="18"/>
  <c r="F9662" i="18"/>
  <c r="F9663" i="18"/>
  <c r="F9664" i="18"/>
  <c r="F9665" i="18"/>
  <c r="F9666" i="18"/>
  <c r="F9667" i="18"/>
  <c r="F9668" i="18"/>
  <c r="F9669" i="18"/>
  <c r="F9670" i="18"/>
  <c r="F9671" i="18"/>
  <c r="F9672" i="18"/>
  <c r="F9673" i="18"/>
  <c r="F9674" i="18"/>
  <c r="F9675" i="18"/>
  <c r="F9676" i="18"/>
  <c r="F9677" i="18"/>
  <c r="F9678" i="18"/>
  <c r="F9679" i="18"/>
  <c r="F9680" i="18"/>
  <c r="F9681" i="18"/>
  <c r="F9682" i="18"/>
  <c r="F9683" i="18"/>
  <c r="F9684" i="18"/>
  <c r="F9685" i="18"/>
  <c r="F9686" i="18"/>
  <c r="F9687" i="18"/>
  <c r="F9688" i="18"/>
  <c r="F9689" i="18"/>
  <c r="F9690" i="18"/>
  <c r="F9691" i="18"/>
  <c r="F9692" i="18"/>
  <c r="F9693" i="18"/>
  <c r="F9694" i="18"/>
  <c r="F9695" i="18"/>
  <c r="F9696" i="18"/>
  <c r="F9697" i="18"/>
  <c r="F9698" i="18"/>
  <c r="F9699" i="18"/>
  <c r="F9700" i="18"/>
  <c r="F9701" i="18"/>
  <c r="F9702" i="18"/>
  <c r="F9703" i="18"/>
  <c r="F9704" i="18"/>
  <c r="F9705" i="18"/>
  <c r="F9706" i="18"/>
  <c r="F9707" i="18"/>
  <c r="F9708" i="18"/>
  <c r="F9709" i="18"/>
  <c r="F9710" i="18"/>
  <c r="F9711" i="18"/>
  <c r="F9712" i="18"/>
  <c r="F9713" i="18"/>
  <c r="F9714" i="18"/>
  <c r="F9715" i="18"/>
  <c r="F9716" i="18"/>
  <c r="F9717" i="18"/>
  <c r="F9718" i="18"/>
  <c r="F9719" i="18"/>
  <c r="F9720" i="18"/>
  <c r="F9721" i="18"/>
  <c r="F9722" i="18"/>
  <c r="F9723" i="18"/>
  <c r="F9724" i="18"/>
  <c r="F9725" i="18"/>
  <c r="F9726" i="18"/>
  <c r="F9727" i="18"/>
  <c r="F9728" i="18"/>
  <c r="F9729" i="18"/>
  <c r="F9730" i="18"/>
  <c r="F9731" i="18"/>
  <c r="F9732" i="18"/>
  <c r="F9733" i="18"/>
  <c r="F9734" i="18"/>
  <c r="F9735" i="18"/>
  <c r="F9736" i="18"/>
  <c r="F9737" i="18"/>
  <c r="F9738" i="18"/>
  <c r="F9739" i="18"/>
  <c r="F9740" i="18"/>
  <c r="F9741" i="18"/>
  <c r="F9742" i="18"/>
  <c r="F9743" i="18"/>
  <c r="F9744" i="18"/>
  <c r="F9745" i="18"/>
  <c r="F9746" i="18"/>
  <c r="F9747" i="18"/>
  <c r="F9748" i="18"/>
  <c r="F9749" i="18"/>
  <c r="F9750" i="18"/>
  <c r="F9751" i="18"/>
  <c r="F9752" i="18"/>
  <c r="F9753" i="18"/>
  <c r="F9754" i="18"/>
  <c r="F9755" i="18"/>
  <c r="F9756" i="18"/>
  <c r="F9757" i="18"/>
  <c r="F9758" i="18"/>
  <c r="F9759" i="18"/>
  <c r="F9760" i="18"/>
  <c r="F9761" i="18"/>
  <c r="F9762" i="18"/>
  <c r="F9763" i="18"/>
  <c r="F9764" i="18"/>
  <c r="F9765" i="18"/>
  <c r="F9766" i="18"/>
  <c r="F9767" i="18"/>
  <c r="F9768" i="18"/>
  <c r="F9769" i="18"/>
  <c r="F9770" i="18"/>
  <c r="F9771" i="18"/>
  <c r="F9772" i="18"/>
  <c r="F9773" i="18"/>
  <c r="F9774" i="18"/>
  <c r="F9775" i="18"/>
  <c r="F9776" i="18"/>
  <c r="F9777" i="18"/>
  <c r="F9778" i="18"/>
  <c r="F9779" i="18"/>
  <c r="F9780" i="18"/>
  <c r="F9781" i="18"/>
  <c r="F9782" i="18"/>
  <c r="F9783" i="18"/>
  <c r="F9784" i="18"/>
  <c r="F9785" i="18"/>
  <c r="F9786" i="18"/>
  <c r="F9787" i="18"/>
  <c r="F9788" i="18"/>
  <c r="F9789" i="18"/>
  <c r="F9790" i="18"/>
  <c r="F9791" i="18"/>
  <c r="F9792" i="18"/>
  <c r="F9793" i="18"/>
  <c r="F9794" i="18"/>
  <c r="F9795" i="18"/>
  <c r="F9796" i="18"/>
  <c r="F9797" i="18"/>
  <c r="F9798" i="18"/>
  <c r="F9799" i="18"/>
  <c r="F9800" i="18"/>
  <c r="F9801" i="18"/>
  <c r="F9802" i="18"/>
  <c r="F9803" i="18"/>
  <c r="F9804" i="18"/>
  <c r="F9805" i="18"/>
  <c r="F9806" i="18"/>
  <c r="F9807" i="18"/>
  <c r="F9808" i="18"/>
  <c r="F9809" i="18"/>
  <c r="F9810" i="18"/>
  <c r="F9811" i="18"/>
  <c r="F9812" i="18"/>
  <c r="F9813" i="18"/>
  <c r="F9814" i="18"/>
  <c r="F9815" i="18"/>
  <c r="F9816" i="18"/>
  <c r="F9817" i="18"/>
  <c r="F9818" i="18"/>
  <c r="F9819" i="18"/>
  <c r="F9820" i="18"/>
  <c r="F9821" i="18"/>
  <c r="F9822" i="18"/>
  <c r="F9823" i="18"/>
  <c r="F9824" i="18"/>
  <c r="F9825" i="18"/>
  <c r="F9826" i="18"/>
  <c r="F9827" i="18"/>
  <c r="F9828" i="18"/>
  <c r="F9829" i="18"/>
  <c r="F9830" i="18"/>
  <c r="F9831" i="18"/>
  <c r="F9832" i="18"/>
  <c r="F9833" i="18"/>
  <c r="F9834" i="18"/>
  <c r="F9835" i="18"/>
  <c r="F9836" i="18"/>
  <c r="F9837" i="18"/>
  <c r="F9838" i="18"/>
  <c r="F9839" i="18"/>
  <c r="F9840" i="18"/>
  <c r="F9841" i="18"/>
  <c r="F9842" i="18"/>
  <c r="F9843" i="18"/>
  <c r="F9844" i="18"/>
  <c r="F9845" i="18"/>
  <c r="F9846" i="18"/>
  <c r="F9847" i="18"/>
  <c r="F9848" i="18"/>
  <c r="F9849" i="18"/>
  <c r="F9850" i="18"/>
  <c r="F9851" i="18"/>
  <c r="F9852" i="18"/>
  <c r="F9853" i="18"/>
  <c r="F9854" i="18"/>
  <c r="F9855" i="18"/>
  <c r="F9856" i="18"/>
  <c r="F9857" i="18"/>
  <c r="F9858" i="18"/>
  <c r="F9859" i="18"/>
  <c r="F9860" i="18"/>
  <c r="F9861" i="18"/>
  <c r="F9862" i="18"/>
  <c r="F9863" i="18"/>
  <c r="F9864" i="18"/>
  <c r="F9865" i="18"/>
  <c r="F9866" i="18"/>
  <c r="F9867" i="18"/>
  <c r="F9868" i="18"/>
  <c r="F9869" i="18"/>
  <c r="F9870" i="18"/>
  <c r="F9871" i="18"/>
  <c r="F9872" i="18"/>
  <c r="F9873" i="18"/>
  <c r="F9874" i="18"/>
  <c r="F9875" i="18"/>
  <c r="F9876" i="18"/>
  <c r="F9877" i="18"/>
  <c r="F9878" i="18"/>
  <c r="F9879" i="18"/>
  <c r="F9880" i="18"/>
  <c r="F9881" i="18"/>
  <c r="F9882" i="18"/>
  <c r="F9883" i="18"/>
  <c r="F9884" i="18"/>
  <c r="F9885" i="18"/>
  <c r="F9886" i="18"/>
  <c r="F9887" i="18"/>
  <c r="F9888" i="18"/>
  <c r="F9889" i="18"/>
  <c r="F9890" i="18"/>
  <c r="F9891" i="18"/>
  <c r="F9892" i="18"/>
  <c r="F9893" i="18"/>
  <c r="F9894" i="18"/>
  <c r="F9895" i="18"/>
  <c r="F9896" i="18"/>
  <c r="F9897" i="18"/>
  <c r="F9898" i="18"/>
  <c r="F9899" i="18"/>
  <c r="F9900" i="18"/>
  <c r="F9901" i="18"/>
  <c r="F9902" i="18"/>
  <c r="F9903" i="18"/>
  <c r="F9904" i="18"/>
  <c r="F9905" i="18"/>
  <c r="F9906" i="18"/>
  <c r="F9907" i="18"/>
  <c r="F9908" i="18"/>
  <c r="F9909" i="18"/>
  <c r="F9910" i="18"/>
  <c r="F9911" i="18"/>
  <c r="F9912" i="18"/>
  <c r="F9913" i="18"/>
  <c r="F9914" i="18"/>
  <c r="F9915" i="18"/>
  <c r="F9916" i="18"/>
  <c r="F9917" i="18"/>
  <c r="F9918" i="18"/>
  <c r="F9919" i="18"/>
  <c r="F9920" i="18"/>
  <c r="F9921" i="18"/>
  <c r="F9922" i="18"/>
  <c r="F9923" i="18"/>
  <c r="F9924" i="18"/>
  <c r="F9925" i="18"/>
  <c r="F9926" i="18"/>
  <c r="F9927" i="18"/>
  <c r="F9928" i="18"/>
  <c r="F9929" i="18"/>
  <c r="F9930" i="18"/>
  <c r="F9931" i="18"/>
  <c r="F9932" i="18"/>
  <c r="F9933" i="18"/>
  <c r="F9934" i="18"/>
  <c r="F9935" i="18"/>
  <c r="F9936" i="18"/>
  <c r="F9937" i="18"/>
  <c r="F9938" i="18"/>
  <c r="F9939" i="18"/>
  <c r="F9940" i="18"/>
  <c r="F9941" i="18"/>
  <c r="F9942" i="18"/>
  <c r="F9943" i="18"/>
  <c r="F9944" i="18"/>
  <c r="F9945" i="18"/>
  <c r="F9946" i="18"/>
  <c r="F9947" i="18"/>
  <c r="F9948" i="18"/>
  <c r="F9949" i="18"/>
  <c r="F9950" i="18"/>
  <c r="F9951" i="18"/>
  <c r="F9952" i="18"/>
  <c r="F9953" i="18"/>
  <c r="F9954" i="18"/>
  <c r="F9955" i="18"/>
  <c r="F9956" i="18"/>
  <c r="F9957" i="18"/>
  <c r="F9958" i="18"/>
  <c r="F9959" i="18"/>
  <c r="F9960" i="18"/>
  <c r="F9961" i="18"/>
  <c r="F9962" i="18"/>
  <c r="F9963" i="18"/>
  <c r="F9964" i="18"/>
  <c r="F9965" i="18"/>
  <c r="F9966" i="18"/>
  <c r="F9967" i="18"/>
  <c r="F9968" i="18"/>
  <c r="F9969" i="18"/>
  <c r="F9970" i="18"/>
  <c r="F9971" i="18"/>
  <c r="F9972" i="18"/>
  <c r="F9973" i="18"/>
  <c r="F9974" i="18"/>
  <c r="F9975" i="18"/>
  <c r="F9976" i="18"/>
  <c r="F9977" i="18"/>
  <c r="F9978" i="18"/>
  <c r="F9979" i="18"/>
  <c r="F9980" i="18"/>
  <c r="F9981" i="18"/>
  <c r="F9982" i="18"/>
  <c r="F9983" i="18"/>
  <c r="F9984" i="18"/>
  <c r="F9985" i="18"/>
  <c r="F9986" i="18"/>
  <c r="F9987" i="18"/>
  <c r="F9988" i="18"/>
  <c r="F9989" i="18"/>
  <c r="F9990" i="18"/>
  <c r="F9991" i="18"/>
  <c r="F9992" i="18"/>
  <c r="F9993" i="18"/>
  <c r="F9994" i="18"/>
  <c r="F9995" i="18"/>
  <c r="F9996" i="18"/>
  <c r="F9997" i="18"/>
  <c r="F9998" i="18"/>
  <c r="F9999" i="18"/>
  <c r="F10000" i="18"/>
  <c r="F10001" i="18"/>
  <c r="F10002" i="18"/>
  <c r="F10003" i="18"/>
  <c r="F10004" i="18"/>
  <c r="F10005" i="18"/>
  <c r="F10006" i="18"/>
  <c r="F10007" i="18"/>
  <c r="F10008" i="18"/>
  <c r="F10009" i="18"/>
  <c r="F10010" i="18"/>
  <c r="F10011" i="18"/>
  <c r="F10012" i="18"/>
  <c r="F10013" i="18"/>
  <c r="F10014" i="18"/>
  <c r="F10015" i="18"/>
  <c r="F10016" i="18"/>
  <c r="F10017" i="18"/>
  <c r="F10018" i="18"/>
  <c r="F10019" i="18"/>
  <c r="F10020" i="18"/>
  <c r="F10021" i="18"/>
  <c r="F10022" i="18"/>
  <c r="F10023" i="18"/>
  <c r="F10024" i="18"/>
  <c r="F10025" i="18"/>
  <c r="F10026" i="18"/>
  <c r="F10027" i="18"/>
  <c r="F10028" i="18"/>
  <c r="F10029" i="18"/>
  <c r="F10030" i="18"/>
  <c r="F10031" i="18"/>
  <c r="F10032" i="18"/>
  <c r="F10033" i="18"/>
  <c r="F10034" i="18"/>
  <c r="F10035" i="18"/>
  <c r="F10036" i="18"/>
  <c r="F10037" i="18"/>
  <c r="F10038" i="18"/>
  <c r="F10039" i="18"/>
  <c r="F10040" i="18"/>
  <c r="F10041" i="18"/>
  <c r="F10042" i="18"/>
  <c r="F10043" i="18"/>
  <c r="F10044" i="18"/>
  <c r="F10045" i="18"/>
  <c r="F10046" i="18"/>
  <c r="F10047" i="18"/>
  <c r="F10048" i="18"/>
  <c r="F10049" i="18"/>
  <c r="F10050" i="18"/>
  <c r="F10051" i="18"/>
  <c r="F10052" i="18"/>
  <c r="F10053" i="18"/>
  <c r="F10054" i="18"/>
  <c r="F10055" i="18"/>
  <c r="F10056" i="18"/>
  <c r="F10057" i="18"/>
  <c r="F10058" i="18"/>
  <c r="F10059" i="18"/>
  <c r="F10060" i="18"/>
  <c r="F10061" i="18"/>
  <c r="F10062" i="18"/>
  <c r="F10063" i="18"/>
  <c r="F10064" i="18"/>
  <c r="F10065" i="18"/>
  <c r="F10066" i="18"/>
  <c r="F10067" i="18"/>
  <c r="F10068" i="18"/>
  <c r="F10069" i="18"/>
  <c r="F10070" i="18"/>
  <c r="F10071" i="18"/>
  <c r="F10072" i="18"/>
  <c r="F10073" i="18"/>
  <c r="F10074" i="18"/>
  <c r="F10075" i="18"/>
  <c r="F10076" i="18"/>
  <c r="F10077" i="18"/>
  <c r="F10078" i="18"/>
  <c r="F10079" i="18"/>
  <c r="F10080" i="18"/>
  <c r="F10081" i="18"/>
  <c r="F10082" i="18"/>
  <c r="F10083" i="18"/>
  <c r="F10084" i="18"/>
  <c r="F10085" i="18"/>
  <c r="F10086" i="18"/>
  <c r="F10087" i="18"/>
  <c r="F10088" i="18"/>
  <c r="F10089" i="18"/>
  <c r="F10090" i="18"/>
  <c r="F10091" i="18"/>
  <c r="F10092" i="18"/>
  <c r="F10093" i="18"/>
  <c r="F10094" i="18"/>
  <c r="F10095" i="18"/>
  <c r="F10096" i="18"/>
  <c r="F10097" i="18"/>
  <c r="F10098" i="18"/>
  <c r="F10099" i="18"/>
  <c r="F10100" i="18"/>
  <c r="F10101" i="18"/>
  <c r="F10102" i="18"/>
  <c r="F10103" i="18"/>
  <c r="F10104" i="18"/>
  <c r="F10105" i="18"/>
  <c r="F10106" i="18"/>
  <c r="F10107" i="18"/>
  <c r="F10108" i="18"/>
  <c r="F10109" i="18"/>
  <c r="F10110" i="18"/>
  <c r="F10111" i="18"/>
  <c r="F10112" i="18"/>
  <c r="F10113" i="18"/>
  <c r="F10114" i="18"/>
  <c r="F10115" i="18"/>
  <c r="F10116" i="18"/>
  <c r="F10117" i="18"/>
  <c r="F10118" i="18"/>
  <c r="F10119" i="18"/>
  <c r="F10120" i="18"/>
  <c r="F10121" i="18"/>
  <c r="F10122" i="18"/>
  <c r="F10123" i="18"/>
  <c r="F10124" i="18"/>
  <c r="F10125" i="18"/>
  <c r="F10126" i="18"/>
  <c r="F10127" i="18"/>
  <c r="F10128" i="18"/>
  <c r="F10129" i="18"/>
  <c r="F10130" i="18"/>
  <c r="F10131" i="18"/>
  <c r="F10132" i="18"/>
  <c r="F10133" i="18"/>
  <c r="F10134" i="18"/>
  <c r="F10135" i="18"/>
  <c r="F10136" i="18"/>
  <c r="F10137" i="18"/>
  <c r="F10138" i="18"/>
  <c r="F10139" i="18"/>
  <c r="F10140" i="18"/>
  <c r="F10141" i="18"/>
  <c r="F10142" i="18"/>
  <c r="F10143" i="18"/>
  <c r="F10144" i="18"/>
  <c r="F10145" i="18"/>
  <c r="F10146" i="18"/>
  <c r="F10147" i="18"/>
  <c r="F10148" i="18"/>
  <c r="F10149" i="18"/>
  <c r="F10150" i="18"/>
  <c r="F10151" i="18"/>
  <c r="F10152" i="18"/>
  <c r="F10153" i="18"/>
  <c r="F10154" i="18"/>
  <c r="F10155" i="18"/>
  <c r="F10156" i="18"/>
  <c r="F10157" i="18"/>
  <c r="F10158" i="18"/>
  <c r="F10159" i="18"/>
  <c r="F10160" i="18"/>
  <c r="F10161" i="18"/>
  <c r="F10162" i="18"/>
  <c r="F10163" i="18"/>
  <c r="F10164" i="18"/>
  <c r="F10165" i="18"/>
  <c r="F10166" i="18"/>
  <c r="F10167" i="18"/>
  <c r="F10168" i="18"/>
  <c r="F10169" i="18"/>
  <c r="F10170" i="18"/>
  <c r="F10171" i="18"/>
  <c r="F10172" i="18"/>
  <c r="F10173" i="18"/>
  <c r="F10174" i="18"/>
  <c r="F10175" i="18"/>
  <c r="F10176" i="18"/>
  <c r="F10177" i="18"/>
  <c r="F10178" i="18"/>
  <c r="F10179" i="18"/>
  <c r="F10180" i="18"/>
  <c r="F10181" i="18"/>
  <c r="F10182" i="18"/>
  <c r="F10183" i="18"/>
  <c r="F10184" i="18"/>
  <c r="F10185" i="18"/>
  <c r="F10186" i="18"/>
  <c r="F10187" i="18"/>
  <c r="F10188" i="18"/>
  <c r="F10189" i="18"/>
  <c r="F10190" i="18"/>
  <c r="F10191" i="18"/>
  <c r="F10192" i="18"/>
  <c r="F10193" i="18"/>
  <c r="F10194" i="18"/>
  <c r="F10195" i="18"/>
  <c r="F10196" i="18"/>
  <c r="F10197" i="18"/>
  <c r="F10198" i="18"/>
  <c r="F10199" i="18"/>
  <c r="F10200" i="18"/>
  <c r="F10201" i="18"/>
  <c r="F10202" i="18"/>
  <c r="F10203" i="18"/>
  <c r="F10204" i="18"/>
  <c r="F10205" i="18"/>
  <c r="F10206" i="18"/>
  <c r="F10207" i="18"/>
  <c r="F10208" i="18"/>
  <c r="F10209" i="18"/>
  <c r="F10210" i="18"/>
  <c r="F10211" i="18"/>
  <c r="F10212" i="18"/>
  <c r="F10213" i="18"/>
  <c r="F10214" i="18"/>
  <c r="F10215" i="18"/>
  <c r="F10216" i="18"/>
  <c r="F10217" i="18"/>
  <c r="F10218" i="18"/>
  <c r="F10219" i="18"/>
  <c r="F10220" i="18"/>
  <c r="F10221" i="18"/>
  <c r="F10222" i="18"/>
  <c r="F10223" i="18"/>
  <c r="F10224" i="18"/>
  <c r="F10225" i="18"/>
  <c r="F10226" i="18"/>
  <c r="F10227" i="18"/>
  <c r="F10228" i="18"/>
  <c r="F10229" i="18"/>
  <c r="F10230" i="18"/>
  <c r="F10231" i="18"/>
  <c r="F10232" i="18"/>
  <c r="F10233" i="18"/>
  <c r="F10234" i="18"/>
  <c r="F10235" i="18"/>
  <c r="F10236" i="18"/>
  <c r="F10237" i="18"/>
  <c r="F10238" i="18"/>
  <c r="F10239" i="18"/>
  <c r="F10240" i="18"/>
  <c r="F10241" i="18"/>
  <c r="F10242" i="18"/>
  <c r="F10243" i="18"/>
  <c r="F10244" i="18"/>
  <c r="F10245" i="18"/>
  <c r="F10246" i="18"/>
  <c r="F10247" i="18"/>
  <c r="F10248" i="18"/>
  <c r="F10249" i="18"/>
  <c r="F10250" i="18"/>
  <c r="F10251" i="18"/>
  <c r="F10252" i="18"/>
  <c r="F10253" i="18"/>
  <c r="F10254" i="18"/>
  <c r="F10255" i="18"/>
  <c r="F10256" i="18"/>
  <c r="F10257" i="18"/>
  <c r="F10258" i="18"/>
  <c r="F10259" i="18"/>
  <c r="F10260" i="18"/>
  <c r="F10261" i="18"/>
  <c r="F10262" i="18"/>
  <c r="F10263" i="18"/>
  <c r="F10264" i="18"/>
  <c r="F10265" i="18"/>
  <c r="F10266" i="18"/>
  <c r="F10267" i="18"/>
  <c r="F10268" i="18"/>
  <c r="F10269" i="18"/>
  <c r="F10270" i="18"/>
  <c r="F10271" i="18"/>
  <c r="F10272" i="18"/>
  <c r="F10273" i="18"/>
  <c r="F10274" i="18"/>
  <c r="F10275" i="18"/>
  <c r="F10276" i="18"/>
  <c r="F10277" i="18"/>
  <c r="F10278" i="18"/>
  <c r="F10279" i="18"/>
  <c r="F10280" i="18"/>
  <c r="F10281" i="18"/>
  <c r="F10282" i="18"/>
  <c r="F10283" i="18"/>
  <c r="F10284" i="18"/>
  <c r="F10285" i="18"/>
  <c r="F10286" i="18"/>
  <c r="F10287" i="18"/>
  <c r="F10288" i="18"/>
  <c r="F10289" i="18"/>
  <c r="F10290" i="18"/>
  <c r="F10291" i="18"/>
  <c r="F10292" i="18"/>
  <c r="F10293" i="18"/>
  <c r="F10294" i="18"/>
  <c r="F10295" i="18"/>
  <c r="F10296" i="18"/>
  <c r="F10297" i="18"/>
  <c r="F10298" i="18"/>
  <c r="F10299" i="18"/>
  <c r="F10300" i="18"/>
  <c r="F10301" i="18"/>
  <c r="F10302" i="18"/>
  <c r="F10303" i="18"/>
  <c r="F10304" i="18"/>
  <c r="F10305" i="18"/>
  <c r="F10306" i="18"/>
  <c r="F10307" i="18"/>
  <c r="F10308" i="18"/>
  <c r="F10309" i="18"/>
  <c r="F10310" i="18"/>
  <c r="F10311" i="18"/>
  <c r="F10312" i="18"/>
  <c r="F10313" i="18"/>
  <c r="F10314" i="18"/>
  <c r="F10315" i="18"/>
  <c r="F10316" i="18"/>
  <c r="F10317" i="18"/>
  <c r="F10318" i="18"/>
  <c r="F10319" i="18"/>
  <c r="F10320" i="18"/>
  <c r="F10321" i="18"/>
  <c r="F10322" i="18"/>
  <c r="F10323" i="18"/>
  <c r="F10324" i="18"/>
  <c r="F10325" i="18"/>
  <c r="F10326" i="18"/>
  <c r="F10327" i="18"/>
  <c r="F10328" i="18"/>
  <c r="F10329" i="18"/>
  <c r="F10330" i="18"/>
  <c r="F10331" i="18"/>
  <c r="F10332" i="18"/>
  <c r="F10333" i="18"/>
  <c r="F10334" i="18"/>
  <c r="F10335" i="18"/>
  <c r="F10336" i="18"/>
  <c r="F10337" i="18"/>
  <c r="F10338" i="18"/>
  <c r="F10339" i="18"/>
  <c r="F10340" i="18"/>
  <c r="F10341" i="18"/>
  <c r="F10342" i="18"/>
  <c r="F10343" i="18"/>
  <c r="F10344" i="18"/>
  <c r="F10345" i="18"/>
  <c r="F10346" i="18"/>
  <c r="F10347" i="18"/>
  <c r="F10348" i="18"/>
  <c r="F10349" i="18"/>
  <c r="F10350" i="18"/>
  <c r="F10351" i="18"/>
  <c r="F10352" i="18"/>
  <c r="F10353" i="18"/>
  <c r="F10354" i="18"/>
  <c r="F10355" i="18"/>
  <c r="F10356" i="18"/>
  <c r="F10357" i="18"/>
  <c r="F10358" i="18"/>
  <c r="F10359" i="18"/>
  <c r="F10360" i="18"/>
  <c r="F10361" i="18"/>
  <c r="F10362" i="18"/>
  <c r="F10363" i="18"/>
  <c r="F10364" i="18"/>
  <c r="F10365" i="18"/>
  <c r="F10366" i="18"/>
  <c r="F10367" i="18"/>
  <c r="F10368" i="18"/>
  <c r="F10369" i="18"/>
  <c r="F10370" i="18"/>
  <c r="F10371" i="18"/>
  <c r="F10372" i="18"/>
  <c r="F10373" i="18"/>
  <c r="F10374" i="18"/>
  <c r="F10375" i="18"/>
  <c r="F10376" i="18"/>
  <c r="F10377" i="18"/>
  <c r="F10378" i="18"/>
  <c r="F10379" i="18"/>
  <c r="F10380" i="18"/>
  <c r="F10381" i="18"/>
  <c r="F10382" i="18"/>
  <c r="F10383" i="18"/>
  <c r="F10384" i="18"/>
  <c r="F10385" i="18"/>
  <c r="F10386" i="18"/>
  <c r="F10387" i="18"/>
  <c r="F10388" i="18"/>
  <c r="F10389" i="18"/>
  <c r="F10390" i="18"/>
  <c r="F10391" i="18"/>
  <c r="F10392" i="18"/>
  <c r="F10393" i="18"/>
  <c r="F10394" i="18"/>
  <c r="F10395" i="18"/>
  <c r="F10396" i="18"/>
  <c r="F10397" i="18"/>
  <c r="F10398" i="18"/>
  <c r="F10399" i="18"/>
  <c r="F10400" i="18"/>
  <c r="F10401" i="18"/>
  <c r="F10402" i="18"/>
  <c r="F10403" i="18"/>
  <c r="F10404" i="18"/>
  <c r="F10405" i="18"/>
  <c r="F10406" i="18"/>
  <c r="F10407" i="18"/>
  <c r="F10408" i="18"/>
  <c r="F10409" i="18"/>
  <c r="F10410" i="18"/>
  <c r="F10411" i="18"/>
  <c r="F10412" i="18"/>
  <c r="F10413" i="18"/>
  <c r="F10414" i="18"/>
  <c r="F10415" i="18"/>
  <c r="F10416" i="18"/>
  <c r="F10417" i="18"/>
  <c r="F10418" i="18"/>
  <c r="F10419" i="18"/>
  <c r="F10420" i="18"/>
  <c r="F10421" i="18"/>
  <c r="F10422" i="18"/>
  <c r="F10423" i="18"/>
  <c r="F10424" i="18"/>
  <c r="F10425" i="18"/>
  <c r="F10426" i="18"/>
  <c r="F10427" i="18"/>
  <c r="F10428" i="18"/>
  <c r="F10429" i="18"/>
  <c r="F10430" i="18"/>
  <c r="F10431" i="18"/>
  <c r="F10432" i="18"/>
  <c r="F10433" i="18"/>
  <c r="F10434" i="18"/>
  <c r="F10435" i="18"/>
  <c r="F10436" i="18"/>
  <c r="F10437" i="18"/>
  <c r="F10438" i="18"/>
  <c r="F10439" i="18"/>
  <c r="F10440" i="18"/>
  <c r="F10441" i="18"/>
  <c r="F10442" i="18"/>
  <c r="F10443" i="18"/>
  <c r="F10444" i="18"/>
  <c r="F10445" i="18"/>
  <c r="F10446" i="18"/>
  <c r="F10447" i="18"/>
  <c r="F10448" i="18"/>
  <c r="F10449" i="18"/>
  <c r="F10450" i="18"/>
  <c r="F10451" i="18"/>
  <c r="F10452" i="18"/>
  <c r="F10453" i="18"/>
  <c r="F10454" i="18"/>
  <c r="F10455" i="18"/>
  <c r="F10456" i="18"/>
  <c r="F10457" i="18"/>
  <c r="F10458" i="18"/>
  <c r="F10459" i="18"/>
  <c r="F10460" i="18"/>
  <c r="F10461" i="18"/>
  <c r="F10462" i="18"/>
  <c r="F10463" i="18"/>
  <c r="F10464" i="18"/>
  <c r="F10465" i="18"/>
  <c r="F10466" i="18"/>
  <c r="F10467" i="18"/>
  <c r="F10468" i="18"/>
  <c r="F10469" i="18"/>
  <c r="F10470" i="18"/>
  <c r="F10471" i="18"/>
  <c r="F10472" i="18"/>
  <c r="F10473" i="18"/>
  <c r="F10474" i="18"/>
  <c r="F10475" i="18"/>
  <c r="F10476" i="18"/>
  <c r="F10477" i="18"/>
  <c r="F10478" i="18"/>
  <c r="F10479" i="18"/>
  <c r="F10480" i="18"/>
  <c r="F10481" i="18"/>
  <c r="F10482" i="18"/>
  <c r="F10483" i="18"/>
  <c r="F10484" i="18"/>
  <c r="F10485" i="18"/>
  <c r="F10486" i="18"/>
  <c r="F10487" i="18"/>
  <c r="F10488" i="18"/>
  <c r="F10489" i="18"/>
  <c r="F10490" i="18"/>
  <c r="F10491" i="18"/>
  <c r="F10492" i="18"/>
  <c r="F10493" i="18"/>
  <c r="F10494" i="18"/>
  <c r="F10495" i="18"/>
  <c r="F10496" i="18"/>
  <c r="F10497" i="18"/>
  <c r="F10498" i="18"/>
  <c r="F10499" i="18"/>
  <c r="F10500" i="18"/>
  <c r="F10501" i="18"/>
  <c r="F10502" i="18"/>
  <c r="F10503" i="18"/>
  <c r="F10504" i="18"/>
  <c r="F10505" i="18"/>
  <c r="F10506" i="18"/>
  <c r="F10507" i="18"/>
  <c r="F10508" i="18"/>
  <c r="F10509" i="18"/>
  <c r="F10510" i="18"/>
  <c r="F10511" i="18"/>
  <c r="F10512" i="18"/>
  <c r="F10513" i="18"/>
  <c r="F10514" i="18"/>
  <c r="F10515" i="18"/>
  <c r="F10516" i="18"/>
  <c r="F10517" i="18"/>
  <c r="F10518" i="18"/>
  <c r="F10519" i="18"/>
  <c r="F10520" i="18"/>
  <c r="F10521" i="18"/>
  <c r="F10522" i="18"/>
  <c r="F10523" i="18"/>
  <c r="F10524" i="18"/>
  <c r="F10525" i="18"/>
  <c r="F10526" i="18"/>
  <c r="F10527" i="18"/>
  <c r="F10528" i="18"/>
  <c r="F10529" i="18"/>
  <c r="F10530" i="18"/>
  <c r="F10531" i="18"/>
  <c r="F10532" i="18"/>
  <c r="F10533" i="18"/>
  <c r="F10534" i="18"/>
  <c r="F10535" i="18"/>
  <c r="F10536" i="18"/>
  <c r="F10537" i="18"/>
  <c r="F10538" i="18"/>
  <c r="F10539" i="18"/>
  <c r="F10540" i="18"/>
  <c r="F10541" i="18"/>
  <c r="F10542" i="18"/>
  <c r="F10543" i="18"/>
  <c r="F10544" i="18"/>
  <c r="F10545" i="18"/>
  <c r="F10546" i="18"/>
  <c r="F10547" i="18"/>
  <c r="F10548" i="18"/>
  <c r="F10549" i="18"/>
  <c r="F10550" i="18"/>
  <c r="F10551" i="18"/>
  <c r="F10552" i="18"/>
  <c r="F10553" i="18"/>
  <c r="F10554" i="18"/>
  <c r="F10555" i="18"/>
  <c r="F10556" i="18"/>
  <c r="F10557" i="18"/>
  <c r="F10558" i="18"/>
  <c r="F10559" i="18"/>
  <c r="F10560" i="18"/>
  <c r="F10561" i="18"/>
  <c r="F10562" i="18"/>
  <c r="F10563" i="18"/>
  <c r="F10564" i="18"/>
  <c r="F10565" i="18"/>
  <c r="F10566" i="18"/>
  <c r="F10567" i="18"/>
  <c r="F10568" i="18"/>
  <c r="F10569" i="18"/>
  <c r="F10570" i="18"/>
  <c r="F10571" i="18"/>
  <c r="F10572" i="18"/>
  <c r="F10573" i="18"/>
  <c r="F10574" i="18"/>
  <c r="F10575" i="18"/>
  <c r="F10576" i="18"/>
  <c r="F10577" i="18"/>
  <c r="F10578" i="18"/>
  <c r="F10579" i="18"/>
  <c r="F10580" i="18"/>
  <c r="F10581" i="18"/>
  <c r="F10582" i="18"/>
  <c r="F10583" i="18"/>
  <c r="F10584" i="18"/>
  <c r="F10585" i="18"/>
  <c r="F10586" i="18"/>
  <c r="F10587" i="18"/>
  <c r="F10588" i="18"/>
  <c r="F10589" i="18"/>
  <c r="F10590" i="18"/>
  <c r="F10591" i="18"/>
  <c r="F10592" i="18"/>
  <c r="F10593" i="18"/>
  <c r="F10594" i="18"/>
  <c r="F10595" i="18"/>
  <c r="F10596" i="18"/>
  <c r="F10597" i="18"/>
  <c r="F10598" i="18"/>
  <c r="F10599" i="18"/>
  <c r="F10600" i="18"/>
  <c r="F10601" i="18"/>
  <c r="F10602" i="18"/>
  <c r="F10603" i="18"/>
  <c r="F10604" i="18"/>
  <c r="F10605" i="18"/>
  <c r="F10606" i="18"/>
  <c r="F10607" i="18"/>
  <c r="F10608" i="18"/>
  <c r="F10609" i="18"/>
  <c r="F10610" i="18"/>
  <c r="F10611" i="18"/>
  <c r="F10612" i="18"/>
  <c r="F10613" i="18"/>
  <c r="F10614" i="18"/>
  <c r="F10615" i="18"/>
  <c r="F10616" i="18"/>
  <c r="F10617" i="18"/>
  <c r="F10618" i="18"/>
  <c r="F10619" i="18"/>
  <c r="F10620" i="18"/>
  <c r="F10621" i="18"/>
  <c r="F10622" i="18"/>
  <c r="F10623" i="18"/>
  <c r="F10624" i="18"/>
  <c r="F10625" i="18"/>
  <c r="F10626" i="18"/>
  <c r="F10627" i="18"/>
  <c r="F10628" i="18"/>
  <c r="F10629" i="18"/>
  <c r="F10630" i="18"/>
  <c r="F10631" i="18"/>
  <c r="F10632" i="18"/>
  <c r="F10633" i="18"/>
  <c r="F10634" i="18"/>
  <c r="F10635" i="18"/>
  <c r="F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I621" i="18"/>
  <c r="I622" i="18"/>
  <c r="I623" i="18"/>
  <c r="I624" i="18"/>
  <c r="I625" i="18"/>
  <c r="I626" i="18"/>
  <c r="I627" i="18"/>
  <c r="I628" i="18"/>
  <c r="I629" i="18"/>
  <c r="I630" i="18"/>
  <c r="I631" i="18"/>
  <c r="I632" i="18"/>
  <c r="I633" i="18"/>
  <c r="I634" i="18"/>
  <c r="I635" i="18"/>
  <c r="I636" i="18"/>
  <c r="I637" i="18"/>
  <c r="I638" i="18"/>
  <c r="I639" i="18"/>
  <c r="I640" i="18"/>
  <c r="I641" i="18"/>
  <c r="I642" i="18"/>
  <c r="I643" i="18"/>
  <c r="I644" i="18"/>
  <c r="I645" i="18"/>
  <c r="I646" i="18"/>
  <c r="I647" i="18"/>
  <c r="I648" i="18"/>
  <c r="I649" i="18"/>
  <c r="I650" i="18"/>
  <c r="I651" i="18"/>
  <c r="I652" i="18"/>
  <c r="I653" i="18"/>
  <c r="I654" i="18"/>
  <c r="I655" i="18"/>
  <c r="I656" i="18"/>
  <c r="I657" i="18"/>
  <c r="I658" i="18"/>
  <c r="I659" i="18"/>
  <c r="I660" i="18"/>
  <c r="I661" i="18"/>
  <c r="I662" i="18"/>
  <c r="I663" i="18"/>
  <c r="I664" i="18"/>
  <c r="I665" i="18"/>
  <c r="I666" i="18"/>
  <c r="I667" i="18"/>
  <c r="I668" i="18"/>
  <c r="I669" i="18"/>
  <c r="I670" i="18"/>
  <c r="I671" i="18"/>
  <c r="I672" i="18"/>
  <c r="I673" i="18"/>
  <c r="I674" i="18"/>
  <c r="I675" i="18"/>
  <c r="I676" i="18"/>
  <c r="I677" i="18"/>
  <c r="I678" i="18"/>
  <c r="I679" i="18"/>
  <c r="I680" i="18"/>
  <c r="I681" i="18"/>
  <c r="I682" i="18"/>
  <c r="I683" i="18"/>
  <c r="I684" i="18"/>
  <c r="I685" i="18"/>
  <c r="I686" i="18"/>
  <c r="I687" i="18"/>
  <c r="I688" i="18"/>
  <c r="I689" i="18"/>
  <c r="I690" i="18"/>
  <c r="I691" i="18"/>
  <c r="I692" i="18"/>
  <c r="I693" i="18"/>
  <c r="I694" i="18"/>
  <c r="I695" i="18"/>
  <c r="I696" i="18"/>
  <c r="I697" i="18"/>
  <c r="I698" i="18"/>
  <c r="I699" i="18"/>
  <c r="I700" i="18"/>
  <c r="I701" i="18"/>
  <c r="I702" i="18"/>
  <c r="I703" i="18"/>
  <c r="I704" i="18"/>
  <c r="I705" i="18"/>
  <c r="I706" i="18"/>
  <c r="I707" i="18"/>
  <c r="I708" i="18"/>
  <c r="I709" i="18"/>
  <c r="I710" i="18"/>
  <c r="I711" i="18"/>
  <c r="I712" i="18"/>
  <c r="I713" i="18"/>
  <c r="I714" i="18"/>
  <c r="I715" i="18"/>
  <c r="I716" i="18"/>
  <c r="I717" i="18"/>
  <c r="I718" i="18"/>
  <c r="I719" i="18"/>
  <c r="I720" i="18"/>
  <c r="I721" i="18"/>
  <c r="I722" i="18"/>
  <c r="I723" i="18"/>
  <c r="I724" i="18"/>
  <c r="I725" i="18"/>
  <c r="I726" i="18"/>
  <c r="I727" i="18"/>
  <c r="I728" i="18"/>
  <c r="I729" i="18"/>
  <c r="I730" i="18"/>
  <c r="I731" i="18"/>
  <c r="I732" i="18"/>
  <c r="I733" i="18"/>
  <c r="I734" i="18"/>
  <c r="I735" i="18"/>
  <c r="I736" i="18"/>
  <c r="I737" i="18"/>
  <c r="I738" i="18"/>
  <c r="I739" i="18"/>
  <c r="I740" i="18"/>
  <c r="I741" i="18"/>
  <c r="I742" i="18"/>
  <c r="I743" i="18"/>
  <c r="I744" i="18"/>
  <c r="I745" i="18"/>
  <c r="I746" i="18"/>
  <c r="I747" i="18"/>
  <c r="I748" i="18"/>
  <c r="I749" i="18"/>
  <c r="I750" i="18"/>
  <c r="I751" i="18"/>
  <c r="I752" i="18"/>
  <c r="I753" i="18"/>
  <c r="I754" i="18"/>
  <c r="I755" i="18"/>
  <c r="I756" i="18"/>
  <c r="I757" i="18"/>
  <c r="I758" i="18"/>
  <c r="I759" i="18"/>
  <c r="I760" i="18"/>
  <c r="I761" i="18"/>
  <c r="I762" i="18"/>
  <c r="I763" i="18"/>
  <c r="I764" i="18"/>
  <c r="I765" i="18"/>
  <c r="I766" i="18"/>
  <c r="I767" i="18"/>
  <c r="I768" i="18"/>
  <c r="I769" i="18"/>
  <c r="I770" i="18"/>
  <c r="I771" i="18"/>
  <c r="I772" i="18"/>
  <c r="I773" i="18"/>
  <c r="I774" i="18"/>
  <c r="I775" i="18"/>
  <c r="I776" i="18"/>
  <c r="I777" i="18"/>
  <c r="I778" i="18"/>
  <c r="I779" i="18"/>
  <c r="I780" i="18"/>
  <c r="I781" i="18"/>
  <c r="I782" i="18"/>
  <c r="I783" i="18"/>
  <c r="I784" i="18"/>
  <c r="I785" i="18"/>
  <c r="I786" i="18"/>
  <c r="I787" i="18"/>
  <c r="I788" i="18"/>
  <c r="I789" i="18"/>
  <c r="I790" i="18"/>
  <c r="I791" i="18"/>
  <c r="I792" i="18"/>
  <c r="I793" i="18"/>
  <c r="I794" i="18"/>
  <c r="I795" i="18"/>
  <c r="I796" i="18"/>
  <c r="I797" i="18"/>
  <c r="I798" i="18"/>
  <c r="I799" i="18"/>
  <c r="I800" i="18"/>
  <c r="I801" i="18"/>
  <c r="I802" i="18"/>
  <c r="I803" i="18"/>
  <c r="I804" i="18"/>
  <c r="I805" i="18"/>
  <c r="I806" i="18"/>
  <c r="I807" i="18"/>
  <c r="I808" i="18"/>
  <c r="I809" i="18"/>
  <c r="I810" i="18"/>
  <c r="I811" i="18"/>
  <c r="I812" i="18"/>
  <c r="I813" i="18"/>
  <c r="I814" i="18"/>
  <c r="I815" i="18"/>
  <c r="I816" i="18"/>
  <c r="I817" i="18"/>
  <c r="I818" i="18"/>
  <c r="I819" i="18"/>
  <c r="I820" i="18"/>
  <c r="I821" i="18"/>
  <c r="I822" i="18"/>
  <c r="I823" i="18"/>
  <c r="I824" i="18"/>
  <c r="I825" i="18"/>
  <c r="I826" i="18"/>
  <c r="I827" i="18"/>
  <c r="I828" i="18"/>
  <c r="I829" i="18"/>
  <c r="I830" i="18"/>
  <c r="I831" i="18"/>
  <c r="I832" i="18"/>
  <c r="I833" i="18"/>
  <c r="I834" i="18"/>
  <c r="I835" i="18"/>
  <c r="I836" i="18"/>
  <c r="I837" i="18"/>
  <c r="I838" i="18"/>
  <c r="I839" i="18"/>
  <c r="I840" i="18"/>
  <c r="I841" i="18"/>
  <c r="I842" i="18"/>
  <c r="I843" i="18"/>
  <c r="I844" i="18"/>
  <c r="I845" i="18"/>
  <c r="I846" i="18"/>
  <c r="I847" i="18"/>
  <c r="I848" i="18"/>
  <c r="I849" i="18"/>
  <c r="I850" i="18"/>
  <c r="I851" i="18"/>
  <c r="I852" i="18"/>
  <c r="I853" i="18"/>
  <c r="I854" i="18"/>
  <c r="I855" i="18"/>
  <c r="I856" i="18"/>
  <c r="I857" i="18"/>
  <c r="I858" i="18"/>
  <c r="I859" i="18"/>
  <c r="I860" i="18"/>
  <c r="I861" i="18"/>
  <c r="I862" i="18"/>
  <c r="I863" i="18"/>
  <c r="I864" i="18"/>
  <c r="I865" i="18"/>
  <c r="I866" i="18"/>
  <c r="I867" i="18"/>
  <c r="I868" i="18"/>
  <c r="I869" i="18"/>
  <c r="I870" i="18"/>
  <c r="I871" i="18"/>
  <c r="I872" i="18"/>
  <c r="I873" i="18"/>
  <c r="I874" i="18"/>
  <c r="I875" i="18"/>
  <c r="I876" i="18"/>
  <c r="I877" i="18"/>
  <c r="I878" i="18"/>
  <c r="I879" i="18"/>
  <c r="I880" i="18"/>
  <c r="I881" i="18"/>
  <c r="I882" i="18"/>
  <c r="I883" i="18"/>
  <c r="I884" i="18"/>
  <c r="I885" i="18"/>
  <c r="I886" i="18"/>
  <c r="I887" i="18"/>
  <c r="I888" i="18"/>
  <c r="I889" i="18"/>
  <c r="I890" i="18"/>
  <c r="I891" i="18"/>
  <c r="I892" i="18"/>
  <c r="I893" i="18"/>
  <c r="I894" i="18"/>
  <c r="I895" i="18"/>
  <c r="I896" i="18"/>
  <c r="I897" i="18"/>
  <c r="I898" i="18"/>
  <c r="I899" i="18"/>
  <c r="I900" i="18"/>
  <c r="I901" i="18"/>
  <c r="I902" i="18"/>
  <c r="I903" i="18"/>
  <c r="I904" i="18"/>
  <c r="I905" i="18"/>
  <c r="I906" i="18"/>
  <c r="I907" i="18"/>
  <c r="I908" i="18"/>
  <c r="I909" i="18"/>
  <c r="I910" i="18"/>
  <c r="I911" i="18"/>
  <c r="I912" i="18"/>
  <c r="I913" i="18"/>
  <c r="I914" i="18"/>
  <c r="I915" i="18"/>
  <c r="I916" i="18"/>
  <c r="I917" i="18"/>
  <c r="I918" i="18"/>
  <c r="I919" i="18"/>
  <c r="I920" i="18"/>
  <c r="I921" i="18"/>
  <c r="I922" i="18"/>
  <c r="I923" i="18"/>
  <c r="I924" i="18"/>
  <c r="I925" i="18"/>
  <c r="I926" i="18"/>
  <c r="I927" i="18"/>
  <c r="I928" i="18"/>
  <c r="I929" i="18"/>
  <c r="I930" i="18"/>
  <c r="I931" i="18"/>
  <c r="I932" i="18"/>
  <c r="I933" i="18"/>
  <c r="I934" i="18"/>
  <c r="I935" i="18"/>
  <c r="I936" i="18"/>
  <c r="I937" i="18"/>
  <c r="I938" i="18"/>
  <c r="I939" i="18"/>
  <c r="I940" i="18"/>
  <c r="I941" i="18"/>
  <c r="I942" i="18"/>
  <c r="I943" i="18"/>
  <c r="I944" i="18"/>
  <c r="I945" i="18"/>
  <c r="I946" i="18"/>
  <c r="I947" i="18"/>
  <c r="I948" i="18"/>
  <c r="I949" i="18"/>
  <c r="I950" i="18"/>
  <c r="I951" i="18"/>
  <c r="I952" i="18"/>
  <c r="I953" i="18"/>
  <c r="I954" i="18"/>
  <c r="I955" i="18"/>
  <c r="I956" i="18"/>
  <c r="I957" i="18"/>
  <c r="I958" i="18"/>
  <c r="I959" i="18"/>
  <c r="I960" i="18"/>
  <c r="I961" i="18"/>
  <c r="I962" i="18"/>
  <c r="I963" i="18"/>
  <c r="I964" i="18"/>
  <c r="I965" i="18"/>
  <c r="I966" i="18"/>
  <c r="I967" i="18"/>
  <c r="I968" i="18"/>
  <c r="I969" i="18"/>
  <c r="I970" i="18"/>
  <c r="I971" i="18"/>
  <c r="I972" i="18"/>
  <c r="I973" i="18"/>
  <c r="I974" i="18"/>
  <c r="I975" i="18"/>
  <c r="I976" i="18"/>
  <c r="I977" i="18"/>
  <c r="I978" i="18"/>
  <c r="I979" i="18"/>
  <c r="I980" i="18"/>
  <c r="I981" i="18"/>
  <c r="I982" i="18"/>
  <c r="I983" i="18"/>
  <c r="I984" i="18"/>
  <c r="I985" i="18"/>
  <c r="I986" i="18"/>
  <c r="I987" i="18"/>
  <c r="I988" i="18"/>
  <c r="I989" i="18"/>
  <c r="I990" i="18"/>
  <c r="I991" i="18"/>
  <c r="I992" i="18"/>
  <c r="I993" i="18"/>
  <c r="I994" i="18"/>
  <c r="I995" i="18"/>
  <c r="I996" i="18"/>
  <c r="I997" i="18"/>
  <c r="I998" i="18"/>
  <c r="I999" i="18"/>
  <c r="I1000" i="18"/>
  <c r="I1001" i="18"/>
  <c r="I1002" i="18"/>
  <c r="I1003" i="18"/>
  <c r="I1004" i="18"/>
  <c r="I1005" i="18"/>
  <c r="I1006" i="18"/>
  <c r="I1007" i="18"/>
  <c r="I1008" i="18"/>
  <c r="I1009" i="18"/>
  <c r="I1010" i="18"/>
  <c r="I1011" i="18"/>
  <c r="I1012" i="18"/>
  <c r="I1013" i="18"/>
  <c r="I1014" i="18"/>
  <c r="I1015" i="18"/>
  <c r="I1016" i="18"/>
  <c r="I1017" i="18"/>
  <c r="I1018" i="18"/>
  <c r="I1019" i="18"/>
  <c r="I1020" i="18"/>
  <c r="I1021" i="18"/>
  <c r="I1022" i="18"/>
  <c r="I1023" i="18"/>
  <c r="I1024" i="18"/>
  <c r="I1025" i="18"/>
  <c r="I1026" i="18"/>
  <c r="I1027" i="18"/>
  <c r="I1028" i="18"/>
  <c r="I1029" i="18"/>
  <c r="I1030" i="18"/>
  <c r="I1031" i="18"/>
  <c r="I1032" i="18"/>
  <c r="I1033" i="18"/>
  <c r="I1034" i="18"/>
  <c r="I1035" i="18"/>
  <c r="I1036" i="18"/>
  <c r="I1037" i="18"/>
  <c r="I1038" i="18"/>
  <c r="I1039" i="18"/>
  <c r="I1040" i="18"/>
  <c r="I1041" i="18"/>
  <c r="I1042" i="18"/>
  <c r="I1043" i="18"/>
  <c r="I1044" i="18"/>
  <c r="I1045" i="18"/>
  <c r="I1046" i="18"/>
  <c r="I1047" i="18"/>
  <c r="I1048" i="18"/>
  <c r="I1049" i="18"/>
  <c r="I1050" i="18"/>
  <c r="I1051" i="18"/>
  <c r="I1052" i="18"/>
  <c r="I1053" i="18"/>
  <c r="I1054" i="18"/>
  <c r="I1055" i="18"/>
  <c r="I1056" i="18"/>
  <c r="I1057" i="18"/>
  <c r="I1058" i="18"/>
  <c r="I1059" i="18"/>
  <c r="I1060" i="18"/>
  <c r="I1061" i="18"/>
  <c r="I1062" i="18"/>
  <c r="I1063" i="18"/>
  <c r="I1064" i="18"/>
  <c r="I1065" i="18"/>
  <c r="I1066" i="18"/>
  <c r="I1067" i="18"/>
  <c r="I1068" i="18"/>
  <c r="I1069" i="18"/>
  <c r="I1070" i="18"/>
  <c r="I1071" i="18"/>
  <c r="I1072" i="18"/>
  <c r="I1073" i="18"/>
  <c r="I1074" i="18"/>
  <c r="I1075" i="18"/>
  <c r="I1076" i="18"/>
  <c r="I1077" i="18"/>
  <c r="I1078" i="18"/>
  <c r="I1079" i="18"/>
  <c r="I1080" i="18"/>
  <c r="I1081" i="18"/>
  <c r="I1082" i="18"/>
  <c r="I1083" i="18"/>
  <c r="I1084" i="18"/>
  <c r="I1085" i="18"/>
  <c r="I1086" i="18"/>
  <c r="I1087" i="18"/>
  <c r="I1088" i="18"/>
  <c r="I1089" i="18"/>
  <c r="I1090" i="18"/>
  <c r="I1091" i="18"/>
  <c r="I1092" i="18"/>
  <c r="I1093" i="18"/>
  <c r="I1094" i="18"/>
  <c r="I1095" i="18"/>
  <c r="I1096" i="18"/>
  <c r="I1097" i="18"/>
  <c r="I1098" i="18"/>
  <c r="I1099" i="18"/>
  <c r="I1100" i="18"/>
  <c r="I1101" i="18"/>
  <c r="I1102" i="18"/>
  <c r="I1103" i="18"/>
  <c r="I1104" i="18"/>
  <c r="I1105" i="18"/>
  <c r="I1106" i="18"/>
  <c r="I1107" i="18"/>
  <c r="I1108" i="18"/>
  <c r="I1109" i="18"/>
  <c r="I1110" i="18"/>
  <c r="I1111" i="18"/>
  <c r="I1112" i="18"/>
  <c r="I1113" i="18"/>
  <c r="I1114" i="18"/>
  <c r="I1115" i="18"/>
  <c r="I1116" i="18"/>
  <c r="I1117" i="18"/>
  <c r="I1118" i="18"/>
  <c r="I1119" i="18"/>
  <c r="I1120" i="18"/>
  <c r="I1121" i="18"/>
  <c r="I1122" i="18"/>
  <c r="I1123" i="18"/>
  <c r="I1124" i="18"/>
  <c r="I1125" i="18"/>
  <c r="I1126" i="18"/>
  <c r="I1127" i="18"/>
  <c r="I1128" i="18"/>
  <c r="I1129" i="18"/>
  <c r="I1130" i="18"/>
  <c r="I1131" i="18"/>
  <c r="I1132" i="18"/>
  <c r="I1133" i="18"/>
  <c r="I1134" i="18"/>
  <c r="I1135" i="18"/>
  <c r="I1136" i="18"/>
  <c r="I1137" i="18"/>
  <c r="I1138" i="18"/>
  <c r="I1139" i="18"/>
  <c r="I1140" i="18"/>
  <c r="I1141" i="18"/>
  <c r="I1142" i="18"/>
  <c r="I1143" i="18"/>
  <c r="I1144" i="18"/>
  <c r="I1145" i="18"/>
  <c r="I1146" i="18"/>
  <c r="I1147" i="18"/>
  <c r="I1148" i="18"/>
  <c r="I1149" i="18"/>
  <c r="I1150" i="18"/>
  <c r="I1151" i="18"/>
  <c r="I1152" i="18"/>
  <c r="I1153" i="18"/>
  <c r="I1154" i="18"/>
  <c r="I1155" i="18"/>
  <c r="I1156" i="18"/>
  <c r="I1157" i="18"/>
  <c r="I1158" i="18"/>
  <c r="I1159" i="18"/>
  <c r="I1160" i="18"/>
  <c r="I1161" i="18"/>
  <c r="I1162" i="18"/>
  <c r="I1163" i="18"/>
  <c r="I1164" i="18"/>
  <c r="I1165" i="18"/>
  <c r="I1166" i="18"/>
  <c r="I1167" i="18"/>
  <c r="I1168" i="18"/>
  <c r="I1169" i="18"/>
  <c r="I1170" i="18"/>
  <c r="I1171" i="18"/>
  <c r="I1172" i="18"/>
  <c r="I1173" i="18"/>
  <c r="I1174" i="18"/>
  <c r="I1175" i="18"/>
  <c r="I1176" i="18"/>
  <c r="I1177" i="18"/>
  <c r="I1178" i="18"/>
  <c r="I1179" i="18"/>
  <c r="I1180" i="18"/>
  <c r="I1181" i="18"/>
  <c r="I1182" i="18"/>
  <c r="I1183" i="18"/>
  <c r="I1184" i="18"/>
  <c r="I1185" i="18"/>
  <c r="I1186" i="18"/>
  <c r="I1187" i="18"/>
  <c r="I1188" i="18"/>
  <c r="I1189" i="18"/>
  <c r="I1190" i="18"/>
  <c r="I1191" i="18"/>
  <c r="I1192" i="18"/>
  <c r="I1193" i="18"/>
  <c r="I1194" i="18"/>
  <c r="I1195" i="18"/>
  <c r="I1196" i="18"/>
  <c r="I1197" i="18"/>
  <c r="I1198" i="18"/>
  <c r="I1199" i="18"/>
  <c r="I1200" i="18"/>
  <c r="I1201" i="18"/>
  <c r="I1202" i="18"/>
  <c r="I1203" i="18"/>
  <c r="I1204" i="18"/>
  <c r="I1205" i="18"/>
  <c r="I1206" i="18"/>
  <c r="I1207" i="18"/>
  <c r="I1208" i="18"/>
  <c r="I1209" i="18"/>
  <c r="I1210" i="18"/>
  <c r="I1211" i="18"/>
  <c r="I1212" i="18"/>
  <c r="I1213" i="18"/>
  <c r="I1214" i="18"/>
  <c r="I1215" i="18"/>
  <c r="I1216" i="18"/>
  <c r="I1217" i="18"/>
  <c r="I1218" i="18"/>
  <c r="I1219" i="18"/>
  <c r="I1220" i="18"/>
  <c r="I1221" i="18"/>
  <c r="I1222" i="18"/>
  <c r="I1223" i="18"/>
  <c r="I1224" i="18"/>
  <c r="I1225" i="18"/>
  <c r="I1226" i="18"/>
  <c r="I1227" i="18"/>
  <c r="I1228" i="18"/>
  <c r="I1229" i="18"/>
  <c r="I1230" i="18"/>
  <c r="I1231" i="18"/>
  <c r="I1232" i="18"/>
  <c r="I1233" i="18"/>
  <c r="I1234" i="18"/>
  <c r="I1235" i="18"/>
  <c r="I1236" i="18"/>
  <c r="I1237" i="18"/>
  <c r="I1238" i="18"/>
  <c r="I1239" i="18"/>
  <c r="I1240" i="18"/>
  <c r="I1241" i="18"/>
  <c r="I1242" i="18"/>
  <c r="I1243" i="18"/>
  <c r="I1244" i="18"/>
  <c r="I1245" i="18"/>
  <c r="I1246" i="18"/>
  <c r="I1247" i="18"/>
  <c r="I1248" i="18"/>
  <c r="I1249" i="18"/>
  <c r="I1250" i="18"/>
  <c r="I1251" i="18"/>
  <c r="I1252" i="18"/>
  <c r="I1253" i="18"/>
  <c r="I1254" i="18"/>
  <c r="I1255" i="18"/>
  <c r="I1256" i="18"/>
  <c r="I1257" i="18"/>
  <c r="I1258" i="18"/>
  <c r="I1259" i="18"/>
  <c r="I1260" i="18"/>
  <c r="I1261" i="18"/>
  <c r="I1262" i="18"/>
  <c r="I1263" i="18"/>
  <c r="I1264" i="18"/>
  <c r="I1265" i="18"/>
  <c r="I1266" i="18"/>
  <c r="I1267" i="18"/>
  <c r="I1268" i="18"/>
  <c r="I1269" i="18"/>
  <c r="I1270" i="18"/>
  <c r="I1271" i="18"/>
  <c r="I1272" i="18"/>
  <c r="I1273" i="18"/>
  <c r="I1274" i="18"/>
  <c r="I1275" i="18"/>
  <c r="I1276" i="18"/>
  <c r="I1277" i="18"/>
  <c r="I1278" i="18"/>
  <c r="I1279" i="18"/>
  <c r="I1280" i="18"/>
  <c r="I1281" i="18"/>
  <c r="I1282" i="18"/>
  <c r="I1283" i="18"/>
  <c r="I1284" i="18"/>
  <c r="I1285" i="18"/>
  <c r="I1286" i="18"/>
  <c r="I1287" i="18"/>
  <c r="I1288" i="18"/>
  <c r="I1289" i="18"/>
  <c r="I1290" i="18"/>
  <c r="I1291" i="18"/>
  <c r="I1292" i="18"/>
  <c r="I1293" i="18"/>
  <c r="I1294" i="18"/>
  <c r="I1295" i="18"/>
  <c r="I1296" i="18"/>
  <c r="I1297" i="18"/>
  <c r="I1298" i="18"/>
  <c r="I1299" i="18"/>
  <c r="I1300" i="18"/>
  <c r="I1301" i="18"/>
  <c r="I1302" i="18"/>
  <c r="I1303" i="18"/>
  <c r="I1304" i="18"/>
  <c r="I1305" i="18"/>
  <c r="I1306" i="18"/>
  <c r="I1307" i="18"/>
  <c r="I1308" i="18"/>
  <c r="I1309" i="18"/>
  <c r="I1310" i="18"/>
  <c r="I1311" i="18"/>
  <c r="I1312" i="18"/>
  <c r="I1313" i="18"/>
  <c r="I1314" i="18"/>
  <c r="I1315" i="18"/>
  <c r="I1316" i="18"/>
  <c r="I1317" i="18"/>
  <c r="I1318" i="18"/>
  <c r="I1319" i="18"/>
  <c r="I1320" i="18"/>
  <c r="I1321" i="18"/>
  <c r="I1322" i="18"/>
  <c r="I1323" i="18"/>
  <c r="I1324" i="18"/>
  <c r="I1325" i="18"/>
  <c r="I1326" i="18"/>
  <c r="I1327" i="18"/>
  <c r="I1328" i="18"/>
  <c r="I1329" i="18"/>
  <c r="I1330" i="18"/>
  <c r="I1331" i="18"/>
  <c r="I1332" i="18"/>
  <c r="I1333" i="18"/>
  <c r="I1334" i="18"/>
  <c r="I1335" i="18"/>
  <c r="I1336" i="18"/>
  <c r="I1337" i="18"/>
  <c r="I1338" i="18"/>
  <c r="I1339" i="18"/>
  <c r="I1340" i="18"/>
  <c r="I1341" i="18"/>
  <c r="I1342" i="18"/>
  <c r="I1343" i="18"/>
  <c r="I1344" i="18"/>
  <c r="I1345" i="18"/>
  <c r="I1346" i="18"/>
  <c r="I1347" i="18"/>
  <c r="I1348" i="18"/>
  <c r="I1349" i="18"/>
  <c r="I1350" i="18"/>
  <c r="I1351" i="18"/>
  <c r="I1352" i="18"/>
  <c r="I1353" i="18"/>
  <c r="I1354" i="18"/>
  <c r="I1355" i="18"/>
  <c r="I1356" i="18"/>
  <c r="I1357" i="18"/>
  <c r="I1358" i="18"/>
  <c r="I1359" i="18"/>
  <c r="I1360" i="18"/>
  <c r="I1361" i="18"/>
  <c r="I1362" i="18"/>
  <c r="I1363" i="18"/>
  <c r="I1364" i="18"/>
  <c r="I1365" i="18"/>
  <c r="I1366" i="18"/>
  <c r="I1367" i="18"/>
  <c r="I1368" i="18"/>
  <c r="I1369" i="18"/>
  <c r="I1370" i="18"/>
  <c r="I1371" i="18"/>
  <c r="I1372" i="18"/>
  <c r="I1373" i="18"/>
  <c r="I1374" i="18"/>
  <c r="I1375" i="18"/>
  <c r="I1376" i="18"/>
  <c r="I1377" i="18"/>
  <c r="I1378" i="18"/>
  <c r="I1379" i="18"/>
  <c r="I1380" i="18"/>
  <c r="I1381" i="18"/>
  <c r="I1382" i="18"/>
  <c r="I1383" i="18"/>
  <c r="I1384" i="18"/>
  <c r="I1385" i="18"/>
  <c r="I1386" i="18"/>
  <c r="I1387" i="18"/>
  <c r="I1388" i="18"/>
  <c r="I1389" i="18"/>
  <c r="I1390" i="18"/>
  <c r="I1391" i="18"/>
  <c r="I1392" i="18"/>
  <c r="I1393" i="18"/>
  <c r="I1394" i="18"/>
  <c r="I1395" i="18"/>
  <c r="I1396" i="18"/>
  <c r="I1397" i="18"/>
  <c r="I1398" i="18"/>
  <c r="I1399" i="18"/>
  <c r="I1400" i="18"/>
  <c r="I1401" i="18"/>
  <c r="I1402" i="18"/>
  <c r="I1403" i="18"/>
  <c r="I1404" i="18"/>
  <c r="I1405" i="18"/>
  <c r="I1406" i="18"/>
  <c r="I1407" i="18"/>
  <c r="I1408" i="18"/>
  <c r="I1409" i="18"/>
  <c r="I1410" i="18"/>
  <c r="I1411" i="18"/>
  <c r="I1412" i="18"/>
  <c r="I1413" i="18"/>
  <c r="I1414" i="18"/>
  <c r="I1415" i="18"/>
  <c r="I1416" i="18"/>
  <c r="I1417" i="18"/>
  <c r="I1418" i="18"/>
  <c r="I1419" i="18"/>
  <c r="I1420" i="18"/>
  <c r="I1421" i="18"/>
  <c r="I1422" i="18"/>
  <c r="I1423" i="18"/>
  <c r="I1424" i="18"/>
  <c r="I1425" i="18"/>
  <c r="I1426" i="18"/>
  <c r="I1427" i="18"/>
  <c r="I1428" i="18"/>
  <c r="I1429" i="18"/>
  <c r="I1430" i="18"/>
  <c r="I1431" i="18"/>
  <c r="I1432" i="18"/>
  <c r="I1433" i="18"/>
  <c r="I1434" i="18"/>
  <c r="I1435" i="18"/>
  <c r="I1436" i="18"/>
  <c r="I1437" i="18"/>
  <c r="I1438" i="18"/>
  <c r="I1439" i="18"/>
  <c r="I1440" i="18"/>
  <c r="I1441" i="18"/>
  <c r="I1442" i="18"/>
  <c r="I1443" i="18"/>
  <c r="I1444" i="18"/>
  <c r="I1445" i="18"/>
  <c r="I1446" i="18"/>
  <c r="I1447" i="18"/>
  <c r="I1448" i="18"/>
  <c r="I1449" i="18"/>
  <c r="I1450" i="18"/>
  <c r="I1451" i="18"/>
  <c r="I1452" i="18"/>
  <c r="I1453" i="18"/>
  <c r="I1454" i="18"/>
  <c r="I1455" i="18"/>
  <c r="I1456" i="18"/>
  <c r="I1457" i="18"/>
  <c r="I1458" i="18"/>
  <c r="I1459" i="18"/>
  <c r="I1460" i="18"/>
  <c r="I1461" i="18"/>
  <c r="I1462" i="18"/>
  <c r="I1463" i="18"/>
  <c r="I1464" i="18"/>
  <c r="I1465" i="18"/>
  <c r="I1466" i="18"/>
  <c r="I1467" i="18"/>
  <c r="I1468" i="18"/>
  <c r="I1469" i="18"/>
  <c r="I1470" i="18"/>
  <c r="I1471" i="18"/>
  <c r="I1472" i="18"/>
  <c r="I1473" i="18"/>
  <c r="I1474" i="18"/>
  <c r="I1475" i="18"/>
  <c r="I1476" i="18"/>
  <c r="I1477" i="18"/>
  <c r="I1478" i="18"/>
  <c r="I1479" i="18"/>
  <c r="I1480" i="18"/>
  <c r="I1481" i="18"/>
  <c r="I1482" i="18"/>
  <c r="I1483" i="18"/>
  <c r="I1484" i="18"/>
  <c r="I1485" i="18"/>
  <c r="I1486" i="18"/>
  <c r="I1487" i="18"/>
  <c r="I1488" i="18"/>
  <c r="I1489" i="18"/>
  <c r="I1490" i="18"/>
  <c r="I1491" i="18"/>
  <c r="I1492" i="18"/>
  <c r="I1493" i="18"/>
  <c r="I1494" i="18"/>
  <c r="I1495" i="18"/>
  <c r="I1496" i="18"/>
  <c r="I1497" i="18"/>
  <c r="I1498" i="18"/>
  <c r="I1499" i="18"/>
  <c r="I1500" i="18"/>
  <c r="I1501" i="18"/>
  <c r="I1502" i="18"/>
  <c r="I1503" i="18"/>
  <c r="I1504" i="18"/>
  <c r="I1505" i="18"/>
  <c r="I1506" i="18"/>
  <c r="I1507" i="18"/>
  <c r="I1508" i="18"/>
  <c r="I1509" i="18"/>
  <c r="I1510" i="18"/>
  <c r="I1511" i="18"/>
  <c r="I1512" i="18"/>
  <c r="I1513" i="18"/>
  <c r="I1514" i="18"/>
  <c r="I1515" i="18"/>
  <c r="I1516" i="18"/>
  <c r="I1517" i="18"/>
  <c r="I1518" i="18"/>
  <c r="I1519" i="18"/>
  <c r="I1520" i="18"/>
  <c r="I1521" i="18"/>
  <c r="I1522" i="18"/>
  <c r="I1523" i="18"/>
  <c r="I1524" i="18"/>
  <c r="I1525" i="18"/>
  <c r="I1526" i="18"/>
  <c r="I1527" i="18"/>
  <c r="I1528" i="18"/>
  <c r="I1529" i="18"/>
  <c r="I1530" i="18"/>
  <c r="I1531" i="18"/>
  <c r="I1532" i="18"/>
  <c r="I1533" i="18"/>
  <c r="I1534" i="18"/>
  <c r="I1535" i="18"/>
  <c r="I1536" i="18"/>
  <c r="I1537" i="18"/>
  <c r="I1538" i="18"/>
  <c r="I1539" i="18"/>
  <c r="I1540" i="18"/>
  <c r="I1541" i="18"/>
  <c r="I1542" i="18"/>
  <c r="I1543" i="18"/>
  <c r="I1544" i="18"/>
  <c r="I1545" i="18"/>
  <c r="I1546" i="18"/>
  <c r="I1547" i="18"/>
  <c r="I1548" i="18"/>
  <c r="I1549" i="18"/>
  <c r="I1550" i="18"/>
  <c r="I1551" i="18"/>
  <c r="I1552" i="18"/>
  <c r="I1553" i="18"/>
  <c r="I1554" i="18"/>
  <c r="I1555" i="18"/>
  <c r="I1556" i="18"/>
  <c r="I1557" i="18"/>
  <c r="I1558" i="18"/>
  <c r="I1559" i="18"/>
  <c r="I1560" i="18"/>
  <c r="I1561" i="18"/>
  <c r="I1562" i="18"/>
  <c r="I1563" i="18"/>
  <c r="I1564" i="18"/>
  <c r="I1565" i="18"/>
  <c r="I1566" i="18"/>
  <c r="I1567" i="18"/>
  <c r="I1568" i="18"/>
  <c r="I1569" i="18"/>
  <c r="I1570" i="18"/>
  <c r="I1571" i="18"/>
  <c r="I1572" i="18"/>
  <c r="I1573" i="18"/>
  <c r="I1574" i="18"/>
  <c r="I1575" i="18"/>
  <c r="I1576" i="18"/>
  <c r="I1577" i="18"/>
  <c r="I1578" i="18"/>
  <c r="I1579" i="18"/>
  <c r="I1580" i="18"/>
  <c r="I1581" i="18"/>
  <c r="I1582" i="18"/>
  <c r="I1583" i="18"/>
  <c r="I1584" i="18"/>
  <c r="I1585" i="18"/>
  <c r="I1586" i="18"/>
  <c r="I1587" i="18"/>
  <c r="I1588" i="18"/>
  <c r="I1589" i="18"/>
  <c r="I1590" i="18"/>
  <c r="I1591" i="18"/>
  <c r="I1592" i="18"/>
  <c r="I1593" i="18"/>
  <c r="I1594" i="18"/>
  <c r="I1595" i="18"/>
  <c r="I1596" i="18"/>
  <c r="I1597" i="18"/>
  <c r="I1598" i="18"/>
  <c r="I1599" i="18"/>
  <c r="I1600" i="18"/>
  <c r="I1601" i="18"/>
  <c r="I1602" i="18"/>
  <c r="I1603" i="18"/>
  <c r="I1604" i="18"/>
  <c r="I1605" i="18"/>
  <c r="I1606" i="18"/>
  <c r="I1607" i="18"/>
  <c r="I1608" i="18"/>
  <c r="I1609" i="18"/>
  <c r="I1610" i="18"/>
  <c r="I1611" i="18"/>
  <c r="I1612" i="18"/>
  <c r="I1613" i="18"/>
  <c r="I1614" i="18"/>
  <c r="I1615" i="18"/>
  <c r="I1616" i="18"/>
  <c r="I1617" i="18"/>
  <c r="I1618" i="18"/>
  <c r="I1619" i="18"/>
  <c r="I1620" i="18"/>
  <c r="I1621" i="18"/>
  <c r="I1622" i="18"/>
  <c r="I1623" i="18"/>
  <c r="I1624" i="18"/>
  <c r="I1625" i="18"/>
  <c r="I1626" i="18"/>
  <c r="I1627" i="18"/>
  <c r="I1628" i="18"/>
  <c r="I1629" i="18"/>
  <c r="I1630" i="18"/>
  <c r="I1631" i="18"/>
  <c r="I1632" i="18"/>
  <c r="I1633" i="18"/>
  <c r="I1634" i="18"/>
  <c r="I1635" i="18"/>
  <c r="I1636" i="18"/>
  <c r="I1637" i="18"/>
  <c r="I1638" i="18"/>
  <c r="I1639" i="18"/>
  <c r="I1640" i="18"/>
  <c r="I1641" i="18"/>
  <c r="I1642" i="18"/>
  <c r="I1643" i="18"/>
  <c r="I1644" i="18"/>
  <c r="I1645" i="18"/>
  <c r="I1646" i="18"/>
  <c r="I1647" i="18"/>
  <c r="I1648" i="18"/>
  <c r="I1649" i="18"/>
  <c r="I1650" i="18"/>
  <c r="I1651" i="18"/>
  <c r="I1652" i="18"/>
  <c r="I1653" i="18"/>
  <c r="I1654" i="18"/>
  <c r="I1655" i="18"/>
  <c r="I1656" i="18"/>
  <c r="I1657" i="18"/>
  <c r="I1658" i="18"/>
  <c r="I1659" i="18"/>
  <c r="I1660" i="18"/>
  <c r="I1661" i="18"/>
  <c r="I1662" i="18"/>
  <c r="I1663" i="18"/>
  <c r="I1664" i="18"/>
  <c r="I1665" i="18"/>
  <c r="I1666" i="18"/>
  <c r="I1667" i="18"/>
  <c r="I1668" i="18"/>
  <c r="I1669" i="18"/>
  <c r="I1670" i="18"/>
  <c r="I1671" i="18"/>
  <c r="I1672" i="18"/>
  <c r="I1673" i="18"/>
  <c r="I1674" i="18"/>
  <c r="I1675" i="18"/>
  <c r="I1676" i="18"/>
  <c r="I1677" i="18"/>
  <c r="I1678" i="18"/>
  <c r="I1679" i="18"/>
  <c r="I1680" i="18"/>
  <c r="I1681" i="18"/>
  <c r="I1682" i="18"/>
  <c r="I1683" i="18"/>
  <c r="I1684" i="18"/>
  <c r="I1685" i="18"/>
  <c r="I1686" i="18"/>
  <c r="I1687" i="18"/>
  <c r="I1688" i="18"/>
  <c r="I1689" i="18"/>
  <c r="I1690" i="18"/>
  <c r="I1691" i="18"/>
  <c r="I1692" i="18"/>
  <c r="I1693" i="18"/>
  <c r="I1694" i="18"/>
  <c r="I1695" i="18"/>
  <c r="I1696" i="18"/>
  <c r="I1697" i="18"/>
  <c r="I1698" i="18"/>
  <c r="I1699" i="18"/>
  <c r="I1700" i="18"/>
  <c r="I1701" i="18"/>
  <c r="I1702" i="18"/>
  <c r="I1703" i="18"/>
  <c r="I1704" i="18"/>
  <c r="I1705" i="18"/>
  <c r="I1706" i="18"/>
  <c r="I1707" i="18"/>
  <c r="I1708" i="18"/>
  <c r="I1709" i="18"/>
  <c r="I1710" i="18"/>
  <c r="I1711" i="18"/>
  <c r="I1712" i="18"/>
  <c r="I1713" i="18"/>
  <c r="I1714" i="18"/>
  <c r="I1715" i="18"/>
  <c r="I1716" i="18"/>
  <c r="I1717" i="18"/>
  <c r="I1718" i="18"/>
  <c r="I1719" i="18"/>
  <c r="I1720" i="18"/>
  <c r="I1721" i="18"/>
  <c r="I1722" i="18"/>
  <c r="I1723" i="18"/>
  <c r="I1724" i="18"/>
  <c r="I1725" i="18"/>
  <c r="I1726" i="18"/>
  <c r="I1727" i="18"/>
  <c r="I1728" i="18"/>
  <c r="I1729" i="18"/>
  <c r="I1730" i="18"/>
  <c r="I1731" i="18"/>
  <c r="I1732" i="18"/>
  <c r="I1733" i="18"/>
  <c r="I1734" i="18"/>
  <c r="I1735" i="18"/>
  <c r="I1736" i="18"/>
  <c r="I1737" i="18"/>
  <c r="I1738" i="18"/>
  <c r="I1739" i="18"/>
  <c r="I1740" i="18"/>
  <c r="I1741" i="18"/>
  <c r="I1742" i="18"/>
  <c r="I1743" i="18"/>
  <c r="I1744" i="18"/>
  <c r="I1745" i="18"/>
  <c r="I1746" i="18"/>
  <c r="I1747" i="18"/>
  <c r="I1748" i="18"/>
  <c r="I1749" i="18"/>
  <c r="I1750" i="18"/>
  <c r="I1751" i="18"/>
  <c r="I1752" i="18"/>
  <c r="I1753" i="18"/>
  <c r="I1754" i="18"/>
  <c r="I1755" i="18"/>
  <c r="I1756" i="18"/>
  <c r="I1757" i="18"/>
  <c r="I1758" i="18"/>
  <c r="I1759" i="18"/>
  <c r="I1760" i="18"/>
  <c r="I1761" i="18"/>
  <c r="I1762" i="18"/>
  <c r="I1763" i="18"/>
  <c r="I1764" i="18"/>
  <c r="I1765" i="18"/>
  <c r="I1766" i="18"/>
  <c r="I1767" i="18"/>
  <c r="I1768" i="18"/>
  <c r="I1769" i="18"/>
  <c r="I1770" i="18"/>
  <c r="I1771" i="18"/>
  <c r="I1772" i="18"/>
  <c r="I1773" i="18"/>
  <c r="I1774" i="18"/>
  <c r="I1775" i="18"/>
  <c r="I1776" i="18"/>
  <c r="I1777" i="18"/>
  <c r="I1778" i="18"/>
  <c r="I1779" i="18"/>
  <c r="I1780" i="18"/>
  <c r="I1781" i="18"/>
  <c r="I1782" i="18"/>
  <c r="I1783" i="18"/>
  <c r="I1784" i="18"/>
  <c r="I1785" i="18"/>
  <c r="I1786" i="18"/>
  <c r="I1787" i="18"/>
  <c r="I1788" i="18"/>
  <c r="I1789" i="18"/>
  <c r="I1790" i="18"/>
  <c r="I1791" i="18"/>
  <c r="I1792" i="18"/>
  <c r="I1793" i="18"/>
  <c r="I1794" i="18"/>
  <c r="I1795" i="18"/>
  <c r="I1796" i="18"/>
  <c r="I1797" i="18"/>
  <c r="I1798" i="18"/>
  <c r="I1799" i="18"/>
  <c r="I1800" i="18"/>
  <c r="I1801" i="18"/>
  <c r="I1802" i="18"/>
  <c r="I1803" i="18"/>
  <c r="I1804" i="18"/>
  <c r="I1805" i="18"/>
  <c r="I1806" i="18"/>
  <c r="I1807" i="18"/>
  <c r="I1808" i="18"/>
  <c r="I1809" i="18"/>
  <c r="I1810" i="18"/>
  <c r="I1811" i="18"/>
  <c r="I1812" i="18"/>
  <c r="I1813" i="18"/>
  <c r="I1814" i="18"/>
  <c r="I1815" i="18"/>
  <c r="I1816" i="18"/>
  <c r="I1817" i="18"/>
  <c r="I1818" i="18"/>
  <c r="I1819" i="18"/>
  <c r="I1820" i="18"/>
  <c r="I1821" i="18"/>
  <c r="I1822" i="18"/>
  <c r="I1823" i="18"/>
  <c r="I1824" i="18"/>
  <c r="I1825" i="18"/>
  <c r="I1826" i="18"/>
  <c r="I1827" i="18"/>
  <c r="I1828" i="18"/>
  <c r="I1829" i="18"/>
  <c r="I1830" i="18"/>
  <c r="I1831" i="18"/>
  <c r="I1832" i="18"/>
  <c r="I1833" i="18"/>
  <c r="I1834" i="18"/>
  <c r="I1835" i="18"/>
  <c r="I1836" i="18"/>
  <c r="I1837" i="18"/>
  <c r="I1838" i="18"/>
  <c r="I1839" i="18"/>
  <c r="I1840" i="18"/>
  <c r="I1841" i="18"/>
  <c r="I1842" i="18"/>
  <c r="I1843" i="18"/>
  <c r="I1844" i="18"/>
  <c r="I1845" i="18"/>
  <c r="I1846" i="18"/>
  <c r="I1847" i="18"/>
  <c r="I1848" i="18"/>
  <c r="I1849" i="18"/>
  <c r="I1850" i="18"/>
  <c r="I1851" i="18"/>
  <c r="I1852" i="18"/>
  <c r="I1853" i="18"/>
  <c r="I1854" i="18"/>
  <c r="I1855" i="18"/>
  <c r="I1856" i="18"/>
  <c r="I1857" i="18"/>
  <c r="I1858" i="18"/>
  <c r="I1859" i="18"/>
  <c r="I1860" i="18"/>
  <c r="I1861" i="18"/>
  <c r="I1862" i="18"/>
  <c r="I1863" i="18"/>
  <c r="I1864" i="18"/>
  <c r="I1865" i="18"/>
  <c r="I1866" i="18"/>
  <c r="I1867" i="18"/>
  <c r="I1868" i="18"/>
  <c r="I1869" i="18"/>
  <c r="I1870" i="18"/>
  <c r="I1871" i="18"/>
  <c r="I1872" i="18"/>
  <c r="I1873" i="18"/>
  <c r="I1874" i="18"/>
  <c r="I1875" i="18"/>
  <c r="I1876" i="18"/>
  <c r="I1877" i="18"/>
  <c r="I1878" i="18"/>
  <c r="I1879" i="18"/>
  <c r="I1880" i="18"/>
  <c r="I1881" i="18"/>
  <c r="I1882" i="18"/>
  <c r="I1883" i="18"/>
  <c r="I1884" i="18"/>
  <c r="I1885" i="18"/>
  <c r="I1886" i="18"/>
  <c r="I1887" i="18"/>
  <c r="I1888" i="18"/>
  <c r="I1889" i="18"/>
  <c r="I1890" i="18"/>
  <c r="I1891" i="18"/>
  <c r="I1892" i="18"/>
  <c r="I1893" i="18"/>
  <c r="I1894" i="18"/>
  <c r="I1895" i="18"/>
  <c r="I1896" i="18"/>
  <c r="I1897" i="18"/>
  <c r="I1898" i="18"/>
  <c r="I1899" i="18"/>
  <c r="I1900" i="18"/>
  <c r="I1901" i="18"/>
  <c r="I1902" i="18"/>
  <c r="I1903" i="18"/>
  <c r="I1904" i="18"/>
  <c r="I1905" i="18"/>
  <c r="I1906" i="18"/>
  <c r="I1907" i="18"/>
  <c r="I1908" i="18"/>
  <c r="I1909" i="18"/>
  <c r="I1910" i="18"/>
  <c r="I1911" i="18"/>
  <c r="I1912" i="18"/>
  <c r="I1913" i="18"/>
  <c r="I1914" i="18"/>
  <c r="I1915" i="18"/>
  <c r="I1916" i="18"/>
  <c r="I1917" i="18"/>
  <c r="I1918" i="18"/>
  <c r="I1919" i="18"/>
  <c r="I1920" i="18"/>
  <c r="I1921" i="18"/>
  <c r="I1922" i="18"/>
  <c r="I1923" i="18"/>
  <c r="I1924" i="18"/>
  <c r="I1925" i="18"/>
  <c r="I1926" i="18"/>
  <c r="I1927" i="18"/>
  <c r="I1928" i="18"/>
  <c r="I1929" i="18"/>
  <c r="I1930" i="18"/>
  <c r="I1931" i="18"/>
  <c r="I1932" i="18"/>
  <c r="I1933" i="18"/>
  <c r="I1934" i="18"/>
  <c r="I1935" i="18"/>
  <c r="I1936" i="18"/>
  <c r="I1937" i="18"/>
  <c r="I1938" i="18"/>
  <c r="I1939" i="18"/>
  <c r="I1940" i="18"/>
  <c r="I1941" i="18"/>
  <c r="I1942" i="18"/>
  <c r="I1943" i="18"/>
  <c r="I1944" i="18"/>
  <c r="I1945" i="18"/>
  <c r="I1946" i="18"/>
  <c r="I1947" i="18"/>
  <c r="I1948" i="18"/>
  <c r="I1949" i="18"/>
  <c r="I1950" i="18"/>
  <c r="I1951" i="18"/>
  <c r="I1952" i="18"/>
  <c r="I1953" i="18"/>
  <c r="I1954" i="18"/>
  <c r="I1955" i="18"/>
  <c r="I1956" i="18"/>
  <c r="I1957" i="18"/>
  <c r="I1958" i="18"/>
  <c r="I1959" i="18"/>
  <c r="I1960" i="18"/>
  <c r="I1961" i="18"/>
  <c r="I1962" i="18"/>
  <c r="I1963" i="18"/>
  <c r="I1964" i="18"/>
  <c r="I1965" i="18"/>
  <c r="I1966" i="18"/>
  <c r="I1967" i="18"/>
  <c r="I1968" i="18"/>
  <c r="I1969" i="18"/>
  <c r="I1970" i="18"/>
  <c r="I1971" i="18"/>
  <c r="I1972" i="18"/>
  <c r="I1973" i="18"/>
  <c r="I1974" i="18"/>
  <c r="I1975" i="18"/>
  <c r="I1976" i="18"/>
  <c r="I1977" i="18"/>
  <c r="I1978" i="18"/>
  <c r="I1979" i="18"/>
  <c r="I1980" i="18"/>
  <c r="I1981" i="18"/>
  <c r="I1982" i="18"/>
  <c r="I1983" i="18"/>
  <c r="I1984" i="18"/>
  <c r="I1985" i="18"/>
  <c r="I1986" i="18"/>
  <c r="I1987" i="18"/>
  <c r="I1988" i="18"/>
  <c r="I1989" i="18"/>
  <c r="I1990" i="18"/>
  <c r="I1991" i="18"/>
  <c r="I1992" i="18"/>
  <c r="I1993" i="18"/>
  <c r="I1994" i="18"/>
  <c r="I1995" i="18"/>
  <c r="I1996" i="18"/>
  <c r="I1997" i="18"/>
  <c r="I1998" i="18"/>
  <c r="I1999" i="18"/>
  <c r="I2000" i="18"/>
  <c r="I2001" i="18"/>
  <c r="I2002" i="18"/>
  <c r="I2003" i="18"/>
  <c r="I2004" i="18"/>
  <c r="I2005" i="18"/>
  <c r="I2006" i="18"/>
  <c r="I2007" i="18"/>
  <c r="I2008" i="18"/>
  <c r="I2009" i="18"/>
  <c r="I2010" i="18"/>
  <c r="I2011" i="18"/>
  <c r="I2012" i="18"/>
  <c r="I2013" i="18"/>
  <c r="I2014" i="18"/>
  <c r="I2015" i="18"/>
  <c r="I2016" i="18"/>
  <c r="I2017" i="18"/>
  <c r="I2018" i="18"/>
  <c r="I2019" i="18"/>
  <c r="I2020" i="18"/>
  <c r="I2021" i="18"/>
  <c r="I2022" i="18"/>
  <c r="I2023" i="18"/>
  <c r="I2024" i="18"/>
  <c r="I2025" i="18"/>
  <c r="I2026" i="18"/>
  <c r="I2027" i="18"/>
  <c r="I2028" i="18"/>
  <c r="I2029" i="18"/>
  <c r="I2030" i="18"/>
  <c r="I2031" i="18"/>
  <c r="I2032" i="18"/>
  <c r="I2033" i="18"/>
  <c r="I2034" i="18"/>
  <c r="I2035" i="18"/>
  <c r="I2036" i="18"/>
  <c r="I2037" i="18"/>
  <c r="I2038" i="18"/>
  <c r="I2039" i="18"/>
  <c r="I2040" i="18"/>
  <c r="I2041" i="18"/>
  <c r="I2042" i="18"/>
  <c r="I2043" i="18"/>
  <c r="I2044" i="18"/>
  <c r="I2045" i="18"/>
  <c r="I2046" i="18"/>
  <c r="I2047" i="18"/>
  <c r="I2048" i="18"/>
  <c r="I2049" i="18"/>
  <c r="I2050" i="18"/>
  <c r="I2051" i="18"/>
  <c r="I2052" i="18"/>
  <c r="I2053" i="18"/>
  <c r="I2054" i="18"/>
  <c r="I2055" i="18"/>
  <c r="I2056" i="18"/>
  <c r="I2057" i="18"/>
  <c r="I2058" i="18"/>
  <c r="I2059" i="18"/>
  <c r="I2060" i="18"/>
  <c r="I2061" i="18"/>
  <c r="I2062" i="18"/>
  <c r="I2063" i="18"/>
  <c r="I2064" i="18"/>
  <c r="I2065" i="18"/>
  <c r="I2066" i="18"/>
  <c r="I2067" i="18"/>
  <c r="I2068" i="18"/>
  <c r="I2069" i="18"/>
  <c r="I2070" i="18"/>
  <c r="I2071" i="18"/>
  <c r="I2072" i="18"/>
  <c r="I2073" i="18"/>
  <c r="I2074" i="18"/>
  <c r="I2075" i="18"/>
  <c r="I2076" i="18"/>
  <c r="I2077" i="18"/>
  <c r="I2078" i="18"/>
  <c r="I2079" i="18"/>
  <c r="I2080" i="18"/>
  <c r="I2081" i="18"/>
  <c r="I2082" i="18"/>
  <c r="I2083" i="18"/>
  <c r="I2084" i="18"/>
  <c r="I2085" i="18"/>
  <c r="I2086" i="18"/>
  <c r="I2087" i="18"/>
  <c r="I2088" i="18"/>
  <c r="I2089" i="18"/>
  <c r="I2090" i="18"/>
  <c r="I2091" i="18"/>
  <c r="I2092" i="18"/>
  <c r="I2093" i="18"/>
  <c r="I2094" i="18"/>
  <c r="I2095" i="18"/>
  <c r="I2096" i="18"/>
  <c r="I2097" i="18"/>
  <c r="I2098" i="18"/>
  <c r="I2099" i="18"/>
  <c r="I2100" i="18"/>
  <c r="I2101" i="18"/>
  <c r="I2102" i="18"/>
  <c r="I2103" i="18"/>
  <c r="I2104" i="18"/>
  <c r="I2105" i="18"/>
  <c r="I2106" i="18"/>
  <c r="I2107" i="18"/>
  <c r="I2108" i="18"/>
  <c r="I2109" i="18"/>
  <c r="I2110" i="18"/>
  <c r="I2111" i="18"/>
  <c r="I2112" i="18"/>
  <c r="I2113" i="18"/>
  <c r="I2114" i="18"/>
  <c r="I2115" i="18"/>
  <c r="I2116" i="18"/>
  <c r="I2117" i="18"/>
  <c r="I2118" i="18"/>
  <c r="I2119" i="18"/>
  <c r="I2120" i="18"/>
  <c r="I2121" i="18"/>
  <c r="I2122" i="18"/>
  <c r="I2123" i="18"/>
  <c r="I2124" i="18"/>
  <c r="I2125" i="18"/>
  <c r="I2126" i="18"/>
  <c r="I2127" i="18"/>
  <c r="I2128" i="18"/>
  <c r="I2129" i="18"/>
  <c r="I2130" i="18"/>
  <c r="I2131" i="18"/>
  <c r="I2132" i="18"/>
  <c r="I2133" i="18"/>
  <c r="I2134" i="18"/>
  <c r="I2135" i="18"/>
  <c r="I2136" i="18"/>
  <c r="I2137" i="18"/>
  <c r="I2138" i="18"/>
  <c r="I2139" i="18"/>
  <c r="I2140" i="18"/>
  <c r="I2141" i="18"/>
  <c r="I2142" i="18"/>
  <c r="I2143" i="18"/>
  <c r="I2144" i="18"/>
  <c r="I2145" i="18"/>
  <c r="I2146" i="18"/>
  <c r="I2147" i="18"/>
  <c r="I2148" i="18"/>
  <c r="I2149" i="18"/>
  <c r="I2150" i="18"/>
  <c r="I2151" i="18"/>
  <c r="I2152" i="18"/>
  <c r="I2153" i="18"/>
  <c r="I2154" i="18"/>
  <c r="I2155" i="18"/>
  <c r="I2156" i="18"/>
  <c r="I2157" i="18"/>
  <c r="I2158" i="18"/>
  <c r="I2159" i="18"/>
  <c r="I2160" i="18"/>
  <c r="I2161" i="18"/>
  <c r="I2162" i="18"/>
  <c r="I2163" i="18"/>
  <c r="I2164" i="18"/>
  <c r="I2165" i="18"/>
  <c r="I2166" i="18"/>
  <c r="I2167" i="18"/>
  <c r="I2168" i="18"/>
  <c r="I2169" i="18"/>
  <c r="I2170" i="18"/>
  <c r="I2171" i="18"/>
  <c r="I2172" i="18"/>
  <c r="I2173" i="18"/>
  <c r="I2174" i="18"/>
  <c r="I2175" i="18"/>
  <c r="I2176" i="18"/>
  <c r="I2177" i="18"/>
  <c r="I2178" i="18"/>
  <c r="I2179" i="18"/>
  <c r="I2180" i="18"/>
  <c r="I2181" i="18"/>
  <c r="I2182" i="18"/>
  <c r="I2183" i="18"/>
  <c r="I2184" i="18"/>
  <c r="I2185" i="18"/>
  <c r="I2186" i="18"/>
  <c r="I2187" i="18"/>
  <c r="I2188" i="18"/>
  <c r="I2189" i="18"/>
  <c r="I2190" i="18"/>
  <c r="I2191" i="18"/>
  <c r="I2192" i="18"/>
  <c r="I2193" i="18"/>
  <c r="I2194" i="18"/>
  <c r="I2195" i="18"/>
  <c r="I2196" i="18"/>
  <c r="I2197" i="18"/>
  <c r="I2198" i="18"/>
  <c r="I2199" i="18"/>
  <c r="I2200" i="18"/>
  <c r="I2201" i="18"/>
  <c r="I2202" i="18"/>
  <c r="I2203" i="18"/>
  <c r="I2204" i="18"/>
  <c r="I2205" i="18"/>
  <c r="I2206" i="18"/>
  <c r="I2207" i="18"/>
  <c r="I2208" i="18"/>
  <c r="I2209" i="18"/>
  <c r="I2210" i="18"/>
  <c r="I2211" i="18"/>
  <c r="I2212" i="18"/>
  <c r="I2213" i="18"/>
  <c r="I2214" i="18"/>
  <c r="I2215" i="18"/>
  <c r="I2216" i="18"/>
  <c r="I2217" i="18"/>
  <c r="I2218" i="18"/>
  <c r="I2219" i="18"/>
  <c r="I2220" i="18"/>
  <c r="I2221" i="18"/>
  <c r="I2222" i="18"/>
  <c r="I2223" i="18"/>
  <c r="I2224" i="18"/>
  <c r="I2225" i="18"/>
  <c r="I2226" i="18"/>
  <c r="I2227" i="18"/>
  <c r="I2228" i="18"/>
  <c r="I2229" i="18"/>
  <c r="I2230" i="18"/>
  <c r="I2231" i="18"/>
  <c r="I2232" i="18"/>
  <c r="I2233" i="18"/>
  <c r="I2234" i="18"/>
  <c r="I2235" i="18"/>
  <c r="I2236" i="18"/>
  <c r="I2237" i="18"/>
  <c r="I2238" i="18"/>
  <c r="I2239" i="18"/>
  <c r="I2240" i="18"/>
  <c r="I2241" i="18"/>
  <c r="I2242" i="18"/>
  <c r="I2243" i="18"/>
  <c r="I2244" i="18"/>
  <c r="I2245" i="18"/>
  <c r="I2246" i="18"/>
  <c r="I2247" i="18"/>
  <c r="I2248" i="18"/>
  <c r="I2249" i="18"/>
  <c r="I2250" i="18"/>
  <c r="I2251" i="18"/>
  <c r="I2252" i="18"/>
  <c r="I2253" i="18"/>
  <c r="I2254" i="18"/>
  <c r="I2255" i="18"/>
  <c r="I2256" i="18"/>
  <c r="I2257" i="18"/>
  <c r="I2258" i="18"/>
  <c r="I2259" i="18"/>
  <c r="I2260" i="18"/>
  <c r="I2261" i="18"/>
  <c r="I2262" i="18"/>
  <c r="I2263" i="18"/>
  <c r="I2264" i="18"/>
  <c r="I2265" i="18"/>
  <c r="I2266" i="18"/>
  <c r="I2267" i="18"/>
  <c r="I2268" i="18"/>
  <c r="I2269" i="18"/>
  <c r="I2270" i="18"/>
  <c r="I2271" i="18"/>
  <c r="I2272" i="18"/>
  <c r="I2273" i="18"/>
  <c r="I2274" i="18"/>
  <c r="I2275" i="18"/>
  <c r="I2276" i="18"/>
  <c r="I2277" i="18"/>
  <c r="I2278" i="18"/>
  <c r="I2279" i="18"/>
  <c r="I2280" i="18"/>
  <c r="I2281" i="18"/>
  <c r="I2282" i="18"/>
  <c r="I2283" i="18"/>
  <c r="I2284" i="18"/>
  <c r="I2285" i="18"/>
  <c r="I2286" i="18"/>
  <c r="I2287" i="18"/>
  <c r="I2288" i="18"/>
  <c r="I2289" i="18"/>
  <c r="I2290" i="18"/>
  <c r="I2291" i="18"/>
  <c r="I2292" i="18"/>
  <c r="I2293" i="18"/>
  <c r="I2294" i="18"/>
  <c r="I2295" i="18"/>
  <c r="I2296" i="18"/>
  <c r="I2297" i="18"/>
  <c r="I2298" i="18"/>
  <c r="I2299" i="18"/>
  <c r="I2300" i="18"/>
  <c r="I2301" i="18"/>
  <c r="I2302" i="18"/>
  <c r="I2303" i="18"/>
  <c r="I2304" i="18"/>
  <c r="I2305" i="18"/>
  <c r="I2306" i="18"/>
  <c r="I2307" i="18"/>
  <c r="I2308" i="18"/>
  <c r="I2309" i="18"/>
  <c r="I2310" i="18"/>
  <c r="I2311" i="18"/>
  <c r="I2312" i="18"/>
  <c r="I2313" i="18"/>
  <c r="I2314" i="18"/>
  <c r="I2315" i="18"/>
  <c r="I2316" i="18"/>
  <c r="I2317" i="18"/>
  <c r="I2318" i="18"/>
  <c r="I2319" i="18"/>
  <c r="I2320" i="18"/>
  <c r="I2321" i="18"/>
  <c r="I2322" i="18"/>
  <c r="I2323" i="18"/>
  <c r="I2324" i="18"/>
  <c r="I2325" i="18"/>
  <c r="I2326" i="18"/>
  <c r="I2327" i="18"/>
  <c r="I2328" i="18"/>
  <c r="I2329" i="18"/>
  <c r="I2330" i="18"/>
  <c r="I2331" i="18"/>
  <c r="I2332" i="18"/>
  <c r="I2333" i="18"/>
  <c r="I2334" i="18"/>
  <c r="I2335" i="18"/>
  <c r="I2336" i="18"/>
  <c r="I2337" i="18"/>
  <c r="I2338" i="18"/>
  <c r="I2339" i="18"/>
  <c r="I2340" i="18"/>
  <c r="I2341" i="18"/>
  <c r="I2342" i="18"/>
  <c r="I2343" i="18"/>
  <c r="I2344" i="18"/>
  <c r="I2345" i="18"/>
  <c r="I2346" i="18"/>
  <c r="I2347" i="18"/>
  <c r="I2348" i="18"/>
  <c r="I2349" i="18"/>
  <c r="I2350" i="18"/>
  <c r="I2351" i="18"/>
  <c r="I2352" i="18"/>
  <c r="I2353" i="18"/>
  <c r="I2354" i="18"/>
  <c r="I2355" i="18"/>
  <c r="I2356" i="18"/>
  <c r="I2357" i="18"/>
  <c r="I2358" i="18"/>
  <c r="I2359" i="18"/>
  <c r="I2360" i="18"/>
  <c r="I2361" i="18"/>
  <c r="I2362" i="18"/>
  <c r="I2363" i="18"/>
  <c r="I2364" i="18"/>
  <c r="I2365" i="18"/>
  <c r="I2366" i="18"/>
  <c r="I2367" i="18"/>
  <c r="I2368" i="18"/>
  <c r="I2369" i="18"/>
  <c r="I2370" i="18"/>
  <c r="I2371" i="18"/>
  <c r="I2372" i="18"/>
  <c r="I2373" i="18"/>
  <c r="I2374" i="18"/>
  <c r="I2375" i="18"/>
  <c r="I2376" i="18"/>
  <c r="I2377" i="18"/>
  <c r="I2378" i="18"/>
  <c r="I2379" i="18"/>
  <c r="I2380" i="18"/>
  <c r="I2381" i="18"/>
  <c r="I2382" i="18"/>
  <c r="I2383" i="18"/>
  <c r="I2384" i="18"/>
  <c r="I2385" i="18"/>
  <c r="I2386" i="18"/>
  <c r="I2387" i="18"/>
  <c r="I2388" i="18"/>
  <c r="I2389" i="18"/>
  <c r="I2390" i="18"/>
  <c r="I2391" i="18"/>
  <c r="I2392" i="18"/>
  <c r="I2393" i="18"/>
  <c r="I2394" i="18"/>
  <c r="I2395" i="18"/>
  <c r="I2396" i="18"/>
  <c r="I2397" i="18"/>
  <c r="I2398" i="18"/>
  <c r="I2399" i="18"/>
  <c r="I2400" i="18"/>
  <c r="I2401" i="18"/>
  <c r="I2402" i="18"/>
  <c r="I2403" i="18"/>
  <c r="I2404" i="18"/>
  <c r="I2405" i="18"/>
  <c r="I2406" i="18"/>
  <c r="I2407" i="18"/>
  <c r="I2408" i="18"/>
  <c r="I2409" i="18"/>
  <c r="I2410" i="18"/>
  <c r="I2411" i="18"/>
  <c r="I2412" i="18"/>
  <c r="I2413" i="18"/>
  <c r="I2414" i="18"/>
  <c r="I2415" i="18"/>
  <c r="I2416" i="18"/>
  <c r="I2417" i="18"/>
  <c r="I2418" i="18"/>
  <c r="I2419" i="18"/>
  <c r="I2420" i="18"/>
  <c r="I2421" i="18"/>
  <c r="I2422" i="18"/>
  <c r="I2423" i="18"/>
  <c r="I2424" i="18"/>
  <c r="I2425" i="18"/>
  <c r="I2426" i="18"/>
  <c r="I2427" i="18"/>
  <c r="I2428" i="18"/>
  <c r="I2429" i="18"/>
  <c r="I2430" i="18"/>
  <c r="I2431" i="18"/>
  <c r="I2432" i="18"/>
  <c r="I2433" i="18"/>
  <c r="I2434" i="18"/>
  <c r="I2435" i="18"/>
  <c r="I2436" i="18"/>
  <c r="I2437" i="18"/>
  <c r="I2438" i="18"/>
  <c r="I2439" i="18"/>
  <c r="I2440" i="18"/>
  <c r="I2441" i="18"/>
  <c r="I2442" i="18"/>
  <c r="I2443" i="18"/>
  <c r="I2444" i="18"/>
  <c r="I2445" i="18"/>
  <c r="I2446" i="18"/>
  <c r="I2447" i="18"/>
  <c r="I2448" i="18"/>
  <c r="I2449" i="18"/>
  <c r="I2450" i="18"/>
  <c r="I2451" i="18"/>
  <c r="I2452" i="18"/>
  <c r="I2453" i="18"/>
  <c r="I2454" i="18"/>
  <c r="I2455" i="18"/>
  <c r="I2456" i="18"/>
  <c r="I2457" i="18"/>
  <c r="I2458" i="18"/>
  <c r="I2459" i="18"/>
  <c r="I2460" i="18"/>
  <c r="I2461" i="18"/>
  <c r="I2462" i="18"/>
  <c r="I2463" i="18"/>
  <c r="I2464" i="18"/>
  <c r="I2465" i="18"/>
  <c r="I2466" i="18"/>
  <c r="I2467" i="18"/>
  <c r="I2468" i="18"/>
  <c r="I2469" i="18"/>
  <c r="I2470" i="18"/>
  <c r="I2471" i="18"/>
  <c r="I2472" i="18"/>
  <c r="I2473" i="18"/>
  <c r="I2474" i="18"/>
  <c r="I2475" i="18"/>
  <c r="I2476" i="18"/>
  <c r="I2477" i="18"/>
  <c r="I2478" i="18"/>
  <c r="I2479" i="18"/>
  <c r="I2480" i="18"/>
  <c r="I2481" i="18"/>
  <c r="I2482" i="18"/>
  <c r="I2483" i="18"/>
  <c r="I2484" i="18"/>
  <c r="I2485" i="18"/>
  <c r="I2486" i="18"/>
  <c r="I2487" i="18"/>
  <c r="I2488" i="18"/>
  <c r="I2489" i="18"/>
  <c r="I2490" i="18"/>
  <c r="I2491" i="18"/>
  <c r="I2492" i="18"/>
  <c r="I2493" i="18"/>
  <c r="I2494" i="18"/>
  <c r="I2495" i="18"/>
  <c r="I2496" i="18"/>
  <c r="I2497" i="18"/>
  <c r="I2498" i="18"/>
  <c r="I2499" i="18"/>
  <c r="I2500" i="18"/>
  <c r="I2501" i="18"/>
  <c r="I2502" i="18"/>
  <c r="I2503" i="18"/>
  <c r="I2504" i="18"/>
  <c r="I2505" i="18"/>
  <c r="I2506" i="18"/>
  <c r="I2507" i="18"/>
  <c r="I2508" i="18"/>
  <c r="I2509" i="18"/>
  <c r="I2510" i="18"/>
  <c r="I2511" i="18"/>
  <c r="I2512" i="18"/>
  <c r="I2513" i="18"/>
  <c r="I2514" i="18"/>
  <c r="I2515" i="18"/>
  <c r="I2516" i="18"/>
  <c r="I2517" i="18"/>
  <c r="I2518" i="18"/>
  <c r="I2519" i="18"/>
  <c r="I2520" i="18"/>
  <c r="I2521" i="18"/>
  <c r="I2522" i="18"/>
  <c r="I2523" i="18"/>
  <c r="I2524" i="18"/>
  <c r="I2525" i="18"/>
  <c r="I2526" i="18"/>
  <c r="I2527" i="18"/>
  <c r="I2528" i="18"/>
  <c r="I2529" i="18"/>
  <c r="I2530" i="18"/>
  <c r="I2531" i="18"/>
  <c r="I2532" i="18"/>
  <c r="I2533" i="18"/>
  <c r="I2534" i="18"/>
  <c r="I2535" i="18"/>
  <c r="I2536" i="18"/>
  <c r="I2537" i="18"/>
  <c r="I2538" i="18"/>
  <c r="I2539" i="18"/>
  <c r="I2540" i="18"/>
  <c r="I2541" i="18"/>
  <c r="I2542" i="18"/>
  <c r="I2543" i="18"/>
  <c r="I2544" i="18"/>
  <c r="I2545" i="18"/>
  <c r="I2546" i="18"/>
  <c r="I2547" i="18"/>
  <c r="I2548" i="18"/>
  <c r="I2549" i="18"/>
  <c r="I2550" i="18"/>
  <c r="I2551" i="18"/>
  <c r="I2552" i="18"/>
  <c r="I2553" i="18"/>
  <c r="I2554" i="18"/>
  <c r="I2555" i="18"/>
  <c r="I2556" i="18"/>
  <c r="I2557" i="18"/>
  <c r="I2558" i="18"/>
  <c r="I2559" i="18"/>
  <c r="I2560" i="18"/>
  <c r="I2561" i="18"/>
  <c r="I2562" i="18"/>
  <c r="I2563" i="18"/>
  <c r="I2564" i="18"/>
  <c r="I2565" i="18"/>
  <c r="I2566" i="18"/>
  <c r="I2567" i="18"/>
  <c r="I2568" i="18"/>
  <c r="I2569" i="18"/>
  <c r="I2570" i="18"/>
  <c r="I2571" i="18"/>
  <c r="I2572" i="18"/>
  <c r="I2573" i="18"/>
  <c r="I2574" i="18"/>
  <c r="I2575" i="18"/>
  <c r="I2576" i="18"/>
  <c r="I2577" i="18"/>
  <c r="I2578" i="18"/>
  <c r="I2579" i="18"/>
  <c r="I2580" i="18"/>
  <c r="I2581" i="18"/>
  <c r="I2582" i="18"/>
  <c r="I2583" i="18"/>
  <c r="I2584" i="18"/>
  <c r="I2585" i="18"/>
  <c r="I2586" i="18"/>
  <c r="I2587" i="18"/>
  <c r="I2588" i="18"/>
  <c r="I2589" i="18"/>
  <c r="I2590" i="18"/>
  <c r="I2591" i="18"/>
  <c r="I2592" i="18"/>
  <c r="I2593" i="18"/>
  <c r="I2594" i="18"/>
  <c r="I2595" i="18"/>
  <c r="I2596" i="18"/>
  <c r="I2597" i="18"/>
  <c r="I2598" i="18"/>
  <c r="I2599" i="18"/>
  <c r="I2600" i="18"/>
  <c r="I2601" i="18"/>
  <c r="I2602" i="18"/>
  <c r="I2603" i="18"/>
  <c r="I2604" i="18"/>
  <c r="I2605" i="18"/>
  <c r="I2606" i="18"/>
  <c r="I2607" i="18"/>
  <c r="I2608" i="18"/>
  <c r="I2609" i="18"/>
  <c r="I2610" i="18"/>
  <c r="I2611" i="18"/>
  <c r="I2612" i="18"/>
  <c r="I2613" i="18"/>
  <c r="I2614" i="18"/>
  <c r="I2615" i="18"/>
  <c r="I2616" i="18"/>
  <c r="I2617" i="18"/>
  <c r="I2618" i="18"/>
  <c r="I2619" i="18"/>
  <c r="I2620" i="18"/>
  <c r="I2621" i="18"/>
  <c r="I2622" i="18"/>
  <c r="I2623" i="18"/>
  <c r="I2624" i="18"/>
  <c r="I2625" i="18"/>
  <c r="I2626" i="18"/>
  <c r="I2627" i="18"/>
  <c r="I2628" i="18"/>
  <c r="I2629" i="18"/>
  <c r="I2630" i="18"/>
  <c r="I2631" i="18"/>
  <c r="I2632" i="18"/>
  <c r="I2633" i="18"/>
  <c r="I2634" i="18"/>
  <c r="I2635" i="18"/>
  <c r="I2636" i="18"/>
  <c r="I2637" i="18"/>
  <c r="I2638" i="18"/>
  <c r="I2639" i="18"/>
  <c r="I2640" i="18"/>
  <c r="I2641" i="18"/>
  <c r="I2642" i="18"/>
  <c r="I2643" i="18"/>
  <c r="I2644" i="18"/>
  <c r="I2645" i="18"/>
  <c r="I2646" i="18"/>
  <c r="I2647" i="18"/>
  <c r="I2648" i="18"/>
  <c r="I2649" i="18"/>
  <c r="I2650" i="18"/>
  <c r="I2651" i="18"/>
  <c r="I2652" i="18"/>
  <c r="I2653" i="18"/>
  <c r="I2654" i="18"/>
  <c r="I2655" i="18"/>
  <c r="I2656" i="18"/>
  <c r="I2657" i="18"/>
  <c r="I2658" i="18"/>
  <c r="I2659" i="18"/>
  <c r="I2660" i="18"/>
  <c r="I2661" i="18"/>
  <c r="I2662" i="18"/>
  <c r="I2663" i="18"/>
  <c r="I2664" i="18"/>
  <c r="I2665" i="18"/>
  <c r="I2666" i="18"/>
  <c r="I2667" i="18"/>
  <c r="I2668" i="18"/>
  <c r="I2669" i="18"/>
  <c r="I2670" i="18"/>
  <c r="I2671" i="18"/>
  <c r="I2672" i="18"/>
  <c r="I2673" i="18"/>
  <c r="I2674" i="18"/>
  <c r="I2675" i="18"/>
  <c r="I2676" i="18"/>
  <c r="I2677" i="18"/>
  <c r="I2678" i="18"/>
  <c r="I2679" i="18"/>
  <c r="I2680" i="18"/>
  <c r="I2681" i="18"/>
  <c r="I2682" i="18"/>
  <c r="I2683" i="18"/>
  <c r="I2684" i="18"/>
  <c r="I2685" i="18"/>
  <c r="I2686" i="18"/>
  <c r="I2687" i="18"/>
  <c r="I2688" i="18"/>
  <c r="I2689" i="18"/>
  <c r="I2690" i="18"/>
  <c r="I2691" i="18"/>
  <c r="I2692" i="18"/>
  <c r="I2693" i="18"/>
  <c r="I2694" i="18"/>
  <c r="I2695" i="18"/>
  <c r="I2696" i="18"/>
  <c r="I2697" i="18"/>
  <c r="I2698" i="18"/>
  <c r="I2699" i="18"/>
  <c r="I2700" i="18"/>
  <c r="I2701" i="18"/>
  <c r="I2702" i="18"/>
  <c r="I2703" i="18"/>
  <c r="I2704" i="18"/>
  <c r="I2705" i="18"/>
  <c r="I2706" i="18"/>
  <c r="I2707" i="18"/>
  <c r="I2708" i="18"/>
  <c r="I2709" i="18"/>
  <c r="I2710" i="18"/>
  <c r="I2711" i="18"/>
  <c r="I2712" i="18"/>
  <c r="I2713" i="18"/>
  <c r="I2714" i="18"/>
  <c r="I2715" i="18"/>
  <c r="I2716" i="18"/>
  <c r="I2717" i="18"/>
  <c r="I2718" i="18"/>
  <c r="I2719" i="18"/>
  <c r="I2720" i="18"/>
  <c r="I2721" i="18"/>
  <c r="I2722" i="18"/>
  <c r="I2723" i="18"/>
  <c r="I2724" i="18"/>
  <c r="I2725" i="18"/>
  <c r="I2726" i="18"/>
  <c r="I2727" i="18"/>
  <c r="I2728" i="18"/>
  <c r="I2729" i="18"/>
  <c r="I2730" i="18"/>
  <c r="I2731" i="18"/>
  <c r="I2732" i="18"/>
  <c r="I2733" i="18"/>
  <c r="I2734" i="18"/>
  <c r="I2735" i="18"/>
  <c r="I2736" i="18"/>
  <c r="I2737" i="18"/>
  <c r="I2738" i="18"/>
  <c r="I2739" i="18"/>
  <c r="I2740" i="18"/>
  <c r="I2741" i="18"/>
  <c r="I2742" i="18"/>
  <c r="I2743" i="18"/>
  <c r="I2744" i="18"/>
  <c r="I2745" i="18"/>
  <c r="I2746" i="18"/>
  <c r="I2747" i="18"/>
  <c r="I2748" i="18"/>
  <c r="I2749" i="18"/>
  <c r="I2750" i="18"/>
  <c r="I2751" i="18"/>
  <c r="I2752" i="18"/>
  <c r="I2753" i="18"/>
  <c r="I2754" i="18"/>
  <c r="I2755" i="18"/>
  <c r="I2756" i="18"/>
  <c r="I2757" i="18"/>
  <c r="I2758" i="18"/>
  <c r="I2759" i="18"/>
  <c r="I2760" i="18"/>
  <c r="I2761" i="18"/>
  <c r="I2762" i="18"/>
  <c r="I2763" i="18"/>
  <c r="I2764" i="18"/>
  <c r="I2765" i="18"/>
  <c r="I2766" i="18"/>
  <c r="I2767" i="18"/>
  <c r="I2768" i="18"/>
  <c r="I2769" i="18"/>
  <c r="I2770" i="18"/>
  <c r="I2771" i="18"/>
  <c r="I2772" i="18"/>
  <c r="I2773" i="18"/>
  <c r="I2774" i="18"/>
  <c r="I2775" i="18"/>
  <c r="I2776" i="18"/>
  <c r="I2777" i="18"/>
  <c r="I2778" i="18"/>
  <c r="I2779" i="18"/>
  <c r="I2780" i="18"/>
  <c r="I2781" i="18"/>
  <c r="I2782" i="18"/>
  <c r="I2783" i="18"/>
  <c r="I2784" i="18"/>
  <c r="I2785" i="18"/>
  <c r="I2786" i="18"/>
  <c r="I2787" i="18"/>
  <c r="I2788" i="18"/>
  <c r="I2789" i="18"/>
  <c r="I2790" i="18"/>
  <c r="I2791" i="18"/>
  <c r="I2792" i="18"/>
  <c r="I2793" i="18"/>
  <c r="I2794" i="18"/>
  <c r="I2795" i="18"/>
  <c r="I2796" i="18"/>
  <c r="I2797" i="18"/>
  <c r="I2798" i="18"/>
  <c r="I2799" i="18"/>
  <c r="I2800" i="18"/>
  <c r="I2801" i="18"/>
  <c r="I2802" i="18"/>
  <c r="I2803" i="18"/>
  <c r="I2804" i="18"/>
  <c r="I2805" i="18"/>
  <c r="I2806" i="18"/>
  <c r="I2807" i="18"/>
  <c r="I2808" i="18"/>
  <c r="I2809" i="18"/>
  <c r="I2810" i="18"/>
  <c r="I2811" i="18"/>
  <c r="I2812" i="18"/>
  <c r="I2813" i="18"/>
  <c r="I2814" i="18"/>
  <c r="I2815" i="18"/>
  <c r="I2816" i="18"/>
  <c r="I2817" i="18"/>
  <c r="I2818" i="18"/>
  <c r="I2819" i="18"/>
  <c r="I2820" i="18"/>
  <c r="I2821" i="18"/>
  <c r="I2822" i="18"/>
  <c r="I2823" i="18"/>
  <c r="I2824" i="18"/>
  <c r="I2825" i="18"/>
  <c r="I2826" i="18"/>
  <c r="I2827" i="18"/>
  <c r="I2828" i="18"/>
  <c r="I2829" i="18"/>
  <c r="I2830" i="18"/>
  <c r="I2831" i="18"/>
  <c r="I2832" i="18"/>
  <c r="I2833" i="18"/>
  <c r="I2834" i="18"/>
  <c r="I2835" i="18"/>
  <c r="I2836" i="18"/>
  <c r="I2837" i="18"/>
  <c r="I2838" i="18"/>
  <c r="I2839" i="18"/>
  <c r="I2840" i="18"/>
  <c r="I2841" i="18"/>
  <c r="I2842" i="18"/>
  <c r="I2843" i="18"/>
  <c r="I2844" i="18"/>
  <c r="I2845" i="18"/>
  <c r="I2846" i="18"/>
  <c r="I2847" i="18"/>
  <c r="I2848" i="18"/>
  <c r="I2849" i="18"/>
  <c r="I2850" i="18"/>
  <c r="I2851" i="18"/>
  <c r="I2852" i="18"/>
  <c r="I2853" i="18"/>
  <c r="I2854" i="18"/>
  <c r="I2855" i="18"/>
  <c r="I2856" i="18"/>
  <c r="I2857" i="18"/>
  <c r="I2858" i="18"/>
  <c r="I2859" i="18"/>
  <c r="I2860" i="18"/>
  <c r="I2861" i="18"/>
  <c r="I2862" i="18"/>
  <c r="I2863" i="18"/>
  <c r="I2864" i="18"/>
  <c r="I2865" i="18"/>
  <c r="I2866" i="18"/>
  <c r="I2867" i="18"/>
  <c r="I2868" i="18"/>
  <c r="I2869" i="18"/>
  <c r="I2870" i="18"/>
  <c r="I2871" i="18"/>
  <c r="I2872" i="18"/>
  <c r="I2873" i="18"/>
  <c r="I2874" i="18"/>
  <c r="I2875" i="18"/>
  <c r="I2876" i="18"/>
  <c r="I2877" i="18"/>
  <c r="I2878" i="18"/>
  <c r="I2879" i="18"/>
  <c r="I2880" i="18"/>
  <c r="I2881" i="18"/>
  <c r="I2882" i="18"/>
  <c r="I2883" i="18"/>
  <c r="I2884" i="18"/>
  <c r="I2885" i="18"/>
  <c r="I2886" i="18"/>
  <c r="I2887" i="18"/>
  <c r="I2888" i="18"/>
  <c r="I2889" i="18"/>
  <c r="I2890" i="18"/>
  <c r="I2891" i="18"/>
  <c r="I2892" i="18"/>
  <c r="I2893" i="18"/>
  <c r="I2894" i="18"/>
  <c r="I2895" i="18"/>
  <c r="I2896" i="18"/>
  <c r="I2897" i="18"/>
  <c r="I2898" i="18"/>
  <c r="I2899" i="18"/>
  <c r="I2900" i="18"/>
  <c r="I2901" i="18"/>
  <c r="I2902" i="18"/>
  <c r="I2903" i="18"/>
  <c r="I2904" i="18"/>
  <c r="I2905" i="18"/>
  <c r="I2906" i="18"/>
  <c r="I2907" i="18"/>
  <c r="I2908" i="18"/>
  <c r="I2909" i="18"/>
  <c r="I2910" i="18"/>
  <c r="I2911" i="18"/>
  <c r="I2912" i="18"/>
  <c r="I2913" i="18"/>
  <c r="I2914" i="18"/>
  <c r="I2915" i="18"/>
  <c r="I2916" i="18"/>
  <c r="I2917" i="18"/>
  <c r="I2918" i="18"/>
  <c r="I2919" i="18"/>
  <c r="I2920" i="18"/>
  <c r="I2921" i="18"/>
  <c r="I2922" i="18"/>
  <c r="I2923" i="18"/>
  <c r="I2924" i="18"/>
  <c r="I2925" i="18"/>
  <c r="I2926" i="18"/>
  <c r="I2927" i="18"/>
  <c r="I2928" i="18"/>
  <c r="I2929" i="18"/>
  <c r="I2930" i="18"/>
  <c r="I2931" i="18"/>
  <c r="I2932" i="18"/>
  <c r="I2933" i="18"/>
  <c r="I2934" i="18"/>
  <c r="I2935" i="18"/>
  <c r="I2936" i="18"/>
  <c r="I2937" i="18"/>
  <c r="I2938" i="18"/>
  <c r="I2939" i="18"/>
  <c r="I2940" i="18"/>
  <c r="I2941" i="18"/>
  <c r="I2942" i="18"/>
  <c r="I2943" i="18"/>
  <c r="I2944" i="18"/>
  <c r="I2945" i="18"/>
  <c r="I2946" i="18"/>
  <c r="I2947" i="18"/>
  <c r="I2948" i="18"/>
  <c r="I2949" i="18"/>
  <c r="I2950" i="18"/>
  <c r="I2951" i="18"/>
  <c r="I2952" i="18"/>
  <c r="I2953" i="18"/>
  <c r="I2954" i="18"/>
  <c r="I2955" i="18"/>
  <c r="I2956" i="18"/>
  <c r="I2957" i="18"/>
  <c r="I2958" i="18"/>
  <c r="I2959" i="18"/>
  <c r="I2960" i="18"/>
  <c r="I2961" i="18"/>
  <c r="I2962" i="18"/>
  <c r="I2963" i="18"/>
  <c r="I2964" i="18"/>
  <c r="I2965" i="18"/>
  <c r="I2966" i="18"/>
  <c r="I2967" i="18"/>
  <c r="I2968" i="18"/>
  <c r="I2969" i="18"/>
  <c r="I2970" i="18"/>
  <c r="I2971" i="18"/>
  <c r="I2972" i="18"/>
  <c r="I2973" i="18"/>
  <c r="I2974" i="18"/>
  <c r="I2975" i="18"/>
  <c r="I2976" i="18"/>
  <c r="I2977" i="18"/>
  <c r="I2978" i="18"/>
  <c r="I2979" i="18"/>
  <c r="I2980" i="18"/>
  <c r="I2981" i="18"/>
  <c r="I2982" i="18"/>
  <c r="I2983" i="18"/>
  <c r="I2984" i="18"/>
  <c r="I2985" i="18"/>
  <c r="I2986" i="18"/>
  <c r="I2987" i="18"/>
  <c r="I2988" i="18"/>
  <c r="I2989" i="18"/>
  <c r="I2990" i="18"/>
  <c r="I2991" i="18"/>
  <c r="I2992" i="18"/>
  <c r="I2993" i="18"/>
  <c r="I2994" i="18"/>
  <c r="I2995" i="18"/>
  <c r="I2996" i="18"/>
  <c r="I2997" i="18"/>
  <c r="I2998" i="18"/>
  <c r="I2999" i="18"/>
  <c r="I3000" i="18"/>
  <c r="I3001" i="18"/>
  <c r="I3002" i="18"/>
  <c r="I3003" i="18"/>
  <c r="I3004" i="18"/>
  <c r="I3005" i="18"/>
  <c r="I3006" i="18"/>
  <c r="I3007" i="18"/>
  <c r="I3008" i="18"/>
  <c r="I3009" i="18"/>
  <c r="I3010" i="18"/>
  <c r="I3011" i="18"/>
  <c r="I3012" i="18"/>
  <c r="I3013" i="18"/>
  <c r="I3014" i="18"/>
  <c r="I3015" i="18"/>
  <c r="I3016" i="18"/>
  <c r="I3017" i="18"/>
  <c r="I3018" i="18"/>
  <c r="I3019" i="18"/>
  <c r="I3020" i="18"/>
  <c r="I3021" i="18"/>
  <c r="I3022" i="18"/>
  <c r="I3023" i="18"/>
  <c r="I3024" i="18"/>
  <c r="I3025" i="18"/>
  <c r="I3026" i="18"/>
  <c r="I3027" i="18"/>
  <c r="I3028" i="18"/>
  <c r="I3029" i="18"/>
  <c r="I3030" i="18"/>
  <c r="I3031" i="18"/>
  <c r="I3032" i="18"/>
  <c r="I3033" i="18"/>
  <c r="I3034" i="18"/>
  <c r="I3035" i="18"/>
  <c r="I3036" i="18"/>
  <c r="I3037" i="18"/>
  <c r="I3038" i="18"/>
  <c r="I3039" i="18"/>
  <c r="I3040" i="18"/>
  <c r="I3041" i="18"/>
  <c r="I3042" i="18"/>
  <c r="I3043" i="18"/>
  <c r="I3044" i="18"/>
  <c r="I3045" i="18"/>
  <c r="I3046" i="18"/>
  <c r="I3047" i="18"/>
  <c r="I3048" i="18"/>
  <c r="I3049" i="18"/>
  <c r="I3050" i="18"/>
  <c r="I3051" i="18"/>
  <c r="I3052" i="18"/>
  <c r="I3053" i="18"/>
  <c r="I3054" i="18"/>
  <c r="I3055" i="18"/>
  <c r="I3056" i="18"/>
  <c r="I3057" i="18"/>
  <c r="I3058" i="18"/>
  <c r="I3059" i="18"/>
  <c r="I3060" i="18"/>
  <c r="I3061" i="18"/>
  <c r="I3062" i="18"/>
  <c r="I3063" i="18"/>
  <c r="I3064" i="18"/>
  <c r="I3065" i="18"/>
  <c r="I3066" i="18"/>
  <c r="I3067" i="18"/>
  <c r="I3068" i="18"/>
  <c r="I3069" i="18"/>
  <c r="I3070" i="18"/>
  <c r="I3071" i="18"/>
  <c r="I3072" i="18"/>
  <c r="I3073" i="18"/>
  <c r="I3074" i="18"/>
  <c r="I3075" i="18"/>
  <c r="I3076" i="18"/>
  <c r="I3077" i="18"/>
  <c r="I3078" i="18"/>
  <c r="I3079" i="18"/>
  <c r="I3080" i="18"/>
  <c r="I3081" i="18"/>
  <c r="I3082" i="18"/>
  <c r="I3083" i="18"/>
  <c r="I3084" i="18"/>
  <c r="I3085" i="18"/>
  <c r="I3086" i="18"/>
  <c r="I3087" i="18"/>
  <c r="I3088" i="18"/>
  <c r="I3089" i="18"/>
  <c r="I3090" i="18"/>
  <c r="I3091" i="18"/>
  <c r="I3092" i="18"/>
  <c r="I3093" i="18"/>
  <c r="I3094" i="18"/>
  <c r="I3095" i="18"/>
  <c r="I3096" i="18"/>
  <c r="I3097" i="18"/>
  <c r="I3098" i="18"/>
  <c r="I3099" i="18"/>
  <c r="I3100" i="18"/>
  <c r="I3101" i="18"/>
  <c r="I3102" i="18"/>
  <c r="I3103" i="18"/>
  <c r="I3104" i="18"/>
  <c r="I3105" i="18"/>
  <c r="I3106" i="18"/>
  <c r="I3107" i="18"/>
  <c r="I3108" i="18"/>
  <c r="I3109" i="18"/>
  <c r="I3110" i="18"/>
  <c r="I3111" i="18"/>
  <c r="I3112" i="18"/>
  <c r="I3113" i="18"/>
  <c r="I3114" i="18"/>
  <c r="I3115" i="18"/>
  <c r="I3116" i="18"/>
  <c r="I3117" i="18"/>
  <c r="I3118" i="18"/>
  <c r="I3119" i="18"/>
  <c r="I3120" i="18"/>
  <c r="I3121" i="18"/>
  <c r="I3122" i="18"/>
  <c r="I3123" i="18"/>
  <c r="I3124" i="18"/>
  <c r="I3125" i="18"/>
  <c r="I3126" i="18"/>
  <c r="I3127" i="18"/>
  <c r="I3128" i="18"/>
  <c r="I3129" i="18"/>
  <c r="I3130" i="18"/>
  <c r="I3131" i="18"/>
  <c r="I3132" i="18"/>
  <c r="I3133" i="18"/>
  <c r="I3134" i="18"/>
  <c r="I3135" i="18"/>
  <c r="I3136" i="18"/>
  <c r="I3137" i="18"/>
  <c r="I3138" i="18"/>
  <c r="I3139" i="18"/>
  <c r="I3140" i="18"/>
  <c r="I3141" i="18"/>
  <c r="I3142" i="18"/>
  <c r="I3143" i="18"/>
  <c r="I3144" i="18"/>
  <c r="I3145" i="18"/>
  <c r="I3146" i="18"/>
  <c r="I3147" i="18"/>
  <c r="I3148" i="18"/>
  <c r="I3149" i="18"/>
  <c r="I3150" i="18"/>
  <c r="I3151" i="18"/>
  <c r="I3152" i="18"/>
  <c r="I3153" i="18"/>
  <c r="I3154" i="18"/>
  <c r="I3155" i="18"/>
  <c r="I3156" i="18"/>
  <c r="I3157" i="18"/>
  <c r="I3158" i="18"/>
  <c r="I3159" i="18"/>
  <c r="I3160" i="18"/>
  <c r="I3161" i="18"/>
  <c r="I3162" i="18"/>
  <c r="I3163" i="18"/>
  <c r="I3164" i="18"/>
  <c r="I3165" i="18"/>
  <c r="I3166" i="18"/>
  <c r="I3167" i="18"/>
  <c r="I3168" i="18"/>
  <c r="I3169" i="18"/>
  <c r="I3170" i="18"/>
  <c r="I3171" i="18"/>
  <c r="I3172" i="18"/>
  <c r="I3173" i="18"/>
  <c r="I3174" i="18"/>
  <c r="I3175" i="18"/>
  <c r="I3176" i="18"/>
  <c r="I3177" i="18"/>
  <c r="I3178" i="18"/>
  <c r="I3179" i="18"/>
  <c r="I3180" i="18"/>
  <c r="I3181" i="18"/>
  <c r="I3182" i="18"/>
  <c r="I3183" i="18"/>
  <c r="I3184" i="18"/>
  <c r="I3185" i="18"/>
  <c r="I3186" i="18"/>
  <c r="I3187" i="18"/>
  <c r="I3188" i="18"/>
  <c r="I3189" i="18"/>
  <c r="I3190" i="18"/>
  <c r="I3191" i="18"/>
  <c r="I3192" i="18"/>
  <c r="I3193" i="18"/>
  <c r="I3194" i="18"/>
  <c r="I3195" i="18"/>
  <c r="I3196" i="18"/>
  <c r="I3197" i="18"/>
  <c r="I3198" i="18"/>
  <c r="I3199" i="18"/>
  <c r="I3200" i="18"/>
  <c r="I3201" i="18"/>
  <c r="I3202" i="18"/>
  <c r="I3203" i="18"/>
  <c r="I3204" i="18"/>
  <c r="I3205" i="18"/>
  <c r="I3206" i="18"/>
  <c r="I3207" i="18"/>
  <c r="I3208" i="18"/>
  <c r="I3209" i="18"/>
  <c r="I3210" i="18"/>
  <c r="I3211" i="18"/>
  <c r="I3212" i="18"/>
  <c r="I3213" i="18"/>
  <c r="I3214" i="18"/>
  <c r="I3215" i="18"/>
  <c r="I3216" i="18"/>
  <c r="I3217" i="18"/>
  <c r="I3218" i="18"/>
  <c r="I3219" i="18"/>
  <c r="I3220" i="18"/>
  <c r="I3221" i="18"/>
  <c r="I3222" i="18"/>
  <c r="I3223" i="18"/>
  <c r="I3224" i="18"/>
  <c r="I3225" i="18"/>
  <c r="I3226" i="18"/>
  <c r="I3227" i="18"/>
  <c r="I3228" i="18"/>
  <c r="I3229" i="18"/>
  <c r="I3230" i="18"/>
  <c r="I3231" i="18"/>
  <c r="I3232" i="18"/>
  <c r="I3233" i="18"/>
  <c r="I3234" i="18"/>
  <c r="I3235" i="18"/>
  <c r="I3236" i="18"/>
  <c r="I3237" i="18"/>
  <c r="I3238" i="18"/>
  <c r="I3239" i="18"/>
  <c r="I3240" i="18"/>
  <c r="I3241" i="18"/>
  <c r="I3242" i="18"/>
  <c r="I3243" i="18"/>
  <c r="I3244" i="18"/>
  <c r="I3245" i="18"/>
  <c r="I3246" i="18"/>
  <c r="I3247" i="18"/>
  <c r="I3248" i="18"/>
  <c r="I3249" i="18"/>
  <c r="I3250" i="18"/>
  <c r="I3251" i="18"/>
  <c r="I3252" i="18"/>
  <c r="I3253" i="18"/>
  <c r="I3254" i="18"/>
  <c r="I3255" i="18"/>
  <c r="I3256" i="18"/>
  <c r="I3257" i="18"/>
  <c r="I3258" i="18"/>
  <c r="I3259" i="18"/>
  <c r="I3260" i="18"/>
  <c r="I3261" i="18"/>
  <c r="I3262" i="18"/>
  <c r="I3263" i="18"/>
  <c r="I3264" i="18"/>
  <c r="I3265" i="18"/>
  <c r="I3266" i="18"/>
  <c r="I3267" i="18"/>
  <c r="I3268" i="18"/>
  <c r="I3269" i="18"/>
  <c r="I3270" i="18"/>
  <c r="I3271" i="18"/>
  <c r="I3272" i="18"/>
  <c r="I3273" i="18"/>
  <c r="I3274" i="18"/>
  <c r="I3275" i="18"/>
  <c r="I3276" i="18"/>
  <c r="I3277" i="18"/>
  <c r="I3278" i="18"/>
  <c r="I3279" i="18"/>
  <c r="I3280" i="18"/>
  <c r="I3281" i="18"/>
  <c r="I3282" i="18"/>
  <c r="I3283" i="18"/>
  <c r="I3284" i="18"/>
  <c r="I3285" i="18"/>
  <c r="I3286" i="18"/>
  <c r="I3287" i="18"/>
  <c r="I3288" i="18"/>
  <c r="I3289" i="18"/>
  <c r="I3290" i="18"/>
  <c r="I3291" i="18"/>
  <c r="I3292" i="18"/>
  <c r="I3293" i="18"/>
  <c r="I3294" i="18"/>
  <c r="I3295" i="18"/>
  <c r="I3296" i="18"/>
  <c r="I3297" i="18"/>
  <c r="I3298" i="18"/>
  <c r="I3299" i="18"/>
  <c r="I3300" i="18"/>
  <c r="I3301" i="18"/>
  <c r="I3302" i="18"/>
  <c r="I3303" i="18"/>
  <c r="I3304" i="18"/>
  <c r="I3305" i="18"/>
  <c r="I3306" i="18"/>
  <c r="I3307" i="18"/>
  <c r="I3308" i="18"/>
  <c r="I3309" i="18"/>
  <c r="I3310" i="18"/>
  <c r="I3311" i="18"/>
  <c r="I3312" i="18"/>
  <c r="I3313" i="18"/>
  <c r="I3314" i="18"/>
  <c r="I3315" i="18"/>
  <c r="I3316" i="18"/>
  <c r="I3317" i="18"/>
  <c r="I3318" i="18"/>
  <c r="I3319" i="18"/>
  <c r="I3320" i="18"/>
  <c r="I3321" i="18"/>
  <c r="I3322" i="18"/>
  <c r="I3323" i="18"/>
  <c r="I3324" i="18"/>
  <c r="I3325" i="18"/>
  <c r="I3326" i="18"/>
  <c r="I3327" i="18"/>
  <c r="I3328" i="18"/>
  <c r="I3329" i="18"/>
  <c r="I3330" i="18"/>
  <c r="I3331" i="18"/>
  <c r="I3332" i="18"/>
  <c r="I3333" i="18"/>
  <c r="I3334" i="18"/>
  <c r="I3335" i="18"/>
  <c r="I3336" i="18"/>
  <c r="I3337" i="18"/>
  <c r="I3338" i="18"/>
  <c r="I3339" i="18"/>
  <c r="I3340" i="18"/>
  <c r="I3341" i="18"/>
  <c r="I3342" i="18"/>
  <c r="I3343" i="18"/>
  <c r="I3344" i="18"/>
  <c r="I3345" i="18"/>
  <c r="I3346" i="18"/>
  <c r="I3347" i="18"/>
  <c r="I3348" i="18"/>
  <c r="I3349" i="18"/>
  <c r="I3350" i="18"/>
  <c r="I3351" i="18"/>
  <c r="I3352" i="18"/>
  <c r="I3353" i="18"/>
  <c r="I3354" i="18"/>
  <c r="I3355" i="18"/>
  <c r="I3356" i="18"/>
  <c r="I3357" i="18"/>
  <c r="I3358" i="18"/>
  <c r="I3359" i="18"/>
  <c r="I3360" i="18"/>
  <c r="I3361" i="18"/>
  <c r="I3362" i="18"/>
  <c r="I3363" i="18"/>
  <c r="I3364" i="18"/>
  <c r="I3365" i="18"/>
  <c r="I3366" i="18"/>
  <c r="I3367" i="18"/>
  <c r="I3368" i="18"/>
  <c r="I3369" i="18"/>
  <c r="I3370" i="18"/>
  <c r="I3371" i="18"/>
  <c r="I3372" i="18"/>
  <c r="I3373" i="18"/>
  <c r="I3374" i="18"/>
  <c r="I3375" i="18"/>
  <c r="I3376" i="18"/>
  <c r="I3377" i="18"/>
  <c r="I3378" i="18"/>
  <c r="I3379" i="18"/>
  <c r="I3380" i="18"/>
  <c r="I3381" i="18"/>
  <c r="I3382" i="18"/>
  <c r="I3383" i="18"/>
  <c r="I3384" i="18"/>
  <c r="I3385" i="18"/>
  <c r="I3386" i="18"/>
  <c r="I3387" i="18"/>
  <c r="I3388" i="18"/>
  <c r="I3389" i="18"/>
  <c r="I3390" i="18"/>
  <c r="I3391" i="18"/>
  <c r="I3392" i="18"/>
  <c r="I3393" i="18"/>
  <c r="I3394" i="18"/>
  <c r="I3395" i="18"/>
  <c r="I3396" i="18"/>
  <c r="I3397" i="18"/>
  <c r="I3398" i="18"/>
  <c r="I3399" i="18"/>
  <c r="I3400" i="18"/>
  <c r="I3401" i="18"/>
  <c r="I3402" i="18"/>
  <c r="I3403" i="18"/>
  <c r="I3404" i="18"/>
  <c r="I3405" i="18"/>
  <c r="I3406" i="18"/>
  <c r="I3407" i="18"/>
  <c r="I3408" i="18"/>
  <c r="I3409" i="18"/>
  <c r="I3410" i="18"/>
  <c r="I3411" i="18"/>
  <c r="I3412" i="18"/>
  <c r="I3413" i="18"/>
  <c r="I3414" i="18"/>
  <c r="I3415" i="18"/>
  <c r="I3416" i="18"/>
  <c r="I3417" i="18"/>
  <c r="I3418" i="18"/>
  <c r="I3419" i="18"/>
  <c r="I3420" i="18"/>
  <c r="I3421" i="18"/>
  <c r="I3422" i="18"/>
  <c r="I3423" i="18"/>
  <c r="I3424" i="18"/>
  <c r="I3425" i="18"/>
  <c r="I3426" i="18"/>
  <c r="I3427" i="18"/>
  <c r="I3428" i="18"/>
  <c r="I3429" i="18"/>
  <c r="I3430" i="18"/>
  <c r="I3431" i="18"/>
  <c r="I3432" i="18"/>
  <c r="I3433" i="18"/>
  <c r="I3434" i="18"/>
  <c r="I3435" i="18"/>
  <c r="I3436" i="18"/>
  <c r="I3437" i="18"/>
  <c r="I3438" i="18"/>
  <c r="I3439" i="18"/>
  <c r="I3440" i="18"/>
  <c r="I3441" i="18"/>
  <c r="I3442" i="18"/>
  <c r="I3443" i="18"/>
  <c r="I3444" i="18"/>
  <c r="I3445" i="18"/>
  <c r="I3446" i="18"/>
  <c r="I3447" i="18"/>
  <c r="I3448" i="18"/>
  <c r="I3449" i="18"/>
  <c r="I3450" i="18"/>
  <c r="I3451" i="18"/>
  <c r="I3452" i="18"/>
  <c r="I3453" i="18"/>
  <c r="I3454" i="18"/>
  <c r="I3455" i="18"/>
  <c r="I3456" i="18"/>
  <c r="I3457" i="18"/>
  <c r="I3458" i="18"/>
  <c r="I3459" i="18"/>
  <c r="I3460" i="18"/>
  <c r="I3461" i="18"/>
  <c r="I3462" i="18"/>
  <c r="I3463" i="18"/>
  <c r="I3464" i="18"/>
  <c r="I3465" i="18"/>
  <c r="I3466" i="18"/>
  <c r="I3467" i="18"/>
  <c r="I3468" i="18"/>
  <c r="I3469" i="18"/>
  <c r="I3470" i="18"/>
  <c r="I3471" i="18"/>
  <c r="I3472" i="18"/>
  <c r="I3473" i="18"/>
  <c r="I3474" i="18"/>
  <c r="I3475" i="18"/>
  <c r="I3476" i="18"/>
  <c r="I3477" i="18"/>
  <c r="I3478" i="18"/>
  <c r="I3479" i="18"/>
  <c r="I3480" i="18"/>
  <c r="I3481" i="18"/>
  <c r="I3482" i="18"/>
  <c r="I3483" i="18"/>
  <c r="I3484" i="18"/>
  <c r="I3485" i="18"/>
  <c r="I3486" i="18"/>
  <c r="I3487" i="18"/>
  <c r="I3488" i="18"/>
  <c r="I3489" i="18"/>
  <c r="I3490" i="18"/>
  <c r="I3491" i="18"/>
  <c r="I3492" i="18"/>
  <c r="I3493" i="18"/>
  <c r="I3494" i="18"/>
  <c r="I3495" i="18"/>
  <c r="I3496" i="18"/>
  <c r="I3497" i="18"/>
  <c r="I3498" i="18"/>
  <c r="I3499" i="18"/>
  <c r="I3500" i="18"/>
  <c r="I3501" i="18"/>
  <c r="I3502" i="18"/>
  <c r="I3503" i="18"/>
  <c r="I3504" i="18"/>
  <c r="I3505" i="18"/>
  <c r="I3506" i="18"/>
  <c r="I3507" i="18"/>
  <c r="I3508" i="18"/>
  <c r="I3509" i="18"/>
  <c r="I3510" i="18"/>
  <c r="I3511" i="18"/>
  <c r="I3512" i="18"/>
  <c r="I3513" i="18"/>
  <c r="I3514" i="18"/>
  <c r="I3515" i="18"/>
  <c r="I3516" i="18"/>
  <c r="I3517" i="18"/>
  <c r="I3518" i="18"/>
  <c r="I3519" i="18"/>
  <c r="I3520" i="18"/>
  <c r="I3521" i="18"/>
  <c r="I3522" i="18"/>
  <c r="I3523" i="18"/>
  <c r="I3524" i="18"/>
  <c r="I3525" i="18"/>
  <c r="I3526" i="18"/>
  <c r="I3527" i="18"/>
  <c r="I3528" i="18"/>
  <c r="I3529" i="18"/>
  <c r="I3530" i="18"/>
  <c r="I3531" i="18"/>
  <c r="I3532" i="18"/>
  <c r="I3533" i="18"/>
  <c r="I3534" i="18"/>
  <c r="I3535" i="18"/>
  <c r="I3536" i="18"/>
  <c r="I3537" i="18"/>
  <c r="I3538" i="18"/>
  <c r="I3539" i="18"/>
  <c r="I3540" i="18"/>
  <c r="I3541" i="18"/>
  <c r="I3542" i="18"/>
  <c r="I3543" i="18"/>
  <c r="I3544" i="18"/>
  <c r="I3545" i="18"/>
  <c r="I3546" i="18"/>
  <c r="I3547" i="18"/>
  <c r="I3548" i="18"/>
  <c r="I3549" i="18"/>
  <c r="I3550" i="18"/>
  <c r="I3551" i="18"/>
  <c r="I3552" i="18"/>
  <c r="I3553" i="18"/>
  <c r="I3554" i="18"/>
  <c r="I3555" i="18"/>
  <c r="I3556" i="18"/>
  <c r="I3557" i="18"/>
  <c r="I3558" i="18"/>
  <c r="I3559" i="18"/>
  <c r="I3560" i="18"/>
  <c r="I3561" i="18"/>
  <c r="I3562" i="18"/>
  <c r="I3563" i="18"/>
  <c r="I3564" i="18"/>
  <c r="I3565" i="18"/>
  <c r="I3566" i="18"/>
  <c r="I3567" i="18"/>
  <c r="I3568" i="18"/>
  <c r="I3569" i="18"/>
  <c r="I3570" i="18"/>
  <c r="I3571" i="18"/>
  <c r="I3572" i="18"/>
  <c r="I3573" i="18"/>
  <c r="I3574" i="18"/>
  <c r="I3575" i="18"/>
  <c r="I3576" i="18"/>
  <c r="I3577" i="18"/>
  <c r="I3578" i="18"/>
  <c r="I3579" i="18"/>
  <c r="I3580" i="18"/>
  <c r="I3581" i="18"/>
  <c r="I3582" i="18"/>
  <c r="I3583" i="18"/>
  <c r="I3584" i="18"/>
  <c r="I3585" i="18"/>
  <c r="I3586" i="18"/>
  <c r="I3587" i="18"/>
  <c r="I3588" i="18"/>
  <c r="I3589" i="18"/>
  <c r="I3590" i="18"/>
  <c r="I3591" i="18"/>
  <c r="I3592" i="18"/>
  <c r="I3593" i="18"/>
  <c r="I3594" i="18"/>
  <c r="I3595" i="18"/>
  <c r="I3596" i="18"/>
  <c r="I3597" i="18"/>
  <c r="I3598" i="18"/>
  <c r="I3599" i="18"/>
  <c r="I3600" i="18"/>
  <c r="I3601" i="18"/>
  <c r="I3602" i="18"/>
  <c r="I3603" i="18"/>
  <c r="I3604" i="18"/>
  <c r="I3605" i="18"/>
  <c r="I3606" i="18"/>
  <c r="I3607" i="18"/>
  <c r="I3608" i="18"/>
  <c r="I3609" i="18"/>
  <c r="I3610" i="18"/>
  <c r="I3611" i="18"/>
  <c r="I3612" i="18"/>
  <c r="I3613" i="18"/>
  <c r="I3614" i="18"/>
  <c r="I3615" i="18"/>
  <c r="I3616" i="18"/>
  <c r="I3617" i="18"/>
  <c r="I3618" i="18"/>
  <c r="I3619" i="18"/>
  <c r="I3620" i="18"/>
  <c r="I3621" i="18"/>
  <c r="I3622" i="18"/>
  <c r="I3623" i="18"/>
  <c r="I3624" i="18"/>
  <c r="I3625" i="18"/>
  <c r="I3626" i="18"/>
  <c r="I3627" i="18"/>
  <c r="I3628" i="18"/>
  <c r="I3629" i="18"/>
  <c r="I3630" i="18"/>
  <c r="I3631" i="18"/>
  <c r="I3632" i="18"/>
  <c r="I3633" i="18"/>
  <c r="I3634" i="18"/>
  <c r="I3635" i="18"/>
  <c r="I3636" i="18"/>
  <c r="I3637" i="18"/>
  <c r="I3638" i="18"/>
  <c r="I3639" i="18"/>
  <c r="I3640" i="18"/>
  <c r="I3641" i="18"/>
  <c r="I3642" i="18"/>
  <c r="I3643" i="18"/>
  <c r="I3644" i="18"/>
  <c r="I3645" i="18"/>
  <c r="I3646" i="18"/>
  <c r="I3647" i="18"/>
  <c r="I3648" i="18"/>
  <c r="I3649" i="18"/>
  <c r="I3650" i="18"/>
  <c r="I3651" i="18"/>
  <c r="I3652" i="18"/>
  <c r="I3653" i="18"/>
  <c r="I3654" i="18"/>
  <c r="I3655" i="18"/>
  <c r="I3656" i="18"/>
  <c r="I3657" i="18"/>
  <c r="I3658" i="18"/>
  <c r="I3659" i="18"/>
  <c r="I3660" i="18"/>
  <c r="I3661" i="18"/>
  <c r="I3662" i="18"/>
  <c r="I3663" i="18"/>
  <c r="I3664" i="18"/>
  <c r="I3665" i="18"/>
  <c r="I3666" i="18"/>
  <c r="I3667" i="18"/>
  <c r="I3668" i="18"/>
  <c r="I3669" i="18"/>
  <c r="I3670" i="18"/>
  <c r="I3671" i="18"/>
  <c r="I3672" i="18"/>
  <c r="I3673" i="18"/>
  <c r="I3674" i="18"/>
  <c r="I3675" i="18"/>
  <c r="I3676" i="18"/>
  <c r="I3677" i="18"/>
  <c r="I3678" i="18"/>
  <c r="I3679" i="18"/>
  <c r="I3680" i="18"/>
  <c r="I3681" i="18"/>
  <c r="I3682" i="18"/>
  <c r="I3683" i="18"/>
  <c r="I3684" i="18"/>
  <c r="I3685" i="18"/>
  <c r="I3686" i="18"/>
  <c r="I3687" i="18"/>
  <c r="I3688" i="18"/>
  <c r="I3689" i="18"/>
  <c r="I3690" i="18"/>
  <c r="I3691" i="18"/>
  <c r="I3692" i="18"/>
  <c r="I3693" i="18"/>
  <c r="I3694" i="18"/>
  <c r="I3695" i="18"/>
  <c r="I3696" i="18"/>
  <c r="I3697" i="18"/>
  <c r="I3698" i="18"/>
  <c r="I3699" i="18"/>
  <c r="I3700" i="18"/>
  <c r="I3701" i="18"/>
  <c r="I3702" i="18"/>
  <c r="I3703" i="18"/>
  <c r="I3704" i="18"/>
  <c r="I3705" i="18"/>
  <c r="I3706" i="18"/>
  <c r="I3707" i="18"/>
  <c r="I3708" i="18"/>
  <c r="I3709" i="18"/>
  <c r="I3710" i="18"/>
  <c r="I3711" i="18"/>
  <c r="I3712" i="18"/>
  <c r="I3713" i="18"/>
  <c r="I3714" i="18"/>
  <c r="I3715" i="18"/>
  <c r="I3716" i="18"/>
  <c r="I3717" i="18"/>
  <c r="I3718" i="18"/>
  <c r="I3719" i="18"/>
  <c r="I3720" i="18"/>
  <c r="I3721" i="18"/>
  <c r="I3722" i="18"/>
  <c r="I3723" i="18"/>
  <c r="I3724" i="18"/>
  <c r="I3725" i="18"/>
  <c r="I3726" i="18"/>
  <c r="I3727" i="18"/>
  <c r="I3728" i="18"/>
  <c r="I3729" i="18"/>
  <c r="I3730" i="18"/>
  <c r="I3731" i="18"/>
  <c r="I3732" i="18"/>
  <c r="I3733" i="18"/>
  <c r="I3734" i="18"/>
  <c r="I3735" i="18"/>
  <c r="I3736" i="18"/>
  <c r="I3737" i="18"/>
  <c r="I3738" i="18"/>
  <c r="I3739" i="18"/>
  <c r="I3740" i="18"/>
  <c r="I3741" i="18"/>
  <c r="I3742" i="18"/>
  <c r="I3743" i="18"/>
  <c r="I3744" i="18"/>
  <c r="I3745" i="18"/>
  <c r="I3746" i="18"/>
  <c r="I3747" i="18"/>
  <c r="I3748" i="18"/>
  <c r="I3749" i="18"/>
  <c r="I3750" i="18"/>
  <c r="I3751" i="18"/>
  <c r="I3752" i="18"/>
  <c r="I3753" i="18"/>
  <c r="I3754" i="18"/>
  <c r="I3755" i="18"/>
  <c r="I3756" i="18"/>
  <c r="I3757" i="18"/>
  <c r="I3758" i="18"/>
  <c r="I3759" i="18"/>
  <c r="I3760" i="18"/>
  <c r="I3761" i="18"/>
  <c r="I3762" i="18"/>
  <c r="I3763" i="18"/>
  <c r="I3764" i="18"/>
  <c r="I3765" i="18"/>
  <c r="I3766" i="18"/>
  <c r="I3767" i="18"/>
  <c r="I3768" i="18"/>
  <c r="I3769" i="18"/>
  <c r="I3770" i="18"/>
  <c r="I3771" i="18"/>
  <c r="I3772" i="18"/>
  <c r="I3773" i="18"/>
  <c r="I3774" i="18"/>
  <c r="I3775" i="18"/>
  <c r="I3776" i="18"/>
  <c r="I3777" i="18"/>
  <c r="I3778" i="18"/>
  <c r="I3779" i="18"/>
  <c r="I3780" i="18"/>
  <c r="I3781" i="18"/>
  <c r="I3782" i="18"/>
  <c r="I3783" i="18"/>
  <c r="I3784" i="18"/>
  <c r="I3785" i="18"/>
  <c r="I3786" i="18"/>
  <c r="I3787" i="18"/>
  <c r="I3788" i="18"/>
  <c r="I3789" i="18"/>
  <c r="I3790" i="18"/>
  <c r="I3791" i="18"/>
  <c r="I3792" i="18"/>
  <c r="I3793" i="18"/>
  <c r="I3794" i="18"/>
  <c r="I3795" i="18"/>
  <c r="I3796" i="18"/>
  <c r="I3797" i="18"/>
  <c r="I3798" i="18"/>
  <c r="I3799" i="18"/>
  <c r="I3800" i="18"/>
  <c r="I3801" i="18"/>
  <c r="I3802" i="18"/>
  <c r="I3803" i="18"/>
  <c r="I3804" i="18"/>
  <c r="I3805" i="18"/>
  <c r="I3806" i="18"/>
  <c r="I3807" i="18"/>
  <c r="I3808" i="18"/>
  <c r="I3809" i="18"/>
  <c r="I3810" i="18"/>
  <c r="I3811" i="18"/>
  <c r="I3812" i="18"/>
  <c r="I3813" i="18"/>
  <c r="I3814" i="18"/>
  <c r="I3815" i="18"/>
  <c r="I3816" i="18"/>
  <c r="I3817" i="18"/>
  <c r="I3818" i="18"/>
  <c r="I3819" i="18"/>
  <c r="I3820" i="18"/>
  <c r="I3821" i="18"/>
  <c r="I3822" i="18"/>
  <c r="I3823" i="18"/>
  <c r="I3824" i="18"/>
  <c r="I3825" i="18"/>
  <c r="I3826" i="18"/>
  <c r="I3827" i="18"/>
  <c r="I3828" i="18"/>
  <c r="I3829" i="18"/>
  <c r="I3830" i="18"/>
  <c r="I3831" i="18"/>
  <c r="I3832" i="18"/>
  <c r="I3833" i="18"/>
  <c r="I3834" i="18"/>
  <c r="I3835" i="18"/>
  <c r="I3836" i="18"/>
  <c r="I3837" i="18"/>
  <c r="I3838" i="18"/>
  <c r="I3839" i="18"/>
  <c r="I3840" i="18"/>
  <c r="I3841" i="18"/>
  <c r="I3842" i="18"/>
  <c r="I3843" i="18"/>
  <c r="I3844" i="18"/>
  <c r="I3845" i="18"/>
  <c r="I3846" i="18"/>
  <c r="I3847" i="18"/>
  <c r="I3848" i="18"/>
  <c r="I3849" i="18"/>
  <c r="I3850" i="18"/>
  <c r="I3851" i="18"/>
  <c r="I3852" i="18"/>
  <c r="I3853" i="18"/>
  <c r="I3854" i="18"/>
  <c r="I3855" i="18"/>
  <c r="I3856" i="18"/>
  <c r="I3857" i="18"/>
  <c r="I3858" i="18"/>
  <c r="I3859" i="18"/>
  <c r="I3860" i="18"/>
  <c r="I3861" i="18"/>
  <c r="I3862" i="18"/>
  <c r="I3863" i="18"/>
  <c r="I3864" i="18"/>
  <c r="I3865" i="18"/>
  <c r="I3866" i="18"/>
  <c r="I3867" i="18"/>
  <c r="I3868" i="18"/>
  <c r="I3869" i="18"/>
  <c r="I3870" i="18"/>
  <c r="I3871" i="18"/>
  <c r="I3872" i="18"/>
  <c r="I3873" i="18"/>
  <c r="I3874" i="18"/>
  <c r="I3875" i="18"/>
  <c r="I3876" i="18"/>
  <c r="I3877" i="18"/>
  <c r="I3878" i="18"/>
  <c r="I3879" i="18"/>
  <c r="I3880" i="18"/>
  <c r="I3881" i="18"/>
  <c r="I3882" i="18"/>
  <c r="I3883" i="18"/>
  <c r="I3884" i="18"/>
  <c r="I3885" i="18"/>
  <c r="I3886" i="18"/>
  <c r="I3887" i="18"/>
  <c r="I3888" i="18"/>
  <c r="I3889" i="18"/>
  <c r="I3890" i="18"/>
  <c r="I3891" i="18"/>
  <c r="I3892" i="18"/>
  <c r="I3893" i="18"/>
  <c r="I3894" i="18"/>
  <c r="I3895" i="18"/>
  <c r="I3896" i="18"/>
  <c r="I3897" i="18"/>
  <c r="I3898" i="18"/>
  <c r="I3899" i="18"/>
  <c r="I3900" i="18"/>
  <c r="I3901" i="18"/>
  <c r="I3902" i="18"/>
  <c r="I3903" i="18"/>
  <c r="I3904" i="18"/>
  <c r="I3905" i="18"/>
  <c r="I3906" i="18"/>
  <c r="I3907" i="18"/>
  <c r="I3908" i="18"/>
  <c r="I3909" i="18"/>
  <c r="I3910" i="18"/>
  <c r="I3911" i="18"/>
  <c r="I3912" i="18"/>
  <c r="I3913" i="18"/>
  <c r="I3914" i="18"/>
  <c r="I3915" i="18"/>
  <c r="I3916" i="18"/>
  <c r="I3917" i="18"/>
  <c r="I3918" i="18"/>
  <c r="I3919" i="18"/>
  <c r="I3920" i="18"/>
  <c r="I3921" i="18"/>
  <c r="I3922" i="18"/>
  <c r="I3923" i="18"/>
  <c r="I3924" i="18"/>
  <c r="I3925" i="18"/>
  <c r="I3926" i="18"/>
  <c r="I3927" i="18"/>
  <c r="I3928" i="18"/>
  <c r="I3929" i="18"/>
  <c r="I3930" i="18"/>
  <c r="I3931" i="18"/>
  <c r="I3932" i="18"/>
  <c r="I3933" i="18"/>
  <c r="I3934" i="18"/>
  <c r="I3935" i="18"/>
  <c r="I3936" i="18"/>
  <c r="I3937" i="18"/>
  <c r="I3938" i="18"/>
  <c r="I3939" i="18"/>
  <c r="I3940" i="18"/>
  <c r="I3941" i="18"/>
  <c r="I3942" i="18"/>
  <c r="I3943" i="18"/>
  <c r="I3944" i="18"/>
  <c r="I3945" i="18"/>
  <c r="I3946" i="18"/>
  <c r="I3947" i="18"/>
  <c r="I3948" i="18"/>
  <c r="I3949" i="18"/>
  <c r="I3950" i="18"/>
  <c r="I3951" i="18"/>
  <c r="I3952" i="18"/>
  <c r="I3953" i="18"/>
  <c r="I3954" i="18"/>
  <c r="I3955" i="18"/>
  <c r="I3956" i="18"/>
  <c r="I3957" i="18"/>
  <c r="I3958" i="18"/>
  <c r="I3959" i="18"/>
  <c r="I3960" i="18"/>
  <c r="I3961" i="18"/>
  <c r="I3962" i="18"/>
  <c r="I3963" i="18"/>
  <c r="I3964" i="18"/>
  <c r="I3965" i="18"/>
  <c r="I3966" i="18"/>
  <c r="I3967" i="18"/>
  <c r="I3968" i="18"/>
  <c r="I3969" i="18"/>
  <c r="I3970" i="18"/>
  <c r="I3971" i="18"/>
  <c r="I3972" i="18"/>
  <c r="I3973" i="18"/>
  <c r="I3974" i="18"/>
  <c r="I3975" i="18"/>
  <c r="I3976" i="18"/>
  <c r="I3977" i="18"/>
  <c r="I3978" i="18"/>
  <c r="I3979" i="18"/>
  <c r="I3980" i="18"/>
  <c r="I3981" i="18"/>
  <c r="I3982" i="18"/>
  <c r="I3983" i="18"/>
  <c r="I3984" i="18"/>
  <c r="I3985" i="18"/>
  <c r="I3986" i="18"/>
  <c r="I3987" i="18"/>
  <c r="I3988" i="18"/>
  <c r="I3989" i="18"/>
  <c r="I3990" i="18"/>
  <c r="I3991" i="18"/>
  <c r="I3992" i="18"/>
  <c r="I3993" i="18"/>
  <c r="I3994" i="18"/>
  <c r="I3995" i="18"/>
  <c r="I3996" i="18"/>
  <c r="I3997" i="18"/>
  <c r="I3998" i="18"/>
  <c r="I3999" i="18"/>
  <c r="I4000" i="18"/>
  <c r="I4001" i="18"/>
  <c r="I4002" i="18"/>
  <c r="I4003" i="18"/>
  <c r="I4004" i="18"/>
  <c r="I4005" i="18"/>
  <c r="I4006" i="18"/>
  <c r="I4007" i="18"/>
  <c r="I4008" i="18"/>
  <c r="I4009" i="18"/>
  <c r="I4010" i="18"/>
  <c r="I4011" i="18"/>
  <c r="I4012" i="18"/>
  <c r="I4013" i="18"/>
  <c r="I4014" i="18"/>
  <c r="I4015" i="18"/>
  <c r="I4016" i="18"/>
  <c r="I4017" i="18"/>
  <c r="I4018" i="18"/>
  <c r="I4019" i="18"/>
  <c r="I4020" i="18"/>
  <c r="I4021" i="18"/>
  <c r="I4022" i="18"/>
  <c r="I4023" i="18"/>
  <c r="I4024" i="18"/>
  <c r="I4025" i="18"/>
  <c r="I4026" i="18"/>
  <c r="I4027" i="18"/>
  <c r="I4028" i="18"/>
  <c r="I4029" i="18"/>
  <c r="I4030" i="18"/>
  <c r="I4031" i="18"/>
  <c r="I4032" i="18"/>
  <c r="I4033" i="18"/>
  <c r="I4034" i="18"/>
  <c r="I4035" i="18"/>
  <c r="I4036" i="18"/>
  <c r="I4037" i="18"/>
  <c r="I4038" i="18"/>
  <c r="I4039" i="18"/>
  <c r="I4040" i="18"/>
  <c r="I4041" i="18"/>
  <c r="I4042" i="18"/>
  <c r="I4043" i="18"/>
  <c r="I4044" i="18"/>
  <c r="I4045" i="18"/>
  <c r="I4046" i="18"/>
  <c r="I4047" i="18"/>
  <c r="I4048" i="18"/>
  <c r="I4049" i="18"/>
  <c r="I4050" i="18"/>
  <c r="I4051" i="18"/>
  <c r="I4052" i="18"/>
  <c r="I4053" i="18"/>
  <c r="I4054" i="18"/>
  <c r="I4055" i="18"/>
  <c r="I4056" i="18"/>
  <c r="I4057" i="18"/>
  <c r="I4058" i="18"/>
  <c r="I4059" i="18"/>
  <c r="I4060" i="18"/>
  <c r="I4061" i="18"/>
  <c r="I4062" i="18"/>
  <c r="I4063" i="18"/>
  <c r="I4064" i="18"/>
  <c r="I4065" i="18"/>
  <c r="I4066" i="18"/>
  <c r="I4067" i="18"/>
  <c r="I4068" i="18"/>
  <c r="I4069" i="18"/>
  <c r="I4070" i="18"/>
  <c r="I4071" i="18"/>
  <c r="I4072" i="18"/>
  <c r="I4073" i="18"/>
  <c r="I4074" i="18"/>
  <c r="I4075" i="18"/>
  <c r="I4076" i="18"/>
  <c r="I4077" i="18"/>
  <c r="I4078" i="18"/>
  <c r="I4079" i="18"/>
  <c r="I4080" i="18"/>
  <c r="I4081" i="18"/>
  <c r="I4082" i="18"/>
  <c r="I4083" i="18"/>
  <c r="I4084" i="18"/>
  <c r="I4085" i="18"/>
  <c r="I4086" i="18"/>
  <c r="I4087" i="18"/>
  <c r="I4088" i="18"/>
  <c r="I4089" i="18"/>
  <c r="I4090" i="18"/>
  <c r="I4091" i="18"/>
  <c r="I4092" i="18"/>
  <c r="I4093" i="18"/>
  <c r="I4094" i="18"/>
  <c r="I4095" i="18"/>
  <c r="I4096" i="18"/>
  <c r="I4097" i="18"/>
  <c r="I4098" i="18"/>
  <c r="I4099" i="18"/>
  <c r="I4100" i="18"/>
  <c r="I4101" i="18"/>
  <c r="I4102" i="18"/>
  <c r="I4103" i="18"/>
  <c r="I4104" i="18"/>
  <c r="I4105" i="18"/>
  <c r="I4106" i="18"/>
  <c r="I4107" i="18"/>
  <c r="I4108" i="18"/>
  <c r="I4109" i="18"/>
  <c r="I4110" i="18"/>
  <c r="I4111" i="18"/>
  <c r="I4112" i="18"/>
  <c r="I4113" i="18"/>
  <c r="I4114" i="18"/>
  <c r="I4115" i="18"/>
  <c r="I4116" i="18"/>
  <c r="I4117" i="18"/>
  <c r="I4118" i="18"/>
  <c r="I4119" i="18"/>
  <c r="I4120" i="18"/>
  <c r="I4121" i="18"/>
  <c r="I4122" i="18"/>
  <c r="I4123" i="18"/>
  <c r="I4124" i="18"/>
  <c r="I4125" i="18"/>
  <c r="I4126" i="18"/>
  <c r="I4127" i="18"/>
  <c r="I4128" i="18"/>
  <c r="I4129" i="18"/>
  <c r="I4130" i="18"/>
  <c r="I4131" i="18"/>
  <c r="I4132" i="18"/>
  <c r="I4133" i="18"/>
  <c r="I4134" i="18"/>
  <c r="I4135" i="18"/>
  <c r="I4136" i="18"/>
  <c r="I4137" i="18"/>
  <c r="I4138" i="18"/>
  <c r="I4139" i="18"/>
  <c r="I4140" i="18"/>
  <c r="I4141" i="18"/>
  <c r="I4142" i="18"/>
  <c r="I4143" i="18"/>
  <c r="I4144" i="18"/>
  <c r="I4145" i="18"/>
  <c r="I4146" i="18"/>
  <c r="I4147" i="18"/>
  <c r="I4148" i="18"/>
  <c r="I4149" i="18"/>
  <c r="I4150" i="18"/>
  <c r="I4151" i="18"/>
  <c r="I4152" i="18"/>
  <c r="I4153" i="18"/>
  <c r="I4154" i="18"/>
  <c r="I4155" i="18"/>
  <c r="I4156" i="18"/>
  <c r="I4157" i="18"/>
  <c r="I4158" i="18"/>
  <c r="I4159" i="18"/>
  <c r="I4160" i="18"/>
  <c r="I4161" i="18"/>
  <c r="I4162" i="18"/>
  <c r="I4163" i="18"/>
  <c r="I4164" i="18"/>
  <c r="I4165" i="18"/>
  <c r="I4166" i="18"/>
  <c r="I4167" i="18"/>
  <c r="I4168" i="18"/>
  <c r="I4169" i="18"/>
  <c r="I4170" i="18"/>
  <c r="I4171" i="18"/>
  <c r="I4172" i="18"/>
  <c r="I4173" i="18"/>
  <c r="I4174" i="18"/>
  <c r="I4175" i="18"/>
  <c r="I4176" i="18"/>
  <c r="I4177" i="18"/>
  <c r="I4178" i="18"/>
  <c r="I4179" i="18"/>
  <c r="I4180" i="18"/>
  <c r="I4181" i="18"/>
  <c r="I4182" i="18"/>
  <c r="I4183" i="18"/>
  <c r="I4184" i="18"/>
  <c r="I4185" i="18"/>
  <c r="I4186" i="18"/>
  <c r="I4187" i="18"/>
  <c r="I4188" i="18"/>
  <c r="I4189" i="18"/>
  <c r="I4190" i="18"/>
  <c r="I4191" i="18"/>
  <c r="I4192" i="18"/>
  <c r="I4193" i="18"/>
  <c r="I4194" i="18"/>
  <c r="I4195" i="18"/>
  <c r="I4196" i="18"/>
  <c r="I4197" i="18"/>
  <c r="I4198" i="18"/>
  <c r="I4199" i="18"/>
  <c r="I4200" i="18"/>
  <c r="I4201" i="18"/>
  <c r="I4202" i="18"/>
  <c r="I4203" i="18"/>
  <c r="I4204" i="18"/>
  <c r="I4205" i="18"/>
  <c r="I4206" i="18"/>
  <c r="I4207" i="18"/>
  <c r="I4208" i="18"/>
  <c r="I4209" i="18"/>
  <c r="I4210" i="18"/>
  <c r="I4211" i="18"/>
  <c r="I4212" i="18"/>
  <c r="I4213" i="18"/>
  <c r="I4214" i="18"/>
  <c r="I4215" i="18"/>
  <c r="I4216" i="18"/>
  <c r="I4217" i="18"/>
  <c r="I4218" i="18"/>
  <c r="I4219" i="18"/>
  <c r="I4220" i="18"/>
  <c r="I4221" i="18"/>
  <c r="I4222" i="18"/>
  <c r="I4223" i="18"/>
  <c r="I4224" i="18"/>
  <c r="I4225" i="18"/>
  <c r="I4226" i="18"/>
  <c r="I4227" i="18"/>
  <c r="I4228" i="18"/>
  <c r="I4229" i="18"/>
  <c r="I4230" i="18"/>
  <c r="I4231" i="18"/>
  <c r="I4232" i="18"/>
  <c r="I4233" i="18"/>
  <c r="I4234" i="18"/>
  <c r="I4235" i="18"/>
  <c r="I4236" i="18"/>
  <c r="I4237" i="18"/>
  <c r="I4238" i="18"/>
  <c r="I4239" i="18"/>
  <c r="I4240" i="18"/>
  <c r="I4241" i="18"/>
  <c r="I4242" i="18"/>
  <c r="I4243" i="18"/>
  <c r="I4244" i="18"/>
  <c r="I4245" i="18"/>
  <c r="I4246" i="18"/>
  <c r="I4247" i="18"/>
  <c r="I4248" i="18"/>
  <c r="I4249" i="18"/>
  <c r="I4250" i="18"/>
  <c r="I4251" i="18"/>
  <c r="I4252" i="18"/>
  <c r="I4253" i="18"/>
  <c r="I4254" i="18"/>
  <c r="I4255" i="18"/>
  <c r="I4256" i="18"/>
  <c r="I4257" i="18"/>
  <c r="I4258" i="18"/>
  <c r="I4259" i="18"/>
  <c r="I4260" i="18"/>
  <c r="I4261" i="18"/>
  <c r="I4262" i="18"/>
  <c r="I4263" i="18"/>
  <c r="I4264" i="18"/>
  <c r="I4265" i="18"/>
  <c r="I4266" i="18"/>
  <c r="I4267" i="18"/>
  <c r="I4268" i="18"/>
  <c r="I4269" i="18"/>
  <c r="I4270" i="18"/>
  <c r="I4271" i="18"/>
  <c r="I4272" i="18"/>
  <c r="I4273" i="18"/>
  <c r="I4274" i="18"/>
  <c r="I4275" i="18"/>
  <c r="I4276" i="18"/>
  <c r="I4277" i="18"/>
  <c r="I4278" i="18"/>
  <c r="I4279" i="18"/>
  <c r="I4280" i="18"/>
  <c r="I4281" i="18"/>
  <c r="I4282" i="18"/>
  <c r="I4283" i="18"/>
  <c r="I4284" i="18"/>
  <c r="I4285" i="18"/>
  <c r="I4286" i="18"/>
  <c r="I4287" i="18"/>
  <c r="I4288" i="18"/>
  <c r="I4289" i="18"/>
  <c r="I4290" i="18"/>
  <c r="I4291" i="18"/>
  <c r="I4292" i="18"/>
  <c r="I4293" i="18"/>
  <c r="I4294" i="18"/>
  <c r="I4295" i="18"/>
  <c r="I4296" i="18"/>
  <c r="I4297" i="18"/>
  <c r="I4298" i="18"/>
  <c r="I4299" i="18"/>
  <c r="I4300" i="18"/>
  <c r="I4301" i="18"/>
  <c r="I4302" i="18"/>
  <c r="I4303" i="18"/>
  <c r="I4304" i="18"/>
  <c r="I4305" i="18"/>
  <c r="I4306" i="18"/>
  <c r="I4307" i="18"/>
  <c r="I4308" i="18"/>
  <c r="I4309" i="18"/>
  <c r="I4310" i="18"/>
  <c r="I4311" i="18"/>
  <c r="I4312" i="18"/>
  <c r="I4313" i="18"/>
  <c r="I4314" i="18"/>
  <c r="I4315" i="18"/>
  <c r="I4316" i="18"/>
  <c r="I4317" i="18"/>
  <c r="I4318" i="18"/>
  <c r="I4319" i="18"/>
  <c r="I4320" i="18"/>
  <c r="I4321" i="18"/>
  <c r="I4322" i="18"/>
  <c r="I4323" i="18"/>
  <c r="I4324" i="18"/>
  <c r="I4325" i="18"/>
  <c r="I4326" i="18"/>
  <c r="I4327" i="18"/>
  <c r="I4328" i="18"/>
  <c r="I4329" i="18"/>
  <c r="I4330" i="18"/>
  <c r="I4331" i="18"/>
  <c r="I4332" i="18"/>
  <c r="I4333" i="18"/>
  <c r="I4334" i="18"/>
  <c r="I4335" i="18"/>
  <c r="I4336" i="18"/>
  <c r="I4337" i="18"/>
  <c r="I4338" i="18"/>
  <c r="I4339" i="18"/>
  <c r="I4340" i="18"/>
  <c r="I4341" i="18"/>
  <c r="I4342" i="18"/>
  <c r="I4343" i="18"/>
  <c r="I4344" i="18"/>
  <c r="I4345" i="18"/>
  <c r="I4346" i="18"/>
  <c r="I4347" i="18"/>
  <c r="I4348" i="18"/>
  <c r="I4349" i="18"/>
  <c r="I4350" i="18"/>
  <c r="I4351" i="18"/>
  <c r="I4352" i="18"/>
  <c r="I4353" i="18"/>
  <c r="I4354" i="18"/>
  <c r="I4355" i="18"/>
  <c r="I4356" i="18"/>
  <c r="I4357" i="18"/>
  <c r="I4358" i="18"/>
  <c r="I4359" i="18"/>
  <c r="I4360" i="18"/>
  <c r="I4361" i="18"/>
  <c r="I4362" i="18"/>
  <c r="I4363" i="18"/>
  <c r="I4364" i="18"/>
  <c r="I4365" i="18"/>
  <c r="I4366" i="18"/>
  <c r="I4367" i="18"/>
  <c r="I4368" i="18"/>
  <c r="I4369" i="18"/>
  <c r="I4370" i="18"/>
  <c r="I4371" i="18"/>
  <c r="I4372" i="18"/>
  <c r="I4373" i="18"/>
  <c r="I4374" i="18"/>
  <c r="I4375" i="18"/>
  <c r="I4376" i="18"/>
  <c r="I4377" i="18"/>
  <c r="I4378" i="18"/>
  <c r="I4379" i="18"/>
  <c r="I4380" i="18"/>
  <c r="I4381" i="18"/>
  <c r="I4382" i="18"/>
  <c r="I4383" i="18"/>
  <c r="I4384" i="18"/>
  <c r="I4385" i="18"/>
  <c r="I4386" i="18"/>
  <c r="I4387" i="18"/>
  <c r="I4388" i="18"/>
  <c r="I4389" i="18"/>
  <c r="I4390" i="18"/>
  <c r="I4391" i="18"/>
  <c r="I4392" i="18"/>
  <c r="I4393" i="18"/>
  <c r="I4394" i="18"/>
  <c r="I4395" i="18"/>
  <c r="I4396" i="18"/>
  <c r="I4397" i="18"/>
  <c r="I4398" i="18"/>
  <c r="I4399" i="18"/>
  <c r="I4400" i="18"/>
  <c r="I4401" i="18"/>
  <c r="I4402" i="18"/>
  <c r="I4403" i="18"/>
  <c r="I4404" i="18"/>
  <c r="I4405" i="18"/>
  <c r="I4406" i="18"/>
  <c r="I4407" i="18"/>
  <c r="I4408" i="18"/>
  <c r="I4409" i="18"/>
  <c r="I4410" i="18"/>
  <c r="I4411" i="18"/>
  <c r="I4412" i="18"/>
  <c r="I4413" i="18"/>
  <c r="I4414" i="18"/>
  <c r="I4415" i="18"/>
  <c r="I4416" i="18"/>
  <c r="I4417" i="18"/>
  <c r="I4418" i="18"/>
  <c r="I4419" i="18"/>
  <c r="I4420" i="18"/>
  <c r="I4421" i="18"/>
  <c r="I4422" i="18"/>
  <c r="I4423" i="18"/>
  <c r="I4424" i="18"/>
  <c r="I4425" i="18"/>
  <c r="I4426" i="18"/>
  <c r="I4427" i="18"/>
  <c r="I4428" i="18"/>
  <c r="I4429" i="18"/>
  <c r="I4430" i="18"/>
  <c r="I4431" i="18"/>
  <c r="I4432" i="18"/>
  <c r="I4433" i="18"/>
  <c r="I4434" i="18"/>
  <c r="I4435" i="18"/>
  <c r="I4436" i="18"/>
  <c r="I4437" i="18"/>
  <c r="I4438" i="18"/>
  <c r="I4439" i="18"/>
  <c r="I4440" i="18"/>
  <c r="I4441" i="18"/>
  <c r="I4442" i="18"/>
  <c r="I4443" i="18"/>
  <c r="I4444" i="18"/>
  <c r="I4445" i="18"/>
  <c r="I4446" i="18"/>
  <c r="I4447" i="18"/>
  <c r="I4448" i="18"/>
  <c r="I4449" i="18"/>
  <c r="I4450" i="18"/>
  <c r="I4451" i="18"/>
  <c r="I4452" i="18"/>
  <c r="I4453" i="18"/>
  <c r="I4454" i="18"/>
  <c r="I4455" i="18"/>
  <c r="I4456" i="18"/>
  <c r="I4457" i="18"/>
  <c r="I4458" i="18"/>
  <c r="I4459" i="18"/>
  <c r="I4460" i="18"/>
  <c r="I4461" i="18"/>
  <c r="I4462" i="18"/>
  <c r="I4463" i="18"/>
  <c r="I4464" i="18"/>
  <c r="I4465" i="18"/>
  <c r="I4466" i="18"/>
  <c r="I4467" i="18"/>
  <c r="I4468" i="18"/>
  <c r="I4469" i="18"/>
  <c r="I4470" i="18"/>
  <c r="I4471" i="18"/>
  <c r="I4472" i="18"/>
  <c r="I4473" i="18"/>
  <c r="I4474" i="18"/>
  <c r="I4475" i="18"/>
  <c r="I4476" i="18"/>
  <c r="I4477" i="18"/>
  <c r="I4478" i="18"/>
  <c r="I4479" i="18"/>
  <c r="I4480" i="18"/>
  <c r="I4481" i="18"/>
  <c r="I4482" i="18"/>
  <c r="I4483" i="18"/>
  <c r="I4484" i="18"/>
  <c r="I4485" i="18"/>
  <c r="I4486" i="18"/>
  <c r="I4487" i="18"/>
  <c r="I4488" i="18"/>
  <c r="I4489" i="18"/>
  <c r="I4490" i="18"/>
  <c r="I4491" i="18"/>
  <c r="I4492" i="18"/>
  <c r="I4493" i="18"/>
  <c r="I4494" i="18"/>
  <c r="I4495" i="18"/>
  <c r="I4496" i="18"/>
  <c r="I4497" i="18"/>
  <c r="I4498" i="18"/>
  <c r="I4499" i="18"/>
  <c r="I4500" i="18"/>
  <c r="I4501" i="18"/>
  <c r="I4502" i="18"/>
  <c r="I4503" i="18"/>
  <c r="I4504" i="18"/>
  <c r="I4505" i="18"/>
  <c r="I4506" i="18"/>
  <c r="I4507" i="18"/>
  <c r="I4508" i="18"/>
  <c r="I4509" i="18"/>
  <c r="I4510" i="18"/>
  <c r="I4511" i="18"/>
  <c r="I4512" i="18"/>
  <c r="I4513" i="18"/>
  <c r="I4514" i="18"/>
  <c r="I4515" i="18"/>
  <c r="I4516" i="18"/>
  <c r="I4517" i="18"/>
  <c r="I4518" i="18"/>
  <c r="I4519" i="18"/>
  <c r="I4520" i="18"/>
  <c r="I4521" i="18"/>
  <c r="I4522" i="18"/>
  <c r="I4523" i="18"/>
  <c r="I4524" i="18"/>
  <c r="I4525" i="18"/>
  <c r="I4526" i="18"/>
  <c r="I4527" i="18"/>
  <c r="I4528" i="18"/>
  <c r="I4529" i="18"/>
  <c r="I4530" i="18"/>
  <c r="I4531" i="18"/>
  <c r="I4532" i="18"/>
  <c r="I4533" i="18"/>
  <c r="I4534" i="18"/>
  <c r="I4535" i="18"/>
  <c r="I4536" i="18"/>
  <c r="I4537" i="18"/>
  <c r="I4538" i="18"/>
  <c r="I4539" i="18"/>
  <c r="I4540" i="18"/>
  <c r="I4541" i="18"/>
  <c r="I4542" i="18"/>
  <c r="I4543" i="18"/>
  <c r="I4544" i="18"/>
  <c r="I4545" i="18"/>
  <c r="I4546" i="18"/>
  <c r="I4547" i="18"/>
  <c r="I4548" i="18"/>
  <c r="I4549" i="18"/>
  <c r="I4550" i="18"/>
  <c r="I4551" i="18"/>
  <c r="I4552" i="18"/>
  <c r="I4553" i="18"/>
  <c r="I4554" i="18"/>
  <c r="I4555" i="18"/>
  <c r="I4556" i="18"/>
  <c r="I4557" i="18"/>
  <c r="I4558" i="18"/>
  <c r="I4559" i="18"/>
  <c r="I4560" i="18"/>
  <c r="I4561" i="18"/>
  <c r="I4562" i="18"/>
  <c r="I4563" i="18"/>
  <c r="I4564" i="18"/>
  <c r="I4565" i="18"/>
  <c r="I4566" i="18"/>
  <c r="I4567" i="18"/>
  <c r="I4568" i="18"/>
  <c r="I4569" i="18"/>
  <c r="I4570" i="18"/>
  <c r="I4571" i="18"/>
  <c r="I4572" i="18"/>
  <c r="I4573" i="18"/>
  <c r="I4574" i="18"/>
  <c r="I4575" i="18"/>
  <c r="I4576" i="18"/>
  <c r="I4577" i="18"/>
  <c r="I4578" i="18"/>
  <c r="I4579" i="18"/>
  <c r="I4580" i="18"/>
  <c r="I4581" i="18"/>
  <c r="I4582" i="18"/>
  <c r="I4583" i="18"/>
  <c r="I4584" i="18"/>
  <c r="I4585" i="18"/>
  <c r="I4586" i="18"/>
  <c r="I4587" i="18"/>
  <c r="I4588" i="18"/>
  <c r="I4589" i="18"/>
  <c r="I4590" i="18"/>
  <c r="I4591" i="18"/>
  <c r="I4592" i="18"/>
  <c r="I4593" i="18"/>
  <c r="I4594" i="18"/>
  <c r="I4595" i="18"/>
  <c r="I4596" i="18"/>
  <c r="I4597" i="18"/>
  <c r="I4598" i="18"/>
  <c r="I4599" i="18"/>
  <c r="I4600" i="18"/>
  <c r="I4601" i="18"/>
  <c r="I4602" i="18"/>
  <c r="I4603" i="18"/>
  <c r="I4604" i="18"/>
  <c r="I4605" i="18"/>
  <c r="I4606" i="18"/>
  <c r="I4607" i="18"/>
  <c r="I4608" i="18"/>
  <c r="I4609" i="18"/>
  <c r="I4610" i="18"/>
  <c r="I4611" i="18"/>
  <c r="I4612" i="18"/>
  <c r="I4613" i="18"/>
  <c r="I4614" i="18"/>
  <c r="I4615" i="18"/>
  <c r="I4616" i="18"/>
  <c r="I4617" i="18"/>
  <c r="I4618" i="18"/>
  <c r="I4619" i="18"/>
  <c r="I4620" i="18"/>
  <c r="I4621" i="18"/>
  <c r="I4622" i="18"/>
  <c r="I4623" i="18"/>
  <c r="I4624" i="18"/>
  <c r="I4625" i="18"/>
  <c r="I4626" i="18"/>
  <c r="I4627" i="18"/>
  <c r="I4628" i="18"/>
  <c r="I4629" i="18"/>
  <c r="I4630" i="18"/>
  <c r="I4631" i="18"/>
  <c r="I4632" i="18"/>
  <c r="I4633" i="18"/>
  <c r="I4634" i="18"/>
  <c r="I4635" i="18"/>
  <c r="I4636" i="18"/>
  <c r="I4637" i="18"/>
  <c r="I4638" i="18"/>
  <c r="I4639" i="18"/>
  <c r="I4640" i="18"/>
  <c r="I4641" i="18"/>
  <c r="I4642" i="18"/>
  <c r="I4643" i="18"/>
  <c r="I4644" i="18"/>
  <c r="I4645" i="18"/>
  <c r="I4646" i="18"/>
  <c r="I4647" i="18"/>
  <c r="I4648" i="18"/>
  <c r="I4649" i="18"/>
  <c r="I4650" i="18"/>
  <c r="I4651" i="18"/>
  <c r="I4652" i="18"/>
  <c r="I4653" i="18"/>
  <c r="I4654" i="18"/>
  <c r="I4655" i="18"/>
  <c r="I4656" i="18"/>
  <c r="I4657" i="18"/>
  <c r="I4658" i="18"/>
  <c r="I4659" i="18"/>
  <c r="I4660" i="18"/>
  <c r="I4661" i="18"/>
  <c r="I4662" i="18"/>
  <c r="I4663" i="18"/>
  <c r="I4664" i="18"/>
  <c r="I4665" i="18"/>
  <c r="I4666" i="18"/>
  <c r="I4667" i="18"/>
  <c r="I4668" i="18"/>
  <c r="I4669" i="18"/>
  <c r="I4670" i="18"/>
  <c r="I4671" i="18"/>
  <c r="I4672" i="18"/>
  <c r="I4673" i="18"/>
  <c r="I4674" i="18"/>
  <c r="I4675" i="18"/>
  <c r="I4676" i="18"/>
  <c r="I4677" i="18"/>
  <c r="I4678" i="18"/>
  <c r="I4679" i="18"/>
  <c r="I4680" i="18"/>
  <c r="I4681" i="18"/>
  <c r="I4682" i="18"/>
  <c r="I4683" i="18"/>
  <c r="I4684" i="18"/>
  <c r="I4685" i="18"/>
  <c r="I4686" i="18"/>
  <c r="I4687" i="18"/>
  <c r="I4688" i="18"/>
  <c r="I4689" i="18"/>
  <c r="I4690" i="18"/>
  <c r="I4691" i="18"/>
  <c r="I4692" i="18"/>
  <c r="I4693" i="18"/>
  <c r="I4694" i="18"/>
  <c r="I4695" i="18"/>
  <c r="I4696" i="18"/>
  <c r="I4697" i="18"/>
  <c r="I4698" i="18"/>
  <c r="I4699" i="18"/>
  <c r="I4700" i="18"/>
  <c r="I4701" i="18"/>
  <c r="I4702" i="18"/>
  <c r="I4703" i="18"/>
  <c r="I4704" i="18"/>
  <c r="I4705" i="18"/>
  <c r="I4706" i="18"/>
  <c r="I4707" i="18"/>
  <c r="I4708" i="18"/>
  <c r="I4709" i="18"/>
  <c r="I4710" i="18"/>
  <c r="I4711" i="18"/>
  <c r="I4712" i="18"/>
  <c r="I4713" i="18"/>
  <c r="I4714" i="18"/>
  <c r="I4715" i="18"/>
  <c r="I4716" i="18"/>
  <c r="I4717" i="18"/>
  <c r="I4718" i="18"/>
  <c r="I4719" i="18"/>
  <c r="I4720" i="18"/>
  <c r="I4721" i="18"/>
  <c r="I4722" i="18"/>
  <c r="I4723" i="18"/>
  <c r="I4724" i="18"/>
  <c r="I4725" i="18"/>
  <c r="I4726" i="18"/>
  <c r="I4727" i="18"/>
  <c r="I4728" i="18"/>
  <c r="I4729" i="18"/>
  <c r="I4730" i="18"/>
  <c r="I4731" i="18"/>
  <c r="I4732" i="18"/>
  <c r="I4733" i="18"/>
  <c r="I4734" i="18"/>
  <c r="I4735" i="18"/>
  <c r="I4736" i="18"/>
  <c r="I4737" i="18"/>
  <c r="I4738" i="18"/>
  <c r="I4739" i="18"/>
  <c r="I4740" i="18"/>
  <c r="I4741" i="18"/>
  <c r="I4742" i="18"/>
  <c r="I4743" i="18"/>
  <c r="I4744" i="18"/>
  <c r="I4745" i="18"/>
  <c r="I4746" i="18"/>
  <c r="I4747" i="18"/>
  <c r="I4748" i="18"/>
  <c r="I4749" i="18"/>
  <c r="I4750" i="18"/>
  <c r="I4751" i="18"/>
  <c r="I4752" i="18"/>
  <c r="I4753" i="18"/>
  <c r="I4754" i="18"/>
  <c r="I4755" i="18"/>
  <c r="I4756" i="18"/>
  <c r="I4757" i="18"/>
  <c r="I4758" i="18"/>
  <c r="I4759" i="18"/>
  <c r="I4760" i="18"/>
  <c r="I4761" i="18"/>
  <c r="I4762" i="18"/>
  <c r="I4763" i="18"/>
  <c r="I4764" i="18"/>
  <c r="I4765" i="18"/>
  <c r="I4766" i="18"/>
  <c r="I4767" i="18"/>
  <c r="I4768" i="18"/>
  <c r="I4769" i="18"/>
  <c r="I4770" i="18"/>
  <c r="I4771" i="18"/>
  <c r="I4772" i="18"/>
  <c r="I4773" i="18"/>
  <c r="I4774" i="18"/>
  <c r="I4775" i="18"/>
  <c r="I4776" i="18"/>
  <c r="I4777" i="18"/>
  <c r="I4778" i="18"/>
  <c r="I4779" i="18"/>
  <c r="I4780" i="18"/>
  <c r="I4781" i="18"/>
  <c r="I4782" i="18"/>
  <c r="I4783" i="18"/>
  <c r="I4784" i="18"/>
  <c r="I4785" i="18"/>
  <c r="I4786" i="18"/>
  <c r="I4787" i="18"/>
  <c r="I4788" i="18"/>
  <c r="I4789" i="18"/>
  <c r="I4790" i="18"/>
  <c r="I4791" i="18"/>
  <c r="I4792" i="18"/>
  <c r="I4793" i="18"/>
  <c r="I4794" i="18"/>
  <c r="I4795" i="18"/>
  <c r="I4796" i="18"/>
  <c r="I4797" i="18"/>
  <c r="I4798" i="18"/>
  <c r="I4799" i="18"/>
  <c r="I4800" i="18"/>
  <c r="I4801" i="18"/>
  <c r="I4802" i="18"/>
  <c r="I4803" i="18"/>
  <c r="I4804" i="18"/>
  <c r="I4805" i="18"/>
  <c r="I4806" i="18"/>
  <c r="I4807" i="18"/>
  <c r="I4808" i="18"/>
  <c r="I4809" i="18"/>
  <c r="I4810" i="18"/>
  <c r="I4811" i="18"/>
  <c r="I4812" i="18"/>
  <c r="I4813" i="18"/>
  <c r="I4814" i="18"/>
  <c r="I4815" i="18"/>
  <c r="I4816" i="18"/>
  <c r="I4817" i="18"/>
  <c r="I4818" i="18"/>
  <c r="I4819" i="18"/>
  <c r="I4820" i="18"/>
  <c r="I4821" i="18"/>
  <c r="I4822" i="18"/>
  <c r="I4823" i="18"/>
  <c r="I4824" i="18"/>
  <c r="I4825" i="18"/>
  <c r="I4826" i="18"/>
  <c r="I4827" i="18"/>
  <c r="I4828" i="18"/>
  <c r="I4829" i="18"/>
  <c r="I4830" i="18"/>
  <c r="I4831" i="18"/>
  <c r="I4832" i="18"/>
  <c r="I4833" i="18"/>
  <c r="I4834" i="18"/>
  <c r="I4835" i="18"/>
  <c r="I4836" i="18"/>
  <c r="I4837" i="18"/>
  <c r="I4838" i="18"/>
  <c r="I4839" i="18"/>
  <c r="I4840" i="18"/>
  <c r="I4841" i="18"/>
  <c r="I4842" i="18"/>
  <c r="I4843" i="18"/>
  <c r="I4844" i="18"/>
  <c r="I4845" i="18"/>
  <c r="I4846" i="18"/>
  <c r="I4847" i="18"/>
  <c r="I4848" i="18"/>
  <c r="I4849" i="18"/>
  <c r="I4850" i="18"/>
  <c r="I4851" i="18"/>
  <c r="I4852" i="18"/>
  <c r="I4853" i="18"/>
  <c r="I4854" i="18"/>
  <c r="I4855" i="18"/>
  <c r="I4856" i="18"/>
  <c r="I4857" i="18"/>
  <c r="I4858" i="18"/>
  <c r="I4859" i="18"/>
  <c r="I4860" i="18"/>
  <c r="I4861" i="18"/>
  <c r="I4862" i="18"/>
  <c r="I4863" i="18"/>
  <c r="I4864" i="18"/>
  <c r="I4865" i="18"/>
  <c r="I4866" i="18"/>
  <c r="I4867" i="18"/>
  <c r="I4868" i="18"/>
  <c r="I4869" i="18"/>
  <c r="I4870" i="18"/>
  <c r="I4871" i="18"/>
  <c r="I4872" i="18"/>
  <c r="I4873" i="18"/>
  <c r="I4874" i="18"/>
  <c r="I4875" i="18"/>
  <c r="I4876" i="18"/>
  <c r="I4877" i="18"/>
  <c r="I4878" i="18"/>
  <c r="I4879" i="18"/>
  <c r="I4880" i="18"/>
  <c r="I4881" i="18"/>
  <c r="I4882" i="18"/>
  <c r="I4883" i="18"/>
  <c r="I4884" i="18"/>
  <c r="I4885" i="18"/>
  <c r="I4886" i="18"/>
  <c r="I4887" i="18"/>
  <c r="I4888" i="18"/>
  <c r="I4889" i="18"/>
  <c r="I4890" i="18"/>
  <c r="I4891" i="18"/>
  <c r="I4892" i="18"/>
  <c r="I4893" i="18"/>
  <c r="I4894" i="18"/>
  <c r="I4895" i="18"/>
  <c r="I4896" i="18"/>
  <c r="I4897" i="18"/>
  <c r="I4898" i="18"/>
  <c r="I4899" i="18"/>
  <c r="I4900" i="18"/>
  <c r="I4901" i="18"/>
  <c r="I4902" i="18"/>
  <c r="I4903" i="18"/>
  <c r="I4904" i="18"/>
  <c r="I4905" i="18"/>
  <c r="I4906" i="18"/>
  <c r="I4907" i="18"/>
  <c r="I4908" i="18"/>
  <c r="I4909" i="18"/>
  <c r="I4910" i="18"/>
  <c r="I4911" i="18"/>
  <c r="I4912" i="18"/>
  <c r="I4913" i="18"/>
  <c r="I4914" i="18"/>
  <c r="I4915" i="18"/>
  <c r="I4916" i="18"/>
  <c r="I4917" i="18"/>
  <c r="I4918" i="18"/>
  <c r="I4919" i="18"/>
  <c r="I4920" i="18"/>
  <c r="I4921" i="18"/>
  <c r="I4922" i="18"/>
  <c r="I4923" i="18"/>
  <c r="I4924" i="18"/>
  <c r="I4925" i="18"/>
  <c r="I4926" i="18"/>
  <c r="I4927" i="18"/>
  <c r="I4928" i="18"/>
  <c r="I4929" i="18"/>
  <c r="I4930" i="18"/>
  <c r="I4931" i="18"/>
  <c r="I4932" i="18"/>
  <c r="I4933" i="18"/>
  <c r="I4934" i="18"/>
  <c r="I4935" i="18"/>
  <c r="I4936" i="18"/>
  <c r="I4937" i="18"/>
  <c r="I4938" i="18"/>
  <c r="I4939" i="18"/>
  <c r="I4940" i="18"/>
  <c r="I4941" i="18"/>
  <c r="I4942" i="18"/>
  <c r="I4943" i="18"/>
  <c r="I4944" i="18"/>
  <c r="I4945" i="18"/>
  <c r="I4946" i="18"/>
  <c r="I4947" i="18"/>
  <c r="I4948" i="18"/>
  <c r="I4949" i="18"/>
  <c r="I4950" i="18"/>
  <c r="I4951" i="18"/>
  <c r="I4952" i="18"/>
  <c r="I4953" i="18"/>
  <c r="I4954" i="18"/>
  <c r="I4955" i="18"/>
  <c r="I4956" i="18"/>
  <c r="I4957" i="18"/>
  <c r="I4958" i="18"/>
  <c r="I4959" i="18"/>
  <c r="I4960" i="18"/>
  <c r="I4961" i="18"/>
  <c r="I4962" i="18"/>
  <c r="I4963" i="18"/>
  <c r="I4964" i="18"/>
  <c r="I4965" i="18"/>
  <c r="I4966" i="18"/>
  <c r="I4967" i="18"/>
  <c r="I4968" i="18"/>
  <c r="I4969" i="18"/>
  <c r="I4970" i="18"/>
  <c r="I4971" i="18"/>
  <c r="I4972" i="18"/>
  <c r="I4973" i="18"/>
  <c r="I4974" i="18"/>
  <c r="I4975" i="18"/>
  <c r="I4976" i="18"/>
  <c r="I4977" i="18"/>
  <c r="I4978" i="18"/>
  <c r="I4979" i="18"/>
  <c r="I4980" i="18"/>
  <c r="I4981" i="18"/>
  <c r="I4982" i="18"/>
  <c r="I4983" i="18"/>
  <c r="I4984" i="18"/>
  <c r="I4985" i="18"/>
  <c r="I4986" i="18"/>
  <c r="I4987" i="18"/>
  <c r="I4988" i="18"/>
  <c r="I4989" i="18"/>
  <c r="I4990" i="18"/>
  <c r="I4991" i="18"/>
  <c r="I4992" i="18"/>
  <c r="I4993" i="18"/>
  <c r="I4994" i="18"/>
  <c r="I4995" i="18"/>
  <c r="I4996" i="18"/>
  <c r="I4997" i="18"/>
  <c r="I4998" i="18"/>
  <c r="I4999" i="18"/>
  <c r="I5000" i="18"/>
  <c r="I5001" i="18"/>
  <c r="I5002" i="18"/>
  <c r="I5003" i="18"/>
  <c r="I5004" i="18"/>
  <c r="I5005" i="18"/>
  <c r="I5006" i="18"/>
  <c r="I5007" i="18"/>
  <c r="I5008" i="18"/>
  <c r="I5009" i="18"/>
  <c r="I5010" i="18"/>
  <c r="I5011" i="18"/>
  <c r="I5012" i="18"/>
  <c r="I5013" i="18"/>
  <c r="I5014" i="18"/>
  <c r="I5015" i="18"/>
  <c r="I5016" i="18"/>
  <c r="I5017" i="18"/>
  <c r="I5018" i="18"/>
  <c r="I5019" i="18"/>
  <c r="I5020" i="18"/>
  <c r="I5021" i="18"/>
  <c r="I5022" i="18"/>
  <c r="I5023" i="18"/>
  <c r="I5024" i="18"/>
  <c r="I5025" i="18"/>
  <c r="I5026" i="18"/>
  <c r="I5027" i="18"/>
  <c r="I5028" i="18"/>
  <c r="I5029" i="18"/>
  <c r="I5030" i="18"/>
  <c r="I5031" i="18"/>
  <c r="I5032" i="18"/>
  <c r="I5033" i="18"/>
  <c r="I5034" i="18"/>
  <c r="I5035" i="18"/>
  <c r="I5036" i="18"/>
  <c r="I5037" i="18"/>
  <c r="I5038" i="18"/>
  <c r="I5039" i="18"/>
  <c r="I5040" i="18"/>
  <c r="I5041" i="18"/>
  <c r="I5042" i="18"/>
  <c r="I5043" i="18"/>
  <c r="I5044" i="18"/>
  <c r="I5045" i="18"/>
  <c r="I5046" i="18"/>
  <c r="I5047" i="18"/>
  <c r="I5048" i="18"/>
  <c r="I5049" i="18"/>
  <c r="I5050" i="18"/>
  <c r="I5051" i="18"/>
  <c r="I5052" i="18"/>
  <c r="I5053" i="18"/>
  <c r="I5054" i="18"/>
  <c r="I5055" i="18"/>
  <c r="I5056" i="18"/>
  <c r="I5057" i="18"/>
  <c r="I5058" i="18"/>
  <c r="I5059" i="18"/>
  <c r="I5060" i="18"/>
  <c r="I5061" i="18"/>
  <c r="I5062" i="18"/>
  <c r="I5063" i="18"/>
  <c r="I5064" i="18"/>
  <c r="I5065" i="18"/>
  <c r="I5066" i="18"/>
  <c r="I5067" i="18"/>
  <c r="I5068" i="18"/>
  <c r="I5069" i="18"/>
  <c r="I5070" i="18"/>
  <c r="I5071" i="18"/>
  <c r="I5072" i="18"/>
  <c r="I5073" i="18"/>
  <c r="I5074" i="18"/>
  <c r="I5075" i="18"/>
  <c r="I5076" i="18"/>
  <c r="I5077" i="18"/>
  <c r="I5078" i="18"/>
  <c r="I5079" i="18"/>
  <c r="I5080" i="18"/>
  <c r="I5081" i="18"/>
  <c r="I5082" i="18"/>
  <c r="I5083" i="18"/>
  <c r="I5084" i="18"/>
  <c r="I5085" i="18"/>
  <c r="I5086" i="18"/>
  <c r="I5087" i="18"/>
  <c r="I5088" i="18"/>
  <c r="I5089" i="18"/>
  <c r="I5090" i="18"/>
  <c r="I5091" i="18"/>
  <c r="I5092" i="18"/>
  <c r="I5093" i="18"/>
  <c r="I5094" i="18"/>
  <c r="I5095" i="18"/>
  <c r="I5096" i="18"/>
  <c r="I5097" i="18"/>
  <c r="I5098" i="18"/>
  <c r="I5099" i="18"/>
  <c r="I5100" i="18"/>
  <c r="I5101" i="18"/>
  <c r="I5102" i="18"/>
  <c r="I5103" i="18"/>
  <c r="I5104" i="18"/>
  <c r="I5105" i="18"/>
  <c r="I5106" i="18"/>
  <c r="I5107" i="18"/>
  <c r="I5108" i="18"/>
  <c r="I5109" i="18"/>
  <c r="I5110" i="18"/>
  <c r="I5111" i="18"/>
  <c r="I5112" i="18"/>
  <c r="I5113" i="18"/>
  <c r="I5114" i="18"/>
  <c r="I5115" i="18"/>
  <c r="I5116" i="18"/>
  <c r="I5117" i="18"/>
  <c r="I5118" i="18"/>
  <c r="I5119" i="18"/>
  <c r="I5120" i="18"/>
  <c r="I5121" i="18"/>
  <c r="I5122" i="18"/>
  <c r="I5123" i="18"/>
  <c r="I5124" i="18"/>
  <c r="I5125" i="18"/>
  <c r="I5126" i="18"/>
  <c r="I5127" i="18"/>
  <c r="I5128" i="18"/>
  <c r="I5129" i="18"/>
  <c r="I5130" i="18"/>
  <c r="I5131" i="18"/>
  <c r="I5132" i="18"/>
  <c r="I5133" i="18"/>
  <c r="I5134" i="18"/>
  <c r="I5135" i="18"/>
  <c r="I5136" i="18"/>
  <c r="I5137" i="18"/>
  <c r="I5138" i="18"/>
  <c r="I5139" i="18"/>
  <c r="I5140" i="18"/>
  <c r="I5141" i="18"/>
  <c r="I5142" i="18"/>
  <c r="I5143" i="18"/>
  <c r="I5144" i="18"/>
  <c r="I5145" i="18"/>
  <c r="I5146" i="18"/>
  <c r="I5147" i="18"/>
  <c r="I5148" i="18"/>
  <c r="I5149" i="18"/>
  <c r="I5150" i="18"/>
  <c r="I5151" i="18"/>
  <c r="I5152" i="18"/>
  <c r="I5153" i="18"/>
  <c r="I5154" i="18"/>
  <c r="I5155" i="18"/>
  <c r="I5156" i="18"/>
  <c r="I5157" i="18"/>
  <c r="I5158" i="18"/>
  <c r="I5159" i="18"/>
  <c r="I5160" i="18"/>
  <c r="I5161" i="18"/>
  <c r="I5162" i="18"/>
  <c r="I5163" i="18"/>
  <c r="I5164" i="18"/>
  <c r="I5165" i="18"/>
  <c r="I5166" i="18"/>
  <c r="I5167" i="18"/>
  <c r="I5168" i="18"/>
  <c r="I5169" i="18"/>
  <c r="I5170" i="18"/>
  <c r="I5171" i="18"/>
  <c r="I5172" i="18"/>
  <c r="I5173" i="18"/>
  <c r="I5174" i="18"/>
  <c r="I5175" i="18"/>
  <c r="I5176" i="18"/>
  <c r="I5177" i="18"/>
  <c r="I5178" i="18"/>
  <c r="I5179" i="18"/>
  <c r="I5180" i="18"/>
  <c r="I5181" i="18"/>
  <c r="I5182" i="18"/>
  <c r="I5183" i="18"/>
  <c r="I5184" i="18"/>
  <c r="I5185" i="18"/>
  <c r="I5186" i="18"/>
  <c r="I5187" i="18"/>
  <c r="I5188" i="18"/>
  <c r="I5189" i="18"/>
  <c r="I5190" i="18"/>
  <c r="I5191" i="18"/>
  <c r="I5192" i="18"/>
  <c r="I5193" i="18"/>
  <c r="I5194" i="18"/>
  <c r="I5195" i="18"/>
  <c r="I5196" i="18"/>
  <c r="I5197" i="18"/>
  <c r="I5198" i="18"/>
  <c r="I5199" i="18"/>
  <c r="I5200" i="18"/>
  <c r="I5201" i="18"/>
  <c r="I5202" i="18"/>
  <c r="I5203" i="18"/>
  <c r="I5204" i="18"/>
  <c r="I5205" i="18"/>
  <c r="I5206" i="18"/>
  <c r="I5207" i="18"/>
  <c r="I5208" i="18"/>
  <c r="I5209" i="18"/>
  <c r="I5210" i="18"/>
  <c r="I5211" i="18"/>
  <c r="I5212" i="18"/>
  <c r="I5213" i="18"/>
  <c r="I5214" i="18"/>
  <c r="I5215" i="18"/>
  <c r="I5216" i="18"/>
  <c r="I5217" i="18"/>
  <c r="I5218" i="18"/>
  <c r="I5219" i="18"/>
  <c r="I5220" i="18"/>
  <c r="I5221" i="18"/>
  <c r="I5222" i="18"/>
  <c r="I5223" i="18"/>
  <c r="I5224" i="18"/>
  <c r="I5225" i="18"/>
  <c r="I5226" i="18"/>
  <c r="I5227" i="18"/>
  <c r="I5228" i="18"/>
  <c r="I5229" i="18"/>
  <c r="I5230" i="18"/>
  <c r="I5231" i="18"/>
  <c r="I5232" i="18"/>
  <c r="I5233" i="18"/>
  <c r="I5234" i="18"/>
  <c r="I5235" i="18"/>
  <c r="I5236" i="18"/>
  <c r="I5237" i="18"/>
  <c r="I5238" i="18"/>
  <c r="I5239" i="18"/>
  <c r="I5240" i="18"/>
  <c r="I5241" i="18"/>
  <c r="I5242" i="18"/>
  <c r="I5243" i="18"/>
  <c r="I5244" i="18"/>
  <c r="I5245" i="18"/>
  <c r="I5246" i="18"/>
  <c r="I5247" i="18"/>
  <c r="I5248" i="18"/>
  <c r="I5249" i="18"/>
  <c r="I5250" i="18"/>
  <c r="I5251" i="18"/>
  <c r="I5252" i="18"/>
  <c r="I5253" i="18"/>
  <c r="I5254" i="18"/>
  <c r="I5255" i="18"/>
  <c r="I5256" i="18"/>
  <c r="I5257" i="18"/>
  <c r="I5258" i="18"/>
  <c r="I5259" i="18"/>
  <c r="I5260" i="18"/>
  <c r="I5261" i="18"/>
  <c r="I5262" i="18"/>
  <c r="I5263" i="18"/>
  <c r="I5264" i="18"/>
  <c r="I5265" i="18"/>
  <c r="I5266" i="18"/>
  <c r="I5267" i="18"/>
  <c r="I5268" i="18"/>
  <c r="I5269" i="18"/>
  <c r="I5270" i="18"/>
  <c r="I5271" i="18"/>
  <c r="I5272" i="18"/>
  <c r="I5273" i="18"/>
  <c r="I5274" i="18"/>
  <c r="I5275" i="18"/>
  <c r="I5276" i="18"/>
  <c r="I5277" i="18"/>
  <c r="I5278" i="18"/>
  <c r="I5279" i="18"/>
  <c r="I5280" i="18"/>
  <c r="I5281" i="18"/>
  <c r="I5282" i="18"/>
  <c r="I5283" i="18"/>
  <c r="I5284" i="18"/>
  <c r="I5285" i="18"/>
  <c r="I5286" i="18"/>
  <c r="I5287" i="18"/>
  <c r="I5288" i="18"/>
  <c r="I5289" i="18"/>
  <c r="I5290" i="18"/>
  <c r="I5291" i="18"/>
  <c r="I5292" i="18"/>
  <c r="I5293" i="18"/>
  <c r="I5294" i="18"/>
  <c r="I5295" i="18"/>
  <c r="I5296" i="18"/>
  <c r="I5297" i="18"/>
  <c r="I5298" i="18"/>
  <c r="I5299" i="18"/>
  <c r="I5300" i="18"/>
  <c r="I5301" i="18"/>
  <c r="I5302" i="18"/>
  <c r="I5303" i="18"/>
  <c r="I5304" i="18"/>
  <c r="I5305" i="18"/>
  <c r="I5306" i="18"/>
  <c r="I5307" i="18"/>
  <c r="I5308" i="18"/>
  <c r="I5309" i="18"/>
  <c r="I5310" i="18"/>
  <c r="I5311" i="18"/>
  <c r="I5312" i="18"/>
  <c r="I5313" i="18"/>
  <c r="I5314" i="18"/>
  <c r="I5315" i="18"/>
  <c r="I5316" i="18"/>
  <c r="I5317" i="18"/>
  <c r="I5318" i="18"/>
  <c r="I5319" i="18"/>
  <c r="I5320" i="18"/>
  <c r="I5321" i="18"/>
  <c r="I5322" i="18"/>
  <c r="I5323" i="18"/>
  <c r="I5324" i="18"/>
  <c r="I5325" i="18"/>
  <c r="I5326" i="18"/>
  <c r="I5327" i="18"/>
  <c r="I5328" i="18"/>
  <c r="I5329" i="18"/>
  <c r="I5330" i="18"/>
  <c r="I5331" i="18"/>
  <c r="I5332" i="18"/>
  <c r="I5333" i="18"/>
  <c r="I5334" i="18"/>
  <c r="I5335" i="18"/>
  <c r="I5336" i="18"/>
  <c r="I5337" i="18"/>
  <c r="I5338" i="18"/>
  <c r="I5339" i="18"/>
  <c r="I5340" i="18"/>
  <c r="I5341" i="18"/>
  <c r="I5342" i="18"/>
  <c r="I5343" i="18"/>
  <c r="I5344" i="18"/>
  <c r="I5345" i="18"/>
  <c r="I5346" i="18"/>
  <c r="I5347" i="18"/>
  <c r="I5348" i="18"/>
  <c r="I5349" i="18"/>
  <c r="I5350" i="18"/>
  <c r="I5351" i="18"/>
  <c r="I5352" i="18"/>
  <c r="I5353" i="18"/>
  <c r="I5354" i="18"/>
  <c r="I5355" i="18"/>
  <c r="I5356" i="18"/>
  <c r="I5357" i="18"/>
  <c r="I5358" i="18"/>
  <c r="I5359" i="18"/>
  <c r="I5360" i="18"/>
  <c r="I5361" i="18"/>
  <c r="I5362" i="18"/>
  <c r="I5363" i="18"/>
  <c r="I5364" i="18"/>
  <c r="I5365" i="18"/>
  <c r="I5366" i="18"/>
  <c r="I5367" i="18"/>
  <c r="I5368" i="18"/>
  <c r="I5369" i="18"/>
  <c r="I5370" i="18"/>
  <c r="I5371" i="18"/>
  <c r="I5372" i="18"/>
  <c r="I5373" i="18"/>
  <c r="I5374" i="18"/>
  <c r="I5375" i="18"/>
  <c r="I5376" i="18"/>
  <c r="I5377" i="18"/>
  <c r="I5378" i="18"/>
  <c r="I5379" i="18"/>
  <c r="I5380" i="18"/>
  <c r="I5381" i="18"/>
  <c r="I5382" i="18"/>
  <c r="I5383" i="18"/>
  <c r="I5384" i="18"/>
  <c r="I5385" i="18"/>
  <c r="I5386" i="18"/>
  <c r="I5387" i="18"/>
  <c r="I5388" i="18"/>
  <c r="I5389" i="18"/>
  <c r="I5390" i="18"/>
  <c r="I5391" i="18"/>
  <c r="I5392" i="18"/>
  <c r="I5393" i="18"/>
  <c r="I5394" i="18"/>
  <c r="I5395" i="18"/>
  <c r="I5396" i="18"/>
  <c r="I5397" i="18"/>
  <c r="I5398" i="18"/>
  <c r="I5399" i="18"/>
  <c r="I5400" i="18"/>
  <c r="I5401" i="18"/>
  <c r="I5402" i="18"/>
  <c r="I5403" i="18"/>
  <c r="I5404" i="18"/>
  <c r="I5405" i="18"/>
  <c r="I5406" i="18"/>
  <c r="I5407" i="18"/>
  <c r="I5408" i="18"/>
  <c r="I5409" i="18"/>
  <c r="I5410" i="18"/>
  <c r="I5411" i="18"/>
  <c r="I5412" i="18"/>
  <c r="I5413" i="18"/>
  <c r="I5414" i="18"/>
  <c r="I5415" i="18"/>
  <c r="I5416" i="18"/>
  <c r="I5417" i="18"/>
  <c r="I5418" i="18"/>
  <c r="I5419" i="18"/>
  <c r="I5420" i="18"/>
  <c r="I5421" i="18"/>
  <c r="I5422" i="18"/>
  <c r="I5423" i="18"/>
  <c r="I5424" i="18"/>
  <c r="I5425" i="18"/>
  <c r="I5426" i="18"/>
  <c r="I5427" i="18"/>
  <c r="I5428" i="18"/>
  <c r="I5429" i="18"/>
  <c r="I5430" i="18"/>
  <c r="I5431" i="18"/>
  <c r="I5432" i="18"/>
  <c r="I5433" i="18"/>
  <c r="I5434" i="18"/>
  <c r="I5435" i="18"/>
  <c r="I5436" i="18"/>
  <c r="I5437" i="18"/>
  <c r="I5438" i="18"/>
  <c r="I5439" i="18"/>
  <c r="I5440" i="18"/>
  <c r="I5441" i="18"/>
  <c r="I5442" i="18"/>
  <c r="I5443" i="18"/>
  <c r="I5444" i="18"/>
  <c r="I5445" i="18"/>
  <c r="I5446" i="18"/>
  <c r="I5447" i="18"/>
  <c r="I5448" i="18"/>
  <c r="I5449" i="18"/>
  <c r="I5450" i="18"/>
  <c r="I5451" i="18"/>
  <c r="I5452" i="18"/>
  <c r="I5453" i="18"/>
  <c r="I5454" i="18"/>
  <c r="I5455" i="18"/>
  <c r="I5456" i="18"/>
  <c r="I5457" i="18"/>
  <c r="I5458" i="18"/>
  <c r="I5459" i="18"/>
  <c r="I5460" i="18"/>
  <c r="I5461" i="18"/>
  <c r="I5462" i="18"/>
  <c r="I5463" i="18"/>
  <c r="I5464" i="18"/>
  <c r="I5465" i="18"/>
  <c r="I5466" i="18"/>
  <c r="I5467" i="18"/>
  <c r="I5468" i="18"/>
  <c r="I5469" i="18"/>
  <c r="I5470" i="18"/>
  <c r="I5471" i="18"/>
  <c r="I5472" i="18"/>
  <c r="I5473" i="18"/>
  <c r="I5474" i="18"/>
  <c r="I5475" i="18"/>
  <c r="I5476" i="18"/>
  <c r="I5477" i="18"/>
  <c r="I5478" i="18"/>
  <c r="I5479" i="18"/>
  <c r="I5480" i="18"/>
  <c r="I5481" i="18"/>
  <c r="I5482" i="18"/>
  <c r="I5483" i="18"/>
  <c r="I5484" i="18"/>
  <c r="I5485" i="18"/>
  <c r="I5486" i="18"/>
  <c r="I5487" i="18"/>
  <c r="I5488" i="18"/>
  <c r="I5489" i="18"/>
  <c r="I5490" i="18"/>
  <c r="I5491" i="18"/>
  <c r="I5492" i="18"/>
  <c r="I5493" i="18"/>
  <c r="I5494" i="18"/>
  <c r="I5495" i="18"/>
  <c r="I5496" i="18"/>
  <c r="I5497" i="18"/>
  <c r="I5498" i="18"/>
  <c r="I5499" i="18"/>
  <c r="I5500" i="18"/>
  <c r="I5501" i="18"/>
  <c r="I5502" i="18"/>
  <c r="I5503" i="18"/>
  <c r="I5504" i="18"/>
  <c r="I5505" i="18"/>
  <c r="I5506" i="18"/>
  <c r="I5507" i="18"/>
  <c r="I5508" i="18"/>
  <c r="I5509" i="18"/>
  <c r="I5510" i="18"/>
  <c r="I5511" i="18"/>
  <c r="I5512" i="18"/>
  <c r="I5513" i="18"/>
  <c r="I5514" i="18"/>
  <c r="I5515" i="18"/>
  <c r="I5516" i="18"/>
  <c r="I5517" i="18"/>
  <c r="I5518" i="18"/>
  <c r="I5519" i="18"/>
  <c r="I5520" i="18"/>
  <c r="I5521" i="18"/>
  <c r="I5522" i="18"/>
  <c r="I5523" i="18"/>
  <c r="I5524" i="18"/>
  <c r="I5525" i="18"/>
  <c r="I5526" i="18"/>
  <c r="I5527" i="18"/>
  <c r="I5528" i="18"/>
  <c r="I5529" i="18"/>
  <c r="I5530" i="18"/>
  <c r="I5531" i="18"/>
  <c r="I5532" i="18"/>
  <c r="I5533" i="18"/>
  <c r="I5534" i="18"/>
  <c r="I5535" i="18"/>
  <c r="I5536" i="18"/>
  <c r="I5537" i="18"/>
  <c r="I5538" i="18"/>
  <c r="I5539" i="18"/>
  <c r="I5540" i="18"/>
  <c r="I5541" i="18"/>
  <c r="I5542" i="18"/>
  <c r="I5543" i="18"/>
  <c r="I5544" i="18"/>
  <c r="I5545" i="18"/>
  <c r="I5546" i="18"/>
  <c r="I5547" i="18"/>
  <c r="I5548" i="18"/>
  <c r="I5549" i="18"/>
  <c r="I5550" i="18"/>
  <c r="I5551" i="18"/>
  <c r="I5552" i="18"/>
  <c r="I5553" i="18"/>
  <c r="I5554" i="18"/>
  <c r="I5555" i="18"/>
  <c r="I5556" i="18"/>
  <c r="I5557" i="18"/>
  <c r="I5558" i="18"/>
  <c r="I5559" i="18"/>
  <c r="I5560" i="18"/>
  <c r="I5561" i="18"/>
  <c r="I5562" i="18"/>
  <c r="I5563" i="18"/>
  <c r="I5564" i="18"/>
  <c r="I5565" i="18"/>
  <c r="I5566" i="18"/>
  <c r="I5567" i="18"/>
  <c r="I5568" i="18"/>
  <c r="I5569" i="18"/>
  <c r="I5570" i="18"/>
  <c r="I5571" i="18"/>
  <c r="I5572" i="18"/>
  <c r="I5573" i="18"/>
  <c r="I5574" i="18"/>
  <c r="I5575" i="18"/>
  <c r="I5576" i="18"/>
  <c r="I5577" i="18"/>
  <c r="I5578" i="18"/>
  <c r="I5579" i="18"/>
  <c r="I5580" i="18"/>
  <c r="I5581" i="18"/>
  <c r="I5582" i="18"/>
  <c r="I5583" i="18"/>
  <c r="I5584" i="18"/>
  <c r="I5585" i="18"/>
  <c r="I5586" i="18"/>
  <c r="I5587" i="18"/>
  <c r="I5588" i="18"/>
  <c r="I5589" i="18"/>
  <c r="I5590" i="18"/>
  <c r="I5591" i="18"/>
  <c r="I5592" i="18"/>
  <c r="I5593" i="18"/>
  <c r="I5594" i="18"/>
  <c r="I5595" i="18"/>
  <c r="I5596" i="18"/>
  <c r="I5597" i="18"/>
  <c r="I5598" i="18"/>
  <c r="I5599" i="18"/>
  <c r="I5600" i="18"/>
  <c r="I5601" i="18"/>
  <c r="I5602" i="18"/>
  <c r="I5603" i="18"/>
  <c r="I5604" i="18"/>
  <c r="I5605" i="18"/>
  <c r="I5606" i="18"/>
  <c r="I5607" i="18"/>
  <c r="I5608" i="18"/>
  <c r="I5609" i="18"/>
  <c r="I5610" i="18"/>
  <c r="I5611" i="18"/>
  <c r="I5612" i="18"/>
  <c r="I5613" i="18"/>
  <c r="I5614" i="18"/>
  <c r="I5615" i="18"/>
  <c r="I5616" i="18"/>
  <c r="I5617" i="18"/>
  <c r="I5618" i="18"/>
  <c r="I5619" i="18"/>
  <c r="I5620" i="18"/>
  <c r="I5621" i="18"/>
  <c r="I5622" i="18"/>
  <c r="I5623" i="18"/>
  <c r="I5624" i="18"/>
  <c r="I5625" i="18"/>
  <c r="I5626" i="18"/>
  <c r="I5627" i="18"/>
  <c r="I5628" i="18"/>
  <c r="I5629" i="18"/>
  <c r="I5630" i="18"/>
  <c r="I5631" i="18"/>
  <c r="I5632" i="18"/>
  <c r="I5633" i="18"/>
  <c r="I5634" i="18"/>
  <c r="I5635" i="18"/>
  <c r="I5636" i="18"/>
  <c r="I5637" i="18"/>
  <c r="I5638" i="18"/>
  <c r="I5639" i="18"/>
  <c r="I5640" i="18"/>
  <c r="I5641" i="18"/>
  <c r="I5642" i="18"/>
  <c r="I5643" i="18"/>
  <c r="I5644" i="18"/>
  <c r="I5645" i="18"/>
  <c r="I5646" i="18"/>
  <c r="I5647" i="18"/>
  <c r="I5648" i="18"/>
  <c r="I5649" i="18"/>
  <c r="I5650" i="18"/>
  <c r="I5651" i="18"/>
  <c r="I5652" i="18"/>
  <c r="I5653" i="18"/>
  <c r="I5654" i="18"/>
  <c r="I5655" i="18"/>
  <c r="I5656" i="18"/>
  <c r="I5657" i="18"/>
  <c r="I5658" i="18"/>
  <c r="I5659" i="18"/>
  <c r="I5660" i="18"/>
  <c r="I5661" i="18"/>
  <c r="I5662" i="18"/>
  <c r="I5663" i="18"/>
  <c r="I5664" i="18"/>
  <c r="I5665" i="18"/>
  <c r="I5666" i="18"/>
  <c r="I5667" i="18"/>
  <c r="I5668" i="18"/>
  <c r="I5669" i="18"/>
  <c r="I5670" i="18"/>
  <c r="I5671" i="18"/>
  <c r="I5672" i="18"/>
  <c r="I5673" i="18"/>
  <c r="I5674" i="18"/>
  <c r="I5675" i="18"/>
  <c r="I5676" i="18"/>
  <c r="I5677" i="18"/>
  <c r="I5678" i="18"/>
  <c r="I5679" i="18"/>
  <c r="I5680" i="18"/>
  <c r="I5681" i="18"/>
  <c r="I5682" i="18"/>
  <c r="I5683" i="18"/>
  <c r="I5684" i="18"/>
  <c r="I5685" i="18"/>
  <c r="I5686" i="18"/>
  <c r="I5687" i="18"/>
  <c r="I5688" i="18"/>
  <c r="I5689" i="18"/>
  <c r="I5690" i="18"/>
  <c r="I5691" i="18"/>
  <c r="I5692" i="18"/>
  <c r="I5693" i="18"/>
  <c r="I5694" i="18"/>
  <c r="I5695" i="18"/>
  <c r="I5696" i="18"/>
  <c r="I5697" i="18"/>
  <c r="I5698" i="18"/>
  <c r="I5699" i="18"/>
  <c r="I5700" i="18"/>
  <c r="I5701" i="18"/>
  <c r="I5702" i="18"/>
  <c r="I5703" i="18"/>
  <c r="I5704" i="18"/>
  <c r="I5705" i="18"/>
  <c r="I5706" i="18"/>
  <c r="I5707" i="18"/>
  <c r="I5708" i="18"/>
  <c r="I5709" i="18"/>
  <c r="I5710" i="18"/>
  <c r="I5711" i="18"/>
  <c r="I5712" i="18"/>
  <c r="I5713" i="18"/>
  <c r="I5714" i="18"/>
  <c r="I5715" i="18"/>
  <c r="I5716" i="18"/>
  <c r="I5717" i="18"/>
  <c r="I5718" i="18"/>
  <c r="I5719" i="18"/>
  <c r="I5720" i="18"/>
  <c r="I5721" i="18"/>
  <c r="I5722" i="18"/>
  <c r="I5723" i="18"/>
  <c r="I5724" i="18"/>
  <c r="I5725" i="18"/>
  <c r="I5726" i="18"/>
  <c r="I5727" i="18"/>
  <c r="I5728" i="18"/>
  <c r="I5729" i="18"/>
  <c r="I5730" i="18"/>
  <c r="I5731" i="18"/>
  <c r="I5732" i="18"/>
  <c r="I5733" i="18"/>
  <c r="I5734" i="18"/>
  <c r="I5735" i="18"/>
  <c r="I5736" i="18"/>
  <c r="I5737" i="18"/>
  <c r="I5738" i="18"/>
  <c r="I5739" i="18"/>
  <c r="I5740" i="18"/>
  <c r="I5741" i="18"/>
  <c r="I5742" i="18"/>
  <c r="I5743" i="18"/>
  <c r="I5744" i="18"/>
  <c r="I5745" i="18"/>
  <c r="I5746" i="18"/>
  <c r="I5747" i="18"/>
  <c r="I5748" i="18"/>
  <c r="I5749" i="18"/>
  <c r="I5750" i="18"/>
  <c r="I5751" i="18"/>
  <c r="I5752" i="18"/>
  <c r="I5753" i="18"/>
  <c r="I5754" i="18"/>
  <c r="I5755" i="18"/>
  <c r="I5756" i="18"/>
  <c r="I5757" i="18"/>
  <c r="I5758" i="18"/>
  <c r="I5759" i="18"/>
  <c r="I5760" i="18"/>
  <c r="I5761" i="18"/>
  <c r="I5762" i="18"/>
  <c r="I5763" i="18"/>
  <c r="I5764" i="18"/>
  <c r="I5765" i="18"/>
  <c r="I5766" i="18"/>
  <c r="I5767" i="18"/>
  <c r="I5768" i="18"/>
  <c r="I5769" i="18"/>
  <c r="I5770" i="18"/>
  <c r="I5771" i="18"/>
  <c r="I5772" i="18"/>
  <c r="I5773" i="18"/>
  <c r="I5774" i="18"/>
  <c r="I5775" i="18"/>
  <c r="I5776" i="18"/>
  <c r="I5777" i="18"/>
  <c r="I5778" i="18"/>
  <c r="I5779" i="18"/>
  <c r="I5780" i="18"/>
  <c r="I5781" i="18"/>
  <c r="I5782" i="18"/>
  <c r="I5783" i="18"/>
  <c r="I5784" i="18"/>
  <c r="I5785" i="18"/>
  <c r="I5786" i="18"/>
  <c r="I5787" i="18"/>
  <c r="I5788" i="18"/>
  <c r="I5789" i="18"/>
  <c r="I5790" i="18"/>
  <c r="I5791" i="18"/>
  <c r="I5792" i="18"/>
  <c r="I5793" i="18"/>
  <c r="I5794" i="18"/>
  <c r="I5795" i="18"/>
  <c r="I5796" i="18"/>
  <c r="I5797" i="18"/>
  <c r="I5798" i="18"/>
  <c r="I5799" i="18"/>
  <c r="I5800" i="18"/>
  <c r="I5801" i="18"/>
  <c r="I5802" i="18"/>
  <c r="I5803" i="18"/>
  <c r="I5804" i="18"/>
  <c r="I5805" i="18"/>
  <c r="I5806" i="18"/>
  <c r="I5807" i="18"/>
  <c r="I5808" i="18"/>
  <c r="I5809" i="18"/>
  <c r="I5810" i="18"/>
  <c r="I5811" i="18"/>
  <c r="I5812" i="18"/>
  <c r="I5813" i="18"/>
  <c r="I5814" i="18"/>
  <c r="I5815" i="18"/>
  <c r="I5816" i="18"/>
  <c r="I5817" i="18"/>
  <c r="I5818" i="18"/>
  <c r="I5819" i="18"/>
  <c r="I5820" i="18"/>
  <c r="I5821" i="18"/>
  <c r="I5822" i="18"/>
  <c r="I5823" i="18"/>
  <c r="I5824" i="18"/>
  <c r="I5825" i="18"/>
  <c r="I5826" i="18"/>
  <c r="I5827" i="18"/>
  <c r="I5828" i="18"/>
  <c r="I5829" i="18"/>
  <c r="I5830" i="18"/>
  <c r="I5831" i="18"/>
  <c r="I5832" i="18"/>
  <c r="I5833" i="18"/>
  <c r="I5834" i="18"/>
  <c r="I5835" i="18"/>
  <c r="I5836" i="18"/>
  <c r="I5837" i="18"/>
  <c r="I5838" i="18"/>
  <c r="I5839" i="18"/>
  <c r="I5840" i="18"/>
  <c r="I5841" i="18"/>
  <c r="I5842" i="18"/>
  <c r="I5843" i="18"/>
  <c r="I5844" i="18"/>
  <c r="I5845" i="18"/>
  <c r="I5846" i="18"/>
  <c r="I5847" i="18"/>
  <c r="I5848" i="18"/>
  <c r="I5849" i="18"/>
  <c r="I5850" i="18"/>
  <c r="I5851" i="18"/>
  <c r="I5852" i="18"/>
  <c r="I5853" i="18"/>
  <c r="I5854" i="18"/>
  <c r="I5855" i="18"/>
  <c r="I5856" i="18"/>
  <c r="I5857" i="18"/>
  <c r="I5858" i="18"/>
  <c r="I5859" i="18"/>
  <c r="I5860" i="18"/>
  <c r="I5861" i="18"/>
  <c r="I5862" i="18"/>
  <c r="I5863" i="18"/>
  <c r="I5864" i="18"/>
  <c r="I5865" i="18"/>
  <c r="I5866" i="18"/>
  <c r="I5867" i="18"/>
  <c r="I5868" i="18"/>
  <c r="I5869" i="18"/>
  <c r="I5870" i="18"/>
  <c r="I5871" i="18"/>
  <c r="I5872" i="18"/>
  <c r="I5873" i="18"/>
  <c r="I5874" i="18"/>
  <c r="I5875" i="18"/>
  <c r="I5876" i="18"/>
  <c r="I5877" i="18"/>
  <c r="I5878" i="18"/>
  <c r="I5879" i="18"/>
  <c r="I5880" i="18"/>
  <c r="I5881" i="18"/>
  <c r="I5882" i="18"/>
  <c r="I5883" i="18"/>
  <c r="I5884" i="18"/>
  <c r="I5885" i="18"/>
  <c r="I5886" i="18"/>
  <c r="I5887" i="18"/>
  <c r="I5888" i="18"/>
  <c r="I5889" i="18"/>
  <c r="I5890" i="18"/>
  <c r="I5891" i="18"/>
  <c r="I5892" i="18"/>
  <c r="I5893" i="18"/>
  <c r="I5894" i="18"/>
  <c r="I5895" i="18"/>
  <c r="I5896" i="18"/>
  <c r="I5897" i="18"/>
  <c r="I5898" i="18"/>
  <c r="I5899" i="18"/>
  <c r="I5900" i="18"/>
  <c r="I5901" i="18"/>
  <c r="I5902" i="18"/>
  <c r="I5903" i="18"/>
  <c r="I5904" i="18"/>
  <c r="I5905" i="18"/>
  <c r="I5906" i="18"/>
  <c r="I5907" i="18"/>
  <c r="I5908" i="18"/>
  <c r="I5909" i="18"/>
  <c r="I5910" i="18"/>
  <c r="I5911" i="18"/>
  <c r="I5912" i="18"/>
  <c r="I5913" i="18"/>
  <c r="I5914" i="18"/>
  <c r="I5915" i="18"/>
  <c r="I5916" i="18"/>
  <c r="I5917" i="18"/>
  <c r="I5918" i="18"/>
  <c r="I5919" i="18"/>
  <c r="I5920" i="18"/>
  <c r="I5921" i="18"/>
  <c r="I5922" i="18"/>
  <c r="I5923" i="18"/>
  <c r="I5924" i="18"/>
  <c r="I5925" i="18"/>
  <c r="I5926" i="18"/>
  <c r="I5927" i="18"/>
  <c r="I5928" i="18"/>
  <c r="I5929" i="18"/>
  <c r="I5930" i="18"/>
  <c r="I5931" i="18"/>
  <c r="I5932" i="18"/>
  <c r="I5933" i="18"/>
  <c r="I5934" i="18"/>
  <c r="I5935" i="18"/>
  <c r="I5936" i="18"/>
  <c r="I5937" i="18"/>
  <c r="I5938" i="18"/>
  <c r="I5939" i="18"/>
  <c r="I5940" i="18"/>
  <c r="I5941" i="18"/>
  <c r="I5942" i="18"/>
  <c r="I5943" i="18"/>
  <c r="I5944" i="18"/>
  <c r="I5945" i="18"/>
  <c r="I5946" i="18"/>
  <c r="I5947" i="18"/>
  <c r="I5948" i="18"/>
  <c r="I5949" i="18"/>
  <c r="I5950" i="18"/>
  <c r="I5951" i="18"/>
  <c r="I5952" i="18"/>
  <c r="I5953" i="18"/>
  <c r="I5954" i="18"/>
  <c r="I5955" i="18"/>
  <c r="I5956" i="18"/>
  <c r="I5957" i="18"/>
  <c r="I5958" i="18"/>
  <c r="I5959" i="18"/>
  <c r="I5960" i="18"/>
  <c r="I5961" i="18"/>
  <c r="I5962" i="18"/>
  <c r="I5963" i="18"/>
  <c r="I5964" i="18"/>
  <c r="I5965" i="18"/>
  <c r="I5966" i="18"/>
  <c r="I5967" i="18"/>
  <c r="I5968" i="18"/>
  <c r="I5969" i="18"/>
  <c r="I5970" i="18"/>
  <c r="I5971" i="18"/>
  <c r="I5972" i="18"/>
  <c r="I5973" i="18"/>
  <c r="I5974" i="18"/>
  <c r="I5975" i="18"/>
  <c r="I5976" i="18"/>
  <c r="I5977" i="18"/>
  <c r="I5978" i="18"/>
  <c r="I5979" i="18"/>
  <c r="I5980" i="18"/>
  <c r="I5981" i="18"/>
  <c r="I5982" i="18"/>
  <c r="I5983" i="18"/>
  <c r="I5984" i="18"/>
  <c r="I5985" i="18"/>
  <c r="I5986" i="18"/>
  <c r="I5987" i="18"/>
  <c r="I5988" i="18"/>
  <c r="I5989" i="18"/>
  <c r="I5990" i="18"/>
  <c r="I5991" i="18"/>
  <c r="I5992" i="18"/>
  <c r="I5993" i="18"/>
  <c r="I5994" i="18"/>
  <c r="I5995" i="18"/>
  <c r="I5996" i="18"/>
  <c r="I5997" i="18"/>
  <c r="I5998" i="18"/>
  <c r="I5999" i="18"/>
  <c r="I6000" i="18"/>
  <c r="I6001" i="18"/>
  <c r="I6002" i="18"/>
  <c r="I6003" i="18"/>
  <c r="I6004" i="18"/>
  <c r="I6005" i="18"/>
  <c r="I6006" i="18"/>
  <c r="I6007" i="18"/>
  <c r="I6008" i="18"/>
  <c r="I6009" i="18"/>
  <c r="I6010" i="18"/>
  <c r="I6011" i="18"/>
  <c r="I6012" i="18"/>
  <c r="I6013" i="18"/>
  <c r="I6014" i="18"/>
  <c r="I6015" i="18"/>
  <c r="I6016" i="18"/>
  <c r="I6017" i="18"/>
  <c r="I6018" i="18"/>
  <c r="I6019" i="18"/>
  <c r="I6020" i="18"/>
  <c r="I6021" i="18"/>
  <c r="I6022" i="18"/>
  <c r="I6023" i="18"/>
  <c r="I6024" i="18"/>
  <c r="I6025" i="18"/>
  <c r="I6026" i="18"/>
  <c r="I6027" i="18"/>
  <c r="I6028" i="18"/>
  <c r="I6029" i="18"/>
  <c r="I6030" i="18"/>
  <c r="I6031" i="18"/>
  <c r="I6032" i="18"/>
  <c r="I6033" i="18"/>
  <c r="I6034" i="18"/>
  <c r="I6035" i="18"/>
  <c r="I6036" i="18"/>
  <c r="I6037" i="18"/>
  <c r="I6038" i="18"/>
  <c r="I6039" i="18"/>
  <c r="I6040" i="18"/>
  <c r="I6041" i="18"/>
  <c r="I6042" i="18"/>
  <c r="I6043" i="18"/>
  <c r="I6044" i="18"/>
  <c r="I6045" i="18"/>
  <c r="I6046" i="18"/>
  <c r="I6047" i="18"/>
  <c r="I6048" i="18"/>
  <c r="I6049" i="18"/>
  <c r="I6050" i="18"/>
  <c r="I6051" i="18"/>
  <c r="I6052" i="18"/>
  <c r="I6053" i="18"/>
  <c r="I6054" i="18"/>
  <c r="I6055" i="18"/>
  <c r="I6056" i="18"/>
  <c r="I6057" i="18"/>
  <c r="I6058" i="18"/>
  <c r="I6059" i="18"/>
  <c r="I6060" i="18"/>
  <c r="I6061" i="18"/>
  <c r="I6062" i="18"/>
  <c r="I6063" i="18"/>
  <c r="I6064" i="18"/>
  <c r="I6065" i="18"/>
  <c r="I6066" i="18"/>
  <c r="I6067" i="18"/>
  <c r="I6068" i="18"/>
  <c r="I6069" i="18"/>
  <c r="I6070" i="18"/>
  <c r="I6071" i="18"/>
  <c r="I6072" i="18"/>
  <c r="I6073" i="18"/>
  <c r="I6074" i="18"/>
  <c r="I6075" i="18"/>
  <c r="I6076" i="18"/>
  <c r="I6077" i="18"/>
  <c r="I6078" i="18"/>
  <c r="I6079" i="18"/>
  <c r="I6080" i="18"/>
  <c r="I6081" i="18"/>
  <c r="I6082" i="18"/>
  <c r="I6083" i="18"/>
  <c r="I6084" i="18"/>
  <c r="I6085" i="18"/>
  <c r="I6086" i="18"/>
  <c r="I6087" i="18"/>
  <c r="I6088" i="18"/>
  <c r="I6089" i="18"/>
  <c r="I6090" i="18"/>
  <c r="I6091" i="18"/>
  <c r="I6092" i="18"/>
  <c r="I6093" i="18"/>
  <c r="I6094" i="18"/>
  <c r="I6095" i="18"/>
  <c r="I6096" i="18"/>
  <c r="I6097" i="18"/>
  <c r="I6098" i="18"/>
  <c r="I6099" i="18"/>
  <c r="I6100" i="18"/>
  <c r="I6101" i="18"/>
  <c r="I6102" i="18"/>
  <c r="I6103" i="18"/>
  <c r="I6104" i="18"/>
  <c r="I6105" i="18"/>
  <c r="I6106" i="18"/>
  <c r="I6107" i="18"/>
  <c r="I6108" i="18"/>
  <c r="I6109" i="18"/>
  <c r="I6110" i="18"/>
  <c r="I6111" i="18"/>
  <c r="I6112" i="18"/>
  <c r="I6113" i="18"/>
  <c r="I6114" i="18"/>
  <c r="I6115" i="18"/>
  <c r="I6116" i="18"/>
  <c r="I6117" i="18"/>
  <c r="I6118" i="18"/>
  <c r="I6119" i="18"/>
  <c r="I6120" i="18"/>
  <c r="I6121" i="18"/>
  <c r="I6122" i="18"/>
  <c r="I6123" i="18"/>
  <c r="I6124" i="18"/>
  <c r="I6125" i="18"/>
  <c r="I6126" i="18"/>
  <c r="I6127" i="18"/>
  <c r="I6128" i="18"/>
  <c r="I6129" i="18"/>
  <c r="I6130" i="18"/>
  <c r="I6131" i="18"/>
  <c r="I6132" i="18"/>
  <c r="I6133" i="18"/>
  <c r="I6134" i="18"/>
  <c r="I6135" i="18"/>
  <c r="I6136" i="18"/>
  <c r="I6137" i="18"/>
  <c r="I6138" i="18"/>
  <c r="I6139" i="18"/>
  <c r="I6140" i="18"/>
  <c r="I6141" i="18"/>
  <c r="I6142" i="18"/>
  <c r="I6143" i="18"/>
  <c r="I6144" i="18"/>
  <c r="I6145" i="18"/>
  <c r="I6146" i="18"/>
  <c r="I6147" i="18"/>
  <c r="I6148" i="18"/>
  <c r="I6149" i="18"/>
  <c r="I6150" i="18"/>
  <c r="I6151" i="18"/>
  <c r="I6152" i="18"/>
  <c r="I6153" i="18"/>
  <c r="I6154" i="18"/>
  <c r="I6155" i="18"/>
  <c r="I6156" i="18"/>
  <c r="I6157" i="18"/>
  <c r="I6158" i="18"/>
  <c r="I6159" i="18"/>
  <c r="I6160" i="18"/>
  <c r="I6161" i="18"/>
  <c r="I6162" i="18"/>
  <c r="I6163" i="18"/>
  <c r="I6164" i="18"/>
  <c r="I6165" i="18"/>
  <c r="I6166" i="18"/>
  <c r="I6167" i="18"/>
  <c r="I6168" i="18"/>
  <c r="I6169" i="18"/>
  <c r="I6170" i="18"/>
  <c r="I6171" i="18"/>
  <c r="I6172" i="18"/>
  <c r="I6173" i="18"/>
  <c r="I6174" i="18"/>
  <c r="I6175" i="18"/>
  <c r="I6176" i="18"/>
  <c r="I6177" i="18"/>
  <c r="I6178" i="18"/>
  <c r="I6179" i="18"/>
  <c r="I6180" i="18"/>
  <c r="I6181" i="18"/>
  <c r="I6182" i="18"/>
  <c r="I6183" i="18"/>
  <c r="I6184" i="18"/>
  <c r="I6185" i="18"/>
  <c r="I6186" i="18"/>
  <c r="I6187" i="18"/>
  <c r="I6188" i="18"/>
  <c r="I6189" i="18"/>
  <c r="I6190" i="18"/>
  <c r="I6191" i="18"/>
  <c r="I6192" i="18"/>
  <c r="I6193" i="18"/>
  <c r="I6194" i="18"/>
  <c r="I6195" i="18"/>
  <c r="I6196" i="18"/>
  <c r="I6197" i="18"/>
  <c r="I6198" i="18"/>
  <c r="I6199" i="18"/>
  <c r="I6200" i="18"/>
  <c r="I6201" i="18"/>
  <c r="I6202" i="18"/>
  <c r="I6203" i="18"/>
  <c r="I6204" i="18"/>
  <c r="I6205" i="18"/>
  <c r="I6206" i="18"/>
  <c r="I6207" i="18"/>
  <c r="I6208" i="18"/>
  <c r="I6209" i="18"/>
  <c r="I6210" i="18"/>
  <c r="I6211" i="18"/>
  <c r="I6212" i="18"/>
  <c r="I6213" i="18"/>
  <c r="I6214" i="18"/>
  <c r="I6215" i="18"/>
  <c r="I6216" i="18"/>
  <c r="I6217" i="18"/>
  <c r="I6218" i="18"/>
  <c r="I6219" i="18"/>
  <c r="I6220" i="18"/>
  <c r="I6221" i="18"/>
  <c r="I6222" i="18"/>
  <c r="I6223" i="18"/>
  <c r="I6224" i="18"/>
  <c r="I6225" i="18"/>
  <c r="I6226" i="18"/>
  <c r="I6227" i="18"/>
  <c r="I6228" i="18"/>
  <c r="I6229" i="18"/>
  <c r="I6230" i="18"/>
  <c r="I6231" i="18"/>
  <c r="I6232" i="18"/>
  <c r="I6233" i="18"/>
  <c r="I6234" i="18"/>
  <c r="I6235" i="18"/>
  <c r="I6236" i="18"/>
  <c r="I6237" i="18"/>
  <c r="I6238" i="18"/>
  <c r="I6239" i="18"/>
  <c r="I6240" i="18"/>
  <c r="I6241" i="18"/>
  <c r="I6242" i="18"/>
  <c r="I6243" i="18"/>
  <c r="I6244" i="18"/>
  <c r="I6245" i="18"/>
  <c r="I6246" i="18"/>
  <c r="I6247" i="18"/>
  <c r="I6248" i="18"/>
  <c r="I6249" i="18"/>
  <c r="I6250" i="18"/>
  <c r="I6251" i="18"/>
  <c r="I6252" i="18"/>
  <c r="I6253" i="18"/>
  <c r="I6254" i="18"/>
  <c r="I6255" i="18"/>
  <c r="I6256" i="18"/>
  <c r="I6257" i="18"/>
  <c r="I6258" i="18"/>
  <c r="I6259" i="18"/>
  <c r="I6260" i="18"/>
  <c r="I6261" i="18"/>
  <c r="I6262" i="18"/>
  <c r="I6263" i="18"/>
  <c r="I6264" i="18"/>
  <c r="I6265" i="18"/>
  <c r="I6266" i="18"/>
  <c r="I6267" i="18"/>
  <c r="I6268" i="18"/>
  <c r="I6269" i="18"/>
  <c r="I6270" i="18"/>
  <c r="I6271" i="18"/>
  <c r="I6272" i="18"/>
  <c r="I6273" i="18"/>
  <c r="I6274" i="18"/>
  <c r="I6275" i="18"/>
  <c r="I6276" i="18"/>
  <c r="I6277" i="18"/>
  <c r="I6278" i="18"/>
  <c r="I6279" i="18"/>
  <c r="I6280" i="18"/>
  <c r="I6281" i="18"/>
  <c r="I6282" i="18"/>
  <c r="I6283" i="18"/>
  <c r="I6284" i="18"/>
  <c r="I6285" i="18"/>
  <c r="I6286" i="18"/>
  <c r="I6287" i="18"/>
  <c r="I6288" i="18"/>
  <c r="I6289" i="18"/>
  <c r="I6290" i="18"/>
  <c r="I6291" i="18"/>
  <c r="I6292" i="18"/>
  <c r="I6293" i="18"/>
  <c r="I6294" i="18"/>
  <c r="I6295" i="18"/>
  <c r="I6296" i="18"/>
  <c r="I6297" i="18"/>
  <c r="I6298" i="18"/>
  <c r="I6299" i="18"/>
  <c r="I6300" i="18"/>
  <c r="I6301" i="18"/>
  <c r="I6302" i="18"/>
  <c r="I6303" i="18"/>
  <c r="I6304" i="18"/>
  <c r="I6305" i="18"/>
  <c r="I6306" i="18"/>
  <c r="I6307" i="18"/>
  <c r="I6308" i="18"/>
  <c r="I6309" i="18"/>
  <c r="I6310" i="18"/>
  <c r="I6311" i="18"/>
  <c r="I6312" i="18"/>
  <c r="I6313" i="18"/>
  <c r="I6314" i="18"/>
  <c r="I6315" i="18"/>
  <c r="I6316" i="18"/>
  <c r="I6317" i="18"/>
  <c r="I6318" i="18"/>
  <c r="I6319" i="18"/>
  <c r="I6320" i="18"/>
  <c r="I6321" i="18"/>
  <c r="I6322" i="18"/>
  <c r="I6323" i="18"/>
  <c r="I6324" i="18"/>
  <c r="I6325" i="18"/>
  <c r="I6326" i="18"/>
  <c r="I6327" i="18"/>
  <c r="I6328" i="18"/>
  <c r="I6329" i="18"/>
  <c r="I6330" i="18"/>
  <c r="I6331" i="18"/>
  <c r="I6332" i="18"/>
  <c r="I6333" i="18"/>
  <c r="I6334" i="18"/>
  <c r="I6335" i="18"/>
  <c r="I6336" i="18"/>
  <c r="I6337" i="18"/>
  <c r="I6338" i="18"/>
  <c r="I6339" i="18"/>
  <c r="I6340" i="18"/>
  <c r="I6341" i="18"/>
  <c r="I6342" i="18"/>
  <c r="I6343" i="18"/>
  <c r="I6344" i="18"/>
  <c r="I6345" i="18"/>
  <c r="I6346" i="18"/>
  <c r="I6347" i="18"/>
  <c r="I6348" i="18"/>
  <c r="I6349" i="18"/>
  <c r="I6350" i="18"/>
  <c r="I6351" i="18"/>
  <c r="I6352" i="18"/>
  <c r="I6353" i="18"/>
  <c r="I6354" i="18"/>
  <c r="I6355" i="18"/>
  <c r="I6356" i="18"/>
  <c r="I6357" i="18"/>
  <c r="I6358" i="18"/>
  <c r="I6359" i="18"/>
  <c r="I6360" i="18"/>
  <c r="I6361" i="18"/>
  <c r="I6362" i="18"/>
  <c r="I6363" i="18"/>
  <c r="I6364" i="18"/>
  <c r="I6365" i="18"/>
  <c r="I6366" i="18"/>
  <c r="I6367" i="18"/>
  <c r="I6368" i="18"/>
  <c r="I6369" i="18"/>
  <c r="I6370" i="18"/>
  <c r="I6371" i="18"/>
  <c r="I6372" i="18"/>
  <c r="I6373" i="18"/>
  <c r="I6374" i="18"/>
  <c r="I6375" i="18"/>
  <c r="I6376" i="18"/>
  <c r="I6377" i="18"/>
  <c r="I6378" i="18"/>
  <c r="I6379" i="18"/>
  <c r="I6380" i="18"/>
  <c r="I6381" i="18"/>
  <c r="I6382" i="18"/>
  <c r="I6383" i="18"/>
  <c r="I6384" i="18"/>
  <c r="I6385" i="18"/>
  <c r="I6386" i="18"/>
  <c r="I6387" i="18"/>
  <c r="I6388" i="18"/>
  <c r="I6389" i="18"/>
  <c r="I6390" i="18"/>
  <c r="I6391" i="18"/>
  <c r="I6392" i="18"/>
  <c r="I6393" i="18"/>
  <c r="I6394" i="18"/>
  <c r="I6395" i="18"/>
  <c r="I6396" i="18"/>
  <c r="I6397" i="18"/>
  <c r="I6398" i="18"/>
  <c r="I6399" i="18"/>
  <c r="I6400" i="18"/>
  <c r="I6401" i="18"/>
  <c r="I6402" i="18"/>
  <c r="I6403" i="18"/>
  <c r="I6404" i="18"/>
  <c r="I6405" i="18"/>
  <c r="I6406" i="18"/>
  <c r="I6407" i="18"/>
  <c r="I6408" i="18"/>
  <c r="I6409" i="18"/>
  <c r="I6410" i="18"/>
  <c r="I6411" i="18"/>
  <c r="I6412" i="18"/>
  <c r="I6413" i="18"/>
  <c r="I6414" i="18"/>
  <c r="I6415" i="18"/>
  <c r="I6416" i="18"/>
  <c r="I6417" i="18"/>
  <c r="I6418" i="18"/>
  <c r="I6419" i="18"/>
  <c r="I6420" i="18"/>
  <c r="I6421" i="18"/>
  <c r="I6422" i="18"/>
  <c r="I6423" i="18"/>
  <c r="I6424" i="18"/>
  <c r="I6425" i="18"/>
  <c r="I6426" i="18"/>
  <c r="I6427" i="18"/>
  <c r="I6428" i="18"/>
  <c r="I6429" i="18"/>
  <c r="I6430" i="18"/>
  <c r="I6431" i="18"/>
  <c r="I6432" i="18"/>
  <c r="I6433" i="18"/>
  <c r="I6434" i="18"/>
  <c r="I6435" i="18"/>
  <c r="I6436" i="18"/>
  <c r="I6437" i="18"/>
  <c r="I6438" i="18"/>
  <c r="I6439" i="18"/>
  <c r="I6440" i="18"/>
  <c r="I6441" i="18"/>
  <c r="I6442" i="18"/>
  <c r="I6443" i="18"/>
  <c r="I6444" i="18"/>
  <c r="I6445" i="18"/>
  <c r="I6446" i="18"/>
  <c r="I6447" i="18"/>
  <c r="I6448" i="18"/>
  <c r="I6449" i="18"/>
  <c r="I6450" i="18"/>
  <c r="I6451" i="18"/>
  <c r="I6452" i="18"/>
  <c r="I6453" i="18"/>
  <c r="I6454" i="18"/>
  <c r="I6455" i="18"/>
  <c r="I6456" i="18"/>
  <c r="I6457" i="18"/>
  <c r="I6458" i="18"/>
  <c r="I6459" i="18"/>
  <c r="I6460" i="18"/>
  <c r="I6461" i="18"/>
  <c r="I6462" i="18"/>
  <c r="I6463" i="18"/>
  <c r="I6464" i="18"/>
  <c r="I6465" i="18"/>
  <c r="I6466" i="18"/>
  <c r="I6467" i="18"/>
  <c r="I6468" i="18"/>
  <c r="I6469" i="18"/>
  <c r="I6470" i="18"/>
  <c r="I6471" i="18"/>
  <c r="I6472" i="18"/>
  <c r="I6473" i="18"/>
  <c r="I6474" i="18"/>
  <c r="I6475" i="18"/>
  <c r="I6476" i="18"/>
  <c r="I6477" i="18"/>
  <c r="I6478" i="18"/>
  <c r="I6479" i="18"/>
  <c r="I6480" i="18"/>
  <c r="I6481" i="18"/>
  <c r="I6482" i="18"/>
  <c r="I6483" i="18"/>
  <c r="I6484" i="18"/>
  <c r="I6485" i="18"/>
  <c r="I6486" i="18"/>
  <c r="I6487" i="18"/>
  <c r="I6488" i="18"/>
  <c r="I6489" i="18"/>
  <c r="I6490" i="18"/>
  <c r="I6491" i="18"/>
  <c r="I6492" i="18"/>
  <c r="I6493" i="18"/>
  <c r="I6494" i="18"/>
  <c r="I6495" i="18"/>
  <c r="I6496" i="18"/>
  <c r="I6497" i="18"/>
  <c r="I6498" i="18"/>
  <c r="I6499" i="18"/>
  <c r="I6500" i="18"/>
  <c r="I6501" i="18"/>
  <c r="I6502" i="18"/>
  <c r="I6503" i="18"/>
  <c r="I6504" i="18"/>
  <c r="I6505" i="18"/>
  <c r="I6506" i="18"/>
  <c r="I6507" i="18"/>
  <c r="I6508" i="18"/>
  <c r="I6509" i="18"/>
  <c r="I6510" i="18"/>
  <c r="I6511" i="18"/>
  <c r="I6512" i="18"/>
  <c r="I6513" i="18"/>
  <c r="I6514" i="18"/>
  <c r="I6515" i="18"/>
  <c r="I6516" i="18"/>
  <c r="I6517" i="18"/>
  <c r="I6518" i="18"/>
  <c r="I6519" i="18"/>
  <c r="I6520" i="18"/>
  <c r="I6521" i="18"/>
  <c r="I6522" i="18"/>
  <c r="I6523" i="18"/>
  <c r="I6524" i="18"/>
  <c r="I6525" i="18"/>
  <c r="I6526" i="18"/>
  <c r="I6527" i="18"/>
  <c r="I6528" i="18"/>
  <c r="I6529" i="18"/>
  <c r="I6530" i="18"/>
  <c r="I6531" i="18"/>
  <c r="I6532" i="18"/>
  <c r="I6533" i="18"/>
  <c r="I6534" i="18"/>
  <c r="I6535" i="18"/>
  <c r="I6536" i="18"/>
  <c r="I6537" i="18"/>
  <c r="I6538" i="18"/>
  <c r="I6539" i="18"/>
  <c r="I6540" i="18"/>
  <c r="I6541" i="18"/>
  <c r="I6542" i="18"/>
  <c r="I6543" i="18"/>
  <c r="I6544" i="18"/>
  <c r="I6545" i="18"/>
  <c r="I6546" i="18"/>
  <c r="I6547" i="18"/>
  <c r="I6548" i="18"/>
  <c r="I6549" i="18"/>
  <c r="I6550" i="18"/>
  <c r="I6551" i="18"/>
  <c r="I6552" i="18"/>
  <c r="I6553" i="18"/>
  <c r="I6554" i="18"/>
  <c r="I6555" i="18"/>
  <c r="I6556" i="18"/>
  <c r="I6557" i="18"/>
  <c r="I6558" i="18"/>
  <c r="I6559" i="18"/>
  <c r="I6560" i="18"/>
  <c r="I6561" i="18"/>
  <c r="I6562" i="18"/>
  <c r="I6563" i="18"/>
  <c r="I6564" i="18"/>
  <c r="I6565" i="18"/>
  <c r="I6566" i="18"/>
  <c r="I6567" i="18"/>
  <c r="I6568" i="18"/>
  <c r="I6569" i="18"/>
  <c r="I6570" i="18"/>
  <c r="I6571" i="18"/>
  <c r="I6572" i="18"/>
  <c r="I6573" i="18"/>
  <c r="I6574" i="18"/>
  <c r="I6575" i="18"/>
  <c r="I6576" i="18"/>
  <c r="I6577" i="18"/>
  <c r="I6578" i="18"/>
  <c r="I6579" i="18"/>
  <c r="I6580" i="18"/>
  <c r="I6581" i="18"/>
  <c r="I6582" i="18"/>
  <c r="I6583" i="18"/>
  <c r="I6584" i="18"/>
  <c r="I6585" i="18"/>
  <c r="I6586" i="18"/>
  <c r="I6587" i="18"/>
  <c r="I6588" i="18"/>
  <c r="I6589" i="18"/>
  <c r="I6590" i="18"/>
  <c r="I6591" i="18"/>
  <c r="I6592" i="18"/>
  <c r="I6593" i="18"/>
  <c r="I6594" i="18"/>
  <c r="I6595" i="18"/>
  <c r="I6596" i="18"/>
  <c r="I6597" i="18"/>
  <c r="I6598" i="18"/>
  <c r="I6599" i="18"/>
  <c r="I6600" i="18"/>
  <c r="I6601" i="18"/>
  <c r="I6602" i="18"/>
  <c r="I6603" i="18"/>
  <c r="I6604" i="18"/>
  <c r="I6605" i="18"/>
  <c r="I6606" i="18"/>
  <c r="I6607" i="18"/>
  <c r="I6608" i="18"/>
  <c r="I6609" i="18"/>
  <c r="I6610" i="18"/>
  <c r="I6611" i="18"/>
  <c r="I6612" i="18"/>
  <c r="I6613" i="18"/>
  <c r="I6614" i="18"/>
  <c r="I6615" i="18"/>
  <c r="I6616" i="18"/>
  <c r="I6617" i="18"/>
  <c r="I6618" i="18"/>
  <c r="I6619" i="18"/>
  <c r="I6620" i="18"/>
  <c r="I6621" i="18"/>
  <c r="I6622" i="18"/>
  <c r="I6623" i="18"/>
  <c r="I6624" i="18"/>
  <c r="I6625" i="18"/>
  <c r="I6626" i="18"/>
  <c r="I6627" i="18"/>
  <c r="I6628" i="18"/>
  <c r="I6629" i="18"/>
  <c r="I6630" i="18"/>
  <c r="I6631" i="18"/>
  <c r="I6632" i="18"/>
  <c r="I6633" i="18"/>
  <c r="I6634" i="18"/>
  <c r="I6635" i="18"/>
  <c r="I6636" i="18"/>
  <c r="I6637" i="18"/>
  <c r="I6638" i="18"/>
  <c r="I6639" i="18"/>
  <c r="I6640" i="18"/>
  <c r="I6641" i="18"/>
  <c r="I6642" i="18"/>
  <c r="I6643" i="18"/>
  <c r="I6644" i="18"/>
  <c r="I6645" i="18"/>
  <c r="I6646" i="18"/>
  <c r="I6647" i="18"/>
  <c r="I6648" i="18"/>
  <c r="I6649" i="18"/>
  <c r="I6650" i="18"/>
  <c r="I6651" i="18"/>
  <c r="I6652" i="18"/>
  <c r="I6653" i="18"/>
  <c r="I6654" i="18"/>
  <c r="I6655" i="18"/>
  <c r="I6656" i="18"/>
  <c r="I6657" i="18"/>
  <c r="I6658" i="18"/>
  <c r="I6659" i="18"/>
  <c r="I6660" i="18"/>
  <c r="I6661" i="18"/>
  <c r="I6662" i="18"/>
  <c r="I6663" i="18"/>
  <c r="I6664" i="18"/>
  <c r="I6665" i="18"/>
  <c r="I6666" i="18"/>
  <c r="I6667" i="18"/>
  <c r="I6668" i="18"/>
  <c r="I6669" i="18"/>
  <c r="I6670" i="18"/>
  <c r="I6671" i="18"/>
  <c r="I6672" i="18"/>
  <c r="I6673" i="18"/>
  <c r="I6674" i="18"/>
  <c r="I6675" i="18"/>
  <c r="I6676" i="18"/>
  <c r="I6677" i="18"/>
  <c r="I6678" i="18"/>
  <c r="I6679" i="18"/>
  <c r="I6680" i="18"/>
  <c r="I6681" i="18"/>
  <c r="I6682" i="18"/>
  <c r="I6683" i="18"/>
  <c r="I6684" i="18"/>
  <c r="I6685" i="18"/>
  <c r="I6686" i="18"/>
  <c r="I6687" i="18"/>
  <c r="I6688" i="18"/>
  <c r="I6689" i="18"/>
  <c r="I6690" i="18"/>
  <c r="I6691" i="18"/>
  <c r="I6692" i="18"/>
  <c r="I6693" i="18"/>
  <c r="I6694" i="18"/>
  <c r="I6695" i="18"/>
  <c r="I6696" i="18"/>
  <c r="I6697" i="18"/>
  <c r="I6698" i="18"/>
  <c r="I6699" i="18"/>
  <c r="I6700" i="18"/>
  <c r="I6701" i="18"/>
  <c r="I6702" i="18"/>
  <c r="I6703" i="18"/>
  <c r="I6704" i="18"/>
  <c r="I6705" i="18"/>
  <c r="I6706" i="18"/>
  <c r="I6707" i="18"/>
  <c r="I6708" i="18"/>
  <c r="I6709" i="18"/>
  <c r="I6710" i="18"/>
  <c r="I6711" i="18"/>
  <c r="I6712" i="18"/>
  <c r="I6713" i="18"/>
  <c r="I6714" i="18"/>
  <c r="I6715" i="18"/>
  <c r="I6716" i="18"/>
  <c r="I6717" i="18"/>
  <c r="I6718" i="18"/>
  <c r="I6719" i="18"/>
  <c r="I6720" i="18"/>
  <c r="I6721" i="18"/>
  <c r="I6722" i="18"/>
  <c r="I6723" i="18"/>
  <c r="I6724" i="18"/>
  <c r="I6725" i="18"/>
  <c r="I6726" i="18"/>
  <c r="I6727" i="18"/>
  <c r="I6728" i="18"/>
  <c r="I6729" i="18"/>
  <c r="I6730" i="18"/>
  <c r="I6731" i="18"/>
  <c r="I6732" i="18"/>
  <c r="I6733" i="18"/>
  <c r="I6734" i="18"/>
  <c r="I6735" i="18"/>
  <c r="I6736" i="18"/>
  <c r="I6737" i="18"/>
  <c r="I6738" i="18"/>
  <c r="I6739" i="18"/>
  <c r="I6740" i="18"/>
  <c r="I6741" i="18"/>
  <c r="I6742" i="18"/>
  <c r="I6743" i="18"/>
  <c r="I6744" i="18"/>
  <c r="I6745" i="18"/>
  <c r="I6746" i="18"/>
  <c r="I6747" i="18"/>
  <c r="I6748" i="18"/>
  <c r="I6749" i="18"/>
  <c r="I6750" i="18"/>
  <c r="I6751" i="18"/>
  <c r="I6752" i="18"/>
  <c r="I6753" i="18"/>
  <c r="I6754" i="18"/>
  <c r="I6755" i="18"/>
  <c r="I6756" i="18"/>
  <c r="I6757" i="18"/>
  <c r="I6758" i="18"/>
  <c r="I6759" i="18"/>
  <c r="I6760" i="18"/>
  <c r="I6761" i="18"/>
  <c r="I6762" i="18"/>
  <c r="I6763" i="18"/>
  <c r="I6764" i="18"/>
  <c r="I6765" i="18"/>
  <c r="I6766" i="18"/>
  <c r="I6767" i="18"/>
  <c r="I6768" i="18"/>
  <c r="I6769" i="18"/>
  <c r="I6770" i="18"/>
  <c r="I6771" i="18"/>
  <c r="I6772" i="18"/>
  <c r="I6773" i="18"/>
  <c r="I6774" i="18"/>
  <c r="I6775" i="18"/>
  <c r="I6776" i="18"/>
  <c r="I6777" i="18"/>
  <c r="I6778" i="18"/>
  <c r="I6779" i="18"/>
  <c r="I6780" i="18"/>
  <c r="I6781" i="18"/>
  <c r="I6782" i="18"/>
  <c r="I6783" i="18"/>
  <c r="I6784" i="18"/>
  <c r="I6785" i="18"/>
  <c r="I6786" i="18"/>
  <c r="I6787" i="18"/>
  <c r="I6788" i="18"/>
  <c r="I6789" i="18"/>
  <c r="I6790" i="18"/>
  <c r="I6791" i="18"/>
  <c r="I6792" i="18"/>
  <c r="I6793" i="18"/>
  <c r="I6794" i="18"/>
  <c r="I6795" i="18"/>
  <c r="I6796" i="18"/>
  <c r="I6797" i="18"/>
  <c r="I6798" i="18"/>
  <c r="I6799" i="18"/>
  <c r="I6800" i="18"/>
  <c r="I6801" i="18"/>
  <c r="I6802" i="18"/>
  <c r="I6803" i="18"/>
  <c r="I6804" i="18"/>
  <c r="I6805" i="18"/>
  <c r="I6806" i="18"/>
  <c r="I6807" i="18"/>
  <c r="I6808" i="18"/>
  <c r="I6809" i="18"/>
  <c r="I6810" i="18"/>
  <c r="I6811" i="18"/>
  <c r="I6812" i="18"/>
  <c r="I6813" i="18"/>
  <c r="I6814" i="18"/>
  <c r="I6815" i="18"/>
  <c r="I6816" i="18"/>
  <c r="I6817" i="18"/>
  <c r="I6818" i="18"/>
  <c r="I6819" i="18"/>
  <c r="I6820" i="18"/>
  <c r="I6821" i="18"/>
  <c r="I6822" i="18"/>
  <c r="I6823" i="18"/>
  <c r="I6824" i="18"/>
  <c r="I6825" i="18"/>
  <c r="I6826" i="18"/>
  <c r="I6827" i="18"/>
  <c r="I6828" i="18"/>
  <c r="I6829" i="18"/>
  <c r="I6830" i="18"/>
  <c r="I6831" i="18"/>
  <c r="I6832" i="18"/>
  <c r="I6833" i="18"/>
  <c r="I6834" i="18"/>
  <c r="I6835" i="18"/>
  <c r="I6836" i="18"/>
  <c r="I6837" i="18"/>
  <c r="I6838" i="18"/>
  <c r="I6839" i="18"/>
  <c r="I6840" i="18"/>
  <c r="I6841" i="18"/>
  <c r="I6842" i="18"/>
  <c r="I6843" i="18"/>
  <c r="I6844" i="18"/>
  <c r="I6845" i="18"/>
  <c r="I6846" i="18"/>
  <c r="I6847" i="18"/>
  <c r="I6848" i="18"/>
  <c r="I6849" i="18"/>
  <c r="I6850" i="18"/>
  <c r="I6851" i="18"/>
  <c r="I6852" i="18"/>
  <c r="I6853" i="18"/>
  <c r="I6854" i="18"/>
  <c r="I6855" i="18"/>
  <c r="I6856" i="18"/>
  <c r="I6857" i="18"/>
  <c r="I6858" i="18"/>
  <c r="I6859" i="18"/>
  <c r="I6860" i="18"/>
  <c r="I6861" i="18"/>
  <c r="I6862" i="18"/>
  <c r="I6863" i="18"/>
  <c r="I6864" i="18"/>
  <c r="I6865" i="18"/>
  <c r="I6866" i="18"/>
  <c r="I6867" i="18"/>
  <c r="I6868" i="18"/>
  <c r="I6869" i="18"/>
  <c r="I6870" i="18"/>
  <c r="I6871" i="18"/>
  <c r="I6872" i="18"/>
  <c r="I6873" i="18"/>
  <c r="I6874" i="18"/>
  <c r="I6875" i="18"/>
  <c r="I6876" i="18"/>
  <c r="I6877" i="18"/>
  <c r="I6878" i="18"/>
  <c r="I6879" i="18"/>
  <c r="I6880" i="18"/>
  <c r="I6881" i="18"/>
  <c r="I6882" i="18"/>
  <c r="I6883" i="18"/>
  <c r="I6884" i="18"/>
  <c r="I6885" i="18"/>
  <c r="I6886" i="18"/>
  <c r="I6887" i="18"/>
  <c r="I6888" i="18"/>
  <c r="I6889" i="18"/>
  <c r="I6890" i="18"/>
  <c r="I6891" i="18"/>
  <c r="I6892" i="18"/>
  <c r="I6893" i="18"/>
  <c r="I6894" i="18"/>
  <c r="I6895" i="18"/>
  <c r="I6896" i="18"/>
  <c r="I6897" i="18"/>
  <c r="I6898" i="18"/>
  <c r="I6899" i="18"/>
  <c r="I6900" i="18"/>
  <c r="I6901" i="18"/>
  <c r="I6902" i="18"/>
  <c r="I6903" i="18"/>
  <c r="I6904" i="18"/>
  <c r="I6905" i="18"/>
  <c r="I6906" i="18"/>
  <c r="I6907" i="18"/>
  <c r="I6908" i="18"/>
  <c r="I6909" i="18"/>
  <c r="I6910" i="18"/>
  <c r="I6911" i="18"/>
  <c r="I6912" i="18"/>
  <c r="I6913" i="18"/>
  <c r="I6914" i="18"/>
  <c r="I6915" i="18"/>
  <c r="I6916" i="18"/>
  <c r="I6917" i="18"/>
  <c r="I6918" i="18"/>
  <c r="I6919" i="18"/>
  <c r="I6920" i="18"/>
  <c r="I6921" i="18"/>
  <c r="I6922" i="18"/>
  <c r="I6923" i="18"/>
  <c r="I6924" i="18"/>
  <c r="I6925" i="18"/>
  <c r="I6926" i="18"/>
  <c r="I6927" i="18"/>
  <c r="I6928" i="18"/>
  <c r="I6929" i="18"/>
  <c r="I6930" i="18"/>
  <c r="I6931" i="18"/>
  <c r="I6932" i="18"/>
  <c r="I6933" i="18"/>
  <c r="I6934" i="18"/>
  <c r="I6935" i="18"/>
  <c r="I6936" i="18"/>
  <c r="I6937" i="18"/>
  <c r="I6938" i="18"/>
  <c r="I6939" i="18"/>
  <c r="I6940" i="18"/>
  <c r="I6941" i="18"/>
  <c r="I6942" i="18"/>
  <c r="I6943" i="18"/>
  <c r="I6944" i="18"/>
  <c r="I6945" i="18"/>
  <c r="I6946" i="18"/>
  <c r="I6947" i="18"/>
  <c r="I6948" i="18"/>
  <c r="I6949" i="18"/>
  <c r="I6950" i="18"/>
  <c r="I6951" i="18"/>
  <c r="I6952" i="18"/>
  <c r="I6953" i="18"/>
  <c r="I6954" i="18"/>
  <c r="I6955" i="18"/>
  <c r="I6956" i="18"/>
  <c r="I6957" i="18"/>
  <c r="I6958" i="18"/>
  <c r="I6959" i="18"/>
  <c r="I6960" i="18"/>
  <c r="I6961" i="18"/>
  <c r="I6962" i="18"/>
  <c r="I6963" i="18"/>
  <c r="I6964" i="18"/>
  <c r="I6965" i="18"/>
  <c r="I6966" i="18"/>
  <c r="I6967" i="18"/>
  <c r="I6968" i="18"/>
  <c r="I6969" i="18"/>
  <c r="I6970" i="18"/>
  <c r="I6971" i="18"/>
  <c r="I6972" i="18"/>
  <c r="I6973" i="18"/>
  <c r="I6974" i="18"/>
  <c r="I6975" i="18"/>
  <c r="I6976" i="18"/>
  <c r="I6977" i="18"/>
  <c r="I6978" i="18"/>
  <c r="I6979" i="18"/>
  <c r="I6980" i="18"/>
  <c r="I6981" i="18"/>
  <c r="I6982" i="18"/>
  <c r="I6983" i="18"/>
  <c r="I6984" i="18"/>
  <c r="I6985" i="18"/>
  <c r="I6986" i="18"/>
  <c r="I6987" i="18"/>
  <c r="I6988" i="18"/>
  <c r="I6989" i="18"/>
  <c r="I6990" i="18"/>
  <c r="I6991" i="18"/>
  <c r="I6992" i="18"/>
  <c r="I6993" i="18"/>
  <c r="I6994" i="18"/>
  <c r="I6995" i="18"/>
  <c r="I6996" i="18"/>
  <c r="I6997" i="18"/>
  <c r="I6998" i="18"/>
  <c r="I6999" i="18"/>
  <c r="I7000" i="18"/>
  <c r="I7001" i="18"/>
  <c r="I7002" i="18"/>
  <c r="I7003" i="18"/>
  <c r="I7004" i="18"/>
  <c r="I7005" i="18"/>
  <c r="I7006" i="18"/>
  <c r="I7007" i="18"/>
  <c r="I7008" i="18"/>
  <c r="I7009" i="18"/>
  <c r="I7010" i="18"/>
  <c r="I7011" i="18"/>
  <c r="I7012" i="18"/>
  <c r="I7013" i="18"/>
  <c r="I7014" i="18"/>
  <c r="I7015" i="18"/>
  <c r="I7016" i="18"/>
  <c r="I7017" i="18"/>
  <c r="I7018" i="18"/>
  <c r="I7019" i="18"/>
  <c r="I7020" i="18"/>
  <c r="I7021" i="18"/>
  <c r="I7022" i="18"/>
  <c r="I7023" i="18"/>
  <c r="I7024" i="18"/>
  <c r="I7025" i="18"/>
  <c r="I7026" i="18"/>
  <c r="I7027" i="18"/>
  <c r="I7028" i="18"/>
  <c r="I7029" i="18"/>
  <c r="I7030" i="18"/>
  <c r="I7031" i="18"/>
  <c r="I7032" i="18"/>
  <c r="I7033" i="18"/>
  <c r="I7034" i="18"/>
  <c r="I7035" i="18"/>
  <c r="I7036" i="18"/>
  <c r="I7037" i="18"/>
  <c r="I7038" i="18"/>
  <c r="I7039" i="18"/>
  <c r="I7040" i="18"/>
  <c r="I7041" i="18"/>
  <c r="I7042" i="18"/>
  <c r="I7043" i="18"/>
  <c r="I7044" i="18"/>
  <c r="I7045" i="18"/>
  <c r="I7046" i="18"/>
  <c r="I7047" i="18"/>
  <c r="I7048" i="18"/>
  <c r="I7049" i="18"/>
  <c r="I7050" i="18"/>
  <c r="I7051" i="18"/>
  <c r="I7052" i="18"/>
  <c r="I7053" i="18"/>
  <c r="I7054" i="18"/>
  <c r="I7055" i="18"/>
  <c r="I7056" i="18"/>
  <c r="I7057" i="18"/>
  <c r="I7058" i="18"/>
  <c r="I7059" i="18"/>
  <c r="I7060" i="18"/>
  <c r="I7061" i="18"/>
  <c r="I7062" i="18"/>
  <c r="I7063" i="18"/>
  <c r="I7064" i="18"/>
  <c r="I7065" i="18"/>
  <c r="I7066" i="18"/>
  <c r="I7067" i="18"/>
  <c r="I7068" i="18"/>
  <c r="I7069" i="18"/>
  <c r="I7070" i="18"/>
  <c r="I7071" i="18"/>
  <c r="I7072" i="18"/>
  <c r="I7073" i="18"/>
  <c r="I7074" i="18"/>
  <c r="I7075" i="18"/>
  <c r="I7076" i="18"/>
  <c r="I7077" i="18"/>
  <c r="I7078" i="18"/>
  <c r="I7079" i="18"/>
  <c r="I7080" i="18"/>
  <c r="I7081" i="18"/>
  <c r="I7082" i="18"/>
  <c r="I7083" i="18"/>
  <c r="I7084" i="18"/>
  <c r="I7085" i="18"/>
  <c r="I7086" i="18"/>
  <c r="I7087" i="18"/>
  <c r="I7088" i="18"/>
  <c r="I7089" i="18"/>
  <c r="I7090" i="18"/>
  <c r="I7091" i="18"/>
  <c r="I7092" i="18"/>
  <c r="I7093" i="18"/>
  <c r="I7094" i="18"/>
  <c r="I7095" i="18"/>
  <c r="I7096" i="18"/>
  <c r="I7097" i="18"/>
  <c r="I7098" i="18"/>
  <c r="I7099" i="18"/>
  <c r="I7100" i="18"/>
  <c r="I7101" i="18"/>
  <c r="I7102" i="18"/>
  <c r="I7103" i="18"/>
  <c r="I7104" i="18"/>
  <c r="I7105" i="18"/>
  <c r="I7106" i="18"/>
  <c r="I7107" i="18"/>
  <c r="I7108" i="18"/>
  <c r="I7109" i="18"/>
  <c r="I7110" i="18"/>
  <c r="I7111" i="18"/>
  <c r="I7112" i="18"/>
  <c r="I7113" i="18"/>
  <c r="I7114" i="18"/>
  <c r="I7115" i="18"/>
  <c r="I7116" i="18"/>
  <c r="I7117" i="18"/>
  <c r="I7118" i="18"/>
  <c r="I7119" i="18"/>
  <c r="I7120" i="18"/>
  <c r="I7121" i="18"/>
  <c r="I7122" i="18"/>
  <c r="I7123" i="18"/>
  <c r="I7124" i="18"/>
  <c r="I7125" i="18"/>
  <c r="I7126" i="18"/>
  <c r="I7127" i="18"/>
  <c r="I7128" i="18"/>
  <c r="I7129" i="18"/>
  <c r="I7130" i="18"/>
  <c r="I7131" i="18"/>
  <c r="I7132" i="18"/>
  <c r="I7133" i="18"/>
  <c r="I7134" i="18"/>
  <c r="I7135" i="18"/>
  <c r="I7136" i="18"/>
  <c r="I7137" i="18"/>
  <c r="I7138" i="18"/>
  <c r="I7139" i="18"/>
  <c r="I7140" i="18"/>
  <c r="I7141" i="18"/>
  <c r="I7142" i="18"/>
  <c r="I7143" i="18"/>
  <c r="I7144" i="18"/>
  <c r="I7145" i="18"/>
  <c r="I7146" i="18"/>
  <c r="I7147" i="18"/>
  <c r="I7148" i="18"/>
  <c r="I7149" i="18"/>
  <c r="I7150" i="18"/>
  <c r="I7151" i="18"/>
  <c r="I7152" i="18"/>
  <c r="I7153" i="18"/>
  <c r="I7154" i="18"/>
  <c r="I7155" i="18"/>
  <c r="I7156" i="18"/>
  <c r="I7157" i="18"/>
  <c r="I7158" i="18"/>
  <c r="I7159" i="18"/>
  <c r="I7160" i="18"/>
  <c r="I7161" i="18"/>
  <c r="I7162" i="18"/>
  <c r="I7163" i="18"/>
  <c r="I7164" i="18"/>
  <c r="I7165" i="18"/>
  <c r="I7166" i="18"/>
  <c r="I7167" i="18"/>
  <c r="I7168" i="18"/>
  <c r="I7169" i="18"/>
  <c r="I7170" i="18"/>
  <c r="I7171" i="18"/>
  <c r="I7172" i="18"/>
  <c r="I7173" i="18"/>
  <c r="I7174" i="18"/>
  <c r="I7175" i="18"/>
  <c r="I7176" i="18"/>
  <c r="I7177" i="18"/>
  <c r="I7178" i="18"/>
  <c r="I7179" i="18"/>
  <c r="I7180" i="18"/>
  <c r="I7181" i="18"/>
  <c r="I7182" i="18"/>
  <c r="I7183" i="18"/>
  <c r="I7184" i="18"/>
  <c r="I7185" i="18"/>
  <c r="I7186" i="18"/>
  <c r="I7187" i="18"/>
  <c r="I7188" i="18"/>
  <c r="I7189" i="18"/>
  <c r="I7190" i="18"/>
  <c r="I7191" i="18"/>
  <c r="I7192" i="18"/>
  <c r="I7193" i="18"/>
  <c r="I7194" i="18"/>
  <c r="I7195" i="18"/>
  <c r="I7196" i="18"/>
  <c r="I7197" i="18"/>
  <c r="I7198" i="18"/>
  <c r="I7199" i="18"/>
  <c r="I7200" i="18"/>
  <c r="I7201" i="18"/>
  <c r="I7202" i="18"/>
  <c r="I7203" i="18"/>
  <c r="I7204" i="18"/>
  <c r="I7205" i="18"/>
  <c r="I7206" i="18"/>
  <c r="I7207" i="18"/>
  <c r="I7208" i="18"/>
  <c r="I7209" i="18"/>
  <c r="I7210" i="18"/>
  <c r="I7211" i="18"/>
  <c r="I7212" i="18"/>
  <c r="I7213" i="18"/>
  <c r="I7214" i="18"/>
  <c r="I7215" i="18"/>
  <c r="I7216" i="18"/>
  <c r="I7217" i="18"/>
  <c r="I7218" i="18"/>
  <c r="I7219" i="18"/>
  <c r="I7220" i="18"/>
  <c r="I7221" i="18"/>
  <c r="I7222" i="18"/>
  <c r="I7223" i="18"/>
  <c r="I7224" i="18"/>
  <c r="I7225" i="18"/>
  <c r="I7226" i="18"/>
  <c r="I7227" i="18"/>
  <c r="I7228" i="18"/>
  <c r="I7229" i="18"/>
  <c r="I7230" i="18"/>
  <c r="I7231" i="18"/>
  <c r="I7232" i="18"/>
  <c r="I7233" i="18"/>
  <c r="I7234" i="18"/>
  <c r="I7235" i="18"/>
  <c r="I7236" i="18"/>
  <c r="I7237" i="18"/>
  <c r="I7238" i="18"/>
  <c r="I7239" i="18"/>
  <c r="I7240" i="18"/>
  <c r="I7241" i="18"/>
  <c r="I7242" i="18"/>
  <c r="I7243" i="18"/>
  <c r="I7244" i="18"/>
  <c r="I7245" i="18"/>
  <c r="I7246" i="18"/>
  <c r="I7247" i="18"/>
  <c r="I7248" i="18"/>
  <c r="I7249" i="18"/>
  <c r="I7250" i="18"/>
  <c r="I7251" i="18"/>
  <c r="I7252" i="18"/>
  <c r="I7253" i="18"/>
  <c r="I7254" i="18"/>
  <c r="I7255" i="18"/>
  <c r="I7256" i="18"/>
  <c r="I7257" i="18"/>
  <c r="I7258" i="18"/>
  <c r="I7259" i="18"/>
  <c r="I7260" i="18"/>
  <c r="I7261" i="18"/>
  <c r="I7262" i="18"/>
  <c r="I7263" i="18"/>
  <c r="I7264" i="18"/>
  <c r="I7265" i="18"/>
  <c r="I7266" i="18"/>
  <c r="I7267" i="18"/>
  <c r="I7268" i="18"/>
  <c r="I7269" i="18"/>
  <c r="I7270" i="18"/>
  <c r="I7271" i="18"/>
  <c r="I7272" i="18"/>
  <c r="I7273" i="18"/>
  <c r="I7274" i="18"/>
  <c r="I7275" i="18"/>
  <c r="I7276" i="18"/>
  <c r="I7277" i="18"/>
  <c r="I7278" i="18"/>
  <c r="I7279" i="18"/>
  <c r="I7280" i="18"/>
  <c r="I7281" i="18"/>
  <c r="I7282" i="18"/>
  <c r="I7283" i="18"/>
  <c r="I7284" i="18"/>
  <c r="I7285" i="18"/>
  <c r="I7286" i="18"/>
  <c r="I7287" i="18"/>
  <c r="I7288" i="18"/>
  <c r="I7289" i="18"/>
  <c r="I7290" i="18"/>
  <c r="I7291" i="18"/>
  <c r="I7292" i="18"/>
  <c r="I7293" i="18"/>
  <c r="I7294" i="18"/>
  <c r="I7295" i="18"/>
  <c r="I7296" i="18"/>
  <c r="I7297" i="18"/>
  <c r="I7298" i="18"/>
  <c r="I7299" i="18"/>
  <c r="I7300" i="18"/>
  <c r="I7301" i="18"/>
  <c r="I7302" i="18"/>
  <c r="I7303" i="18"/>
  <c r="I7304" i="18"/>
  <c r="I7305" i="18"/>
  <c r="I7306" i="18"/>
  <c r="I7307" i="18"/>
  <c r="I7308" i="18"/>
  <c r="I7309" i="18"/>
  <c r="I7310" i="18"/>
  <c r="I7311" i="18"/>
  <c r="I7312" i="18"/>
  <c r="I7313" i="18"/>
  <c r="I7314" i="18"/>
  <c r="I7315" i="18"/>
  <c r="I7316" i="18"/>
  <c r="I7317" i="18"/>
  <c r="I7318" i="18"/>
  <c r="I7319" i="18"/>
  <c r="I7320" i="18"/>
  <c r="I7321" i="18"/>
  <c r="I7322" i="18"/>
  <c r="I7323" i="18"/>
  <c r="I7324" i="18"/>
  <c r="I7325" i="18"/>
  <c r="I7326" i="18"/>
  <c r="I7327" i="18"/>
  <c r="I7328" i="18"/>
  <c r="I7329" i="18"/>
  <c r="I7330" i="18"/>
  <c r="I7331" i="18"/>
  <c r="I7332" i="18"/>
  <c r="I7333" i="18"/>
  <c r="I7334" i="18"/>
  <c r="I7335" i="18"/>
  <c r="I7336" i="18"/>
  <c r="I7337" i="18"/>
  <c r="I7338" i="18"/>
  <c r="I7339" i="18"/>
  <c r="I7340" i="18"/>
  <c r="I7341" i="18"/>
  <c r="I7342" i="18"/>
  <c r="I7343" i="18"/>
  <c r="I7344" i="18"/>
  <c r="I7345" i="18"/>
  <c r="I7346" i="18"/>
  <c r="I7347" i="18"/>
  <c r="I7348" i="18"/>
  <c r="I7349" i="18"/>
  <c r="I7350" i="18"/>
  <c r="I7351" i="18"/>
  <c r="I7352" i="18"/>
  <c r="I7353" i="18"/>
  <c r="I7354" i="18"/>
  <c r="I7355" i="18"/>
  <c r="I7356" i="18"/>
  <c r="I7357" i="18"/>
  <c r="I7358" i="18"/>
  <c r="I7359" i="18"/>
  <c r="I7360" i="18"/>
  <c r="I7361" i="18"/>
  <c r="I7362" i="18"/>
  <c r="I7363" i="18"/>
  <c r="I7364" i="18"/>
  <c r="I7365" i="18"/>
  <c r="I7366" i="18"/>
  <c r="I7367" i="18"/>
  <c r="I7368" i="18"/>
  <c r="I7369" i="18"/>
  <c r="I7370" i="18"/>
  <c r="I7371" i="18"/>
  <c r="I7372" i="18"/>
  <c r="I7373" i="18"/>
  <c r="I7374" i="18"/>
  <c r="I7375" i="18"/>
  <c r="I7376" i="18"/>
  <c r="I7377" i="18"/>
  <c r="I7378" i="18"/>
  <c r="I7379" i="18"/>
  <c r="I7380" i="18"/>
  <c r="I7381" i="18"/>
  <c r="I7382" i="18"/>
  <c r="I7383" i="18"/>
  <c r="I7384" i="18"/>
  <c r="I7385" i="18"/>
  <c r="I7386" i="18"/>
  <c r="I7387" i="18"/>
  <c r="I7388" i="18"/>
  <c r="I7389" i="18"/>
  <c r="I7390" i="18"/>
  <c r="I7391" i="18"/>
  <c r="I7392" i="18"/>
  <c r="I7393" i="18"/>
  <c r="I7394" i="18"/>
  <c r="I7395" i="18"/>
  <c r="I7396" i="18"/>
  <c r="I7397" i="18"/>
  <c r="I7398" i="18"/>
  <c r="I7399" i="18"/>
  <c r="I7400" i="18"/>
  <c r="I7401" i="18"/>
  <c r="I7402" i="18"/>
  <c r="I7403" i="18"/>
  <c r="I7404" i="18"/>
  <c r="I7405" i="18"/>
  <c r="I7406" i="18"/>
  <c r="I7407" i="18"/>
  <c r="I7408" i="18"/>
  <c r="I7409" i="18"/>
  <c r="I7410" i="18"/>
  <c r="I7411" i="18"/>
  <c r="I7412" i="18"/>
  <c r="I7413" i="18"/>
  <c r="I7414" i="18"/>
  <c r="I7415" i="18"/>
  <c r="I7416" i="18"/>
  <c r="I7417" i="18"/>
  <c r="I7418" i="18"/>
  <c r="I7419" i="18"/>
  <c r="I7420" i="18"/>
  <c r="I7421" i="18"/>
  <c r="I7422" i="18"/>
  <c r="I7423" i="18"/>
  <c r="I7424" i="18"/>
  <c r="I7425" i="18"/>
  <c r="I7426" i="18"/>
  <c r="I7427" i="18"/>
  <c r="I7428" i="18"/>
  <c r="I7429" i="18"/>
  <c r="I7430" i="18"/>
  <c r="I7431" i="18"/>
  <c r="I7432" i="18"/>
  <c r="I7433" i="18"/>
  <c r="I7434" i="18"/>
  <c r="I7435" i="18"/>
  <c r="I7436" i="18"/>
  <c r="I7437" i="18"/>
  <c r="I7438" i="18"/>
  <c r="I7439" i="18"/>
  <c r="I7440" i="18"/>
  <c r="I7441" i="18"/>
  <c r="I7442" i="18"/>
  <c r="I7443" i="18"/>
  <c r="I7444" i="18"/>
  <c r="I7445" i="18"/>
  <c r="I7446" i="18"/>
  <c r="I7447" i="18"/>
  <c r="I7448" i="18"/>
  <c r="I7449" i="18"/>
  <c r="I7450" i="18"/>
  <c r="I7451" i="18"/>
  <c r="I7452" i="18"/>
  <c r="I7453" i="18"/>
  <c r="I7454" i="18"/>
  <c r="I7455" i="18"/>
  <c r="I7456" i="18"/>
  <c r="I7457" i="18"/>
  <c r="I7458" i="18"/>
  <c r="I7459" i="18"/>
  <c r="I7460" i="18"/>
  <c r="I7461" i="18"/>
  <c r="I7462" i="18"/>
  <c r="I7463" i="18"/>
  <c r="I7464" i="18"/>
  <c r="I7465" i="18"/>
  <c r="I7466" i="18"/>
  <c r="I7467" i="18"/>
  <c r="I7468" i="18"/>
  <c r="I7469" i="18"/>
  <c r="I7470" i="18"/>
  <c r="I7471" i="18"/>
  <c r="I7472" i="18"/>
  <c r="I7473" i="18"/>
  <c r="I7474" i="18"/>
  <c r="I7475" i="18"/>
  <c r="I7476" i="18"/>
  <c r="I7477" i="18"/>
  <c r="I7478" i="18"/>
  <c r="I7479" i="18"/>
  <c r="I7480" i="18"/>
  <c r="I7481" i="18"/>
  <c r="I7482" i="18"/>
  <c r="I7483" i="18"/>
  <c r="I7484" i="18"/>
  <c r="I7485" i="18"/>
  <c r="I7486" i="18"/>
  <c r="I7487" i="18"/>
  <c r="I7488" i="18"/>
  <c r="I7489" i="18"/>
  <c r="I7490" i="18"/>
  <c r="I7491" i="18"/>
  <c r="I7492" i="18"/>
  <c r="I7493" i="18"/>
  <c r="I7494" i="18"/>
  <c r="I7495" i="18"/>
  <c r="I7496" i="18"/>
  <c r="I7497" i="18"/>
  <c r="I7498" i="18"/>
  <c r="I7499" i="18"/>
  <c r="I7500" i="18"/>
  <c r="I7501" i="18"/>
  <c r="I7502" i="18"/>
  <c r="I7503" i="18"/>
  <c r="I7504" i="18"/>
  <c r="I7505" i="18"/>
  <c r="I7506" i="18"/>
  <c r="I7507" i="18"/>
  <c r="I7508" i="18"/>
  <c r="I7509" i="18"/>
  <c r="I7510" i="18"/>
  <c r="I7511" i="18"/>
  <c r="I7512" i="18"/>
  <c r="I7513" i="18"/>
  <c r="I7514" i="18"/>
  <c r="I7515" i="18"/>
  <c r="I7516" i="18"/>
  <c r="I7517" i="18"/>
  <c r="I7518" i="18"/>
  <c r="I7519" i="18"/>
  <c r="I7520" i="18"/>
  <c r="I7521" i="18"/>
  <c r="I7522" i="18"/>
  <c r="I7523" i="18"/>
  <c r="I7524" i="18"/>
  <c r="I7525" i="18"/>
  <c r="I7526" i="18"/>
  <c r="I7527" i="18"/>
  <c r="I7528" i="18"/>
  <c r="I7529" i="18"/>
  <c r="I7530" i="18"/>
  <c r="I7531" i="18"/>
  <c r="I7532" i="18"/>
  <c r="I7533" i="18"/>
  <c r="I7534" i="18"/>
  <c r="I7535" i="18"/>
  <c r="I7536" i="18"/>
  <c r="I7537" i="18"/>
  <c r="I7538" i="18"/>
  <c r="I7539" i="18"/>
  <c r="I7540" i="18"/>
  <c r="I7541" i="18"/>
  <c r="I7542" i="18"/>
  <c r="I7543" i="18"/>
  <c r="I7544" i="18"/>
  <c r="I7545" i="18"/>
  <c r="I7546" i="18"/>
  <c r="I7547" i="18"/>
  <c r="I7548" i="18"/>
  <c r="I7549" i="18"/>
  <c r="I7550" i="18"/>
  <c r="I7551" i="18"/>
  <c r="I7552" i="18"/>
  <c r="I7553" i="18"/>
  <c r="I7554" i="18"/>
  <c r="I7555" i="18"/>
  <c r="I7556" i="18"/>
  <c r="I7557" i="18"/>
  <c r="I7558" i="18"/>
  <c r="I7559" i="18"/>
  <c r="I7560" i="18"/>
  <c r="I7561" i="18"/>
  <c r="I7562" i="18"/>
  <c r="I7563" i="18"/>
  <c r="I7564" i="18"/>
  <c r="I7565" i="18"/>
  <c r="I7566" i="18"/>
  <c r="I7567" i="18"/>
  <c r="I7568" i="18"/>
  <c r="I7569" i="18"/>
  <c r="I7570" i="18"/>
  <c r="I7571" i="18"/>
  <c r="I7572" i="18"/>
  <c r="I7573" i="18"/>
  <c r="I7574" i="18"/>
  <c r="I7575" i="18"/>
  <c r="I7576" i="18"/>
  <c r="I7577" i="18"/>
  <c r="I7578" i="18"/>
  <c r="I7579" i="18"/>
  <c r="I7580" i="18"/>
  <c r="I7581" i="18"/>
  <c r="I7582" i="18"/>
  <c r="I7583" i="18"/>
  <c r="I7584" i="18"/>
  <c r="I7585" i="18"/>
  <c r="I7586" i="18"/>
  <c r="I7587" i="18"/>
  <c r="I7588" i="18"/>
  <c r="I7589" i="18"/>
  <c r="I7590" i="18"/>
  <c r="I7591" i="18"/>
  <c r="I7592" i="18"/>
  <c r="I7593" i="18"/>
  <c r="I7594" i="18"/>
  <c r="I7595" i="18"/>
  <c r="I7596" i="18"/>
  <c r="I7597" i="18"/>
  <c r="I7598" i="18"/>
  <c r="I7599" i="18"/>
  <c r="I7600" i="18"/>
  <c r="I7601" i="18"/>
  <c r="I7602" i="18"/>
  <c r="I7603" i="18"/>
  <c r="I7604" i="18"/>
  <c r="I7605" i="18"/>
  <c r="I7606" i="18"/>
  <c r="I7607" i="18"/>
  <c r="I7608" i="18"/>
  <c r="I7609" i="18"/>
  <c r="I7610" i="18"/>
  <c r="I7611" i="18"/>
  <c r="I7612" i="18"/>
  <c r="I7613" i="18"/>
  <c r="I7614" i="18"/>
  <c r="I7615" i="18"/>
  <c r="I7616" i="18"/>
  <c r="I7617" i="18"/>
  <c r="I7618" i="18"/>
  <c r="I7619" i="18"/>
  <c r="I7620" i="18"/>
  <c r="I7621" i="18"/>
  <c r="I7622" i="18"/>
  <c r="I7623" i="18"/>
  <c r="I7624" i="18"/>
  <c r="I7625" i="18"/>
  <c r="I7626" i="18"/>
  <c r="I7627" i="18"/>
  <c r="I7628" i="18"/>
  <c r="I7629" i="18"/>
  <c r="I7630" i="18"/>
  <c r="I7631" i="18"/>
  <c r="I7632" i="18"/>
  <c r="I7633" i="18"/>
  <c r="I7634" i="18"/>
  <c r="I7635" i="18"/>
  <c r="I7636" i="18"/>
  <c r="I7637" i="18"/>
  <c r="I7638" i="18"/>
  <c r="I7639" i="18"/>
  <c r="I7640" i="18"/>
  <c r="I7641" i="18"/>
  <c r="I7642" i="18"/>
  <c r="I7643" i="18"/>
  <c r="I7644" i="18"/>
  <c r="I7645" i="18"/>
  <c r="I7646" i="18"/>
  <c r="I7647" i="18"/>
  <c r="I7648" i="18"/>
  <c r="I7649" i="18"/>
  <c r="I7650" i="18"/>
  <c r="I7651" i="18"/>
  <c r="I7652" i="18"/>
  <c r="I7653" i="18"/>
  <c r="I7654" i="18"/>
  <c r="I7655" i="18"/>
  <c r="I7656" i="18"/>
  <c r="I7657" i="18"/>
  <c r="I7658" i="18"/>
  <c r="I7659" i="18"/>
  <c r="I7660" i="18"/>
  <c r="I7661" i="18"/>
  <c r="I7662" i="18"/>
  <c r="I7663" i="18"/>
  <c r="I7664" i="18"/>
  <c r="I7665" i="18"/>
  <c r="I7666" i="18"/>
  <c r="I7667" i="18"/>
  <c r="I7668" i="18"/>
  <c r="I7669" i="18"/>
  <c r="I7670" i="18"/>
  <c r="I7671" i="18"/>
  <c r="I7672" i="18"/>
  <c r="I7673" i="18"/>
  <c r="I7674" i="18"/>
  <c r="I7675" i="18"/>
  <c r="I7676" i="18"/>
  <c r="I7677" i="18"/>
  <c r="I7678" i="18"/>
  <c r="I7679" i="18"/>
  <c r="I7680" i="18"/>
  <c r="I7681" i="18"/>
  <c r="I7682" i="18"/>
  <c r="I7683" i="18"/>
  <c r="I7684" i="18"/>
  <c r="I7685" i="18"/>
  <c r="I7686" i="18"/>
  <c r="I7687" i="18"/>
  <c r="I7688" i="18"/>
  <c r="I7689" i="18"/>
  <c r="I7690" i="18"/>
  <c r="I7691" i="18"/>
  <c r="I7692" i="18"/>
  <c r="I7693" i="18"/>
  <c r="I7694" i="18"/>
  <c r="I7695" i="18"/>
  <c r="I7696" i="18"/>
  <c r="I7697" i="18"/>
  <c r="I7698" i="18"/>
  <c r="I7699" i="18"/>
  <c r="I7700" i="18"/>
  <c r="I7701" i="18"/>
  <c r="I7702" i="18"/>
  <c r="I7703" i="18"/>
  <c r="I7704" i="18"/>
  <c r="I7705" i="18"/>
  <c r="I7706" i="18"/>
  <c r="I7707" i="18"/>
  <c r="I7708" i="18"/>
  <c r="I7709" i="18"/>
  <c r="I7710" i="18"/>
  <c r="I7711" i="18"/>
  <c r="I7712" i="18"/>
  <c r="I7713" i="18"/>
  <c r="I7714" i="18"/>
  <c r="I7715" i="18"/>
  <c r="I7716" i="18"/>
  <c r="I7717" i="18"/>
  <c r="I7718" i="18"/>
  <c r="I7719" i="18"/>
  <c r="I7720" i="18"/>
  <c r="I7721" i="18"/>
  <c r="I7722" i="18"/>
  <c r="I7723" i="18"/>
  <c r="I7724" i="18"/>
  <c r="I7725" i="18"/>
  <c r="I7726" i="18"/>
  <c r="I7727" i="18"/>
  <c r="I7728" i="18"/>
  <c r="I7729" i="18"/>
  <c r="I7730" i="18"/>
  <c r="I7731" i="18"/>
  <c r="I7732" i="18"/>
  <c r="I7733" i="18"/>
  <c r="I7734" i="18"/>
  <c r="I7735" i="18"/>
  <c r="I7736" i="18"/>
  <c r="I7737" i="18"/>
  <c r="I7738" i="18"/>
  <c r="I7739" i="18"/>
  <c r="I7740" i="18"/>
  <c r="I7741" i="18"/>
  <c r="I7742" i="18"/>
  <c r="I7743" i="18"/>
  <c r="I7744" i="18"/>
  <c r="I7745" i="18"/>
  <c r="I7746" i="18"/>
  <c r="I7747" i="18"/>
  <c r="I7748" i="18"/>
  <c r="I7749" i="18"/>
  <c r="I7750" i="18"/>
  <c r="I7751" i="18"/>
  <c r="I7752" i="18"/>
  <c r="I7753" i="18"/>
  <c r="I7754" i="18"/>
  <c r="I7755" i="18"/>
  <c r="I7756" i="18"/>
  <c r="I7757" i="18"/>
  <c r="I7758" i="18"/>
  <c r="I7759" i="18"/>
  <c r="I7760" i="18"/>
  <c r="I7761" i="18"/>
  <c r="I7762" i="18"/>
  <c r="I7763" i="18"/>
  <c r="I7764" i="18"/>
  <c r="I7765" i="18"/>
  <c r="I7766" i="18"/>
  <c r="I7767" i="18"/>
  <c r="I7768" i="18"/>
  <c r="I7769" i="18"/>
  <c r="I7770" i="18"/>
  <c r="I7771" i="18"/>
  <c r="I7772" i="18"/>
  <c r="I7773" i="18"/>
  <c r="I7774" i="18"/>
  <c r="I7775" i="18"/>
  <c r="I7776" i="18"/>
  <c r="I7777" i="18"/>
  <c r="I7778" i="18"/>
  <c r="I7779" i="18"/>
  <c r="I7780" i="18"/>
  <c r="I7781" i="18"/>
  <c r="I7782" i="18"/>
  <c r="I7783" i="18"/>
  <c r="I7784" i="18"/>
  <c r="I7785" i="18"/>
  <c r="I7786" i="18"/>
  <c r="I7787" i="18"/>
  <c r="I7788" i="18"/>
  <c r="I7789" i="18"/>
  <c r="I7790" i="18"/>
  <c r="I7791" i="18"/>
  <c r="I7792" i="18"/>
  <c r="I7793" i="18"/>
  <c r="I7794" i="18"/>
  <c r="I7795" i="18"/>
  <c r="I7796" i="18"/>
  <c r="I7797" i="18"/>
  <c r="I7798" i="18"/>
  <c r="I7799" i="18"/>
  <c r="I7800" i="18"/>
  <c r="I7801" i="18"/>
  <c r="I7802" i="18"/>
  <c r="I7803" i="18"/>
  <c r="I7804" i="18"/>
  <c r="I7805" i="18"/>
  <c r="I7806" i="18"/>
  <c r="I7807" i="18"/>
  <c r="I7808" i="18"/>
  <c r="I7809" i="18"/>
  <c r="I7810" i="18"/>
  <c r="I7811" i="18"/>
  <c r="I7812" i="18"/>
  <c r="I7813" i="18"/>
  <c r="I7814" i="18"/>
  <c r="I7815" i="18"/>
  <c r="I7816" i="18"/>
  <c r="I7817" i="18"/>
  <c r="I7818" i="18"/>
  <c r="I7819" i="18"/>
  <c r="I7820" i="18"/>
  <c r="I7821" i="18"/>
  <c r="I7822" i="18"/>
  <c r="I7823" i="18"/>
  <c r="I7824" i="18"/>
  <c r="I7825" i="18"/>
  <c r="I7826" i="18"/>
  <c r="I7827" i="18"/>
  <c r="I7828" i="18"/>
  <c r="I7829" i="18"/>
  <c r="I7830" i="18"/>
  <c r="I7831" i="18"/>
  <c r="I7832" i="18"/>
  <c r="I7833" i="18"/>
  <c r="I7834" i="18"/>
  <c r="I7835" i="18"/>
  <c r="I7836" i="18"/>
  <c r="I7837" i="18"/>
  <c r="I7838" i="18"/>
  <c r="I7839" i="18"/>
  <c r="I7840" i="18"/>
  <c r="I7841" i="18"/>
  <c r="I7842" i="18"/>
  <c r="I7843" i="18"/>
  <c r="I7844" i="18"/>
  <c r="I7845" i="18"/>
  <c r="I7846" i="18"/>
  <c r="I7847" i="18"/>
  <c r="I7848" i="18"/>
  <c r="I7849" i="18"/>
  <c r="I7850" i="18"/>
  <c r="I7851" i="18"/>
  <c r="I7852" i="18"/>
  <c r="I7853" i="18"/>
  <c r="I7854" i="18"/>
  <c r="I7855" i="18"/>
  <c r="I7856" i="18"/>
  <c r="I7857" i="18"/>
  <c r="I7858" i="18"/>
  <c r="I7859" i="18"/>
  <c r="I7860" i="18"/>
  <c r="I7861" i="18"/>
  <c r="I7862" i="18"/>
  <c r="I7863" i="18"/>
  <c r="I7864" i="18"/>
  <c r="I7865" i="18"/>
  <c r="I7866" i="18"/>
  <c r="I7867" i="18"/>
  <c r="I7868" i="18"/>
  <c r="I7869" i="18"/>
  <c r="I7870" i="18"/>
  <c r="I7871" i="18"/>
  <c r="I7872" i="18"/>
  <c r="I7873" i="18"/>
  <c r="I7874" i="18"/>
  <c r="I7875" i="18"/>
  <c r="I7876" i="18"/>
  <c r="I7877" i="18"/>
  <c r="I7878" i="18"/>
  <c r="I7879" i="18"/>
  <c r="I7880" i="18"/>
  <c r="I7881" i="18"/>
  <c r="I7882" i="18"/>
  <c r="I7883" i="18"/>
  <c r="I7884" i="18"/>
  <c r="I7885" i="18"/>
  <c r="I7886" i="18"/>
  <c r="I7887" i="18"/>
  <c r="I7888" i="18"/>
  <c r="I7889" i="18"/>
  <c r="I7890" i="18"/>
  <c r="I7891" i="18"/>
  <c r="I7892" i="18"/>
  <c r="I7893" i="18"/>
  <c r="I7894" i="18"/>
  <c r="I7895" i="18"/>
  <c r="I7896" i="18"/>
  <c r="I7897" i="18"/>
  <c r="I7898" i="18"/>
  <c r="I7899" i="18"/>
  <c r="I7900" i="18"/>
  <c r="I7901" i="18"/>
  <c r="I7902" i="18"/>
  <c r="I7903" i="18"/>
  <c r="I7904" i="18"/>
  <c r="I7905" i="18"/>
  <c r="I7906" i="18"/>
  <c r="I7907" i="18"/>
  <c r="I7908" i="18"/>
  <c r="I7909" i="18"/>
  <c r="I7910" i="18"/>
  <c r="I7911" i="18"/>
  <c r="I7912" i="18"/>
  <c r="I7913" i="18"/>
  <c r="I7914" i="18"/>
  <c r="I7915" i="18"/>
  <c r="I7916" i="18"/>
  <c r="I7917" i="18"/>
  <c r="I7918" i="18"/>
  <c r="I7919" i="18"/>
  <c r="I7920" i="18"/>
  <c r="I7921" i="18"/>
  <c r="I7922" i="18"/>
  <c r="I7923" i="18"/>
  <c r="I7924" i="18"/>
  <c r="I7925" i="18"/>
  <c r="I7926" i="18"/>
  <c r="I7927" i="18"/>
  <c r="I7928" i="18"/>
  <c r="I7929" i="18"/>
  <c r="I7930" i="18"/>
  <c r="I7931" i="18"/>
  <c r="I7932" i="18"/>
  <c r="I7933" i="18"/>
  <c r="I7934" i="18"/>
  <c r="I7935" i="18"/>
  <c r="I7936" i="18"/>
  <c r="I7937" i="18"/>
  <c r="I7938" i="18"/>
  <c r="I7939" i="18"/>
  <c r="I7940" i="18"/>
  <c r="I7941" i="18"/>
  <c r="I7942" i="18"/>
  <c r="I7943" i="18"/>
  <c r="I7944" i="18"/>
  <c r="I7945" i="18"/>
  <c r="I7946" i="18"/>
  <c r="I7947" i="18"/>
  <c r="I7948" i="18"/>
  <c r="I7949" i="18"/>
  <c r="I7950" i="18"/>
  <c r="I7951" i="18"/>
  <c r="I7952" i="18"/>
  <c r="I7953" i="18"/>
  <c r="I7954" i="18"/>
  <c r="I7955" i="18"/>
  <c r="I7956" i="18"/>
  <c r="I7957" i="18"/>
  <c r="I7958" i="18"/>
  <c r="I7959" i="18"/>
  <c r="I7960" i="18"/>
  <c r="I7961" i="18"/>
  <c r="I7962" i="18"/>
  <c r="I7963" i="18"/>
  <c r="I7964" i="18"/>
  <c r="I7965" i="18"/>
  <c r="I7966" i="18"/>
  <c r="I7967" i="18"/>
  <c r="I7968" i="18"/>
  <c r="I7969" i="18"/>
  <c r="I7970" i="18"/>
  <c r="I7971" i="18"/>
  <c r="I7972" i="18"/>
  <c r="I7973" i="18"/>
  <c r="I7974" i="18"/>
  <c r="I7975" i="18"/>
  <c r="I7976" i="18"/>
  <c r="I7977" i="18"/>
  <c r="I7978" i="18"/>
  <c r="I7979" i="18"/>
  <c r="I7980" i="18"/>
  <c r="I7981" i="18"/>
  <c r="I7982" i="18"/>
  <c r="I7983" i="18"/>
  <c r="I7984" i="18"/>
  <c r="I7985" i="18"/>
  <c r="I7986" i="18"/>
  <c r="I7987" i="18"/>
  <c r="I7988" i="18"/>
  <c r="I7989" i="18"/>
  <c r="I7990" i="18"/>
  <c r="I7991" i="18"/>
  <c r="I7992" i="18"/>
  <c r="I7993" i="18"/>
  <c r="I7994" i="18"/>
  <c r="I7995" i="18"/>
  <c r="I7996" i="18"/>
  <c r="I7997" i="18"/>
  <c r="I7998" i="18"/>
  <c r="I7999" i="18"/>
  <c r="I8000" i="18"/>
  <c r="I8001" i="18"/>
  <c r="I8002" i="18"/>
  <c r="I8003" i="18"/>
  <c r="I8004" i="18"/>
  <c r="I8005" i="18"/>
  <c r="I8006" i="18"/>
  <c r="I8007" i="18"/>
  <c r="I8008" i="18"/>
  <c r="I8009" i="18"/>
  <c r="I8010" i="18"/>
  <c r="I8011" i="18"/>
  <c r="I8012" i="18"/>
  <c r="I8013" i="18"/>
  <c r="I8014" i="18"/>
  <c r="I8015" i="18"/>
  <c r="I8016" i="18"/>
  <c r="I8017" i="18"/>
  <c r="I8018" i="18"/>
  <c r="I8019" i="18"/>
  <c r="I8020" i="18"/>
  <c r="I8021" i="18"/>
  <c r="I8022" i="18"/>
  <c r="I8023" i="18"/>
  <c r="I8024" i="18"/>
  <c r="I8025" i="18"/>
  <c r="I8026" i="18"/>
  <c r="I8027" i="18"/>
  <c r="I8028" i="18"/>
  <c r="I8029" i="18"/>
  <c r="I8030" i="18"/>
  <c r="I8031" i="18"/>
  <c r="I8032" i="18"/>
  <c r="I8033" i="18"/>
  <c r="I8034" i="18"/>
  <c r="I8035" i="18"/>
  <c r="I8036" i="18"/>
  <c r="I8037" i="18"/>
  <c r="I8038" i="18"/>
  <c r="I8039" i="18"/>
  <c r="I8040" i="18"/>
  <c r="I8041" i="18"/>
  <c r="I8042" i="18"/>
  <c r="I8043" i="18"/>
  <c r="I8044" i="18"/>
  <c r="I8045" i="18"/>
  <c r="I8046" i="18"/>
  <c r="I8047" i="18"/>
  <c r="I8048" i="18"/>
  <c r="I8049" i="18"/>
  <c r="I8050" i="18"/>
  <c r="I8051" i="18"/>
  <c r="I8052" i="18"/>
  <c r="I8053" i="18"/>
  <c r="I8054" i="18"/>
  <c r="I8055" i="18"/>
  <c r="I8056" i="18"/>
  <c r="I8057" i="18"/>
  <c r="I8058" i="18"/>
  <c r="I8059" i="18"/>
  <c r="I8060" i="18"/>
  <c r="I8061" i="18"/>
  <c r="I8062" i="18"/>
  <c r="I8063" i="18"/>
  <c r="I8064" i="18"/>
  <c r="I8065" i="18"/>
  <c r="I8066" i="18"/>
  <c r="I8067" i="18"/>
  <c r="I8068" i="18"/>
  <c r="I8069" i="18"/>
  <c r="I8070" i="18"/>
  <c r="I8071" i="18"/>
  <c r="I8072" i="18"/>
  <c r="I8073" i="18"/>
  <c r="I8074" i="18"/>
  <c r="I8075" i="18"/>
  <c r="I8076" i="18"/>
  <c r="I8077" i="18"/>
  <c r="I8078" i="18"/>
  <c r="I8079" i="18"/>
  <c r="I8080" i="18"/>
  <c r="I8081" i="18"/>
  <c r="I8082" i="18"/>
  <c r="I8083" i="18"/>
  <c r="I8084" i="18"/>
  <c r="I8085" i="18"/>
  <c r="I8086" i="18"/>
  <c r="I8087" i="18"/>
  <c r="I8088" i="18"/>
  <c r="I8089" i="18"/>
  <c r="I8090" i="18"/>
  <c r="I8091" i="18"/>
  <c r="I8092" i="18"/>
  <c r="I8093" i="18"/>
  <c r="I8094" i="18"/>
  <c r="I8095" i="18"/>
  <c r="I8096" i="18"/>
  <c r="I8097" i="18"/>
  <c r="I8098" i="18"/>
  <c r="I8099" i="18"/>
  <c r="I8100" i="18"/>
  <c r="I8101" i="18"/>
  <c r="I8102" i="18"/>
  <c r="I8103" i="18"/>
  <c r="I8104" i="18"/>
  <c r="I8105" i="18"/>
  <c r="I8106" i="18"/>
  <c r="I8107" i="18"/>
  <c r="I8108" i="18"/>
  <c r="I8109" i="18"/>
  <c r="I8110" i="18"/>
  <c r="I8111" i="18"/>
  <c r="I8112" i="18"/>
  <c r="I8113" i="18"/>
  <c r="I8114" i="18"/>
  <c r="I8115" i="18"/>
  <c r="I8116" i="18"/>
  <c r="I8117" i="18"/>
  <c r="I8118" i="18"/>
  <c r="I8119" i="18"/>
  <c r="I8120" i="18"/>
  <c r="I8121" i="18"/>
  <c r="I8122" i="18"/>
  <c r="I8123" i="18"/>
  <c r="I8124" i="18"/>
  <c r="I8125" i="18"/>
  <c r="I8126" i="18"/>
  <c r="I8127" i="18"/>
  <c r="I8128" i="18"/>
  <c r="I8129" i="18"/>
  <c r="I8130" i="18"/>
  <c r="I8131" i="18"/>
  <c r="I8132" i="18"/>
  <c r="I8133" i="18"/>
  <c r="I8134" i="18"/>
  <c r="I8135" i="18"/>
  <c r="I8136" i="18"/>
  <c r="I8137" i="18"/>
  <c r="I8138" i="18"/>
  <c r="I8139" i="18"/>
  <c r="I8140" i="18"/>
  <c r="I8141" i="18"/>
  <c r="I8142" i="18"/>
  <c r="I8143" i="18"/>
  <c r="I8144" i="18"/>
  <c r="I8145" i="18"/>
  <c r="I8146" i="18"/>
  <c r="I8147" i="18"/>
  <c r="I8148" i="18"/>
  <c r="I8149" i="18"/>
  <c r="I8150" i="18"/>
  <c r="I8151" i="18"/>
  <c r="I8152" i="18"/>
  <c r="I8153" i="18"/>
  <c r="I8154" i="18"/>
  <c r="I8155" i="18"/>
  <c r="I8156" i="18"/>
  <c r="I8157" i="18"/>
  <c r="I8158" i="18"/>
  <c r="I8159" i="18"/>
  <c r="I8160" i="18"/>
  <c r="I8161" i="18"/>
  <c r="I8162" i="18"/>
  <c r="I8163" i="18"/>
  <c r="I8164" i="18"/>
  <c r="I8165" i="18"/>
  <c r="I8166" i="18"/>
  <c r="I8167" i="18"/>
  <c r="I8168" i="18"/>
  <c r="I8169" i="18"/>
  <c r="I8170" i="18"/>
  <c r="I8171" i="18"/>
  <c r="I8172" i="18"/>
  <c r="I8173" i="18"/>
  <c r="I8174" i="18"/>
  <c r="I8175" i="18"/>
  <c r="I8176" i="18"/>
  <c r="I8177" i="18"/>
  <c r="I8178" i="18"/>
  <c r="I8179" i="18"/>
  <c r="I8180" i="18"/>
  <c r="I8181" i="18"/>
  <c r="I8182" i="18"/>
  <c r="I8183" i="18"/>
  <c r="I8184" i="18"/>
  <c r="I8185" i="18"/>
  <c r="I8186" i="18"/>
  <c r="I8187" i="18"/>
  <c r="I8188" i="18"/>
  <c r="I8189" i="18"/>
  <c r="I8190" i="18"/>
  <c r="I8191" i="18"/>
  <c r="I8192" i="18"/>
  <c r="I8193" i="18"/>
  <c r="I8194" i="18"/>
  <c r="I8195" i="18"/>
  <c r="I8196" i="18"/>
  <c r="I8197" i="18"/>
  <c r="I8198" i="18"/>
  <c r="I8199" i="18"/>
  <c r="I8200" i="18"/>
  <c r="I8201" i="18"/>
  <c r="I8202" i="18"/>
  <c r="I8203" i="18"/>
  <c r="I8204" i="18"/>
  <c r="I8205" i="18"/>
  <c r="I8206" i="18"/>
  <c r="I8207" i="18"/>
  <c r="I8208" i="18"/>
  <c r="I8209" i="18"/>
  <c r="I8210" i="18"/>
  <c r="I8211" i="18"/>
  <c r="I8212" i="18"/>
  <c r="I8213" i="18"/>
  <c r="I8214" i="18"/>
  <c r="I8215" i="18"/>
  <c r="I8216" i="18"/>
  <c r="I8217" i="18"/>
  <c r="I8218" i="18"/>
  <c r="I8219" i="18"/>
  <c r="I8220" i="18"/>
  <c r="I8221" i="18"/>
  <c r="I8222" i="18"/>
  <c r="I8223" i="18"/>
  <c r="I8224" i="18"/>
  <c r="I8225" i="18"/>
  <c r="I8226" i="18"/>
  <c r="I8227" i="18"/>
  <c r="I8228" i="18"/>
  <c r="I8229" i="18"/>
  <c r="I8230" i="18"/>
  <c r="I8231" i="18"/>
  <c r="I8232" i="18"/>
  <c r="I8233" i="18"/>
  <c r="I8234" i="18"/>
  <c r="I8235" i="18"/>
  <c r="I8236" i="18"/>
  <c r="I8237" i="18"/>
  <c r="I8238" i="18"/>
  <c r="I8239" i="18"/>
  <c r="I8240" i="18"/>
  <c r="I8241" i="18"/>
  <c r="I8242" i="18"/>
  <c r="I8243" i="18"/>
  <c r="I8244" i="18"/>
  <c r="I8245" i="18"/>
  <c r="I8246" i="18"/>
  <c r="I8247" i="18"/>
  <c r="I8248" i="18"/>
  <c r="I8249" i="18"/>
  <c r="I8250" i="18"/>
  <c r="I8251" i="18"/>
  <c r="I8252" i="18"/>
  <c r="I8253" i="18"/>
  <c r="I8254" i="18"/>
  <c r="I8255" i="18"/>
  <c r="I8256" i="18"/>
  <c r="I8257" i="18"/>
  <c r="I8258" i="18"/>
  <c r="I8259" i="18"/>
  <c r="I8260" i="18"/>
  <c r="I8261" i="18"/>
  <c r="I8262" i="18"/>
  <c r="I8263" i="18"/>
  <c r="I8264" i="18"/>
  <c r="I8265" i="18"/>
  <c r="I8266" i="18"/>
  <c r="I8267" i="18"/>
  <c r="I8268" i="18"/>
  <c r="I8269" i="18"/>
  <c r="I8270" i="18"/>
  <c r="I8271" i="18"/>
  <c r="I8272" i="18"/>
  <c r="I8273" i="18"/>
  <c r="I8274" i="18"/>
  <c r="I8275" i="18"/>
  <c r="I8276" i="18"/>
  <c r="I8277" i="18"/>
  <c r="I8278" i="18"/>
  <c r="I8279" i="18"/>
  <c r="I8280" i="18"/>
  <c r="I8281" i="18"/>
  <c r="I8282" i="18"/>
  <c r="I8283" i="18"/>
  <c r="I8284" i="18"/>
  <c r="I8285" i="18"/>
  <c r="I8286" i="18"/>
  <c r="I8287" i="18"/>
  <c r="I8288" i="18"/>
  <c r="I8289" i="18"/>
  <c r="I8290" i="18"/>
  <c r="I8291" i="18"/>
  <c r="I8292" i="18"/>
  <c r="I8293" i="18"/>
  <c r="I8294" i="18"/>
  <c r="I8295" i="18"/>
  <c r="I8296" i="18"/>
  <c r="I8297" i="18"/>
  <c r="I8298" i="18"/>
  <c r="I8299" i="18"/>
  <c r="I8300" i="18"/>
  <c r="I8301" i="18"/>
  <c r="I8302" i="18"/>
  <c r="I8303" i="18"/>
  <c r="I8304" i="18"/>
  <c r="I8305" i="18"/>
  <c r="I8306" i="18"/>
  <c r="I8307" i="18"/>
  <c r="I8308" i="18"/>
  <c r="I8309" i="18"/>
  <c r="I8310" i="18"/>
  <c r="I8311" i="18"/>
  <c r="I8312" i="18"/>
  <c r="I8313" i="18"/>
  <c r="I8314" i="18"/>
  <c r="I8315" i="18"/>
  <c r="I8316" i="18"/>
  <c r="I8317" i="18"/>
  <c r="I8318" i="18"/>
  <c r="I8319" i="18"/>
  <c r="I8320" i="18"/>
  <c r="I8321" i="18"/>
  <c r="I8322" i="18"/>
  <c r="I8323" i="18"/>
  <c r="I8324" i="18"/>
  <c r="I8325" i="18"/>
  <c r="I8326" i="18"/>
  <c r="I8327" i="18"/>
  <c r="I8328" i="18"/>
  <c r="I8329" i="18"/>
  <c r="I8330" i="18"/>
  <c r="I8331" i="18"/>
  <c r="I8332" i="18"/>
  <c r="I8333" i="18"/>
  <c r="I8334" i="18"/>
  <c r="I8335" i="18"/>
  <c r="I8336" i="18"/>
  <c r="I8337" i="18"/>
  <c r="I8338" i="18"/>
  <c r="I8339" i="18"/>
  <c r="I8340" i="18"/>
  <c r="I8341" i="18"/>
  <c r="I8342" i="18"/>
  <c r="I8343" i="18"/>
  <c r="I8344" i="18"/>
  <c r="I8345" i="18"/>
  <c r="I8346" i="18"/>
  <c r="I8347" i="18"/>
  <c r="I8348" i="18"/>
  <c r="I8349" i="18"/>
  <c r="I8350" i="18"/>
  <c r="I8351" i="18"/>
  <c r="I8352" i="18"/>
  <c r="I8353" i="18"/>
  <c r="I8354" i="18"/>
  <c r="I8355" i="18"/>
  <c r="I8356" i="18"/>
  <c r="I8357" i="18"/>
  <c r="I8358" i="18"/>
  <c r="I8359" i="18"/>
  <c r="I8360" i="18"/>
  <c r="I8361" i="18"/>
  <c r="I8362" i="18"/>
  <c r="I8363" i="18"/>
  <c r="I8364" i="18"/>
  <c r="I8365" i="18"/>
  <c r="I8366" i="18"/>
  <c r="I8367" i="18"/>
  <c r="I8368" i="18"/>
  <c r="I8369" i="18"/>
  <c r="I8370" i="18"/>
  <c r="I8371" i="18"/>
  <c r="I8372" i="18"/>
  <c r="I8373" i="18"/>
  <c r="I8374" i="18"/>
  <c r="I8375" i="18"/>
  <c r="I8376" i="18"/>
  <c r="I8377" i="18"/>
  <c r="I8378" i="18"/>
  <c r="I8379" i="18"/>
  <c r="I8380" i="18"/>
  <c r="I8381" i="18"/>
  <c r="I8382" i="18"/>
  <c r="I8383" i="18"/>
  <c r="I8384" i="18"/>
  <c r="I8385" i="18"/>
  <c r="I8386" i="18"/>
  <c r="I8387" i="18"/>
  <c r="I8388" i="18"/>
  <c r="I8389" i="18"/>
  <c r="I8390" i="18"/>
  <c r="I8391" i="18"/>
  <c r="I8392" i="18"/>
  <c r="I8393" i="18"/>
  <c r="I8394" i="18"/>
  <c r="I8395" i="18"/>
  <c r="I8396" i="18"/>
  <c r="I8397" i="18"/>
  <c r="I8398" i="18"/>
  <c r="I8399" i="18"/>
  <c r="I8400" i="18"/>
  <c r="I8401" i="18"/>
  <c r="I8402" i="18"/>
  <c r="I8403" i="18"/>
  <c r="I8404" i="18"/>
  <c r="I8405" i="18"/>
  <c r="I8406" i="18"/>
  <c r="I8407" i="18"/>
  <c r="I8408" i="18"/>
  <c r="I8409" i="18"/>
  <c r="I8410" i="18"/>
  <c r="I8411" i="18"/>
  <c r="I8412" i="18"/>
  <c r="I8413" i="18"/>
  <c r="I8414" i="18"/>
  <c r="I8415" i="18"/>
  <c r="I8416" i="18"/>
  <c r="I8417" i="18"/>
  <c r="I8418" i="18"/>
  <c r="I8419" i="18"/>
  <c r="I8420" i="18"/>
  <c r="I8421" i="18"/>
  <c r="I8422" i="18"/>
  <c r="I8423" i="18"/>
  <c r="I8424" i="18"/>
  <c r="I8425" i="18"/>
  <c r="I8426" i="18"/>
  <c r="I8427" i="18"/>
  <c r="I8428" i="18"/>
  <c r="I8429" i="18"/>
  <c r="I8430" i="18"/>
  <c r="I8431" i="18"/>
  <c r="I8432" i="18"/>
  <c r="I8433" i="18"/>
  <c r="I8434" i="18"/>
  <c r="I8435" i="18"/>
  <c r="I8436" i="18"/>
  <c r="I8437" i="18"/>
  <c r="I8438" i="18"/>
  <c r="I8439" i="18"/>
  <c r="I8440" i="18"/>
  <c r="I8441" i="18"/>
  <c r="I8442" i="18"/>
  <c r="I8443" i="18"/>
  <c r="I8444" i="18"/>
  <c r="I8445" i="18"/>
  <c r="I8446" i="18"/>
  <c r="I8447" i="18"/>
  <c r="I8448" i="18"/>
  <c r="I8449" i="18"/>
  <c r="I8450" i="18"/>
  <c r="I8451" i="18"/>
  <c r="I8452" i="18"/>
  <c r="I8453" i="18"/>
  <c r="I8454" i="18"/>
  <c r="I8455" i="18"/>
  <c r="I8456" i="18"/>
  <c r="I8457" i="18"/>
  <c r="I8458" i="18"/>
  <c r="I8459" i="18"/>
  <c r="I8460" i="18"/>
  <c r="I8461" i="18"/>
  <c r="I8462" i="18"/>
  <c r="I8463" i="18"/>
  <c r="I8464" i="18"/>
  <c r="I8465" i="18"/>
  <c r="I8466" i="18"/>
  <c r="I8467" i="18"/>
  <c r="I8468" i="18"/>
  <c r="I8469" i="18"/>
  <c r="I8470" i="18"/>
  <c r="I8471" i="18"/>
  <c r="I8472" i="18"/>
  <c r="I8473" i="18"/>
  <c r="I8474" i="18"/>
  <c r="I8475" i="18"/>
  <c r="I8476" i="18"/>
  <c r="I8477" i="18"/>
  <c r="I8478" i="18"/>
  <c r="I8479" i="18"/>
  <c r="I8480" i="18"/>
  <c r="I8481" i="18"/>
  <c r="I8482" i="18"/>
  <c r="I8483" i="18"/>
  <c r="I8484" i="18"/>
  <c r="I8485" i="18"/>
  <c r="I8486" i="18"/>
  <c r="I8487" i="18"/>
  <c r="I8488" i="18"/>
  <c r="I8489" i="18"/>
  <c r="I8490" i="18"/>
  <c r="I8491" i="18"/>
  <c r="I8492" i="18"/>
  <c r="I8493" i="18"/>
  <c r="I8494" i="18"/>
  <c r="I8495" i="18"/>
  <c r="I8496" i="18"/>
  <c r="I8497" i="18"/>
  <c r="I8498" i="18"/>
  <c r="I8499" i="18"/>
  <c r="I8500" i="18"/>
  <c r="I8501" i="18"/>
  <c r="I8502" i="18"/>
  <c r="I8503" i="18"/>
  <c r="I8504" i="18"/>
  <c r="I8505" i="18"/>
  <c r="I8506" i="18"/>
  <c r="I8507" i="18"/>
  <c r="I8508" i="18"/>
  <c r="I8509" i="18"/>
  <c r="I8510" i="18"/>
  <c r="I8511" i="18"/>
  <c r="I8512" i="18"/>
  <c r="I8513" i="18"/>
  <c r="I8514" i="18"/>
  <c r="I8515" i="18"/>
  <c r="I8516" i="18"/>
  <c r="I8517" i="18"/>
  <c r="I8518" i="18"/>
  <c r="I8519" i="18"/>
  <c r="I8520" i="18"/>
  <c r="I8521" i="18"/>
  <c r="I8522" i="18"/>
  <c r="I8523" i="18"/>
  <c r="I8524" i="18"/>
  <c r="I8525" i="18"/>
  <c r="I8526" i="18"/>
  <c r="I8527" i="18"/>
  <c r="I8528" i="18"/>
  <c r="I8529" i="18"/>
  <c r="I8530" i="18"/>
  <c r="I8531" i="18"/>
  <c r="I8532" i="18"/>
  <c r="I8533" i="18"/>
  <c r="I8534" i="18"/>
  <c r="I8535" i="18"/>
  <c r="I8536" i="18"/>
  <c r="I8537" i="18"/>
  <c r="I8538" i="18"/>
  <c r="I8539" i="18"/>
  <c r="I8540" i="18"/>
  <c r="I8541" i="18"/>
  <c r="I8542" i="18"/>
  <c r="I8543" i="18"/>
  <c r="I8544" i="18"/>
  <c r="I8545" i="18"/>
  <c r="I8546" i="18"/>
  <c r="I8547" i="18"/>
  <c r="I8548" i="18"/>
  <c r="I8549" i="18"/>
  <c r="I8550" i="18"/>
  <c r="I8551" i="18"/>
  <c r="I8552" i="18"/>
  <c r="I8553" i="18"/>
  <c r="I8554" i="18"/>
  <c r="I8555" i="18"/>
  <c r="I8556" i="18"/>
  <c r="I8557" i="18"/>
  <c r="I8558" i="18"/>
  <c r="I8559" i="18"/>
  <c r="I8560" i="18"/>
  <c r="I8561" i="18"/>
  <c r="I8562" i="18"/>
  <c r="I8563" i="18"/>
  <c r="I8564" i="18"/>
  <c r="I8565" i="18"/>
  <c r="I8566" i="18"/>
  <c r="I8567" i="18"/>
  <c r="I8568" i="18"/>
  <c r="I8569" i="18"/>
  <c r="I8570" i="18"/>
  <c r="I8571" i="18"/>
  <c r="I8572" i="18"/>
  <c r="I8573" i="18"/>
  <c r="I8574" i="18"/>
  <c r="I8575" i="18"/>
  <c r="I8576" i="18"/>
  <c r="I8577" i="18"/>
  <c r="I8578" i="18"/>
  <c r="I8579" i="18"/>
  <c r="I8580" i="18"/>
  <c r="I8581" i="18"/>
  <c r="I8582" i="18"/>
  <c r="I8583" i="18"/>
  <c r="I8584" i="18"/>
  <c r="I8585" i="18"/>
  <c r="I8586" i="18"/>
  <c r="I8587" i="18"/>
  <c r="I8588" i="18"/>
  <c r="I8589" i="18"/>
  <c r="I8590" i="18"/>
  <c r="I8591" i="18"/>
  <c r="I8592" i="18"/>
  <c r="I8593" i="18"/>
  <c r="I8594" i="18"/>
  <c r="I8595" i="18"/>
  <c r="I8596" i="18"/>
  <c r="I8597" i="18"/>
  <c r="I8598" i="18"/>
  <c r="I8599" i="18"/>
  <c r="I8600" i="18"/>
  <c r="I8601" i="18"/>
  <c r="I8602" i="18"/>
  <c r="I8603" i="18"/>
  <c r="I8604" i="18"/>
  <c r="I8605" i="18"/>
  <c r="I8606" i="18"/>
  <c r="I8607" i="18"/>
  <c r="I8608" i="18"/>
  <c r="I8609" i="18"/>
  <c r="I8610" i="18"/>
  <c r="I8611" i="18"/>
  <c r="I8612" i="18"/>
  <c r="I8613" i="18"/>
  <c r="I8614" i="18"/>
  <c r="I8615" i="18"/>
  <c r="I8616" i="18"/>
  <c r="I8617" i="18"/>
  <c r="I8618" i="18"/>
  <c r="I8619" i="18"/>
  <c r="I8620" i="18"/>
  <c r="I8621" i="18"/>
  <c r="I8622" i="18"/>
  <c r="I8623" i="18"/>
  <c r="I8624" i="18"/>
  <c r="I8625" i="18"/>
  <c r="I8626" i="18"/>
  <c r="I8627" i="18"/>
  <c r="I8628" i="18"/>
  <c r="I8629" i="18"/>
  <c r="I8630" i="18"/>
  <c r="I8631" i="18"/>
  <c r="I8632" i="18"/>
  <c r="I8633" i="18"/>
  <c r="I8634" i="18"/>
  <c r="I8635" i="18"/>
  <c r="I8636" i="18"/>
  <c r="I8637" i="18"/>
  <c r="I8638" i="18"/>
  <c r="I8639" i="18"/>
  <c r="I8640" i="18"/>
  <c r="I8641" i="18"/>
  <c r="I8642" i="18"/>
  <c r="I8643" i="18"/>
  <c r="I8644" i="18"/>
  <c r="I8645" i="18"/>
  <c r="I8646" i="18"/>
  <c r="I8647" i="18"/>
  <c r="I8648" i="18"/>
  <c r="I8649" i="18"/>
  <c r="I8650" i="18"/>
  <c r="I8651" i="18"/>
  <c r="I8652" i="18"/>
  <c r="I8653" i="18"/>
  <c r="I8654" i="18"/>
  <c r="I8655" i="18"/>
  <c r="I8656" i="18"/>
  <c r="I8657" i="18"/>
  <c r="I8658" i="18"/>
  <c r="I8659" i="18"/>
  <c r="I8660" i="18"/>
  <c r="I8661" i="18"/>
  <c r="I8662" i="18"/>
  <c r="I8663" i="18"/>
  <c r="I8664" i="18"/>
  <c r="I8665" i="18"/>
  <c r="I8666" i="18"/>
  <c r="I8667" i="18"/>
  <c r="I8668" i="18"/>
  <c r="I8669" i="18"/>
  <c r="I8670" i="18"/>
  <c r="I8671" i="18"/>
  <c r="I8672" i="18"/>
  <c r="I8673" i="18"/>
  <c r="I8674" i="18"/>
  <c r="I8675" i="18"/>
  <c r="I8676" i="18"/>
  <c r="I8677" i="18"/>
  <c r="I8678" i="18"/>
  <c r="I8679" i="18"/>
  <c r="I8680" i="18"/>
  <c r="I8681" i="18"/>
  <c r="I8682" i="18"/>
  <c r="I8683" i="18"/>
  <c r="I8684" i="18"/>
  <c r="I8685" i="18"/>
  <c r="I8686" i="18"/>
  <c r="I8687" i="18"/>
  <c r="I8688" i="18"/>
  <c r="I8689" i="18"/>
  <c r="I8690" i="18"/>
  <c r="I8691" i="18"/>
  <c r="I8692" i="18"/>
  <c r="I8693" i="18"/>
  <c r="I8694" i="18"/>
  <c r="I8695" i="18"/>
  <c r="I8696" i="18"/>
  <c r="I8697" i="18"/>
  <c r="I8698" i="18"/>
  <c r="I8699" i="18"/>
  <c r="I8700" i="18"/>
  <c r="I8701" i="18"/>
  <c r="I8702" i="18"/>
  <c r="I8703" i="18"/>
  <c r="I8704" i="18"/>
  <c r="I8705" i="18"/>
  <c r="I8706" i="18"/>
  <c r="I8707" i="18"/>
  <c r="I8708" i="18"/>
  <c r="I8709" i="18"/>
  <c r="I8710" i="18"/>
  <c r="I8711" i="18"/>
  <c r="I8712" i="18"/>
  <c r="I8713" i="18"/>
  <c r="I8714" i="18"/>
  <c r="I8715" i="18"/>
  <c r="I8716" i="18"/>
  <c r="I8717" i="18"/>
  <c r="I8718" i="18"/>
  <c r="I8719" i="18"/>
  <c r="I8720" i="18"/>
  <c r="I8721" i="18"/>
  <c r="I8722" i="18"/>
  <c r="I8723" i="18"/>
  <c r="I8724" i="18"/>
  <c r="I8725" i="18"/>
  <c r="I8726" i="18"/>
  <c r="I8727" i="18"/>
  <c r="I8728" i="18"/>
  <c r="I8729" i="18"/>
  <c r="I8730" i="18"/>
  <c r="I8731" i="18"/>
  <c r="I8732" i="18"/>
  <c r="I8733" i="18"/>
  <c r="I8734" i="18"/>
  <c r="I8735" i="18"/>
  <c r="I8736" i="18"/>
  <c r="I8737" i="18"/>
  <c r="I8738" i="18"/>
  <c r="I8739" i="18"/>
  <c r="I8740" i="18"/>
  <c r="I8741" i="18"/>
  <c r="I8742" i="18"/>
  <c r="I8743" i="18"/>
  <c r="I8744" i="18"/>
  <c r="I8745" i="18"/>
  <c r="I8746" i="18"/>
  <c r="I8747" i="18"/>
  <c r="I8748" i="18"/>
  <c r="I8749" i="18"/>
  <c r="I8750" i="18"/>
  <c r="I8751" i="18"/>
  <c r="I8752" i="18"/>
  <c r="I8753" i="18"/>
  <c r="I8754" i="18"/>
  <c r="I8755" i="18"/>
  <c r="I8756" i="18"/>
  <c r="I8757" i="18"/>
  <c r="I8758" i="18"/>
  <c r="I8759" i="18"/>
  <c r="I8760" i="18"/>
  <c r="I8761" i="18"/>
  <c r="I8762" i="18"/>
  <c r="I8763" i="18"/>
  <c r="I8764" i="18"/>
  <c r="I8765" i="18"/>
  <c r="I8766" i="18"/>
  <c r="I8767" i="18"/>
  <c r="I8768" i="18"/>
  <c r="I8769" i="18"/>
  <c r="I8770" i="18"/>
  <c r="I8771" i="18"/>
  <c r="I8772" i="18"/>
  <c r="I8773" i="18"/>
  <c r="I8774" i="18"/>
  <c r="I8775" i="18"/>
  <c r="I8776" i="18"/>
  <c r="I8777" i="18"/>
  <c r="I8778" i="18"/>
  <c r="I8779" i="18"/>
  <c r="I8780" i="18"/>
  <c r="I8781" i="18"/>
  <c r="I8782" i="18"/>
  <c r="I8783" i="18"/>
  <c r="I8784" i="18"/>
  <c r="I8785" i="18"/>
  <c r="I8786" i="18"/>
  <c r="I8787" i="18"/>
  <c r="I8788" i="18"/>
  <c r="I8789" i="18"/>
  <c r="I8790" i="18"/>
  <c r="I8791" i="18"/>
  <c r="I8792" i="18"/>
  <c r="I8793" i="18"/>
  <c r="I8794" i="18"/>
  <c r="I8795" i="18"/>
  <c r="I8796" i="18"/>
  <c r="I8797" i="18"/>
  <c r="I8798" i="18"/>
  <c r="I8799" i="18"/>
  <c r="I8800" i="18"/>
  <c r="I8801" i="18"/>
  <c r="I8802" i="18"/>
  <c r="I8803" i="18"/>
  <c r="I8804" i="18"/>
  <c r="I8805" i="18"/>
  <c r="I8806" i="18"/>
  <c r="I8807" i="18"/>
  <c r="I8808" i="18"/>
  <c r="I8809" i="18"/>
  <c r="I8810" i="18"/>
  <c r="I8811" i="18"/>
  <c r="I8812" i="18"/>
  <c r="I8813" i="18"/>
  <c r="I8814" i="18"/>
  <c r="I8815" i="18"/>
  <c r="I8816" i="18"/>
  <c r="I8817" i="18"/>
  <c r="I8818" i="18"/>
  <c r="I8819" i="18"/>
  <c r="I8820" i="18"/>
  <c r="I8821" i="18"/>
  <c r="I8822" i="18"/>
  <c r="I8823" i="18"/>
  <c r="I8824" i="18"/>
  <c r="I8825" i="18"/>
  <c r="I8826" i="18"/>
  <c r="I8827" i="18"/>
  <c r="I8828" i="18"/>
  <c r="I8829" i="18"/>
  <c r="I8830" i="18"/>
  <c r="I8831" i="18"/>
  <c r="I8832" i="18"/>
  <c r="I8833" i="18"/>
  <c r="I8834" i="18"/>
  <c r="I8835" i="18"/>
  <c r="I8836" i="18"/>
  <c r="I8837" i="18"/>
  <c r="I8838" i="18"/>
  <c r="I8839" i="18"/>
  <c r="I8840" i="18"/>
  <c r="I8841" i="18"/>
  <c r="I8842" i="18"/>
  <c r="I8843" i="18"/>
  <c r="I8844" i="18"/>
  <c r="I8845" i="18"/>
  <c r="I8846" i="18"/>
  <c r="I8847" i="18"/>
  <c r="I8848" i="18"/>
  <c r="I8849" i="18"/>
  <c r="I8850" i="18"/>
  <c r="I8851" i="18"/>
  <c r="I8852" i="18"/>
  <c r="I8853" i="18"/>
  <c r="I8854" i="18"/>
  <c r="I8855" i="18"/>
  <c r="I8856" i="18"/>
  <c r="I8857" i="18"/>
  <c r="I8858" i="18"/>
  <c r="I8859" i="18"/>
  <c r="I8860" i="18"/>
  <c r="I8861" i="18"/>
  <c r="I8862" i="18"/>
  <c r="I8863" i="18"/>
  <c r="I8864" i="18"/>
  <c r="I8865" i="18"/>
  <c r="I8866" i="18"/>
  <c r="I8867" i="18"/>
  <c r="I8868" i="18"/>
  <c r="I8869" i="18"/>
  <c r="I8870" i="18"/>
  <c r="I8871" i="18"/>
  <c r="I8872" i="18"/>
  <c r="I8873" i="18"/>
  <c r="I8874" i="18"/>
  <c r="I8875" i="18"/>
  <c r="I8876" i="18"/>
  <c r="I8877" i="18"/>
  <c r="I8878" i="18"/>
  <c r="I8879" i="18"/>
  <c r="I8880" i="18"/>
  <c r="I8881" i="18"/>
  <c r="I8882" i="18"/>
  <c r="I8883" i="18"/>
  <c r="I8884" i="18"/>
  <c r="I8885" i="18"/>
  <c r="I8886" i="18"/>
  <c r="I8887" i="18"/>
  <c r="I8888" i="18"/>
  <c r="I8889" i="18"/>
  <c r="I8890" i="18"/>
  <c r="I8891" i="18"/>
  <c r="I8892" i="18"/>
  <c r="I8893" i="18"/>
  <c r="I8894" i="18"/>
  <c r="I8895" i="18"/>
  <c r="I8896" i="18"/>
  <c r="I8897" i="18"/>
  <c r="I8898" i="18"/>
  <c r="I8899" i="18"/>
  <c r="I8900" i="18"/>
  <c r="I8901" i="18"/>
  <c r="I8902" i="18"/>
  <c r="I8903" i="18"/>
  <c r="I8904" i="18"/>
  <c r="I8905" i="18"/>
  <c r="I8906" i="18"/>
  <c r="I8907" i="18"/>
  <c r="I8908" i="18"/>
  <c r="I8909" i="18"/>
  <c r="I8910" i="18"/>
  <c r="I8911" i="18"/>
  <c r="I8912" i="18"/>
  <c r="I8913" i="18"/>
  <c r="I8914" i="18"/>
  <c r="I8915" i="18"/>
  <c r="I8916" i="18"/>
  <c r="I8917" i="18"/>
  <c r="I8918" i="18"/>
  <c r="I8919" i="18"/>
  <c r="I8920" i="18"/>
  <c r="I8921" i="18"/>
  <c r="I8922" i="18"/>
  <c r="I8923" i="18"/>
  <c r="I8924" i="18"/>
  <c r="I8925" i="18"/>
  <c r="I8926" i="18"/>
  <c r="I8927" i="18"/>
  <c r="I8928" i="18"/>
  <c r="I8929" i="18"/>
  <c r="I8930" i="18"/>
  <c r="I8931" i="18"/>
  <c r="I8932" i="18"/>
  <c r="I8933" i="18"/>
  <c r="I8934" i="18"/>
  <c r="I8935" i="18"/>
  <c r="I8936" i="18"/>
  <c r="I8937" i="18"/>
  <c r="I8938" i="18"/>
  <c r="I8939" i="18"/>
  <c r="I8940" i="18"/>
  <c r="I8941" i="18"/>
  <c r="I8942" i="18"/>
  <c r="I8943" i="18"/>
  <c r="I8944" i="18"/>
  <c r="I8945" i="18"/>
  <c r="I8946" i="18"/>
  <c r="I8947" i="18"/>
  <c r="I8948" i="18"/>
  <c r="I8949" i="18"/>
  <c r="I8950" i="18"/>
  <c r="I8951" i="18"/>
  <c r="I8952" i="18"/>
  <c r="I8953" i="18"/>
  <c r="I8954" i="18"/>
  <c r="I8955" i="18"/>
  <c r="I8956" i="18"/>
  <c r="I8957" i="18"/>
  <c r="I8958" i="18"/>
  <c r="I8959" i="18"/>
  <c r="I8960" i="18"/>
  <c r="I8961" i="18"/>
  <c r="I8962" i="18"/>
  <c r="I8963" i="18"/>
  <c r="I8964" i="18"/>
  <c r="I8965" i="18"/>
  <c r="I8966" i="18"/>
  <c r="I8967" i="18"/>
  <c r="I8968" i="18"/>
  <c r="I8969" i="18"/>
  <c r="I8970" i="18"/>
  <c r="I8971" i="18"/>
  <c r="I8972" i="18"/>
  <c r="I8973" i="18"/>
  <c r="I8974" i="18"/>
  <c r="I8975" i="18"/>
  <c r="I8976" i="18"/>
  <c r="I8977" i="18"/>
  <c r="I8978" i="18"/>
  <c r="I8979" i="18"/>
  <c r="I8980" i="18"/>
  <c r="I8981" i="18"/>
  <c r="I8982" i="18"/>
  <c r="I8983" i="18"/>
  <c r="I8984" i="18"/>
  <c r="I8985" i="18"/>
  <c r="I8986" i="18"/>
  <c r="I8987" i="18"/>
  <c r="I8988" i="18"/>
  <c r="I8989" i="18"/>
  <c r="I8990" i="18"/>
  <c r="I8991" i="18"/>
  <c r="I8992" i="18"/>
  <c r="I8993" i="18"/>
  <c r="I8994" i="18"/>
  <c r="I8995" i="18"/>
  <c r="I8996" i="18"/>
  <c r="I8997" i="18"/>
  <c r="I8998" i="18"/>
  <c r="I8999" i="18"/>
  <c r="I9000" i="18"/>
  <c r="I9001" i="18"/>
  <c r="I9002" i="18"/>
  <c r="I9003" i="18"/>
  <c r="I9004" i="18"/>
  <c r="I9005" i="18"/>
  <c r="I9006" i="18"/>
  <c r="I9007" i="18"/>
  <c r="I9008" i="18"/>
  <c r="I9009" i="18"/>
  <c r="I9010" i="18"/>
  <c r="I9011" i="18"/>
  <c r="I9012" i="18"/>
  <c r="I9013" i="18"/>
  <c r="I9014" i="18"/>
  <c r="I9015" i="18"/>
  <c r="I9016" i="18"/>
  <c r="I9017" i="18"/>
  <c r="I9018" i="18"/>
  <c r="I9019" i="18"/>
  <c r="I9020" i="18"/>
  <c r="I9021" i="18"/>
  <c r="I9022" i="18"/>
  <c r="I9023" i="18"/>
  <c r="I9024" i="18"/>
  <c r="I9025" i="18"/>
  <c r="I9026" i="18"/>
  <c r="I9027" i="18"/>
  <c r="I9028" i="18"/>
  <c r="I9029" i="18"/>
  <c r="I9030" i="18"/>
  <c r="I9031" i="18"/>
  <c r="I9032" i="18"/>
  <c r="I9033" i="18"/>
  <c r="I9034" i="18"/>
  <c r="I9035" i="18"/>
  <c r="I9036" i="18"/>
  <c r="I9037" i="18"/>
  <c r="I9038" i="18"/>
  <c r="I9039" i="18"/>
  <c r="I9040" i="18"/>
  <c r="I9041" i="18"/>
  <c r="I9042" i="18"/>
  <c r="I9043" i="18"/>
  <c r="I9044" i="18"/>
  <c r="I9045" i="18"/>
  <c r="I9046" i="18"/>
  <c r="I9047" i="18"/>
  <c r="I9048" i="18"/>
  <c r="I9049" i="18"/>
  <c r="I9050" i="18"/>
  <c r="I9051" i="18"/>
  <c r="I9052" i="18"/>
  <c r="I9053" i="18"/>
  <c r="I9054" i="18"/>
  <c r="I9055" i="18"/>
  <c r="I9056" i="18"/>
  <c r="I9057" i="18"/>
  <c r="I9058" i="18"/>
  <c r="I9059" i="18"/>
  <c r="I9060" i="18"/>
  <c r="I9061" i="18"/>
  <c r="I9062" i="18"/>
  <c r="I9063" i="18"/>
  <c r="I9064" i="18"/>
  <c r="I9065" i="18"/>
  <c r="I9066" i="18"/>
  <c r="I9067" i="18"/>
  <c r="I9068" i="18"/>
  <c r="I9069" i="18"/>
  <c r="I9070" i="18"/>
  <c r="I9071" i="18"/>
  <c r="I9072" i="18"/>
  <c r="I9073" i="18"/>
  <c r="I9074" i="18"/>
  <c r="I9075" i="18"/>
  <c r="I9076" i="18"/>
  <c r="I9077" i="18"/>
  <c r="I9078" i="18"/>
  <c r="I9079" i="18"/>
  <c r="I9080" i="18"/>
  <c r="I9081" i="18"/>
  <c r="I9082" i="18"/>
  <c r="I9083" i="18"/>
  <c r="I9084" i="18"/>
  <c r="I9085" i="18"/>
  <c r="I9086" i="18"/>
  <c r="I9087" i="18"/>
  <c r="I9088" i="18"/>
  <c r="I9089" i="18"/>
  <c r="I9090" i="18"/>
  <c r="I9091" i="18"/>
  <c r="I9092" i="18"/>
  <c r="I9093" i="18"/>
  <c r="I9094" i="18"/>
  <c r="I9095" i="18"/>
  <c r="I9096" i="18"/>
  <c r="I9097" i="18"/>
  <c r="I9098" i="18"/>
  <c r="I9099" i="18"/>
  <c r="I9100" i="18"/>
  <c r="I9101" i="18"/>
  <c r="I9102" i="18"/>
  <c r="I9103" i="18"/>
  <c r="I9104" i="18"/>
  <c r="I9105" i="18"/>
  <c r="I9106" i="18"/>
  <c r="I9107" i="18"/>
  <c r="I9108" i="18"/>
  <c r="I9109" i="18"/>
  <c r="I9110" i="18"/>
  <c r="I9111" i="18"/>
  <c r="I9112" i="18"/>
  <c r="I9113" i="18"/>
  <c r="I9114" i="18"/>
  <c r="I9115" i="18"/>
  <c r="I9116" i="18"/>
  <c r="I9117" i="18"/>
  <c r="I9118" i="18"/>
  <c r="I9119" i="18"/>
  <c r="I9120" i="18"/>
  <c r="I9121" i="18"/>
  <c r="I9122" i="18"/>
  <c r="I9123" i="18"/>
  <c r="I9124" i="18"/>
  <c r="I9125" i="18"/>
  <c r="I9126" i="18"/>
  <c r="I9127" i="18"/>
  <c r="I9128" i="18"/>
  <c r="I9129" i="18"/>
  <c r="I9130" i="18"/>
  <c r="I9131" i="18"/>
  <c r="I9132" i="18"/>
  <c r="I9133" i="18"/>
  <c r="I9134" i="18"/>
  <c r="I9135" i="18"/>
  <c r="I9136" i="18"/>
  <c r="I9137" i="18"/>
  <c r="I9138" i="18"/>
  <c r="I9139" i="18"/>
  <c r="I9140" i="18"/>
  <c r="I9141" i="18"/>
  <c r="I9142" i="18"/>
  <c r="I9143" i="18"/>
  <c r="I9144" i="18"/>
  <c r="I9145" i="18"/>
  <c r="I9146" i="18"/>
  <c r="I9147" i="18"/>
  <c r="I9148" i="18"/>
  <c r="I9149" i="18"/>
  <c r="I9150" i="18"/>
  <c r="I9151" i="18"/>
  <c r="I9152" i="18"/>
  <c r="I9153" i="18"/>
  <c r="I9154" i="18"/>
  <c r="I9155" i="18"/>
  <c r="I9156" i="18"/>
  <c r="I9157" i="18"/>
  <c r="I9158" i="18"/>
  <c r="I9159" i="18"/>
  <c r="I9160" i="18"/>
  <c r="I9161" i="18"/>
  <c r="I9162" i="18"/>
  <c r="I9163" i="18"/>
  <c r="I9164" i="18"/>
  <c r="I9165" i="18"/>
  <c r="I9166" i="18"/>
  <c r="I9167" i="18"/>
  <c r="I9168" i="18"/>
  <c r="I9169" i="18"/>
  <c r="I9170" i="18"/>
  <c r="I9171" i="18"/>
  <c r="I9172" i="18"/>
  <c r="I9173" i="18"/>
  <c r="I9174" i="18"/>
  <c r="I9175" i="18"/>
  <c r="I9176" i="18"/>
  <c r="I9177" i="18"/>
  <c r="I9178" i="18"/>
  <c r="I9179" i="18"/>
  <c r="I9180" i="18"/>
  <c r="I9181" i="18"/>
  <c r="I9182" i="18"/>
  <c r="I9183" i="18"/>
  <c r="I9184" i="18"/>
  <c r="I9185" i="18"/>
  <c r="I9186" i="18"/>
  <c r="I9187" i="18"/>
  <c r="I9188" i="18"/>
  <c r="I9189" i="18"/>
  <c r="I9190" i="18"/>
  <c r="I9191" i="18"/>
  <c r="I9192" i="18"/>
  <c r="I9193" i="18"/>
  <c r="I9194" i="18"/>
  <c r="I9195" i="18"/>
  <c r="I9196" i="18"/>
  <c r="I9197" i="18"/>
  <c r="I9198" i="18"/>
  <c r="I9199" i="18"/>
  <c r="I9200" i="18"/>
  <c r="I9201" i="18"/>
  <c r="I9202" i="18"/>
  <c r="I9203" i="18"/>
  <c r="I9204" i="18"/>
  <c r="I9205" i="18"/>
  <c r="I9206" i="18"/>
  <c r="I9207" i="18"/>
  <c r="I9208" i="18"/>
  <c r="I9209" i="18"/>
  <c r="I9210" i="18"/>
  <c r="I9211" i="18"/>
  <c r="I9212" i="18"/>
  <c r="I9213" i="18"/>
  <c r="I9214" i="18"/>
  <c r="I9215" i="18"/>
  <c r="I9216" i="18"/>
  <c r="I9217" i="18"/>
  <c r="I9218" i="18"/>
  <c r="I9219" i="18"/>
  <c r="I9220" i="18"/>
  <c r="I9221" i="18"/>
  <c r="I9222" i="18"/>
  <c r="I9223" i="18"/>
  <c r="I9224" i="18"/>
  <c r="I9225" i="18"/>
  <c r="I9226" i="18"/>
  <c r="I9227" i="18"/>
  <c r="I9228" i="18"/>
  <c r="I9229" i="18"/>
  <c r="I9230" i="18"/>
  <c r="I9231" i="18"/>
  <c r="I9232" i="18"/>
  <c r="I9233" i="18"/>
  <c r="I9234" i="18"/>
  <c r="I9235" i="18"/>
  <c r="I9236" i="18"/>
  <c r="I9237" i="18"/>
  <c r="I9238" i="18"/>
  <c r="I9239" i="18"/>
  <c r="I9240" i="18"/>
  <c r="I9241" i="18"/>
  <c r="I9242" i="18"/>
  <c r="I9243" i="18"/>
  <c r="I9244" i="18"/>
  <c r="I9245" i="18"/>
  <c r="I9246" i="18"/>
  <c r="I9247" i="18"/>
  <c r="I9248" i="18"/>
  <c r="I9249" i="18"/>
  <c r="I9250" i="18"/>
  <c r="I9251" i="18"/>
  <c r="I9252" i="18"/>
  <c r="I9253" i="18"/>
  <c r="I9254" i="18"/>
  <c r="I9255" i="18"/>
  <c r="I9256" i="18"/>
  <c r="I9257" i="18"/>
  <c r="I9258" i="18"/>
  <c r="I9259" i="18"/>
  <c r="I9260" i="18"/>
  <c r="I9261" i="18"/>
  <c r="I9262" i="18"/>
  <c r="I9263" i="18"/>
  <c r="I9264" i="18"/>
  <c r="I9265" i="18"/>
  <c r="I9266" i="18"/>
  <c r="I9267" i="18"/>
  <c r="I9268" i="18"/>
  <c r="I9269" i="18"/>
  <c r="I9270" i="18"/>
  <c r="I9271" i="18"/>
  <c r="I9272" i="18"/>
  <c r="I9273" i="18"/>
  <c r="I9274" i="18"/>
  <c r="I9275" i="18"/>
  <c r="I9276" i="18"/>
  <c r="I9277" i="18"/>
  <c r="I9278" i="18"/>
  <c r="I9279" i="18"/>
  <c r="I9280" i="18"/>
  <c r="I9281" i="18"/>
  <c r="I9282" i="18"/>
  <c r="I9283" i="18"/>
  <c r="I9284" i="18"/>
  <c r="I9285" i="18"/>
  <c r="I9286" i="18"/>
  <c r="I9287" i="18"/>
  <c r="I9288" i="18"/>
  <c r="I9289" i="18"/>
  <c r="I9290" i="18"/>
  <c r="I9291" i="18"/>
  <c r="I9292" i="18"/>
  <c r="I9293" i="18"/>
  <c r="I9294" i="18"/>
  <c r="I9295" i="18"/>
  <c r="I9296" i="18"/>
  <c r="I9297" i="18"/>
  <c r="I9298" i="18"/>
  <c r="I9299" i="18"/>
  <c r="I9300" i="18"/>
  <c r="I9301" i="18"/>
  <c r="I9302" i="18"/>
  <c r="I9303" i="18"/>
  <c r="I9304" i="18"/>
  <c r="I9305" i="18"/>
  <c r="I9306" i="18"/>
  <c r="I9307" i="18"/>
  <c r="I9308" i="18"/>
  <c r="I9309" i="18"/>
  <c r="I9310" i="18"/>
  <c r="I9311" i="18"/>
  <c r="I9312" i="18"/>
  <c r="I9313" i="18"/>
  <c r="I9314" i="18"/>
  <c r="I9315" i="18"/>
  <c r="I9316" i="18"/>
  <c r="I9317" i="18"/>
  <c r="I9318" i="18"/>
  <c r="I9319" i="18"/>
  <c r="I9320" i="18"/>
  <c r="I9321" i="18"/>
  <c r="I9322" i="18"/>
  <c r="I9323" i="18"/>
  <c r="I9324" i="18"/>
  <c r="I9325" i="18"/>
  <c r="I9326" i="18"/>
  <c r="I9327" i="18"/>
  <c r="I9328" i="18"/>
  <c r="I9329" i="18"/>
  <c r="I9330" i="18"/>
  <c r="I9331" i="18"/>
  <c r="I9332" i="18"/>
  <c r="I9333" i="18"/>
  <c r="I9334" i="18"/>
  <c r="I9335" i="18"/>
  <c r="I9336" i="18"/>
  <c r="I9337" i="18"/>
  <c r="I9338" i="18"/>
  <c r="I9339" i="18"/>
  <c r="I9340" i="18"/>
  <c r="I9341" i="18"/>
  <c r="I9342" i="18"/>
  <c r="I9343" i="18"/>
  <c r="I9344" i="18"/>
  <c r="I9345" i="18"/>
  <c r="I9346" i="18"/>
  <c r="I9347" i="18"/>
  <c r="I9348" i="18"/>
  <c r="I9349" i="18"/>
  <c r="I9350" i="18"/>
  <c r="I9351" i="18"/>
  <c r="I9352" i="18"/>
  <c r="I9353" i="18"/>
  <c r="I9354" i="18"/>
  <c r="I9355" i="18"/>
  <c r="I9356" i="18"/>
  <c r="I9357" i="18"/>
  <c r="I9358" i="18"/>
  <c r="I9359" i="18"/>
  <c r="I9360" i="18"/>
  <c r="I9361" i="18"/>
  <c r="I9362" i="18"/>
  <c r="I9363" i="18"/>
  <c r="I9364" i="18"/>
  <c r="I9365" i="18"/>
  <c r="I9366" i="18"/>
  <c r="I9367" i="18"/>
  <c r="I9368" i="18"/>
  <c r="I9369" i="18"/>
  <c r="I9370" i="18"/>
  <c r="I9371" i="18"/>
  <c r="I9372" i="18"/>
  <c r="I9373" i="18"/>
  <c r="I9374" i="18"/>
  <c r="I9375" i="18"/>
  <c r="I9376" i="18"/>
  <c r="I9377" i="18"/>
  <c r="I9378" i="18"/>
  <c r="I9379" i="18"/>
  <c r="I9380" i="18"/>
  <c r="I9381" i="18"/>
  <c r="I9382" i="18"/>
  <c r="I9383" i="18"/>
  <c r="I9384" i="18"/>
  <c r="I9385" i="18"/>
  <c r="I9386" i="18"/>
  <c r="I9387" i="18"/>
  <c r="I9388" i="18"/>
  <c r="I9389" i="18"/>
  <c r="I9390" i="18"/>
  <c r="I9391" i="18"/>
  <c r="I9392" i="18"/>
  <c r="I9393" i="18"/>
  <c r="I9394" i="18"/>
  <c r="I9395" i="18"/>
  <c r="I9396" i="18"/>
  <c r="I9397" i="18"/>
  <c r="I9398" i="18"/>
  <c r="I9399" i="18"/>
  <c r="I9400" i="18"/>
  <c r="I9401" i="18"/>
  <c r="I9402" i="18"/>
  <c r="I9403" i="18"/>
  <c r="I9404" i="18"/>
  <c r="I9405" i="18"/>
  <c r="I9406" i="18"/>
  <c r="I9407" i="18"/>
  <c r="I9408" i="18"/>
  <c r="I9409" i="18"/>
  <c r="I9410" i="18"/>
  <c r="I9411" i="18"/>
  <c r="I9412" i="18"/>
  <c r="I9413" i="18"/>
  <c r="I9414" i="18"/>
  <c r="I9415" i="18"/>
  <c r="I9416" i="18"/>
  <c r="I9417" i="18"/>
  <c r="I9418" i="18"/>
  <c r="I9419" i="18"/>
  <c r="I9420" i="18"/>
  <c r="I9421" i="18"/>
  <c r="I9422" i="18"/>
  <c r="I9423" i="18"/>
  <c r="I9424" i="18"/>
  <c r="I9425" i="18"/>
  <c r="I9426" i="18"/>
  <c r="I9427" i="18"/>
  <c r="I9428" i="18"/>
  <c r="I9429" i="18"/>
  <c r="I9430" i="18"/>
  <c r="I9431" i="18"/>
  <c r="I9432" i="18"/>
  <c r="I9433" i="18"/>
  <c r="I9434" i="18"/>
  <c r="I9435" i="18"/>
  <c r="I9436" i="18"/>
  <c r="I9437" i="18"/>
  <c r="I9438" i="18"/>
  <c r="I9439" i="18"/>
  <c r="I9440" i="18"/>
  <c r="I9441" i="18"/>
  <c r="I9442" i="18"/>
  <c r="I9443" i="18"/>
  <c r="I9444" i="18"/>
  <c r="I9445" i="18"/>
  <c r="I9446" i="18"/>
  <c r="I9447" i="18"/>
  <c r="I9448" i="18"/>
  <c r="I9449" i="18"/>
  <c r="I9450" i="18"/>
  <c r="I9451" i="18"/>
  <c r="I9452" i="18"/>
  <c r="I9453" i="18"/>
  <c r="I9454" i="18"/>
  <c r="I9455" i="18"/>
  <c r="I9456" i="18"/>
  <c r="I9457" i="18"/>
  <c r="I9458" i="18"/>
  <c r="I9459" i="18"/>
  <c r="I9460" i="18"/>
  <c r="I9461" i="18"/>
  <c r="I9462" i="18"/>
  <c r="I9463" i="18"/>
  <c r="I9464" i="18"/>
  <c r="I9465" i="18"/>
  <c r="I9466" i="18"/>
  <c r="I9467" i="18"/>
  <c r="I9468" i="18"/>
  <c r="I9469" i="18"/>
  <c r="I9470" i="18"/>
  <c r="I9471" i="18"/>
  <c r="I9472" i="18"/>
  <c r="I9473" i="18"/>
  <c r="I9474" i="18"/>
  <c r="I9475" i="18"/>
  <c r="I9476" i="18"/>
  <c r="I9477" i="18"/>
  <c r="I9478" i="18"/>
  <c r="I9479" i="18"/>
  <c r="I9480" i="18"/>
  <c r="I9481" i="18"/>
  <c r="I9482" i="18"/>
  <c r="I9483" i="18"/>
  <c r="I9484" i="18"/>
  <c r="I9485" i="18"/>
  <c r="I9486" i="18"/>
  <c r="I9487" i="18"/>
  <c r="I9488" i="18"/>
  <c r="I9489" i="18"/>
  <c r="I9490" i="18"/>
  <c r="I9491" i="18"/>
  <c r="I9492" i="18"/>
  <c r="I9493" i="18"/>
  <c r="I9494" i="18"/>
  <c r="I9495" i="18"/>
  <c r="I9496" i="18"/>
  <c r="I9497" i="18"/>
  <c r="I9498" i="18"/>
  <c r="I9499" i="18"/>
  <c r="I9500" i="18"/>
  <c r="I9501" i="18"/>
  <c r="I9502" i="18"/>
  <c r="I9503" i="18"/>
  <c r="I9504" i="18"/>
  <c r="I9505" i="18"/>
  <c r="I9506" i="18"/>
  <c r="I9507" i="18"/>
  <c r="I9508" i="18"/>
  <c r="I9509" i="18"/>
  <c r="I9510" i="18"/>
  <c r="I9511" i="18"/>
  <c r="I9512" i="18"/>
  <c r="I9513" i="18"/>
  <c r="I9514" i="18"/>
  <c r="I9515" i="18"/>
  <c r="I9516" i="18"/>
  <c r="I9517" i="18"/>
  <c r="I9518" i="18"/>
  <c r="I9519" i="18"/>
  <c r="I9520" i="18"/>
  <c r="I9521" i="18"/>
  <c r="I9522" i="18"/>
  <c r="I9523" i="18"/>
  <c r="I9524" i="18"/>
  <c r="I9525" i="18"/>
  <c r="I9526" i="18"/>
  <c r="I9527" i="18"/>
  <c r="I9528" i="18"/>
  <c r="I9529" i="18"/>
  <c r="I9530" i="18"/>
  <c r="I9531" i="18"/>
  <c r="I9532" i="18"/>
  <c r="I9533" i="18"/>
  <c r="I9534" i="18"/>
  <c r="I9535" i="18"/>
  <c r="I9536" i="18"/>
  <c r="I9537" i="18"/>
  <c r="I9538" i="18"/>
  <c r="I9539" i="18"/>
  <c r="I9540" i="18"/>
  <c r="I9541" i="18"/>
  <c r="I9542" i="18"/>
  <c r="I9543" i="18"/>
  <c r="I9544" i="18"/>
  <c r="I9545" i="18"/>
  <c r="I9546" i="18"/>
  <c r="I9547" i="18"/>
  <c r="I9548" i="18"/>
  <c r="I9549" i="18"/>
  <c r="I9550" i="18"/>
  <c r="I9551" i="18"/>
  <c r="I9552" i="18"/>
  <c r="I9553" i="18"/>
  <c r="I9554" i="18"/>
  <c r="I9555" i="18"/>
  <c r="I9556" i="18"/>
  <c r="I9557" i="18"/>
  <c r="I9558" i="18"/>
  <c r="I9559" i="18"/>
  <c r="I9560" i="18"/>
  <c r="I9561" i="18"/>
  <c r="I9562" i="18"/>
  <c r="I9563" i="18"/>
  <c r="I9564" i="18"/>
  <c r="I9565" i="18"/>
  <c r="I9566" i="18"/>
  <c r="I9567" i="18"/>
  <c r="I9568" i="18"/>
  <c r="I9569" i="18"/>
  <c r="I9570" i="18"/>
  <c r="I9571" i="18"/>
  <c r="I9572" i="18"/>
  <c r="I9573" i="18"/>
  <c r="I9574" i="18"/>
  <c r="I9575" i="18"/>
  <c r="I9576" i="18"/>
  <c r="I9577" i="18"/>
  <c r="I9578" i="18"/>
  <c r="I9579" i="18"/>
  <c r="I9580" i="18"/>
  <c r="I9581" i="18"/>
  <c r="I9582" i="18"/>
  <c r="I9583" i="18"/>
  <c r="I9584" i="18"/>
  <c r="I9585" i="18"/>
  <c r="I9586" i="18"/>
  <c r="I9587" i="18"/>
  <c r="I9588" i="18"/>
  <c r="I9589" i="18"/>
  <c r="I9590" i="18"/>
  <c r="I9591" i="18"/>
  <c r="I9592" i="18"/>
  <c r="I9593" i="18"/>
  <c r="I9594" i="18"/>
  <c r="I9595" i="18"/>
  <c r="I9596" i="18"/>
  <c r="I9597" i="18"/>
  <c r="I9598" i="18"/>
  <c r="I9599" i="18"/>
  <c r="I9600" i="18"/>
  <c r="I9601" i="18"/>
  <c r="I9602" i="18"/>
  <c r="I9603" i="18"/>
  <c r="I9604" i="18"/>
  <c r="I9605" i="18"/>
  <c r="I9606" i="18"/>
  <c r="I9607" i="18"/>
  <c r="I9608" i="18"/>
  <c r="I9609" i="18"/>
  <c r="I9610" i="18"/>
  <c r="I9611" i="18"/>
  <c r="I9612" i="18"/>
  <c r="I9613" i="18"/>
  <c r="I9614" i="18"/>
  <c r="I9615" i="18"/>
  <c r="I9616" i="18"/>
  <c r="I9617" i="18"/>
  <c r="I9618" i="18"/>
  <c r="I9619" i="18"/>
  <c r="I9620" i="18"/>
  <c r="I9621" i="18"/>
  <c r="I9622" i="18"/>
  <c r="I9623" i="18"/>
  <c r="I9624" i="18"/>
  <c r="I9625" i="18"/>
  <c r="I9626" i="18"/>
  <c r="I9627" i="18"/>
  <c r="I9628" i="18"/>
  <c r="I9629" i="18"/>
  <c r="I9630" i="18"/>
  <c r="I9631" i="18"/>
  <c r="I9632" i="18"/>
  <c r="I9633" i="18"/>
  <c r="I9634" i="18"/>
  <c r="I9635" i="18"/>
  <c r="I9636" i="18"/>
  <c r="I9637" i="18"/>
  <c r="I9638" i="18"/>
  <c r="I9639" i="18"/>
  <c r="I9640" i="18"/>
  <c r="I9641" i="18"/>
  <c r="I9642" i="18"/>
  <c r="I9643" i="18"/>
  <c r="I9644" i="18"/>
  <c r="I9645" i="18"/>
  <c r="I9646" i="18"/>
  <c r="I9647" i="18"/>
  <c r="I9648" i="18"/>
  <c r="I9649" i="18"/>
  <c r="I9650" i="18"/>
  <c r="I9651" i="18"/>
  <c r="I9652" i="18"/>
  <c r="I9653" i="18"/>
  <c r="I9654" i="18"/>
  <c r="I9655" i="18"/>
  <c r="I9656" i="18"/>
  <c r="I9657" i="18"/>
  <c r="I9658" i="18"/>
  <c r="I9659" i="18"/>
  <c r="I9660" i="18"/>
  <c r="I9661" i="18"/>
  <c r="I9662" i="18"/>
  <c r="I9663" i="18"/>
  <c r="I9664" i="18"/>
  <c r="I9665" i="18"/>
  <c r="I9666" i="18"/>
  <c r="I9667" i="18"/>
  <c r="I9668" i="18"/>
  <c r="I9669" i="18"/>
  <c r="I9670" i="18"/>
  <c r="I9671" i="18"/>
  <c r="I9672" i="18"/>
  <c r="I9673" i="18"/>
  <c r="I9674" i="18"/>
  <c r="I9675" i="18"/>
  <c r="I9676" i="18"/>
  <c r="I9677" i="18"/>
  <c r="I9678" i="18"/>
  <c r="I9679" i="18"/>
  <c r="I9680" i="18"/>
  <c r="I9681" i="18"/>
  <c r="I9682" i="18"/>
  <c r="I9683" i="18"/>
  <c r="I9684" i="18"/>
  <c r="I9685" i="18"/>
  <c r="I9686" i="18"/>
  <c r="I9687" i="18"/>
  <c r="I9688" i="18"/>
  <c r="I9689" i="18"/>
  <c r="I9690" i="18"/>
  <c r="I9691" i="18"/>
  <c r="I9692" i="18"/>
  <c r="I9693" i="18"/>
  <c r="I9694" i="18"/>
  <c r="I9695" i="18"/>
  <c r="I9696" i="18"/>
  <c r="I9697" i="18"/>
  <c r="I9698" i="18"/>
  <c r="I9699" i="18"/>
  <c r="I9700" i="18"/>
  <c r="I9701" i="18"/>
  <c r="I9702" i="18"/>
  <c r="I9703" i="18"/>
  <c r="I9704" i="18"/>
  <c r="I9705" i="18"/>
  <c r="I9706" i="18"/>
  <c r="I9707" i="18"/>
  <c r="I9708" i="18"/>
  <c r="I9709" i="18"/>
  <c r="I9710" i="18"/>
  <c r="I9711" i="18"/>
  <c r="I9712" i="18"/>
  <c r="I9713" i="18"/>
  <c r="I9714" i="18"/>
  <c r="I9715" i="18"/>
  <c r="I9716" i="18"/>
  <c r="I9717" i="18"/>
  <c r="I9718" i="18"/>
  <c r="I9719" i="18"/>
  <c r="I9720" i="18"/>
  <c r="I9721" i="18"/>
  <c r="I9722" i="18"/>
  <c r="I9723" i="18"/>
  <c r="I9724" i="18"/>
  <c r="I9725" i="18"/>
  <c r="I9726" i="18"/>
  <c r="I9727" i="18"/>
  <c r="I9728" i="18"/>
  <c r="I9729" i="18"/>
  <c r="I9730" i="18"/>
  <c r="I9731" i="18"/>
  <c r="I9732" i="18"/>
  <c r="I9733" i="18"/>
  <c r="I9734" i="18"/>
  <c r="I9735" i="18"/>
  <c r="I9736" i="18"/>
  <c r="I9737" i="18"/>
  <c r="I9738" i="18"/>
  <c r="I9739" i="18"/>
  <c r="I9740" i="18"/>
  <c r="I9741" i="18"/>
  <c r="I9742" i="18"/>
  <c r="I9743" i="18"/>
  <c r="I9744" i="18"/>
  <c r="I9745" i="18"/>
  <c r="I9746" i="18"/>
  <c r="I9747" i="18"/>
  <c r="I9748" i="18"/>
  <c r="I9749" i="18"/>
  <c r="I9750" i="18"/>
  <c r="I9751" i="18"/>
  <c r="I9752" i="18"/>
  <c r="I9753" i="18"/>
  <c r="I9754" i="18"/>
  <c r="I9755" i="18"/>
  <c r="I9756" i="18"/>
  <c r="I9757" i="18"/>
  <c r="I9758" i="18"/>
  <c r="I9759" i="18"/>
  <c r="I9760" i="18"/>
  <c r="I9761" i="18"/>
  <c r="I9762" i="18"/>
  <c r="I9763" i="18"/>
  <c r="I9764" i="18"/>
  <c r="I9765" i="18"/>
  <c r="I9766" i="18"/>
  <c r="I9767" i="18"/>
  <c r="I9768" i="18"/>
  <c r="I9769" i="18"/>
  <c r="I9770" i="18"/>
  <c r="I9771" i="18"/>
  <c r="I9772" i="18"/>
  <c r="I9773" i="18"/>
  <c r="I9774" i="18"/>
  <c r="I9775" i="18"/>
  <c r="I9776" i="18"/>
  <c r="I9777" i="18"/>
  <c r="I9778" i="18"/>
  <c r="I9779" i="18"/>
  <c r="I9780" i="18"/>
  <c r="I9781" i="18"/>
  <c r="I9782" i="18"/>
  <c r="I9783" i="18"/>
  <c r="I9784" i="18"/>
  <c r="I9785" i="18"/>
  <c r="I9786" i="18"/>
  <c r="I9787" i="18"/>
  <c r="I9788" i="18"/>
  <c r="I9789" i="18"/>
  <c r="I9790" i="18"/>
  <c r="I9791" i="18"/>
  <c r="I9792" i="18"/>
  <c r="I9793" i="18"/>
  <c r="I9794" i="18"/>
  <c r="I9795" i="18"/>
  <c r="I9796" i="18"/>
  <c r="I9797" i="18"/>
  <c r="I9798" i="18"/>
  <c r="I9799" i="18"/>
  <c r="I9800" i="18"/>
  <c r="I9801" i="18"/>
  <c r="I9802" i="18"/>
  <c r="I9803" i="18"/>
  <c r="I9804" i="18"/>
  <c r="I9805" i="18"/>
  <c r="I9806" i="18"/>
  <c r="I9807" i="18"/>
  <c r="I9808" i="18"/>
  <c r="I9809" i="18"/>
  <c r="I9810" i="18"/>
  <c r="I9811" i="18"/>
  <c r="I9812" i="18"/>
  <c r="I9813" i="18"/>
  <c r="I9814" i="18"/>
  <c r="I9815" i="18"/>
  <c r="I9816" i="18"/>
  <c r="I9817" i="18"/>
  <c r="I9818" i="18"/>
  <c r="I9819" i="18"/>
  <c r="I9820" i="18"/>
  <c r="I9821" i="18"/>
  <c r="I9822" i="18"/>
  <c r="I9823" i="18"/>
  <c r="I9824" i="18"/>
  <c r="I9825" i="18"/>
  <c r="I9826" i="18"/>
  <c r="I9827" i="18"/>
  <c r="I9828" i="18"/>
  <c r="I9829" i="18"/>
  <c r="I9830" i="18"/>
  <c r="I9831" i="18"/>
  <c r="I9832" i="18"/>
  <c r="I9833" i="18"/>
  <c r="I9834" i="18"/>
  <c r="I9835" i="18"/>
  <c r="I9836" i="18"/>
  <c r="I9837" i="18"/>
  <c r="I9838" i="18"/>
  <c r="I9839" i="18"/>
  <c r="I9840" i="18"/>
  <c r="I9841" i="18"/>
  <c r="I9842" i="18"/>
  <c r="I9843" i="18"/>
  <c r="I9844" i="18"/>
  <c r="I9845" i="18"/>
  <c r="I9846" i="18"/>
  <c r="I9847" i="18"/>
  <c r="I9848" i="18"/>
  <c r="I9849" i="18"/>
  <c r="I9850" i="18"/>
  <c r="I9851" i="18"/>
  <c r="I9852" i="18"/>
  <c r="I9853" i="18"/>
  <c r="I9854" i="18"/>
  <c r="I9855" i="18"/>
  <c r="I9856" i="18"/>
  <c r="I9857" i="18"/>
  <c r="I9858" i="18"/>
  <c r="I9859" i="18"/>
  <c r="I9860" i="18"/>
  <c r="I9861" i="18"/>
  <c r="I9862" i="18"/>
  <c r="I9863" i="18"/>
  <c r="I9864" i="18"/>
  <c r="I9865" i="18"/>
  <c r="I9866" i="18"/>
  <c r="I9867" i="18"/>
  <c r="I9868" i="18"/>
  <c r="I9869" i="18"/>
  <c r="I9870" i="18"/>
  <c r="I9871" i="18"/>
  <c r="I9872" i="18"/>
  <c r="I9873" i="18"/>
  <c r="I9874" i="18"/>
  <c r="I9875" i="18"/>
  <c r="I9876" i="18"/>
  <c r="I9877" i="18"/>
  <c r="I9878" i="18"/>
  <c r="I9879" i="18"/>
  <c r="I9880" i="18"/>
  <c r="I9881" i="18"/>
  <c r="I9882" i="18"/>
  <c r="I9883" i="18"/>
  <c r="I9884" i="18"/>
  <c r="I9885" i="18"/>
  <c r="I9886" i="18"/>
  <c r="I9887" i="18"/>
  <c r="I9888" i="18"/>
  <c r="I9889" i="18"/>
  <c r="I9890" i="18"/>
  <c r="I9891" i="18"/>
  <c r="I9892" i="18"/>
  <c r="I9893" i="18"/>
  <c r="I9894" i="18"/>
  <c r="I9895" i="18"/>
  <c r="I9896" i="18"/>
  <c r="I9897" i="18"/>
  <c r="I9898" i="18"/>
  <c r="I9899" i="18"/>
  <c r="I9900" i="18"/>
  <c r="I9901" i="18"/>
  <c r="I9902" i="18"/>
  <c r="I9903" i="18"/>
  <c r="I9904" i="18"/>
  <c r="I9905" i="18"/>
  <c r="I9906" i="18"/>
  <c r="I9907" i="18"/>
  <c r="I9908" i="18"/>
  <c r="I9909" i="18"/>
  <c r="I9910" i="18"/>
  <c r="I9911" i="18"/>
  <c r="I9912" i="18"/>
  <c r="I9913" i="18"/>
  <c r="I9914" i="18"/>
  <c r="I9915" i="18"/>
  <c r="I9916" i="18"/>
  <c r="I9917" i="18"/>
  <c r="I9918" i="18"/>
  <c r="I9919" i="18"/>
  <c r="I9920" i="18"/>
  <c r="I9921" i="18"/>
  <c r="I9922" i="18"/>
  <c r="I9923" i="18"/>
  <c r="I9924" i="18"/>
  <c r="I9925" i="18"/>
  <c r="I9926" i="18"/>
  <c r="I9927" i="18"/>
  <c r="I9928" i="18"/>
  <c r="I9929" i="18"/>
  <c r="I9930" i="18"/>
  <c r="I9931" i="18"/>
  <c r="I9932" i="18"/>
  <c r="I9933" i="18"/>
  <c r="I9934" i="18"/>
  <c r="I9935" i="18"/>
  <c r="I9936" i="18"/>
  <c r="I9937" i="18"/>
  <c r="I9938" i="18"/>
  <c r="I9939" i="18"/>
  <c r="I9940" i="18"/>
  <c r="I9941" i="18"/>
  <c r="I9942" i="18"/>
  <c r="I9943" i="18"/>
  <c r="I9944" i="18"/>
  <c r="I9945" i="18"/>
  <c r="I9946" i="18"/>
  <c r="I9947" i="18"/>
  <c r="I9948" i="18"/>
  <c r="I9949" i="18"/>
  <c r="I9950" i="18"/>
  <c r="I9951" i="18"/>
  <c r="I9952" i="18"/>
  <c r="I9953" i="18"/>
  <c r="I9954" i="18"/>
  <c r="I9955" i="18"/>
  <c r="I9956" i="18"/>
  <c r="I9957" i="18"/>
  <c r="I9958" i="18"/>
  <c r="I9959" i="18"/>
  <c r="I9960" i="18"/>
  <c r="I9961" i="18"/>
  <c r="I9962" i="18"/>
  <c r="I9963" i="18"/>
  <c r="I9964" i="18"/>
  <c r="I9965" i="18"/>
  <c r="I9966" i="18"/>
  <c r="I9967" i="18"/>
  <c r="I9968" i="18"/>
  <c r="I9969" i="18"/>
  <c r="I9970" i="18"/>
  <c r="I9971" i="18"/>
  <c r="I9972" i="18"/>
  <c r="I9973" i="18"/>
  <c r="I9974" i="18"/>
  <c r="I9975" i="18"/>
  <c r="I9976" i="18"/>
  <c r="I9977" i="18"/>
  <c r="I9978" i="18"/>
  <c r="I9979" i="18"/>
  <c r="I9980" i="18"/>
  <c r="I9981" i="18"/>
  <c r="I9982" i="18"/>
  <c r="I9983" i="18"/>
  <c r="I9984" i="18"/>
  <c r="I9985" i="18"/>
  <c r="I9986" i="18"/>
  <c r="I9987" i="18"/>
  <c r="I9988" i="18"/>
  <c r="I9989" i="18"/>
  <c r="I9990" i="18"/>
  <c r="I9991" i="18"/>
  <c r="I9992" i="18"/>
  <c r="I9993" i="18"/>
  <c r="I9994" i="18"/>
  <c r="I9995" i="18"/>
  <c r="I9996" i="18"/>
  <c r="I9997" i="18"/>
  <c r="I9998" i="18"/>
  <c r="I9999" i="18"/>
  <c r="I10000" i="18"/>
  <c r="I10001" i="18"/>
  <c r="I10002" i="18"/>
  <c r="I10003" i="18"/>
  <c r="I10004" i="18"/>
  <c r="I10005" i="18"/>
  <c r="I10006" i="18"/>
  <c r="I10007" i="18"/>
  <c r="I10008" i="18"/>
  <c r="I10009" i="18"/>
  <c r="I10010" i="18"/>
  <c r="I10011" i="18"/>
  <c r="I10012" i="18"/>
  <c r="I10013" i="18"/>
  <c r="I10014" i="18"/>
  <c r="I10015" i="18"/>
  <c r="I10016" i="18"/>
  <c r="I10017" i="18"/>
  <c r="I10018" i="18"/>
  <c r="I10019" i="18"/>
  <c r="I10020" i="18"/>
  <c r="I10021" i="18"/>
  <c r="I10022" i="18"/>
  <c r="I10023" i="18"/>
  <c r="I10024" i="18"/>
  <c r="I10025" i="18"/>
  <c r="I10026" i="18"/>
  <c r="I10027" i="18"/>
  <c r="I10028" i="18"/>
  <c r="I10029" i="18"/>
  <c r="I10030" i="18"/>
  <c r="I10031" i="18"/>
  <c r="I10032" i="18"/>
  <c r="I10033" i="18"/>
  <c r="I10034" i="18"/>
  <c r="I10035" i="18"/>
  <c r="I10036" i="18"/>
  <c r="I10037" i="18"/>
  <c r="I10038" i="18"/>
  <c r="I10039" i="18"/>
  <c r="I10040" i="18"/>
  <c r="I10041" i="18"/>
  <c r="I10042" i="18"/>
  <c r="I10043" i="18"/>
  <c r="I10044" i="18"/>
  <c r="I10045" i="18"/>
  <c r="I10046" i="18"/>
  <c r="I10047" i="18"/>
  <c r="I10048" i="18"/>
  <c r="I10049" i="18"/>
  <c r="I10050" i="18"/>
  <c r="I10051" i="18"/>
  <c r="I10052" i="18"/>
  <c r="I10053" i="18"/>
  <c r="I10054" i="18"/>
  <c r="I10055" i="18"/>
  <c r="I10056" i="18"/>
  <c r="I10057" i="18"/>
  <c r="I10058" i="18"/>
  <c r="I10059" i="18"/>
  <c r="I10060" i="18"/>
  <c r="I10061" i="18"/>
  <c r="I10062" i="18"/>
  <c r="I10063" i="18"/>
  <c r="I10064" i="18"/>
  <c r="I10065" i="18"/>
  <c r="I10066" i="18"/>
  <c r="I10067" i="18"/>
  <c r="I10068" i="18"/>
  <c r="I10069" i="18"/>
  <c r="I10070" i="18"/>
  <c r="I10071" i="18"/>
  <c r="I10072" i="18"/>
  <c r="I10073" i="18"/>
  <c r="I10074" i="18"/>
  <c r="I10075" i="18"/>
  <c r="I10076" i="18"/>
  <c r="I10077" i="18"/>
  <c r="I10078" i="18"/>
  <c r="I10079" i="18"/>
  <c r="I10080" i="18"/>
  <c r="I10081" i="18"/>
  <c r="I10082" i="18"/>
  <c r="I10083" i="18"/>
  <c r="I10084" i="18"/>
  <c r="I10085" i="18"/>
  <c r="I10086" i="18"/>
  <c r="I10087" i="18"/>
  <c r="I10088" i="18"/>
  <c r="I10089" i="18"/>
  <c r="I10090" i="18"/>
  <c r="I10091" i="18"/>
  <c r="I10092" i="18"/>
  <c r="I10093" i="18"/>
  <c r="I10094" i="18"/>
  <c r="I10095" i="18"/>
  <c r="I10096" i="18"/>
  <c r="I10097" i="18"/>
  <c r="I10098" i="18"/>
  <c r="I10099" i="18"/>
  <c r="I10100" i="18"/>
  <c r="I10101" i="18"/>
  <c r="I10102" i="18"/>
  <c r="I10103" i="18"/>
  <c r="I10104" i="18"/>
  <c r="I10105" i="18"/>
  <c r="I10106" i="18"/>
  <c r="I10107" i="18"/>
  <c r="I10108" i="18"/>
  <c r="I10109" i="18"/>
  <c r="I10110" i="18"/>
  <c r="I10111" i="18"/>
  <c r="I10112" i="18"/>
  <c r="I10113" i="18"/>
  <c r="I10114" i="18"/>
  <c r="I10115" i="18"/>
  <c r="I10116" i="18"/>
  <c r="I10117" i="18"/>
  <c r="I10118" i="18"/>
  <c r="I10119" i="18"/>
  <c r="I10120" i="18"/>
  <c r="I10121" i="18"/>
  <c r="I10122" i="18"/>
  <c r="I10123" i="18"/>
  <c r="I10124" i="18"/>
  <c r="I10125" i="18"/>
  <c r="I10126" i="18"/>
  <c r="I10127" i="18"/>
  <c r="I10128" i="18"/>
  <c r="I10129" i="18"/>
  <c r="I10130" i="18"/>
  <c r="I10131" i="18"/>
  <c r="I10132" i="18"/>
  <c r="I10133" i="18"/>
  <c r="I10134" i="18"/>
  <c r="I10135" i="18"/>
  <c r="I10136" i="18"/>
  <c r="I10137" i="18"/>
  <c r="I10138" i="18"/>
  <c r="I10139" i="18"/>
  <c r="I10140" i="18"/>
  <c r="I10141" i="18"/>
  <c r="I10142" i="18"/>
  <c r="I10143" i="18"/>
  <c r="I10144" i="18"/>
  <c r="I10145" i="18"/>
  <c r="I10146" i="18"/>
  <c r="I10147" i="18"/>
  <c r="I10148" i="18"/>
  <c r="I10149" i="18"/>
  <c r="I10150" i="18"/>
  <c r="I10151" i="18"/>
  <c r="I10152" i="18"/>
  <c r="I10153" i="18"/>
  <c r="I10154" i="18"/>
  <c r="I10155" i="18"/>
  <c r="I10156" i="18"/>
  <c r="I10157" i="18"/>
  <c r="I10158" i="18"/>
  <c r="I10159" i="18"/>
  <c r="I10160" i="18"/>
  <c r="I10161" i="18"/>
  <c r="I10162" i="18"/>
  <c r="I10163" i="18"/>
  <c r="I10164" i="18"/>
  <c r="I10165" i="18"/>
  <c r="I10166" i="18"/>
  <c r="I10167" i="18"/>
  <c r="I10168" i="18"/>
  <c r="I10169" i="18"/>
  <c r="I10170" i="18"/>
  <c r="I10171" i="18"/>
  <c r="I10172" i="18"/>
  <c r="I10173" i="18"/>
  <c r="I10174" i="18"/>
  <c r="I10175" i="18"/>
  <c r="I10176" i="18"/>
  <c r="I10177" i="18"/>
  <c r="I10178" i="18"/>
  <c r="I10179" i="18"/>
  <c r="I10180" i="18"/>
  <c r="I10181" i="18"/>
  <c r="I10182" i="18"/>
  <c r="I10183" i="18"/>
  <c r="I10184" i="18"/>
  <c r="I10185" i="18"/>
  <c r="I10186" i="18"/>
  <c r="I10187" i="18"/>
  <c r="I10188" i="18"/>
  <c r="I10189" i="18"/>
  <c r="I10190" i="18"/>
  <c r="I10191" i="18"/>
  <c r="I10192" i="18"/>
  <c r="I10193" i="18"/>
  <c r="I10194" i="18"/>
  <c r="I10195" i="18"/>
  <c r="I10196" i="18"/>
  <c r="I10197" i="18"/>
  <c r="I10198" i="18"/>
  <c r="I10199" i="18"/>
  <c r="I10200" i="18"/>
  <c r="I10201" i="18"/>
  <c r="I10202" i="18"/>
  <c r="I10203" i="18"/>
  <c r="I10204" i="18"/>
  <c r="I10205" i="18"/>
  <c r="I10206" i="18"/>
  <c r="I10207" i="18"/>
  <c r="I10208" i="18"/>
  <c r="I10209" i="18"/>
  <c r="I10210" i="18"/>
  <c r="I10211" i="18"/>
  <c r="I10212" i="18"/>
  <c r="I10213" i="18"/>
  <c r="I10214" i="18"/>
  <c r="I10215" i="18"/>
  <c r="I10216" i="18"/>
  <c r="I10217" i="18"/>
  <c r="I10218" i="18"/>
  <c r="I10219" i="18"/>
  <c r="I10220" i="18"/>
  <c r="I10221" i="18"/>
  <c r="I10222" i="18"/>
  <c r="I10223" i="18"/>
  <c r="I10224" i="18"/>
  <c r="I10225" i="18"/>
  <c r="I10226" i="18"/>
  <c r="I10227" i="18"/>
  <c r="I10228" i="18"/>
  <c r="I10229" i="18"/>
  <c r="I10230" i="18"/>
  <c r="I10231" i="18"/>
  <c r="I10232" i="18"/>
  <c r="I10233" i="18"/>
  <c r="I10234" i="18"/>
  <c r="I10235" i="18"/>
  <c r="I10236" i="18"/>
  <c r="I10237" i="18"/>
  <c r="I10238" i="18"/>
  <c r="I10239" i="18"/>
  <c r="I10240" i="18"/>
  <c r="I10241" i="18"/>
  <c r="I10242" i="18"/>
  <c r="I10243" i="18"/>
  <c r="I10244" i="18"/>
  <c r="I10245" i="18"/>
  <c r="I10246" i="18"/>
  <c r="I10247" i="18"/>
  <c r="I10248" i="18"/>
  <c r="I10249" i="18"/>
  <c r="I10250" i="18"/>
  <c r="I10251" i="18"/>
  <c r="I10252" i="18"/>
  <c r="I10253" i="18"/>
  <c r="I10254" i="18"/>
  <c r="I10255" i="18"/>
  <c r="I10256" i="18"/>
  <c r="I10257" i="18"/>
  <c r="I10258" i="18"/>
  <c r="I10259" i="18"/>
  <c r="I10260" i="18"/>
  <c r="I10261" i="18"/>
  <c r="I10262" i="18"/>
  <c r="I10263" i="18"/>
  <c r="I10264" i="18"/>
  <c r="I10265" i="18"/>
  <c r="I10266" i="18"/>
  <c r="I10267" i="18"/>
  <c r="I10268" i="18"/>
  <c r="I10269" i="18"/>
  <c r="I10270" i="18"/>
  <c r="I10271" i="18"/>
  <c r="I10272" i="18"/>
  <c r="I10273" i="18"/>
  <c r="I10274" i="18"/>
  <c r="I10275" i="18"/>
  <c r="I10276" i="18"/>
  <c r="I10277" i="18"/>
  <c r="I10278" i="18"/>
  <c r="I10279" i="18"/>
  <c r="I10280" i="18"/>
  <c r="I10281" i="18"/>
  <c r="I10282" i="18"/>
  <c r="I10283" i="18"/>
  <c r="I10284" i="18"/>
  <c r="I10285" i="18"/>
  <c r="I10286" i="18"/>
  <c r="I10287" i="18"/>
  <c r="I10288" i="18"/>
  <c r="I10289" i="18"/>
  <c r="I10290" i="18"/>
  <c r="I10291" i="18"/>
  <c r="I10292" i="18"/>
  <c r="I10293" i="18"/>
  <c r="I10294" i="18"/>
  <c r="I10295" i="18"/>
  <c r="I10296" i="18"/>
  <c r="I10297" i="18"/>
  <c r="I10298" i="18"/>
  <c r="I10299" i="18"/>
  <c r="I10300" i="18"/>
  <c r="I10301" i="18"/>
  <c r="I10302" i="18"/>
  <c r="I10303" i="18"/>
  <c r="I10304" i="18"/>
  <c r="I10305" i="18"/>
  <c r="I10306" i="18"/>
  <c r="I10307" i="18"/>
  <c r="I10308" i="18"/>
  <c r="I10309" i="18"/>
  <c r="I10310" i="18"/>
  <c r="I10311" i="18"/>
  <c r="I10312" i="18"/>
  <c r="I10313" i="18"/>
  <c r="I10314" i="18"/>
  <c r="I10315" i="18"/>
  <c r="I10316" i="18"/>
  <c r="I10317" i="18"/>
  <c r="I10318" i="18"/>
  <c r="I10319" i="18"/>
  <c r="I10320" i="18"/>
  <c r="I10321" i="18"/>
  <c r="I10322" i="18"/>
  <c r="I10323" i="18"/>
  <c r="I10324" i="18"/>
  <c r="I10325" i="18"/>
  <c r="I10326" i="18"/>
  <c r="I10327" i="18"/>
  <c r="I10328" i="18"/>
  <c r="I10329" i="18"/>
  <c r="I10330" i="18"/>
  <c r="I10331" i="18"/>
  <c r="I10332" i="18"/>
  <c r="I10333" i="18"/>
  <c r="I10334" i="18"/>
  <c r="I10335" i="18"/>
  <c r="I10336" i="18"/>
  <c r="I10337" i="18"/>
  <c r="I10338" i="18"/>
  <c r="I10339" i="18"/>
  <c r="I10340" i="18"/>
  <c r="I10341" i="18"/>
  <c r="I10342" i="18"/>
  <c r="I10343" i="18"/>
  <c r="I10344" i="18"/>
  <c r="I10345" i="18"/>
  <c r="I10346" i="18"/>
  <c r="I10347" i="18"/>
  <c r="I10348" i="18"/>
  <c r="I10349" i="18"/>
  <c r="I10350" i="18"/>
  <c r="I10351" i="18"/>
  <c r="I10352" i="18"/>
  <c r="I10353" i="18"/>
  <c r="I10354" i="18"/>
  <c r="I10355" i="18"/>
  <c r="I10356" i="18"/>
  <c r="I10357" i="18"/>
  <c r="I10358" i="18"/>
  <c r="I10359" i="18"/>
  <c r="I10360" i="18"/>
  <c r="I10361" i="18"/>
  <c r="I10362" i="18"/>
  <c r="I10363" i="18"/>
  <c r="I10364" i="18"/>
  <c r="I10365" i="18"/>
  <c r="I10366" i="18"/>
  <c r="I10367" i="18"/>
  <c r="I10368" i="18"/>
  <c r="I10369" i="18"/>
  <c r="I10370" i="18"/>
  <c r="I10371" i="18"/>
  <c r="I10372" i="18"/>
  <c r="I10373" i="18"/>
  <c r="I10374" i="18"/>
  <c r="I10375" i="18"/>
  <c r="I10376" i="18"/>
  <c r="I10377" i="18"/>
  <c r="I10378" i="18"/>
  <c r="I10379" i="18"/>
  <c r="I10380" i="18"/>
  <c r="I10381" i="18"/>
  <c r="I10382" i="18"/>
  <c r="I10383" i="18"/>
  <c r="I10384" i="18"/>
  <c r="I10385" i="18"/>
  <c r="I10386" i="18"/>
  <c r="I10387" i="18"/>
  <c r="I10388" i="18"/>
  <c r="I10389" i="18"/>
  <c r="I10390" i="18"/>
  <c r="I10391" i="18"/>
  <c r="I10392" i="18"/>
  <c r="I10393" i="18"/>
  <c r="I10394" i="18"/>
  <c r="I10395" i="18"/>
  <c r="I10396" i="18"/>
  <c r="I10397" i="18"/>
  <c r="I10398" i="18"/>
  <c r="I10399" i="18"/>
  <c r="I10400" i="18"/>
  <c r="I10401" i="18"/>
  <c r="I10402" i="18"/>
  <c r="I10403" i="18"/>
  <c r="I10404" i="18"/>
  <c r="I10405" i="18"/>
  <c r="I10406" i="18"/>
  <c r="I10407" i="18"/>
  <c r="I10408" i="18"/>
  <c r="I10409" i="18"/>
  <c r="I10410" i="18"/>
  <c r="I10411" i="18"/>
  <c r="I10412" i="18"/>
  <c r="I10413" i="18"/>
  <c r="I10414" i="18"/>
  <c r="I10415" i="18"/>
  <c r="I10416" i="18"/>
  <c r="I10417" i="18"/>
  <c r="I10418" i="18"/>
  <c r="I10419" i="18"/>
  <c r="I10420" i="18"/>
  <c r="I10421" i="18"/>
  <c r="I10422" i="18"/>
  <c r="I10423" i="18"/>
  <c r="I10424" i="18"/>
  <c r="I10425" i="18"/>
  <c r="I10426" i="18"/>
  <c r="I10427" i="18"/>
  <c r="I10428" i="18"/>
  <c r="I10429" i="18"/>
  <c r="I10430" i="18"/>
  <c r="I10431" i="18"/>
  <c r="I10432" i="18"/>
  <c r="I10433" i="18"/>
  <c r="I10434" i="18"/>
  <c r="I10435" i="18"/>
  <c r="I10436" i="18"/>
  <c r="I10437" i="18"/>
  <c r="I10438" i="18"/>
  <c r="I10439" i="18"/>
  <c r="I10440" i="18"/>
  <c r="I10441" i="18"/>
  <c r="I10442" i="18"/>
  <c r="I10443" i="18"/>
  <c r="I10444" i="18"/>
  <c r="I10445" i="18"/>
  <c r="I10446" i="18"/>
  <c r="I10447" i="18"/>
  <c r="I10448" i="18"/>
  <c r="I10449" i="18"/>
  <c r="I10450" i="18"/>
  <c r="I10451" i="18"/>
  <c r="I10452" i="18"/>
  <c r="I10453" i="18"/>
  <c r="I10454" i="18"/>
  <c r="I10455" i="18"/>
  <c r="I10456" i="18"/>
  <c r="I10457" i="18"/>
  <c r="I10458" i="18"/>
  <c r="I10459" i="18"/>
  <c r="I10460" i="18"/>
  <c r="I10461" i="18"/>
  <c r="I10462" i="18"/>
  <c r="I10463" i="18"/>
  <c r="I10464" i="18"/>
  <c r="I10465" i="18"/>
  <c r="I10466" i="18"/>
  <c r="I10467" i="18"/>
  <c r="I10468" i="18"/>
  <c r="I10469" i="18"/>
  <c r="I10470" i="18"/>
  <c r="I10471" i="18"/>
  <c r="I10472" i="18"/>
  <c r="I10473" i="18"/>
  <c r="I10474" i="18"/>
  <c r="I10475" i="18"/>
  <c r="I10476" i="18"/>
  <c r="I10477" i="18"/>
  <c r="I10478" i="18"/>
  <c r="I10479" i="18"/>
  <c r="I10480" i="18"/>
  <c r="I10481" i="18"/>
  <c r="I10482" i="18"/>
  <c r="I10483" i="18"/>
  <c r="I10484" i="18"/>
  <c r="I10485" i="18"/>
  <c r="I10486" i="18"/>
  <c r="I10487" i="18"/>
  <c r="I10488" i="18"/>
  <c r="I10489" i="18"/>
  <c r="I10490" i="18"/>
  <c r="I10491" i="18"/>
  <c r="I10492" i="18"/>
  <c r="I10493" i="18"/>
  <c r="I10494" i="18"/>
  <c r="I10495" i="18"/>
  <c r="I10496" i="18"/>
  <c r="I10497" i="18"/>
  <c r="I10498" i="18"/>
  <c r="I10499" i="18"/>
  <c r="I10500" i="18"/>
  <c r="I10501" i="18"/>
  <c r="I10502" i="18"/>
  <c r="I10503" i="18"/>
  <c r="I10504" i="18"/>
  <c r="I10505" i="18"/>
  <c r="I10506" i="18"/>
  <c r="I10507" i="18"/>
  <c r="I10508" i="18"/>
  <c r="I10509" i="18"/>
  <c r="I10510" i="18"/>
  <c r="I10511" i="18"/>
  <c r="I10512" i="18"/>
  <c r="I10513" i="18"/>
  <c r="I10514" i="18"/>
  <c r="I10515" i="18"/>
  <c r="I10516" i="18"/>
  <c r="I10517" i="18"/>
  <c r="I10518" i="18"/>
  <c r="I10519" i="18"/>
  <c r="I10520" i="18"/>
  <c r="I10521" i="18"/>
  <c r="I10522" i="18"/>
  <c r="I10523" i="18"/>
  <c r="I10524" i="18"/>
  <c r="I10525" i="18"/>
  <c r="I10526" i="18"/>
  <c r="I10527" i="18"/>
  <c r="I10528" i="18"/>
  <c r="I10529" i="18"/>
  <c r="I10530" i="18"/>
  <c r="I10531" i="18"/>
  <c r="I10532" i="18"/>
  <c r="I10533" i="18"/>
  <c r="I10534" i="18"/>
  <c r="I10535" i="18"/>
  <c r="I10536" i="18"/>
  <c r="I10537" i="18"/>
  <c r="I10538" i="18"/>
  <c r="I10539" i="18"/>
  <c r="I10540" i="18"/>
  <c r="I10541" i="18"/>
  <c r="I10542" i="18"/>
  <c r="I10543" i="18"/>
  <c r="I10544" i="18"/>
  <c r="I10545" i="18"/>
  <c r="I10546" i="18"/>
  <c r="I10547" i="18"/>
  <c r="I10548" i="18"/>
  <c r="I10549" i="18"/>
  <c r="I10550" i="18"/>
  <c r="I10551" i="18"/>
  <c r="I10552" i="18"/>
  <c r="I10553" i="18"/>
  <c r="I10554" i="18"/>
  <c r="I10555" i="18"/>
  <c r="I10556" i="18"/>
  <c r="I10557" i="18"/>
  <c r="I10558" i="18"/>
  <c r="I10559" i="18"/>
  <c r="I10560" i="18"/>
  <c r="I10561" i="18"/>
  <c r="I10562" i="18"/>
  <c r="I10563" i="18"/>
  <c r="I10564" i="18"/>
  <c r="I10565" i="18"/>
  <c r="I10566" i="18"/>
  <c r="I10567" i="18"/>
  <c r="I10568" i="18"/>
  <c r="I10569" i="18"/>
  <c r="I10570" i="18"/>
  <c r="I10571" i="18"/>
  <c r="I10572" i="18"/>
  <c r="I10573" i="18"/>
  <c r="I10574" i="18"/>
  <c r="I10575" i="18"/>
  <c r="I10576" i="18"/>
  <c r="I10577" i="18"/>
  <c r="I10578" i="18"/>
  <c r="I10579" i="18"/>
  <c r="I10580" i="18"/>
  <c r="I10581" i="18"/>
  <c r="I10582" i="18"/>
  <c r="I10583" i="18"/>
  <c r="I10584" i="18"/>
  <c r="I10585" i="18"/>
  <c r="I10586" i="18"/>
  <c r="I10587" i="18"/>
  <c r="I10588" i="18"/>
  <c r="I10589" i="18"/>
  <c r="I10590" i="18"/>
  <c r="I10591" i="18"/>
  <c r="I10592" i="18"/>
  <c r="I10593" i="18"/>
  <c r="I10594" i="18"/>
  <c r="I10595" i="18"/>
  <c r="I10596" i="18"/>
  <c r="I10597" i="18"/>
  <c r="I10598" i="18"/>
  <c r="I10599" i="18"/>
  <c r="I10600" i="18"/>
  <c r="I10601" i="18"/>
  <c r="I10602" i="18"/>
  <c r="I10603" i="18"/>
  <c r="I10604" i="18"/>
  <c r="I10605" i="18"/>
  <c r="I10606" i="18"/>
  <c r="I10607" i="18"/>
  <c r="I10608" i="18"/>
  <c r="I10609" i="18"/>
  <c r="I10610" i="18"/>
  <c r="I10611" i="18"/>
  <c r="I10612" i="18"/>
  <c r="I10613" i="18"/>
  <c r="I10614" i="18"/>
  <c r="I10615" i="18"/>
  <c r="I10616" i="18"/>
  <c r="I10617" i="18"/>
  <c r="I10618" i="18"/>
  <c r="I10619" i="18"/>
  <c r="I10620" i="18"/>
  <c r="I10621" i="18"/>
  <c r="I10622" i="18"/>
  <c r="I10623" i="18"/>
  <c r="I10624" i="18"/>
  <c r="I10625" i="18"/>
  <c r="I10626" i="18"/>
  <c r="I10627" i="18"/>
  <c r="I10628" i="18"/>
  <c r="I10629" i="18"/>
  <c r="I10630" i="18"/>
  <c r="I10631" i="18"/>
  <c r="I10632" i="18"/>
  <c r="I10633" i="18"/>
  <c r="I10634" i="18"/>
  <c r="I10635" i="18"/>
  <c r="I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J625" i="18"/>
  <c r="J626" i="18"/>
  <c r="J627" i="18"/>
  <c r="J628" i="18"/>
  <c r="J629" i="18"/>
  <c r="J630" i="18"/>
  <c r="J631" i="18"/>
  <c r="J632" i="18"/>
  <c r="J633" i="18"/>
  <c r="J634" i="18"/>
  <c r="J635" i="18"/>
  <c r="J636" i="18"/>
  <c r="J637" i="18"/>
  <c r="J638" i="18"/>
  <c r="J639" i="18"/>
  <c r="J640" i="18"/>
  <c r="J641" i="18"/>
  <c r="J642" i="18"/>
  <c r="J643" i="18"/>
  <c r="J644" i="18"/>
  <c r="J645" i="18"/>
  <c r="J646" i="18"/>
  <c r="J647" i="18"/>
  <c r="J648" i="18"/>
  <c r="J649" i="18"/>
  <c r="J650" i="18"/>
  <c r="J651" i="18"/>
  <c r="J652" i="18"/>
  <c r="J653" i="18"/>
  <c r="J654" i="18"/>
  <c r="J655" i="18"/>
  <c r="J656" i="18"/>
  <c r="J657" i="18"/>
  <c r="J658" i="18"/>
  <c r="J659" i="18"/>
  <c r="J660" i="18"/>
  <c r="J661" i="18"/>
  <c r="J662" i="18"/>
  <c r="J663" i="18"/>
  <c r="J664" i="18"/>
  <c r="J665" i="18"/>
  <c r="J666" i="18"/>
  <c r="J667" i="18"/>
  <c r="J668" i="18"/>
  <c r="J669" i="18"/>
  <c r="J670" i="18"/>
  <c r="J671" i="18"/>
  <c r="J672" i="18"/>
  <c r="J673" i="18"/>
  <c r="J674" i="18"/>
  <c r="J675" i="18"/>
  <c r="J676" i="18"/>
  <c r="J677" i="18"/>
  <c r="J678" i="18"/>
  <c r="J679" i="18"/>
  <c r="J680" i="18"/>
  <c r="J681" i="18"/>
  <c r="J682" i="18"/>
  <c r="J683" i="18"/>
  <c r="J684" i="18"/>
  <c r="J685" i="18"/>
  <c r="J686" i="18"/>
  <c r="J687" i="18"/>
  <c r="J688" i="18"/>
  <c r="J689" i="18"/>
  <c r="J690" i="18"/>
  <c r="J691" i="18"/>
  <c r="J692" i="18"/>
  <c r="J693" i="18"/>
  <c r="J694" i="18"/>
  <c r="J695" i="18"/>
  <c r="J696" i="18"/>
  <c r="J697" i="18"/>
  <c r="J698" i="18"/>
  <c r="J699" i="18"/>
  <c r="J700" i="18"/>
  <c r="J701" i="18"/>
  <c r="J702" i="18"/>
  <c r="J703" i="18"/>
  <c r="J704" i="18"/>
  <c r="J705" i="18"/>
  <c r="J706" i="18"/>
  <c r="J707" i="18"/>
  <c r="J708" i="18"/>
  <c r="J709" i="18"/>
  <c r="J710" i="18"/>
  <c r="J711" i="18"/>
  <c r="J712" i="18"/>
  <c r="J713" i="18"/>
  <c r="J714" i="18"/>
  <c r="J715" i="18"/>
  <c r="J716" i="18"/>
  <c r="J717" i="18"/>
  <c r="J718" i="18"/>
  <c r="J719" i="18"/>
  <c r="J720" i="18"/>
  <c r="J721" i="18"/>
  <c r="J722" i="18"/>
  <c r="J723" i="18"/>
  <c r="J724" i="18"/>
  <c r="J725" i="18"/>
  <c r="J726" i="18"/>
  <c r="J727" i="18"/>
  <c r="J728" i="18"/>
  <c r="J729" i="18"/>
  <c r="J730" i="18"/>
  <c r="J731" i="18"/>
  <c r="J732" i="18"/>
  <c r="J733" i="18"/>
  <c r="J734" i="18"/>
  <c r="J735" i="18"/>
  <c r="J736" i="18"/>
  <c r="J737" i="18"/>
  <c r="J738" i="18"/>
  <c r="J739" i="18"/>
  <c r="J740" i="18"/>
  <c r="J741" i="18"/>
  <c r="J742" i="18"/>
  <c r="J743" i="18"/>
  <c r="J744" i="18"/>
  <c r="J745" i="18"/>
  <c r="J746" i="18"/>
  <c r="J747" i="18"/>
  <c r="J748" i="18"/>
  <c r="J749" i="18"/>
  <c r="J750" i="18"/>
  <c r="J751" i="18"/>
  <c r="J752" i="18"/>
  <c r="J753" i="18"/>
  <c r="J754" i="18"/>
  <c r="J755" i="18"/>
  <c r="J756" i="18"/>
  <c r="J757" i="18"/>
  <c r="J758" i="18"/>
  <c r="J759" i="18"/>
  <c r="J760" i="18"/>
  <c r="J761" i="18"/>
  <c r="J762" i="18"/>
  <c r="J763" i="18"/>
  <c r="J764" i="18"/>
  <c r="J765" i="18"/>
  <c r="J766" i="18"/>
  <c r="J767" i="18"/>
  <c r="J768" i="18"/>
  <c r="J769" i="18"/>
  <c r="J770" i="18"/>
  <c r="J771" i="18"/>
  <c r="J772" i="18"/>
  <c r="J773" i="18"/>
  <c r="J774" i="18"/>
  <c r="J775" i="18"/>
  <c r="J776" i="18"/>
  <c r="J777" i="18"/>
  <c r="J778" i="18"/>
  <c r="J779" i="18"/>
  <c r="J780" i="18"/>
  <c r="J781" i="18"/>
  <c r="J782" i="18"/>
  <c r="J783" i="18"/>
  <c r="J784" i="18"/>
  <c r="J785" i="18"/>
  <c r="J786" i="18"/>
  <c r="J787" i="18"/>
  <c r="J788" i="18"/>
  <c r="J789" i="18"/>
  <c r="J790" i="18"/>
  <c r="J791" i="18"/>
  <c r="J792" i="18"/>
  <c r="J793" i="18"/>
  <c r="J794" i="18"/>
  <c r="J795" i="18"/>
  <c r="J796" i="18"/>
  <c r="J797" i="18"/>
  <c r="J798" i="18"/>
  <c r="J799" i="18"/>
  <c r="J800" i="18"/>
  <c r="J801" i="18"/>
  <c r="J802" i="18"/>
  <c r="J803" i="18"/>
  <c r="J804" i="18"/>
  <c r="J805" i="18"/>
  <c r="J806" i="18"/>
  <c r="J807" i="18"/>
  <c r="J808" i="18"/>
  <c r="J809" i="18"/>
  <c r="J810" i="18"/>
  <c r="J811" i="18"/>
  <c r="J812" i="18"/>
  <c r="J813" i="18"/>
  <c r="J814" i="18"/>
  <c r="J815" i="18"/>
  <c r="J816" i="18"/>
  <c r="J817" i="18"/>
  <c r="J818" i="18"/>
  <c r="J819" i="18"/>
  <c r="J820" i="18"/>
  <c r="J821" i="18"/>
  <c r="J822" i="18"/>
  <c r="J823" i="18"/>
  <c r="J824" i="18"/>
  <c r="J825" i="18"/>
  <c r="J826" i="18"/>
  <c r="J827" i="18"/>
  <c r="J828" i="18"/>
  <c r="J829" i="18"/>
  <c r="J830" i="18"/>
  <c r="J831" i="18"/>
  <c r="J832" i="18"/>
  <c r="J833" i="18"/>
  <c r="J834" i="18"/>
  <c r="J835" i="18"/>
  <c r="J836" i="18"/>
  <c r="J837" i="18"/>
  <c r="J838" i="18"/>
  <c r="J839" i="18"/>
  <c r="J840" i="18"/>
  <c r="J841" i="18"/>
  <c r="J842" i="18"/>
  <c r="J843" i="18"/>
  <c r="J844" i="18"/>
  <c r="J845" i="18"/>
  <c r="J846" i="18"/>
  <c r="J847" i="18"/>
  <c r="J848" i="18"/>
  <c r="J849" i="18"/>
  <c r="J850" i="18"/>
  <c r="J851" i="18"/>
  <c r="J852" i="18"/>
  <c r="J853" i="18"/>
  <c r="J854" i="18"/>
  <c r="J855" i="18"/>
  <c r="J856" i="18"/>
  <c r="J857" i="18"/>
  <c r="J858" i="18"/>
  <c r="J859" i="18"/>
  <c r="J860" i="18"/>
  <c r="J861" i="18"/>
  <c r="J862" i="18"/>
  <c r="J863" i="18"/>
  <c r="J864" i="18"/>
  <c r="J865" i="18"/>
  <c r="J866" i="18"/>
  <c r="J867" i="18"/>
  <c r="J868" i="18"/>
  <c r="J869" i="18"/>
  <c r="J870" i="18"/>
  <c r="J871" i="18"/>
  <c r="J872" i="18"/>
  <c r="J873" i="18"/>
  <c r="J874" i="18"/>
  <c r="J875" i="18"/>
  <c r="J876" i="18"/>
  <c r="J877" i="18"/>
  <c r="J878" i="18"/>
  <c r="J879" i="18"/>
  <c r="J880" i="18"/>
  <c r="J881" i="18"/>
  <c r="J882" i="18"/>
  <c r="J883" i="18"/>
  <c r="J884" i="18"/>
  <c r="J885" i="18"/>
  <c r="J886" i="18"/>
  <c r="J887" i="18"/>
  <c r="J888" i="18"/>
  <c r="J889" i="18"/>
  <c r="J890" i="18"/>
  <c r="J891" i="18"/>
  <c r="J892" i="18"/>
  <c r="J893" i="18"/>
  <c r="J894" i="18"/>
  <c r="J895" i="18"/>
  <c r="J896" i="18"/>
  <c r="J897" i="18"/>
  <c r="J898" i="18"/>
  <c r="J899" i="18"/>
  <c r="J900" i="18"/>
  <c r="J901" i="18"/>
  <c r="J902" i="18"/>
  <c r="J903" i="18"/>
  <c r="J904" i="18"/>
  <c r="J905" i="18"/>
  <c r="J906" i="18"/>
  <c r="J907" i="18"/>
  <c r="J908" i="18"/>
  <c r="J909" i="18"/>
  <c r="J910" i="18"/>
  <c r="J911" i="18"/>
  <c r="J912" i="18"/>
  <c r="J913" i="18"/>
  <c r="J914" i="18"/>
  <c r="J915" i="18"/>
  <c r="J916" i="18"/>
  <c r="J917" i="18"/>
  <c r="J918" i="18"/>
  <c r="J919" i="18"/>
  <c r="J920" i="18"/>
  <c r="J921" i="18"/>
  <c r="J922" i="18"/>
  <c r="J923" i="18"/>
  <c r="J924" i="18"/>
  <c r="J925" i="18"/>
  <c r="J926" i="18"/>
  <c r="J927" i="18"/>
  <c r="J928" i="18"/>
  <c r="J929" i="18"/>
  <c r="J930" i="18"/>
  <c r="J931" i="18"/>
  <c r="J932" i="18"/>
  <c r="J933" i="18"/>
  <c r="J934" i="18"/>
  <c r="J935" i="18"/>
  <c r="J936" i="18"/>
  <c r="J937" i="18"/>
  <c r="J938" i="18"/>
  <c r="J939" i="18"/>
  <c r="J940" i="18"/>
  <c r="J941" i="18"/>
  <c r="J942" i="18"/>
  <c r="J943" i="18"/>
  <c r="J944" i="18"/>
  <c r="J945" i="18"/>
  <c r="J946" i="18"/>
  <c r="J947" i="18"/>
  <c r="J948" i="18"/>
  <c r="J949" i="18"/>
  <c r="J950" i="18"/>
  <c r="J951" i="18"/>
  <c r="J952" i="18"/>
  <c r="J953" i="18"/>
  <c r="J954" i="18"/>
  <c r="J955" i="18"/>
  <c r="J956" i="18"/>
  <c r="J957" i="18"/>
  <c r="J958" i="18"/>
  <c r="J959" i="18"/>
  <c r="J960" i="18"/>
  <c r="J961" i="18"/>
  <c r="J962" i="18"/>
  <c r="J963" i="18"/>
  <c r="J964" i="18"/>
  <c r="J965" i="18"/>
  <c r="J966" i="18"/>
  <c r="J967" i="18"/>
  <c r="J968" i="18"/>
  <c r="J969" i="18"/>
  <c r="J970" i="18"/>
  <c r="J971" i="18"/>
  <c r="J972" i="18"/>
  <c r="J973" i="18"/>
  <c r="J974" i="18"/>
  <c r="J975" i="18"/>
  <c r="J976" i="18"/>
  <c r="J977" i="18"/>
  <c r="J978" i="18"/>
  <c r="J979" i="18"/>
  <c r="J980" i="18"/>
  <c r="J981" i="18"/>
  <c r="J982" i="18"/>
  <c r="J983" i="18"/>
  <c r="J984" i="18"/>
  <c r="J985" i="18"/>
  <c r="J986" i="18"/>
  <c r="J987" i="18"/>
  <c r="J988" i="18"/>
  <c r="J989" i="18"/>
  <c r="J990" i="18"/>
  <c r="J991" i="18"/>
  <c r="J992" i="18"/>
  <c r="J993" i="18"/>
  <c r="J994" i="18"/>
  <c r="J995" i="18"/>
  <c r="J996" i="18"/>
  <c r="J997" i="18"/>
  <c r="J998" i="18"/>
  <c r="J999" i="18"/>
  <c r="J1000" i="18"/>
  <c r="J1001" i="18"/>
  <c r="J1002" i="18"/>
  <c r="J1003" i="18"/>
  <c r="J1004" i="18"/>
  <c r="J1005" i="18"/>
  <c r="J1006" i="18"/>
  <c r="J1007" i="18"/>
  <c r="J1008" i="18"/>
  <c r="J1009" i="18"/>
  <c r="J1010" i="18"/>
  <c r="J1011" i="18"/>
  <c r="J1012" i="18"/>
  <c r="J1013" i="18"/>
  <c r="J1014" i="18"/>
  <c r="J1015" i="18"/>
  <c r="J1016" i="18"/>
  <c r="J1017" i="18"/>
  <c r="J1018" i="18"/>
  <c r="J1019" i="18"/>
  <c r="J1020" i="18"/>
  <c r="J1021" i="18"/>
  <c r="J1022" i="18"/>
  <c r="J1023" i="18"/>
  <c r="J1024" i="18"/>
  <c r="J1025" i="18"/>
  <c r="J1026" i="18"/>
  <c r="J1027" i="18"/>
  <c r="J1028" i="18"/>
  <c r="J1029" i="18"/>
  <c r="J1030" i="18"/>
  <c r="J1031" i="18"/>
  <c r="J1032" i="18"/>
  <c r="J1033" i="18"/>
  <c r="J1034" i="18"/>
  <c r="J1035" i="18"/>
  <c r="J1036" i="18"/>
  <c r="J1037" i="18"/>
  <c r="J1038" i="18"/>
  <c r="J1039" i="18"/>
  <c r="J1040" i="18"/>
  <c r="J1041" i="18"/>
  <c r="J1042" i="18"/>
  <c r="J1043" i="18"/>
  <c r="J1044" i="18"/>
  <c r="J1045" i="18"/>
  <c r="J1046" i="18"/>
  <c r="J1047" i="18"/>
  <c r="J1048" i="18"/>
  <c r="J1049" i="18"/>
  <c r="J1050" i="18"/>
  <c r="J1051" i="18"/>
  <c r="J1052" i="18"/>
  <c r="J1053" i="18"/>
  <c r="J1054" i="18"/>
  <c r="J1055" i="18"/>
  <c r="J1056" i="18"/>
  <c r="J1057" i="18"/>
  <c r="J1058" i="18"/>
  <c r="J1059" i="18"/>
  <c r="J1060" i="18"/>
  <c r="J1061" i="18"/>
  <c r="J1062" i="18"/>
  <c r="J1063" i="18"/>
  <c r="J1064" i="18"/>
  <c r="J1065" i="18"/>
  <c r="J1066" i="18"/>
  <c r="J1067" i="18"/>
  <c r="J1068" i="18"/>
  <c r="J1069" i="18"/>
  <c r="J1070" i="18"/>
  <c r="J1071" i="18"/>
  <c r="J1072" i="18"/>
  <c r="J1073" i="18"/>
  <c r="J1074" i="18"/>
  <c r="J1075" i="18"/>
  <c r="J1076" i="18"/>
  <c r="J1077" i="18"/>
  <c r="J1078" i="18"/>
  <c r="J1079" i="18"/>
  <c r="J1080" i="18"/>
  <c r="J1081" i="18"/>
  <c r="J1082" i="18"/>
  <c r="J1083" i="18"/>
  <c r="J1084" i="18"/>
  <c r="J1085" i="18"/>
  <c r="J1086" i="18"/>
  <c r="J1087" i="18"/>
  <c r="J1088" i="18"/>
  <c r="J1089" i="18"/>
  <c r="J1090" i="18"/>
  <c r="J1091" i="18"/>
  <c r="J1092" i="18"/>
  <c r="J1093" i="18"/>
  <c r="J1094" i="18"/>
  <c r="J1095" i="18"/>
  <c r="J1096" i="18"/>
  <c r="J1097" i="18"/>
  <c r="J1098" i="18"/>
  <c r="J1099" i="18"/>
  <c r="J1100" i="18"/>
  <c r="J1101" i="18"/>
  <c r="J1102" i="18"/>
  <c r="J1103" i="18"/>
  <c r="J1104" i="18"/>
  <c r="J1105" i="18"/>
  <c r="J1106" i="18"/>
  <c r="J1107" i="18"/>
  <c r="J1108" i="18"/>
  <c r="J1109" i="18"/>
  <c r="J1110" i="18"/>
  <c r="J1111" i="18"/>
  <c r="J1112" i="18"/>
  <c r="J1113" i="18"/>
  <c r="J1114" i="18"/>
  <c r="J1115" i="18"/>
  <c r="J1116" i="18"/>
  <c r="J1117" i="18"/>
  <c r="J1118" i="18"/>
  <c r="J1119" i="18"/>
  <c r="J1120" i="18"/>
  <c r="J1121" i="18"/>
  <c r="J1122" i="18"/>
  <c r="J1123" i="18"/>
  <c r="J1124" i="18"/>
  <c r="J1125" i="18"/>
  <c r="J1126" i="18"/>
  <c r="J1127" i="18"/>
  <c r="J1128" i="18"/>
  <c r="J1129" i="18"/>
  <c r="J1130" i="18"/>
  <c r="J1131" i="18"/>
  <c r="J1132" i="18"/>
  <c r="J1133" i="18"/>
  <c r="J1134" i="18"/>
  <c r="J1135" i="18"/>
  <c r="J1136" i="18"/>
  <c r="J1137" i="18"/>
  <c r="J1138" i="18"/>
  <c r="J1139" i="18"/>
  <c r="J1140" i="18"/>
  <c r="J1141" i="18"/>
  <c r="J1142" i="18"/>
  <c r="J1143" i="18"/>
  <c r="J1144" i="18"/>
  <c r="J1145" i="18"/>
  <c r="J1146" i="18"/>
  <c r="J1147" i="18"/>
  <c r="J1148" i="18"/>
  <c r="J1149" i="18"/>
  <c r="J1150" i="18"/>
  <c r="J1151" i="18"/>
  <c r="J1152" i="18"/>
  <c r="J1153" i="18"/>
  <c r="J1154" i="18"/>
  <c r="J1155" i="18"/>
  <c r="J1156" i="18"/>
  <c r="J1157" i="18"/>
  <c r="J1158" i="18"/>
  <c r="J1159" i="18"/>
  <c r="J1160" i="18"/>
  <c r="J1161" i="18"/>
  <c r="J1162" i="18"/>
  <c r="J1163" i="18"/>
  <c r="J1164" i="18"/>
  <c r="J1165" i="18"/>
  <c r="J1166" i="18"/>
  <c r="J1167" i="18"/>
  <c r="J1168" i="18"/>
  <c r="J1169" i="18"/>
  <c r="J1170" i="18"/>
  <c r="J1171" i="18"/>
  <c r="J1172" i="18"/>
  <c r="J1173" i="18"/>
  <c r="J1174" i="18"/>
  <c r="J1175" i="18"/>
  <c r="J1176" i="18"/>
  <c r="J1177" i="18"/>
  <c r="J1178" i="18"/>
  <c r="J1179" i="18"/>
  <c r="J1180" i="18"/>
  <c r="J1181" i="18"/>
  <c r="J1182" i="18"/>
  <c r="J1183" i="18"/>
  <c r="J1184" i="18"/>
  <c r="J1185" i="18"/>
  <c r="J1186" i="18"/>
  <c r="J1187" i="18"/>
  <c r="J1188" i="18"/>
  <c r="J1189" i="18"/>
  <c r="J1190" i="18"/>
  <c r="J1191" i="18"/>
  <c r="J1192" i="18"/>
  <c r="J1193" i="18"/>
  <c r="J1194" i="18"/>
  <c r="J1195" i="18"/>
  <c r="J1196" i="18"/>
  <c r="J1197" i="18"/>
  <c r="J1198" i="18"/>
  <c r="J1199" i="18"/>
  <c r="J1200" i="18"/>
  <c r="J1201" i="18"/>
  <c r="J1202" i="18"/>
  <c r="J1203" i="18"/>
  <c r="J1204" i="18"/>
  <c r="J1205" i="18"/>
  <c r="J1206" i="18"/>
  <c r="J1207" i="18"/>
  <c r="J1208" i="18"/>
  <c r="J1209" i="18"/>
  <c r="J1210" i="18"/>
  <c r="J1211" i="18"/>
  <c r="J1212" i="18"/>
  <c r="J1213" i="18"/>
  <c r="J1214" i="18"/>
  <c r="J1215" i="18"/>
  <c r="J1216" i="18"/>
  <c r="J1217" i="18"/>
  <c r="J1218" i="18"/>
  <c r="J1219" i="18"/>
  <c r="J1220" i="18"/>
  <c r="J1221" i="18"/>
  <c r="J1222" i="18"/>
  <c r="J1223" i="18"/>
  <c r="J1224" i="18"/>
  <c r="J1225" i="18"/>
  <c r="J1226" i="18"/>
  <c r="J1227" i="18"/>
  <c r="J1228" i="18"/>
  <c r="J1229" i="18"/>
  <c r="J1230" i="18"/>
  <c r="J1231" i="18"/>
  <c r="J1232" i="18"/>
  <c r="J1233" i="18"/>
  <c r="J1234" i="18"/>
  <c r="J1235" i="18"/>
  <c r="J1236" i="18"/>
  <c r="J1237" i="18"/>
  <c r="J1238" i="18"/>
  <c r="J1239" i="18"/>
  <c r="J1240" i="18"/>
  <c r="J1241" i="18"/>
  <c r="J1242" i="18"/>
  <c r="J1243" i="18"/>
  <c r="J1244" i="18"/>
  <c r="J1245" i="18"/>
  <c r="J1246" i="18"/>
  <c r="J1247" i="18"/>
  <c r="J1248" i="18"/>
  <c r="J1249" i="18"/>
  <c r="J1250" i="18"/>
  <c r="J1251" i="18"/>
  <c r="J1252" i="18"/>
  <c r="J1253" i="18"/>
  <c r="J1254" i="18"/>
  <c r="J1255" i="18"/>
  <c r="J1256" i="18"/>
  <c r="J1257" i="18"/>
  <c r="J1258" i="18"/>
  <c r="J1259" i="18"/>
  <c r="J1260" i="18"/>
  <c r="J1261" i="18"/>
  <c r="J1262" i="18"/>
  <c r="J1263" i="18"/>
  <c r="J1264" i="18"/>
  <c r="J1265" i="18"/>
  <c r="J1266" i="18"/>
  <c r="J1267" i="18"/>
  <c r="J1268" i="18"/>
  <c r="J1269" i="18"/>
  <c r="J1270" i="18"/>
  <c r="J1271" i="18"/>
  <c r="J1272" i="18"/>
  <c r="J1273" i="18"/>
  <c r="J1274" i="18"/>
  <c r="J1275" i="18"/>
  <c r="J1276" i="18"/>
  <c r="J1277" i="18"/>
  <c r="J1278" i="18"/>
  <c r="J1279" i="18"/>
  <c r="J1280" i="18"/>
  <c r="J1281" i="18"/>
  <c r="J1282" i="18"/>
  <c r="J1283" i="18"/>
  <c r="J1284" i="18"/>
  <c r="J1285" i="18"/>
  <c r="J1286" i="18"/>
  <c r="J1287" i="18"/>
  <c r="J1288" i="18"/>
  <c r="J1289" i="18"/>
  <c r="J1290" i="18"/>
  <c r="J1291" i="18"/>
  <c r="J1292" i="18"/>
  <c r="J1293" i="18"/>
  <c r="J1294" i="18"/>
  <c r="J1295" i="18"/>
  <c r="J1296" i="18"/>
  <c r="J1297" i="18"/>
  <c r="J1298" i="18"/>
  <c r="J1299" i="18"/>
  <c r="J1300" i="18"/>
  <c r="J1301" i="18"/>
  <c r="J1302" i="18"/>
  <c r="J1303" i="18"/>
  <c r="J1304" i="18"/>
  <c r="J1305" i="18"/>
  <c r="J1306" i="18"/>
  <c r="J1307" i="18"/>
  <c r="J1308" i="18"/>
  <c r="J1309" i="18"/>
  <c r="J1310" i="18"/>
  <c r="J1311" i="18"/>
  <c r="J1312" i="18"/>
  <c r="J1313" i="18"/>
  <c r="J1314" i="18"/>
  <c r="J1315" i="18"/>
  <c r="J1316" i="18"/>
  <c r="J1317" i="18"/>
  <c r="J1318" i="18"/>
  <c r="J1319" i="18"/>
  <c r="J1320" i="18"/>
  <c r="J1321" i="18"/>
  <c r="J1322" i="18"/>
  <c r="J1323" i="18"/>
  <c r="J1324" i="18"/>
  <c r="J1325" i="18"/>
  <c r="J1326" i="18"/>
  <c r="J1327" i="18"/>
  <c r="J1328" i="18"/>
  <c r="J1329" i="18"/>
  <c r="J1330" i="18"/>
  <c r="J1331" i="18"/>
  <c r="J1332" i="18"/>
  <c r="J1333" i="18"/>
  <c r="J1334" i="18"/>
  <c r="J1335" i="18"/>
  <c r="J1336" i="18"/>
  <c r="J1337" i="18"/>
  <c r="J1338" i="18"/>
  <c r="J1339" i="18"/>
  <c r="J1340" i="18"/>
  <c r="J1341" i="18"/>
  <c r="J1342" i="18"/>
  <c r="J1343" i="18"/>
  <c r="J1344" i="18"/>
  <c r="J1345" i="18"/>
  <c r="J1346" i="18"/>
  <c r="J1347" i="18"/>
  <c r="J1348" i="18"/>
  <c r="J1349" i="18"/>
  <c r="J1350" i="18"/>
  <c r="J1351" i="18"/>
  <c r="J1352" i="18"/>
  <c r="J1353" i="18"/>
  <c r="J1354" i="18"/>
  <c r="J1355" i="18"/>
  <c r="J1356" i="18"/>
  <c r="J1357" i="18"/>
  <c r="J1358" i="18"/>
  <c r="J1359" i="18"/>
  <c r="J1360" i="18"/>
  <c r="J1361" i="18"/>
  <c r="J1362" i="18"/>
  <c r="J1363" i="18"/>
  <c r="J1364" i="18"/>
  <c r="J1365" i="18"/>
  <c r="J1366" i="18"/>
  <c r="J1367" i="18"/>
  <c r="J1368" i="18"/>
  <c r="J1369" i="18"/>
  <c r="J1370" i="18"/>
  <c r="J1371" i="18"/>
  <c r="J1372" i="18"/>
  <c r="J1373" i="18"/>
  <c r="J1374" i="18"/>
  <c r="J1375" i="18"/>
  <c r="J1376" i="18"/>
  <c r="J1377" i="18"/>
  <c r="J1378" i="18"/>
  <c r="J1379" i="18"/>
  <c r="J1380" i="18"/>
  <c r="J1381" i="18"/>
  <c r="J1382" i="18"/>
  <c r="J1383" i="18"/>
  <c r="J1384" i="18"/>
  <c r="J1385" i="18"/>
  <c r="J1386" i="18"/>
  <c r="J1387" i="18"/>
  <c r="J1388" i="18"/>
  <c r="J1389" i="18"/>
  <c r="J1390" i="18"/>
  <c r="J1391" i="18"/>
  <c r="J1392" i="18"/>
  <c r="J1393" i="18"/>
  <c r="J1394" i="18"/>
  <c r="J1395" i="18"/>
  <c r="J1396" i="18"/>
  <c r="J1397" i="18"/>
  <c r="J1398" i="18"/>
  <c r="J1399" i="18"/>
  <c r="J1400" i="18"/>
  <c r="J1401" i="18"/>
  <c r="J1402" i="18"/>
  <c r="J1403" i="18"/>
  <c r="J1404" i="18"/>
  <c r="J1405" i="18"/>
  <c r="J1406" i="18"/>
  <c r="J1407" i="18"/>
  <c r="J1408" i="18"/>
  <c r="J1409" i="18"/>
  <c r="J1410" i="18"/>
  <c r="J1411" i="18"/>
  <c r="J1412" i="18"/>
  <c r="J1413" i="18"/>
  <c r="J1414" i="18"/>
  <c r="J1415" i="18"/>
  <c r="J1416" i="18"/>
  <c r="J1417" i="18"/>
  <c r="J1418" i="18"/>
  <c r="J1419" i="18"/>
  <c r="J1420" i="18"/>
  <c r="J1421" i="18"/>
  <c r="J1422" i="18"/>
  <c r="J1423" i="18"/>
  <c r="J1424" i="18"/>
  <c r="J1425" i="18"/>
  <c r="J1426" i="18"/>
  <c r="J1427" i="18"/>
  <c r="J1428" i="18"/>
  <c r="J1429" i="18"/>
  <c r="J1430" i="18"/>
  <c r="J1431" i="18"/>
  <c r="J1432" i="18"/>
  <c r="J1433" i="18"/>
  <c r="J1434" i="18"/>
  <c r="J1435" i="18"/>
  <c r="J1436" i="18"/>
  <c r="J1437" i="18"/>
  <c r="J1438" i="18"/>
  <c r="J1439" i="18"/>
  <c r="J1440" i="18"/>
  <c r="J1441" i="18"/>
  <c r="J1442" i="18"/>
  <c r="J1443" i="18"/>
  <c r="J1444" i="18"/>
  <c r="J1445" i="18"/>
  <c r="J1446" i="18"/>
  <c r="J1447" i="18"/>
  <c r="J1448" i="18"/>
  <c r="J1449" i="18"/>
  <c r="J1450" i="18"/>
  <c r="J1451" i="18"/>
  <c r="J1452" i="18"/>
  <c r="J1453" i="18"/>
  <c r="J1454" i="18"/>
  <c r="J1455" i="18"/>
  <c r="J1456" i="18"/>
  <c r="J1457" i="18"/>
  <c r="J1458" i="18"/>
  <c r="J1459" i="18"/>
  <c r="J1460" i="18"/>
  <c r="J1461" i="18"/>
  <c r="J1462" i="18"/>
  <c r="J1463" i="18"/>
  <c r="J1464" i="18"/>
  <c r="J1465" i="18"/>
  <c r="J1466" i="18"/>
  <c r="J1467" i="18"/>
  <c r="J1468" i="18"/>
  <c r="J1469" i="18"/>
  <c r="J1470" i="18"/>
  <c r="J1471" i="18"/>
  <c r="J1472" i="18"/>
  <c r="J1473" i="18"/>
  <c r="J1474" i="18"/>
  <c r="J1475" i="18"/>
  <c r="J1476" i="18"/>
  <c r="J1477" i="18"/>
  <c r="J1478" i="18"/>
  <c r="J1479" i="18"/>
  <c r="J1480" i="18"/>
  <c r="J1481" i="18"/>
  <c r="J1482" i="18"/>
  <c r="J1483" i="18"/>
  <c r="J1484" i="18"/>
  <c r="J1485" i="18"/>
  <c r="J1486" i="18"/>
  <c r="J1487" i="18"/>
  <c r="J1488" i="18"/>
  <c r="J1489" i="18"/>
  <c r="J1490" i="18"/>
  <c r="J1491" i="18"/>
  <c r="J1492" i="18"/>
  <c r="J1493" i="18"/>
  <c r="J1494" i="18"/>
  <c r="J1495" i="18"/>
  <c r="J1496" i="18"/>
  <c r="J1497" i="18"/>
  <c r="J1498" i="18"/>
  <c r="J1499" i="18"/>
  <c r="J1500" i="18"/>
  <c r="J1501" i="18"/>
  <c r="J1502" i="18"/>
  <c r="J1503" i="18"/>
  <c r="J1504" i="18"/>
  <c r="J1505" i="18"/>
  <c r="J1506" i="18"/>
  <c r="J1507" i="18"/>
  <c r="J1508" i="18"/>
  <c r="J1509" i="18"/>
  <c r="J1510" i="18"/>
  <c r="J1511" i="18"/>
  <c r="J1512" i="18"/>
  <c r="J1513" i="18"/>
  <c r="J1514" i="18"/>
  <c r="J1515" i="18"/>
  <c r="J1516" i="18"/>
  <c r="J1517" i="18"/>
  <c r="J1518" i="18"/>
  <c r="J1519" i="18"/>
  <c r="J1520" i="18"/>
  <c r="J1521" i="18"/>
  <c r="J1522" i="18"/>
  <c r="J1523" i="18"/>
  <c r="J1524" i="18"/>
  <c r="J1525" i="18"/>
  <c r="J1526" i="18"/>
  <c r="J1527" i="18"/>
  <c r="J1528" i="18"/>
  <c r="J1529" i="18"/>
  <c r="J1530" i="18"/>
  <c r="J1531" i="18"/>
  <c r="J1532" i="18"/>
  <c r="J1533" i="18"/>
  <c r="J1534" i="18"/>
  <c r="J1535" i="18"/>
  <c r="J1536" i="18"/>
  <c r="J1537" i="18"/>
  <c r="J1538" i="18"/>
  <c r="J1539" i="18"/>
  <c r="J1540" i="18"/>
  <c r="J1541" i="18"/>
  <c r="J1542" i="18"/>
  <c r="J1543" i="18"/>
  <c r="J1544" i="18"/>
  <c r="J1545" i="18"/>
  <c r="J1546" i="18"/>
  <c r="J1547" i="18"/>
  <c r="J1548" i="18"/>
  <c r="J1549" i="18"/>
  <c r="J1550" i="18"/>
  <c r="J1551" i="18"/>
  <c r="J1552" i="18"/>
  <c r="J1553" i="18"/>
  <c r="J1554" i="18"/>
  <c r="J1555" i="18"/>
  <c r="J1556" i="18"/>
  <c r="J1557" i="18"/>
  <c r="J1558" i="18"/>
  <c r="J1559" i="18"/>
  <c r="J1560" i="18"/>
  <c r="J1561" i="18"/>
  <c r="J1562" i="18"/>
  <c r="J1563" i="18"/>
  <c r="J1564" i="18"/>
  <c r="J1565" i="18"/>
  <c r="J1566" i="18"/>
  <c r="J1567" i="18"/>
  <c r="J1568" i="18"/>
  <c r="J1569" i="18"/>
  <c r="J1570" i="18"/>
  <c r="J1571" i="18"/>
  <c r="J1572" i="18"/>
  <c r="J1573" i="18"/>
  <c r="J1574" i="18"/>
  <c r="J1575" i="18"/>
  <c r="J1576" i="18"/>
  <c r="J1577" i="18"/>
  <c r="J1578" i="18"/>
  <c r="J1579" i="18"/>
  <c r="J1580" i="18"/>
  <c r="J1581" i="18"/>
  <c r="J1582" i="18"/>
  <c r="J1583" i="18"/>
  <c r="J1584" i="18"/>
  <c r="J1585" i="18"/>
  <c r="J1586" i="18"/>
  <c r="J1587" i="18"/>
  <c r="J1588" i="18"/>
  <c r="J1589" i="18"/>
  <c r="J1590" i="18"/>
  <c r="J1591" i="18"/>
  <c r="J1592" i="18"/>
  <c r="J1593" i="18"/>
  <c r="J1594" i="18"/>
  <c r="J1595" i="18"/>
  <c r="J1596" i="18"/>
  <c r="J1597" i="18"/>
  <c r="J1598" i="18"/>
  <c r="J1599" i="18"/>
  <c r="J1600" i="18"/>
  <c r="J1601" i="18"/>
  <c r="J1602" i="18"/>
  <c r="J1603" i="18"/>
  <c r="J1604" i="18"/>
  <c r="J1605" i="18"/>
  <c r="J1606" i="18"/>
  <c r="J1607" i="18"/>
  <c r="J1608" i="18"/>
  <c r="J1609" i="18"/>
  <c r="J1610" i="18"/>
  <c r="J1611" i="18"/>
  <c r="J1612" i="18"/>
  <c r="J1613" i="18"/>
  <c r="J1614" i="18"/>
  <c r="J1615" i="18"/>
  <c r="J1616" i="18"/>
  <c r="J1617" i="18"/>
  <c r="J1618" i="18"/>
  <c r="J1619" i="18"/>
  <c r="J1620" i="18"/>
  <c r="J1621" i="18"/>
  <c r="J1622" i="18"/>
  <c r="J1623" i="18"/>
  <c r="J1624" i="18"/>
  <c r="J1625" i="18"/>
  <c r="J1626" i="18"/>
  <c r="J1627" i="18"/>
  <c r="J1628" i="18"/>
  <c r="J1629" i="18"/>
  <c r="J1630" i="18"/>
  <c r="J1631" i="18"/>
  <c r="J1632" i="18"/>
  <c r="J1633" i="18"/>
  <c r="J1634" i="18"/>
  <c r="J1635" i="18"/>
  <c r="J1636" i="18"/>
  <c r="J1637" i="18"/>
  <c r="J1638" i="18"/>
  <c r="J1639" i="18"/>
  <c r="J1640" i="18"/>
  <c r="J1641" i="18"/>
  <c r="J1642" i="18"/>
  <c r="J1643" i="18"/>
  <c r="J1644" i="18"/>
  <c r="J1645" i="18"/>
  <c r="J1646" i="18"/>
  <c r="J1647" i="18"/>
  <c r="J1648" i="18"/>
  <c r="J1649" i="18"/>
  <c r="J1650" i="18"/>
  <c r="J1651" i="18"/>
  <c r="J1652" i="18"/>
  <c r="J1653" i="18"/>
  <c r="J1654" i="18"/>
  <c r="J1655" i="18"/>
  <c r="J1656" i="18"/>
  <c r="J1657" i="18"/>
  <c r="J1658" i="18"/>
  <c r="J1659" i="18"/>
  <c r="J1660" i="18"/>
  <c r="J1661" i="18"/>
  <c r="J1662" i="18"/>
  <c r="J1663" i="18"/>
  <c r="J1664" i="18"/>
  <c r="J1665" i="18"/>
  <c r="J1666" i="18"/>
  <c r="J1667" i="18"/>
  <c r="J1668" i="18"/>
  <c r="J1669" i="18"/>
  <c r="J1670" i="18"/>
  <c r="J1671" i="18"/>
  <c r="J1672" i="18"/>
  <c r="J1673" i="18"/>
  <c r="J1674" i="18"/>
  <c r="J1675" i="18"/>
  <c r="J1676" i="18"/>
  <c r="J1677" i="18"/>
  <c r="J1678" i="18"/>
  <c r="J1679" i="18"/>
  <c r="J1680" i="18"/>
  <c r="J1681" i="18"/>
  <c r="J1682" i="18"/>
  <c r="J1683" i="18"/>
  <c r="J1684" i="18"/>
  <c r="J1685" i="18"/>
  <c r="J1686" i="18"/>
  <c r="J1687" i="18"/>
  <c r="J1688" i="18"/>
  <c r="J1689" i="18"/>
  <c r="J1690" i="18"/>
  <c r="J1691" i="18"/>
  <c r="J1692" i="18"/>
  <c r="J1693" i="18"/>
  <c r="J1694" i="18"/>
  <c r="J1695" i="18"/>
  <c r="J1696" i="18"/>
  <c r="J1697" i="18"/>
  <c r="J1698" i="18"/>
  <c r="J1699" i="18"/>
  <c r="J1700" i="18"/>
  <c r="J1701" i="18"/>
  <c r="J1702" i="18"/>
  <c r="J1703" i="18"/>
  <c r="J1704" i="18"/>
  <c r="J1705" i="18"/>
  <c r="J1706" i="18"/>
  <c r="J1707" i="18"/>
  <c r="J1708" i="18"/>
  <c r="J1709" i="18"/>
  <c r="J1710" i="18"/>
  <c r="J1711" i="18"/>
  <c r="J1712" i="18"/>
  <c r="J1713" i="18"/>
  <c r="J1714" i="18"/>
  <c r="J1715" i="18"/>
  <c r="J1716" i="18"/>
  <c r="J1717" i="18"/>
  <c r="J1718" i="18"/>
  <c r="J1719" i="18"/>
  <c r="J1720" i="18"/>
  <c r="J1721" i="18"/>
  <c r="J1722" i="18"/>
  <c r="J1723" i="18"/>
  <c r="J1724" i="18"/>
  <c r="J1725" i="18"/>
  <c r="J1726" i="18"/>
  <c r="J1727" i="18"/>
  <c r="J1728" i="18"/>
  <c r="J1729" i="18"/>
  <c r="J1730" i="18"/>
  <c r="J1731" i="18"/>
  <c r="J1732" i="18"/>
  <c r="J1733" i="18"/>
  <c r="J1734" i="18"/>
  <c r="J1735" i="18"/>
  <c r="J1736" i="18"/>
  <c r="J1737" i="18"/>
  <c r="J1738" i="18"/>
  <c r="J1739" i="18"/>
  <c r="J1740" i="18"/>
  <c r="J1741" i="18"/>
  <c r="J1742" i="18"/>
  <c r="J1743" i="18"/>
  <c r="J1744" i="18"/>
  <c r="J1745" i="18"/>
  <c r="J1746" i="18"/>
  <c r="J1747" i="18"/>
  <c r="J1748" i="18"/>
  <c r="J1749" i="18"/>
  <c r="J1750" i="18"/>
  <c r="J1751" i="18"/>
  <c r="J1752" i="18"/>
  <c r="J1753" i="18"/>
  <c r="J1754" i="18"/>
  <c r="J1755" i="18"/>
  <c r="J1756" i="18"/>
  <c r="J1757" i="18"/>
  <c r="J1758" i="18"/>
  <c r="J1759" i="18"/>
  <c r="J1760" i="18"/>
  <c r="J1761" i="18"/>
  <c r="J1762" i="18"/>
  <c r="J1763" i="18"/>
  <c r="J1764" i="18"/>
  <c r="J1765" i="18"/>
  <c r="J1766" i="18"/>
  <c r="J1767" i="18"/>
  <c r="J1768" i="18"/>
  <c r="J1769" i="18"/>
  <c r="J1770" i="18"/>
  <c r="J1771" i="18"/>
  <c r="J1772" i="18"/>
  <c r="J1773" i="18"/>
  <c r="J1774" i="18"/>
  <c r="J1775" i="18"/>
  <c r="J1776" i="18"/>
  <c r="J1777" i="18"/>
  <c r="J1778" i="18"/>
  <c r="J1779" i="18"/>
  <c r="J1780" i="18"/>
  <c r="J1781" i="18"/>
  <c r="J1782" i="18"/>
  <c r="J1783" i="18"/>
  <c r="J1784" i="18"/>
  <c r="J1785" i="18"/>
  <c r="J1786" i="18"/>
  <c r="J1787" i="18"/>
  <c r="J1788" i="18"/>
  <c r="J1789" i="18"/>
  <c r="J1790" i="18"/>
  <c r="J1791" i="18"/>
  <c r="J1792" i="18"/>
  <c r="J1793" i="18"/>
  <c r="J1794" i="18"/>
  <c r="J1795" i="18"/>
  <c r="J1796" i="18"/>
  <c r="J1797" i="18"/>
  <c r="J1798" i="18"/>
  <c r="J1799" i="18"/>
  <c r="J1800" i="18"/>
  <c r="J1801" i="18"/>
  <c r="J1802" i="18"/>
  <c r="J1803" i="18"/>
  <c r="J1804" i="18"/>
  <c r="J1805" i="18"/>
  <c r="J1806" i="18"/>
  <c r="J1807" i="18"/>
  <c r="J1808" i="18"/>
  <c r="J1809" i="18"/>
  <c r="J1810" i="18"/>
  <c r="J1811" i="18"/>
  <c r="J1812" i="18"/>
  <c r="J1813" i="18"/>
  <c r="J1814" i="18"/>
  <c r="J1815" i="18"/>
  <c r="J1816" i="18"/>
  <c r="J1817" i="18"/>
  <c r="J1818" i="18"/>
  <c r="J1819" i="18"/>
  <c r="J1820" i="18"/>
  <c r="J1821" i="18"/>
  <c r="J1822" i="18"/>
  <c r="J1823" i="18"/>
  <c r="J1824" i="18"/>
  <c r="J1825" i="18"/>
  <c r="J1826" i="18"/>
  <c r="J1827" i="18"/>
  <c r="J1828" i="18"/>
  <c r="J1829" i="18"/>
  <c r="J1830" i="18"/>
  <c r="J1831" i="18"/>
  <c r="J1832" i="18"/>
  <c r="J1833" i="18"/>
  <c r="J1834" i="18"/>
  <c r="J1835" i="18"/>
  <c r="J1836" i="18"/>
  <c r="J1837" i="18"/>
  <c r="J1838" i="18"/>
  <c r="J1839" i="18"/>
  <c r="J1840" i="18"/>
  <c r="J1841" i="18"/>
  <c r="J1842" i="18"/>
  <c r="J1843" i="18"/>
  <c r="J1844" i="18"/>
  <c r="J1845" i="18"/>
  <c r="J1846" i="18"/>
  <c r="J1847" i="18"/>
  <c r="J1848" i="18"/>
  <c r="J1849" i="18"/>
  <c r="J1850" i="18"/>
  <c r="J1851" i="18"/>
  <c r="J1852" i="18"/>
  <c r="J1853" i="18"/>
  <c r="J1854" i="18"/>
  <c r="J1855" i="18"/>
  <c r="J1856" i="18"/>
  <c r="J1857" i="18"/>
  <c r="J1858" i="18"/>
  <c r="J1859" i="18"/>
  <c r="J1860" i="18"/>
  <c r="J1861" i="18"/>
  <c r="J1862" i="18"/>
  <c r="J1863" i="18"/>
  <c r="J1864" i="18"/>
  <c r="J1865" i="18"/>
  <c r="J1866" i="18"/>
  <c r="J1867" i="18"/>
  <c r="J1868" i="18"/>
  <c r="J1869" i="18"/>
  <c r="J1870" i="18"/>
  <c r="J1871" i="18"/>
  <c r="J1872" i="18"/>
  <c r="J1873" i="18"/>
  <c r="J1874" i="18"/>
  <c r="J1875" i="18"/>
  <c r="J1876" i="18"/>
  <c r="J1877" i="18"/>
  <c r="J1878" i="18"/>
  <c r="J1879" i="18"/>
  <c r="J1880" i="18"/>
  <c r="J1881" i="18"/>
  <c r="J1882" i="18"/>
  <c r="J1883" i="18"/>
  <c r="J1884" i="18"/>
  <c r="J1885" i="18"/>
  <c r="J1886" i="18"/>
  <c r="J1887" i="18"/>
  <c r="J1888" i="18"/>
  <c r="J1889" i="18"/>
  <c r="J1890" i="18"/>
  <c r="J1891" i="18"/>
  <c r="J1892" i="18"/>
  <c r="J1893" i="18"/>
  <c r="J1894" i="18"/>
  <c r="J1895" i="18"/>
  <c r="J1896" i="18"/>
  <c r="J1897" i="18"/>
  <c r="J1898" i="18"/>
  <c r="J1899" i="18"/>
  <c r="J1900" i="18"/>
  <c r="J1901" i="18"/>
  <c r="J1902" i="18"/>
  <c r="J1903" i="18"/>
  <c r="J1904" i="18"/>
  <c r="J1905" i="18"/>
  <c r="J1906" i="18"/>
  <c r="J1907" i="18"/>
  <c r="J1908" i="18"/>
  <c r="J1909" i="18"/>
  <c r="J1910" i="18"/>
  <c r="J1911" i="18"/>
  <c r="J1912" i="18"/>
  <c r="J1913" i="18"/>
  <c r="J1914" i="18"/>
  <c r="J1915" i="18"/>
  <c r="J1916" i="18"/>
  <c r="J1917" i="18"/>
  <c r="J1918" i="18"/>
  <c r="J1919" i="18"/>
  <c r="J1920" i="18"/>
  <c r="J1921" i="18"/>
  <c r="J1922" i="18"/>
  <c r="J1923" i="18"/>
  <c r="J1924" i="18"/>
  <c r="J1925" i="18"/>
  <c r="J1926" i="18"/>
  <c r="J1927" i="18"/>
  <c r="J1928" i="18"/>
  <c r="J1929" i="18"/>
  <c r="J1930" i="18"/>
  <c r="J1931" i="18"/>
  <c r="J1932" i="18"/>
  <c r="J1933" i="18"/>
  <c r="J1934" i="18"/>
  <c r="J1935" i="18"/>
  <c r="J1936" i="18"/>
  <c r="J1937" i="18"/>
  <c r="J1938" i="18"/>
  <c r="J1939" i="18"/>
  <c r="J1940" i="18"/>
  <c r="J1941" i="18"/>
  <c r="J1942" i="18"/>
  <c r="J1943" i="18"/>
  <c r="J1944" i="18"/>
  <c r="J1945" i="18"/>
  <c r="J1946" i="18"/>
  <c r="J1947" i="18"/>
  <c r="J1948" i="18"/>
  <c r="J1949" i="18"/>
  <c r="J1950" i="18"/>
  <c r="J1951" i="18"/>
  <c r="J1952" i="18"/>
  <c r="J1953" i="18"/>
  <c r="J1954" i="18"/>
  <c r="J1955" i="18"/>
  <c r="J1956" i="18"/>
  <c r="J1957" i="18"/>
  <c r="J1958" i="18"/>
  <c r="J1959" i="18"/>
  <c r="J1960" i="18"/>
  <c r="J1961" i="18"/>
  <c r="J1962" i="18"/>
  <c r="J1963" i="18"/>
  <c r="J1964" i="18"/>
  <c r="J1965" i="18"/>
  <c r="J1966" i="18"/>
  <c r="J1967" i="18"/>
  <c r="J1968" i="18"/>
  <c r="J1969" i="18"/>
  <c r="J1970" i="18"/>
  <c r="J1971" i="18"/>
  <c r="J1972" i="18"/>
  <c r="J1973" i="18"/>
  <c r="J1974" i="18"/>
  <c r="J1975" i="18"/>
  <c r="J1976" i="18"/>
  <c r="J1977" i="18"/>
  <c r="J1978" i="18"/>
  <c r="J1979" i="18"/>
  <c r="J1980" i="18"/>
  <c r="J1981" i="18"/>
  <c r="J1982" i="18"/>
  <c r="J1983" i="18"/>
  <c r="J1984" i="18"/>
  <c r="J1985" i="18"/>
  <c r="J1986" i="18"/>
  <c r="J1987" i="18"/>
  <c r="J1988" i="18"/>
  <c r="J1989" i="18"/>
  <c r="J1990" i="18"/>
  <c r="J1991" i="18"/>
  <c r="J1992" i="18"/>
  <c r="J1993" i="18"/>
  <c r="J1994" i="18"/>
  <c r="J1995" i="18"/>
  <c r="J1996" i="18"/>
  <c r="J1997" i="18"/>
  <c r="J1998" i="18"/>
  <c r="J1999" i="18"/>
  <c r="J2000" i="18"/>
  <c r="J2001" i="18"/>
  <c r="J2002" i="18"/>
  <c r="J2003" i="18"/>
  <c r="J2004" i="18"/>
  <c r="J2005" i="18"/>
  <c r="J2006" i="18"/>
  <c r="J2007" i="18"/>
  <c r="J2008" i="18"/>
  <c r="J2009" i="18"/>
  <c r="J2010" i="18"/>
  <c r="J2011" i="18"/>
  <c r="J2012" i="18"/>
  <c r="J2013" i="18"/>
  <c r="J2014" i="18"/>
  <c r="J2015" i="18"/>
  <c r="J2016" i="18"/>
  <c r="J2017" i="18"/>
  <c r="J2018" i="18"/>
  <c r="J2019" i="18"/>
  <c r="J2020" i="18"/>
  <c r="J2021" i="18"/>
  <c r="J2022" i="18"/>
  <c r="J2023" i="18"/>
  <c r="J2024" i="18"/>
  <c r="J2025" i="18"/>
  <c r="J2026" i="18"/>
  <c r="J2027" i="18"/>
  <c r="J2028" i="18"/>
  <c r="J2029" i="18"/>
  <c r="J2030" i="18"/>
  <c r="J2031" i="18"/>
  <c r="J2032" i="18"/>
  <c r="J2033" i="18"/>
  <c r="J2034" i="18"/>
  <c r="J2035" i="18"/>
  <c r="J2036" i="18"/>
  <c r="J2037" i="18"/>
  <c r="J2038" i="18"/>
  <c r="J2039" i="18"/>
  <c r="J2040" i="18"/>
  <c r="J2041" i="18"/>
  <c r="J2042" i="18"/>
  <c r="J2043" i="18"/>
  <c r="J2044" i="18"/>
  <c r="J2045" i="18"/>
  <c r="J2046" i="18"/>
  <c r="J2047" i="18"/>
  <c r="J2048" i="18"/>
  <c r="J2049" i="18"/>
  <c r="J2050" i="18"/>
  <c r="J2051" i="18"/>
  <c r="J2052" i="18"/>
  <c r="J2053" i="18"/>
  <c r="J2054" i="18"/>
  <c r="J2055" i="18"/>
  <c r="J2056" i="18"/>
  <c r="J2057" i="18"/>
  <c r="J2058" i="18"/>
  <c r="J2059" i="18"/>
  <c r="J2060" i="18"/>
  <c r="J2061" i="18"/>
  <c r="J2062" i="18"/>
  <c r="J2063" i="18"/>
  <c r="J2064" i="18"/>
  <c r="J2065" i="18"/>
  <c r="J2066" i="18"/>
  <c r="J2067" i="18"/>
  <c r="J2068" i="18"/>
  <c r="J2069" i="18"/>
  <c r="J2070" i="18"/>
  <c r="J2071" i="18"/>
  <c r="J2072" i="18"/>
  <c r="J2073" i="18"/>
  <c r="J2074" i="18"/>
  <c r="J2075" i="18"/>
  <c r="J2076" i="18"/>
  <c r="J2077" i="18"/>
  <c r="J2078" i="18"/>
  <c r="J2079" i="18"/>
  <c r="J2080" i="18"/>
  <c r="J2081" i="18"/>
  <c r="J2082" i="18"/>
  <c r="J2083" i="18"/>
  <c r="J2084" i="18"/>
  <c r="J2085" i="18"/>
  <c r="J2086" i="18"/>
  <c r="J2087" i="18"/>
  <c r="J2088" i="18"/>
  <c r="J2089" i="18"/>
  <c r="J2090" i="18"/>
  <c r="J2091" i="18"/>
  <c r="J2092" i="18"/>
  <c r="J2093" i="18"/>
  <c r="J2094" i="18"/>
  <c r="J2095" i="18"/>
  <c r="J2096" i="18"/>
  <c r="J2097" i="18"/>
  <c r="J2098" i="18"/>
  <c r="J2099" i="18"/>
  <c r="J2100" i="18"/>
  <c r="J2101" i="18"/>
  <c r="J2102" i="18"/>
  <c r="J2103" i="18"/>
  <c r="J2104" i="18"/>
  <c r="J2105" i="18"/>
  <c r="J2106" i="18"/>
  <c r="J2107" i="18"/>
  <c r="J2108" i="18"/>
  <c r="J2109" i="18"/>
  <c r="J2110" i="18"/>
  <c r="J2111" i="18"/>
  <c r="J2112" i="18"/>
  <c r="J2113" i="18"/>
  <c r="J2114" i="18"/>
  <c r="J2115" i="18"/>
  <c r="J2116" i="18"/>
  <c r="J2117" i="18"/>
  <c r="J2118" i="18"/>
  <c r="J2119" i="18"/>
  <c r="J2120" i="18"/>
  <c r="J2121" i="18"/>
  <c r="J2122" i="18"/>
  <c r="J2123" i="18"/>
  <c r="J2124" i="18"/>
  <c r="J2125" i="18"/>
  <c r="J2126" i="18"/>
  <c r="J2127" i="18"/>
  <c r="J2128" i="18"/>
  <c r="J2129" i="18"/>
  <c r="J2130" i="18"/>
  <c r="J2131" i="18"/>
  <c r="J2132" i="18"/>
  <c r="J2133" i="18"/>
  <c r="J2134" i="18"/>
  <c r="J2135" i="18"/>
  <c r="J2136" i="18"/>
  <c r="J2137" i="18"/>
  <c r="J2138" i="18"/>
  <c r="J2139" i="18"/>
  <c r="J2140" i="18"/>
  <c r="J2141" i="18"/>
  <c r="J2142" i="18"/>
  <c r="J2143" i="18"/>
  <c r="J2144" i="18"/>
  <c r="J2145" i="18"/>
  <c r="J2146" i="18"/>
  <c r="J2147" i="18"/>
  <c r="J2148" i="18"/>
  <c r="J2149" i="18"/>
  <c r="J2150" i="18"/>
  <c r="J2151" i="18"/>
  <c r="J2152" i="18"/>
  <c r="J2153" i="18"/>
  <c r="J2154" i="18"/>
  <c r="J2155" i="18"/>
  <c r="J2156" i="18"/>
  <c r="J2157" i="18"/>
  <c r="J2158" i="18"/>
  <c r="J2159" i="18"/>
  <c r="J2160" i="18"/>
  <c r="J2161" i="18"/>
  <c r="J2162" i="18"/>
  <c r="J2163" i="18"/>
  <c r="J2164" i="18"/>
  <c r="J2165" i="18"/>
  <c r="J2166" i="18"/>
  <c r="J2167" i="18"/>
  <c r="J2168" i="18"/>
  <c r="J2169" i="18"/>
  <c r="J2170" i="18"/>
  <c r="J2171" i="18"/>
  <c r="J2172" i="18"/>
  <c r="J2173" i="18"/>
  <c r="J2174" i="18"/>
  <c r="J2175" i="18"/>
  <c r="J2176" i="18"/>
  <c r="J2177" i="18"/>
  <c r="J2178" i="18"/>
  <c r="J2179" i="18"/>
  <c r="J2180" i="18"/>
  <c r="J2181" i="18"/>
  <c r="J2182" i="18"/>
  <c r="J2183" i="18"/>
  <c r="J2184" i="18"/>
  <c r="J2185" i="18"/>
  <c r="J2186" i="18"/>
  <c r="J2187" i="18"/>
  <c r="J2188" i="18"/>
  <c r="J2189" i="18"/>
  <c r="J2190" i="18"/>
  <c r="J2191" i="18"/>
  <c r="J2192" i="18"/>
  <c r="J2193" i="18"/>
  <c r="J2194" i="18"/>
  <c r="J2195" i="18"/>
  <c r="J2196" i="18"/>
  <c r="J2197" i="18"/>
  <c r="J2198" i="18"/>
  <c r="J2199" i="18"/>
  <c r="J2200" i="18"/>
  <c r="J2201" i="18"/>
  <c r="J2202" i="18"/>
  <c r="J2203" i="18"/>
  <c r="J2204" i="18"/>
  <c r="J2205" i="18"/>
  <c r="J2206" i="18"/>
  <c r="J2207" i="18"/>
  <c r="J2208" i="18"/>
  <c r="J2209" i="18"/>
  <c r="J2210" i="18"/>
  <c r="J2211" i="18"/>
  <c r="J2212" i="18"/>
  <c r="J2213" i="18"/>
  <c r="J2214" i="18"/>
  <c r="J2215" i="18"/>
  <c r="J2216" i="18"/>
  <c r="J2217" i="18"/>
  <c r="J2218" i="18"/>
  <c r="J2219" i="18"/>
  <c r="J2220" i="18"/>
  <c r="J2221" i="18"/>
  <c r="J2222" i="18"/>
  <c r="J2223" i="18"/>
  <c r="J2224" i="18"/>
  <c r="J2225" i="18"/>
  <c r="J2226" i="18"/>
  <c r="J2227" i="18"/>
  <c r="J2228" i="18"/>
  <c r="J2229" i="18"/>
  <c r="J2230" i="18"/>
  <c r="J2231" i="18"/>
  <c r="J2232" i="18"/>
  <c r="J2233" i="18"/>
  <c r="J2234" i="18"/>
  <c r="J2235" i="18"/>
  <c r="J2236" i="18"/>
  <c r="J2237" i="18"/>
  <c r="J2238" i="18"/>
  <c r="J2239" i="18"/>
  <c r="J2240" i="18"/>
  <c r="J2241" i="18"/>
  <c r="J2242" i="18"/>
  <c r="J2243" i="18"/>
  <c r="J2244" i="18"/>
  <c r="J2245" i="18"/>
  <c r="J2246" i="18"/>
  <c r="J2247" i="18"/>
  <c r="J2248" i="18"/>
  <c r="J2249" i="18"/>
  <c r="J2250" i="18"/>
  <c r="J2251" i="18"/>
  <c r="J2252" i="18"/>
  <c r="J2253" i="18"/>
  <c r="J2254" i="18"/>
  <c r="J2255" i="18"/>
  <c r="J2256" i="18"/>
  <c r="J2257" i="18"/>
  <c r="J2258" i="18"/>
  <c r="J2259" i="18"/>
  <c r="J2260" i="18"/>
  <c r="J2261" i="18"/>
  <c r="J2262" i="18"/>
  <c r="J2263" i="18"/>
  <c r="J2264" i="18"/>
  <c r="J2265" i="18"/>
  <c r="J2266" i="18"/>
  <c r="J2267" i="18"/>
  <c r="J2268" i="18"/>
  <c r="J2269" i="18"/>
  <c r="J2270" i="18"/>
  <c r="J2271" i="18"/>
  <c r="J2272" i="18"/>
  <c r="J2273" i="18"/>
  <c r="J2274" i="18"/>
  <c r="J2275" i="18"/>
  <c r="J2276" i="18"/>
  <c r="J2277" i="18"/>
  <c r="J2278" i="18"/>
  <c r="J2279" i="18"/>
  <c r="J2280" i="18"/>
  <c r="J2281" i="18"/>
  <c r="J2282" i="18"/>
  <c r="J2283" i="18"/>
  <c r="J2284" i="18"/>
  <c r="J2285" i="18"/>
  <c r="J2286" i="18"/>
  <c r="J2287" i="18"/>
  <c r="J2288" i="18"/>
  <c r="J2289" i="18"/>
  <c r="J2290" i="18"/>
  <c r="J2291" i="18"/>
  <c r="J2292" i="18"/>
  <c r="J2293" i="18"/>
  <c r="J2294" i="18"/>
  <c r="J2295" i="18"/>
  <c r="J2296" i="18"/>
  <c r="J2297" i="18"/>
  <c r="J2298" i="18"/>
  <c r="J2299" i="18"/>
  <c r="J2300" i="18"/>
  <c r="J2301" i="18"/>
  <c r="J2302" i="18"/>
  <c r="J2303" i="18"/>
  <c r="J2304" i="18"/>
  <c r="J2305" i="18"/>
  <c r="J2306" i="18"/>
  <c r="J2307" i="18"/>
  <c r="J2308" i="18"/>
  <c r="J2309" i="18"/>
  <c r="J2310" i="18"/>
  <c r="J2311" i="18"/>
  <c r="J2312" i="18"/>
  <c r="J2313" i="18"/>
  <c r="J2314" i="18"/>
  <c r="J2315" i="18"/>
  <c r="J2316" i="18"/>
  <c r="J2317" i="18"/>
  <c r="J2318" i="18"/>
  <c r="J2319" i="18"/>
  <c r="J2320" i="18"/>
  <c r="J2321" i="18"/>
  <c r="J2322" i="18"/>
  <c r="J2323" i="18"/>
  <c r="J2324" i="18"/>
  <c r="J2325" i="18"/>
  <c r="J2326" i="18"/>
  <c r="J2327" i="18"/>
  <c r="J2328" i="18"/>
  <c r="J2329" i="18"/>
  <c r="J2330" i="18"/>
  <c r="J2331" i="18"/>
  <c r="J2332" i="18"/>
  <c r="J2333" i="18"/>
  <c r="J2334" i="18"/>
  <c r="J2335" i="18"/>
  <c r="J2336" i="18"/>
  <c r="J2337" i="18"/>
  <c r="J2338" i="18"/>
  <c r="J2339" i="18"/>
  <c r="J2340" i="18"/>
  <c r="J2341" i="18"/>
  <c r="J2342" i="18"/>
  <c r="J2343" i="18"/>
  <c r="J2344" i="18"/>
  <c r="J2345" i="18"/>
  <c r="J2346" i="18"/>
  <c r="J2347" i="18"/>
  <c r="J2348" i="18"/>
  <c r="J2349" i="18"/>
  <c r="J2350" i="18"/>
  <c r="J2351" i="18"/>
  <c r="J2352" i="18"/>
  <c r="J2353" i="18"/>
  <c r="J2354" i="18"/>
  <c r="J2355" i="18"/>
  <c r="J2356" i="18"/>
  <c r="J2357" i="18"/>
  <c r="J2358" i="18"/>
  <c r="J2359" i="18"/>
  <c r="J2360" i="18"/>
  <c r="J2361" i="18"/>
  <c r="J2362" i="18"/>
  <c r="J2363" i="18"/>
  <c r="J2364" i="18"/>
  <c r="J2365" i="18"/>
  <c r="J2366" i="18"/>
  <c r="J2367" i="18"/>
  <c r="J2368" i="18"/>
  <c r="J2369" i="18"/>
  <c r="J2370" i="18"/>
  <c r="J2371" i="18"/>
  <c r="J2372" i="18"/>
  <c r="J2373" i="18"/>
  <c r="J2374" i="18"/>
  <c r="J2375" i="18"/>
  <c r="J2376" i="18"/>
  <c r="J2377" i="18"/>
  <c r="J2378" i="18"/>
  <c r="J2379" i="18"/>
  <c r="J2380" i="18"/>
  <c r="J2381" i="18"/>
  <c r="J2382" i="18"/>
  <c r="J2383" i="18"/>
  <c r="J2384" i="18"/>
  <c r="J2385" i="18"/>
  <c r="J2386" i="18"/>
  <c r="J2387" i="18"/>
  <c r="J2388" i="18"/>
  <c r="J2389" i="18"/>
  <c r="J2390" i="18"/>
  <c r="J2391" i="18"/>
  <c r="J2392" i="18"/>
  <c r="J2393" i="18"/>
  <c r="J2394" i="18"/>
  <c r="J2395" i="18"/>
  <c r="J2396" i="18"/>
  <c r="J2397" i="18"/>
  <c r="J2398" i="18"/>
  <c r="J2399" i="18"/>
  <c r="J2400" i="18"/>
  <c r="J2401" i="18"/>
  <c r="J2402" i="18"/>
  <c r="J2403" i="18"/>
  <c r="J2404" i="18"/>
  <c r="J2405" i="18"/>
  <c r="J2406" i="18"/>
  <c r="J2407" i="18"/>
  <c r="J2408" i="18"/>
  <c r="J2409" i="18"/>
  <c r="J2410" i="18"/>
  <c r="J2411" i="18"/>
  <c r="J2412" i="18"/>
  <c r="J2413" i="18"/>
  <c r="J2414" i="18"/>
  <c r="J2415" i="18"/>
  <c r="J2416" i="18"/>
  <c r="J2417" i="18"/>
  <c r="J2418" i="18"/>
  <c r="J2419" i="18"/>
  <c r="J2420" i="18"/>
  <c r="J2421" i="18"/>
  <c r="J2422" i="18"/>
  <c r="J2423" i="18"/>
  <c r="J2424" i="18"/>
  <c r="J2425" i="18"/>
  <c r="J2426" i="18"/>
  <c r="J2427" i="18"/>
  <c r="J2428" i="18"/>
  <c r="J2429" i="18"/>
  <c r="J2430" i="18"/>
  <c r="J2431" i="18"/>
  <c r="J2432" i="18"/>
  <c r="J2433" i="18"/>
  <c r="J2434" i="18"/>
  <c r="J2435" i="18"/>
  <c r="J2436" i="18"/>
  <c r="J2437" i="18"/>
  <c r="J2438" i="18"/>
  <c r="J2439" i="18"/>
  <c r="J2440" i="18"/>
  <c r="J2441" i="18"/>
  <c r="J2442" i="18"/>
  <c r="J2443" i="18"/>
  <c r="J2444" i="18"/>
  <c r="J2445" i="18"/>
  <c r="J2446" i="18"/>
  <c r="J2447" i="18"/>
  <c r="J2448" i="18"/>
  <c r="J2449" i="18"/>
  <c r="J2450" i="18"/>
  <c r="J2451" i="18"/>
  <c r="J2452" i="18"/>
  <c r="J2453" i="18"/>
  <c r="J2454" i="18"/>
  <c r="J2455" i="18"/>
  <c r="J2456" i="18"/>
  <c r="J2457" i="18"/>
  <c r="J2458" i="18"/>
  <c r="J2459" i="18"/>
  <c r="J2460" i="18"/>
  <c r="J2461" i="18"/>
  <c r="J2462" i="18"/>
  <c r="J2463" i="18"/>
  <c r="J2464" i="18"/>
  <c r="J2465" i="18"/>
  <c r="J2466" i="18"/>
  <c r="J2467" i="18"/>
  <c r="J2468" i="18"/>
  <c r="J2469" i="18"/>
  <c r="J2470" i="18"/>
  <c r="J2471" i="18"/>
  <c r="J2472" i="18"/>
  <c r="J2473" i="18"/>
  <c r="J2474" i="18"/>
  <c r="J2475" i="18"/>
  <c r="J2476" i="18"/>
  <c r="J2477" i="18"/>
  <c r="J2478" i="18"/>
  <c r="J2479" i="18"/>
  <c r="J2480" i="18"/>
  <c r="J2481" i="18"/>
  <c r="J2482" i="18"/>
  <c r="J2483" i="18"/>
  <c r="J2484" i="18"/>
  <c r="J2485" i="18"/>
  <c r="J2486" i="18"/>
  <c r="J2487" i="18"/>
  <c r="J2488" i="18"/>
  <c r="J2489" i="18"/>
  <c r="J2490" i="18"/>
  <c r="J2491" i="18"/>
  <c r="J2492" i="18"/>
  <c r="J2493" i="18"/>
  <c r="J2494" i="18"/>
  <c r="J2495" i="18"/>
  <c r="J2496" i="18"/>
  <c r="J2497" i="18"/>
  <c r="J2498" i="18"/>
  <c r="J2499" i="18"/>
  <c r="J2500" i="18"/>
  <c r="J2501" i="18"/>
  <c r="J2502" i="18"/>
  <c r="J2503" i="18"/>
  <c r="J2504" i="18"/>
  <c r="J2505" i="18"/>
  <c r="J2506" i="18"/>
  <c r="J2507" i="18"/>
  <c r="J2508" i="18"/>
  <c r="J2509" i="18"/>
  <c r="J2510" i="18"/>
  <c r="J2511" i="18"/>
  <c r="J2512" i="18"/>
  <c r="J2513" i="18"/>
  <c r="J2514" i="18"/>
  <c r="J2515" i="18"/>
  <c r="J2516" i="18"/>
  <c r="J2517" i="18"/>
  <c r="J2518" i="18"/>
  <c r="J2519" i="18"/>
  <c r="J2520" i="18"/>
  <c r="J2521" i="18"/>
  <c r="J2522" i="18"/>
  <c r="J2523" i="18"/>
  <c r="J2524" i="18"/>
  <c r="J2525" i="18"/>
  <c r="J2526" i="18"/>
  <c r="J2527" i="18"/>
  <c r="J2528" i="18"/>
  <c r="J2529" i="18"/>
  <c r="J2530" i="18"/>
  <c r="J2531" i="18"/>
  <c r="J2532" i="18"/>
  <c r="J2533" i="18"/>
  <c r="J2534" i="18"/>
  <c r="J2535" i="18"/>
  <c r="J2536" i="18"/>
  <c r="J2537" i="18"/>
  <c r="J2538" i="18"/>
  <c r="J2539" i="18"/>
  <c r="J2540" i="18"/>
  <c r="J2541" i="18"/>
  <c r="J2542" i="18"/>
  <c r="J2543" i="18"/>
  <c r="J2544" i="18"/>
  <c r="J2545" i="18"/>
  <c r="J2546" i="18"/>
  <c r="J2547" i="18"/>
  <c r="J2548" i="18"/>
  <c r="J2549" i="18"/>
  <c r="J2550" i="18"/>
  <c r="J2551" i="18"/>
  <c r="J2552" i="18"/>
  <c r="J2553" i="18"/>
  <c r="J2554" i="18"/>
  <c r="J2555" i="18"/>
  <c r="J2556" i="18"/>
  <c r="J2557" i="18"/>
  <c r="J2558" i="18"/>
  <c r="J2559" i="18"/>
  <c r="J2560" i="18"/>
  <c r="J2561" i="18"/>
  <c r="J2562" i="18"/>
  <c r="J2563" i="18"/>
  <c r="J2564" i="18"/>
  <c r="J2565" i="18"/>
  <c r="J2566" i="18"/>
  <c r="J2567" i="18"/>
  <c r="J2568" i="18"/>
  <c r="J2569" i="18"/>
  <c r="J2570" i="18"/>
  <c r="J2571" i="18"/>
  <c r="J2572" i="18"/>
  <c r="J2573" i="18"/>
  <c r="J2574" i="18"/>
  <c r="J2575" i="18"/>
  <c r="J2576" i="18"/>
  <c r="J2577" i="18"/>
  <c r="J2578" i="18"/>
  <c r="J2579" i="18"/>
  <c r="J2580" i="18"/>
  <c r="J2581" i="18"/>
  <c r="J2582" i="18"/>
  <c r="J2583" i="18"/>
  <c r="J2584" i="18"/>
  <c r="J2585" i="18"/>
  <c r="J2586" i="18"/>
  <c r="J2587" i="18"/>
  <c r="J2588" i="18"/>
  <c r="J2589" i="18"/>
  <c r="J2590" i="18"/>
  <c r="J2591" i="18"/>
  <c r="J2592" i="18"/>
  <c r="J2593" i="18"/>
  <c r="J2594" i="18"/>
  <c r="J2595" i="18"/>
  <c r="J2596" i="18"/>
  <c r="J2597" i="18"/>
  <c r="J2598" i="18"/>
  <c r="J2599" i="18"/>
  <c r="J2600" i="18"/>
  <c r="J2601" i="18"/>
  <c r="J2602" i="18"/>
  <c r="J2603" i="18"/>
  <c r="J2604" i="18"/>
  <c r="J2605" i="18"/>
  <c r="J2606" i="18"/>
  <c r="J2607" i="18"/>
  <c r="J2608" i="18"/>
  <c r="J2609" i="18"/>
  <c r="J2610" i="18"/>
  <c r="J2611" i="18"/>
  <c r="J2612" i="18"/>
  <c r="J2613" i="18"/>
  <c r="J2614" i="18"/>
  <c r="J2615" i="18"/>
  <c r="J2616" i="18"/>
  <c r="J2617" i="18"/>
  <c r="J2618" i="18"/>
  <c r="J2619" i="18"/>
  <c r="J2620" i="18"/>
  <c r="J2621" i="18"/>
  <c r="J2622" i="18"/>
  <c r="J2623" i="18"/>
  <c r="J2624" i="18"/>
  <c r="J2625" i="18"/>
  <c r="J2626" i="18"/>
  <c r="J2627" i="18"/>
  <c r="J2628" i="18"/>
  <c r="J2629" i="18"/>
  <c r="J2630" i="18"/>
  <c r="J2631" i="18"/>
  <c r="J2632" i="18"/>
  <c r="J2633" i="18"/>
  <c r="J2634" i="18"/>
  <c r="J2635" i="18"/>
  <c r="J2636" i="18"/>
  <c r="J2637" i="18"/>
  <c r="J2638" i="18"/>
  <c r="J2639" i="18"/>
  <c r="J2640" i="18"/>
  <c r="J2641" i="18"/>
  <c r="J2642" i="18"/>
  <c r="J2643" i="18"/>
  <c r="J2644" i="18"/>
  <c r="J2645" i="18"/>
  <c r="J2646" i="18"/>
  <c r="J2647" i="18"/>
  <c r="J2648" i="18"/>
  <c r="J2649" i="18"/>
  <c r="J2650" i="18"/>
  <c r="J2651" i="18"/>
  <c r="J2652" i="18"/>
  <c r="J2653" i="18"/>
  <c r="J2654" i="18"/>
  <c r="J2655" i="18"/>
  <c r="J2656" i="18"/>
  <c r="J2657" i="18"/>
  <c r="J2658" i="18"/>
  <c r="J2659" i="18"/>
  <c r="J2660" i="18"/>
  <c r="J2661" i="18"/>
  <c r="J2662" i="18"/>
  <c r="J2663" i="18"/>
  <c r="J2664" i="18"/>
  <c r="J2665" i="18"/>
  <c r="J2666" i="18"/>
  <c r="J2667" i="18"/>
  <c r="J2668" i="18"/>
  <c r="J2669" i="18"/>
  <c r="J2670" i="18"/>
  <c r="J2671" i="18"/>
  <c r="J2672" i="18"/>
  <c r="J2673" i="18"/>
  <c r="J2674" i="18"/>
  <c r="J2675" i="18"/>
  <c r="J2676" i="18"/>
  <c r="J2677" i="18"/>
  <c r="J2678" i="18"/>
  <c r="J2679" i="18"/>
  <c r="J2680" i="18"/>
  <c r="J2681" i="18"/>
  <c r="J2682" i="18"/>
  <c r="J2683" i="18"/>
  <c r="J2684" i="18"/>
  <c r="J2685" i="18"/>
  <c r="J2686" i="18"/>
  <c r="J2687" i="18"/>
  <c r="J2688" i="18"/>
  <c r="J2689" i="18"/>
  <c r="J2690" i="18"/>
  <c r="J2691" i="18"/>
  <c r="J2692" i="18"/>
  <c r="J2693" i="18"/>
  <c r="J2694" i="18"/>
  <c r="J2695" i="18"/>
  <c r="J2696" i="18"/>
  <c r="J2697" i="18"/>
  <c r="J2698" i="18"/>
  <c r="J2699" i="18"/>
  <c r="J2700" i="18"/>
  <c r="J2701" i="18"/>
  <c r="J2702" i="18"/>
  <c r="J2703" i="18"/>
  <c r="J2704" i="18"/>
  <c r="J2705" i="18"/>
  <c r="J2706" i="18"/>
  <c r="J2707" i="18"/>
  <c r="J2708" i="18"/>
  <c r="J2709" i="18"/>
  <c r="J2710" i="18"/>
  <c r="J2711" i="18"/>
  <c r="J2712" i="18"/>
  <c r="J2713" i="18"/>
  <c r="J2714" i="18"/>
  <c r="J2715" i="18"/>
  <c r="J2716" i="18"/>
  <c r="J2717" i="18"/>
  <c r="J2718" i="18"/>
  <c r="J2719" i="18"/>
  <c r="J2720" i="18"/>
  <c r="J2721" i="18"/>
  <c r="J2722" i="18"/>
  <c r="J2723" i="18"/>
  <c r="J2724" i="18"/>
  <c r="J2725" i="18"/>
  <c r="J2726" i="18"/>
  <c r="J2727" i="18"/>
  <c r="J2728" i="18"/>
  <c r="J2729" i="18"/>
  <c r="J2730" i="18"/>
  <c r="J2731" i="18"/>
  <c r="J2732" i="18"/>
  <c r="J2733" i="18"/>
  <c r="J2734" i="18"/>
  <c r="J2735" i="18"/>
  <c r="J2736" i="18"/>
  <c r="J2737" i="18"/>
  <c r="J2738" i="18"/>
  <c r="J2739" i="18"/>
  <c r="J2740" i="18"/>
  <c r="J2741" i="18"/>
  <c r="J2742" i="18"/>
  <c r="J2743" i="18"/>
  <c r="J2744" i="18"/>
  <c r="J2745" i="18"/>
  <c r="J2746" i="18"/>
  <c r="J2747" i="18"/>
  <c r="J2748" i="18"/>
  <c r="J2749" i="18"/>
  <c r="J2750" i="18"/>
  <c r="J2751" i="18"/>
  <c r="J2752" i="18"/>
  <c r="J2753" i="18"/>
  <c r="J2754" i="18"/>
  <c r="J2755" i="18"/>
  <c r="J2756" i="18"/>
  <c r="J2757" i="18"/>
  <c r="J2758" i="18"/>
  <c r="J2759" i="18"/>
  <c r="J2760" i="18"/>
  <c r="J2761" i="18"/>
  <c r="J2762" i="18"/>
  <c r="J2763" i="18"/>
  <c r="J2764" i="18"/>
  <c r="J2765" i="18"/>
  <c r="J2766" i="18"/>
  <c r="J2767" i="18"/>
  <c r="J2768" i="18"/>
  <c r="J2769" i="18"/>
  <c r="J2770" i="18"/>
  <c r="J2771" i="18"/>
  <c r="J2772" i="18"/>
  <c r="J2773" i="18"/>
  <c r="J2774" i="18"/>
  <c r="J2775" i="18"/>
  <c r="J2776" i="18"/>
  <c r="J2777" i="18"/>
  <c r="J2778" i="18"/>
  <c r="J2779" i="18"/>
  <c r="J2780" i="18"/>
  <c r="J2781" i="18"/>
  <c r="J2782" i="18"/>
  <c r="J2783" i="18"/>
  <c r="J2784" i="18"/>
  <c r="J2785" i="18"/>
  <c r="J2786" i="18"/>
  <c r="J2787" i="18"/>
  <c r="J2788" i="18"/>
  <c r="J2789" i="18"/>
  <c r="J2790" i="18"/>
  <c r="J2791" i="18"/>
  <c r="J2792" i="18"/>
  <c r="J2793" i="18"/>
  <c r="J2794" i="18"/>
  <c r="J2795" i="18"/>
  <c r="J2796" i="18"/>
  <c r="J2797" i="18"/>
  <c r="J2798" i="18"/>
  <c r="J2799" i="18"/>
  <c r="J2800" i="18"/>
  <c r="J2801" i="18"/>
  <c r="J2802" i="18"/>
  <c r="J2803" i="18"/>
  <c r="J2804" i="18"/>
  <c r="J2805" i="18"/>
  <c r="J2806" i="18"/>
  <c r="J2807" i="18"/>
  <c r="J2808" i="18"/>
  <c r="J2809" i="18"/>
  <c r="J2810" i="18"/>
  <c r="J2811" i="18"/>
  <c r="J2812" i="18"/>
  <c r="J2813" i="18"/>
  <c r="J2814" i="18"/>
  <c r="J2815" i="18"/>
  <c r="J2816" i="18"/>
  <c r="J2817" i="18"/>
  <c r="J2818" i="18"/>
  <c r="J2819" i="18"/>
  <c r="J2820" i="18"/>
  <c r="J2821" i="18"/>
  <c r="J2822" i="18"/>
  <c r="J2823" i="18"/>
  <c r="J2824" i="18"/>
  <c r="J2825" i="18"/>
  <c r="J2826" i="18"/>
  <c r="J2827" i="18"/>
  <c r="J2828" i="18"/>
  <c r="J2829" i="18"/>
  <c r="J2830" i="18"/>
  <c r="J2831" i="18"/>
  <c r="J2832" i="18"/>
  <c r="J2833" i="18"/>
  <c r="J2834" i="18"/>
  <c r="J2835" i="18"/>
  <c r="J2836" i="18"/>
  <c r="J2837" i="18"/>
  <c r="J2838" i="18"/>
  <c r="J2839" i="18"/>
  <c r="J2840" i="18"/>
  <c r="J2841" i="18"/>
  <c r="J2842" i="18"/>
  <c r="J2843" i="18"/>
  <c r="J2844" i="18"/>
  <c r="J2845" i="18"/>
  <c r="J2846" i="18"/>
  <c r="J2847" i="18"/>
  <c r="J2848" i="18"/>
  <c r="J2849" i="18"/>
  <c r="J2850" i="18"/>
  <c r="J2851" i="18"/>
  <c r="J2852" i="18"/>
  <c r="J2853" i="18"/>
  <c r="J2854" i="18"/>
  <c r="J2855" i="18"/>
  <c r="J2856" i="18"/>
  <c r="J2857" i="18"/>
  <c r="J2858" i="18"/>
  <c r="J2859" i="18"/>
  <c r="J2860" i="18"/>
  <c r="J2861" i="18"/>
  <c r="J2862" i="18"/>
  <c r="J2863" i="18"/>
  <c r="J2864" i="18"/>
  <c r="J2865" i="18"/>
  <c r="J2866" i="18"/>
  <c r="J2867" i="18"/>
  <c r="J2868" i="18"/>
  <c r="J2869" i="18"/>
  <c r="J2870" i="18"/>
  <c r="J2871" i="18"/>
  <c r="J2872" i="18"/>
  <c r="J2873" i="18"/>
  <c r="J2874" i="18"/>
  <c r="J2875" i="18"/>
  <c r="J2876" i="18"/>
  <c r="J2877" i="18"/>
  <c r="J2878" i="18"/>
  <c r="J2879" i="18"/>
  <c r="J2880" i="18"/>
  <c r="J2881" i="18"/>
  <c r="J2882" i="18"/>
  <c r="J2883" i="18"/>
  <c r="J2884" i="18"/>
  <c r="J2885" i="18"/>
  <c r="J2886" i="18"/>
  <c r="J2887" i="18"/>
  <c r="J2888" i="18"/>
  <c r="J2889" i="18"/>
  <c r="J2890" i="18"/>
  <c r="J2891" i="18"/>
  <c r="J2892" i="18"/>
  <c r="J2893" i="18"/>
  <c r="J2894" i="18"/>
  <c r="J2895" i="18"/>
  <c r="J2896" i="18"/>
  <c r="J2897" i="18"/>
  <c r="J2898" i="18"/>
  <c r="J2899" i="18"/>
  <c r="J2900" i="18"/>
  <c r="J2901" i="18"/>
  <c r="J2902" i="18"/>
  <c r="J2903" i="18"/>
  <c r="J2904" i="18"/>
  <c r="J2905" i="18"/>
  <c r="J2906" i="18"/>
  <c r="J2907" i="18"/>
  <c r="J2908" i="18"/>
  <c r="J2909" i="18"/>
  <c r="J2910" i="18"/>
  <c r="J2911" i="18"/>
  <c r="J2912" i="18"/>
  <c r="J2913" i="18"/>
  <c r="J2914" i="18"/>
  <c r="J2915" i="18"/>
  <c r="J2916" i="18"/>
  <c r="J2917" i="18"/>
  <c r="J2918" i="18"/>
  <c r="J2919" i="18"/>
  <c r="J2920" i="18"/>
  <c r="J2921" i="18"/>
  <c r="J2922" i="18"/>
  <c r="J2923" i="18"/>
  <c r="J2924" i="18"/>
  <c r="J2925" i="18"/>
  <c r="J2926" i="18"/>
  <c r="J2927" i="18"/>
  <c r="J2928" i="18"/>
  <c r="J2929" i="18"/>
  <c r="J2930" i="18"/>
  <c r="J2931" i="18"/>
  <c r="J2932" i="18"/>
  <c r="J2933" i="18"/>
  <c r="J2934" i="18"/>
  <c r="J2935" i="18"/>
  <c r="J2936" i="18"/>
  <c r="J2937" i="18"/>
  <c r="J2938" i="18"/>
  <c r="J2939" i="18"/>
  <c r="J2940" i="18"/>
  <c r="J2941" i="18"/>
  <c r="J2942" i="18"/>
  <c r="J2943" i="18"/>
  <c r="J2944" i="18"/>
  <c r="J2945" i="18"/>
  <c r="J2946" i="18"/>
  <c r="J2947" i="18"/>
  <c r="J2948" i="18"/>
  <c r="J2949" i="18"/>
  <c r="J2950" i="18"/>
  <c r="J2951" i="18"/>
  <c r="J2952" i="18"/>
  <c r="J2953" i="18"/>
  <c r="J2954" i="18"/>
  <c r="J2955" i="18"/>
  <c r="J2956" i="18"/>
  <c r="J2957" i="18"/>
  <c r="J2958" i="18"/>
  <c r="J2959" i="18"/>
  <c r="J2960" i="18"/>
  <c r="J2961" i="18"/>
  <c r="J2962" i="18"/>
  <c r="J2963" i="18"/>
  <c r="J2964" i="18"/>
  <c r="J2965" i="18"/>
  <c r="J2966" i="18"/>
  <c r="J2967" i="18"/>
  <c r="J2968" i="18"/>
  <c r="J2969" i="18"/>
  <c r="J2970" i="18"/>
  <c r="J2971" i="18"/>
  <c r="J2972" i="18"/>
  <c r="J2973" i="18"/>
  <c r="J2974" i="18"/>
  <c r="J2975" i="18"/>
  <c r="J2976" i="18"/>
  <c r="J2977" i="18"/>
  <c r="J2978" i="18"/>
  <c r="J2979" i="18"/>
  <c r="J2980" i="18"/>
  <c r="J2981" i="18"/>
  <c r="J2982" i="18"/>
  <c r="J2983" i="18"/>
  <c r="J2984" i="18"/>
  <c r="J2985" i="18"/>
  <c r="J2986" i="18"/>
  <c r="J2987" i="18"/>
  <c r="J2988" i="18"/>
  <c r="J2989" i="18"/>
  <c r="J2990" i="18"/>
  <c r="J2991" i="18"/>
  <c r="J2992" i="18"/>
  <c r="J2993" i="18"/>
  <c r="J2994" i="18"/>
  <c r="J2995" i="18"/>
  <c r="J2996" i="18"/>
  <c r="J2997" i="18"/>
  <c r="J2998" i="18"/>
  <c r="J2999" i="18"/>
  <c r="J3000" i="18"/>
  <c r="J3001" i="18"/>
  <c r="J3002" i="18"/>
  <c r="J3003" i="18"/>
  <c r="J3004" i="18"/>
  <c r="J3005" i="18"/>
  <c r="J3006" i="18"/>
  <c r="J3007" i="18"/>
  <c r="J3008" i="18"/>
  <c r="J3009" i="18"/>
  <c r="J3010" i="18"/>
  <c r="J3011" i="18"/>
  <c r="J3012" i="18"/>
  <c r="J3013" i="18"/>
  <c r="J3014" i="18"/>
  <c r="J3015" i="18"/>
  <c r="J3016" i="18"/>
  <c r="J3017" i="18"/>
  <c r="J3018" i="18"/>
  <c r="J3019" i="18"/>
  <c r="J3020" i="18"/>
  <c r="J3021" i="18"/>
  <c r="J3022" i="18"/>
  <c r="J3023" i="18"/>
  <c r="J3024" i="18"/>
  <c r="J3025" i="18"/>
  <c r="J3026" i="18"/>
  <c r="J3027" i="18"/>
  <c r="J3028" i="18"/>
  <c r="J3029" i="18"/>
  <c r="J3030" i="18"/>
  <c r="J3031" i="18"/>
  <c r="J3032" i="18"/>
  <c r="J3033" i="18"/>
  <c r="J3034" i="18"/>
  <c r="J3035" i="18"/>
  <c r="J3036" i="18"/>
  <c r="J3037" i="18"/>
  <c r="J3038" i="18"/>
  <c r="J3039" i="18"/>
  <c r="J3040" i="18"/>
  <c r="J3041" i="18"/>
  <c r="J3042" i="18"/>
  <c r="J3043" i="18"/>
  <c r="J3044" i="18"/>
  <c r="J3045" i="18"/>
  <c r="J3046" i="18"/>
  <c r="J3047" i="18"/>
  <c r="J3048" i="18"/>
  <c r="J3049" i="18"/>
  <c r="J3050" i="18"/>
  <c r="J3051" i="18"/>
  <c r="J3052" i="18"/>
  <c r="J3053" i="18"/>
  <c r="J3054" i="18"/>
  <c r="J3055" i="18"/>
  <c r="J3056" i="18"/>
  <c r="J3057" i="18"/>
  <c r="J3058" i="18"/>
  <c r="J3059" i="18"/>
  <c r="J3060" i="18"/>
  <c r="J3061" i="18"/>
  <c r="J3062" i="18"/>
  <c r="J3063" i="18"/>
  <c r="J3064" i="18"/>
  <c r="J3065" i="18"/>
  <c r="J3066" i="18"/>
  <c r="J3067" i="18"/>
  <c r="J3068" i="18"/>
  <c r="J3069" i="18"/>
  <c r="J3070" i="18"/>
  <c r="J3071" i="18"/>
  <c r="J3072" i="18"/>
  <c r="J3073" i="18"/>
  <c r="J3074" i="18"/>
  <c r="J3075" i="18"/>
  <c r="J3076" i="18"/>
  <c r="J3077" i="18"/>
  <c r="J3078" i="18"/>
  <c r="J3079" i="18"/>
  <c r="J3080" i="18"/>
  <c r="J3081" i="18"/>
  <c r="J3082" i="18"/>
  <c r="J3083" i="18"/>
  <c r="J3084" i="18"/>
  <c r="J3085" i="18"/>
  <c r="J3086" i="18"/>
  <c r="J3087" i="18"/>
  <c r="J3088" i="18"/>
  <c r="J3089" i="18"/>
  <c r="J3090" i="18"/>
  <c r="J3091" i="18"/>
  <c r="J3092" i="18"/>
  <c r="J3093" i="18"/>
  <c r="J3094" i="18"/>
  <c r="J3095" i="18"/>
  <c r="J3096" i="18"/>
  <c r="J3097" i="18"/>
  <c r="J3098" i="18"/>
  <c r="J3099" i="18"/>
  <c r="J3100" i="18"/>
  <c r="J3101" i="18"/>
  <c r="J3102" i="18"/>
  <c r="J3103" i="18"/>
  <c r="J3104" i="18"/>
  <c r="J3105" i="18"/>
  <c r="J3106" i="18"/>
  <c r="J3107" i="18"/>
  <c r="J3108" i="18"/>
  <c r="J3109" i="18"/>
  <c r="J3110" i="18"/>
  <c r="J3111" i="18"/>
  <c r="J3112" i="18"/>
  <c r="J3113" i="18"/>
  <c r="J3114" i="18"/>
  <c r="J3115" i="18"/>
  <c r="J3116" i="18"/>
  <c r="J3117" i="18"/>
  <c r="J3118" i="18"/>
  <c r="J3119" i="18"/>
  <c r="J3120" i="18"/>
  <c r="J3121" i="18"/>
  <c r="J3122" i="18"/>
  <c r="J3123" i="18"/>
  <c r="J3124" i="18"/>
  <c r="J3125" i="18"/>
  <c r="J3126" i="18"/>
  <c r="J3127" i="18"/>
  <c r="J3128" i="18"/>
  <c r="J3129" i="18"/>
  <c r="J3130" i="18"/>
  <c r="J3131" i="18"/>
  <c r="J3132" i="18"/>
  <c r="J3133" i="18"/>
  <c r="J3134" i="18"/>
  <c r="J3135" i="18"/>
  <c r="J3136" i="18"/>
  <c r="J3137" i="18"/>
  <c r="J3138" i="18"/>
  <c r="J3139" i="18"/>
  <c r="J3140" i="18"/>
  <c r="J3141" i="18"/>
  <c r="J3142" i="18"/>
  <c r="J3143" i="18"/>
  <c r="J3144" i="18"/>
  <c r="J3145" i="18"/>
  <c r="J3146" i="18"/>
  <c r="J3147" i="18"/>
  <c r="J3148" i="18"/>
  <c r="J3149" i="18"/>
  <c r="J3150" i="18"/>
  <c r="J3151" i="18"/>
  <c r="J3152" i="18"/>
  <c r="J3153" i="18"/>
  <c r="J3154" i="18"/>
  <c r="J3155" i="18"/>
  <c r="J3156" i="18"/>
  <c r="J3157" i="18"/>
  <c r="J3158" i="18"/>
  <c r="J3159" i="18"/>
  <c r="J3160" i="18"/>
  <c r="J3161" i="18"/>
  <c r="J3162" i="18"/>
  <c r="J3163" i="18"/>
  <c r="J3164" i="18"/>
  <c r="J3165" i="18"/>
  <c r="J3166" i="18"/>
  <c r="J3167" i="18"/>
  <c r="J3168" i="18"/>
  <c r="J3169" i="18"/>
  <c r="J3170" i="18"/>
  <c r="J3171" i="18"/>
  <c r="J3172" i="18"/>
  <c r="J3173" i="18"/>
  <c r="J3174" i="18"/>
  <c r="J3175" i="18"/>
  <c r="J3176" i="18"/>
  <c r="J3177" i="18"/>
  <c r="J3178" i="18"/>
  <c r="J3179" i="18"/>
  <c r="J3180" i="18"/>
  <c r="J3181" i="18"/>
  <c r="J3182" i="18"/>
  <c r="J3183" i="18"/>
  <c r="J3184" i="18"/>
  <c r="J3185" i="18"/>
  <c r="J3186" i="18"/>
  <c r="J3187" i="18"/>
  <c r="J3188" i="18"/>
  <c r="J3189" i="18"/>
  <c r="J3190" i="18"/>
  <c r="J3191" i="18"/>
  <c r="J3192" i="18"/>
  <c r="J3193" i="18"/>
  <c r="J3194" i="18"/>
  <c r="J3195" i="18"/>
  <c r="J3196" i="18"/>
  <c r="J3197" i="18"/>
  <c r="J3198" i="18"/>
  <c r="J3199" i="18"/>
  <c r="J3200" i="18"/>
  <c r="J3201" i="18"/>
  <c r="J3202" i="18"/>
  <c r="J3203" i="18"/>
  <c r="J3204" i="18"/>
  <c r="J3205" i="18"/>
  <c r="J3206" i="18"/>
  <c r="J3207" i="18"/>
  <c r="J3208" i="18"/>
  <c r="J3209" i="18"/>
  <c r="J3210" i="18"/>
  <c r="J3211" i="18"/>
  <c r="J3212" i="18"/>
  <c r="J3213" i="18"/>
  <c r="J3214" i="18"/>
  <c r="J3215" i="18"/>
  <c r="J3216" i="18"/>
  <c r="J3217" i="18"/>
  <c r="J3218" i="18"/>
  <c r="J3219" i="18"/>
  <c r="J3220" i="18"/>
  <c r="J3221" i="18"/>
  <c r="J3222" i="18"/>
  <c r="J3223" i="18"/>
  <c r="J3224" i="18"/>
  <c r="J3225" i="18"/>
  <c r="J3226" i="18"/>
  <c r="J3227" i="18"/>
  <c r="J3228" i="18"/>
  <c r="J3229" i="18"/>
  <c r="J3230" i="18"/>
  <c r="J3231" i="18"/>
  <c r="J3232" i="18"/>
  <c r="J3233" i="18"/>
  <c r="J3234" i="18"/>
  <c r="J3235" i="18"/>
  <c r="J3236" i="18"/>
  <c r="J3237" i="18"/>
  <c r="J3238" i="18"/>
  <c r="J3239" i="18"/>
  <c r="J3240" i="18"/>
  <c r="J3241" i="18"/>
  <c r="J3242" i="18"/>
  <c r="J3243" i="18"/>
  <c r="J3244" i="18"/>
  <c r="J3245" i="18"/>
  <c r="J3246" i="18"/>
  <c r="J3247" i="18"/>
  <c r="J3248" i="18"/>
  <c r="J3249" i="18"/>
  <c r="J3250" i="18"/>
  <c r="J3251" i="18"/>
  <c r="J3252" i="18"/>
  <c r="J3253" i="18"/>
  <c r="J3254" i="18"/>
  <c r="J3255" i="18"/>
  <c r="J3256" i="18"/>
  <c r="J3257" i="18"/>
  <c r="J3258" i="18"/>
  <c r="J3259" i="18"/>
  <c r="J3260" i="18"/>
  <c r="J3261" i="18"/>
  <c r="J3262" i="18"/>
  <c r="J3263" i="18"/>
  <c r="J3264" i="18"/>
  <c r="J3265" i="18"/>
  <c r="J3266" i="18"/>
  <c r="J3267" i="18"/>
  <c r="J3268" i="18"/>
  <c r="J3269" i="18"/>
  <c r="J3270" i="18"/>
  <c r="J3271" i="18"/>
  <c r="J3272" i="18"/>
  <c r="J3273" i="18"/>
  <c r="J3274" i="18"/>
  <c r="J3275" i="18"/>
  <c r="J3276" i="18"/>
  <c r="J3277" i="18"/>
  <c r="J3278" i="18"/>
  <c r="J3279" i="18"/>
  <c r="J3280" i="18"/>
  <c r="J3281" i="18"/>
  <c r="J3282" i="18"/>
  <c r="J3283" i="18"/>
  <c r="J3284" i="18"/>
  <c r="J3285" i="18"/>
  <c r="J3286" i="18"/>
  <c r="J3287" i="18"/>
  <c r="J3288" i="18"/>
  <c r="J3289" i="18"/>
  <c r="J3290" i="18"/>
  <c r="J3291" i="18"/>
  <c r="J3292" i="18"/>
  <c r="J3293" i="18"/>
  <c r="J3294" i="18"/>
  <c r="J3295" i="18"/>
  <c r="J3296" i="18"/>
  <c r="J3297" i="18"/>
  <c r="J3298" i="18"/>
  <c r="J3299" i="18"/>
  <c r="J3300" i="18"/>
  <c r="J3301" i="18"/>
  <c r="J3302" i="18"/>
  <c r="J3303" i="18"/>
  <c r="J3304" i="18"/>
  <c r="J3305" i="18"/>
  <c r="J3306" i="18"/>
  <c r="J3307" i="18"/>
  <c r="J3308" i="18"/>
  <c r="J3309" i="18"/>
  <c r="J3310" i="18"/>
  <c r="J3311" i="18"/>
  <c r="J3312" i="18"/>
  <c r="J3313" i="18"/>
  <c r="J3314" i="18"/>
  <c r="J3315" i="18"/>
  <c r="J3316" i="18"/>
  <c r="J3317" i="18"/>
  <c r="J3318" i="18"/>
  <c r="J3319" i="18"/>
  <c r="J3320" i="18"/>
  <c r="J3321" i="18"/>
  <c r="J3322" i="18"/>
  <c r="J3323" i="18"/>
  <c r="J3324" i="18"/>
  <c r="J3325" i="18"/>
  <c r="J3326" i="18"/>
  <c r="J3327" i="18"/>
  <c r="J3328" i="18"/>
  <c r="J3329" i="18"/>
  <c r="J3330" i="18"/>
  <c r="J3331" i="18"/>
  <c r="J3332" i="18"/>
  <c r="J3333" i="18"/>
  <c r="J3334" i="18"/>
  <c r="J3335" i="18"/>
  <c r="J3336" i="18"/>
  <c r="J3337" i="18"/>
  <c r="J3338" i="18"/>
  <c r="J3339" i="18"/>
  <c r="J3340" i="18"/>
  <c r="J3341" i="18"/>
  <c r="J3342" i="18"/>
  <c r="J3343" i="18"/>
  <c r="J3344" i="18"/>
  <c r="J3345" i="18"/>
  <c r="J3346" i="18"/>
  <c r="J3347" i="18"/>
  <c r="J3348" i="18"/>
  <c r="J3349" i="18"/>
  <c r="J3350" i="18"/>
  <c r="J3351" i="18"/>
  <c r="J3352" i="18"/>
  <c r="J3353" i="18"/>
  <c r="J3354" i="18"/>
  <c r="J3355" i="18"/>
  <c r="J3356" i="18"/>
  <c r="J3357" i="18"/>
  <c r="J3358" i="18"/>
  <c r="J3359" i="18"/>
  <c r="J3360" i="18"/>
  <c r="J3361" i="18"/>
  <c r="J3362" i="18"/>
  <c r="J3363" i="18"/>
  <c r="J3364" i="18"/>
  <c r="J3365" i="18"/>
  <c r="J3366" i="18"/>
  <c r="J3367" i="18"/>
  <c r="J3368" i="18"/>
  <c r="J3369" i="18"/>
  <c r="J3370" i="18"/>
  <c r="J3371" i="18"/>
  <c r="J3372" i="18"/>
  <c r="J3373" i="18"/>
  <c r="J3374" i="18"/>
  <c r="J3375" i="18"/>
  <c r="J3376" i="18"/>
  <c r="J3377" i="18"/>
  <c r="J3378" i="18"/>
  <c r="J3379" i="18"/>
  <c r="J3380" i="18"/>
  <c r="J3381" i="18"/>
  <c r="J3382" i="18"/>
  <c r="J3383" i="18"/>
  <c r="J3384" i="18"/>
  <c r="J3385" i="18"/>
  <c r="J3386" i="18"/>
  <c r="J3387" i="18"/>
  <c r="J3388" i="18"/>
  <c r="J3389" i="18"/>
  <c r="J3390" i="18"/>
  <c r="J3391" i="18"/>
  <c r="J3392" i="18"/>
  <c r="J3393" i="18"/>
  <c r="J3394" i="18"/>
  <c r="J3395" i="18"/>
  <c r="J3396" i="18"/>
  <c r="J3397" i="18"/>
  <c r="J3398" i="18"/>
  <c r="J3399" i="18"/>
  <c r="J3400" i="18"/>
  <c r="J3401" i="18"/>
  <c r="J3402" i="18"/>
  <c r="J3403" i="18"/>
  <c r="J3404" i="18"/>
  <c r="J3405" i="18"/>
  <c r="J3406" i="18"/>
  <c r="J3407" i="18"/>
  <c r="J3408" i="18"/>
  <c r="J3409" i="18"/>
  <c r="J3410" i="18"/>
  <c r="J3411" i="18"/>
  <c r="J3412" i="18"/>
  <c r="J3413" i="18"/>
  <c r="J3414" i="18"/>
  <c r="J3415" i="18"/>
  <c r="J3416" i="18"/>
  <c r="J3417" i="18"/>
  <c r="J3418" i="18"/>
  <c r="J3419" i="18"/>
  <c r="J3420" i="18"/>
  <c r="J3421" i="18"/>
  <c r="J3422" i="18"/>
  <c r="J3423" i="18"/>
  <c r="J3424" i="18"/>
  <c r="J3425" i="18"/>
  <c r="J3426" i="18"/>
  <c r="J3427" i="18"/>
  <c r="J3428" i="18"/>
  <c r="J3429" i="18"/>
  <c r="J3430" i="18"/>
  <c r="J3431" i="18"/>
  <c r="J3432" i="18"/>
  <c r="J3433" i="18"/>
  <c r="J3434" i="18"/>
  <c r="J3435" i="18"/>
  <c r="J3436" i="18"/>
  <c r="J3437" i="18"/>
  <c r="J3438" i="18"/>
  <c r="J3439" i="18"/>
  <c r="J3440" i="18"/>
  <c r="J3441" i="18"/>
  <c r="J3442" i="18"/>
  <c r="J3443" i="18"/>
  <c r="J3444" i="18"/>
  <c r="J3445" i="18"/>
  <c r="J3446" i="18"/>
  <c r="J3447" i="18"/>
  <c r="J3448" i="18"/>
  <c r="J3449" i="18"/>
  <c r="J3450" i="18"/>
  <c r="J3451" i="18"/>
  <c r="J3452" i="18"/>
  <c r="J3453" i="18"/>
  <c r="J3454" i="18"/>
  <c r="J3455" i="18"/>
  <c r="J3456" i="18"/>
  <c r="J3457" i="18"/>
  <c r="J3458" i="18"/>
  <c r="J3459" i="18"/>
  <c r="J3460" i="18"/>
  <c r="J3461" i="18"/>
  <c r="J3462" i="18"/>
  <c r="J3463" i="18"/>
  <c r="J3464" i="18"/>
  <c r="J3465" i="18"/>
  <c r="J3466" i="18"/>
  <c r="J3467" i="18"/>
  <c r="J3468" i="18"/>
  <c r="J3469" i="18"/>
  <c r="J3470" i="18"/>
  <c r="J3471" i="18"/>
  <c r="J3472" i="18"/>
  <c r="J3473" i="18"/>
  <c r="J3474" i="18"/>
  <c r="J3475" i="18"/>
  <c r="J3476" i="18"/>
  <c r="J3477" i="18"/>
  <c r="J3478" i="18"/>
  <c r="J3479" i="18"/>
  <c r="J3480" i="18"/>
  <c r="J3481" i="18"/>
  <c r="J3482" i="18"/>
  <c r="J3483" i="18"/>
  <c r="J3484" i="18"/>
  <c r="J3485" i="18"/>
  <c r="J3486" i="18"/>
  <c r="J3487" i="18"/>
  <c r="J3488" i="18"/>
  <c r="J3489" i="18"/>
  <c r="J3490" i="18"/>
  <c r="J3491" i="18"/>
  <c r="J3492" i="18"/>
  <c r="J3493" i="18"/>
  <c r="J3494" i="18"/>
  <c r="J3495" i="18"/>
  <c r="J3496" i="18"/>
  <c r="J3497" i="18"/>
  <c r="J3498" i="18"/>
  <c r="J3499" i="18"/>
  <c r="J3500" i="18"/>
  <c r="J3501" i="18"/>
  <c r="J3502" i="18"/>
  <c r="J3503" i="18"/>
  <c r="J3504" i="18"/>
  <c r="J3505" i="18"/>
  <c r="J3506" i="18"/>
  <c r="J3507" i="18"/>
  <c r="J3508" i="18"/>
  <c r="J3509" i="18"/>
  <c r="J3510" i="18"/>
  <c r="J3511" i="18"/>
  <c r="J3512" i="18"/>
  <c r="J3513" i="18"/>
  <c r="J3514" i="18"/>
  <c r="J3515" i="18"/>
  <c r="J3516" i="18"/>
  <c r="J3517" i="18"/>
  <c r="J3518" i="18"/>
  <c r="J3519" i="18"/>
  <c r="J3520" i="18"/>
  <c r="J3521" i="18"/>
  <c r="J3522" i="18"/>
  <c r="J3523" i="18"/>
  <c r="J3524" i="18"/>
  <c r="J3525" i="18"/>
  <c r="J3526" i="18"/>
  <c r="J3527" i="18"/>
  <c r="J3528" i="18"/>
  <c r="J3529" i="18"/>
  <c r="J3530" i="18"/>
  <c r="J3531" i="18"/>
  <c r="J3532" i="18"/>
  <c r="J3533" i="18"/>
  <c r="J3534" i="18"/>
  <c r="J3535" i="18"/>
  <c r="J3536" i="18"/>
  <c r="J3537" i="18"/>
  <c r="J3538" i="18"/>
  <c r="J3539" i="18"/>
  <c r="J3540" i="18"/>
  <c r="J3541" i="18"/>
  <c r="J3542" i="18"/>
  <c r="J3543" i="18"/>
  <c r="J3544" i="18"/>
  <c r="J3545" i="18"/>
  <c r="J3546" i="18"/>
  <c r="J3547" i="18"/>
  <c r="J3548" i="18"/>
  <c r="J3549" i="18"/>
  <c r="J3550" i="18"/>
  <c r="J3551" i="18"/>
  <c r="J3552" i="18"/>
  <c r="J3553" i="18"/>
  <c r="J3554" i="18"/>
  <c r="J3555" i="18"/>
  <c r="J3556" i="18"/>
  <c r="J3557" i="18"/>
  <c r="J3558" i="18"/>
  <c r="J3559" i="18"/>
  <c r="J3560" i="18"/>
  <c r="J3561" i="18"/>
  <c r="J3562" i="18"/>
  <c r="J3563" i="18"/>
  <c r="J3564" i="18"/>
  <c r="J3565" i="18"/>
  <c r="J3566" i="18"/>
  <c r="J3567" i="18"/>
  <c r="J3568" i="18"/>
  <c r="J3569" i="18"/>
  <c r="J3570" i="18"/>
  <c r="J3571" i="18"/>
  <c r="J3572" i="18"/>
  <c r="J3573" i="18"/>
  <c r="J3574" i="18"/>
  <c r="J3575" i="18"/>
  <c r="J3576" i="18"/>
  <c r="J3577" i="18"/>
  <c r="J3578" i="18"/>
  <c r="J3579" i="18"/>
  <c r="J3580" i="18"/>
  <c r="J3581" i="18"/>
  <c r="J3582" i="18"/>
  <c r="J3583" i="18"/>
  <c r="J3584" i="18"/>
  <c r="J3585" i="18"/>
  <c r="J3586" i="18"/>
  <c r="J3587" i="18"/>
  <c r="J3588" i="18"/>
  <c r="J3589" i="18"/>
  <c r="J3590" i="18"/>
  <c r="J3591" i="18"/>
  <c r="J3592" i="18"/>
  <c r="J3593" i="18"/>
  <c r="J3594" i="18"/>
  <c r="J3595" i="18"/>
  <c r="J3596" i="18"/>
  <c r="J3597" i="18"/>
  <c r="J3598" i="18"/>
  <c r="J3599" i="18"/>
  <c r="J3600" i="18"/>
  <c r="J3601" i="18"/>
  <c r="J3602" i="18"/>
  <c r="J3603" i="18"/>
  <c r="J3604" i="18"/>
  <c r="J3605" i="18"/>
  <c r="J3606" i="18"/>
  <c r="J3607" i="18"/>
  <c r="J3608" i="18"/>
  <c r="J3609" i="18"/>
  <c r="J3610" i="18"/>
  <c r="J3611" i="18"/>
  <c r="J3612" i="18"/>
  <c r="J3613" i="18"/>
  <c r="J3614" i="18"/>
  <c r="J3615" i="18"/>
  <c r="J3616" i="18"/>
  <c r="J3617" i="18"/>
  <c r="J3618" i="18"/>
  <c r="J3619" i="18"/>
  <c r="J3620" i="18"/>
  <c r="J3621" i="18"/>
  <c r="J3622" i="18"/>
  <c r="J3623" i="18"/>
  <c r="J3624" i="18"/>
  <c r="J3625" i="18"/>
  <c r="J3626" i="18"/>
  <c r="J3627" i="18"/>
  <c r="J3628" i="18"/>
  <c r="J3629" i="18"/>
  <c r="J3630" i="18"/>
  <c r="J3631" i="18"/>
  <c r="J3632" i="18"/>
  <c r="J3633" i="18"/>
  <c r="J3634" i="18"/>
  <c r="J3635" i="18"/>
  <c r="J3636" i="18"/>
  <c r="J3637" i="18"/>
  <c r="J3638" i="18"/>
  <c r="J3639" i="18"/>
  <c r="J3640" i="18"/>
  <c r="J3641" i="18"/>
  <c r="J3642" i="18"/>
  <c r="J3643" i="18"/>
  <c r="J3644" i="18"/>
  <c r="J3645" i="18"/>
  <c r="J3646" i="18"/>
  <c r="J3647" i="18"/>
  <c r="J3648" i="18"/>
  <c r="J3649" i="18"/>
  <c r="J3650" i="18"/>
  <c r="J3651" i="18"/>
  <c r="J3652" i="18"/>
  <c r="J3653" i="18"/>
  <c r="J3654" i="18"/>
  <c r="J3655" i="18"/>
  <c r="J3656" i="18"/>
  <c r="J3657" i="18"/>
  <c r="J3658" i="18"/>
  <c r="J3659" i="18"/>
  <c r="J3660" i="18"/>
  <c r="J3661" i="18"/>
  <c r="J3662" i="18"/>
  <c r="J3663" i="18"/>
  <c r="J3664" i="18"/>
  <c r="J3665" i="18"/>
  <c r="J3666" i="18"/>
  <c r="J3667" i="18"/>
  <c r="J3668" i="18"/>
  <c r="J3669" i="18"/>
  <c r="J3670" i="18"/>
  <c r="J3671" i="18"/>
  <c r="J3672" i="18"/>
  <c r="J3673" i="18"/>
  <c r="J3674" i="18"/>
  <c r="J3675" i="18"/>
  <c r="J3676" i="18"/>
  <c r="J3677" i="18"/>
  <c r="J3678" i="18"/>
  <c r="J3679" i="18"/>
  <c r="J3680" i="18"/>
  <c r="J3681" i="18"/>
  <c r="J3682" i="18"/>
  <c r="J3683" i="18"/>
  <c r="J3684" i="18"/>
  <c r="J3685" i="18"/>
  <c r="J3686" i="18"/>
  <c r="J3687" i="18"/>
  <c r="J3688" i="18"/>
  <c r="J3689" i="18"/>
  <c r="J3690" i="18"/>
  <c r="J3691" i="18"/>
  <c r="J3692" i="18"/>
  <c r="J3693" i="18"/>
  <c r="J3694" i="18"/>
  <c r="J3695" i="18"/>
  <c r="J3696" i="18"/>
  <c r="J3697" i="18"/>
  <c r="J3698" i="18"/>
  <c r="J3699" i="18"/>
  <c r="J3700" i="18"/>
  <c r="J3701" i="18"/>
  <c r="J3702" i="18"/>
  <c r="J3703" i="18"/>
  <c r="J3704" i="18"/>
  <c r="J3705" i="18"/>
  <c r="J3706" i="18"/>
  <c r="J3707" i="18"/>
  <c r="J3708" i="18"/>
  <c r="J3709" i="18"/>
  <c r="J3710" i="18"/>
  <c r="J3711" i="18"/>
  <c r="J3712" i="18"/>
  <c r="J3713" i="18"/>
  <c r="J3714" i="18"/>
  <c r="J3715" i="18"/>
  <c r="J3716" i="18"/>
  <c r="J3717" i="18"/>
  <c r="J3718" i="18"/>
  <c r="J3719" i="18"/>
  <c r="J3720" i="18"/>
  <c r="J3721" i="18"/>
  <c r="J3722" i="18"/>
  <c r="J3723" i="18"/>
  <c r="J3724" i="18"/>
  <c r="J3725" i="18"/>
  <c r="J3726" i="18"/>
  <c r="J3727" i="18"/>
  <c r="J3728" i="18"/>
  <c r="J3729" i="18"/>
  <c r="J3730" i="18"/>
  <c r="J3731" i="18"/>
  <c r="J3732" i="18"/>
  <c r="J3733" i="18"/>
  <c r="J3734" i="18"/>
  <c r="J3735" i="18"/>
  <c r="J3736" i="18"/>
  <c r="J3737" i="18"/>
  <c r="J3738" i="18"/>
  <c r="J3739" i="18"/>
  <c r="J3740" i="18"/>
  <c r="J3741" i="18"/>
  <c r="J3742" i="18"/>
  <c r="J3743" i="18"/>
  <c r="J3744" i="18"/>
  <c r="J3745" i="18"/>
  <c r="J3746" i="18"/>
  <c r="J3747" i="18"/>
  <c r="J3748" i="18"/>
  <c r="J3749" i="18"/>
  <c r="J3750" i="18"/>
  <c r="J3751" i="18"/>
  <c r="J3752" i="18"/>
  <c r="J3753" i="18"/>
  <c r="J3754" i="18"/>
  <c r="J3755" i="18"/>
  <c r="J3756" i="18"/>
  <c r="J3757" i="18"/>
  <c r="J3758" i="18"/>
  <c r="J3759" i="18"/>
  <c r="J3760" i="18"/>
  <c r="J3761" i="18"/>
  <c r="J3762" i="18"/>
  <c r="J3763" i="18"/>
  <c r="J3764" i="18"/>
  <c r="J3765" i="18"/>
  <c r="J3766" i="18"/>
  <c r="J3767" i="18"/>
  <c r="J3768" i="18"/>
  <c r="J3769" i="18"/>
  <c r="J3770" i="18"/>
  <c r="J3771" i="18"/>
  <c r="J3772" i="18"/>
  <c r="J3773" i="18"/>
  <c r="J3774" i="18"/>
  <c r="J3775" i="18"/>
  <c r="J3776" i="18"/>
  <c r="J3777" i="18"/>
  <c r="J3778" i="18"/>
  <c r="J3779" i="18"/>
  <c r="J3780" i="18"/>
  <c r="J3781" i="18"/>
  <c r="J3782" i="18"/>
  <c r="J3783" i="18"/>
  <c r="J3784" i="18"/>
  <c r="J3785" i="18"/>
  <c r="J3786" i="18"/>
  <c r="J3787" i="18"/>
  <c r="J3788" i="18"/>
  <c r="J3789" i="18"/>
  <c r="J3790" i="18"/>
  <c r="J3791" i="18"/>
  <c r="J3792" i="18"/>
  <c r="J3793" i="18"/>
  <c r="J3794" i="18"/>
  <c r="J3795" i="18"/>
  <c r="J3796" i="18"/>
  <c r="J3797" i="18"/>
  <c r="J3798" i="18"/>
  <c r="J3799" i="18"/>
  <c r="J3800" i="18"/>
  <c r="J3801" i="18"/>
  <c r="J3802" i="18"/>
  <c r="J3803" i="18"/>
  <c r="J3804" i="18"/>
  <c r="J3805" i="18"/>
  <c r="J3806" i="18"/>
  <c r="J3807" i="18"/>
  <c r="J3808" i="18"/>
  <c r="J3809" i="18"/>
  <c r="J3810" i="18"/>
  <c r="J3811" i="18"/>
  <c r="J3812" i="18"/>
  <c r="J3813" i="18"/>
  <c r="J3814" i="18"/>
  <c r="J3815" i="18"/>
  <c r="J3816" i="18"/>
  <c r="J3817" i="18"/>
  <c r="J3818" i="18"/>
  <c r="J3819" i="18"/>
  <c r="J3820" i="18"/>
  <c r="J3821" i="18"/>
  <c r="J3822" i="18"/>
  <c r="J3823" i="18"/>
  <c r="J3824" i="18"/>
  <c r="J3825" i="18"/>
  <c r="J3826" i="18"/>
  <c r="J3827" i="18"/>
  <c r="J3828" i="18"/>
  <c r="J3829" i="18"/>
  <c r="J3830" i="18"/>
  <c r="J3831" i="18"/>
  <c r="J3832" i="18"/>
  <c r="J3833" i="18"/>
  <c r="J3834" i="18"/>
  <c r="J3835" i="18"/>
  <c r="J3836" i="18"/>
  <c r="J3837" i="18"/>
  <c r="J3838" i="18"/>
  <c r="J3839" i="18"/>
  <c r="J3840" i="18"/>
  <c r="J3841" i="18"/>
  <c r="J3842" i="18"/>
  <c r="J3843" i="18"/>
  <c r="J3844" i="18"/>
  <c r="J3845" i="18"/>
  <c r="J3846" i="18"/>
  <c r="J3847" i="18"/>
  <c r="J3848" i="18"/>
  <c r="J3849" i="18"/>
  <c r="J3850" i="18"/>
  <c r="J3851" i="18"/>
  <c r="J3852" i="18"/>
  <c r="J3853" i="18"/>
  <c r="J3854" i="18"/>
  <c r="J3855" i="18"/>
  <c r="J3856" i="18"/>
  <c r="J3857" i="18"/>
  <c r="J3858" i="18"/>
  <c r="J3859" i="18"/>
  <c r="J3860" i="18"/>
  <c r="J3861" i="18"/>
  <c r="J3862" i="18"/>
  <c r="J3863" i="18"/>
  <c r="J3864" i="18"/>
  <c r="J3865" i="18"/>
  <c r="J3866" i="18"/>
  <c r="J3867" i="18"/>
  <c r="J3868" i="18"/>
  <c r="J3869" i="18"/>
  <c r="J3870" i="18"/>
  <c r="J3871" i="18"/>
  <c r="J3872" i="18"/>
  <c r="J3873" i="18"/>
  <c r="J3874" i="18"/>
  <c r="J3875" i="18"/>
  <c r="J3876" i="18"/>
  <c r="J3877" i="18"/>
  <c r="J3878" i="18"/>
  <c r="J3879" i="18"/>
  <c r="J3880" i="18"/>
  <c r="J3881" i="18"/>
  <c r="J3882" i="18"/>
  <c r="J3883" i="18"/>
  <c r="J3884" i="18"/>
  <c r="J3885" i="18"/>
  <c r="J3886" i="18"/>
  <c r="J3887" i="18"/>
  <c r="J3888" i="18"/>
  <c r="J3889" i="18"/>
  <c r="J3890" i="18"/>
  <c r="J3891" i="18"/>
  <c r="J3892" i="18"/>
  <c r="J3893" i="18"/>
  <c r="J3894" i="18"/>
  <c r="J3895" i="18"/>
  <c r="J3896" i="18"/>
  <c r="J3897" i="18"/>
  <c r="J3898" i="18"/>
  <c r="J3899" i="18"/>
  <c r="J3900" i="18"/>
  <c r="J3901" i="18"/>
  <c r="J3902" i="18"/>
  <c r="J3903" i="18"/>
  <c r="J3904" i="18"/>
  <c r="J3905" i="18"/>
  <c r="J3906" i="18"/>
  <c r="J3907" i="18"/>
  <c r="J3908" i="18"/>
  <c r="J3909" i="18"/>
  <c r="J3910" i="18"/>
  <c r="J3911" i="18"/>
  <c r="J3912" i="18"/>
  <c r="J3913" i="18"/>
  <c r="J3914" i="18"/>
  <c r="J3915" i="18"/>
  <c r="J3916" i="18"/>
  <c r="J3917" i="18"/>
  <c r="J3918" i="18"/>
  <c r="J3919" i="18"/>
  <c r="J3920" i="18"/>
  <c r="J3921" i="18"/>
  <c r="J3922" i="18"/>
  <c r="J3923" i="18"/>
  <c r="J3924" i="18"/>
  <c r="J3925" i="18"/>
  <c r="J3926" i="18"/>
  <c r="J3927" i="18"/>
  <c r="J3928" i="18"/>
  <c r="J3929" i="18"/>
  <c r="J3930" i="18"/>
  <c r="J3931" i="18"/>
  <c r="J3932" i="18"/>
  <c r="J3933" i="18"/>
  <c r="J3934" i="18"/>
  <c r="J3935" i="18"/>
  <c r="J3936" i="18"/>
  <c r="J3937" i="18"/>
  <c r="J3938" i="18"/>
  <c r="J3939" i="18"/>
  <c r="J3940" i="18"/>
  <c r="J3941" i="18"/>
  <c r="J3942" i="18"/>
  <c r="J3943" i="18"/>
  <c r="J3944" i="18"/>
  <c r="J3945" i="18"/>
  <c r="J3946" i="18"/>
  <c r="J3947" i="18"/>
  <c r="J3948" i="18"/>
  <c r="J3949" i="18"/>
  <c r="J3950" i="18"/>
  <c r="J3951" i="18"/>
  <c r="J3952" i="18"/>
  <c r="J3953" i="18"/>
  <c r="J3954" i="18"/>
  <c r="J3955" i="18"/>
  <c r="J3956" i="18"/>
  <c r="J3957" i="18"/>
  <c r="J3958" i="18"/>
  <c r="J3959" i="18"/>
  <c r="J3960" i="18"/>
  <c r="J3961" i="18"/>
  <c r="J3962" i="18"/>
  <c r="J3963" i="18"/>
  <c r="J3964" i="18"/>
  <c r="J3965" i="18"/>
  <c r="J3966" i="18"/>
  <c r="J3967" i="18"/>
  <c r="J3968" i="18"/>
  <c r="J3969" i="18"/>
  <c r="J3970" i="18"/>
  <c r="J3971" i="18"/>
  <c r="J3972" i="18"/>
  <c r="J3973" i="18"/>
  <c r="J3974" i="18"/>
  <c r="J3975" i="18"/>
  <c r="J3976" i="18"/>
  <c r="J3977" i="18"/>
  <c r="J3978" i="18"/>
  <c r="J3979" i="18"/>
  <c r="J3980" i="18"/>
  <c r="J3981" i="18"/>
  <c r="J3982" i="18"/>
  <c r="J3983" i="18"/>
  <c r="J3984" i="18"/>
  <c r="J3985" i="18"/>
  <c r="J3986" i="18"/>
  <c r="J3987" i="18"/>
  <c r="J3988" i="18"/>
  <c r="J3989" i="18"/>
  <c r="J3990" i="18"/>
  <c r="J3991" i="18"/>
  <c r="J3992" i="18"/>
  <c r="J3993" i="18"/>
  <c r="J3994" i="18"/>
  <c r="J3995" i="18"/>
  <c r="J3996" i="18"/>
  <c r="J3997" i="18"/>
  <c r="J3998" i="18"/>
  <c r="J3999" i="18"/>
  <c r="J4000" i="18"/>
  <c r="J4001" i="18"/>
  <c r="J4002" i="18"/>
  <c r="J4003" i="18"/>
  <c r="J4004" i="18"/>
  <c r="J4005" i="18"/>
  <c r="J4006" i="18"/>
  <c r="J4007" i="18"/>
  <c r="J4008" i="18"/>
  <c r="J4009" i="18"/>
  <c r="J4010" i="18"/>
  <c r="J4011" i="18"/>
  <c r="J4012" i="18"/>
  <c r="J4013" i="18"/>
  <c r="J4014" i="18"/>
  <c r="J4015" i="18"/>
  <c r="J4016" i="18"/>
  <c r="J4017" i="18"/>
  <c r="J4018" i="18"/>
  <c r="J4019" i="18"/>
  <c r="J4020" i="18"/>
  <c r="J4021" i="18"/>
  <c r="J4022" i="18"/>
  <c r="J4023" i="18"/>
  <c r="J4024" i="18"/>
  <c r="J4025" i="18"/>
  <c r="J4026" i="18"/>
  <c r="J4027" i="18"/>
  <c r="J4028" i="18"/>
  <c r="J4029" i="18"/>
  <c r="J4030" i="18"/>
  <c r="J4031" i="18"/>
  <c r="J4032" i="18"/>
  <c r="J4033" i="18"/>
  <c r="J4034" i="18"/>
  <c r="J4035" i="18"/>
  <c r="J4036" i="18"/>
  <c r="J4037" i="18"/>
  <c r="J4038" i="18"/>
  <c r="J4039" i="18"/>
  <c r="J4040" i="18"/>
  <c r="J4041" i="18"/>
  <c r="J4042" i="18"/>
  <c r="J4043" i="18"/>
  <c r="J4044" i="18"/>
  <c r="J4045" i="18"/>
  <c r="J4046" i="18"/>
  <c r="J4047" i="18"/>
  <c r="J4048" i="18"/>
  <c r="J4049" i="18"/>
  <c r="J4050" i="18"/>
  <c r="J4051" i="18"/>
  <c r="J4052" i="18"/>
  <c r="J4053" i="18"/>
  <c r="J4054" i="18"/>
  <c r="J4055" i="18"/>
  <c r="J4056" i="18"/>
  <c r="J4057" i="18"/>
  <c r="J4058" i="18"/>
  <c r="J4059" i="18"/>
  <c r="J4060" i="18"/>
  <c r="J4061" i="18"/>
  <c r="J4062" i="18"/>
  <c r="J4063" i="18"/>
  <c r="J4064" i="18"/>
  <c r="J4065" i="18"/>
  <c r="J4066" i="18"/>
  <c r="J4067" i="18"/>
  <c r="J4068" i="18"/>
  <c r="J4069" i="18"/>
  <c r="J4070" i="18"/>
  <c r="J4071" i="18"/>
  <c r="J4072" i="18"/>
  <c r="J4073" i="18"/>
  <c r="J4074" i="18"/>
  <c r="J4075" i="18"/>
  <c r="J4076" i="18"/>
  <c r="J4077" i="18"/>
  <c r="J4078" i="18"/>
  <c r="J4079" i="18"/>
  <c r="J4080" i="18"/>
  <c r="J4081" i="18"/>
  <c r="J4082" i="18"/>
  <c r="J4083" i="18"/>
  <c r="J4084" i="18"/>
  <c r="J4085" i="18"/>
  <c r="J4086" i="18"/>
  <c r="J4087" i="18"/>
  <c r="J4088" i="18"/>
  <c r="J4089" i="18"/>
  <c r="J4090" i="18"/>
  <c r="J4091" i="18"/>
  <c r="J4092" i="18"/>
  <c r="J4093" i="18"/>
  <c r="J4094" i="18"/>
  <c r="J4095" i="18"/>
  <c r="J4096" i="18"/>
  <c r="J4097" i="18"/>
  <c r="J4098" i="18"/>
  <c r="J4099" i="18"/>
  <c r="J4100" i="18"/>
  <c r="J4101" i="18"/>
  <c r="J4102" i="18"/>
  <c r="J4103" i="18"/>
  <c r="J4104" i="18"/>
  <c r="J4105" i="18"/>
  <c r="J4106" i="18"/>
  <c r="J4107" i="18"/>
  <c r="J4108" i="18"/>
  <c r="J4109" i="18"/>
  <c r="J4110" i="18"/>
  <c r="J4111" i="18"/>
  <c r="J4112" i="18"/>
  <c r="J4113" i="18"/>
  <c r="J4114" i="18"/>
  <c r="J4115" i="18"/>
  <c r="J4116" i="18"/>
  <c r="J4117" i="18"/>
  <c r="J4118" i="18"/>
  <c r="J4119" i="18"/>
  <c r="J4120" i="18"/>
  <c r="J4121" i="18"/>
  <c r="J4122" i="18"/>
  <c r="J4123" i="18"/>
  <c r="J4124" i="18"/>
  <c r="J4125" i="18"/>
  <c r="J4126" i="18"/>
  <c r="J4127" i="18"/>
  <c r="J4128" i="18"/>
  <c r="J4129" i="18"/>
  <c r="J4130" i="18"/>
  <c r="J4131" i="18"/>
  <c r="J4132" i="18"/>
  <c r="J4133" i="18"/>
  <c r="J4134" i="18"/>
  <c r="J4135" i="18"/>
  <c r="J4136" i="18"/>
  <c r="J4137" i="18"/>
  <c r="J4138" i="18"/>
  <c r="J4139" i="18"/>
  <c r="J4140" i="18"/>
  <c r="J4141" i="18"/>
  <c r="J4142" i="18"/>
  <c r="J4143" i="18"/>
  <c r="J4144" i="18"/>
  <c r="J4145" i="18"/>
  <c r="J4146" i="18"/>
  <c r="J4147" i="18"/>
  <c r="J4148" i="18"/>
  <c r="J4149" i="18"/>
  <c r="J4150" i="18"/>
  <c r="J4151" i="18"/>
  <c r="J4152" i="18"/>
  <c r="J4153" i="18"/>
  <c r="J4154" i="18"/>
  <c r="J4155" i="18"/>
  <c r="J4156" i="18"/>
  <c r="J4157" i="18"/>
  <c r="J4158" i="18"/>
  <c r="J4159" i="18"/>
  <c r="J4160" i="18"/>
  <c r="J4161" i="18"/>
  <c r="J4162" i="18"/>
  <c r="J4163" i="18"/>
  <c r="J4164" i="18"/>
  <c r="J4165" i="18"/>
  <c r="J4166" i="18"/>
  <c r="J4167" i="18"/>
  <c r="J4168" i="18"/>
  <c r="J4169" i="18"/>
  <c r="J4170" i="18"/>
  <c r="J4171" i="18"/>
  <c r="J4172" i="18"/>
  <c r="J4173" i="18"/>
  <c r="J4174" i="18"/>
  <c r="J4175" i="18"/>
  <c r="J4176" i="18"/>
  <c r="J4177" i="18"/>
  <c r="J4178" i="18"/>
  <c r="J4179" i="18"/>
  <c r="J4180" i="18"/>
  <c r="J4181" i="18"/>
  <c r="J4182" i="18"/>
  <c r="J4183" i="18"/>
  <c r="J4184" i="18"/>
  <c r="J4185" i="18"/>
  <c r="J4186" i="18"/>
  <c r="J4187" i="18"/>
  <c r="J4188" i="18"/>
  <c r="J4189" i="18"/>
  <c r="J4190" i="18"/>
  <c r="J4191" i="18"/>
  <c r="J4192" i="18"/>
  <c r="J4193" i="18"/>
  <c r="J4194" i="18"/>
  <c r="J4195" i="18"/>
  <c r="J4196" i="18"/>
  <c r="J4197" i="18"/>
  <c r="J4198" i="18"/>
  <c r="J4199" i="18"/>
  <c r="J4200" i="18"/>
  <c r="J4201" i="18"/>
  <c r="J4202" i="18"/>
  <c r="J4203" i="18"/>
  <c r="J4204" i="18"/>
  <c r="J4205" i="18"/>
  <c r="J4206" i="18"/>
  <c r="J4207" i="18"/>
  <c r="J4208" i="18"/>
  <c r="J4209" i="18"/>
  <c r="J4210" i="18"/>
  <c r="J4211" i="18"/>
  <c r="J4212" i="18"/>
  <c r="J4213" i="18"/>
  <c r="J4214" i="18"/>
  <c r="J4215" i="18"/>
  <c r="J4216" i="18"/>
  <c r="J4217" i="18"/>
  <c r="J4218" i="18"/>
  <c r="J4219" i="18"/>
  <c r="J4220" i="18"/>
  <c r="J4221" i="18"/>
  <c r="J4222" i="18"/>
  <c r="J4223" i="18"/>
  <c r="J4224" i="18"/>
  <c r="J4225" i="18"/>
  <c r="J4226" i="18"/>
  <c r="J4227" i="18"/>
  <c r="J4228" i="18"/>
  <c r="J4229" i="18"/>
  <c r="J4230" i="18"/>
  <c r="J4231" i="18"/>
  <c r="J4232" i="18"/>
  <c r="J4233" i="18"/>
  <c r="J4234" i="18"/>
  <c r="J4235" i="18"/>
  <c r="J4236" i="18"/>
  <c r="J4237" i="18"/>
  <c r="J4238" i="18"/>
  <c r="J4239" i="18"/>
  <c r="J4240" i="18"/>
  <c r="J4241" i="18"/>
  <c r="J4242" i="18"/>
  <c r="J4243" i="18"/>
  <c r="J4244" i="18"/>
  <c r="J4245" i="18"/>
  <c r="J4246" i="18"/>
  <c r="J4247" i="18"/>
  <c r="J4248" i="18"/>
  <c r="J4249" i="18"/>
  <c r="J4250" i="18"/>
  <c r="J4251" i="18"/>
  <c r="J4252" i="18"/>
  <c r="J4253" i="18"/>
  <c r="J4254" i="18"/>
  <c r="J4255" i="18"/>
  <c r="J4256" i="18"/>
  <c r="J4257" i="18"/>
  <c r="J4258" i="18"/>
  <c r="J4259" i="18"/>
  <c r="J4260" i="18"/>
  <c r="J4261" i="18"/>
  <c r="J4262" i="18"/>
  <c r="J4263" i="18"/>
  <c r="J4264" i="18"/>
  <c r="J4265" i="18"/>
  <c r="J4266" i="18"/>
  <c r="J4267" i="18"/>
  <c r="J4268" i="18"/>
  <c r="J4269" i="18"/>
  <c r="J4270" i="18"/>
  <c r="J4271" i="18"/>
  <c r="J4272" i="18"/>
  <c r="J4273" i="18"/>
  <c r="J4274" i="18"/>
  <c r="J4275" i="18"/>
  <c r="J4276" i="18"/>
  <c r="J4277" i="18"/>
  <c r="J4278" i="18"/>
  <c r="J4279" i="18"/>
  <c r="J4280" i="18"/>
  <c r="J4281" i="18"/>
  <c r="J4282" i="18"/>
  <c r="J4283" i="18"/>
  <c r="J4284" i="18"/>
  <c r="J4285" i="18"/>
  <c r="J4286" i="18"/>
  <c r="J4287" i="18"/>
  <c r="J4288" i="18"/>
  <c r="J4289" i="18"/>
  <c r="J4290" i="18"/>
  <c r="J4291" i="18"/>
  <c r="J4292" i="18"/>
  <c r="J4293" i="18"/>
  <c r="J4294" i="18"/>
  <c r="J4295" i="18"/>
  <c r="J4296" i="18"/>
  <c r="J4297" i="18"/>
  <c r="J4298" i="18"/>
  <c r="J4299" i="18"/>
  <c r="J4300" i="18"/>
  <c r="J4301" i="18"/>
  <c r="J4302" i="18"/>
  <c r="J4303" i="18"/>
  <c r="J4304" i="18"/>
  <c r="J4305" i="18"/>
  <c r="J4306" i="18"/>
  <c r="J4307" i="18"/>
  <c r="J4308" i="18"/>
  <c r="J4309" i="18"/>
  <c r="J4310" i="18"/>
  <c r="J4311" i="18"/>
  <c r="J4312" i="18"/>
  <c r="J4313" i="18"/>
  <c r="J4314" i="18"/>
  <c r="J4315" i="18"/>
  <c r="J4316" i="18"/>
  <c r="J4317" i="18"/>
  <c r="J4318" i="18"/>
  <c r="J4319" i="18"/>
  <c r="J4320" i="18"/>
  <c r="J4321" i="18"/>
  <c r="J4322" i="18"/>
  <c r="J4323" i="18"/>
  <c r="J4324" i="18"/>
  <c r="J4325" i="18"/>
  <c r="J4326" i="18"/>
  <c r="J4327" i="18"/>
  <c r="J4328" i="18"/>
  <c r="J4329" i="18"/>
  <c r="J4330" i="18"/>
  <c r="J4331" i="18"/>
  <c r="J4332" i="18"/>
  <c r="J4333" i="18"/>
  <c r="J4334" i="18"/>
  <c r="J4335" i="18"/>
  <c r="J4336" i="18"/>
  <c r="J4337" i="18"/>
  <c r="J4338" i="18"/>
  <c r="J4339" i="18"/>
  <c r="J4340" i="18"/>
  <c r="J4341" i="18"/>
  <c r="J4342" i="18"/>
  <c r="J4343" i="18"/>
  <c r="J4344" i="18"/>
  <c r="J4345" i="18"/>
  <c r="J4346" i="18"/>
  <c r="J4347" i="18"/>
  <c r="J4348" i="18"/>
  <c r="J4349" i="18"/>
  <c r="J4350" i="18"/>
  <c r="J4351" i="18"/>
  <c r="J4352" i="18"/>
  <c r="J4353" i="18"/>
  <c r="J4354" i="18"/>
  <c r="J4355" i="18"/>
  <c r="J4356" i="18"/>
  <c r="J4357" i="18"/>
  <c r="J4358" i="18"/>
  <c r="J4359" i="18"/>
  <c r="J4360" i="18"/>
  <c r="J4361" i="18"/>
  <c r="J4362" i="18"/>
  <c r="J4363" i="18"/>
  <c r="J4364" i="18"/>
  <c r="J4365" i="18"/>
  <c r="J4366" i="18"/>
  <c r="J4367" i="18"/>
  <c r="J4368" i="18"/>
  <c r="J4369" i="18"/>
  <c r="J4370" i="18"/>
  <c r="J4371" i="18"/>
  <c r="J4372" i="18"/>
  <c r="J4373" i="18"/>
  <c r="J4374" i="18"/>
  <c r="J4375" i="18"/>
  <c r="J4376" i="18"/>
  <c r="J4377" i="18"/>
  <c r="J4378" i="18"/>
  <c r="J4379" i="18"/>
  <c r="J4380" i="18"/>
  <c r="J4381" i="18"/>
  <c r="J4382" i="18"/>
  <c r="J4383" i="18"/>
  <c r="J4384" i="18"/>
  <c r="J4385" i="18"/>
  <c r="J4386" i="18"/>
  <c r="J4387" i="18"/>
  <c r="J4388" i="18"/>
  <c r="J4389" i="18"/>
  <c r="J4390" i="18"/>
  <c r="J4391" i="18"/>
  <c r="J4392" i="18"/>
  <c r="J4393" i="18"/>
  <c r="J4394" i="18"/>
  <c r="J4395" i="18"/>
  <c r="J4396" i="18"/>
  <c r="J4397" i="18"/>
  <c r="J4398" i="18"/>
  <c r="J4399" i="18"/>
  <c r="J4400" i="18"/>
  <c r="J4401" i="18"/>
  <c r="J4402" i="18"/>
  <c r="J4403" i="18"/>
  <c r="J4404" i="18"/>
  <c r="J4405" i="18"/>
  <c r="J4406" i="18"/>
  <c r="J4407" i="18"/>
  <c r="J4408" i="18"/>
  <c r="J4409" i="18"/>
  <c r="J4410" i="18"/>
  <c r="J4411" i="18"/>
  <c r="J4412" i="18"/>
  <c r="J4413" i="18"/>
  <c r="J4414" i="18"/>
  <c r="J4415" i="18"/>
  <c r="J4416" i="18"/>
  <c r="J4417" i="18"/>
  <c r="J4418" i="18"/>
  <c r="J4419" i="18"/>
  <c r="J4420" i="18"/>
  <c r="J4421" i="18"/>
  <c r="J4422" i="18"/>
  <c r="J4423" i="18"/>
  <c r="J4424" i="18"/>
  <c r="J4425" i="18"/>
  <c r="J4426" i="18"/>
  <c r="J4427" i="18"/>
  <c r="J4428" i="18"/>
  <c r="J4429" i="18"/>
  <c r="J4430" i="18"/>
  <c r="J4431" i="18"/>
  <c r="J4432" i="18"/>
  <c r="J4433" i="18"/>
  <c r="J4434" i="18"/>
  <c r="J4435" i="18"/>
  <c r="J4436" i="18"/>
  <c r="J4437" i="18"/>
  <c r="J4438" i="18"/>
  <c r="J4439" i="18"/>
  <c r="J4440" i="18"/>
  <c r="J4441" i="18"/>
  <c r="J4442" i="18"/>
  <c r="J4443" i="18"/>
  <c r="J4444" i="18"/>
  <c r="J4445" i="18"/>
  <c r="J4446" i="18"/>
  <c r="J4447" i="18"/>
  <c r="J4448" i="18"/>
  <c r="J4449" i="18"/>
  <c r="J4450" i="18"/>
  <c r="J4451" i="18"/>
  <c r="J4452" i="18"/>
  <c r="J4453" i="18"/>
  <c r="J4454" i="18"/>
  <c r="J4455" i="18"/>
  <c r="J4456" i="18"/>
  <c r="J4457" i="18"/>
  <c r="J4458" i="18"/>
  <c r="J4459" i="18"/>
  <c r="J4460" i="18"/>
  <c r="J4461" i="18"/>
  <c r="J4462" i="18"/>
  <c r="J4463" i="18"/>
  <c r="J4464" i="18"/>
  <c r="J4465" i="18"/>
  <c r="J4466" i="18"/>
  <c r="J4467" i="18"/>
  <c r="J4468" i="18"/>
  <c r="J4469" i="18"/>
  <c r="J4470" i="18"/>
  <c r="J4471" i="18"/>
  <c r="J4472" i="18"/>
  <c r="J4473" i="18"/>
  <c r="J4474" i="18"/>
  <c r="J4475" i="18"/>
  <c r="J4476" i="18"/>
  <c r="J4477" i="18"/>
  <c r="J4478" i="18"/>
  <c r="J4479" i="18"/>
  <c r="J4480" i="18"/>
  <c r="J4481" i="18"/>
  <c r="J4482" i="18"/>
  <c r="J4483" i="18"/>
  <c r="J4484" i="18"/>
  <c r="J4485" i="18"/>
  <c r="J4486" i="18"/>
  <c r="J4487" i="18"/>
  <c r="J4488" i="18"/>
  <c r="J4489" i="18"/>
  <c r="J4490" i="18"/>
  <c r="J4491" i="18"/>
  <c r="J4492" i="18"/>
  <c r="J4493" i="18"/>
  <c r="J4494" i="18"/>
  <c r="J4495" i="18"/>
  <c r="J4496" i="18"/>
  <c r="J4497" i="18"/>
  <c r="J4498" i="18"/>
  <c r="J4499" i="18"/>
  <c r="J4500" i="18"/>
  <c r="J4501" i="18"/>
  <c r="J4502" i="18"/>
  <c r="J4503" i="18"/>
  <c r="J4504" i="18"/>
  <c r="J4505" i="18"/>
  <c r="J4506" i="18"/>
  <c r="J4507" i="18"/>
  <c r="J4508" i="18"/>
  <c r="J4509" i="18"/>
  <c r="J4510" i="18"/>
  <c r="J4511" i="18"/>
  <c r="J4512" i="18"/>
  <c r="J4513" i="18"/>
  <c r="J4514" i="18"/>
  <c r="J4515" i="18"/>
  <c r="J4516" i="18"/>
  <c r="J4517" i="18"/>
  <c r="J4518" i="18"/>
  <c r="J4519" i="18"/>
  <c r="J4520" i="18"/>
  <c r="J4521" i="18"/>
  <c r="J4522" i="18"/>
  <c r="J4523" i="18"/>
  <c r="J4524" i="18"/>
  <c r="J4525" i="18"/>
  <c r="J4526" i="18"/>
  <c r="J4527" i="18"/>
  <c r="J4528" i="18"/>
  <c r="J4529" i="18"/>
  <c r="J4530" i="18"/>
  <c r="J4531" i="18"/>
  <c r="J4532" i="18"/>
  <c r="J4533" i="18"/>
  <c r="J4534" i="18"/>
  <c r="J4535" i="18"/>
  <c r="J4536" i="18"/>
  <c r="J4537" i="18"/>
  <c r="J4538" i="18"/>
  <c r="J4539" i="18"/>
  <c r="J4540" i="18"/>
  <c r="J4541" i="18"/>
  <c r="J4542" i="18"/>
  <c r="J4543" i="18"/>
  <c r="J4544" i="18"/>
  <c r="J4545" i="18"/>
  <c r="J4546" i="18"/>
  <c r="J4547" i="18"/>
  <c r="J4548" i="18"/>
  <c r="J4549" i="18"/>
  <c r="J4550" i="18"/>
  <c r="J4551" i="18"/>
  <c r="J4552" i="18"/>
  <c r="J4553" i="18"/>
  <c r="J4554" i="18"/>
  <c r="J4555" i="18"/>
  <c r="J4556" i="18"/>
  <c r="J4557" i="18"/>
  <c r="J4558" i="18"/>
  <c r="J4559" i="18"/>
  <c r="J4560" i="18"/>
  <c r="J4561" i="18"/>
  <c r="J4562" i="18"/>
  <c r="J4563" i="18"/>
  <c r="J4564" i="18"/>
  <c r="J4565" i="18"/>
  <c r="J4566" i="18"/>
  <c r="J4567" i="18"/>
  <c r="J4568" i="18"/>
  <c r="J4569" i="18"/>
  <c r="J4570" i="18"/>
  <c r="J4571" i="18"/>
  <c r="J4572" i="18"/>
  <c r="J4573" i="18"/>
  <c r="J4574" i="18"/>
  <c r="J4575" i="18"/>
  <c r="J4576" i="18"/>
  <c r="J4577" i="18"/>
  <c r="J4578" i="18"/>
  <c r="J4579" i="18"/>
  <c r="J4580" i="18"/>
  <c r="J4581" i="18"/>
  <c r="J4582" i="18"/>
  <c r="J4583" i="18"/>
  <c r="J4584" i="18"/>
  <c r="J4585" i="18"/>
  <c r="J4586" i="18"/>
  <c r="J4587" i="18"/>
  <c r="J4588" i="18"/>
  <c r="J4589" i="18"/>
  <c r="J4590" i="18"/>
  <c r="J4591" i="18"/>
  <c r="J4592" i="18"/>
  <c r="J4593" i="18"/>
  <c r="J4594" i="18"/>
  <c r="J4595" i="18"/>
  <c r="J4596" i="18"/>
  <c r="J4597" i="18"/>
  <c r="J4598" i="18"/>
  <c r="J4599" i="18"/>
  <c r="J4600" i="18"/>
  <c r="J4601" i="18"/>
  <c r="J4602" i="18"/>
  <c r="J4603" i="18"/>
  <c r="J4604" i="18"/>
  <c r="J4605" i="18"/>
  <c r="J4606" i="18"/>
  <c r="J4607" i="18"/>
  <c r="J4608" i="18"/>
  <c r="J4609" i="18"/>
  <c r="J4610" i="18"/>
  <c r="J4611" i="18"/>
  <c r="J4612" i="18"/>
  <c r="J4613" i="18"/>
  <c r="J4614" i="18"/>
  <c r="J4615" i="18"/>
  <c r="J4616" i="18"/>
  <c r="J4617" i="18"/>
  <c r="J4618" i="18"/>
  <c r="J4619" i="18"/>
  <c r="J4620" i="18"/>
  <c r="J4621" i="18"/>
  <c r="J4622" i="18"/>
  <c r="J4623" i="18"/>
  <c r="J4624" i="18"/>
  <c r="J4625" i="18"/>
  <c r="J4626" i="18"/>
  <c r="J4627" i="18"/>
  <c r="J4628" i="18"/>
  <c r="J4629" i="18"/>
  <c r="J4630" i="18"/>
  <c r="J4631" i="18"/>
  <c r="J4632" i="18"/>
  <c r="J4633" i="18"/>
  <c r="J4634" i="18"/>
  <c r="J4635" i="18"/>
  <c r="J4636" i="18"/>
  <c r="J4637" i="18"/>
  <c r="J4638" i="18"/>
  <c r="J4639" i="18"/>
  <c r="J4640" i="18"/>
  <c r="J4641" i="18"/>
  <c r="J4642" i="18"/>
  <c r="J4643" i="18"/>
  <c r="J4644" i="18"/>
  <c r="J4645" i="18"/>
  <c r="J4646" i="18"/>
  <c r="J4647" i="18"/>
  <c r="J4648" i="18"/>
  <c r="J4649" i="18"/>
  <c r="J4650" i="18"/>
  <c r="J4651" i="18"/>
  <c r="J4652" i="18"/>
  <c r="J4653" i="18"/>
  <c r="J4654" i="18"/>
  <c r="J4655" i="18"/>
  <c r="J4656" i="18"/>
  <c r="J4657" i="18"/>
  <c r="J4658" i="18"/>
  <c r="J4659" i="18"/>
  <c r="J4660" i="18"/>
  <c r="J4661" i="18"/>
  <c r="J4662" i="18"/>
  <c r="J4663" i="18"/>
  <c r="J4664" i="18"/>
  <c r="J4665" i="18"/>
  <c r="J4666" i="18"/>
  <c r="J4667" i="18"/>
  <c r="J4668" i="18"/>
  <c r="J4669" i="18"/>
  <c r="J4670" i="18"/>
  <c r="J4671" i="18"/>
  <c r="J4672" i="18"/>
  <c r="J4673" i="18"/>
  <c r="J4674" i="18"/>
  <c r="J4675" i="18"/>
  <c r="J4676" i="18"/>
  <c r="J4677" i="18"/>
  <c r="J4678" i="18"/>
  <c r="J4679" i="18"/>
  <c r="J4680" i="18"/>
  <c r="J4681" i="18"/>
  <c r="J4682" i="18"/>
  <c r="J4683" i="18"/>
  <c r="J4684" i="18"/>
  <c r="J4685" i="18"/>
  <c r="J4686" i="18"/>
  <c r="J4687" i="18"/>
  <c r="J4688" i="18"/>
  <c r="J4689" i="18"/>
  <c r="J4690" i="18"/>
  <c r="J4691" i="18"/>
  <c r="J4692" i="18"/>
  <c r="J4693" i="18"/>
  <c r="J4694" i="18"/>
  <c r="J4695" i="18"/>
  <c r="J4696" i="18"/>
  <c r="J4697" i="18"/>
  <c r="J4698" i="18"/>
  <c r="J4699" i="18"/>
  <c r="J4700" i="18"/>
  <c r="J4701" i="18"/>
  <c r="J4702" i="18"/>
  <c r="J4703" i="18"/>
  <c r="J4704" i="18"/>
  <c r="J4705" i="18"/>
  <c r="J4706" i="18"/>
  <c r="J4707" i="18"/>
  <c r="J4708" i="18"/>
  <c r="J4709" i="18"/>
  <c r="J4710" i="18"/>
  <c r="J4711" i="18"/>
  <c r="J4712" i="18"/>
  <c r="J4713" i="18"/>
  <c r="J4714" i="18"/>
  <c r="J4715" i="18"/>
  <c r="J4716" i="18"/>
  <c r="J4717" i="18"/>
  <c r="J4718" i="18"/>
  <c r="J4719" i="18"/>
  <c r="J4720" i="18"/>
  <c r="J4721" i="18"/>
  <c r="J4722" i="18"/>
  <c r="J4723" i="18"/>
  <c r="J4724" i="18"/>
  <c r="J4725" i="18"/>
  <c r="J4726" i="18"/>
  <c r="J4727" i="18"/>
  <c r="J4728" i="18"/>
  <c r="J4729" i="18"/>
  <c r="J4730" i="18"/>
  <c r="J4731" i="18"/>
  <c r="J4732" i="18"/>
  <c r="J4733" i="18"/>
  <c r="J4734" i="18"/>
  <c r="J4735" i="18"/>
  <c r="J4736" i="18"/>
  <c r="J4737" i="18"/>
  <c r="J4738" i="18"/>
  <c r="J4739" i="18"/>
  <c r="J4740" i="18"/>
  <c r="J4741" i="18"/>
  <c r="J4742" i="18"/>
  <c r="J4743" i="18"/>
  <c r="J4744" i="18"/>
  <c r="J4745" i="18"/>
  <c r="J4746" i="18"/>
  <c r="J4747" i="18"/>
  <c r="J4748" i="18"/>
  <c r="J4749" i="18"/>
  <c r="J4750" i="18"/>
  <c r="J4751" i="18"/>
  <c r="J4752" i="18"/>
  <c r="J4753" i="18"/>
  <c r="J4754" i="18"/>
  <c r="J4755" i="18"/>
  <c r="J4756" i="18"/>
  <c r="J4757" i="18"/>
  <c r="J4758" i="18"/>
  <c r="J4759" i="18"/>
  <c r="J4760" i="18"/>
  <c r="J4761" i="18"/>
  <c r="J4762" i="18"/>
  <c r="J4763" i="18"/>
  <c r="J4764" i="18"/>
  <c r="J4765" i="18"/>
  <c r="J4766" i="18"/>
  <c r="J4767" i="18"/>
  <c r="J4768" i="18"/>
  <c r="J4769" i="18"/>
  <c r="J4770" i="18"/>
  <c r="J4771" i="18"/>
  <c r="J4772" i="18"/>
  <c r="J4773" i="18"/>
  <c r="J4774" i="18"/>
  <c r="J4775" i="18"/>
  <c r="J4776" i="18"/>
  <c r="J4777" i="18"/>
  <c r="J4778" i="18"/>
  <c r="J4779" i="18"/>
  <c r="J4780" i="18"/>
  <c r="J4781" i="18"/>
  <c r="J4782" i="18"/>
  <c r="J4783" i="18"/>
  <c r="J4784" i="18"/>
  <c r="J4785" i="18"/>
  <c r="J4786" i="18"/>
  <c r="J4787" i="18"/>
  <c r="J4788" i="18"/>
  <c r="J4789" i="18"/>
  <c r="J4790" i="18"/>
  <c r="J4791" i="18"/>
  <c r="J4792" i="18"/>
  <c r="J4793" i="18"/>
  <c r="J4794" i="18"/>
  <c r="J4795" i="18"/>
  <c r="J4796" i="18"/>
  <c r="J4797" i="18"/>
  <c r="J4798" i="18"/>
  <c r="J4799" i="18"/>
  <c r="J4800" i="18"/>
  <c r="J4801" i="18"/>
  <c r="J4802" i="18"/>
  <c r="J4803" i="18"/>
  <c r="J4804" i="18"/>
  <c r="J4805" i="18"/>
  <c r="J4806" i="18"/>
  <c r="J4807" i="18"/>
  <c r="J4808" i="18"/>
  <c r="J4809" i="18"/>
  <c r="J4810" i="18"/>
  <c r="J4811" i="18"/>
  <c r="J4812" i="18"/>
  <c r="J4813" i="18"/>
  <c r="J4814" i="18"/>
  <c r="J4815" i="18"/>
  <c r="J4816" i="18"/>
  <c r="J4817" i="18"/>
  <c r="J4818" i="18"/>
  <c r="J4819" i="18"/>
  <c r="J4820" i="18"/>
  <c r="J4821" i="18"/>
  <c r="J4822" i="18"/>
  <c r="J4823" i="18"/>
  <c r="J4824" i="18"/>
  <c r="J4825" i="18"/>
  <c r="J4826" i="18"/>
  <c r="J4827" i="18"/>
  <c r="J4828" i="18"/>
  <c r="J4829" i="18"/>
  <c r="J4830" i="18"/>
  <c r="J4831" i="18"/>
  <c r="J4832" i="18"/>
  <c r="J4833" i="18"/>
  <c r="J4834" i="18"/>
  <c r="J4835" i="18"/>
  <c r="J4836" i="18"/>
  <c r="J4837" i="18"/>
  <c r="J4838" i="18"/>
  <c r="J4839" i="18"/>
  <c r="J4840" i="18"/>
  <c r="J4841" i="18"/>
  <c r="J4842" i="18"/>
  <c r="J4843" i="18"/>
  <c r="J4844" i="18"/>
  <c r="J4845" i="18"/>
  <c r="J4846" i="18"/>
  <c r="J4847" i="18"/>
  <c r="J4848" i="18"/>
  <c r="J4849" i="18"/>
  <c r="J4850" i="18"/>
  <c r="J4851" i="18"/>
  <c r="J4852" i="18"/>
  <c r="J4853" i="18"/>
  <c r="J4854" i="18"/>
  <c r="J4855" i="18"/>
  <c r="J4856" i="18"/>
  <c r="J4857" i="18"/>
  <c r="J4858" i="18"/>
  <c r="J4859" i="18"/>
  <c r="J4860" i="18"/>
  <c r="J4861" i="18"/>
  <c r="J4862" i="18"/>
  <c r="J4863" i="18"/>
  <c r="J4864" i="18"/>
  <c r="J4865" i="18"/>
  <c r="J4866" i="18"/>
  <c r="J4867" i="18"/>
  <c r="J4868" i="18"/>
  <c r="J4869" i="18"/>
  <c r="J4870" i="18"/>
  <c r="J4871" i="18"/>
  <c r="J4872" i="18"/>
  <c r="J4873" i="18"/>
  <c r="J4874" i="18"/>
  <c r="J4875" i="18"/>
  <c r="J4876" i="18"/>
  <c r="J4877" i="18"/>
  <c r="J4878" i="18"/>
  <c r="J4879" i="18"/>
  <c r="J4880" i="18"/>
  <c r="J4881" i="18"/>
  <c r="J4882" i="18"/>
  <c r="J4883" i="18"/>
  <c r="J4884" i="18"/>
  <c r="J4885" i="18"/>
  <c r="J4886" i="18"/>
  <c r="J4887" i="18"/>
  <c r="J4888" i="18"/>
  <c r="J4889" i="18"/>
  <c r="J4890" i="18"/>
  <c r="J4891" i="18"/>
  <c r="J4892" i="18"/>
  <c r="J4893" i="18"/>
  <c r="J4894" i="18"/>
  <c r="J4895" i="18"/>
  <c r="J4896" i="18"/>
  <c r="J4897" i="18"/>
  <c r="J4898" i="18"/>
  <c r="J4899" i="18"/>
  <c r="J4900" i="18"/>
  <c r="J4901" i="18"/>
  <c r="J4902" i="18"/>
  <c r="J4903" i="18"/>
  <c r="J4904" i="18"/>
  <c r="J4905" i="18"/>
  <c r="J4906" i="18"/>
  <c r="J4907" i="18"/>
  <c r="J4908" i="18"/>
  <c r="J4909" i="18"/>
  <c r="J4910" i="18"/>
  <c r="J4911" i="18"/>
  <c r="J4912" i="18"/>
  <c r="J4913" i="18"/>
  <c r="J4914" i="18"/>
  <c r="J4915" i="18"/>
  <c r="J4916" i="18"/>
  <c r="J4917" i="18"/>
  <c r="J4918" i="18"/>
  <c r="J4919" i="18"/>
  <c r="J4920" i="18"/>
  <c r="J4921" i="18"/>
  <c r="J4922" i="18"/>
  <c r="J4923" i="18"/>
  <c r="J4924" i="18"/>
  <c r="J4925" i="18"/>
  <c r="J4926" i="18"/>
  <c r="J4927" i="18"/>
  <c r="J4928" i="18"/>
  <c r="J4929" i="18"/>
  <c r="J4930" i="18"/>
  <c r="J4931" i="18"/>
  <c r="J4932" i="18"/>
  <c r="J4933" i="18"/>
  <c r="J4934" i="18"/>
  <c r="J4935" i="18"/>
  <c r="J4936" i="18"/>
  <c r="J4937" i="18"/>
  <c r="J4938" i="18"/>
  <c r="J4939" i="18"/>
  <c r="J4940" i="18"/>
  <c r="J4941" i="18"/>
  <c r="J4942" i="18"/>
  <c r="J4943" i="18"/>
  <c r="J4944" i="18"/>
  <c r="J4945" i="18"/>
  <c r="J4946" i="18"/>
  <c r="J4947" i="18"/>
  <c r="J4948" i="18"/>
  <c r="J4949" i="18"/>
  <c r="J4950" i="18"/>
  <c r="J4951" i="18"/>
  <c r="J4952" i="18"/>
  <c r="J4953" i="18"/>
  <c r="J4954" i="18"/>
  <c r="J4955" i="18"/>
  <c r="J4956" i="18"/>
  <c r="J4957" i="18"/>
  <c r="J4958" i="18"/>
  <c r="J4959" i="18"/>
  <c r="J4960" i="18"/>
  <c r="J4961" i="18"/>
  <c r="J4962" i="18"/>
  <c r="J4963" i="18"/>
  <c r="J4964" i="18"/>
  <c r="J4965" i="18"/>
  <c r="J4966" i="18"/>
  <c r="J4967" i="18"/>
  <c r="J4968" i="18"/>
  <c r="J4969" i="18"/>
  <c r="J4970" i="18"/>
  <c r="J4971" i="18"/>
  <c r="J4972" i="18"/>
  <c r="J4973" i="18"/>
  <c r="J4974" i="18"/>
  <c r="J4975" i="18"/>
  <c r="J4976" i="18"/>
  <c r="J4977" i="18"/>
  <c r="J4978" i="18"/>
  <c r="J4979" i="18"/>
  <c r="J4980" i="18"/>
  <c r="J4981" i="18"/>
  <c r="J4982" i="18"/>
  <c r="J4983" i="18"/>
  <c r="J4984" i="18"/>
  <c r="J4985" i="18"/>
  <c r="J4986" i="18"/>
  <c r="J4987" i="18"/>
  <c r="J4988" i="18"/>
  <c r="J4989" i="18"/>
  <c r="J4990" i="18"/>
  <c r="J4991" i="18"/>
  <c r="J4992" i="18"/>
  <c r="J4993" i="18"/>
  <c r="J4994" i="18"/>
  <c r="J4995" i="18"/>
  <c r="J4996" i="18"/>
  <c r="J4997" i="18"/>
  <c r="J4998" i="18"/>
  <c r="J4999" i="18"/>
  <c r="J5000" i="18"/>
  <c r="J5001" i="18"/>
  <c r="J5002" i="18"/>
  <c r="J5003" i="18"/>
  <c r="J5004" i="18"/>
  <c r="J5005" i="18"/>
  <c r="J5006" i="18"/>
  <c r="J5007" i="18"/>
  <c r="J5008" i="18"/>
  <c r="J5009" i="18"/>
  <c r="J5010" i="18"/>
  <c r="J5011" i="18"/>
  <c r="J5012" i="18"/>
  <c r="J5013" i="18"/>
  <c r="J5014" i="18"/>
  <c r="J5015" i="18"/>
  <c r="J5016" i="18"/>
  <c r="J5017" i="18"/>
  <c r="J5018" i="18"/>
  <c r="J5019" i="18"/>
  <c r="J5020" i="18"/>
  <c r="J5021" i="18"/>
  <c r="J5022" i="18"/>
  <c r="J5023" i="18"/>
  <c r="J5024" i="18"/>
  <c r="J5025" i="18"/>
  <c r="J5026" i="18"/>
  <c r="J5027" i="18"/>
  <c r="J5028" i="18"/>
  <c r="J5029" i="18"/>
  <c r="J5030" i="18"/>
  <c r="J5031" i="18"/>
  <c r="J5032" i="18"/>
  <c r="J5033" i="18"/>
  <c r="J5034" i="18"/>
  <c r="J5035" i="18"/>
  <c r="J5036" i="18"/>
  <c r="J5037" i="18"/>
  <c r="J5038" i="18"/>
  <c r="J5039" i="18"/>
  <c r="J5040" i="18"/>
  <c r="J5041" i="18"/>
  <c r="J5042" i="18"/>
  <c r="J5043" i="18"/>
  <c r="J5044" i="18"/>
  <c r="J5045" i="18"/>
  <c r="J5046" i="18"/>
  <c r="J5047" i="18"/>
  <c r="J5048" i="18"/>
  <c r="J5049" i="18"/>
  <c r="J5050" i="18"/>
  <c r="J5051" i="18"/>
  <c r="J5052" i="18"/>
  <c r="J5053" i="18"/>
  <c r="J5054" i="18"/>
  <c r="J5055" i="18"/>
  <c r="J5056" i="18"/>
  <c r="J5057" i="18"/>
  <c r="J5058" i="18"/>
  <c r="J5059" i="18"/>
  <c r="J5060" i="18"/>
  <c r="J5061" i="18"/>
  <c r="J5062" i="18"/>
  <c r="J5063" i="18"/>
  <c r="J5064" i="18"/>
  <c r="J5065" i="18"/>
  <c r="J5066" i="18"/>
  <c r="J5067" i="18"/>
  <c r="J5068" i="18"/>
  <c r="J5069" i="18"/>
  <c r="J5070" i="18"/>
  <c r="J5071" i="18"/>
  <c r="J5072" i="18"/>
  <c r="J5073" i="18"/>
  <c r="J5074" i="18"/>
  <c r="J5075" i="18"/>
  <c r="J5076" i="18"/>
  <c r="J5077" i="18"/>
  <c r="J5078" i="18"/>
  <c r="J5079" i="18"/>
  <c r="J5080" i="18"/>
  <c r="J5081" i="18"/>
  <c r="J5082" i="18"/>
  <c r="J5083" i="18"/>
  <c r="J5084" i="18"/>
  <c r="J5085" i="18"/>
  <c r="J5086" i="18"/>
  <c r="J5087" i="18"/>
  <c r="J5088" i="18"/>
  <c r="J5089" i="18"/>
  <c r="J5090" i="18"/>
  <c r="J5091" i="18"/>
  <c r="J5092" i="18"/>
  <c r="J5093" i="18"/>
  <c r="J5094" i="18"/>
  <c r="J5095" i="18"/>
  <c r="J5096" i="18"/>
  <c r="J5097" i="18"/>
  <c r="J5098" i="18"/>
  <c r="J5099" i="18"/>
  <c r="J5100" i="18"/>
  <c r="J5101" i="18"/>
  <c r="J5102" i="18"/>
  <c r="J5103" i="18"/>
  <c r="J5104" i="18"/>
  <c r="J5105" i="18"/>
  <c r="J5106" i="18"/>
  <c r="J5107" i="18"/>
  <c r="J5108" i="18"/>
  <c r="J5109" i="18"/>
  <c r="J5110" i="18"/>
  <c r="J5111" i="18"/>
  <c r="J5112" i="18"/>
  <c r="J5113" i="18"/>
  <c r="J5114" i="18"/>
  <c r="J5115" i="18"/>
  <c r="J5116" i="18"/>
  <c r="J5117" i="18"/>
  <c r="J5118" i="18"/>
  <c r="J5119" i="18"/>
  <c r="J5120" i="18"/>
  <c r="J5121" i="18"/>
  <c r="J5122" i="18"/>
  <c r="J5123" i="18"/>
  <c r="J5124" i="18"/>
  <c r="J5125" i="18"/>
  <c r="J5126" i="18"/>
  <c r="J5127" i="18"/>
  <c r="J5128" i="18"/>
  <c r="J5129" i="18"/>
  <c r="J5130" i="18"/>
  <c r="J5131" i="18"/>
  <c r="J5132" i="18"/>
  <c r="J5133" i="18"/>
  <c r="J5134" i="18"/>
  <c r="J5135" i="18"/>
  <c r="J5136" i="18"/>
  <c r="J5137" i="18"/>
  <c r="J5138" i="18"/>
  <c r="J5139" i="18"/>
  <c r="J5140" i="18"/>
  <c r="J5141" i="18"/>
  <c r="J5142" i="18"/>
  <c r="J5143" i="18"/>
  <c r="J5144" i="18"/>
  <c r="J5145" i="18"/>
  <c r="J5146" i="18"/>
  <c r="J5147" i="18"/>
  <c r="J5148" i="18"/>
  <c r="J5149" i="18"/>
  <c r="J5150" i="18"/>
  <c r="J5151" i="18"/>
  <c r="J5152" i="18"/>
  <c r="J5153" i="18"/>
  <c r="J5154" i="18"/>
  <c r="J5155" i="18"/>
  <c r="J5156" i="18"/>
  <c r="J5157" i="18"/>
  <c r="J5158" i="18"/>
  <c r="J5159" i="18"/>
  <c r="J5160" i="18"/>
  <c r="J5161" i="18"/>
  <c r="J5162" i="18"/>
  <c r="J5163" i="18"/>
  <c r="J5164" i="18"/>
  <c r="J5165" i="18"/>
  <c r="J5166" i="18"/>
  <c r="J5167" i="18"/>
  <c r="J5168" i="18"/>
  <c r="J5169" i="18"/>
  <c r="J5170" i="18"/>
  <c r="J5171" i="18"/>
  <c r="J5172" i="18"/>
  <c r="J5173" i="18"/>
  <c r="J5174" i="18"/>
  <c r="J5175" i="18"/>
  <c r="J5176" i="18"/>
  <c r="J5177" i="18"/>
  <c r="J5178" i="18"/>
  <c r="J5179" i="18"/>
  <c r="J5180" i="18"/>
  <c r="J5181" i="18"/>
  <c r="J5182" i="18"/>
  <c r="J5183" i="18"/>
  <c r="J5184" i="18"/>
  <c r="J5185" i="18"/>
  <c r="J5186" i="18"/>
  <c r="J5187" i="18"/>
  <c r="J5188" i="18"/>
  <c r="J5189" i="18"/>
  <c r="J5190" i="18"/>
  <c r="J5191" i="18"/>
  <c r="J5192" i="18"/>
  <c r="J5193" i="18"/>
  <c r="J5194" i="18"/>
  <c r="J5195" i="18"/>
  <c r="J5196" i="18"/>
  <c r="J5197" i="18"/>
  <c r="J5198" i="18"/>
  <c r="J5199" i="18"/>
  <c r="J5200" i="18"/>
  <c r="J5201" i="18"/>
  <c r="J5202" i="18"/>
  <c r="J5203" i="18"/>
  <c r="J5204" i="18"/>
  <c r="J5205" i="18"/>
  <c r="J5206" i="18"/>
  <c r="J5207" i="18"/>
  <c r="J5208" i="18"/>
  <c r="J5209" i="18"/>
  <c r="J5210" i="18"/>
  <c r="J5211" i="18"/>
  <c r="J5212" i="18"/>
  <c r="J5213" i="18"/>
  <c r="J5214" i="18"/>
  <c r="J5215" i="18"/>
  <c r="J5216" i="18"/>
  <c r="J5217" i="18"/>
  <c r="J5218" i="18"/>
  <c r="J5219" i="18"/>
  <c r="J5220" i="18"/>
  <c r="J5221" i="18"/>
  <c r="J5222" i="18"/>
  <c r="J5223" i="18"/>
  <c r="J5224" i="18"/>
  <c r="J5225" i="18"/>
  <c r="J5226" i="18"/>
  <c r="J5227" i="18"/>
  <c r="J5228" i="18"/>
  <c r="J5229" i="18"/>
  <c r="J5230" i="18"/>
  <c r="J5231" i="18"/>
  <c r="J5232" i="18"/>
  <c r="J5233" i="18"/>
  <c r="J5234" i="18"/>
  <c r="J5235" i="18"/>
  <c r="J5236" i="18"/>
  <c r="J5237" i="18"/>
  <c r="J5238" i="18"/>
  <c r="J5239" i="18"/>
  <c r="J5240" i="18"/>
  <c r="J5241" i="18"/>
  <c r="J5242" i="18"/>
  <c r="J5243" i="18"/>
  <c r="J5244" i="18"/>
  <c r="J5245" i="18"/>
  <c r="J5246" i="18"/>
  <c r="J5247" i="18"/>
  <c r="J5248" i="18"/>
  <c r="J5249" i="18"/>
  <c r="J5250" i="18"/>
  <c r="J5251" i="18"/>
  <c r="J5252" i="18"/>
  <c r="J5253" i="18"/>
  <c r="J5254" i="18"/>
  <c r="J5255" i="18"/>
  <c r="J5256" i="18"/>
  <c r="J5257" i="18"/>
  <c r="J5258" i="18"/>
  <c r="J5259" i="18"/>
  <c r="J5260" i="18"/>
  <c r="J5261" i="18"/>
  <c r="J5262" i="18"/>
  <c r="J5263" i="18"/>
  <c r="J5264" i="18"/>
  <c r="J5265" i="18"/>
  <c r="J5266" i="18"/>
  <c r="J5267" i="18"/>
  <c r="J5268" i="18"/>
  <c r="J5269" i="18"/>
  <c r="J5270" i="18"/>
  <c r="J5271" i="18"/>
  <c r="J5272" i="18"/>
  <c r="J5273" i="18"/>
  <c r="J5274" i="18"/>
  <c r="J5275" i="18"/>
  <c r="J5276" i="18"/>
  <c r="J5277" i="18"/>
  <c r="J5278" i="18"/>
  <c r="J5279" i="18"/>
  <c r="J5280" i="18"/>
  <c r="J5281" i="18"/>
  <c r="J5282" i="18"/>
  <c r="J5283" i="18"/>
  <c r="J5284" i="18"/>
  <c r="J5285" i="18"/>
  <c r="J5286" i="18"/>
  <c r="J5287" i="18"/>
  <c r="J5288" i="18"/>
  <c r="J5289" i="18"/>
  <c r="J5290" i="18"/>
  <c r="J5291" i="18"/>
  <c r="J5292" i="18"/>
  <c r="J5293" i="18"/>
  <c r="J5294" i="18"/>
  <c r="J5295" i="18"/>
  <c r="J5296" i="18"/>
  <c r="J5297" i="18"/>
  <c r="J5298" i="18"/>
  <c r="J5299" i="18"/>
  <c r="J5300" i="18"/>
  <c r="J5301" i="18"/>
  <c r="J5302" i="18"/>
  <c r="J5303" i="18"/>
  <c r="J5304" i="18"/>
  <c r="J5305" i="18"/>
  <c r="J5306" i="18"/>
  <c r="J5307" i="18"/>
  <c r="J5308" i="18"/>
  <c r="J5309" i="18"/>
  <c r="J5310" i="18"/>
  <c r="J5311" i="18"/>
  <c r="J5312" i="18"/>
  <c r="J5313" i="18"/>
  <c r="J5314" i="18"/>
  <c r="J5315" i="18"/>
  <c r="J5316" i="18"/>
  <c r="J5317" i="18"/>
  <c r="J5318" i="18"/>
  <c r="J5319" i="18"/>
  <c r="J5320" i="18"/>
  <c r="J5321" i="18"/>
  <c r="J5322" i="18"/>
  <c r="J5323" i="18"/>
  <c r="J5324" i="18"/>
  <c r="J5325" i="18"/>
  <c r="J5326" i="18"/>
  <c r="J5327" i="18"/>
  <c r="J5328" i="18"/>
  <c r="J5329" i="18"/>
  <c r="J5330" i="18"/>
  <c r="J5331" i="18"/>
  <c r="J5332" i="18"/>
  <c r="J5333" i="18"/>
  <c r="J5334" i="18"/>
  <c r="J5335" i="18"/>
  <c r="J5336" i="18"/>
  <c r="J5337" i="18"/>
  <c r="J5338" i="18"/>
  <c r="J5339" i="18"/>
  <c r="J5340" i="18"/>
  <c r="J5341" i="18"/>
  <c r="J5342" i="18"/>
  <c r="J5343" i="18"/>
  <c r="J5344" i="18"/>
  <c r="J5345" i="18"/>
  <c r="J5346" i="18"/>
  <c r="J5347" i="18"/>
  <c r="J5348" i="18"/>
  <c r="J5349" i="18"/>
  <c r="J5350" i="18"/>
  <c r="J5351" i="18"/>
  <c r="J5352" i="18"/>
  <c r="J5353" i="18"/>
  <c r="J5354" i="18"/>
  <c r="J5355" i="18"/>
  <c r="J5356" i="18"/>
  <c r="J5357" i="18"/>
  <c r="J5358" i="18"/>
  <c r="J5359" i="18"/>
  <c r="J5360" i="18"/>
  <c r="J5361" i="18"/>
  <c r="J5362" i="18"/>
  <c r="J5363" i="18"/>
  <c r="J5364" i="18"/>
  <c r="J5365" i="18"/>
  <c r="J5366" i="18"/>
  <c r="J5367" i="18"/>
  <c r="J5368" i="18"/>
  <c r="J5369" i="18"/>
  <c r="J5370" i="18"/>
  <c r="J5371" i="18"/>
  <c r="J5372" i="18"/>
  <c r="J5373" i="18"/>
  <c r="J5374" i="18"/>
  <c r="J5375" i="18"/>
  <c r="J5376" i="18"/>
  <c r="J5377" i="18"/>
  <c r="J5378" i="18"/>
  <c r="J5379" i="18"/>
  <c r="J5380" i="18"/>
  <c r="J5381" i="18"/>
  <c r="J5382" i="18"/>
  <c r="J5383" i="18"/>
  <c r="J5384" i="18"/>
  <c r="J5385" i="18"/>
  <c r="J5386" i="18"/>
  <c r="J5387" i="18"/>
  <c r="J5388" i="18"/>
  <c r="J5389" i="18"/>
  <c r="J5390" i="18"/>
  <c r="J5391" i="18"/>
  <c r="J5392" i="18"/>
  <c r="J5393" i="18"/>
  <c r="J5394" i="18"/>
  <c r="J5395" i="18"/>
  <c r="J5396" i="18"/>
  <c r="J5397" i="18"/>
  <c r="J5398" i="18"/>
  <c r="J5399" i="18"/>
  <c r="J5400" i="18"/>
  <c r="J5401" i="18"/>
  <c r="J5402" i="18"/>
  <c r="J5403" i="18"/>
  <c r="J5404" i="18"/>
  <c r="J5405" i="18"/>
  <c r="J5406" i="18"/>
  <c r="J5407" i="18"/>
  <c r="J5408" i="18"/>
  <c r="J5409" i="18"/>
  <c r="J5410" i="18"/>
  <c r="J5411" i="18"/>
  <c r="J5412" i="18"/>
  <c r="J5413" i="18"/>
  <c r="J5414" i="18"/>
  <c r="J5415" i="18"/>
  <c r="J5416" i="18"/>
  <c r="J5417" i="18"/>
  <c r="J5418" i="18"/>
  <c r="J5419" i="18"/>
  <c r="J5420" i="18"/>
  <c r="J5421" i="18"/>
  <c r="J5422" i="18"/>
  <c r="J5423" i="18"/>
  <c r="J5424" i="18"/>
  <c r="J5425" i="18"/>
  <c r="J5426" i="18"/>
  <c r="J5427" i="18"/>
  <c r="J5428" i="18"/>
  <c r="J5429" i="18"/>
  <c r="J5430" i="18"/>
  <c r="J5431" i="18"/>
  <c r="J5432" i="18"/>
  <c r="J5433" i="18"/>
  <c r="J5434" i="18"/>
  <c r="J5435" i="18"/>
  <c r="J5436" i="18"/>
  <c r="J5437" i="18"/>
  <c r="J5438" i="18"/>
  <c r="J5439" i="18"/>
  <c r="J5440" i="18"/>
  <c r="J5441" i="18"/>
  <c r="J5442" i="18"/>
  <c r="J5443" i="18"/>
  <c r="J5444" i="18"/>
  <c r="J5445" i="18"/>
  <c r="J5446" i="18"/>
  <c r="J5447" i="18"/>
  <c r="J5448" i="18"/>
  <c r="J5449" i="18"/>
  <c r="J5450" i="18"/>
  <c r="J5451" i="18"/>
  <c r="J5452" i="18"/>
  <c r="J5453" i="18"/>
  <c r="J5454" i="18"/>
  <c r="J5455" i="18"/>
  <c r="J5456" i="18"/>
  <c r="J5457" i="18"/>
  <c r="J5458" i="18"/>
  <c r="J5459" i="18"/>
  <c r="J5460" i="18"/>
  <c r="J5461" i="18"/>
  <c r="J5462" i="18"/>
  <c r="J5463" i="18"/>
  <c r="J5464" i="18"/>
  <c r="J5465" i="18"/>
  <c r="J5466" i="18"/>
  <c r="J5467" i="18"/>
  <c r="J5468" i="18"/>
  <c r="J5469" i="18"/>
  <c r="J5470" i="18"/>
  <c r="J5471" i="18"/>
  <c r="J5472" i="18"/>
  <c r="J5473" i="18"/>
  <c r="J5474" i="18"/>
  <c r="J5475" i="18"/>
  <c r="J5476" i="18"/>
  <c r="J5477" i="18"/>
  <c r="J5478" i="18"/>
  <c r="J5479" i="18"/>
  <c r="J5480" i="18"/>
  <c r="J5481" i="18"/>
  <c r="J5482" i="18"/>
  <c r="J5483" i="18"/>
  <c r="J5484" i="18"/>
  <c r="J5485" i="18"/>
  <c r="J5486" i="18"/>
  <c r="J5487" i="18"/>
  <c r="J5488" i="18"/>
  <c r="J5489" i="18"/>
  <c r="J5490" i="18"/>
  <c r="J5491" i="18"/>
  <c r="J5492" i="18"/>
  <c r="J5493" i="18"/>
  <c r="J5494" i="18"/>
  <c r="J5495" i="18"/>
  <c r="J5496" i="18"/>
  <c r="J5497" i="18"/>
  <c r="J5498" i="18"/>
  <c r="J5499" i="18"/>
  <c r="J5500" i="18"/>
  <c r="J5501" i="18"/>
  <c r="J5502" i="18"/>
  <c r="J5503" i="18"/>
  <c r="J5504" i="18"/>
  <c r="J5505" i="18"/>
  <c r="J5506" i="18"/>
  <c r="J5507" i="18"/>
  <c r="J5508" i="18"/>
  <c r="J5509" i="18"/>
  <c r="J5510" i="18"/>
  <c r="J5511" i="18"/>
  <c r="J5512" i="18"/>
  <c r="J5513" i="18"/>
  <c r="J5514" i="18"/>
  <c r="J5515" i="18"/>
  <c r="J5516" i="18"/>
  <c r="J5517" i="18"/>
  <c r="J5518" i="18"/>
  <c r="J5519" i="18"/>
  <c r="J5520" i="18"/>
  <c r="J5521" i="18"/>
  <c r="J5522" i="18"/>
  <c r="J5523" i="18"/>
  <c r="J5524" i="18"/>
  <c r="J5525" i="18"/>
  <c r="J5526" i="18"/>
  <c r="J5527" i="18"/>
  <c r="J5528" i="18"/>
  <c r="J5529" i="18"/>
  <c r="J5530" i="18"/>
  <c r="J5531" i="18"/>
  <c r="J5532" i="18"/>
  <c r="J5533" i="18"/>
  <c r="J5534" i="18"/>
  <c r="J5535" i="18"/>
  <c r="J5536" i="18"/>
  <c r="J5537" i="18"/>
  <c r="J5538" i="18"/>
  <c r="J5539" i="18"/>
  <c r="J5540" i="18"/>
  <c r="J5541" i="18"/>
  <c r="J5542" i="18"/>
  <c r="J5543" i="18"/>
  <c r="J5544" i="18"/>
  <c r="J5545" i="18"/>
  <c r="J5546" i="18"/>
  <c r="J5547" i="18"/>
  <c r="J5548" i="18"/>
  <c r="J5549" i="18"/>
  <c r="J5550" i="18"/>
  <c r="J5551" i="18"/>
  <c r="J5552" i="18"/>
  <c r="J5553" i="18"/>
  <c r="J5554" i="18"/>
  <c r="J5555" i="18"/>
  <c r="J5556" i="18"/>
  <c r="J5557" i="18"/>
  <c r="J5558" i="18"/>
  <c r="J5559" i="18"/>
  <c r="J5560" i="18"/>
  <c r="J5561" i="18"/>
  <c r="J5562" i="18"/>
  <c r="J5563" i="18"/>
  <c r="J5564" i="18"/>
  <c r="J5565" i="18"/>
  <c r="J5566" i="18"/>
  <c r="J5567" i="18"/>
  <c r="J5568" i="18"/>
  <c r="J5569" i="18"/>
  <c r="J5570" i="18"/>
  <c r="J5571" i="18"/>
  <c r="J5572" i="18"/>
  <c r="J5573" i="18"/>
  <c r="J5574" i="18"/>
  <c r="J5575" i="18"/>
  <c r="J5576" i="18"/>
  <c r="J5577" i="18"/>
  <c r="J5578" i="18"/>
  <c r="J5579" i="18"/>
  <c r="J5580" i="18"/>
  <c r="J5581" i="18"/>
  <c r="J5582" i="18"/>
  <c r="J5583" i="18"/>
  <c r="J5584" i="18"/>
  <c r="J5585" i="18"/>
  <c r="J5586" i="18"/>
  <c r="J5587" i="18"/>
  <c r="J5588" i="18"/>
  <c r="J5589" i="18"/>
  <c r="J5590" i="18"/>
  <c r="J5591" i="18"/>
  <c r="J5592" i="18"/>
  <c r="J5593" i="18"/>
  <c r="J5594" i="18"/>
  <c r="J5595" i="18"/>
  <c r="J5596" i="18"/>
  <c r="J5597" i="18"/>
  <c r="J5598" i="18"/>
  <c r="J5599" i="18"/>
  <c r="J5600" i="18"/>
  <c r="J5601" i="18"/>
  <c r="J5602" i="18"/>
  <c r="J5603" i="18"/>
  <c r="J5604" i="18"/>
  <c r="J5605" i="18"/>
  <c r="J5606" i="18"/>
  <c r="J5607" i="18"/>
  <c r="J5608" i="18"/>
  <c r="J5609" i="18"/>
  <c r="J5610" i="18"/>
  <c r="J5611" i="18"/>
  <c r="J5612" i="18"/>
  <c r="J5613" i="18"/>
  <c r="J5614" i="18"/>
  <c r="J5615" i="18"/>
  <c r="J5616" i="18"/>
  <c r="J5617" i="18"/>
  <c r="J5618" i="18"/>
  <c r="J5619" i="18"/>
  <c r="J5620" i="18"/>
  <c r="J5621" i="18"/>
  <c r="J5622" i="18"/>
  <c r="J5623" i="18"/>
  <c r="J5624" i="18"/>
  <c r="J5625" i="18"/>
  <c r="J5626" i="18"/>
  <c r="J5627" i="18"/>
  <c r="J5628" i="18"/>
  <c r="J5629" i="18"/>
  <c r="J5630" i="18"/>
  <c r="J5631" i="18"/>
  <c r="J5632" i="18"/>
  <c r="J5633" i="18"/>
  <c r="J5634" i="18"/>
  <c r="J5635" i="18"/>
  <c r="J5636" i="18"/>
  <c r="J5637" i="18"/>
  <c r="J5638" i="18"/>
  <c r="J5639" i="18"/>
  <c r="J5640" i="18"/>
  <c r="J5641" i="18"/>
  <c r="J5642" i="18"/>
  <c r="J5643" i="18"/>
  <c r="J5644" i="18"/>
  <c r="J5645" i="18"/>
  <c r="J5646" i="18"/>
  <c r="J5647" i="18"/>
  <c r="J5648" i="18"/>
  <c r="J5649" i="18"/>
  <c r="J5650" i="18"/>
  <c r="J5651" i="18"/>
  <c r="J5652" i="18"/>
  <c r="J5653" i="18"/>
  <c r="J5654" i="18"/>
  <c r="J5655" i="18"/>
  <c r="J5656" i="18"/>
  <c r="J5657" i="18"/>
  <c r="J5658" i="18"/>
  <c r="J5659" i="18"/>
  <c r="J5660" i="18"/>
  <c r="J5661" i="18"/>
  <c r="J5662" i="18"/>
  <c r="J5663" i="18"/>
  <c r="J5664" i="18"/>
  <c r="J5665" i="18"/>
  <c r="J5666" i="18"/>
  <c r="J5667" i="18"/>
  <c r="J5668" i="18"/>
  <c r="J5669" i="18"/>
  <c r="J5670" i="18"/>
  <c r="J5671" i="18"/>
  <c r="J5672" i="18"/>
  <c r="J5673" i="18"/>
  <c r="J5674" i="18"/>
  <c r="J5675" i="18"/>
  <c r="J5676" i="18"/>
  <c r="J5677" i="18"/>
  <c r="J5678" i="18"/>
  <c r="J5679" i="18"/>
  <c r="J5680" i="18"/>
  <c r="J5681" i="18"/>
  <c r="J5682" i="18"/>
  <c r="J5683" i="18"/>
  <c r="J5684" i="18"/>
  <c r="J5685" i="18"/>
  <c r="J5686" i="18"/>
  <c r="J5687" i="18"/>
  <c r="J5688" i="18"/>
  <c r="J5689" i="18"/>
  <c r="J5690" i="18"/>
  <c r="J5691" i="18"/>
  <c r="J5692" i="18"/>
  <c r="J5693" i="18"/>
  <c r="J5694" i="18"/>
  <c r="J5695" i="18"/>
  <c r="J5696" i="18"/>
  <c r="J5697" i="18"/>
  <c r="J5698" i="18"/>
  <c r="J5699" i="18"/>
  <c r="J5700" i="18"/>
  <c r="J5701" i="18"/>
  <c r="J5702" i="18"/>
  <c r="J5703" i="18"/>
  <c r="J5704" i="18"/>
  <c r="J5705" i="18"/>
  <c r="J5706" i="18"/>
  <c r="J5707" i="18"/>
  <c r="J5708" i="18"/>
  <c r="J5709" i="18"/>
  <c r="J5710" i="18"/>
  <c r="J5711" i="18"/>
  <c r="J5712" i="18"/>
  <c r="J5713" i="18"/>
  <c r="J5714" i="18"/>
  <c r="J5715" i="18"/>
  <c r="J5716" i="18"/>
  <c r="J5717" i="18"/>
  <c r="J5718" i="18"/>
  <c r="J5719" i="18"/>
  <c r="J5720" i="18"/>
  <c r="J5721" i="18"/>
  <c r="J5722" i="18"/>
  <c r="J5723" i="18"/>
  <c r="J5724" i="18"/>
  <c r="J5725" i="18"/>
  <c r="J5726" i="18"/>
  <c r="J5727" i="18"/>
  <c r="J5728" i="18"/>
  <c r="J5729" i="18"/>
  <c r="J5730" i="18"/>
  <c r="J5731" i="18"/>
  <c r="J5732" i="18"/>
  <c r="J5733" i="18"/>
  <c r="J5734" i="18"/>
  <c r="J5735" i="18"/>
  <c r="J5736" i="18"/>
  <c r="J5737" i="18"/>
  <c r="J5738" i="18"/>
  <c r="J5739" i="18"/>
  <c r="J5740" i="18"/>
  <c r="J5741" i="18"/>
  <c r="J5742" i="18"/>
  <c r="J5743" i="18"/>
  <c r="J5744" i="18"/>
  <c r="J5745" i="18"/>
  <c r="J5746" i="18"/>
  <c r="J5747" i="18"/>
  <c r="J5748" i="18"/>
  <c r="J5749" i="18"/>
  <c r="J5750" i="18"/>
  <c r="J5751" i="18"/>
  <c r="J5752" i="18"/>
  <c r="J5753" i="18"/>
  <c r="J5754" i="18"/>
  <c r="J5755" i="18"/>
  <c r="J5756" i="18"/>
  <c r="J5757" i="18"/>
  <c r="J5758" i="18"/>
  <c r="J5759" i="18"/>
  <c r="J5760" i="18"/>
  <c r="J5761" i="18"/>
  <c r="J5762" i="18"/>
  <c r="J5763" i="18"/>
  <c r="J5764" i="18"/>
  <c r="J5765" i="18"/>
  <c r="J5766" i="18"/>
  <c r="J5767" i="18"/>
  <c r="J5768" i="18"/>
  <c r="J5769" i="18"/>
  <c r="J5770" i="18"/>
  <c r="J5771" i="18"/>
  <c r="J5772" i="18"/>
  <c r="J5773" i="18"/>
  <c r="J5774" i="18"/>
  <c r="J5775" i="18"/>
  <c r="J5776" i="18"/>
  <c r="J5777" i="18"/>
  <c r="J5778" i="18"/>
  <c r="J5779" i="18"/>
  <c r="J5780" i="18"/>
  <c r="J5781" i="18"/>
  <c r="J5782" i="18"/>
  <c r="J5783" i="18"/>
  <c r="J5784" i="18"/>
  <c r="J5785" i="18"/>
  <c r="J5786" i="18"/>
  <c r="J5787" i="18"/>
  <c r="J5788" i="18"/>
  <c r="J5789" i="18"/>
  <c r="J5790" i="18"/>
  <c r="J5791" i="18"/>
  <c r="J5792" i="18"/>
  <c r="J5793" i="18"/>
  <c r="J5794" i="18"/>
  <c r="J5795" i="18"/>
  <c r="J5796" i="18"/>
  <c r="J5797" i="18"/>
  <c r="J5798" i="18"/>
  <c r="J5799" i="18"/>
  <c r="J5800" i="18"/>
  <c r="J5801" i="18"/>
  <c r="J5802" i="18"/>
  <c r="J5803" i="18"/>
  <c r="J5804" i="18"/>
  <c r="J5805" i="18"/>
  <c r="J5806" i="18"/>
  <c r="J5807" i="18"/>
  <c r="J5808" i="18"/>
  <c r="J5809" i="18"/>
  <c r="J5810" i="18"/>
  <c r="J5811" i="18"/>
  <c r="J5812" i="18"/>
  <c r="J5813" i="18"/>
  <c r="J5814" i="18"/>
  <c r="J5815" i="18"/>
  <c r="J5816" i="18"/>
  <c r="J5817" i="18"/>
  <c r="J5818" i="18"/>
  <c r="J5819" i="18"/>
  <c r="J5820" i="18"/>
  <c r="J5821" i="18"/>
  <c r="J5822" i="18"/>
  <c r="J5823" i="18"/>
  <c r="J5824" i="18"/>
  <c r="J5825" i="18"/>
  <c r="J5826" i="18"/>
  <c r="J5827" i="18"/>
  <c r="J5828" i="18"/>
  <c r="J5829" i="18"/>
  <c r="J5830" i="18"/>
  <c r="J5831" i="18"/>
  <c r="J5832" i="18"/>
  <c r="J5833" i="18"/>
  <c r="J5834" i="18"/>
  <c r="J5835" i="18"/>
  <c r="J5836" i="18"/>
  <c r="J5837" i="18"/>
  <c r="J5838" i="18"/>
  <c r="J5839" i="18"/>
  <c r="J5840" i="18"/>
  <c r="J5841" i="18"/>
  <c r="J5842" i="18"/>
  <c r="J5843" i="18"/>
  <c r="J5844" i="18"/>
  <c r="J5845" i="18"/>
  <c r="J5846" i="18"/>
  <c r="J5847" i="18"/>
  <c r="J5848" i="18"/>
  <c r="J5849" i="18"/>
  <c r="J5850" i="18"/>
  <c r="J5851" i="18"/>
  <c r="J5852" i="18"/>
  <c r="J5853" i="18"/>
  <c r="J5854" i="18"/>
  <c r="J5855" i="18"/>
  <c r="J5856" i="18"/>
  <c r="J5857" i="18"/>
  <c r="J5858" i="18"/>
  <c r="J5859" i="18"/>
  <c r="J5860" i="18"/>
  <c r="J5861" i="18"/>
  <c r="J5862" i="18"/>
  <c r="J5863" i="18"/>
  <c r="J5864" i="18"/>
  <c r="J5865" i="18"/>
  <c r="J5866" i="18"/>
  <c r="J5867" i="18"/>
  <c r="J5868" i="18"/>
  <c r="J5869" i="18"/>
  <c r="J5870" i="18"/>
  <c r="J5871" i="18"/>
  <c r="J5872" i="18"/>
  <c r="J5873" i="18"/>
  <c r="J5874" i="18"/>
  <c r="J5875" i="18"/>
  <c r="J5876" i="18"/>
  <c r="J5877" i="18"/>
  <c r="J5878" i="18"/>
  <c r="J5879" i="18"/>
  <c r="J5880" i="18"/>
  <c r="J5881" i="18"/>
  <c r="J5882" i="18"/>
  <c r="J5883" i="18"/>
  <c r="J5884" i="18"/>
  <c r="J5885" i="18"/>
  <c r="J5886" i="18"/>
  <c r="J5887" i="18"/>
  <c r="J5888" i="18"/>
  <c r="J5889" i="18"/>
  <c r="J5890" i="18"/>
  <c r="J5891" i="18"/>
  <c r="J5892" i="18"/>
  <c r="J5893" i="18"/>
  <c r="J5894" i="18"/>
  <c r="J5895" i="18"/>
  <c r="J5896" i="18"/>
  <c r="J5897" i="18"/>
  <c r="J5898" i="18"/>
  <c r="J5899" i="18"/>
  <c r="J5900" i="18"/>
  <c r="J5901" i="18"/>
  <c r="J5902" i="18"/>
  <c r="J5903" i="18"/>
  <c r="J5904" i="18"/>
  <c r="J5905" i="18"/>
  <c r="J5906" i="18"/>
  <c r="J5907" i="18"/>
  <c r="J5908" i="18"/>
  <c r="J5909" i="18"/>
  <c r="J5910" i="18"/>
  <c r="J5911" i="18"/>
  <c r="J5912" i="18"/>
  <c r="J5913" i="18"/>
  <c r="J5914" i="18"/>
  <c r="J5915" i="18"/>
  <c r="J5916" i="18"/>
  <c r="J5917" i="18"/>
  <c r="J5918" i="18"/>
  <c r="J5919" i="18"/>
  <c r="J5920" i="18"/>
  <c r="J5921" i="18"/>
  <c r="J5922" i="18"/>
  <c r="J5923" i="18"/>
  <c r="J5924" i="18"/>
  <c r="J5925" i="18"/>
  <c r="J5926" i="18"/>
  <c r="J5927" i="18"/>
  <c r="J5928" i="18"/>
  <c r="J5929" i="18"/>
  <c r="J5930" i="18"/>
  <c r="J5931" i="18"/>
  <c r="J5932" i="18"/>
  <c r="J5933" i="18"/>
  <c r="J5934" i="18"/>
  <c r="J5935" i="18"/>
  <c r="J5936" i="18"/>
  <c r="J5937" i="18"/>
  <c r="J5938" i="18"/>
  <c r="J5939" i="18"/>
  <c r="J5940" i="18"/>
  <c r="J5941" i="18"/>
  <c r="J5942" i="18"/>
  <c r="J5943" i="18"/>
  <c r="J5944" i="18"/>
  <c r="J5945" i="18"/>
  <c r="J5946" i="18"/>
  <c r="J5947" i="18"/>
  <c r="J5948" i="18"/>
  <c r="J5949" i="18"/>
  <c r="J5950" i="18"/>
  <c r="J5951" i="18"/>
  <c r="J5952" i="18"/>
  <c r="J5953" i="18"/>
  <c r="J5954" i="18"/>
  <c r="J5955" i="18"/>
  <c r="J5956" i="18"/>
  <c r="J5957" i="18"/>
  <c r="J5958" i="18"/>
  <c r="J5959" i="18"/>
  <c r="J5960" i="18"/>
  <c r="J5961" i="18"/>
  <c r="J5962" i="18"/>
  <c r="J5963" i="18"/>
  <c r="J5964" i="18"/>
  <c r="J5965" i="18"/>
  <c r="J5966" i="18"/>
  <c r="J5967" i="18"/>
  <c r="J5968" i="18"/>
  <c r="J5969" i="18"/>
  <c r="J5970" i="18"/>
  <c r="J5971" i="18"/>
  <c r="J5972" i="18"/>
  <c r="J5973" i="18"/>
  <c r="J5974" i="18"/>
  <c r="J5975" i="18"/>
  <c r="J5976" i="18"/>
  <c r="J5977" i="18"/>
  <c r="J5978" i="18"/>
  <c r="J5979" i="18"/>
  <c r="J5980" i="18"/>
  <c r="J5981" i="18"/>
  <c r="J5982" i="18"/>
  <c r="J5983" i="18"/>
  <c r="J5984" i="18"/>
  <c r="J5985" i="18"/>
  <c r="J5986" i="18"/>
  <c r="J5987" i="18"/>
  <c r="J5988" i="18"/>
  <c r="J5989" i="18"/>
  <c r="J5990" i="18"/>
  <c r="J5991" i="18"/>
  <c r="J5992" i="18"/>
  <c r="J5993" i="18"/>
  <c r="J5994" i="18"/>
  <c r="J5995" i="18"/>
  <c r="J5996" i="18"/>
  <c r="J5997" i="18"/>
  <c r="J5998" i="18"/>
  <c r="J5999" i="18"/>
  <c r="J6000" i="18"/>
  <c r="J6001" i="18"/>
  <c r="J6002" i="18"/>
  <c r="J6003" i="18"/>
  <c r="J6004" i="18"/>
  <c r="J6005" i="18"/>
  <c r="J6006" i="18"/>
  <c r="J6007" i="18"/>
  <c r="J6008" i="18"/>
  <c r="J6009" i="18"/>
  <c r="J6010" i="18"/>
  <c r="J6011" i="18"/>
  <c r="J6012" i="18"/>
  <c r="J6013" i="18"/>
  <c r="J6014" i="18"/>
  <c r="J6015" i="18"/>
  <c r="J6016" i="18"/>
  <c r="J6017" i="18"/>
  <c r="J6018" i="18"/>
  <c r="J6019" i="18"/>
  <c r="J6020" i="18"/>
  <c r="J6021" i="18"/>
  <c r="J6022" i="18"/>
  <c r="J6023" i="18"/>
  <c r="J6024" i="18"/>
  <c r="J6025" i="18"/>
  <c r="J6026" i="18"/>
  <c r="J6027" i="18"/>
  <c r="J6028" i="18"/>
  <c r="J6029" i="18"/>
  <c r="J6030" i="18"/>
  <c r="J6031" i="18"/>
  <c r="J6032" i="18"/>
  <c r="J6033" i="18"/>
  <c r="J6034" i="18"/>
  <c r="J6035" i="18"/>
  <c r="J6036" i="18"/>
  <c r="J6037" i="18"/>
  <c r="J6038" i="18"/>
  <c r="J6039" i="18"/>
  <c r="J6040" i="18"/>
  <c r="J6041" i="18"/>
  <c r="J6042" i="18"/>
  <c r="J6043" i="18"/>
  <c r="J6044" i="18"/>
  <c r="J6045" i="18"/>
  <c r="J6046" i="18"/>
  <c r="J6047" i="18"/>
  <c r="J6048" i="18"/>
  <c r="J6049" i="18"/>
  <c r="J6050" i="18"/>
  <c r="J6051" i="18"/>
  <c r="J6052" i="18"/>
  <c r="J6053" i="18"/>
  <c r="J6054" i="18"/>
  <c r="J6055" i="18"/>
  <c r="J6056" i="18"/>
  <c r="J6057" i="18"/>
  <c r="J6058" i="18"/>
  <c r="J6059" i="18"/>
  <c r="J6060" i="18"/>
  <c r="J6061" i="18"/>
  <c r="J6062" i="18"/>
  <c r="J6063" i="18"/>
  <c r="J6064" i="18"/>
  <c r="J6065" i="18"/>
  <c r="J6066" i="18"/>
  <c r="J6067" i="18"/>
  <c r="J6068" i="18"/>
  <c r="J6069" i="18"/>
  <c r="J6070" i="18"/>
  <c r="J6071" i="18"/>
  <c r="J6072" i="18"/>
  <c r="J6073" i="18"/>
  <c r="J6074" i="18"/>
  <c r="J6075" i="18"/>
  <c r="J6076" i="18"/>
  <c r="J6077" i="18"/>
  <c r="J6078" i="18"/>
  <c r="J6079" i="18"/>
  <c r="J6080" i="18"/>
  <c r="J6081" i="18"/>
  <c r="J6082" i="18"/>
  <c r="J6083" i="18"/>
  <c r="J6084" i="18"/>
  <c r="J6085" i="18"/>
  <c r="J6086" i="18"/>
  <c r="J6087" i="18"/>
  <c r="J6088" i="18"/>
  <c r="J6089" i="18"/>
  <c r="J6090" i="18"/>
  <c r="J6091" i="18"/>
  <c r="J6092" i="18"/>
  <c r="J6093" i="18"/>
  <c r="J6094" i="18"/>
  <c r="J6095" i="18"/>
  <c r="J6096" i="18"/>
  <c r="J6097" i="18"/>
  <c r="J6098" i="18"/>
  <c r="J6099" i="18"/>
  <c r="J6100" i="18"/>
  <c r="J6101" i="18"/>
  <c r="J6102" i="18"/>
  <c r="J6103" i="18"/>
  <c r="J6104" i="18"/>
  <c r="J6105" i="18"/>
  <c r="J6106" i="18"/>
  <c r="J6107" i="18"/>
  <c r="J6108" i="18"/>
  <c r="J6109" i="18"/>
  <c r="J6110" i="18"/>
  <c r="J6111" i="18"/>
  <c r="J6112" i="18"/>
  <c r="J6113" i="18"/>
  <c r="J6114" i="18"/>
  <c r="J6115" i="18"/>
  <c r="J6116" i="18"/>
  <c r="J6117" i="18"/>
  <c r="J6118" i="18"/>
  <c r="J6119" i="18"/>
  <c r="J6120" i="18"/>
  <c r="J6121" i="18"/>
  <c r="J6122" i="18"/>
  <c r="J6123" i="18"/>
  <c r="J6124" i="18"/>
  <c r="J6125" i="18"/>
  <c r="J6126" i="18"/>
  <c r="J6127" i="18"/>
  <c r="J6128" i="18"/>
  <c r="J6129" i="18"/>
  <c r="J6130" i="18"/>
  <c r="J6131" i="18"/>
  <c r="J6132" i="18"/>
  <c r="J6133" i="18"/>
  <c r="J6134" i="18"/>
  <c r="J6135" i="18"/>
  <c r="J6136" i="18"/>
  <c r="J6137" i="18"/>
  <c r="J6138" i="18"/>
  <c r="J6139" i="18"/>
  <c r="J6140" i="18"/>
  <c r="J6141" i="18"/>
  <c r="J6142" i="18"/>
  <c r="J6143" i="18"/>
  <c r="J6144" i="18"/>
  <c r="J6145" i="18"/>
  <c r="J6146" i="18"/>
  <c r="J6147" i="18"/>
  <c r="J6148" i="18"/>
  <c r="J6149" i="18"/>
  <c r="J6150" i="18"/>
  <c r="J6151" i="18"/>
  <c r="J6152" i="18"/>
  <c r="J6153" i="18"/>
  <c r="J6154" i="18"/>
  <c r="J6155" i="18"/>
  <c r="J6156" i="18"/>
  <c r="J6157" i="18"/>
  <c r="J6158" i="18"/>
  <c r="J6159" i="18"/>
  <c r="J6160" i="18"/>
  <c r="J6161" i="18"/>
  <c r="J6162" i="18"/>
  <c r="J6163" i="18"/>
  <c r="J6164" i="18"/>
  <c r="J6165" i="18"/>
  <c r="J6166" i="18"/>
  <c r="J6167" i="18"/>
  <c r="J6168" i="18"/>
  <c r="J6169" i="18"/>
  <c r="J6170" i="18"/>
  <c r="J6171" i="18"/>
  <c r="J6172" i="18"/>
  <c r="J6173" i="18"/>
  <c r="J6174" i="18"/>
  <c r="J6175" i="18"/>
  <c r="J6176" i="18"/>
  <c r="J6177" i="18"/>
  <c r="J6178" i="18"/>
  <c r="J6179" i="18"/>
  <c r="J6180" i="18"/>
  <c r="J6181" i="18"/>
  <c r="J6182" i="18"/>
  <c r="J6183" i="18"/>
  <c r="J6184" i="18"/>
  <c r="J6185" i="18"/>
  <c r="J6186" i="18"/>
  <c r="J6187" i="18"/>
  <c r="J6188" i="18"/>
  <c r="J6189" i="18"/>
  <c r="J6190" i="18"/>
  <c r="J6191" i="18"/>
  <c r="J6192" i="18"/>
  <c r="J6193" i="18"/>
  <c r="J6194" i="18"/>
  <c r="J6195" i="18"/>
  <c r="J6196" i="18"/>
  <c r="J6197" i="18"/>
  <c r="J6198" i="18"/>
  <c r="J6199" i="18"/>
  <c r="J6200" i="18"/>
  <c r="J6201" i="18"/>
  <c r="J6202" i="18"/>
  <c r="J6203" i="18"/>
  <c r="J6204" i="18"/>
  <c r="J6205" i="18"/>
  <c r="J6206" i="18"/>
  <c r="J6207" i="18"/>
  <c r="J6208" i="18"/>
  <c r="J6209" i="18"/>
  <c r="J6210" i="18"/>
  <c r="J6211" i="18"/>
  <c r="J6212" i="18"/>
  <c r="J6213" i="18"/>
  <c r="J6214" i="18"/>
  <c r="J6215" i="18"/>
  <c r="J6216" i="18"/>
  <c r="J6217" i="18"/>
  <c r="J6218" i="18"/>
  <c r="J6219" i="18"/>
  <c r="J6220" i="18"/>
  <c r="J6221" i="18"/>
  <c r="J6222" i="18"/>
  <c r="J6223" i="18"/>
  <c r="J6224" i="18"/>
  <c r="J6225" i="18"/>
  <c r="J6226" i="18"/>
  <c r="J6227" i="18"/>
  <c r="J6228" i="18"/>
  <c r="J6229" i="18"/>
  <c r="J6230" i="18"/>
  <c r="J6231" i="18"/>
  <c r="J6232" i="18"/>
  <c r="J6233" i="18"/>
  <c r="J6234" i="18"/>
  <c r="J6235" i="18"/>
  <c r="J6236" i="18"/>
  <c r="J6237" i="18"/>
  <c r="J6238" i="18"/>
  <c r="J6239" i="18"/>
  <c r="J6240" i="18"/>
  <c r="J6241" i="18"/>
  <c r="J6242" i="18"/>
  <c r="J6243" i="18"/>
  <c r="J6244" i="18"/>
  <c r="J6245" i="18"/>
  <c r="J6246" i="18"/>
  <c r="J6247" i="18"/>
  <c r="J6248" i="18"/>
  <c r="J6249" i="18"/>
  <c r="J6250" i="18"/>
  <c r="J6251" i="18"/>
  <c r="J6252" i="18"/>
  <c r="J6253" i="18"/>
  <c r="J6254" i="18"/>
  <c r="J6255" i="18"/>
  <c r="J6256" i="18"/>
  <c r="J6257" i="18"/>
  <c r="J6258" i="18"/>
  <c r="J6259" i="18"/>
  <c r="J6260" i="18"/>
  <c r="J6261" i="18"/>
  <c r="J6262" i="18"/>
  <c r="J6263" i="18"/>
  <c r="J6264" i="18"/>
  <c r="J6265" i="18"/>
  <c r="J6266" i="18"/>
  <c r="J6267" i="18"/>
  <c r="J6268" i="18"/>
  <c r="J6269" i="18"/>
  <c r="J6270" i="18"/>
  <c r="J6271" i="18"/>
  <c r="J6272" i="18"/>
  <c r="J6273" i="18"/>
  <c r="J6274" i="18"/>
  <c r="J6275" i="18"/>
  <c r="J6276" i="18"/>
  <c r="J6277" i="18"/>
  <c r="J6278" i="18"/>
  <c r="J6279" i="18"/>
  <c r="J6280" i="18"/>
  <c r="J6281" i="18"/>
  <c r="J6282" i="18"/>
  <c r="J6283" i="18"/>
  <c r="J6284" i="18"/>
  <c r="J6285" i="18"/>
  <c r="J6286" i="18"/>
  <c r="J6287" i="18"/>
  <c r="J6288" i="18"/>
  <c r="J6289" i="18"/>
  <c r="J6290" i="18"/>
  <c r="J6291" i="18"/>
  <c r="J6292" i="18"/>
  <c r="J6293" i="18"/>
  <c r="J6294" i="18"/>
  <c r="J6295" i="18"/>
  <c r="J6296" i="18"/>
  <c r="J6297" i="18"/>
  <c r="J6298" i="18"/>
  <c r="J6299" i="18"/>
  <c r="J6300" i="18"/>
  <c r="J6301" i="18"/>
  <c r="J6302" i="18"/>
  <c r="J6303" i="18"/>
  <c r="J6304" i="18"/>
  <c r="J6305" i="18"/>
  <c r="J6306" i="18"/>
  <c r="J6307" i="18"/>
  <c r="J6308" i="18"/>
  <c r="J6309" i="18"/>
  <c r="J6310" i="18"/>
  <c r="J6311" i="18"/>
  <c r="J6312" i="18"/>
  <c r="J6313" i="18"/>
  <c r="J6314" i="18"/>
  <c r="J6315" i="18"/>
  <c r="J6316" i="18"/>
  <c r="J6317" i="18"/>
  <c r="J6318" i="18"/>
  <c r="J6319" i="18"/>
  <c r="J6320" i="18"/>
  <c r="J6321" i="18"/>
  <c r="J6322" i="18"/>
  <c r="J6323" i="18"/>
  <c r="J6324" i="18"/>
  <c r="J6325" i="18"/>
  <c r="J6326" i="18"/>
  <c r="J6327" i="18"/>
  <c r="J6328" i="18"/>
  <c r="J6329" i="18"/>
  <c r="J6330" i="18"/>
  <c r="J6331" i="18"/>
  <c r="J6332" i="18"/>
  <c r="J6333" i="18"/>
  <c r="J6334" i="18"/>
  <c r="J6335" i="18"/>
  <c r="J6336" i="18"/>
  <c r="J6337" i="18"/>
  <c r="J6338" i="18"/>
  <c r="J6339" i="18"/>
  <c r="J6340" i="18"/>
  <c r="J6341" i="18"/>
  <c r="J6342" i="18"/>
  <c r="J6343" i="18"/>
  <c r="J6344" i="18"/>
  <c r="J6345" i="18"/>
  <c r="J6346" i="18"/>
  <c r="J6347" i="18"/>
  <c r="J6348" i="18"/>
  <c r="J6349" i="18"/>
  <c r="J6350" i="18"/>
  <c r="J6351" i="18"/>
  <c r="J6352" i="18"/>
  <c r="J6353" i="18"/>
  <c r="J6354" i="18"/>
  <c r="J6355" i="18"/>
  <c r="J6356" i="18"/>
  <c r="J6357" i="18"/>
  <c r="J6358" i="18"/>
  <c r="J6359" i="18"/>
  <c r="J6360" i="18"/>
  <c r="J6361" i="18"/>
  <c r="J6362" i="18"/>
  <c r="J6363" i="18"/>
  <c r="J6364" i="18"/>
  <c r="J6365" i="18"/>
  <c r="J6366" i="18"/>
  <c r="J6367" i="18"/>
  <c r="J6368" i="18"/>
  <c r="J6369" i="18"/>
  <c r="J6370" i="18"/>
  <c r="J6371" i="18"/>
  <c r="J6372" i="18"/>
  <c r="J6373" i="18"/>
  <c r="J6374" i="18"/>
  <c r="J6375" i="18"/>
  <c r="J6376" i="18"/>
  <c r="J6377" i="18"/>
  <c r="J6378" i="18"/>
  <c r="J6379" i="18"/>
  <c r="J6380" i="18"/>
  <c r="J6381" i="18"/>
  <c r="J6382" i="18"/>
  <c r="J6383" i="18"/>
  <c r="J6384" i="18"/>
  <c r="J6385" i="18"/>
  <c r="J6386" i="18"/>
  <c r="J6387" i="18"/>
  <c r="J6388" i="18"/>
  <c r="J6389" i="18"/>
  <c r="J6390" i="18"/>
  <c r="J6391" i="18"/>
  <c r="J6392" i="18"/>
  <c r="J6393" i="18"/>
  <c r="J6394" i="18"/>
  <c r="J6395" i="18"/>
  <c r="J6396" i="18"/>
  <c r="J6397" i="18"/>
  <c r="J6398" i="18"/>
  <c r="J6399" i="18"/>
  <c r="J6400" i="18"/>
  <c r="J6401" i="18"/>
  <c r="J6402" i="18"/>
  <c r="J6403" i="18"/>
  <c r="J6404" i="18"/>
  <c r="J6405" i="18"/>
  <c r="J6406" i="18"/>
  <c r="J6407" i="18"/>
  <c r="J6408" i="18"/>
  <c r="J6409" i="18"/>
  <c r="J6410" i="18"/>
  <c r="J6411" i="18"/>
  <c r="J6412" i="18"/>
  <c r="J6413" i="18"/>
  <c r="J6414" i="18"/>
  <c r="J6415" i="18"/>
  <c r="J6416" i="18"/>
  <c r="J6417" i="18"/>
  <c r="J6418" i="18"/>
  <c r="J6419" i="18"/>
  <c r="J6420" i="18"/>
  <c r="J6421" i="18"/>
  <c r="J6422" i="18"/>
  <c r="J6423" i="18"/>
  <c r="J6424" i="18"/>
  <c r="J6425" i="18"/>
  <c r="J6426" i="18"/>
  <c r="J6427" i="18"/>
  <c r="J6428" i="18"/>
  <c r="J6429" i="18"/>
  <c r="J6430" i="18"/>
  <c r="J6431" i="18"/>
  <c r="J6432" i="18"/>
  <c r="J6433" i="18"/>
  <c r="J6434" i="18"/>
  <c r="J6435" i="18"/>
  <c r="J6436" i="18"/>
  <c r="J6437" i="18"/>
  <c r="J6438" i="18"/>
  <c r="J6439" i="18"/>
  <c r="J6440" i="18"/>
  <c r="J6441" i="18"/>
  <c r="J6442" i="18"/>
  <c r="J6443" i="18"/>
  <c r="J6444" i="18"/>
  <c r="J6445" i="18"/>
  <c r="J6446" i="18"/>
  <c r="J6447" i="18"/>
  <c r="J6448" i="18"/>
  <c r="J6449" i="18"/>
  <c r="J6450" i="18"/>
  <c r="J6451" i="18"/>
  <c r="J6452" i="18"/>
  <c r="J6453" i="18"/>
  <c r="J6454" i="18"/>
  <c r="J6455" i="18"/>
  <c r="J6456" i="18"/>
  <c r="J6457" i="18"/>
  <c r="J6458" i="18"/>
  <c r="J6459" i="18"/>
  <c r="J6460" i="18"/>
  <c r="J6461" i="18"/>
  <c r="J6462" i="18"/>
  <c r="J6463" i="18"/>
  <c r="J6464" i="18"/>
  <c r="J6465" i="18"/>
  <c r="J6466" i="18"/>
  <c r="J6467" i="18"/>
  <c r="J6468" i="18"/>
  <c r="J6469" i="18"/>
  <c r="J6470" i="18"/>
  <c r="J6471" i="18"/>
  <c r="J6472" i="18"/>
  <c r="J6473" i="18"/>
  <c r="J6474" i="18"/>
  <c r="J6475" i="18"/>
  <c r="J6476" i="18"/>
  <c r="J6477" i="18"/>
  <c r="J6478" i="18"/>
  <c r="J6479" i="18"/>
  <c r="J6480" i="18"/>
  <c r="J6481" i="18"/>
  <c r="J6482" i="18"/>
  <c r="J6483" i="18"/>
  <c r="J6484" i="18"/>
  <c r="J6485" i="18"/>
  <c r="J6486" i="18"/>
  <c r="J6487" i="18"/>
  <c r="J6488" i="18"/>
  <c r="J6489" i="18"/>
  <c r="J6490" i="18"/>
  <c r="J6491" i="18"/>
  <c r="J6492" i="18"/>
  <c r="J6493" i="18"/>
  <c r="J6494" i="18"/>
  <c r="J6495" i="18"/>
  <c r="J6496" i="18"/>
  <c r="J6497" i="18"/>
  <c r="J6498" i="18"/>
  <c r="J6499" i="18"/>
  <c r="J6500" i="18"/>
  <c r="J6501" i="18"/>
  <c r="J6502" i="18"/>
  <c r="J6503" i="18"/>
  <c r="J6504" i="18"/>
  <c r="J6505" i="18"/>
  <c r="J6506" i="18"/>
  <c r="J6507" i="18"/>
  <c r="J6508" i="18"/>
  <c r="J6509" i="18"/>
  <c r="J6510" i="18"/>
  <c r="J6511" i="18"/>
  <c r="J6512" i="18"/>
  <c r="J6513" i="18"/>
  <c r="J6514" i="18"/>
  <c r="J6515" i="18"/>
  <c r="J6516" i="18"/>
  <c r="J6517" i="18"/>
  <c r="J6518" i="18"/>
  <c r="J6519" i="18"/>
  <c r="J6520" i="18"/>
  <c r="J6521" i="18"/>
  <c r="J6522" i="18"/>
  <c r="J6523" i="18"/>
  <c r="J6524" i="18"/>
  <c r="J6525" i="18"/>
  <c r="J6526" i="18"/>
  <c r="J6527" i="18"/>
  <c r="J6528" i="18"/>
  <c r="J6529" i="18"/>
  <c r="J6530" i="18"/>
  <c r="J6531" i="18"/>
  <c r="J6532" i="18"/>
  <c r="J6533" i="18"/>
  <c r="J6534" i="18"/>
  <c r="J6535" i="18"/>
  <c r="J6536" i="18"/>
  <c r="J6537" i="18"/>
  <c r="J6538" i="18"/>
  <c r="J6539" i="18"/>
  <c r="J6540" i="18"/>
  <c r="J6541" i="18"/>
  <c r="J6542" i="18"/>
  <c r="J6543" i="18"/>
  <c r="J6544" i="18"/>
  <c r="J6545" i="18"/>
  <c r="J6546" i="18"/>
  <c r="J6547" i="18"/>
  <c r="J6548" i="18"/>
  <c r="J6549" i="18"/>
  <c r="J6550" i="18"/>
  <c r="J6551" i="18"/>
  <c r="J6552" i="18"/>
  <c r="J6553" i="18"/>
  <c r="J6554" i="18"/>
  <c r="J6555" i="18"/>
  <c r="J6556" i="18"/>
  <c r="J6557" i="18"/>
  <c r="J6558" i="18"/>
  <c r="J6559" i="18"/>
  <c r="J6560" i="18"/>
  <c r="J6561" i="18"/>
  <c r="J6562" i="18"/>
  <c r="J6563" i="18"/>
  <c r="J6564" i="18"/>
  <c r="J6565" i="18"/>
  <c r="J6566" i="18"/>
  <c r="J6567" i="18"/>
  <c r="J6568" i="18"/>
  <c r="J6569" i="18"/>
  <c r="J6570" i="18"/>
  <c r="J6571" i="18"/>
  <c r="J6572" i="18"/>
  <c r="J6573" i="18"/>
  <c r="J6574" i="18"/>
  <c r="J6575" i="18"/>
  <c r="J6576" i="18"/>
  <c r="J6577" i="18"/>
  <c r="J6578" i="18"/>
  <c r="J6579" i="18"/>
  <c r="J6580" i="18"/>
  <c r="J6581" i="18"/>
  <c r="J6582" i="18"/>
  <c r="J6583" i="18"/>
  <c r="J6584" i="18"/>
  <c r="J6585" i="18"/>
  <c r="J6586" i="18"/>
  <c r="J6587" i="18"/>
  <c r="J6588" i="18"/>
  <c r="J6589" i="18"/>
  <c r="J6590" i="18"/>
  <c r="J6591" i="18"/>
  <c r="J6592" i="18"/>
  <c r="J6593" i="18"/>
  <c r="J6594" i="18"/>
  <c r="J6595" i="18"/>
  <c r="J6596" i="18"/>
  <c r="J6597" i="18"/>
  <c r="J6598" i="18"/>
  <c r="J6599" i="18"/>
  <c r="J6600" i="18"/>
  <c r="J6601" i="18"/>
  <c r="J6602" i="18"/>
  <c r="J6603" i="18"/>
  <c r="J6604" i="18"/>
  <c r="J6605" i="18"/>
  <c r="J6606" i="18"/>
  <c r="J6607" i="18"/>
  <c r="J6608" i="18"/>
  <c r="J6609" i="18"/>
  <c r="J6610" i="18"/>
  <c r="J6611" i="18"/>
  <c r="J6612" i="18"/>
  <c r="J6613" i="18"/>
  <c r="J6614" i="18"/>
  <c r="J6615" i="18"/>
  <c r="J6616" i="18"/>
  <c r="J6617" i="18"/>
  <c r="J6618" i="18"/>
  <c r="J6619" i="18"/>
  <c r="J6620" i="18"/>
  <c r="J6621" i="18"/>
  <c r="J6622" i="18"/>
  <c r="J6623" i="18"/>
  <c r="J6624" i="18"/>
  <c r="J6625" i="18"/>
  <c r="J6626" i="18"/>
  <c r="J6627" i="18"/>
  <c r="J6628" i="18"/>
  <c r="J6629" i="18"/>
  <c r="J6630" i="18"/>
  <c r="J6631" i="18"/>
  <c r="J6632" i="18"/>
  <c r="J6633" i="18"/>
  <c r="J6634" i="18"/>
  <c r="J6635" i="18"/>
  <c r="J6636" i="18"/>
  <c r="J6637" i="18"/>
  <c r="J6638" i="18"/>
  <c r="J6639" i="18"/>
  <c r="J6640" i="18"/>
  <c r="J6641" i="18"/>
  <c r="J6642" i="18"/>
  <c r="J6643" i="18"/>
  <c r="J6644" i="18"/>
  <c r="J6645" i="18"/>
  <c r="J6646" i="18"/>
  <c r="J6647" i="18"/>
  <c r="J6648" i="18"/>
  <c r="J6649" i="18"/>
  <c r="J6650" i="18"/>
  <c r="J6651" i="18"/>
  <c r="J6652" i="18"/>
  <c r="J6653" i="18"/>
  <c r="J6654" i="18"/>
  <c r="J6655" i="18"/>
  <c r="J6656" i="18"/>
  <c r="J6657" i="18"/>
  <c r="J6658" i="18"/>
  <c r="J6659" i="18"/>
  <c r="J6660" i="18"/>
  <c r="J6661" i="18"/>
  <c r="J6662" i="18"/>
  <c r="J6663" i="18"/>
  <c r="J6664" i="18"/>
  <c r="J6665" i="18"/>
  <c r="J6666" i="18"/>
  <c r="J6667" i="18"/>
  <c r="J6668" i="18"/>
  <c r="J6669" i="18"/>
  <c r="J6670" i="18"/>
  <c r="J6671" i="18"/>
  <c r="J6672" i="18"/>
  <c r="J6673" i="18"/>
  <c r="J6674" i="18"/>
  <c r="J6675" i="18"/>
  <c r="J6676" i="18"/>
  <c r="J6677" i="18"/>
  <c r="J6678" i="18"/>
  <c r="J6679" i="18"/>
  <c r="J6680" i="18"/>
  <c r="J6681" i="18"/>
  <c r="J6682" i="18"/>
  <c r="J6683" i="18"/>
  <c r="J6684" i="18"/>
  <c r="J6685" i="18"/>
  <c r="J6686" i="18"/>
  <c r="J6687" i="18"/>
  <c r="J6688" i="18"/>
  <c r="J6689" i="18"/>
  <c r="J6690" i="18"/>
  <c r="J6691" i="18"/>
  <c r="J6692" i="18"/>
  <c r="J6693" i="18"/>
  <c r="J6694" i="18"/>
  <c r="J6695" i="18"/>
  <c r="J6696" i="18"/>
  <c r="J6697" i="18"/>
  <c r="J6698" i="18"/>
  <c r="J6699" i="18"/>
  <c r="J6700" i="18"/>
  <c r="J6701" i="18"/>
  <c r="J6702" i="18"/>
  <c r="J6703" i="18"/>
  <c r="J6704" i="18"/>
  <c r="J6705" i="18"/>
  <c r="J6706" i="18"/>
  <c r="J6707" i="18"/>
  <c r="J6708" i="18"/>
  <c r="J6709" i="18"/>
  <c r="J6710" i="18"/>
  <c r="J6711" i="18"/>
  <c r="J6712" i="18"/>
  <c r="J6713" i="18"/>
  <c r="J6714" i="18"/>
  <c r="J6715" i="18"/>
  <c r="J6716" i="18"/>
  <c r="J6717" i="18"/>
  <c r="J6718" i="18"/>
  <c r="J6719" i="18"/>
  <c r="J6720" i="18"/>
  <c r="J6721" i="18"/>
  <c r="J6722" i="18"/>
  <c r="J6723" i="18"/>
  <c r="J6724" i="18"/>
  <c r="J6725" i="18"/>
  <c r="J6726" i="18"/>
  <c r="J6727" i="18"/>
  <c r="J6728" i="18"/>
  <c r="J6729" i="18"/>
  <c r="J6730" i="18"/>
  <c r="J6731" i="18"/>
  <c r="J6732" i="18"/>
  <c r="J6733" i="18"/>
  <c r="J6734" i="18"/>
  <c r="J6735" i="18"/>
  <c r="J6736" i="18"/>
  <c r="J6737" i="18"/>
  <c r="J6738" i="18"/>
  <c r="J6739" i="18"/>
  <c r="J6740" i="18"/>
  <c r="J6741" i="18"/>
  <c r="J6742" i="18"/>
  <c r="J6743" i="18"/>
  <c r="J6744" i="18"/>
  <c r="J6745" i="18"/>
  <c r="J6746" i="18"/>
  <c r="J6747" i="18"/>
  <c r="J6748" i="18"/>
  <c r="J6749" i="18"/>
  <c r="J6750" i="18"/>
  <c r="J6751" i="18"/>
  <c r="J6752" i="18"/>
  <c r="J6753" i="18"/>
  <c r="J6754" i="18"/>
  <c r="J6755" i="18"/>
  <c r="J6756" i="18"/>
  <c r="J6757" i="18"/>
  <c r="J6758" i="18"/>
  <c r="J6759" i="18"/>
  <c r="J6760" i="18"/>
  <c r="J6761" i="18"/>
  <c r="J6762" i="18"/>
  <c r="J6763" i="18"/>
  <c r="J6764" i="18"/>
  <c r="J6765" i="18"/>
  <c r="J6766" i="18"/>
  <c r="J6767" i="18"/>
  <c r="J6768" i="18"/>
  <c r="J6769" i="18"/>
  <c r="J6770" i="18"/>
  <c r="J6771" i="18"/>
  <c r="J6772" i="18"/>
  <c r="J6773" i="18"/>
  <c r="J6774" i="18"/>
  <c r="J6775" i="18"/>
  <c r="J6776" i="18"/>
  <c r="J6777" i="18"/>
  <c r="J6778" i="18"/>
  <c r="J6779" i="18"/>
  <c r="J6780" i="18"/>
  <c r="J6781" i="18"/>
  <c r="J6782" i="18"/>
  <c r="J6783" i="18"/>
  <c r="J6784" i="18"/>
  <c r="J6785" i="18"/>
  <c r="J6786" i="18"/>
  <c r="J6787" i="18"/>
  <c r="J6788" i="18"/>
  <c r="J6789" i="18"/>
  <c r="J6790" i="18"/>
  <c r="J6791" i="18"/>
  <c r="J6792" i="18"/>
  <c r="J6793" i="18"/>
  <c r="J6794" i="18"/>
  <c r="J6795" i="18"/>
  <c r="J6796" i="18"/>
  <c r="J6797" i="18"/>
  <c r="J6798" i="18"/>
  <c r="J6799" i="18"/>
  <c r="J6800" i="18"/>
  <c r="J6801" i="18"/>
  <c r="J6802" i="18"/>
  <c r="J6803" i="18"/>
  <c r="J6804" i="18"/>
  <c r="J6805" i="18"/>
  <c r="J6806" i="18"/>
  <c r="J6807" i="18"/>
  <c r="J6808" i="18"/>
  <c r="J6809" i="18"/>
  <c r="J6810" i="18"/>
  <c r="J6811" i="18"/>
  <c r="J6812" i="18"/>
  <c r="J6813" i="18"/>
  <c r="J6814" i="18"/>
  <c r="J6815" i="18"/>
  <c r="J6816" i="18"/>
  <c r="J6817" i="18"/>
  <c r="J6818" i="18"/>
  <c r="J6819" i="18"/>
  <c r="J6820" i="18"/>
  <c r="J6821" i="18"/>
  <c r="J6822" i="18"/>
  <c r="J6823" i="18"/>
  <c r="J6824" i="18"/>
  <c r="J6825" i="18"/>
  <c r="J6826" i="18"/>
  <c r="J6827" i="18"/>
  <c r="J6828" i="18"/>
  <c r="J6829" i="18"/>
  <c r="J6830" i="18"/>
  <c r="J6831" i="18"/>
  <c r="J6832" i="18"/>
  <c r="J6833" i="18"/>
  <c r="J6834" i="18"/>
  <c r="J6835" i="18"/>
  <c r="J6836" i="18"/>
  <c r="J6837" i="18"/>
  <c r="J6838" i="18"/>
  <c r="J6839" i="18"/>
  <c r="J6840" i="18"/>
  <c r="J6841" i="18"/>
  <c r="J6842" i="18"/>
  <c r="J6843" i="18"/>
  <c r="J6844" i="18"/>
  <c r="J6845" i="18"/>
  <c r="J6846" i="18"/>
  <c r="J6847" i="18"/>
  <c r="J6848" i="18"/>
  <c r="J6849" i="18"/>
  <c r="J6850" i="18"/>
  <c r="J6851" i="18"/>
  <c r="J6852" i="18"/>
  <c r="J6853" i="18"/>
  <c r="J6854" i="18"/>
  <c r="J6855" i="18"/>
  <c r="J6856" i="18"/>
  <c r="J6857" i="18"/>
  <c r="J6858" i="18"/>
  <c r="J6859" i="18"/>
  <c r="J6860" i="18"/>
  <c r="J6861" i="18"/>
  <c r="J6862" i="18"/>
  <c r="J6863" i="18"/>
  <c r="J6864" i="18"/>
  <c r="J6865" i="18"/>
  <c r="J6866" i="18"/>
  <c r="J6867" i="18"/>
  <c r="J6868" i="18"/>
  <c r="J6869" i="18"/>
  <c r="J6870" i="18"/>
  <c r="J6871" i="18"/>
  <c r="J6872" i="18"/>
  <c r="J6873" i="18"/>
  <c r="J6874" i="18"/>
  <c r="J6875" i="18"/>
  <c r="J6876" i="18"/>
  <c r="J6877" i="18"/>
  <c r="J6878" i="18"/>
  <c r="J6879" i="18"/>
  <c r="J6880" i="18"/>
  <c r="J6881" i="18"/>
  <c r="J6882" i="18"/>
  <c r="J6883" i="18"/>
  <c r="J6884" i="18"/>
  <c r="J6885" i="18"/>
  <c r="J6886" i="18"/>
  <c r="J6887" i="18"/>
  <c r="J6888" i="18"/>
  <c r="J6889" i="18"/>
  <c r="J6890" i="18"/>
  <c r="J6891" i="18"/>
  <c r="J6892" i="18"/>
  <c r="J6893" i="18"/>
  <c r="J6894" i="18"/>
  <c r="J6895" i="18"/>
  <c r="J6896" i="18"/>
  <c r="J6897" i="18"/>
  <c r="J6898" i="18"/>
  <c r="J6899" i="18"/>
  <c r="J6900" i="18"/>
  <c r="J6901" i="18"/>
  <c r="J6902" i="18"/>
  <c r="J6903" i="18"/>
  <c r="J6904" i="18"/>
  <c r="J6905" i="18"/>
  <c r="J6906" i="18"/>
  <c r="J6907" i="18"/>
  <c r="J6908" i="18"/>
  <c r="J6909" i="18"/>
  <c r="J6910" i="18"/>
  <c r="J6911" i="18"/>
  <c r="J6912" i="18"/>
  <c r="J6913" i="18"/>
  <c r="J6914" i="18"/>
  <c r="J6915" i="18"/>
  <c r="J6916" i="18"/>
  <c r="J6917" i="18"/>
  <c r="J6918" i="18"/>
  <c r="J6919" i="18"/>
  <c r="J6920" i="18"/>
  <c r="J6921" i="18"/>
  <c r="J6922" i="18"/>
  <c r="J6923" i="18"/>
  <c r="J6924" i="18"/>
  <c r="J6925" i="18"/>
  <c r="J6926" i="18"/>
  <c r="J6927" i="18"/>
  <c r="J6928" i="18"/>
  <c r="J6929" i="18"/>
  <c r="J6930" i="18"/>
  <c r="J6931" i="18"/>
  <c r="J6932" i="18"/>
  <c r="J6933" i="18"/>
  <c r="J6934" i="18"/>
  <c r="J6935" i="18"/>
  <c r="J6936" i="18"/>
  <c r="J6937" i="18"/>
  <c r="J6938" i="18"/>
  <c r="J6939" i="18"/>
  <c r="J6940" i="18"/>
  <c r="J6941" i="18"/>
  <c r="J6942" i="18"/>
  <c r="J6943" i="18"/>
  <c r="J6944" i="18"/>
  <c r="J6945" i="18"/>
  <c r="J6946" i="18"/>
  <c r="J6947" i="18"/>
  <c r="J6948" i="18"/>
  <c r="J6949" i="18"/>
  <c r="J6950" i="18"/>
  <c r="J6951" i="18"/>
  <c r="J6952" i="18"/>
  <c r="J6953" i="18"/>
  <c r="J6954" i="18"/>
  <c r="J6955" i="18"/>
  <c r="J6956" i="18"/>
  <c r="J6957" i="18"/>
  <c r="J6958" i="18"/>
  <c r="J6959" i="18"/>
  <c r="J6960" i="18"/>
  <c r="J6961" i="18"/>
  <c r="J6962" i="18"/>
  <c r="J6963" i="18"/>
  <c r="J6964" i="18"/>
  <c r="J6965" i="18"/>
  <c r="J6966" i="18"/>
  <c r="J6967" i="18"/>
  <c r="J6968" i="18"/>
  <c r="J6969" i="18"/>
  <c r="J6970" i="18"/>
  <c r="J6971" i="18"/>
  <c r="J6972" i="18"/>
  <c r="J6973" i="18"/>
  <c r="J6974" i="18"/>
  <c r="J6975" i="18"/>
  <c r="J6976" i="18"/>
  <c r="J6977" i="18"/>
  <c r="J6978" i="18"/>
  <c r="J6979" i="18"/>
  <c r="J6980" i="18"/>
  <c r="J6981" i="18"/>
  <c r="J6982" i="18"/>
  <c r="J6983" i="18"/>
  <c r="J6984" i="18"/>
  <c r="J6985" i="18"/>
  <c r="J6986" i="18"/>
  <c r="J6987" i="18"/>
  <c r="J6988" i="18"/>
  <c r="J6989" i="18"/>
  <c r="J6990" i="18"/>
  <c r="J6991" i="18"/>
  <c r="J6992" i="18"/>
  <c r="J6993" i="18"/>
  <c r="J6994" i="18"/>
  <c r="J6995" i="18"/>
  <c r="J6996" i="18"/>
  <c r="J6997" i="18"/>
  <c r="J6998" i="18"/>
  <c r="J6999" i="18"/>
  <c r="J7000" i="18"/>
  <c r="J7001" i="18"/>
  <c r="J7002" i="18"/>
  <c r="J7003" i="18"/>
  <c r="J7004" i="18"/>
  <c r="J7005" i="18"/>
  <c r="J7006" i="18"/>
  <c r="J7007" i="18"/>
  <c r="J7008" i="18"/>
  <c r="J7009" i="18"/>
  <c r="J7010" i="18"/>
  <c r="J7011" i="18"/>
  <c r="J7012" i="18"/>
  <c r="J7013" i="18"/>
  <c r="J7014" i="18"/>
  <c r="J7015" i="18"/>
  <c r="J7016" i="18"/>
  <c r="J7017" i="18"/>
  <c r="J7018" i="18"/>
  <c r="J7019" i="18"/>
  <c r="J7020" i="18"/>
  <c r="J7021" i="18"/>
  <c r="J7022" i="18"/>
  <c r="J7023" i="18"/>
  <c r="J7024" i="18"/>
  <c r="J7025" i="18"/>
  <c r="J7026" i="18"/>
  <c r="J7027" i="18"/>
  <c r="J7028" i="18"/>
  <c r="J7029" i="18"/>
  <c r="J7030" i="18"/>
  <c r="J7031" i="18"/>
  <c r="J7032" i="18"/>
  <c r="J7033" i="18"/>
  <c r="J7034" i="18"/>
  <c r="J7035" i="18"/>
  <c r="J7036" i="18"/>
  <c r="J7037" i="18"/>
  <c r="J7038" i="18"/>
  <c r="J7039" i="18"/>
  <c r="J7040" i="18"/>
  <c r="J7041" i="18"/>
  <c r="J7042" i="18"/>
  <c r="J7043" i="18"/>
  <c r="J7044" i="18"/>
  <c r="J7045" i="18"/>
  <c r="J7046" i="18"/>
  <c r="J7047" i="18"/>
  <c r="J7048" i="18"/>
  <c r="J7049" i="18"/>
  <c r="J7050" i="18"/>
  <c r="J7051" i="18"/>
  <c r="J7052" i="18"/>
  <c r="J7053" i="18"/>
  <c r="J7054" i="18"/>
  <c r="J7055" i="18"/>
  <c r="J7056" i="18"/>
  <c r="J7057" i="18"/>
  <c r="J7058" i="18"/>
  <c r="J7059" i="18"/>
  <c r="J7060" i="18"/>
  <c r="J7061" i="18"/>
  <c r="J7062" i="18"/>
  <c r="J7063" i="18"/>
  <c r="J7064" i="18"/>
  <c r="J7065" i="18"/>
  <c r="J7066" i="18"/>
  <c r="J7067" i="18"/>
  <c r="J7068" i="18"/>
  <c r="J7069" i="18"/>
  <c r="J7070" i="18"/>
  <c r="J7071" i="18"/>
  <c r="J7072" i="18"/>
  <c r="J7073" i="18"/>
  <c r="J7074" i="18"/>
  <c r="J7075" i="18"/>
  <c r="J7076" i="18"/>
  <c r="J7077" i="18"/>
  <c r="J7078" i="18"/>
  <c r="J7079" i="18"/>
  <c r="J7080" i="18"/>
  <c r="J7081" i="18"/>
  <c r="J7082" i="18"/>
  <c r="J7083" i="18"/>
  <c r="J7084" i="18"/>
  <c r="J7085" i="18"/>
  <c r="J7086" i="18"/>
  <c r="J7087" i="18"/>
  <c r="J7088" i="18"/>
  <c r="J7089" i="18"/>
  <c r="J7090" i="18"/>
  <c r="J7091" i="18"/>
  <c r="J7092" i="18"/>
  <c r="J7093" i="18"/>
  <c r="J7094" i="18"/>
  <c r="J7095" i="18"/>
  <c r="J7096" i="18"/>
  <c r="J7097" i="18"/>
  <c r="J7098" i="18"/>
  <c r="J7099" i="18"/>
  <c r="J7100" i="18"/>
  <c r="J7101" i="18"/>
  <c r="J7102" i="18"/>
  <c r="J7103" i="18"/>
  <c r="J7104" i="18"/>
  <c r="J7105" i="18"/>
  <c r="J7106" i="18"/>
  <c r="J7107" i="18"/>
  <c r="J7108" i="18"/>
  <c r="J7109" i="18"/>
  <c r="J7110" i="18"/>
  <c r="J7111" i="18"/>
  <c r="J7112" i="18"/>
  <c r="J7113" i="18"/>
  <c r="J7114" i="18"/>
  <c r="J7115" i="18"/>
  <c r="J7116" i="18"/>
  <c r="J7117" i="18"/>
  <c r="J7118" i="18"/>
  <c r="J7119" i="18"/>
  <c r="J7120" i="18"/>
  <c r="J7121" i="18"/>
  <c r="J7122" i="18"/>
  <c r="J7123" i="18"/>
  <c r="J7124" i="18"/>
  <c r="J7125" i="18"/>
  <c r="J7126" i="18"/>
  <c r="J7127" i="18"/>
  <c r="J7128" i="18"/>
  <c r="J7129" i="18"/>
  <c r="J7130" i="18"/>
  <c r="J7131" i="18"/>
  <c r="J7132" i="18"/>
  <c r="J7133" i="18"/>
  <c r="J7134" i="18"/>
  <c r="J7135" i="18"/>
  <c r="J7136" i="18"/>
  <c r="J7137" i="18"/>
  <c r="J7138" i="18"/>
  <c r="J7139" i="18"/>
  <c r="J7140" i="18"/>
  <c r="J7141" i="18"/>
  <c r="J7142" i="18"/>
  <c r="J7143" i="18"/>
  <c r="J7144" i="18"/>
  <c r="J7145" i="18"/>
  <c r="J7146" i="18"/>
  <c r="J7147" i="18"/>
  <c r="J7148" i="18"/>
  <c r="J7149" i="18"/>
  <c r="J7150" i="18"/>
  <c r="J7151" i="18"/>
  <c r="J7152" i="18"/>
  <c r="J7153" i="18"/>
  <c r="J7154" i="18"/>
  <c r="J7155" i="18"/>
  <c r="J7156" i="18"/>
  <c r="J7157" i="18"/>
  <c r="J7158" i="18"/>
  <c r="J7159" i="18"/>
  <c r="J7160" i="18"/>
  <c r="J7161" i="18"/>
  <c r="J7162" i="18"/>
  <c r="J7163" i="18"/>
  <c r="J7164" i="18"/>
  <c r="J7165" i="18"/>
  <c r="J7166" i="18"/>
  <c r="J7167" i="18"/>
  <c r="J7168" i="18"/>
  <c r="J7169" i="18"/>
  <c r="J7170" i="18"/>
  <c r="J7171" i="18"/>
  <c r="J7172" i="18"/>
  <c r="J7173" i="18"/>
  <c r="J7174" i="18"/>
  <c r="J7175" i="18"/>
  <c r="J7176" i="18"/>
  <c r="J7177" i="18"/>
  <c r="J7178" i="18"/>
  <c r="J7179" i="18"/>
  <c r="J7180" i="18"/>
  <c r="J7181" i="18"/>
  <c r="J7182" i="18"/>
  <c r="J7183" i="18"/>
  <c r="J7184" i="18"/>
  <c r="J7185" i="18"/>
  <c r="J7186" i="18"/>
  <c r="J7187" i="18"/>
  <c r="J7188" i="18"/>
  <c r="J7189" i="18"/>
  <c r="J7190" i="18"/>
  <c r="J7191" i="18"/>
  <c r="J7192" i="18"/>
  <c r="J7193" i="18"/>
  <c r="J7194" i="18"/>
  <c r="J7195" i="18"/>
  <c r="J7196" i="18"/>
  <c r="J7197" i="18"/>
  <c r="J7198" i="18"/>
  <c r="J7199" i="18"/>
  <c r="J7200" i="18"/>
  <c r="J7201" i="18"/>
  <c r="J7202" i="18"/>
  <c r="J7203" i="18"/>
  <c r="J7204" i="18"/>
  <c r="J7205" i="18"/>
  <c r="J7206" i="18"/>
  <c r="J7207" i="18"/>
  <c r="J7208" i="18"/>
  <c r="J7209" i="18"/>
  <c r="J7210" i="18"/>
  <c r="J7211" i="18"/>
  <c r="J7212" i="18"/>
  <c r="J7213" i="18"/>
  <c r="J7214" i="18"/>
  <c r="J7215" i="18"/>
  <c r="J7216" i="18"/>
  <c r="J7217" i="18"/>
  <c r="J7218" i="18"/>
  <c r="J7219" i="18"/>
  <c r="J7220" i="18"/>
  <c r="J7221" i="18"/>
  <c r="J7222" i="18"/>
  <c r="J7223" i="18"/>
  <c r="J7224" i="18"/>
  <c r="J7225" i="18"/>
  <c r="J7226" i="18"/>
  <c r="J7227" i="18"/>
  <c r="J7228" i="18"/>
  <c r="J7229" i="18"/>
  <c r="J7230" i="18"/>
  <c r="J7231" i="18"/>
  <c r="J7232" i="18"/>
  <c r="J7233" i="18"/>
  <c r="J7234" i="18"/>
  <c r="J7235" i="18"/>
  <c r="J7236" i="18"/>
  <c r="J7237" i="18"/>
  <c r="J7238" i="18"/>
  <c r="J7239" i="18"/>
  <c r="J7240" i="18"/>
  <c r="J7241" i="18"/>
  <c r="J7242" i="18"/>
  <c r="J7243" i="18"/>
  <c r="J7244" i="18"/>
  <c r="J7245" i="18"/>
  <c r="J7246" i="18"/>
  <c r="J7247" i="18"/>
  <c r="J7248" i="18"/>
  <c r="J7249" i="18"/>
  <c r="J7250" i="18"/>
  <c r="J7251" i="18"/>
  <c r="J7252" i="18"/>
  <c r="J7253" i="18"/>
  <c r="J7254" i="18"/>
  <c r="J7255" i="18"/>
  <c r="J7256" i="18"/>
  <c r="J7257" i="18"/>
  <c r="J7258" i="18"/>
  <c r="J7259" i="18"/>
  <c r="J7260" i="18"/>
  <c r="J7261" i="18"/>
  <c r="J7262" i="18"/>
  <c r="J7263" i="18"/>
  <c r="J7264" i="18"/>
  <c r="J7265" i="18"/>
  <c r="J7266" i="18"/>
  <c r="J7267" i="18"/>
  <c r="J7268" i="18"/>
  <c r="J7269" i="18"/>
  <c r="J7270" i="18"/>
  <c r="J7271" i="18"/>
  <c r="J7272" i="18"/>
  <c r="J7273" i="18"/>
  <c r="J7274" i="18"/>
  <c r="J7275" i="18"/>
  <c r="J7276" i="18"/>
  <c r="J7277" i="18"/>
  <c r="J7278" i="18"/>
  <c r="J7279" i="18"/>
  <c r="J7280" i="18"/>
  <c r="J7281" i="18"/>
  <c r="J7282" i="18"/>
  <c r="J7283" i="18"/>
  <c r="J7284" i="18"/>
  <c r="J7285" i="18"/>
  <c r="J7286" i="18"/>
  <c r="J7287" i="18"/>
  <c r="J7288" i="18"/>
  <c r="J7289" i="18"/>
  <c r="J7290" i="18"/>
  <c r="J7291" i="18"/>
  <c r="J7292" i="18"/>
  <c r="J7293" i="18"/>
  <c r="J7294" i="18"/>
  <c r="J7295" i="18"/>
  <c r="J7296" i="18"/>
  <c r="J7297" i="18"/>
  <c r="J7298" i="18"/>
  <c r="J7299" i="18"/>
  <c r="J7300" i="18"/>
  <c r="J7301" i="18"/>
  <c r="J7302" i="18"/>
  <c r="J7303" i="18"/>
  <c r="J7304" i="18"/>
  <c r="J7305" i="18"/>
  <c r="J7306" i="18"/>
  <c r="J7307" i="18"/>
  <c r="J7308" i="18"/>
  <c r="J7309" i="18"/>
  <c r="J7310" i="18"/>
  <c r="J7311" i="18"/>
  <c r="J7312" i="18"/>
  <c r="J7313" i="18"/>
  <c r="J7314" i="18"/>
  <c r="J7315" i="18"/>
  <c r="J7316" i="18"/>
  <c r="J7317" i="18"/>
  <c r="J7318" i="18"/>
  <c r="J7319" i="18"/>
  <c r="J7320" i="18"/>
  <c r="J7321" i="18"/>
  <c r="J7322" i="18"/>
  <c r="J7323" i="18"/>
  <c r="J7324" i="18"/>
  <c r="J7325" i="18"/>
  <c r="J7326" i="18"/>
  <c r="J7327" i="18"/>
  <c r="J7328" i="18"/>
  <c r="J7329" i="18"/>
  <c r="J7330" i="18"/>
  <c r="J7331" i="18"/>
  <c r="J7332" i="18"/>
  <c r="J7333" i="18"/>
  <c r="J7334" i="18"/>
  <c r="J7335" i="18"/>
  <c r="J7336" i="18"/>
  <c r="J7337" i="18"/>
  <c r="J7338" i="18"/>
  <c r="J7339" i="18"/>
  <c r="J7340" i="18"/>
  <c r="J7341" i="18"/>
  <c r="J7342" i="18"/>
  <c r="J7343" i="18"/>
  <c r="J7344" i="18"/>
  <c r="J7345" i="18"/>
  <c r="J7346" i="18"/>
  <c r="J7347" i="18"/>
  <c r="J7348" i="18"/>
  <c r="J7349" i="18"/>
  <c r="J7350" i="18"/>
  <c r="J7351" i="18"/>
  <c r="J7352" i="18"/>
  <c r="J7353" i="18"/>
  <c r="J7354" i="18"/>
  <c r="J7355" i="18"/>
  <c r="J7356" i="18"/>
  <c r="J7357" i="18"/>
  <c r="J7358" i="18"/>
  <c r="J7359" i="18"/>
  <c r="J7360" i="18"/>
  <c r="J7361" i="18"/>
  <c r="J7362" i="18"/>
  <c r="J7363" i="18"/>
  <c r="J7364" i="18"/>
  <c r="J7365" i="18"/>
  <c r="J7366" i="18"/>
  <c r="J7367" i="18"/>
  <c r="J7368" i="18"/>
  <c r="J7369" i="18"/>
  <c r="J7370" i="18"/>
  <c r="J7371" i="18"/>
  <c r="J7372" i="18"/>
  <c r="J7373" i="18"/>
  <c r="J7374" i="18"/>
  <c r="J7375" i="18"/>
  <c r="J7376" i="18"/>
  <c r="J7377" i="18"/>
  <c r="J7378" i="18"/>
  <c r="J7379" i="18"/>
  <c r="J7380" i="18"/>
  <c r="J7381" i="18"/>
  <c r="J7382" i="18"/>
  <c r="J7383" i="18"/>
  <c r="J7384" i="18"/>
  <c r="J7385" i="18"/>
  <c r="J7386" i="18"/>
  <c r="J7387" i="18"/>
  <c r="J7388" i="18"/>
  <c r="J7389" i="18"/>
  <c r="J7390" i="18"/>
  <c r="J7391" i="18"/>
  <c r="J7392" i="18"/>
  <c r="J7393" i="18"/>
  <c r="J7394" i="18"/>
  <c r="J7395" i="18"/>
  <c r="J7396" i="18"/>
  <c r="J7397" i="18"/>
  <c r="J7398" i="18"/>
  <c r="J7399" i="18"/>
  <c r="J7400" i="18"/>
  <c r="J7401" i="18"/>
  <c r="J7402" i="18"/>
  <c r="J7403" i="18"/>
  <c r="J7404" i="18"/>
  <c r="J7405" i="18"/>
  <c r="J7406" i="18"/>
  <c r="J7407" i="18"/>
  <c r="J7408" i="18"/>
  <c r="J7409" i="18"/>
  <c r="J7410" i="18"/>
  <c r="J7411" i="18"/>
  <c r="J7412" i="18"/>
  <c r="J7413" i="18"/>
  <c r="J7414" i="18"/>
  <c r="J7415" i="18"/>
  <c r="J7416" i="18"/>
  <c r="J7417" i="18"/>
  <c r="J7418" i="18"/>
  <c r="J7419" i="18"/>
  <c r="J7420" i="18"/>
  <c r="J7421" i="18"/>
  <c r="J7422" i="18"/>
  <c r="J7423" i="18"/>
  <c r="J7424" i="18"/>
  <c r="J7425" i="18"/>
  <c r="J7426" i="18"/>
  <c r="J7427" i="18"/>
  <c r="J7428" i="18"/>
  <c r="J7429" i="18"/>
  <c r="J7430" i="18"/>
  <c r="J7431" i="18"/>
  <c r="J7432" i="18"/>
  <c r="J7433" i="18"/>
  <c r="J7434" i="18"/>
  <c r="J7435" i="18"/>
  <c r="J7436" i="18"/>
  <c r="J7437" i="18"/>
  <c r="J7438" i="18"/>
  <c r="J7439" i="18"/>
  <c r="J7440" i="18"/>
  <c r="J7441" i="18"/>
  <c r="J7442" i="18"/>
  <c r="J7443" i="18"/>
  <c r="J7444" i="18"/>
  <c r="J7445" i="18"/>
  <c r="J7446" i="18"/>
  <c r="J7447" i="18"/>
  <c r="J7448" i="18"/>
  <c r="J7449" i="18"/>
  <c r="J7450" i="18"/>
  <c r="J7451" i="18"/>
  <c r="J7452" i="18"/>
  <c r="J7453" i="18"/>
  <c r="J7454" i="18"/>
  <c r="J7455" i="18"/>
  <c r="J7456" i="18"/>
  <c r="J7457" i="18"/>
  <c r="J7458" i="18"/>
  <c r="J7459" i="18"/>
  <c r="J7460" i="18"/>
  <c r="J7461" i="18"/>
  <c r="J7462" i="18"/>
  <c r="J7463" i="18"/>
  <c r="J7464" i="18"/>
  <c r="J7465" i="18"/>
  <c r="J7466" i="18"/>
  <c r="J7467" i="18"/>
  <c r="J7468" i="18"/>
  <c r="J7469" i="18"/>
  <c r="J7470" i="18"/>
  <c r="J7471" i="18"/>
  <c r="J7472" i="18"/>
  <c r="J7473" i="18"/>
  <c r="J7474" i="18"/>
  <c r="J7475" i="18"/>
  <c r="J7476" i="18"/>
  <c r="J7477" i="18"/>
  <c r="J7478" i="18"/>
  <c r="J7479" i="18"/>
  <c r="J7480" i="18"/>
  <c r="J7481" i="18"/>
  <c r="J7482" i="18"/>
  <c r="J7483" i="18"/>
  <c r="J7484" i="18"/>
  <c r="J7485" i="18"/>
  <c r="J7486" i="18"/>
  <c r="J7487" i="18"/>
  <c r="J7488" i="18"/>
  <c r="J7489" i="18"/>
  <c r="J7490" i="18"/>
  <c r="J7491" i="18"/>
  <c r="J7492" i="18"/>
  <c r="J7493" i="18"/>
  <c r="J7494" i="18"/>
  <c r="J7495" i="18"/>
  <c r="J7496" i="18"/>
  <c r="J7497" i="18"/>
  <c r="J7498" i="18"/>
  <c r="J7499" i="18"/>
  <c r="J7500" i="18"/>
  <c r="J7501" i="18"/>
  <c r="J7502" i="18"/>
  <c r="J7503" i="18"/>
  <c r="J7504" i="18"/>
  <c r="J7505" i="18"/>
  <c r="J7506" i="18"/>
  <c r="J7507" i="18"/>
  <c r="J7508" i="18"/>
  <c r="J7509" i="18"/>
  <c r="J7510" i="18"/>
  <c r="J7511" i="18"/>
  <c r="J7512" i="18"/>
  <c r="J7513" i="18"/>
  <c r="J7514" i="18"/>
  <c r="J7515" i="18"/>
  <c r="J7516" i="18"/>
  <c r="J7517" i="18"/>
  <c r="J7518" i="18"/>
  <c r="J7519" i="18"/>
  <c r="J7520" i="18"/>
  <c r="J7521" i="18"/>
  <c r="J7522" i="18"/>
  <c r="J7523" i="18"/>
  <c r="J7524" i="18"/>
  <c r="J7525" i="18"/>
  <c r="J7526" i="18"/>
  <c r="J7527" i="18"/>
  <c r="J7528" i="18"/>
  <c r="J7529" i="18"/>
  <c r="J7530" i="18"/>
  <c r="J7531" i="18"/>
  <c r="J7532" i="18"/>
  <c r="J7533" i="18"/>
  <c r="J7534" i="18"/>
  <c r="J7535" i="18"/>
  <c r="J7536" i="18"/>
  <c r="J7537" i="18"/>
  <c r="J7538" i="18"/>
  <c r="J7539" i="18"/>
  <c r="J7540" i="18"/>
  <c r="J7541" i="18"/>
  <c r="J7542" i="18"/>
  <c r="J7543" i="18"/>
  <c r="J7544" i="18"/>
  <c r="J7545" i="18"/>
  <c r="J7546" i="18"/>
  <c r="J7547" i="18"/>
  <c r="J7548" i="18"/>
  <c r="J7549" i="18"/>
  <c r="J7550" i="18"/>
  <c r="J7551" i="18"/>
  <c r="J7552" i="18"/>
  <c r="J7553" i="18"/>
  <c r="J7554" i="18"/>
  <c r="J7555" i="18"/>
  <c r="J7556" i="18"/>
  <c r="J7557" i="18"/>
  <c r="J7558" i="18"/>
  <c r="J7559" i="18"/>
  <c r="J7560" i="18"/>
  <c r="J7561" i="18"/>
  <c r="J7562" i="18"/>
  <c r="J7563" i="18"/>
  <c r="J7564" i="18"/>
  <c r="J7565" i="18"/>
  <c r="J7566" i="18"/>
  <c r="J7567" i="18"/>
  <c r="J7568" i="18"/>
  <c r="J7569" i="18"/>
  <c r="J7570" i="18"/>
  <c r="J7571" i="18"/>
  <c r="J7572" i="18"/>
  <c r="J7573" i="18"/>
  <c r="J7574" i="18"/>
  <c r="J7575" i="18"/>
  <c r="J7576" i="18"/>
  <c r="J7577" i="18"/>
  <c r="J7578" i="18"/>
  <c r="J7579" i="18"/>
  <c r="J7580" i="18"/>
  <c r="J7581" i="18"/>
  <c r="J7582" i="18"/>
  <c r="J7583" i="18"/>
  <c r="J7584" i="18"/>
  <c r="J7585" i="18"/>
  <c r="J7586" i="18"/>
  <c r="J7587" i="18"/>
  <c r="J7588" i="18"/>
  <c r="J7589" i="18"/>
  <c r="J7590" i="18"/>
  <c r="J7591" i="18"/>
  <c r="J7592" i="18"/>
  <c r="J7593" i="18"/>
  <c r="J7594" i="18"/>
  <c r="J7595" i="18"/>
  <c r="J7596" i="18"/>
  <c r="J7597" i="18"/>
  <c r="J7598" i="18"/>
  <c r="J7599" i="18"/>
  <c r="J7600" i="18"/>
  <c r="J7601" i="18"/>
  <c r="J7602" i="18"/>
  <c r="J7603" i="18"/>
  <c r="J7604" i="18"/>
  <c r="J7605" i="18"/>
  <c r="J7606" i="18"/>
  <c r="J7607" i="18"/>
  <c r="J7608" i="18"/>
  <c r="J7609" i="18"/>
  <c r="J7610" i="18"/>
  <c r="J7611" i="18"/>
  <c r="J7612" i="18"/>
  <c r="J7613" i="18"/>
  <c r="J7614" i="18"/>
  <c r="J7615" i="18"/>
  <c r="J7616" i="18"/>
  <c r="J7617" i="18"/>
  <c r="J7618" i="18"/>
  <c r="J7619" i="18"/>
  <c r="J7620" i="18"/>
  <c r="J7621" i="18"/>
  <c r="J7622" i="18"/>
  <c r="J7623" i="18"/>
  <c r="J7624" i="18"/>
  <c r="J7625" i="18"/>
  <c r="J7626" i="18"/>
  <c r="J7627" i="18"/>
  <c r="J7628" i="18"/>
  <c r="J7629" i="18"/>
  <c r="J7630" i="18"/>
  <c r="J7631" i="18"/>
  <c r="J7632" i="18"/>
  <c r="J7633" i="18"/>
  <c r="J7634" i="18"/>
  <c r="J7635" i="18"/>
  <c r="J7636" i="18"/>
  <c r="J7637" i="18"/>
  <c r="J7638" i="18"/>
  <c r="J7639" i="18"/>
  <c r="J7640" i="18"/>
  <c r="J7641" i="18"/>
  <c r="J7642" i="18"/>
  <c r="J7643" i="18"/>
  <c r="J7644" i="18"/>
  <c r="J7645" i="18"/>
  <c r="J7646" i="18"/>
  <c r="J7647" i="18"/>
  <c r="J7648" i="18"/>
  <c r="J7649" i="18"/>
  <c r="J7650" i="18"/>
  <c r="J7651" i="18"/>
  <c r="J7652" i="18"/>
  <c r="J7653" i="18"/>
  <c r="J7654" i="18"/>
  <c r="J7655" i="18"/>
  <c r="J7656" i="18"/>
  <c r="J7657" i="18"/>
  <c r="J7658" i="18"/>
  <c r="J7659" i="18"/>
  <c r="J7660" i="18"/>
  <c r="J7661" i="18"/>
  <c r="J7662" i="18"/>
  <c r="J7663" i="18"/>
  <c r="J7664" i="18"/>
  <c r="J7665" i="18"/>
  <c r="J7666" i="18"/>
  <c r="J7667" i="18"/>
  <c r="J7668" i="18"/>
  <c r="J7669" i="18"/>
  <c r="J7670" i="18"/>
  <c r="J7671" i="18"/>
  <c r="J7672" i="18"/>
  <c r="J7673" i="18"/>
  <c r="J7674" i="18"/>
  <c r="J7675" i="18"/>
  <c r="J7676" i="18"/>
  <c r="J7677" i="18"/>
  <c r="J7678" i="18"/>
  <c r="J7679" i="18"/>
  <c r="J7680" i="18"/>
  <c r="J7681" i="18"/>
  <c r="J7682" i="18"/>
  <c r="J7683" i="18"/>
  <c r="J7684" i="18"/>
  <c r="J7685" i="18"/>
  <c r="J7686" i="18"/>
  <c r="J7687" i="18"/>
  <c r="J7688" i="18"/>
  <c r="J7689" i="18"/>
  <c r="J7690" i="18"/>
  <c r="J7691" i="18"/>
  <c r="J7692" i="18"/>
  <c r="J7693" i="18"/>
  <c r="J7694" i="18"/>
  <c r="J7695" i="18"/>
  <c r="J7696" i="18"/>
  <c r="J7697" i="18"/>
  <c r="J7698" i="18"/>
  <c r="J7699" i="18"/>
  <c r="J7700" i="18"/>
  <c r="J7701" i="18"/>
  <c r="J7702" i="18"/>
  <c r="J7703" i="18"/>
  <c r="J7704" i="18"/>
  <c r="J7705" i="18"/>
  <c r="J7706" i="18"/>
  <c r="J7707" i="18"/>
  <c r="J7708" i="18"/>
  <c r="J7709" i="18"/>
  <c r="J7710" i="18"/>
  <c r="J7711" i="18"/>
  <c r="J7712" i="18"/>
  <c r="J7713" i="18"/>
  <c r="J7714" i="18"/>
  <c r="J7715" i="18"/>
  <c r="J7716" i="18"/>
  <c r="J7717" i="18"/>
  <c r="J7718" i="18"/>
  <c r="J7719" i="18"/>
  <c r="J7720" i="18"/>
  <c r="J7721" i="18"/>
  <c r="J7722" i="18"/>
  <c r="J7723" i="18"/>
  <c r="J7724" i="18"/>
  <c r="J7725" i="18"/>
  <c r="J7726" i="18"/>
  <c r="J7727" i="18"/>
  <c r="J7728" i="18"/>
  <c r="J7729" i="18"/>
  <c r="J7730" i="18"/>
  <c r="J7731" i="18"/>
  <c r="J7732" i="18"/>
  <c r="J7733" i="18"/>
  <c r="J7734" i="18"/>
  <c r="J7735" i="18"/>
  <c r="J7736" i="18"/>
  <c r="J7737" i="18"/>
  <c r="J7738" i="18"/>
  <c r="J7739" i="18"/>
  <c r="J7740" i="18"/>
  <c r="J7741" i="18"/>
  <c r="J7742" i="18"/>
  <c r="J7743" i="18"/>
  <c r="J7744" i="18"/>
  <c r="J7745" i="18"/>
  <c r="J7746" i="18"/>
  <c r="J7747" i="18"/>
  <c r="J7748" i="18"/>
  <c r="J7749" i="18"/>
  <c r="J7750" i="18"/>
  <c r="J7751" i="18"/>
  <c r="J7752" i="18"/>
  <c r="J7753" i="18"/>
  <c r="J7754" i="18"/>
  <c r="J7755" i="18"/>
  <c r="J7756" i="18"/>
  <c r="J7757" i="18"/>
  <c r="J7758" i="18"/>
  <c r="J7759" i="18"/>
  <c r="J7760" i="18"/>
  <c r="J7761" i="18"/>
  <c r="J7762" i="18"/>
  <c r="J7763" i="18"/>
  <c r="J7764" i="18"/>
  <c r="J7765" i="18"/>
  <c r="J7766" i="18"/>
  <c r="J7767" i="18"/>
  <c r="J7768" i="18"/>
  <c r="J7769" i="18"/>
  <c r="J7770" i="18"/>
  <c r="J7771" i="18"/>
  <c r="J7772" i="18"/>
  <c r="J7773" i="18"/>
  <c r="J7774" i="18"/>
  <c r="J7775" i="18"/>
  <c r="J7776" i="18"/>
  <c r="J7777" i="18"/>
  <c r="J7778" i="18"/>
  <c r="J7779" i="18"/>
  <c r="J7780" i="18"/>
  <c r="J7781" i="18"/>
  <c r="J7782" i="18"/>
  <c r="J7783" i="18"/>
  <c r="J7784" i="18"/>
  <c r="J7785" i="18"/>
  <c r="J7786" i="18"/>
  <c r="J7787" i="18"/>
  <c r="J7788" i="18"/>
  <c r="J7789" i="18"/>
  <c r="J7790" i="18"/>
  <c r="J7791" i="18"/>
  <c r="J7792" i="18"/>
  <c r="J7793" i="18"/>
  <c r="J7794" i="18"/>
  <c r="J7795" i="18"/>
  <c r="J7796" i="18"/>
  <c r="J7797" i="18"/>
  <c r="J7798" i="18"/>
  <c r="J7799" i="18"/>
  <c r="J7800" i="18"/>
  <c r="J7801" i="18"/>
  <c r="J7802" i="18"/>
  <c r="J7803" i="18"/>
  <c r="J7804" i="18"/>
  <c r="J7805" i="18"/>
  <c r="J7806" i="18"/>
  <c r="J7807" i="18"/>
  <c r="J7808" i="18"/>
  <c r="J7809" i="18"/>
  <c r="J7810" i="18"/>
  <c r="J7811" i="18"/>
  <c r="J7812" i="18"/>
  <c r="J7813" i="18"/>
  <c r="J7814" i="18"/>
  <c r="J7815" i="18"/>
  <c r="J7816" i="18"/>
  <c r="J7817" i="18"/>
  <c r="J7818" i="18"/>
  <c r="J7819" i="18"/>
  <c r="J7820" i="18"/>
  <c r="J7821" i="18"/>
  <c r="J7822" i="18"/>
  <c r="J7823" i="18"/>
  <c r="J7824" i="18"/>
  <c r="J7825" i="18"/>
  <c r="J7826" i="18"/>
  <c r="J7827" i="18"/>
  <c r="J7828" i="18"/>
  <c r="J7829" i="18"/>
  <c r="J7830" i="18"/>
  <c r="J7831" i="18"/>
  <c r="J7832" i="18"/>
  <c r="J7833" i="18"/>
  <c r="J7834" i="18"/>
  <c r="J7835" i="18"/>
  <c r="J7836" i="18"/>
  <c r="J7837" i="18"/>
  <c r="J7838" i="18"/>
  <c r="J7839" i="18"/>
  <c r="J7840" i="18"/>
  <c r="J7841" i="18"/>
  <c r="J7842" i="18"/>
  <c r="J7843" i="18"/>
  <c r="J7844" i="18"/>
  <c r="J7845" i="18"/>
  <c r="J7846" i="18"/>
  <c r="J7847" i="18"/>
  <c r="J7848" i="18"/>
  <c r="J7849" i="18"/>
  <c r="J7850" i="18"/>
  <c r="J7851" i="18"/>
  <c r="J7852" i="18"/>
  <c r="J7853" i="18"/>
  <c r="J7854" i="18"/>
  <c r="J7855" i="18"/>
  <c r="J7856" i="18"/>
  <c r="J7857" i="18"/>
  <c r="J7858" i="18"/>
  <c r="J7859" i="18"/>
  <c r="J7860" i="18"/>
  <c r="J7861" i="18"/>
  <c r="J7862" i="18"/>
  <c r="J7863" i="18"/>
  <c r="J7864" i="18"/>
  <c r="J7865" i="18"/>
  <c r="J7866" i="18"/>
  <c r="J7867" i="18"/>
  <c r="J7868" i="18"/>
  <c r="J7869" i="18"/>
  <c r="J7870" i="18"/>
  <c r="J7871" i="18"/>
  <c r="J7872" i="18"/>
  <c r="J7873" i="18"/>
  <c r="J7874" i="18"/>
  <c r="J7875" i="18"/>
  <c r="J7876" i="18"/>
  <c r="J7877" i="18"/>
  <c r="J7878" i="18"/>
  <c r="J7879" i="18"/>
  <c r="J7880" i="18"/>
  <c r="J7881" i="18"/>
  <c r="J7882" i="18"/>
  <c r="J7883" i="18"/>
  <c r="J7884" i="18"/>
  <c r="J7885" i="18"/>
  <c r="J7886" i="18"/>
  <c r="J7887" i="18"/>
  <c r="J7888" i="18"/>
  <c r="J7889" i="18"/>
  <c r="J7890" i="18"/>
  <c r="J7891" i="18"/>
  <c r="J7892" i="18"/>
  <c r="J7893" i="18"/>
  <c r="J7894" i="18"/>
  <c r="J7895" i="18"/>
  <c r="J7896" i="18"/>
  <c r="J7897" i="18"/>
  <c r="J7898" i="18"/>
  <c r="J7899" i="18"/>
  <c r="J7900" i="18"/>
  <c r="J7901" i="18"/>
  <c r="J7902" i="18"/>
  <c r="J7903" i="18"/>
  <c r="J7904" i="18"/>
  <c r="J7905" i="18"/>
  <c r="J7906" i="18"/>
  <c r="J7907" i="18"/>
  <c r="J7908" i="18"/>
  <c r="J7909" i="18"/>
  <c r="J7910" i="18"/>
  <c r="J7911" i="18"/>
  <c r="J7912" i="18"/>
  <c r="J7913" i="18"/>
  <c r="J7914" i="18"/>
  <c r="J7915" i="18"/>
  <c r="J7916" i="18"/>
  <c r="J7917" i="18"/>
  <c r="J7918" i="18"/>
  <c r="J7919" i="18"/>
  <c r="J7920" i="18"/>
  <c r="J7921" i="18"/>
  <c r="J7922" i="18"/>
  <c r="J7923" i="18"/>
  <c r="J7924" i="18"/>
  <c r="J7925" i="18"/>
  <c r="J7926" i="18"/>
  <c r="J7927" i="18"/>
  <c r="J7928" i="18"/>
  <c r="J7929" i="18"/>
  <c r="J7930" i="18"/>
  <c r="J7931" i="18"/>
  <c r="J7932" i="18"/>
  <c r="J7933" i="18"/>
  <c r="J7934" i="18"/>
  <c r="J7935" i="18"/>
  <c r="J7936" i="18"/>
  <c r="J7937" i="18"/>
  <c r="J7938" i="18"/>
  <c r="J7939" i="18"/>
  <c r="J7940" i="18"/>
  <c r="J7941" i="18"/>
  <c r="J7942" i="18"/>
  <c r="J7943" i="18"/>
  <c r="J7944" i="18"/>
  <c r="J7945" i="18"/>
  <c r="J7946" i="18"/>
  <c r="J7947" i="18"/>
  <c r="J7948" i="18"/>
  <c r="J7949" i="18"/>
  <c r="J7950" i="18"/>
  <c r="J7951" i="18"/>
  <c r="J7952" i="18"/>
  <c r="J7953" i="18"/>
  <c r="J7954" i="18"/>
  <c r="J7955" i="18"/>
  <c r="J7956" i="18"/>
  <c r="J7957" i="18"/>
  <c r="J7958" i="18"/>
  <c r="J7959" i="18"/>
  <c r="J7960" i="18"/>
  <c r="J7961" i="18"/>
  <c r="J7962" i="18"/>
  <c r="J7963" i="18"/>
  <c r="J7964" i="18"/>
  <c r="J7965" i="18"/>
  <c r="J7966" i="18"/>
  <c r="J7967" i="18"/>
  <c r="J7968" i="18"/>
  <c r="J7969" i="18"/>
  <c r="J7970" i="18"/>
  <c r="J7971" i="18"/>
  <c r="J7972" i="18"/>
  <c r="J7973" i="18"/>
  <c r="J7974" i="18"/>
  <c r="J7975" i="18"/>
  <c r="J7976" i="18"/>
  <c r="J7977" i="18"/>
  <c r="J7978" i="18"/>
  <c r="J7979" i="18"/>
  <c r="J7980" i="18"/>
  <c r="J7981" i="18"/>
  <c r="J7982" i="18"/>
  <c r="J7983" i="18"/>
  <c r="J7984" i="18"/>
  <c r="J7985" i="18"/>
  <c r="J7986" i="18"/>
  <c r="J7987" i="18"/>
  <c r="J7988" i="18"/>
  <c r="J7989" i="18"/>
  <c r="J7990" i="18"/>
  <c r="J7991" i="18"/>
  <c r="J7992" i="18"/>
  <c r="J7993" i="18"/>
  <c r="J7994" i="18"/>
  <c r="J7995" i="18"/>
  <c r="J7996" i="18"/>
  <c r="J7997" i="18"/>
  <c r="J7998" i="18"/>
  <c r="J7999" i="18"/>
  <c r="J8000" i="18"/>
  <c r="J8001" i="18"/>
  <c r="J8002" i="18"/>
  <c r="J8003" i="18"/>
  <c r="J8004" i="18"/>
  <c r="J8005" i="18"/>
  <c r="J8006" i="18"/>
  <c r="J8007" i="18"/>
  <c r="J8008" i="18"/>
  <c r="J8009" i="18"/>
  <c r="J8010" i="18"/>
  <c r="J8011" i="18"/>
  <c r="J8012" i="18"/>
  <c r="J8013" i="18"/>
  <c r="J8014" i="18"/>
  <c r="J8015" i="18"/>
  <c r="J8016" i="18"/>
  <c r="J8017" i="18"/>
  <c r="J8018" i="18"/>
  <c r="J8019" i="18"/>
  <c r="J8020" i="18"/>
  <c r="J8021" i="18"/>
  <c r="J8022" i="18"/>
  <c r="J8023" i="18"/>
  <c r="J8024" i="18"/>
  <c r="J8025" i="18"/>
  <c r="J8026" i="18"/>
  <c r="J8027" i="18"/>
  <c r="J8028" i="18"/>
  <c r="J8029" i="18"/>
  <c r="J8030" i="18"/>
  <c r="J8031" i="18"/>
  <c r="J8032" i="18"/>
  <c r="J8033" i="18"/>
  <c r="J8034" i="18"/>
  <c r="J8035" i="18"/>
  <c r="J8036" i="18"/>
  <c r="J8037" i="18"/>
  <c r="J8038" i="18"/>
  <c r="J8039" i="18"/>
  <c r="J8040" i="18"/>
  <c r="J8041" i="18"/>
  <c r="J8042" i="18"/>
  <c r="J8043" i="18"/>
  <c r="J8044" i="18"/>
  <c r="J8045" i="18"/>
  <c r="J8046" i="18"/>
  <c r="J8047" i="18"/>
  <c r="J8048" i="18"/>
  <c r="J8049" i="18"/>
  <c r="J8050" i="18"/>
  <c r="J8051" i="18"/>
  <c r="J8052" i="18"/>
  <c r="J8053" i="18"/>
  <c r="J8054" i="18"/>
  <c r="J8055" i="18"/>
  <c r="J8056" i="18"/>
  <c r="J8057" i="18"/>
  <c r="J8058" i="18"/>
  <c r="J8059" i="18"/>
  <c r="J8060" i="18"/>
  <c r="J8061" i="18"/>
  <c r="J8062" i="18"/>
  <c r="J8063" i="18"/>
  <c r="J8064" i="18"/>
  <c r="J8065" i="18"/>
  <c r="J8066" i="18"/>
  <c r="J8067" i="18"/>
  <c r="J8068" i="18"/>
  <c r="J8069" i="18"/>
  <c r="J8070" i="18"/>
  <c r="J8071" i="18"/>
  <c r="J8072" i="18"/>
  <c r="J8073" i="18"/>
  <c r="J8074" i="18"/>
  <c r="J8075" i="18"/>
  <c r="J8076" i="18"/>
  <c r="J8077" i="18"/>
  <c r="J8078" i="18"/>
  <c r="J8079" i="18"/>
  <c r="J8080" i="18"/>
  <c r="J8081" i="18"/>
  <c r="J8082" i="18"/>
  <c r="J8083" i="18"/>
  <c r="J8084" i="18"/>
  <c r="J8085" i="18"/>
  <c r="J8086" i="18"/>
  <c r="J8087" i="18"/>
  <c r="J8088" i="18"/>
  <c r="J8089" i="18"/>
  <c r="J8090" i="18"/>
  <c r="J8091" i="18"/>
  <c r="J8092" i="18"/>
  <c r="J8093" i="18"/>
  <c r="J8094" i="18"/>
  <c r="J8095" i="18"/>
  <c r="J8096" i="18"/>
  <c r="J8097" i="18"/>
  <c r="J8098" i="18"/>
  <c r="J8099" i="18"/>
  <c r="J8100" i="18"/>
  <c r="J8101" i="18"/>
  <c r="J8102" i="18"/>
  <c r="J8103" i="18"/>
  <c r="J8104" i="18"/>
  <c r="J8105" i="18"/>
  <c r="J8106" i="18"/>
  <c r="J8107" i="18"/>
  <c r="J8108" i="18"/>
  <c r="J8109" i="18"/>
  <c r="J8110" i="18"/>
  <c r="J8111" i="18"/>
  <c r="J8112" i="18"/>
  <c r="J8113" i="18"/>
  <c r="J8114" i="18"/>
  <c r="J8115" i="18"/>
  <c r="J8116" i="18"/>
  <c r="J8117" i="18"/>
  <c r="J8118" i="18"/>
  <c r="J8119" i="18"/>
  <c r="J8120" i="18"/>
  <c r="J8121" i="18"/>
  <c r="J8122" i="18"/>
  <c r="J8123" i="18"/>
  <c r="J8124" i="18"/>
  <c r="J8125" i="18"/>
  <c r="J8126" i="18"/>
  <c r="J8127" i="18"/>
  <c r="J8128" i="18"/>
  <c r="J8129" i="18"/>
  <c r="J8130" i="18"/>
  <c r="J8131" i="18"/>
  <c r="J8132" i="18"/>
  <c r="J8133" i="18"/>
  <c r="J8134" i="18"/>
  <c r="J8135" i="18"/>
  <c r="J8136" i="18"/>
  <c r="J8137" i="18"/>
  <c r="J8138" i="18"/>
  <c r="J8139" i="18"/>
  <c r="J8140" i="18"/>
  <c r="J8141" i="18"/>
  <c r="J8142" i="18"/>
  <c r="J8143" i="18"/>
  <c r="J8144" i="18"/>
  <c r="J8145" i="18"/>
  <c r="J8146" i="18"/>
  <c r="J8147" i="18"/>
  <c r="J8148" i="18"/>
  <c r="J8149" i="18"/>
  <c r="J8150" i="18"/>
  <c r="J8151" i="18"/>
  <c r="J8152" i="18"/>
  <c r="J8153" i="18"/>
  <c r="J8154" i="18"/>
  <c r="J8155" i="18"/>
  <c r="J8156" i="18"/>
  <c r="J8157" i="18"/>
  <c r="J8158" i="18"/>
  <c r="J8159" i="18"/>
  <c r="J8160" i="18"/>
  <c r="J8161" i="18"/>
  <c r="J8162" i="18"/>
  <c r="J8163" i="18"/>
  <c r="J8164" i="18"/>
  <c r="J8165" i="18"/>
  <c r="J8166" i="18"/>
  <c r="J8167" i="18"/>
  <c r="J8168" i="18"/>
  <c r="J8169" i="18"/>
  <c r="J8170" i="18"/>
  <c r="J8171" i="18"/>
  <c r="J8172" i="18"/>
  <c r="J8173" i="18"/>
  <c r="J8174" i="18"/>
  <c r="J8175" i="18"/>
  <c r="J8176" i="18"/>
  <c r="J8177" i="18"/>
  <c r="J8178" i="18"/>
  <c r="J8179" i="18"/>
  <c r="J8180" i="18"/>
  <c r="J8181" i="18"/>
  <c r="J8182" i="18"/>
  <c r="J8183" i="18"/>
  <c r="J8184" i="18"/>
  <c r="J8185" i="18"/>
  <c r="J8186" i="18"/>
  <c r="J8187" i="18"/>
  <c r="J8188" i="18"/>
  <c r="J8189" i="18"/>
  <c r="J8190" i="18"/>
  <c r="J8191" i="18"/>
  <c r="J8192" i="18"/>
  <c r="J8193" i="18"/>
  <c r="J8194" i="18"/>
  <c r="J8195" i="18"/>
  <c r="J8196" i="18"/>
  <c r="J8197" i="18"/>
  <c r="J8198" i="18"/>
  <c r="J8199" i="18"/>
  <c r="J8200" i="18"/>
  <c r="J8201" i="18"/>
  <c r="J8202" i="18"/>
  <c r="J8203" i="18"/>
  <c r="J8204" i="18"/>
  <c r="J8205" i="18"/>
  <c r="J8206" i="18"/>
  <c r="J8207" i="18"/>
  <c r="J8208" i="18"/>
  <c r="J8209" i="18"/>
  <c r="J8210" i="18"/>
  <c r="J8211" i="18"/>
  <c r="J8212" i="18"/>
  <c r="J8213" i="18"/>
  <c r="J8214" i="18"/>
  <c r="J8215" i="18"/>
  <c r="J8216" i="18"/>
  <c r="J8217" i="18"/>
  <c r="J8218" i="18"/>
  <c r="J8219" i="18"/>
  <c r="J8220" i="18"/>
  <c r="J8221" i="18"/>
  <c r="J8222" i="18"/>
  <c r="J8223" i="18"/>
  <c r="J8224" i="18"/>
  <c r="J8225" i="18"/>
  <c r="J8226" i="18"/>
  <c r="J8227" i="18"/>
  <c r="J8228" i="18"/>
  <c r="J8229" i="18"/>
  <c r="J8230" i="18"/>
  <c r="J8231" i="18"/>
  <c r="J8232" i="18"/>
  <c r="J8233" i="18"/>
  <c r="J8234" i="18"/>
  <c r="J8235" i="18"/>
  <c r="J8236" i="18"/>
  <c r="J8237" i="18"/>
  <c r="J8238" i="18"/>
  <c r="J8239" i="18"/>
  <c r="J8240" i="18"/>
  <c r="J8241" i="18"/>
  <c r="J8242" i="18"/>
  <c r="J8243" i="18"/>
  <c r="J8244" i="18"/>
  <c r="J8245" i="18"/>
  <c r="J8246" i="18"/>
  <c r="J8247" i="18"/>
  <c r="J8248" i="18"/>
  <c r="J8249" i="18"/>
  <c r="J8250" i="18"/>
  <c r="J8251" i="18"/>
  <c r="J8252" i="18"/>
  <c r="J8253" i="18"/>
  <c r="J8254" i="18"/>
  <c r="J8255" i="18"/>
  <c r="J8256" i="18"/>
  <c r="J8257" i="18"/>
  <c r="J8258" i="18"/>
  <c r="J8259" i="18"/>
  <c r="J8260" i="18"/>
  <c r="J8261" i="18"/>
  <c r="J8262" i="18"/>
  <c r="J8263" i="18"/>
  <c r="J8264" i="18"/>
  <c r="J8265" i="18"/>
  <c r="J8266" i="18"/>
  <c r="J8267" i="18"/>
  <c r="J8268" i="18"/>
  <c r="J8269" i="18"/>
  <c r="J8270" i="18"/>
  <c r="J8271" i="18"/>
  <c r="J8272" i="18"/>
  <c r="J8273" i="18"/>
  <c r="J8274" i="18"/>
  <c r="J8275" i="18"/>
  <c r="J8276" i="18"/>
  <c r="J8277" i="18"/>
  <c r="J8278" i="18"/>
  <c r="J8279" i="18"/>
  <c r="J8280" i="18"/>
  <c r="J8281" i="18"/>
  <c r="J8282" i="18"/>
  <c r="J8283" i="18"/>
  <c r="J8284" i="18"/>
  <c r="J8285" i="18"/>
  <c r="J8286" i="18"/>
  <c r="J8287" i="18"/>
  <c r="J8288" i="18"/>
  <c r="J8289" i="18"/>
  <c r="J8290" i="18"/>
  <c r="J8291" i="18"/>
  <c r="J8292" i="18"/>
  <c r="J8293" i="18"/>
  <c r="J8294" i="18"/>
  <c r="J8295" i="18"/>
  <c r="J8296" i="18"/>
  <c r="J8297" i="18"/>
  <c r="J8298" i="18"/>
  <c r="J8299" i="18"/>
  <c r="J8300" i="18"/>
  <c r="J8301" i="18"/>
  <c r="J8302" i="18"/>
  <c r="J8303" i="18"/>
  <c r="J8304" i="18"/>
  <c r="J8305" i="18"/>
  <c r="J8306" i="18"/>
  <c r="J8307" i="18"/>
  <c r="J8308" i="18"/>
  <c r="J8309" i="18"/>
  <c r="J8310" i="18"/>
  <c r="J8311" i="18"/>
  <c r="J8312" i="18"/>
  <c r="J8313" i="18"/>
  <c r="J8314" i="18"/>
  <c r="J8315" i="18"/>
  <c r="J8316" i="18"/>
  <c r="J8317" i="18"/>
  <c r="J8318" i="18"/>
  <c r="J8319" i="18"/>
  <c r="J8320" i="18"/>
  <c r="J8321" i="18"/>
  <c r="J8322" i="18"/>
  <c r="J8323" i="18"/>
  <c r="J8324" i="18"/>
  <c r="J8325" i="18"/>
  <c r="J8326" i="18"/>
  <c r="J8327" i="18"/>
  <c r="J8328" i="18"/>
  <c r="J8329" i="18"/>
  <c r="J8330" i="18"/>
  <c r="J8331" i="18"/>
  <c r="J8332" i="18"/>
  <c r="J8333" i="18"/>
  <c r="J8334" i="18"/>
  <c r="J8335" i="18"/>
  <c r="J8336" i="18"/>
  <c r="J8337" i="18"/>
  <c r="J8338" i="18"/>
  <c r="J8339" i="18"/>
  <c r="J8340" i="18"/>
  <c r="J8341" i="18"/>
  <c r="J8342" i="18"/>
  <c r="J8343" i="18"/>
  <c r="J8344" i="18"/>
  <c r="J8345" i="18"/>
  <c r="J8346" i="18"/>
  <c r="J8347" i="18"/>
  <c r="J8348" i="18"/>
  <c r="J8349" i="18"/>
  <c r="J8350" i="18"/>
  <c r="J8351" i="18"/>
  <c r="J8352" i="18"/>
  <c r="J8353" i="18"/>
  <c r="J8354" i="18"/>
  <c r="J8355" i="18"/>
  <c r="J8356" i="18"/>
  <c r="J8357" i="18"/>
  <c r="J8358" i="18"/>
  <c r="J8359" i="18"/>
  <c r="J8360" i="18"/>
  <c r="J8361" i="18"/>
  <c r="J8362" i="18"/>
  <c r="J8363" i="18"/>
  <c r="J8364" i="18"/>
  <c r="J8365" i="18"/>
  <c r="J8366" i="18"/>
  <c r="J8367" i="18"/>
  <c r="J8368" i="18"/>
  <c r="J8369" i="18"/>
  <c r="J8370" i="18"/>
  <c r="J8371" i="18"/>
  <c r="J8372" i="18"/>
  <c r="J8373" i="18"/>
  <c r="J8374" i="18"/>
  <c r="J8375" i="18"/>
  <c r="J8376" i="18"/>
  <c r="J8377" i="18"/>
  <c r="J8378" i="18"/>
  <c r="J8379" i="18"/>
  <c r="J8380" i="18"/>
  <c r="J8381" i="18"/>
  <c r="J8382" i="18"/>
  <c r="J8383" i="18"/>
  <c r="J8384" i="18"/>
  <c r="J8385" i="18"/>
  <c r="J8386" i="18"/>
  <c r="J8387" i="18"/>
  <c r="J8388" i="18"/>
  <c r="J8389" i="18"/>
  <c r="J8390" i="18"/>
  <c r="J8391" i="18"/>
  <c r="J8392" i="18"/>
  <c r="J8393" i="18"/>
  <c r="J8394" i="18"/>
  <c r="J8395" i="18"/>
  <c r="J8396" i="18"/>
  <c r="J8397" i="18"/>
  <c r="J8398" i="18"/>
  <c r="J8399" i="18"/>
  <c r="J8400" i="18"/>
  <c r="J8401" i="18"/>
  <c r="J8402" i="18"/>
  <c r="J8403" i="18"/>
  <c r="J8404" i="18"/>
  <c r="J8405" i="18"/>
  <c r="J8406" i="18"/>
  <c r="J8407" i="18"/>
  <c r="J8408" i="18"/>
  <c r="J8409" i="18"/>
  <c r="J8410" i="18"/>
  <c r="J8411" i="18"/>
  <c r="J8412" i="18"/>
  <c r="J8413" i="18"/>
  <c r="J8414" i="18"/>
  <c r="J8415" i="18"/>
  <c r="J8416" i="18"/>
  <c r="J8417" i="18"/>
  <c r="J8418" i="18"/>
  <c r="J8419" i="18"/>
  <c r="J8420" i="18"/>
  <c r="J8421" i="18"/>
  <c r="J8422" i="18"/>
  <c r="J8423" i="18"/>
  <c r="J8424" i="18"/>
  <c r="J8425" i="18"/>
  <c r="J8426" i="18"/>
  <c r="J8427" i="18"/>
  <c r="J8428" i="18"/>
  <c r="J8429" i="18"/>
  <c r="J8430" i="18"/>
  <c r="J8431" i="18"/>
  <c r="J8432" i="18"/>
  <c r="J8433" i="18"/>
  <c r="J8434" i="18"/>
  <c r="J8435" i="18"/>
  <c r="J8436" i="18"/>
  <c r="J8437" i="18"/>
  <c r="J8438" i="18"/>
  <c r="J8439" i="18"/>
  <c r="J8440" i="18"/>
  <c r="J8441" i="18"/>
  <c r="J8442" i="18"/>
  <c r="J8443" i="18"/>
  <c r="J8444" i="18"/>
  <c r="J8445" i="18"/>
  <c r="J8446" i="18"/>
  <c r="J8447" i="18"/>
  <c r="J8448" i="18"/>
  <c r="J8449" i="18"/>
  <c r="J8450" i="18"/>
  <c r="J8451" i="18"/>
  <c r="J8452" i="18"/>
  <c r="J8453" i="18"/>
  <c r="J8454" i="18"/>
  <c r="J8455" i="18"/>
  <c r="J8456" i="18"/>
  <c r="J8457" i="18"/>
  <c r="J8458" i="18"/>
  <c r="J8459" i="18"/>
  <c r="J8460" i="18"/>
  <c r="J8461" i="18"/>
  <c r="J8462" i="18"/>
  <c r="J8463" i="18"/>
  <c r="J8464" i="18"/>
  <c r="J8465" i="18"/>
  <c r="J8466" i="18"/>
  <c r="J8467" i="18"/>
  <c r="J8468" i="18"/>
  <c r="J8469" i="18"/>
  <c r="J8470" i="18"/>
  <c r="J8471" i="18"/>
  <c r="J8472" i="18"/>
  <c r="J8473" i="18"/>
  <c r="J8474" i="18"/>
  <c r="J8475" i="18"/>
  <c r="J8476" i="18"/>
  <c r="J8477" i="18"/>
  <c r="J8478" i="18"/>
  <c r="J8479" i="18"/>
  <c r="J8480" i="18"/>
  <c r="J8481" i="18"/>
  <c r="J8482" i="18"/>
  <c r="J8483" i="18"/>
  <c r="J8484" i="18"/>
  <c r="J8485" i="18"/>
  <c r="J8486" i="18"/>
  <c r="J8487" i="18"/>
  <c r="J8488" i="18"/>
  <c r="J8489" i="18"/>
  <c r="J8490" i="18"/>
  <c r="J8491" i="18"/>
  <c r="J8492" i="18"/>
  <c r="J8493" i="18"/>
  <c r="J8494" i="18"/>
  <c r="J8495" i="18"/>
  <c r="J8496" i="18"/>
  <c r="J8497" i="18"/>
  <c r="J8498" i="18"/>
  <c r="J8499" i="18"/>
  <c r="J8500" i="18"/>
  <c r="J8501" i="18"/>
  <c r="J8502" i="18"/>
  <c r="J8503" i="18"/>
  <c r="J8504" i="18"/>
  <c r="J8505" i="18"/>
  <c r="J8506" i="18"/>
  <c r="J8507" i="18"/>
  <c r="J8508" i="18"/>
  <c r="J8509" i="18"/>
  <c r="J8510" i="18"/>
  <c r="J8511" i="18"/>
  <c r="J8512" i="18"/>
  <c r="J8513" i="18"/>
  <c r="J8514" i="18"/>
  <c r="J8515" i="18"/>
  <c r="J8516" i="18"/>
  <c r="J8517" i="18"/>
  <c r="J8518" i="18"/>
  <c r="J8519" i="18"/>
  <c r="J8520" i="18"/>
  <c r="J8521" i="18"/>
  <c r="J8522" i="18"/>
  <c r="J8523" i="18"/>
  <c r="J8524" i="18"/>
  <c r="J8525" i="18"/>
  <c r="J8526" i="18"/>
  <c r="J8527" i="18"/>
  <c r="J8528" i="18"/>
  <c r="J8529" i="18"/>
  <c r="J8530" i="18"/>
  <c r="J8531" i="18"/>
  <c r="J8532" i="18"/>
  <c r="J8533" i="18"/>
  <c r="J8534" i="18"/>
  <c r="J8535" i="18"/>
  <c r="J8536" i="18"/>
  <c r="J8537" i="18"/>
  <c r="J8538" i="18"/>
  <c r="J8539" i="18"/>
  <c r="J8540" i="18"/>
  <c r="J8541" i="18"/>
  <c r="J8542" i="18"/>
  <c r="J8543" i="18"/>
  <c r="J8544" i="18"/>
  <c r="J8545" i="18"/>
  <c r="J8546" i="18"/>
  <c r="J8547" i="18"/>
  <c r="J8548" i="18"/>
  <c r="J8549" i="18"/>
  <c r="J8550" i="18"/>
  <c r="J8551" i="18"/>
  <c r="J8552" i="18"/>
  <c r="J8553" i="18"/>
  <c r="J8554" i="18"/>
  <c r="J8555" i="18"/>
  <c r="J8556" i="18"/>
  <c r="J8557" i="18"/>
  <c r="J8558" i="18"/>
  <c r="J8559" i="18"/>
  <c r="J8560" i="18"/>
  <c r="J8561" i="18"/>
  <c r="J8562" i="18"/>
  <c r="J8563" i="18"/>
  <c r="J8564" i="18"/>
  <c r="J8565" i="18"/>
  <c r="J8566" i="18"/>
  <c r="J8567" i="18"/>
  <c r="J8568" i="18"/>
  <c r="J8569" i="18"/>
  <c r="J8570" i="18"/>
  <c r="J8571" i="18"/>
  <c r="J8572" i="18"/>
  <c r="J8573" i="18"/>
  <c r="J8574" i="18"/>
  <c r="J8575" i="18"/>
  <c r="J8576" i="18"/>
  <c r="J8577" i="18"/>
  <c r="J8578" i="18"/>
  <c r="J8579" i="18"/>
  <c r="J8580" i="18"/>
  <c r="J8581" i="18"/>
  <c r="J8582" i="18"/>
  <c r="J8583" i="18"/>
  <c r="J8584" i="18"/>
  <c r="J8585" i="18"/>
  <c r="J8586" i="18"/>
  <c r="J8587" i="18"/>
  <c r="J8588" i="18"/>
  <c r="J8589" i="18"/>
  <c r="J8590" i="18"/>
  <c r="J8591" i="18"/>
  <c r="J8592" i="18"/>
  <c r="J8593" i="18"/>
  <c r="J8594" i="18"/>
  <c r="J8595" i="18"/>
  <c r="J8596" i="18"/>
  <c r="J8597" i="18"/>
  <c r="J8598" i="18"/>
  <c r="J8599" i="18"/>
  <c r="J8600" i="18"/>
  <c r="J8601" i="18"/>
  <c r="J8602" i="18"/>
  <c r="J8603" i="18"/>
  <c r="J8604" i="18"/>
  <c r="J8605" i="18"/>
  <c r="J8606" i="18"/>
  <c r="J8607" i="18"/>
  <c r="J8608" i="18"/>
  <c r="J8609" i="18"/>
  <c r="J8610" i="18"/>
  <c r="J8611" i="18"/>
  <c r="J8612" i="18"/>
  <c r="J8613" i="18"/>
  <c r="J8614" i="18"/>
  <c r="J8615" i="18"/>
  <c r="J8616" i="18"/>
  <c r="J8617" i="18"/>
  <c r="J8618" i="18"/>
  <c r="J8619" i="18"/>
  <c r="J8620" i="18"/>
  <c r="J8621" i="18"/>
  <c r="J8622" i="18"/>
  <c r="J8623" i="18"/>
  <c r="J8624" i="18"/>
  <c r="J8625" i="18"/>
  <c r="J8626" i="18"/>
  <c r="J8627" i="18"/>
  <c r="J8628" i="18"/>
  <c r="J8629" i="18"/>
  <c r="J8630" i="18"/>
  <c r="J8631" i="18"/>
  <c r="J8632" i="18"/>
  <c r="J8633" i="18"/>
  <c r="J8634" i="18"/>
  <c r="J8635" i="18"/>
  <c r="J8636" i="18"/>
  <c r="J8637" i="18"/>
  <c r="J8638" i="18"/>
  <c r="J8639" i="18"/>
  <c r="J8640" i="18"/>
  <c r="J8641" i="18"/>
  <c r="J8642" i="18"/>
  <c r="J8643" i="18"/>
  <c r="J8644" i="18"/>
  <c r="J8645" i="18"/>
  <c r="J8646" i="18"/>
  <c r="J8647" i="18"/>
  <c r="J8648" i="18"/>
  <c r="J8649" i="18"/>
  <c r="J8650" i="18"/>
  <c r="J8651" i="18"/>
  <c r="J8652" i="18"/>
  <c r="J8653" i="18"/>
  <c r="J8654" i="18"/>
  <c r="J8655" i="18"/>
  <c r="J8656" i="18"/>
  <c r="J8657" i="18"/>
  <c r="J8658" i="18"/>
  <c r="J8659" i="18"/>
  <c r="J8660" i="18"/>
  <c r="J8661" i="18"/>
  <c r="J8662" i="18"/>
  <c r="J8663" i="18"/>
  <c r="J8664" i="18"/>
  <c r="J8665" i="18"/>
  <c r="J8666" i="18"/>
  <c r="J8667" i="18"/>
  <c r="J8668" i="18"/>
  <c r="J8669" i="18"/>
  <c r="J8670" i="18"/>
  <c r="J8671" i="18"/>
  <c r="J8672" i="18"/>
  <c r="J8673" i="18"/>
  <c r="J8674" i="18"/>
  <c r="J8675" i="18"/>
  <c r="J8676" i="18"/>
  <c r="J8677" i="18"/>
  <c r="J8678" i="18"/>
  <c r="J8679" i="18"/>
  <c r="J8680" i="18"/>
  <c r="J8681" i="18"/>
  <c r="J8682" i="18"/>
  <c r="J8683" i="18"/>
  <c r="J8684" i="18"/>
  <c r="J8685" i="18"/>
  <c r="J8686" i="18"/>
  <c r="J8687" i="18"/>
  <c r="J8688" i="18"/>
  <c r="J8689" i="18"/>
  <c r="J8690" i="18"/>
  <c r="J8691" i="18"/>
  <c r="J8692" i="18"/>
  <c r="J8693" i="18"/>
  <c r="J8694" i="18"/>
  <c r="J8695" i="18"/>
  <c r="J8696" i="18"/>
  <c r="J8697" i="18"/>
  <c r="J8698" i="18"/>
  <c r="J8699" i="18"/>
  <c r="J8700" i="18"/>
  <c r="J8701" i="18"/>
  <c r="J8702" i="18"/>
  <c r="J8703" i="18"/>
  <c r="J8704" i="18"/>
  <c r="J8705" i="18"/>
  <c r="J8706" i="18"/>
  <c r="J8707" i="18"/>
  <c r="J8708" i="18"/>
  <c r="J8709" i="18"/>
  <c r="J8710" i="18"/>
  <c r="J8711" i="18"/>
  <c r="J8712" i="18"/>
  <c r="J8713" i="18"/>
  <c r="J8714" i="18"/>
  <c r="J8715" i="18"/>
  <c r="J8716" i="18"/>
  <c r="J8717" i="18"/>
  <c r="J8718" i="18"/>
  <c r="J8719" i="18"/>
  <c r="J8720" i="18"/>
  <c r="J8721" i="18"/>
  <c r="J8722" i="18"/>
  <c r="J8723" i="18"/>
  <c r="J8724" i="18"/>
  <c r="J8725" i="18"/>
  <c r="J8726" i="18"/>
  <c r="J8727" i="18"/>
  <c r="J8728" i="18"/>
  <c r="J8729" i="18"/>
  <c r="J8730" i="18"/>
  <c r="J8731" i="18"/>
  <c r="J8732" i="18"/>
  <c r="J8733" i="18"/>
  <c r="J8734" i="18"/>
  <c r="J8735" i="18"/>
  <c r="J8736" i="18"/>
  <c r="J8737" i="18"/>
  <c r="J8738" i="18"/>
  <c r="J8739" i="18"/>
  <c r="J8740" i="18"/>
  <c r="J8741" i="18"/>
  <c r="J8742" i="18"/>
  <c r="J8743" i="18"/>
  <c r="J8744" i="18"/>
  <c r="J8745" i="18"/>
  <c r="J8746" i="18"/>
  <c r="J8747" i="18"/>
  <c r="J8748" i="18"/>
  <c r="J8749" i="18"/>
  <c r="J8750" i="18"/>
  <c r="J8751" i="18"/>
  <c r="J8752" i="18"/>
  <c r="J8753" i="18"/>
  <c r="J8754" i="18"/>
  <c r="J8755" i="18"/>
  <c r="J8756" i="18"/>
  <c r="J8757" i="18"/>
  <c r="J8758" i="18"/>
  <c r="J8759" i="18"/>
  <c r="J8760" i="18"/>
  <c r="J8761" i="18"/>
  <c r="J8762" i="18"/>
  <c r="J8763" i="18"/>
  <c r="J8764" i="18"/>
  <c r="J8765" i="18"/>
  <c r="J8766" i="18"/>
  <c r="J8767" i="18"/>
  <c r="J8768" i="18"/>
  <c r="J8769" i="18"/>
  <c r="J8770" i="18"/>
  <c r="J8771" i="18"/>
  <c r="J8772" i="18"/>
  <c r="J8773" i="18"/>
  <c r="J8774" i="18"/>
  <c r="J8775" i="18"/>
  <c r="J8776" i="18"/>
  <c r="J8777" i="18"/>
  <c r="J8778" i="18"/>
  <c r="J8779" i="18"/>
  <c r="J8780" i="18"/>
  <c r="J8781" i="18"/>
  <c r="J8782" i="18"/>
  <c r="J8783" i="18"/>
  <c r="J8784" i="18"/>
  <c r="J8785" i="18"/>
  <c r="J8786" i="18"/>
  <c r="J8787" i="18"/>
  <c r="J8788" i="18"/>
  <c r="J8789" i="18"/>
  <c r="J8790" i="18"/>
  <c r="J8791" i="18"/>
  <c r="J8792" i="18"/>
  <c r="J8793" i="18"/>
  <c r="J8794" i="18"/>
  <c r="J8795" i="18"/>
  <c r="J8796" i="18"/>
  <c r="J8797" i="18"/>
  <c r="J8798" i="18"/>
  <c r="J8799" i="18"/>
  <c r="J8800" i="18"/>
  <c r="J8801" i="18"/>
  <c r="J8802" i="18"/>
  <c r="J8803" i="18"/>
  <c r="J8804" i="18"/>
  <c r="J8805" i="18"/>
  <c r="J8806" i="18"/>
  <c r="J8807" i="18"/>
  <c r="J8808" i="18"/>
  <c r="J8809" i="18"/>
  <c r="J8810" i="18"/>
  <c r="J8811" i="18"/>
  <c r="J8812" i="18"/>
  <c r="J8813" i="18"/>
  <c r="J8814" i="18"/>
  <c r="J8815" i="18"/>
  <c r="J8816" i="18"/>
  <c r="J8817" i="18"/>
  <c r="J8818" i="18"/>
  <c r="J8819" i="18"/>
  <c r="J8820" i="18"/>
  <c r="J8821" i="18"/>
  <c r="J8822" i="18"/>
  <c r="J8823" i="18"/>
  <c r="J8824" i="18"/>
  <c r="J8825" i="18"/>
  <c r="J8826" i="18"/>
  <c r="J8827" i="18"/>
  <c r="J8828" i="18"/>
  <c r="J8829" i="18"/>
  <c r="J8830" i="18"/>
  <c r="J8831" i="18"/>
  <c r="J8832" i="18"/>
  <c r="J8833" i="18"/>
  <c r="J8834" i="18"/>
  <c r="J8835" i="18"/>
  <c r="J8836" i="18"/>
  <c r="J8837" i="18"/>
  <c r="J8838" i="18"/>
  <c r="J8839" i="18"/>
  <c r="J8840" i="18"/>
  <c r="J8841" i="18"/>
  <c r="J8842" i="18"/>
  <c r="J8843" i="18"/>
  <c r="J8844" i="18"/>
  <c r="J8845" i="18"/>
  <c r="J8846" i="18"/>
  <c r="J8847" i="18"/>
  <c r="J8848" i="18"/>
  <c r="J8849" i="18"/>
  <c r="J8850" i="18"/>
  <c r="J8851" i="18"/>
  <c r="J8852" i="18"/>
  <c r="J8853" i="18"/>
  <c r="J8854" i="18"/>
  <c r="J8855" i="18"/>
  <c r="J8856" i="18"/>
  <c r="J8857" i="18"/>
  <c r="J8858" i="18"/>
  <c r="J8859" i="18"/>
  <c r="J8860" i="18"/>
  <c r="J8861" i="18"/>
  <c r="J8862" i="18"/>
  <c r="J8863" i="18"/>
  <c r="J8864" i="18"/>
  <c r="J8865" i="18"/>
  <c r="J8866" i="18"/>
  <c r="J8867" i="18"/>
  <c r="J8868" i="18"/>
  <c r="J8869" i="18"/>
  <c r="J8870" i="18"/>
  <c r="J8871" i="18"/>
  <c r="J8872" i="18"/>
  <c r="J8873" i="18"/>
  <c r="J8874" i="18"/>
  <c r="J8875" i="18"/>
  <c r="J8876" i="18"/>
  <c r="J8877" i="18"/>
  <c r="J8878" i="18"/>
  <c r="J8879" i="18"/>
  <c r="J8880" i="18"/>
  <c r="J8881" i="18"/>
  <c r="J8882" i="18"/>
  <c r="J8883" i="18"/>
  <c r="J8884" i="18"/>
  <c r="J8885" i="18"/>
  <c r="J8886" i="18"/>
  <c r="J8887" i="18"/>
  <c r="J8888" i="18"/>
  <c r="J8889" i="18"/>
  <c r="J8890" i="18"/>
  <c r="J8891" i="18"/>
  <c r="J8892" i="18"/>
  <c r="J8893" i="18"/>
  <c r="J8894" i="18"/>
  <c r="J8895" i="18"/>
  <c r="J8896" i="18"/>
  <c r="J8897" i="18"/>
  <c r="J8898" i="18"/>
  <c r="J8899" i="18"/>
  <c r="J8900" i="18"/>
  <c r="J8901" i="18"/>
  <c r="J8902" i="18"/>
  <c r="J8903" i="18"/>
  <c r="J8904" i="18"/>
  <c r="J8905" i="18"/>
  <c r="J8906" i="18"/>
  <c r="J8907" i="18"/>
  <c r="J8908" i="18"/>
  <c r="J8909" i="18"/>
  <c r="J8910" i="18"/>
  <c r="J8911" i="18"/>
  <c r="J8912" i="18"/>
  <c r="J8913" i="18"/>
  <c r="J8914" i="18"/>
  <c r="J8915" i="18"/>
  <c r="J8916" i="18"/>
  <c r="J8917" i="18"/>
  <c r="J8918" i="18"/>
  <c r="J8919" i="18"/>
  <c r="J8920" i="18"/>
  <c r="J8921" i="18"/>
  <c r="J8922" i="18"/>
  <c r="J8923" i="18"/>
  <c r="J8924" i="18"/>
  <c r="J8925" i="18"/>
  <c r="J8926" i="18"/>
  <c r="J8927" i="18"/>
  <c r="J8928" i="18"/>
  <c r="J8929" i="18"/>
  <c r="J8930" i="18"/>
  <c r="J8931" i="18"/>
  <c r="J8932" i="18"/>
  <c r="J8933" i="18"/>
  <c r="J8934" i="18"/>
  <c r="J8935" i="18"/>
  <c r="J8936" i="18"/>
  <c r="J8937" i="18"/>
  <c r="J8938" i="18"/>
  <c r="J8939" i="18"/>
  <c r="J8940" i="18"/>
  <c r="J8941" i="18"/>
  <c r="J8942" i="18"/>
  <c r="J8943" i="18"/>
  <c r="J8944" i="18"/>
  <c r="J8945" i="18"/>
  <c r="J8946" i="18"/>
  <c r="J8947" i="18"/>
  <c r="J8948" i="18"/>
  <c r="J8949" i="18"/>
  <c r="J8950" i="18"/>
  <c r="J8951" i="18"/>
  <c r="J8952" i="18"/>
  <c r="J8953" i="18"/>
  <c r="J8954" i="18"/>
  <c r="J8955" i="18"/>
  <c r="J8956" i="18"/>
  <c r="J8957" i="18"/>
  <c r="J8958" i="18"/>
  <c r="J8959" i="18"/>
  <c r="J8960" i="18"/>
  <c r="J8961" i="18"/>
  <c r="J8962" i="18"/>
  <c r="J8963" i="18"/>
  <c r="J8964" i="18"/>
  <c r="J8965" i="18"/>
  <c r="J8966" i="18"/>
  <c r="J8967" i="18"/>
  <c r="J8968" i="18"/>
  <c r="J8969" i="18"/>
  <c r="J8970" i="18"/>
  <c r="J8971" i="18"/>
  <c r="J8972" i="18"/>
  <c r="J8973" i="18"/>
  <c r="J8974" i="18"/>
  <c r="J8975" i="18"/>
  <c r="J8976" i="18"/>
  <c r="J8977" i="18"/>
  <c r="J8978" i="18"/>
  <c r="J8979" i="18"/>
  <c r="J8980" i="18"/>
  <c r="J8981" i="18"/>
  <c r="J8982" i="18"/>
  <c r="J8983" i="18"/>
  <c r="J8984" i="18"/>
  <c r="J8985" i="18"/>
  <c r="J8986" i="18"/>
  <c r="J8987" i="18"/>
  <c r="J8988" i="18"/>
  <c r="J8989" i="18"/>
  <c r="J8990" i="18"/>
  <c r="J8991" i="18"/>
  <c r="J8992" i="18"/>
  <c r="J8993" i="18"/>
  <c r="J8994" i="18"/>
  <c r="J8995" i="18"/>
  <c r="J8996" i="18"/>
  <c r="J8997" i="18"/>
  <c r="J8998" i="18"/>
  <c r="J8999" i="18"/>
  <c r="J9000" i="18"/>
  <c r="J9001" i="18"/>
  <c r="J9002" i="18"/>
  <c r="J9003" i="18"/>
  <c r="J9004" i="18"/>
  <c r="J9005" i="18"/>
  <c r="J9006" i="18"/>
  <c r="J9007" i="18"/>
  <c r="J9008" i="18"/>
  <c r="J9009" i="18"/>
  <c r="J9010" i="18"/>
  <c r="J9011" i="18"/>
  <c r="J9012" i="18"/>
  <c r="J9013" i="18"/>
  <c r="J9014" i="18"/>
  <c r="J9015" i="18"/>
  <c r="J9016" i="18"/>
  <c r="J9017" i="18"/>
  <c r="J9018" i="18"/>
  <c r="J9019" i="18"/>
  <c r="J9020" i="18"/>
  <c r="J9021" i="18"/>
  <c r="J9022" i="18"/>
  <c r="J9023" i="18"/>
  <c r="J9024" i="18"/>
  <c r="J9025" i="18"/>
  <c r="J9026" i="18"/>
  <c r="J9027" i="18"/>
  <c r="J9028" i="18"/>
  <c r="J9029" i="18"/>
  <c r="J9030" i="18"/>
  <c r="J9031" i="18"/>
  <c r="J9032" i="18"/>
  <c r="J9033" i="18"/>
  <c r="J9034" i="18"/>
  <c r="J9035" i="18"/>
  <c r="J9036" i="18"/>
  <c r="J9037" i="18"/>
  <c r="J9038" i="18"/>
  <c r="J9039" i="18"/>
  <c r="J9040" i="18"/>
  <c r="J9041" i="18"/>
  <c r="J9042" i="18"/>
  <c r="J9043" i="18"/>
  <c r="J9044" i="18"/>
  <c r="J9045" i="18"/>
  <c r="J9046" i="18"/>
  <c r="J9047" i="18"/>
  <c r="J9048" i="18"/>
  <c r="J9049" i="18"/>
  <c r="J9050" i="18"/>
  <c r="J9051" i="18"/>
  <c r="J9052" i="18"/>
  <c r="J9053" i="18"/>
  <c r="J9054" i="18"/>
  <c r="J9055" i="18"/>
  <c r="J9056" i="18"/>
  <c r="J9057" i="18"/>
  <c r="J9058" i="18"/>
  <c r="J9059" i="18"/>
  <c r="J9060" i="18"/>
  <c r="J9061" i="18"/>
  <c r="J9062" i="18"/>
  <c r="J9063" i="18"/>
  <c r="J9064" i="18"/>
  <c r="J9065" i="18"/>
  <c r="J9066" i="18"/>
  <c r="J9067" i="18"/>
  <c r="J9068" i="18"/>
  <c r="J9069" i="18"/>
  <c r="J9070" i="18"/>
  <c r="J9071" i="18"/>
  <c r="J9072" i="18"/>
  <c r="J9073" i="18"/>
  <c r="J9074" i="18"/>
  <c r="J9075" i="18"/>
  <c r="J9076" i="18"/>
  <c r="J9077" i="18"/>
  <c r="J9078" i="18"/>
  <c r="J9079" i="18"/>
  <c r="J9080" i="18"/>
  <c r="J9081" i="18"/>
  <c r="J9082" i="18"/>
  <c r="J9083" i="18"/>
  <c r="J9084" i="18"/>
  <c r="J9085" i="18"/>
  <c r="J9086" i="18"/>
  <c r="J9087" i="18"/>
  <c r="J9088" i="18"/>
  <c r="J9089" i="18"/>
  <c r="J9090" i="18"/>
  <c r="J9091" i="18"/>
  <c r="J9092" i="18"/>
  <c r="J9093" i="18"/>
  <c r="J9094" i="18"/>
  <c r="J9095" i="18"/>
  <c r="J9096" i="18"/>
  <c r="J9097" i="18"/>
  <c r="J9098" i="18"/>
  <c r="J9099" i="18"/>
  <c r="J9100" i="18"/>
  <c r="J9101" i="18"/>
  <c r="J9102" i="18"/>
  <c r="J9103" i="18"/>
  <c r="J9104" i="18"/>
  <c r="J9105" i="18"/>
  <c r="J9106" i="18"/>
  <c r="J9107" i="18"/>
  <c r="J9108" i="18"/>
  <c r="J9109" i="18"/>
  <c r="J9110" i="18"/>
  <c r="J9111" i="18"/>
  <c r="J9112" i="18"/>
  <c r="J9113" i="18"/>
  <c r="J9114" i="18"/>
  <c r="J9115" i="18"/>
  <c r="J9116" i="18"/>
  <c r="J9117" i="18"/>
  <c r="J9118" i="18"/>
  <c r="J9119" i="18"/>
  <c r="J9120" i="18"/>
  <c r="J9121" i="18"/>
  <c r="J9122" i="18"/>
  <c r="J9123" i="18"/>
  <c r="J9124" i="18"/>
  <c r="J9125" i="18"/>
  <c r="J9126" i="18"/>
  <c r="J9127" i="18"/>
  <c r="J9128" i="18"/>
  <c r="J9129" i="18"/>
  <c r="J9130" i="18"/>
  <c r="J9131" i="18"/>
  <c r="J9132" i="18"/>
  <c r="J9133" i="18"/>
  <c r="J9134" i="18"/>
  <c r="J9135" i="18"/>
  <c r="J9136" i="18"/>
  <c r="J9137" i="18"/>
  <c r="J9138" i="18"/>
  <c r="J9139" i="18"/>
  <c r="J9140" i="18"/>
  <c r="J9141" i="18"/>
  <c r="J9142" i="18"/>
  <c r="J9143" i="18"/>
  <c r="J9144" i="18"/>
  <c r="J9145" i="18"/>
  <c r="J9146" i="18"/>
  <c r="J9147" i="18"/>
  <c r="J9148" i="18"/>
  <c r="J9149" i="18"/>
  <c r="J9150" i="18"/>
  <c r="J9151" i="18"/>
  <c r="J9152" i="18"/>
  <c r="J9153" i="18"/>
  <c r="J9154" i="18"/>
  <c r="J9155" i="18"/>
  <c r="J9156" i="18"/>
  <c r="J9157" i="18"/>
  <c r="J9158" i="18"/>
  <c r="J9159" i="18"/>
  <c r="J9160" i="18"/>
  <c r="J9161" i="18"/>
  <c r="J9162" i="18"/>
  <c r="J9163" i="18"/>
  <c r="J9164" i="18"/>
  <c r="J9165" i="18"/>
  <c r="J9166" i="18"/>
  <c r="J9167" i="18"/>
  <c r="J9168" i="18"/>
  <c r="J9169" i="18"/>
  <c r="J9170" i="18"/>
  <c r="J9171" i="18"/>
  <c r="J9172" i="18"/>
  <c r="J9173" i="18"/>
  <c r="J9174" i="18"/>
  <c r="J9175" i="18"/>
  <c r="J9176" i="18"/>
  <c r="J9177" i="18"/>
  <c r="J9178" i="18"/>
  <c r="J9179" i="18"/>
  <c r="J9180" i="18"/>
  <c r="J9181" i="18"/>
  <c r="J9182" i="18"/>
  <c r="J9183" i="18"/>
  <c r="J9184" i="18"/>
  <c r="J9185" i="18"/>
  <c r="J9186" i="18"/>
  <c r="J9187" i="18"/>
  <c r="J9188" i="18"/>
  <c r="J9189" i="18"/>
  <c r="J9190" i="18"/>
  <c r="J9191" i="18"/>
  <c r="J9192" i="18"/>
  <c r="J9193" i="18"/>
  <c r="J9194" i="18"/>
  <c r="J9195" i="18"/>
  <c r="J9196" i="18"/>
  <c r="J9197" i="18"/>
  <c r="J9198" i="18"/>
  <c r="J9199" i="18"/>
  <c r="J9200" i="18"/>
  <c r="J9201" i="18"/>
  <c r="J9202" i="18"/>
  <c r="J9203" i="18"/>
  <c r="J9204" i="18"/>
  <c r="J9205" i="18"/>
  <c r="J9206" i="18"/>
  <c r="J9207" i="18"/>
  <c r="J9208" i="18"/>
  <c r="J9209" i="18"/>
  <c r="J9210" i="18"/>
  <c r="J9211" i="18"/>
  <c r="J9212" i="18"/>
  <c r="J9213" i="18"/>
  <c r="J9214" i="18"/>
  <c r="J9215" i="18"/>
  <c r="J9216" i="18"/>
  <c r="J9217" i="18"/>
  <c r="J9218" i="18"/>
  <c r="J9219" i="18"/>
  <c r="J9220" i="18"/>
  <c r="J9221" i="18"/>
  <c r="J9222" i="18"/>
  <c r="J9223" i="18"/>
  <c r="J9224" i="18"/>
  <c r="J9225" i="18"/>
  <c r="J9226" i="18"/>
  <c r="J9227" i="18"/>
  <c r="J9228" i="18"/>
  <c r="J9229" i="18"/>
  <c r="J9230" i="18"/>
  <c r="J9231" i="18"/>
  <c r="J9232" i="18"/>
  <c r="J9233" i="18"/>
  <c r="J9234" i="18"/>
  <c r="J9235" i="18"/>
  <c r="J9236" i="18"/>
  <c r="J9237" i="18"/>
  <c r="J9238" i="18"/>
  <c r="J9239" i="18"/>
  <c r="J9240" i="18"/>
  <c r="J9241" i="18"/>
  <c r="J9242" i="18"/>
  <c r="J9243" i="18"/>
  <c r="J9244" i="18"/>
  <c r="J9245" i="18"/>
  <c r="J9246" i="18"/>
  <c r="J9247" i="18"/>
  <c r="J9248" i="18"/>
  <c r="J9249" i="18"/>
  <c r="J9250" i="18"/>
  <c r="J9251" i="18"/>
  <c r="J9252" i="18"/>
  <c r="J9253" i="18"/>
  <c r="J9254" i="18"/>
  <c r="J9255" i="18"/>
  <c r="J9256" i="18"/>
  <c r="J9257" i="18"/>
  <c r="J9258" i="18"/>
  <c r="J9259" i="18"/>
  <c r="J9260" i="18"/>
  <c r="J9261" i="18"/>
  <c r="J9262" i="18"/>
  <c r="J9263" i="18"/>
  <c r="J9264" i="18"/>
  <c r="J9265" i="18"/>
  <c r="J9266" i="18"/>
  <c r="J9267" i="18"/>
  <c r="J9268" i="18"/>
  <c r="J9269" i="18"/>
  <c r="J9270" i="18"/>
  <c r="J9271" i="18"/>
  <c r="J9272" i="18"/>
  <c r="J9273" i="18"/>
  <c r="J9274" i="18"/>
  <c r="J9275" i="18"/>
  <c r="J9276" i="18"/>
  <c r="J9277" i="18"/>
  <c r="J9278" i="18"/>
  <c r="J9279" i="18"/>
  <c r="J9280" i="18"/>
  <c r="J9281" i="18"/>
  <c r="J9282" i="18"/>
  <c r="J9283" i="18"/>
  <c r="J9284" i="18"/>
  <c r="J9285" i="18"/>
  <c r="J9286" i="18"/>
  <c r="J9287" i="18"/>
  <c r="J9288" i="18"/>
  <c r="J9289" i="18"/>
  <c r="J9290" i="18"/>
  <c r="J9291" i="18"/>
  <c r="J9292" i="18"/>
  <c r="J9293" i="18"/>
  <c r="J9294" i="18"/>
  <c r="J9295" i="18"/>
  <c r="J9296" i="18"/>
  <c r="J9297" i="18"/>
  <c r="J9298" i="18"/>
  <c r="J9299" i="18"/>
  <c r="J9300" i="18"/>
  <c r="J9301" i="18"/>
  <c r="J9302" i="18"/>
  <c r="J9303" i="18"/>
  <c r="J9304" i="18"/>
  <c r="J9305" i="18"/>
  <c r="J9306" i="18"/>
  <c r="J9307" i="18"/>
  <c r="J9308" i="18"/>
  <c r="J9309" i="18"/>
  <c r="J9310" i="18"/>
  <c r="J9311" i="18"/>
  <c r="J9312" i="18"/>
  <c r="J9313" i="18"/>
  <c r="J9314" i="18"/>
  <c r="J9315" i="18"/>
  <c r="J9316" i="18"/>
  <c r="J9317" i="18"/>
  <c r="J9318" i="18"/>
  <c r="J9319" i="18"/>
  <c r="J9320" i="18"/>
  <c r="J9321" i="18"/>
  <c r="J9322" i="18"/>
  <c r="J9323" i="18"/>
  <c r="J9324" i="18"/>
  <c r="J9325" i="18"/>
  <c r="J9326" i="18"/>
  <c r="J9327" i="18"/>
  <c r="J9328" i="18"/>
  <c r="J9329" i="18"/>
  <c r="J9330" i="18"/>
  <c r="J9331" i="18"/>
  <c r="J9332" i="18"/>
  <c r="J9333" i="18"/>
  <c r="J9334" i="18"/>
  <c r="J9335" i="18"/>
  <c r="J9336" i="18"/>
  <c r="J9337" i="18"/>
  <c r="J9338" i="18"/>
  <c r="J9339" i="18"/>
  <c r="J9340" i="18"/>
  <c r="J9341" i="18"/>
  <c r="J9342" i="18"/>
  <c r="J9343" i="18"/>
  <c r="J9344" i="18"/>
  <c r="J9345" i="18"/>
  <c r="J9346" i="18"/>
  <c r="J9347" i="18"/>
  <c r="J9348" i="18"/>
  <c r="J9349" i="18"/>
  <c r="J9350" i="18"/>
  <c r="J9351" i="18"/>
  <c r="J9352" i="18"/>
  <c r="J9353" i="18"/>
  <c r="J9354" i="18"/>
  <c r="J9355" i="18"/>
  <c r="J9356" i="18"/>
  <c r="J9357" i="18"/>
  <c r="J9358" i="18"/>
  <c r="J9359" i="18"/>
  <c r="J9360" i="18"/>
  <c r="J9361" i="18"/>
  <c r="J9362" i="18"/>
  <c r="J9363" i="18"/>
  <c r="J9364" i="18"/>
  <c r="J9365" i="18"/>
  <c r="J9366" i="18"/>
  <c r="J9367" i="18"/>
  <c r="J9368" i="18"/>
  <c r="J9369" i="18"/>
  <c r="J9370" i="18"/>
  <c r="J9371" i="18"/>
  <c r="J9372" i="18"/>
  <c r="J9373" i="18"/>
  <c r="J9374" i="18"/>
  <c r="J9375" i="18"/>
  <c r="J9376" i="18"/>
  <c r="J9377" i="18"/>
  <c r="J9378" i="18"/>
  <c r="J9379" i="18"/>
  <c r="J9380" i="18"/>
  <c r="J9381" i="18"/>
  <c r="J9382" i="18"/>
  <c r="J9383" i="18"/>
  <c r="J9384" i="18"/>
  <c r="J9385" i="18"/>
  <c r="J9386" i="18"/>
  <c r="J9387" i="18"/>
  <c r="J9388" i="18"/>
  <c r="J9389" i="18"/>
  <c r="J9390" i="18"/>
  <c r="J9391" i="18"/>
  <c r="J9392" i="18"/>
  <c r="J9393" i="18"/>
  <c r="J9394" i="18"/>
  <c r="J9395" i="18"/>
  <c r="J9396" i="18"/>
  <c r="J9397" i="18"/>
  <c r="J9398" i="18"/>
  <c r="J9399" i="18"/>
  <c r="J9400" i="18"/>
  <c r="J9401" i="18"/>
  <c r="J9402" i="18"/>
  <c r="J9403" i="18"/>
  <c r="J9404" i="18"/>
  <c r="J9405" i="18"/>
  <c r="J9406" i="18"/>
  <c r="J9407" i="18"/>
  <c r="J9408" i="18"/>
  <c r="J9409" i="18"/>
  <c r="J9410" i="18"/>
  <c r="J9411" i="18"/>
  <c r="J9412" i="18"/>
  <c r="J9413" i="18"/>
  <c r="J9414" i="18"/>
  <c r="J9415" i="18"/>
  <c r="J9416" i="18"/>
  <c r="J9417" i="18"/>
  <c r="J9418" i="18"/>
  <c r="J9419" i="18"/>
  <c r="J9420" i="18"/>
  <c r="J9421" i="18"/>
  <c r="J9422" i="18"/>
  <c r="J9423" i="18"/>
  <c r="J9424" i="18"/>
  <c r="J9425" i="18"/>
  <c r="J9426" i="18"/>
  <c r="J9427" i="18"/>
  <c r="J9428" i="18"/>
  <c r="J9429" i="18"/>
  <c r="J9430" i="18"/>
  <c r="J9431" i="18"/>
  <c r="J9432" i="18"/>
  <c r="J9433" i="18"/>
  <c r="J9434" i="18"/>
  <c r="J9435" i="18"/>
  <c r="J9436" i="18"/>
  <c r="J9437" i="18"/>
  <c r="J9438" i="18"/>
  <c r="J9439" i="18"/>
  <c r="J9440" i="18"/>
  <c r="J9441" i="18"/>
  <c r="J9442" i="18"/>
  <c r="J9443" i="18"/>
  <c r="J9444" i="18"/>
  <c r="J9445" i="18"/>
  <c r="J9446" i="18"/>
  <c r="J9447" i="18"/>
  <c r="J9448" i="18"/>
  <c r="J9449" i="18"/>
  <c r="J9450" i="18"/>
  <c r="J9451" i="18"/>
  <c r="J9452" i="18"/>
  <c r="J9453" i="18"/>
  <c r="J9454" i="18"/>
  <c r="J9455" i="18"/>
  <c r="J9456" i="18"/>
  <c r="J9457" i="18"/>
  <c r="J9458" i="18"/>
  <c r="J9459" i="18"/>
  <c r="J9460" i="18"/>
  <c r="J9461" i="18"/>
  <c r="J9462" i="18"/>
  <c r="J9463" i="18"/>
  <c r="J9464" i="18"/>
  <c r="J9465" i="18"/>
  <c r="J9466" i="18"/>
  <c r="J9467" i="18"/>
  <c r="J9468" i="18"/>
  <c r="J9469" i="18"/>
  <c r="J9470" i="18"/>
  <c r="J9471" i="18"/>
  <c r="J9472" i="18"/>
  <c r="J9473" i="18"/>
  <c r="J9474" i="18"/>
  <c r="J9475" i="18"/>
  <c r="J9476" i="18"/>
  <c r="J9477" i="18"/>
  <c r="J9478" i="18"/>
  <c r="J9479" i="18"/>
  <c r="J9480" i="18"/>
  <c r="J9481" i="18"/>
  <c r="J9482" i="18"/>
  <c r="J9483" i="18"/>
  <c r="J9484" i="18"/>
  <c r="J9485" i="18"/>
  <c r="J9486" i="18"/>
  <c r="J9487" i="18"/>
  <c r="J9488" i="18"/>
  <c r="J9489" i="18"/>
  <c r="J9490" i="18"/>
  <c r="J9491" i="18"/>
  <c r="J9492" i="18"/>
  <c r="J9493" i="18"/>
  <c r="J9494" i="18"/>
  <c r="J9495" i="18"/>
  <c r="J9496" i="18"/>
  <c r="J9497" i="18"/>
  <c r="J9498" i="18"/>
  <c r="J9499" i="18"/>
  <c r="J9500" i="18"/>
  <c r="J9501" i="18"/>
  <c r="J9502" i="18"/>
  <c r="J9503" i="18"/>
  <c r="J9504" i="18"/>
  <c r="J9505" i="18"/>
  <c r="J9506" i="18"/>
  <c r="J9507" i="18"/>
  <c r="J9508" i="18"/>
  <c r="J9509" i="18"/>
  <c r="J9510" i="18"/>
  <c r="J9511" i="18"/>
  <c r="J9512" i="18"/>
  <c r="J9513" i="18"/>
  <c r="J9514" i="18"/>
  <c r="J9515" i="18"/>
  <c r="J9516" i="18"/>
  <c r="J9517" i="18"/>
  <c r="J9518" i="18"/>
  <c r="J9519" i="18"/>
  <c r="J9520" i="18"/>
  <c r="J9521" i="18"/>
  <c r="J9522" i="18"/>
  <c r="J9523" i="18"/>
  <c r="J9524" i="18"/>
  <c r="J9525" i="18"/>
  <c r="J9526" i="18"/>
  <c r="J9527" i="18"/>
  <c r="J9528" i="18"/>
  <c r="J9529" i="18"/>
  <c r="J9530" i="18"/>
  <c r="J9531" i="18"/>
  <c r="J9532" i="18"/>
  <c r="J9533" i="18"/>
  <c r="J9534" i="18"/>
  <c r="J9535" i="18"/>
  <c r="J9536" i="18"/>
  <c r="J9537" i="18"/>
  <c r="J9538" i="18"/>
  <c r="J9539" i="18"/>
  <c r="J9540" i="18"/>
  <c r="J9541" i="18"/>
  <c r="J9542" i="18"/>
  <c r="J9543" i="18"/>
  <c r="J9544" i="18"/>
  <c r="J9545" i="18"/>
  <c r="J9546" i="18"/>
  <c r="J9547" i="18"/>
  <c r="J9548" i="18"/>
  <c r="J9549" i="18"/>
  <c r="J9550" i="18"/>
  <c r="J9551" i="18"/>
  <c r="J9552" i="18"/>
  <c r="J9553" i="18"/>
  <c r="J9554" i="18"/>
  <c r="J9555" i="18"/>
  <c r="J9556" i="18"/>
  <c r="J9557" i="18"/>
  <c r="J9558" i="18"/>
  <c r="J9559" i="18"/>
  <c r="J9560" i="18"/>
  <c r="J9561" i="18"/>
  <c r="J9562" i="18"/>
  <c r="J9563" i="18"/>
  <c r="J9564" i="18"/>
  <c r="J9565" i="18"/>
  <c r="J9566" i="18"/>
  <c r="J9567" i="18"/>
  <c r="J9568" i="18"/>
  <c r="J9569" i="18"/>
  <c r="J9570" i="18"/>
  <c r="J9571" i="18"/>
  <c r="J9572" i="18"/>
  <c r="J9573" i="18"/>
  <c r="J9574" i="18"/>
  <c r="J9575" i="18"/>
  <c r="J9576" i="18"/>
  <c r="J9577" i="18"/>
  <c r="J9578" i="18"/>
  <c r="J9579" i="18"/>
  <c r="J9580" i="18"/>
  <c r="J9581" i="18"/>
  <c r="J9582" i="18"/>
  <c r="J9583" i="18"/>
  <c r="J9584" i="18"/>
  <c r="J9585" i="18"/>
  <c r="J9586" i="18"/>
  <c r="J9587" i="18"/>
  <c r="J9588" i="18"/>
  <c r="J9589" i="18"/>
  <c r="J9590" i="18"/>
  <c r="J9591" i="18"/>
  <c r="J9592" i="18"/>
  <c r="J9593" i="18"/>
  <c r="J9594" i="18"/>
  <c r="J9595" i="18"/>
  <c r="J9596" i="18"/>
  <c r="J9597" i="18"/>
  <c r="J9598" i="18"/>
  <c r="J9599" i="18"/>
  <c r="J9600" i="18"/>
  <c r="J9601" i="18"/>
  <c r="J9602" i="18"/>
  <c r="J9603" i="18"/>
  <c r="J9604" i="18"/>
  <c r="J9605" i="18"/>
  <c r="J9606" i="18"/>
  <c r="J9607" i="18"/>
  <c r="J9608" i="18"/>
  <c r="J9609" i="18"/>
  <c r="J9610" i="18"/>
  <c r="J9611" i="18"/>
  <c r="J9612" i="18"/>
  <c r="J9613" i="18"/>
  <c r="J9614" i="18"/>
  <c r="J9615" i="18"/>
  <c r="J9616" i="18"/>
  <c r="J9617" i="18"/>
  <c r="J9618" i="18"/>
  <c r="J9619" i="18"/>
  <c r="J9620" i="18"/>
  <c r="J9621" i="18"/>
  <c r="J9622" i="18"/>
  <c r="J9623" i="18"/>
  <c r="J9624" i="18"/>
  <c r="J9625" i="18"/>
  <c r="J9626" i="18"/>
  <c r="J9627" i="18"/>
  <c r="J9628" i="18"/>
  <c r="J9629" i="18"/>
  <c r="J9630" i="18"/>
  <c r="J9631" i="18"/>
  <c r="J9632" i="18"/>
  <c r="J9633" i="18"/>
  <c r="J9634" i="18"/>
  <c r="J9635" i="18"/>
  <c r="J9636" i="18"/>
  <c r="J9637" i="18"/>
  <c r="J9638" i="18"/>
  <c r="J9639" i="18"/>
  <c r="J9640" i="18"/>
  <c r="J9641" i="18"/>
  <c r="J9642" i="18"/>
  <c r="J9643" i="18"/>
  <c r="J9644" i="18"/>
  <c r="J9645" i="18"/>
  <c r="J9646" i="18"/>
  <c r="J9647" i="18"/>
  <c r="J9648" i="18"/>
  <c r="J9649" i="18"/>
  <c r="J9650" i="18"/>
  <c r="J9651" i="18"/>
  <c r="J9652" i="18"/>
  <c r="J9653" i="18"/>
  <c r="J9654" i="18"/>
  <c r="J9655" i="18"/>
  <c r="J9656" i="18"/>
  <c r="J9657" i="18"/>
  <c r="J9658" i="18"/>
  <c r="J9659" i="18"/>
  <c r="J9660" i="18"/>
  <c r="J9661" i="18"/>
  <c r="J9662" i="18"/>
  <c r="J9663" i="18"/>
  <c r="J9664" i="18"/>
  <c r="J9665" i="18"/>
  <c r="J9666" i="18"/>
  <c r="J9667" i="18"/>
  <c r="J9668" i="18"/>
  <c r="J9669" i="18"/>
  <c r="J9670" i="18"/>
  <c r="J9671" i="18"/>
  <c r="J9672" i="18"/>
  <c r="J9673" i="18"/>
  <c r="J9674" i="18"/>
  <c r="J9675" i="18"/>
  <c r="J9676" i="18"/>
  <c r="J9677" i="18"/>
  <c r="J9678" i="18"/>
  <c r="J9679" i="18"/>
  <c r="J9680" i="18"/>
  <c r="J9681" i="18"/>
  <c r="J9682" i="18"/>
  <c r="J9683" i="18"/>
  <c r="J9684" i="18"/>
  <c r="J9685" i="18"/>
  <c r="J9686" i="18"/>
  <c r="J9687" i="18"/>
  <c r="J9688" i="18"/>
  <c r="J9689" i="18"/>
  <c r="J9690" i="18"/>
  <c r="J9691" i="18"/>
  <c r="J9692" i="18"/>
  <c r="J9693" i="18"/>
  <c r="J9694" i="18"/>
  <c r="J9695" i="18"/>
  <c r="J9696" i="18"/>
  <c r="J9697" i="18"/>
  <c r="J9698" i="18"/>
  <c r="J9699" i="18"/>
  <c r="J9700" i="18"/>
  <c r="J9701" i="18"/>
  <c r="J9702" i="18"/>
  <c r="J9703" i="18"/>
  <c r="J9704" i="18"/>
  <c r="J9705" i="18"/>
  <c r="J9706" i="18"/>
  <c r="J9707" i="18"/>
  <c r="J9708" i="18"/>
  <c r="J9709" i="18"/>
  <c r="J9710" i="18"/>
  <c r="J9711" i="18"/>
  <c r="J9712" i="18"/>
  <c r="J9713" i="18"/>
  <c r="J9714" i="18"/>
  <c r="J9715" i="18"/>
  <c r="J9716" i="18"/>
  <c r="J9717" i="18"/>
  <c r="J9718" i="18"/>
  <c r="J9719" i="18"/>
  <c r="J9720" i="18"/>
  <c r="J9721" i="18"/>
  <c r="J9722" i="18"/>
  <c r="J9723" i="18"/>
  <c r="J9724" i="18"/>
  <c r="J9725" i="18"/>
  <c r="J9726" i="18"/>
  <c r="J9727" i="18"/>
  <c r="J9728" i="18"/>
  <c r="J9729" i="18"/>
  <c r="J9730" i="18"/>
  <c r="J9731" i="18"/>
  <c r="J9732" i="18"/>
  <c r="J9733" i="18"/>
  <c r="J9734" i="18"/>
  <c r="J9735" i="18"/>
  <c r="J9736" i="18"/>
  <c r="J9737" i="18"/>
  <c r="J9738" i="18"/>
  <c r="J9739" i="18"/>
  <c r="J9740" i="18"/>
  <c r="J9741" i="18"/>
  <c r="J9742" i="18"/>
  <c r="J9743" i="18"/>
  <c r="J9744" i="18"/>
  <c r="J9745" i="18"/>
  <c r="J9746" i="18"/>
  <c r="J9747" i="18"/>
  <c r="J9748" i="18"/>
  <c r="J9749" i="18"/>
  <c r="J9750" i="18"/>
  <c r="J9751" i="18"/>
  <c r="J9752" i="18"/>
  <c r="J9753" i="18"/>
  <c r="J9754" i="18"/>
  <c r="J9755" i="18"/>
  <c r="J9756" i="18"/>
  <c r="J9757" i="18"/>
  <c r="J9758" i="18"/>
  <c r="J9759" i="18"/>
  <c r="J9760" i="18"/>
  <c r="J9761" i="18"/>
  <c r="J9762" i="18"/>
  <c r="J9763" i="18"/>
  <c r="J9764" i="18"/>
  <c r="J9765" i="18"/>
  <c r="J9766" i="18"/>
  <c r="J9767" i="18"/>
  <c r="J9768" i="18"/>
  <c r="J9769" i="18"/>
  <c r="J9770" i="18"/>
  <c r="J9771" i="18"/>
  <c r="J9772" i="18"/>
  <c r="J9773" i="18"/>
  <c r="J9774" i="18"/>
  <c r="J9775" i="18"/>
  <c r="J9776" i="18"/>
  <c r="J9777" i="18"/>
  <c r="J9778" i="18"/>
  <c r="J9779" i="18"/>
  <c r="J9780" i="18"/>
  <c r="J9781" i="18"/>
  <c r="J9782" i="18"/>
  <c r="J9783" i="18"/>
  <c r="J9784" i="18"/>
  <c r="J9785" i="18"/>
  <c r="J9786" i="18"/>
  <c r="J9787" i="18"/>
  <c r="J9788" i="18"/>
  <c r="J9789" i="18"/>
  <c r="J9790" i="18"/>
  <c r="J9791" i="18"/>
  <c r="J9792" i="18"/>
  <c r="J9793" i="18"/>
  <c r="J9794" i="18"/>
  <c r="J9795" i="18"/>
  <c r="J9796" i="18"/>
  <c r="J9797" i="18"/>
  <c r="J9798" i="18"/>
  <c r="J9799" i="18"/>
  <c r="J9800" i="18"/>
  <c r="J9801" i="18"/>
  <c r="J9802" i="18"/>
  <c r="J9803" i="18"/>
  <c r="J9804" i="18"/>
  <c r="J9805" i="18"/>
  <c r="J9806" i="18"/>
  <c r="J9807" i="18"/>
  <c r="J9808" i="18"/>
  <c r="J9809" i="18"/>
  <c r="J9810" i="18"/>
  <c r="J9811" i="18"/>
  <c r="J9812" i="18"/>
  <c r="J9813" i="18"/>
  <c r="J9814" i="18"/>
  <c r="J9815" i="18"/>
  <c r="J9816" i="18"/>
  <c r="J9817" i="18"/>
  <c r="J9818" i="18"/>
  <c r="J9819" i="18"/>
  <c r="J9820" i="18"/>
  <c r="J9821" i="18"/>
  <c r="J9822" i="18"/>
  <c r="J9823" i="18"/>
  <c r="J9824" i="18"/>
  <c r="J9825" i="18"/>
  <c r="J9826" i="18"/>
  <c r="J9827" i="18"/>
  <c r="J9828" i="18"/>
  <c r="J9829" i="18"/>
  <c r="J9830" i="18"/>
  <c r="J9831" i="18"/>
  <c r="J9832" i="18"/>
  <c r="J9833" i="18"/>
  <c r="J9834" i="18"/>
  <c r="J9835" i="18"/>
  <c r="J9836" i="18"/>
  <c r="J9837" i="18"/>
  <c r="J9838" i="18"/>
  <c r="J9839" i="18"/>
  <c r="J9840" i="18"/>
  <c r="J9841" i="18"/>
  <c r="J9842" i="18"/>
  <c r="J9843" i="18"/>
  <c r="J9844" i="18"/>
  <c r="J9845" i="18"/>
  <c r="J9846" i="18"/>
  <c r="J9847" i="18"/>
  <c r="J9848" i="18"/>
  <c r="J9849" i="18"/>
  <c r="J9850" i="18"/>
  <c r="J9851" i="18"/>
  <c r="J9852" i="18"/>
  <c r="J9853" i="18"/>
  <c r="J9854" i="18"/>
  <c r="J9855" i="18"/>
  <c r="J9856" i="18"/>
  <c r="J9857" i="18"/>
  <c r="J9858" i="18"/>
  <c r="J9859" i="18"/>
  <c r="J9860" i="18"/>
  <c r="J9861" i="18"/>
  <c r="J9862" i="18"/>
  <c r="J9863" i="18"/>
  <c r="J9864" i="18"/>
  <c r="J9865" i="18"/>
  <c r="J9866" i="18"/>
  <c r="J9867" i="18"/>
  <c r="J9868" i="18"/>
  <c r="J9869" i="18"/>
  <c r="J9870" i="18"/>
  <c r="J9871" i="18"/>
  <c r="J9872" i="18"/>
  <c r="J9873" i="18"/>
  <c r="J9874" i="18"/>
  <c r="J9875" i="18"/>
  <c r="J9876" i="18"/>
  <c r="J9877" i="18"/>
  <c r="J9878" i="18"/>
  <c r="J9879" i="18"/>
  <c r="J9880" i="18"/>
  <c r="J9881" i="18"/>
  <c r="J9882" i="18"/>
  <c r="J9883" i="18"/>
  <c r="J9884" i="18"/>
  <c r="J9885" i="18"/>
  <c r="J9886" i="18"/>
  <c r="J9887" i="18"/>
  <c r="J9888" i="18"/>
  <c r="J9889" i="18"/>
  <c r="J9890" i="18"/>
  <c r="J9891" i="18"/>
  <c r="J9892" i="18"/>
  <c r="J9893" i="18"/>
  <c r="J9894" i="18"/>
  <c r="J9895" i="18"/>
  <c r="J9896" i="18"/>
  <c r="J9897" i="18"/>
  <c r="J9898" i="18"/>
  <c r="J9899" i="18"/>
  <c r="J9900" i="18"/>
  <c r="J9901" i="18"/>
  <c r="J9902" i="18"/>
  <c r="J9903" i="18"/>
  <c r="J9904" i="18"/>
  <c r="J9905" i="18"/>
  <c r="J9906" i="18"/>
  <c r="J9907" i="18"/>
  <c r="J9908" i="18"/>
  <c r="J9909" i="18"/>
  <c r="J9910" i="18"/>
  <c r="J9911" i="18"/>
  <c r="J9912" i="18"/>
  <c r="J9913" i="18"/>
  <c r="J9914" i="18"/>
  <c r="J9915" i="18"/>
  <c r="J9916" i="18"/>
  <c r="J9917" i="18"/>
  <c r="J9918" i="18"/>
  <c r="J9919" i="18"/>
  <c r="J9920" i="18"/>
  <c r="J9921" i="18"/>
  <c r="J9922" i="18"/>
  <c r="J9923" i="18"/>
  <c r="J9924" i="18"/>
  <c r="J9925" i="18"/>
  <c r="J9926" i="18"/>
  <c r="J9927" i="18"/>
  <c r="J9928" i="18"/>
  <c r="J9929" i="18"/>
  <c r="J9930" i="18"/>
  <c r="J9931" i="18"/>
  <c r="J9932" i="18"/>
  <c r="J9933" i="18"/>
  <c r="J9934" i="18"/>
  <c r="J9935" i="18"/>
  <c r="J9936" i="18"/>
  <c r="J9937" i="18"/>
  <c r="J9938" i="18"/>
  <c r="J9939" i="18"/>
  <c r="J9940" i="18"/>
  <c r="J9941" i="18"/>
  <c r="J9942" i="18"/>
  <c r="J9943" i="18"/>
  <c r="J9944" i="18"/>
  <c r="J9945" i="18"/>
  <c r="J9946" i="18"/>
  <c r="J9947" i="18"/>
  <c r="J9948" i="18"/>
  <c r="J9949" i="18"/>
  <c r="J9950" i="18"/>
  <c r="J9951" i="18"/>
  <c r="J9952" i="18"/>
  <c r="J9953" i="18"/>
  <c r="J9954" i="18"/>
  <c r="J9955" i="18"/>
  <c r="J9956" i="18"/>
  <c r="J9957" i="18"/>
  <c r="J9958" i="18"/>
  <c r="J9959" i="18"/>
  <c r="J9960" i="18"/>
  <c r="J9961" i="18"/>
  <c r="J9962" i="18"/>
  <c r="J9963" i="18"/>
  <c r="J9964" i="18"/>
  <c r="J9965" i="18"/>
  <c r="J9966" i="18"/>
  <c r="J9967" i="18"/>
  <c r="J9968" i="18"/>
  <c r="J9969" i="18"/>
  <c r="J9970" i="18"/>
  <c r="J9971" i="18"/>
  <c r="J9972" i="18"/>
  <c r="J9973" i="18"/>
  <c r="J9974" i="18"/>
  <c r="J9975" i="18"/>
  <c r="J9976" i="18"/>
  <c r="J9977" i="18"/>
  <c r="J9978" i="18"/>
  <c r="J9979" i="18"/>
  <c r="J9980" i="18"/>
  <c r="J9981" i="18"/>
  <c r="J9982" i="18"/>
  <c r="J9983" i="18"/>
  <c r="J9984" i="18"/>
  <c r="J9985" i="18"/>
  <c r="J9986" i="18"/>
  <c r="J9987" i="18"/>
  <c r="J9988" i="18"/>
  <c r="J9989" i="18"/>
  <c r="J9990" i="18"/>
  <c r="J9991" i="18"/>
  <c r="J9992" i="18"/>
  <c r="J9993" i="18"/>
  <c r="J9994" i="18"/>
  <c r="J9995" i="18"/>
  <c r="J9996" i="18"/>
  <c r="J9997" i="18"/>
  <c r="J9998" i="18"/>
  <c r="J9999" i="18"/>
  <c r="J10000" i="18"/>
  <c r="J10001" i="18"/>
  <c r="J10002" i="18"/>
  <c r="J10003" i="18"/>
  <c r="J10004" i="18"/>
  <c r="J10005" i="18"/>
  <c r="J10006" i="18"/>
  <c r="J10007" i="18"/>
  <c r="J10008" i="18"/>
  <c r="J10009" i="18"/>
  <c r="J10010" i="18"/>
  <c r="J10011" i="18"/>
  <c r="J10012" i="18"/>
  <c r="J10013" i="18"/>
  <c r="J10014" i="18"/>
  <c r="J10015" i="18"/>
  <c r="J10016" i="18"/>
  <c r="J10017" i="18"/>
  <c r="J10018" i="18"/>
  <c r="J10019" i="18"/>
  <c r="J10020" i="18"/>
  <c r="J10021" i="18"/>
  <c r="J10022" i="18"/>
  <c r="J10023" i="18"/>
  <c r="J10024" i="18"/>
  <c r="J10025" i="18"/>
  <c r="J10026" i="18"/>
  <c r="J10027" i="18"/>
  <c r="J10028" i="18"/>
  <c r="J10029" i="18"/>
  <c r="J10030" i="18"/>
  <c r="J10031" i="18"/>
  <c r="J10032" i="18"/>
  <c r="J10033" i="18"/>
  <c r="J10034" i="18"/>
  <c r="J10035" i="18"/>
  <c r="J10036" i="18"/>
  <c r="J10037" i="18"/>
  <c r="J10038" i="18"/>
  <c r="J10039" i="18"/>
  <c r="J10040" i="18"/>
  <c r="J10041" i="18"/>
  <c r="J10042" i="18"/>
  <c r="J10043" i="18"/>
  <c r="J10044" i="18"/>
  <c r="J10045" i="18"/>
  <c r="J10046" i="18"/>
  <c r="J10047" i="18"/>
  <c r="J10048" i="18"/>
  <c r="J10049" i="18"/>
  <c r="J10050" i="18"/>
  <c r="J10051" i="18"/>
  <c r="J10052" i="18"/>
  <c r="J10053" i="18"/>
  <c r="J10054" i="18"/>
  <c r="J10055" i="18"/>
  <c r="J10056" i="18"/>
  <c r="J10057" i="18"/>
  <c r="J10058" i="18"/>
  <c r="J10059" i="18"/>
  <c r="J10060" i="18"/>
  <c r="J10061" i="18"/>
  <c r="J10062" i="18"/>
  <c r="J10063" i="18"/>
  <c r="J10064" i="18"/>
  <c r="J10065" i="18"/>
  <c r="J10066" i="18"/>
  <c r="J10067" i="18"/>
  <c r="J10068" i="18"/>
  <c r="J10069" i="18"/>
  <c r="J10070" i="18"/>
  <c r="J10071" i="18"/>
  <c r="J10072" i="18"/>
  <c r="J10073" i="18"/>
  <c r="J10074" i="18"/>
  <c r="J10075" i="18"/>
  <c r="J10076" i="18"/>
  <c r="J10077" i="18"/>
  <c r="J10078" i="18"/>
  <c r="J10079" i="18"/>
  <c r="J10080" i="18"/>
  <c r="J10081" i="18"/>
  <c r="J10082" i="18"/>
  <c r="J10083" i="18"/>
  <c r="J10084" i="18"/>
  <c r="J10085" i="18"/>
  <c r="J10086" i="18"/>
  <c r="J10087" i="18"/>
  <c r="J10088" i="18"/>
  <c r="J10089" i="18"/>
  <c r="J10090" i="18"/>
  <c r="J10091" i="18"/>
  <c r="J10092" i="18"/>
  <c r="J10093" i="18"/>
  <c r="J10094" i="18"/>
  <c r="J10095" i="18"/>
  <c r="J10096" i="18"/>
  <c r="J10097" i="18"/>
  <c r="J10098" i="18"/>
  <c r="J10099" i="18"/>
  <c r="J10100" i="18"/>
  <c r="J10101" i="18"/>
  <c r="J10102" i="18"/>
  <c r="J10103" i="18"/>
  <c r="J10104" i="18"/>
  <c r="J10105" i="18"/>
  <c r="J10106" i="18"/>
  <c r="J10107" i="18"/>
  <c r="J10108" i="18"/>
  <c r="J10109" i="18"/>
  <c r="J10110" i="18"/>
  <c r="J10111" i="18"/>
  <c r="J10112" i="18"/>
  <c r="J10113" i="18"/>
  <c r="J10114" i="18"/>
  <c r="J10115" i="18"/>
  <c r="J10116" i="18"/>
  <c r="J10117" i="18"/>
  <c r="J10118" i="18"/>
  <c r="J10119" i="18"/>
  <c r="J10120" i="18"/>
  <c r="J10121" i="18"/>
  <c r="J10122" i="18"/>
  <c r="J10123" i="18"/>
  <c r="J10124" i="18"/>
  <c r="J10125" i="18"/>
  <c r="J10126" i="18"/>
  <c r="J10127" i="18"/>
  <c r="J10128" i="18"/>
  <c r="J10129" i="18"/>
  <c r="J10130" i="18"/>
  <c r="J10131" i="18"/>
  <c r="J10132" i="18"/>
  <c r="J10133" i="18"/>
  <c r="J10134" i="18"/>
  <c r="J10135" i="18"/>
  <c r="J10136" i="18"/>
  <c r="J10137" i="18"/>
  <c r="J10138" i="18"/>
  <c r="J10139" i="18"/>
  <c r="J10140" i="18"/>
  <c r="J10141" i="18"/>
  <c r="J10142" i="18"/>
  <c r="J10143" i="18"/>
  <c r="J10144" i="18"/>
  <c r="J10145" i="18"/>
  <c r="J10146" i="18"/>
  <c r="J10147" i="18"/>
  <c r="J10148" i="18"/>
  <c r="J10149" i="18"/>
  <c r="J10150" i="18"/>
  <c r="J10151" i="18"/>
  <c r="J10152" i="18"/>
  <c r="J10153" i="18"/>
  <c r="J10154" i="18"/>
  <c r="J10155" i="18"/>
  <c r="J10156" i="18"/>
  <c r="J10157" i="18"/>
  <c r="J10158" i="18"/>
  <c r="J10159" i="18"/>
  <c r="J10160" i="18"/>
  <c r="J10161" i="18"/>
  <c r="J10162" i="18"/>
  <c r="J10163" i="18"/>
  <c r="J10164" i="18"/>
  <c r="J10165" i="18"/>
  <c r="J10166" i="18"/>
  <c r="J10167" i="18"/>
  <c r="J10168" i="18"/>
  <c r="J10169" i="18"/>
  <c r="J10170" i="18"/>
  <c r="J10171" i="18"/>
  <c r="J10172" i="18"/>
  <c r="J10173" i="18"/>
  <c r="J10174" i="18"/>
  <c r="J10175" i="18"/>
  <c r="J10176" i="18"/>
  <c r="J10177" i="18"/>
  <c r="J10178" i="18"/>
  <c r="J10179" i="18"/>
  <c r="J10180" i="18"/>
  <c r="J10181" i="18"/>
  <c r="J10182" i="18"/>
  <c r="J10183" i="18"/>
  <c r="J10184" i="18"/>
  <c r="J10185" i="18"/>
  <c r="J10186" i="18"/>
  <c r="J10187" i="18"/>
  <c r="J10188" i="18"/>
  <c r="J10189" i="18"/>
  <c r="J10190" i="18"/>
  <c r="J10191" i="18"/>
  <c r="J10192" i="18"/>
  <c r="J10193" i="18"/>
  <c r="J10194" i="18"/>
  <c r="J10195" i="18"/>
  <c r="J10196" i="18"/>
  <c r="J10197" i="18"/>
  <c r="J10198" i="18"/>
  <c r="J10199" i="18"/>
  <c r="J10200" i="18"/>
  <c r="J10201" i="18"/>
  <c r="J10202" i="18"/>
  <c r="J10203" i="18"/>
  <c r="J10204" i="18"/>
  <c r="J10205" i="18"/>
  <c r="J10206" i="18"/>
  <c r="J10207" i="18"/>
  <c r="J10208" i="18"/>
  <c r="J10209" i="18"/>
  <c r="J10210" i="18"/>
  <c r="J10211" i="18"/>
  <c r="J10212" i="18"/>
  <c r="J10213" i="18"/>
  <c r="J10214" i="18"/>
  <c r="J10215" i="18"/>
  <c r="J10216" i="18"/>
  <c r="J10217" i="18"/>
  <c r="J10218" i="18"/>
  <c r="J10219" i="18"/>
  <c r="J10220" i="18"/>
  <c r="J10221" i="18"/>
  <c r="J10222" i="18"/>
  <c r="J10223" i="18"/>
  <c r="J10224" i="18"/>
  <c r="J10225" i="18"/>
  <c r="J10226" i="18"/>
  <c r="J10227" i="18"/>
  <c r="J10228" i="18"/>
  <c r="J10229" i="18"/>
  <c r="J10230" i="18"/>
  <c r="J10231" i="18"/>
  <c r="J10232" i="18"/>
  <c r="J10233" i="18"/>
  <c r="J10234" i="18"/>
  <c r="J10235" i="18"/>
  <c r="J10236" i="18"/>
  <c r="J10237" i="18"/>
  <c r="J10238" i="18"/>
  <c r="J10239" i="18"/>
  <c r="J10240" i="18"/>
  <c r="J10241" i="18"/>
  <c r="J10242" i="18"/>
  <c r="J10243" i="18"/>
  <c r="J10244" i="18"/>
  <c r="J10245" i="18"/>
  <c r="J10246" i="18"/>
  <c r="J10247" i="18"/>
  <c r="J10248" i="18"/>
  <c r="J10249" i="18"/>
  <c r="J10250" i="18"/>
  <c r="J10251" i="18"/>
  <c r="J10252" i="18"/>
  <c r="J10253" i="18"/>
  <c r="J10254" i="18"/>
  <c r="J10255" i="18"/>
  <c r="J10256" i="18"/>
  <c r="J10257" i="18"/>
  <c r="J10258" i="18"/>
  <c r="J10259" i="18"/>
  <c r="J10260" i="18"/>
  <c r="J10261" i="18"/>
  <c r="J10262" i="18"/>
  <c r="J10263" i="18"/>
  <c r="J10264" i="18"/>
  <c r="J10265" i="18"/>
  <c r="J10266" i="18"/>
  <c r="J10267" i="18"/>
  <c r="J10268" i="18"/>
  <c r="J10269" i="18"/>
  <c r="J10270" i="18"/>
  <c r="J10271" i="18"/>
  <c r="J10272" i="18"/>
  <c r="J10273" i="18"/>
  <c r="J10274" i="18"/>
  <c r="J10275" i="18"/>
  <c r="J10276" i="18"/>
  <c r="J10277" i="18"/>
  <c r="J10278" i="18"/>
  <c r="J10279" i="18"/>
  <c r="J10280" i="18"/>
  <c r="J10281" i="18"/>
  <c r="J10282" i="18"/>
  <c r="J10283" i="18"/>
  <c r="J10284" i="18"/>
  <c r="J10285" i="18"/>
  <c r="J10286" i="18"/>
  <c r="J10287" i="18"/>
  <c r="J10288" i="18"/>
  <c r="J10289" i="18"/>
  <c r="J10290" i="18"/>
  <c r="J10291" i="18"/>
  <c r="J10292" i="18"/>
  <c r="J10293" i="18"/>
  <c r="J10294" i="18"/>
  <c r="J10295" i="18"/>
  <c r="J10296" i="18"/>
  <c r="J10297" i="18"/>
  <c r="J10298" i="18"/>
  <c r="J10299" i="18"/>
  <c r="J10300" i="18"/>
  <c r="J10301" i="18"/>
  <c r="J10302" i="18"/>
  <c r="J10303" i="18"/>
  <c r="J10304" i="18"/>
  <c r="J10305" i="18"/>
  <c r="J10306" i="18"/>
  <c r="J10307" i="18"/>
  <c r="J10308" i="18"/>
  <c r="J10309" i="18"/>
  <c r="J10310" i="18"/>
  <c r="J10311" i="18"/>
  <c r="J10312" i="18"/>
  <c r="J10313" i="18"/>
  <c r="J10314" i="18"/>
  <c r="J10315" i="18"/>
  <c r="J10316" i="18"/>
  <c r="J10317" i="18"/>
  <c r="J10318" i="18"/>
  <c r="J10319" i="18"/>
  <c r="J10320" i="18"/>
  <c r="J10321" i="18"/>
  <c r="J10322" i="18"/>
  <c r="J10323" i="18"/>
  <c r="J10324" i="18"/>
  <c r="J10325" i="18"/>
  <c r="J10326" i="18"/>
  <c r="J10327" i="18"/>
  <c r="J10328" i="18"/>
  <c r="J10329" i="18"/>
  <c r="J10330" i="18"/>
  <c r="J10331" i="18"/>
  <c r="J10332" i="18"/>
  <c r="J10333" i="18"/>
  <c r="J10334" i="18"/>
  <c r="J10335" i="18"/>
  <c r="J10336" i="18"/>
  <c r="J10337" i="18"/>
  <c r="J10338" i="18"/>
  <c r="J10339" i="18"/>
  <c r="J10340" i="18"/>
  <c r="J10341" i="18"/>
  <c r="J10342" i="18"/>
  <c r="J10343" i="18"/>
  <c r="J10344" i="18"/>
  <c r="J10345" i="18"/>
  <c r="J10346" i="18"/>
  <c r="J10347" i="18"/>
  <c r="J10348" i="18"/>
  <c r="J10349" i="18"/>
  <c r="J10350" i="18"/>
  <c r="J10351" i="18"/>
  <c r="J10352" i="18"/>
  <c r="J10353" i="18"/>
  <c r="J10354" i="18"/>
  <c r="J10355" i="18"/>
  <c r="J10356" i="18"/>
  <c r="J10357" i="18"/>
  <c r="J10358" i="18"/>
  <c r="J10359" i="18"/>
  <c r="J10360" i="18"/>
  <c r="J10361" i="18"/>
  <c r="J10362" i="18"/>
  <c r="J10363" i="18"/>
  <c r="J10364" i="18"/>
  <c r="J10365" i="18"/>
  <c r="J10366" i="18"/>
  <c r="J10367" i="18"/>
  <c r="J10368" i="18"/>
  <c r="J10369" i="18"/>
  <c r="J10370" i="18"/>
  <c r="J10371" i="18"/>
  <c r="J10372" i="18"/>
  <c r="J10373" i="18"/>
  <c r="J10374" i="18"/>
  <c r="J10375" i="18"/>
  <c r="J10376" i="18"/>
  <c r="J10377" i="18"/>
  <c r="J10378" i="18"/>
  <c r="J10379" i="18"/>
  <c r="J10380" i="18"/>
  <c r="J10381" i="18"/>
  <c r="J10382" i="18"/>
  <c r="J10383" i="18"/>
  <c r="J10384" i="18"/>
  <c r="J10385" i="18"/>
  <c r="J10386" i="18"/>
  <c r="J10387" i="18"/>
  <c r="J10388" i="18"/>
  <c r="J10389" i="18"/>
  <c r="J10390" i="18"/>
  <c r="J10391" i="18"/>
  <c r="J10392" i="18"/>
  <c r="J10393" i="18"/>
  <c r="J10394" i="18"/>
  <c r="J10395" i="18"/>
  <c r="J10396" i="18"/>
  <c r="J10397" i="18"/>
  <c r="J10398" i="18"/>
  <c r="J10399" i="18"/>
  <c r="J10400" i="18"/>
  <c r="J10401" i="18"/>
  <c r="J10402" i="18"/>
  <c r="J10403" i="18"/>
  <c r="J10404" i="18"/>
  <c r="J10405" i="18"/>
  <c r="J10406" i="18"/>
  <c r="J10407" i="18"/>
  <c r="J10408" i="18"/>
  <c r="J10409" i="18"/>
  <c r="J10410" i="18"/>
  <c r="J10411" i="18"/>
  <c r="J10412" i="18"/>
  <c r="J10413" i="18"/>
  <c r="J10414" i="18"/>
  <c r="J10415" i="18"/>
  <c r="J10416" i="18"/>
  <c r="J10417" i="18"/>
  <c r="J10418" i="18"/>
  <c r="J10419" i="18"/>
  <c r="J10420" i="18"/>
  <c r="J10421" i="18"/>
  <c r="J10422" i="18"/>
  <c r="J10423" i="18"/>
  <c r="J10424" i="18"/>
  <c r="J10425" i="18"/>
  <c r="J10426" i="18"/>
  <c r="J10427" i="18"/>
  <c r="J10428" i="18"/>
  <c r="J10429" i="18"/>
  <c r="J10430" i="18"/>
  <c r="J10431" i="18"/>
  <c r="J10432" i="18"/>
  <c r="J10433" i="18"/>
  <c r="J10434" i="18"/>
  <c r="J10435" i="18"/>
  <c r="J10436" i="18"/>
  <c r="J10437" i="18"/>
  <c r="J10438" i="18"/>
  <c r="J10439" i="18"/>
  <c r="J10440" i="18"/>
  <c r="J10441" i="18"/>
  <c r="J10442" i="18"/>
  <c r="J10443" i="18"/>
  <c r="J10444" i="18"/>
  <c r="J10445" i="18"/>
  <c r="J10446" i="18"/>
  <c r="J10447" i="18"/>
  <c r="J10448" i="18"/>
  <c r="J10449" i="18"/>
  <c r="J10450" i="18"/>
  <c r="J10451" i="18"/>
  <c r="J10452" i="18"/>
  <c r="J10453" i="18"/>
  <c r="J10454" i="18"/>
  <c r="J10455" i="18"/>
  <c r="J10456" i="18"/>
  <c r="J10457" i="18"/>
  <c r="J10458" i="18"/>
  <c r="J10459" i="18"/>
  <c r="J10460" i="18"/>
  <c r="J10461" i="18"/>
  <c r="J10462" i="18"/>
  <c r="J10463" i="18"/>
  <c r="J10464" i="18"/>
  <c r="J10465" i="18"/>
  <c r="J10466" i="18"/>
  <c r="J10467" i="18"/>
  <c r="J10468" i="18"/>
  <c r="J10469" i="18"/>
  <c r="J10470" i="18"/>
  <c r="J10471" i="18"/>
  <c r="J10472" i="18"/>
  <c r="J10473" i="18"/>
  <c r="J10474" i="18"/>
  <c r="J10475" i="18"/>
  <c r="J10476" i="18"/>
  <c r="J10477" i="18"/>
  <c r="J10478" i="18"/>
  <c r="J10479" i="18"/>
  <c r="J10480" i="18"/>
  <c r="J10481" i="18"/>
  <c r="J10482" i="18"/>
  <c r="J10483" i="18"/>
  <c r="J10484" i="18"/>
  <c r="J10485" i="18"/>
  <c r="J10486" i="18"/>
  <c r="J10487" i="18"/>
  <c r="J10488" i="18"/>
  <c r="J10489" i="18"/>
  <c r="J10490" i="18"/>
  <c r="J10491" i="18"/>
  <c r="J10492" i="18"/>
  <c r="J10493" i="18"/>
  <c r="J10494" i="18"/>
  <c r="J10495" i="18"/>
  <c r="J10496" i="18"/>
  <c r="J10497" i="18"/>
  <c r="J10498" i="18"/>
  <c r="J10499" i="18"/>
  <c r="J10500" i="18"/>
  <c r="J10501" i="18"/>
  <c r="J10502" i="18"/>
  <c r="J10503" i="18"/>
  <c r="J10504" i="18"/>
  <c r="J10505" i="18"/>
  <c r="J10506" i="18"/>
  <c r="J10507" i="18"/>
  <c r="J10508" i="18"/>
  <c r="J10509" i="18"/>
  <c r="J10510" i="18"/>
  <c r="J10511" i="18"/>
  <c r="J10512" i="18"/>
  <c r="J10513" i="18"/>
  <c r="J10514" i="18"/>
  <c r="J10515" i="18"/>
  <c r="J10516" i="18"/>
  <c r="J10517" i="18"/>
  <c r="J10518" i="18"/>
  <c r="J10519" i="18"/>
  <c r="J10520" i="18"/>
  <c r="J10521" i="18"/>
  <c r="J10522" i="18"/>
  <c r="J10523" i="18"/>
  <c r="J10524" i="18"/>
  <c r="J10525" i="18"/>
  <c r="J10526" i="18"/>
  <c r="J10527" i="18"/>
  <c r="J10528" i="18"/>
  <c r="J10529" i="18"/>
  <c r="J10530" i="18"/>
  <c r="J10531" i="18"/>
  <c r="J10532" i="18"/>
  <c r="J10533" i="18"/>
  <c r="J10534" i="18"/>
  <c r="J10535" i="18"/>
  <c r="J10536" i="18"/>
  <c r="J10537" i="18"/>
  <c r="J10538" i="18"/>
  <c r="J10539" i="18"/>
  <c r="J10540" i="18"/>
  <c r="J10541" i="18"/>
  <c r="J10542" i="18"/>
  <c r="J10543" i="18"/>
  <c r="J10544" i="18"/>
  <c r="J10545" i="18"/>
  <c r="J10546" i="18"/>
  <c r="J10547" i="18"/>
  <c r="J10548" i="18"/>
  <c r="J10549" i="18"/>
  <c r="J10550" i="18"/>
  <c r="J10551" i="18"/>
  <c r="J10552" i="18"/>
  <c r="J10553" i="18"/>
  <c r="J10554" i="18"/>
  <c r="J10555" i="18"/>
  <c r="J10556" i="18"/>
  <c r="J10557" i="18"/>
  <c r="J10558" i="18"/>
  <c r="J10559" i="18"/>
  <c r="J10560" i="18"/>
  <c r="J10561" i="18"/>
  <c r="J10562" i="18"/>
  <c r="J10563" i="18"/>
  <c r="J10564" i="18"/>
  <c r="J10565" i="18"/>
  <c r="J10566" i="18"/>
  <c r="J10567" i="18"/>
  <c r="J10568" i="18"/>
  <c r="J10569" i="18"/>
  <c r="J10570" i="18"/>
  <c r="J10571" i="18"/>
  <c r="J10572" i="18"/>
  <c r="J10573" i="18"/>
  <c r="J10574" i="18"/>
  <c r="J10575" i="18"/>
  <c r="J10576" i="18"/>
  <c r="J10577" i="18"/>
  <c r="J10578" i="18"/>
  <c r="J10579" i="18"/>
  <c r="J10580" i="18"/>
  <c r="J10581" i="18"/>
  <c r="J10582" i="18"/>
  <c r="J10583" i="18"/>
  <c r="J10584" i="18"/>
  <c r="J10585" i="18"/>
  <c r="J10586" i="18"/>
  <c r="J10587" i="18"/>
  <c r="J10588" i="18"/>
  <c r="J10589" i="18"/>
  <c r="J10590" i="18"/>
  <c r="J10591" i="18"/>
  <c r="J10592" i="18"/>
  <c r="J10593" i="18"/>
  <c r="J10594" i="18"/>
  <c r="J10595" i="18"/>
  <c r="J10596" i="18"/>
  <c r="J10597" i="18"/>
  <c r="J10598" i="18"/>
  <c r="J10599" i="18"/>
  <c r="J10600" i="18"/>
  <c r="J10601" i="18"/>
  <c r="J10602" i="18"/>
  <c r="J10603" i="18"/>
  <c r="J10604" i="18"/>
  <c r="J10605" i="18"/>
  <c r="J10606" i="18"/>
  <c r="J10607" i="18"/>
  <c r="J10608" i="18"/>
  <c r="J10609" i="18"/>
  <c r="J10610" i="18"/>
  <c r="J10611" i="18"/>
  <c r="J10612" i="18"/>
  <c r="J10613" i="18"/>
  <c r="J10614" i="18"/>
  <c r="J10615" i="18"/>
  <c r="J10616" i="18"/>
  <c r="J10617" i="18"/>
  <c r="J10618" i="18"/>
  <c r="J10619" i="18"/>
  <c r="J10620" i="18"/>
  <c r="J10621" i="18"/>
  <c r="J10622" i="18"/>
  <c r="J10623" i="18"/>
  <c r="J10624" i="18"/>
  <c r="J10625" i="18"/>
  <c r="J10626" i="18"/>
  <c r="J10627" i="18"/>
  <c r="J10628" i="18"/>
  <c r="J10629" i="18"/>
  <c r="J10630" i="18"/>
  <c r="J10631" i="18"/>
  <c r="J10632" i="18"/>
  <c r="J10633" i="18"/>
  <c r="J10634" i="18"/>
  <c r="J10635" i="18"/>
  <c r="J2" i="18"/>
  <c r="Q7" i="17"/>
  <c r="Q12" i="17" s="1"/>
  <c r="R7" i="17"/>
  <c r="R12" i="17" s="1"/>
  <c r="Q8" i="17"/>
  <c r="Q13" i="17" s="1"/>
  <c r="R8" i="17"/>
  <c r="R13" i="17" s="1"/>
  <c r="Q9" i="17"/>
  <c r="Q14" i="17" s="1"/>
  <c r="R9" i="17"/>
  <c r="R14" i="17" s="1"/>
  <c r="P8" i="17"/>
  <c r="P9" i="17"/>
  <c r="P14" i="17" s="1"/>
  <c r="P7" i="17"/>
  <c r="S7" i="17"/>
  <c r="S12" i="17" s="1"/>
  <c r="T7" i="17"/>
  <c r="T12" i="17" s="1"/>
  <c r="S8" i="17"/>
  <c r="S13" i="17" s="1"/>
  <c r="T8" i="17"/>
  <c r="T13" i="17" s="1"/>
  <c r="S9" i="17"/>
  <c r="S14" i="17" s="1"/>
  <c r="T9" i="17"/>
  <c r="T14" i="17" s="1"/>
  <c r="P13" i="17" l="1"/>
  <c r="P12" i="17"/>
  <c r="M21" i="18"/>
  <c r="N43" i="18"/>
  <c r="N44" i="18"/>
  <c r="M22" i="18"/>
  <c r="M54" i="18"/>
  <c r="M33" i="18"/>
  <c r="N22" i="18"/>
  <c r="M56" i="18"/>
  <c r="M60" i="18" s="1"/>
  <c r="M55" i="18"/>
  <c r="N54" i="18"/>
  <c r="M43" i="18"/>
  <c r="N56" i="18"/>
  <c r="N20" i="18"/>
  <c r="M34" i="18"/>
  <c r="M59" i="18"/>
  <c r="K10" i="6"/>
  <c r="K9" i="6"/>
  <c r="K8" i="6"/>
  <c r="K7" i="6"/>
  <c r="K6" i="6"/>
  <c r="K5" i="6"/>
  <c r="K4" i="6"/>
  <c r="K3" i="6"/>
  <c r="Q10" i="6"/>
  <c r="Q9" i="6"/>
  <c r="Q4" i="6"/>
  <c r="Q5" i="6"/>
  <c r="Q6" i="6"/>
  <c r="Q7" i="6"/>
  <c r="Q8" i="6"/>
  <c r="Q3" i="6"/>
  <c r="M4" i="6"/>
  <c r="P6" i="6" l="1"/>
  <c r="O6" i="6"/>
  <c r="O5" i="6"/>
  <c r="P5" i="6"/>
  <c r="P7" i="6"/>
  <c r="O7" i="6"/>
  <c r="O8" i="6"/>
  <c r="P8" i="6"/>
  <c r="O9" i="6"/>
  <c r="P9" i="6"/>
  <c r="O4" i="6"/>
  <c r="P4" i="6"/>
  <c r="P10" i="6"/>
  <c r="O10" i="6"/>
  <c r="O3" i="6"/>
  <c r="P3" i="6"/>
  <c r="M3" i="6"/>
  <c r="M9" i="6"/>
  <c r="M7" i="6"/>
  <c r="M10" i="6"/>
  <c r="M6" i="6"/>
  <c r="E10" i="13"/>
  <c r="E9" i="13"/>
  <c r="E8" i="13"/>
  <c r="E7" i="13"/>
  <c r="E6" i="13"/>
  <c r="E5" i="13"/>
  <c r="E4" i="13"/>
  <c r="E3" i="13"/>
  <c r="E10" i="11" l="1"/>
  <c r="E9" i="11"/>
  <c r="E8" i="11"/>
  <c r="E7" i="11"/>
  <c r="E6" i="11"/>
  <c r="E5" i="11"/>
  <c r="E4" i="11"/>
  <c r="E3" i="11"/>
  <c r="E10" i="9"/>
  <c r="E9" i="9"/>
  <c r="E8" i="9"/>
  <c r="E7" i="9"/>
  <c r="E6" i="9"/>
  <c r="E5" i="9"/>
  <c r="E4" i="9"/>
  <c r="D4" i="13"/>
  <c r="D5" i="13"/>
  <c r="D6" i="13"/>
  <c r="D7" i="13"/>
  <c r="D8" i="13"/>
  <c r="D9" i="13"/>
  <c r="D10" i="13"/>
  <c r="D3" i="13"/>
  <c r="D4" i="12"/>
  <c r="D5" i="12"/>
  <c r="D6" i="12"/>
  <c r="D7" i="12"/>
  <c r="D8" i="12"/>
  <c r="D9" i="12"/>
  <c r="D10" i="12"/>
  <c r="D3" i="12"/>
  <c r="D4" i="11"/>
  <c r="D5" i="11"/>
  <c r="D6" i="11"/>
  <c r="D7" i="11"/>
  <c r="D8" i="11"/>
  <c r="D9" i="11"/>
  <c r="D10" i="11"/>
  <c r="D3" i="11"/>
  <c r="D4" i="10"/>
  <c r="D5" i="10"/>
  <c r="D6" i="10"/>
  <c r="D7" i="10"/>
  <c r="D8" i="10"/>
  <c r="D9" i="10"/>
  <c r="D10" i="10"/>
  <c r="D3" i="10"/>
  <c r="D4" i="5"/>
  <c r="D5" i="5"/>
  <c r="D6" i="5"/>
  <c r="D7" i="5"/>
  <c r="D8" i="5"/>
  <c r="D9" i="5"/>
  <c r="D10" i="5"/>
  <c r="D3" i="5"/>
  <c r="D10" i="9"/>
  <c r="D9" i="9"/>
  <c r="D8" i="9"/>
  <c r="D7" i="9"/>
  <c r="D6" i="9"/>
  <c r="D5" i="9"/>
  <c r="D4" i="9"/>
  <c r="D3" i="9"/>
</calcChain>
</file>

<file path=xl/comments1.xml><?xml version="1.0" encoding="utf-8"?>
<comments xmlns="http://schemas.openxmlformats.org/spreadsheetml/2006/main">
  <authors>
    <author>jhan</author>
  </authors>
  <commentList>
    <comment ref="Q1395" authorId="0" shapeId="0">
      <text>
        <r>
          <rPr>
            <sz val="9"/>
            <color indexed="81"/>
            <rFont val="Tahoma"/>
            <family val="2"/>
          </rPr>
          <t>=[VMT Share on CD]*([CD Electricity]+[CD RFG]) + [VMT Share on CS]*[CS RFG])</t>
        </r>
      </text>
    </comment>
    <comment ref="U1395" authorId="0" shapeId="0">
      <text>
        <r>
          <rPr>
            <sz val="9"/>
            <color indexed="81"/>
            <rFont val="Tahoma"/>
            <family val="2"/>
          </rPr>
          <t>=[VMT Share on CD]*([CD Electricity]+[CD RFG]) + [VMT Share on CS]*[CS RFG])</t>
        </r>
      </text>
    </comment>
    <comment ref="Y1395" authorId="0" shapeId="0">
      <text>
        <r>
          <rPr>
            <sz val="9"/>
            <color indexed="81"/>
            <rFont val="Tahoma"/>
            <family val="2"/>
          </rPr>
          <t>=[VMT Share on CD]*([CD Electricity]+[CD RFG]) + [VMT Share on CS]*[CS RFG])</t>
        </r>
      </text>
    </comment>
    <comment ref="Q1425" authorId="0" shapeId="0">
      <text>
        <r>
          <rPr>
            <sz val="9"/>
            <color indexed="81"/>
            <rFont val="Tahoma"/>
            <family val="2"/>
          </rPr>
          <t>=[VMT Share on CD]*([CD Electricity]+[CD RFG]) + [VMT Share on CS]*[CS RFG])</t>
        </r>
      </text>
    </comment>
    <comment ref="U1425" authorId="0" shapeId="0">
      <text>
        <r>
          <rPr>
            <sz val="9"/>
            <color indexed="81"/>
            <rFont val="Tahoma"/>
            <family val="2"/>
          </rPr>
          <t>=[VMT Share on CD]*([CD Electricity]+[CD RFG]) + [VMT Share on CS]*[CS RFG])</t>
        </r>
      </text>
    </comment>
    <comment ref="Y1425" authorId="0" shapeId="0">
      <text>
        <r>
          <rPr>
            <sz val="9"/>
            <color indexed="81"/>
            <rFont val="Tahoma"/>
            <family val="2"/>
          </rPr>
          <t>=[VMT Share on CD]*([CD Electricity]+[CD RFG]) + [VMT Share on CS]*[CS RFG])</t>
        </r>
      </text>
    </comment>
    <comment ref="Q1455" authorId="0" shapeId="0">
      <text>
        <r>
          <rPr>
            <sz val="9"/>
            <color indexed="81"/>
            <rFont val="Tahoma"/>
            <family val="2"/>
          </rPr>
          <t>=[VMT Share on CD]*([CD Electricity]+[CD RFG]) + [VMT Share on CS]*[CS RFG])</t>
        </r>
      </text>
    </comment>
    <comment ref="U1455" authorId="0" shapeId="0">
      <text>
        <r>
          <rPr>
            <sz val="9"/>
            <color indexed="81"/>
            <rFont val="Tahoma"/>
            <family val="2"/>
          </rPr>
          <t>=[VMT Share on CD]*([CD Electricity]+[CD RFG]) + [VMT Share on CS]*[CS RFG])</t>
        </r>
      </text>
    </comment>
    <comment ref="Y1455" authorId="0" shapeId="0">
      <text>
        <r>
          <rPr>
            <sz val="9"/>
            <color indexed="81"/>
            <rFont val="Tahoma"/>
            <family val="2"/>
          </rPr>
          <t>=[VMT Share on CD]*([CD Electricity]+[CD RFG]) + [VMT Share on CS]*[CS RFG])</t>
        </r>
      </text>
    </comment>
    <comment ref="Q1485" authorId="0" shapeId="0">
      <text>
        <r>
          <rPr>
            <sz val="9"/>
            <color indexed="81"/>
            <rFont val="Tahoma"/>
            <family val="2"/>
          </rPr>
          <t>=[VMT Share on CD]*([CD Electricity]+[CD RFG]) + [VMT Share on CS]*[CS RFG])</t>
        </r>
      </text>
    </comment>
    <comment ref="U1485" authorId="0" shapeId="0">
      <text>
        <r>
          <rPr>
            <sz val="9"/>
            <color indexed="81"/>
            <rFont val="Tahoma"/>
            <family val="2"/>
          </rPr>
          <t>=[VMT Share on CD]*([CD Electricity]+[CD RFG]) + [VMT Share on CS]*[CS RFG])</t>
        </r>
      </text>
    </comment>
    <comment ref="Y1485" authorId="0" shapeId="0">
      <text>
        <r>
          <rPr>
            <sz val="9"/>
            <color indexed="81"/>
            <rFont val="Tahoma"/>
            <family val="2"/>
          </rPr>
          <t>=[VMT Share on CD]*([CD Electricity]+[CD RFG]) + [VMT Share on CS]*[CS RFG])</t>
        </r>
      </text>
    </comment>
    <comment ref="Q1515" authorId="0" shapeId="0">
      <text>
        <r>
          <rPr>
            <sz val="9"/>
            <color indexed="81"/>
            <rFont val="Tahoma"/>
            <family val="2"/>
          </rPr>
          <t>=[VMT Share on CD]*([CD Electricity]+[CD RFG]) + [VMT Share on CS]*[CS RFG])</t>
        </r>
      </text>
    </comment>
    <comment ref="U1515" authorId="0" shapeId="0">
      <text>
        <r>
          <rPr>
            <sz val="9"/>
            <color indexed="81"/>
            <rFont val="Tahoma"/>
            <family val="2"/>
          </rPr>
          <t>=[VMT Share on CD]*([CD Electricity]+[CD RFG]) + [VMT Share on CS]*[CS RFG])</t>
        </r>
      </text>
    </comment>
    <comment ref="Y1515" authorId="0" shapeId="0">
      <text>
        <r>
          <rPr>
            <sz val="9"/>
            <color indexed="81"/>
            <rFont val="Tahoma"/>
            <family val="2"/>
          </rPr>
          <t>=[VMT Share on CD]*([CD Electricity]+[CD RFG]) + [VMT Share on CS]*[CS RFG])</t>
        </r>
      </text>
    </comment>
    <comment ref="Q1545" authorId="0" shapeId="0">
      <text>
        <r>
          <rPr>
            <sz val="9"/>
            <color indexed="81"/>
            <rFont val="Tahoma"/>
            <family val="2"/>
          </rPr>
          <t>=[VMT Share on CD]*([CD Electricity]+[CD RFG]) + [VMT Share on CS]*[CS RFG])</t>
        </r>
      </text>
    </comment>
    <comment ref="U1545" authorId="0" shapeId="0">
      <text>
        <r>
          <rPr>
            <sz val="9"/>
            <color indexed="81"/>
            <rFont val="Tahoma"/>
            <family val="2"/>
          </rPr>
          <t>=[VMT Share on CD]*([CD Electricity]+[CD RFG]) + [VMT Share on CS]*[CS RFG])</t>
        </r>
      </text>
    </comment>
    <comment ref="Y1545" authorId="0" shapeId="0">
      <text>
        <r>
          <rPr>
            <sz val="9"/>
            <color indexed="81"/>
            <rFont val="Tahoma"/>
            <family val="2"/>
          </rPr>
          <t>=[VMT Share on CD]*([CD Electricity]+[CD RFG]) + [VMT Share on CS]*[CS RFG])</t>
        </r>
      </text>
    </comment>
    <comment ref="Q1575" authorId="0" shapeId="0">
      <text>
        <r>
          <rPr>
            <sz val="9"/>
            <color indexed="81"/>
            <rFont val="Tahoma"/>
            <family val="2"/>
          </rPr>
          <t>=[VMT Share on CD]*([CD Electricity]+[CD RFG]) + [VMT Share on CS]*[CS RFG])</t>
        </r>
      </text>
    </comment>
    <comment ref="U1575" authorId="0" shapeId="0">
      <text>
        <r>
          <rPr>
            <sz val="9"/>
            <color indexed="81"/>
            <rFont val="Tahoma"/>
            <family val="2"/>
          </rPr>
          <t>=[VMT Share on CD]*([CD Electricity]+[CD RFG]) + [VMT Share on CS]*[CS RFG])</t>
        </r>
      </text>
    </comment>
    <comment ref="Y1575" authorId="0" shapeId="0">
      <text>
        <r>
          <rPr>
            <sz val="9"/>
            <color indexed="81"/>
            <rFont val="Tahoma"/>
            <family val="2"/>
          </rPr>
          <t>=[VMT Share on CD]*([CD Electricity]+[CD RFG]) + [VMT Share on CS]*[CS RFG])</t>
        </r>
      </text>
    </comment>
    <comment ref="Q1605" authorId="0" shapeId="0">
      <text>
        <r>
          <rPr>
            <sz val="9"/>
            <color indexed="81"/>
            <rFont val="Tahoma"/>
            <family val="2"/>
          </rPr>
          <t>=[VMT Share on CD]*([CD Electricity]+[CD RFG]) + [VMT Share on CS]*[CS RFG])</t>
        </r>
      </text>
    </comment>
    <comment ref="U1605" authorId="0" shapeId="0">
      <text>
        <r>
          <rPr>
            <sz val="9"/>
            <color indexed="81"/>
            <rFont val="Tahoma"/>
            <family val="2"/>
          </rPr>
          <t>=[VMT Share on CD]*([CD Electricity]+[CD RFG]) + [VMT Share on CS]*[CS RFG])</t>
        </r>
      </text>
    </comment>
    <comment ref="Y1605" authorId="0" shapeId="0">
      <text>
        <r>
          <rPr>
            <sz val="9"/>
            <color indexed="81"/>
            <rFont val="Tahoma"/>
            <family val="2"/>
          </rPr>
          <t>=[VMT Share on CD]*([CD Electricity]+[CD RFG]) + [VMT Share on CS]*[CS RFG])</t>
        </r>
      </text>
    </comment>
    <comment ref="Q1635" authorId="0" shapeId="0">
      <text>
        <r>
          <rPr>
            <sz val="9"/>
            <color indexed="81"/>
            <rFont val="Tahoma"/>
            <family val="2"/>
          </rPr>
          <t>=[VMT Share on CD]*([CD Electricity]+[CD EtOH]) + [VMT Share on CS]*[CS EtOH])</t>
        </r>
      </text>
    </comment>
    <comment ref="U1635" authorId="0" shapeId="0">
      <text>
        <r>
          <rPr>
            <sz val="9"/>
            <color indexed="81"/>
            <rFont val="Tahoma"/>
            <family val="2"/>
          </rPr>
          <t>=[VMT Share on CD]*([CD Electricity]+[CD EtOH]) + [VMT Share on CS]*[CS EtOH])</t>
        </r>
      </text>
    </comment>
    <comment ref="Y1635" authorId="0" shapeId="0">
      <text>
        <r>
          <rPr>
            <sz val="9"/>
            <color indexed="81"/>
            <rFont val="Tahoma"/>
            <family val="2"/>
          </rPr>
          <t>=[VMT Share on CD]*([CD Electricity]+[CD EtOH]) + [VMT Share on CS]*[CS EtOH])</t>
        </r>
      </text>
    </comment>
    <comment ref="Q1665" authorId="0" shapeId="0">
      <text>
        <r>
          <rPr>
            <sz val="9"/>
            <color indexed="81"/>
            <rFont val="Tahoma"/>
            <family val="2"/>
          </rPr>
          <t>=[VMT Share on CD]*([CD Electricity]+[CD H2]) + [VMT Share on CS]*[CS H2])</t>
        </r>
      </text>
    </comment>
    <comment ref="U1665" authorId="0" shapeId="0">
      <text>
        <r>
          <rPr>
            <sz val="9"/>
            <color indexed="81"/>
            <rFont val="Tahoma"/>
            <family val="2"/>
          </rPr>
          <t>=[VMT Share on CD]*([CD Electricity]+[CD H2]) + [VMT Share on CS]*[CS H2])</t>
        </r>
      </text>
    </comment>
    <comment ref="Y1665" authorId="0" shapeId="0">
      <text>
        <r>
          <rPr>
            <sz val="9"/>
            <color indexed="81"/>
            <rFont val="Tahoma"/>
            <family val="2"/>
          </rPr>
          <t>=[VMT Share on CD]*([CD Electricity]+[CD H2]) + [VMT Share on CS]*[CS H2])</t>
        </r>
      </text>
    </comment>
    <comment ref="Q1695" authorId="0" shapeId="0">
      <text>
        <r>
          <rPr>
            <sz val="9"/>
            <color indexed="81"/>
            <rFont val="Tahoma"/>
            <family val="2"/>
          </rPr>
          <t>=[VMT Share on CD]*([CD Electricity]+[CD H2]) + [VMT Share on CS]*[CS H2])</t>
        </r>
      </text>
    </comment>
    <comment ref="U1695" authorId="0" shapeId="0">
      <text>
        <r>
          <rPr>
            <sz val="9"/>
            <color indexed="81"/>
            <rFont val="Tahoma"/>
            <family val="2"/>
          </rPr>
          <t>=[VMT Share on CD]*([CD Electricity]+[CD H2]) + [VMT Share on CS]*[CS H2])</t>
        </r>
      </text>
    </comment>
    <comment ref="Y1695" authorId="0" shapeId="0">
      <text>
        <r>
          <rPr>
            <sz val="9"/>
            <color indexed="81"/>
            <rFont val="Tahoma"/>
            <family val="2"/>
          </rPr>
          <t>=[VMT Share on CD]*([CD Electricity]+[CD H2]) + [VMT Share on CS]*[CS H2])</t>
        </r>
      </text>
    </comment>
    <comment ref="Q1905" authorId="0" shapeId="0">
      <text>
        <r>
          <rPr>
            <sz val="9"/>
            <color indexed="81"/>
            <rFont val="Tahoma"/>
            <family val="2"/>
          </rPr>
          <t>=[VMT Share on CD]*([CD Electricity]+[CD Diesel]) + [VMT Share on CS]*[CS Diesel])</t>
        </r>
      </text>
    </comment>
    <comment ref="U1905" authorId="0" shapeId="0">
      <text>
        <r>
          <rPr>
            <sz val="9"/>
            <color indexed="81"/>
            <rFont val="Tahoma"/>
            <family val="2"/>
          </rPr>
          <t>=[VMT Share on CD]*([CD Electricity]+[CD Diesel]) + [VMT Share on CS]*[CS Diesel])</t>
        </r>
      </text>
    </comment>
    <comment ref="Y1905" authorId="0" shapeId="0">
      <text>
        <r>
          <rPr>
            <sz val="9"/>
            <color indexed="81"/>
            <rFont val="Tahoma"/>
            <family val="2"/>
          </rPr>
          <t>=[VMT Share on CD]*([CD Electricity]+[CD Diesel]) + [VMT Share on CS]*[CS Diesel])</t>
        </r>
      </text>
    </comment>
    <comment ref="Q1935" authorId="0" shapeId="0">
      <text>
        <r>
          <rPr>
            <sz val="9"/>
            <color indexed="81"/>
            <rFont val="Tahoma"/>
            <family val="2"/>
          </rPr>
          <t>=[VMT Share on CD]*([CD Electricity]+[CD Diesel]) + [VMT Share on CS]*[CS Diesel])</t>
        </r>
      </text>
    </comment>
    <comment ref="U1935" authorId="0" shapeId="0">
      <text>
        <r>
          <rPr>
            <sz val="9"/>
            <color indexed="81"/>
            <rFont val="Tahoma"/>
            <family val="2"/>
          </rPr>
          <t>=[VMT Share on CD]*([CD Electricity]+[CD Diesel]) + [VMT Share on CS]*[CS Diesel])</t>
        </r>
      </text>
    </comment>
    <comment ref="Y1935" authorId="0" shapeId="0">
      <text>
        <r>
          <rPr>
            <sz val="9"/>
            <color indexed="81"/>
            <rFont val="Tahoma"/>
            <family val="2"/>
          </rPr>
          <t>=[VMT Share on CD]*([CD Electricity]+[CD Diesel]) + [VMT Share on CS]*[CS Diesel])</t>
        </r>
      </text>
    </comment>
    <comment ref="Q1965" authorId="0" shapeId="0">
      <text>
        <r>
          <rPr>
            <sz val="9"/>
            <color indexed="81"/>
            <rFont val="Tahoma"/>
            <family val="2"/>
          </rPr>
          <t>=[VMT Share on CD]*([CD Electricity]+[CD Diesel]) + [VMT Share on CS]*[CS Diesel])</t>
        </r>
      </text>
    </comment>
    <comment ref="U1965" authorId="0" shapeId="0">
      <text>
        <r>
          <rPr>
            <sz val="9"/>
            <color indexed="81"/>
            <rFont val="Tahoma"/>
            <family val="2"/>
          </rPr>
          <t>=[VMT Share on CD]*([CD Electricity]+[CD Diesel]) + [VMT Share on CS]*[CS Diesel])</t>
        </r>
      </text>
    </comment>
    <comment ref="Y1965" authorId="0" shapeId="0">
      <text>
        <r>
          <rPr>
            <sz val="9"/>
            <color indexed="81"/>
            <rFont val="Tahoma"/>
            <family val="2"/>
          </rPr>
          <t>=[VMT Share on CD]*([CD Electricity]+[CD Diesel]) + [VMT Share on CS]*[CS Diesel])</t>
        </r>
      </text>
    </comment>
    <comment ref="Q1995" authorId="0" shapeId="0">
      <text>
        <r>
          <rPr>
            <sz val="9"/>
            <color indexed="81"/>
            <rFont val="Tahoma"/>
            <family val="2"/>
          </rPr>
          <t>=[VMT Share on CD]*([CD Electricity]+[CD Diesel]) + [VMT Share on CS]*[CS Diesel])</t>
        </r>
      </text>
    </comment>
    <comment ref="U1995" authorId="0" shapeId="0">
      <text>
        <r>
          <rPr>
            <sz val="9"/>
            <color indexed="81"/>
            <rFont val="Tahoma"/>
            <family val="2"/>
          </rPr>
          <t>=[VMT Share on CD]*([CD Electricity]+[CD Diesel]) + [VMT Share on CS]*[CS Diesel])</t>
        </r>
      </text>
    </comment>
    <comment ref="Y1995" authorId="0" shapeId="0">
      <text>
        <r>
          <rPr>
            <sz val="9"/>
            <color indexed="81"/>
            <rFont val="Tahoma"/>
            <family val="2"/>
          </rPr>
          <t>=[VMT Share on CD]*([CD Electricity]+[CD Diesel]) + [VMT Share on CS]*[CS Diesel])</t>
        </r>
      </text>
    </comment>
    <comment ref="Q2025" authorId="0" shapeId="0">
      <text>
        <r>
          <rPr>
            <sz val="9"/>
            <color indexed="81"/>
            <rFont val="Tahoma"/>
            <family val="2"/>
          </rPr>
          <t>=[VMT Share on CD]*([CD Electricity]+[CD Diesel]) + [VMT Share on CS]*[CS Diesel])</t>
        </r>
      </text>
    </comment>
    <comment ref="U2025" authorId="0" shapeId="0">
      <text>
        <r>
          <rPr>
            <sz val="9"/>
            <color indexed="81"/>
            <rFont val="Tahoma"/>
            <family val="2"/>
          </rPr>
          <t>=[VMT Share on CD]*([CD Electricity]+[CD Diesel]) + [VMT Share on CS]*[CS Diesel])</t>
        </r>
      </text>
    </comment>
    <comment ref="Y2025" authorId="0" shapeId="0">
      <text>
        <r>
          <rPr>
            <sz val="9"/>
            <color indexed="81"/>
            <rFont val="Tahoma"/>
            <family val="2"/>
          </rPr>
          <t>=[VMT Share on CD]*([CD Electricity]+[CD Diesel]) + [VMT Share on CS]*[CS Diesel])</t>
        </r>
      </text>
    </comment>
    <comment ref="Q2055" authorId="0" shapeId="0">
      <text>
        <r>
          <rPr>
            <sz val="9"/>
            <color indexed="81"/>
            <rFont val="Tahoma"/>
            <family val="2"/>
          </rPr>
          <t>=[VMT Share on CD]*([CD Electricity]+[CD Diesel]) + [VMT Share on CS]*[CS Diesel])</t>
        </r>
      </text>
    </comment>
    <comment ref="U2055" authorId="0" shapeId="0">
      <text>
        <r>
          <rPr>
            <sz val="9"/>
            <color indexed="81"/>
            <rFont val="Tahoma"/>
            <family val="2"/>
          </rPr>
          <t>=[VMT Share on CD]*([CD Electricity]+[CD Diesel]) + [VMT Share on CS]*[CS Diesel])</t>
        </r>
      </text>
    </comment>
    <comment ref="Y2055" authorId="0" shapeId="0">
      <text>
        <r>
          <rPr>
            <sz val="9"/>
            <color indexed="81"/>
            <rFont val="Tahoma"/>
            <family val="2"/>
          </rPr>
          <t>=[VMT Share on CD]*([CD Electricity]+[CD Diesel]) + [VMT Share on CS]*[CS Diesel])</t>
        </r>
      </text>
    </comment>
    <comment ref="Q2445" authorId="0" shapeId="0">
      <text>
        <r>
          <rPr>
            <sz val="9"/>
            <color indexed="81"/>
            <rFont val="Tahoma"/>
            <family val="2"/>
          </rPr>
          <t>=[VMT Share on CD]*([CD Electricity]+[CD H2]) + [VMT Share on CS]*[CS H2]</t>
        </r>
      </text>
    </comment>
    <comment ref="U2445" authorId="0" shapeId="0">
      <text>
        <r>
          <rPr>
            <sz val="9"/>
            <color indexed="81"/>
            <rFont val="Tahoma"/>
            <family val="2"/>
          </rPr>
          <t>=[VMT Share on CD]*([CD Electricity]+[CD H2]) + [VMT Share on CS]*[CS H2]</t>
        </r>
      </text>
    </comment>
    <comment ref="Y2445" authorId="0" shapeId="0">
      <text>
        <r>
          <rPr>
            <sz val="9"/>
            <color indexed="81"/>
            <rFont val="Tahoma"/>
            <family val="2"/>
          </rPr>
          <t>=[VMT Share on CD]*([CD Electricity]+[CD H2]) + [VMT Share on CS]*[CS H2]</t>
        </r>
      </text>
    </comment>
    <comment ref="Q2475" authorId="0" shapeId="0">
      <text>
        <r>
          <rPr>
            <sz val="9"/>
            <color indexed="81"/>
            <rFont val="Tahoma"/>
            <family val="2"/>
          </rPr>
          <t>=[VMT Share on CD]*([CD Electricity]+[CD H2]) + [VMT Share on CS]*[CS H2]</t>
        </r>
      </text>
    </comment>
    <comment ref="U2475" authorId="0" shapeId="0">
      <text>
        <r>
          <rPr>
            <sz val="9"/>
            <color indexed="81"/>
            <rFont val="Tahoma"/>
            <family val="2"/>
          </rPr>
          <t>=[VMT Share on CD]*([CD Electricity]+[CD H2]) + [VMT Share on CS]*[CS H2]</t>
        </r>
      </text>
    </comment>
    <comment ref="Y2475" authorId="0" shapeId="0">
      <text>
        <r>
          <rPr>
            <sz val="9"/>
            <color indexed="81"/>
            <rFont val="Tahoma"/>
            <family val="2"/>
          </rPr>
          <t>=[VMT Share on CD]*([CD Electricity]+[CD H2]) + [VMT Share on CS]*[CS H2]</t>
        </r>
      </text>
    </comment>
  </commentList>
</comments>
</file>

<file path=xl/comments2.xml><?xml version="1.0" encoding="utf-8"?>
<comments xmlns="http://schemas.openxmlformats.org/spreadsheetml/2006/main">
  <authors>
    <author>Michael Wang</author>
    <author>Anant Vyas</author>
    <author>mwang</author>
    <author>Hao Cai</author>
  </authors>
  <commentList>
    <comment ref="B5" authorId="0" shapeId="0">
      <text>
        <r>
          <rPr>
            <sz val="8"/>
            <color indexed="81"/>
            <rFont val="Tahoma"/>
            <family val="2"/>
          </rPr>
          <t>Emsisions factors are for large industrial boilers. 
Calculated utility boiler results in g/kWh in Electric sheet are based on the inputs here. 
Also, utility boiler results in g/kWh are inputted separately into Electric sheet.</t>
        </r>
      </text>
    </comment>
    <comment ref="D5" authorId="0" shapeId="0">
      <text>
        <r>
          <rPr>
            <sz val="8"/>
            <color indexed="81"/>
            <rFont val="Tahoma"/>
            <family val="2"/>
          </rPr>
          <t>Emsisions factors are for large turbines. 
Calculated turbine results in g/kWh in Electric sheet are based on the inputs here. 
Also, turbine results in g/kWh are inputted separately into Electric sheet.</t>
        </r>
      </text>
    </comment>
    <comment ref="E5" authorId="0" shapeId="0">
      <text>
        <r>
          <rPr>
            <sz val="8"/>
            <color indexed="81"/>
            <rFont val="Tahoma"/>
            <family val="2"/>
          </rPr>
          <t xml:space="preserve">Calculated CC turbine results in g/kWh in Electric sheet are based on the inputs here. 
Also, CC turbine results in g/kWh are inputted separately into Electric sheet.
</t>
        </r>
      </text>
    </comment>
    <comment ref="H5" authorId="1" shapeId="0">
      <text>
        <r>
          <rPr>
            <sz val="8"/>
            <color indexed="81"/>
            <rFont val="Tahoma"/>
            <family val="2"/>
          </rPr>
          <t xml:space="preserve">CO and CH4 emissions are calculated from CO2 emissions and ratios developed from Kuipers and Jarvis (1996). </t>
        </r>
      </text>
    </comment>
    <comment ref="K5" authorId="0" shapeId="0">
      <text>
        <r>
          <rPr>
            <sz val="8"/>
            <color indexed="81"/>
            <rFont val="Tahoma"/>
            <family val="2"/>
          </rPr>
          <t xml:space="preserve">Calculated utility boilers results in g/kWh in Electric sheet are based on the inputs here. 
Also, utility boilers results in g/kWh are inputted separately into Electric sheet.
</t>
        </r>
      </text>
    </comment>
    <comment ref="AE5" authorId="0" shapeId="0">
      <text>
        <r>
          <rPr>
            <sz val="8"/>
            <color indexed="81"/>
            <rFont val="Tahoma"/>
            <family val="2"/>
          </rPr>
          <t>Based on EPA's Air Chief Version 8, June 20th, 2001.
PM emission factors are coal utility boilers. 
CH4 emission factors are not changed this time.</t>
        </r>
      </text>
    </comment>
    <comment ref="AJ5" authorId="0" shapeId="0">
      <text>
        <r>
          <rPr>
            <sz val="8"/>
            <color indexed="81"/>
            <rFont val="Tahoma"/>
            <family val="2"/>
          </rPr>
          <t>Based on EPA's Air Chief Version 8, June 20th, 2001.
PM emission factors are coal utility boilers. 
CH4 emission factors are not changed this time.</t>
        </r>
      </text>
    </comment>
    <comment ref="BD14" authorId="2" shapeId="0">
      <text>
        <r>
          <rPr>
            <b/>
            <sz val="10"/>
            <color indexed="81"/>
            <rFont val="Tahoma"/>
            <family val="2"/>
          </rPr>
          <t xml:space="preserve">IPCC 2006 </t>
        </r>
      </text>
    </comment>
    <comment ref="BD15" authorId="2" shapeId="0">
      <text>
        <r>
          <rPr>
            <b/>
            <sz val="10"/>
            <color indexed="81"/>
            <rFont val="Tahoma"/>
            <family val="2"/>
          </rPr>
          <t xml:space="preserve">IPCC 2006 </t>
        </r>
      </text>
    </comment>
    <comment ref="A19" authorId="0" shapeId="0">
      <text>
        <r>
          <rPr>
            <sz val="8"/>
            <color indexed="81"/>
            <rFont val="Tahoma"/>
            <family val="2"/>
          </rPr>
          <t>Emission factors of fuel combustion for feestock and fuel tranportation are affected by load factors (see SAE 2000-01-2976). Thus, emission factors are determined for the trip to destination and the back-haul trip, separately.</t>
        </r>
      </text>
    </comment>
    <comment ref="AC35" authorId="0" shapeId="0">
      <text>
        <r>
          <rPr>
            <sz val="8"/>
            <color indexed="81"/>
            <rFont val="Tahoma"/>
            <family val="2"/>
          </rPr>
          <t>Revised based on Mobile6 runs in Nov. 2002.</t>
        </r>
      </text>
    </comment>
    <comment ref="AO35" authorId="0" shapeId="0">
      <text>
        <r>
          <rPr>
            <sz val="8"/>
            <color indexed="81"/>
            <rFont val="Tahoma"/>
            <family val="2"/>
          </rPr>
          <t>revised based on Mobile6 runs in Nov. 2002.</t>
        </r>
      </text>
    </comment>
    <comment ref="AC50" authorId="0" shapeId="0">
      <text>
        <r>
          <rPr>
            <sz val="8"/>
            <color indexed="81"/>
            <rFont val="Tahoma"/>
            <family val="2"/>
          </rPr>
          <t>Revised based on Mobile6 runs in Nov. 2002.</t>
        </r>
      </text>
    </comment>
    <comment ref="AO50" authorId="0" shapeId="0">
      <text>
        <r>
          <rPr>
            <sz val="8"/>
            <color indexed="81"/>
            <rFont val="Tahoma"/>
            <family val="2"/>
          </rPr>
          <t>revised based on Mobile6 runs in Nov. 2002.</t>
        </r>
      </text>
    </comment>
    <comment ref="H117" authorId="3" shapeId="0">
      <text>
        <r>
          <rPr>
            <b/>
            <sz val="9"/>
            <color indexed="81"/>
            <rFont val="Tahoma"/>
            <family val="2"/>
          </rPr>
          <t>Hao Cai:</t>
        </r>
        <r>
          <rPr>
            <sz val="9"/>
            <color indexed="81"/>
            <rFont val="Tahoma"/>
            <family val="2"/>
          </rPr>
          <t xml:space="preserve">
Assumed the same as LDT1&amp;LDT2</t>
        </r>
      </text>
    </comment>
    <comment ref="H118" authorId="3" shapeId="0">
      <text>
        <r>
          <rPr>
            <b/>
            <sz val="9"/>
            <color indexed="81"/>
            <rFont val="Tahoma"/>
            <family val="2"/>
          </rPr>
          <t>Hao Cai:</t>
        </r>
        <r>
          <rPr>
            <sz val="9"/>
            <color indexed="81"/>
            <rFont val="Tahoma"/>
            <family val="2"/>
          </rPr>
          <t xml:space="preserve">
Assumed the same as LDT1&amp;LDT2</t>
        </r>
      </text>
    </comment>
  </commentList>
</comments>
</file>

<file path=xl/comments3.xml><?xml version="1.0" encoding="utf-8"?>
<comments xmlns="http://schemas.openxmlformats.org/spreadsheetml/2006/main">
  <authors>
    <author>Wang2</author>
    <author>Michael Wang</author>
    <author>jhan</author>
    <author>JW</author>
    <author>Hao Cai</author>
    <author>Jeongwoo Han</author>
    <author>ywu</author>
  </authors>
  <commentList>
    <comment ref="M40" authorId="0" shapeId="0">
      <text>
        <r>
          <rPr>
            <sz val="8"/>
            <color indexed="81"/>
            <rFont val="Tahoma"/>
            <family val="2"/>
          </rPr>
          <t xml:space="preserve">GREET-calculated emission factors.
</t>
        </r>
      </text>
    </comment>
    <comment ref="M41" authorId="0" shapeId="0">
      <text>
        <r>
          <rPr>
            <sz val="8"/>
            <color indexed="81"/>
            <rFont val="Tahoma"/>
            <family val="2"/>
          </rPr>
          <t xml:space="preserve">GREET-calculated emission factors.
</t>
        </r>
      </text>
    </comment>
    <comment ref="C59" authorId="1" shapeId="0">
      <text>
        <r>
          <rPr>
            <sz val="8"/>
            <color indexed="81"/>
            <rFont val="Tahoma"/>
            <family val="2"/>
          </rPr>
          <t>This generation mix is for calculating energy use and emissions of electricity generation for use in EVs, grid operations of charge-depleting HEVs, and electrolysis hydrogen.</t>
        </r>
      </text>
    </comment>
    <comment ref="D59" authorId="1" shapeId="0">
      <text>
        <r>
          <rPr>
            <sz val="8"/>
            <color indexed="81"/>
            <rFont val="Tahoma"/>
            <family val="2"/>
          </rPr>
          <t>This generation mix is for calculating energy use and emissions of electricity generation for stationary use.</t>
        </r>
      </text>
    </comment>
    <comment ref="A73" authorId="2" shapeId="0">
      <text>
        <r>
          <rPr>
            <sz val="9"/>
            <color indexed="81"/>
            <rFont val="Tahoma"/>
            <family val="2"/>
          </rPr>
          <t>Assuming 20% moisture in biomass feedstock</t>
        </r>
      </text>
    </comment>
    <comment ref="A74" authorId="2" shapeId="0">
      <text>
        <r>
          <rPr>
            <sz val="9"/>
            <color indexed="81"/>
            <rFont val="Tahoma"/>
            <family val="2"/>
          </rPr>
          <t>Assuming 20% moisture in biomass feedstock</t>
        </r>
      </text>
    </comment>
    <comment ref="G75" authorId="1" shapeId="0">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H75" authorId="1" shapeId="0">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R86" authorId="1" shapeId="0">
      <text>
        <r>
          <rPr>
            <sz val="8"/>
            <color indexed="81"/>
            <rFont val="Arial"/>
            <family val="2"/>
          </rPr>
          <t>Emission factors of VOC, CO, NOX, SOX, and PM10 are from TS look-up tables at the bottom of this sheet. User should not change the value here.</t>
        </r>
        <r>
          <rPr>
            <sz val="9"/>
            <color indexed="81"/>
            <rFont val="Tahoma"/>
            <family val="2"/>
          </rPr>
          <t xml:space="preserve">
</t>
        </r>
      </text>
    </comment>
    <comment ref="Z97" authorId="0" shapeId="0">
      <text>
        <r>
          <rPr>
            <sz val="8"/>
            <color indexed="81"/>
            <rFont val="Tahoma"/>
            <family val="2"/>
          </rPr>
          <t xml:space="preserve">GREET-calculated emission factors.
</t>
        </r>
      </text>
    </comment>
    <comment ref="AF97" authorId="0" shapeId="0">
      <text>
        <r>
          <rPr>
            <sz val="8"/>
            <color indexed="81"/>
            <rFont val="Tahoma"/>
            <family val="2"/>
          </rPr>
          <t xml:space="preserve">GREET-calculated emission factors.
</t>
        </r>
      </text>
    </comment>
    <comment ref="AG97" authorId="0" shapeId="0">
      <text>
        <r>
          <rPr>
            <sz val="8"/>
            <color indexed="81"/>
            <rFont val="Tahoma"/>
            <family val="2"/>
          </rPr>
          <t xml:space="preserve">GREET-calculated emission factors.
</t>
        </r>
      </text>
    </comment>
    <comment ref="AH97" authorId="0" shapeId="0">
      <text>
        <r>
          <rPr>
            <sz val="8"/>
            <color indexed="81"/>
            <rFont val="Tahoma"/>
            <family val="2"/>
          </rPr>
          <t xml:space="preserve">GREET-calculated emission factors.
</t>
        </r>
      </text>
    </comment>
    <comment ref="AI97" authorId="0" shapeId="0">
      <text>
        <r>
          <rPr>
            <sz val="8"/>
            <color indexed="81"/>
            <rFont val="Tahoma"/>
            <family val="2"/>
          </rPr>
          <t xml:space="preserve">GREET-calculated emission factors.
</t>
        </r>
      </text>
    </comment>
    <comment ref="AJ97" authorId="0" shapeId="0">
      <text>
        <r>
          <rPr>
            <sz val="8"/>
            <color indexed="81"/>
            <rFont val="Tahoma"/>
            <family val="2"/>
          </rPr>
          <t xml:space="preserve">GREET-calculated emission factors.
</t>
        </r>
      </text>
    </comment>
    <comment ref="Z98" authorId="0" shapeId="0">
      <text>
        <r>
          <rPr>
            <sz val="8"/>
            <color indexed="81"/>
            <rFont val="Tahoma"/>
            <family val="2"/>
          </rPr>
          <t xml:space="preserve">GREET-calculated emission factors.
</t>
        </r>
      </text>
    </comment>
    <comment ref="AF98" authorId="0" shapeId="0">
      <text>
        <r>
          <rPr>
            <sz val="8"/>
            <color indexed="81"/>
            <rFont val="Tahoma"/>
            <family val="2"/>
          </rPr>
          <t xml:space="preserve">GREET-calculated emission factors.
</t>
        </r>
      </text>
    </comment>
    <comment ref="AG98" authorId="0" shapeId="0">
      <text>
        <r>
          <rPr>
            <sz val="8"/>
            <color indexed="81"/>
            <rFont val="Tahoma"/>
            <family val="2"/>
          </rPr>
          <t xml:space="preserve">GREET-calculated emission factors.
</t>
        </r>
      </text>
    </comment>
    <comment ref="AH98" authorId="0" shapeId="0">
      <text>
        <r>
          <rPr>
            <sz val="8"/>
            <color indexed="81"/>
            <rFont val="Tahoma"/>
            <family val="2"/>
          </rPr>
          <t xml:space="preserve">GREET-calculated emission factors.
</t>
        </r>
      </text>
    </comment>
    <comment ref="AI98" authorId="0" shapeId="0">
      <text>
        <r>
          <rPr>
            <sz val="8"/>
            <color indexed="81"/>
            <rFont val="Tahoma"/>
            <family val="2"/>
          </rPr>
          <t xml:space="preserve">GREET-calculated emission factors.
</t>
        </r>
      </text>
    </comment>
    <comment ref="AJ98" authorId="0" shapeId="0">
      <text>
        <r>
          <rPr>
            <sz val="8"/>
            <color indexed="81"/>
            <rFont val="Tahoma"/>
            <family val="2"/>
          </rPr>
          <t xml:space="preserve">GREET-calculated emission factors.
</t>
        </r>
      </text>
    </comment>
    <comment ref="E100" authorId="1" shapeId="0">
      <text>
        <r>
          <rPr>
            <sz val="8"/>
            <color indexed="81"/>
            <rFont val="Tahoma"/>
            <family val="2"/>
          </rPr>
          <t>This is the amount of CO2 in burnt biomass that is from the atmosphere.</t>
        </r>
      </text>
    </comment>
    <comment ref="F100" authorId="1" shapeId="0">
      <text>
        <r>
          <rPr>
            <sz val="8"/>
            <color indexed="81"/>
            <rFont val="Tahoma"/>
            <family val="2"/>
          </rPr>
          <t>This is the amount of CO2 in burnt biomass that is from the atmosphere.</t>
        </r>
      </text>
    </comment>
    <comment ref="G100" authorId="1" shapeId="0">
      <text>
        <r>
          <rPr>
            <sz val="8"/>
            <color indexed="81"/>
            <rFont val="Tahoma"/>
            <family val="2"/>
          </rPr>
          <t>This is the amount of CO2 in burnt biomass that is from the atmosphere.</t>
        </r>
      </text>
    </comment>
    <comment ref="H100" authorId="1" shapeId="0">
      <text>
        <r>
          <rPr>
            <sz val="8"/>
            <color indexed="81"/>
            <rFont val="Tahoma"/>
            <family val="2"/>
          </rPr>
          <t>This is the amount of CO2 in burnt biomass that is from the atmosphere.</t>
        </r>
      </text>
    </comment>
    <comment ref="I100" authorId="1" shapeId="0">
      <text>
        <r>
          <rPr>
            <sz val="8"/>
            <color indexed="81"/>
            <rFont val="Tahoma"/>
            <family val="2"/>
          </rPr>
          <t>This is the amount of CO2 in burnt biomass that is from the atmosphere.</t>
        </r>
      </text>
    </comment>
    <comment ref="M100" authorId="1" shapeId="0">
      <text>
        <r>
          <rPr>
            <sz val="8"/>
            <color indexed="81"/>
            <rFont val="Tahoma"/>
            <family val="2"/>
          </rPr>
          <t>This is the amount of CO2 in burnt biomass that is from the atmosphere.</t>
        </r>
      </text>
    </comment>
    <comment ref="N100" authorId="1" shapeId="0">
      <text>
        <r>
          <rPr>
            <sz val="8"/>
            <color indexed="81"/>
            <rFont val="Tahoma"/>
            <family val="2"/>
          </rPr>
          <t>This is the amount of CO2 in burnt biomass that is from the atmosphere.</t>
        </r>
      </text>
    </comment>
    <comment ref="O100" authorId="1" shapeId="0">
      <text>
        <r>
          <rPr>
            <sz val="8"/>
            <color indexed="81"/>
            <rFont val="Tahoma"/>
            <family val="2"/>
          </rPr>
          <t>This is the amount of CO2 in burnt biomass that is from the atmosphere.</t>
        </r>
      </text>
    </comment>
    <comment ref="P100" authorId="1" shapeId="0">
      <text>
        <r>
          <rPr>
            <sz val="8"/>
            <color indexed="81"/>
            <rFont val="Tahoma"/>
            <family val="2"/>
          </rPr>
          <t>This is the amount of CO2 in burnt biomass that is from the atmosphere.</t>
        </r>
      </text>
    </comment>
    <comment ref="Q100" authorId="1" shapeId="0">
      <text>
        <r>
          <rPr>
            <sz val="8"/>
            <color indexed="81"/>
            <rFont val="Tahoma"/>
            <family val="2"/>
          </rPr>
          <t>This is the amount of CO2 in burnt biomass that is from the atmosphere.</t>
        </r>
      </text>
    </comment>
    <comment ref="AA100" authorId="1" shapeId="0">
      <text>
        <r>
          <rPr>
            <sz val="8"/>
            <color indexed="81"/>
            <rFont val="Tahoma"/>
            <family val="2"/>
          </rPr>
          <t>This is the amount of CO2 in burnt biomass that is from the atmosphere.</t>
        </r>
      </text>
    </comment>
    <comment ref="AB100" authorId="1" shapeId="0">
      <text>
        <r>
          <rPr>
            <sz val="8"/>
            <color indexed="81"/>
            <rFont val="Tahoma"/>
            <family val="2"/>
          </rPr>
          <t>This is the amount of CO2 in burnt biomass that is from the atmosphere.</t>
        </r>
      </text>
    </comment>
    <comment ref="AC100" authorId="1" shapeId="0">
      <text>
        <r>
          <rPr>
            <sz val="8"/>
            <color indexed="81"/>
            <rFont val="Tahoma"/>
            <family val="2"/>
          </rPr>
          <t>This is the amount of CO2 in burnt biomass that is from the atmosphere.</t>
        </r>
      </text>
    </comment>
    <comment ref="AD100" authorId="1" shapeId="0">
      <text>
        <r>
          <rPr>
            <sz val="8"/>
            <color indexed="81"/>
            <rFont val="Tahoma"/>
            <family val="2"/>
          </rPr>
          <t>This is the amount of CO2 in burnt biomass that is from the atmosphere.</t>
        </r>
      </text>
    </comment>
    <comment ref="AE100" authorId="1" shapeId="0">
      <text>
        <r>
          <rPr>
            <sz val="8"/>
            <color indexed="81"/>
            <rFont val="Tahoma"/>
            <family val="2"/>
          </rPr>
          <t>This is the amount of CO2 in burnt biomass that is from the atmosphere.</t>
        </r>
      </text>
    </comment>
    <comment ref="AF100" authorId="1" shapeId="0">
      <text>
        <r>
          <rPr>
            <sz val="8"/>
            <color indexed="81"/>
            <rFont val="Tahoma"/>
            <family val="2"/>
          </rPr>
          <t>This is the amount of CO2 in burnt biomass that is from the atmosphere.</t>
        </r>
      </text>
    </comment>
    <comment ref="AG100" authorId="1" shapeId="0">
      <text>
        <r>
          <rPr>
            <sz val="8"/>
            <color indexed="81"/>
            <rFont val="Tahoma"/>
            <family val="2"/>
          </rPr>
          <t>This is the amount of CO2 in burnt biomass that is from the atmosphere.</t>
        </r>
      </text>
    </comment>
    <comment ref="AH100" authorId="1" shapeId="0">
      <text>
        <r>
          <rPr>
            <sz val="8"/>
            <color indexed="81"/>
            <rFont val="Tahoma"/>
            <family val="2"/>
          </rPr>
          <t>This is the amount of CO2 in burnt biomass that is from the atmosphere.</t>
        </r>
      </text>
    </comment>
    <comment ref="AI100" authorId="1" shapeId="0">
      <text>
        <r>
          <rPr>
            <sz val="8"/>
            <color indexed="81"/>
            <rFont val="Tahoma"/>
            <family val="2"/>
          </rPr>
          <t>This is the amount of CO2 in burnt biomass that is from the atmosphere.</t>
        </r>
      </text>
    </comment>
    <comment ref="AJ100" authorId="1" shapeId="0">
      <text>
        <r>
          <rPr>
            <sz val="8"/>
            <color indexed="81"/>
            <rFont val="Tahoma"/>
            <family val="2"/>
          </rPr>
          <t>This is the amount of CO2 in burnt biomass that is from the atmosphere.</t>
        </r>
      </text>
    </comment>
    <comment ref="P114" authorId="2" shapeId="0">
      <text>
        <r>
          <rPr>
            <sz val="9"/>
            <color indexed="81"/>
            <rFont val="Tahoma"/>
            <family val="2"/>
          </rPr>
          <t>Fugitive Emissions from Geofluid</t>
        </r>
      </text>
    </comment>
    <comment ref="BD114" authorId="2" shapeId="0">
      <text>
        <r>
          <rPr>
            <sz val="9"/>
            <color indexed="81"/>
            <rFont val="Tahoma"/>
            <family val="2"/>
          </rPr>
          <t>Fugitive Emissions from Geofluid</t>
        </r>
      </text>
    </comment>
    <comment ref="A138" authorId="3" shapeId="0">
      <text>
        <r>
          <rPr>
            <sz val="9"/>
            <color indexed="81"/>
            <rFont val="Tahoma"/>
            <family val="2"/>
          </rPr>
          <t>Energy use and emissions for power plant infrastructure are calculated in GREET2.</t>
        </r>
      </text>
    </comment>
    <comment ref="EH183" authorId="4" shapeId="0">
      <text>
        <r>
          <rPr>
            <b/>
            <sz val="9"/>
            <color indexed="81"/>
            <rFont val="Tahoma"/>
            <family val="2"/>
          </rPr>
          <t>Hao Cai:</t>
        </r>
        <r>
          <rPr>
            <sz val="9"/>
            <color indexed="81"/>
            <rFont val="Tahoma"/>
            <family val="2"/>
          </rPr>
          <t xml:space="preserve">
Changed to "Geothermal…"</t>
        </r>
      </text>
    </comment>
    <comment ref="R207" authorId="5" shapeId="0">
      <text>
        <r>
          <rPr>
            <sz val="9"/>
            <color indexed="81"/>
            <rFont val="Tahoma"/>
            <family val="2"/>
          </rPr>
          <t>The Alberta Utilities Commission</t>
        </r>
      </text>
    </comment>
    <comment ref="H209" authorId="5" shapeId="0">
      <text>
        <r>
          <rPr>
            <sz val="9"/>
            <color indexed="81"/>
            <rFont val="Tahoma"/>
            <family val="2"/>
          </rPr>
          <t>this information is SA electricity mix in 2012: http://www.iea.org/statistics/statisticssearch/report/?year=2012&amp;country=SOUTHAFRIC&amp;product=ElectricityandHeat</t>
        </r>
      </text>
    </comment>
    <comment ref="H217" authorId="5" shapeId="0">
      <text>
        <r>
          <rPr>
            <sz val="9"/>
            <color indexed="81"/>
            <rFont val="Tahoma"/>
            <family val="2"/>
          </rPr>
          <t>this values correspond to South Africa in 2011, according to the world bank IBRD- IDA.</t>
        </r>
      </text>
    </comment>
    <comment ref="R224" authorId="4" shapeId="0">
      <text>
        <r>
          <rPr>
            <sz val="9"/>
            <color indexed="81"/>
            <rFont val="Tahoma"/>
            <family val="2"/>
          </rPr>
          <t>Assuming Alberta NG-based electricity is 100% from NG boilers.</t>
        </r>
      </text>
    </comment>
    <comment ref="B360" authorId="6" shapeId="0">
      <text>
        <r>
          <rPr>
            <sz val="8"/>
            <color indexed="81"/>
            <rFont val="Tahoma"/>
            <family val="2"/>
          </rPr>
          <t xml:space="preserve">Emission factors are calculated by the emission rates in EF sheet (g/mmBtu) and energy efficiencies of coal IGCC turbine due to lack of NEI data.
</t>
        </r>
      </text>
    </comment>
    <comment ref="B374" authorId="6" shapeId="0">
      <text>
        <r>
          <rPr>
            <sz val="8"/>
            <color indexed="81"/>
            <rFont val="Tahoma"/>
            <family val="2"/>
          </rPr>
          <t xml:space="preserve">Emission factors of VOC, CO, NOX, and PM10 are calculated by the emission rates of biomass FBC boiler in EF sheet (g/mmBtu) and energy efficiencies of biomass boiler due to lack of NEI data. SOX emission factors are assumed the same as biomass IGCC turbine.
</t>
        </r>
      </text>
    </comment>
    <comment ref="B388" authorId="6" shapeId="0">
      <text>
        <r>
          <rPr>
            <sz val="8"/>
            <color indexed="81"/>
            <rFont val="Tahoma"/>
            <family val="2"/>
          </rPr>
          <t xml:space="preserve">Emission factors of VOC, CO, and PM10 are assumed to be the same as coal IGCC turbine due to lack of data.
</t>
        </r>
      </text>
    </comment>
    <comment ref="B403" authorId="6" shapeId="0">
      <text>
        <r>
          <rPr>
            <sz val="8"/>
            <color indexed="81"/>
            <rFont val="Tahoma"/>
            <family val="2"/>
          </rPr>
          <t xml:space="preserve">Emission factors of VOC, CO, and PM10 are assumed to be the same as coal IGCC turbine due to lack of data.
</t>
        </r>
      </text>
    </comment>
  </commentList>
</comments>
</file>

<file path=xl/comments4.xml><?xml version="1.0" encoding="utf-8"?>
<comments xmlns="http://schemas.openxmlformats.org/spreadsheetml/2006/main">
  <authors>
    <author>Michael Wang</author>
    <author>ywu</author>
    <author>Jeongwoo Han</author>
    <author>jhan</author>
    <author>A Elgowainy</author>
  </authors>
  <commentList>
    <comment ref="B4" authorId="0" shapeId="0">
      <text>
        <r>
          <rPr>
            <sz val="8"/>
            <color indexed="81"/>
            <rFont val="Tahoma"/>
            <family val="2"/>
          </rPr>
          <t>GREET's calculations use LHVs. If one decides to use HHVs, the HHV cell values in this sheet can be pasted into the cells in this column. However, combustion emission factors in the EF sheet need to be changed, according to the differences between LHV and HHV for each fuel.</t>
        </r>
      </text>
    </comment>
    <comment ref="H4" authorId="0" shapeId="0">
      <text>
        <r>
          <rPr>
            <sz val="8"/>
            <color indexed="81"/>
            <rFont val="Tahoma"/>
            <family val="2"/>
          </rPr>
          <t xml:space="preserve">Values in this column are calculated from those in the left column. Values here are used for calculations in other sheets. Values in the left column are inputted in ppm for high transparency.
</t>
        </r>
      </text>
    </comment>
    <comment ref="G15" authorId="0" shapeId="0">
      <text>
        <r>
          <rPr>
            <sz val="8"/>
            <color indexed="81"/>
            <rFont val="Arial"/>
            <family val="2"/>
          </rPr>
          <t>Value here is from a TS look-up table. User should not change the value here.</t>
        </r>
        <r>
          <rPr>
            <sz val="9"/>
            <color indexed="81"/>
            <rFont val="Tahoma"/>
            <family val="2"/>
          </rPr>
          <t xml:space="preserve">
</t>
        </r>
      </text>
    </comment>
    <comment ref="G20" authorId="0" shapeId="0">
      <text>
        <r>
          <rPr>
            <sz val="8"/>
            <color indexed="81"/>
            <rFont val="Arial"/>
            <family val="2"/>
          </rPr>
          <t>Value here is from a TS look-up table. User should not change the value here.</t>
        </r>
        <r>
          <rPr>
            <sz val="9"/>
            <color indexed="81"/>
            <rFont val="Tahoma"/>
            <family val="2"/>
          </rPr>
          <t xml:space="preserve">
</t>
        </r>
      </text>
    </comment>
    <comment ref="G21" authorId="0" shapeId="0">
      <text>
        <r>
          <rPr>
            <sz val="8"/>
            <color indexed="81"/>
            <rFont val="Arial"/>
            <family val="2"/>
          </rPr>
          <t>Value here is from a TS look-up table. User should not change the value here.</t>
        </r>
        <r>
          <rPr>
            <sz val="9"/>
            <color indexed="81"/>
            <rFont val="Tahoma"/>
            <family val="2"/>
          </rPr>
          <t xml:space="preserve">
</t>
        </r>
      </text>
    </comment>
    <comment ref="G22" authorId="0" shapeId="0">
      <text>
        <r>
          <rPr>
            <sz val="8"/>
            <color indexed="81"/>
            <rFont val="Arial"/>
            <family val="2"/>
          </rPr>
          <t>Value here is from a TS look-up table. User should not change the value here.
Beginning June 1, 2007, non-road diesel is required to have maxium of 500 ppm S; and beginning June 1, 2012, the S content is reduced to 15 ppm.
Sources: Final regulatory analysis: control of emissions from non-road diesel engines. US EPA, EPA420-R-04-007, 2004.</t>
        </r>
        <r>
          <rPr>
            <sz val="9"/>
            <color indexed="81"/>
            <rFont val="Tahoma"/>
            <family val="2"/>
          </rPr>
          <t xml:space="preserve">
</t>
        </r>
      </text>
    </comment>
    <comment ref="G29" authorId="1" shapeId="0">
      <text>
        <r>
          <rPr>
            <sz val="8"/>
            <color indexed="81"/>
            <rFont val="Tahoma"/>
            <family val="2"/>
          </rPr>
          <t>From a report prepaed by ENVIRON International Corporation (Los Angeles, CA, 2004) for the Port Authority of Long Beach Ports).</t>
        </r>
        <r>
          <rPr>
            <sz val="8"/>
            <color indexed="81"/>
            <rFont val="Tahoma"/>
            <family val="2"/>
          </rPr>
          <t xml:space="preserve">
</t>
        </r>
      </text>
    </comment>
    <comment ref="A43" authorId="2" shapeId="0">
      <text>
        <r>
          <rPr>
            <sz val="9"/>
            <color indexed="81"/>
            <rFont val="Tahoma"/>
            <family val="2"/>
          </rPr>
          <t>For algae-based renewable diesel only</t>
        </r>
      </text>
    </comment>
    <comment ref="A63" authorId="3" shapeId="0">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B65" authorId="4" shapeId="0">
      <text>
        <r>
          <rPr>
            <b/>
            <sz val="10"/>
            <color indexed="81"/>
            <rFont val="Tahoma"/>
            <family val="2"/>
          </rPr>
          <t>Btu per (short ton, as received)</t>
        </r>
        <r>
          <rPr>
            <sz val="10"/>
            <color indexed="81"/>
            <rFont val="Tahoma"/>
            <family val="2"/>
          </rPr>
          <t xml:space="preserve">
</t>
        </r>
      </text>
    </comment>
    <comment ref="A66" authorId="0" shapeId="0">
      <text>
        <r>
          <rPr>
            <sz val="8"/>
            <color indexed="81"/>
            <rFont val="Tahoma"/>
            <family val="2"/>
          </rPr>
          <t xml:space="preserve">As feedstock for coal-based H2 and FTD production pathways.
</t>
        </r>
      </text>
    </comment>
    <comment ref="B66" authorId="4" shapeId="0">
      <text>
        <r>
          <rPr>
            <b/>
            <sz val="10"/>
            <color indexed="81"/>
            <rFont val="Tahoma"/>
            <family val="2"/>
          </rPr>
          <t>Btu per (short ton, as received)
Moisture Content: 4.5% wt.</t>
        </r>
        <r>
          <rPr>
            <sz val="10"/>
            <color indexed="81"/>
            <rFont val="Tahoma"/>
            <family val="2"/>
          </rPr>
          <t xml:space="preserve">
</t>
        </r>
      </text>
    </comment>
    <comment ref="D66" authorId="3" shapeId="0">
      <text>
        <r>
          <rPr>
            <sz val="9"/>
            <color indexed="81"/>
            <rFont val="Tahoma"/>
            <family val="2"/>
          </rPr>
          <t>Based on EIA-423</t>
        </r>
      </text>
    </comment>
    <comment ref="F66" authorId="3" shapeId="0">
      <text>
        <r>
          <rPr>
            <sz val="9"/>
            <color indexed="81"/>
            <rFont val="Tahoma"/>
            <family val="2"/>
          </rPr>
          <t>Calculated from the USGS database (2006)</t>
        </r>
      </text>
    </comment>
    <comment ref="G66" authorId="3" shapeId="0">
      <text>
        <r>
          <rPr>
            <sz val="9"/>
            <color indexed="81"/>
            <rFont val="Tahoma"/>
            <family val="2"/>
          </rPr>
          <t>Based on EIA-423</t>
        </r>
      </text>
    </comment>
    <comment ref="I66" authorId="3" shapeId="0">
      <text>
        <r>
          <rPr>
            <sz val="9"/>
            <color indexed="81"/>
            <rFont val="Tahoma"/>
            <family val="2"/>
          </rPr>
          <t>Calculated from the USGS database (2006)</t>
        </r>
      </text>
    </comment>
    <comment ref="B67" authorId="4" shapeId="0">
      <text>
        <r>
          <rPr>
            <b/>
            <sz val="10"/>
            <color indexed="81"/>
            <rFont val="Tahoma"/>
            <family val="2"/>
          </rPr>
          <t>Btu per (short ton, as received)</t>
        </r>
        <r>
          <rPr>
            <sz val="10"/>
            <color indexed="81"/>
            <rFont val="Tahoma"/>
            <family val="2"/>
          </rPr>
          <t xml:space="preserve">
</t>
        </r>
        <r>
          <rPr>
            <b/>
            <sz val="10"/>
            <color indexed="81"/>
            <rFont val="Tahoma"/>
            <family val="2"/>
          </rPr>
          <t>Moisture Content: 22.4% wt.</t>
        </r>
      </text>
    </comment>
    <comment ref="D67" authorId="3" shapeId="0">
      <text>
        <r>
          <rPr>
            <sz val="9"/>
            <color indexed="81"/>
            <rFont val="Tahoma"/>
            <family val="2"/>
          </rPr>
          <t>Based on EIA-423</t>
        </r>
      </text>
    </comment>
    <comment ref="F67" authorId="3" shapeId="0">
      <text>
        <r>
          <rPr>
            <sz val="9"/>
            <color indexed="81"/>
            <rFont val="Tahoma"/>
            <family val="2"/>
          </rPr>
          <t>Calculated from the USGS database (2006)</t>
        </r>
      </text>
    </comment>
    <comment ref="G67" authorId="3" shapeId="0">
      <text>
        <r>
          <rPr>
            <sz val="9"/>
            <color indexed="81"/>
            <rFont val="Tahoma"/>
            <family val="2"/>
          </rPr>
          <t>Based on EIA-423</t>
        </r>
      </text>
    </comment>
    <comment ref="I67" authorId="3" shapeId="0">
      <text>
        <r>
          <rPr>
            <sz val="9"/>
            <color indexed="81"/>
            <rFont val="Tahoma"/>
            <family val="2"/>
          </rPr>
          <t>Calculated from the USGS database (2006)</t>
        </r>
      </text>
    </comment>
    <comment ref="B68" authorId="4" shapeId="0">
      <text>
        <r>
          <rPr>
            <b/>
            <sz val="10"/>
            <color indexed="81"/>
            <rFont val="Tahoma"/>
            <family val="2"/>
          </rPr>
          <t>Btu per (short ton, as received)</t>
        </r>
        <r>
          <rPr>
            <sz val="10"/>
            <color indexed="81"/>
            <rFont val="Tahoma"/>
            <family val="2"/>
          </rPr>
          <t xml:space="preserve">
</t>
        </r>
        <r>
          <rPr>
            <b/>
            <sz val="10"/>
            <color indexed="81"/>
            <rFont val="Tahoma"/>
            <family val="2"/>
          </rPr>
          <t>Moisture Content: 31.9% wt.</t>
        </r>
      </text>
    </comment>
    <comment ref="D68" authorId="3" shapeId="0">
      <text>
        <r>
          <rPr>
            <sz val="9"/>
            <color indexed="81"/>
            <rFont val="Tahoma"/>
            <family val="2"/>
          </rPr>
          <t>Based on EIA-423</t>
        </r>
      </text>
    </comment>
    <comment ref="F68" authorId="3" shapeId="0">
      <text>
        <r>
          <rPr>
            <sz val="9"/>
            <color indexed="81"/>
            <rFont val="Tahoma"/>
            <family val="2"/>
          </rPr>
          <t>Calculated from the USGS database (2006)</t>
        </r>
      </text>
    </comment>
    <comment ref="G68" authorId="3" shapeId="0">
      <text>
        <r>
          <rPr>
            <sz val="9"/>
            <color indexed="81"/>
            <rFont val="Tahoma"/>
            <family val="2"/>
          </rPr>
          <t>Based on EIA-423</t>
        </r>
      </text>
    </comment>
    <comment ref="I68" authorId="3" shapeId="0">
      <text>
        <r>
          <rPr>
            <sz val="9"/>
            <color indexed="81"/>
            <rFont val="Tahoma"/>
            <family val="2"/>
          </rPr>
          <t>Calculated from the USGS database (2006)</t>
        </r>
      </text>
    </comment>
    <comment ref="B69" authorId="4" shapeId="0">
      <text>
        <r>
          <rPr>
            <b/>
            <sz val="10"/>
            <color indexed="81"/>
            <rFont val="Tahoma"/>
            <family val="2"/>
          </rPr>
          <t>Btu per (short ton, as received)</t>
        </r>
        <r>
          <rPr>
            <sz val="10"/>
            <color indexed="81"/>
            <rFont val="Tahoma"/>
            <family val="2"/>
          </rPr>
          <t xml:space="preserve">
</t>
        </r>
      </text>
    </comment>
    <comment ref="D69" authorId="3" shapeId="0">
      <text>
        <r>
          <rPr>
            <sz val="9"/>
            <color indexed="81"/>
            <rFont val="Tahoma"/>
            <family val="2"/>
          </rPr>
          <t>Assumed to be the same as bituminous coal</t>
        </r>
      </text>
    </comment>
    <comment ref="F69" authorId="3" shapeId="0">
      <text>
        <r>
          <rPr>
            <sz val="9"/>
            <color indexed="81"/>
            <rFont val="Tahoma"/>
            <family val="2"/>
          </rPr>
          <t>Based on EIA-423</t>
        </r>
      </text>
    </comment>
    <comment ref="G69" authorId="3" shapeId="0">
      <text>
        <r>
          <rPr>
            <sz val="9"/>
            <color indexed="81"/>
            <rFont val="Tahoma"/>
            <family val="2"/>
          </rPr>
          <t>Based on EIA-423</t>
        </r>
      </text>
    </comment>
    <comment ref="I69" authorId="3" shapeId="0">
      <text>
        <r>
          <rPr>
            <sz val="9"/>
            <color indexed="81"/>
            <rFont val="Tahoma"/>
            <family val="2"/>
          </rPr>
          <t>Assumed to be the same as bituminous coal</t>
        </r>
      </text>
    </comment>
    <comment ref="B70" authorId="4" shapeId="0">
      <text>
        <r>
          <rPr>
            <b/>
            <sz val="10"/>
            <color indexed="81"/>
            <rFont val="Tahoma"/>
            <family val="2"/>
          </rPr>
          <t>Btu per (short ton, as received)</t>
        </r>
        <r>
          <rPr>
            <sz val="10"/>
            <color indexed="81"/>
            <rFont val="Tahoma"/>
            <family val="2"/>
          </rPr>
          <t xml:space="preserve">
</t>
        </r>
      </text>
    </comment>
    <comment ref="D70" authorId="3" shapeId="0">
      <text>
        <r>
          <rPr>
            <sz val="9"/>
            <color indexed="81"/>
            <rFont val="Tahoma"/>
            <family val="2"/>
          </rPr>
          <t>Based on EIA-423</t>
        </r>
      </text>
    </comment>
    <comment ref="F70" authorId="3" shapeId="0">
      <text>
        <r>
          <rPr>
            <sz val="9"/>
            <color indexed="81"/>
            <rFont val="Tahoma"/>
            <family val="2"/>
          </rPr>
          <t>Based on EIA-423</t>
        </r>
      </text>
    </comment>
    <comment ref="G70" authorId="3" shapeId="0">
      <text>
        <r>
          <rPr>
            <sz val="9"/>
            <color indexed="81"/>
            <rFont val="Tahoma"/>
            <family val="2"/>
          </rPr>
          <t>Assumed to be the same as lignite coal</t>
        </r>
      </text>
    </comment>
    <comment ref="I70" authorId="3" shapeId="0">
      <text>
        <r>
          <rPr>
            <sz val="9"/>
            <color indexed="81"/>
            <rFont val="Tahoma"/>
            <family val="2"/>
          </rPr>
          <t>Assumed to be the same as lignite coal</t>
        </r>
      </text>
    </comment>
    <comment ref="B71" authorId="4" shapeId="0">
      <text>
        <r>
          <rPr>
            <b/>
            <sz val="10"/>
            <color indexed="81"/>
            <rFont val="Tahoma"/>
            <family val="2"/>
          </rPr>
          <t>Btu per (short ton, as received)</t>
        </r>
        <r>
          <rPr>
            <sz val="10"/>
            <color indexed="81"/>
            <rFont val="Tahoma"/>
            <family val="2"/>
          </rPr>
          <t xml:space="preserve">
</t>
        </r>
      </text>
    </comment>
    <comment ref="D71" authorId="3" shapeId="0">
      <text>
        <r>
          <rPr>
            <sz val="9"/>
            <color indexed="81"/>
            <rFont val="Tahoma"/>
            <family val="2"/>
          </rPr>
          <t>Based on EIA-423</t>
        </r>
      </text>
    </comment>
    <comment ref="F71" authorId="3" shapeId="0">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G71" authorId="3" shapeId="0">
      <text>
        <r>
          <rPr>
            <sz val="9"/>
            <color indexed="81"/>
            <rFont val="Tahoma"/>
            <family val="2"/>
          </rPr>
          <t>Based on EIA-423</t>
        </r>
      </text>
    </comment>
    <comment ref="I71" authorId="3" shapeId="0">
      <text>
        <r>
          <rPr>
            <sz val="9"/>
            <color indexed="81"/>
            <rFont val="Tahoma"/>
            <family val="2"/>
          </rPr>
          <t>Based on the ratio in the previous GREET</t>
        </r>
      </text>
    </comment>
    <comment ref="B72" authorId="4" shapeId="0">
      <text>
        <r>
          <rPr>
            <b/>
            <sz val="10"/>
            <color indexed="81"/>
            <rFont val="Tahoma"/>
            <family val="2"/>
          </rPr>
          <t>Btu per (short ton, as received)</t>
        </r>
        <r>
          <rPr>
            <sz val="10"/>
            <color indexed="81"/>
            <rFont val="Tahoma"/>
            <family val="2"/>
          </rPr>
          <t xml:space="preserve">
</t>
        </r>
      </text>
    </comment>
    <comment ref="D72" authorId="3" shapeId="0">
      <text>
        <r>
          <rPr>
            <sz val="9"/>
            <color indexed="81"/>
            <rFont val="Tahoma"/>
            <family val="2"/>
          </rPr>
          <t>Based on EIA-423</t>
        </r>
      </text>
    </comment>
    <comment ref="F72" authorId="3" shapeId="0">
      <text>
        <r>
          <rPr>
            <sz val="9"/>
            <color indexed="81"/>
            <rFont val="Tahoma"/>
            <family val="2"/>
          </rPr>
          <t>Based on EIA-423</t>
        </r>
      </text>
    </comment>
    <comment ref="G72" authorId="3" shapeId="0">
      <text>
        <r>
          <rPr>
            <sz val="9"/>
            <color indexed="81"/>
            <rFont val="Tahoma"/>
            <family val="2"/>
          </rPr>
          <t>Assumed to be the same as pet coke</t>
        </r>
      </text>
    </comment>
    <comment ref="I72" authorId="3" shapeId="0">
      <text>
        <r>
          <rPr>
            <sz val="9"/>
            <color indexed="81"/>
            <rFont val="Tahoma"/>
            <family val="2"/>
          </rPr>
          <t>Assumed to be the same as pet coke</t>
        </r>
      </text>
    </comment>
    <comment ref="B73" authorId="4" shapeId="0">
      <text>
        <r>
          <rPr>
            <b/>
            <sz val="10"/>
            <color indexed="81"/>
            <rFont val="Tahoma"/>
            <family val="2"/>
          </rPr>
          <t>Btu per (short ton, as received)</t>
        </r>
        <r>
          <rPr>
            <sz val="10"/>
            <color indexed="81"/>
            <rFont val="Tahoma"/>
            <family val="2"/>
          </rPr>
          <t xml:space="preserve">
</t>
        </r>
      </text>
    </comment>
    <comment ref="B74" authorId="4" shapeId="0">
      <text>
        <r>
          <rPr>
            <b/>
            <sz val="10"/>
            <color indexed="81"/>
            <rFont val="Tahoma"/>
            <family val="2"/>
          </rPr>
          <t>Btu per (short ton, dry matter)</t>
        </r>
        <r>
          <rPr>
            <sz val="10"/>
            <color indexed="81"/>
            <rFont val="Tahoma"/>
            <family val="2"/>
          </rPr>
          <t xml:space="preserve">
</t>
        </r>
      </text>
    </comment>
    <comment ref="B76" authorId="4" shapeId="0">
      <text>
        <r>
          <rPr>
            <b/>
            <sz val="10"/>
            <color indexed="81"/>
            <rFont val="Tahoma"/>
            <family val="2"/>
          </rPr>
          <t>Btu per (short ton, dry matter)</t>
        </r>
        <r>
          <rPr>
            <sz val="10"/>
            <color indexed="81"/>
            <rFont val="Tahoma"/>
            <family val="2"/>
          </rPr>
          <t xml:space="preserve">
</t>
        </r>
      </text>
    </comment>
    <comment ref="B77" authorId="4" shapeId="0">
      <text>
        <r>
          <rPr>
            <b/>
            <sz val="10"/>
            <color indexed="81"/>
            <rFont val="Tahoma"/>
            <family val="2"/>
          </rPr>
          <t>Btu per (short ton, dry matter)</t>
        </r>
        <r>
          <rPr>
            <sz val="10"/>
            <color indexed="81"/>
            <rFont val="Tahoma"/>
            <family val="2"/>
          </rPr>
          <t xml:space="preserve">
</t>
        </r>
      </text>
    </comment>
    <comment ref="B78" authorId="4" shapeId="0">
      <text>
        <r>
          <rPr>
            <b/>
            <sz val="10"/>
            <color indexed="81"/>
            <rFont val="Tahoma"/>
            <family val="2"/>
          </rPr>
          <t>Btu per (short ton, dry matter)</t>
        </r>
        <r>
          <rPr>
            <sz val="10"/>
            <color indexed="81"/>
            <rFont val="Tahoma"/>
            <family val="2"/>
          </rPr>
          <t xml:space="preserve">
</t>
        </r>
      </text>
    </comment>
    <comment ref="B79" authorId="4" shapeId="0">
      <text>
        <r>
          <rPr>
            <b/>
            <sz val="10"/>
            <color indexed="81"/>
            <rFont val="Tahoma"/>
            <family val="2"/>
          </rPr>
          <t>Btu per (short ton, dry matter)</t>
        </r>
        <r>
          <rPr>
            <sz val="10"/>
            <color indexed="81"/>
            <rFont val="Tahoma"/>
            <family val="2"/>
          </rPr>
          <t xml:space="preserve">
</t>
        </r>
      </text>
    </comment>
    <comment ref="B80" authorId="4" shapeId="0">
      <text>
        <r>
          <rPr>
            <b/>
            <sz val="10"/>
            <color indexed="81"/>
            <rFont val="Tahoma"/>
            <family val="2"/>
          </rPr>
          <t>Btu per (short ton, dry matter)</t>
        </r>
        <r>
          <rPr>
            <sz val="10"/>
            <color indexed="81"/>
            <rFont val="Tahoma"/>
            <family val="2"/>
          </rPr>
          <t xml:space="preserve">
</t>
        </r>
      </text>
    </comment>
    <comment ref="B81" authorId="4" shapeId="0">
      <text>
        <r>
          <rPr>
            <b/>
            <sz val="10"/>
            <color indexed="81"/>
            <rFont val="Tahoma"/>
            <family val="2"/>
          </rPr>
          <t>Btu per (short ton, dry matter)</t>
        </r>
        <r>
          <rPr>
            <sz val="10"/>
            <color indexed="81"/>
            <rFont val="Tahoma"/>
            <family val="2"/>
          </rPr>
          <t xml:space="preserve">
</t>
        </r>
      </text>
    </comment>
    <comment ref="B82" authorId="4" shapeId="0">
      <text>
        <r>
          <rPr>
            <b/>
            <sz val="10"/>
            <color indexed="81"/>
            <rFont val="Tahoma"/>
            <family val="2"/>
          </rPr>
          <t>Btu per (short ton, dry matter)</t>
        </r>
        <r>
          <rPr>
            <sz val="10"/>
            <color indexed="81"/>
            <rFont val="Tahoma"/>
            <family val="2"/>
          </rPr>
          <t xml:space="preserve">
</t>
        </r>
      </text>
    </comment>
    <comment ref="B83" authorId="4" shapeId="0">
      <text>
        <r>
          <rPr>
            <b/>
            <sz val="10"/>
            <color indexed="81"/>
            <rFont val="Tahoma"/>
            <family val="2"/>
          </rPr>
          <t>Btu per (short ton, as received)</t>
        </r>
        <r>
          <rPr>
            <sz val="10"/>
            <color indexed="81"/>
            <rFont val="Tahoma"/>
            <family val="2"/>
          </rPr>
          <t xml:space="preserve">
</t>
        </r>
      </text>
    </comment>
    <comment ref="B84" authorId="4" shapeId="0">
      <text>
        <r>
          <rPr>
            <b/>
            <sz val="10"/>
            <color indexed="81"/>
            <rFont val="Tahoma"/>
            <family val="2"/>
          </rPr>
          <t>Btu per (short ton, as received)</t>
        </r>
        <r>
          <rPr>
            <sz val="10"/>
            <color indexed="81"/>
            <rFont val="Tahoma"/>
            <family val="2"/>
          </rPr>
          <t xml:space="preserve">
</t>
        </r>
      </text>
    </comment>
    <comment ref="B85" authorId="4" shapeId="0">
      <text>
        <r>
          <rPr>
            <b/>
            <sz val="10"/>
            <color indexed="81"/>
            <rFont val="Tahoma"/>
            <family val="2"/>
          </rPr>
          <t>Btu per (short ton, as received)</t>
        </r>
        <r>
          <rPr>
            <sz val="10"/>
            <color indexed="81"/>
            <rFont val="Tahoma"/>
            <family val="2"/>
          </rPr>
          <t xml:space="preserve">
</t>
        </r>
      </text>
    </comment>
    <comment ref="B86" authorId="4" shapeId="0">
      <text>
        <r>
          <rPr>
            <b/>
            <sz val="10"/>
            <color indexed="81"/>
            <rFont val="Tahoma"/>
            <family val="2"/>
          </rPr>
          <t>Btu per (short ton, as received)</t>
        </r>
        <r>
          <rPr>
            <sz val="10"/>
            <color indexed="81"/>
            <rFont val="Tahoma"/>
            <family val="2"/>
          </rPr>
          <t xml:space="preserve">
</t>
        </r>
      </text>
    </comment>
    <comment ref="B87" authorId="4" shapeId="0">
      <text>
        <r>
          <rPr>
            <b/>
            <sz val="10"/>
            <color indexed="81"/>
            <rFont val="Tahoma"/>
            <family val="2"/>
          </rPr>
          <t>Btu per (short ton, dry matter)</t>
        </r>
        <r>
          <rPr>
            <sz val="10"/>
            <color indexed="81"/>
            <rFont val="Tahoma"/>
            <family val="2"/>
          </rPr>
          <t xml:space="preserve">
</t>
        </r>
      </text>
    </comment>
    <comment ref="B88" authorId="4" shapeId="0">
      <text>
        <r>
          <rPr>
            <b/>
            <sz val="10"/>
            <color indexed="81"/>
            <rFont val="Tahoma"/>
            <family val="2"/>
          </rPr>
          <t>Btu per (short ton, dry matter)</t>
        </r>
        <r>
          <rPr>
            <sz val="10"/>
            <color indexed="81"/>
            <rFont val="Tahoma"/>
            <family val="2"/>
          </rPr>
          <t xml:space="preserve">
</t>
        </r>
      </text>
    </comment>
    <comment ref="A90" authorId="0" shapeId="0">
      <text>
        <r>
          <rPr>
            <sz val="8"/>
            <color indexed="81"/>
            <rFont val="Tahoma"/>
            <family val="2"/>
          </rPr>
          <t>Different global warming potential values can be inputted here and GREET then takes the new values for calculations automatically.</t>
        </r>
      </text>
    </comment>
  </commentList>
</comments>
</file>

<file path=xl/sharedStrings.xml><?xml version="1.0" encoding="utf-8"?>
<sst xmlns="http://schemas.openxmlformats.org/spreadsheetml/2006/main" count="32759" uniqueCount="1824">
  <si>
    <t>PEI Transportation Fuel Pollutant Emissions Intensities</t>
  </si>
  <si>
    <t>PEI Electricity Fuel Pollutant Emissions Intensities</t>
  </si>
  <si>
    <t>PEI Buildings Fuel Pollutant Emissions Intensities</t>
  </si>
  <si>
    <t>PEI Industrial Fuel Pollutant Emissions Intensities</t>
  </si>
  <si>
    <t>Source:</t>
  </si>
  <si>
    <t>Argonne National Laboratory</t>
  </si>
  <si>
    <t>https://greet.es.anl.gov/greet_1_series</t>
  </si>
  <si>
    <t>Notes:</t>
  </si>
  <si>
    <t>fuel.</t>
  </si>
  <si>
    <t>that is combusting the fuel.  We try to use the most representative technology in</t>
  </si>
  <si>
    <t>GREET1 for each sector in our model.  This is, of course, an approximation.</t>
  </si>
  <si>
    <t>Although GREET1 has Emissions Indices time series with three points (2010, 2015, 2020)</t>
  </si>
  <si>
    <t>on the "EF_TS" tab for non-Transportation sectors, we use the non-time series data</t>
  </si>
  <si>
    <t>from the "EF" tab (which contains 2010 values) for several reasons.</t>
  </si>
  <si>
    <t>First, this is what GREET1 itself uses by default in its own calculations.</t>
  </si>
  <si>
    <t>Second, the time series changes on "EF_TS" seem sparse and irregular, with many</t>
  </si>
  <si>
    <t>emissions indices not changing over time.</t>
  </si>
  <si>
    <t>Third, this greatly reduces the number of input data tables we need to generate and</t>
  </si>
  <si>
    <t>read into Vensim, which will help with the portability of the model, particularly</t>
  </si>
  <si>
    <t>because many countries are unlikely to have future projected time series for</t>
  </si>
  <si>
    <t>emissions intensities by pollutant by sector by fuel.</t>
  </si>
  <si>
    <t>Emission Factors of Fuel Combustion: in grams per mmBtu of fuel burned, except as noted (based on lower heating values of fuels)</t>
  </si>
  <si>
    <t>1) Emission Factors of Fuel Combustion for Stationary Applications (grams per mmBtu of fuel burned)</t>
  </si>
  <si>
    <t>Natural Gas</t>
  </si>
  <si>
    <t>Diluent</t>
  </si>
  <si>
    <t>Residual Oil</t>
  </si>
  <si>
    <t>Diesel Fuel</t>
  </si>
  <si>
    <t>Gasoline</t>
  </si>
  <si>
    <t>Crude</t>
  </si>
  <si>
    <t>Diesel-like fuel from SCO</t>
  </si>
  <si>
    <t>LPG</t>
  </si>
  <si>
    <t>Coal</t>
  </si>
  <si>
    <t>Willow</t>
  </si>
  <si>
    <t>Poplar</t>
  </si>
  <si>
    <t>Switchgrass</t>
  </si>
  <si>
    <t>Corn Stover</t>
  </si>
  <si>
    <t>Forest Residue</t>
  </si>
  <si>
    <t xml:space="preserve">Sugarcane </t>
  </si>
  <si>
    <t>Sugarcane Bagasse</t>
  </si>
  <si>
    <t>Hydrogen</t>
  </si>
  <si>
    <t>Pet Coke</t>
  </si>
  <si>
    <t>Biogas</t>
  </si>
  <si>
    <t>Char</t>
  </si>
  <si>
    <t>Miscanthus</t>
  </si>
  <si>
    <t>Grain Sorghum Bagasse or Lignin</t>
  </si>
  <si>
    <t>Sweet Sorghum Bagasse or Lignin</t>
  </si>
  <si>
    <t>Forage Sorghum Bagasse or Lignin</t>
  </si>
  <si>
    <t>Lignin in Sorghum Bagasse</t>
  </si>
  <si>
    <t>Refinery Still Gas</t>
  </si>
  <si>
    <t>Utility/ Industrial Boiler (&gt;100 mmBtu/hr input)</t>
  </si>
  <si>
    <t>Small Industrial Boiler (10-100 mmBtu/hr input)</t>
  </si>
  <si>
    <t>Large Gas Turbine</t>
  </si>
  <si>
    <t>CC Gas Turbine</t>
  </si>
  <si>
    <t>Small Turbine</t>
  </si>
  <si>
    <t>Stationary Reciprocating Engine</t>
  </si>
  <si>
    <t xml:space="preserve">    NG Flaring in Oil Field</t>
  </si>
  <si>
    <t>NG Kiln</t>
  </si>
  <si>
    <t>Diluent Flaring in Oil Sand Field</t>
  </si>
  <si>
    <t>Utility Boiler</t>
  </si>
  <si>
    <t>Industrial Boiler</t>
  </si>
  <si>
    <t>Commercial Boiler</t>
  </si>
  <si>
    <t>Turbine</t>
  </si>
  <si>
    <t>Farming Tractor</t>
  </si>
  <si>
    <t>Heavy Machinery</t>
  </si>
  <si>
    <t>IGCC Turbine</t>
  </si>
  <si>
    <t>Kiln</t>
  </si>
  <si>
    <t>Small Industrial Boiler</t>
  </si>
  <si>
    <t>Large Industrial Boiler</t>
  </si>
  <si>
    <t>Gasification Turbine</t>
  </si>
  <si>
    <t>Gasifier</t>
  </si>
  <si>
    <t>Field Burning (grams/kg dry straw burnt)</t>
  </si>
  <si>
    <t xml:space="preserve">Small Industrial Boiler </t>
  </si>
  <si>
    <t>Boiler</t>
  </si>
  <si>
    <t xml:space="preserve">RNG Flaring </t>
  </si>
  <si>
    <t xml:space="preserve"> Boiler</t>
  </si>
  <si>
    <t>VOC</t>
  </si>
  <si>
    <t>CO</t>
  </si>
  <si>
    <t>NOx</t>
  </si>
  <si>
    <t>PM10</t>
  </si>
  <si>
    <t>PM2.5</t>
  </si>
  <si>
    <t>SOx</t>
  </si>
  <si>
    <t>BC</t>
  </si>
  <si>
    <t>OC</t>
  </si>
  <si>
    <t>CH4</t>
  </si>
  <si>
    <t>N2O</t>
  </si>
  <si>
    <t>CO2</t>
  </si>
  <si>
    <t>2) Emission Factors of Fuel Combustion: Feedstock and Fuel Transportation From Product Origin to Product Destination (grams per mmBtu of fuel burned)</t>
  </si>
  <si>
    <t xml:space="preserve"> </t>
  </si>
  <si>
    <t>2.1) Emission Ratios by Fuel Type Relative to Baseline Fuel</t>
  </si>
  <si>
    <t>Ocean Tanker: Bunker fuel as Baseline Fuel</t>
  </si>
  <si>
    <t>Barge: Residual Oil as Baseline Fuel</t>
  </si>
  <si>
    <t>Locomotive: Diesel as Baseline Fuel</t>
  </si>
  <si>
    <t>Pipeline: Diesel as Baseline Fuel</t>
  </si>
  <si>
    <t>Diesel</t>
  </si>
  <si>
    <t>DME</t>
  </si>
  <si>
    <t>FTD</t>
  </si>
  <si>
    <t>Biodiesel</t>
  </si>
  <si>
    <t>Renewable Diesel</t>
  </si>
  <si>
    <t>Renewable Gasoline</t>
  </si>
  <si>
    <t>Electricity</t>
  </si>
  <si>
    <t>LNG</t>
  </si>
  <si>
    <t>E90</t>
  </si>
  <si>
    <t>M90</t>
  </si>
  <si>
    <t>2.2) Emission Factors of Fuel Combustion: Feedstock and Fuel Transportation from Product Origin to Product Destination (grams per mmBtu of fuel burned)</t>
  </si>
  <si>
    <t>Ocean Tanker</t>
  </si>
  <si>
    <t>Barge</t>
  </si>
  <si>
    <t>Locomotive</t>
  </si>
  <si>
    <t>Class8B Diesel Truck Emission Factors (g/mi.)</t>
  </si>
  <si>
    <t>Heavy Heavy-Duty Truck: grams per MMBtu</t>
  </si>
  <si>
    <t>Class6 Diesel Truck Emission Factors (g/mi.)</t>
  </si>
  <si>
    <t>MediumHeavy-Duty Truck: grams per mmBtu</t>
  </si>
  <si>
    <t>Pipeline Reciprocating Engine: Current</t>
  </si>
  <si>
    <t>Pipeline Turbine</t>
  </si>
  <si>
    <t>Pipeline Reciprocating Engine: Future</t>
  </si>
  <si>
    <t>Bunker Fuel</t>
  </si>
  <si>
    <t>Ethanol</t>
  </si>
  <si>
    <t>Methanol</t>
  </si>
  <si>
    <t>NG</t>
  </si>
  <si>
    <t>2.3) Emission Factors of Fuel Combustion for Feedstock and Fuel Transportation: Trip from Product Destination Back to Product Origin (grams per mmBtu of fuel burned)</t>
  </si>
  <si>
    <t>Medium Heavy-Duty Truck: grams per mmBtu</t>
  </si>
  <si>
    <t>Natural gas</t>
  </si>
  <si>
    <t>Biomass</t>
  </si>
  <si>
    <t>Residual fuel oil</t>
  </si>
  <si>
    <t>Crude oil</t>
  </si>
  <si>
    <t>Biochar</t>
  </si>
  <si>
    <t>Jet fuel</t>
  </si>
  <si>
    <t>Engine</t>
  </si>
  <si>
    <t>Combined cycle</t>
  </si>
  <si>
    <t>Simple cycle</t>
  </si>
  <si>
    <t>Flared</t>
  </si>
  <si>
    <t>IGCC</t>
  </si>
  <si>
    <t>Industrial, commercial, and utility boilers</t>
  </si>
  <si>
    <t>Open burning</t>
  </si>
  <si>
    <t>Nonroad vehicles</t>
  </si>
  <si>
    <t>HDDT 8b</t>
  </si>
  <si>
    <t>HDDT 6</t>
  </si>
  <si>
    <t>Off-road vehicles</t>
  </si>
  <si>
    <t>Ocean tanker</t>
  </si>
  <si>
    <t>Cruise</t>
  </si>
  <si>
    <t>Landing and take-offs</t>
  </si>
  <si>
    <t>Passenger cars</t>
  </si>
  <si>
    <t>LDT1</t>
  </si>
  <si>
    <t>LDT2</t>
  </si>
  <si>
    <t>HDV</t>
  </si>
  <si>
    <t>Energy Unit</t>
  </si>
  <si>
    <t>Btu</t>
  </si>
  <si>
    <t>mBtu</t>
  </si>
  <si>
    <t>J</t>
  </si>
  <si>
    <t>kJ</t>
  </si>
  <si>
    <t>MJ</t>
  </si>
  <si>
    <t>Emission Unit</t>
  </si>
  <si>
    <t>g</t>
  </si>
  <si>
    <t>mg</t>
  </si>
  <si>
    <t>kg</t>
  </si>
  <si>
    <t>lb</t>
  </si>
  <si>
    <t>oz</t>
  </si>
  <si>
    <t>mmBtu</t>
  </si>
  <si>
    <t>Baseline Gasoline</t>
  </si>
  <si>
    <t>CA Gasoline</t>
  </si>
  <si>
    <t>Baseline Conventional and LS Diesel</t>
  </si>
  <si>
    <t xml:space="preserve">Total Energy </t>
  </si>
  <si>
    <t>WTP Efficiency</t>
  </si>
  <si>
    <t>Fossil Fuels</t>
  </si>
  <si>
    <t>Petroleum</t>
  </si>
  <si>
    <t>Water consumption</t>
  </si>
  <si>
    <t>CO2 (w/ C in VOC &amp; CO)</t>
  </si>
  <si>
    <t>GHGs</t>
  </si>
  <si>
    <t>VOC: Total</t>
  </si>
  <si>
    <t>CO: Total</t>
  </si>
  <si>
    <t>NOx: Total</t>
  </si>
  <si>
    <t>PM10: Total</t>
  </si>
  <si>
    <t>PM2.5: Total</t>
  </si>
  <si>
    <t>SOx: Total</t>
  </si>
  <si>
    <t>BC: Total</t>
  </si>
  <si>
    <t>OC: Total</t>
  </si>
  <si>
    <t>VOC: Urban</t>
  </si>
  <si>
    <t>CO: Urban</t>
  </si>
  <si>
    <t>NOx: Urban</t>
  </si>
  <si>
    <t>PM10: Urban</t>
  </si>
  <si>
    <t>PM2.5: Urban</t>
  </si>
  <si>
    <t>SOx: Urban</t>
  </si>
  <si>
    <t>BC: Urban</t>
  </si>
  <si>
    <t>OC: Urban</t>
  </si>
  <si>
    <t>Gasoline Vehicle: Gasoline</t>
  </si>
  <si>
    <t>Item</t>
  </si>
  <si>
    <t>Feedstock</t>
  </si>
  <si>
    <t>Fuel</t>
  </si>
  <si>
    <t>Vehicle Operation</t>
  </si>
  <si>
    <t>Total</t>
  </si>
  <si>
    <t>Water Consumption</t>
  </si>
  <si>
    <t>BC Total</t>
  </si>
  <si>
    <t>OC Total</t>
  </si>
  <si>
    <t>SIDI Vehicle: Gasoline</t>
  </si>
  <si>
    <t>CIDI Vehicle: Conventional and LS Diesel</t>
  </si>
  <si>
    <t>Grid-Independent SI HEV: Gasoline</t>
  </si>
  <si>
    <t>Percentage of each stage</t>
  </si>
  <si>
    <t>CD Electric</t>
  </si>
  <si>
    <t>CD Gasoline</t>
  </si>
  <si>
    <t>CS Gasoline</t>
  </si>
  <si>
    <t>Average</t>
  </si>
  <si>
    <t>CD RG</t>
  </si>
  <si>
    <t>CS RG</t>
  </si>
  <si>
    <t>CD EtOH LLBlend</t>
  </si>
  <si>
    <t>CS EtOH LLBlend</t>
  </si>
  <si>
    <t>CD CNG</t>
  </si>
  <si>
    <t>CS CNG</t>
  </si>
  <si>
    <t>CD LNG</t>
  </si>
  <si>
    <t>CS LNG</t>
  </si>
  <si>
    <t>CD LPG</t>
  </si>
  <si>
    <t>CS LPG</t>
  </si>
  <si>
    <t>CD MeOH</t>
  </si>
  <si>
    <t>CS MeOH</t>
  </si>
  <si>
    <t>CD EtOH</t>
  </si>
  <si>
    <t>CS EtOH</t>
  </si>
  <si>
    <t>CD H2</t>
  </si>
  <si>
    <t>CS H2</t>
  </si>
  <si>
    <t>Grid-Independent CIDI HEV: Conventional and LS Diesel</t>
  </si>
  <si>
    <t>CD Electricity</t>
  </si>
  <si>
    <t>CD CDnLSD</t>
  </si>
  <si>
    <t>CS Diesel</t>
  </si>
  <si>
    <t>CD DME</t>
  </si>
  <si>
    <t>CS DME</t>
  </si>
  <si>
    <t>CD FTD</t>
  </si>
  <si>
    <t>CS FTD</t>
  </si>
  <si>
    <t>CD BD</t>
  </si>
  <si>
    <t>CS BD</t>
  </si>
  <si>
    <t>CD RD</t>
  </si>
  <si>
    <t>CS RD</t>
  </si>
  <si>
    <t>CD ED</t>
  </si>
  <si>
    <t>CS ED</t>
  </si>
  <si>
    <t>FCV: LS Gasoline</t>
  </si>
  <si>
    <t>FCV: LS Diesel</t>
  </si>
  <si>
    <t>1.  Well-to-Pump Energy Consumption, Water Consmption and Emissions: Btu or Gallon or g per mmBtu of Fuel Available at Fuel Station Pumps</t>
  </si>
  <si>
    <t>Low-Level EtOH Blend with Gasoline (E10, Corn)</t>
  </si>
  <si>
    <t>Compressed Natural Gas, NA NG</t>
  </si>
  <si>
    <t>Liquefied Natural Gas, NA NG</t>
  </si>
  <si>
    <t>Liquefied Petroleum Gas, Crude and NG Mix</t>
  </si>
  <si>
    <t>Naphtha, NA NG</t>
  </si>
  <si>
    <t>M85 for MeOH FFV, NA NG</t>
  </si>
  <si>
    <t>M90 for Dedi. MeOH Vehicles, NA NG</t>
  </si>
  <si>
    <t>MeOH for FCV: NA NG</t>
  </si>
  <si>
    <t>E85 for FFV, Corn</t>
  </si>
  <si>
    <t>BtOH for FFV: BtOH100, Corn</t>
  </si>
  <si>
    <t>E85 for Dedi. EtOH Vehicle, Corn</t>
  </si>
  <si>
    <t>EtOH for FCV, Corn</t>
  </si>
  <si>
    <t>Soybean-based RG100</t>
  </si>
  <si>
    <t>Forest Residue-based Pyrolysis RG100</t>
  </si>
  <si>
    <t>Grid-Connected SI PHEV: Gasoline and Electricity (U.S. Mix)</t>
  </si>
  <si>
    <t>Grid-Connected SI PHEV: CA gasoline and Electricity (U.S. Mix)</t>
  </si>
  <si>
    <t>Grid-Connected SI PHEV: Low-Level EtOH Blend with Gasoline (E10, Corn) and Electricity (U.S. Mix)</t>
  </si>
  <si>
    <t>Grid-Connected SI PHEV: CNG (NA NG) and Electricity (U.S. Mix)</t>
  </si>
  <si>
    <t>Grid-Connected SI PHEV: LNG (NA NG) and Electricity (U.S. Mix)</t>
  </si>
  <si>
    <t>Grid-Connected SI PHEV: LPG (Crude and NG Mix) and Electricity (U.S. Mix)</t>
  </si>
  <si>
    <t>Grid-Connected SI PHEV: M90 (NA NG) and Electricity (U.S. Mix)</t>
  </si>
  <si>
    <t>Grid-Connected SI PHEV: E85 (Corn) and Electricity (U.S. Mix)</t>
  </si>
  <si>
    <t>Grid-Connected SI PHEV: L.H2 (Central Plants, NA NG) and Electricity (U.S. Mix)</t>
  </si>
  <si>
    <t>DME: NA NG</t>
  </si>
  <si>
    <t>FTD100: NA NG</t>
  </si>
  <si>
    <t>Soybean-based BD20</t>
  </si>
  <si>
    <t>Soybean-based RDII 100</t>
  </si>
  <si>
    <t>Forest Residue-based RDII 100</t>
  </si>
  <si>
    <t>E-Diesel, Corn</t>
  </si>
  <si>
    <t>Grid-Connected CIDI PHEV: Diesel and Electricity (U.S. Mix)</t>
  </si>
  <si>
    <t>Grid-Connected CIDI PHEV: DME (NA NG) and Electricity (U.S. Mix)</t>
  </si>
  <si>
    <t>Grid-Connected CIDI PHEV: FTD100 (NA NG) and Electricity (U.S. Mix)</t>
  </si>
  <si>
    <t>Grid-Connected CIDI PHEV: BD20 (Soybean) and Electricity (U.S. Mix)</t>
  </si>
  <si>
    <t>Grid-Connected CIDI PHEV: E-Diesel (Corn) and Electricity (U.S. Mix)</t>
  </si>
  <si>
    <t>Electricity  (U.S. Mix)</t>
  </si>
  <si>
    <t>FCV: L.H2, Central Plants, NA NG</t>
  </si>
  <si>
    <t>Grid-Connected FC PHEV: L.H2 (Central Plants, NA NG) and Electricity (U.S. Mix)</t>
  </si>
  <si>
    <t>2.  Well-to-Wheels Energy Consumption, Water Consumption, and Emissions: per mile and per mmBtu</t>
  </si>
  <si>
    <t>Btu/mile or Gallon/mile or g/mile</t>
  </si>
  <si>
    <t>Btu/mmBtu or Gallon/mmBtu or g/mmBtu</t>
  </si>
  <si>
    <t>Gasoline Vehicle: Low-Level EtOH Blend with Gasoline (E10, Corn)</t>
  </si>
  <si>
    <t>Bi-Fuel CNGV on CNG, NA NG</t>
  </si>
  <si>
    <t>Dedicated CNGV, NA NG</t>
  </si>
  <si>
    <t>LNGV: Dedicated, NA NG</t>
  </si>
  <si>
    <t>LPGV: Dedicated, Crude and NG Mix</t>
  </si>
  <si>
    <t>MeOH FFV: M85, NA NG</t>
  </si>
  <si>
    <t>Dedi. MeOH Vehicle: M90, NA NG</t>
  </si>
  <si>
    <t>EtOH FFV: E85, Corn</t>
  </si>
  <si>
    <t>BtOH FFV: BtOH100, Corn</t>
  </si>
  <si>
    <t>Dedi. EtOH Vehicle: E85, Corn</t>
  </si>
  <si>
    <t>SI Vehicle: Soybean-based RG100</t>
  </si>
  <si>
    <t>SI Vehicle: Forest Residue-based Pyrolysis RG100</t>
  </si>
  <si>
    <t>L.H2 ICE Vehicle, Central Plants, NA NG</t>
  </si>
  <si>
    <t>SIDI Vehicle: Low-Level EtOH Blend with Gasoline (E10, Corn)</t>
  </si>
  <si>
    <t>SIDI Dedi. MeOH Vehicle: M90, NA NG</t>
  </si>
  <si>
    <t>SIDI Dedi. EtOH Vehicle: E85, Corn</t>
  </si>
  <si>
    <t>CIDI Vehicle: DME, NA NG</t>
  </si>
  <si>
    <t>CIDI Vehicle: FTD100, NA NG</t>
  </si>
  <si>
    <t>CIDI Vehicle: Soybean-based BD20</t>
  </si>
  <si>
    <t>CIDI Vehicle: Soybean-based RDII 100</t>
  </si>
  <si>
    <t>CIDI Vehicle: Forest Residue-based RDII 100</t>
  </si>
  <si>
    <t>CIDI Vehicle: E-Diesel, Corn</t>
  </si>
  <si>
    <t>Grid-Independent SI HEV: Forest Residue-based Pyrolysis RG100</t>
  </si>
  <si>
    <t>Grid-Independent SI HEV: Low-Level EtOH Blend with Gasoline (E10, Corn)</t>
  </si>
  <si>
    <t>Grid-Independent SI HEV: CNG, NA NG</t>
  </si>
  <si>
    <t>Grid-Independent SI HEV: LNG, NA NG</t>
  </si>
  <si>
    <t>Grid-Independent SI HEV: LPG, Crude and NG Mix</t>
  </si>
  <si>
    <t>Grid-Independent SI HEV: M90, NA NG</t>
  </si>
  <si>
    <t>Grid-Independent SI HEV: E85, Corn</t>
  </si>
  <si>
    <t>Grid-Independent SI ICE HEV: L.H2, Central Plants, NA NG</t>
  </si>
  <si>
    <t>Grid-Connected SI PHEV: Forest Residue-based Pyrolysis RG100 and Electricity (U.S. Mix)</t>
  </si>
  <si>
    <t>Grid-Independent CIDI HEV: DME, NA NG</t>
  </si>
  <si>
    <t>Grid-Independent CIDI HEV: FTD100, NA NG</t>
  </si>
  <si>
    <t>Grid-Independent CIDI HEV: Soybean-based BD20</t>
  </si>
  <si>
    <t>Grid-Independent CIDI HEV: Forest Residue-based RDII 100</t>
  </si>
  <si>
    <t>Grid-Independent CIDI HEV: E-Diesel, Corn</t>
  </si>
  <si>
    <t>Grid-Connected CIDI PHEV: Conventional/Low-Sulfure Diesel and Electricity (U.S. Mix)</t>
  </si>
  <si>
    <t>Grid-Connected CIDI PHEV: Forest Residue-based RDII 100 and Electricity (U.S. Mix)</t>
  </si>
  <si>
    <t>Electric Vehicle: U.S. Mix</t>
  </si>
  <si>
    <t>FCV: MeOH, NA NG</t>
  </si>
  <si>
    <t>FCV: EtOH, Corn</t>
  </si>
  <si>
    <t>FCV: CNG, NA NG</t>
  </si>
  <si>
    <t>FCV: LNG, NA NG</t>
  </si>
  <si>
    <t>FCV: LPG, Crude and NG Mix</t>
  </si>
  <si>
    <t>FCV: Naphtha, NA NG</t>
  </si>
  <si>
    <t>Select Aircraft</t>
  </si>
  <si>
    <t>Service Functional Unit</t>
  </si>
  <si>
    <t>kg km</t>
  </si>
  <si>
    <t>Energy Functional Unit</t>
  </si>
  <si>
    <t>1.  Well-to-Wake Energy Consumption, Water Consumption, and Emissions</t>
  </si>
  <si>
    <t>Passenger Aircraft - Single Aisle (SA)</t>
  </si>
  <si>
    <t>RNAVSA_Petro</t>
  </si>
  <si>
    <t>RNAVSA_SPK</t>
  </si>
  <si>
    <t>RNAVSA_Blend</t>
  </si>
  <si>
    <t>WTP</t>
  </si>
  <si>
    <t>PTWa</t>
  </si>
  <si>
    <t>WTW</t>
  </si>
  <si>
    <t>Passenger Aircraft - Small Twin Aisle (STA)</t>
  </si>
  <si>
    <t>RNAVSTA_Petro</t>
  </si>
  <si>
    <t>RNAVSTA_SPK</t>
  </si>
  <si>
    <t>RNAVSTA_Blend</t>
  </si>
  <si>
    <t>Total energy</t>
  </si>
  <si>
    <t>Passenger Aircraft - Large Twin Aisle (LTA)</t>
  </si>
  <si>
    <t>RNAVLTA_Petro</t>
  </si>
  <si>
    <t>RNAVLTA_SPK</t>
  </si>
  <si>
    <t>RNAVLTA_Blend</t>
  </si>
  <si>
    <t>Fossi lfuels</t>
  </si>
  <si>
    <t>Passenger Aircraft - Large Quad (LQ)</t>
  </si>
  <si>
    <t>RNAVLQ_Petro</t>
  </si>
  <si>
    <t>RNAVLQ_SPK</t>
  </si>
  <si>
    <t>RNAVLQ_Blend</t>
  </si>
  <si>
    <t>lb mi</t>
  </si>
  <si>
    <t>average passenger+luggage km</t>
  </si>
  <si>
    <t>average passenger+luggage mi</t>
  </si>
  <si>
    <t>Passenger Aircraft - Regional Jet (RJ)</t>
  </si>
  <si>
    <t>RNAVRJ_Petro</t>
  </si>
  <si>
    <t>RNAVRJ_SPK</t>
  </si>
  <si>
    <t>RNAVRJ_Blend</t>
  </si>
  <si>
    <t>Passenger Aircraft - Business Jet (BJ)</t>
  </si>
  <si>
    <t>RNAVBJ_Petro</t>
  </si>
  <si>
    <t>RNAVBJ_SPK</t>
  </si>
  <si>
    <t>RNAVBJ_Blend</t>
  </si>
  <si>
    <t>Freight Aircraft - Single Aisle (SA-F)</t>
  </si>
  <si>
    <t>RNAVSA_F_Petro</t>
  </si>
  <si>
    <t>RNAVSA_F_SPK</t>
  </si>
  <si>
    <t>RNAVSA_F_Blend</t>
  </si>
  <si>
    <t>Freight Aircraft - Small Twin Aisle (STA-F)</t>
  </si>
  <si>
    <t>RNAVSTA_F_Petro</t>
  </si>
  <si>
    <t>RNAVSTA_F_SPK</t>
  </si>
  <si>
    <t>RNAVSTA_F_Blend</t>
  </si>
  <si>
    <t>Freight Aircraft - Large Twin Aisle (LTA-F)</t>
  </si>
  <si>
    <t>RNAVLTA_F_Petro</t>
  </si>
  <si>
    <t>RNAVLTA_F_SPK</t>
  </si>
  <si>
    <t>RNAVLTA_F_Blend</t>
  </si>
  <si>
    <t>Freight Aircraft - Large Quad (LQ-F)</t>
  </si>
  <si>
    <t>RNAVLQ_F_Petro</t>
  </si>
  <si>
    <t>RNAVLQ_F_SPK</t>
  </si>
  <si>
    <t>RNAVLQ_F_Blend</t>
  </si>
  <si>
    <t>BC, Total</t>
  </si>
  <si>
    <t>OC, Total</t>
  </si>
  <si>
    <t>Passenger Aircraft, Single Aisle (SA): Petroleum Ultra Low Sulfur Jet</t>
  </si>
  <si>
    <t>J or Gallon or g per kg km</t>
  </si>
  <si>
    <t>J or Gallon or g per mmBtu</t>
  </si>
  <si>
    <t>Passenger Aircraft, Small Twin Aisle (STA): Petroleum Ultra Low Sulfur Jet</t>
  </si>
  <si>
    <t>Passenger Aircraft, Large Twin Aisle (LTA): Petroleum Ultra Low Sulfur Jet</t>
  </si>
  <si>
    <t>Passenger Aircraft, Large Quad (LQ): Petroleum Ultra Low Sulfur Jet</t>
  </si>
  <si>
    <t>Passenger Aircraft, Regional Jet (RJ): Petroleum Ultra Low Sulfur Jet</t>
  </si>
  <si>
    <t>Passenger Aircraft, Business Jet (BJ): Petroleum Ultra Low Sulfur Jet</t>
  </si>
  <si>
    <t>Freight Aircraft, Single Aisle (SA): Petroleum Ultra Low Sulfur Jet</t>
  </si>
  <si>
    <t>Freight Aircraft, Small Twin Aisle (STA-F): Petroleum Ultra Low Sulfur Jet</t>
  </si>
  <si>
    <t>Freight Aircraft, Large Twin Aisle (LTA-F): Petroleum Ultra Low Sulfur Jet</t>
  </si>
  <si>
    <t>Freight Aircraft, Large Quad (LQ-F): Petroleum Ultra Low Sulfur Jet</t>
  </si>
  <si>
    <t>PM25</t>
  </si>
  <si>
    <t>F gases</t>
  </si>
  <si>
    <t>coal</t>
  </si>
  <si>
    <t>natural gas</t>
  </si>
  <si>
    <t>nuclear</t>
  </si>
  <si>
    <t>hydro</t>
  </si>
  <si>
    <t>solar PV</t>
  </si>
  <si>
    <t>solar thermal</t>
  </si>
  <si>
    <t>biomass</t>
  </si>
  <si>
    <t>electricity</t>
  </si>
  <si>
    <t>petroleum diesel</t>
  </si>
  <si>
    <t>heat</t>
  </si>
  <si>
    <t>petroleum gasoline</t>
  </si>
  <si>
    <t>biofuel gasoline</t>
  </si>
  <si>
    <t>biofuel diesel</t>
  </si>
  <si>
    <t>jet fuel</t>
  </si>
  <si>
    <t>Sector</t>
  </si>
  <si>
    <t>See "Key to Data Locs" tab for specific references to data used.</t>
  </si>
  <si>
    <t>n/a</t>
  </si>
  <si>
    <t>AY</t>
  </si>
  <si>
    <t>Forest Residue: Utility Boiler</t>
  </si>
  <si>
    <t>Buildings</t>
  </si>
  <si>
    <t>AC</t>
  </si>
  <si>
    <t>Coal: Industrial Boiler</t>
  </si>
  <si>
    <t>C</t>
  </si>
  <si>
    <t>Natural Gas: Small Industrial Boiler</t>
  </si>
  <si>
    <t>Q</t>
  </si>
  <si>
    <t>Diesel Fuel: Commercial Boiler</t>
  </si>
  <si>
    <t>Industry</t>
  </si>
  <si>
    <t>B</t>
  </si>
  <si>
    <t>Natural Gas: Utility/Industrial Boiler</t>
  </si>
  <si>
    <t>AX</t>
  </si>
  <si>
    <t>Forest Residue: Large Industrial Boiler</t>
  </si>
  <si>
    <t>P</t>
  </si>
  <si>
    <t>Diesel Fuel: Industrial Boiler</t>
  </si>
  <si>
    <t>Transportation</t>
  </si>
  <si>
    <t>For non-Transportation sectors, GREET1 disaggregates emissions indices by type of technology</t>
  </si>
  <si>
    <t>HDVs</t>
  </si>
  <si>
    <t>AE</t>
  </si>
  <si>
    <t>Heavy Heavy-Duty Truck: LNG</t>
  </si>
  <si>
    <t>H</t>
  </si>
  <si>
    <t>AD</t>
  </si>
  <si>
    <t>Heavy Heavy-Duty Truck: Diesel</t>
  </si>
  <si>
    <t>AM</t>
  </si>
  <si>
    <t>Heavy Heavy-Duty Truck: Renewable Gasoline</t>
  </si>
  <si>
    <t>AK</t>
  </si>
  <si>
    <t>Heavy Heavy-Duty Truck: Biodiesel</t>
  </si>
  <si>
    <t>rail</t>
  </si>
  <si>
    <t>T</t>
  </si>
  <si>
    <t>Locomotive: Natural Gas</t>
  </si>
  <si>
    <t>S</t>
  </si>
  <si>
    <t>Locomotive: Diesel</t>
  </si>
  <si>
    <t>Z</t>
  </si>
  <si>
    <t>X</t>
  </si>
  <si>
    <t>Locomotive: Renewable Gasoline</t>
  </si>
  <si>
    <t>Locomotive: Biodiesel</t>
  </si>
  <si>
    <t>ships</t>
  </si>
  <si>
    <t>O</t>
  </si>
  <si>
    <t>Barge: Renewable Gasoline</t>
  </si>
  <si>
    <t>Barge: Biodiesel</t>
  </si>
  <si>
    <t>this spreadsheet are actually used or usable in the model.  For example, currently no</t>
  </si>
  <si>
    <t>ships use natural gas as a fuel type, and there is no policy lever that can cause them to do so.</t>
  </si>
  <si>
    <t>motorbikes</t>
  </si>
  <si>
    <t>LDVs</t>
  </si>
  <si>
    <t>aircraft</t>
  </si>
  <si>
    <t>Note that not all of the vehicle/fuel type combinations reported by GREET1 and included in</t>
  </si>
  <si>
    <t>F</t>
  </si>
  <si>
    <t>natural gas nonpeaker</t>
  </si>
  <si>
    <t>geothermal</t>
  </si>
  <si>
    <t>petroleum</t>
  </si>
  <si>
    <t>natural gas peaker</t>
  </si>
  <si>
    <t>MSW</t>
  </si>
  <si>
    <t>Incinerator</t>
  </si>
  <si>
    <t>PetroJet</t>
  </si>
  <si>
    <t>SPK</t>
  </si>
  <si>
    <t>Blend</t>
  </si>
  <si>
    <t>Energy Unit:</t>
  </si>
  <si>
    <t>Emission Unit:</t>
  </si>
  <si>
    <t>Service Functional Unit:</t>
  </si>
  <si>
    <t>Energy Functional Unit:</t>
  </si>
  <si>
    <t>WTW Results Menu</t>
  </si>
  <si>
    <t>Select a vehicle type from a pink drop down menu, then press "Go"</t>
  </si>
  <si>
    <t>SI ICE Vehicles</t>
  </si>
  <si>
    <t>SI Hybrid Vehicles (HEV)</t>
  </si>
  <si>
    <t>SI Plug-in Hybrids (PHEV)</t>
  </si>
  <si>
    <t>Per Vehicle Distnace Travelled</t>
  </si>
  <si>
    <t>Per Energy in Fuels</t>
  </si>
  <si>
    <t>Select Fuels</t>
  </si>
  <si>
    <t>SIDI ICE Vehicles</t>
  </si>
  <si>
    <t>CIDI Hybrid Vehicles (HEV)</t>
  </si>
  <si>
    <t>CIDI Plug-in Hybrids (PHEV)</t>
  </si>
  <si>
    <t>CIDI ICE Vehicles</t>
  </si>
  <si>
    <t>Battery Electric Vehicles (BEV) and Fuel Cell Vehicles (FCV)</t>
  </si>
  <si>
    <t>Functional Unit</t>
  </si>
  <si>
    <t>mile</t>
  </si>
  <si>
    <t>km</t>
  </si>
  <si>
    <t>Unit Selection</t>
  </si>
  <si>
    <t>Select units from a pink drop down menu for the Results</t>
  </si>
  <si>
    <t>Per Vehicle Distance Travelled</t>
  </si>
  <si>
    <t>SI - Gasoline</t>
  </si>
  <si>
    <t>RNAVGASCRFG</t>
  </si>
  <si>
    <t>SI - CA gasoline</t>
  </si>
  <si>
    <t>RNAVGASCARFG</t>
  </si>
  <si>
    <t>RNAVGASLLETOH</t>
  </si>
  <si>
    <t>SI - Bi-Fuel CNGV on CNG</t>
  </si>
  <si>
    <t>RNAVCNGBI</t>
  </si>
  <si>
    <t>SI - EtOH FFV</t>
  </si>
  <si>
    <t>RNAVETOHFFV</t>
  </si>
  <si>
    <t>SI - BtOH FFV</t>
  </si>
  <si>
    <t>RNAVBTOHFFV</t>
  </si>
  <si>
    <t>SI - MeOH FFV</t>
  </si>
  <si>
    <t>RNAVMEOHFFV</t>
  </si>
  <si>
    <t xml:space="preserve">SI - CNG Vehicle </t>
  </si>
  <si>
    <t>RNAVCNG</t>
  </si>
  <si>
    <t xml:space="preserve">SI - LNG Vehicle </t>
  </si>
  <si>
    <t>RNAVLNG</t>
  </si>
  <si>
    <t xml:space="preserve">SI - LPG Vehicle </t>
  </si>
  <si>
    <t>RNAVLPG</t>
  </si>
  <si>
    <t>SI - Dedi. MeOH Vehicle</t>
  </si>
  <si>
    <t>RNAVMEOH</t>
  </si>
  <si>
    <t>SI - Dedi. EtOH Vehicle</t>
  </si>
  <si>
    <t>RNAVETOHDED</t>
  </si>
  <si>
    <t>SI - Gaseous H2</t>
  </si>
  <si>
    <t>RNAVGH2ICE</t>
  </si>
  <si>
    <t>SI - Liquid H2</t>
  </si>
  <si>
    <t>RNAVLH2ICE</t>
  </si>
  <si>
    <t>SI - RG from Bio Oil</t>
  </si>
  <si>
    <t>RNAVRENGASSI</t>
  </si>
  <si>
    <t>SI - RG from Pyrolysis</t>
  </si>
  <si>
    <t>RNAVPYRORENGASSI</t>
  </si>
  <si>
    <t>SI - RG from IDL</t>
  </si>
  <si>
    <t>RNAVIDLRENGASSI</t>
  </si>
  <si>
    <t>SI - High Octane Fuel (E25)</t>
  </si>
  <si>
    <t>RNAVHOF25SI</t>
  </si>
  <si>
    <t>SI - High Octane Fuel (E40)</t>
  </si>
  <si>
    <t>RNAVHOF40SI</t>
  </si>
  <si>
    <t>SIDI - Gasoline</t>
  </si>
  <si>
    <t>RNAVGASCRFGSIDI</t>
  </si>
  <si>
    <t>SIDI - CA gasoline</t>
  </si>
  <si>
    <t>RNAVGASCARFGSIDI</t>
  </si>
  <si>
    <t>RNAVGASLLETOHSIDI</t>
  </si>
  <si>
    <t>SIDI - Dedi. MeOH</t>
  </si>
  <si>
    <t>RNAVMEOHSIDI</t>
  </si>
  <si>
    <t>SIDI - Dedi. EtOH</t>
  </si>
  <si>
    <t>RNAVETOHSIDI</t>
  </si>
  <si>
    <t>CIDI - Diesel</t>
  </si>
  <si>
    <t>RNAVDIESELCIDI</t>
  </si>
  <si>
    <t>CIDI - DME</t>
  </si>
  <si>
    <t>RNAVDMECIDI</t>
  </si>
  <si>
    <t>CIDI - FT Diesel</t>
  </si>
  <si>
    <t>RNAVFTDCIDI</t>
  </si>
  <si>
    <t>CIDI - Biodiesel</t>
  </si>
  <si>
    <t>RNAVBIODIESELCIDI</t>
  </si>
  <si>
    <t>CIDI - RD from Bio Oil</t>
  </si>
  <si>
    <t>RNAVRENDIESEL1CIDI</t>
  </si>
  <si>
    <t>CIDI - RD from Pyrolysis</t>
  </si>
  <si>
    <t>RNAVRENDIESEL2CIDI</t>
  </si>
  <si>
    <t>CIDI - E-Diesel</t>
  </si>
  <si>
    <t>RNAVEDIESELCIDI</t>
  </si>
  <si>
    <t>SI HEV - Gasoline</t>
  </si>
  <si>
    <t>RNAVHEV</t>
  </si>
  <si>
    <t>SI HEV - CA gasoline</t>
  </si>
  <si>
    <t>RNAVHEVCRFG</t>
  </si>
  <si>
    <t>SI HEV - RG from Pyrolysis</t>
  </si>
  <si>
    <t>RNAVHEVRENGAS</t>
  </si>
  <si>
    <t>RNAVHEVLLETOH</t>
  </si>
  <si>
    <t>SI HEV - CNG</t>
  </si>
  <si>
    <t>RNAVHEVCNG</t>
  </si>
  <si>
    <t>SI HEV - LNG</t>
  </si>
  <si>
    <t>RNAVHEVLNG</t>
  </si>
  <si>
    <t>SI HEV - LPG</t>
  </si>
  <si>
    <t>RNAVHEVLPG</t>
  </si>
  <si>
    <t>SI HEV - MeOH</t>
  </si>
  <si>
    <t>RNAVHEVMEOH</t>
  </si>
  <si>
    <t>SI HEV - EtOH</t>
  </si>
  <si>
    <t>RNAVHEVETOH</t>
  </si>
  <si>
    <t>SI HEV - Gaseous H2</t>
  </si>
  <si>
    <t>RNAVHEVGH2</t>
  </si>
  <si>
    <t>SI HEV - Liquid H2</t>
  </si>
  <si>
    <t>RNAVHEVLH2</t>
  </si>
  <si>
    <t>SI PHEV - Gasoline and Electricity</t>
  </si>
  <si>
    <t>RNAVPHEV</t>
  </si>
  <si>
    <t>SI PHEV - CA gasoline and Electricity</t>
  </si>
  <si>
    <t>RNAVPHEVCRFG</t>
  </si>
  <si>
    <t>SI PHEV - RG and Electricity</t>
  </si>
  <si>
    <t>RNAVPHEVRENGAS</t>
  </si>
  <si>
    <t>RNAVPHEVLLETOH</t>
  </si>
  <si>
    <t>SI PHEV - CNG and Electricity</t>
  </si>
  <si>
    <t>RNAVPHEVCNG</t>
  </si>
  <si>
    <t>SI PHEV - LNG and Electricity</t>
  </si>
  <si>
    <t>RNAVPHEVLNG</t>
  </si>
  <si>
    <t>SI PHEV - LPG and Electricity</t>
  </si>
  <si>
    <t>RNAVPHEVLPG</t>
  </si>
  <si>
    <t>SI PHEV - MeOH and Electricity</t>
  </si>
  <si>
    <t>RNAVPHEVMEOH</t>
  </si>
  <si>
    <t>SI PHEV - EtOH and Electricity</t>
  </si>
  <si>
    <t>RNAVPHEVETOH</t>
  </si>
  <si>
    <t>SI PHEV - Gaseous H2 and Electricity</t>
  </si>
  <si>
    <t>RNAVPHEVGH2</t>
  </si>
  <si>
    <t>SI PHEV - Liquid H2 and Electricity</t>
  </si>
  <si>
    <t>RNAVPHEVLH2</t>
  </si>
  <si>
    <t>CIDI HEV - Diesel</t>
  </si>
  <si>
    <t>RNAVHEVDIESEL</t>
  </si>
  <si>
    <t>CIDI HEV - DME</t>
  </si>
  <si>
    <t>RNAVHEVDMETHER</t>
  </si>
  <si>
    <t>CIDI HEV - FT Diesel</t>
  </si>
  <si>
    <t>RNAVHEVFTDIESEL</t>
  </si>
  <si>
    <t>CIDI HEV - Biodiesel</t>
  </si>
  <si>
    <t>RNAVHEVBIODIESEL</t>
  </si>
  <si>
    <t>CIDI HEV - RD from Pyrolysis</t>
  </si>
  <si>
    <t>RNAVHEVRENDIESEL</t>
  </si>
  <si>
    <t>CIDI HEV - E-Diesel</t>
  </si>
  <si>
    <t>RNAVHEVEDIESEL</t>
  </si>
  <si>
    <t>CIDI PHEV - Diesel and Electricity</t>
  </si>
  <si>
    <t>RNAVPHEVDIESEL</t>
  </si>
  <si>
    <t>CIDI PHEV - DME and Electricity</t>
  </si>
  <si>
    <t>RNAVPHEVDMETHER</t>
  </si>
  <si>
    <t>CIDI PHEV - FTD and Electricity</t>
  </si>
  <si>
    <t>RNAVPHEVFTDIESEL</t>
  </si>
  <si>
    <t>CIDI PHEV - BD and Electricity</t>
  </si>
  <si>
    <t>RNAVPHEVBIODIESEL</t>
  </si>
  <si>
    <t>CIDI PHEV - RD from Pyrolysis and Electricity</t>
  </si>
  <si>
    <t>RNAVPHEVRENDIESEL</t>
  </si>
  <si>
    <t>CIDI PHEV - E-Diesel and Electricity</t>
  </si>
  <si>
    <t>RNAVPHEVEDIESEL</t>
  </si>
  <si>
    <t>BEV - Electricity</t>
  </si>
  <si>
    <t>RNAVPHEVELECTRIC</t>
  </si>
  <si>
    <t>FC PHEV - Gaseous H2 and Electricity</t>
  </si>
  <si>
    <t>RNAVPHEVFCVGH2</t>
  </si>
  <si>
    <t>FC PHEV - Liquid H2 and Electricity</t>
  </si>
  <si>
    <t>RNAVPHEVFCVLH2</t>
  </si>
  <si>
    <t>FCV - Gaseous H2</t>
  </si>
  <si>
    <t>RNAVFCVGH2</t>
  </si>
  <si>
    <t>FCV - Liquid H2</t>
  </si>
  <si>
    <t>RNAVFCVLH2</t>
  </si>
  <si>
    <t>FCV - MeOH</t>
  </si>
  <si>
    <t>RNAVFCVMEOH</t>
  </si>
  <si>
    <t>FCV - Gasoline</t>
  </si>
  <si>
    <t>RNAVFCVGAS</t>
  </si>
  <si>
    <t>FCV - CA gasoline</t>
  </si>
  <si>
    <t>RNAVFCVCARFG</t>
  </si>
  <si>
    <t>FCV - Diesel</t>
  </si>
  <si>
    <t>RNAVFCVDIESEL</t>
  </si>
  <si>
    <t>FCV - EtOH</t>
  </si>
  <si>
    <t>RNAVFCVETOH</t>
  </si>
  <si>
    <t>FCV - CNG</t>
  </si>
  <si>
    <t>RNAVFCVCNG</t>
  </si>
  <si>
    <t>FCV - LNG</t>
  </si>
  <si>
    <t>RNAVFCVLNG</t>
  </si>
  <si>
    <t>FCV - LPG</t>
  </si>
  <si>
    <t>RNAVFCVLPG</t>
  </si>
  <si>
    <t>FCV - Naphtha</t>
  </si>
  <si>
    <t>RNAVFCVNAPTHA</t>
  </si>
  <si>
    <t>High Octane Fuel Vehicle: HOF E25</t>
  </si>
  <si>
    <t>High Octane Fuel Vehicle: HOF E40</t>
  </si>
  <si>
    <t>Blended feedstock-based RG100 via Indirect Liquefaction (IDL)</t>
  </si>
  <si>
    <t>SI - E10</t>
  </si>
  <si>
    <t>SIDI - E10</t>
  </si>
  <si>
    <t>SI HEV - E10</t>
  </si>
  <si>
    <t>SI PHEV - E10</t>
  </si>
  <si>
    <t>SI Vehicle: Blended feedstock-based RG100 via Indirect Liquefaction (IDL)</t>
  </si>
  <si>
    <t>AW</t>
  </si>
  <si>
    <t>Forest Residue: Small Industrial Boiler</t>
  </si>
  <si>
    <t>Fuels have two "heating values" (energy content per unit mass of fuel).  A fuel's "lower" heating</t>
  </si>
  <si>
    <t>value (also known as the "net calorific value") assumes the latent heat of vaporization of water in</t>
  </si>
  <si>
    <t>the reaction products is not recovered, while the higher value (the "gross calorific value") takes</t>
  </si>
  <si>
    <t>into account the latent heat of vaporization of water in the combustion products.  In other words,</t>
  </si>
  <si>
    <t>the "lower" heating values express the concept that there is less recoverable energy, useful to</t>
  </si>
  <si>
    <t>do work, per unit mass of fuel.</t>
  </si>
  <si>
    <t>Fuel use data from the Energy Information Administration is expressed in BTUs of fuel burned</t>
  </si>
  <si>
    <t>based on the higher heating values of those fuels.  These data are used in many variables</t>
  </si>
  <si>
    <t>throughout the model.  (Other countries may have different data sources but should</t>
  </si>
  <si>
    <t>be assumed to be based on gross energy content of fuels, or higher heating values, unless</t>
  </si>
  <si>
    <t>otherwise specified.)</t>
  </si>
  <si>
    <t>Therefore, the emissions indices from GREET need to be adjusted to reflect fuels' higher heating</t>
  </si>
  <si>
    <t>values.  GREET includes the heating values for each fuel on tab "".  There also</t>
  </si>
  <si>
    <t>is a toggle switch on that tab to tell GREET to use the higher heating values, but that switch only</t>
  </si>
  <si>
    <t>updates the emissions intensities for certain pollutants (CO2 and SOx) on tab "EF," not all</t>
  </si>
  <si>
    <t>pollutants.  This is a bug in GREET.  Accordingly, rather than rely on GREET's toggle switch, we</t>
  </si>
  <si>
    <t>manually adjust the emissions intensities using the ratios of lower and higher heating values</t>
  </si>
  <si>
    <t>available on that tab.</t>
  </si>
  <si>
    <t>The adjustment can be disabled by setting the following cell to zero.  Do this only if adapting</t>
  </si>
  <si>
    <t>the EPS for a non-U.S. country and you are certain that the input data you have for quantity of</t>
  </si>
  <si>
    <t>fuel used (in energy units) in the various sectors is based on lower heating values.</t>
  </si>
  <si>
    <t>Specifications of Fuels, Global Warming Potentials of Greenhouse Gases, and Carbon and Sulfur Ratios of Pollutants</t>
  </si>
  <si>
    <t>1) Specifications of Fuels</t>
  </si>
  <si>
    <t>Heating Value</t>
  </si>
  <si>
    <t>Density</t>
  </si>
  <si>
    <t>C ratio</t>
  </si>
  <si>
    <t>S ratio</t>
  </si>
  <si>
    <t>LHV</t>
  </si>
  <si>
    <t>HHV</t>
  </si>
  <si>
    <t>(% by wt)</t>
  </si>
  <si>
    <t>(ppm by wt)</t>
  </si>
  <si>
    <t>Actual ratio by wt</t>
  </si>
  <si>
    <t>LHV/HHV</t>
  </si>
  <si>
    <t>Use LHV or HHV in calculations?</t>
  </si>
  <si>
    <t>1 -- LHV; 2 -- HHV</t>
  </si>
  <si>
    <t>Liquid Fuels:</t>
  </si>
  <si>
    <t>Btu/gal</t>
  </si>
  <si>
    <t>grams/gal</t>
  </si>
  <si>
    <t>Synthetic crude oil (SCO)</t>
  </si>
  <si>
    <t>Bitumen</t>
  </si>
  <si>
    <t>Dilbit (After Recovery)</t>
  </si>
  <si>
    <t>Dilbit (Before Recovery)</t>
  </si>
  <si>
    <t>Shale Oil (Bakken)</t>
  </si>
  <si>
    <t>Shale Oil (Eagle Ford)</t>
  </si>
  <si>
    <t>Gasoline blendstock</t>
  </si>
  <si>
    <t>CA gasoline</t>
  </si>
  <si>
    <t>High Octane Fuel (E25)</t>
  </si>
  <si>
    <t>High Octane Fuel (E40)</t>
  </si>
  <si>
    <t>Diesel for non-road engines</t>
  </si>
  <si>
    <t>Low-sulfur diesel</t>
  </si>
  <si>
    <t>Petroleum naphtha</t>
  </si>
  <si>
    <t>Conventional Jet Fuel</t>
  </si>
  <si>
    <t>ULS Jet Fuel</t>
  </si>
  <si>
    <t>NG-based FT naphtha</t>
  </si>
  <si>
    <t>Residual oil</t>
  </si>
  <si>
    <t>Bunker fuel for ocean tanker</t>
  </si>
  <si>
    <t>Butanol</t>
  </si>
  <si>
    <t>Acetone</t>
  </si>
  <si>
    <t>E-Diesel Additives</t>
  </si>
  <si>
    <t>Liquefied petroleum gas (LPG)</t>
  </si>
  <si>
    <t>Liquefied natural gas (LNG)</t>
  </si>
  <si>
    <t>Dimethyl ether (DME)</t>
  </si>
  <si>
    <t>Dimethoxy methane (DMM)</t>
  </si>
  <si>
    <t>Methyl ester (biodiesel, BD)</t>
  </si>
  <si>
    <t>Fischer-Tropsch diesel (FTD)</t>
  </si>
  <si>
    <t>Renewable Diesel I (SuperCetane)</t>
  </si>
  <si>
    <t>Renewable Diesel II (UOP-HDO)</t>
  </si>
  <si>
    <t>Renewable Diesel III (PNNL-HTL)</t>
  </si>
  <si>
    <t>Renewable Gasoline (IDL)</t>
  </si>
  <si>
    <t xml:space="preserve">SPK (FT Jet Fuel/HRJ) </t>
  </si>
  <si>
    <t>Liquid hydrogen</t>
  </si>
  <si>
    <t>Methyl tertiary butyl ether (MTBE)</t>
  </si>
  <si>
    <t>Ethyl tertiary butyl ether (ETBE)</t>
  </si>
  <si>
    <t>Tertiary amyl methyl ether (TAME)</t>
  </si>
  <si>
    <t>Butane</t>
  </si>
  <si>
    <t>Isobutane</t>
  </si>
  <si>
    <t>Isobutylene</t>
  </si>
  <si>
    <t>Propane</t>
  </si>
  <si>
    <t>Natural gas liquids</t>
  </si>
  <si>
    <t>n-Hexane</t>
  </si>
  <si>
    <t>Still gas (in refineries)</t>
  </si>
  <si>
    <t>Gaseous Fuels (at 32F and 1atm):</t>
  </si>
  <si>
    <t>Btu/ft3</t>
  </si>
  <si>
    <t>gms/ft3</t>
  </si>
  <si>
    <t>Pure Methane</t>
  </si>
  <si>
    <t>Gaseous hydrogen</t>
  </si>
  <si>
    <t>Carbon Dioxide</t>
  </si>
  <si>
    <t>Solid Fuels:</t>
  </si>
  <si>
    <t>Btu/ton</t>
  </si>
  <si>
    <t>Coal Mix for Electricity Generation</t>
  </si>
  <si>
    <t>Bituminous coal</t>
  </si>
  <si>
    <t>Subbituminous coal</t>
  </si>
  <si>
    <t>Lignite coal</t>
  </si>
  <si>
    <t>Synthetic coal</t>
  </si>
  <si>
    <t>Waste coal</t>
  </si>
  <si>
    <t>Tire Derived Fuel</t>
  </si>
  <si>
    <t>Coking coal</t>
  </si>
  <si>
    <t>Corn stover</t>
  </si>
  <si>
    <t>Forest residue</t>
  </si>
  <si>
    <t>Sugarcane straw</t>
  </si>
  <si>
    <t>Sugarcane bagasse</t>
  </si>
  <si>
    <t>Bio-char</t>
  </si>
  <si>
    <t>Grain sorghum bagasse</t>
  </si>
  <si>
    <t>Sweet sorghum bagasse</t>
  </si>
  <si>
    <t>Forage sorghum bagasse</t>
  </si>
  <si>
    <t>Municipal solid waste (defined by EISA)</t>
  </si>
  <si>
    <t>Convertible municipal solid waste</t>
  </si>
  <si>
    <t>2) Global Warming Potentials of Greenhouse Gases: relative to CO2</t>
  </si>
  <si>
    <t>Metrics for Carbon Dioxide, Methane, Nitrous Oxide</t>
  </si>
  <si>
    <t>AR Edition/Type</t>
  </si>
  <si>
    <t>AR5/GWP</t>
  </si>
  <si>
    <t>AR5/GTP</t>
  </si>
  <si>
    <t>AR4/GWP</t>
  </si>
  <si>
    <t>AR3/GWP</t>
  </si>
  <si>
    <t>AR2/GWP</t>
  </si>
  <si>
    <t>AR1/GWP</t>
  </si>
  <si>
    <t>Time Horizon (YR)</t>
  </si>
  <si>
    <t>Metrics for Near Term Climate Forcers</t>
  </si>
  <si>
    <t>Type</t>
  </si>
  <si>
    <t>None</t>
  </si>
  <si>
    <t>GWP</t>
  </si>
  <si>
    <t>GTP</t>
  </si>
  <si>
    <t>3) Carbon and Sulfur Ratios of Pollutants</t>
  </si>
  <si>
    <t>Carbon ratio of VOC</t>
  </si>
  <si>
    <t>Carbon ratio of CO</t>
  </si>
  <si>
    <t>Carbon ratio of CH4</t>
  </si>
  <si>
    <t>Carbon ratio of CO2</t>
  </si>
  <si>
    <t>Sulfur ratio of SO2</t>
  </si>
  <si>
    <t>4) Regulated Sulfur Content in Gasoline Blendstock and Conventional Diesel over Time</t>
  </si>
  <si>
    <t>5-year period</t>
  </si>
  <si>
    <t>Sulfur Content in Gasoline Blendstock (ppm)</t>
  </si>
  <si>
    <t>Relative Change (to yr 2010)</t>
  </si>
  <si>
    <t>Sulfur Content in Conventional Diesel (ppm)</t>
  </si>
  <si>
    <t>Sulfur Content in California Diesel (ppm)</t>
  </si>
  <si>
    <t>Sulfur Content in non-Road Diesel (ppm)</t>
  </si>
  <si>
    <t>Sulfur Content in Residual Oil (ppm)</t>
  </si>
  <si>
    <t>Sulfur Content in Marine Disttillate (ppm)</t>
  </si>
  <si>
    <t>5) Unit Conversion</t>
  </si>
  <si>
    <t>Mass</t>
  </si>
  <si>
    <t>1 g</t>
  </si>
  <si>
    <t>1 kg</t>
  </si>
  <si>
    <t>1 metric tonne</t>
  </si>
  <si>
    <t>1 lb</t>
  </si>
  <si>
    <t>1 short ton</t>
  </si>
  <si>
    <t>metric tonne</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</si>
  <si>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</si>
  <si>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</si>
  <si>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</si>
  <si>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</si>
  <si>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</si>
  <si>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</si>
  <si>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</si>
  <si>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</si>
  <si>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</si>
  <si>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</si>
  <si>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</si>
  <si>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</si>
  <si>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</si>
  <si>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</si>
  <si>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</si>
  <si>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</si>
  <si>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</si>
  <si>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</si>
  <si>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</si>
  <si>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</si>
  <si>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</si>
  <si>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Wh</t>
  </si>
  <si>
    <t>kWh</t>
  </si>
  <si>
    <t>BTU</t>
  </si>
  <si>
    <t>mmBTU</t>
  </si>
  <si>
    <t>hph</t>
  </si>
  <si>
    <t>Calculation: LHV</t>
  </si>
  <si>
    <t>Use emissions intensities for higher heating value (HHV) fuel use quantities</t>
  </si>
  <si>
    <t>Yard trimming waste</t>
  </si>
  <si>
    <t>3) Time-Series Tables for Emission Factors of Fuel Combustions in Agricultural and Mining Equipment (emission factors are in grams/mmBtu of fuel burned)</t>
  </si>
  <si>
    <t>3.1) CNG-powered Agricultural and Mining Equipment</t>
  </si>
  <si>
    <t>3.2) Gasoline-powered Agricultural and Mining Equipment</t>
  </si>
  <si>
    <t>3.3) Diesel-powered Agricultural and Mining Equipment</t>
  </si>
  <si>
    <t>4) Mass fractions of black carbon and organic carbon emissions of corresponding PM2.5 emission factors</t>
  </si>
  <si>
    <t>4.1) Stationary, mobile, and open burning emission sources, %</t>
  </si>
  <si>
    <t>Nonroad Equipment</t>
  </si>
  <si>
    <t>4.2) Tire and brake wear (TBW) emissions</t>
  </si>
  <si>
    <t>Iron ore extraction and processing</t>
  </si>
  <si>
    <t>Bauxite mining</t>
  </si>
  <si>
    <t>Lead ore mining</t>
  </si>
  <si>
    <t>Nickel ore mining</t>
  </si>
  <si>
    <t>Cobalt ore mining</t>
  </si>
  <si>
    <t>Copper ore mining</t>
  </si>
  <si>
    <t>Zinc ore mining</t>
  </si>
  <si>
    <t>Magnesium ore mining</t>
  </si>
  <si>
    <t>Dolomite mining</t>
  </si>
  <si>
    <t>South Africa mining</t>
  </si>
  <si>
    <t>North America platinum mining</t>
  </si>
  <si>
    <t>Vanadium ore mining</t>
  </si>
  <si>
    <t>Zirconium ore mining</t>
  </si>
  <si>
    <t>Primary mining and beneficiation</t>
  </si>
  <si>
    <t>Manganese ore mining</t>
  </si>
  <si>
    <t>Oil recovery</t>
  </si>
  <si>
    <t>Coal mining</t>
  </si>
  <si>
    <t>Uranium mining</t>
  </si>
  <si>
    <t>Corn farming</t>
  </si>
  <si>
    <t>Wilow farming</t>
  </si>
  <si>
    <t>Poplar farming</t>
  </si>
  <si>
    <t>Switchgrass farming</t>
  </si>
  <si>
    <t>Miscanthus farming</t>
  </si>
  <si>
    <t>Corn stover collection</t>
  </si>
  <si>
    <t>Forest residue collection</t>
  </si>
  <si>
    <t>Sugarcane farming</t>
  </si>
  <si>
    <t>Grain sorghum farming</t>
  </si>
  <si>
    <t>Sweet sorghum farming</t>
  </si>
  <si>
    <t>Forage sorghum farming</t>
  </si>
  <si>
    <t>Soybean farming</t>
  </si>
  <si>
    <t>Palm FFB farming</t>
  </si>
  <si>
    <t>Canola farming</t>
  </si>
  <si>
    <t>Jatropha farming</t>
  </si>
  <si>
    <t>Camelina farming</t>
  </si>
  <si>
    <t>Landing preprocessing/sorting</t>
  </si>
  <si>
    <t>Storage</t>
  </si>
  <si>
    <t>Handling</t>
  </si>
  <si>
    <t>Phosphoric rock production</t>
  </si>
  <si>
    <t>Limestone mining</t>
  </si>
  <si>
    <t>Limestone mining in Chile</t>
  </si>
  <si>
    <t>SPK Type</t>
  </si>
  <si>
    <t>Gasoline Vehicle: CA Gasoline</t>
  </si>
  <si>
    <t>High Octane Fuel Vehicle: HOF E10</t>
  </si>
  <si>
    <t>SIDI Vehicle: CA Gasoline</t>
  </si>
  <si>
    <t>Grid-Independent SI HEV: CA Gasoline</t>
  </si>
  <si>
    <t>FCV: CA Gasoline</t>
  </si>
  <si>
    <t>Grid-Connected SI PHEV: LPG (NA NG) and Electricity (U.S. Mix)</t>
  </si>
  <si>
    <t>Grid-Connected SI PHEV: CA Gasoline and Electricity (U.S. Mix)</t>
  </si>
  <si>
    <t>GREET 1 2016</t>
  </si>
  <si>
    <t>Electricity Generation</t>
  </si>
  <si>
    <t>1) Scenario Control and Key Input Parameters (from the Inputs sheet)</t>
  </si>
  <si>
    <t xml:space="preserve">    Control variable for selecting power plant emission factors</t>
  </si>
  <si>
    <t xml:space="preserve">     1 --  GREET-calculated emissions factors via emission factors in EF Sheet</t>
  </si>
  <si>
    <t xml:space="preserve">     2 --  Emission factors based on EIA/eGRID database</t>
  </si>
  <si>
    <t xml:space="preserve">    </t>
  </si>
  <si>
    <t>G.H2</t>
  </si>
  <si>
    <t>L.H2</t>
  </si>
  <si>
    <t>Selecting nuclear reactor technologies for electrolysis at refueling stations</t>
  </si>
  <si>
    <t xml:space="preserve">    1 --  Light Water Reactor (LWR); 2-- High Temperature Gas Reactor (HTGR)</t>
  </si>
  <si>
    <t>LWR</t>
  </si>
  <si>
    <t>HTGR</t>
  </si>
  <si>
    <t>Conversion factor for nuclear power plants (MWh/g of U-235)</t>
  </si>
  <si>
    <t>Energy Use of Power Plant Infrastructure</t>
  </si>
  <si>
    <t>No</t>
  </si>
  <si>
    <t xml:space="preserve">  To consider energy and emissions for infrastructure of power plants?</t>
  </si>
  <si>
    <t>Pressurized Water Reactor (PWR)</t>
  </si>
  <si>
    <t>Boiling Water Reactor (BWR)</t>
  </si>
  <si>
    <t>Shares of LWR technologies for infrastructure</t>
  </si>
  <si>
    <t>Geothermal-Flash</t>
  </si>
  <si>
    <t>Geothermal-Binary</t>
  </si>
  <si>
    <t>Geothermal-EGS</t>
  </si>
  <si>
    <t>Shares of Geothermal Technologies</t>
  </si>
  <si>
    <t>Fugitive CO2 emissions from geofluid (g CO2/kWh)</t>
  </si>
  <si>
    <t>2) Electricity Generation Mixes, Combustion Technology Shares, and Power Plant Energy Conversion Efficiencies</t>
  </si>
  <si>
    <t>2.1) Regional Combustion Technolgy Shares and Power Plant Energy Conversion Efficiencies</t>
  </si>
  <si>
    <t>Oil</t>
  </si>
  <si>
    <t>Combustion Technology</t>
  </si>
  <si>
    <t>Gas Turbine</t>
  </si>
  <si>
    <t>Internal Combustion Engine</t>
  </si>
  <si>
    <t>Region</t>
  </si>
  <si>
    <t>U.S.</t>
  </si>
  <si>
    <t>ASCC </t>
  </si>
  <si>
    <t>FRCC</t>
  </si>
  <si>
    <t>HICC</t>
  </si>
  <si>
    <t>MRO</t>
  </si>
  <si>
    <t>NPCC</t>
  </si>
  <si>
    <t>RFC</t>
  </si>
  <si>
    <t>SERC</t>
  </si>
  <si>
    <t>SPP</t>
  </si>
  <si>
    <t>TRE</t>
  </si>
  <si>
    <t>WECC</t>
  </si>
  <si>
    <t>Efficiency</t>
  </si>
  <si>
    <t>Technology Share</t>
  </si>
  <si>
    <t>Emissions (g/kWh)</t>
  </si>
  <si>
    <t>Combined Cycle</t>
  </si>
  <si>
    <t>2.2) Electricity Generation Mixes, Combustion Technolgy Shares and Power Plant Energy Conversion Efficiencies for GREET Calculation</t>
  </si>
  <si>
    <t>Generation Mix for EVs, Grid-Connected PHEVs, and Electrolysis H2</t>
  </si>
  <si>
    <t>Generation Mix for Stationary Applications</t>
  </si>
  <si>
    <t>Combustion Technology Shares for A Given Plant Fuel Type: EVs, GC PHEVs, and Electrolysis</t>
  </si>
  <si>
    <t>Combustion Technology Shares for A Given Plant Fuel Type (Stationary)</t>
  </si>
  <si>
    <t>Power Plant Energy Conversion Efficiency (Transportation)</t>
  </si>
  <si>
    <t>Power Plant Energy Conversion Efficiency (Stationary)</t>
  </si>
  <si>
    <t>Urban Emission Share for EVs, Grid-Connected PHEVs, and Electrolysis H2</t>
  </si>
  <si>
    <t>Urban Emission Share for Stationary Applications</t>
  </si>
  <si>
    <t>Residual Oil-Fired Power Plants</t>
  </si>
  <si>
    <t xml:space="preserve">     Boiler</t>
  </si>
  <si>
    <t xml:space="preserve">     Internal Combustion Engine</t>
  </si>
  <si>
    <t xml:space="preserve">     Gas Turbine</t>
  </si>
  <si>
    <t>Natural Gas-Fired Power Plants</t>
  </si>
  <si>
    <t xml:space="preserve">     Simple-cycle gas turbine</t>
  </si>
  <si>
    <t xml:space="preserve">     Combined-cycle gas turbine</t>
  </si>
  <si>
    <t>Coal-Fired Power Plants</t>
  </si>
  <si>
    <t>Share of coal to power plants</t>
  </si>
  <si>
    <t xml:space="preserve">     IGCC</t>
  </si>
  <si>
    <t>Biomass Power Plants</t>
  </si>
  <si>
    <t>Nuclear Power Plants</t>
  </si>
  <si>
    <t>Other Power Plants (hydro, wind, geothermal, etc.)</t>
  </si>
  <si>
    <t xml:space="preserve">     Hydroelectric</t>
  </si>
  <si>
    <t xml:space="preserve">     Geothermal</t>
  </si>
  <si>
    <t xml:space="preserve">     Wind</t>
  </si>
  <si>
    <t xml:space="preserve">     Solar PV</t>
  </si>
  <si>
    <t xml:space="preserve">     Others (Biogenic Waste, Pumped Storage, etc.)</t>
  </si>
  <si>
    <t>3) Electric Transmission and Distribution Loss</t>
  </si>
  <si>
    <t>4) Power Plant Emissions: in Grams per kWh of Electricity Available at Power Plant Gate</t>
  </si>
  <si>
    <t>GREET-Calculated Emission Factors</t>
  </si>
  <si>
    <t>User-Inputted Emission Factors: Stationary Electricity Use</t>
  </si>
  <si>
    <t>User-Inputted Emission Factors: EVs, HEVs, and Electrolysis H2</t>
  </si>
  <si>
    <t>User-Inputted Emission Factors</t>
  </si>
  <si>
    <t>By Fuel-Type Plants (Stationary)</t>
  </si>
  <si>
    <t>By Fuel-Type Plants (Transportation)</t>
  </si>
  <si>
    <t>By Fuel-Type Plants</t>
  </si>
  <si>
    <t>Stationary Use</t>
  </si>
  <si>
    <t>Transportation Use</t>
  </si>
  <si>
    <t>Oil-Fired</t>
  </si>
  <si>
    <t>NG-Fired</t>
  </si>
  <si>
    <t>Coal-Fired</t>
  </si>
  <si>
    <t>Biomass-Fired: Willow</t>
  </si>
  <si>
    <t>Biomass-Fired: Poplar</t>
  </si>
  <si>
    <t>Biomass-Fired: Switchgrass</t>
  </si>
  <si>
    <t>Biomass-Fired: Miscanthus</t>
  </si>
  <si>
    <t>Biomass-Fired: Forest Residue</t>
  </si>
  <si>
    <t>Oil Boiler</t>
  </si>
  <si>
    <t>Oil Internal Combustion Engine</t>
  </si>
  <si>
    <t>Oil Gas Turbine</t>
  </si>
  <si>
    <t>NG Boiler</t>
  </si>
  <si>
    <t>NG SC Turbine</t>
  </si>
  <si>
    <t>NG CC Turbine</t>
  </si>
  <si>
    <t>NG Internal Combustion Engine</t>
  </si>
  <si>
    <t>Coal Boiler</t>
  </si>
  <si>
    <t>Coal IGCC Turbine</t>
  </si>
  <si>
    <t>Bimoass Boiler: Willow</t>
  </si>
  <si>
    <t>Bimoass Boiler: Poplar</t>
  </si>
  <si>
    <t>Bimoass Boiler: Switchgrass</t>
  </si>
  <si>
    <t>Bimoass Boiler: Miscanthus</t>
  </si>
  <si>
    <t>Bimoass Boiler: Forest Residue</t>
  </si>
  <si>
    <t>Bimoass IGCC Turbine: Willow</t>
  </si>
  <si>
    <t>Bimoass IGCC Turbine: Poplar</t>
  </si>
  <si>
    <t>Bimoass IGCC Turbine: Switchgrass</t>
  </si>
  <si>
    <t>Bimoass IGCC Turbine: Miscanthus</t>
  </si>
  <si>
    <t>Bimoass IGCC Turbine: Forest Residue</t>
  </si>
  <si>
    <t>Biomass-Fired</t>
  </si>
  <si>
    <t>Urban</t>
  </si>
  <si>
    <t xml:space="preserve">CO2 </t>
  </si>
  <si>
    <t>5) Power Plant Emissions: Grams per kWh of Electricity Available at User Sites (wall outlets)</t>
  </si>
  <si>
    <t>Stationary Use: U.S. Mix</t>
  </si>
  <si>
    <t>Transportation Use: U.S. Mix</t>
  </si>
  <si>
    <t>Oil-Fired Power Plants</t>
  </si>
  <si>
    <t>NG-Fired Power Plant</t>
  </si>
  <si>
    <t>Coal-Fired Power Plant</t>
  </si>
  <si>
    <t>Biomass-Fired Power Plant</t>
  </si>
  <si>
    <t>Nuclear Power Plant</t>
  </si>
  <si>
    <t>Other Power Plants</t>
  </si>
  <si>
    <t>Oil-Fired Boiler Power Plants</t>
  </si>
  <si>
    <t>Oil-Fired Internal Combustion Engine Power Plants</t>
  </si>
  <si>
    <t>Oil-Fired Gas Turbine Power Plants</t>
  </si>
  <si>
    <t>NG-Fired Boiler Power Plant</t>
  </si>
  <si>
    <t>NG-Fired Simple Cycle Power Plant</t>
  </si>
  <si>
    <t>NG-Fired Combined Cycle Power Plant</t>
  </si>
  <si>
    <t>NG-Fired Internal Combustion Engine Power Plant</t>
  </si>
  <si>
    <t>Coal-Fired Boiler Power Plant</t>
  </si>
  <si>
    <t>Coal-Fired IGCC Power Plant</t>
  </si>
  <si>
    <t>Biomass-Fired Boiler Power Plants: Willow</t>
  </si>
  <si>
    <t>Biomass-Fired Boiler Power Plants: Poplar</t>
  </si>
  <si>
    <t>Biomass-Fired Boiler Power Plants: Switchgrass</t>
  </si>
  <si>
    <t>Biomass-Fired Boiler Power Plants: Miscanthus</t>
  </si>
  <si>
    <t>Biomass-Fired Boiler Power Plants: Forest Residue</t>
  </si>
  <si>
    <t>Biomass IGCC Power Plants: Willow</t>
  </si>
  <si>
    <t>Biomass IGCC Power Plants: Poplar</t>
  </si>
  <si>
    <t>Biomass IGCC Power Plants: Switchgrass</t>
  </si>
  <si>
    <t>Biomass IGCC Power Plants: Miscanthus</t>
  </si>
  <si>
    <t>Biomass IGCC Power Plants: Forest Residue</t>
  </si>
  <si>
    <t>Geothermal-Flash Power Plant</t>
  </si>
  <si>
    <t>6) Power Plant Energy Use and Emissions: per mmBtu of Electricity Available at User Sites (wall outlets)</t>
  </si>
  <si>
    <t>Oil-Fired Power Plant</t>
  </si>
  <si>
    <t>Nuclear-PWR Power Plant</t>
  </si>
  <si>
    <t>Nuclear-BWR Power Plant</t>
  </si>
  <si>
    <t>Hydroelectric Power Plant</t>
  </si>
  <si>
    <t>Wind Power Plant</t>
  </si>
  <si>
    <t>PV Power Plant</t>
  </si>
  <si>
    <t>Geothermal-Binary Power Plant</t>
  </si>
  <si>
    <t>Geothermal-EGS Power Plant</t>
  </si>
  <si>
    <t>Energy Use: Btu</t>
  </si>
  <si>
    <t xml:space="preserve">     Residual oil</t>
  </si>
  <si>
    <t xml:space="preserve">     NG</t>
  </si>
  <si>
    <t xml:space="preserve">     Coal</t>
  </si>
  <si>
    <t xml:space="preserve">     Biomass</t>
  </si>
  <si>
    <t xml:space="preserve">     Nuclear</t>
  </si>
  <si>
    <t xml:space="preserve">     Other energy sources</t>
  </si>
  <si>
    <t>Emissions: grams</t>
  </si>
  <si>
    <t xml:space="preserve">     VOC</t>
  </si>
  <si>
    <t xml:space="preserve">     CO</t>
  </si>
  <si>
    <t xml:space="preserve">     NOx</t>
  </si>
  <si>
    <t xml:space="preserve">     PM10</t>
  </si>
  <si>
    <t xml:space="preserve">     PM2.5</t>
  </si>
  <si>
    <t xml:space="preserve">     SOx</t>
  </si>
  <si>
    <t xml:space="preserve">     BC</t>
  </si>
  <si>
    <t xml:space="preserve">     OC</t>
  </si>
  <si>
    <t xml:space="preserve">     CH4</t>
  </si>
  <si>
    <t xml:space="preserve">     N2O</t>
  </si>
  <si>
    <t xml:space="preserve">     CO2 </t>
  </si>
  <si>
    <t>7) Energy Use, Water Consumption, and Emissions for Power Plant Infrastructure from GREET2 (BTU or Gallons or grams per mmBTU of Electricity Available at Power Plant Gate)</t>
  </si>
  <si>
    <t>Oil-Fired Boiler</t>
  </si>
  <si>
    <t>Oil-Fired Internal Combustion Engine</t>
  </si>
  <si>
    <t>Oil-Fired Gas Turbine</t>
  </si>
  <si>
    <t>NG-Fired Internal Combustion Engine</t>
  </si>
  <si>
    <t>Biomass-Fired Boiler Power Plant</t>
  </si>
  <si>
    <t>Biomass-Fired IGCC Power Plant</t>
  </si>
  <si>
    <t>Energy Use: Btu per mmBtu</t>
  </si>
  <si>
    <t>Fossil fuels</t>
  </si>
  <si>
    <t>Water consumption: gallons per mmBtu</t>
  </si>
  <si>
    <t>Emissions: grams per mmBtu</t>
  </si>
  <si>
    <t>8) Energy Use, Water Consumption, and Emissions for Power Plant Infrastructure (BTU or Gallons or grams per mmBTU of Electricity Available at Wall Outlets)</t>
  </si>
  <si>
    <t xml:space="preserve">     Total energy</t>
  </si>
  <si>
    <t xml:space="preserve">     Fossil fuels</t>
  </si>
  <si>
    <t>Water consumption, gallons</t>
  </si>
  <si>
    <t>9) Fuel-Cycle Energy Use, Water Consumption, and Emissions of Electric Generation: Btu or Gallons or Grams per mmBtu of Electricity Available at User Sites (wall outlets)</t>
  </si>
  <si>
    <t>Nuclear Power Plant (LWR): for electrolysis to G.H2 at refueling station</t>
  </si>
  <si>
    <t>Nuclear Power Plant (LWR): for electrolysis to L.H2 at refueling station</t>
  </si>
  <si>
    <t>Nuclear Power Plant (HTGR): for electrolysis to H2 in central plant</t>
  </si>
  <si>
    <t>10) Calculation of Fuel-Cycle Energy Use, Water Consumption, and Emissions of other regional generation mixes</t>
  </si>
  <si>
    <t>Brazil for Sugarcane Ethanol</t>
  </si>
  <si>
    <t>Chile for Lime Production</t>
  </si>
  <si>
    <t>Central and Southern Plains for Sorghum</t>
  </si>
  <si>
    <t>South Africa for Platinum Production</t>
  </si>
  <si>
    <t>Australia</t>
  </si>
  <si>
    <t>Brazil</t>
  </si>
  <si>
    <t>Canada</t>
  </si>
  <si>
    <t>China</t>
  </si>
  <si>
    <t>Finland</t>
  </si>
  <si>
    <t>Japan</t>
  </si>
  <si>
    <t>New Caledonia</t>
  </si>
  <si>
    <t>Norway</t>
  </si>
  <si>
    <t>Russia</t>
  </si>
  <si>
    <t>Alberta</t>
  </si>
  <si>
    <t>Marginal</t>
  </si>
  <si>
    <t>Year</t>
  </si>
  <si>
    <t>Used in calculation</t>
  </si>
  <si>
    <t>Nuclear</t>
  </si>
  <si>
    <t>Hydro</t>
  </si>
  <si>
    <t>Others</t>
  </si>
  <si>
    <t>T&amp;D Loss</t>
  </si>
  <si>
    <t>Btu or Gallons or Grams per mmBtu of Electricity Available at User Sites</t>
  </si>
  <si>
    <t>Urban area emissions</t>
  </si>
  <si>
    <t xml:space="preserve">11) Emission Factors for EPA/EIA Database over Time (g/kWh) </t>
  </si>
  <si>
    <t xml:space="preserve">  Fixed (original for 2015)</t>
  </si>
  <si>
    <t>Conversion Factor</t>
  </si>
  <si>
    <t>BTU per kWh</t>
  </si>
  <si>
    <t>Pollutant</t>
  </si>
  <si>
    <t>CO2, SOx</t>
  </si>
  <si>
    <t>all</t>
  </si>
  <si>
    <t>all others</t>
  </si>
  <si>
    <t>B, M</t>
  </si>
  <si>
    <t>Coal: Boiler, Coal: IGCC</t>
  </si>
  <si>
    <t>B, AI</t>
  </si>
  <si>
    <t>NG: Combined Cycle, NG: Boiler</t>
  </si>
  <si>
    <t>AT</t>
  </si>
  <si>
    <t>Biomass: Boiler</t>
  </si>
  <si>
    <t>X, AI, AT</t>
  </si>
  <si>
    <t>Oil: Gas Turbine, Oil: Internal Combustion Engine, Oil: Boiler</t>
  </si>
  <si>
    <t>M, X</t>
  </si>
  <si>
    <t>NG: Gas Turbine, NG: Internal Combustion Engine</t>
  </si>
  <si>
    <t>Transportation Sector</t>
  </si>
  <si>
    <t>Non-Transportation Sectors</t>
  </si>
  <si>
    <t>"Electric" tab, which Argonne NL staff have confirmed are more up-to-date and</t>
  </si>
  <si>
    <t>better than the values on the "EF" tab for power plants.  (No SOx value is available</t>
  </si>
  <si>
    <t>for biomass power plants on the "Electric" tab, so we continue to use the value</t>
  </si>
  <si>
    <t>from the "EF" tab.)</t>
  </si>
  <si>
    <t>Plant primary fuel</t>
  </si>
  <si>
    <t>Plant primary coal/oil/gas/ other fossil fuel category</t>
  </si>
  <si>
    <t>Lignite?</t>
  </si>
  <si>
    <t>Plant total annual heat input (MMBtu)</t>
  </si>
  <si>
    <t>Plant annual NOx emissions (tons)</t>
  </si>
  <si>
    <t>Plant ozone season NOx emissions (tons)</t>
  </si>
  <si>
    <t>Plant annual SO2 emissions (tons)</t>
  </si>
  <si>
    <t>Plant annual CO2 emissions (tons)</t>
  </si>
  <si>
    <t>Plant annual CH4 emissions (lbs)</t>
  </si>
  <si>
    <t>Plant annual N2O emissions (lbs)</t>
  </si>
  <si>
    <t>SUB</t>
  </si>
  <si>
    <t>COAL</t>
  </si>
  <si>
    <t>WC</t>
  </si>
  <si>
    <t>COG</t>
  </si>
  <si>
    <t>BIT</t>
  </si>
  <si>
    <t>SGC</t>
  </si>
  <si>
    <t>LIG</t>
  </si>
  <si>
    <t>RC</t>
  </si>
  <si>
    <t>Row Labels</t>
  </si>
  <si>
    <t>Grand Total</t>
  </si>
  <si>
    <t>Sum of Plant total annual heat input (MMBtu)</t>
  </si>
  <si>
    <t>Sum of Plant annual NOx emissions (tons)</t>
  </si>
  <si>
    <t>Sum of Plant annual CO2 emissions (tons)</t>
  </si>
  <si>
    <t>Sum of Plant annual SO2 emissions (tons)</t>
  </si>
  <si>
    <t>Sum of Plant annual CH4 emissions (lbs)</t>
  </si>
  <si>
    <t>Sum of Plant annual N2O emissions (lbs)</t>
  </si>
  <si>
    <t>Hard Coal</t>
  </si>
  <si>
    <t>Lignite</t>
  </si>
  <si>
    <t>All Coal</t>
  </si>
  <si>
    <t>Emissions Factors</t>
  </si>
  <si>
    <t>Multipliers</t>
  </si>
  <si>
    <t>hard coal</t>
  </si>
  <si>
    <t>onshore wind</t>
  </si>
  <si>
    <t>lignite</t>
  </si>
  <si>
    <t>offshore wind</t>
  </si>
  <si>
    <t>YEAR</t>
  </si>
  <si>
    <t>ENERGY_SOURCE</t>
  </si>
  <si>
    <t>FUEL_GROUP</t>
  </si>
  <si>
    <t>QUANTITY</t>
  </si>
  <si>
    <t>Average Heat
Content</t>
  </si>
  <si>
    <t>Weighted Ash Content</t>
  </si>
  <si>
    <t>Average Sulfur
Content</t>
  </si>
  <si>
    <t>Average Ash
Content</t>
  </si>
  <si>
    <t>Weighted Heat Content</t>
  </si>
  <si>
    <t>Sum of Weighted Ash Content</t>
  </si>
  <si>
    <t>Sum of Weighted Heat Content</t>
  </si>
  <si>
    <t>Sum of QUANTITY</t>
  </si>
  <si>
    <t>Average Ash Content</t>
  </si>
  <si>
    <t>Average Heat Content</t>
  </si>
  <si>
    <t>Subbituminous/Bituminous</t>
  </si>
  <si>
    <t>PC-fired, dry bottom, wall-fired</t>
  </si>
  <si>
    <t>5.1A</t>
  </si>
  <si>
    <t>10A</t>
  </si>
  <si>
    <t>Pulverized coal, dry bottom, tangential</t>
  </si>
  <si>
    <t>6.5A</t>
  </si>
  <si>
    <t>Other</t>
  </si>
  <si>
    <t>Share of Boiler Type (eGrid data)</t>
  </si>
  <si>
    <t>Cyclone</t>
  </si>
  <si>
    <t>6.7A</t>
  </si>
  <si>
    <t>2A</t>
  </si>
  <si>
    <t>Average Fuel Properties</t>
  </si>
  <si>
    <t>AP-42 Emissions Rate for Filterable PM by Coal and Boiler Type, lb/ton (A = ash content)</t>
  </si>
  <si>
    <t>AP-42 Emissions Rate for Filterable PM by Coal and Boiler Type, lb/MMBtu (A = ash content)</t>
  </si>
  <si>
    <t>Boiler Type</t>
  </si>
  <si>
    <t>Coal Type</t>
  </si>
  <si>
    <t>E-grid Heat Input Weighted Share of Boiler Types</t>
  </si>
  <si>
    <t>Average Filterable PM Uncontrolled Emissions Rate (lb/MMBtu)</t>
  </si>
  <si>
    <t>CO Emissions Factors by Coal Type and Boiler Type, lb/ton</t>
  </si>
  <si>
    <t>CO Emissions Factors by Coal Type and Boiler Type, lb/MMBtu</t>
  </si>
  <si>
    <t>TNMOC EF by Coal and Boiler Type, lb/ton</t>
  </si>
  <si>
    <t>TNMOC EF by Coal and Boiler Type, lb/MMBtu</t>
  </si>
  <si>
    <t>Average Uncontrolled TNMOC Emissions Rate (lb/MMBtu)</t>
  </si>
  <si>
    <t>U.S. EPA</t>
  </si>
  <si>
    <t>eGrid 2014</t>
  </si>
  <si>
    <t>https://www.epa.gov/sites/production/files/2017-02/egrid2014_data_v2.xlsx</t>
  </si>
  <si>
    <t>"PLNT14" tab</t>
  </si>
  <si>
    <t>Ash and Heat Contents and Fuel Purchases for Coal Plants</t>
  </si>
  <si>
    <t>Energy Information Administration</t>
  </si>
  <si>
    <t>Form 923</t>
  </si>
  <si>
    <t>"Page 5 Fuel Receipts and Costs" tab</t>
  </si>
  <si>
    <t>https://www.eia.gov/electricity/data/eia923/xls/f923_2016.zip</t>
  </si>
  <si>
    <t>PM, CO, and VOC Emissions Factors for Coal Plants</t>
  </si>
  <si>
    <t>AP-42 Emissions Factors for Subbituminous/Bituminous Coal and Lignite</t>
  </si>
  <si>
    <t>from eGrid relative to the coal fleet as a whole. We multiply these weighting factors by the emissions</t>
  </si>
  <si>
    <t>factor from GREEET to develop lignite/hard coal specific factors.</t>
  </si>
  <si>
    <t>For PM, VOCs, and CO, we use data form EIA Form 923 on heat content and ash content together with</t>
  </si>
  <si>
    <t>data from EPA's AP-42 emissions factors and eGrid data on boiler types to estimate heat-input and</t>
  </si>
  <si>
    <t>boiler type weighted emissions factors (uncontrolled) for lignite and hard coal. Because the U.S.</t>
  </si>
  <si>
    <t>fleet is dominated by bituminous/subbituminous plants (which have the same emissions factors in</t>
  </si>
  <si>
    <t xml:space="preserve">AP-42), we multiply the GREET emissions factor for all power sector coal by the lignite:hard coal </t>
  </si>
  <si>
    <t>emissions factor ratio to develop lignite specific emissions factors.</t>
  </si>
  <si>
    <t>Tailpipe vs. Lifecycle</t>
  </si>
  <si>
    <t>For the most part, the emissions indices in this file are tailpipe emissions indices.</t>
  </si>
  <si>
    <t>However, only for the pollutant CO2, and only for biofuel gasoline, biofuel diesel,</t>
  </si>
  <si>
    <t>and biomass, we subtract the CO2 that was sequestered in the course of creating</t>
  </si>
  <si>
    <t>these fuels, resulting in a lifecycle emissions index rather than a tailpipe emissions</t>
  </si>
  <si>
    <t>Note that this assumes that CO2 sequestration from producing the biofuels or</t>
  </si>
  <si>
    <t>sectors' input data.  If this assumption is violated, then CO2 sequestration from</t>
  </si>
  <si>
    <t>producing the BAU case quantity of biofuels and biomass will be double-counted.</t>
  </si>
  <si>
    <t>little to no biofuel or biomass production in the BAU case.</t>
  </si>
  <si>
    <r>
      <t xml:space="preserve">biomass in the BAU case is </t>
    </r>
    <r>
      <rPr>
        <b/>
        <sz val="11"/>
        <color theme="1"/>
        <rFont val="Calibri"/>
        <family val="2"/>
        <scheme val="minor"/>
      </rPr>
      <t>NOT</t>
    </r>
    <r>
      <rPr>
        <sz val="11"/>
        <color theme="1"/>
        <rFont val="Calibri"/>
        <family val="2"/>
        <scheme val="minor"/>
      </rPr>
      <t xml:space="preserve"> already factored into the Industry or Land Use</t>
    </r>
  </si>
  <si>
    <t>This may not be problematic for some EPS regional adaptations, if there is</t>
  </si>
  <si>
    <t>Biofuel Mappings</t>
  </si>
  <si>
    <t>GREET includes a number of different biofuels that could be considered "biofuel</t>
  </si>
  <si>
    <t>such as E15 or BD20), because the transportation sector and the LCFS policy assume</t>
  </si>
  <si>
    <t>these subscripts refer to the biofuel portion, even if it is ultimately blended before</t>
  </si>
  <si>
    <t>EtOH for FCV</t>
  </si>
  <si>
    <t>best specific biofuels to represent each of the two biofuel subscripts in the model.</t>
  </si>
  <si>
    <t>We also need to make this selection to convert CO2 from tailpipe to lifecycle emissions</t>
  </si>
  <si>
    <t>(as noted above) for all combustion technologies.</t>
  </si>
  <si>
    <t>gasoline" or "biofuel diesel."</t>
  </si>
  <si>
    <t>100% ethanol, though we do not use it in fuel cell vehicles (FCVs) in this model.)</t>
  </si>
  <si>
    <t>Generic "renewable gasoline" or "biodiesel" emissions indices are available for</t>
  </si>
  <si>
    <t>some combustion technologies.  We use these, when available.  In other cases (such as</t>
  </si>
  <si>
    <t>for LDVs and motorbikes), we need to select the</t>
  </si>
  <si>
    <t>We prefer values for these fuels when they are pure, not blends (that is, no blend</t>
  </si>
  <si>
    <t>use.  However, emissions indices are not provided for any pure ethanol fuel in GREET.</t>
  </si>
  <si>
    <t>Accordingly, we use emissions indices for the most similar fuel, E85.</t>
  </si>
  <si>
    <t>Thus, mappings for emissions indices purposes are:</t>
  </si>
  <si>
    <t>"Renewable Gasoline" where available, otherwise EtOH FFV: E85, Corn</t>
  </si>
  <si>
    <t>"Biodiesel" where available, otherwise Soybean-based RDII 100</t>
  </si>
  <si>
    <t>For purposes of converting CO2 from tailpipe to lifecycle emissions, we need to map</t>
  </si>
  <si>
    <t>to specific fuels, and a pure ethanol option is available.  Thus, our mappings for</t>
  </si>
  <si>
    <t>lifecycle CO2 purposes are:</t>
  </si>
  <si>
    <t>(Even though the EtOH here is labeled "for FCV," what we care about is that it is</t>
  </si>
  <si>
    <t>index.  This must be done for the two liquid biofuels in order for elements of the</t>
  </si>
  <si>
    <t>Transportation sector to work correctly- particularly the Low Carbon Fuel Standard policy.</t>
  </si>
  <si>
    <t>We apply the same treatment to biomass for consistency.</t>
  </si>
  <si>
    <t>If you wish to use tailpipe rather than lifecycle CO2 emissions for biofuel</t>
  </si>
  <si>
    <t>gasoline, biofuel diesel, and biomass, you can toggle the switch below to do</t>
  </si>
  <si>
    <t>so.  NOTE that the low-carbon fuel standard (both the BAU version and the</t>
  </si>
  <si>
    <t>policy lever) will not work correctly if you use tailpipe emissions indices.</t>
  </si>
  <si>
    <t>This may not be a problem if you are adapting the model to a country or</t>
  </si>
  <si>
    <t>region with no BAU LCFS-like policy and you have no interest in using the</t>
  </si>
  <si>
    <t>LCFS policy lever when designing policy packages.</t>
  </si>
  <si>
    <t>Use lifecycle (rather than tailpipe) CO2 emissions indices for biofuels</t>
  </si>
  <si>
    <t>Electric sheet, AA99-AJ100</t>
  </si>
  <si>
    <t>Adjustment for Lifecycle CO2 EI</t>
  </si>
  <si>
    <t>Results sheet, P21</t>
  </si>
  <si>
    <t>Results sheet, AF21</t>
  </si>
  <si>
    <t>Subtype</t>
  </si>
  <si>
    <t>[all]</t>
  </si>
  <si>
    <t>Hard Coal and Lignite Split in Power Sector</t>
  </si>
  <si>
    <t>This variable includes output sheets for each industry, but they contain identical</t>
  </si>
  <si>
    <t>GREET data in the U.S. version.  This is to support other regional EPS adaptations</t>
  </si>
  <si>
    <t>that may use different emissions intensities for different industries.</t>
  </si>
  <si>
    <t>Emission Factors for Greenhouse Gas Inventories</t>
  </si>
  <si>
    <t>Last Modified: 9 March 2018</t>
  </si>
  <si>
    <t>Red text indicates an update from the 2015 version of this document.</t>
  </si>
  <si>
    <r>
      <t>Typically, greenhouse gas emissions are reported in units of carbon dioxide equivalent (CO</t>
    </r>
    <r>
      <rPr>
        <vertAlign val="subscript"/>
        <sz val="10"/>
        <rFont val="Arial"/>
        <family val="2"/>
      </rPr>
      <t>2</t>
    </r>
    <r>
      <rPr>
        <sz val="10"/>
        <rFont val="Arial"/>
        <family val="2"/>
      </rPr>
      <t>e).  Gases are converted to CO</t>
    </r>
    <r>
      <rPr>
        <vertAlign val="subscript"/>
        <sz val="10"/>
        <rFont val="Arial"/>
        <family val="2"/>
      </rPr>
      <t>2</t>
    </r>
    <r>
      <rPr>
        <sz val="10"/>
        <rFont val="Arial"/>
        <family val="2"/>
      </rPr>
      <t>e by multiplying by their global warming potential (GWP).  The emission factors listed in this document have not been converted to CO</t>
    </r>
    <r>
      <rPr>
        <vertAlign val="subscript"/>
        <sz val="10"/>
        <rFont val="Arial"/>
        <family val="2"/>
      </rPr>
      <t>2</t>
    </r>
    <r>
      <rPr>
        <sz val="10"/>
        <rFont val="Arial"/>
        <family val="2"/>
      </rPr>
      <t xml:space="preserve">e.  To do so, multiply the emissions by the corresponding GWP listed in the table below.  </t>
    </r>
  </si>
  <si>
    <t>Gas</t>
  </si>
  <si>
    <t>100-Year GWP</t>
  </si>
  <si>
    <r>
      <t>CH</t>
    </r>
    <r>
      <rPr>
        <vertAlign val="subscript"/>
        <sz val="10"/>
        <rFont val="Arial"/>
        <family val="2"/>
      </rPr>
      <t>4</t>
    </r>
  </si>
  <si>
    <r>
      <t>N</t>
    </r>
    <r>
      <rPr>
        <vertAlign val="subscript"/>
        <sz val="10"/>
        <rFont val="Arial"/>
        <family val="2"/>
      </rPr>
      <t>2</t>
    </r>
    <r>
      <rPr>
        <sz val="10"/>
        <rFont val="Arial"/>
        <family val="2"/>
      </rPr>
      <t>O</t>
    </r>
  </si>
  <si>
    <r>
      <rPr>
        <b/>
        <sz val="9"/>
        <rFont val="Arial"/>
        <family val="2"/>
      </rPr>
      <t xml:space="preserve">Source: </t>
    </r>
    <r>
      <rPr>
        <sz val="9"/>
        <rFont val="Arial"/>
        <family val="2"/>
      </rPr>
      <t xml:space="preserve">Intergovernmental Panel on Climate Change (IPCC), Fourth Assessment
Report (AR4), 2007. See the source note to Table 13 for further explanation. </t>
    </r>
  </si>
  <si>
    <t>Table 1</t>
  </si>
  <si>
    <t xml:space="preserve">   Stationary Combustion</t>
  </si>
  <si>
    <t>Fuel Type</t>
  </si>
  <si>
    <t>Heat Content (HHV)</t>
  </si>
  <si>
    <r>
      <t>CO</t>
    </r>
    <r>
      <rPr>
        <b/>
        <vertAlign val="subscript"/>
        <sz val="10"/>
        <rFont val="Arial"/>
        <family val="2"/>
      </rPr>
      <t>2</t>
    </r>
    <r>
      <rPr>
        <b/>
        <sz val="10"/>
        <rFont val="Arial"/>
        <family val="2"/>
      </rPr>
      <t xml:space="preserve"> Factor</t>
    </r>
  </si>
  <si>
    <r>
      <t>CH</t>
    </r>
    <r>
      <rPr>
        <b/>
        <vertAlign val="subscript"/>
        <sz val="10"/>
        <rFont val="Arial"/>
        <family val="2"/>
      </rPr>
      <t>4</t>
    </r>
    <r>
      <rPr>
        <b/>
        <sz val="10"/>
        <rFont val="Arial"/>
        <family val="2"/>
      </rPr>
      <t xml:space="preserve"> Factor</t>
    </r>
  </si>
  <si>
    <r>
      <t>N</t>
    </r>
    <r>
      <rPr>
        <b/>
        <vertAlign val="subscript"/>
        <sz val="10"/>
        <rFont val="Arial"/>
        <family val="2"/>
      </rPr>
      <t>2</t>
    </r>
    <r>
      <rPr>
        <b/>
        <sz val="10"/>
        <rFont val="Arial"/>
        <family val="2"/>
      </rPr>
      <t>O Factor</t>
    </r>
  </si>
  <si>
    <t>mmBtu per short ton</t>
  </si>
  <si>
    <r>
      <t>kg CO</t>
    </r>
    <r>
      <rPr>
        <b/>
        <vertAlign val="subscript"/>
        <sz val="9"/>
        <rFont val="Arial"/>
        <family val="2"/>
      </rPr>
      <t>2</t>
    </r>
    <r>
      <rPr>
        <b/>
        <sz val="9"/>
        <rFont val="Arial"/>
        <family val="2"/>
      </rPr>
      <t xml:space="preserve"> per mmBtu</t>
    </r>
  </si>
  <si>
    <r>
      <t>g CH</t>
    </r>
    <r>
      <rPr>
        <b/>
        <vertAlign val="subscript"/>
        <sz val="9"/>
        <rFont val="Arial"/>
        <family val="2"/>
      </rPr>
      <t>4</t>
    </r>
    <r>
      <rPr>
        <b/>
        <sz val="9"/>
        <rFont val="Arial"/>
        <family val="2"/>
      </rPr>
      <t xml:space="preserve"> per mmBtu</t>
    </r>
  </si>
  <si>
    <r>
      <t>g N</t>
    </r>
    <r>
      <rPr>
        <b/>
        <vertAlign val="subscript"/>
        <sz val="9"/>
        <rFont val="Arial"/>
        <family val="2"/>
      </rPr>
      <t>2</t>
    </r>
    <r>
      <rPr>
        <b/>
        <sz val="9"/>
        <rFont val="Arial"/>
        <family val="2"/>
      </rPr>
      <t>O per mmBtu</t>
    </r>
  </si>
  <si>
    <r>
      <t>kg CO</t>
    </r>
    <r>
      <rPr>
        <b/>
        <vertAlign val="subscript"/>
        <sz val="9"/>
        <rFont val="Arial"/>
        <family val="2"/>
      </rPr>
      <t>2</t>
    </r>
    <r>
      <rPr>
        <b/>
        <sz val="9"/>
        <rFont val="Arial"/>
        <family val="2"/>
      </rPr>
      <t xml:space="preserve"> per short ton</t>
    </r>
  </si>
  <si>
    <r>
      <t>g CH</t>
    </r>
    <r>
      <rPr>
        <b/>
        <vertAlign val="subscript"/>
        <sz val="9"/>
        <rFont val="Arial"/>
        <family val="2"/>
      </rPr>
      <t>4</t>
    </r>
    <r>
      <rPr>
        <b/>
        <sz val="9"/>
        <rFont val="Arial"/>
        <family val="2"/>
      </rPr>
      <t xml:space="preserve"> per short ton</t>
    </r>
  </si>
  <si>
    <r>
      <t>g N</t>
    </r>
    <r>
      <rPr>
        <b/>
        <vertAlign val="subscript"/>
        <sz val="9"/>
        <rFont val="Arial"/>
        <family val="2"/>
      </rPr>
      <t>2</t>
    </r>
    <r>
      <rPr>
        <b/>
        <sz val="9"/>
        <rFont val="Arial"/>
        <family val="2"/>
      </rPr>
      <t>O per short ton</t>
    </r>
  </si>
  <si>
    <t>Coal and Coke</t>
  </si>
  <si>
    <t>Anthracite Coal</t>
  </si>
  <si>
    <t>Bituminous Coal</t>
  </si>
  <si>
    <t>Sub-bituminous Coal</t>
  </si>
  <si>
    <t>Lignite Coal</t>
  </si>
  <si>
    <t>Mixed (Commercial Sector)</t>
  </si>
  <si>
    <t>Mixed (Electric Power Sector)</t>
  </si>
  <si>
    <t>Mixed (Industrial Coking)</t>
  </si>
  <si>
    <t>Mixed (Industrial Sector)</t>
  </si>
  <si>
    <t>Coal Coke</t>
  </si>
  <si>
    <t>Other Fuels - Solid</t>
  </si>
  <si>
    <t>Municipal Solid Waste</t>
  </si>
  <si>
    <t>Petroleum Coke (Solid)</t>
  </si>
  <si>
    <t>Plastics</t>
  </si>
  <si>
    <t>Tires</t>
  </si>
  <si>
    <t>Biomass Fuels - Solid</t>
  </si>
  <si>
    <t>Agricultural Byproducts</t>
  </si>
  <si>
    <t>Peat</t>
  </si>
  <si>
    <t>Solid Byproducts</t>
  </si>
  <si>
    <t>Wood and Wood Residuals</t>
  </si>
  <si>
    <t>mmBtu per scf</t>
  </si>
  <si>
    <r>
      <t>kg CO</t>
    </r>
    <r>
      <rPr>
        <b/>
        <vertAlign val="subscript"/>
        <sz val="9"/>
        <rFont val="Arial"/>
        <family val="2"/>
      </rPr>
      <t>2</t>
    </r>
    <r>
      <rPr>
        <b/>
        <sz val="9"/>
        <rFont val="Arial"/>
        <family val="2"/>
      </rPr>
      <t xml:space="preserve"> per scf</t>
    </r>
  </si>
  <si>
    <r>
      <t>g CH</t>
    </r>
    <r>
      <rPr>
        <b/>
        <vertAlign val="subscript"/>
        <sz val="9"/>
        <rFont val="Arial"/>
        <family val="2"/>
      </rPr>
      <t>4</t>
    </r>
    <r>
      <rPr>
        <b/>
        <sz val="9"/>
        <rFont val="Arial"/>
        <family val="2"/>
      </rPr>
      <t xml:space="preserve"> per scf</t>
    </r>
  </si>
  <si>
    <r>
      <t>g N</t>
    </r>
    <r>
      <rPr>
        <b/>
        <vertAlign val="subscript"/>
        <sz val="9"/>
        <rFont val="Arial"/>
        <family val="2"/>
      </rPr>
      <t>2</t>
    </r>
    <r>
      <rPr>
        <b/>
        <sz val="9"/>
        <rFont val="Arial"/>
        <family val="2"/>
      </rPr>
      <t>O per scf</t>
    </r>
  </si>
  <si>
    <t>Other Fuels - Gaseous</t>
  </si>
  <si>
    <t>Blast Furnace Gas</t>
  </si>
  <si>
    <t>Coke Oven Gas</t>
  </si>
  <si>
    <t>Fuel Gas</t>
  </si>
  <si>
    <t>Propane Gas</t>
  </si>
  <si>
    <t>Biomass Fuels - Gaseous</t>
  </si>
  <si>
    <t>Landfill Gas</t>
  </si>
  <si>
    <t>Other Biomass Gases</t>
  </si>
  <si>
    <t>mmBtu per gallon</t>
  </si>
  <si>
    <r>
      <t>kg CO</t>
    </r>
    <r>
      <rPr>
        <b/>
        <vertAlign val="subscript"/>
        <sz val="9"/>
        <rFont val="Arial"/>
        <family val="2"/>
      </rPr>
      <t>2</t>
    </r>
    <r>
      <rPr>
        <b/>
        <sz val="9"/>
        <rFont val="Arial"/>
        <family val="2"/>
      </rPr>
      <t xml:space="preserve"> per gallon</t>
    </r>
  </si>
  <si>
    <r>
      <t>g CH</t>
    </r>
    <r>
      <rPr>
        <b/>
        <vertAlign val="subscript"/>
        <sz val="9"/>
        <rFont val="Arial"/>
        <family val="2"/>
      </rPr>
      <t>4</t>
    </r>
    <r>
      <rPr>
        <b/>
        <sz val="9"/>
        <rFont val="Arial"/>
        <family val="2"/>
      </rPr>
      <t xml:space="preserve"> per gallon</t>
    </r>
  </si>
  <si>
    <r>
      <t>g N</t>
    </r>
    <r>
      <rPr>
        <b/>
        <vertAlign val="subscript"/>
        <sz val="9"/>
        <rFont val="Arial"/>
        <family val="2"/>
      </rPr>
      <t>2</t>
    </r>
    <r>
      <rPr>
        <b/>
        <sz val="9"/>
        <rFont val="Arial"/>
        <family val="2"/>
      </rPr>
      <t>O per gallon</t>
    </r>
  </si>
  <si>
    <t>Petroleum Products</t>
  </si>
  <si>
    <t>Asphalt and Road Oil</t>
  </si>
  <si>
    <t>Aviation Gasoline</t>
  </si>
  <si>
    <t>Butylene</t>
  </si>
  <si>
    <t>Crude Oil</t>
  </si>
  <si>
    <t>Distillate Fuel Oil No. 1</t>
  </si>
  <si>
    <t>Distillate Fuel Oil No. 2</t>
  </si>
  <si>
    <t>Distillate Fuel Oil No. 4</t>
  </si>
  <si>
    <t>Ethane</t>
  </si>
  <si>
    <t>Ethylene</t>
  </si>
  <si>
    <t>Heavy Gas Oils</t>
  </si>
  <si>
    <t>Kerosene</t>
  </si>
  <si>
    <t>Kerosene-Type Jet Fuel</t>
  </si>
  <si>
    <t>Liquefied Petroleum Gases (LPG)</t>
  </si>
  <si>
    <t>Lubricants</t>
  </si>
  <si>
    <t>Motor Gasoline</t>
  </si>
  <si>
    <t>Naphtha (&lt;401 deg F)</t>
  </si>
  <si>
    <t>Natural Gasoline</t>
  </si>
  <si>
    <t>Other Oil (&gt;401 deg F)</t>
  </si>
  <si>
    <t>Pentanes Plus</t>
  </si>
  <si>
    <t>Petrochemical Feedstocks</t>
  </si>
  <si>
    <t>Petroleum Coke</t>
  </si>
  <si>
    <t>Propylene</t>
  </si>
  <si>
    <t>Residual Fuel Oil No. 5</t>
  </si>
  <si>
    <t>Residual Fuel Oil No. 6</t>
  </si>
  <si>
    <t>Special Naphtha</t>
  </si>
  <si>
    <t>Unfinished Oils</t>
  </si>
  <si>
    <t>Used Oil</t>
  </si>
  <si>
    <t>Biomass Fuels - Liquid</t>
  </si>
  <si>
    <t>Biodiesel (100%)</t>
  </si>
  <si>
    <t>Ethanol (100%)</t>
  </si>
  <si>
    <t>Rendered Animal Fat</t>
  </si>
  <si>
    <t>Vegetable Oil</t>
  </si>
  <si>
    <t>Biomass Fuels - 
Kraft Pulping Liquor, by Wood Furnish</t>
  </si>
  <si>
    <t>North American Softwood</t>
  </si>
  <si>
    <t>North American Hardwood</t>
  </si>
  <si>
    <t>Bagasse</t>
  </si>
  <si>
    <t>Bamboo</t>
  </si>
  <si>
    <t>Straw</t>
  </si>
  <si>
    <t xml:space="preserve">Federal Register EPA; 40 CFR Part 98; e-CFR, June 13, 2017 (see link below). Table C-1, Table C-2, Table AA-1.  </t>
  </si>
  <si>
    <t>https://www.ecfr.gov/cgi-bin/text-idx?SID=ae265d7d6f98ec86fcd8640b9793a3f6&amp;mc=true&amp;node=pt40.23.98&amp;rgn=div5#ap40.23.98_19.1</t>
  </si>
  <si>
    <r>
      <rPr>
        <b/>
        <sz val="9"/>
        <rFont val="Arial"/>
        <family val="2"/>
      </rPr>
      <t>Note:</t>
    </r>
    <r>
      <rPr>
        <sz val="9"/>
        <rFont val="Arial"/>
        <family val="2"/>
      </rPr>
      <t xml:space="preserve"> Emission factors are per unit of heat content using higher heating values (HHV). If heat content is available from the fuel supplier, it is preferable to use that value. If not, default heat contents are provided.</t>
    </r>
  </si>
  <si>
    <t>Table 2</t>
  </si>
  <si>
    <r>
      <t xml:space="preserve">   Mobile Combustion CO</t>
    </r>
    <r>
      <rPr>
        <b/>
        <vertAlign val="subscript"/>
        <sz val="12"/>
        <rFont val="Arial"/>
        <family val="2"/>
      </rPr>
      <t>2</t>
    </r>
  </si>
  <si>
    <r>
      <t>kg CO</t>
    </r>
    <r>
      <rPr>
        <b/>
        <vertAlign val="subscript"/>
        <sz val="10"/>
        <rFont val="Arial"/>
        <family val="2"/>
      </rPr>
      <t>2</t>
    </r>
    <r>
      <rPr>
        <b/>
        <sz val="10"/>
        <rFont val="Arial"/>
        <family val="2"/>
      </rPr>
      <t xml:space="preserve"> per unit</t>
    </r>
  </si>
  <si>
    <t>Unit</t>
  </si>
  <si>
    <t>gallon</t>
  </si>
  <si>
    <t>Compressed Natural Gas (CNG)</t>
  </si>
  <si>
    <t>scf</t>
  </si>
  <si>
    <t>Liquefied Natural Gas (LNG)</t>
  </si>
  <si>
    <t>Residual Fuel Oil</t>
  </si>
  <si>
    <r>
      <t>LNG:  The factor was developed based on the CO</t>
    </r>
    <r>
      <rPr>
        <vertAlign val="subscript"/>
        <sz val="9"/>
        <rFont val="Arial"/>
        <family val="2"/>
      </rPr>
      <t>2</t>
    </r>
    <r>
      <rPr>
        <sz val="9"/>
        <rFont val="Arial"/>
        <family val="2"/>
      </rPr>
      <t xml:space="preserve"> factor for Natural Gas factor and LNG fuel density from GREET1_2017.xlsx Model, Argonne National Laboratory.  This represents a methodology change from previous versions. </t>
    </r>
  </si>
  <si>
    <t>Table 3</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</si>
  <si>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On-Road Gasoline Vehicles</t>
    </r>
  </si>
  <si>
    <t>Vehicle Type</t>
  </si>
  <si>
    <r>
      <t>CH</t>
    </r>
    <r>
      <rPr>
        <b/>
        <vertAlign val="subscript"/>
        <sz val="10"/>
        <rFont val="Arial"/>
        <family val="2"/>
      </rPr>
      <t>4</t>
    </r>
    <r>
      <rPr>
        <b/>
        <sz val="10"/>
        <rFont val="Arial"/>
        <family val="2"/>
      </rPr>
      <t xml:space="preserve"> Factor 
(g / mile)</t>
    </r>
  </si>
  <si>
    <r>
      <t>N</t>
    </r>
    <r>
      <rPr>
        <b/>
        <vertAlign val="subscript"/>
        <sz val="10"/>
        <rFont val="Arial"/>
        <family val="2"/>
      </rPr>
      <t>2</t>
    </r>
    <r>
      <rPr>
        <b/>
        <sz val="10"/>
        <rFont val="Arial"/>
        <family val="2"/>
      </rPr>
      <t>O Factor 
(g / mile)</t>
    </r>
  </si>
  <si>
    <t>Gasoline Passenger Cars</t>
  </si>
  <si>
    <t>1973-74</t>
  </si>
  <si>
    <t>1976-77</t>
  </si>
  <si>
    <t>1978-79</t>
  </si>
  <si>
    <t>1984-93</t>
  </si>
  <si>
    <t>2009-present</t>
  </si>
  <si>
    <t>Gasoline Light-Duty Trucks</t>
  </si>
  <si>
    <t>(Vans, Pickup Trucks, SUVs)</t>
  </si>
  <si>
    <t>1977-78</t>
  </si>
  <si>
    <t>1979-80</t>
  </si>
  <si>
    <t>1987-93</t>
  </si>
  <si>
    <t>2008-present</t>
  </si>
  <si>
    <t>Gasoline Heavy-Duty Vehicles</t>
  </si>
  <si>
    <t>&lt;1981</t>
  </si>
  <si>
    <t>1982-84</t>
  </si>
  <si>
    <t>1985-86</t>
  </si>
  <si>
    <t>1988-1989</t>
  </si>
  <si>
    <t>1990-1995</t>
  </si>
  <si>
    <t>Gasoline Motorcycles</t>
  </si>
  <si>
    <t>1960-1995</t>
  </si>
  <si>
    <t>1996-present</t>
  </si>
  <si>
    <r>
      <t xml:space="preserve">Source:  </t>
    </r>
    <r>
      <rPr>
        <sz val="9"/>
        <rFont val="Arial"/>
        <family val="2"/>
      </rPr>
      <t>EPA (2017) Inventory of U.S. Greenhouse Gas Emissions and Sinks: 1990-2015. All values are calculated from Tables A-104 through A-110.</t>
    </r>
  </si>
  <si>
    <t>Table 4</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</si>
  <si>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On-Road Diesel and Alternative Fuel Vehicles</t>
    </r>
  </si>
  <si>
    <t>Vehicle Year</t>
  </si>
  <si>
    <r>
      <t>CH</t>
    </r>
    <r>
      <rPr>
        <b/>
        <vertAlign val="subscript"/>
        <sz val="10"/>
        <rFont val="Arial"/>
        <family val="2"/>
      </rPr>
      <t xml:space="preserve">4 </t>
    </r>
    <r>
      <rPr>
        <b/>
        <sz val="10"/>
        <rFont val="Arial"/>
        <family val="2"/>
      </rPr>
      <t>Factor 
(g / mile)</t>
    </r>
  </si>
  <si>
    <t>Diesel Passenger Cars</t>
  </si>
  <si>
    <t>1960-1982</t>
  </si>
  <si>
    <t>1983-1995</t>
  </si>
  <si>
    <t>Diesel Light-Duty Trucks</t>
  </si>
  <si>
    <t>Diesel Medium- and Heavy-Duty Vehicles</t>
  </si>
  <si>
    <t>1960-present</t>
  </si>
  <si>
    <t>CNG Light-Duty Vehicles</t>
  </si>
  <si>
    <t>CNG Medium- and Heavy-Duty Vehicles</t>
  </si>
  <si>
    <t>CNG Buses</t>
  </si>
  <si>
    <t>LPG Light-Duty Vehicles</t>
  </si>
  <si>
    <t>LPG Medium- and Heavy-Duty Vehicles</t>
  </si>
  <si>
    <t>LNG Medium- and Heavy-Duty Vehicles</t>
  </si>
  <si>
    <t>Ethanol Light-Duty Vehicles</t>
  </si>
  <si>
    <t>Ethanol Medium- and Heavy-Duty Vehicles</t>
  </si>
  <si>
    <t>Ethanol Buses</t>
  </si>
  <si>
    <t>Biodiesel Light-Duty Vehicles</t>
  </si>
  <si>
    <t>Biodiesel Medium- and Heavy-Duty Vehicles</t>
  </si>
  <si>
    <t>Biodiesel Buses</t>
  </si>
  <si>
    <t>Table 5</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</si>
  <si>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Non-Road Vehicles</t>
    </r>
  </si>
  <si>
    <r>
      <t>CH</t>
    </r>
    <r>
      <rPr>
        <b/>
        <vertAlign val="subscript"/>
        <sz val="10"/>
        <rFont val="Arial"/>
        <family val="2"/>
      </rPr>
      <t xml:space="preserve">4 </t>
    </r>
    <r>
      <rPr>
        <b/>
        <sz val="10"/>
        <rFont val="Arial"/>
        <family val="2"/>
      </rPr>
      <t xml:space="preserve">Factor 
(g / gallon) </t>
    </r>
  </si>
  <si>
    <r>
      <t>N</t>
    </r>
    <r>
      <rPr>
        <b/>
        <vertAlign val="subscript"/>
        <sz val="10"/>
        <rFont val="Arial"/>
        <family val="2"/>
      </rPr>
      <t>2</t>
    </r>
    <r>
      <rPr>
        <b/>
        <sz val="10"/>
        <rFont val="Arial"/>
        <family val="2"/>
      </rPr>
      <t xml:space="preserve">O Factor 
(g / gallon) </t>
    </r>
  </si>
  <si>
    <t>Residual Fuel Oil Ships and Boats</t>
  </si>
  <si>
    <t>Gasoline Ships and Boats</t>
  </si>
  <si>
    <t>Diesel Ships and Boats</t>
  </si>
  <si>
    <t>Diesel Locomotives</t>
  </si>
  <si>
    <t>Gasoline Agricultural Equip.</t>
  </si>
  <si>
    <t>Diesel Agricultural Equip.</t>
  </si>
  <si>
    <t>Gasoline Construction Equip.</t>
  </si>
  <si>
    <t>Diesel Construction Equip.</t>
  </si>
  <si>
    <t>Jet Fuel Aircraft</t>
  </si>
  <si>
    <t>Aviation Gasoline Aircraft</t>
  </si>
  <si>
    <t>Other Gasoline Non-Road Vehicles</t>
  </si>
  <si>
    <t>Other Diesel Non-Road Vehicles</t>
  </si>
  <si>
    <t>LPG Non-Road Vehicles</t>
  </si>
  <si>
    <t>Biodiesel Non-Road Vehicles</t>
  </si>
  <si>
    <r>
      <t xml:space="preserve">Source:  </t>
    </r>
    <r>
      <rPr>
        <sz val="9"/>
        <rFont val="Arial"/>
        <family val="2"/>
      </rPr>
      <t>EPA (2017) Inventory of U.S. Greenhouse Gas Emissions and Sinks: 1990-2015. All values are calculated from Table A-110.</t>
    </r>
  </si>
  <si>
    <r>
      <rPr>
        <b/>
        <sz val="9"/>
        <rFont val="Arial"/>
        <family val="2"/>
      </rPr>
      <t>Note:</t>
    </r>
    <r>
      <rPr>
        <sz val="9"/>
        <rFont val="Arial"/>
        <family val="2"/>
      </rPr>
      <t xml:space="preserve"> LPG non-road vehicles assumed equal to other gasoline sources.  Biodiesel vehicles assumed equal to other diesel sources.</t>
    </r>
  </si>
  <si>
    <t>Table 6</t>
  </si>
  <si>
    <t xml:space="preserve">   Electricity</t>
  </si>
  <si>
    <t>Total Output Emission Factors</t>
  </si>
  <si>
    <t>Non-Baseload Emission Factors</t>
  </si>
  <si>
    <t>eGRID Subregion</t>
  </si>
  <si>
    <t>(lb / MWh)</t>
  </si>
  <si>
    <t>AKGD (ASCC Alaska Grid)</t>
  </si>
  <si>
    <t>AKMS (ASCC Miscellaneous)</t>
  </si>
  <si>
    <t>AZNM (WECC Southwest)</t>
  </si>
  <si>
    <t>CAMX (WECC California)</t>
  </si>
  <si>
    <t>ERCT (ERCOT All)</t>
  </si>
  <si>
    <t>FRCC (FRCC All)</t>
  </si>
  <si>
    <t>HIMS (HICC Miscellaneous)</t>
  </si>
  <si>
    <t>HIOA (HICC Oahu)</t>
  </si>
  <si>
    <t>MROE (MRO East)</t>
  </si>
  <si>
    <t>MROW (MRO West)</t>
  </si>
  <si>
    <t>NEWE (NPCC New England)</t>
  </si>
  <si>
    <t>NWPP (WECC Northwest)</t>
  </si>
  <si>
    <t>NYCW (NPCC NYC/Westchester)</t>
  </si>
  <si>
    <t>NYLI (NPCC Long Island)</t>
  </si>
  <si>
    <t>NYUP (NPCC Upstate NY)</t>
  </si>
  <si>
    <t>RFCE (RFC East)</t>
  </si>
  <si>
    <t>RFCM (RFC Michigan)</t>
  </si>
  <si>
    <t>RFCW (RFC West)</t>
  </si>
  <si>
    <t>RMPA (WECC Rockies)</t>
  </si>
  <si>
    <t>SPNO (SPP North)</t>
  </si>
  <si>
    <t>SPSO (SPP South)</t>
  </si>
  <si>
    <t>SRMV (SERC Mississippi Valley)</t>
  </si>
  <si>
    <t>SRMW (SERC Midwest)</t>
  </si>
  <si>
    <t>SRSO (SERC South)</t>
  </si>
  <si>
    <t>SRTV (SERC Tennessee Valley)</t>
  </si>
  <si>
    <t>SRVC (SERC Virginia/Carolina)</t>
  </si>
  <si>
    <t>US Average</t>
  </si>
  <si>
    <r>
      <rPr>
        <b/>
        <sz val="9"/>
        <rFont val="Arial"/>
        <family val="2"/>
      </rPr>
      <t xml:space="preserve">Source: </t>
    </r>
    <r>
      <rPr>
        <sz val="9"/>
        <rFont val="Arial"/>
        <family val="2"/>
      </rPr>
      <t>EPA eGRID2016, February 2018</t>
    </r>
  </si>
  <si>
    <r>
      <rPr>
        <b/>
        <sz val="9"/>
        <rFont val="Arial"/>
        <family val="2"/>
      </rPr>
      <t>Note:</t>
    </r>
    <r>
      <rPr>
        <sz val="9"/>
        <rFont val="Arial"/>
        <family val="2"/>
      </rPr>
      <t xml:space="preserve"> Total output emission factors can be used as default factors for estimating GHG emissions from electricity use when developing a carbon footprint or emissions inventory. Annual non-baseload output emission factors should not be used for those purposes, but can be used to estimate GHG emissions reductions from reductions in electricity use.</t>
    </r>
  </si>
  <si>
    <t>Table 7</t>
  </si>
  <si>
    <t>Steam and Heat</t>
  </si>
  <si>
    <r>
      <t>CO</t>
    </r>
    <r>
      <rPr>
        <b/>
        <vertAlign val="subscript"/>
        <sz val="10"/>
        <rFont val="Arial"/>
        <family val="2"/>
      </rPr>
      <t>2</t>
    </r>
    <r>
      <rPr>
        <b/>
        <sz val="10"/>
        <rFont val="Arial"/>
        <family val="2"/>
      </rPr>
      <t xml:space="preserve"> Factor 
(kg / mmBtu)</t>
    </r>
  </si>
  <si>
    <r>
      <t>CH</t>
    </r>
    <r>
      <rPr>
        <b/>
        <vertAlign val="subscript"/>
        <sz val="10"/>
        <rFont val="Arial"/>
        <family val="2"/>
      </rPr>
      <t xml:space="preserve">4 </t>
    </r>
    <r>
      <rPr>
        <b/>
        <sz val="10"/>
        <rFont val="Arial"/>
        <family val="2"/>
      </rPr>
      <t xml:space="preserve">Factor 
(g / mmBtu) </t>
    </r>
  </si>
  <si>
    <r>
      <t>N</t>
    </r>
    <r>
      <rPr>
        <b/>
        <vertAlign val="subscript"/>
        <sz val="10"/>
        <rFont val="Arial"/>
        <family val="2"/>
      </rPr>
      <t>2</t>
    </r>
    <r>
      <rPr>
        <b/>
        <sz val="10"/>
        <rFont val="Arial"/>
        <family val="2"/>
      </rPr>
      <t xml:space="preserve">O Factor 
(g / mmBtu) </t>
    </r>
  </si>
  <si>
    <r>
      <t>Note:</t>
    </r>
    <r>
      <rPr>
        <sz val="9"/>
        <rFont val="Arial"/>
        <family val="2"/>
      </rPr>
      <t xml:space="preserve"> Emission factors are per mmBtu of steam or heat purchased. These factors assume natural gas fuel is used to generate steam or heat at 80 percent thermal efficiency.  </t>
    </r>
  </si>
  <si>
    <t>Table 8</t>
  </si>
  <si>
    <t xml:space="preserve">Business Travel and Employee Commuting </t>
  </si>
  <si>
    <r>
      <t>CO</t>
    </r>
    <r>
      <rPr>
        <b/>
        <vertAlign val="subscript"/>
        <sz val="10"/>
        <rFont val="Arial"/>
        <family val="2"/>
      </rPr>
      <t>2</t>
    </r>
    <r>
      <rPr>
        <b/>
        <sz val="10"/>
        <rFont val="Arial"/>
        <family val="2"/>
      </rPr>
      <t xml:space="preserve"> Factor 
(kg / unit)</t>
    </r>
  </si>
  <si>
    <r>
      <t>CH</t>
    </r>
    <r>
      <rPr>
        <b/>
        <vertAlign val="subscript"/>
        <sz val="10"/>
        <rFont val="Arial"/>
        <family val="2"/>
      </rPr>
      <t xml:space="preserve">4 </t>
    </r>
    <r>
      <rPr>
        <b/>
        <sz val="10"/>
        <rFont val="Arial"/>
        <family val="2"/>
      </rPr>
      <t>Factor 
(g / unit)</t>
    </r>
  </si>
  <si>
    <r>
      <t>N</t>
    </r>
    <r>
      <rPr>
        <b/>
        <vertAlign val="subscript"/>
        <sz val="10"/>
        <rFont val="Arial"/>
        <family val="2"/>
      </rPr>
      <t>2</t>
    </r>
    <r>
      <rPr>
        <b/>
        <sz val="10"/>
        <rFont val="Arial"/>
        <family val="2"/>
      </rPr>
      <t>O Factor 
(g / unit)</t>
    </r>
  </si>
  <si>
    <t>Units</t>
  </si>
  <si>
    <r>
      <t xml:space="preserve">Passenger Car </t>
    </r>
    <r>
      <rPr>
        <vertAlign val="superscript"/>
        <sz val="10"/>
        <rFont val="Arial"/>
        <family val="2"/>
      </rPr>
      <t>A</t>
    </r>
  </si>
  <si>
    <t>vehicle-mile</t>
  </si>
  <si>
    <r>
      <t xml:space="preserve">Light-Duty Truck </t>
    </r>
    <r>
      <rPr>
        <vertAlign val="superscript"/>
        <sz val="10"/>
        <rFont val="Arial"/>
        <family val="2"/>
      </rPr>
      <t>B</t>
    </r>
  </si>
  <si>
    <t>Motorcycle</t>
  </si>
  <si>
    <r>
      <t>Intercity Rail (i.e. Amtrak)</t>
    </r>
    <r>
      <rPr>
        <vertAlign val="superscript"/>
        <sz val="10"/>
        <rFont val="Arial"/>
        <family val="2"/>
      </rPr>
      <t xml:space="preserve"> C</t>
    </r>
  </si>
  <si>
    <t>passenger-mile</t>
  </si>
  <si>
    <r>
      <t>Commuter Rail</t>
    </r>
    <r>
      <rPr>
        <vertAlign val="superscript"/>
        <sz val="10"/>
        <rFont val="Arial"/>
        <family val="2"/>
      </rPr>
      <t xml:space="preserve"> D</t>
    </r>
  </si>
  <si>
    <r>
      <t>Transit Rail (i.e. Subway, Tram)</t>
    </r>
    <r>
      <rPr>
        <vertAlign val="superscript"/>
        <sz val="10"/>
        <rFont val="Arial"/>
        <family val="2"/>
      </rPr>
      <t xml:space="preserve"> E</t>
    </r>
  </si>
  <si>
    <t>Bus</t>
  </si>
  <si>
    <t xml:space="preserve">Air Travel - Short Haul (&lt; 300 miles) </t>
  </si>
  <si>
    <t xml:space="preserve">Air Travel - Medium Haul (&gt;= 300 miles, 
&lt; 2300 miles) </t>
  </si>
  <si>
    <t xml:space="preserve">Air Travel - Long Haul (&gt;= 2300 miles) </t>
  </si>
  <si>
    <r>
      <rPr>
        <b/>
        <sz val="9"/>
        <rFont val="Arial"/>
        <family val="2"/>
      </rPr>
      <t>Source:</t>
    </r>
    <r>
      <rPr>
        <sz val="9"/>
        <rFont val="Arial"/>
        <family val="2"/>
      </rPr>
      <t xml:space="preserve">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 xml:space="preserve">O emissions data for highway vehicles are from Table 2-13 of the Inventory of U.S. Greenhouse Gas Emissions and Sinks: 1990–2015.  Vehicle-miles and passenger-miles data for highway vehicles are from Table VM-1 of the Federal Highway Administration Highway Statistics 2015.
Fuel consumption data and passenger-miles data for rail are from Tables A.14 to A.16 and 9.10 to 9.12 of the Transportation Energy Data Book: Edition 35. Fuel consumption was converted to emissions by using fuel and electricity emission factors presented in the tables above. 
Air Travel factors from 2017 Guidelines to Defra / DECC's GHG Conversion Factors for Company Reporting.  Version 1.0 August 2017. </t>
    </r>
  </si>
  <si>
    <r>
      <rPr>
        <b/>
        <sz val="9"/>
        <rFont val="Arial"/>
        <family val="2"/>
      </rPr>
      <t>Notes:</t>
    </r>
    <r>
      <rPr>
        <sz val="9"/>
        <rFont val="Arial"/>
        <family val="2"/>
      </rPr>
      <t xml:space="preserve"> 
</t>
    </r>
    <r>
      <rPr>
        <vertAlign val="superscript"/>
        <sz val="9"/>
        <rFont val="Arial"/>
        <family val="2"/>
      </rPr>
      <t xml:space="preserve">A    </t>
    </r>
    <r>
      <rPr>
        <sz val="9"/>
        <rFont val="Arial"/>
        <family val="2"/>
      </rPr>
      <t xml:space="preserve">Passenger car: includes passenger cars, minivans, SUVs, and small pickup trucks (vehicles with wheelbase less than 121 inches).  
</t>
    </r>
    <r>
      <rPr>
        <vertAlign val="superscript"/>
        <sz val="9"/>
        <rFont val="Arial"/>
        <family val="2"/>
      </rPr>
      <t>B</t>
    </r>
    <r>
      <rPr>
        <sz val="9"/>
        <rFont val="Arial"/>
        <family val="2"/>
      </rPr>
      <t xml:space="preserve"> Light-duty truck: includes full-size pickup trucks, full-size vans, and extended-length SUVs (vehicles with wheelbase greater than 121 inches). 
</t>
    </r>
    <r>
      <rPr>
        <vertAlign val="superscript"/>
        <sz val="9"/>
        <rFont val="Arial"/>
        <family val="2"/>
      </rPr>
      <t>C</t>
    </r>
    <r>
      <rPr>
        <sz val="9"/>
        <rFont val="Arial"/>
        <family val="2"/>
      </rPr>
      <t xml:space="preserve"> Intercity rail: long-distance rail between major cities, such as Amtrak
</t>
    </r>
    <r>
      <rPr>
        <vertAlign val="superscript"/>
        <sz val="9"/>
        <rFont val="Arial"/>
        <family val="2"/>
      </rPr>
      <t>D</t>
    </r>
    <r>
      <rPr>
        <sz val="9"/>
        <rFont val="Arial"/>
        <family val="2"/>
      </rPr>
      <t xml:space="preserve"> Commuter rail: rail service between a central city and adjacent suburbs (also called regional rail or suburban rail)
</t>
    </r>
    <r>
      <rPr>
        <vertAlign val="superscript"/>
        <sz val="9"/>
        <rFont val="Arial"/>
        <family val="2"/>
      </rPr>
      <t>E</t>
    </r>
    <r>
      <rPr>
        <sz val="9"/>
        <rFont val="Arial"/>
        <family val="2"/>
      </rPr>
      <t xml:space="preserve"> Transit rail: rail typically within an urban center, such as subways, elevated railways, metropolitan railways (metro), streetcars, trolley cars, and tramways.</t>
    </r>
    <r>
      <rPr>
        <vertAlign val="superscript"/>
        <sz val="9"/>
        <rFont val="Geneva"/>
      </rPr>
      <t/>
    </r>
  </si>
  <si>
    <t>Table 9</t>
  </si>
  <si>
    <t xml:space="preserve">   Upstream Transportation and Distribution and Downstream Transportation and Distribution</t>
  </si>
  <si>
    <t>Medium- and Heavy-Duty Truck</t>
  </si>
  <si>
    <r>
      <t>Medium- and Heavy-Duty Truck</t>
    </r>
    <r>
      <rPr>
        <vertAlign val="superscript"/>
        <sz val="10"/>
        <rFont val="Arial"/>
        <family val="2"/>
      </rPr>
      <t>C</t>
    </r>
  </si>
  <si>
    <t>ton-mile</t>
  </si>
  <si>
    <t>Rail</t>
  </si>
  <si>
    <t>Waterborne Craft</t>
  </si>
  <si>
    <t>Aircraft</t>
  </si>
  <si>
    <r>
      <rPr>
        <b/>
        <sz val="9"/>
        <rFont val="Arial"/>
        <family val="2"/>
      </rPr>
      <t xml:space="preserve">Source: </t>
    </r>
    <r>
      <rPr>
        <sz val="9"/>
        <rFont val="Arial"/>
        <family val="2"/>
      </rPr>
      <t xml:space="preserve">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O emissions data for road vehicles are from Table 2-13 of the U.S. Greenhouse Gas Emissions and Sinks: 1990–2015 (April 15, 2017).  Vehicle-miles and passenger-miles data for road vehicles are from Table VM-1 of the Federal Highway Administration Highway Statistics 2015.  
CO</t>
    </r>
    <r>
      <rPr>
        <vertAlign val="subscript"/>
        <sz val="9"/>
        <rFont val="Arial"/>
        <family val="2"/>
      </rPr>
      <t>2</t>
    </r>
    <r>
      <rPr>
        <sz val="9"/>
        <rFont val="Arial"/>
        <family val="2"/>
      </rPr>
      <t>e emissions data for non-road vehicles are based on Table A-117 of the U.S. Greenhouse Gas Emissions and Sinks: 1990–2015, which are distributed into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O emissions based on fuel/vehicle emission factors.  Freight ton-mile data for non-road vehicles are from Table 1-50 of the Bureau of Transportation Statistics, National Transportation Statistics for 2015 (Data based on 2014).</t>
    </r>
  </si>
  <si>
    <r>
      <rPr>
        <b/>
        <sz val="9"/>
        <rFont val="Arial"/>
        <family val="2"/>
      </rPr>
      <t>Notes:</t>
    </r>
    <r>
      <rPr>
        <sz val="9"/>
        <rFont val="Arial"/>
        <family val="2"/>
      </rPr>
      <t xml:space="preserve"> 
Vehicle-mile factors are appropriate to use when the entire vehicle is dedicated to transporting the reporting organization's product.  Ton-mile factors are appropriate when the vehicle is shared with products from other organizations.  
</t>
    </r>
    <r>
      <rPr>
        <vertAlign val="superscript"/>
        <sz val="9"/>
        <rFont val="Arial"/>
        <family val="2"/>
      </rPr>
      <t xml:space="preserve">A </t>
    </r>
    <r>
      <rPr>
        <sz val="9"/>
        <rFont val="Arial"/>
        <family val="2"/>
      </rPr>
      <t xml:space="preserve">Passenger car: includes passenger cars, minivans, SUVs, and small pickup trucks (vehicles with wheelbase less than 121 inches).  
</t>
    </r>
    <r>
      <rPr>
        <vertAlign val="superscript"/>
        <sz val="9"/>
        <rFont val="Arial"/>
        <family val="2"/>
      </rPr>
      <t>B</t>
    </r>
    <r>
      <rPr>
        <sz val="9"/>
        <rFont val="Arial"/>
        <family val="2"/>
      </rPr>
      <t xml:space="preserve"> Light-duty truck: includes full-size pickup trucks, full-size vans, and extended-length SUVs (vehicles with wheelbase greater than 121 inches).
</t>
    </r>
    <r>
      <rPr>
        <vertAlign val="superscript"/>
        <sz val="9"/>
        <rFont val="Arial"/>
        <family val="2"/>
      </rPr>
      <t xml:space="preserve">C </t>
    </r>
    <r>
      <rPr>
        <sz val="9"/>
        <rFont val="Arial"/>
        <family val="2"/>
      </rPr>
      <t xml:space="preserve">Medium- and Heavy-Duty Truck: updates due to a methodology change.
</t>
    </r>
    <r>
      <rPr>
        <vertAlign val="superscript"/>
        <sz val="9"/>
        <rFont val="Geneva"/>
      </rPr>
      <t/>
    </r>
  </si>
  <si>
    <t>Table 10a</t>
  </si>
  <si>
    <t xml:space="preserve">   Global Warming Potentials (GWPs)</t>
  </si>
  <si>
    <r>
      <t>CO</t>
    </r>
    <r>
      <rPr>
        <vertAlign val="subscript"/>
        <sz val="10"/>
        <rFont val="Arial"/>
        <family val="2"/>
      </rPr>
      <t>2</t>
    </r>
    <r>
      <rPr>
        <sz val="10"/>
        <rFont val="Arial"/>
        <family val="2"/>
      </rPr>
      <t xml:space="preserve"> </t>
    </r>
  </si>
  <si>
    <t>HFC-23</t>
  </si>
  <si>
    <t>HFC-32</t>
  </si>
  <si>
    <t>HFC-41</t>
  </si>
  <si>
    <t>HFC-125</t>
  </si>
  <si>
    <t>HFC-134</t>
  </si>
  <si>
    <t>HFC-134a</t>
  </si>
  <si>
    <t>HFC-143</t>
  </si>
  <si>
    <t>HFC-143a</t>
  </si>
  <si>
    <t>HFC-152</t>
  </si>
  <si>
    <t>HFC-152a</t>
  </si>
  <si>
    <t>HFC-161</t>
  </si>
  <si>
    <t>HFC-227ea</t>
  </si>
  <si>
    <t>HFC-236cb</t>
  </si>
  <si>
    <t>HFC-236ea</t>
  </si>
  <si>
    <t>HFC-236fa</t>
  </si>
  <si>
    <t>HFC-245ca</t>
  </si>
  <si>
    <t>HFC-245fa</t>
  </si>
  <si>
    <t>HFC-365mfc</t>
  </si>
  <si>
    <t>HFC-43-10mee</t>
  </si>
  <si>
    <r>
      <t>SF</t>
    </r>
    <r>
      <rPr>
        <vertAlign val="subscript"/>
        <sz val="10"/>
        <rFont val="Arial"/>
        <family val="2"/>
      </rPr>
      <t>6</t>
    </r>
    <r>
      <rPr>
        <sz val="10"/>
        <rFont val="Arial"/>
        <family val="2"/>
      </rPr>
      <t xml:space="preserve"> </t>
    </r>
  </si>
  <si>
    <r>
      <t>NF</t>
    </r>
    <r>
      <rPr>
        <vertAlign val="subscript"/>
        <sz val="10"/>
        <rFont val="Arial"/>
        <family val="2"/>
      </rPr>
      <t>3</t>
    </r>
  </si>
  <si>
    <r>
      <t>CF</t>
    </r>
    <r>
      <rPr>
        <vertAlign val="subscript"/>
        <sz val="10"/>
        <rFont val="Arial"/>
        <family val="2"/>
      </rPr>
      <t>4</t>
    </r>
    <r>
      <rPr>
        <sz val="10"/>
        <rFont val="Arial"/>
        <family val="2"/>
      </rPr>
      <t xml:space="preserve"> </t>
    </r>
  </si>
  <si>
    <r>
      <t>C</t>
    </r>
    <r>
      <rPr>
        <vertAlign val="subscript"/>
        <sz val="10"/>
        <rFont val="Arial"/>
        <family val="2"/>
      </rPr>
      <t>2</t>
    </r>
    <r>
      <rPr>
        <sz val="10"/>
        <rFont val="Arial"/>
        <family val="2"/>
      </rPr>
      <t>F</t>
    </r>
    <r>
      <rPr>
        <vertAlign val="subscript"/>
        <sz val="10"/>
        <rFont val="Arial"/>
        <family val="2"/>
      </rPr>
      <t>6</t>
    </r>
    <r>
      <rPr>
        <sz val="10"/>
        <rFont val="Arial"/>
        <family val="2"/>
      </rPr>
      <t xml:space="preserve"> </t>
    </r>
  </si>
  <si>
    <r>
      <t>C</t>
    </r>
    <r>
      <rPr>
        <vertAlign val="subscript"/>
        <sz val="10"/>
        <rFont val="Arial"/>
        <family val="2"/>
      </rPr>
      <t>3</t>
    </r>
    <r>
      <rPr>
        <sz val="10"/>
        <rFont val="Arial"/>
        <family val="2"/>
      </rPr>
      <t>F</t>
    </r>
    <r>
      <rPr>
        <vertAlign val="subscript"/>
        <sz val="10"/>
        <rFont val="Arial"/>
        <family val="2"/>
      </rPr>
      <t>8</t>
    </r>
  </si>
  <si>
    <r>
      <t>c-C</t>
    </r>
    <r>
      <rPr>
        <vertAlign val="subscript"/>
        <sz val="10"/>
        <rFont val="Arial"/>
        <family val="2"/>
      </rPr>
      <t>4</t>
    </r>
    <r>
      <rPr>
        <sz val="10"/>
        <rFont val="Arial"/>
        <family val="2"/>
      </rPr>
      <t>F</t>
    </r>
    <r>
      <rPr>
        <vertAlign val="subscript"/>
        <sz val="10"/>
        <rFont val="Arial"/>
        <family val="2"/>
      </rPr>
      <t>8</t>
    </r>
  </si>
  <si>
    <r>
      <t>C</t>
    </r>
    <r>
      <rPr>
        <vertAlign val="subscript"/>
        <sz val="10"/>
        <rFont val="Arial"/>
        <family val="2"/>
      </rPr>
      <t>4</t>
    </r>
    <r>
      <rPr>
        <sz val="10"/>
        <rFont val="Arial"/>
        <family val="2"/>
      </rPr>
      <t>F</t>
    </r>
    <r>
      <rPr>
        <vertAlign val="subscript"/>
        <sz val="10"/>
        <rFont val="Arial"/>
        <family val="2"/>
      </rPr>
      <t>10</t>
    </r>
    <r>
      <rPr>
        <sz val="10"/>
        <rFont val="Arial"/>
        <family val="2"/>
      </rPr>
      <t xml:space="preserve"> </t>
    </r>
  </si>
  <si>
    <r>
      <t>C</t>
    </r>
    <r>
      <rPr>
        <vertAlign val="subscript"/>
        <sz val="10"/>
        <rFont val="Arial"/>
        <family val="2"/>
      </rPr>
      <t>5</t>
    </r>
    <r>
      <rPr>
        <sz val="10"/>
        <rFont val="Arial"/>
        <family val="2"/>
      </rPr>
      <t>F</t>
    </r>
    <r>
      <rPr>
        <vertAlign val="subscript"/>
        <sz val="10"/>
        <rFont val="Arial"/>
        <family val="2"/>
      </rPr>
      <t>12</t>
    </r>
  </si>
  <si>
    <r>
      <t>C</t>
    </r>
    <r>
      <rPr>
        <vertAlign val="subscript"/>
        <sz val="10"/>
        <rFont val="Arial"/>
        <family val="2"/>
      </rPr>
      <t>6</t>
    </r>
    <r>
      <rPr>
        <sz val="10"/>
        <rFont val="Arial"/>
        <family val="2"/>
      </rPr>
      <t>F</t>
    </r>
    <r>
      <rPr>
        <vertAlign val="subscript"/>
        <sz val="10"/>
        <rFont val="Arial"/>
        <family val="2"/>
      </rPr>
      <t>14</t>
    </r>
  </si>
  <si>
    <r>
      <t>C</t>
    </r>
    <r>
      <rPr>
        <vertAlign val="subscript"/>
        <sz val="10"/>
        <rFont val="Arial"/>
        <family val="2"/>
      </rPr>
      <t>10</t>
    </r>
    <r>
      <rPr>
        <sz val="10"/>
        <rFont val="Arial"/>
        <family val="2"/>
      </rPr>
      <t>F</t>
    </r>
    <r>
      <rPr>
        <vertAlign val="subscript"/>
        <sz val="10"/>
        <rFont val="Arial"/>
        <family val="2"/>
      </rPr>
      <t>18</t>
    </r>
  </si>
  <si>
    <t>&gt;7,500</t>
  </si>
  <si>
    <r>
      <rPr>
        <b/>
        <sz val="9"/>
        <rFont val="Arial"/>
        <family val="2"/>
      </rPr>
      <t>Source:</t>
    </r>
    <r>
      <rPr>
        <sz val="9"/>
        <rFont val="Arial"/>
        <family val="2"/>
      </rPr>
      <t xml:space="preserve"> 
100-year GWPs from IPCC Fourth Assessment Report (AR4), 2007.  IPCC AR4 was published in 2007 and is among the most current and comprehensive peer-reviewed assessments of climate change. AR4 provides revised GWPs of several GHGs relative to the values provided in previous assessment reports, following advances in scientific knowledge on the radiative efficiencies and atmospheric lifetimes of these GHGs and of CO</t>
    </r>
    <r>
      <rPr>
        <vertAlign val="subscript"/>
        <sz val="9"/>
        <rFont val="Arial"/>
        <family val="2"/>
      </rPr>
      <t>2</t>
    </r>
    <r>
      <rPr>
        <sz val="9"/>
        <rFont val="Arial"/>
        <family val="2"/>
      </rPr>
      <t>. Because the GWPs provided in AR4 reflect an improved scientific understanding of the radiative effects of these gases in the atmosphere, the values provided are more appropriate for supporting the overall goal of organizational GHG reporting than the Second Assessment Report (SAR) GWP values previously used in the Emission Factors Hub. 
While EPA recognizes that Fifth Assessment Report (AR5) GWPs have been published, in an effort to ensure consistency and comparability of GHG data between EPA’s voluntary and non-voluntary GHG reporting programs (e.g. GHG Reporting Program and National Inventory), EPA recommends the use of AR4 GWPs. The United States and other developed countries to the UNFCCC have agreed to submit annual inventories in 2015 and future years to the UNFCCC using GWP values from AR4, which will replace the current use of SAR GWP values.  Utilizing AR4 GWPs improves EPA’s ability to analyze corporate, national, and sub-national GHG data consistently, enhances communication of GHG information between programs, and gives outside stakeholders a consistent, predictable set of GWPs to avoid confusion and additional burden.</t>
    </r>
  </si>
  <si>
    <t>Table 10b</t>
  </si>
  <si>
    <t>Global Warming Potentials (GWPs) for Blended Refrigerants</t>
  </si>
  <si>
    <t>ASHRAE #</t>
  </si>
  <si>
    <t>100-year GWP</t>
  </si>
  <si>
    <t>Blend Composition</t>
  </si>
  <si>
    <t>R-401A</t>
  </si>
  <si>
    <t>53% HCFC-22 , 34% HCFC-124 , 13% HFC-152a</t>
  </si>
  <si>
    <t>R-401B</t>
  </si>
  <si>
    <t>61% HCFC-22 , 28% HCFC-124 , 11% HFC-152a</t>
  </si>
  <si>
    <t>R-401C</t>
  </si>
  <si>
    <t>33% HCFC-22 , 52% HCFC-124 , 15% HFC-152a</t>
  </si>
  <si>
    <t>R-402A</t>
  </si>
  <si>
    <t>38% HCFC-22 , 6% HFC-125 , 2% propane</t>
  </si>
  <si>
    <t>R-402B</t>
  </si>
  <si>
    <t>6% HCFC-22 , 38% HFC-125 , 2% propane</t>
  </si>
  <si>
    <t>R-403B</t>
  </si>
  <si>
    <t>56% HCFC-22 , 39% PFC-218 , 5% propane</t>
  </si>
  <si>
    <t>R-404A</t>
  </si>
  <si>
    <t>44% HFC-125 , 4% HFC-134a , 52% HFC 143a</t>
  </si>
  <si>
    <t>R-406A</t>
  </si>
  <si>
    <t>55% HCFC-22 , 41% HCFC-142b , 4% isobutane</t>
  </si>
  <si>
    <t>R-407A</t>
  </si>
  <si>
    <t>20% HFC-32 , 40% HFC-125 , 40% HFC-134a</t>
  </si>
  <si>
    <t>R-407B</t>
  </si>
  <si>
    <t>10% HFC-32 , 70% HFC-125 , 20% HFC-134a</t>
  </si>
  <si>
    <t>R-407C</t>
  </si>
  <si>
    <t>23% HFC-32 , 25% HFC-125 , 52% HFC-134a</t>
  </si>
  <si>
    <t>R-407D</t>
  </si>
  <si>
    <t>15% HFC-32 , 15% HFC-125 , 70% HFC-134a</t>
  </si>
  <si>
    <t>R-407E</t>
  </si>
  <si>
    <t>25% HFC-32 , 15% HFC-125 , 60% HFC-134a</t>
  </si>
  <si>
    <t>R-408A</t>
  </si>
  <si>
    <t>47% HCFC-22 , 7% HFC-125 , 46% HFC 143a</t>
  </si>
  <si>
    <t>R-409A</t>
  </si>
  <si>
    <t>60% HCFC-22 , 25% HCFC-124 , 15% HCFC-142b</t>
  </si>
  <si>
    <t>R-410A</t>
  </si>
  <si>
    <t>50% HFC-32 , 50% HFC-125</t>
  </si>
  <si>
    <t>R-410B</t>
  </si>
  <si>
    <t xml:space="preserve">45% HFC-32 , 55% HFC-125 </t>
  </si>
  <si>
    <t>R-411A</t>
  </si>
  <si>
    <t>87.5% HCFC-22 , 11 HFC-152a , 1.5% propylene</t>
  </si>
  <si>
    <t>R-411B</t>
  </si>
  <si>
    <t>94% HCFC-22 , 3% HFC-152a , 3% propylene</t>
  </si>
  <si>
    <t>R-413A</t>
  </si>
  <si>
    <t>88% HFC-134a , 9% PFC-218 , 3% isobutane</t>
  </si>
  <si>
    <t>R-414A</t>
  </si>
  <si>
    <t>51% HCFC-22 , 28.5% HCFC-124 , 16.5% HCFC-142b</t>
  </si>
  <si>
    <t>R-414B</t>
  </si>
  <si>
    <t>5% HCFC-22 , 39% HCFC-124 , 9.5% HCFC-142b</t>
  </si>
  <si>
    <t>R-417A</t>
  </si>
  <si>
    <t>46.6% HFC-125 , 5% HFC-134a , 3.4% butane</t>
  </si>
  <si>
    <t>R-422A</t>
  </si>
  <si>
    <t>85.1% HFC-125 , 11.5% HFC-134a , 3.4% isobutane</t>
  </si>
  <si>
    <t>R-422D</t>
  </si>
  <si>
    <t>65.1% HFC-125 , 31.5% HFC-134a , 3.4% isobutane</t>
  </si>
  <si>
    <t>R-423A</t>
  </si>
  <si>
    <t xml:space="preserve">47.5% HFC-227ea , 52.5% HFC-134a ,  </t>
  </si>
  <si>
    <t>R-424A</t>
  </si>
  <si>
    <t>50.5% HFC-125, 47% HFC-134a, 2.5% butane/pentane</t>
  </si>
  <si>
    <t>R-426A</t>
  </si>
  <si>
    <t>5.1% HFC-125, 93% HFC-134a, 1.9% butane/pentane</t>
  </si>
  <si>
    <t>R-428A</t>
  </si>
  <si>
    <t>77.5% HFC-125 , 2% HFC-143a , 1.9% isobutane</t>
  </si>
  <si>
    <t>R-434A</t>
  </si>
  <si>
    <t>63.2% HFC-125, 16% HFC-134a, 18% HFC-143a, 2.8% isobutane</t>
  </si>
  <si>
    <t>R-500</t>
  </si>
  <si>
    <t>73.8% CFC-12 , 26.2% HFC-152a , 48.8% HCFC-22</t>
  </si>
  <si>
    <t>R-502</t>
  </si>
  <si>
    <t xml:space="preserve">48.8% HCFC-22 , 51.2% CFC-115 </t>
  </si>
  <si>
    <t>R-504</t>
  </si>
  <si>
    <t>48.2% HFC-32 , 51.8% CFC-115</t>
  </si>
  <si>
    <t>R-507</t>
  </si>
  <si>
    <t>5% HFC-125 , 5% HFC143a</t>
  </si>
  <si>
    <t>R-508A</t>
  </si>
  <si>
    <t>39% HFC-23 , 61% PFC-116</t>
  </si>
  <si>
    <t>R-508B</t>
  </si>
  <si>
    <t>46% HFC-23 , 54% PFC-116</t>
  </si>
  <si>
    <r>
      <rPr>
        <b/>
        <sz val="9"/>
        <rFont val="Arial"/>
        <family val="2"/>
      </rPr>
      <t>Source:</t>
    </r>
    <r>
      <rPr>
        <sz val="9"/>
        <rFont val="Arial"/>
        <family val="2"/>
      </rPr>
      <t xml:space="preserve"> 
100-year GWPs from IPCC Fourth Assessment Report (AR4), 2007.  See the source note to Table 13 for further explanation. GWPs of blended refrigerants are based on their HFC and PFC constituents, which are based on data from http://www.epa.gov/ozone/snap/refrigerants/refblend.html.</t>
    </r>
  </si>
  <si>
    <t>Sheet</t>
  </si>
  <si>
    <t>Table</t>
  </si>
  <si>
    <t>Col</t>
  </si>
  <si>
    <t>GREET1 EF</t>
  </si>
  <si>
    <t>GREET1 Electric</t>
  </si>
  <si>
    <t>GREET1 Results</t>
  </si>
  <si>
    <t>GREET1 JetFuel_WTWa</t>
  </si>
  <si>
    <t>EF Hub</t>
  </si>
  <si>
    <t>Column or Row Name</t>
  </si>
  <si>
    <t>Coal and Coke: Mixed (Electric Power Sector)</t>
  </si>
  <si>
    <t>Coal and Coke: Lignite Coal</t>
  </si>
  <si>
    <t>CO2, CH4, N2O</t>
  </si>
  <si>
    <t>E, F, G</t>
  </si>
  <si>
    <t>Coal and Coke: Mixed (Commercial Sector)</t>
  </si>
  <si>
    <t>Distallate Fuel Oil No. 2</t>
  </si>
  <si>
    <t>all except steel</t>
  </si>
  <si>
    <t>Coal and Coke: Mixed (Industrial Sector)</t>
  </si>
  <si>
    <t>Coal and Coke: Mixed (Industrial Coking)</t>
  </si>
  <si>
    <t>In the Electricity sector, for non-CO2, -CH4, and -N2O pollutants, we use values from GREET1's</t>
  </si>
  <si>
    <t>For NOx, and SOx, we use the ratio of weighted emissions factors for different plant types</t>
  </si>
  <si>
    <t>We use a two part process for customizing some emissions factors for hard coal and lignite in the power sector.</t>
  </si>
  <si>
    <t>Heating Value Adjustment (only for GREET values)</t>
  </si>
  <si>
    <t>We use emission intensities by pollutant by fuel from EPA or the GREET1 model, which</t>
  </si>
  <si>
    <t>provide different intensities depending on which technology is burning a given</t>
  </si>
  <si>
    <t>Environmental Protection Agency</t>
  </si>
  <si>
    <t>Emissions Factors for Greenhouse Gas Inventories</t>
  </si>
  <si>
    <t>https://www.epa.gov/sites/production/files/2018-03/documents/emission-factors_mar_2018_0.pdf</t>
  </si>
  <si>
    <t>All Other Emissions Factors</t>
  </si>
  <si>
    <t>Lignite/Hard Coal Multipliers for NOx, SOx</t>
  </si>
  <si>
    <t>CO2, CH4, and N2O Emissions Factors For Non-Biofuels</t>
  </si>
  <si>
    <t>Gallons per barrel</t>
  </si>
  <si>
    <t>Motor gasoline (BTU per gallon)</t>
  </si>
  <si>
    <t>Diesel fuel (BTU per gallon)</t>
  </si>
  <si>
    <t>Jet fuel (BTU per gallon)</t>
  </si>
  <si>
    <t>Natural gas (BTU per scf)</t>
  </si>
  <si>
    <t>Heat Contents of Fuels used in transportation sector calculations</t>
  </si>
  <si>
    <t>Appendix G</t>
  </si>
  <si>
    <t>https://www.eia.gov/outlooks/aeo/pdf/appg.pdf</t>
  </si>
  <si>
    <t>Heat contents</t>
  </si>
  <si>
    <t>CH4, N2O</t>
  </si>
  <si>
    <t>D</t>
  </si>
  <si>
    <t>gallon, the CH4 and N2O calculations rely on reported emissions factors for stationary sources.</t>
  </si>
  <si>
    <t xml:space="preserve">Because EPA's Mobile Combustion tables report CH4 and N2O emissions per mile rather than per </t>
  </si>
  <si>
    <t>kerosene</t>
  </si>
  <si>
    <t>heavy or residual fuel oil</t>
  </si>
  <si>
    <t>LPG propane or butane</t>
  </si>
  <si>
    <t>hydrogen</t>
  </si>
  <si>
    <t>M</t>
  </si>
  <si>
    <t>Residual Oil: Commercial Boiler</t>
  </si>
  <si>
    <t>LPG: Commercial Boiler</t>
  </si>
  <si>
    <t>BE</t>
  </si>
  <si>
    <t>Hydrogen: Boiler</t>
  </si>
  <si>
    <t>crude oil</t>
  </si>
  <si>
    <t>W</t>
  </si>
  <si>
    <t>Y</t>
  </si>
  <si>
    <t>Crude: Industrial Boiler</t>
  </si>
  <si>
    <t>Residual Oil: Industrial Boiler</t>
  </si>
  <si>
    <t>LPG: Industrial Boiler</t>
  </si>
  <si>
    <t>steel</t>
  </si>
  <si>
    <t>Residual fuel oil (BTU per gal)</t>
  </si>
  <si>
    <t>LPG (BTU per gal)</t>
  </si>
  <si>
    <t>Hydrogen can either be combusted or used to power a fuel cell.  When combusted,</t>
  </si>
  <si>
    <t>hydrogen generates high temperatures that break apart some of the N2 molecules in</t>
  </si>
  <si>
    <t>We assume that in non-transportation sectors, hydrogen is predominantly combusted,</t>
  </si>
  <si>
    <t>the air, forming NOx.  When used in a fuel cell, no high temperatures are generated,</t>
  </si>
  <si>
    <t>so we assume no NOx is formed.</t>
  </si>
  <si>
    <t>and we use GREET emissions factors, which include NOx emissions.</t>
  </si>
  <si>
    <t>In the Transportation sector, we assume hydrogen is combusted in ships and in rail</t>
  </si>
  <si>
    <t>locomotives that use hydrogen, and hydrogen is used to power a fuel cell in on-road</t>
  </si>
  <si>
    <t>vehicles that use hydrogen.</t>
  </si>
  <si>
    <t>Liquified Petroleum Gases (LPG)</t>
  </si>
  <si>
    <t>rail, ships</t>
  </si>
  <si>
    <t>Heavy Heavy-Duty Truck: LPG</t>
  </si>
  <si>
    <t>AJ</t>
  </si>
  <si>
    <t>AA</t>
  </si>
  <si>
    <t>Locomotive: Hydrogen</t>
  </si>
  <si>
    <t>Ocean Tanker: Hydrogen</t>
  </si>
  <si>
    <t>U</t>
  </si>
  <si>
    <t>I</t>
  </si>
  <si>
    <t>E</t>
  </si>
  <si>
    <t>Locomotive: LPG</t>
  </si>
  <si>
    <t>Barge: Residual Fuel Oil</t>
  </si>
  <si>
    <t>Ocean Tanker: LPG</t>
  </si>
  <si>
    <t>Ocean Tanker: Bunker Fuel</t>
  </si>
  <si>
    <t>LDVs, motorbikes</t>
  </si>
  <si>
    <t>Ocean Tanker: Diesel</t>
  </si>
  <si>
    <t>Ocean Tanker: Natural Gas</t>
  </si>
  <si>
    <t>municipal solid waste</t>
  </si>
  <si>
    <t>https://www3.epa.gov/ttnchie1/ap42/ch01/final/c01s01.pdf</t>
  </si>
  <si>
    <t>https://www3.epa.gov/ttnchie1/ap42/ch01/final/c01s07.pdf</t>
  </si>
  <si>
    <t>Pollutant Emissions Intensity (g pollutant/BTU)</t>
  </si>
  <si>
    <t>GCI ICE Vehicles</t>
  </si>
  <si>
    <t>Low Octane Gasoline-Like Fuel</t>
  </si>
  <si>
    <t>GCI - Low Octane Fuel (LOF)</t>
  </si>
  <si>
    <t>RNAVGCILOF</t>
  </si>
  <si>
    <t>CIDI - NRP-derived Diesel</t>
  </si>
  <si>
    <t>RNAVNRPDIESELCIDI</t>
  </si>
  <si>
    <t>SI - RG via CFP</t>
  </si>
  <si>
    <t>RNAVCFPSI</t>
  </si>
  <si>
    <t>SI - High Octane Fuel (E10)</t>
  </si>
  <si>
    <t>RNAVHOF10SI</t>
  </si>
  <si>
    <t>CIDI Vehicle: NRP-derived Diesel</t>
  </si>
  <si>
    <t>GCI Vehicle: Low Octane Gasoline-Like Fuel</t>
  </si>
  <si>
    <t>CH5</t>
  </si>
  <si>
    <t>High Octane Fuel Vehicle: HOF E11</t>
  </si>
  <si>
    <t>High Octane Fuel Vehicle: HOF E26</t>
  </si>
  <si>
    <t>High Octane Fuel Vehicle: HOF E41</t>
  </si>
  <si>
    <t>Grid-Connected SI PHEV: G.H2 (Central Plants, NA NG) and Electricity (U.S. Mix)</t>
  </si>
  <si>
    <t>FCV: G.H2, Central Plants, NA NG</t>
  </si>
  <si>
    <t>Grid-Connected FC PHEV: G.H2 (Central Plants, NA NG) and Electricity (U.S. Mix)</t>
  </si>
  <si>
    <t>SI Vehicle: Blended feedstock-based RG100 via Ex Situ Catalytic Fast Pyrolysis (CFP)</t>
  </si>
  <si>
    <t>G.H2 ICE Vehicle, Central Plants, NA NG</t>
  </si>
  <si>
    <t>Grid-Independent SI ICE HEV: G.H2, Central Plants, NA NG</t>
  </si>
  <si>
    <t>Refinery Catalyst coke</t>
  </si>
  <si>
    <t>NG combusted in SMR</t>
  </si>
  <si>
    <t>Steam Cracker Furnace</t>
  </si>
  <si>
    <t>Fludized Catalytic Bed (FCC) unit</t>
  </si>
  <si>
    <t>With steamSMR Fuels Combustion</t>
  </si>
  <si>
    <t>Biogenic CO2</t>
  </si>
  <si>
    <t>Heavy Heavy-Duty Truck: Diesel as Baseline Fuel</t>
  </si>
  <si>
    <t>Medium Heavy-Duty Truck: Diesel as Baseline Fuel</t>
  </si>
  <si>
    <t>Refuse Truck Emission Factors (g/mi.)</t>
  </si>
  <si>
    <t>Clean Pine farming</t>
  </si>
  <si>
    <t>Carinata farming</t>
  </si>
  <si>
    <t>Steam</t>
  </si>
  <si>
    <t>Cracker Furnace</t>
  </si>
  <si>
    <t>Electricity Generation Mixes</t>
  </si>
  <si>
    <t>Other Power Plants' Electricity Generation Mixes</t>
  </si>
  <si>
    <t xml:space="preserve"> Power Plant Energy Conversion Efficiencies </t>
  </si>
  <si>
    <t>2.3) Combined Heat and Power Generation Technologies</t>
  </si>
  <si>
    <t>Natural Gas-Fired Combined Heat and Power Plants (CHP)</t>
  </si>
  <si>
    <t>Equivalent electric efficiency using fuel allocated to power generation</t>
  </si>
  <si>
    <t xml:space="preserve">Overall Plant Energy Conversion Efficiency </t>
  </si>
  <si>
    <t>Coal-Fired Combined Heat and Power Plants (CHP)</t>
  </si>
  <si>
    <t>2.4) Power Generation Technologies with Carbon Capture and Storage (CCS)</t>
  </si>
  <si>
    <t xml:space="preserve">Power Plant Energy Conversion Efficiency </t>
  </si>
  <si>
    <t xml:space="preserve">Percentage of Captured CO2 </t>
  </si>
  <si>
    <t>Efficiency of Auxilliary NG plant</t>
  </si>
  <si>
    <t xml:space="preserve">     Integrated CCS design</t>
  </si>
  <si>
    <t>Theta</t>
  </si>
  <si>
    <t xml:space="preserve">     Auxiliary (power-matched) NG turbine for CCS</t>
  </si>
  <si>
    <t>Epsi</t>
  </si>
  <si>
    <t>NGCC</t>
  </si>
  <si>
    <t>User-Inputted Emission Factors for Stationary Use (Default Data Here Are Emission Factors for EPA Database [g/kWh])</t>
  </si>
  <si>
    <t>User-Inputted Emission Factors for Transportation Use (Default Data Here Are Emission Factors for EPA Database [g/kWh])</t>
  </si>
  <si>
    <t>NG-Fired Combined Cycle Power Plant with CCS (integrated design)</t>
  </si>
  <si>
    <t>NG-Fired Combined Cycle Power Plant with CCS (GT auxiliary)</t>
  </si>
  <si>
    <t>NG-Fired Combined Cycle (CHP) Power Plant</t>
  </si>
  <si>
    <t>NG-Fired Boiler (CHP) Power Plant</t>
  </si>
  <si>
    <t>NG Simple-Cycle Gas Turbine (CHP) Power Plant</t>
  </si>
  <si>
    <t>Coal-Fired Boiler Power Plant with CCS (integrated design)</t>
  </si>
  <si>
    <t>Coal-Fired Boiler Power Plant with CCS  (GT auxiliary)</t>
  </si>
  <si>
    <t>Coal-Fired Boiler (CHP) Power Plant</t>
  </si>
  <si>
    <t>Coal-Fired Boiler Power Plant with CCS (GT auxiliary)</t>
  </si>
  <si>
    <t>Fuel Cycle (w/o Infrastructure)</t>
  </si>
  <si>
    <t>Congo for Cobalt Production</t>
  </si>
  <si>
    <t>Wind</t>
  </si>
  <si>
    <t>Korea</t>
  </si>
  <si>
    <t>Europe</t>
  </si>
  <si>
    <t>EU AL</t>
  </si>
  <si>
    <t>China AL</t>
  </si>
  <si>
    <t>Japan AL</t>
  </si>
  <si>
    <t>Korea AL</t>
  </si>
  <si>
    <t>Al Average</t>
  </si>
  <si>
    <t xml:space="preserve">  Default values from times series or user input</t>
  </si>
  <si>
    <t>U.S. conventional diesel</t>
  </si>
  <si>
    <t>CA diesel</t>
  </si>
  <si>
    <t>Low Octane Gasoline-Like Fuel (LOF)</t>
  </si>
  <si>
    <t>Renewable Gasoline (Ex Situ CFP)</t>
  </si>
  <si>
    <t>Catalyst Coke</t>
  </si>
  <si>
    <t>Clean Pine</t>
  </si>
  <si>
    <t>Asphalt</t>
  </si>
  <si>
    <t>Length</t>
  </si>
  <si>
    <t>mm</t>
  </si>
  <si>
    <t>m</t>
  </si>
  <si>
    <t>ft</t>
  </si>
  <si>
    <t>mi</t>
  </si>
  <si>
    <t>HR Jet from Soybean</t>
  </si>
  <si>
    <t>Passenger Aircraft, Single Aisle (SA): HR Jet from Soybean</t>
  </si>
  <si>
    <t>Passenger Aircraft, Single Aisle (SA): 50% SPK in a Blend of HR Jet from Soybean with Petroleum Ultra Low Sulfur Jet</t>
  </si>
  <si>
    <t>Passenger Aircraft, Small Twin Aisle (STA): HR Jet from Soybean</t>
  </si>
  <si>
    <t>Passenger Aircraft, Small Twin Aisle (STA): 50% SPK in a Blend of HR Jet from Soybean with Petroleum Ultra Low Sulfur Jet</t>
  </si>
  <si>
    <t>Passenger Aircraft, Large Twin Aisle (LTA): HR Jet from Soybean</t>
  </si>
  <si>
    <t>Passenger Aircraft, Large Twin Aisle (LTA): 50% SPK in a Blend of HR Jet from Soybean with Petroleum Ultra Low Sulfur Jet</t>
  </si>
  <si>
    <t>Passenger Aircraft, Large Quad (LQ): HR Jet from Soybean</t>
  </si>
  <si>
    <t>Passenger Aircraft, Large Quad (LQ): 50% SPK in a Blend of HR Jet from Soybean with Petroleum Ultra Low Sulfur Jet</t>
  </si>
  <si>
    <t>Passenger Aircraft, Regional Jet (RJ): HR Jet from Soybean</t>
  </si>
  <si>
    <t>Passenger Aircraft, Regional Jet (RJ): 50% SPK in a Blend of HR Jet from Soybean with Petroleum Ultra Low Sulfur Jet</t>
  </si>
  <si>
    <t>Passenger Aircraft, Business Jet (BJ): HR Jet from Soybean</t>
  </si>
  <si>
    <t>Passenger Aircraft, Business Jet (BJ): 50% SPK in a Blend of HR Jet from Soybean with Petroleum Ultra Low Sulfur Jet</t>
  </si>
  <si>
    <t>Freight Aircraft, Single Aisle (SA): HR Jet from Soybean</t>
  </si>
  <si>
    <t>Freight Aircraft, Single Aisle (SA): 50% SPK in a Blend of HR Jet from Soybean with Petroleum Ultra Low Sulfur Jet</t>
  </si>
  <si>
    <t>Freight Aircraft, Small Twin Aisle (STA-F): HR Jet from Soybean</t>
  </si>
  <si>
    <t>Freight Aircraft, Small Twin Aisle (STA-F): 50% SPK in a Blend of HR Jet from Soybean with Petroleum Ultra Low Sulfur Jet</t>
  </si>
  <si>
    <t>Freight Aircraft, Large Twin Aisle (LTA-F): HR Jet from Soybean</t>
  </si>
  <si>
    <t>Freight Aircraft, Large Twin Aisle (LTA-F): 50% SPK in a Blend of HR Jet from Soybean with Petroleum Ultra Low Sulfur Jet</t>
  </si>
  <si>
    <t>Freight Aircraft, Large Quad (LQ-F): HR Jet from Soybean</t>
  </si>
  <si>
    <t>Freight Aircraft, Large Quad (LQ-F): 50% SPK in a Blend of HR Jet from Soybean with Petroleum Ultra Low Sulfur Jet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</si>
</sst>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9">
    <numFmt numFmtId="43" formatCode="_(* #,##0.00_);_(* \(#,##0.00\);_(* &quot;-&quot;??_);_(@_)"/>
    <numFmt numFmtId="164" formatCode="#,##0.000"/>
    <numFmt numFmtId="165" formatCode="0.0%"/>
    <numFmt numFmtId="166" formatCode="0.0"/>
    <numFmt numFmtId="167" formatCode="0.000"/>
    <numFmt numFmtId="168" formatCode="0.00000%"/>
    <numFmt numFmtId="169" formatCode="0.000%"/>
    <numFmt numFmtId="170" formatCode="0.000000000"/>
    <numFmt numFmtId="171" formatCode="0.000000"/>
    <numFmt numFmtId="172" formatCode="#,##0.0"/>
    <numFmt numFmtId="173" formatCode="0.0000%"/>
    <numFmt numFmtId="174" formatCode="#,##0.000000"/>
    <numFmt numFmtId="175" formatCode="0.0000"/>
    <numFmt numFmtId="176" formatCode="#,##0.0000"/>
    <numFmt numFmtId="177" formatCode="#,##0.000000000"/>
    <numFmt numFmtId="178" formatCode="#,##0.0000000000"/>
    <numFmt numFmtId="179" formatCode="#,##0.0000000"/>
    <numFmt numFmtId="180" formatCode="_(* #,##0_);_(* \(#,##0\);_(* &quot;-&quot;??_);_(@_)"/>
    <numFmt numFmtId="181" formatCode="_(* #,##0.0_);_(* \(#,##0.0\);_(* &quot;-&quot;??_);_(@_)"/>
    <numFmt numFmtId="182" formatCode="_(* #,##0.000_);_(* \(#,##0.000\);_(* &quot;-&quot;??_);_(@_)"/>
    <numFmt numFmtId="183" formatCode="0.0E+00"/>
    <numFmt numFmtId="184" formatCode="_(* #,##0.000000_);_(* \(#,##0.000000\);_(* &quot;-&quot;??_);_(@_)"/>
    <numFmt numFmtId="185" formatCode="_(* #,##0.00000_);_(* \(#,##0.00000\);_(* &quot;-&quot;??_);_(@_)"/>
    <numFmt numFmtId="186" formatCode="_(* #,##0.0000_);_(* \(#,##0.0000\);_(* &quot;-&quot;??_);_(@_)"/>
    <numFmt numFmtId="187" formatCode="_(* #,##0.00_);_(* \(#,##0.00\);_(@_)"/>
    <numFmt numFmtId="188" formatCode="_-* #,##0.00_-;\-* #,##0.00_-;_-* &quot;-&quot;??_-;_-@_-"/>
    <numFmt numFmtId="189" formatCode="_(* #,##0.0000_);_(* \(#,##0.0000\);_(@_)"/>
    <numFmt numFmtId="190" formatCode="_(* #,##0_);_(* \(#,##0\);_(@_)"/>
    <numFmt numFmtId="191" formatCode="0.000000000_);\(0.000000000\)"/>
  </numFmts>
  <fonts count="47">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b/>
      <sz val="12"/>
      <name val="Arial"/>
      <family val="2"/>
    </font>
    <font>
      <b/>
      <sz val="11"/>
      <name val="Arial"/>
      <family val="2"/>
    </font>
    <font>
      <b/>
      <sz val="10"/>
      <name val="Arial"/>
      <family val="2"/>
    </font>
    <font>
      <sz val="10"/>
      <name val="Arial"/>
      <family val="2"/>
    </font>
    <font>
      <sz val="8"/>
      <color indexed="81"/>
      <name val="Tahoma"/>
      <family val="2"/>
    </font>
    <font>
      <b/>
      <sz val="10"/>
      <color indexed="81"/>
      <name val="Tahoma"/>
      <family val="2"/>
    </font>
    <font>
      <b/>
      <sz val="9"/>
      <color indexed="81"/>
      <name val="Tahoma"/>
      <family val="2"/>
    </font>
    <font>
      <sz val="9"/>
      <color indexed="81"/>
      <name val="Tahoma"/>
      <family val="2"/>
    </font>
    <font>
      <sz val="10"/>
      <color theme="0"/>
      <name val="Arial"/>
      <family val="2"/>
    </font>
    <font>
      <sz val="8"/>
      <color indexed="81"/>
      <name val="Arial"/>
      <family val="2"/>
    </font>
    <font>
      <sz val="10"/>
      <color indexed="81"/>
      <name val="Tahoma"/>
      <family val="2"/>
    </font>
    <font>
      <b/>
      <sz val="10"/>
      <color indexed="10"/>
      <name val="Arial"/>
      <family val="2"/>
    </font>
    <font>
      <b/>
      <sz val="8.5"/>
      <name val="Arial"/>
      <family val="2"/>
    </font>
    <font>
      <sz val="10"/>
      <color indexed="8"/>
      <name val="Arial"/>
      <family val="2"/>
    </font>
    <font>
      <sz val="8.5"/>
      <color indexed="8"/>
      <name val="Arial"/>
      <family val="2"/>
    </font>
    <font>
      <sz val="8.5"/>
      <color theme="1"/>
      <name val="Arial"/>
      <family val="2"/>
    </font>
    <font>
      <b/>
      <sz val="10"/>
      <color indexed="8"/>
      <name val="Arial"/>
      <family val="2"/>
    </font>
    <font>
      <sz val="11"/>
      <name val="Calibri"/>
      <family val="2"/>
      <scheme val="minor"/>
    </font>
    <font>
      <sz val="11"/>
      <color theme="0" tint="-0.249977111117893"/>
      <name val="Calibri"/>
      <family val="2"/>
      <scheme val="minor"/>
    </font>
    <font>
      <sz val="10"/>
      <name val="Verdana"/>
      <family val="2"/>
    </font>
    <font>
      <b/>
      <sz val="16"/>
      <name val="Arial"/>
      <family val="2"/>
    </font>
    <font>
      <b/>
      <sz val="14"/>
      <color rgb="FFFF0000"/>
      <name val="Arial"/>
      <family val="2"/>
    </font>
    <font>
      <sz val="9"/>
      <name val="Arial"/>
      <family val="2"/>
    </font>
    <font>
      <vertAlign val="subscript"/>
      <sz val="10"/>
      <name val="Arial"/>
      <family val="2"/>
    </font>
    <font>
      <sz val="10"/>
      <color rgb="FFFF0000"/>
      <name val="Arial"/>
      <family val="2"/>
    </font>
    <font>
      <b/>
      <sz val="9"/>
      <name val="Arial"/>
      <family val="2"/>
    </font>
    <font>
      <b/>
      <vertAlign val="subscript"/>
      <sz val="10"/>
      <name val="Arial"/>
      <family val="2"/>
    </font>
    <font>
      <b/>
      <sz val="10"/>
      <color theme="5"/>
      <name val="Arial"/>
      <family val="2"/>
    </font>
    <font>
      <b/>
      <vertAlign val="subscript"/>
      <sz val="9"/>
      <name val="Arial"/>
      <family val="2"/>
    </font>
    <font>
      <sz val="9"/>
      <color indexed="10"/>
      <name val="Arial"/>
      <family val="2"/>
    </font>
    <font>
      <u/>
      <sz val="10"/>
      <color indexed="12"/>
      <name val="Verdana"/>
      <family val="2"/>
    </font>
    <font>
      <u/>
      <sz val="10"/>
      <name val="Arial"/>
      <family val="2"/>
    </font>
    <font>
      <u/>
      <sz val="9"/>
      <color indexed="12"/>
      <name val="Arial"/>
      <family val="2"/>
    </font>
    <font>
      <b/>
      <vertAlign val="subscript"/>
      <sz val="12"/>
      <name val="Arial"/>
      <family val="2"/>
    </font>
    <font>
      <vertAlign val="subscript"/>
      <sz val="9"/>
      <name val="Arial"/>
      <family val="2"/>
    </font>
    <font>
      <sz val="10"/>
      <color rgb="FF00B050"/>
      <name val="Arial"/>
      <family val="2"/>
    </font>
    <font>
      <i/>
      <sz val="8"/>
      <name val="Arial"/>
      <family val="2"/>
    </font>
    <font>
      <sz val="4"/>
      <name val="Arial"/>
      <family val="2"/>
    </font>
    <font>
      <vertAlign val="superscript"/>
      <sz val="10"/>
      <name val="Arial"/>
      <family val="2"/>
    </font>
    <font>
      <vertAlign val="superscript"/>
      <sz val="9"/>
      <name val="Arial"/>
      <family val="2"/>
    </font>
    <font>
      <vertAlign val="superscript"/>
      <sz val="9"/>
      <name val="Geneva"/>
    </font>
    <font>
      <sz val="8"/>
      <name val="Arial"/>
      <family val="2"/>
    </font>
    <font>
      <b/>
      <sz val="11"/>
      <color indexed="8"/>
      <name val="Calibri"/>
      <family val="2"/>
      <scheme val="minor"/>
    </font>
  </fonts>
  <fills count="30">
    <fill>
      <patternFill patternType="none"/>
    </fill>
    <fill>
      <patternFill patternType="gray125"/>
    </fill>
    <fill>
      <patternFill patternType="solid">
        <fgColor theme="1" tint="0.24994659260841701"/>
        <bgColor indexed="64"/>
      </patternFill>
    </fill>
    <fill>
      <patternFill patternType="solid">
        <fgColor indexed="13"/>
        <bgColor indexed="64"/>
      </patternFill>
    </fill>
    <fill>
      <patternFill patternType="solid">
        <fgColor rgb="FFFFFF00"/>
        <bgColor indexed="64"/>
      </patternFill>
    </fill>
    <fill>
      <patternFill patternType="solid">
        <fgColor theme="1" tint="0.249977111117893"/>
        <bgColor indexed="64"/>
      </patternFill>
    </fill>
    <fill>
      <patternFill patternType="solid">
        <fgColor rgb="FF00FF00"/>
        <bgColor indexed="64"/>
      </patternFill>
    </fill>
    <fill>
      <patternFill patternType="solid">
        <fgColor theme="0" tint="-0.249977111117893"/>
        <bgColor indexed="64"/>
      </patternFill>
    </fill>
    <fill>
      <patternFill patternType="solid">
        <fgColor rgb="FFFF8080"/>
        <bgColor indexed="64"/>
      </patternFill>
    </fill>
    <fill>
      <patternFill patternType="solid">
        <fgColor indexed="29"/>
        <bgColor indexed="64"/>
      </patternFill>
    </fill>
    <fill>
      <patternFill patternType="solid">
        <fgColor rgb="FF00FF00"/>
        <bgColor indexed="9"/>
      </patternFill>
    </fill>
    <fill>
      <patternFill patternType="solid">
        <fgColor rgb="FFFFFF00"/>
        <bgColor indexed="9"/>
      </patternFill>
    </fill>
    <fill>
      <patternFill patternType="solid">
        <fgColor theme="1" tint="0.34998626667073579"/>
        <bgColor indexed="64"/>
      </patternFill>
    </fill>
    <fill>
      <patternFill patternType="solid">
        <fgColor indexed="13"/>
        <bgColor indexed="9"/>
      </patternFill>
    </fill>
    <fill>
      <patternFill patternType="solid">
        <fgColor theme="8"/>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rgb="FFF79D53"/>
        <bgColor indexed="64"/>
      </patternFill>
    </fill>
    <fill>
      <patternFill patternType="solid">
        <fgColor theme="5" tint="0.79998168889431442"/>
        <bgColor indexed="64"/>
      </patternFill>
    </fill>
    <fill>
      <patternFill patternType="solid">
        <fgColor rgb="FFCFEAF7"/>
        <bgColor indexed="64"/>
      </patternFill>
    </fill>
    <fill>
      <patternFill patternType="solid">
        <fgColor rgb="FFFFC000"/>
        <bgColor indexed="64"/>
      </patternFill>
    </fill>
    <fill>
      <patternFill patternType="solid">
        <fgColor indexed="9"/>
        <bgColor indexed="64"/>
      </patternFill>
    </fill>
    <fill>
      <patternFill patternType="solid">
        <fgColor indexed="51"/>
        <bgColor indexed="64"/>
      </patternFill>
    </fill>
    <fill>
      <patternFill patternType="solid">
        <fgColor theme="0"/>
        <bgColor indexed="64"/>
      </patternFill>
    </fill>
    <fill>
      <patternFill patternType="solid">
        <fgColor indexed="45"/>
        <bgColor indexed="64"/>
      </patternFill>
    </fill>
    <fill>
      <patternFill patternType="solid">
        <fgColor indexed="43"/>
        <bgColor indexed="64"/>
      </patternFill>
    </fill>
    <fill>
      <patternFill patternType="solid">
        <fgColor indexed="44"/>
        <bgColor indexed="64"/>
      </patternFill>
    </fill>
    <fill>
      <patternFill patternType="solid">
        <fgColor indexed="22"/>
        <bgColor indexed="64"/>
      </patternFill>
    </fill>
    <fill>
      <patternFill patternType="solid">
        <fgColor indexed="41"/>
        <bgColor indexed="64"/>
      </patternFill>
    </fill>
    <fill>
      <patternFill patternType="solid">
        <fgColor rgb="FFFFFF99"/>
        <bgColor indexed="64"/>
      </patternFill>
    </fill>
  </fills>
  <borders count="69">
    <border>
      <left/>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auto="1"/>
      </right>
      <top style="thin">
        <color auto="1"/>
      </top>
      <bottom/>
      <diagonal/>
    </border>
    <border>
      <left/>
      <right style="thin">
        <color auto="1"/>
      </right>
      <top/>
      <bottom/>
      <diagonal/>
    </border>
    <border>
      <left/>
      <right/>
      <top style="thin">
        <color auto="1"/>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hair">
        <color indexed="64"/>
      </left>
      <right style="hair">
        <color indexed="64"/>
      </right>
      <top style="hair">
        <color indexed="64"/>
      </top>
      <bottom style="hair">
        <color indexed="64"/>
      </bottom>
      <diagonal/>
    </border>
    <border>
      <left style="medium">
        <color indexed="64"/>
      </left>
      <right style="medium">
        <color indexed="64"/>
      </right>
      <top style="medium">
        <color indexed="64"/>
      </top>
      <bottom style="medium">
        <color indexed="64"/>
      </bottom>
      <diagonal/>
    </border>
    <border>
      <left style="medium">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medium">
        <color auto="1"/>
      </top>
      <bottom style="thin">
        <color auto="1"/>
      </bottom>
      <diagonal/>
    </border>
    <border>
      <left style="medium">
        <color auto="1"/>
      </left>
      <right/>
      <top/>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diagonal/>
    </border>
    <border>
      <left/>
      <right style="medium">
        <color auto="1"/>
      </right>
      <top/>
      <bottom/>
      <diagonal/>
    </border>
    <border>
      <left style="medium">
        <color auto="1"/>
      </left>
      <right style="thin">
        <color auto="1"/>
      </right>
      <top style="thin">
        <color auto="1"/>
      </top>
      <bottom style="thin">
        <color auto="1"/>
      </bottom>
      <diagonal/>
    </border>
    <border>
      <left style="medium">
        <color auto="1"/>
      </left>
      <right style="thin">
        <color auto="1"/>
      </right>
      <top/>
      <bottom/>
      <diagonal/>
    </border>
    <border>
      <left/>
      <right/>
      <top/>
      <bottom style="medium">
        <color auto="1"/>
      </bottom>
      <diagonal/>
    </border>
    <border>
      <left style="thin">
        <color auto="1"/>
      </left>
      <right style="thin">
        <color auto="1"/>
      </right>
      <top style="thin">
        <color auto="1"/>
      </top>
      <bottom style="medium">
        <color auto="1"/>
      </bottom>
      <diagonal/>
    </border>
    <border>
      <left/>
      <right style="medium">
        <color auto="1"/>
      </right>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top style="medium">
        <color auto="1"/>
      </top>
      <bottom/>
      <diagonal/>
    </border>
    <border>
      <left style="medium">
        <color auto="1"/>
      </left>
      <right/>
      <top/>
      <bottom style="medium">
        <color auto="1"/>
      </bottom>
      <diagonal/>
    </border>
    <border>
      <left style="medium">
        <color auto="1"/>
      </left>
      <right style="thin">
        <color auto="1"/>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bottom/>
      <diagonal/>
    </border>
    <border>
      <left style="thin">
        <color auto="1"/>
      </left>
      <right style="medium">
        <color auto="1"/>
      </right>
      <top style="thin">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top style="medium">
        <color auto="1"/>
      </top>
      <bottom/>
      <diagonal/>
    </border>
    <border>
      <left/>
      <right style="thin">
        <color auto="1"/>
      </right>
      <top style="medium">
        <color auto="1"/>
      </top>
      <bottom style="medium">
        <color auto="1"/>
      </bottom>
      <diagonal/>
    </border>
    <border>
      <left style="thin">
        <color auto="1"/>
      </left>
      <right/>
      <top style="medium">
        <color auto="1"/>
      </top>
      <bottom/>
      <diagonal/>
    </border>
    <border>
      <left style="thin">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thin">
        <color auto="1"/>
      </right>
      <top style="medium">
        <color auto="1"/>
      </top>
      <bottom style="thin">
        <color auto="1"/>
      </bottom>
      <diagonal/>
    </border>
    <border>
      <left style="thin">
        <color auto="1"/>
      </left>
      <right/>
      <top style="medium">
        <color auto="1"/>
      </top>
      <bottom style="thin">
        <color auto="1"/>
      </bottom>
      <diagonal/>
    </border>
    <border>
      <left/>
      <right style="medium">
        <color auto="1"/>
      </right>
      <top style="thin">
        <color auto="1"/>
      </top>
      <bottom style="thin">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right style="medium">
        <color auto="1"/>
      </right>
      <top style="thin">
        <color auto="1"/>
      </top>
      <bottom style="medium">
        <color auto="1"/>
      </bottom>
      <diagonal/>
    </border>
  </borders>
  <cellStyleXfs count="13">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applyNumberFormat="0" applyFill="0" applyBorder="0" applyAlignment="0" applyProtection="0"/>
    <xf numFmtId="0" fontId="7" fillId="0" borderId="0"/>
    <xf numFmtId="0" fontId="7" fillId="0" borderId="0"/>
    <xf numFmtId="0" fontId="7" fillId="0" borderId="16"/>
    <xf numFmtId="0" fontId="17"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34" fillId="0" borderId="0" applyNumberFormat="0" applyFill="0" applyBorder="0" applyAlignment="0" applyProtection="0">
      <alignment vertical="top"/>
      <protection locked="0"/>
    </xf>
    <xf numFmtId="9" fontId="7" fillId="0" borderId="0" applyFont="0" applyFill="0" applyBorder="0" applyAlignment="0" applyProtection="0"/>
  </cellStyleXfs>
  <cellXfs count="994">
    <xf numFmtId="0" fontId="0" fillId="0" borderId="0" xfId="0"/>
    <xf numFmtId="0" fontId="2" fillId="0" borderId="0" xfId="0" applyFont="1"/>
    <xf numFmtId="0" fontId="0" fillId="0" borderId="0" xfId="0" applyAlignment="1">
      <alignment horizontal="left"/>
    </xf>
    <xf numFmtId="0" fontId="3" fillId="0" borderId="0" xfId="3"/>
    <xf numFmtId="0" fontId="4" fillId="0" borderId="0" xfId="0" applyNumberFormat="1" applyFont="1" applyBorder="1" applyAlignment="1"/>
    <xf numFmtId="0" fontId="0" fillId="0" borderId="0" xfId="0" applyNumberFormat="1" applyFont="1" applyBorder="1" applyAlignment="1"/>
    <xf numFmtId="0" fontId="5" fillId="0" borderId="0" xfId="0" applyNumberFormat="1" applyFont="1" applyBorder="1" applyAlignment="1"/>
    <xf numFmtId="0" fontId="0" fillId="0" borderId="1" xfId="0" applyNumberFormat="1" applyFont="1" applyBorder="1" applyAlignment="1"/>
    <xf numFmtId="0" fontId="6" fillId="0" borderId="5" xfId="0" applyNumberFormat="1" applyFont="1" applyBorder="1" applyAlignment="1">
      <alignment horizontal="center"/>
    </xf>
    <xf numFmtId="0" fontId="6" fillId="0" borderId="5" xfId="0" applyNumberFormat="1" applyFont="1" applyFill="1" applyBorder="1" applyAlignment="1">
      <alignment horizontal="center"/>
    </xf>
    <xf numFmtId="0" fontId="6" fillId="0" borderId="5" xfId="0" applyNumberFormat="1" applyFont="1" applyFill="1" applyBorder="1" applyAlignment="1">
      <alignment horizontal="center" wrapText="1"/>
    </xf>
    <xf numFmtId="0" fontId="0" fillId="0" borderId="6" xfId="0" applyNumberFormat="1" applyFont="1" applyBorder="1" applyAlignment="1"/>
    <xf numFmtId="0" fontId="6" fillId="0" borderId="5" xfId="0" applyNumberFormat="1" applyFont="1" applyBorder="1" applyAlignment="1">
      <alignment horizontal="right" wrapText="1"/>
    </xf>
    <xf numFmtId="0" fontId="6" fillId="0" borderId="5" xfId="0" applyNumberFormat="1" applyFont="1" applyFill="1" applyBorder="1" applyAlignment="1">
      <alignment horizontal="right" wrapText="1"/>
    </xf>
    <xf numFmtId="0" fontId="6" fillId="2" borderId="5" xfId="0" applyNumberFormat="1" applyFont="1" applyFill="1" applyBorder="1" applyAlignment="1">
      <alignment horizontal="right" wrapText="1"/>
    </xf>
    <xf numFmtId="0" fontId="6" fillId="0" borderId="7" xfId="0" applyFont="1" applyBorder="1" applyAlignment="1">
      <alignment horizontal="right" wrapText="1"/>
    </xf>
    <xf numFmtId="0" fontId="6" fillId="0" borderId="8" xfId="0" applyFont="1" applyBorder="1" applyAlignment="1">
      <alignment horizontal="right" wrapText="1"/>
    </xf>
    <xf numFmtId="0" fontId="6" fillId="0" borderId="4" xfId="0" applyNumberFormat="1" applyFont="1" applyFill="1" applyBorder="1" applyAlignment="1">
      <alignment horizontal="right" wrapText="1"/>
    </xf>
    <xf numFmtId="0" fontId="6" fillId="0" borderId="1" xfId="0" applyNumberFormat="1" applyFont="1" applyBorder="1" applyAlignment="1"/>
    <xf numFmtId="164" fontId="0" fillId="0" borderId="1" xfId="0" applyNumberFormat="1" applyFont="1" applyFill="1" applyBorder="1" applyAlignment="1"/>
    <xf numFmtId="164" fontId="0" fillId="3" borderId="1" xfId="0" applyNumberFormat="1" applyFont="1" applyFill="1" applyBorder="1" applyAlignment="1"/>
    <xf numFmtId="164" fontId="7" fillId="3" borderId="6" xfId="0" applyNumberFormat="1" applyFont="1" applyFill="1" applyBorder="1" applyAlignment="1"/>
    <xf numFmtId="164" fontId="0" fillId="2" borderId="1" xfId="0" applyNumberFormat="1" applyFont="1" applyFill="1" applyBorder="1" applyAlignment="1"/>
    <xf numFmtId="164" fontId="0" fillId="0" borderId="9" xfId="0" applyNumberFormat="1" applyFont="1" applyBorder="1" applyAlignment="1"/>
    <xf numFmtId="164" fontId="0" fillId="4" borderId="1" xfId="0" applyNumberFormat="1" applyFont="1" applyFill="1" applyBorder="1" applyAlignment="1"/>
    <xf numFmtId="164" fontId="7" fillId="0" borderId="1" xfId="0" applyNumberFormat="1" applyFont="1" applyFill="1" applyBorder="1" applyAlignment="1"/>
    <xf numFmtId="164" fontId="0" fillId="0" borderId="9" xfId="0" applyNumberFormat="1" applyFont="1" applyFill="1" applyBorder="1" applyAlignment="1"/>
    <xf numFmtId="0" fontId="6" fillId="0" borderId="6" xfId="0" applyNumberFormat="1" applyFont="1" applyBorder="1" applyAlignment="1"/>
    <xf numFmtId="164" fontId="0" fillId="0" borderId="6" xfId="0" applyNumberFormat="1" applyFont="1" applyFill="1" applyBorder="1" applyAlignment="1"/>
    <xf numFmtId="164" fontId="0" fillId="3" borderId="6" xfId="0" applyNumberFormat="1" applyFont="1" applyFill="1" applyBorder="1" applyAlignment="1"/>
    <xf numFmtId="164" fontId="0" fillId="2" borderId="6" xfId="0" applyNumberFormat="1" applyFont="1" applyFill="1" applyBorder="1" applyAlignment="1"/>
    <xf numFmtId="164" fontId="0" fillId="0" borderId="10" xfId="0" applyNumberFormat="1" applyFont="1" applyBorder="1" applyAlignment="1"/>
    <xf numFmtId="164" fontId="0" fillId="4" borderId="6" xfId="0" applyNumberFormat="1" applyFont="1" applyFill="1" applyBorder="1" applyAlignment="1"/>
    <xf numFmtId="164" fontId="7" fillId="0" borderId="6" xfId="0" applyNumberFormat="1" applyFont="1" applyFill="1" applyBorder="1" applyAlignment="1"/>
    <xf numFmtId="164" fontId="0" fillId="0" borderId="10" xfId="0" applyNumberFormat="1" applyFont="1" applyFill="1" applyBorder="1" applyAlignment="1"/>
    <xf numFmtId="0" fontId="6" fillId="0" borderId="6" xfId="0" applyNumberFormat="1" applyFont="1" applyFill="1" applyBorder="1" applyAlignment="1"/>
    <xf numFmtId="0" fontId="0" fillId="0" borderId="0" xfId="0" applyNumberFormat="1" applyFont="1" applyFill="1" applyBorder="1" applyAlignment="1"/>
    <xf numFmtId="164" fontId="6" fillId="0" borderId="0" xfId="0" applyNumberFormat="1" applyFont="1" applyFill="1" applyBorder="1" applyAlignment="1"/>
    <xf numFmtId="164" fontId="0" fillId="0" borderId="6" xfId="0" applyNumberFormat="1" applyFont="1" applyBorder="1" applyAlignment="1"/>
    <xf numFmtId="164" fontId="0" fillId="0" borderId="0" xfId="0" applyNumberFormat="1" applyFont="1" applyBorder="1" applyAlignment="1"/>
    <xf numFmtId="164" fontId="0" fillId="0" borderId="0" xfId="0" applyNumberFormat="1" applyFont="1" applyFill="1" applyBorder="1" applyAlignment="1"/>
    <xf numFmtId="164" fontId="7" fillId="0" borderId="0" xfId="0" applyNumberFormat="1" applyFont="1" applyFill="1" applyBorder="1" applyAlignment="1"/>
    <xf numFmtId="164" fontId="7" fillId="0" borderId="6" xfId="0" applyNumberFormat="1" applyFont="1" applyBorder="1" applyAlignment="1"/>
    <xf numFmtId="0" fontId="6" fillId="0" borderId="0" xfId="0" applyNumberFormat="1" applyFont="1" applyBorder="1" applyAlignment="1"/>
    <xf numFmtId="3" fontId="7" fillId="0" borderId="6" xfId="1" applyNumberFormat="1" applyFont="1" applyBorder="1" applyAlignment="1"/>
    <xf numFmtId="3" fontId="7" fillId="0" borderId="0" xfId="1" applyNumberFormat="1" applyFont="1" applyBorder="1" applyAlignment="1"/>
    <xf numFmtId="3" fontId="7" fillId="0" borderId="6" xfId="1" applyNumberFormat="1" applyFont="1" applyFill="1" applyBorder="1" applyAlignment="1"/>
    <xf numFmtId="3" fontId="7" fillId="0" borderId="0" xfId="1" applyNumberFormat="1" applyFont="1" applyFill="1" applyBorder="1" applyAlignment="1"/>
    <xf numFmtId="3" fontId="7" fillId="2" borderId="0" xfId="1" applyNumberFormat="1" applyFont="1" applyFill="1" applyBorder="1" applyAlignment="1"/>
    <xf numFmtId="3" fontId="7" fillId="2" borderId="6" xfId="1" applyNumberFormat="1" applyFont="1" applyFill="1" applyBorder="1" applyAlignment="1"/>
    <xf numFmtId="3" fontId="7" fillId="0" borderId="0" xfId="2" applyNumberFormat="1" applyFont="1" applyBorder="1" applyAlignment="1"/>
    <xf numFmtId="0" fontId="0" fillId="0" borderId="11" xfId="0" applyNumberFormat="1" applyFont="1" applyBorder="1" applyAlignment="1"/>
    <xf numFmtId="0" fontId="7" fillId="0" borderId="0" xfId="1" applyNumberFormat="1" applyFont="1" applyBorder="1" applyAlignment="1"/>
    <xf numFmtId="0" fontId="6" fillId="0" borderId="12" xfId="0" applyNumberFormat="1" applyFont="1" applyBorder="1" applyAlignment="1">
      <alignment horizontal="right" wrapText="1"/>
    </xf>
    <xf numFmtId="0" fontId="6" fillId="0" borderId="11" xfId="0" applyNumberFormat="1" applyFont="1" applyBorder="1" applyAlignment="1">
      <alignment horizontal="right" wrapText="1"/>
    </xf>
    <xf numFmtId="0" fontId="6" fillId="0" borderId="9" xfId="0" applyNumberFormat="1" applyFont="1" applyBorder="1" applyAlignment="1">
      <alignment horizontal="right" wrapText="1"/>
    </xf>
    <xf numFmtId="0" fontId="6" fillId="0" borderId="0" xfId="0" applyNumberFormat="1" applyFont="1" applyBorder="1" applyAlignment="1">
      <alignment horizontal="right" wrapText="1"/>
    </xf>
    <xf numFmtId="0" fontId="6" fillId="0" borderId="13" xfId="0" applyNumberFormat="1" applyFont="1" applyBorder="1" applyAlignment="1">
      <alignment horizontal="right" wrapText="1"/>
    </xf>
    <xf numFmtId="0" fontId="6" fillId="0" borderId="10" xfId="0" applyNumberFormat="1" applyFont="1" applyBorder="1" applyAlignment="1">
      <alignment horizontal="right" wrapText="1"/>
    </xf>
    <xf numFmtId="0" fontId="6" fillId="0" borderId="0" xfId="0" applyNumberFormat="1" applyFont="1" applyFill="1" applyBorder="1" applyAlignment="1">
      <alignment horizontal="right" wrapText="1"/>
    </xf>
    <xf numFmtId="0" fontId="0" fillId="0" borderId="1" xfId="0" applyNumberFormat="1" applyFont="1" applyFill="1" applyBorder="1" applyAlignment="1"/>
    <xf numFmtId="0" fontId="0" fillId="0" borderId="12" xfId="0" applyNumberFormat="1" applyFont="1" applyBorder="1" applyAlignment="1"/>
    <xf numFmtId="0" fontId="0" fillId="0" borderId="9" xfId="0" applyNumberFormat="1" applyFont="1" applyBorder="1" applyAlignment="1"/>
    <xf numFmtId="165" fontId="7" fillId="3" borderId="13" xfId="2" applyNumberFormat="1" applyFont="1" applyFill="1" applyBorder="1" applyAlignment="1"/>
    <xf numFmtId="165" fontId="7" fillId="3" borderId="0" xfId="2" applyNumberFormat="1" applyFont="1" applyFill="1" applyBorder="1" applyAlignment="1"/>
    <xf numFmtId="165" fontId="7" fillId="3" borderId="10" xfId="2" applyNumberFormat="1" applyFont="1" applyFill="1" applyBorder="1" applyAlignment="1"/>
    <xf numFmtId="165" fontId="7" fillId="0" borderId="13" xfId="2" applyNumberFormat="1" applyFont="1" applyFill="1" applyBorder="1" applyAlignment="1"/>
    <xf numFmtId="165" fontId="7" fillId="0" borderId="0" xfId="2" applyNumberFormat="1" applyFont="1" applyFill="1" applyBorder="1" applyAlignment="1"/>
    <xf numFmtId="165" fontId="7" fillId="0" borderId="10" xfId="2" applyNumberFormat="1" applyFont="1" applyFill="1" applyBorder="1" applyAlignment="1"/>
    <xf numFmtId="0" fontId="6" fillId="0" borderId="0" xfId="0" applyNumberFormat="1" applyFont="1" applyFill="1" applyBorder="1" applyAlignment="1"/>
    <xf numFmtId="0" fontId="0" fillId="0" borderId="13" xfId="0" applyNumberFormat="1" applyFont="1" applyBorder="1" applyAlignment="1"/>
    <xf numFmtId="0" fontId="6" fillId="0" borderId="7" xfId="0" applyNumberFormat="1" applyFont="1" applyFill="1" applyBorder="1" applyAlignment="1"/>
    <xf numFmtId="165" fontId="7" fillId="3" borderId="14" xfId="2" applyNumberFormat="1" applyFont="1" applyFill="1" applyBorder="1" applyAlignment="1"/>
    <xf numFmtId="165" fontId="7" fillId="3" borderId="15" xfId="2" applyNumberFormat="1" applyFont="1" applyFill="1" applyBorder="1" applyAlignment="1"/>
    <xf numFmtId="165" fontId="7" fillId="3" borderId="8" xfId="2" applyNumberFormat="1" applyFont="1" applyFill="1" applyBorder="1" applyAlignment="1"/>
    <xf numFmtId="0" fontId="6" fillId="0" borderId="12" xfId="0" applyNumberFormat="1" applyFont="1" applyFill="1" applyBorder="1" applyAlignment="1">
      <alignment horizontal="right" wrapText="1"/>
    </xf>
    <xf numFmtId="0" fontId="6" fillId="0" borderId="11" xfId="0" applyNumberFormat="1" applyFont="1" applyFill="1" applyBorder="1" applyAlignment="1">
      <alignment horizontal="right" wrapText="1"/>
    </xf>
    <xf numFmtId="0" fontId="6" fillId="0" borderId="9" xfId="0" applyNumberFormat="1" applyFont="1" applyFill="1" applyBorder="1" applyAlignment="1">
      <alignment horizontal="right" wrapText="1"/>
    </xf>
    <xf numFmtId="0" fontId="6" fillId="5" borderId="13" xfId="0" applyNumberFormat="1" applyFont="1" applyFill="1" applyBorder="1" applyAlignment="1">
      <alignment horizontal="right" wrapText="1"/>
    </xf>
    <xf numFmtId="0" fontId="6" fillId="5" borderId="0" xfId="0" applyNumberFormat="1" applyFont="1" applyFill="1" applyBorder="1" applyAlignment="1">
      <alignment horizontal="right" wrapText="1"/>
    </xf>
    <xf numFmtId="0" fontId="6" fillId="5" borderId="10" xfId="0" applyNumberFormat="1" applyFont="1" applyFill="1" applyBorder="1" applyAlignment="1">
      <alignment horizontal="right" wrapText="1"/>
    </xf>
    <xf numFmtId="0" fontId="6" fillId="5" borderId="3" xfId="0" applyNumberFormat="1" applyFont="1" applyFill="1" applyBorder="1" applyAlignment="1">
      <alignment horizontal="right" wrapText="1"/>
    </xf>
    <xf numFmtId="0" fontId="6" fillId="5" borderId="4" xfId="0" applyNumberFormat="1" applyFont="1" applyFill="1" applyBorder="1" applyAlignment="1">
      <alignment horizontal="right" wrapText="1"/>
    </xf>
    <xf numFmtId="164" fontId="0" fillId="0" borderId="12" xfId="0" applyNumberFormat="1" applyFont="1" applyFill="1" applyBorder="1" applyAlignment="1"/>
    <xf numFmtId="164" fontId="0" fillId="0" borderId="11" xfId="0" applyNumberFormat="1" applyFont="1" applyFill="1" applyBorder="1" applyAlignment="1"/>
    <xf numFmtId="164" fontId="0" fillId="3" borderId="11" xfId="0" applyNumberFormat="1" applyFont="1" applyFill="1" applyBorder="1" applyAlignment="1"/>
    <xf numFmtId="164" fontId="0" fillId="5" borderId="12" xfId="0" applyNumberFormat="1" applyFont="1" applyFill="1" applyBorder="1" applyAlignment="1"/>
    <xf numFmtId="164" fontId="0" fillId="5" borderId="11" xfId="0" applyNumberFormat="1" applyFont="1" applyFill="1" applyBorder="1" applyAlignment="1"/>
    <xf numFmtId="164" fontId="0" fillId="5" borderId="9" xfId="0" applyNumberFormat="1" applyFont="1" applyFill="1" applyBorder="1" applyAlignment="1"/>
    <xf numFmtId="164" fontId="0" fillId="0" borderId="13" xfId="0" applyNumberFormat="1" applyFont="1" applyFill="1" applyBorder="1" applyAlignment="1"/>
    <xf numFmtId="164" fontId="0" fillId="3" borderId="0" xfId="0" applyNumberFormat="1" applyFont="1" applyFill="1" applyBorder="1" applyAlignment="1"/>
    <xf numFmtId="164" fontId="0" fillId="5" borderId="13" xfId="0" applyNumberFormat="1" applyFont="1" applyFill="1" applyBorder="1" applyAlignment="1"/>
    <xf numFmtId="164" fontId="0" fillId="5" borderId="0" xfId="0" applyNumberFormat="1" applyFont="1" applyFill="1" applyBorder="1" applyAlignment="1"/>
    <xf numFmtId="164" fontId="0" fillId="5" borderId="10" xfId="0" applyNumberFormat="1" applyFont="1" applyFill="1" applyBorder="1" applyAlignment="1"/>
    <xf numFmtId="0" fontId="6" fillId="0" borderId="7" xfId="0" applyNumberFormat="1" applyFont="1" applyBorder="1" applyAlignment="1"/>
    <xf numFmtId="3" fontId="0" fillId="0" borderId="14" xfId="0" applyNumberFormat="1" applyFont="1" applyFill="1" applyBorder="1" applyAlignment="1"/>
    <xf numFmtId="3" fontId="0" fillId="0" borderId="15" xfId="0" applyNumberFormat="1" applyFont="1" applyFill="1" applyBorder="1" applyAlignment="1"/>
    <xf numFmtId="3" fontId="0" fillId="0" borderId="8" xfId="0" applyNumberFormat="1" applyFont="1" applyFill="1" applyBorder="1" applyAlignment="1"/>
    <xf numFmtId="3" fontId="0" fillId="5" borderId="14" xfId="0" applyNumberFormat="1" applyFont="1" applyFill="1" applyBorder="1" applyAlignment="1"/>
    <xf numFmtId="3" fontId="0" fillId="5" borderId="15" xfId="0" applyNumberFormat="1" applyFont="1" applyFill="1" applyBorder="1" applyAlignment="1"/>
    <xf numFmtId="3" fontId="0" fillId="5" borderId="8" xfId="0" applyNumberFormat="1" applyFont="1" applyFill="1" applyBorder="1" applyAlignment="1"/>
    <xf numFmtId="0" fontId="7" fillId="0" borderId="0" xfId="4" applyNumberFormat="1" applyFont="1" applyBorder="1" applyAlignment="1"/>
    <xf numFmtId="0" fontId="6" fillId="0" borderId="12" xfId="0" applyNumberFormat="1" applyFont="1" applyBorder="1" applyAlignment="1"/>
    <xf numFmtId="0" fontId="6" fillId="0" borderId="11" xfId="0" applyNumberFormat="1" applyFont="1" applyBorder="1" applyAlignment="1"/>
    <xf numFmtId="0" fontId="6" fillId="0" borderId="13" xfId="0" applyNumberFormat="1" applyFont="1" applyBorder="1" applyAlignment="1"/>
    <xf numFmtId="0" fontId="6" fillId="0" borderId="11" xfId="0" applyNumberFormat="1" applyFont="1" applyBorder="1" applyAlignment="1">
      <alignment horizontal="left"/>
    </xf>
    <xf numFmtId="166" fontId="0" fillId="6" borderId="12" xfId="0" applyNumberFormat="1" applyFont="1" applyFill="1" applyBorder="1" applyAlignment="1">
      <alignment horizontal="left"/>
    </xf>
    <xf numFmtId="166" fontId="0" fillId="0" borderId="11" xfId="0" applyNumberFormat="1" applyFont="1" applyBorder="1" applyAlignment="1">
      <alignment horizontal="left"/>
    </xf>
    <xf numFmtId="166" fontId="0" fillId="6" borderId="11" xfId="0" applyNumberFormat="1" applyFont="1" applyFill="1" applyBorder="1" applyAlignment="1">
      <alignment horizontal="left"/>
    </xf>
    <xf numFmtId="166" fontId="0" fillId="0" borderId="12" xfId="0" applyNumberFormat="1" applyFont="1" applyBorder="1" applyAlignment="1">
      <alignment horizontal="left"/>
    </xf>
    <xf numFmtId="166" fontId="0" fillId="6" borderId="1" xfId="0" applyNumberFormat="1" applyFont="1" applyFill="1" applyBorder="1" applyAlignment="1">
      <alignment horizontal="left"/>
    </xf>
    <xf numFmtId="0" fontId="6" fillId="0" borderId="15" xfId="0" applyNumberFormat="1" applyFont="1" applyBorder="1" applyAlignment="1">
      <alignment horizontal="left"/>
    </xf>
    <xf numFmtId="166" fontId="0" fillId="6" borderId="14" xfId="0" applyNumberFormat="1" applyFont="1" applyFill="1" applyBorder="1" applyAlignment="1">
      <alignment horizontal="left"/>
    </xf>
    <xf numFmtId="166" fontId="0" fillId="6" borderId="15" xfId="0" applyNumberFormat="1" applyFont="1" applyFill="1" applyBorder="1" applyAlignment="1">
      <alignment horizontal="left"/>
    </xf>
    <xf numFmtId="166" fontId="0" fillId="0" borderId="15" xfId="0" applyNumberFormat="1" applyFont="1" applyBorder="1" applyAlignment="1">
      <alignment horizontal="left"/>
    </xf>
    <xf numFmtId="166" fontId="0" fillId="0" borderId="14" xfId="0" applyNumberFormat="1" applyFont="1" applyBorder="1" applyAlignment="1">
      <alignment horizontal="left"/>
    </xf>
    <xf numFmtId="166" fontId="0" fillId="6" borderId="7" xfId="0" applyNumberFormat="1" applyFont="1" applyFill="1" applyBorder="1" applyAlignment="1">
      <alignment horizontal="left"/>
    </xf>
    <xf numFmtId="0" fontId="0" fillId="0" borderId="0" xfId="0" applyNumberFormat="1" applyFont="1" applyBorder="1" applyAlignment="1">
      <alignment horizontal="left"/>
    </xf>
    <xf numFmtId="0" fontId="0" fillId="0" borderId="11" xfId="0" applyNumberFormat="1" applyFont="1" applyBorder="1" applyAlignment="1">
      <alignment horizontal="left"/>
    </xf>
    <xf numFmtId="0" fontId="6" fillId="0" borderId="9" xfId="0" applyNumberFormat="1" applyFont="1" applyBorder="1" applyAlignment="1"/>
    <xf numFmtId="0" fontId="6" fillId="0" borderId="10" xfId="0" applyNumberFormat="1" applyFont="1" applyBorder="1" applyAlignment="1"/>
    <xf numFmtId="165" fontId="0" fillId="0" borderId="12" xfId="0" applyNumberFormat="1" applyFont="1" applyBorder="1" applyAlignment="1">
      <alignment horizontal="center"/>
    </xf>
    <xf numFmtId="165" fontId="0" fillId="0" borderId="11" xfId="0" applyNumberFormat="1" applyFont="1" applyBorder="1" applyAlignment="1">
      <alignment horizontal="center"/>
    </xf>
    <xf numFmtId="165" fontId="0" fillId="0" borderId="9" xfId="0" applyNumberFormat="1" applyFont="1" applyBorder="1" applyAlignment="1">
      <alignment horizontal="center"/>
    </xf>
    <xf numFmtId="165" fontId="0" fillId="0" borderId="1" xfId="0" applyNumberFormat="1" applyFont="1" applyBorder="1" applyAlignment="1"/>
    <xf numFmtId="165" fontId="0" fillId="0" borderId="14" xfId="0" applyNumberFormat="1" applyFont="1" applyBorder="1" applyAlignment="1">
      <alignment horizontal="center"/>
    </xf>
    <xf numFmtId="165" fontId="0" fillId="0" borderId="15" xfId="0" applyNumberFormat="1" applyFont="1" applyBorder="1" applyAlignment="1">
      <alignment horizontal="center"/>
    </xf>
    <xf numFmtId="165" fontId="0" fillId="0" borderId="8" xfId="0" applyNumberFormat="1" applyFont="1" applyBorder="1" applyAlignment="1">
      <alignment horizontal="center"/>
    </xf>
    <xf numFmtId="165" fontId="0" fillId="0" borderId="7" xfId="0" applyNumberFormat="1" applyFont="1" applyBorder="1" applyAlignment="1"/>
    <xf numFmtId="0" fontId="4" fillId="0" borderId="0" xfId="0" applyNumberFormat="1" applyFont="1" applyFill="1" applyBorder="1" applyAlignment="1"/>
    <xf numFmtId="0" fontId="0" fillId="0" borderId="13" xfId="0" applyNumberFormat="1" applyFont="1" applyFill="1" applyBorder="1" applyAlignment="1"/>
    <xf numFmtId="167" fontId="0" fillId="0" borderId="0" xfId="0" applyNumberFormat="1" applyFont="1" applyFill="1" applyBorder="1" applyAlignment="1"/>
    <xf numFmtId="0" fontId="0" fillId="0" borderId="0" xfId="0" applyNumberFormat="1" applyFont="1" applyFill="1" applyBorder="1" applyAlignment="1">
      <alignment horizontal="right"/>
    </xf>
    <xf numFmtId="0" fontId="0" fillId="0" borderId="2" xfId="0" applyNumberFormat="1" applyFont="1" applyFill="1" applyBorder="1" applyAlignment="1"/>
    <xf numFmtId="0" fontId="6" fillId="0" borderId="3" xfId="0" applyNumberFormat="1" applyFont="1" applyFill="1" applyBorder="1" applyAlignment="1">
      <alignment textRotation="90" wrapText="1"/>
    </xf>
    <xf numFmtId="0" fontId="6" fillId="0" borderId="4" xfId="0" applyNumberFormat="1" applyFont="1" applyFill="1" applyBorder="1" applyAlignment="1">
      <alignment textRotation="90" wrapText="1"/>
    </xf>
    <xf numFmtId="0" fontId="0" fillId="0" borderId="12" xfId="0" applyNumberFormat="1" applyFont="1" applyFill="1" applyBorder="1" applyAlignment="1"/>
    <xf numFmtId="3" fontId="0" fillId="0" borderId="11" xfId="0" applyNumberFormat="1" applyFont="1" applyFill="1" applyBorder="1" applyAlignment="1"/>
    <xf numFmtId="3" fontId="0" fillId="0" borderId="9" xfId="0" applyNumberFormat="1" applyFont="1" applyFill="1" applyBorder="1" applyAlignment="1"/>
    <xf numFmtId="165" fontId="0" fillId="0" borderId="0" xfId="0" applyNumberFormat="1" applyFont="1" applyFill="1" applyBorder="1" applyAlignment="1"/>
    <xf numFmtId="165" fontId="0" fillId="0" borderId="10" xfId="0" applyNumberFormat="1" applyFont="1" applyFill="1" applyBorder="1" applyAlignment="1"/>
    <xf numFmtId="3" fontId="0" fillId="0" borderId="0" xfId="0" applyNumberFormat="1" applyFont="1" applyFill="1" applyBorder="1" applyAlignment="1"/>
    <xf numFmtId="3" fontId="0" fillId="0" borderId="10" xfId="0" applyNumberFormat="1" applyFont="1" applyFill="1" applyBorder="1" applyAlignment="1"/>
    <xf numFmtId="0" fontId="0" fillId="0" borderId="14" xfId="0" applyNumberFormat="1" applyFont="1" applyFill="1" applyBorder="1" applyAlignment="1"/>
    <xf numFmtId="164" fontId="0" fillId="0" borderId="15" xfId="0" applyNumberFormat="1" applyFont="1" applyFill="1" applyBorder="1" applyAlignment="1"/>
    <xf numFmtId="164" fontId="0" fillId="0" borderId="8" xfId="0" applyNumberFormat="1" applyFont="1" applyFill="1" applyBorder="1" applyAlignment="1"/>
    <xf numFmtId="0" fontId="12" fillId="0" borderId="0" xfId="0" applyNumberFormat="1" applyFont="1" applyFill="1" applyBorder="1" applyAlignment="1"/>
    <xf numFmtId="0" fontId="6" fillId="0" borderId="12" xfId="0" applyNumberFormat="1" applyFont="1" applyFill="1" applyBorder="1" applyAlignment="1">
      <alignment horizontal="left"/>
    </xf>
    <xf numFmtId="0" fontId="6" fillId="0" borderId="0" xfId="5" applyFont="1"/>
    <xf numFmtId="0" fontId="6" fillId="0" borderId="2" xfId="0" applyNumberFormat="1" applyFont="1" applyFill="1" applyBorder="1" applyAlignment="1">
      <alignment horizontal="right" wrapText="1"/>
    </xf>
    <xf numFmtId="0" fontId="6" fillId="0" borderId="3" xfId="0" applyNumberFormat="1" applyFont="1" applyFill="1" applyBorder="1" applyAlignment="1">
      <alignment horizontal="right" wrapText="1"/>
    </xf>
    <xf numFmtId="0" fontId="0" fillId="0" borderId="0" xfId="5" applyNumberFormat="1" applyFont="1" applyFill="1" applyBorder="1" applyAlignment="1"/>
    <xf numFmtId="3" fontId="0" fillId="0" borderId="13" xfId="0" applyNumberFormat="1" applyFont="1" applyFill="1" applyBorder="1" applyAlignment="1"/>
    <xf numFmtId="0" fontId="0" fillId="0" borderId="0" xfId="5" applyFont="1"/>
    <xf numFmtId="164" fontId="0" fillId="0" borderId="14" xfId="0" applyNumberFormat="1" applyFont="1" applyFill="1" applyBorder="1" applyAlignment="1"/>
    <xf numFmtId="0" fontId="0" fillId="0" borderId="0" xfId="5" applyFont="1" applyBorder="1" applyAlignment="1"/>
    <xf numFmtId="0" fontId="6" fillId="0" borderId="0" xfId="5" applyFont="1" applyFill="1"/>
    <xf numFmtId="0" fontId="6" fillId="0" borderId="14" xfId="0" applyNumberFormat="1" applyFont="1" applyFill="1" applyBorder="1" applyAlignment="1">
      <alignment horizontal="right" wrapText="1"/>
    </xf>
    <xf numFmtId="0" fontId="6" fillId="0" borderId="15" xfId="0" applyNumberFormat="1" applyFont="1" applyFill="1" applyBorder="1" applyAlignment="1">
      <alignment horizontal="right" wrapText="1"/>
    </xf>
    <xf numFmtId="0" fontId="6" fillId="0" borderId="8" xfId="0" applyNumberFormat="1" applyFont="1" applyFill="1" applyBorder="1" applyAlignment="1">
      <alignment horizontal="right" wrapText="1"/>
    </xf>
    <xf numFmtId="0" fontId="6" fillId="0" borderId="7" xfId="0" applyNumberFormat="1" applyFont="1" applyFill="1" applyBorder="1" applyAlignment="1">
      <alignment horizontal="right" wrapText="1"/>
    </xf>
    <xf numFmtId="0" fontId="0" fillId="0" borderId="9" xfId="0" applyNumberFormat="1" applyFont="1" applyFill="1" applyBorder="1" applyAlignment="1">
      <alignment horizontal="right"/>
    </xf>
    <xf numFmtId="3" fontId="0" fillId="0" borderId="6" xfId="0" applyNumberFormat="1" applyFont="1" applyFill="1" applyBorder="1" applyAlignment="1"/>
    <xf numFmtId="165" fontId="0" fillId="0" borderId="0" xfId="2" applyNumberFormat="1" applyFont="1" applyFill="1" applyBorder="1" applyAlignment="1"/>
    <xf numFmtId="0" fontId="0" fillId="0" borderId="10" xfId="0" applyNumberFormat="1" applyFont="1" applyFill="1" applyBorder="1" applyAlignment="1">
      <alignment horizontal="right"/>
    </xf>
    <xf numFmtId="0" fontId="0" fillId="0" borderId="10" xfId="0" applyNumberFormat="1" applyFont="1" applyFill="1" applyBorder="1" applyAlignment="1"/>
    <xf numFmtId="0" fontId="0" fillId="0" borderId="15" xfId="0" applyNumberFormat="1" applyFont="1" applyFill="1" applyBorder="1" applyAlignment="1">
      <alignment horizontal="right"/>
    </xf>
    <xf numFmtId="164" fontId="0" fillId="0" borderId="7" xfId="0" applyNumberFormat="1" applyFont="1" applyFill="1" applyBorder="1" applyAlignment="1"/>
    <xf numFmtId="11" fontId="0" fillId="0" borderId="0" xfId="0" applyNumberFormat="1" applyFont="1" applyBorder="1" applyAlignment="1"/>
    <xf numFmtId="11" fontId="6" fillId="0" borderId="0" xfId="0" applyNumberFormat="1" applyFont="1" applyBorder="1" applyAlignment="1"/>
    <xf numFmtId="11" fontId="0" fillId="0" borderId="11" xfId="0" applyNumberFormat="1" applyFont="1" applyBorder="1" applyAlignment="1"/>
    <xf numFmtId="11" fontId="0" fillId="0" borderId="9" xfId="0" applyNumberFormat="1" applyFont="1" applyFill="1" applyBorder="1" applyAlignment="1"/>
    <xf numFmtId="0" fontId="0" fillId="0" borderId="0" xfId="6" applyNumberFormat="1" applyFont="1" applyBorder="1" applyAlignment="1"/>
    <xf numFmtId="11" fontId="0" fillId="0" borderId="10" xfId="0" applyNumberFormat="1" applyFont="1" applyBorder="1" applyAlignment="1"/>
    <xf numFmtId="11" fontId="6" fillId="0" borderId="13" xfId="0" applyNumberFormat="1" applyFont="1" applyBorder="1" applyAlignment="1">
      <alignment horizontal="center"/>
    </xf>
    <xf numFmtId="11" fontId="6" fillId="0" borderId="0" xfId="0" applyNumberFormat="1" applyFont="1" applyBorder="1" applyAlignment="1">
      <alignment horizontal="center"/>
    </xf>
    <xf numFmtId="11" fontId="6" fillId="0" borderId="10" xfId="0" applyNumberFormat="1" applyFont="1" applyBorder="1" applyAlignment="1">
      <alignment horizontal="center"/>
    </xf>
    <xf numFmtId="11" fontId="0" fillId="0" borderId="11" xfId="0" applyNumberFormat="1" applyFont="1" applyFill="1" applyBorder="1" applyAlignment="1"/>
    <xf numFmtId="11" fontId="0" fillId="0" borderId="12" xfId="0" applyNumberFormat="1" applyFont="1" applyBorder="1" applyAlignment="1"/>
    <xf numFmtId="11" fontId="0" fillId="0" borderId="9" xfId="0" applyNumberFormat="1" applyFont="1" applyBorder="1" applyAlignment="1"/>
    <xf numFmtId="0" fontId="0" fillId="0" borderId="7" xfId="0" applyNumberFormat="1" applyFont="1" applyBorder="1" applyAlignment="1"/>
    <xf numFmtId="11" fontId="0" fillId="0" borderId="15" xfId="0" applyNumberFormat="1" applyFont="1" applyBorder="1" applyAlignment="1"/>
    <xf numFmtId="11" fontId="0" fillId="0" borderId="8" xfId="0" applyNumberFormat="1" applyFont="1" applyBorder="1" applyAlignment="1"/>
    <xf numFmtId="11" fontId="0" fillId="0" borderId="13" xfId="0" applyNumberFormat="1" applyFont="1" applyBorder="1" applyAlignment="1"/>
    <xf numFmtId="11" fontId="0" fillId="0" borderId="6" xfId="0" applyNumberFormat="1" applyFont="1" applyBorder="1" applyAlignment="1"/>
    <xf numFmtId="11" fontId="0" fillId="0" borderId="0" xfId="0" applyNumberFormat="1" applyFont="1" applyFill="1" applyBorder="1" applyAlignment="1"/>
    <xf numFmtId="11" fontId="0" fillId="0" borderId="10" xfId="0" applyNumberFormat="1" applyFont="1" applyFill="1" applyBorder="1" applyAlignment="1"/>
    <xf numFmtId="0" fontId="0" fillId="0" borderId="3" xfId="0" applyNumberFormat="1" applyFont="1" applyBorder="1" applyAlignment="1"/>
    <xf numFmtId="11" fontId="0" fillId="0" borderId="2" xfId="0" applyNumberFormat="1" applyFont="1" applyBorder="1" applyAlignment="1"/>
    <xf numFmtId="11" fontId="0" fillId="0" borderId="3" xfId="0" applyNumberFormat="1" applyFont="1" applyBorder="1" applyAlignment="1"/>
    <xf numFmtId="11" fontId="0" fillId="0" borderId="4" xfId="0" applyNumberFormat="1" applyFont="1" applyBorder="1" applyAlignment="1"/>
    <xf numFmtId="0" fontId="0" fillId="0" borderId="11" xfId="0" applyNumberFormat="1" applyBorder="1" applyAlignment="1"/>
    <xf numFmtId="0" fontId="0" fillId="0" borderId="13" xfId="0" applyNumberFormat="1" applyBorder="1" applyAlignment="1"/>
    <xf numFmtId="0" fontId="0" fillId="0" borderId="13" xfId="0" applyNumberFormat="1" applyFill="1" applyBorder="1" applyAlignment="1"/>
    <xf numFmtId="11" fontId="0" fillId="0" borderId="14" xfId="0" applyNumberFormat="1" applyFont="1" applyBorder="1" applyAlignment="1"/>
    <xf numFmtId="0" fontId="0" fillId="0" borderId="12" xfId="0" applyNumberFormat="1" applyBorder="1" applyAlignment="1"/>
    <xf numFmtId="0" fontId="0" fillId="0" borderId="0" xfId="0" applyNumberFormat="1" applyBorder="1" applyAlignment="1"/>
    <xf numFmtId="0" fontId="0" fillId="0" borderId="15" xfId="0" applyNumberFormat="1" applyBorder="1" applyAlignment="1"/>
    <xf numFmtId="169" fontId="0" fillId="0" borderId="0" xfId="2" applyNumberFormat="1" applyFont="1" applyBorder="1" applyAlignment="1"/>
    <xf numFmtId="0" fontId="0" fillId="0" borderId="0" xfId="0" applyAlignment="1">
      <alignment horizontal="right"/>
    </xf>
    <xf numFmtId="170" fontId="0" fillId="0" borderId="0" xfId="0" applyNumberFormat="1"/>
    <xf numFmtId="0" fontId="2" fillId="7" borderId="15" xfId="0" applyFont="1" applyFill="1" applyBorder="1"/>
    <xf numFmtId="0" fontId="0" fillId="0" borderId="15" xfId="0" applyBorder="1"/>
    <xf numFmtId="0" fontId="0" fillId="0" borderId="0" xfId="0" applyFill="1" applyBorder="1"/>
    <xf numFmtId="0" fontId="0" fillId="0" borderId="0" xfId="0" applyFill="1" applyAlignment="1">
      <alignment horizontal="right"/>
    </xf>
    <xf numFmtId="0" fontId="0" fillId="0" borderId="15" xfId="0" applyBorder="1" applyAlignment="1">
      <alignment horizontal="left"/>
    </xf>
    <xf numFmtId="0" fontId="0" fillId="0" borderId="0" xfId="0" applyBorder="1"/>
    <xf numFmtId="0" fontId="0" fillId="0" borderId="0" xfId="0" applyBorder="1" applyAlignment="1">
      <alignment horizontal="left"/>
    </xf>
    <xf numFmtId="167" fontId="0" fillId="5" borderId="6" xfId="0" applyNumberFormat="1" applyFont="1" applyFill="1" applyBorder="1" applyAlignment="1"/>
    <xf numFmtId="0" fontId="0" fillId="5" borderId="7" xfId="0" applyNumberFormat="1" applyFont="1" applyFill="1" applyBorder="1" applyAlignment="1"/>
    <xf numFmtId="9" fontId="0" fillId="0" borderId="0" xfId="2" applyFont="1" applyBorder="1" applyAlignment="1"/>
    <xf numFmtId="165" fontId="7" fillId="0" borderId="15" xfId="2" applyNumberFormat="1" applyFont="1" applyFill="1" applyBorder="1" applyAlignment="1"/>
    <xf numFmtId="0" fontId="0" fillId="0" borderId="0" xfId="0" applyNumberFormat="1" applyFont="1" applyBorder="1" applyAlignment="1">
      <alignment horizontal="center"/>
    </xf>
    <xf numFmtId="0" fontId="0" fillId="0" borderId="0" xfId="0" applyNumberFormat="1" applyFont="1" applyBorder="1" applyAlignment="1">
      <alignment horizontal="right"/>
    </xf>
    <xf numFmtId="0" fontId="0" fillId="8" borderId="0" xfId="0" applyNumberFormat="1" applyFont="1" applyFill="1" applyBorder="1" applyAlignment="1"/>
    <xf numFmtId="11" fontId="0" fillId="0" borderId="0" xfId="0" applyNumberFormat="1" applyFont="1" applyBorder="1" applyAlignment="1">
      <alignment horizontal="right"/>
    </xf>
    <xf numFmtId="0" fontId="5" fillId="0" borderId="0" xfId="0" applyNumberFormat="1" applyFont="1" applyFill="1" applyBorder="1" applyAlignment="1"/>
    <xf numFmtId="0" fontId="6" fillId="0" borderId="12" xfId="0" applyNumberFormat="1" applyFont="1" applyFill="1" applyBorder="1" applyAlignment="1"/>
    <xf numFmtId="0" fontId="0" fillId="0" borderId="11" xfId="0" applyNumberFormat="1" applyFont="1" applyFill="1" applyBorder="1" applyAlignment="1"/>
    <xf numFmtId="0" fontId="0" fillId="0" borderId="9" xfId="0" applyNumberFormat="1" applyFont="1" applyFill="1" applyBorder="1" applyAlignment="1"/>
    <xf numFmtId="0" fontId="0" fillId="0" borderId="8" xfId="0" applyNumberFormat="1" applyFont="1" applyFill="1" applyBorder="1" applyAlignment="1"/>
    <xf numFmtId="167" fontId="0" fillId="0" borderId="11" xfId="0" applyNumberFormat="1" applyFont="1" applyFill="1" applyBorder="1" applyAlignment="1">
      <alignment horizontal="right"/>
    </xf>
    <xf numFmtId="167" fontId="0" fillId="0" borderId="9" xfId="0" applyNumberFormat="1" applyFont="1" applyFill="1" applyBorder="1" applyAlignment="1">
      <alignment horizontal="right"/>
    </xf>
    <xf numFmtId="0" fontId="0" fillId="0" borderId="6" xfId="0" applyNumberFormat="1" applyFont="1" applyFill="1" applyBorder="1" applyAlignment="1"/>
    <xf numFmtId="167" fontId="0" fillId="0" borderId="0" xfId="0" applyNumberFormat="1" applyFont="1" applyFill="1" applyBorder="1" applyAlignment="1">
      <alignment horizontal="right"/>
    </xf>
    <xf numFmtId="1" fontId="0" fillId="0" borderId="0" xfId="0" applyNumberFormat="1" applyFont="1" applyFill="1" applyBorder="1" applyAlignment="1">
      <alignment horizontal="right"/>
    </xf>
    <xf numFmtId="167" fontId="0" fillId="0" borderId="10" xfId="0" applyNumberFormat="1" applyFont="1" applyFill="1" applyBorder="1" applyAlignment="1">
      <alignment horizontal="right"/>
    </xf>
    <xf numFmtId="0" fontId="6" fillId="0" borderId="11" xfId="0" applyNumberFormat="1" applyFont="1" applyFill="1" applyBorder="1" applyAlignment="1"/>
    <xf numFmtId="0" fontId="0" fillId="0" borderId="7" xfId="0" applyNumberFormat="1" applyFont="1" applyFill="1" applyBorder="1" applyAlignment="1"/>
    <xf numFmtId="167" fontId="0" fillId="0" borderId="15" xfId="0" applyNumberFormat="1" applyFont="1" applyFill="1" applyBorder="1" applyAlignment="1">
      <alignment horizontal="right"/>
    </xf>
    <xf numFmtId="1" fontId="0" fillId="0" borderId="15" xfId="0" applyNumberFormat="1" applyFont="1" applyFill="1" applyBorder="1" applyAlignment="1">
      <alignment horizontal="right"/>
    </xf>
    <xf numFmtId="167" fontId="0" fillId="0" borderId="8" xfId="0" applyNumberFormat="1" applyFont="1" applyFill="1" applyBorder="1" applyAlignment="1">
      <alignment horizontal="right"/>
    </xf>
    <xf numFmtId="167" fontId="0" fillId="0" borderId="10" xfId="0" applyNumberFormat="1" applyFont="1" applyFill="1" applyBorder="1" applyAlignment="1"/>
    <xf numFmtId="167" fontId="0" fillId="0" borderId="15" xfId="0" applyNumberFormat="1" applyFont="1" applyFill="1" applyBorder="1" applyAlignment="1"/>
    <xf numFmtId="167" fontId="0" fillId="0" borderId="8" xfId="0" applyNumberFormat="1" applyFont="1" applyFill="1" applyBorder="1" applyAlignment="1"/>
    <xf numFmtId="171" fontId="0" fillId="0" borderId="0" xfId="0" applyNumberFormat="1" applyFont="1" applyFill="1" applyBorder="1" applyAlignment="1">
      <alignment horizontal="right"/>
    </xf>
    <xf numFmtId="0" fontId="6" fillId="0" borderId="0" xfId="0" applyNumberFormat="1" applyFont="1" applyFill="1" applyBorder="1" applyAlignment="1">
      <alignment horizontal="right"/>
    </xf>
    <xf numFmtId="0" fontId="6" fillId="0" borderId="11" xfId="0" applyNumberFormat="1" applyFont="1" applyFill="1" applyBorder="1" applyAlignment="1">
      <alignment textRotation="90" wrapText="1"/>
    </xf>
    <xf numFmtId="172" fontId="0" fillId="0" borderId="13" xfId="0" applyNumberFormat="1" applyFont="1" applyFill="1" applyBorder="1" applyAlignment="1"/>
    <xf numFmtId="172" fontId="0" fillId="0" borderId="0" xfId="0" applyNumberFormat="1" applyFont="1" applyFill="1" applyBorder="1" applyAlignment="1"/>
    <xf numFmtId="0" fontId="6" fillId="0" borderId="0" xfId="0" applyNumberFormat="1" applyFont="1" applyFill="1" applyBorder="1" applyAlignment="1">
      <alignment horizontal="left"/>
    </xf>
    <xf numFmtId="3" fontId="0" fillId="0" borderId="0" xfId="0" applyNumberFormat="1" applyFont="1" applyBorder="1" applyAlignment="1"/>
    <xf numFmtId="0" fontId="0" fillId="0" borderId="15" xfId="0" applyFill="1" applyBorder="1"/>
    <xf numFmtId="0" fontId="6" fillId="0" borderId="12" xfId="0" applyNumberFormat="1" applyFont="1" applyBorder="1" applyAlignment="1">
      <alignment horizontal="left"/>
    </xf>
    <xf numFmtId="0" fontId="6" fillId="0" borderId="12" xfId="0" applyNumberFormat="1" applyFont="1" applyBorder="1" applyAlignment="1">
      <alignment horizontal="centerContinuous"/>
    </xf>
    <xf numFmtId="0" fontId="6" fillId="0" borderId="11" xfId="0" applyNumberFormat="1" applyFont="1" applyBorder="1" applyAlignment="1">
      <alignment horizontal="centerContinuous"/>
    </xf>
    <xf numFmtId="0" fontId="6" fillId="0" borderId="11" xfId="0" applyNumberFormat="1" applyFont="1" applyBorder="1" applyAlignment="1">
      <alignment horizontal="right"/>
    </xf>
    <xf numFmtId="0" fontId="6" fillId="0" borderId="11" xfId="0" applyNumberFormat="1" applyFont="1" applyFill="1" applyBorder="1" applyAlignment="1">
      <alignment horizontal="right"/>
    </xf>
    <xf numFmtId="167" fontId="6" fillId="0" borderId="9" xfId="0" applyNumberFormat="1" applyFont="1" applyFill="1" applyBorder="1" applyAlignment="1">
      <alignment horizontal="right"/>
    </xf>
    <xf numFmtId="0" fontId="6" fillId="0" borderId="13" xfId="0" applyNumberFormat="1" applyFont="1" applyBorder="1" applyAlignment="1">
      <alignment horizontal="right"/>
    </xf>
    <xf numFmtId="0" fontId="6" fillId="0" borderId="0" xfId="0" applyNumberFormat="1" applyFont="1" applyBorder="1" applyAlignment="1">
      <alignment horizontal="right"/>
    </xf>
    <xf numFmtId="167" fontId="6" fillId="0" borderId="10" xfId="0" applyNumberFormat="1" applyFont="1" applyFill="1" applyBorder="1" applyAlignment="1">
      <alignment horizontal="right" wrapText="1"/>
    </xf>
    <xf numFmtId="0" fontId="6" fillId="9" borderId="13" xfId="0" applyNumberFormat="1" applyFont="1" applyFill="1" applyBorder="1" applyAlignment="1"/>
    <xf numFmtId="0" fontId="7" fillId="0" borderId="0" xfId="0" applyNumberFormat="1" applyFont="1" applyBorder="1" applyAlignment="1"/>
    <xf numFmtId="167" fontId="6" fillId="0" borderId="10" xfId="0" applyNumberFormat="1" applyFont="1" applyFill="1" applyBorder="1" applyAlignment="1"/>
    <xf numFmtId="0" fontId="6" fillId="0" borderId="2" xfId="0" applyNumberFormat="1" applyFont="1" applyBorder="1" applyAlignment="1"/>
    <xf numFmtId="0" fontId="6" fillId="0" borderId="2" xfId="0" applyNumberFormat="1" applyFont="1" applyFill="1" applyBorder="1" applyAlignment="1">
      <alignment horizontal="right"/>
    </xf>
    <xf numFmtId="0" fontId="6" fillId="0" borderId="3" xfId="0" applyNumberFormat="1" applyFont="1" applyBorder="1" applyAlignment="1">
      <alignment horizontal="right"/>
    </xf>
    <xf numFmtId="0" fontId="6" fillId="0" borderId="3" xfId="0" applyNumberFormat="1" applyFont="1" applyBorder="1" applyAlignment="1"/>
    <xf numFmtId="0" fontId="6" fillId="0" borderId="3" xfId="0" applyNumberFormat="1" applyFont="1" applyFill="1" applyBorder="1" applyAlignment="1"/>
    <xf numFmtId="167" fontId="6" fillId="0" borderId="4" xfId="0" applyNumberFormat="1" applyFont="1" applyFill="1" applyBorder="1" applyAlignment="1"/>
    <xf numFmtId="3" fontId="7" fillId="0" borderId="13" xfId="1" applyNumberFormat="1" applyFont="1" applyFill="1" applyBorder="1" applyAlignment="1"/>
    <xf numFmtId="3" fontId="7" fillId="10" borderId="0" xfId="1" applyNumberFormat="1" applyFont="1" applyFill="1" applyBorder="1" applyAlignment="1"/>
    <xf numFmtId="165" fontId="7" fillId="10" borderId="0" xfId="2" applyNumberFormat="1" applyFont="1" applyFill="1" applyBorder="1" applyAlignment="1"/>
    <xf numFmtId="3" fontId="7" fillId="3" borderId="0" xfId="1" applyNumberFormat="1" applyFont="1" applyFill="1" applyBorder="1" applyAlignment="1"/>
    <xf numFmtId="174" fontId="7" fillId="0" borderId="0" xfId="1" applyNumberFormat="1" applyFont="1" applyFill="1" applyBorder="1" applyAlignment="1"/>
    <xf numFmtId="167" fontId="7" fillId="0" borderId="10" xfId="1" applyNumberFormat="1" applyFont="1" applyFill="1" applyBorder="1" applyAlignment="1"/>
    <xf numFmtId="0" fontId="0" fillId="0" borderId="0" xfId="0" applyNumberFormat="1" applyFill="1" applyBorder="1" applyAlignment="1"/>
    <xf numFmtId="3" fontId="7" fillId="11" borderId="0" xfId="1" applyNumberFormat="1" applyFont="1" applyFill="1" applyBorder="1" applyAlignment="1"/>
    <xf numFmtId="165" fontId="7" fillId="11" borderId="0" xfId="2" applyNumberFormat="1" applyFont="1" applyFill="1" applyBorder="1" applyAlignment="1"/>
    <xf numFmtId="167" fontId="7" fillId="0" borderId="0" xfId="1" applyNumberFormat="1" applyFont="1" applyFill="1" applyBorder="1" applyAlignment="1"/>
    <xf numFmtId="3" fontId="7" fillId="0" borderId="0" xfId="0" applyNumberFormat="1" applyFont="1" applyFill="1" applyBorder="1" applyAlignment="1">
      <alignment vertical="top"/>
    </xf>
    <xf numFmtId="0" fontId="0" fillId="12" borderId="0" xfId="0" applyNumberFormat="1" applyFont="1" applyFill="1" applyBorder="1" applyAlignment="1"/>
    <xf numFmtId="165" fontId="0" fillId="0" borderId="0" xfId="0" applyNumberFormat="1" applyFont="1" applyBorder="1" applyAlignment="1"/>
    <xf numFmtId="2" fontId="0" fillId="0" borderId="0" xfId="0" applyNumberFormat="1" applyFont="1" applyBorder="1" applyAlignment="1"/>
    <xf numFmtId="1" fontId="7" fillId="0" borderId="0" xfId="2" applyNumberFormat="1" applyFont="1" applyFill="1" applyBorder="1" applyAlignment="1"/>
    <xf numFmtId="0" fontId="7" fillId="0" borderId="13" xfId="0" applyNumberFormat="1" applyFont="1" applyBorder="1" applyAlignment="1"/>
    <xf numFmtId="165" fontId="7" fillId="0" borderId="0" xfId="1" applyNumberFormat="1" applyFont="1" applyFill="1" applyBorder="1" applyAlignment="1"/>
    <xf numFmtId="3" fontId="7" fillId="4" borderId="0" xfId="1" applyNumberFormat="1" applyFont="1" applyFill="1" applyBorder="1" applyAlignment="1"/>
    <xf numFmtId="3" fontId="0" fillId="4" borderId="0" xfId="0" applyNumberFormat="1" applyFont="1" applyFill="1" applyBorder="1" applyAlignment="1"/>
    <xf numFmtId="165" fontId="0" fillId="4" borderId="0" xfId="0" applyNumberFormat="1" applyFont="1" applyFill="1" applyBorder="1" applyAlignment="1"/>
    <xf numFmtId="165" fontId="7" fillId="4" borderId="0" xfId="2" applyNumberFormat="1" applyFont="1" applyFill="1" applyBorder="1" applyAlignment="1"/>
    <xf numFmtId="3" fontId="7" fillId="0" borderId="0" xfId="2" applyNumberFormat="1" applyFont="1" applyFill="1" applyBorder="1" applyAlignment="1"/>
    <xf numFmtId="165" fontId="7" fillId="0" borderId="0" xfId="2" applyNumberFormat="1" applyFont="1" applyBorder="1" applyAlignment="1"/>
    <xf numFmtId="3" fontId="6" fillId="0" borderId="2" xfId="1" applyNumberFormat="1" applyFont="1" applyFill="1" applyBorder="1" applyAlignment="1">
      <alignment horizontal="right"/>
    </xf>
    <xf numFmtId="3" fontId="6" fillId="0" borderId="3" xfId="1" applyNumberFormat="1" applyFont="1" applyFill="1" applyBorder="1" applyAlignment="1">
      <alignment horizontal="right"/>
    </xf>
    <xf numFmtId="165" fontId="6" fillId="0" borderId="3" xfId="2" applyNumberFormat="1" applyFont="1" applyFill="1" applyBorder="1" applyAlignment="1"/>
    <xf numFmtId="3" fontId="6" fillId="0" borderId="3" xfId="1" applyNumberFormat="1" applyFont="1" applyBorder="1" applyAlignment="1"/>
    <xf numFmtId="174" fontId="6" fillId="0" borderId="3" xfId="1" applyNumberFormat="1" applyFont="1" applyFill="1" applyBorder="1" applyAlignment="1"/>
    <xf numFmtId="167" fontId="6" fillId="0" borderId="4" xfId="1" applyNumberFormat="1" applyFont="1" applyFill="1" applyBorder="1" applyAlignment="1"/>
    <xf numFmtId="172" fontId="7" fillId="10" borderId="0" xfId="1" applyNumberFormat="1" applyFont="1" applyFill="1" applyBorder="1" applyAlignment="1"/>
    <xf numFmtId="3" fontId="7" fillId="13" borderId="0" xfId="1" applyNumberFormat="1" applyFont="1" applyFill="1" applyBorder="1" applyAlignment="1"/>
    <xf numFmtId="172" fontId="7" fillId="13" borderId="0" xfId="1" applyNumberFormat="1" applyFont="1" applyFill="1" applyBorder="1" applyAlignment="1"/>
    <xf numFmtId="172" fontId="7" fillId="4" borderId="0" xfId="1" applyNumberFormat="1" applyFont="1" applyFill="1" applyBorder="1" applyAlignment="1"/>
    <xf numFmtId="172" fontId="7" fillId="11" borderId="0" xfId="1" applyNumberFormat="1" applyFont="1" applyFill="1" applyBorder="1" applyAlignment="1"/>
    <xf numFmtId="3" fontId="6" fillId="0" borderId="3" xfId="1" applyNumberFormat="1" applyFont="1" applyBorder="1" applyAlignment="1">
      <alignment horizontal="right"/>
    </xf>
    <xf numFmtId="167" fontId="7" fillId="4" borderId="10" xfId="1" applyNumberFormat="1" applyFont="1" applyFill="1" applyBorder="1" applyAlignment="1"/>
    <xf numFmtId="10" fontId="0" fillId="0" borderId="0" xfId="0" applyNumberFormat="1" applyFont="1" applyBorder="1" applyAlignment="1"/>
    <xf numFmtId="3" fontId="7" fillId="6" borderId="0" xfId="1" applyNumberFormat="1" applyFont="1" applyFill="1" applyBorder="1" applyAlignment="1"/>
    <xf numFmtId="0" fontId="7" fillId="0" borderId="0" xfId="2" applyNumberFormat="1" applyFont="1" applyBorder="1" applyAlignment="1"/>
    <xf numFmtId="171" fontId="7" fillId="0" borderId="0" xfId="1" applyNumberFormat="1" applyFont="1" applyFill="1" applyBorder="1" applyAlignment="1"/>
    <xf numFmtId="0" fontId="7" fillId="0" borderId="13" xfId="0" applyNumberFormat="1" applyFont="1" applyFill="1" applyBorder="1" applyAlignment="1"/>
    <xf numFmtId="165" fontId="7" fillId="3" borderId="0" xfId="0" applyNumberFormat="1" applyFont="1" applyFill="1" applyBorder="1" applyAlignment="1"/>
    <xf numFmtId="174" fontId="0" fillId="0" borderId="0" xfId="0" applyNumberFormat="1" applyFont="1" applyFill="1" applyBorder="1" applyAlignment="1"/>
    <xf numFmtId="0" fontId="7" fillId="0" borderId="6" xfId="0" applyNumberFormat="1" applyFont="1" applyFill="1" applyBorder="1" applyAlignment="1"/>
    <xf numFmtId="165" fontId="7" fillId="4" borderId="0" xfId="0" applyNumberFormat="1" applyFont="1" applyFill="1" applyBorder="1" applyAlignment="1"/>
    <xf numFmtId="165" fontId="7" fillId="0" borderId="0" xfId="0" applyNumberFormat="1" applyFont="1" applyFill="1" applyBorder="1" applyAlignment="1"/>
    <xf numFmtId="3" fontId="7" fillId="0" borderId="15" xfId="1" applyNumberFormat="1" applyFont="1" applyFill="1" applyBorder="1" applyAlignment="1"/>
    <xf numFmtId="3" fontId="7" fillId="4" borderId="15" xfId="1" applyNumberFormat="1" applyFont="1" applyFill="1" applyBorder="1" applyAlignment="1"/>
    <xf numFmtId="165" fontId="7" fillId="4" borderId="15" xfId="0" applyNumberFormat="1" applyFont="1" applyFill="1" applyBorder="1" applyAlignment="1"/>
    <xf numFmtId="174" fontId="0" fillId="0" borderId="15" xfId="0" applyNumberFormat="1" applyFont="1" applyFill="1" applyBorder="1" applyAlignment="1"/>
    <xf numFmtId="3" fontId="0" fillId="0" borderId="0" xfId="1" applyNumberFormat="1" applyFont="1" applyFill="1" applyBorder="1" applyAlignment="1"/>
    <xf numFmtId="0" fontId="0" fillId="0" borderId="0" xfId="1" applyNumberFormat="1" applyFont="1" applyFill="1" applyBorder="1" applyAlignment="1"/>
    <xf numFmtId="0" fontId="0" fillId="0" borderId="12" xfId="0" applyNumberFormat="1" applyFont="1" applyBorder="1" applyAlignment="1">
      <alignment horizontal="right"/>
    </xf>
    <xf numFmtId="0" fontId="7" fillId="8" borderId="1" xfId="1" applyNumberFormat="1" applyFont="1" applyFill="1" applyBorder="1" applyAlignment="1">
      <alignment horizontal="right"/>
    </xf>
    <xf numFmtId="0" fontId="0" fillId="0" borderId="11" xfId="1" applyNumberFormat="1" applyFont="1" applyBorder="1" applyAlignment="1">
      <alignment horizontal="right"/>
    </xf>
    <xf numFmtId="0" fontId="0" fillId="0" borderId="11" xfId="1" applyNumberFormat="1" applyFont="1" applyFill="1" applyBorder="1" applyAlignment="1">
      <alignment horizontal="right"/>
    </xf>
    <xf numFmtId="0" fontId="0" fillId="0" borderId="9" xfId="1" applyNumberFormat="1" applyFont="1" applyFill="1" applyBorder="1" applyAlignment="1">
      <alignment horizontal="right"/>
    </xf>
    <xf numFmtId="0" fontId="0" fillId="0" borderId="14" xfId="0" applyNumberFormat="1" applyFont="1" applyFill="1" applyBorder="1" applyAlignment="1">
      <alignment horizontal="right"/>
    </xf>
    <xf numFmtId="0" fontId="7" fillId="8" borderId="7" xfId="1" applyNumberFormat="1" applyFont="1" applyFill="1" applyBorder="1" applyAlignment="1">
      <alignment horizontal="right"/>
    </xf>
    <xf numFmtId="0" fontId="7" fillId="0" borderId="15" xfId="1" applyNumberFormat="1" applyFont="1" applyBorder="1" applyAlignment="1">
      <alignment horizontal="right"/>
    </xf>
    <xf numFmtId="0" fontId="7" fillId="0" borderId="8" xfId="1" applyNumberFormat="1" applyFont="1" applyBorder="1" applyAlignment="1">
      <alignment horizontal="right"/>
    </xf>
    <xf numFmtId="0" fontId="0" fillId="0" borderId="13" xfId="0" applyNumberFormat="1" applyFont="1" applyBorder="1" applyAlignment="1">
      <alignment horizontal="right"/>
    </xf>
    <xf numFmtId="3" fontId="0" fillId="0" borderId="6" xfId="0" applyNumberFormat="1" applyFont="1" applyBorder="1" applyAlignment="1"/>
    <xf numFmtId="0" fontId="0" fillId="0" borderId="10" xfId="0" applyNumberFormat="1" applyFont="1" applyBorder="1" applyAlignment="1"/>
    <xf numFmtId="0" fontId="0" fillId="0" borderId="14" xfId="0" applyNumberFormat="1" applyFont="1" applyBorder="1" applyAlignment="1">
      <alignment horizontal="right"/>
    </xf>
    <xf numFmtId="3" fontId="0" fillId="0" borderId="7" xfId="0" applyNumberFormat="1" applyFont="1" applyBorder="1" applyAlignment="1"/>
    <xf numFmtId="0" fontId="0" fillId="0" borderId="15" xfId="0" applyNumberFormat="1" applyFont="1" applyFill="1" applyBorder="1" applyAlignment="1"/>
    <xf numFmtId="0" fontId="0" fillId="0" borderId="15" xfId="0" applyNumberFormat="1" applyFont="1" applyBorder="1" applyAlignment="1"/>
    <xf numFmtId="0" fontId="0" fillId="0" borderId="8" xfId="0" applyNumberFormat="1" applyFont="1" applyBorder="1" applyAlignment="1"/>
    <xf numFmtId="0" fontId="0" fillId="0" borderId="12" xfId="0" applyNumberFormat="1" applyFont="1" applyBorder="1" applyAlignment="1">
      <alignment horizontal="left"/>
    </xf>
    <xf numFmtId="3" fontId="0" fillId="8" borderId="1" xfId="0" applyNumberFormat="1" applyFont="1" applyFill="1" applyBorder="1" applyAlignment="1">
      <alignment horizontal="right"/>
    </xf>
    <xf numFmtId="0" fontId="0" fillId="0" borderId="11" xfId="0" applyNumberFormat="1" applyFont="1" applyFill="1" applyBorder="1" applyAlignment="1">
      <alignment horizontal="right"/>
    </xf>
    <xf numFmtId="0" fontId="0" fillId="0" borderId="8" xfId="0" applyNumberFormat="1" applyFont="1" applyFill="1" applyBorder="1" applyAlignment="1">
      <alignment horizontal="right"/>
    </xf>
    <xf numFmtId="0" fontId="0" fillId="6" borderId="0" xfId="0" applyNumberFormat="1" applyFont="1" applyFill="1" applyBorder="1" applyAlignment="1"/>
    <xf numFmtId="0" fontId="0" fillId="6" borderId="10" xfId="0" applyNumberFormat="1" applyFont="1" applyFill="1" applyBorder="1" applyAlignment="1"/>
    <xf numFmtId="2" fontId="0" fillId="0" borderId="9" xfId="0" applyNumberFormat="1" applyFont="1" applyBorder="1" applyAlignment="1"/>
    <xf numFmtId="2" fontId="0" fillId="0" borderId="10" xfId="0" applyNumberFormat="1" applyFont="1" applyBorder="1" applyAlignment="1"/>
    <xf numFmtId="2" fontId="0" fillId="0" borderId="8" xfId="0" applyNumberFormat="1" applyFont="1" applyBorder="1" applyAlignment="1"/>
    <xf numFmtId="0" fontId="0" fillId="3" borderId="0" xfId="0" applyNumberFormat="1" applyFont="1" applyFill="1" applyBorder="1" applyAlignment="1">
      <alignment horizontal="center"/>
    </xf>
    <xf numFmtId="166" fontId="0" fillId="3" borderId="0" xfId="0" applyNumberFormat="1" applyFont="1" applyFill="1" applyBorder="1" applyAlignment="1">
      <alignment horizontal="center"/>
    </xf>
    <xf numFmtId="172" fontId="0" fillId="3" borderId="0" xfId="0" applyNumberFormat="1" applyFont="1" applyFill="1" applyBorder="1" applyAlignment="1">
      <alignment horizontal="center"/>
    </xf>
    <xf numFmtId="166" fontId="0" fillId="0" borderId="0" xfId="0" applyNumberFormat="1" applyFont="1" applyBorder="1" applyAlignment="1">
      <alignment horizontal="center"/>
    </xf>
    <xf numFmtId="172" fontId="0" fillId="0" borderId="0" xfId="0" applyNumberFormat="1" applyFont="1" applyBorder="1" applyAlignment="1">
      <alignment horizontal="center"/>
    </xf>
    <xf numFmtId="0" fontId="6" fillId="0" borderId="2" xfId="0" applyNumberFormat="1" applyFont="1" applyBorder="1" applyAlignment="1">
      <alignment horizontal="right" wrapText="1"/>
    </xf>
    <xf numFmtId="0" fontId="6" fillId="0" borderId="3" xfId="0" applyNumberFormat="1" applyFont="1" applyBorder="1" applyAlignment="1">
      <alignment horizontal="center" wrapText="1"/>
    </xf>
    <xf numFmtId="0" fontId="6" fillId="0" borderId="4" xfId="0" applyNumberFormat="1" applyFont="1" applyBorder="1" applyAlignment="1">
      <alignment horizontal="right" wrapText="1"/>
    </xf>
    <xf numFmtId="0" fontId="6" fillId="0" borderId="3" xfId="0" applyNumberFormat="1" applyFont="1" applyBorder="1" applyAlignment="1">
      <alignment horizontal="right" wrapText="1"/>
    </xf>
    <xf numFmtId="0" fontId="0" fillId="0" borderId="12" xfId="0" applyNumberFormat="1" applyFont="1" applyFill="1" applyBorder="1" applyAlignment="1">
      <alignment horizontal="center"/>
    </xf>
    <xf numFmtId="172" fontId="0" fillId="0" borderId="11" xfId="0" applyNumberFormat="1" applyFont="1" applyFill="1" applyBorder="1" applyAlignment="1">
      <alignment horizontal="center"/>
    </xf>
    <xf numFmtId="165" fontId="0" fillId="0" borderId="9" xfId="0" applyNumberFormat="1" applyFont="1" applyFill="1" applyBorder="1" applyAlignment="1">
      <alignment horizontal="center"/>
    </xf>
    <xf numFmtId="0" fontId="0" fillId="0" borderId="13" xfId="0" applyNumberFormat="1" applyFont="1" applyFill="1" applyBorder="1" applyAlignment="1">
      <alignment horizontal="center"/>
    </xf>
    <xf numFmtId="172" fontId="0" fillId="0" borderId="0" xfId="0" applyNumberFormat="1" applyFont="1" applyFill="1" applyBorder="1" applyAlignment="1">
      <alignment horizontal="center"/>
    </xf>
    <xf numFmtId="165" fontId="0" fillId="0" borderId="10" xfId="0" applyNumberFormat="1" applyFont="1" applyFill="1" applyBorder="1" applyAlignment="1">
      <alignment horizontal="center"/>
    </xf>
    <xf numFmtId="0" fontId="6" fillId="0" borderId="13" xfId="0" applyNumberFormat="1" applyFont="1" applyFill="1" applyBorder="1" applyAlignment="1">
      <alignment horizontal="center"/>
    </xf>
    <xf numFmtId="172" fontId="6" fillId="0" borderId="0" xfId="0" applyNumberFormat="1" applyFont="1" applyFill="1" applyBorder="1" applyAlignment="1">
      <alignment horizontal="center"/>
    </xf>
    <xf numFmtId="165" fontId="6" fillId="0" borderId="10" xfId="0" applyNumberFormat="1" applyFont="1" applyFill="1" applyBorder="1" applyAlignment="1">
      <alignment horizontal="center"/>
    </xf>
    <xf numFmtId="0" fontId="0" fillId="0" borderId="14" xfId="0" applyNumberFormat="1" applyFont="1" applyFill="1" applyBorder="1" applyAlignment="1">
      <alignment horizontal="center"/>
    </xf>
    <xf numFmtId="172" fontId="0" fillId="0" borderId="15" xfId="0" applyNumberFormat="1" applyFont="1" applyFill="1" applyBorder="1" applyAlignment="1">
      <alignment horizontal="center"/>
    </xf>
    <xf numFmtId="165" fontId="0" fillId="0" borderId="8" xfId="0" applyNumberFormat="1" applyFont="1" applyFill="1" applyBorder="1" applyAlignment="1">
      <alignment horizontal="center"/>
    </xf>
    <xf numFmtId="0" fontId="6" fillId="0" borderId="5" xfId="0" applyFont="1" applyFill="1" applyBorder="1" applyAlignment="1">
      <alignment horizontal="center"/>
    </xf>
    <xf numFmtId="0" fontId="0" fillId="0" borderId="3" xfId="0" applyFill="1" applyBorder="1" applyAlignment="1">
      <alignment horizontal="center"/>
    </xf>
    <xf numFmtId="0" fontId="0" fillId="0" borderId="4" xfId="0" applyFill="1" applyBorder="1" applyAlignment="1">
      <alignment horizontal="center"/>
    </xf>
    <xf numFmtId="0" fontId="0" fillId="0" borderId="0" xfId="0" applyFont="1" applyFill="1" applyBorder="1" applyAlignment="1"/>
    <xf numFmtId="0" fontId="0" fillId="0" borderId="6" xfId="0" applyFill="1" applyBorder="1" applyAlignment="1">
      <alignment horizontal="center"/>
    </xf>
    <xf numFmtId="3" fontId="0" fillId="0" borderId="0" xfId="0" applyNumberFormat="1" applyFont="1" applyFill="1" applyBorder="1" applyAlignment="1">
      <alignment horizontal="center"/>
    </xf>
    <xf numFmtId="164" fontId="0" fillId="0" borderId="0" xfId="0" applyNumberFormat="1" applyFont="1" applyFill="1" applyBorder="1" applyAlignment="1">
      <alignment horizontal="center"/>
    </xf>
    <xf numFmtId="3" fontId="0" fillId="0" borderId="10" xfId="0" applyNumberFormat="1" applyFont="1" applyFill="1" applyBorder="1" applyAlignment="1">
      <alignment horizontal="center"/>
    </xf>
    <xf numFmtId="174" fontId="0" fillId="0" borderId="0" xfId="0" applyNumberFormat="1" applyFont="1" applyFill="1" applyBorder="1" applyAlignment="1">
      <alignment horizontal="center"/>
    </xf>
    <xf numFmtId="164" fontId="0" fillId="0" borderId="10" xfId="0" applyNumberFormat="1" applyFont="1" applyFill="1" applyBorder="1" applyAlignment="1">
      <alignment horizontal="center"/>
    </xf>
    <xf numFmtId="0" fontId="0" fillId="0" borderId="7" xfId="0" applyFill="1" applyBorder="1" applyAlignment="1">
      <alignment horizontal="center"/>
    </xf>
    <xf numFmtId="174" fontId="0" fillId="0" borderId="15" xfId="0" applyNumberFormat="1" applyFont="1" applyFill="1" applyBorder="1" applyAlignment="1">
      <alignment horizontal="center"/>
    </xf>
    <xf numFmtId="164" fontId="0" fillId="0" borderId="15" xfId="0" applyNumberFormat="1" applyFont="1" applyFill="1" applyBorder="1" applyAlignment="1">
      <alignment horizontal="center"/>
    </xf>
    <xf numFmtId="3" fontId="0" fillId="0" borderId="8" xfId="0" applyNumberFormat="1" applyFont="1" applyFill="1" applyBorder="1" applyAlignment="1">
      <alignment horizontal="center"/>
    </xf>
    <xf numFmtId="0" fontId="0" fillId="0" borderId="0" xfId="0" applyFont="1" applyFill="1" applyBorder="1" applyAlignment="1">
      <alignment horizontal="center"/>
    </xf>
    <xf numFmtId="171" fontId="0" fillId="0" borderId="0" xfId="0" applyNumberFormat="1" applyFont="1" applyFill="1" applyBorder="1" applyAlignment="1">
      <alignment horizontal="center"/>
    </xf>
    <xf numFmtId="167" fontId="0" fillId="0" borderId="0" xfId="0" applyNumberFormat="1" applyFont="1" applyFill="1" applyBorder="1" applyAlignment="1">
      <alignment horizontal="center"/>
    </xf>
    <xf numFmtId="175" fontId="0" fillId="0" borderId="0" xfId="0" applyNumberFormat="1" applyFont="1" applyFill="1" applyBorder="1" applyAlignment="1">
      <alignment horizontal="center"/>
    </xf>
    <xf numFmtId="175" fontId="0" fillId="0" borderId="10" xfId="0" applyNumberFormat="1" applyFont="1" applyFill="1" applyBorder="1" applyAlignment="1">
      <alignment horizontal="center"/>
    </xf>
    <xf numFmtId="0" fontId="0" fillId="0" borderId="4" xfId="0" applyNumberFormat="1" applyFont="1" applyFill="1" applyBorder="1" applyAlignment="1">
      <alignment horizontal="center"/>
    </xf>
    <xf numFmtId="176" fontId="0" fillId="0" borderId="0" xfId="0" applyNumberFormat="1" applyFont="1" applyFill="1" applyBorder="1" applyAlignment="1">
      <alignment horizontal="center"/>
    </xf>
    <xf numFmtId="177" fontId="0" fillId="0" borderId="0" xfId="0" applyNumberFormat="1" applyFont="1" applyFill="1" applyBorder="1" applyAlignment="1">
      <alignment horizontal="center"/>
    </xf>
    <xf numFmtId="178" fontId="0" fillId="0" borderId="0" xfId="0" applyNumberFormat="1" applyFont="1" applyFill="1" applyBorder="1" applyAlignment="1">
      <alignment horizontal="center"/>
    </xf>
    <xf numFmtId="179" fontId="0" fillId="0" borderId="0" xfId="0" applyNumberFormat="1" applyFont="1" applyFill="1" applyBorder="1" applyAlignment="1">
      <alignment horizontal="center"/>
    </xf>
    <xf numFmtId="0" fontId="0" fillId="0" borderId="7" xfId="0" applyNumberFormat="1" applyFont="1" applyFill="1" applyBorder="1" applyAlignment="1">
      <alignment horizontal="center"/>
    </xf>
    <xf numFmtId="164" fontId="0" fillId="14" borderId="1" xfId="0" applyNumberFormat="1" applyFont="1" applyFill="1" applyBorder="1" applyAlignment="1"/>
    <xf numFmtId="164" fontId="0" fillId="14" borderId="6" xfId="0" applyNumberFormat="1" applyFont="1" applyFill="1" applyBorder="1" applyAlignment="1"/>
    <xf numFmtId="3" fontId="7" fillId="14" borderId="0" xfId="1" applyNumberFormat="1" applyFont="1" applyFill="1" applyBorder="1" applyAlignment="1"/>
    <xf numFmtId="0" fontId="0" fillId="14" borderId="0" xfId="0" applyNumberFormat="1" applyFont="1" applyFill="1" applyBorder="1" applyAlignment="1"/>
    <xf numFmtId="164" fontId="6" fillId="0" borderId="13" xfId="0" applyNumberFormat="1" applyFont="1" applyFill="1" applyBorder="1" applyAlignment="1"/>
    <xf numFmtId="0" fontId="6" fillId="0" borderId="14" xfId="0" applyNumberFormat="1" applyFont="1" applyBorder="1" applyAlignment="1"/>
    <xf numFmtId="3" fontId="7" fillId="0" borderId="7" xfId="1" applyNumberFormat="1" applyFont="1" applyBorder="1" applyAlignment="1"/>
    <xf numFmtId="0" fontId="0" fillId="0" borderId="0" xfId="5" applyFont="1" applyFill="1"/>
    <xf numFmtId="164" fontId="7" fillId="0" borderId="0" xfId="4" applyNumberFormat="1" applyFont="1" applyFill="1" applyBorder="1" applyAlignment="1"/>
    <xf numFmtId="3" fontId="7" fillId="0" borderId="0" xfId="4" applyNumberFormat="1" applyFont="1" applyFill="1" applyBorder="1" applyAlignment="1"/>
    <xf numFmtId="0" fontId="7" fillId="0" borderId="0" xfId="4" applyNumberFormat="1" applyFont="1" applyFill="1" applyBorder="1" applyAlignment="1"/>
    <xf numFmtId="0" fontId="0" fillId="0" borderId="5" xfId="0" applyNumberFormat="1" applyFont="1" applyFill="1" applyBorder="1" applyAlignment="1"/>
    <xf numFmtId="0" fontId="0" fillId="0" borderId="14" xfId="0" applyNumberFormat="1" applyFont="1" applyFill="1" applyBorder="1" applyAlignment="1">
      <alignment wrapText="1"/>
    </xf>
    <xf numFmtId="0" fontId="0" fillId="9" borderId="15" xfId="0" applyNumberFormat="1" applyFont="1" applyFill="1" applyBorder="1" applyAlignment="1">
      <alignment horizontal="center"/>
    </xf>
    <xf numFmtId="0" fontId="0" fillId="9" borderId="8" xfId="0" applyNumberFormat="1" applyFont="1" applyFill="1" applyBorder="1" applyAlignment="1">
      <alignment horizontal="center"/>
    </xf>
    <xf numFmtId="0" fontId="0" fillId="0" borderId="11" xfId="0" applyNumberFormat="1" applyFill="1" applyBorder="1" applyAlignment="1"/>
    <xf numFmtId="4" fontId="0" fillId="0" borderId="15" xfId="0" applyNumberFormat="1" applyFont="1" applyFill="1" applyBorder="1" applyAlignment="1"/>
    <xf numFmtId="4" fontId="0" fillId="0" borderId="8" xfId="0" applyNumberFormat="1" applyFont="1" applyFill="1" applyBorder="1" applyAlignment="1"/>
    <xf numFmtId="0" fontId="7" fillId="0" borderId="0" xfId="1" applyNumberFormat="1" applyFont="1" applyFill="1" applyBorder="1" applyAlignment="1"/>
    <xf numFmtId="0" fontId="0" fillId="0" borderId="0" xfId="0" applyNumberFormat="1" applyFont="1" applyFill="1" applyBorder="1" applyAlignment="1">
      <alignment wrapText="1"/>
    </xf>
    <xf numFmtId="4" fontId="0" fillId="0" borderId="0" xfId="0" applyNumberFormat="1" applyFont="1" applyFill="1" applyBorder="1" applyAlignment="1"/>
    <xf numFmtId="0" fontId="0" fillId="0" borderId="0" xfId="0" applyNumberFormat="1" applyFill="1" applyBorder="1" applyAlignment="1">
      <alignment horizontal="center" wrapText="1"/>
    </xf>
    <xf numFmtId="0" fontId="0" fillId="0" borderId="12" xfId="0" applyNumberFormat="1" applyFont="1" applyFill="1" applyBorder="1" applyAlignment="1">
      <alignment wrapText="1"/>
    </xf>
    <xf numFmtId="4" fontId="0" fillId="0" borderId="11" xfId="0" applyNumberFormat="1" applyFill="1" applyBorder="1" applyAlignment="1">
      <alignment wrapText="1"/>
    </xf>
    <xf numFmtId="4" fontId="0" fillId="0" borderId="9" xfId="0" applyNumberFormat="1" applyFill="1" applyBorder="1" applyAlignment="1">
      <alignment wrapText="1"/>
    </xf>
    <xf numFmtId="0" fontId="0" fillId="0" borderId="14" xfId="0" applyNumberFormat="1" applyFill="1" applyBorder="1" applyAlignment="1">
      <alignment wrapText="1"/>
    </xf>
    <xf numFmtId="165" fontId="0" fillId="3" borderId="15" xfId="0" applyNumberFormat="1" applyFont="1" applyFill="1" applyBorder="1" applyAlignment="1"/>
    <xf numFmtId="165" fontId="0" fillId="0" borderId="8" xfId="0" applyNumberFormat="1" applyFont="1" applyFill="1" applyBorder="1" applyAlignment="1"/>
    <xf numFmtId="0" fontId="0" fillId="0" borderId="0" xfId="0" applyNumberFormat="1" applyFill="1" applyBorder="1" applyAlignment="1">
      <alignment wrapText="1"/>
    </xf>
    <xf numFmtId="0" fontId="0" fillId="0" borderId="12" xfId="0" applyNumberFormat="1" applyFill="1" applyBorder="1" applyAlignment="1">
      <alignment wrapText="1"/>
    </xf>
    <xf numFmtId="165" fontId="0" fillId="0" borderId="11" xfId="0" applyNumberFormat="1" applyFill="1" applyBorder="1" applyAlignment="1">
      <alignment wrapText="1"/>
    </xf>
    <xf numFmtId="0" fontId="7" fillId="0" borderId="9" xfId="1" applyNumberFormat="1" applyFont="1" applyFill="1" applyBorder="1" applyAlignment="1">
      <alignment wrapText="1"/>
    </xf>
    <xf numFmtId="0" fontId="0" fillId="0" borderId="13" xfId="0" applyNumberFormat="1" applyFill="1" applyBorder="1" applyAlignment="1">
      <alignment wrapText="1"/>
    </xf>
    <xf numFmtId="165" fontId="7" fillId="0" borderId="10" xfId="1" applyNumberFormat="1" applyFont="1" applyFill="1" applyBorder="1" applyAlignment="1"/>
    <xf numFmtId="0" fontId="0" fillId="0" borderId="14" xfId="0" applyNumberFormat="1" applyFill="1" applyBorder="1" applyAlignment="1"/>
    <xf numFmtId="0" fontId="0" fillId="0" borderId="0" xfId="0" applyNumberFormat="1" applyBorder="1" applyAlignment="1">
      <alignment horizontal="right"/>
    </xf>
    <xf numFmtId="0" fontId="6" fillId="0" borderId="5" xfId="0" applyNumberFormat="1" applyFont="1" applyBorder="1" applyAlignment="1"/>
    <xf numFmtId="0" fontId="0" fillId="0" borderId="2" xfId="0" applyNumberFormat="1" applyFont="1" applyBorder="1" applyAlignment="1">
      <alignment horizontal="right"/>
    </xf>
    <xf numFmtId="0" fontId="0" fillId="0" borderId="3" xfId="0" applyNumberFormat="1" applyFont="1" applyBorder="1" applyAlignment="1">
      <alignment horizontal="right"/>
    </xf>
    <xf numFmtId="0" fontId="0" fillId="0" borderId="4" xfId="0" applyNumberFormat="1" applyFont="1" applyBorder="1" applyAlignment="1">
      <alignment horizontal="right"/>
    </xf>
    <xf numFmtId="165" fontId="0" fillId="0" borderId="13" xfId="0" applyNumberFormat="1" applyFont="1" applyBorder="1" applyAlignment="1"/>
    <xf numFmtId="165" fontId="0" fillId="4" borderId="10" xfId="0" applyNumberFormat="1" applyFont="1" applyFill="1" applyBorder="1" applyAlignment="1"/>
    <xf numFmtId="165" fontId="0" fillId="0" borderId="10" xfId="0" applyNumberFormat="1" applyFont="1" applyBorder="1" applyAlignment="1"/>
    <xf numFmtId="167" fontId="0" fillId="0" borderId="13" xfId="0" applyNumberFormat="1" applyFont="1" applyBorder="1" applyAlignment="1"/>
    <xf numFmtId="167" fontId="0" fillId="4" borderId="0" xfId="0" applyNumberFormat="1" applyFont="1" applyFill="1" applyBorder="1" applyAlignment="1"/>
    <xf numFmtId="167" fontId="0" fillId="4" borderId="10" xfId="0" applyNumberFormat="1" applyFont="1" applyFill="1" applyBorder="1" applyAlignment="1"/>
    <xf numFmtId="167" fontId="0" fillId="0" borderId="0" xfId="0" applyNumberFormat="1" applyFont="1" applyBorder="1" applyAlignment="1"/>
    <xf numFmtId="167" fontId="0" fillId="0" borderId="10" xfId="0" applyNumberFormat="1" applyFont="1" applyBorder="1" applyAlignment="1"/>
    <xf numFmtId="167" fontId="0" fillId="0" borderId="13" xfId="0" applyNumberFormat="1" applyFont="1" applyFill="1" applyBorder="1" applyAlignment="1"/>
    <xf numFmtId="167" fontId="0" fillId="0" borderId="14" xfId="0" applyNumberFormat="1" applyFont="1" applyFill="1" applyBorder="1" applyAlignment="1"/>
    <xf numFmtId="167" fontId="0" fillId="4" borderId="15" xfId="0" applyNumberFormat="1" applyFont="1" applyFill="1" applyBorder="1" applyAlignment="1"/>
    <xf numFmtId="167" fontId="0" fillId="4" borderId="8" xfId="0" applyNumberFormat="1" applyFont="1" applyFill="1" applyBorder="1" applyAlignment="1"/>
    <xf numFmtId="167" fontId="0" fillId="0" borderId="14" xfId="0" applyNumberFormat="1" applyFont="1" applyBorder="1" applyAlignment="1"/>
    <xf numFmtId="167" fontId="0" fillId="0" borderId="15" xfId="0" applyNumberFormat="1" applyFont="1" applyBorder="1" applyAlignment="1"/>
    <xf numFmtId="167" fontId="0" fillId="0" borderId="8" xfId="0" applyNumberFormat="1" applyFont="1" applyBorder="1" applyAlignment="1"/>
    <xf numFmtId="165" fontId="0" fillId="0" borderId="13" xfId="2" applyNumberFormat="1" applyFont="1" applyBorder="1" applyAlignment="1"/>
    <xf numFmtId="0" fontId="6" fillId="0" borderId="12" xfId="0" applyNumberFormat="1" applyFont="1" applyBorder="1" applyAlignment="1">
      <alignment textRotation="90" wrapText="1"/>
    </xf>
    <xf numFmtId="165" fontId="7" fillId="0" borderId="12" xfId="2" applyNumberFormat="1" applyFont="1" applyFill="1" applyBorder="1" applyAlignment="1"/>
    <xf numFmtId="165" fontId="7" fillId="0" borderId="11" xfId="2" applyNumberFormat="1" applyFont="1" applyFill="1" applyBorder="1" applyAlignment="1"/>
    <xf numFmtId="165" fontId="7" fillId="0" borderId="9" xfId="2" applyNumberFormat="1" applyFont="1" applyFill="1" applyBorder="1" applyAlignment="1"/>
    <xf numFmtId="0" fontId="0" fillId="0" borderId="14" xfId="0" applyNumberFormat="1" applyFont="1" applyBorder="1" applyAlignment="1"/>
    <xf numFmtId="165" fontId="7" fillId="0" borderId="14" xfId="2" applyNumberFormat="1" applyFont="1" applyFill="1" applyBorder="1" applyAlignment="1"/>
    <xf numFmtId="165" fontId="7" fillId="0" borderId="8" xfId="2" applyNumberFormat="1" applyFont="1" applyFill="1" applyBorder="1" applyAlignment="1"/>
    <xf numFmtId="0" fontId="6" fillId="0" borderId="12" xfId="0" applyFont="1" applyBorder="1"/>
    <xf numFmtId="0" fontId="0" fillId="0" borderId="13" xfId="0" applyBorder="1"/>
    <xf numFmtId="10" fontId="0" fillId="3" borderId="10" xfId="0" applyNumberFormat="1" applyFill="1" applyBorder="1"/>
    <xf numFmtId="165" fontId="7" fillId="0" borderId="9" xfId="2" applyNumberFormat="1" applyFont="1" applyBorder="1" applyAlignment="1"/>
    <xf numFmtId="0" fontId="0" fillId="0" borderId="14" xfId="0" applyBorder="1"/>
    <xf numFmtId="10" fontId="0" fillId="3" borderId="8" xfId="0" applyNumberFormat="1" applyFill="1" applyBorder="1"/>
    <xf numFmtId="165" fontId="7" fillId="0" borderId="10" xfId="2" applyNumberFormat="1" applyFont="1" applyBorder="1" applyAlignment="1"/>
    <xf numFmtId="0" fontId="0" fillId="0" borderId="14" xfId="0" applyNumberFormat="1" applyBorder="1" applyAlignment="1"/>
    <xf numFmtId="165" fontId="7" fillId="0" borderId="8" xfId="2" applyNumberFormat="1" applyFont="1" applyBorder="1" applyAlignment="1"/>
    <xf numFmtId="0" fontId="6" fillId="0" borderId="15" xfId="0" applyNumberFormat="1" applyFont="1" applyBorder="1" applyAlignment="1">
      <alignment horizontal="right" wrapText="1"/>
    </xf>
    <xf numFmtId="0" fontId="6" fillId="0" borderId="14" xfId="0" applyNumberFormat="1" applyFont="1" applyBorder="1" applyAlignment="1">
      <alignment horizontal="right" wrapText="1"/>
    </xf>
    <xf numFmtId="0" fontId="6" fillId="0" borderId="8" xfId="0" applyNumberFormat="1" applyFont="1" applyBorder="1" applyAlignment="1">
      <alignment horizontal="right" wrapText="1"/>
    </xf>
    <xf numFmtId="164" fontId="0" fillId="2" borderId="0" xfId="0" applyNumberFormat="1" applyFont="1" applyFill="1" applyBorder="1" applyAlignment="1"/>
    <xf numFmtId="164" fontId="0" fillId="2" borderId="10" xfId="0" applyNumberFormat="1" applyFont="1" applyFill="1" applyBorder="1" applyAlignment="1"/>
    <xf numFmtId="164" fontId="0" fillId="0" borderId="13" xfId="0" applyNumberFormat="1" applyFont="1" applyBorder="1" applyAlignment="1"/>
    <xf numFmtId="3" fontId="0" fillId="2" borderId="0" xfId="0" applyNumberFormat="1" applyFont="1" applyFill="1" applyBorder="1" applyAlignment="1"/>
    <xf numFmtId="3" fontId="0" fillId="2" borderId="10" xfId="0" applyNumberFormat="1" applyFont="1" applyFill="1" applyBorder="1" applyAlignment="1"/>
    <xf numFmtId="3" fontId="0" fillId="0" borderId="13" xfId="0" applyNumberFormat="1" applyFont="1" applyBorder="1" applyAlignment="1"/>
    <xf numFmtId="3" fontId="0" fillId="0" borderId="10" xfId="0" applyNumberFormat="1" applyFont="1" applyBorder="1" applyAlignment="1"/>
    <xf numFmtId="3" fontId="0" fillId="2" borderId="15" xfId="0" applyNumberFormat="1" applyFont="1" applyFill="1" applyBorder="1" applyAlignment="1"/>
    <xf numFmtId="3" fontId="0" fillId="2" borderId="8" xfId="0" applyNumberFormat="1" applyFont="1" applyFill="1" applyBorder="1" applyAlignment="1"/>
    <xf numFmtId="3" fontId="0" fillId="0" borderId="14" xfId="0" applyNumberFormat="1" applyFont="1" applyBorder="1" applyAlignment="1"/>
    <xf numFmtId="3" fontId="0" fillId="0" borderId="8" xfId="0" applyNumberFormat="1" applyFont="1" applyBorder="1" applyAlignment="1"/>
    <xf numFmtId="3" fontId="0" fillId="0" borderId="15" xfId="0" applyNumberFormat="1" applyFont="1" applyBorder="1" applyAlignment="1"/>
    <xf numFmtId="164" fontId="0" fillId="0" borderId="12" xfId="0" applyNumberFormat="1" applyFont="1" applyBorder="1" applyAlignment="1"/>
    <xf numFmtId="164" fontId="0" fillId="0" borderId="11" xfId="0" applyNumberFormat="1" applyFont="1" applyBorder="1" applyAlignment="1"/>
    <xf numFmtId="0" fontId="6" fillId="0" borderId="4" xfId="0" applyNumberFormat="1" applyFont="1" applyFill="1" applyBorder="1" applyAlignment="1">
      <alignment horizontal="right"/>
    </xf>
    <xf numFmtId="0" fontId="6" fillId="0" borderId="2" xfId="0" applyNumberFormat="1" applyFont="1" applyBorder="1" applyAlignment="1">
      <alignment horizontal="right"/>
    </xf>
    <xf numFmtId="0" fontId="6" fillId="0" borderId="4" xfId="0" applyNumberFormat="1" applyFont="1" applyBorder="1" applyAlignment="1">
      <alignment horizontal="right"/>
    </xf>
    <xf numFmtId="164" fontId="5" fillId="0" borderId="0" xfId="0" applyNumberFormat="1" applyFont="1" applyFill="1" applyBorder="1" applyAlignment="1"/>
    <xf numFmtId="164" fontId="0" fillId="0" borderId="2" xfId="0" applyNumberFormat="1" applyFont="1" applyBorder="1" applyAlignment="1"/>
    <xf numFmtId="164" fontId="0" fillId="0" borderId="4" xfId="0" applyNumberFormat="1" applyFont="1" applyBorder="1" applyAlignment="1"/>
    <xf numFmtId="0" fontId="6" fillId="0" borderId="2" xfId="0" applyNumberFormat="1" applyFont="1" applyFill="1" applyBorder="1" applyAlignment="1"/>
    <xf numFmtId="164" fontId="0" fillId="0" borderId="4" xfId="0" applyNumberFormat="1" applyFont="1" applyFill="1" applyBorder="1" applyAlignment="1"/>
    <xf numFmtId="0" fontId="6" fillId="0" borderId="3" xfId="0" applyNumberFormat="1" applyFont="1" applyFill="1" applyBorder="1" applyAlignment="1">
      <alignment horizontal="right"/>
    </xf>
    <xf numFmtId="0" fontId="0" fillId="0" borderId="11" xfId="0" applyNumberFormat="1" applyFont="1" applyBorder="1" applyAlignment="1">
      <alignment horizontal="center" wrapText="1"/>
    </xf>
    <xf numFmtId="0" fontId="0" fillId="0" borderId="1" xfId="0" applyNumberFormat="1" applyFont="1" applyBorder="1" applyAlignment="1">
      <alignment horizontal="center" wrapText="1"/>
    </xf>
    <xf numFmtId="0" fontId="0" fillId="0" borderId="2" xfId="0" applyNumberFormat="1" applyFont="1" applyBorder="1" applyAlignment="1"/>
    <xf numFmtId="0" fontId="0" fillId="15" borderId="2" xfId="0" applyNumberFormat="1" applyFont="1" applyFill="1" applyBorder="1" applyAlignment="1">
      <alignment horizontal="center"/>
    </xf>
    <xf numFmtId="0" fontId="0" fillId="0" borderId="3" xfId="0" applyNumberFormat="1" applyFont="1" applyFill="1" applyBorder="1" applyAlignment="1">
      <alignment horizontal="center"/>
    </xf>
    <xf numFmtId="0" fontId="0" fillId="0" borderId="5" xfId="0" applyNumberFormat="1" applyFont="1" applyFill="1" applyBorder="1" applyAlignment="1">
      <alignment horizontal="center"/>
    </xf>
    <xf numFmtId="0" fontId="0" fillId="0" borderId="5" xfId="0" applyNumberFormat="1" applyFont="1" applyBorder="1" applyAlignment="1">
      <alignment horizontal="center"/>
    </xf>
    <xf numFmtId="0" fontId="0" fillId="15" borderId="13" xfId="0" applyNumberFormat="1" applyFont="1" applyFill="1" applyBorder="1" applyAlignment="1">
      <alignment horizontal="center" wrapText="1"/>
    </xf>
    <xf numFmtId="0" fontId="0" fillId="15" borderId="0" xfId="0" applyNumberFormat="1" applyFont="1" applyFill="1" applyBorder="1" applyAlignment="1">
      <alignment horizontal="center" wrapText="1"/>
    </xf>
    <xf numFmtId="0" fontId="0" fillId="0" borderId="6" xfId="0" applyNumberFormat="1" applyFont="1" applyFill="1" applyBorder="1" applyAlignment="1">
      <alignment horizontal="center" wrapText="1"/>
    </xf>
    <xf numFmtId="0" fontId="0" fillId="0" borderId="6" xfId="0" applyNumberFormat="1" applyFont="1" applyBorder="1" applyAlignment="1">
      <alignment horizontal="center"/>
    </xf>
    <xf numFmtId="165" fontId="7" fillId="15" borderId="12" xfId="2" applyNumberFormat="1" applyFont="1" applyFill="1" applyBorder="1" applyAlignment="1"/>
    <xf numFmtId="165" fontId="7" fillId="15" borderId="11" xfId="2" applyNumberFormat="1" applyFont="1" applyFill="1" applyBorder="1" applyAlignment="1"/>
    <xf numFmtId="165" fontId="7" fillId="15" borderId="9" xfId="2" applyNumberFormat="1" applyFont="1" applyFill="1" applyBorder="1" applyAlignment="1"/>
    <xf numFmtId="165" fontId="7" fillId="3" borderId="11" xfId="2" applyNumberFormat="1" applyFont="1" applyFill="1" applyBorder="1" applyAlignment="1"/>
    <xf numFmtId="165" fontId="7" fillId="3" borderId="1" xfId="2" applyNumberFormat="1" applyFont="1" applyFill="1" applyBorder="1" applyAlignment="1"/>
    <xf numFmtId="165" fontId="0" fillId="4" borderId="1" xfId="0" applyNumberFormat="1" applyFont="1" applyFill="1" applyBorder="1" applyAlignment="1"/>
    <xf numFmtId="165" fontId="7" fillId="15" borderId="13" xfId="2" applyNumberFormat="1" applyFont="1" applyFill="1" applyBorder="1" applyAlignment="1"/>
    <xf numFmtId="165" fontId="7" fillId="15" borderId="0" xfId="2" applyNumberFormat="1" applyFont="1" applyFill="1" applyBorder="1" applyAlignment="1"/>
    <xf numFmtId="165" fontId="7" fillId="15" borderId="10" xfId="2" applyNumberFormat="1" applyFont="1" applyFill="1" applyBorder="1" applyAlignment="1"/>
    <xf numFmtId="165" fontId="7" fillId="3" borderId="6" xfId="2" applyNumberFormat="1" applyFont="1" applyFill="1" applyBorder="1" applyAlignment="1"/>
    <xf numFmtId="165" fontId="0" fillId="4" borderId="6" xfId="0" applyNumberFormat="1" applyFont="1" applyFill="1" applyBorder="1" applyAlignment="1"/>
    <xf numFmtId="165" fontId="7" fillId="15" borderId="14" xfId="2" applyNumberFormat="1" applyFont="1" applyFill="1" applyBorder="1" applyAlignment="1"/>
    <xf numFmtId="165" fontId="7" fillId="15" borderId="15" xfId="2" applyNumberFormat="1" applyFont="1" applyFill="1" applyBorder="1" applyAlignment="1"/>
    <xf numFmtId="165" fontId="7" fillId="15" borderId="8" xfId="2" applyNumberFormat="1" applyFont="1" applyFill="1" applyBorder="1" applyAlignment="1"/>
    <xf numFmtId="165" fontId="7" fillId="0" borderId="7" xfId="2" applyNumberFormat="1" applyFont="1" applyFill="1" applyBorder="1" applyAlignment="1"/>
    <xf numFmtId="165" fontId="0" fillId="0" borderId="7" xfId="0" applyNumberFormat="1" applyFont="1" applyFill="1" applyBorder="1" applyAlignment="1"/>
    <xf numFmtId="165" fontId="0" fillId="15" borderId="13" xfId="0" applyNumberFormat="1" applyFont="1" applyFill="1" applyBorder="1" applyAlignment="1"/>
    <xf numFmtId="165" fontId="0" fillId="15" borderId="0" xfId="0" applyNumberFormat="1" applyFont="1" applyFill="1" applyBorder="1" applyAlignment="1"/>
    <xf numFmtId="165" fontId="0" fillId="4" borderId="6" xfId="2" applyNumberFormat="1" applyFont="1" applyFill="1" applyBorder="1" applyAlignment="1"/>
    <xf numFmtId="0" fontId="0" fillId="15" borderId="12" xfId="0" applyNumberFormat="1" applyFont="1" applyFill="1" applyBorder="1" applyAlignment="1"/>
    <xf numFmtId="0" fontId="0" fillId="15" borderId="11" xfId="0" applyNumberFormat="1" applyFont="1" applyFill="1" applyBorder="1" applyAlignment="1"/>
    <xf numFmtId="0" fontId="0" fillId="15" borderId="9" xfId="0" applyNumberFormat="1" applyFont="1" applyFill="1" applyBorder="1" applyAlignment="1"/>
    <xf numFmtId="0" fontId="0" fillId="15" borderId="13" xfId="0" applyNumberFormat="1" applyFont="1" applyFill="1" applyBorder="1" applyAlignment="1"/>
    <xf numFmtId="0" fontId="0" fillId="15" borderId="0" xfId="0" applyNumberFormat="1" applyFont="1" applyFill="1" applyBorder="1" applyAlignment="1"/>
    <xf numFmtId="3" fontId="0" fillId="15" borderId="0" xfId="0" applyNumberFormat="1" applyFont="1" applyFill="1" applyBorder="1" applyAlignment="1"/>
    <xf numFmtId="3" fontId="0" fillId="15" borderId="10" xfId="0" applyNumberFormat="1" applyFont="1" applyFill="1" applyBorder="1" applyAlignment="1"/>
    <xf numFmtId="0" fontId="0" fillId="15" borderId="14" xfId="0" applyNumberFormat="1" applyFont="1" applyFill="1" applyBorder="1" applyAlignment="1"/>
    <xf numFmtId="0" fontId="0" fillId="15" borderId="15" xfId="0" applyNumberFormat="1" applyFont="1" applyFill="1" applyBorder="1" applyAlignment="1"/>
    <xf numFmtId="3" fontId="0" fillId="15" borderId="15" xfId="0" applyNumberFormat="1" applyFont="1" applyFill="1" applyBorder="1" applyAlignment="1"/>
    <xf numFmtId="3" fontId="0" fillId="15" borderId="8" xfId="0" applyNumberFormat="1" applyFont="1" applyFill="1" applyBorder="1" applyAlignment="1"/>
    <xf numFmtId="3" fontId="0" fillId="0" borderId="7" xfId="0" applyNumberFormat="1" applyFont="1" applyFill="1" applyBorder="1" applyAlignment="1"/>
    <xf numFmtId="164" fontId="0" fillId="15" borderId="11" xfId="0" applyNumberFormat="1" applyFont="1" applyFill="1" applyBorder="1" applyAlignment="1"/>
    <xf numFmtId="164" fontId="0" fillId="15" borderId="9" xfId="0" applyNumberFormat="1" applyFont="1" applyFill="1" applyBorder="1" applyAlignment="1"/>
    <xf numFmtId="164" fontId="0" fillId="15" borderId="0" xfId="0" applyNumberFormat="1" applyFont="1" applyFill="1" applyBorder="1" applyAlignment="1"/>
    <xf numFmtId="164" fontId="0" fillId="15" borderId="10" xfId="0" applyNumberFormat="1" applyFont="1" applyFill="1" applyBorder="1" applyAlignment="1"/>
    <xf numFmtId="167" fontId="0" fillId="15" borderId="0" xfId="0" applyNumberFormat="1" applyFont="1" applyFill="1" applyBorder="1" applyAlignment="1"/>
    <xf numFmtId="167" fontId="0" fillId="15" borderId="10" xfId="0" applyNumberFormat="1" applyFont="1" applyFill="1" applyBorder="1" applyAlignment="1"/>
    <xf numFmtId="167" fontId="0" fillId="0" borderId="6" xfId="0" applyNumberFormat="1" applyFont="1" applyBorder="1" applyAlignment="1"/>
    <xf numFmtId="0" fontId="0" fillId="15" borderId="10" xfId="0" applyNumberFormat="1" applyFont="1" applyFill="1" applyBorder="1" applyAlignment="1"/>
    <xf numFmtId="167" fontId="0" fillId="15" borderId="15" xfId="0" applyNumberFormat="1" applyFont="1" applyFill="1" applyBorder="1" applyAlignment="1"/>
    <xf numFmtId="167" fontId="0" fillId="15" borderId="8" xfId="0" applyNumberFormat="1" applyFont="1" applyFill="1" applyBorder="1" applyAlignment="1"/>
    <xf numFmtId="167" fontId="0" fillId="0" borderId="7" xfId="0" applyNumberFormat="1" applyFont="1" applyBorder="1" applyAlignment="1"/>
    <xf numFmtId="164" fontId="0" fillId="0" borderId="0" xfId="0" applyNumberFormat="1" applyFont="1" applyBorder="1" applyAlignment="1">
      <alignment horizontal="center"/>
    </xf>
    <xf numFmtId="164" fontId="0" fillId="10" borderId="0" xfId="0" applyNumberFormat="1" applyFont="1" applyFill="1" applyBorder="1" applyAlignment="1">
      <alignment horizontal="center"/>
    </xf>
    <xf numFmtId="164" fontId="0" fillId="6" borderId="0" xfId="0" applyNumberFormat="1" applyFont="1" applyFill="1" applyBorder="1" applyAlignment="1">
      <alignment horizontal="center"/>
    </xf>
    <xf numFmtId="164" fontId="0" fillId="3" borderId="0" xfId="0" applyNumberFormat="1" applyFont="1" applyFill="1" applyBorder="1" applyAlignment="1">
      <alignment horizontal="center"/>
    </xf>
    <xf numFmtId="0" fontId="6" fillId="0" borderId="2" xfId="0" applyNumberFormat="1" applyFont="1" applyFill="1" applyBorder="1" applyAlignment="1">
      <alignment horizontal="left" wrapText="1"/>
    </xf>
    <xf numFmtId="164" fontId="6" fillId="0" borderId="5" xfId="0" applyNumberFormat="1" applyFont="1" applyFill="1" applyBorder="1" applyAlignment="1">
      <alignment horizontal="center" wrapText="1"/>
    </xf>
    <xf numFmtId="0" fontId="0" fillId="0" borderId="13" xfId="0" applyNumberFormat="1" applyFont="1" applyFill="1" applyBorder="1" applyAlignment="1">
      <alignment horizontal="left"/>
    </xf>
    <xf numFmtId="164" fontId="0" fillId="0" borderId="6" xfId="0" applyNumberFormat="1" applyFont="1" applyFill="1" applyBorder="1" applyAlignment="1">
      <alignment horizontal="center"/>
    </xf>
    <xf numFmtId="0" fontId="15" fillId="0" borderId="13" xfId="0" applyNumberFormat="1" applyFont="1" applyFill="1" applyBorder="1" applyAlignment="1">
      <alignment horizontal="left"/>
    </xf>
    <xf numFmtId="164" fontId="15" fillId="0" borderId="6" xfId="0" applyNumberFormat="1" applyFont="1" applyFill="1" applyBorder="1" applyAlignment="1">
      <alignment horizontal="center"/>
    </xf>
    <xf numFmtId="0" fontId="0" fillId="0" borderId="14" xfId="0" applyNumberFormat="1" applyFont="1" applyFill="1" applyBorder="1" applyAlignment="1">
      <alignment horizontal="left"/>
    </xf>
    <xf numFmtId="164" fontId="0" fillId="0" borderId="7" xfId="0" applyNumberFormat="1" applyFont="1" applyFill="1" applyBorder="1" applyAlignment="1">
      <alignment horizontal="center"/>
    </xf>
    <xf numFmtId="164" fontId="0" fillId="0" borderId="7" xfId="0" applyNumberFormat="1" applyFill="1" applyBorder="1" applyAlignment="1">
      <alignment horizontal="center"/>
    </xf>
    <xf numFmtId="176" fontId="0" fillId="0" borderId="0" xfId="0" applyNumberFormat="1" applyFont="1" applyBorder="1" applyAlignment="1">
      <alignment horizontal="center"/>
    </xf>
    <xf numFmtId="0" fontId="6" fillId="0" borderId="9" xfId="0" applyNumberFormat="1" applyFont="1" applyFill="1" applyBorder="1" applyAlignment="1">
      <alignment textRotation="90" wrapText="1"/>
    </xf>
    <xf numFmtId="0" fontId="0" fillId="0" borderId="1" xfId="0" applyNumberFormat="1" applyBorder="1" applyAlignment="1"/>
    <xf numFmtId="0" fontId="0" fillId="0" borderId="7" xfId="0" applyNumberFormat="1" applyBorder="1" applyAlignment="1"/>
    <xf numFmtId="0" fontId="0" fillId="0" borderId="1" xfId="0" applyNumberFormat="1" applyFill="1" applyBorder="1" applyAlignment="1"/>
    <xf numFmtId="0" fontId="0" fillId="0" borderId="12" xfId="0" applyNumberFormat="1" applyFill="1" applyBorder="1" applyAlignment="1"/>
    <xf numFmtId="0" fontId="0" fillId="0" borderId="6" xfId="0" applyNumberFormat="1" applyFill="1" applyBorder="1" applyAlignment="1"/>
    <xf numFmtId="167" fontId="0" fillId="0" borderId="1" xfId="0" applyNumberFormat="1" applyFont="1" applyBorder="1" applyAlignment="1"/>
    <xf numFmtId="167" fontId="0" fillId="0" borderId="11" xfId="0" applyNumberFormat="1" applyFont="1" applyBorder="1" applyAlignment="1"/>
    <xf numFmtId="167" fontId="0" fillId="0" borderId="12" xfId="0" applyNumberFormat="1" applyFont="1" applyBorder="1" applyAlignment="1"/>
    <xf numFmtId="167" fontId="0" fillId="0" borderId="9" xfId="0" applyNumberFormat="1" applyFont="1" applyBorder="1" applyAlignment="1"/>
    <xf numFmtId="1" fontId="0" fillId="0" borderId="7" xfId="0" applyNumberFormat="1" applyFont="1" applyBorder="1" applyAlignment="1"/>
    <xf numFmtId="1" fontId="0" fillId="0" borderId="15" xfId="0" applyNumberFormat="1" applyFont="1" applyBorder="1" applyAlignment="1"/>
    <xf numFmtId="1" fontId="0" fillId="0" borderId="14" xfId="0" applyNumberFormat="1" applyFont="1" applyBorder="1" applyAlignment="1"/>
    <xf numFmtId="1" fontId="0" fillId="0" borderId="8" xfId="0" applyNumberFormat="1" applyFont="1" applyBorder="1" applyAlignment="1"/>
    <xf numFmtId="164" fontId="0" fillId="0" borderId="8" xfId="0" applyNumberFormat="1" applyFont="1" applyBorder="1" applyAlignment="1"/>
    <xf numFmtId="164" fontId="0" fillId="0" borderId="15" xfId="0" applyNumberFormat="1" applyFont="1" applyBorder="1" applyAlignment="1"/>
    <xf numFmtId="164" fontId="0" fillId="0" borderId="14" xfId="0" applyNumberFormat="1" applyFont="1" applyBorder="1" applyAlignment="1"/>
    <xf numFmtId="170" fontId="0" fillId="4" borderId="0" xfId="0" applyNumberFormat="1" applyFill="1"/>
    <xf numFmtId="43" fontId="16" fillId="16" borderId="5" xfId="1" applyFont="1" applyFill="1" applyBorder="1" applyAlignment="1">
      <alignment horizontal="center" vertical="center" wrapText="1"/>
    </xf>
    <xf numFmtId="43" fontId="16" fillId="17" borderId="5" xfId="1" applyFont="1" applyFill="1" applyBorder="1" applyAlignment="1">
      <alignment horizontal="center" vertical="center" wrapText="1"/>
    </xf>
    <xf numFmtId="180" fontId="16" fillId="18" borderId="5" xfId="1" applyNumberFormat="1" applyFont="1" applyFill="1" applyBorder="1" applyAlignment="1">
      <alignment horizontal="center" vertical="center" wrapText="1"/>
    </xf>
    <xf numFmtId="0" fontId="18" fillId="0" borderId="0" xfId="7" applyFont="1" applyFill="1" applyBorder="1" applyAlignment="1"/>
    <xf numFmtId="180" fontId="18" fillId="0" borderId="0" xfId="1" applyNumberFormat="1" applyFont="1" applyBorder="1" applyAlignment="1"/>
    <xf numFmtId="180" fontId="18" fillId="0" borderId="0" xfId="1" applyNumberFormat="1" applyFont="1" applyFill="1" applyBorder="1" applyAlignment="1">
      <alignment horizontal="right"/>
    </xf>
    <xf numFmtId="43" fontId="19" fillId="0" borderId="0" xfId="1" applyFont="1"/>
    <xf numFmtId="180" fontId="19" fillId="0" borderId="0" xfId="1" applyNumberFormat="1" applyFont="1"/>
    <xf numFmtId="0" fontId="0" fillId="0" borderId="0" xfId="0" pivotButton="1"/>
    <xf numFmtId="0" fontId="0" fillId="0" borderId="0" xfId="0" applyNumberFormat="1"/>
    <xf numFmtId="0" fontId="2" fillId="17" borderId="0" xfId="0" applyFont="1" applyFill="1"/>
    <xf numFmtId="0" fontId="0" fillId="17" borderId="0" xfId="0" applyFill="1"/>
    <xf numFmtId="0" fontId="20" fillId="19" borderId="5" xfId="0" applyNumberFormat="1" applyFont="1" applyFill="1" applyBorder="1" applyAlignment="1" applyProtection="1">
      <alignment horizontal="center" wrapText="1"/>
    </xf>
    <xf numFmtId="172" fontId="20" fillId="19" borderId="5" xfId="0" applyNumberFormat="1" applyFont="1" applyFill="1" applyBorder="1" applyAlignment="1" applyProtection="1">
      <alignment horizontal="center" wrapText="1"/>
    </xf>
    <xf numFmtId="164" fontId="20" fillId="19" borderId="5" xfId="0" applyNumberFormat="1" applyFont="1" applyFill="1" applyBorder="1" applyAlignment="1" applyProtection="1">
      <alignment horizontal="center" wrapText="1"/>
    </xf>
    <xf numFmtId="4" fontId="20" fillId="19" borderId="5" xfId="0" applyNumberFormat="1" applyFont="1" applyFill="1" applyBorder="1" applyAlignment="1" applyProtection="1">
      <alignment horizontal="center" wrapText="1"/>
    </xf>
    <xf numFmtId="0" fontId="17" fillId="0" borderId="5" xfId="0" applyNumberFormat="1" applyFont="1" applyFill="1" applyBorder="1" applyAlignment="1" applyProtection="1">
      <alignment horizontal="right" wrapText="1"/>
    </xf>
    <xf numFmtId="0" fontId="17" fillId="0" borderId="5" xfId="0" applyNumberFormat="1" applyFont="1" applyFill="1" applyBorder="1" applyAlignment="1" applyProtection="1">
      <alignment horizontal="left" wrapText="1"/>
    </xf>
    <xf numFmtId="172" fontId="17" fillId="0" borderId="5" xfId="0" applyNumberFormat="1" applyFont="1" applyFill="1" applyBorder="1" applyAlignment="1" applyProtection="1">
      <alignment horizontal="right" wrapText="1"/>
    </xf>
    <xf numFmtId="164" fontId="17" fillId="0" borderId="5" xfId="0" applyNumberFormat="1" applyFont="1" applyFill="1" applyBorder="1" applyAlignment="1" applyProtection="1">
      <alignment horizontal="right" wrapText="1"/>
    </xf>
    <xf numFmtId="4" fontId="17" fillId="0" borderId="5" xfId="0" applyNumberFormat="1" applyFont="1" applyFill="1" applyBorder="1" applyAlignment="1" applyProtection="1">
      <alignment horizontal="right" wrapText="1"/>
    </xf>
    <xf numFmtId="0" fontId="0" fillId="0" borderId="5" xfId="0" applyBorder="1"/>
    <xf numFmtId="172" fontId="20" fillId="17" borderId="5" xfId="0" applyNumberFormat="1" applyFont="1" applyFill="1" applyBorder="1" applyAlignment="1" applyProtection="1">
      <alignment horizontal="center" vertical="center" wrapText="1"/>
    </xf>
    <xf numFmtId="170" fontId="21" fillId="0" borderId="0" xfId="0" applyNumberFormat="1" applyFont="1"/>
    <xf numFmtId="167" fontId="0" fillId="0" borderId="5" xfId="0" applyNumberFormat="1" applyBorder="1"/>
    <xf numFmtId="175" fontId="0" fillId="0" borderId="5" xfId="0" applyNumberFormat="1" applyBorder="1"/>
    <xf numFmtId="9" fontId="0" fillId="0" borderId="5" xfId="2" applyFont="1" applyBorder="1"/>
    <xf numFmtId="0" fontId="2" fillId="7" borderId="0" xfId="0" applyFont="1" applyFill="1"/>
    <xf numFmtId="0" fontId="0" fillId="4" borderId="0" xfId="0" applyFill="1"/>
    <xf numFmtId="0" fontId="0" fillId="0" borderId="0" xfId="0" applyFill="1"/>
    <xf numFmtId="0" fontId="0" fillId="0" borderId="0" xfId="0" applyFont="1"/>
    <xf numFmtId="0" fontId="2" fillId="20" borderId="17" xfId="0" applyFont="1" applyFill="1" applyBorder="1"/>
    <xf numFmtId="0" fontId="22" fillId="0" borderId="0" xfId="0" applyFont="1"/>
    <xf numFmtId="0" fontId="2" fillId="7" borderId="0" xfId="0" applyFont="1" applyFill="1" applyBorder="1"/>
    <xf numFmtId="0" fontId="7" fillId="21" borderId="0" xfId="8" applyFont="1" applyFill="1"/>
    <xf numFmtId="0" fontId="7" fillId="21" borderId="0" xfId="8" applyFont="1" applyFill="1" applyAlignment="1">
      <alignment horizontal="center"/>
    </xf>
    <xf numFmtId="0" fontId="7" fillId="0" borderId="0" xfId="8" applyFont="1"/>
    <xf numFmtId="0" fontId="7" fillId="0" borderId="0" xfId="8" applyFont="1" applyFill="1"/>
    <xf numFmtId="0" fontId="7" fillId="0" borderId="0" xfId="8" applyFont="1" applyFill="1" applyAlignment="1">
      <alignment horizontal="center" vertical="center"/>
    </xf>
    <xf numFmtId="0" fontId="25" fillId="21" borderId="0" xfId="8" applyFont="1" applyFill="1" applyAlignment="1">
      <alignment vertical="center"/>
    </xf>
    <xf numFmtId="0" fontId="26" fillId="21" borderId="0" xfId="8" applyFont="1" applyFill="1" applyAlignment="1">
      <alignment horizontal="center" vertical="center"/>
    </xf>
    <xf numFmtId="0" fontId="28" fillId="21" borderId="0" xfId="8" applyFont="1" applyFill="1"/>
    <xf numFmtId="0" fontId="7" fillId="21" borderId="0" xfId="8" applyFont="1" applyFill="1" applyAlignment="1">
      <alignment horizontal="left" wrapText="1"/>
    </xf>
    <xf numFmtId="0" fontId="6" fillId="7" borderId="18" xfId="8" applyFont="1" applyFill="1" applyBorder="1" applyAlignment="1">
      <alignment horizontal="center" vertical="center"/>
    </xf>
    <xf numFmtId="0" fontId="6" fillId="7" borderId="19" xfId="8" applyFont="1" applyFill="1" applyBorder="1" applyAlignment="1">
      <alignment horizontal="center" vertical="center"/>
    </xf>
    <xf numFmtId="0" fontId="7" fillId="21" borderId="20" xfId="8" applyFont="1" applyFill="1" applyBorder="1" applyAlignment="1">
      <alignment horizontal="center" vertical="center"/>
    </xf>
    <xf numFmtId="180" fontId="7" fillId="21" borderId="21" xfId="8" applyNumberFormat="1" applyFont="1" applyFill="1" applyBorder="1" applyAlignment="1">
      <alignment horizontal="center" vertical="center"/>
    </xf>
    <xf numFmtId="0" fontId="26" fillId="21" borderId="0" xfId="8" applyFont="1" applyFill="1"/>
    <xf numFmtId="0" fontId="7" fillId="21" borderId="22" xfId="8" applyFont="1" applyFill="1" applyBorder="1" applyAlignment="1">
      <alignment horizontal="center" vertical="center"/>
    </xf>
    <xf numFmtId="180" fontId="7" fillId="21" borderId="23" xfId="8" applyNumberFormat="1" applyFont="1" applyFill="1" applyBorder="1" applyAlignment="1">
      <alignment horizontal="center" vertical="center"/>
    </xf>
    <xf numFmtId="0" fontId="26" fillId="21" borderId="0" xfId="8" applyFont="1" applyFill="1" applyAlignment="1">
      <alignment horizontal="center"/>
    </xf>
    <xf numFmtId="0" fontId="7" fillId="21" borderId="0" xfId="8" applyFont="1" applyFill="1" applyAlignment="1">
      <alignment vertical="center"/>
    </xf>
    <xf numFmtId="0" fontId="4" fillId="24" borderId="5" xfId="8" applyFont="1" applyFill="1" applyBorder="1" applyAlignment="1">
      <alignment horizontal="center" vertical="center"/>
    </xf>
    <xf numFmtId="0" fontId="4" fillId="25" borderId="2" xfId="8" applyFont="1" applyFill="1" applyBorder="1" applyAlignment="1">
      <alignment vertical="center"/>
    </xf>
    <xf numFmtId="0" fontId="4" fillId="25" borderId="3" xfId="8" applyFont="1" applyFill="1" applyBorder="1" applyAlignment="1">
      <alignment vertical="center"/>
    </xf>
    <xf numFmtId="0" fontId="7" fillId="25" borderId="3" xfId="8" applyFont="1" applyFill="1" applyBorder="1" applyAlignment="1">
      <alignment vertical="center"/>
    </xf>
    <xf numFmtId="0" fontId="7" fillId="25" borderId="4" xfId="8" applyFont="1" applyFill="1" applyBorder="1" applyAlignment="1">
      <alignment vertical="center"/>
    </xf>
    <xf numFmtId="0" fontId="26" fillId="21" borderId="0" xfId="8" applyFont="1" applyFill="1" applyAlignment="1">
      <alignment vertical="center"/>
    </xf>
    <xf numFmtId="0" fontId="7" fillId="0" borderId="0" xfId="8" applyFont="1" applyAlignment="1">
      <alignment vertical="center"/>
    </xf>
    <xf numFmtId="181" fontId="26" fillId="21" borderId="0" xfId="8" applyNumberFormat="1" applyFont="1" applyFill="1"/>
    <xf numFmtId="0" fontId="7" fillId="21" borderId="0" xfId="8" applyFont="1" applyFill="1" applyBorder="1"/>
    <xf numFmtId="0" fontId="6" fillId="26" borderId="20" xfId="8" applyFont="1" applyFill="1" applyBorder="1" applyAlignment="1">
      <alignment horizontal="center" vertical="center"/>
    </xf>
    <xf numFmtId="0" fontId="6" fillId="26" borderId="24" xfId="8" applyFont="1" applyFill="1" applyBorder="1" applyAlignment="1">
      <alignment horizontal="center" vertical="center" wrapText="1"/>
    </xf>
    <xf numFmtId="0" fontId="6" fillId="26" borderId="21" xfId="8" applyFont="1" applyFill="1" applyBorder="1" applyAlignment="1">
      <alignment horizontal="center" vertical="center" wrapText="1"/>
    </xf>
    <xf numFmtId="0" fontId="31" fillId="21" borderId="0" xfId="8" applyFont="1" applyFill="1" applyBorder="1"/>
    <xf numFmtId="0" fontId="7" fillId="0" borderId="0" xfId="8" applyFont="1" applyFill="1" applyBorder="1"/>
    <xf numFmtId="0" fontId="7" fillId="21" borderId="0" xfId="8" applyFont="1" applyFill="1" applyBorder="1" applyAlignment="1">
      <alignment horizontal="center" vertical="center" wrapText="1"/>
    </xf>
    <xf numFmtId="0" fontId="6" fillId="27" borderId="25" xfId="8" applyFont="1" applyFill="1" applyBorder="1" applyAlignment="1">
      <alignment horizontal="center" vertical="center" wrapText="1"/>
    </xf>
    <xf numFmtId="0" fontId="29" fillId="28" borderId="5" xfId="8" applyFont="1" applyFill="1" applyBorder="1" applyAlignment="1">
      <alignment horizontal="center" vertical="top" wrapText="1"/>
    </xf>
    <xf numFmtId="0" fontId="29" fillId="28" borderId="26" xfId="8" applyFont="1" applyFill="1" applyBorder="1" applyAlignment="1">
      <alignment horizontal="center" vertical="top" wrapText="1"/>
    </xf>
    <xf numFmtId="0" fontId="7" fillId="0" borderId="0" xfId="8" applyFont="1" applyFill="1" applyBorder="1" applyAlignment="1">
      <alignment horizontal="center" vertical="center" wrapText="1"/>
    </xf>
    <xf numFmtId="0" fontId="6" fillId="26" borderId="27" xfId="8" applyFont="1" applyFill="1" applyBorder="1" applyAlignment="1">
      <alignment horizontal="center"/>
    </xf>
    <xf numFmtId="0" fontId="6" fillId="27" borderId="0" xfId="8" applyFont="1" applyFill="1" applyBorder="1" applyAlignment="1">
      <alignment horizontal="center" vertical="center" wrapText="1"/>
    </xf>
    <xf numFmtId="0" fontId="6" fillId="27" borderId="28" xfId="8" applyFont="1" applyFill="1" applyBorder="1" applyAlignment="1">
      <alignment horizontal="center" vertical="center" wrapText="1"/>
    </xf>
    <xf numFmtId="0" fontId="7" fillId="21" borderId="29" xfId="8" applyFont="1" applyFill="1" applyBorder="1"/>
    <xf numFmtId="43" fontId="7" fillId="0" borderId="5" xfId="9" applyNumberFormat="1" applyFont="1" applyFill="1" applyBorder="1"/>
    <xf numFmtId="180" fontId="7" fillId="0" borderId="5" xfId="9" applyNumberFormat="1" applyFont="1" applyFill="1" applyBorder="1"/>
    <xf numFmtId="181" fontId="7" fillId="0" borderId="5" xfId="9" applyNumberFormat="1" applyFont="1" applyFill="1" applyBorder="1"/>
    <xf numFmtId="180" fontId="7" fillId="0" borderId="26" xfId="9" applyNumberFormat="1" applyFont="1" applyFill="1" applyBorder="1"/>
    <xf numFmtId="182" fontId="7" fillId="21" borderId="0" xfId="8" applyNumberFormat="1" applyFont="1" applyFill="1"/>
    <xf numFmtId="10" fontId="26" fillId="21" borderId="0" xfId="10" applyNumberFormat="1" applyFont="1" applyFill="1"/>
    <xf numFmtId="0" fontId="7" fillId="0" borderId="29" xfId="8" applyFont="1" applyBorder="1"/>
    <xf numFmtId="183" fontId="7" fillId="21" borderId="0" xfId="8" applyNumberFormat="1" applyFont="1" applyFill="1"/>
    <xf numFmtId="0" fontId="6" fillId="26" borderId="30" xfId="8" applyFont="1" applyFill="1" applyBorder="1" applyAlignment="1">
      <alignment horizontal="center"/>
    </xf>
    <xf numFmtId="182" fontId="6" fillId="27" borderId="0" xfId="9" applyNumberFormat="1" applyFont="1" applyFill="1" applyBorder="1"/>
    <xf numFmtId="180" fontId="6" fillId="27" borderId="0" xfId="9" applyNumberFormat="1" applyFont="1" applyFill="1" applyBorder="1"/>
    <xf numFmtId="181" fontId="6" fillId="27" borderId="0" xfId="9" applyNumberFormat="1" applyFont="1" applyFill="1" applyBorder="1"/>
    <xf numFmtId="180" fontId="6" fillId="27" borderId="28" xfId="9" applyNumberFormat="1" applyFont="1" applyFill="1" applyBorder="1"/>
    <xf numFmtId="43" fontId="7" fillId="0" borderId="5" xfId="9" applyFont="1" applyFill="1" applyBorder="1"/>
    <xf numFmtId="182" fontId="28" fillId="21" borderId="0" xfId="8" applyNumberFormat="1" applyFont="1" applyFill="1"/>
    <xf numFmtId="0" fontId="7" fillId="21" borderId="0" xfId="8" applyFont="1" applyFill="1" applyBorder="1" applyAlignment="1">
      <alignment horizontal="center"/>
    </xf>
    <xf numFmtId="180" fontId="6" fillId="27" borderId="0" xfId="8" applyNumberFormat="1" applyFont="1" applyFill="1" applyBorder="1"/>
    <xf numFmtId="180" fontId="6" fillId="27" borderId="28" xfId="8" applyNumberFormat="1" applyFont="1" applyFill="1" applyBorder="1"/>
    <xf numFmtId="0" fontId="29" fillId="28" borderId="5" xfId="8" applyFont="1" applyFill="1" applyBorder="1" applyAlignment="1">
      <alignment horizontal="center" vertical="center" wrapText="1"/>
    </xf>
    <xf numFmtId="0" fontId="29" fillId="28" borderId="26" xfId="8" applyFont="1" applyFill="1" applyBorder="1" applyAlignment="1">
      <alignment horizontal="center" vertical="center" wrapText="1"/>
    </xf>
    <xf numFmtId="0" fontId="6" fillId="26" borderId="27" xfId="8" applyFont="1" applyFill="1" applyBorder="1" applyAlignment="1">
      <alignment horizontal="center" vertical="center" wrapText="1"/>
    </xf>
    <xf numFmtId="182" fontId="26" fillId="27" borderId="0" xfId="9" applyNumberFormat="1" applyFont="1" applyFill="1" applyBorder="1"/>
    <xf numFmtId="182" fontId="33" fillId="27" borderId="0" xfId="9" applyNumberFormat="1" applyFont="1" applyFill="1" applyBorder="1"/>
    <xf numFmtId="181" fontId="7" fillId="27" borderId="0" xfId="9" applyNumberFormat="1" applyFont="1" applyFill="1" applyBorder="1"/>
    <xf numFmtId="0" fontId="7" fillId="27" borderId="0" xfId="8" applyFont="1" applyFill="1" applyBorder="1"/>
    <xf numFmtId="0" fontId="7" fillId="27" borderId="28" xfId="8" applyFont="1" applyFill="1" applyBorder="1"/>
    <xf numFmtId="43" fontId="26" fillId="21" borderId="0" xfId="8" applyNumberFormat="1" applyFont="1" applyFill="1" applyAlignment="1">
      <alignment horizontal="center"/>
    </xf>
    <xf numFmtId="184" fontId="7" fillId="0" borderId="5" xfId="9" applyNumberFormat="1" applyFont="1" applyFill="1" applyBorder="1"/>
    <xf numFmtId="185" fontId="7" fillId="0" borderId="5" xfId="9" applyNumberFormat="1" applyFont="1" applyFill="1" applyBorder="1"/>
    <xf numFmtId="185" fontId="7" fillId="0" borderId="26" xfId="9" applyNumberFormat="1" applyFont="1" applyFill="1" applyBorder="1"/>
    <xf numFmtId="43" fontId="6" fillId="26" borderId="30" xfId="9" applyFont="1" applyFill="1" applyBorder="1" applyAlignment="1">
      <alignment horizontal="center"/>
    </xf>
    <xf numFmtId="184" fontId="7" fillId="27" borderId="0" xfId="9" applyNumberFormat="1" applyFont="1" applyFill="1" applyBorder="1"/>
    <xf numFmtId="185" fontId="6" fillId="27" borderId="0" xfId="9" applyNumberFormat="1" applyFont="1" applyFill="1" applyBorder="1"/>
    <xf numFmtId="184" fontId="6" fillId="27" borderId="0" xfId="9" applyNumberFormat="1" applyFont="1" applyFill="1" applyBorder="1"/>
    <xf numFmtId="184" fontId="6" fillId="27" borderId="28" xfId="9" applyNumberFormat="1" applyFont="1" applyFill="1" applyBorder="1"/>
    <xf numFmtId="182" fontId="7" fillId="0" borderId="5" xfId="9" applyNumberFormat="1" applyFont="1" applyFill="1" applyBorder="1"/>
    <xf numFmtId="184" fontId="7" fillId="0" borderId="26" xfId="9" applyNumberFormat="1" applyFont="1" applyFill="1" applyBorder="1"/>
    <xf numFmtId="43" fontId="7" fillId="0" borderId="5" xfId="9" applyFont="1" applyFill="1" applyBorder="1" applyAlignment="1">
      <alignment horizontal="center"/>
    </xf>
    <xf numFmtId="181" fontId="28" fillId="0" borderId="5" xfId="9" applyNumberFormat="1" applyFont="1" applyFill="1" applyBorder="1"/>
    <xf numFmtId="43" fontId="28" fillId="0" borderId="5" xfId="9" applyNumberFormat="1" applyFont="1" applyFill="1" applyBorder="1"/>
    <xf numFmtId="182" fontId="7" fillId="27" borderId="0" xfId="9" applyNumberFormat="1" applyFont="1" applyFill="1" applyBorder="1"/>
    <xf numFmtId="43" fontId="26" fillId="21" borderId="0" xfId="8" applyNumberFormat="1" applyFont="1" applyFill="1" applyAlignment="1">
      <alignment horizontal="center" vertical="center"/>
    </xf>
    <xf numFmtId="0" fontId="7" fillId="0" borderId="29" xfId="8" applyFont="1" applyBorder="1" applyAlignment="1">
      <alignment vertical="center"/>
    </xf>
    <xf numFmtId="184" fontId="7" fillId="0" borderId="5" xfId="9" applyNumberFormat="1" applyFont="1" applyFill="1" applyBorder="1" applyAlignment="1">
      <alignment vertical="center"/>
    </xf>
    <xf numFmtId="43" fontId="7" fillId="0" borderId="5" xfId="9" applyFont="1" applyFill="1" applyBorder="1" applyAlignment="1">
      <alignment vertical="center"/>
    </xf>
    <xf numFmtId="181" fontId="7" fillId="0" borderId="5" xfId="9" applyNumberFormat="1" applyFont="1" applyFill="1" applyBorder="1" applyAlignment="1">
      <alignment vertical="center"/>
    </xf>
    <xf numFmtId="43" fontId="7" fillId="0" borderId="5" xfId="9" applyNumberFormat="1" applyFont="1" applyFill="1" applyBorder="1" applyAlignment="1">
      <alignment vertical="center"/>
    </xf>
    <xf numFmtId="0" fontId="7" fillId="21" borderId="0" xfId="8" applyFont="1" applyFill="1" applyAlignment="1">
      <alignment horizontal="center" vertical="center"/>
    </xf>
    <xf numFmtId="43" fontId="6" fillId="26" borderId="27" xfId="8" applyNumberFormat="1" applyFont="1" applyFill="1" applyBorder="1" applyAlignment="1">
      <alignment horizontal="center" vertical="center"/>
    </xf>
    <xf numFmtId="0" fontId="7" fillId="27" borderId="0" xfId="8" applyFont="1" applyFill="1" applyBorder="1" applyAlignment="1">
      <alignment vertical="center"/>
    </xf>
    <xf numFmtId="0" fontId="7" fillId="27" borderId="28" xfId="8" applyFont="1" applyFill="1" applyBorder="1" applyAlignment="1">
      <alignment vertical="center"/>
    </xf>
    <xf numFmtId="43" fontId="7" fillId="0" borderId="26" xfId="9" applyNumberFormat="1" applyFont="1" applyFill="1" applyBorder="1"/>
    <xf numFmtId="186" fontId="26" fillId="21" borderId="0" xfId="8" applyNumberFormat="1" applyFont="1" applyFill="1"/>
    <xf numFmtId="0" fontId="35" fillId="21" borderId="0" xfId="11" applyFont="1" applyFill="1" applyAlignment="1" applyProtection="1"/>
    <xf numFmtId="43" fontId="7" fillId="27" borderId="0" xfId="8" applyNumberFormat="1" applyFont="1" applyFill="1" applyBorder="1" applyAlignment="1">
      <alignment vertical="center"/>
    </xf>
    <xf numFmtId="43" fontId="26" fillId="27" borderId="0" xfId="9" applyFont="1" applyFill="1" applyBorder="1" applyAlignment="1">
      <alignment vertical="center"/>
    </xf>
    <xf numFmtId="43" fontId="26" fillId="27" borderId="28" xfId="9" applyFont="1" applyFill="1" applyBorder="1" applyAlignment="1">
      <alignment vertical="center"/>
    </xf>
    <xf numFmtId="186" fontId="26" fillId="21" borderId="0" xfId="8" applyNumberFormat="1" applyFont="1" applyFill="1" applyAlignment="1">
      <alignment vertical="center"/>
    </xf>
    <xf numFmtId="10" fontId="26" fillId="21" borderId="0" xfId="10" applyNumberFormat="1" applyFont="1" applyFill="1" applyAlignment="1">
      <alignment vertical="center"/>
    </xf>
    <xf numFmtId="43" fontId="6" fillId="26" borderId="27" xfId="8" applyNumberFormat="1" applyFont="1" applyFill="1" applyBorder="1" applyAlignment="1">
      <alignment horizontal="center" vertical="center" wrapText="1"/>
    </xf>
    <xf numFmtId="0" fontId="7" fillId="0" borderId="22" xfId="8" applyFont="1" applyBorder="1"/>
    <xf numFmtId="43" fontId="26" fillId="27" borderId="31" xfId="9" applyFont="1" applyFill="1" applyBorder="1" applyAlignment="1">
      <alignment vertical="center"/>
    </xf>
    <xf numFmtId="181" fontId="7" fillId="0" borderId="32" xfId="9" applyNumberFormat="1" applyFont="1" applyFill="1" applyBorder="1"/>
    <xf numFmtId="43" fontId="7" fillId="0" borderId="32" xfId="9" applyFont="1" applyFill="1" applyBorder="1"/>
    <xf numFmtId="43" fontId="26" fillId="27" borderId="33" xfId="9" applyFont="1" applyFill="1" applyBorder="1" applyAlignment="1">
      <alignment vertical="center"/>
    </xf>
    <xf numFmtId="0" fontId="29" fillId="21" borderId="0" xfId="8" applyFont="1" applyFill="1" applyBorder="1" applyAlignment="1">
      <alignment vertical="center"/>
    </xf>
    <xf numFmtId="0" fontId="7" fillId="21" borderId="0" xfId="8" applyFont="1" applyFill="1" applyBorder="1" applyAlignment="1">
      <alignment vertical="center"/>
    </xf>
    <xf numFmtId="43" fontId="7" fillId="21" borderId="0" xfId="8" applyNumberFormat="1" applyFont="1" applyFill="1" applyBorder="1" applyAlignment="1">
      <alignment vertical="center"/>
    </xf>
    <xf numFmtId="43" fontId="7" fillId="21" borderId="0" xfId="8" applyNumberFormat="1" applyFont="1" applyFill="1"/>
    <xf numFmtId="0" fontId="36" fillId="21" borderId="0" xfId="11" applyFont="1" applyFill="1" applyAlignment="1" applyProtection="1"/>
    <xf numFmtId="185" fontId="26" fillId="21" borderId="0" xfId="8" applyNumberFormat="1" applyFont="1" applyFill="1"/>
    <xf numFmtId="0" fontId="6" fillId="7" borderId="34" xfId="8" applyFont="1" applyFill="1" applyBorder="1" applyAlignment="1">
      <alignment horizontal="center" vertical="top"/>
    </xf>
    <xf numFmtId="0" fontId="6" fillId="7" borderId="35" xfId="8" applyFont="1" applyFill="1" applyBorder="1" applyAlignment="1">
      <alignment horizontal="center" vertical="top" wrapText="1"/>
    </xf>
    <xf numFmtId="0" fontId="6" fillId="7" borderId="36" xfId="8" applyFont="1" applyFill="1" applyBorder="1" applyAlignment="1">
      <alignment horizontal="center" vertical="top" wrapText="1"/>
    </xf>
    <xf numFmtId="0" fontId="6" fillId="21" borderId="0" xfId="8" applyFont="1" applyFill="1" applyBorder="1"/>
    <xf numFmtId="43" fontId="7" fillId="23" borderId="0" xfId="9" applyNumberFormat="1" applyFont="1" applyFill="1"/>
    <xf numFmtId="11" fontId="7" fillId="23" borderId="0" xfId="8" applyNumberFormat="1" applyFont="1" applyFill="1"/>
    <xf numFmtId="0" fontId="7" fillId="0" borderId="0" xfId="8" applyFont="1" applyAlignment="1">
      <alignment horizontal="center" vertical="center"/>
    </xf>
    <xf numFmtId="0" fontId="7" fillId="21" borderId="37" xfId="8" applyFont="1" applyFill="1" applyBorder="1" applyAlignment="1">
      <alignment vertical="center"/>
    </xf>
    <xf numFmtId="43" fontId="7" fillId="0" borderId="7" xfId="9" applyNumberFormat="1" applyFont="1" applyFill="1" applyBorder="1" applyAlignment="1">
      <alignment vertical="center"/>
    </xf>
    <xf numFmtId="0" fontId="7" fillId="21" borderId="38" xfId="8" applyFont="1" applyFill="1" applyBorder="1" applyAlignment="1">
      <alignment horizontal="center"/>
    </xf>
    <xf numFmtId="0" fontId="7" fillId="23" borderId="0" xfId="8" applyFont="1" applyFill="1"/>
    <xf numFmtId="0" fontId="7" fillId="21" borderId="29" xfId="8" applyFont="1" applyFill="1" applyBorder="1" applyAlignment="1">
      <alignment vertical="center"/>
    </xf>
    <xf numFmtId="0" fontId="7" fillId="0" borderId="26" xfId="8" applyFont="1" applyBorder="1" applyAlignment="1">
      <alignment horizontal="center"/>
    </xf>
    <xf numFmtId="185" fontId="7" fillId="0" borderId="5" xfId="9" applyNumberFormat="1" applyFont="1" applyFill="1" applyBorder="1" applyAlignment="1">
      <alignment vertical="center"/>
    </xf>
    <xf numFmtId="0" fontId="7" fillId="21" borderId="26" xfId="8" applyFont="1" applyFill="1" applyBorder="1" applyAlignment="1">
      <alignment horizontal="center"/>
    </xf>
    <xf numFmtId="11" fontId="7" fillId="21" borderId="0" xfId="8" applyNumberFormat="1" applyFont="1" applyFill="1"/>
    <xf numFmtId="185" fontId="7" fillId="21" borderId="0" xfId="9" applyNumberFormat="1" applyFont="1" applyFill="1"/>
    <xf numFmtId="43" fontId="7" fillId="21" borderId="0" xfId="8" applyNumberFormat="1" applyFont="1" applyFill="1" applyBorder="1"/>
    <xf numFmtId="43" fontId="35" fillId="23" borderId="0" xfId="11" applyNumberFormat="1" applyFont="1" applyFill="1" applyAlignment="1" applyProtection="1"/>
    <xf numFmtId="0" fontId="7" fillId="21" borderId="22" xfId="8" applyFont="1" applyFill="1" applyBorder="1" applyAlignment="1">
      <alignment vertical="center"/>
    </xf>
    <xf numFmtId="43" fontId="7" fillId="0" borderId="32" xfId="9" applyNumberFormat="1" applyFont="1" applyFill="1" applyBorder="1" applyAlignment="1">
      <alignment vertical="center"/>
    </xf>
    <xf numFmtId="0" fontId="7" fillId="21" borderId="23" xfId="8" applyFont="1" applyFill="1" applyBorder="1" applyAlignment="1">
      <alignment horizontal="center"/>
    </xf>
    <xf numFmtId="0" fontId="7" fillId="23" borderId="0" xfId="8" applyFont="1" applyFill="1" applyBorder="1" applyAlignment="1">
      <alignment vertical="center"/>
    </xf>
    <xf numFmtId="0" fontId="26" fillId="21" borderId="0" xfId="8" applyFont="1" applyFill="1" applyAlignment="1">
      <alignment wrapText="1"/>
    </xf>
    <xf numFmtId="0" fontId="26" fillId="0" borderId="0" xfId="8" applyFont="1" applyFill="1" applyAlignment="1"/>
    <xf numFmtId="0" fontId="4" fillId="24" borderId="5" xfId="8" applyFont="1" applyFill="1" applyBorder="1" applyAlignment="1">
      <alignment horizontal="center"/>
    </xf>
    <xf numFmtId="0" fontId="4" fillId="29" borderId="2" xfId="8" applyFont="1" applyFill="1" applyBorder="1"/>
    <xf numFmtId="0" fontId="7" fillId="29" borderId="3" xfId="8" applyFont="1" applyFill="1" applyBorder="1"/>
    <xf numFmtId="0" fontId="7" fillId="25" borderId="3" xfId="8" applyFont="1" applyFill="1" applyBorder="1"/>
    <xf numFmtId="0" fontId="7" fillId="25" borderId="4" xfId="8" applyFont="1" applyFill="1" applyBorder="1"/>
    <xf numFmtId="0" fontId="6" fillId="27" borderId="34" xfId="8" applyFont="1" applyFill="1" applyBorder="1" applyAlignment="1">
      <alignment horizontal="center" vertical="center"/>
    </xf>
    <xf numFmtId="0" fontId="6" fillId="27" borderId="35" xfId="8" applyFont="1" applyFill="1" applyBorder="1" applyAlignment="1">
      <alignment horizontal="center" vertical="center"/>
    </xf>
    <xf numFmtId="0" fontId="6" fillId="27" borderId="35" xfId="8" applyFont="1" applyFill="1" applyBorder="1" applyAlignment="1">
      <alignment horizontal="center" vertical="center" wrapText="1"/>
    </xf>
    <xf numFmtId="0" fontId="6" fillId="27" borderId="36" xfId="8" applyFont="1" applyFill="1" applyBorder="1" applyAlignment="1">
      <alignment horizontal="center" vertical="center" wrapText="1"/>
    </xf>
    <xf numFmtId="186" fontId="7" fillId="21" borderId="0" xfId="8" applyNumberFormat="1" applyFont="1" applyFill="1"/>
    <xf numFmtId="0" fontId="7" fillId="21" borderId="39" xfId="8" applyFont="1" applyFill="1" applyBorder="1"/>
    <xf numFmtId="0" fontId="7" fillId="21" borderId="24" xfId="8" applyFont="1" applyFill="1" applyBorder="1" applyAlignment="1">
      <alignment horizontal="left"/>
    </xf>
    <xf numFmtId="186" fontId="7" fillId="0" borderId="24" xfId="9" applyNumberFormat="1" applyFont="1" applyFill="1" applyBorder="1"/>
    <xf numFmtId="186" fontId="7" fillId="0" borderId="21" xfId="9" applyNumberFormat="1" applyFont="1" applyFill="1" applyBorder="1"/>
    <xf numFmtId="0" fontId="7" fillId="21" borderId="25" xfId="8" applyFont="1" applyFill="1" applyBorder="1"/>
    <xf numFmtId="0" fontId="7" fillId="21" borderId="7" xfId="8" applyFont="1" applyFill="1" applyBorder="1" applyAlignment="1">
      <alignment horizontal="left"/>
    </xf>
    <xf numFmtId="186" fontId="7" fillId="0" borderId="7" xfId="9" applyNumberFormat="1" applyFont="1" applyFill="1" applyBorder="1"/>
    <xf numFmtId="186" fontId="7" fillId="0" borderId="38" xfId="9" applyNumberFormat="1" applyFont="1" applyFill="1" applyBorder="1"/>
    <xf numFmtId="0" fontId="7" fillId="21" borderId="5" xfId="8" applyFont="1" applyFill="1" applyBorder="1" applyAlignment="1">
      <alignment horizontal="left"/>
    </xf>
    <xf numFmtId="186" fontId="7" fillId="0" borderId="5" xfId="9" applyNumberFormat="1" applyFont="1" applyFill="1" applyBorder="1"/>
    <xf numFmtId="186" fontId="7" fillId="0" borderId="26" xfId="9" applyNumberFormat="1" applyFont="1" applyFill="1" applyBorder="1"/>
    <xf numFmtId="186" fontId="28" fillId="0" borderId="5" xfId="9" applyNumberFormat="1" applyFont="1" applyFill="1" applyBorder="1"/>
    <xf numFmtId="186" fontId="28" fillId="0" borderId="26" xfId="9" applyNumberFormat="1" applyFont="1" applyFill="1" applyBorder="1"/>
    <xf numFmtId="0" fontId="7" fillId="21" borderId="40" xfId="8" applyFont="1" applyFill="1" applyBorder="1"/>
    <xf numFmtId="0" fontId="7" fillId="21" borderId="32" xfId="8" applyFont="1" applyFill="1" applyBorder="1" applyAlignment="1">
      <alignment horizontal="left"/>
    </xf>
    <xf numFmtId="186" fontId="7" fillId="0" borderId="32" xfId="9" applyNumberFormat="1" applyFont="1" applyFill="1" applyBorder="1"/>
    <xf numFmtId="186" fontId="7" fillId="0" borderId="23" xfId="9" applyNumberFormat="1" applyFont="1" applyFill="1" applyBorder="1"/>
    <xf numFmtId="186" fontId="7" fillId="21" borderId="24" xfId="9" applyNumberFormat="1" applyFont="1" applyFill="1" applyBorder="1" applyAlignment="1">
      <alignment horizontal="right"/>
    </xf>
    <xf numFmtId="186" fontId="7" fillId="21" borderId="21" xfId="9" applyNumberFormat="1" applyFont="1" applyFill="1" applyBorder="1" applyAlignment="1">
      <alignment horizontal="right"/>
    </xf>
    <xf numFmtId="186" fontId="7" fillId="21" borderId="32" xfId="9" applyNumberFormat="1" applyFont="1" applyFill="1" applyBorder="1" applyAlignment="1">
      <alignment horizontal="right"/>
    </xf>
    <xf numFmtId="186" fontId="7" fillId="21" borderId="23" xfId="9" applyNumberFormat="1" applyFont="1" applyFill="1" applyBorder="1" applyAlignment="1">
      <alignment horizontal="right"/>
    </xf>
    <xf numFmtId="0" fontId="6" fillId="27" borderId="42" xfId="8" applyFont="1" applyFill="1" applyBorder="1" applyAlignment="1">
      <alignment horizontal="center" vertical="center" wrapText="1"/>
    </xf>
    <xf numFmtId="186" fontId="7" fillId="0" borderId="24" xfId="9" applyNumberFormat="1" applyFont="1" applyFill="1" applyBorder="1" applyAlignment="1">
      <alignment horizontal="right"/>
    </xf>
    <xf numFmtId="186" fontId="7" fillId="0" borderId="21" xfId="9" applyNumberFormat="1" applyFont="1" applyFill="1" applyBorder="1" applyAlignment="1">
      <alignment horizontal="right"/>
    </xf>
    <xf numFmtId="0" fontId="39" fillId="21" borderId="0" xfId="8" applyFont="1" applyFill="1"/>
    <xf numFmtId="186" fontId="7" fillId="0" borderId="5" xfId="9" applyNumberFormat="1" applyFont="1" applyFill="1" applyBorder="1" applyAlignment="1">
      <alignment horizontal="right"/>
    </xf>
    <xf numFmtId="186" fontId="7" fillId="0" borderId="26" xfId="9" applyNumberFormat="1" applyFont="1" applyFill="1" applyBorder="1" applyAlignment="1">
      <alignment horizontal="right"/>
    </xf>
    <xf numFmtId="0" fontId="7" fillId="21" borderId="28" xfId="8" applyFont="1" applyFill="1" applyBorder="1"/>
    <xf numFmtId="0" fontId="7" fillId="27" borderId="5" xfId="8" applyFont="1" applyFill="1" applyBorder="1"/>
    <xf numFmtId="182" fontId="7" fillId="0" borderId="5" xfId="9" applyNumberFormat="1" applyFont="1" applyFill="1" applyBorder="1" applyAlignment="1">
      <alignment horizontal="right"/>
    </xf>
    <xf numFmtId="182" fontId="7" fillId="0" borderId="26" xfId="9" applyNumberFormat="1" applyFont="1" applyFill="1" applyBorder="1" applyAlignment="1">
      <alignment horizontal="right"/>
    </xf>
    <xf numFmtId="0" fontId="7" fillId="21" borderId="43" xfId="8" applyFont="1" applyFill="1" applyBorder="1"/>
    <xf numFmtId="0" fontId="7" fillId="27" borderId="44" xfId="8" applyFont="1" applyFill="1" applyBorder="1"/>
    <xf numFmtId="182" fontId="7" fillId="0" borderId="44" xfId="9" applyNumberFormat="1" applyFont="1" applyFill="1" applyBorder="1" applyAlignment="1">
      <alignment horizontal="right"/>
    </xf>
    <xf numFmtId="182" fontId="7" fillId="0" borderId="45" xfId="9" applyNumberFormat="1" applyFont="1" applyFill="1" applyBorder="1" applyAlignment="1">
      <alignment horizontal="right"/>
    </xf>
    <xf numFmtId="0" fontId="29" fillId="21" borderId="0" xfId="8" applyFont="1" applyFill="1" applyBorder="1" applyAlignment="1">
      <alignment vertical="top" wrapText="1"/>
    </xf>
    <xf numFmtId="0" fontId="6" fillId="25" borderId="3" xfId="8" applyFont="1" applyFill="1" applyBorder="1"/>
    <xf numFmtId="0" fontId="6" fillId="21" borderId="0" xfId="8" applyFont="1" applyFill="1"/>
    <xf numFmtId="0" fontId="6" fillId="27" borderId="34" xfId="8" applyFont="1" applyFill="1" applyBorder="1" applyAlignment="1">
      <alignment horizontal="center" vertical="center" wrapText="1"/>
    </xf>
    <xf numFmtId="187" fontId="7" fillId="0" borderId="5" xfId="9" applyNumberFormat="1" applyFont="1" applyFill="1" applyBorder="1"/>
    <xf numFmtId="0" fontId="7" fillId="21" borderId="37" xfId="8" applyFont="1" applyFill="1" applyBorder="1"/>
    <xf numFmtId="43" fontId="7" fillId="0" borderId="7" xfId="9" applyNumberFormat="1" applyFont="1" applyBorder="1"/>
    <xf numFmtId="43" fontId="7" fillId="0" borderId="38" xfId="9" applyNumberFormat="1" applyFont="1" applyFill="1" applyBorder="1"/>
    <xf numFmtId="0" fontId="7" fillId="21" borderId="22" xfId="8" applyFont="1" applyFill="1" applyBorder="1"/>
    <xf numFmtId="43" fontId="7" fillId="0" borderId="32" xfId="9" applyNumberFormat="1" applyFont="1" applyBorder="1"/>
    <xf numFmtId="43" fontId="7" fillId="0" borderId="23" xfId="9" applyNumberFormat="1" applyFont="1" applyFill="1" applyBorder="1"/>
    <xf numFmtId="0" fontId="26" fillId="23" borderId="0" xfId="8" applyFont="1" applyFill="1" applyAlignment="1">
      <alignment horizontal="left" vertical="top" wrapText="1"/>
    </xf>
    <xf numFmtId="0" fontId="26" fillId="23" borderId="0" xfId="8" applyFont="1" applyFill="1" applyAlignment="1">
      <alignment horizontal="left" vertical="top"/>
    </xf>
    <xf numFmtId="0" fontId="6" fillId="7" borderId="46" xfId="8" applyFont="1" applyFill="1" applyBorder="1"/>
    <xf numFmtId="0" fontId="6" fillId="27" borderId="50" xfId="8" applyFont="1" applyFill="1" applyBorder="1" applyAlignment="1">
      <alignment horizontal="center"/>
    </xf>
    <xf numFmtId="0" fontId="6" fillId="27" borderId="27" xfId="8" applyFont="1" applyFill="1" applyBorder="1" applyAlignment="1">
      <alignment horizontal="center" vertical="center" wrapText="1"/>
    </xf>
    <xf numFmtId="0" fontId="6" fillId="27" borderId="12" xfId="8" applyFont="1" applyFill="1" applyBorder="1" applyAlignment="1">
      <alignment horizontal="center" vertical="center" wrapText="1"/>
    </xf>
    <xf numFmtId="0" fontId="6" fillId="27" borderId="51" xfId="8" applyFont="1" applyFill="1" applyBorder="1" applyAlignment="1">
      <alignment horizontal="center" vertical="center" wrapText="1"/>
    </xf>
    <xf numFmtId="0" fontId="6" fillId="27" borderId="52" xfId="8" applyFont="1" applyFill="1" applyBorder="1" applyAlignment="1">
      <alignment horizontal="center" wrapText="1"/>
    </xf>
    <xf numFmtId="0" fontId="6" fillId="27" borderId="41" xfId="8" applyFont="1" applyFill="1" applyBorder="1" applyAlignment="1">
      <alignment horizontal="center" vertical="center" wrapText="1"/>
    </xf>
    <xf numFmtId="0" fontId="6" fillId="27" borderId="44" xfId="8" applyFont="1" applyFill="1" applyBorder="1" applyAlignment="1">
      <alignment horizontal="center" vertical="center" wrapText="1"/>
    </xf>
    <xf numFmtId="0" fontId="6" fillId="27" borderId="45" xfId="8" applyFont="1" applyFill="1" applyBorder="1" applyAlignment="1">
      <alignment horizontal="center" vertical="center" wrapText="1"/>
    </xf>
    <xf numFmtId="0" fontId="7" fillId="21" borderId="53" xfId="8" applyFont="1" applyFill="1" applyBorder="1"/>
    <xf numFmtId="181" fontId="28" fillId="0" borderId="20" xfId="9" applyNumberFormat="1" applyFont="1" applyFill="1" applyBorder="1"/>
    <xf numFmtId="182" fontId="28" fillId="0" borderId="24" xfId="9" applyNumberFormat="1" applyFont="1" applyFill="1" applyBorder="1"/>
    <xf numFmtId="182" fontId="28" fillId="0" borderId="48" xfId="9" applyNumberFormat="1" applyFont="1" applyFill="1" applyBorder="1"/>
    <xf numFmtId="182" fontId="28" fillId="0" borderId="21" xfId="9" applyNumberFormat="1" applyFont="1" applyFill="1" applyBorder="1"/>
    <xf numFmtId="185" fontId="7" fillId="21" borderId="0" xfId="8" applyNumberFormat="1" applyFont="1" applyFill="1"/>
    <xf numFmtId="0" fontId="7" fillId="21" borderId="54" xfId="8" applyFont="1" applyFill="1" applyBorder="1"/>
    <xf numFmtId="181" fontId="28" fillId="0" borderId="29" xfId="9" applyNumberFormat="1" applyFont="1" applyFill="1" applyBorder="1"/>
    <xf numFmtId="182" fontId="28" fillId="0" borderId="5" xfId="9" applyNumberFormat="1" applyFont="1" applyFill="1" applyBorder="1"/>
    <xf numFmtId="182" fontId="28" fillId="0" borderId="3" xfId="9" applyNumberFormat="1" applyFont="1" applyFill="1" applyBorder="1"/>
    <xf numFmtId="182" fontId="28" fillId="0" borderId="26" xfId="9" applyNumberFormat="1" applyFont="1" applyFill="1" applyBorder="1"/>
    <xf numFmtId="0" fontId="7" fillId="21" borderId="55" xfId="8" applyFont="1" applyFill="1" applyBorder="1"/>
    <xf numFmtId="181" fontId="28" fillId="0" borderId="22" xfId="9" applyNumberFormat="1" applyFont="1" applyFill="1" applyBorder="1"/>
    <xf numFmtId="182" fontId="28" fillId="0" borderId="32" xfId="9" applyNumberFormat="1" applyFont="1" applyFill="1" applyBorder="1"/>
    <xf numFmtId="182" fontId="28" fillId="0" borderId="56" xfId="9" applyNumberFormat="1" applyFont="1" applyFill="1" applyBorder="1"/>
    <xf numFmtId="182" fontId="28" fillId="0" borderId="23" xfId="9" applyNumberFormat="1" applyFont="1" applyFill="1" applyBorder="1"/>
    <xf numFmtId="0" fontId="40" fillId="21" borderId="0" xfId="8" applyFont="1" applyFill="1"/>
    <xf numFmtId="0" fontId="41" fillId="0" borderId="0" xfId="8" applyFont="1"/>
    <xf numFmtId="0" fontId="4" fillId="25" borderId="3" xfId="8" applyFont="1" applyFill="1" applyBorder="1"/>
    <xf numFmtId="0" fontId="4" fillId="29" borderId="3" xfId="8" applyFont="1" applyFill="1" applyBorder="1"/>
    <xf numFmtId="0" fontId="6" fillId="27" borderId="58" xfId="8" applyFont="1" applyFill="1" applyBorder="1" applyAlignment="1">
      <alignment horizontal="center" vertical="center" wrapText="1"/>
    </xf>
    <xf numFmtId="0" fontId="7" fillId="0" borderId="41" xfId="8" applyFont="1" applyBorder="1"/>
    <xf numFmtId="43" fontId="7" fillId="23" borderId="32" xfId="9" applyNumberFormat="1" applyFont="1" applyFill="1" applyBorder="1" applyAlignment="1">
      <alignment vertical="center"/>
    </xf>
    <xf numFmtId="182" fontId="7" fillId="23" borderId="32" xfId="9" applyNumberFormat="1" applyFont="1" applyFill="1" applyBorder="1" applyAlignment="1">
      <alignment vertical="center"/>
    </xf>
    <xf numFmtId="182" fontId="7" fillId="23" borderId="23" xfId="9" applyNumberFormat="1" applyFont="1" applyFill="1" applyBorder="1" applyAlignment="1">
      <alignment vertical="center"/>
    </xf>
    <xf numFmtId="0" fontId="7" fillId="0" borderId="0" xfId="8" applyFont="1" applyAlignment="1">
      <alignment horizontal="center"/>
    </xf>
    <xf numFmtId="0" fontId="7" fillId="0" borderId="37" xfId="8" applyFont="1" applyFill="1" applyBorder="1"/>
    <xf numFmtId="182" fontId="28" fillId="0" borderId="7" xfId="9" applyNumberFormat="1" applyFont="1" applyFill="1" applyBorder="1"/>
    <xf numFmtId="0" fontId="7" fillId="0" borderId="38" xfId="8" applyFont="1" applyBorder="1"/>
    <xf numFmtId="0" fontId="7" fillId="0" borderId="29" xfId="8" applyFont="1" applyFill="1" applyBorder="1"/>
    <xf numFmtId="0" fontId="7" fillId="0" borderId="26" xfId="8" applyFont="1" applyBorder="1"/>
    <xf numFmtId="182" fontId="28" fillId="0" borderId="1" xfId="9" applyNumberFormat="1" applyFont="1" applyFill="1" applyBorder="1"/>
    <xf numFmtId="186" fontId="28" fillId="0" borderId="1" xfId="9" applyNumberFormat="1" applyFont="1" applyFill="1" applyBorder="1"/>
    <xf numFmtId="0" fontId="7" fillId="0" borderId="26" xfId="8" applyFont="1" applyFill="1" applyBorder="1"/>
    <xf numFmtId="175" fontId="7" fillId="21" borderId="0" xfId="8" applyNumberFormat="1" applyFont="1" applyFill="1"/>
    <xf numFmtId="0" fontId="7" fillId="0" borderId="43" xfId="8" applyFont="1" applyFill="1" applyBorder="1"/>
    <xf numFmtId="186" fontId="28" fillId="0" borderId="4" xfId="9" applyNumberFormat="1" applyFont="1" applyFill="1" applyBorder="1"/>
    <xf numFmtId="0" fontId="7" fillId="0" borderId="29" xfId="8" applyFont="1" applyFill="1" applyBorder="1" applyAlignment="1">
      <alignment wrapText="1"/>
    </xf>
    <xf numFmtId="0" fontId="7" fillId="0" borderId="22" xfId="8" applyFont="1" applyFill="1" applyBorder="1"/>
    <xf numFmtId="186" fontId="28" fillId="0" borderId="44" xfId="9" applyNumberFormat="1" applyFont="1" applyFill="1" applyBorder="1"/>
    <xf numFmtId="186" fontId="28" fillId="0" borderId="32" xfId="9" applyNumberFormat="1" applyFont="1" applyFill="1" applyBorder="1"/>
    <xf numFmtId="0" fontId="7" fillId="0" borderId="23" xfId="8" applyFont="1" applyFill="1" applyBorder="1"/>
    <xf numFmtId="0" fontId="7" fillId="21" borderId="20" xfId="8" applyFont="1" applyFill="1" applyBorder="1"/>
    <xf numFmtId="0" fontId="7" fillId="21" borderId="21" xfId="8" applyFont="1" applyFill="1" applyBorder="1"/>
    <xf numFmtId="188" fontId="7" fillId="21" borderId="0" xfId="8" applyNumberFormat="1" applyFont="1" applyFill="1"/>
    <xf numFmtId="0" fontId="7" fillId="21" borderId="38" xfId="8" applyFont="1" applyFill="1" applyBorder="1"/>
    <xf numFmtId="0" fontId="7" fillId="21" borderId="23" xfId="8" applyFont="1" applyFill="1" applyBorder="1"/>
    <xf numFmtId="186" fontId="28" fillId="0" borderId="24" xfId="9" applyNumberFormat="1" applyFont="1" applyFill="1" applyBorder="1"/>
    <xf numFmtId="0" fontId="7" fillId="21" borderId="26" xfId="8" applyFont="1" applyFill="1" applyBorder="1"/>
    <xf numFmtId="189" fontId="7" fillId="0" borderId="32" xfId="9" applyNumberFormat="1" applyFont="1" applyFill="1" applyBorder="1"/>
    <xf numFmtId="0" fontId="26" fillId="21" borderId="0" xfId="8" applyFont="1" applyFill="1" applyAlignment="1"/>
    <xf numFmtId="0" fontId="4" fillId="25" borderId="2" xfId="8" applyFont="1" applyFill="1" applyBorder="1"/>
    <xf numFmtId="0" fontId="6" fillId="27" borderId="39" xfId="8" applyFont="1" applyFill="1" applyBorder="1" applyAlignment="1">
      <alignment horizontal="center" vertical="top" wrapText="1"/>
    </xf>
    <xf numFmtId="0" fontId="6" fillId="27" borderId="19" xfId="8" applyFont="1" applyFill="1" applyBorder="1" applyAlignment="1">
      <alignment horizontal="center" vertical="top" wrapText="1"/>
    </xf>
    <xf numFmtId="3" fontId="7" fillId="21" borderId="0" xfId="8" applyNumberFormat="1" applyFont="1" applyFill="1"/>
    <xf numFmtId="0" fontId="7" fillId="21" borderId="47" xfId="8" applyFont="1" applyFill="1" applyBorder="1"/>
    <xf numFmtId="180" fontId="7" fillId="21" borderId="21" xfId="9" applyNumberFormat="1" applyFont="1" applyFill="1" applyBorder="1"/>
    <xf numFmtId="180" fontId="7" fillId="21" borderId="26" xfId="9" applyNumberFormat="1" applyFont="1" applyFill="1" applyBorder="1"/>
    <xf numFmtId="180" fontId="7" fillId="23" borderId="26" xfId="9" applyNumberFormat="1" applyFont="1" applyFill="1" applyBorder="1"/>
    <xf numFmtId="180" fontId="7" fillId="21" borderId="23" xfId="9" applyNumberFormat="1" applyFont="1" applyFill="1" applyBorder="1" applyAlignment="1">
      <alignment horizontal="right"/>
    </xf>
    <xf numFmtId="0" fontId="4" fillId="21" borderId="0" xfId="8" applyFont="1" applyFill="1" applyBorder="1" applyAlignment="1">
      <alignment horizontal="center"/>
    </xf>
    <xf numFmtId="0" fontId="6" fillId="21" borderId="0" xfId="8" applyFont="1" applyFill="1" applyBorder="1" applyAlignment="1">
      <alignment horizontal="left"/>
    </xf>
    <xf numFmtId="0" fontId="6" fillId="27" borderId="18" xfId="8" applyFont="1" applyFill="1" applyBorder="1" applyAlignment="1">
      <alignment horizontal="center" vertical="top" wrapText="1"/>
    </xf>
    <xf numFmtId="0" fontId="6" fillId="27" borderId="59" xfId="8" applyFont="1" applyFill="1" applyBorder="1" applyAlignment="1">
      <alignment horizontal="center" vertical="top" wrapText="1"/>
    </xf>
    <xf numFmtId="190" fontId="7" fillId="21" borderId="63" xfId="9" applyNumberFormat="1" applyFont="1" applyFill="1" applyBorder="1" applyAlignment="1"/>
    <xf numFmtId="181" fontId="7" fillId="21" borderId="0" xfId="8" applyNumberFormat="1" applyFont="1" applyFill="1"/>
    <xf numFmtId="190" fontId="7" fillId="21" borderId="4" xfId="9" applyNumberFormat="1" applyFont="1" applyFill="1" applyBorder="1" applyAlignment="1"/>
    <xf numFmtId="190" fontId="7" fillId="23" borderId="4" xfId="9" applyNumberFormat="1" applyFont="1" applyFill="1" applyBorder="1" applyAlignment="1"/>
    <xf numFmtId="0" fontId="7" fillId="21" borderId="29" xfId="8" applyFont="1" applyFill="1" applyBorder="1" applyAlignment="1">
      <alignment horizontal="left"/>
    </xf>
    <xf numFmtId="190" fontId="7" fillId="21" borderId="66" xfId="9" applyNumberFormat="1" applyFont="1" applyFill="1" applyBorder="1" applyAlignment="1"/>
    <xf numFmtId="0" fontId="0" fillId="0" borderId="11" xfId="0" applyBorder="1"/>
    <xf numFmtId="0" fontId="0" fillId="0" borderId="11" xfId="0" applyBorder="1" applyAlignment="1">
      <alignment horizontal="left"/>
    </xf>
    <xf numFmtId="0" fontId="0" fillId="0" borderId="11" xfId="0" applyFill="1" applyBorder="1"/>
    <xf numFmtId="184" fontId="0" fillId="0" borderId="0" xfId="0" applyNumberFormat="1"/>
    <xf numFmtId="0" fontId="0" fillId="0" borderId="0" xfId="0" applyAlignment="1">
      <alignment wrapText="1"/>
    </xf>
    <xf numFmtId="0" fontId="0" fillId="0" borderId="0" xfId="0" applyAlignment="1">
      <alignment horizontal="right" wrapText="1"/>
    </xf>
    <xf numFmtId="191" fontId="0" fillId="0" borderId="0" xfId="0" applyNumberFormat="1"/>
    <xf numFmtId="170" fontId="0" fillId="0" borderId="0" xfId="0" applyNumberFormat="1" applyAlignment="1"/>
    <xf numFmtId="1" fontId="0" fillId="0" borderId="0" xfId="0" applyNumberFormat="1"/>
    <xf numFmtId="0" fontId="2" fillId="7" borderId="15" xfId="0" applyFont="1" applyFill="1" applyBorder="1" applyAlignment="1">
      <alignment horizontal="left"/>
    </xf>
    <xf numFmtId="0" fontId="0" fillId="0" borderId="0" xfId="0" applyFill="1" applyBorder="1" applyAlignment="1">
      <alignment horizontal="left"/>
    </xf>
    <xf numFmtId="0" fontId="0" fillId="8" borderId="14" xfId="0" applyNumberFormat="1" applyFont="1" applyFill="1" applyBorder="1" applyAlignment="1"/>
    <xf numFmtId="0" fontId="0" fillId="8" borderId="15" xfId="0" applyNumberFormat="1" applyFont="1" applyFill="1" applyBorder="1" applyAlignment="1"/>
    <xf numFmtId="0" fontId="0" fillId="8" borderId="14" xfId="0" applyNumberFormat="1" applyFont="1" applyFill="1" applyBorder="1" applyAlignment="1">
      <alignment horizontal="left"/>
    </xf>
    <xf numFmtId="0" fontId="0" fillId="8" borderId="15" xfId="0" applyNumberFormat="1" applyFont="1" applyFill="1" applyBorder="1" applyAlignment="1">
      <alignment horizontal="left"/>
    </xf>
    <xf numFmtId="0" fontId="6" fillId="0" borderId="12" xfId="0" applyNumberFormat="1" applyFont="1" applyFill="1" applyBorder="1" applyAlignment="1">
      <alignment wrapText="1"/>
    </xf>
    <xf numFmtId="0" fontId="0" fillId="0" borderId="9" xfId="0" applyFill="1" applyBorder="1" applyAlignment="1">
      <alignment wrapText="1"/>
    </xf>
    <xf numFmtId="0" fontId="0" fillId="0" borderId="13" xfId="0" applyFill="1" applyBorder="1" applyAlignment="1">
      <alignment wrapText="1"/>
    </xf>
    <xf numFmtId="0" fontId="0" fillId="0" borderId="10" xfId="0" applyFill="1" applyBorder="1" applyAlignment="1">
      <alignment wrapText="1"/>
    </xf>
    <xf numFmtId="0" fontId="6" fillId="0" borderId="2" xfId="0" applyNumberFormat="1" applyFont="1" applyBorder="1" applyAlignment="1">
      <alignment horizontal="center"/>
    </xf>
    <xf numFmtId="0" fontId="6" fillId="0" borderId="3" xfId="0" applyNumberFormat="1" applyFont="1" applyBorder="1" applyAlignment="1">
      <alignment horizontal="center"/>
    </xf>
    <xf numFmtId="0" fontId="6" fillId="0" borderId="4" xfId="0" applyNumberFormat="1" applyFont="1" applyBorder="1" applyAlignment="1">
      <alignment horizontal="center"/>
    </xf>
    <xf numFmtId="0" fontId="6" fillId="0" borderId="2" xfId="0" applyNumberFormat="1" applyFont="1" applyFill="1" applyBorder="1" applyAlignment="1">
      <alignment horizontal="center"/>
    </xf>
    <xf numFmtId="0" fontId="6" fillId="0" borderId="3" xfId="0" applyNumberFormat="1" applyFont="1" applyFill="1" applyBorder="1" applyAlignment="1">
      <alignment horizontal="center"/>
    </xf>
    <xf numFmtId="0" fontId="6" fillId="0" borderId="4" xfId="0" applyNumberFormat="1" applyFont="1" applyFill="1" applyBorder="1" applyAlignment="1">
      <alignment horizontal="center"/>
    </xf>
    <xf numFmtId="0" fontId="6" fillId="0" borderId="1" xfId="0" applyNumberFormat="1" applyFont="1" applyFill="1" applyBorder="1" applyAlignment="1">
      <alignment horizontal="center" wrapText="1"/>
    </xf>
    <xf numFmtId="0" fontId="6" fillId="0" borderId="7" xfId="0" applyNumberFormat="1" applyFont="1" applyFill="1" applyBorder="1" applyAlignment="1">
      <alignment horizontal="center" wrapText="1"/>
    </xf>
    <xf numFmtId="0" fontId="6" fillId="0" borderId="2" xfId="0" applyNumberFormat="1" applyFont="1" applyFill="1" applyBorder="1" applyAlignment="1">
      <alignment horizontal="center" wrapText="1"/>
    </xf>
    <xf numFmtId="0" fontId="6" fillId="0" borderId="4" xfId="0" applyNumberFormat="1" applyFont="1" applyFill="1" applyBorder="1" applyAlignment="1">
      <alignment horizontal="center" wrapText="1"/>
    </xf>
    <xf numFmtId="0" fontId="6" fillId="0" borderId="3" xfId="0" applyNumberFormat="1" applyFont="1" applyFill="1" applyBorder="1" applyAlignment="1">
      <alignment horizontal="center" wrapText="1"/>
    </xf>
    <xf numFmtId="0" fontId="0" fillId="15" borderId="12" xfId="0" applyNumberFormat="1" applyFont="1" applyFill="1" applyBorder="1" applyAlignment="1">
      <alignment horizontal="center" wrapText="1"/>
    </xf>
    <xf numFmtId="0" fontId="0" fillId="15" borderId="11" xfId="0" applyNumberFormat="1" applyFont="1" applyFill="1" applyBorder="1" applyAlignment="1">
      <alignment horizontal="center" wrapText="1"/>
    </xf>
    <xf numFmtId="0" fontId="0" fillId="15" borderId="9" xfId="0" applyNumberFormat="1" applyFont="1" applyFill="1" applyBorder="1" applyAlignment="1">
      <alignment horizontal="center" wrapText="1"/>
    </xf>
    <xf numFmtId="0" fontId="0" fillId="15" borderId="3" xfId="0" applyNumberFormat="1" applyFont="1" applyFill="1" applyBorder="1" applyAlignment="1">
      <alignment horizontal="center"/>
    </xf>
    <xf numFmtId="0" fontId="0" fillId="15" borderId="4" xfId="0" applyNumberFormat="1" applyFont="1" applyFill="1" applyBorder="1" applyAlignment="1">
      <alignment horizontal="center"/>
    </xf>
    <xf numFmtId="0" fontId="6" fillId="0" borderId="2" xfId="0" applyNumberFormat="1" applyFont="1" applyBorder="1" applyAlignment="1">
      <alignment horizontal="center" wrapText="1"/>
    </xf>
    <xf numFmtId="0" fontId="6" fillId="0" borderId="4" xfId="0" applyNumberFormat="1" applyFont="1" applyBorder="1" applyAlignment="1">
      <alignment horizontal="center" wrapText="1"/>
    </xf>
    <xf numFmtId="0" fontId="6" fillId="0" borderId="3" xfId="0" applyNumberFormat="1" applyFont="1" applyBorder="1" applyAlignment="1">
      <alignment horizontal="center" wrapText="1"/>
    </xf>
    <xf numFmtId="11" fontId="0" fillId="8" borderId="0" xfId="0" applyNumberFormat="1" applyFont="1" applyFill="1" applyBorder="1" applyAlignment="1"/>
    <xf numFmtId="0" fontId="0" fillId="0" borderId="0" xfId="0" applyBorder="1" applyAlignment="1"/>
    <xf numFmtId="0" fontId="46" fillId="0" borderId="0" xfId="0" applyFont="1" applyAlignment="1">
      <alignment wrapText="1"/>
    </xf>
    <xf numFmtId="0" fontId="2" fillId="0" borderId="0" xfId="0" applyFont="1" applyAlignment="1">
      <alignment wrapText="1"/>
    </xf>
    <xf numFmtId="0" fontId="46" fillId="0" borderId="0" xfId="0" applyFont="1" applyFill="1" applyAlignment="1">
      <alignment wrapText="1"/>
    </xf>
    <xf numFmtId="3" fontId="0" fillId="0" borderId="12" xfId="12" applyNumberFormat="1" applyFont="1" applyFill="1" applyBorder="1" applyAlignment="1"/>
    <xf numFmtId="3" fontId="0" fillId="0" borderId="11" xfId="12" applyNumberFormat="1" applyFont="1" applyFill="1" applyBorder="1" applyAlignment="1"/>
    <xf numFmtId="3" fontId="0" fillId="0" borderId="13" xfId="12" applyNumberFormat="1" applyFont="1" applyFill="1" applyBorder="1" applyAlignment="1"/>
    <xf numFmtId="3" fontId="0" fillId="0" borderId="0" xfId="12" applyNumberFormat="1" applyFont="1" applyFill="1" applyBorder="1" applyAlignment="1"/>
    <xf numFmtId="164" fontId="0" fillId="0" borderId="13" xfId="12" applyNumberFormat="1" applyFont="1" applyFill="1" applyBorder="1" applyAlignment="1"/>
    <xf numFmtId="164" fontId="0" fillId="0" borderId="0" xfId="12" applyNumberFormat="1" applyFont="1" applyFill="1" applyBorder="1" applyAlignment="1"/>
    <xf numFmtId="164" fontId="0" fillId="0" borderId="14" xfId="12" applyNumberFormat="1" applyFont="1" applyFill="1" applyBorder="1" applyAlignment="1"/>
    <xf numFmtId="164" fontId="0" fillId="0" borderId="15" xfId="12" applyNumberFormat="1" applyFont="1" applyFill="1" applyBorder="1" applyAlignment="1"/>
    <xf numFmtId="168" fontId="0" fillId="0" borderId="0" xfId="12" applyNumberFormat="1" applyFont="1" applyFill="1" applyBorder="1" applyAlignment="1"/>
    <xf numFmtId="165" fontId="0" fillId="0" borderId="13" xfId="12" applyNumberFormat="1" applyFont="1" applyFill="1" applyBorder="1" applyAlignment="1"/>
    <xf numFmtId="165" fontId="0" fillId="0" borderId="0" xfId="12" applyNumberFormat="1" applyFont="1" applyFill="1" applyBorder="1" applyAlignment="1"/>
    <xf numFmtId="165" fontId="0" fillId="0" borderId="10" xfId="12" applyNumberFormat="1" applyFont="1" applyFill="1" applyBorder="1" applyAlignment="1"/>
    <xf numFmtId="165" fontId="0" fillId="0" borderId="15" xfId="12" applyNumberFormat="1" applyFont="1" applyFill="1" applyBorder="1" applyAlignment="1"/>
    <xf numFmtId="165" fontId="0" fillId="0" borderId="8" xfId="12" applyNumberFormat="1" applyFont="1" applyFill="1" applyBorder="1" applyAlignment="1"/>
    <xf numFmtId="173" fontId="0" fillId="0" borderId="0" xfId="12" applyNumberFormat="1" applyFont="1" applyFill="1" applyBorder="1" applyAlignment="1"/>
    <xf numFmtId="165" fontId="0" fillId="0" borderId="11" xfId="12" applyNumberFormat="1" applyFont="1" applyFill="1" applyBorder="1" applyAlignment="1"/>
    <xf numFmtId="165" fontId="0" fillId="0" borderId="9" xfId="12" applyNumberFormat="1" applyFont="1" applyFill="1" applyBorder="1" applyAlignment="1"/>
    <xf numFmtId="0" fontId="6" fillId="0" borderId="11" xfId="0" applyNumberFormat="1" applyFont="1" applyFill="1" applyBorder="1" applyAlignment="1">
      <alignment horizontal="center"/>
    </xf>
    <xf numFmtId="0" fontId="6" fillId="0" borderId="9" xfId="0" applyNumberFormat="1" applyFont="1" applyFill="1" applyBorder="1" applyAlignment="1">
      <alignment horizontal="center"/>
    </xf>
    <xf numFmtId="0" fontId="6" fillId="0" borderId="0" xfId="0" applyNumberFormat="1" applyFont="1" applyFill="1" applyBorder="1" applyAlignment="1">
      <alignment horizontal="center"/>
    </xf>
    <xf numFmtId="176" fontId="0" fillId="0" borderId="0" xfId="0" applyNumberFormat="1" applyFont="1" applyFill="1" applyBorder="1" applyAlignment="1"/>
    <xf numFmtId="4" fontId="0" fillId="0" borderId="10" xfId="0" applyNumberFormat="1" applyFont="1" applyFill="1" applyBorder="1" applyAlignment="1"/>
    <xf numFmtId="3" fontId="0" fillId="0" borderId="12" xfId="0" applyNumberFormat="1" applyFont="1" applyFill="1" applyBorder="1" applyAlignment="1"/>
    <xf numFmtId="0" fontId="6" fillId="0" borderId="5" xfId="0" applyNumberFormat="1" applyFont="1" applyBorder="1" applyAlignment="1">
      <alignment horizontal="center" wrapText="1"/>
    </xf>
    <xf numFmtId="0" fontId="0" fillId="0" borderId="3" xfId="0" applyBorder="1" applyAlignment="1">
      <alignment horizontal="center"/>
    </xf>
    <xf numFmtId="0" fontId="0" fillId="0" borderId="4" xfId="0" applyBorder="1" applyAlignment="1">
      <alignment horizontal="center"/>
    </xf>
    <xf numFmtId="0" fontId="6" fillId="5" borderId="2" xfId="0" applyNumberFormat="1" applyFont="1" applyFill="1" applyBorder="1" applyAlignment="1">
      <alignment horizontal="center"/>
    </xf>
    <xf numFmtId="0" fontId="6" fillId="5" borderId="3" xfId="0" applyNumberFormat="1" applyFont="1" applyFill="1" applyBorder="1" applyAlignment="1">
      <alignment horizontal="center"/>
    </xf>
    <xf numFmtId="0" fontId="6" fillId="5" borderId="4" xfId="0" applyNumberFormat="1" applyFont="1" applyFill="1" applyBorder="1" applyAlignment="1">
      <alignment horizontal="center"/>
    </xf>
    <xf numFmtId="11" fontId="6" fillId="0" borderId="12" xfId="0" applyNumberFormat="1" applyFont="1" applyBorder="1" applyAlignment="1">
      <alignment horizontal="center"/>
    </xf>
    <xf numFmtId="11" fontId="0" fillId="0" borderId="11" xfId="0" applyNumberFormat="1" applyFont="1" applyBorder="1" applyAlignment="1">
      <alignment horizontal="center"/>
    </xf>
    <xf numFmtId="11" fontId="0" fillId="0" borderId="9" xfId="0" applyNumberFormat="1" applyFont="1" applyBorder="1" applyAlignment="1">
      <alignment horizontal="center"/>
    </xf>
    <xf numFmtId="0" fontId="0" fillId="0" borderId="0" xfId="2" applyNumberFormat="1" applyFont="1"/>
    <xf numFmtId="0" fontId="7" fillId="21" borderId="2" xfId="8" applyFont="1" applyFill="1" applyBorder="1" applyAlignment="1">
      <alignment horizontal="left"/>
    </xf>
    <xf numFmtId="0" fontId="7" fillId="21" borderId="3" xfId="8" applyFont="1" applyFill="1" applyBorder="1" applyAlignment="1">
      <alignment horizontal="left"/>
    </xf>
    <xf numFmtId="0" fontId="7" fillId="21" borderId="65" xfId="8" applyFont="1" applyFill="1" applyBorder="1" applyAlignment="1">
      <alignment horizontal="left"/>
    </xf>
    <xf numFmtId="0" fontId="7" fillId="21" borderId="67" xfId="8" applyFont="1" applyFill="1" applyBorder="1" applyAlignment="1">
      <alignment horizontal="left"/>
    </xf>
    <xf numFmtId="0" fontId="7" fillId="21" borderId="56" xfId="8" applyFont="1" applyFill="1" applyBorder="1" applyAlignment="1">
      <alignment horizontal="left"/>
    </xf>
    <xf numFmtId="0" fontId="7" fillId="21" borderId="68" xfId="8" applyFont="1" applyFill="1" applyBorder="1" applyAlignment="1">
      <alignment horizontal="left"/>
    </xf>
    <xf numFmtId="0" fontId="26" fillId="23" borderId="0" xfId="8" applyFont="1" applyFill="1" applyAlignment="1">
      <alignment horizontal="left" vertical="top" wrapText="1"/>
    </xf>
    <xf numFmtId="0" fontId="7" fillId="23" borderId="2" xfId="8" applyFont="1" applyFill="1" applyBorder="1" applyAlignment="1">
      <alignment horizontal="left"/>
    </xf>
    <xf numFmtId="0" fontId="7" fillId="23" borderId="3" xfId="8" applyFont="1" applyFill="1" applyBorder="1" applyAlignment="1">
      <alignment horizontal="left"/>
    </xf>
    <xf numFmtId="0" fontId="7" fillId="23" borderId="65" xfId="8" applyFont="1" applyFill="1" applyBorder="1" applyAlignment="1">
      <alignment horizontal="left"/>
    </xf>
    <xf numFmtId="0" fontId="26" fillId="0" borderId="0" xfId="8" applyFont="1" applyFill="1" applyAlignment="1">
      <alignment horizontal="left" vertical="top" wrapText="1"/>
    </xf>
    <xf numFmtId="0" fontId="45" fillId="21" borderId="0" xfId="8" applyFont="1" applyFill="1" applyAlignment="1">
      <alignment horizontal="left" wrapText="1"/>
    </xf>
    <xf numFmtId="0" fontId="7" fillId="0" borderId="0" xfId="8" applyFont="1" applyAlignment="1">
      <alignment vertical="top"/>
    </xf>
    <xf numFmtId="0" fontId="6" fillId="27" borderId="60" xfId="8" applyFont="1" applyFill="1" applyBorder="1" applyAlignment="1">
      <alignment horizontal="center" vertical="top" wrapText="1"/>
    </xf>
    <xf numFmtId="0" fontId="6" fillId="27" borderId="61" xfId="8" applyFont="1" applyFill="1" applyBorder="1" applyAlignment="1">
      <alignment horizontal="center" vertical="top" wrapText="1"/>
    </xf>
    <xf numFmtId="0" fontId="6" fillId="27" borderId="62" xfId="8" applyFont="1" applyFill="1" applyBorder="1" applyAlignment="1">
      <alignment horizontal="center" vertical="top" wrapText="1"/>
    </xf>
    <xf numFmtId="0" fontId="7" fillId="21" borderId="64" xfId="8" applyFont="1" applyFill="1" applyBorder="1" applyAlignment="1">
      <alignment horizontal="left"/>
    </xf>
    <xf numFmtId="0" fontId="7" fillId="21" borderId="48" xfId="8" applyFont="1" applyFill="1" applyBorder="1" applyAlignment="1">
      <alignment horizontal="left"/>
    </xf>
    <xf numFmtId="0" fontId="7" fillId="21" borderId="49" xfId="8" applyFont="1" applyFill="1" applyBorder="1" applyAlignment="1">
      <alignment horizontal="left"/>
    </xf>
    <xf numFmtId="0" fontId="26" fillId="21" borderId="0" xfId="8" applyFont="1" applyFill="1" applyBorder="1" applyAlignment="1">
      <alignment horizontal="left" vertical="top" wrapText="1"/>
    </xf>
    <xf numFmtId="0" fontId="7" fillId="21" borderId="18" xfId="8" applyFont="1" applyFill="1" applyBorder="1" applyAlignment="1">
      <alignment horizontal="left" vertical="center"/>
    </xf>
    <xf numFmtId="0" fontId="7" fillId="21" borderId="41" xfId="8" applyFont="1" applyFill="1" applyBorder="1" applyAlignment="1">
      <alignment horizontal="left" vertical="center"/>
    </xf>
    <xf numFmtId="0" fontId="7" fillId="21" borderId="30" xfId="8" applyFont="1" applyFill="1" applyBorder="1" applyAlignment="1">
      <alignment horizontal="left" vertical="center"/>
    </xf>
    <xf numFmtId="0" fontId="7" fillId="21" borderId="27" xfId="8" applyFont="1" applyFill="1" applyBorder="1" applyAlignment="1">
      <alignment horizontal="left" vertical="center"/>
    </xf>
    <xf numFmtId="0" fontId="7" fillId="21" borderId="37" xfId="8" applyFont="1" applyFill="1" applyBorder="1" applyAlignment="1">
      <alignment horizontal="left" vertical="center"/>
    </xf>
    <xf numFmtId="0" fontId="6" fillId="7" borderId="47" xfId="8" applyFont="1" applyFill="1" applyBorder="1" applyAlignment="1">
      <alignment horizontal="center"/>
    </xf>
    <xf numFmtId="0" fontId="6" fillId="7" borderId="48" xfId="8" applyFont="1" applyFill="1" applyBorder="1" applyAlignment="1">
      <alignment horizontal="center"/>
    </xf>
    <xf numFmtId="0" fontId="6" fillId="7" borderId="49" xfId="8" applyFont="1" applyFill="1" applyBorder="1" applyAlignment="1">
      <alignment horizontal="center"/>
    </xf>
    <xf numFmtId="0" fontId="26" fillId="0" borderId="57" xfId="8" applyFont="1" applyFill="1" applyBorder="1" applyAlignment="1">
      <alignment horizontal="left" vertical="top" wrapText="1"/>
    </xf>
    <xf numFmtId="0" fontId="26" fillId="0" borderId="0" xfId="8" applyFont="1" applyFill="1" applyBorder="1" applyAlignment="1">
      <alignment horizontal="left" vertical="top" wrapText="1"/>
    </xf>
    <xf numFmtId="0" fontId="26" fillId="0" borderId="0" xfId="8" applyFont="1" applyFill="1" applyBorder="1" applyAlignment="1">
      <alignment horizontal="left" wrapText="1"/>
    </xf>
    <xf numFmtId="0" fontId="4" fillId="29" borderId="2" xfId="8" applyFont="1" applyFill="1" applyBorder="1" applyAlignment="1">
      <alignment horizontal="left" wrapText="1"/>
    </xf>
    <xf numFmtId="0" fontId="4" fillId="29" borderId="3" xfId="8" applyFont="1" applyFill="1" applyBorder="1" applyAlignment="1">
      <alignment horizontal="left" wrapText="1"/>
    </xf>
    <xf numFmtId="0" fontId="26" fillId="21" borderId="0" xfId="8" applyFont="1" applyFill="1" applyBorder="1" applyAlignment="1">
      <alignment horizontal="left" wrapText="1"/>
    </xf>
    <xf numFmtId="0" fontId="24" fillId="22" borderId="2" xfId="8" applyFont="1" applyFill="1" applyBorder="1" applyAlignment="1">
      <alignment horizontal="center" vertical="center"/>
    </xf>
    <xf numFmtId="0" fontId="24" fillId="22" borderId="3" xfId="8" applyFont="1" applyFill="1" applyBorder="1" applyAlignment="1">
      <alignment horizontal="center" vertical="center"/>
    </xf>
    <xf numFmtId="0" fontId="24" fillId="22" borderId="4" xfId="8" applyFont="1" applyFill="1" applyBorder="1" applyAlignment="1">
      <alignment horizontal="center" vertical="center"/>
    </xf>
    <xf numFmtId="0" fontId="7" fillId="21" borderId="0" xfId="8" applyFont="1" applyFill="1" applyAlignment="1">
      <alignment horizontal="left" wrapText="1"/>
    </xf>
    <xf numFmtId="0" fontId="2" fillId="7" borderId="5" xfId="0" applyFont="1" applyFill="1" applyBorder="1" applyAlignment="1">
      <alignment horizontal="left"/>
    </xf>
    <xf numFmtId="0" fontId="2" fillId="7" borderId="2" xfId="0" applyFont="1" applyFill="1" applyBorder="1" applyAlignment="1">
      <alignment horizontal="left"/>
    </xf>
    <xf numFmtId="0" fontId="2" fillId="7" borderId="3" xfId="0" applyFont="1" applyFill="1" applyBorder="1" applyAlignment="1">
      <alignment horizontal="left"/>
    </xf>
    <xf numFmtId="0" fontId="2" fillId="7" borderId="4" xfId="0" applyFont="1" applyFill="1" applyBorder="1" applyAlignment="1">
      <alignment horizontal="left"/>
    </xf>
  </cellXfs>
  <cellStyles count="13">
    <cellStyle name="Comma" xfId="1" builtinId="3"/>
    <cellStyle name="Comma 2" xfId="9"/>
    <cellStyle name="Hyperlink" xfId="3" builtinId="8"/>
    <cellStyle name="Hyperlink 2" xfId="11"/>
    <cellStyle name="Normal" xfId="0" builtinId="0"/>
    <cellStyle name="Normal 2" xfId="8"/>
    <cellStyle name="Normal 21" xfId="5"/>
    <cellStyle name="Normal 40" xfId="6"/>
    <cellStyle name="Normal_Fuel trans V1" xfId="4"/>
    <cellStyle name="Normal_PLNT14" xfId="7"/>
    <cellStyle name="Percent" xfId="2" builtinId="5"/>
    <cellStyle name="Percent 2" xfId="10"/>
    <cellStyle name="Percent 3" xfId="12"/>
  </cellStyles>
  <dxfs count="0"/>
  <tableStyles count="0" defaultTableStyle="TableStyleMedium2" defaultPivotStyle="PivotStyleLight16"/>
  <colors>
    <mruColors>
      <color rgb="FF33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3</xdr:col>
      <xdr:colOff>123266</xdr:colOff>
      <xdr:row>1</xdr:row>
      <xdr:rowOff>22412</xdr:rowOff>
    </xdr:from>
    <xdr:to>
      <xdr:col>3</xdr:col>
      <xdr:colOff>694766</xdr:colOff>
      <xdr:row>2</xdr:row>
      <xdr:rowOff>145677</xdr:rowOff>
    </xdr:to>
    <xdr:sp macro="" textlink="">
      <xdr:nvSpPr>
        <xdr:cNvPr id="2" name="Rounded Rectangle 1" descr="SIICEV"/>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3" name="Rounded Rectangle 2" descr="SIDIICEV"/>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4" name="Rounded Rectangle 3" descr="CIDIICEV"/>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5" name="Rounded Rectangle 4" descr="SIHEV"/>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6" name="Rounded Rectangle 5" descr="SIPHEV"/>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7" name="Rounded Rectangle 6" descr="CIDIHEV"/>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8" name="Rounded Rectangle 7" descr="BEVFCV"/>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9" name="Rounded Rectangle 8" descr="CIDIPHEV"/>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123266</xdr:colOff>
      <xdr:row>1</xdr:row>
      <xdr:rowOff>22412</xdr:rowOff>
    </xdr:from>
    <xdr:to>
      <xdr:col>3</xdr:col>
      <xdr:colOff>694766</xdr:colOff>
      <xdr:row>2</xdr:row>
      <xdr:rowOff>145677</xdr:rowOff>
    </xdr:to>
    <xdr:sp macro="" textlink="">
      <xdr:nvSpPr>
        <xdr:cNvPr id="10" name="Rounded Rectangle 9" descr="SIICEV"/>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11" name="Rounded Rectangle 10" descr="SIDIICEV"/>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12" name="Rounded Rectangle 11" descr="CIDIICEV"/>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13" name="Rounded Rectangle 12" descr="SIHEV"/>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14" name="Rounded Rectangle 13" descr="SIPHEV"/>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15" name="Rounded Rectangle 14" descr="CIDIHEV"/>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16" name="Rounded Rectangle 15" descr="BEVFCV"/>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17" name="Rounded Rectangle 16" descr="CIDIPHEV"/>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123266</xdr:colOff>
      <xdr:row>1</xdr:row>
      <xdr:rowOff>22412</xdr:rowOff>
    </xdr:from>
    <xdr:to>
      <xdr:col>3</xdr:col>
      <xdr:colOff>694766</xdr:colOff>
      <xdr:row>2</xdr:row>
      <xdr:rowOff>117102</xdr:rowOff>
    </xdr:to>
    <xdr:sp macro="" textlink="">
      <xdr:nvSpPr>
        <xdr:cNvPr id="18" name="Rounded Rectangle 17" descr="SIICEV"/>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112619</xdr:rowOff>
    </xdr:to>
    <xdr:sp macro="" textlink="">
      <xdr:nvSpPr>
        <xdr:cNvPr id="19" name="Rounded Rectangle 18" descr="SIDIICEV"/>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119342</xdr:rowOff>
    </xdr:to>
    <xdr:sp macro="" textlink="">
      <xdr:nvSpPr>
        <xdr:cNvPr id="20" name="Rounded Rectangle 19" descr="CIDIICEV"/>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114861</xdr:rowOff>
    </xdr:to>
    <xdr:sp macro="" textlink="">
      <xdr:nvSpPr>
        <xdr:cNvPr id="21" name="Rounded Rectangle 20" descr="SIHEV"/>
        <xdr:cNvSpPr/>
      </xdr:nvSpPr>
      <xdr:spPr>
        <a:xfrm>
          <a:off x="7094445"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121584</xdr:rowOff>
    </xdr:to>
    <xdr:sp macro="" textlink="">
      <xdr:nvSpPr>
        <xdr:cNvPr id="22" name="Rounded Rectangle 21" descr="SIPHEV"/>
        <xdr:cNvSpPr/>
      </xdr:nvSpPr>
      <xdr:spPr>
        <a:xfrm>
          <a:off x="12234585"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117102</xdr:rowOff>
    </xdr:to>
    <xdr:sp macro="" textlink="">
      <xdr:nvSpPr>
        <xdr:cNvPr id="23" name="Rounded Rectangle 22" descr="CIDIHEV"/>
        <xdr:cNvSpPr/>
      </xdr:nvSpPr>
      <xdr:spPr>
        <a:xfrm>
          <a:off x="7096687"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112619</xdr:rowOff>
    </xdr:to>
    <xdr:sp macro="" textlink="">
      <xdr:nvSpPr>
        <xdr:cNvPr id="24" name="Rounded Rectangle 23" descr="BEVFCV"/>
        <xdr:cNvSpPr/>
      </xdr:nvSpPr>
      <xdr:spPr>
        <a:xfrm>
          <a:off x="8725463"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117102</xdr:rowOff>
    </xdr:to>
    <xdr:sp macro="" textlink="">
      <xdr:nvSpPr>
        <xdr:cNvPr id="25" name="Rounded Rectangle 24" descr="CIDIPHEV"/>
        <xdr:cNvSpPr/>
      </xdr:nvSpPr>
      <xdr:spPr>
        <a:xfrm>
          <a:off x="12230103"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oneCellAnchor>
    <xdr:from>
      <xdr:col>14</xdr:col>
      <xdr:colOff>190502</xdr:colOff>
      <xdr:row>5</xdr:row>
      <xdr:rowOff>22412</xdr:rowOff>
    </xdr:from>
    <xdr:ext cx="571500" cy="280147"/>
    <xdr:sp macro="" textlink="">
      <xdr:nvSpPr>
        <xdr:cNvPr id="26" name="Rounded Rectangle 25" descr="GCIICEV"/>
        <xdr:cNvSpPr/>
      </xdr:nvSpPr>
      <xdr:spPr>
        <a:xfrm>
          <a:off x="12230102" y="860612"/>
          <a:ext cx="571500" cy="280147"/>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oneCellAnchor>
    <xdr:from>
      <xdr:col>3</xdr:col>
      <xdr:colOff>123266</xdr:colOff>
      <xdr:row>1572</xdr:row>
      <xdr:rowOff>22412</xdr:rowOff>
    </xdr:from>
    <xdr:ext cx="571500" cy="285190"/>
    <xdr:sp macro="" textlink="">
      <xdr:nvSpPr>
        <xdr:cNvPr id="27" name="Rounded Rectangle 26" descr="SIICEV"/>
        <xdr:cNvSpPr/>
      </xdr:nvSpPr>
      <xdr:spPr>
        <a:xfrm>
          <a:off x="3190316" y="264503087"/>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oneCellAnchor>
    <xdr:from>
      <xdr:col>3</xdr:col>
      <xdr:colOff>118784</xdr:colOff>
      <xdr:row>1574</xdr:row>
      <xdr:rowOff>17929</xdr:rowOff>
    </xdr:from>
    <xdr:ext cx="571500" cy="285190"/>
    <xdr:sp macro="" textlink="">
      <xdr:nvSpPr>
        <xdr:cNvPr id="28" name="Rounded Rectangle 27" descr="SIDIICEV"/>
        <xdr:cNvSpPr/>
      </xdr:nvSpPr>
      <xdr:spPr>
        <a:xfrm>
          <a:off x="3185834" y="26482245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oneCellAnchor>
    <xdr:from>
      <xdr:col>3</xdr:col>
      <xdr:colOff>125508</xdr:colOff>
      <xdr:row>1576</xdr:row>
      <xdr:rowOff>24653</xdr:rowOff>
    </xdr:from>
    <xdr:ext cx="571500" cy="285189"/>
    <xdr:sp macro="" textlink="">
      <xdr:nvSpPr>
        <xdr:cNvPr id="29" name="Rounded Rectangle 28" descr="CIDIICEV"/>
        <xdr:cNvSpPr/>
      </xdr:nvSpPr>
      <xdr:spPr>
        <a:xfrm>
          <a:off x="3192558" y="2653149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2</xdr:col>
      <xdr:colOff>1703940</xdr:colOff>
      <xdr:row>269</xdr:row>
      <xdr:rowOff>1057</xdr:rowOff>
    </xdr:from>
    <xdr:to>
      <xdr:col>6</xdr:col>
      <xdr:colOff>962361</xdr:colOff>
      <xdr:row>296</xdr:row>
      <xdr:rowOff>105833</xdr:rowOff>
    </xdr:to>
    <xdr:pic>
      <xdr:nvPicPr>
        <xdr:cNvPr id="2" name="Picture 1">
          <a:extLst>
            <a:ext uri="{FF2B5EF4-FFF2-40B4-BE49-F238E27FC236}">
              <a16:creationId xmlns:a16="http://schemas.microsoft.com/office/drawing/2014/main" id="{4F9B775F-FF5F-4B46-AE27-16B09C27D1C6}"/>
            </a:ext>
          </a:extLst>
        </xdr:cNvPr>
        <xdr:cNvPicPr>
          <a:picLocks noChangeAspect="1"/>
        </xdr:cNvPicPr>
      </xdr:nvPicPr>
      <xdr:blipFill>
        <a:blip xmlns:r="http://schemas.openxmlformats.org/officeDocument/2006/relationships" r:embed="rId1"/>
        <a:stretch>
          <a:fillRect/>
        </a:stretch>
      </xdr:blipFill>
      <xdr:spPr>
        <a:xfrm>
          <a:off x="2999340" y="46397332"/>
          <a:ext cx="6083084" cy="4476751"/>
        </a:xfrm>
        <a:prstGeom prst="rect">
          <a:avLst/>
        </a:prstGeom>
      </xdr:spPr>
    </xdr:pic>
    <xdr:clientData/>
  </xdr:twoCellAnchor>
  <xdr:twoCellAnchor editAs="oneCell">
    <xdr:from>
      <xdr:col>3</xdr:col>
      <xdr:colOff>1436157</xdr:colOff>
      <xdr:row>0</xdr:row>
      <xdr:rowOff>22225</xdr:rowOff>
    </xdr:from>
    <xdr:to>
      <xdr:col>7</xdr:col>
      <xdr:colOff>320410</xdr:colOff>
      <xdr:row>0</xdr:row>
      <xdr:rowOff>918898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60520" y="22225"/>
          <a:ext cx="3670565" cy="896673"/>
        </a:xfrm>
        <a:prstGeom prst="rect">
          <a:avLst/>
        </a:prstGeom>
        <a:ln w="317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257175</xdr:colOff>
      <xdr:row>1</xdr:row>
      <xdr:rowOff>66675</xdr:rowOff>
    </xdr:from>
    <xdr:to>
      <xdr:col>17</xdr:col>
      <xdr:colOff>18089</xdr:colOff>
      <xdr:row>47</xdr:row>
      <xdr:rowOff>103675</xdr:rowOff>
    </xdr:to>
    <xdr:pic>
      <xdr:nvPicPr>
        <xdr:cNvPr id="2" name="Picture 1"/>
        <xdr:cNvPicPr>
          <a:picLocks noChangeAspect="1"/>
        </xdr:cNvPicPr>
      </xdr:nvPicPr>
      <xdr:blipFill>
        <a:blip xmlns:r="http://schemas.openxmlformats.org/officeDocument/2006/relationships" r:embed="rId1"/>
        <a:stretch>
          <a:fillRect/>
        </a:stretch>
      </xdr:blipFill>
      <xdr:spPr>
        <a:xfrm>
          <a:off x="4095750" y="257175"/>
          <a:ext cx="7685714" cy="88000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Robbie" refreshedDate="42860.580665162037" createdVersion="6" refreshedVersion="6" minRefreshableVersion="3" recordCount="524">
  <cacheSource type="worksheet">
    <worksheetSource ref="A1:J525" sheet="eGrid Plant"/>
  </cacheSource>
  <cacheFields count="10">
    <cacheField name="Plant primary fuel" numFmtId="0">
      <sharedItems/>
    </cacheField>
    <cacheField name="Plant primary coal/oil/gas/ other fossil fuel category" numFmtId="0">
      <sharedItems/>
    </cacheField>
    <cacheField name="Lignite?" numFmtId="0">
      <sharedItems containsSemiMixedTypes="0" containsString="0" containsNumber="1" containsInteger="1" minValue="0" maxValue="1" count="2">
        <n v="0"/>
        <n v="1"/>
      </sharedItems>
    </cacheField>
    <cacheField name="Plant total annual heat input (MMBtu)" numFmtId="180">
      <sharedItems containsString="0" containsBlank="1" containsNumber="1" minValue="0" maxValue="213585740.72499999"/>
    </cacheField>
    <cacheField name="Plant annual NOx emissions (tons)" numFmtId="180">
      <sharedItems containsString="0" containsBlank="1" containsNumber="1" minValue="0" maxValue="23615.804" count="449">
        <n v="0"/>
        <n v="0.183"/>
        <n v="370.35199999999998"/>
        <n v="4.4729999999999999"/>
        <n v="0.27500000000000002"/>
        <n v="5273.3770000000004"/>
        <n v="3986.1640000000002"/>
        <n v="8995.9220000000005"/>
        <n v="9475.0490000000009"/>
        <n v="526.399"/>
        <n v="4215.9750000000004"/>
        <n v="5255.9920000000002"/>
        <n v="8011.4350000000004"/>
        <m/>
        <n v="1.956"/>
        <n v="1694.8989999999999"/>
        <n v="5126.9809999999998"/>
        <n v="12301.268"/>
        <n v="767.93200000000002"/>
        <n v="1257.2929999999999"/>
        <n v="17906.083999999999"/>
        <n v="6006.7060000000001"/>
        <n v="8946.2039999999997"/>
        <n v="6452.4139999999998"/>
        <n v="1329.1780000000001"/>
        <n v="17890.457999999999"/>
        <n v="6431.1629999999996"/>
        <n v="36.273000000000003"/>
        <n v="193.38399999999999"/>
        <n v="25.19"/>
        <n v="46.07"/>
        <n v="5337.942"/>
        <n v="4658.37"/>
        <n v="13739.24"/>
        <n v="6061.9740000000002"/>
        <n v="1749.567"/>
        <n v="764.15700000000004"/>
        <n v="1689.6669999999999"/>
        <n v="1416.636"/>
        <n v="1734.174"/>
        <n v="2060.123"/>
        <n v="6.2569999999999997"/>
        <n v="592.04999999999995"/>
        <n v="330.08600000000001"/>
        <n v="4912.674"/>
        <n v="616.28899999999999"/>
        <n v="2395.9"/>
        <n v="9440.5139999999992"/>
        <n v="5102.7470000000003"/>
        <n v="998.26599999999996"/>
        <n v="766.63300000000004"/>
        <n v="1531.59"/>
        <n v="425.25799999999998"/>
        <n v="155.10499999999999"/>
        <n v="2163.8890000000001"/>
        <n v="13687.096"/>
        <n v="7058.6980000000003"/>
        <n v="1474.338"/>
        <n v="5572.7879999999996"/>
        <n v="2487.058"/>
        <n v="1086.202"/>
        <n v="296.38600000000002"/>
        <n v="13349.387000000001"/>
        <n v="2021.462"/>
        <n v="1243.3130000000001"/>
        <n v="641.37400000000002"/>
        <n v="630.56100000000004"/>
        <n v="179.52699999999999"/>
        <n v="359.92599999999999"/>
        <n v="20.225999999999999"/>
        <n v="1000.933"/>
        <n v="72.019000000000005"/>
        <n v="4374.2610000000004"/>
        <n v="4262.576"/>
        <n v="39.345999999999997"/>
        <n v="792.63900000000001"/>
        <n v="4373.9769999999999"/>
        <n v="584.81799999999998"/>
        <n v="2873.4839999999999"/>
        <n v="2703.4349999999999"/>
        <n v="1884.837"/>
        <n v="687.48400000000004"/>
        <n v="77.983999999999995"/>
        <n v="21.602"/>
        <n v="17.206"/>
        <n v="7662.0990000000002"/>
        <n v="67.078000000000003"/>
        <n v="385.37799999999999"/>
        <n v="4703.5140000000001"/>
        <n v="1878.5630000000001"/>
        <n v="1104.769"/>
        <n v="41.918999999999997"/>
        <n v="1065.0920000000001"/>
        <n v="2432.7919999999999"/>
        <n v="1180.8779999999999"/>
        <n v="1366.192"/>
        <n v="107.203"/>
        <n v="2.7839999999999998"/>
        <n v="2526.8429999999998"/>
        <n v="802.90899999999999"/>
        <n v="4024.241"/>
        <n v="1968.183"/>
        <n v="3510.694"/>
        <n v="2898.04"/>
        <n v="5794.5510000000004"/>
        <n v="2806.3069999999998"/>
        <n v="181.18899999999999"/>
        <n v="1611.1690000000001"/>
        <n v="2131.0430000000001"/>
        <n v="2182.3409999999999"/>
        <n v="2866.5210000000002"/>
        <n v="10780.1"/>
        <n v="1726.2570000000001"/>
        <n v="8692.1360000000004"/>
        <n v="9131.9689999999991"/>
        <n v="48.281999999999996"/>
        <n v="698.81200000000001"/>
        <n v="1344.0239999999999"/>
        <n v="725.202"/>
        <n v="14292.156000000001"/>
        <n v="1264.7570000000001"/>
        <n v="4428.6959999999999"/>
        <n v="13047.800999999999"/>
        <n v="2043.72"/>
        <n v="1241.0730000000001"/>
        <n v="51.878"/>
        <n v="1656.6969999999999"/>
        <n v="7115.8950000000004"/>
        <n v="19727.481"/>
        <n v="28.286000000000001"/>
        <n v="3700.5740000000001"/>
        <n v="3351.7719999999999"/>
        <n v="92.018000000000001"/>
        <n v="1722.1289999999999"/>
        <n v="8548.8449999999993"/>
        <n v="5984.5259999999998"/>
        <n v="2605.2910000000002"/>
        <n v="2141.259"/>
        <n v="3057.0830000000001"/>
        <n v="970.11599999999999"/>
        <n v="4130.5190000000002"/>
        <n v="4448.1559999999999"/>
        <n v="2151.7339999999999"/>
        <n v="1034.3009999999999"/>
        <n v="3375.3960000000002"/>
        <n v="4166.1909999999998"/>
        <n v="7347.6289999999999"/>
        <n v="10721.285"/>
        <n v="2518.88"/>
        <n v="3352.2350000000001"/>
        <n v="1093.242"/>
        <n v="863.08"/>
        <n v="11213.075000000001"/>
        <n v="9465.4459999999999"/>
        <n v="4498.9740000000002"/>
        <n v="552.11900000000003"/>
        <n v="12331.239"/>
        <n v="3364.873"/>
        <n v="41.639000000000003"/>
        <n v="8510.6119999999992"/>
        <n v="3039.7950000000001"/>
        <n v="1637.26"/>
        <n v="28.315000000000001"/>
        <n v="4.0339999999999998"/>
        <n v="280.35700000000003"/>
        <n v="536.31600000000003"/>
        <n v="2531.9659999999999"/>
        <n v="1223.43"/>
        <n v="3860.9830000000002"/>
        <n v="1681.838"/>
        <n v="1086.788"/>
        <n v="263.41399999999999"/>
        <n v="1279.9179999999999"/>
        <n v="2302.7530000000002"/>
        <n v="9113.759"/>
        <n v="12.036"/>
        <n v="678.07"/>
        <n v="24.989000000000001"/>
        <n v="41.444000000000003"/>
        <n v="834.822"/>
        <n v="417.72300000000001"/>
        <n v="1228.251"/>
        <n v="3.8170000000000002"/>
        <n v="277.35399999999998"/>
        <n v="2310.7339999999999"/>
        <n v="4732.2510000000002"/>
        <n v="2356.1419999999998"/>
        <n v="73.063000000000002"/>
        <n v="8295.5079999999998"/>
        <n v="108.93"/>
        <n v="152.91"/>
        <n v="36.451999999999998"/>
        <n v="3759.63"/>
        <n v="3668.91"/>
        <n v="379.81900000000002"/>
        <n v="7902.5240000000003"/>
        <n v="41.482999999999997"/>
        <n v="1460.808"/>
        <n v="3106.7829999999999"/>
        <n v="1450.7049999999999"/>
        <n v="28.388000000000002"/>
        <n v="27.486000000000001"/>
        <n v="19.257999999999999"/>
        <n v="6541.0510000000004"/>
        <n v="4240.4049999999997"/>
        <n v="25.4"/>
        <n v="736.20299999999997"/>
        <n v="380.13799999999998"/>
        <n v="10193.269"/>
        <n v="1257.8789999999999"/>
        <n v="67.183000000000007"/>
        <n v="3241.4180000000001"/>
        <n v="57.012"/>
        <n v="155.99299999999999"/>
        <n v="1157.829"/>
        <n v="2594.5079999999998"/>
        <n v="970.52599999999995"/>
        <n v="950.88400000000001"/>
        <n v="6686.9449999999997"/>
        <n v="1064.252"/>
        <n v="4353.4889999999996"/>
        <n v="18.66"/>
        <n v="3420.1550000000002"/>
        <n v="51.442"/>
        <n v="20884.989000000001"/>
        <n v="2849.9340000000002"/>
        <n v="2449.4839999999999"/>
        <n v="1060.7670000000001"/>
        <n v="6015.0460000000003"/>
        <n v="15717.216"/>
        <n v="5894.37"/>
        <n v="1932.597"/>
        <n v="1942.1559999999999"/>
        <n v="8480.6419999999998"/>
        <n v="16535.927"/>
        <n v="824.03700000000003"/>
        <n v="358.69299999999998"/>
        <n v="864.37599999999998"/>
        <n v="752.50199999999995"/>
        <n v="1029.116"/>
        <n v="6115.81"/>
        <n v="103.645"/>
        <n v="2102.895"/>
        <n v="219.34800000000001"/>
        <n v="4018.2820000000002"/>
        <n v="303.58"/>
        <n v="9916.6569999999992"/>
        <n v="2169.509"/>
        <n v="9569.8649999999998"/>
        <n v="5.1369999999999996"/>
        <n v="717.52700000000004"/>
        <n v="60.968000000000004"/>
        <n v="9248.4179999999997"/>
        <n v="7983.5280000000002"/>
        <n v="11374.474"/>
        <n v="6575.8630000000003"/>
        <n v="8208.32"/>
        <n v="995.53499999999997"/>
        <n v="557.28300000000002"/>
        <n v="1661.95"/>
        <n v="70.552999999999997"/>
        <n v="33.325000000000003"/>
        <n v="8155.098"/>
        <n v="1004.915"/>
        <n v="384.00299999999999"/>
        <n v="5629.5680000000002"/>
        <n v="5778.8010000000004"/>
        <n v="710.24300000000005"/>
        <n v="2849.9140000000002"/>
        <n v="1678.212"/>
        <n v="533.72"/>
        <n v="555.21400000000006"/>
        <n v="524.91200000000003"/>
        <n v="552.83699999999999"/>
        <n v="234.06399999999999"/>
        <n v="2578.7510000000002"/>
        <n v="22192.304"/>
        <n v="16561.899000000001"/>
        <n v="4341.0280000000002"/>
        <n v="3672.8580000000002"/>
        <n v="339.322"/>
        <n v="1470.7339999999999"/>
        <n v="819.74900000000002"/>
        <n v="291.61500000000001"/>
        <n v="491.03100000000001"/>
        <n v="2966.8220000000001"/>
        <n v="457.87400000000002"/>
        <n v="3657.5010000000002"/>
        <n v="4050.902"/>
        <n v="11581.549000000001"/>
        <n v="0.28999999999999998"/>
        <n v="1971.385"/>
        <n v="10028.032999999999"/>
        <n v="7117.1360000000004"/>
        <n v="7110.8670000000002"/>
        <n v="5587.5770000000002"/>
        <n v="299.00200000000001"/>
        <n v="6398.1289999999999"/>
        <n v="7.5339999999999998"/>
        <n v="2674.2629999999999"/>
        <n v="36.741"/>
        <n v="8421.3070000000007"/>
        <n v="11300.181"/>
        <n v="3791.7249999999999"/>
        <n v="12.297000000000001"/>
        <n v="846.84199999999998"/>
        <n v="4974.3239999999996"/>
        <n v="2834.01"/>
        <n v="11204.974"/>
        <n v="465.46699999999998"/>
        <n v="6508.9040000000005"/>
        <n v="4256.7979999999998"/>
        <n v="3351.14"/>
        <n v="18563.116000000002"/>
        <n v="11053.066999999999"/>
        <n v="1066.6500000000001"/>
        <n v="6101.0959999999995"/>
        <n v="888.255"/>
        <n v="17090.896000000001"/>
        <n v="269.54500000000002"/>
        <n v="222.09399999999999"/>
        <n v="22116.391"/>
        <n v="9.0359999999999996"/>
        <n v="17009.236000000001"/>
        <n v="78.057000000000002"/>
        <n v="12388.804"/>
        <n v="182.08099999999999"/>
        <n v="712.39700000000005"/>
        <n v="319.55900000000003"/>
        <n v="66.257000000000005"/>
        <n v="499.66199999999998"/>
        <n v="428.76"/>
        <n v="594.52700000000004"/>
        <n v="1411.8040000000001"/>
        <n v="5442.6459999999997"/>
        <n v="186.357"/>
        <n v="165.45400000000001"/>
        <n v="20.422000000000001"/>
        <n v="12.554"/>
        <n v="391.11"/>
        <n v="304.59100000000001"/>
        <n v="4.2510000000000003"/>
        <n v="1492.825"/>
        <n v="4222.4690000000001"/>
        <n v="200.636"/>
        <n v="1869.3330000000001"/>
        <n v="386.67"/>
        <n v="1866.232"/>
        <n v="1973.251"/>
        <n v="2100.2159999999999"/>
        <n v="10506.842000000001"/>
        <n v="1964.8530000000001"/>
        <n v="1192.4970000000001"/>
        <n v="5557.7560000000003"/>
        <n v="452.16699999999997"/>
        <n v="5105.9049999999997"/>
        <n v="1712.0440000000001"/>
        <n v="1799.73"/>
        <n v="35.889000000000003"/>
        <n v="5072.201"/>
        <n v="3271.538"/>
        <n v="2044.1780000000001"/>
        <n v="3967.09"/>
        <n v="4580.4660000000003"/>
        <n v="4250.0910000000003"/>
        <n v="2229.9679999999998"/>
        <n v="12191.085999999999"/>
        <n v="11752.737999999999"/>
        <n v="5100.0240000000003"/>
        <n v="4745.1859999999997"/>
        <n v="6316.7079999999996"/>
        <n v="5266.47"/>
        <n v="2349.826"/>
        <n v="1466.0060000000001"/>
        <n v="1392.374"/>
        <n v="1586.154"/>
        <n v="4627.9340000000002"/>
        <n v="2068.0160000000001"/>
        <n v="4793.6580000000004"/>
        <n v="7512.61"/>
        <n v="7057.3509999999997"/>
        <n v="3269.8310000000001"/>
        <n v="11594.987999999999"/>
        <n v="6863.6710000000003"/>
        <n v="23615.804"/>
        <n v="898.74300000000005"/>
        <n v="344.012"/>
        <n v="395.63400000000001"/>
        <n v="24.734000000000002"/>
        <n v="1416.5730000000001"/>
        <n v="2890.462"/>
        <n v="998.73900000000003"/>
        <n v="8458.2710000000006"/>
        <n v="325.923"/>
        <n v="274.00400000000002"/>
        <n v="221.42699999999999"/>
        <n v="906.99"/>
        <n v="4.0599999999999996"/>
        <n v="271.35700000000003"/>
        <n v="1208.9100000000001"/>
        <n v="34.191000000000003"/>
        <n v="1889.8489999999999"/>
        <n v="7529.0429999999997"/>
        <n v="125.441"/>
        <n v="561.05799999999999"/>
        <n v="3364.6170000000002"/>
        <n v="1639.7380000000001"/>
        <n v="1988.3920000000001"/>
        <n v="811.87199999999996"/>
        <n v="660.75099999999998"/>
        <n v="2030.431"/>
        <n v="265.94200000000001"/>
        <n v="1724.9739999999999"/>
        <n v="2419.16"/>
        <n v="1185.556"/>
        <n v="1.385"/>
        <n v="1665.1479999999999"/>
        <n v="715.19500000000005"/>
        <n v="1.224"/>
        <n v="1842.807"/>
        <n v="676.68600000000004"/>
        <n v="254.10499999999999"/>
        <n v="9489.5959999999995"/>
        <n v="1561.3019999999999"/>
        <n v="21764.217000000001"/>
        <n v="4736.5209999999997"/>
        <n v="2848.1840000000002"/>
        <n v="2521.8389999999999"/>
        <n v="1146.5730000000001"/>
        <n v="3391.0160000000001"/>
        <n v="518.08399999999995"/>
        <n v="3657.8710000000001"/>
        <n v="3019.2060000000001"/>
        <n v="2233.0859999999998"/>
        <n v="12948.046"/>
        <n v="6841.7370000000001"/>
        <n v="657.22500000000002"/>
        <n v="270.99299999999999"/>
        <n v="244.91300000000001"/>
        <n v="13901.846"/>
        <n v="9525.0650000000005"/>
        <n v="6055.7529999999997"/>
        <n v="47.627000000000002"/>
        <n v="490.63299999999998"/>
        <n v="2.3130000000000002"/>
        <n v="589.29300000000001"/>
        <n v="251.16300000000001"/>
        <n v="187.38"/>
        <n v="3168.337"/>
      </sharedItems>
    </cacheField>
    <cacheField name="Plant ozone season NOx emissions (tons)" numFmtId="180">
      <sharedItems containsString="0" containsBlank="1" containsNumber="1" minValue="0" maxValue="10696.669"/>
    </cacheField>
    <cacheField name="Plant annual SO2 emissions (tons)" numFmtId="180">
      <sharedItems containsString="0" containsBlank="1" containsNumber="1" minValue="0" maxValue="123856.52899999999"/>
    </cacheField>
    <cacheField name="Plant annual CO2 emissions (tons)" numFmtId="180">
      <sharedItems containsString="0" containsBlank="1" containsNumber="1" minValue="0" maxValue="22400876.975000001"/>
    </cacheField>
    <cacheField name="Plant annual CH4 emissions (lbs)" numFmtId="180">
      <sharedItems containsString="0" containsBlank="1" containsNumber="1" minValue="0" maxValue="4860018.8720000004"/>
    </cacheField>
    <cacheField name="Plant annual N2O emissions (lbs)" numFmtId="180">
      <sharedItems containsString="0" containsBlank="1" containsNumber="1" minValue="0" maxValue="706950.4030000000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Robbie" refreshedDate="42860.604173495369" createdVersion="6" refreshedVersion="6" minRefreshableVersion="3" recordCount="10634">
  <cacheSource type="worksheet">
    <worksheetSource ref="A1:J10635" sheet="Hard Coal and Lignite"/>
  </cacheSource>
  <cacheFields count="10">
    <cacheField name="YEAR" numFmtId="0">
      <sharedItems containsSemiMixedTypes="0" containsString="0" containsNumber="1" containsInteger="1" minValue="2016" maxValue="2016"/>
    </cacheField>
    <cacheField name="ENERGY_SOURCE" numFmtId="0">
      <sharedItems/>
    </cacheField>
    <cacheField name="FUEL_GROUP" numFmtId="0">
      <sharedItems/>
    </cacheField>
    <cacheField name="QUANTITY" numFmtId="172">
      <sharedItems containsSemiMixedTypes="0" containsString="0" containsNumber="1" containsInteger="1" minValue="3" maxValue="879135"/>
    </cacheField>
    <cacheField name="Average Heat_x000a_Content" numFmtId="164">
      <sharedItems containsSemiMixedTypes="0" containsString="0" containsNumber="1" minValue="7.91" maxValue="28.08"/>
    </cacheField>
    <cacheField name="Weighted Heat Content" numFmtId="164">
      <sharedItems containsSemiMixedTypes="0" containsString="0" containsNumber="1" minValue="45" maxValue="14935319"/>
    </cacheField>
    <cacheField name="Average Sulfur_x000a_Content" numFmtId="4">
      <sharedItems containsSemiMixedTypes="0" containsString="0" containsNumber="1" minValue="0.09" maxValue="7.89"/>
    </cacheField>
    <cacheField name="Average Ash_x000a_Content" numFmtId="172">
      <sharedItems containsSemiMixedTypes="0" containsString="0" containsNumber="1" minValue="2" maxValue="58.5"/>
    </cacheField>
    <cacheField name="Weighted Ash Content" numFmtId="164">
      <sharedItems containsSemiMixedTypes="0" containsString="0" containsNumber="1" minValue="26.400000000000002" maxValue="15981570"/>
    </cacheField>
    <cacheField name="Lignite?"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24">
  <r>
    <s v="SUB"/>
    <s v="COAL"/>
    <x v="0"/>
    <n v="3038413.798"/>
    <x v="0"/>
    <n v="0"/>
    <n v="507.94"/>
    <n v="324946.848"/>
    <n v="73684.191000000006"/>
    <n v="10717.700999999999"/>
  </r>
  <r>
    <s v="SUB"/>
    <s v="COAL"/>
    <x v="0"/>
    <n v="388446.20699999999"/>
    <x v="1"/>
    <n v="7.5999999999999998E-2"/>
    <n v="94.480999999999995"/>
    <n v="41539.972000000002"/>
    <n v="9418.1530000000002"/>
    <n v="1369.954"/>
  </r>
  <r>
    <s v="WC"/>
    <s v="COAL"/>
    <x v="0"/>
    <n v="2527996.7590000001"/>
    <x v="2"/>
    <n v="150.065"/>
    <n v="336.91199999999998"/>
    <n v="268094.77"/>
    <n v="34757.050999999999"/>
    <n v="8863.1149999999998"/>
  </r>
  <r>
    <s v="SUB"/>
    <s v="COAL"/>
    <x v="0"/>
    <n v="281722.2"/>
    <x v="3"/>
    <n v="1.6879999999999999"/>
    <n v="56.865000000000002"/>
    <n v="29034.425999999999"/>
    <n v="6228.8379999999997"/>
    <n v="910.84799999999996"/>
  </r>
  <r>
    <s v="SUB"/>
    <s v="COAL"/>
    <x v="0"/>
    <n v="445163.63099999999"/>
    <x v="0"/>
    <n v="0"/>
    <n v="108.473"/>
    <n v="47608.563999999998"/>
    <n v="10795.611000000001"/>
    <n v="1570.271"/>
  </r>
  <r>
    <s v="COG"/>
    <s v="COAL"/>
    <x v="0"/>
    <n v="81564.509000000005"/>
    <x v="4"/>
    <n v="0.122"/>
    <n v="4.5999999999999999E-2"/>
    <n v="4212.2579999999998"/>
    <n v="179.84800000000001"/>
    <n v="17.946000000000002"/>
  </r>
  <r>
    <s v="BIT"/>
    <s v="COAL"/>
    <x v="0"/>
    <n v="111834375.325"/>
    <x v="5"/>
    <n v="2428.9050000000002"/>
    <n v="10689.64"/>
    <n v="9044110.6109999996"/>
    <n v="1409165.023"/>
    <n v="199359.796"/>
  </r>
  <r>
    <s v="BIT"/>
    <s v="COAL"/>
    <x v="0"/>
    <n v="23068747.232000001"/>
    <x v="6"/>
    <n v="1658.04"/>
    <n v="4546.4219999999996"/>
    <n v="2366851.2910000002"/>
    <n v="507636.56800000003"/>
    <n v="73871.457999999999"/>
  </r>
  <r>
    <s v="BIT"/>
    <s v="COAL"/>
    <x v="0"/>
    <n v="53586578.502999999"/>
    <x v="7"/>
    <n v="3900.6729999999998"/>
    <n v="21636.996999999999"/>
    <n v="5542307.5690000001"/>
    <n v="930764.98"/>
    <n v="135432.51800000001"/>
  </r>
  <r>
    <s v="BIT"/>
    <s v="COAL"/>
    <x v="0"/>
    <n v="74402022.325000003"/>
    <x v="8"/>
    <n v="3748.558"/>
    <n v="34541.862000000001"/>
    <n v="7633629.375"/>
    <n v="1598114.7990000001"/>
    <n v="232554.785"/>
  </r>
  <r>
    <s v="BIT"/>
    <s v="COAL"/>
    <x v="0"/>
    <n v="2924558.0019999999"/>
    <x v="9"/>
    <n v="213.65299999999999"/>
    <n v="2476.9870000000001"/>
    <n v="258419.31599999999"/>
    <n v="39950.052000000003"/>
    <n v="5735.7550000000001"/>
  </r>
  <r>
    <s v="BIT"/>
    <s v="COAL"/>
    <x v="0"/>
    <n v="50147461.100000001"/>
    <x v="10"/>
    <n v="1747.5830000000001"/>
    <n v="2250.94"/>
    <n v="5145129.9380000001"/>
    <n v="1265057.4280000001"/>
    <n v="184045.99"/>
  </r>
  <r>
    <s v="BIT"/>
    <s v="COAL"/>
    <x v="0"/>
    <n v="29359317.199999999"/>
    <x v="11"/>
    <n v="2571.1579999999999"/>
    <n v="34902.599000000002"/>
    <n v="2966174.503"/>
    <n v="668543.28799999994"/>
    <n v="97181.111000000004"/>
  </r>
  <r>
    <s v="SUB"/>
    <s v="COAL"/>
    <x v="0"/>
    <n v="207539268.07499999"/>
    <x v="12"/>
    <n v="3166.7109999999998"/>
    <n v="931.79499999999996"/>
    <n v="21766713.149999999"/>
    <n v="4552146.7860000003"/>
    <n v="661980.29399999999"/>
  </r>
  <r>
    <s v="BIT"/>
    <s v="COAL"/>
    <x v="0"/>
    <m/>
    <x v="13"/>
    <m/>
    <m/>
    <m/>
    <n v="4676.9539999999997"/>
    <n v="2368.232"/>
  </r>
  <r>
    <s v="COG"/>
    <s v="COAL"/>
    <x v="0"/>
    <n v="166790.87400000001"/>
    <x v="14"/>
    <n v="1.407"/>
    <n v="9.2999999999999999E-2"/>
    <n v="9748.0820000000003"/>
    <n v="367.76600000000002"/>
    <n v="36.704999999999998"/>
  </r>
  <r>
    <s v="BIT"/>
    <s v="COAL"/>
    <x v="0"/>
    <n v="57330260.546999998"/>
    <x v="15"/>
    <n v="700.02099999999996"/>
    <n v="6270.518"/>
    <n v="5886944.1869999999"/>
    <n v="993013.90500000003"/>
    <n v="144452.82699999999"/>
  </r>
  <r>
    <s v="SUB"/>
    <s v="COAL"/>
    <x v="0"/>
    <n v="36914098.229999997"/>
    <x v="16"/>
    <n v="2431.9380000000001"/>
    <n v="7968.1139999999996"/>
    <n v="3871546.6669999999"/>
    <n v="927549.73199999996"/>
    <n v="134923.71299999999"/>
  </r>
  <r>
    <s v="SUB"/>
    <s v="COAL"/>
    <x v="0"/>
    <n v="109631987.35699999"/>
    <x v="17"/>
    <n v="5557.4409999999998"/>
    <n v="30028.873"/>
    <n v="11496883.953"/>
    <n v="2724675.986"/>
    <n v="396341.86"/>
  </r>
  <r>
    <s v="SUB"/>
    <s v="COAL"/>
    <x v="0"/>
    <n v="39358119.809"/>
    <x v="18"/>
    <n v="322.05599999999998"/>
    <n v="1105.873"/>
    <n v="4127880.7089999998"/>
    <n v="966677.223"/>
    <n v="140595.58499999999"/>
  </r>
  <r>
    <s v="SUB"/>
    <s v="COAL"/>
    <x v="0"/>
    <n v="37074850.776000001"/>
    <x v="19"/>
    <n v="364.70600000000002"/>
    <n v="2548.5720000000001"/>
    <n v="3888067.2370000002"/>
    <n v="865345.20700000005"/>
    <n v="125893.819"/>
  </r>
  <r>
    <s v="SUB"/>
    <s v="COAL"/>
    <x v="0"/>
    <n v="113580945.76899999"/>
    <x v="20"/>
    <n v="8829.1939999999995"/>
    <n v="34222.588000000003"/>
    <n v="11910526.172"/>
    <n v="2611539.9679999999"/>
    <n v="379896.13699999999"/>
  </r>
  <r>
    <s v="SUB"/>
    <s v="COAL"/>
    <x v="0"/>
    <n v="31393163.636999998"/>
    <x v="21"/>
    <n v="2641.0349999999999"/>
    <n v="4812.8140000000003"/>
    <n v="3202614.4010000001"/>
    <n v="674620.18500000006"/>
    <n v="98085.812999999995"/>
  </r>
  <r>
    <s v="SUB"/>
    <s v="COAL"/>
    <x v="0"/>
    <n v="80021105.950000003"/>
    <x v="22"/>
    <n v="4140.5739999999996"/>
    <n v="3806.4209999999998"/>
    <n v="8210157.3320000004"/>
    <n v="1722565.193"/>
    <n v="250612.90299999999"/>
  </r>
  <r>
    <s v="SUB"/>
    <s v="COAL"/>
    <x v="0"/>
    <n v="63232332.119000003"/>
    <x v="23"/>
    <n v="2642.7089999999998"/>
    <n v="907.56700000000001"/>
    <n v="6631806.9740000004"/>
    <n v="1382011.601"/>
    <n v="201076.86300000001"/>
  </r>
  <r>
    <s v="SUB"/>
    <s v="COAL"/>
    <x v="0"/>
    <n v="10025268.717"/>
    <x v="24"/>
    <n v="645.16399999999999"/>
    <n v="1091.653"/>
    <n v="731178.51500000001"/>
    <n v="80969.373000000007"/>
    <n v="11057.655000000001"/>
  </r>
  <r>
    <s v="BIT"/>
    <s v="COAL"/>
    <x v="0"/>
    <n v="183822590.23500001"/>
    <x v="25"/>
    <n v="8018.6509999999998"/>
    <n v="5665.6080000000002"/>
    <n v="18860194.399999999"/>
    <n v="4302405.4570000004"/>
    <n v="625855.74300000002"/>
  </r>
  <r>
    <s v="SUB"/>
    <s v="COAL"/>
    <x v="0"/>
    <n v="103783272.675"/>
    <x v="26"/>
    <n v="2788.2190000000001"/>
    <n v="6215.6719999999996"/>
    <n v="10877287.882999999"/>
    <n v="2592941.2820000001"/>
    <n v="377199.42300000001"/>
  </r>
  <r>
    <s v="BIT"/>
    <s v="COAL"/>
    <x v="0"/>
    <n v="4710738.72"/>
    <x v="27"/>
    <n v="9.9990000000000006"/>
    <n v="331.43200000000002"/>
    <n v="484904.658"/>
    <n v="114193.213"/>
    <n v="16609.712"/>
  </r>
  <r>
    <s v="BIT"/>
    <s v="COAL"/>
    <x v="0"/>
    <n v="1762972.52"/>
    <x v="28"/>
    <n v="85.432000000000002"/>
    <n v="36.762"/>
    <n v="179131.54399999999"/>
    <n v="38178.423000000003"/>
    <n v="6010.9530000000004"/>
  </r>
  <r>
    <s v="BIT"/>
    <s v="COAL"/>
    <x v="0"/>
    <m/>
    <x v="13"/>
    <m/>
    <m/>
    <m/>
    <m/>
    <m/>
  </r>
  <r>
    <s v="SGC"/>
    <s v="COAL"/>
    <x v="0"/>
    <m/>
    <x v="13"/>
    <m/>
    <m/>
    <m/>
    <m/>
    <m/>
  </r>
  <r>
    <s v="BIT"/>
    <s v="COAL"/>
    <x v="0"/>
    <n v="773880.4"/>
    <x v="29"/>
    <n v="24.855"/>
    <n v="12.519"/>
    <n v="80462.380999999994"/>
    <n v="17369.759999999998"/>
    <n v="2555.0949999999998"/>
  </r>
  <r>
    <s v="BIT"/>
    <s v="COAL"/>
    <x v="0"/>
    <n v="1474247.91"/>
    <x v="30"/>
    <n v="34.652000000000001"/>
    <n v="1165.876"/>
    <n v="152931.79399999999"/>
    <n v="33028.813999999998"/>
    <n v="4859.8900000000003"/>
  </r>
  <r>
    <s v="SUB"/>
    <s v="COAL"/>
    <x v="0"/>
    <n v="0"/>
    <x v="13"/>
    <m/>
    <m/>
    <n v="0"/>
    <n v="0"/>
    <n v="0"/>
  </r>
  <r>
    <s v="BIT"/>
    <s v="COAL"/>
    <x v="0"/>
    <m/>
    <x v="13"/>
    <m/>
    <m/>
    <m/>
    <m/>
    <m/>
  </r>
  <r>
    <s v="BIT"/>
    <s v="COAL"/>
    <x v="0"/>
    <n v="34956223.615000002"/>
    <x v="31"/>
    <n v="2428.7660000000001"/>
    <n v="2778.9189999999999"/>
    <n v="3583817.8169999998"/>
    <n v="774568.29"/>
    <n v="112651.731"/>
  </r>
  <r>
    <s v="SUB"/>
    <s v="COAL"/>
    <x v="0"/>
    <n v="83598250.621000007"/>
    <x v="32"/>
    <n v="2093.8180000000002"/>
    <n v="3157.25"/>
    <n v="8722510.7190000005"/>
    <n v="2120343.5729999999"/>
    <n v="308289.59499999997"/>
  </r>
  <r>
    <s v="SUB"/>
    <s v="COAL"/>
    <x v="0"/>
    <n v="96724740.135000005"/>
    <x v="33"/>
    <n v="5961.2030000000004"/>
    <n v="3763.2840000000001"/>
    <n v="10144489.193"/>
    <n v="2258657.3820000002"/>
    <n v="328520.14299999998"/>
  </r>
  <r>
    <s v="BIT"/>
    <s v="COAL"/>
    <x v="0"/>
    <n v="36314427.965999998"/>
    <x v="34"/>
    <n v="2536.002"/>
    <n v="2226.7150000000001"/>
    <n v="3725860.5210000002"/>
    <n v="827803.21699999995"/>
    <n v="120412.503"/>
  </r>
  <r>
    <s v="SUB"/>
    <s v="COAL"/>
    <x v="0"/>
    <n v="14217494.266000001"/>
    <x v="35"/>
    <n v="409.63299999999998"/>
    <n v="3451.712"/>
    <n v="1480855.3419999999"/>
    <n v="316230.04200000002"/>
    <n v="45948.669000000002"/>
  </r>
  <r>
    <s v="BIT"/>
    <s v="COAL"/>
    <x v="0"/>
    <n v="5530407.1109999996"/>
    <x v="36"/>
    <n v="438.24400000000003"/>
    <n v="931.32899999999995"/>
    <n v="566900.26100000006"/>
    <n v="129566.503"/>
    <n v="18818.071"/>
  </r>
  <r>
    <s v="SUB"/>
    <s v="COAL"/>
    <x v="0"/>
    <n v="32119158.693"/>
    <x v="37"/>
    <n v="741.06700000000001"/>
    <n v="5508.3379999999997"/>
    <n v="3367394.662"/>
    <n v="688984.25199999998"/>
    <n v="100203.985"/>
  </r>
  <r>
    <s v="SUB"/>
    <s v="COAL"/>
    <x v="0"/>
    <n v="22775963.605999999"/>
    <x v="38"/>
    <n v="637.75900000000001"/>
    <n v="908.98500000000001"/>
    <n v="2377236.7439999999"/>
    <n v="531343.92599999998"/>
    <n v="77260.815000000002"/>
  </r>
  <r>
    <s v="SUB"/>
    <s v="COAL"/>
    <x v="0"/>
    <n v="14607148.741"/>
    <x v="39"/>
    <n v="864.447"/>
    <n v="3315.36"/>
    <n v="1531034.872"/>
    <n v="340579.79399999999"/>
    <n v="49545.917000000001"/>
  </r>
  <r>
    <s v="BIT"/>
    <s v="COAL"/>
    <x v="0"/>
    <n v="11827702.512"/>
    <x v="40"/>
    <n v="980.81100000000004"/>
    <n v="889.33900000000006"/>
    <n v="1213520.1170000001"/>
    <n v="240971.889"/>
    <n v="35016.417999999998"/>
  </r>
  <r>
    <s v="BIT"/>
    <s v="COAL"/>
    <x v="0"/>
    <m/>
    <x v="13"/>
    <m/>
    <m/>
    <m/>
    <m/>
    <m/>
  </r>
  <r>
    <s v="SUB"/>
    <s v="COAL"/>
    <x v="0"/>
    <n v="44431.38"/>
    <x v="41"/>
    <n v="2.7469999999999999"/>
    <n v="13.577"/>
    <n v="4751.768"/>
    <n v="1077.5"/>
    <n v="156.727"/>
  </r>
  <r>
    <s v="SUB"/>
    <s v="COAL"/>
    <x v="0"/>
    <n v="8682793.6970000006"/>
    <x v="42"/>
    <n v="45.021000000000001"/>
    <n v="921.64800000000002"/>
    <n v="910605.10800000001"/>
    <n v="221273.33199999999"/>
    <n v="32221.491999999998"/>
  </r>
  <r>
    <s v="BIT"/>
    <s v="COAL"/>
    <x v="0"/>
    <n v="8551170.8530000001"/>
    <x v="43"/>
    <n v="106.63200000000001"/>
    <n v="752.77200000000005"/>
    <n v="877332.66500000004"/>
    <n v="249204.75700000001"/>
    <n v="36299.036999999997"/>
  </r>
  <r>
    <s v="BIT"/>
    <s v="COAL"/>
    <x v="0"/>
    <n v="112546710.156"/>
    <x v="44"/>
    <n v="2271.0830000000001"/>
    <n v="11156.677"/>
    <n v="11542681.273"/>
    <n v="2548481.7039999999"/>
    <n v="370766.46500000003"/>
  </r>
  <r>
    <s v="BIT"/>
    <s v="COAL"/>
    <x v="0"/>
    <n v="7508730.301"/>
    <x v="45"/>
    <n v="385.54399999999998"/>
    <n v="402.33699999999999"/>
    <n v="763606.91200000001"/>
    <n v="169297.71400000001"/>
    <n v="24583.749"/>
  </r>
  <r>
    <s v="BIT"/>
    <s v="COAL"/>
    <x v="0"/>
    <n v="40767253.625"/>
    <x v="46"/>
    <n v="902.30899999999997"/>
    <n v="3080.2779999999998"/>
    <n v="4182718.2760000001"/>
    <n v="898360.44099999999"/>
    <n v="130619.49"/>
  </r>
  <r>
    <s v="BIT"/>
    <s v="COAL"/>
    <x v="0"/>
    <n v="132423520.20100001"/>
    <x v="47"/>
    <n v="4489.2979999999998"/>
    <n v="32544.937999999998"/>
    <n v="13586653.056"/>
    <n v="2922485.0440000002"/>
    <n v="425204.42300000001"/>
  </r>
  <r>
    <s v="BIT"/>
    <s v="COAL"/>
    <x v="0"/>
    <n v="61785070.189999998"/>
    <x v="48"/>
    <n v="1931.8230000000001"/>
    <n v="2522.5920000000001"/>
    <n v="5661729.9460000005"/>
    <n v="1117317.142"/>
    <n v="161013.24100000001"/>
  </r>
  <r>
    <s v="BIT"/>
    <s v="COAL"/>
    <x v="0"/>
    <n v="10463936.475"/>
    <x v="49"/>
    <n v="533.53099999999995"/>
    <n v="1141.3789999999999"/>
    <n v="1038307.55"/>
    <n v="226443.40100000001"/>
    <n v="32826.021000000001"/>
  </r>
  <r>
    <s v="BIT"/>
    <s v="COAL"/>
    <x v="0"/>
    <n v="5409306.5049999999"/>
    <x v="50"/>
    <n v="488.84100000000001"/>
    <n v="716.93700000000001"/>
    <n v="538601.11399999994"/>
    <n v="127929.705"/>
    <n v="18584.434000000001"/>
  </r>
  <r>
    <s v="BIT"/>
    <s v="COAL"/>
    <x v="0"/>
    <n v="44318619.491999999"/>
    <x v="51"/>
    <n v="834.02800000000002"/>
    <n v="2473.8530000000001"/>
    <n v="4430332.58"/>
    <n v="578784.21799999999"/>
    <n v="88741.812000000005"/>
  </r>
  <r>
    <s v="SGC"/>
    <s v="COAL"/>
    <x v="0"/>
    <n v="13647838.875"/>
    <x v="52"/>
    <n v="199.749"/>
    <n v="1079.1310000000001"/>
    <n v="1620705.25"/>
    <n v="104030.64"/>
    <n v="14852.482"/>
  </r>
  <r>
    <s v="BIT"/>
    <s v="COAL"/>
    <x v="0"/>
    <n v="553922.17500000005"/>
    <x v="53"/>
    <n v="103.69799999999999"/>
    <n v="856.02499999999998"/>
    <n v="56832.025000000001"/>
    <n v="11296.31"/>
    <n v="1643.521"/>
  </r>
  <r>
    <s v="BIT"/>
    <s v="COAL"/>
    <x v="0"/>
    <n v="76473914.197999999"/>
    <x v="54"/>
    <n v="941.56399999999996"/>
    <n v="13016.68"/>
    <n v="7846275.4709999999"/>
    <n v="1952603.5490000001"/>
    <n v="284099.44699999999"/>
  </r>
  <r>
    <s v="BIT"/>
    <s v="COAL"/>
    <x v="0"/>
    <n v="77081737.142000005"/>
    <x v="55"/>
    <n v="5822.7920000000004"/>
    <n v="18504.563999999998"/>
    <n v="7906102.665"/>
    <n v="1788420.4569999999"/>
    <n v="260104.133"/>
  </r>
  <r>
    <s v="SUB"/>
    <s v="COAL"/>
    <x v="0"/>
    <m/>
    <x v="13"/>
    <m/>
    <m/>
    <m/>
    <n v="0"/>
    <n v="0"/>
  </r>
  <r>
    <s v="BIT"/>
    <s v="COAL"/>
    <x v="0"/>
    <n v="166678579.125"/>
    <x v="56"/>
    <n v="2501.8690000000001"/>
    <n v="7203.97"/>
    <n v="17101212.024999999"/>
    <n v="3801905.7609999999"/>
    <n v="553074.14199999999"/>
  </r>
  <r>
    <s v="BIT"/>
    <s v="COAL"/>
    <x v="0"/>
    <n v="13199085.75"/>
    <x v="57"/>
    <n v="449.62400000000002"/>
    <n v="526.59299999999996"/>
    <n v="1351417.182"/>
    <n v="311119.34700000001"/>
    <n v="45310.065999999999"/>
  </r>
  <r>
    <s v="BIT"/>
    <s v="COAL"/>
    <x v="0"/>
    <n v="26762860.199999999"/>
    <x v="58"/>
    <n v="2244.8110000000001"/>
    <n v="32544.333999999999"/>
    <n v="2745865.2749999999"/>
    <n v="629988.88"/>
    <n v="91667.32"/>
  </r>
  <r>
    <s v="BIT"/>
    <s v="COAL"/>
    <x v="0"/>
    <n v="7223323.0750000002"/>
    <x v="59"/>
    <n v="898.01199999999994"/>
    <n v="5147.9399999999996"/>
    <n v="741105.37399999995"/>
    <n v="144742.864"/>
    <n v="20944.18"/>
  </r>
  <r>
    <s v="SUB"/>
    <s v="COAL"/>
    <x v="0"/>
    <n v="4017530.3250000002"/>
    <x v="60"/>
    <n v="374.01600000000002"/>
    <n v="2267.8069999999998"/>
    <n v="384782.24099999998"/>
    <n v="78242.744999999995"/>
    <n v="11434.919"/>
  </r>
  <r>
    <s v="BIT"/>
    <s v="COAL"/>
    <x v="0"/>
    <n v="866966.75"/>
    <x v="61"/>
    <n v="228.59299999999999"/>
    <n v="782.40899999999999"/>
    <n v="88388.657000000007"/>
    <n v="20162.578000000001"/>
    <n v="2944.973"/>
  </r>
  <r>
    <s v="SUB"/>
    <s v="COAL"/>
    <x v="0"/>
    <m/>
    <x v="13"/>
    <m/>
    <m/>
    <m/>
    <m/>
    <m/>
  </r>
  <r>
    <s v="SUB"/>
    <s v="COAL"/>
    <x v="0"/>
    <n v="213585740.72499999"/>
    <x v="62"/>
    <n v="3155.9879999999998"/>
    <n v="5175.4920000000002"/>
    <n v="22400876.975000001"/>
    <n v="4860018.8720000004"/>
    <n v="706950.40300000005"/>
  </r>
  <r>
    <s v="BIT"/>
    <s v="COAL"/>
    <x v="0"/>
    <n v="51963848"/>
    <x v="63"/>
    <n v="912.47699999999998"/>
    <n v="2443.1909999999998"/>
    <n v="5331454.102"/>
    <n v="1173170.1680000001"/>
    <n v="170676.41800000001"/>
  </r>
  <r>
    <s v="BIT"/>
    <s v="COAL"/>
    <x v="0"/>
    <n v="8098988.7999999998"/>
    <x v="64"/>
    <n v="392.11700000000002"/>
    <n v="8105.3329999999996"/>
    <n v="830954.2"/>
    <n v="181105.538"/>
    <n v="26336.352999999999"/>
  </r>
  <r>
    <s v="BIT"/>
    <s v="COAL"/>
    <x v="0"/>
    <n v="14412898.42"/>
    <x v="65"/>
    <n v="310.87700000000001"/>
    <n v="8734.8739999999998"/>
    <n v="1481804.9040000001"/>
    <n v="356011.14399999997"/>
    <n v="51652.559000000001"/>
  </r>
  <r>
    <s v="SUB"/>
    <s v="COAL"/>
    <x v="0"/>
    <n v="1939.2539999999999"/>
    <x v="0"/>
    <n v="0"/>
    <n v="0.54"/>
    <n v="207.39599999999999"/>
    <n v="47.029000000000003"/>
    <n v="6.8410000000000002"/>
  </r>
  <r>
    <s v="SUB"/>
    <s v="COAL"/>
    <x v="0"/>
    <n v="3801632.15"/>
    <x v="66"/>
    <n v="264.399"/>
    <n v="659.73500000000001"/>
    <n v="363142.35800000001"/>
    <n v="99014.804000000004"/>
    <n v="14148.269"/>
  </r>
  <r>
    <s v="SUB"/>
    <s v="COAL"/>
    <x v="0"/>
    <n v="5440221.3269999996"/>
    <x v="67"/>
    <n v="73.716999999999999"/>
    <n v="6845.1239999999998"/>
    <n v="561039.78200000001"/>
    <n v="129809.69500000001"/>
    <n v="18925.163"/>
  </r>
  <r>
    <s v="SUB"/>
    <s v="COAL"/>
    <x v="0"/>
    <n v="5965011.483"/>
    <x v="68"/>
    <n v="145.21299999999999"/>
    <n v="1401.4059999999999"/>
    <n v="581219.06000000006"/>
    <n v="168616.41"/>
    <n v="24080.912"/>
  </r>
  <r>
    <s v="SUB"/>
    <s v="COAL"/>
    <x v="0"/>
    <n v="141585.57199999999"/>
    <x v="69"/>
    <n v="8.58"/>
    <n v="39.643999999999998"/>
    <n v="15142.040999999999"/>
    <n v="3433.5729999999999"/>
    <n v="499.42899999999997"/>
  </r>
  <r>
    <s v="SUB"/>
    <s v="COAL"/>
    <x v="0"/>
    <n v="13291968.216"/>
    <x v="70"/>
    <n v="316.07900000000001"/>
    <n v="3657.0709999999999"/>
    <n v="1393750.3910000001"/>
    <n v="303065.84999999998"/>
    <n v="44078.999000000003"/>
  </r>
  <r>
    <s v="SUB"/>
    <s v="COAL"/>
    <x v="0"/>
    <n v="508431.47499999998"/>
    <x v="71"/>
    <n v="24.454000000000001"/>
    <n v="144.97999999999999"/>
    <n v="54374.821000000004"/>
    <n v="12329.905000000001"/>
    <n v="1793.441"/>
  </r>
  <r>
    <s v="BIT"/>
    <s v="COAL"/>
    <x v="0"/>
    <m/>
    <x v="13"/>
    <m/>
    <m/>
    <m/>
    <m/>
    <m/>
  </r>
  <r>
    <s v="SUB"/>
    <s v="COAL"/>
    <x v="0"/>
    <n v="35837261.600000001"/>
    <x v="72"/>
    <n v="1926.502"/>
    <n v="6501.223"/>
    <n v="3749647.0249999999"/>
    <n v="859530.29799999995"/>
    <n v="124985.84299999999"/>
  </r>
  <r>
    <s v="SUB"/>
    <s v="COAL"/>
    <x v="0"/>
    <n v="44058532"/>
    <x v="73"/>
    <n v="1960.1179999999999"/>
    <n v="6813.2790000000005"/>
    <n v="4620442.2750000004"/>
    <n v="1071033.3999999999"/>
    <n v="155830.41200000001"/>
  </r>
  <r>
    <s v="BIT"/>
    <s v="COAL"/>
    <x v="0"/>
    <n v="672097.66200000001"/>
    <x v="74"/>
    <n v="12.462"/>
    <n v="395.02800000000002"/>
    <n v="62781.902000000002"/>
    <n v="13121.9"/>
    <n v="1894.1990000000001"/>
  </r>
  <r>
    <s v="SUB"/>
    <s v="COAL"/>
    <x v="0"/>
    <n v="14970337.984999999"/>
    <x v="75"/>
    <n v="247.70699999999999"/>
    <n v="5259.915"/>
    <n v="1570095.466"/>
    <n v="390385.49400000001"/>
    <n v="56799.571000000004"/>
  </r>
  <r>
    <s v="SUB"/>
    <s v="COAL"/>
    <x v="0"/>
    <n v="49281497.329000004"/>
    <x v="76"/>
    <n v="1846.82"/>
    <n v="8782.7800000000007"/>
    <n v="5168643.01"/>
    <n v="1252876.3400000001"/>
    <n v="182227.37"/>
  </r>
  <r>
    <s v="SUB"/>
    <s v="COAL"/>
    <x v="0"/>
    <n v="9432698.4169999994"/>
    <x v="77"/>
    <n v="254.578"/>
    <n v="3023.8739999999998"/>
    <n v="989298.68200000003"/>
    <n v="207250.06"/>
    <n v="30140.535"/>
  </r>
  <r>
    <s v="SUB"/>
    <s v="COAL"/>
    <x v="0"/>
    <n v="14846265.310000001"/>
    <x v="78"/>
    <n v="1341.48"/>
    <n v="1606.55"/>
    <n v="1557078.24"/>
    <n v="273570.299"/>
    <n v="39788.243000000002"/>
  </r>
  <r>
    <s v="SUB"/>
    <s v="COAL"/>
    <x v="0"/>
    <n v="33536071.370999999"/>
    <x v="79"/>
    <n v="1218.05"/>
    <n v="9227.3700000000008"/>
    <n v="3517260.736"/>
    <n v="694035.95499999996"/>
    <n v="100990.745"/>
  </r>
  <r>
    <s v="SUB"/>
    <s v="COAL"/>
    <x v="0"/>
    <m/>
    <x v="13"/>
    <m/>
    <m/>
    <m/>
    <m/>
    <m/>
  </r>
  <r>
    <s v="SUB"/>
    <s v="COAL"/>
    <x v="0"/>
    <n v="11589075.518999999"/>
    <x v="80"/>
    <n v="804.21400000000006"/>
    <n v="3259.2420000000002"/>
    <n v="1214050.372"/>
    <n v="208370.78099999999"/>
    <n v="30304.287"/>
  </r>
  <r>
    <s v="SUB"/>
    <s v="COAL"/>
    <x v="0"/>
    <n v="6493381.6299999999"/>
    <x v="81"/>
    <n v="289.32400000000001"/>
    <n v="2167.4760000000001"/>
    <n v="678683.647"/>
    <n v="157331.611"/>
    <n v="22862.268"/>
  </r>
  <r>
    <s v="BIT"/>
    <s v="COAL"/>
    <x v="0"/>
    <n v="233030.53200000001"/>
    <x v="82"/>
    <n v="5.81"/>
    <n v="81.697999999999993"/>
    <n v="21783.100999999999"/>
    <n v="4620.5290000000005"/>
    <n v="667.21600000000001"/>
  </r>
  <r>
    <s v="BIT"/>
    <s v="COAL"/>
    <x v="0"/>
    <n v="379618.25799999997"/>
    <x v="83"/>
    <n v="8.1760000000000002"/>
    <n v="496.41300000000001"/>
    <n v="30662.940999999999"/>
    <n v="10173.972"/>
    <n v="1426.5360000000001"/>
  </r>
  <r>
    <s v="BIT"/>
    <s v="COAL"/>
    <x v="0"/>
    <n v="78551.271999999997"/>
    <x v="84"/>
    <n v="5.0839999999999996"/>
    <n v="34.192"/>
    <n v="8087.3130000000001"/>
    <n v="1103.6189999999999"/>
    <n v="176.89400000000001"/>
  </r>
  <r>
    <s v="SUB"/>
    <s v="COAL"/>
    <x v="0"/>
    <n v="106729699.13699999"/>
    <x v="85"/>
    <n v="3225.962"/>
    <n v="13749.28"/>
    <n v="11173653.965"/>
    <n v="2689468.6170000001"/>
    <n v="391256.90600000002"/>
  </r>
  <r>
    <s v="BIT"/>
    <s v="COAL"/>
    <x v="0"/>
    <n v="224766.56299999999"/>
    <x v="86"/>
    <n v="29.015999999999998"/>
    <n v="372.78199999999998"/>
    <n v="23141.031999999999"/>
    <n v="5449.5829999999996"/>
    <n v="792.66099999999994"/>
  </r>
  <r>
    <s v="BIT"/>
    <s v="COAL"/>
    <x v="0"/>
    <n v="9273446.0490000006"/>
    <x v="87"/>
    <n v="157.97"/>
    <n v="15973.786"/>
    <n v="218034.43299999999"/>
    <n v="172997.13699999999"/>
    <n v="25141.569"/>
  </r>
  <r>
    <s v="SUB"/>
    <s v="COAL"/>
    <x v="0"/>
    <n v="119159387.99600001"/>
    <x v="88"/>
    <n v="1902.058"/>
    <n v="4409.442"/>
    <n v="12497436.392999999"/>
    <n v="2896293.0249999999"/>
    <n v="421333.141"/>
  </r>
  <r>
    <s v="SUB"/>
    <s v="COAL"/>
    <x v="0"/>
    <n v="56129000.071999997"/>
    <x v="89"/>
    <n v="772.75099999999998"/>
    <n v="32.148000000000003"/>
    <n v="5886807.7379999999"/>
    <n v="1416908.909"/>
    <n v="206136.505"/>
  </r>
  <r>
    <s v="BIT"/>
    <s v="COAL"/>
    <x v="0"/>
    <n v="27685808.772"/>
    <x v="90"/>
    <n v="445.49200000000002"/>
    <n v="1209.444"/>
    <n v="2839123.0780000002"/>
    <n v="634931.46900000004"/>
    <n v="92376.721999999994"/>
  </r>
  <r>
    <s v="BIT"/>
    <s v="COAL"/>
    <x v="0"/>
    <n v="179621.09"/>
    <x v="91"/>
    <n v="15.97"/>
    <n v="3.0000000000000001E-3"/>
    <n v="15864.005999999999"/>
    <n v="5687.6580000000004"/>
    <n v="826.02099999999996"/>
  </r>
  <r>
    <s v="SUB"/>
    <s v="COAL"/>
    <x v="0"/>
    <n v="22385697.953000002"/>
    <x v="92"/>
    <n v="431.69600000000003"/>
    <n v="239.97499999999999"/>
    <n v="2347811.5920000002"/>
    <n v="573636.80599999998"/>
    <n v="83476.191999999995"/>
  </r>
  <r>
    <s v="SUB"/>
    <s v="COAL"/>
    <x v="0"/>
    <n v="39374995.163000003"/>
    <x v="93"/>
    <n v="1014.359"/>
    <n v="8278.3420000000006"/>
    <n v="4129640.0989999999"/>
    <n v="966877.69"/>
    <n v="140653.296"/>
  </r>
  <r>
    <s v="SUB"/>
    <s v="COAL"/>
    <x v="0"/>
    <n v="31583549.070999999"/>
    <x v="94"/>
    <n v="408.82799999999997"/>
    <n v="1067.981"/>
    <n v="3312484.0049999999"/>
    <n v="708528.66500000004"/>
    <n v="103078.753"/>
  </r>
  <r>
    <s v="SUB"/>
    <s v="COAL"/>
    <x v="0"/>
    <n v="18729022.134"/>
    <x v="95"/>
    <n v="540.96500000000003"/>
    <n v="3961.0169999999998"/>
    <n v="1964295.0260000001"/>
    <n v="437580.136"/>
    <n v="63640.557999999997"/>
  </r>
  <r>
    <s v="BIT"/>
    <s v="COAL"/>
    <x v="0"/>
    <n v="1707057.5290000001"/>
    <x v="96"/>
    <n v="51.426000000000002"/>
    <n v="3776.6489999999999"/>
    <n v="164119.16800000001"/>
    <n v="35333.271000000001"/>
    <n v="5112.1540000000005"/>
  </r>
  <r>
    <s v="BIT"/>
    <s v="COAL"/>
    <x v="0"/>
    <n v="15576.251"/>
    <x v="97"/>
    <n v="0"/>
    <n v="31.736999999999998"/>
    <n v="1350.048"/>
    <n v="252.12200000000001"/>
    <n v="36.100999999999999"/>
  </r>
  <r>
    <s v="SUB"/>
    <s v="COAL"/>
    <x v="0"/>
    <n v="53711230.875"/>
    <x v="98"/>
    <n v="1238.414"/>
    <n v="10245.875"/>
    <n v="5663836.7750000004"/>
    <n v="1372664.7209999999"/>
    <n v="199624.81400000001"/>
  </r>
  <r>
    <s v="SUB"/>
    <s v="COAL"/>
    <x v="0"/>
    <n v="12703833.25"/>
    <x v="99"/>
    <n v="378.767"/>
    <n v="2553.8969999999999"/>
    <n v="1343240.05"/>
    <n v="301759.25900000002"/>
    <n v="43887.402999999998"/>
  </r>
  <r>
    <s v="SUB"/>
    <s v="COAL"/>
    <x v="0"/>
    <n v="75405102.030000001"/>
    <x v="100"/>
    <n v="1674.6010000000001"/>
    <n v="18280.784"/>
    <n v="7908473.4210000001"/>
    <n v="1819873.567"/>
    <n v="264708.86300000001"/>
  </r>
  <r>
    <s v="SUB"/>
    <s v="COAL"/>
    <x v="0"/>
    <n v="65281618.369999997"/>
    <x v="101"/>
    <n v="777.55200000000002"/>
    <n v="2818.268"/>
    <n v="6846725.6040000003"/>
    <n v="1626621.645"/>
    <n v="236597.47399999999"/>
  </r>
  <r>
    <s v="BIT"/>
    <s v="COAL"/>
    <x v="0"/>
    <n v="23665636.223999999"/>
    <x v="102"/>
    <n v="908.10799999999995"/>
    <n v="8651.7139999999999"/>
    <n v="2492152.844"/>
    <n v="479664.15399999998"/>
    <n v="69762.123999999996"/>
  </r>
  <r>
    <s v="SUB"/>
    <s v="COAL"/>
    <x v="0"/>
    <n v="65754869.251000002"/>
    <x v="103"/>
    <n v="1220.5319999999999"/>
    <n v="16416.617999999999"/>
    <n v="6896367.8679999998"/>
    <n v="1664073.6040000001"/>
    <n v="242067.514"/>
  </r>
  <r>
    <s v="SUB"/>
    <s v="COAL"/>
    <x v="0"/>
    <n v="99939300.025000006"/>
    <x v="104"/>
    <n v="2095.3359999999998"/>
    <n v="16717.304"/>
    <n v="10549990.66"/>
    <n v="2291510.21"/>
    <n v="333303.28200000001"/>
  </r>
  <r>
    <s v="BIT"/>
    <s v="COAL"/>
    <x v="0"/>
    <m/>
    <x v="13"/>
    <m/>
    <m/>
    <m/>
    <m/>
    <m/>
  </r>
  <r>
    <s v="BIT"/>
    <s v="COAL"/>
    <x v="0"/>
    <n v="95524109.946999997"/>
    <x v="105"/>
    <n v="1207.1690000000001"/>
    <n v="5695.8810000000003"/>
    <n v="9800770.4649999999"/>
    <n v="2219961.0109999999"/>
    <n v="322903.42"/>
  </r>
  <r>
    <s v="BIT"/>
    <s v="COAL"/>
    <x v="0"/>
    <m/>
    <x v="13"/>
    <m/>
    <m/>
    <m/>
    <n v="0"/>
    <n v="0"/>
  </r>
  <r>
    <s v="BIT"/>
    <s v="COAL"/>
    <x v="0"/>
    <n v="2147801.9550000001"/>
    <x v="106"/>
    <n v="83.228999999999999"/>
    <n v="5322.8149999999996"/>
    <n v="221128.769"/>
    <n v="39663.137999999999"/>
    <n v="5769.1840000000002"/>
  </r>
  <r>
    <s v="SUB"/>
    <s v="COAL"/>
    <x v="0"/>
    <m/>
    <x v="13"/>
    <m/>
    <m/>
    <m/>
    <m/>
    <m/>
  </r>
  <r>
    <s v="SUB"/>
    <s v="COAL"/>
    <x v="0"/>
    <n v="30076648.199999999"/>
    <x v="107"/>
    <n v="549.44500000000005"/>
    <n v="5792.5569999999998"/>
    <n v="3174155.65"/>
    <n v="717564.576"/>
    <n v="104371.963"/>
  </r>
  <r>
    <s v="SUB"/>
    <s v="COAL"/>
    <x v="0"/>
    <n v="46874588.375"/>
    <x v="108"/>
    <n v="722.50199999999995"/>
    <n v="8948.7009999999991"/>
    <n v="4934691.2750000004"/>
    <n v="1021171.661"/>
    <n v="148574.34299999999"/>
  </r>
  <r>
    <s v="SUB"/>
    <s v="COAL"/>
    <x v="0"/>
    <n v="31838312.127"/>
    <x v="109"/>
    <n v="861.63099999999997"/>
    <n v="7122.2910000000002"/>
    <n v="3339196.2689999999"/>
    <n v="816866.9"/>
    <n v="118815.092"/>
  </r>
  <r>
    <s v="BIT"/>
    <s v="COAL"/>
    <x v="0"/>
    <n v="33596426.553999998"/>
    <x v="110"/>
    <n v="1225.155"/>
    <n v="8080.134"/>
    <n v="3437253.7450000001"/>
    <n v="801380.92799999996"/>
    <n v="116509.584"/>
  </r>
  <r>
    <s v="BIT"/>
    <s v="COAL"/>
    <x v="0"/>
    <n v="64676328.134000003"/>
    <x v="111"/>
    <n v="4476.7709999999997"/>
    <n v="4992.9110000000001"/>
    <n v="6635791.1919999998"/>
    <n v="1447928.425"/>
    <n v="210575.12100000001"/>
  </r>
  <r>
    <s v="BIT"/>
    <s v="COAL"/>
    <x v="0"/>
    <n v="27374470.449000001"/>
    <x v="112"/>
    <n v="811.06"/>
    <n v="1116.7550000000001"/>
    <n v="2807976.8730000001"/>
    <n v="569233.02"/>
    <n v="82770.03"/>
  </r>
  <r>
    <s v="BIT"/>
    <s v="COAL"/>
    <x v="0"/>
    <n v="49786770.454999998"/>
    <x v="113"/>
    <n v="4035.0720000000001"/>
    <n v="3447.9960000000001"/>
    <n v="5103389.2419999996"/>
    <n v="1160362.6939999999"/>
    <n v="168794.546"/>
  </r>
  <r>
    <s v="BIT"/>
    <s v="COAL"/>
    <x v="0"/>
    <n v="62198852.273000002"/>
    <x v="114"/>
    <n v="4103.5150000000003"/>
    <n v="3731.2339999999999"/>
    <n v="6523414.301"/>
    <n v="1561086.459"/>
    <n v="227096.269"/>
  </r>
  <r>
    <s v="BIT"/>
    <s v="COAL"/>
    <x v="0"/>
    <n v="386253.14"/>
    <x v="115"/>
    <n v="27.172000000000001"/>
    <n v="667.13"/>
    <n v="39767.019"/>
    <n v="9367.0740000000005"/>
    <n v="1362.4880000000001"/>
  </r>
  <r>
    <s v="SGC"/>
    <s v="COAL"/>
    <x v="0"/>
    <n v="22534424.112"/>
    <x v="116"/>
    <n v="243.81"/>
    <n v="41.966000000000001"/>
    <n v="2456514.0839999998"/>
    <n v="202652.95199999999"/>
    <n v="28912.983"/>
  </r>
  <r>
    <s v="BIT"/>
    <s v="COAL"/>
    <x v="0"/>
    <n v="19437697.682"/>
    <x v="117"/>
    <n v="563.92700000000002"/>
    <n v="1895.895"/>
    <n v="1986583.5989999999"/>
    <n v="401489.19300000003"/>
    <n v="58371.15"/>
  </r>
  <r>
    <s v="BIT"/>
    <s v="COAL"/>
    <x v="0"/>
    <n v="6748740.5630000001"/>
    <x v="118"/>
    <n v="188.023"/>
    <n v="8548.7420000000002"/>
    <n v="692422.99600000004"/>
    <n v="165255.573"/>
    <n v="24049.877"/>
  </r>
  <r>
    <s v="BIT"/>
    <s v="COAL"/>
    <x v="0"/>
    <n v="173662612.19999999"/>
    <x v="119"/>
    <n v="6050.0320000000002"/>
    <n v="22055.391"/>
    <n v="17817777.984999999"/>
    <n v="4495160.3969999999"/>
    <n v="653941.4"/>
  </r>
  <r>
    <s v="BIT"/>
    <s v="COAL"/>
    <x v="0"/>
    <n v="7773805.6030000001"/>
    <x v="120"/>
    <n v="388.613"/>
    <n v="7958.9250000000002"/>
    <n v="797597.12399999995"/>
    <n v="211034.258"/>
    <n v="30709.993999999999"/>
  </r>
  <r>
    <s v="BIT"/>
    <s v="COAL"/>
    <x v="0"/>
    <n v="42199008.710000001"/>
    <x v="121"/>
    <n v="1513.367"/>
    <n v="29855.152999999998"/>
    <n v="4286025.9519999996"/>
    <n v="946393.02300000004"/>
    <n v="137607.932"/>
  </r>
  <r>
    <s v="BIT"/>
    <s v="COAL"/>
    <x v="0"/>
    <n v="118170715.88500001"/>
    <x v="122"/>
    <n v="5372.8919999999998"/>
    <n v="66251.850999999995"/>
    <n v="12124313.396"/>
    <n v="2862339.281"/>
    <n v="416444.44300000003"/>
  </r>
  <r>
    <s v="BIT"/>
    <s v="COAL"/>
    <x v="0"/>
    <n v="1884036.79"/>
    <x v="0"/>
    <n v="0"/>
    <n v="1862.499"/>
    <n v="193972.603"/>
    <n v="45689.534"/>
    <n v="6645.75"/>
  </r>
  <r>
    <s v="BIT"/>
    <s v="COAL"/>
    <x v="0"/>
    <n v="66859729.291000001"/>
    <x v="123"/>
    <n v="925.95399999999995"/>
    <n v="3315.6239999999998"/>
    <n v="6859809.9380000001"/>
    <n v="1606200.405"/>
    <n v="233654.11199999999"/>
  </r>
  <r>
    <s v="SUB"/>
    <s v="COAL"/>
    <x v="0"/>
    <n v="26633259.973000001"/>
    <x v="124"/>
    <n v="527.73099999999999"/>
    <n v="15990.642"/>
    <n v="2793296.622"/>
    <n v="694678.35600000003"/>
    <n v="101027.14599999999"/>
  </r>
  <r>
    <s v="BIT"/>
    <s v="COAL"/>
    <x v="0"/>
    <n v="675739.85900000005"/>
    <x v="125"/>
    <n v="13.933999999999999"/>
    <n v="227.68899999999999"/>
    <n v="49417.188000000002"/>
    <n v="7686.9560000000001"/>
    <n v="1087.3889999999999"/>
  </r>
  <r>
    <s v="BIT"/>
    <s v="COAL"/>
    <x v="0"/>
    <n v="9229760.2709999997"/>
    <x v="126"/>
    <n v="425.49"/>
    <n v="3524.451"/>
    <n v="946972.49100000004"/>
    <n v="251419.69899999999"/>
    <n v="36602.944000000003"/>
  </r>
  <r>
    <s v="BIT"/>
    <s v="COAL"/>
    <x v="0"/>
    <n v="93459227.061000004"/>
    <x v="127"/>
    <n v="3018.9430000000002"/>
    <n v="8412.4009999999998"/>
    <n v="9677981.6349999998"/>
    <n v="2095515.21"/>
    <n v="304745.79700000002"/>
  </r>
  <r>
    <s v="SUB"/>
    <s v="COAL"/>
    <x v="0"/>
    <n v="164635673.70899999"/>
    <x v="128"/>
    <n v="7854.3620000000001"/>
    <n v="54978.642999999996"/>
    <n v="17266301.907000002"/>
    <n v="3970420.1039999998"/>
    <n v="577594.27800000005"/>
  </r>
  <r>
    <s v="BIT"/>
    <s v="COAL"/>
    <x v="0"/>
    <m/>
    <x v="13"/>
    <m/>
    <m/>
    <m/>
    <n v="0"/>
    <n v="0"/>
  </r>
  <r>
    <s v="BIT"/>
    <s v="COAL"/>
    <x v="0"/>
    <n v="149229.74799999999"/>
    <x v="129"/>
    <n v="11.996"/>
    <n v="246.322"/>
    <n v="15364.075000000001"/>
    <n v="2795.3119999999999"/>
    <n v="402.84699999999998"/>
  </r>
  <r>
    <s v="BIT"/>
    <s v="COAL"/>
    <x v="0"/>
    <n v="27097106.127999999"/>
    <x v="130"/>
    <n v="1216.713"/>
    <n v="18090.918000000001"/>
    <n v="2841942.3259999999"/>
    <n v="673135.51800000004"/>
    <n v="97941.728000000003"/>
  </r>
  <r>
    <s v="SGC"/>
    <s v="COAL"/>
    <x v="0"/>
    <n v="27604598.488000002"/>
    <x v="131"/>
    <n v="1421.93"/>
    <n v="27214.614000000001"/>
    <n v="3119030.878"/>
    <n v="36757.724999999999"/>
    <n v="5380.0330000000004"/>
  </r>
  <r>
    <s v="BIT"/>
    <s v="COAL"/>
    <x v="0"/>
    <n v="581633.31599999999"/>
    <x v="132"/>
    <n v="49.603999999999999"/>
    <n v="1157.8340000000001"/>
    <n v="59676.25"/>
    <n v="14191.172"/>
    <n v="2066.2420000000002"/>
  </r>
  <r>
    <s v="SUB"/>
    <s v="COAL"/>
    <x v="0"/>
    <n v="21295583.942000002"/>
    <x v="133"/>
    <n v="761.13900000000001"/>
    <n v="1544.635"/>
    <n v="2233477.4380000001"/>
    <n v="515085.74"/>
    <n v="74906.241999999998"/>
  </r>
  <r>
    <s v="SUB"/>
    <s v="COAL"/>
    <x v="0"/>
    <n v="131303970.251"/>
    <x v="134"/>
    <n v="3956.1260000000002"/>
    <n v="1938.1179999999999"/>
    <n v="13769287.533"/>
    <n v="3104178.81"/>
    <n v="451579.05200000003"/>
  </r>
  <r>
    <s v="SUB"/>
    <s v="COAL"/>
    <x v="0"/>
    <n v="85810883.151999995"/>
    <x v="135"/>
    <n v="3096.78"/>
    <n v="12638.623"/>
    <n v="8999840.0089999996"/>
    <n v="1991100.7250000001"/>
    <n v="289691.26299999998"/>
  </r>
  <r>
    <s v="SUB"/>
    <s v="COAL"/>
    <x v="0"/>
    <n v="40025941.622000001"/>
    <x v="136"/>
    <n v="1041.4780000000001"/>
    <n v="1845.4380000000001"/>
    <n v="4195852.8219999997"/>
    <n v="965847.90099999995"/>
    <n v="140484.63800000001"/>
  </r>
  <r>
    <s v="SUB"/>
    <s v="COAL"/>
    <x v="0"/>
    <n v="18215959.581"/>
    <x v="137"/>
    <n v="1011.175"/>
    <n v="5332.5280000000002"/>
    <n v="1889325.6240000001"/>
    <n v="376459.58899999998"/>
    <n v="54746.99"/>
  </r>
  <r>
    <s v="SUB"/>
    <s v="COAL"/>
    <x v="0"/>
    <n v="12327928.226"/>
    <x v="138"/>
    <n v="1366.49"/>
    <n v="3684.348"/>
    <n v="1286907.69"/>
    <n v="301775.43300000002"/>
    <n v="43882.375"/>
  </r>
  <r>
    <s v="SUB"/>
    <s v="COAL"/>
    <x v="0"/>
    <n v="14992316.471000001"/>
    <x v="139"/>
    <n v="405.709"/>
    <n v="4545.2020000000002"/>
    <n v="1571804.5519999999"/>
    <n v="356431.51799999998"/>
    <n v="51837.487999999998"/>
  </r>
  <r>
    <s v="BIT"/>
    <s v="COAL"/>
    <x v="0"/>
    <n v="41313163.858999997"/>
    <x v="140"/>
    <n v="1698.011"/>
    <n v="32833.898000000001"/>
    <n v="4331946.79"/>
    <n v="1083698.44"/>
    <n v="157681.69099999999"/>
  </r>
  <r>
    <s v="BIT"/>
    <s v="COAL"/>
    <x v="0"/>
    <n v="26387888.184999999"/>
    <x v="141"/>
    <n v="1846.6759999999999"/>
    <n v="8762.134"/>
    <n v="2707395.8330000001"/>
    <n v="661306.66799999995"/>
    <n v="96176.505000000005"/>
  </r>
  <r>
    <s v="BIT"/>
    <s v="COAL"/>
    <x v="0"/>
    <n v="12069402.275"/>
    <x v="142"/>
    <n v="55.402000000000001"/>
    <n v="923.30499999999995"/>
    <n v="1238321.561"/>
    <n v="286058.96000000002"/>
    <n v="41605.387000000002"/>
  </r>
  <r>
    <s v="BIT"/>
    <s v="COAL"/>
    <x v="0"/>
    <n v="33064392.324999999"/>
    <x v="143"/>
    <n v="343.596"/>
    <n v="6900.7190000000001"/>
    <n v="3392404.7"/>
    <n v="722431.55099999998"/>
    <n v="106120.387"/>
  </r>
  <r>
    <s v="BIT"/>
    <s v="COAL"/>
    <x v="0"/>
    <n v="38187089.015000001"/>
    <x v="144"/>
    <n v="1393.2159999999999"/>
    <n v="1905.3979999999999"/>
    <n v="3637149.6349999998"/>
    <n v="739428.13399999996"/>
    <n v="106943.624"/>
  </r>
  <r>
    <s v="BIT"/>
    <s v="COAL"/>
    <x v="0"/>
    <n v="32985030.899999999"/>
    <x v="145"/>
    <n v="1470.991"/>
    <n v="2102.7109999999998"/>
    <n v="3384263.1749999998"/>
    <n v="772294.679"/>
    <n v="112379.88"/>
  </r>
  <r>
    <s v="BIT"/>
    <s v="COAL"/>
    <x v="0"/>
    <n v="24545101.671999998"/>
    <x v="146"/>
    <n v="2996.5459999999998"/>
    <n v="5741.3810000000003"/>
    <n v="2531031.13"/>
    <n v="635899.53099999996"/>
    <n v="92466.678"/>
  </r>
  <r>
    <s v="BIT"/>
    <s v="COAL"/>
    <x v="0"/>
    <n v="130792867.175"/>
    <x v="147"/>
    <n v="4499.5789999999997"/>
    <n v="14851.281999999999"/>
    <n v="13419350.164000001"/>
    <n v="3308416.057"/>
    <n v="481268.69300000003"/>
  </r>
  <r>
    <s v="BIT"/>
    <s v="COAL"/>
    <x v="0"/>
    <n v="11557492.225"/>
    <x v="148"/>
    <n v="1041.2360000000001"/>
    <n v="21967.326000000001"/>
    <n v="1185793.9029999999"/>
    <n v="289994.217"/>
    <n v="42188.267999999996"/>
  </r>
  <r>
    <s v="BIT"/>
    <s v="COAL"/>
    <x v="0"/>
    <n v="86044310.515000001"/>
    <x v="149"/>
    <n v="1380.1179999999999"/>
    <n v="4689.0879999999997"/>
    <n v="8828144.7249999996"/>
    <n v="2216808.8769999999"/>
    <n v="322020.19799999997"/>
  </r>
  <r>
    <s v="BIT"/>
    <s v="COAL"/>
    <x v="0"/>
    <n v="24899181.324999999"/>
    <x v="150"/>
    <n v="412.971"/>
    <n v="6458.8710000000001"/>
    <n v="2554648.125"/>
    <n v="596810.64899999998"/>
    <n v="86818.459000000003"/>
  </r>
  <r>
    <s v="BIT"/>
    <s v="COAL"/>
    <x v="0"/>
    <n v="9668046.1779999994"/>
    <x v="151"/>
    <n v="279.428"/>
    <n v="4323.857"/>
    <n v="991942.88300000003"/>
    <n v="268111.386"/>
    <n v="39008.661"/>
  </r>
  <r>
    <s v="BIT"/>
    <s v="COAL"/>
    <x v="0"/>
    <n v="89685505.753000006"/>
    <x v="152"/>
    <n v="4644.643"/>
    <n v="28149.469000000001"/>
    <n v="9201727.4829999991"/>
    <n v="2246171.5989999999"/>
    <n v="326671.91700000002"/>
  </r>
  <r>
    <s v="SUB"/>
    <s v="COAL"/>
    <x v="0"/>
    <n v="145665511.01300001"/>
    <x v="153"/>
    <n v="4131.3530000000001"/>
    <n v="19657.255000000001"/>
    <n v="14945269.284"/>
    <n v="3326891.3139999998"/>
    <n v="483923.55499999999"/>
  </r>
  <r>
    <s v="BIT"/>
    <s v="COAL"/>
    <x v="0"/>
    <m/>
    <x v="13"/>
    <m/>
    <m/>
    <m/>
    <m/>
    <m/>
  </r>
  <r>
    <s v="BIT"/>
    <s v="COAL"/>
    <x v="0"/>
    <n v="38254957.375"/>
    <x v="154"/>
    <n v="1732.308"/>
    <n v="3999.482"/>
    <n v="3924956.95"/>
    <n v="782274.49800000002"/>
    <n v="116926.079"/>
  </r>
  <r>
    <s v="BIT"/>
    <s v="COAL"/>
    <x v="0"/>
    <n v="2623924.7749999999"/>
    <x v="155"/>
    <n v="232.245"/>
    <n v="5743.1589999999997"/>
    <n v="267500.17700000003"/>
    <n v="68304.907999999996"/>
    <n v="9938.6589999999997"/>
  </r>
  <r>
    <s v="BIT"/>
    <s v="COAL"/>
    <x v="0"/>
    <n v="86118468.572999999"/>
    <x v="156"/>
    <n v="4364.0749999999998"/>
    <n v="29834.539000000001"/>
    <n v="8927959.8220000006"/>
    <n v="1842522.253"/>
    <n v="268041.462"/>
  </r>
  <r>
    <s v="BIT"/>
    <s v="COAL"/>
    <x v="0"/>
    <n v="81220604.378999993"/>
    <x v="157"/>
    <n v="1277.5989999999999"/>
    <n v="3056.1959999999999"/>
    <n v="7932790.5300000003"/>
    <n v="1803266.6470000001"/>
    <n v="261269.79800000001"/>
  </r>
  <r>
    <s v="BIT"/>
    <s v="COAL"/>
    <x v="0"/>
    <n v="204329.71"/>
    <x v="158"/>
    <n v="2.4700000000000002"/>
    <n v="138.852"/>
    <n v="20964.263999999999"/>
    <n v="5796.7510000000002"/>
    <n v="845.07600000000002"/>
  </r>
  <r>
    <s v="SUB"/>
    <s v="COAL"/>
    <x v="0"/>
    <n v="111660014.178"/>
    <x v="159"/>
    <n v="3461.616"/>
    <n v="34271.917000000001"/>
    <n v="11710895.135"/>
    <n v="2734538.5649999999"/>
    <n v="397863.17599999998"/>
  </r>
  <r>
    <s v="LIG"/>
    <s v="COAL"/>
    <x v="1"/>
    <n v="29805658.124000002"/>
    <x v="160"/>
    <n v="1641.2760000000001"/>
    <n v="14176.937"/>
    <n v="3244987.2459999998"/>
    <n v="789238.60199999996"/>
    <n v="114786.5"/>
  </r>
  <r>
    <s v="BIT"/>
    <s v="COAL"/>
    <x v="0"/>
    <n v="26674071.149999999"/>
    <x v="161"/>
    <n v="215.87899999999999"/>
    <n v="1455.5909999999999"/>
    <n v="2677733.6749999998"/>
    <n v="634436.22199999995"/>
    <n v="92283.18"/>
  </r>
  <r>
    <s v="BIT"/>
    <s v="COAL"/>
    <x v="0"/>
    <n v="128359.44100000001"/>
    <x v="162"/>
    <n v="2.222"/>
    <n v="63.661000000000001"/>
    <n v="13215.355"/>
    <n v="3112.828"/>
    <n v="452.77499999999998"/>
  </r>
  <r>
    <s v="BIT"/>
    <s v="COAL"/>
    <x v="0"/>
    <n v="95279.3"/>
    <x v="163"/>
    <n v="0"/>
    <n v="9.2360000000000007"/>
    <n v="9775.875"/>
    <n v="1625.2070000000001"/>
    <n v="237.417"/>
  </r>
  <r>
    <s v="BIT"/>
    <s v="COAL"/>
    <x v="0"/>
    <n v="3732150.6460000002"/>
    <x v="164"/>
    <n v="8.0510000000000002"/>
    <n v="1498.3789999999999"/>
    <n v="368518.84299999999"/>
    <n v="61043.27"/>
    <n v="9157.0869999999995"/>
  </r>
  <r>
    <s v="BIT"/>
    <s v="COAL"/>
    <x v="0"/>
    <n v="14262605.76"/>
    <x v="165"/>
    <n v="181.792"/>
    <n v="1139.115"/>
    <n v="1462858.263"/>
    <n v="301978.549"/>
    <n v="46174.911"/>
  </r>
  <r>
    <s v="BIT"/>
    <s v="COAL"/>
    <x v="0"/>
    <n v="54554289.034999996"/>
    <x v="166"/>
    <n v="1001.871"/>
    <n v="3145.087"/>
    <n v="5597267.3140000002"/>
    <n v="1266991.7860000001"/>
    <n v="184401.82800000001"/>
  </r>
  <r>
    <s v="SUB"/>
    <s v="COAL"/>
    <x v="0"/>
    <n v="6218452.4979999997"/>
    <x v="167"/>
    <n v="246.11099999999999"/>
    <n v="1887.1559999999999"/>
    <n v="652192.74199999997"/>
    <n v="137611.95300000001"/>
    <n v="20026.383999999998"/>
  </r>
  <r>
    <s v="BIT"/>
    <s v="COAL"/>
    <x v="0"/>
    <n v="34883066.101000004"/>
    <x v="168"/>
    <n v="1299.7080000000001"/>
    <n v="3928.48"/>
    <n v="3326883.0649999999"/>
    <n v="673701.9"/>
    <n v="97708.615000000005"/>
  </r>
  <r>
    <s v="BIT"/>
    <s v="COAL"/>
    <x v="0"/>
    <n v="13557375.759"/>
    <x v="169"/>
    <n v="485.66399999999999"/>
    <n v="684.851"/>
    <n v="1357912.7279999999"/>
    <n v="327874.04300000001"/>
    <n v="47805.328999999998"/>
  </r>
  <r>
    <s v="BIT"/>
    <s v="COAL"/>
    <x v="0"/>
    <n v="14587555.051000001"/>
    <x v="170"/>
    <n v="214.952"/>
    <n v="9610.259"/>
    <n v="1472680.048"/>
    <n v="315058.52600000001"/>
    <n v="46293.360999999997"/>
  </r>
  <r>
    <s v="BIT"/>
    <s v="COAL"/>
    <x v="0"/>
    <n v="1708799.585"/>
    <x v="171"/>
    <n v="74.971000000000004"/>
    <m/>
    <n v="1489.7180000000001"/>
    <n v="27206.077000000001"/>
    <n v="6865.576"/>
  </r>
  <r>
    <s v="BIT"/>
    <s v="COAL"/>
    <x v="0"/>
    <n v="60472176.236000001"/>
    <x v="172"/>
    <n v="432.01799999999997"/>
    <n v="2961.76"/>
    <n v="6192869.9790000003"/>
    <n v="1488042"/>
    <n v="216699.451"/>
  </r>
  <r>
    <s v="BIT"/>
    <s v="COAL"/>
    <x v="0"/>
    <m/>
    <x v="13"/>
    <m/>
    <m/>
    <m/>
    <m/>
    <m/>
  </r>
  <r>
    <s v="SUB"/>
    <s v="COAL"/>
    <x v="0"/>
    <n v="18877375.438999999"/>
    <x v="173"/>
    <n v="1077.2660000000001"/>
    <n v="9266.6890000000003"/>
    <n v="1979863.6"/>
    <n v="493837.17300000001"/>
    <n v="71801.822"/>
  </r>
  <r>
    <s v="SUB"/>
    <s v="COAL"/>
    <x v="0"/>
    <n v="83039398.802000001"/>
    <x v="174"/>
    <n v="3662.5790000000002"/>
    <n v="24467.258000000002"/>
    <n v="8598178.1710000001"/>
    <n v="1890437.1810000001"/>
    <n v="274778.00799999997"/>
  </r>
  <r>
    <s v="BIT"/>
    <s v="COAL"/>
    <x v="0"/>
    <n v="59937.061999999998"/>
    <x v="175"/>
    <n v="5.3019999999999996"/>
    <n v="58.313000000000002"/>
    <n v="6170.8710000000001"/>
    <n v="1271.3489999999999"/>
    <n v="184.095"/>
  </r>
  <r>
    <s v="SUB"/>
    <s v="COAL"/>
    <x v="0"/>
    <n v="22048358.701000001"/>
    <x v="176"/>
    <n v="291.459"/>
    <n v="6353.2659999999996"/>
    <n v="2305331.3390000002"/>
    <n v="525233.17000000004"/>
    <n v="76457.653000000006"/>
  </r>
  <r>
    <s v="BIT"/>
    <s v="COAL"/>
    <x v="0"/>
    <n v="269734.549"/>
    <x v="177"/>
    <n v="11.007"/>
    <n v="121.07"/>
    <n v="20809.182000000001"/>
    <n v="7583.3879999999999"/>
    <n v="1026.136"/>
  </r>
  <r>
    <s v="BIT"/>
    <s v="COAL"/>
    <x v="0"/>
    <m/>
    <x v="13"/>
    <m/>
    <m/>
    <m/>
    <m/>
    <m/>
  </r>
  <r>
    <s v="BIT"/>
    <s v="COAL"/>
    <x v="0"/>
    <n v="197480.45499999999"/>
    <x v="178"/>
    <n v="18.256"/>
    <n v="200.797"/>
    <n v="20331.767"/>
    <n v="4242.8429999999998"/>
    <n v="614.702"/>
  </r>
  <r>
    <s v="SUB"/>
    <s v="COAL"/>
    <x v="0"/>
    <n v="8606071.1870000008"/>
    <x v="179"/>
    <n v="350.62700000000001"/>
    <n v="2312.1819999999998"/>
    <n v="904190.40599999996"/>
    <n v="158295.24600000001"/>
    <n v="23033.83"/>
  </r>
  <r>
    <s v="BIT"/>
    <s v="COAL"/>
    <x v="0"/>
    <n v="4000143.2919999999"/>
    <x v="180"/>
    <n v="145.70500000000001"/>
    <n v="761.42600000000004"/>
    <n v="410410.44799999997"/>
    <n v="99418.797000000006"/>
    <n v="14233.138999999999"/>
  </r>
  <r>
    <s v="SUB"/>
    <s v="COAL"/>
    <x v="0"/>
    <n v="12595814.948999999"/>
    <x v="181"/>
    <n v="586.61099999999999"/>
    <n v="3626.5720000000001"/>
    <n v="1321049.071"/>
    <n v="243473.15599999999"/>
    <n v="35418.428999999996"/>
  </r>
  <r>
    <s v="BIT"/>
    <s v="COAL"/>
    <x v="0"/>
    <n v="397259"/>
    <x v="182"/>
    <n v="1.3580000000000001"/>
    <n v="603.89300000000003"/>
    <n v="40684.921999999999"/>
    <n v="9479.2960000000003"/>
    <n v="1381.9590000000001"/>
  </r>
  <r>
    <s v="BIT"/>
    <s v="COAL"/>
    <x v="0"/>
    <m/>
    <x v="13"/>
    <m/>
    <m/>
    <m/>
    <m/>
    <m/>
  </r>
  <r>
    <s v="BIT"/>
    <s v="COAL"/>
    <x v="0"/>
    <n v="1859241.1229999999"/>
    <x v="183"/>
    <n v="111.958"/>
    <n v="167.44200000000001"/>
    <n v="190757.198"/>
    <n v="59562.733"/>
    <n v="8659.1820000000007"/>
  </r>
  <r>
    <s v="SUB"/>
    <s v="COAL"/>
    <x v="0"/>
    <n v="16838685.076000001"/>
    <x v="184"/>
    <n v="1144.0519999999999"/>
    <n v="6550.63"/>
    <n v="1766037.858"/>
    <n v="434081.06599999999"/>
    <n v="63147.544000000002"/>
  </r>
  <r>
    <s v="SUB"/>
    <s v="COAL"/>
    <x v="0"/>
    <n v="88969921.961999997"/>
    <x v="185"/>
    <n v="2603.9380000000001"/>
    <n v="25760.839"/>
    <n v="9331155.6500000004"/>
    <n v="2108503.4019999998"/>
    <n v="306752.33799999999"/>
  </r>
  <r>
    <s v="SUB"/>
    <s v="COAL"/>
    <x v="0"/>
    <n v="20140138.441"/>
    <x v="186"/>
    <n v="982.46600000000001"/>
    <n v="6439.0950000000003"/>
    <n v="2112298.023"/>
    <n v="484823.01500000001"/>
    <n v="70541.926999999996"/>
  </r>
  <r>
    <s v="BIT"/>
    <s v="COAL"/>
    <x v="0"/>
    <n v="341131.44300000003"/>
    <x v="187"/>
    <n v="69.978999999999999"/>
    <n v="117.535"/>
    <n v="35704.599000000002"/>
    <n v="19114.219000000001"/>
    <n v="2780.25"/>
  </r>
  <r>
    <s v="BIT"/>
    <s v="COAL"/>
    <x v="0"/>
    <m/>
    <x v="13"/>
    <m/>
    <m/>
    <m/>
    <m/>
    <m/>
  </r>
  <r>
    <s v="BIT"/>
    <s v="COAL"/>
    <x v="0"/>
    <m/>
    <x v="13"/>
    <m/>
    <m/>
    <m/>
    <m/>
    <m/>
  </r>
  <r>
    <s v="SUB"/>
    <s v="COAL"/>
    <x v="0"/>
    <n v="157824072.252"/>
    <x v="188"/>
    <n v="4139.4960000000001"/>
    <n v="6286.1760000000004"/>
    <n v="16557386.552999999"/>
    <n v="3606992.1159999999"/>
    <n v="527284.63199999998"/>
  </r>
  <r>
    <s v="BIT"/>
    <s v="COAL"/>
    <x v="0"/>
    <n v="728249"/>
    <x v="189"/>
    <n v="47.988"/>
    <n v="527.76599999999996"/>
    <n v="74977.493000000002"/>
    <n v="12092.031999999999"/>
    <n v="1733.529"/>
  </r>
  <r>
    <s v="BIT"/>
    <s v="COAL"/>
    <x v="0"/>
    <n v="1038359"/>
    <x v="190"/>
    <n v="67.361999999999995"/>
    <n v="740.84900000000005"/>
    <n v="106905.13"/>
    <n v="17234.341"/>
    <n v="2470.692"/>
  </r>
  <r>
    <s v="BIT"/>
    <s v="COAL"/>
    <x v="0"/>
    <n v="178290.43"/>
    <x v="191"/>
    <n v="16.056999999999999"/>
    <n v="176.61099999999999"/>
    <n v="18356.042000000001"/>
    <n v="4036.1990000000001"/>
    <n v="585.77700000000004"/>
  </r>
  <r>
    <s v="SUB"/>
    <s v="COAL"/>
    <x v="0"/>
    <n v="23641602.596999999"/>
    <x v="192"/>
    <n v="1540.7280000000001"/>
    <n v="6303.74"/>
    <n v="2476572.5819999999"/>
    <n v="552290.18599999999"/>
    <n v="80358.074999999997"/>
  </r>
  <r>
    <s v="SUB"/>
    <s v="COAL"/>
    <x v="0"/>
    <n v="22814227.741"/>
    <x v="193"/>
    <n v="1144.598"/>
    <n v="9722.9850000000006"/>
    <n v="2322780.923"/>
    <n v="541822.48899999994"/>
    <n v="78649.588000000003"/>
  </r>
  <r>
    <s v="SUB"/>
    <s v="COAL"/>
    <x v="0"/>
    <n v="3839810.1"/>
    <x v="194"/>
    <n v="157.54599999999999"/>
    <n v="245.82300000000001"/>
    <n v="402720.6"/>
    <n v="86442.682000000001"/>
    <n v="12574.052"/>
  </r>
  <r>
    <s v="SUB"/>
    <s v="COAL"/>
    <x v="0"/>
    <n v="57344550.923"/>
    <x v="195"/>
    <n v="3307.627"/>
    <n v="27453.258999999998"/>
    <n v="6014294.4500000002"/>
    <n v="1412188.172"/>
    <n v="205457.49799999999"/>
  </r>
  <r>
    <s v="BIT"/>
    <s v="COAL"/>
    <x v="0"/>
    <n v="754849.16500000004"/>
    <x v="196"/>
    <n v="41.482999999999997"/>
    <n v="181.49199999999999"/>
    <n v="76362.740999999995"/>
    <n v="14845.312"/>
    <n v="2027.4829999999999"/>
  </r>
  <r>
    <s v="BIT"/>
    <s v="COAL"/>
    <x v="0"/>
    <n v="6377185.0769999996"/>
    <x v="197"/>
    <n v="556.49"/>
    <n v="444.238"/>
    <n v="624626.06599999999"/>
    <n v="186292.976"/>
    <n v="26327.432000000001"/>
  </r>
  <r>
    <s v="SUB"/>
    <s v="COAL"/>
    <x v="0"/>
    <n v="28095246.324999999"/>
    <x v="198"/>
    <n v="1522.056"/>
    <n v="15512.922"/>
    <n v="2946624.82"/>
    <n v="665581.28200000001"/>
    <n v="96858.641000000003"/>
  </r>
  <r>
    <s v="SUB"/>
    <s v="COAL"/>
    <x v="0"/>
    <n v="30730575.629999999"/>
    <x v="199"/>
    <n v="687.10599999999999"/>
    <n v="1608.5630000000001"/>
    <n v="3223022.41"/>
    <n v="710659.74899999995"/>
    <n v="103362.25599999999"/>
  </r>
  <r>
    <s v="SUB"/>
    <s v="COAL"/>
    <x v="0"/>
    <m/>
    <x v="13"/>
    <m/>
    <m/>
    <m/>
    <n v="0"/>
    <n v="0"/>
  </r>
  <r>
    <s v="SUB"/>
    <s v="COAL"/>
    <x v="0"/>
    <n v="212341.986"/>
    <x v="200"/>
    <n v="11.593999999999999"/>
    <n v="73.525000000000006"/>
    <n v="22709.170999999998"/>
    <n v="5149.4780000000001"/>
    <n v="749.01499999999999"/>
  </r>
  <r>
    <s v="SUB"/>
    <s v="COAL"/>
    <x v="0"/>
    <n v="205595.66699999999"/>
    <x v="201"/>
    <n v="11.226000000000001"/>
    <n v="71.188999999999993"/>
    <n v="21987.678"/>
    <n v="4985.8739999999998"/>
    <n v="725.21799999999996"/>
  </r>
  <r>
    <s v="SUB"/>
    <s v="COAL"/>
    <x v="0"/>
    <n v="134803.99400000001"/>
    <x v="202"/>
    <n v="7.8650000000000002"/>
    <n v="49.877000000000002"/>
    <n v="14416.777"/>
    <n v="3269.114"/>
    <n v="475.50700000000001"/>
  </r>
  <r>
    <s v="SUB"/>
    <s v="COAL"/>
    <x v="0"/>
    <n v="19805754.82"/>
    <x v="203"/>
    <n v="2908.1729999999998"/>
    <n v="3953.3760000000002"/>
    <n v="1920134.99"/>
    <n v="371579.03100000002"/>
    <n v="53693.652000000002"/>
  </r>
  <r>
    <s v="SUB"/>
    <s v="COAL"/>
    <x v="0"/>
    <n v="81735742.664000005"/>
    <x v="204"/>
    <n v="1785.4380000000001"/>
    <n v="4576.0150000000003"/>
    <n v="8572440.4489999991"/>
    <n v="1896223.9439999999"/>
    <n v="275793.88099999999"/>
  </r>
  <r>
    <s v="SUB"/>
    <s v="COAL"/>
    <x v="0"/>
    <n v="1167882.193"/>
    <x v="205"/>
    <n v="10.009"/>
    <n v="285.74700000000001"/>
    <n v="83428.850999999995"/>
    <n v="46275.298999999999"/>
    <n v="6342.3559999999998"/>
  </r>
  <r>
    <s v="SUB"/>
    <s v="COAL"/>
    <x v="0"/>
    <n v="6956284.2249999996"/>
    <x v="206"/>
    <n v="163.97800000000001"/>
    <n v="2421.2280000000001"/>
    <n v="724914.95"/>
    <n v="162308.092"/>
    <n v="23612.822"/>
  </r>
  <r>
    <s v="SUB"/>
    <s v="COAL"/>
    <x v="0"/>
    <n v="4739509.2609999999"/>
    <x v="207"/>
    <n v="135.298"/>
    <n v="245.21100000000001"/>
    <n v="497066.41"/>
    <n v="113562.386"/>
    <n v="16512.974999999999"/>
  </r>
  <r>
    <s v="SUB"/>
    <s v="COAL"/>
    <x v="0"/>
    <n v="141254668.45699999"/>
    <x v="208"/>
    <n v="3866.19"/>
    <n v="11458.617"/>
    <n v="14814782.897"/>
    <n v="3363064.966"/>
    <n v="489218.23800000001"/>
  </r>
  <r>
    <s v="SUB"/>
    <s v="COAL"/>
    <x v="0"/>
    <n v="5018686.5259999996"/>
    <x v="0"/>
    <n v="0"/>
    <n v="2.8000000000000001E-2"/>
    <n v="531920.97100000002"/>
    <n v="119517.117"/>
    <n v="17374.687000000002"/>
  </r>
  <r>
    <s v="SUB"/>
    <s v="COAL"/>
    <x v="0"/>
    <n v="59258.286999999997"/>
    <x v="0"/>
    <n v="0"/>
    <n v="19.966999999999999"/>
    <n v="6337.4489999999996"/>
    <n v="1413.5139999999999"/>
    <n v="206.084"/>
  </r>
  <r>
    <s v="SUB"/>
    <s v="COAL"/>
    <x v="0"/>
    <n v="13165279.396"/>
    <x v="209"/>
    <n v="507.82100000000003"/>
    <n v="2943.5349999999999"/>
    <n v="1380773.8770000001"/>
    <n v="298740.92099999997"/>
    <n v="43459.523000000001"/>
  </r>
  <r>
    <s v="BIT"/>
    <s v="COAL"/>
    <x v="0"/>
    <n v="327765.33299999998"/>
    <x v="210"/>
    <n v="24.370999999999999"/>
    <n v="449.95600000000002"/>
    <n v="30510.449000000001"/>
    <n v="7000.4539999999997"/>
    <n v="1013.802"/>
  </r>
  <r>
    <s v="SUB"/>
    <s v="COAL"/>
    <x v="0"/>
    <n v="13330060.106000001"/>
    <x v="211"/>
    <n v="1307.1669999999999"/>
    <n v="6318.3329999999996"/>
    <n v="1398055.652"/>
    <n v="286649.40999999997"/>
    <n v="41647.718000000001"/>
  </r>
  <r>
    <s v="BIT"/>
    <s v="COAL"/>
    <x v="0"/>
    <n v="386280.74800000002"/>
    <x v="212"/>
    <n v="16.738"/>
    <n v="998.35500000000002"/>
    <n v="39369.697"/>
    <n v="20177.858"/>
    <n v="2933.3049999999998"/>
  </r>
  <r>
    <s v="SUB"/>
    <s v="COAL"/>
    <x v="0"/>
    <m/>
    <x v="13"/>
    <m/>
    <m/>
    <m/>
    <m/>
    <m/>
  </r>
  <r>
    <s v="BIT"/>
    <s v="COAL"/>
    <x v="0"/>
    <n v="780881.47900000005"/>
    <x v="213"/>
    <n v="77.463999999999999"/>
    <n v="1045.0070000000001"/>
    <n v="64850.148999999998"/>
    <n v="14778.950999999999"/>
    <n v="2141.3319999999999"/>
  </r>
  <r>
    <s v="SUB"/>
    <s v="COAL"/>
    <x v="0"/>
    <n v="32943404.767999999"/>
    <x v="214"/>
    <n v="601.779"/>
    <n v="1441.394"/>
    <n v="3390305.8629999999"/>
    <n v="838419.897"/>
    <n v="121868.508"/>
  </r>
  <r>
    <s v="SUB"/>
    <s v="COAL"/>
    <x v="0"/>
    <n v="88318850.531000003"/>
    <x v="215"/>
    <n v="1183.9190000000001"/>
    <n v="286.399"/>
    <n v="9262882.5390000008"/>
    <n v="2161367.7599999998"/>
    <n v="314497.24699999997"/>
  </r>
  <r>
    <s v="SUB"/>
    <s v="COAL"/>
    <x v="0"/>
    <n v="7873664.4469999997"/>
    <x v="216"/>
    <n v="401.25700000000001"/>
    <n v="1766.4829999999999"/>
    <n v="794657.74100000004"/>
    <n v="183145.62400000001"/>
    <n v="26570.239000000001"/>
  </r>
  <r>
    <s v="SUB"/>
    <s v="COAL"/>
    <x v="0"/>
    <n v="25211313.313999999"/>
    <x v="217"/>
    <n v="493.43599999999998"/>
    <n v="3020.846"/>
    <n v="2622980.8760000002"/>
    <n v="581725.50199999998"/>
    <n v="84553.778000000006"/>
  </r>
  <r>
    <s v="SUB"/>
    <s v="COAL"/>
    <x v="0"/>
    <n v="142375808.183"/>
    <x v="218"/>
    <n v="2800.2170000000001"/>
    <n v="33092.285000000003"/>
    <n v="14932376.720000001"/>
    <n v="3804980.4980000001"/>
    <n v="553504.75199999998"/>
  </r>
  <r>
    <s v="SUB"/>
    <s v="COAL"/>
    <x v="0"/>
    <n v="3067259.923"/>
    <x v="219"/>
    <n v="518.69299999999998"/>
    <n v="769.93700000000001"/>
    <n v="320384.76799999998"/>
    <n v="118203.026"/>
    <n v="16965.163"/>
  </r>
  <r>
    <s v="SUB"/>
    <s v="COAL"/>
    <x v="0"/>
    <n v="54887275.167000003"/>
    <x v="220"/>
    <n v="1826.258"/>
    <n v="11703.395"/>
    <n v="5756154.3039999995"/>
    <n v="1412275.0689999999"/>
    <n v="205407.30900000001"/>
  </r>
  <r>
    <s v="BIT"/>
    <s v="COAL"/>
    <x v="0"/>
    <n v="116311"/>
    <x v="221"/>
    <n v="3.51"/>
    <n v="192.042"/>
    <n v="7248.3209999999999"/>
    <n v="4937.0230000000001"/>
    <n v="672.303"/>
  </r>
  <r>
    <s v="SUB"/>
    <s v="COAL"/>
    <x v="0"/>
    <n v="31524890.055"/>
    <x v="222"/>
    <n v="1534.6189999999999"/>
    <n v="8604.2129999999997"/>
    <n v="3306322.0359999998"/>
    <n v="767198.90800000005"/>
    <n v="111651.049"/>
  </r>
  <r>
    <s v="BIT"/>
    <s v="COAL"/>
    <x v="0"/>
    <n v="1102481.5060000001"/>
    <x v="223"/>
    <n v="16.872"/>
    <n v="1526.7809999999999"/>
    <n v="78049.112999999998"/>
    <n v="33506.252"/>
    <n v="4601.1580000000004"/>
  </r>
  <r>
    <s v="SUB"/>
    <s v="COAL"/>
    <x v="0"/>
    <n v="78055150.420000002"/>
    <x v="224"/>
    <n v="8113.2209999999995"/>
    <n v="16733.725999999999"/>
    <n v="8186424.3360000001"/>
    <n v="1996204.179"/>
    <n v="290369.24400000001"/>
  </r>
  <r>
    <s v="SUB"/>
    <s v="COAL"/>
    <x v="0"/>
    <n v="70110790.436000004"/>
    <x v="225"/>
    <n v="1144.92"/>
    <n v="17444.440999999999"/>
    <n v="7353221.4970000004"/>
    <n v="1969078.4029999999"/>
    <n v="286436.353"/>
  </r>
  <r>
    <s v="SUB"/>
    <s v="COAL"/>
    <x v="0"/>
    <n v="14984261.465"/>
    <x v="226"/>
    <n v="1172.17"/>
    <n v="4847.192"/>
    <n v="1571532.2420000001"/>
    <n v="412922.424"/>
    <n v="59872.017"/>
  </r>
  <r>
    <s v="SUB"/>
    <s v="COAL"/>
    <x v="0"/>
    <n v="18748843.162999999"/>
    <x v="227"/>
    <n v="485.28399999999999"/>
    <n v="6651.2849999999999"/>
    <n v="1923631.828"/>
    <n v="441830.18400000001"/>
    <n v="64271.510999999999"/>
  </r>
  <r>
    <s v="SUB"/>
    <s v="COAL"/>
    <x v="0"/>
    <n v="49159408.674000002"/>
    <x v="228"/>
    <n v="2918.8290000000002"/>
    <n v="1483.7529999999999"/>
    <n v="5155834.0760000004"/>
    <n v="1325827.1129999999"/>
    <n v="192861.929"/>
  </r>
  <r>
    <s v="SUB"/>
    <s v="COAL"/>
    <x v="0"/>
    <n v="80980716.616999999"/>
    <x v="229"/>
    <n v="6423.4110000000001"/>
    <n v="16602.393"/>
    <n v="8492875.5250000004"/>
    <n v="1918253.23"/>
    <n v="279038.46000000002"/>
  </r>
  <r>
    <s v="SUB"/>
    <s v="COAL"/>
    <x v="0"/>
    <n v="91307172.325000003"/>
    <x v="230"/>
    <n v="3215.3040000000001"/>
    <n v="14898.475"/>
    <n v="7214462.7000000002"/>
    <n v="1024717.909"/>
    <n v="143921.07699999999"/>
  </r>
  <r>
    <s v="BIT"/>
    <s v="COAL"/>
    <x v="0"/>
    <n v="8671635.3540000003"/>
    <x v="231"/>
    <n v="1101.8030000000001"/>
    <n v="2210.0529999999999"/>
    <n v="889709.67599999998"/>
    <n v="202459.761"/>
    <n v="29464.638999999999"/>
  </r>
  <r>
    <s v="LIG"/>
    <s v="COAL"/>
    <x v="1"/>
    <n v="31146674.824999999"/>
    <x v="232"/>
    <n v="995.28899999999999"/>
    <n v="2881.6019999999999"/>
    <n v="3372654.7"/>
    <n v="674238.42599999998"/>
    <n v="98061.532000000007"/>
  </r>
  <r>
    <s v="BIT"/>
    <s v="COAL"/>
    <x v="0"/>
    <n v="44298866.75"/>
    <x v="233"/>
    <n v="4157.5479999999998"/>
    <n v="70666.494000000006"/>
    <n v="4453088.1960000005"/>
    <n v="985133.10400000005"/>
    <n v="142990.86600000001"/>
  </r>
  <r>
    <s v="SUB"/>
    <s v="COAL"/>
    <x v="0"/>
    <n v="155521517.80599999"/>
    <x v="234"/>
    <n v="6633.2820000000002"/>
    <n v="10801.373"/>
    <n v="16309796.411"/>
    <n v="3579686.4079999998"/>
    <n v="520680.76799999998"/>
  </r>
  <r>
    <s v="WC"/>
    <s v="COAL"/>
    <x v="0"/>
    <n v="4348481.34"/>
    <x v="235"/>
    <n v="354.58600000000001"/>
    <n v="997.19299999999998"/>
    <n v="457716.929"/>
    <n v="10138.210999999999"/>
    <n v="15159.924000000001"/>
  </r>
  <r>
    <s v="SUB"/>
    <s v="COAL"/>
    <x v="0"/>
    <n v="8879990.7740000002"/>
    <x v="236"/>
    <n v="130.58600000000001"/>
    <n v="390.68200000000002"/>
    <n v="931025.03099999996"/>
    <n v="205715.35699999999"/>
    <n v="29919.651999999998"/>
  </r>
  <r>
    <s v="SUB"/>
    <s v="COAL"/>
    <x v="0"/>
    <n v="6557653.8459999999"/>
    <x v="237"/>
    <n v="348.64400000000001"/>
    <n v="1620.0730000000001"/>
    <n v="687763.24199999997"/>
    <n v="158219.45499999999"/>
    <n v="23012.723999999998"/>
  </r>
  <r>
    <s v="LIG"/>
    <s v="COAL"/>
    <x v="1"/>
    <n v="4052904.719"/>
    <x v="238"/>
    <n v="358.93099999999998"/>
    <n v="1045.4259999999999"/>
    <n v="440778.283"/>
    <n v="89423.663"/>
    <n v="13005.06"/>
  </r>
  <r>
    <s v="LIG"/>
    <s v="COAL"/>
    <x v="1"/>
    <n v="54483.474999999999"/>
    <x v="0"/>
    <n v="0"/>
    <n v="0"/>
    <n v="5787.1629999999996"/>
    <n v="1321.2719999999999"/>
    <n v="192.185"/>
  </r>
  <r>
    <s v="BIT"/>
    <s v="COAL"/>
    <x v="0"/>
    <n v="17343286.738000002"/>
    <x v="239"/>
    <n v="348.12900000000002"/>
    <n v="1281.357"/>
    <n v="1750437.9269999999"/>
    <n v="413791.68300000002"/>
    <n v="60408.982000000004"/>
  </r>
  <r>
    <s v="BIT"/>
    <s v="COAL"/>
    <x v="0"/>
    <n v="122353813.513"/>
    <x v="240"/>
    <n v="2861.6610000000001"/>
    <n v="7032.4979999999996"/>
    <n v="12553496.732999999"/>
    <n v="2959704.7370000002"/>
    <n v="430576.72700000001"/>
  </r>
  <r>
    <s v="BIT"/>
    <s v="COAL"/>
    <x v="0"/>
    <n v="399377.77399999998"/>
    <x v="241"/>
    <n v="103.645"/>
    <n v="729.66899999999998"/>
    <n v="0"/>
    <n v="32929.029000000002"/>
    <n v="8047.1419999999998"/>
  </r>
  <r>
    <s v="BIT"/>
    <s v="COAL"/>
    <x v="0"/>
    <n v="54949785.413999997"/>
    <x v="242"/>
    <n v="728.06700000000001"/>
    <n v="1242.55"/>
    <n v="5637843.5259999996"/>
    <n v="1347564.368"/>
    <n v="196116.37299999999"/>
  </r>
  <r>
    <s v="BIT"/>
    <s v="COAL"/>
    <x v="0"/>
    <n v="925389.37600000005"/>
    <x v="243"/>
    <n v="76.238"/>
    <n v="38.386000000000003"/>
    <n v="94942.607000000004"/>
    <n v="20602.038"/>
    <n v="2996.66"/>
  </r>
  <r>
    <s v="BIT"/>
    <s v="COAL"/>
    <x v="0"/>
    <m/>
    <x v="13"/>
    <m/>
    <m/>
    <m/>
    <m/>
    <m/>
  </r>
  <r>
    <s v="BIT"/>
    <s v="COAL"/>
    <x v="0"/>
    <n v="24649579.113000002"/>
    <x v="244"/>
    <n v="1731.31"/>
    <n v="1718.0930000000001"/>
    <n v="2529045.2930000001"/>
    <n v="598168.103"/>
    <n v="87083.097999999998"/>
  </r>
  <r>
    <s v="BIT"/>
    <s v="COAL"/>
    <x v="0"/>
    <n v="1219904.4820000001"/>
    <x v="245"/>
    <n v="116.55800000000001"/>
    <n v="1040.8240000000001"/>
    <n v="104835.715"/>
    <n v="33891.466"/>
    <n v="4724.9049999999997"/>
  </r>
  <r>
    <s v="BIT"/>
    <s v="COAL"/>
    <x v="0"/>
    <n v="92515197.942000002"/>
    <x v="246"/>
    <n v="3204.3539999999998"/>
    <n v="5917.442"/>
    <n v="9492055.8900000006"/>
    <n v="2127875.216"/>
    <n v="309557.74"/>
  </r>
  <r>
    <s v="BIT"/>
    <s v="COAL"/>
    <x v="0"/>
    <n v="28383297.986000001"/>
    <x v="247"/>
    <n v="1146.921"/>
    <n v="3490.7089999999998"/>
    <n v="2909098.6060000001"/>
    <n v="747437.85600000003"/>
    <n v="108828.912"/>
  </r>
  <r>
    <s v="BIT"/>
    <s v="COAL"/>
    <x v="0"/>
    <m/>
    <x v="13"/>
    <m/>
    <m/>
    <m/>
    <m/>
    <m/>
  </r>
  <r>
    <s v="BIT"/>
    <s v="COAL"/>
    <x v="0"/>
    <m/>
    <x v="13"/>
    <m/>
    <m/>
    <m/>
    <m/>
    <m/>
  </r>
  <r>
    <s v="BIT"/>
    <s v="COAL"/>
    <x v="0"/>
    <n v="123471505.779"/>
    <x v="248"/>
    <n v="3817.6030000000001"/>
    <n v="15647.791999999999"/>
    <n v="12664589.59"/>
    <n v="3225327.4219999998"/>
    <n v="469247.679"/>
  </r>
  <r>
    <s v="BIT"/>
    <s v="COAL"/>
    <x v="0"/>
    <m/>
    <x v="13"/>
    <m/>
    <m/>
    <m/>
    <m/>
    <m/>
  </r>
  <r>
    <s v="BIT"/>
    <s v="COAL"/>
    <x v="0"/>
    <n v="52911.826000000001"/>
    <x v="249"/>
    <n v="5.1369999999999996"/>
    <n v="157.785"/>
    <n v="5289.3069999999998"/>
    <n v="3116.703"/>
    <n v="452.63900000000001"/>
  </r>
  <r>
    <s v="BIT"/>
    <s v="COAL"/>
    <x v="0"/>
    <n v="4709281.9479999999"/>
    <x v="250"/>
    <n v="296.82400000000001"/>
    <n v="255.46600000000001"/>
    <n v="483173.038"/>
    <n v="124530.15"/>
    <n v="18123.185000000001"/>
  </r>
  <r>
    <s v="BIT"/>
    <s v="COAL"/>
    <x v="0"/>
    <n v="734007.92099999997"/>
    <x v="251"/>
    <n v="1.7110000000000001"/>
    <n v="35.082000000000001"/>
    <n v="75308.797000000006"/>
    <n v="19549.463"/>
    <n v="2844.9169999999999"/>
  </r>
  <r>
    <s v="SUB"/>
    <s v="COAL"/>
    <x v="0"/>
    <m/>
    <x v="13"/>
    <m/>
    <m/>
    <m/>
    <n v="0"/>
    <n v="0"/>
  </r>
  <r>
    <s v="SUB"/>
    <s v="COAL"/>
    <x v="0"/>
    <n v="473509.16700000002"/>
    <x v="0"/>
    <n v="0"/>
    <n v="146.23099999999999"/>
    <n v="50640.012000000002"/>
    <n v="11483.01"/>
    <n v="1670.2560000000001"/>
  </r>
  <r>
    <s v="LIG"/>
    <s v="COAL"/>
    <x v="1"/>
    <n v="67550294.303000003"/>
    <x v="252"/>
    <n v="3603.5770000000002"/>
    <n v="12783.584999999999"/>
    <n v="7354195.8320000004"/>
    <n v="1590990.5859999999"/>
    <n v="231427.696"/>
  </r>
  <r>
    <s v="RC"/>
    <s v="COAL"/>
    <x v="0"/>
    <n v="92816375.288000003"/>
    <x v="253"/>
    <n v="3177.6959999999999"/>
    <n v="15824.379000000001"/>
    <n v="10104931.516000001"/>
    <n v="2266881.1510000001"/>
    <n v="329734.65299999999"/>
  </r>
  <r>
    <s v="LIG"/>
    <s v="COAL"/>
    <x v="1"/>
    <n v="32197995.938000001"/>
    <x v="254"/>
    <n v="4681.2740000000003"/>
    <n v="12777.11"/>
    <n v="3505390.9309999999"/>
    <n v="751650.94799999997"/>
    <n v="109353.868"/>
  </r>
  <r>
    <s v="LIG"/>
    <s v="COAL"/>
    <x v="1"/>
    <n v="40285878.958999999"/>
    <x v="255"/>
    <n v="2504.3620000000001"/>
    <n v="1437.248"/>
    <n v="4385921.8930000002"/>
    <n v="999211.09900000005"/>
    <n v="145369.99600000001"/>
  </r>
  <r>
    <s v="LIG"/>
    <s v="COAL"/>
    <x v="1"/>
    <n v="48969773.397"/>
    <x v="256"/>
    <n v="2748.9290000000001"/>
    <n v="2070.163"/>
    <n v="5331335.0760000004"/>
    <n v="1248413.726"/>
    <n v="181613.13699999999"/>
  </r>
  <r>
    <s v="LIG"/>
    <s v="COAL"/>
    <x v="1"/>
    <n v="5541466.818"/>
    <x v="257"/>
    <n v="389.31599999999997"/>
    <n v="2338.5239999999999"/>
    <n v="601669.77300000004"/>
    <n v="174939.399"/>
    <n v="25445.706999999999"/>
  </r>
  <r>
    <s v="LIG"/>
    <s v="COAL"/>
    <x v="1"/>
    <n v="970663.16500000004"/>
    <x v="258"/>
    <n v="429.32100000000003"/>
    <n v="609.53899999999999"/>
    <n v="105681.655"/>
    <n v="7550.9920000000002"/>
    <n v="1099.0989999999999"/>
  </r>
  <r>
    <s v="SUB"/>
    <s v="COAL"/>
    <x v="0"/>
    <n v="13427100.032"/>
    <x v="259"/>
    <n v="712.68499999999995"/>
    <n v="2590.8530000000001"/>
    <n v="1408230.9010000001"/>
    <n v="338827.45699999999"/>
    <n v="49286.565999999999"/>
  </r>
  <r>
    <s v="SUB"/>
    <s v="COAL"/>
    <x v="0"/>
    <m/>
    <x v="13"/>
    <m/>
    <m/>
    <m/>
    <m/>
    <m/>
  </r>
  <r>
    <s v="SUB"/>
    <s v="COAL"/>
    <x v="0"/>
    <n v="2332218.9679999999"/>
    <x v="260"/>
    <n v="31.286999999999999"/>
    <n v="489.101"/>
    <n v="249268.08799999999"/>
    <n v="56488.404999999999"/>
    <n v="8216.1769999999997"/>
  </r>
  <r>
    <s v="SUB"/>
    <s v="COAL"/>
    <x v="0"/>
    <n v="233277.402"/>
    <x v="261"/>
    <n v="14.393000000000001"/>
    <n v="67.650000000000006"/>
    <n v="24948.134999999998"/>
    <n v="5657.18"/>
    <n v="822.86199999999997"/>
  </r>
  <r>
    <s v="SUB"/>
    <s v="COAL"/>
    <x v="0"/>
    <n v="88075773.625"/>
    <x v="262"/>
    <n v="3199.373"/>
    <n v="24483.816999999999"/>
    <n v="9237383.1750000007"/>
    <n v="2188765.8730000001"/>
    <n v="318339.51299999998"/>
  </r>
  <r>
    <s v="SUB"/>
    <s v="COAL"/>
    <x v="0"/>
    <n v="18668772.964000002"/>
    <x v="263"/>
    <n v="459.13799999999998"/>
    <n v="2898.835"/>
    <n v="1957976.574"/>
    <n v="425347.03700000001"/>
    <n v="61879.476999999999"/>
  </r>
  <r>
    <s v="SUB"/>
    <s v="COAL"/>
    <x v="0"/>
    <n v="3957744.0559999999"/>
    <x v="264"/>
    <n v="202.88499999999999"/>
    <n v="1595.4069999999999"/>
    <n v="412419.23100000003"/>
    <n v="138135.19899999999"/>
    <n v="20080.189999999999"/>
  </r>
  <r>
    <s v="SUB"/>
    <s v="COAL"/>
    <x v="0"/>
    <n v="89738543.967999995"/>
    <x v="265"/>
    <n v="2283.857"/>
    <n v="16134.23"/>
    <n v="9407657.2740000002"/>
    <n v="2117802.673"/>
    <n v="308086.90299999999"/>
  </r>
  <r>
    <s v="SUB"/>
    <s v="COAL"/>
    <x v="0"/>
    <n v="35503184.976000004"/>
    <x v="266"/>
    <n v="2561.1950000000002"/>
    <n v="11244.870999999999"/>
    <n v="3714819.6719999998"/>
    <n v="807088.52899999998"/>
    <n v="117363.787"/>
  </r>
  <r>
    <s v="SUB"/>
    <s v="COAL"/>
    <x v="0"/>
    <n v="6631408.8559999997"/>
    <x v="267"/>
    <n v="305.97199999999998"/>
    <n v="1452.4090000000001"/>
    <n v="695490.20499999996"/>
    <n v="146314.84"/>
    <n v="21383.641"/>
  </r>
  <r>
    <s v="SUB"/>
    <s v="COAL"/>
    <x v="0"/>
    <n v="14767955.126"/>
    <x v="268"/>
    <n v="1192.511"/>
    <n v="3241.752"/>
    <n v="1548866.4779999999"/>
    <n v="354787.42599999998"/>
    <n v="51603.49"/>
  </r>
  <r>
    <s v="SUB"/>
    <s v="COAL"/>
    <x v="0"/>
    <m/>
    <x v="13"/>
    <m/>
    <m/>
    <m/>
    <n v="56008.714999999997"/>
    <n v="8146.7219999999998"/>
  </r>
  <r>
    <s v="BIT"/>
    <s v="COAL"/>
    <x v="0"/>
    <n v="11681332.061000001"/>
    <x v="269"/>
    <n v="109.386"/>
    <n v="1044.0119999999999"/>
    <n v="1198301.3910000001"/>
    <n v="301188.39600000001"/>
    <n v="43826.017999999996"/>
  </r>
  <r>
    <s v="BIT"/>
    <s v="COAL"/>
    <x v="0"/>
    <n v="3490726.0290000001"/>
    <x v="270"/>
    <n v="103.288"/>
    <n v="286.69799999999998"/>
    <n v="354591.59700000001"/>
    <n v="62739.245999999999"/>
    <n v="9187.884"/>
  </r>
  <r>
    <s v="BIT"/>
    <s v="COAL"/>
    <x v="0"/>
    <n v="7857802.9230000004"/>
    <x v="271"/>
    <n v="220.899"/>
    <n v="693.59400000000005"/>
    <n v="805962.45299999998"/>
    <n v="189302.63500000001"/>
    <n v="27543.654999999999"/>
  </r>
  <r>
    <s v="BIT"/>
    <s v="COAL"/>
    <x v="0"/>
    <n v="13100969.444"/>
    <x v="272"/>
    <n v="367.72300000000001"/>
    <n v="191.69399999999999"/>
    <n v="842743.48400000005"/>
    <n v="75263.668999999994"/>
    <n v="9869.1550000000007"/>
  </r>
  <r>
    <s v="BIT"/>
    <s v="COAL"/>
    <x v="0"/>
    <n v="9117411.8029999994"/>
    <x v="273"/>
    <n v="186.464"/>
    <n v="661.976"/>
    <n v="935774.52"/>
    <n v="199633.666"/>
    <n v="29054.252"/>
  </r>
  <r>
    <s v="BIT"/>
    <s v="COAL"/>
    <x v="0"/>
    <n v="6139296.0889999997"/>
    <x v="274"/>
    <n v="116.658"/>
    <n v="138.74700000000001"/>
    <n v="562822.42000000004"/>
    <n v="100235.88800000001"/>
    <n v="14471.727999999999"/>
  </r>
  <r>
    <s v="SUB"/>
    <s v="COAL"/>
    <x v="0"/>
    <n v="14946929.18"/>
    <x v="275"/>
    <n v="1202.258"/>
    <n v="731.76599999999996"/>
    <n v="1567634.466"/>
    <n v="369326.60200000001"/>
    <n v="53716.587"/>
  </r>
  <r>
    <s v="BIT"/>
    <s v="COAL"/>
    <x v="0"/>
    <n v="83750954.797000006"/>
    <x v="276"/>
    <n v="9443.0259999999998"/>
    <n v="6317.0919999999996"/>
    <n v="8593202.8120000008"/>
    <n v="2082108.1370000001"/>
    <n v="302787.54100000003"/>
  </r>
  <r>
    <s v="BIT"/>
    <s v="COAL"/>
    <x v="0"/>
    <n v="117727882.296"/>
    <x v="277"/>
    <n v="7308.9870000000001"/>
    <n v="4969.5969999999998"/>
    <n v="12344265.543"/>
    <n v="2741396.2390000001"/>
    <n v="398973.61900000001"/>
  </r>
  <r>
    <s v="SUB"/>
    <s v="COAL"/>
    <x v="0"/>
    <m/>
    <x v="13"/>
    <m/>
    <m/>
    <m/>
    <m/>
    <m/>
  </r>
  <r>
    <s v="SUB"/>
    <s v="COAL"/>
    <x v="0"/>
    <m/>
    <x v="13"/>
    <m/>
    <m/>
    <m/>
    <m/>
    <m/>
  </r>
  <r>
    <s v="BIT"/>
    <s v="COAL"/>
    <x v="0"/>
    <n v="27479418.171999998"/>
    <x v="278"/>
    <n v="2046.252"/>
    <n v="7430.0919999999996"/>
    <n v="2882025.4530000002"/>
    <n v="728258.43700000003"/>
    <n v="105980.586"/>
  </r>
  <r>
    <s v="BIT"/>
    <s v="COAL"/>
    <x v="0"/>
    <n v="28066322.401000001"/>
    <x v="279"/>
    <n v="1780.298"/>
    <n v="2508.2620000000002"/>
    <n v="2943587.889"/>
    <n v="669460.61399999994"/>
    <n v="97354.581000000006"/>
  </r>
  <r>
    <s v="SUB"/>
    <s v="COAL"/>
    <x v="0"/>
    <n v="14192293.698999999"/>
    <x v="280"/>
    <n v="116.133"/>
    <n v="239.048"/>
    <n v="1487420.871"/>
    <n v="347749.02600000001"/>
    <n v="50590.131000000001"/>
  </r>
  <r>
    <s v="BIT"/>
    <s v="COAL"/>
    <x v="0"/>
    <n v="10027567.207"/>
    <x v="281"/>
    <n v="427.096"/>
    <n v="2845.1219999999998"/>
    <n v="1028822.309"/>
    <n v="247693.579"/>
    <n v="36044.269999999997"/>
  </r>
  <r>
    <s v="BIT"/>
    <s v="COAL"/>
    <x v="0"/>
    <m/>
    <x v="13"/>
    <m/>
    <m/>
    <m/>
    <n v="0"/>
    <n v="0"/>
  </r>
  <r>
    <s v="SUB"/>
    <s v="COAL"/>
    <x v="0"/>
    <n v="12812674.697000001"/>
    <x v="282"/>
    <n v="306.13200000000001"/>
    <n v="3192.373"/>
    <n v="1343781.348"/>
    <n v="308662.60399999999"/>
    <n v="44913.33"/>
  </r>
  <r>
    <s v="SUB"/>
    <s v="COAL"/>
    <x v="0"/>
    <n v="4163857.7510000002"/>
    <x v="283"/>
    <n v="93.221999999999994"/>
    <n v="951.29700000000003"/>
    <n v="436704.413"/>
    <n v="109223.145"/>
    <n v="15889.002"/>
  </r>
  <r>
    <s v="BIT"/>
    <s v="COAL"/>
    <x v="0"/>
    <n v="2036938.4380000001"/>
    <x v="284"/>
    <n v="196.01"/>
    <n v="3344.2130000000002"/>
    <n v="209714.72200000001"/>
    <n v="43010.413999999997"/>
    <n v="6241.24"/>
  </r>
  <r>
    <s v="BIT"/>
    <s v="COAL"/>
    <x v="0"/>
    <m/>
    <x v="13"/>
    <m/>
    <m/>
    <m/>
    <m/>
    <m/>
  </r>
  <r>
    <s v="BIT"/>
    <s v="COAL"/>
    <x v="0"/>
    <n v="17989413.416000001"/>
    <x v="285"/>
    <n v="280.68"/>
    <n v="4817.2359999999999"/>
    <n v="1845712.2169999999"/>
    <n v="440475.49599999998"/>
    <n v="64099.114000000001"/>
  </r>
  <r>
    <s v="BIT"/>
    <s v="COAL"/>
    <x v="0"/>
    <n v="2672136.0699999998"/>
    <x v="286"/>
    <n v="215.351"/>
    <n v="3560.61"/>
    <n v="280252.51799999998"/>
    <n v="63840.442999999999"/>
    <n v="9302.1569999999992"/>
  </r>
  <r>
    <s v="BIT"/>
    <s v="COAL"/>
    <x v="0"/>
    <n v="20955581.539000001"/>
    <x v="287"/>
    <n v="1048.482"/>
    <n v="34936.457000000002"/>
    <n v="2149922.8859999999"/>
    <n v="519737.84100000001"/>
    <n v="75642.793999999994"/>
  </r>
  <r>
    <s v="BIT"/>
    <s v="COAL"/>
    <x v="0"/>
    <n v="102812172.877"/>
    <x v="288"/>
    <n v="1540.402"/>
    <n v="10658.037"/>
    <n v="10723388.163000001"/>
    <n v="2579868.679"/>
    <n v="375389.43800000002"/>
  </r>
  <r>
    <s v="BIT"/>
    <s v="COAL"/>
    <x v="0"/>
    <n v="85630349.211999997"/>
    <x v="289"/>
    <n v="4172.0680000000002"/>
    <n v="7369.6660000000002"/>
    <n v="8941026.1209999993"/>
    <n v="2004132.233"/>
    <n v="291531.19500000001"/>
  </r>
  <r>
    <s v="BIT"/>
    <s v="COAL"/>
    <x v="0"/>
    <n v="917268.36"/>
    <x v="290"/>
    <n v="0.123"/>
    <n v="1277.857"/>
    <n v="94372.160000000003"/>
    <n v="22211.571"/>
    <n v="3230.643"/>
  </r>
  <r>
    <s v="SUB"/>
    <s v="COAL"/>
    <x v="0"/>
    <n v="10953927.654999999"/>
    <x v="291"/>
    <n v="272.44400000000002"/>
    <n v="22127.249"/>
    <n v="1148127.6510000001"/>
    <n v="322136.13799999998"/>
    <n v="46892.485999999997"/>
  </r>
  <r>
    <s v="BIT"/>
    <s v="COAL"/>
    <x v="0"/>
    <m/>
    <x v="13"/>
    <m/>
    <m/>
    <m/>
    <m/>
    <m/>
  </r>
  <r>
    <s v="BIT"/>
    <s v="COAL"/>
    <x v="0"/>
    <m/>
    <x v="13"/>
    <m/>
    <m/>
    <m/>
    <m/>
    <m/>
  </r>
  <r>
    <s v="BIT"/>
    <s v="COAL"/>
    <x v="0"/>
    <n v="162988976.66499999"/>
    <x v="292"/>
    <n v="4359.3100000000004"/>
    <n v="36871.928999999996"/>
    <n v="17022330.322000001"/>
    <n v="3835084.6379999998"/>
    <n v="557889.27599999995"/>
  </r>
  <r>
    <s v="COG"/>
    <s v="COAL"/>
    <x v="0"/>
    <n v="2948542.906"/>
    <x v="0"/>
    <n v="0"/>
    <n v="0.73699999999999999"/>
    <n v="172327.527"/>
    <n v="6501.4889999999996"/>
    <n v="648.74199999999996"/>
  </r>
  <r>
    <s v="BIT"/>
    <s v="COAL"/>
    <x v="0"/>
    <m/>
    <x v="13"/>
    <m/>
    <m/>
    <m/>
    <m/>
    <m/>
  </r>
  <r>
    <s v="BIT"/>
    <s v="COAL"/>
    <x v="0"/>
    <n v="111225510.87800001"/>
    <x v="293"/>
    <n v="3116.288"/>
    <n v="10851.739"/>
    <n v="11411731.57"/>
    <n v="2500063.7400000002"/>
    <n v="363784.45500000002"/>
  </r>
  <r>
    <s v="BIT"/>
    <s v="COAL"/>
    <x v="0"/>
    <n v="41445799.758000001"/>
    <x v="294"/>
    <n v="2152.857"/>
    <n v="13095.778"/>
    <n v="4250516.7149999999"/>
    <n v="954431.74699999997"/>
    <n v="138872.908"/>
  </r>
  <r>
    <s v="BIT"/>
    <s v="COAL"/>
    <x v="0"/>
    <n v="57065139.171999998"/>
    <x v="295"/>
    <n v="1809.367"/>
    <n v="13747.763000000001"/>
    <n v="5854882.483"/>
    <n v="1347752.493"/>
    <n v="196064.72200000001"/>
  </r>
  <r>
    <s v="BIT"/>
    <s v="COAL"/>
    <x v="0"/>
    <m/>
    <x v="13"/>
    <m/>
    <m/>
    <m/>
    <m/>
    <m/>
  </r>
  <r>
    <s v="SUB"/>
    <s v="COAL"/>
    <x v="0"/>
    <n v="2195400.4139999999"/>
    <x v="296"/>
    <n v="34.363999999999997"/>
    <n v="665.37599999999998"/>
    <n v="230255.59400000001"/>
    <n v="49233.050999999999"/>
    <n v="7179.94"/>
  </r>
  <r>
    <s v="BIT"/>
    <s v="COAL"/>
    <x v="0"/>
    <n v="73468287.892000005"/>
    <x v="297"/>
    <n v="2305.85"/>
    <n v="28478.673999999999"/>
    <n v="7537841.051"/>
    <n v="1929002.202"/>
    <n v="280661.98700000002"/>
  </r>
  <r>
    <s v="COG"/>
    <s v="COAL"/>
    <x v="0"/>
    <n v="6569660.25"/>
    <x v="0"/>
    <n v="0"/>
    <n v="1.7470000000000001"/>
    <n v="383963.78"/>
    <n v="14486.092000000001"/>
    <n v="1445.338"/>
  </r>
  <r>
    <s v="BIT"/>
    <s v="COAL"/>
    <x v="0"/>
    <n v="32544.427"/>
    <x v="298"/>
    <n v="3.0419999999999998"/>
    <n v="76.341999999999999"/>
    <n v="3350.6390000000001"/>
    <n v="768.78"/>
    <n v="111.73"/>
  </r>
  <r>
    <s v="BIT"/>
    <s v="COAL"/>
    <x v="0"/>
    <n v="31241188.304000001"/>
    <x v="299"/>
    <n v="994.57899999999995"/>
    <n v="49575.214"/>
    <n v="3275415.1009999998"/>
    <n v="821104.77"/>
    <n v="119499.851"/>
  </r>
  <r>
    <s v="BIT"/>
    <s v="COAL"/>
    <x v="0"/>
    <n v="3807688.4339999999"/>
    <x v="0"/>
    <n v="0"/>
    <n v="18437.789000000001"/>
    <n v="391502.109"/>
    <n v="92081.357000000004"/>
    <n v="13392.477999999999"/>
  </r>
  <r>
    <s v="BIT"/>
    <s v="COAL"/>
    <x v="0"/>
    <n v="90614.387000000002"/>
    <x v="300"/>
    <n v="36.600999999999999"/>
    <n v="213.04400000000001"/>
    <n v="9232.223"/>
    <n v="2148.4920000000002"/>
    <n v="312.34300000000002"/>
  </r>
  <r>
    <s v="BIT"/>
    <s v="COAL"/>
    <x v="0"/>
    <m/>
    <x v="13"/>
    <m/>
    <m/>
    <m/>
    <n v="0"/>
    <n v="0"/>
  </r>
  <r>
    <s v="BIT"/>
    <s v="COAL"/>
    <x v="0"/>
    <n v="185252.32500000001"/>
    <x v="0"/>
    <n v="0"/>
    <n v="161.08500000000001"/>
    <n v="19072.810000000001"/>
    <n v="4492.5309999999999"/>
    <n v="653.45899999999995"/>
  </r>
  <r>
    <s v="BIT"/>
    <s v="COAL"/>
    <x v="0"/>
    <m/>
    <x v="13"/>
    <m/>
    <m/>
    <m/>
    <m/>
    <m/>
  </r>
  <r>
    <s v="BIT"/>
    <s v="COAL"/>
    <x v="0"/>
    <n v="117365843.23800001"/>
    <x v="301"/>
    <n v="3601.7460000000001"/>
    <n v="10262.35"/>
    <n v="12309324.869999999"/>
    <n v="3094082.585"/>
    <n v="450120.28"/>
  </r>
  <r>
    <s v="BIT"/>
    <s v="COAL"/>
    <x v="0"/>
    <n v="69741897.420000002"/>
    <x v="302"/>
    <n v="4644.4709999999995"/>
    <n v="13498.34"/>
    <n v="7148998.2620000001"/>
    <n v="1706139.125"/>
    <n v="248217.818"/>
  </r>
  <r>
    <s v="BIT"/>
    <s v="COAL"/>
    <x v="0"/>
    <n v="20327236.311999999"/>
    <x v="303"/>
    <n v="1067.451"/>
    <n v="32627.467000000001"/>
    <n v="2084614.2549999999"/>
    <n v="412523.08899999998"/>
    <n v="60047.468000000001"/>
  </r>
  <r>
    <s v="BIT"/>
    <s v="COAL"/>
    <x v="0"/>
    <n v="52248.055999999997"/>
    <x v="304"/>
    <n v="4.9649999999999999"/>
    <n v="124.60899999999999"/>
    <n v="5379.2430000000004"/>
    <n v="1260.076"/>
    <n v="183.42699999999999"/>
  </r>
  <r>
    <s v="BIT"/>
    <s v="COAL"/>
    <x v="0"/>
    <n v="22492947.657000002"/>
    <x v="305"/>
    <n v="324.93900000000002"/>
    <n v="3044.9479999999999"/>
    <n v="2352563.0090000001"/>
    <n v="545473.56400000001"/>
    <n v="79341.608999999997"/>
  </r>
  <r>
    <s v="SUB"/>
    <s v="COAL"/>
    <x v="0"/>
    <n v="57044282.818000004"/>
    <x v="306"/>
    <n v="2161.6619999999998"/>
    <n v="12254.091"/>
    <n v="5912269.7709999997"/>
    <n v="1334321.304"/>
    <n v="194017.70300000001"/>
  </r>
  <r>
    <s v="SUB"/>
    <s v="COAL"/>
    <x v="0"/>
    <n v="29650344.460000001"/>
    <x v="307"/>
    <n v="1465.098"/>
    <n v="8964.9130000000005"/>
    <n v="3040998.253"/>
    <n v="652517.81099999999"/>
    <n v="94923.82"/>
  </r>
  <r>
    <s v="SUB"/>
    <s v="COAL"/>
    <x v="0"/>
    <n v="86747882.123999998"/>
    <x v="308"/>
    <n v="4721.5720000000001"/>
    <n v="20537.940999999999"/>
    <n v="9085923.3399999999"/>
    <n v="2159000.9879999999"/>
    <n v="313959.85499999998"/>
  </r>
  <r>
    <s v="SUB"/>
    <s v="COAL"/>
    <x v="0"/>
    <n v="2594168.4819999998"/>
    <x v="309"/>
    <n v="198.93100000000001"/>
    <n v="192.995"/>
    <n v="273659.962"/>
    <n v="61257.644"/>
    <n v="8902.6880000000001"/>
  </r>
  <r>
    <s v="SUB"/>
    <s v="COAL"/>
    <x v="0"/>
    <n v="91245819.297000006"/>
    <x v="310"/>
    <n v="2706.32"/>
    <n v="16962.812999999998"/>
    <n v="8849469.4499999993"/>
    <n v="1687821.7560000001"/>
    <n v="243918.56899999999"/>
  </r>
  <r>
    <s v="SUB"/>
    <s v="COAL"/>
    <x v="0"/>
    <n v="58591182.009000003"/>
    <x v="311"/>
    <n v="2090.4349999999999"/>
    <n v="14076.261"/>
    <n v="6142704.0710000005"/>
    <n v="1485045.625"/>
    <n v="216037.611"/>
  </r>
  <r>
    <s v="SUB"/>
    <s v="COAL"/>
    <x v="0"/>
    <n v="32041007.057999998"/>
    <x v="312"/>
    <n v="1255.0050000000001"/>
    <n v="7436.2219999999998"/>
    <n v="3360460.44"/>
    <n v="769529.72100000002"/>
    <n v="111967.485"/>
  </r>
  <r>
    <s v="BIT"/>
    <s v="COAL"/>
    <x v="0"/>
    <n v="0"/>
    <x v="0"/>
    <n v="0"/>
    <n v="0"/>
    <n v="0"/>
    <n v="0"/>
    <n v="0"/>
  </r>
  <r>
    <s v="BIT"/>
    <s v="COAL"/>
    <x v="0"/>
    <n v="252355.576"/>
    <x v="0"/>
    <n v="0"/>
    <n v="378.57600000000002"/>
    <n v="25981.482"/>
    <n v="6119.8419999999996"/>
    <n v="890.15899999999999"/>
  </r>
  <r>
    <s v="BIT"/>
    <s v="COAL"/>
    <x v="0"/>
    <m/>
    <x v="13"/>
    <m/>
    <m/>
    <m/>
    <m/>
    <m/>
  </r>
  <r>
    <s v="BIT"/>
    <s v="COAL"/>
    <x v="0"/>
    <n v="163438740.06400001"/>
    <x v="313"/>
    <n v="7158.8760000000002"/>
    <n v="19783.741999999998"/>
    <n v="17141451.927000001"/>
    <n v="4221897.45"/>
    <n v="614272.52300000004"/>
  </r>
  <r>
    <s v="BIT"/>
    <s v="COAL"/>
    <x v="0"/>
    <n v="59705202.644000001"/>
    <x v="314"/>
    <n v="2703.9360000000001"/>
    <n v="9814.9889999999996"/>
    <n v="6125739.6129999999"/>
    <n v="1459275.702"/>
    <n v="212329.478"/>
  </r>
  <r>
    <s v="WC"/>
    <s v="COAL"/>
    <x v="0"/>
    <n v="9869910.0130000003"/>
    <x v="315"/>
    <n v="449.10599999999999"/>
    <n v="3198.6"/>
    <n v="1039192.727"/>
    <n v="20834.027999999998"/>
    <n v="31251.008000000002"/>
  </r>
  <r>
    <s v="BIT"/>
    <s v="COAL"/>
    <x v="0"/>
    <n v="30639564.732999999"/>
    <x v="316"/>
    <n v="2192.9209999999998"/>
    <n v="4445.2889999999998"/>
    <n v="3137427.9870000002"/>
    <n v="741695.32299999997"/>
    <n v="107868.93700000001"/>
  </r>
  <r>
    <s v="WC"/>
    <s v="COAL"/>
    <x v="0"/>
    <n v="10898711.859999999"/>
    <x v="317"/>
    <n v="392.827"/>
    <n v="2831.19"/>
    <n v="1147514.2209999999"/>
    <n v="22249.951000000001"/>
    <n v="32941.197999999997"/>
  </r>
  <r>
    <s v="BIT"/>
    <s v="COAL"/>
    <x v="0"/>
    <n v="105411568.817"/>
    <x v="318"/>
    <n v="7141.9470000000001"/>
    <n v="4935.6289999999999"/>
    <n v="10810663.687000001"/>
    <n v="2607197.1310000001"/>
    <n v="379210.20899999997"/>
  </r>
  <r>
    <s v="BIT"/>
    <s v="COAL"/>
    <x v="0"/>
    <m/>
    <x v="13"/>
    <m/>
    <m/>
    <m/>
    <m/>
    <m/>
  </r>
  <r>
    <s v="WC"/>
    <s v="COAL"/>
    <x v="0"/>
    <n v="5203889.773"/>
    <x v="319"/>
    <n v="93.97"/>
    <n v="1811.453"/>
    <n v="589029.70700000005"/>
    <n v="12326.427"/>
    <n v="18459.233"/>
  </r>
  <r>
    <s v="COG"/>
    <s v="COAL"/>
    <x v="0"/>
    <n v="5735.6459999999997"/>
    <x v="0"/>
    <n v="0"/>
    <n v="0"/>
    <n v="296.20699999999999"/>
    <n v="12.647"/>
    <n v="1.262"/>
  </r>
  <r>
    <s v="BIT"/>
    <s v="COAL"/>
    <x v="0"/>
    <m/>
    <x v="13"/>
    <m/>
    <m/>
    <m/>
    <m/>
    <m/>
  </r>
  <r>
    <s v="WC"/>
    <s v="COAL"/>
    <x v="0"/>
    <n v="7846825.4079999998"/>
    <x v="320"/>
    <n v="82.210999999999999"/>
    <n v="1401.4680000000001"/>
    <n v="920920.23400000005"/>
    <n v="20138.399000000001"/>
    <n v="29925.309000000001"/>
  </r>
  <r>
    <s v="BIT"/>
    <s v="COAL"/>
    <x v="0"/>
    <m/>
    <x v="13"/>
    <m/>
    <m/>
    <m/>
    <m/>
    <m/>
  </r>
  <r>
    <s v="BIT"/>
    <s v="COAL"/>
    <x v="0"/>
    <n v="115786810.97499999"/>
    <x v="321"/>
    <n v="8373.1409999999996"/>
    <n v="123856.52899999999"/>
    <n v="11879721.498"/>
    <n v="2848435.7590000001"/>
    <n v="414405.69099999999"/>
  </r>
  <r>
    <s v="BIT"/>
    <s v="COAL"/>
    <x v="0"/>
    <n v="39420.048999999999"/>
    <x v="322"/>
    <n v="3.5249999999999999"/>
    <n v="85.84"/>
    <n v="4058.5250000000001"/>
    <n v="955.97"/>
    <n v="139.05000000000001"/>
  </r>
  <r>
    <s v="BIT"/>
    <s v="COAL"/>
    <x v="0"/>
    <n v="112359465.689"/>
    <x v="323"/>
    <n v="5441.92"/>
    <n v="28138.034"/>
    <n v="11528074.981000001"/>
    <n v="2690611.0269999998"/>
    <n v="391424.429"/>
  </r>
  <r>
    <s v="WC"/>
    <s v="COAL"/>
    <x v="0"/>
    <n v="2005708.233"/>
    <x v="324"/>
    <n v="32.649000000000001"/>
    <n v="1733.902"/>
    <n v="211102.92800000001"/>
    <n v="8903.527"/>
    <n v="4281.8950000000004"/>
  </r>
  <r>
    <s v="BIT"/>
    <s v="COAL"/>
    <x v="0"/>
    <m/>
    <x v="13"/>
    <m/>
    <m/>
    <m/>
    <m/>
    <m/>
  </r>
  <r>
    <s v="BIT"/>
    <s v="COAL"/>
    <x v="0"/>
    <n v="65140628.307999998"/>
    <x v="325"/>
    <n v="4463.5959999999995"/>
    <n v="10979.803"/>
    <n v="6683433.2740000002"/>
    <n v="1665846.906"/>
    <n v="242354.391"/>
  </r>
  <r>
    <s v="WC"/>
    <s v="COAL"/>
    <x v="0"/>
    <n v="2830192.8480000002"/>
    <x v="326"/>
    <n v="72.257000000000005"/>
    <n v="282.90800000000002"/>
    <n v="330632.55900000001"/>
    <n v="6320.0929999999998"/>
    <n v="9438.8610000000008"/>
  </r>
  <r>
    <s v="BIT"/>
    <s v="COAL"/>
    <x v="0"/>
    <n v="3403888.875"/>
    <x v="327"/>
    <n v="125.661"/>
    <n v="3960.0079999999998"/>
    <n v="349233.39500000002"/>
    <n v="78430.975000000006"/>
    <n v="11429.51"/>
  </r>
  <r>
    <s v="WC"/>
    <s v="COAL"/>
    <x v="0"/>
    <n v="7658720.3020000001"/>
    <x v="328"/>
    <n v="136.834"/>
    <n v="385.90600000000001"/>
    <n v="894859.61699999997"/>
    <n v="86830.907000000007"/>
    <n v="31952.317999999999"/>
  </r>
  <r>
    <s v="WC"/>
    <s v="COAL"/>
    <x v="0"/>
    <n v="2687882.0320000001"/>
    <x v="329"/>
    <n v="28.959"/>
    <n v="228.36"/>
    <n v="314079.68"/>
    <n v="6605.67"/>
    <n v="9200.2289999999994"/>
  </r>
  <r>
    <s v="WC"/>
    <s v="COAL"/>
    <x v="0"/>
    <n v="8221152.5080000004"/>
    <x v="330"/>
    <n v="214.096"/>
    <n v="520.303"/>
    <n v="865596.73600000003"/>
    <n v="19523.398000000001"/>
    <n v="29149.505000000001"/>
  </r>
  <r>
    <s v="WC"/>
    <s v="COAL"/>
    <x v="0"/>
    <m/>
    <x v="13"/>
    <m/>
    <m/>
    <m/>
    <n v="0"/>
    <n v="0"/>
  </r>
  <r>
    <s v="BIT"/>
    <s v="COAL"/>
    <x v="0"/>
    <n v="4272299.6629999997"/>
    <x v="331"/>
    <n v="110.26"/>
    <n v="3180.9969999999998"/>
    <n v="436486.022"/>
    <n v="64047.309000000001"/>
    <n v="9394.49"/>
  </r>
  <r>
    <s v="WC"/>
    <s v="COAL"/>
    <x v="0"/>
    <n v="7518921.2139999997"/>
    <x v="332"/>
    <n v="233.30099999999999"/>
    <n v="1460.307"/>
    <n v="753449.32799999998"/>
    <n v="51473.084000000003"/>
    <n v="26187.732"/>
  </r>
  <r>
    <s v="WC"/>
    <s v="COAL"/>
    <x v="0"/>
    <n v="28465464.995999999"/>
    <x v="333"/>
    <n v="513.18399999999997"/>
    <n v="6533.2179999999998"/>
    <n v="2918797.3190000001"/>
    <n v="70965.317999999999"/>
    <n v="105720.54"/>
  </r>
  <r>
    <s v="BIT"/>
    <s v="COAL"/>
    <x v="0"/>
    <n v="25164047.526999999"/>
    <x v="334"/>
    <n v="1994.4349999999999"/>
    <n v="36935.959000000003"/>
    <n v="2581822.898"/>
    <n v="598664.58600000001"/>
    <n v="87141.540999999997"/>
  </r>
  <r>
    <s v="WC"/>
    <s v="COAL"/>
    <x v="0"/>
    <n v="7913682.9809999997"/>
    <x v="335"/>
    <n v="73.427999999999997"/>
    <n v="1417.3710000000001"/>
    <n v="949025.799"/>
    <n v="18799.593000000001"/>
    <n v="27850.472000000002"/>
  </r>
  <r>
    <s v="BIT"/>
    <s v="COAL"/>
    <x v="0"/>
    <n v="2180570.2519999999"/>
    <x v="336"/>
    <n v="0"/>
    <n v="1451.116"/>
    <n v="224001.527"/>
    <n v="31799.513999999999"/>
    <n v="4643.9269999999997"/>
  </r>
  <r>
    <s v="BIT"/>
    <s v="COAL"/>
    <x v="0"/>
    <m/>
    <x v="13"/>
    <m/>
    <m/>
    <m/>
    <n v="129.70500000000001"/>
    <n v="25.940999999999999"/>
  </r>
  <r>
    <s v="COG"/>
    <s v="COAL"/>
    <x v="0"/>
    <n v="291817.56400000001"/>
    <x v="337"/>
    <n v="20.422000000000001"/>
    <n v="0.29899999999999999"/>
    <n v="15070.413"/>
    <n v="2129.8539999999998"/>
    <n v="212.523"/>
  </r>
  <r>
    <s v="BIT"/>
    <s v="COAL"/>
    <x v="0"/>
    <n v="72175.380999999994"/>
    <x v="338"/>
    <n v="4.8979999999999997"/>
    <n v="119.26"/>
    <n v="7430.8770000000004"/>
    <n v="1421.155"/>
    <n v="205.21700000000001"/>
  </r>
  <r>
    <s v="WC"/>
    <s v="COAL"/>
    <x v="0"/>
    <n v="5479742.8880000003"/>
    <x v="339"/>
    <n v="139.82300000000001"/>
    <n v="515.798"/>
    <n v="615320.10100000002"/>
    <n v="15355.941999999999"/>
    <n v="19407.028999999999"/>
  </r>
  <r>
    <s v="WC"/>
    <s v="COAL"/>
    <x v="0"/>
    <n v="3563248.5839999998"/>
    <x v="340"/>
    <n v="111.843"/>
    <n v="304.93700000000001"/>
    <n v="420621.63099999999"/>
    <n v="8603.6200000000008"/>
    <n v="12674.882"/>
  </r>
  <r>
    <s v="BIT"/>
    <s v="COAL"/>
    <x v="0"/>
    <n v="67340.694000000003"/>
    <x v="341"/>
    <n v="1.2969999999999999"/>
    <n v="31.963999999999999"/>
    <n v="6017.1559999999999"/>
    <n v="1179.3989999999999"/>
    <n v="169.48699999999999"/>
  </r>
  <r>
    <s v="BIT"/>
    <s v="COAL"/>
    <x v="0"/>
    <m/>
    <x v="13"/>
    <m/>
    <m/>
    <m/>
    <m/>
    <m/>
  </r>
  <r>
    <s v="BIT"/>
    <s v="COAL"/>
    <x v="0"/>
    <n v="25844874.620999999"/>
    <x v="342"/>
    <n v="622.19399999999996"/>
    <n v="1758.527"/>
    <n v="2651685.4780000001"/>
    <n v="681344.42"/>
    <n v="99111.225999999995"/>
  </r>
  <r>
    <s v="BIT"/>
    <s v="COAL"/>
    <x v="0"/>
    <n v="124509714.558"/>
    <x v="343"/>
    <n v="1980.8869999999999"/>
    <n v="5576.7550000000001"/>
    <n v="12774698.59"/>
    <n v="2852875.179"/>
    <n v="415042.67499999999"/>
  </r>
  <r>
    <s v="BIT"/>
    <s v="COAL"/>
    <x v="0"/>
    <m/>
    <x v="13"/>
    <m/>
    <m/>
    <m/>
    <m/>
    <m/>
  </r>
  <r>
    <s v="BIT"/>
    <s v="COAL"/>
    <x v="0"/>
    <n v="1503792.696"/>
    <x v="344"/>
    <n v="200.636"/>
    <n v="0"/>
    <n v="0"/>
    <n v="237409.46299999999"/>
    <n v="31807.251"/>
  </r>
  <r>
    <s v="BIT"/>
    <s v="COAL"/>
    <x v="0"/>
    <n v="12012153.408"/>
    <x v="345"/>
    <n v="855.51499999999999"/>
    <n v="6410.2629999999999"/>
    <n v="1221781.6580000001"/>
    <n v="322397.07500000001"/>
    <n v="46868.093999999997"/>
  </r>
  <r>
    <s v="BIT"/>
    <s v="COAL"/>
    <x v="0"/>
    <n v="3835092.5129999998"/>
    <x v="346"/>
    <n v="133.27799999999999"/>
    <n v="2454.018"/>
    <n v="371242.02899999998"/>
    <n v="83003.343999999997"/>
    <n v="12047.773999999999"/>
  </r>
  <r>
    <s v="BIT"/>
    <s v="COAL"/>
    <x v="0"/>
    <n v="37998549.741999999"/>
    <x v="347"/>
    <n v="733.95399999999995"/>
    <n v="6547.4139999999998"/>
    <n v="3898643.2149999999"/>
    <n v="921043.46900000004"/>
    <n v="134016.37299999999"/>
  </r>
  <r>
    <s v="BIT"/>
    <s v="COAL"/>
    <x v="0"/>
    <n v="33878120.390000001"/>
    <x v="348"/>
    <n v="929.28800000000001"/>
    <n v="1940.5830000000001"/>
    <n v="3475072.8280000002"/>
    <n v="874586.728"/>
    <n v="127261.269"/>
  </r>
  <r>
    <s v="BIT"/>
    <s v="COAL"/>
    <x v="0"/>
    <n v="55490091.215000004"/>
    <x v="349"/>
    <n v="997.78399999999999"/>
    <n v="1180.433"/>
    <n v="5693277.4819999998"/>
    <n v="1206514.101"/>
    <n v="175474.95499999999"/>
  </r>
  <r>
    <s v="SUB"/>
    <s v="COAL"/>
    <x v="0"/>
    <n v="30042817.995999999"/>
    <x v="350"/>
    <n v="4046.181"/>
    <n v="13844.714"/>
    <n v="3150887.17"/>
    <n v="716326.397"/>
    <n v="104205.539"/>
  </r>
  <r>
    <s v="SUB"/>
    <s v="COAL"/>
    <x v="0"/>
    <n v="43912384.468000002"/>
    <x v="351"/>
    <n v="804.79"/>
    <n v="9758.3549999999996"/>
    <n v="4600489.6220000004"/>
    <n v="1067307.7960000001"/>
    <n v="155323.435"/>
  </r>
  <r>
    <s v="BIT"/>
    <s v="COAL"/>
    <x v="0"/>
    <n v="30931287.546999998"/>
    <x v="352"/>
    <n v="626.47400000000005"/>
    <n v="557.08299999999997"/>
    <n v="3173549.304"/>
    <n v="725980.25800000003"/>
    <n v="105718.272"/>
  </r>
  <r>
    <s v="BIT"/>
    <s v="COAL"/>
    <x v="0"/>
    <n v="150461351.60699999"/>
    <x v="353"/>
    <n v="2679.3319999999999"/>
    <n v="9395.5529999999999"/>
    <n v="15434823.892000001"/>
    <n v="3502883.2850000001"/>
    <n v="509686.85600000003"/>
  </r>
  <r>
    <s v="BIT"/>
    <s v="COAL"/>
    <x v="0"/>
    <n v="2623396.0249999999"/>
    <x v="354"/>
    <n v="452.16699999999997"/>
    <n v="2395.0830000000001"/>
    <n v="252798.17800000001"/>
    <n v="143677.06400000001"/>
    <n v="20856.187000000002"/>
  </r>
  <r>
    <s v="SUB"/>
    <s v="COAL"/>
    <x v="0"/>
    <n v="62652992.807999998"/>
    <x v="355"/>
    <n v="2309.5909999999999"/>
    <n v="19438.892"/>
    <n v="6545353.017"/>
    <n v="1462945.9669999999"/>
    <n v="212777.21100000001"/>
  </r>
  <r>
    <s v="SUB"/>
    <s v="COAL"/>
    <x v="0"/>
    <n v="33975162.384000003"/>
    <x v="356"/>
    <n v="714.34199999999998"/>
    <n v="10991.955"/>
    <n v="3552120.64"/>
    <n v="482662.85"/>
    <n v="70204.320000000007"/>
  </r>
  <r>
    <s v="BIT"/>
    <s v="COAL"/>
    <x v="0"/>
    <n v="58848657.181000002"/>
    <x v="357"/>
    <n v="747.55"/>
    <n v="1731.3230000000001"/>
    <n v="6104954.8849999998"/>
    <n v="1347668.2549999999"/>
    <n v="196058.86799999999"/>
  </r>
  <r>
    <s v="BIT"/>
    <s v="COAL"/>
    <x v="0"/>
    <n v="162588.74400000001"/>
    <x v="358"/>
    <n v="17.018000000000001"/>
    <n v="214.518"/>
    <n v="14991.233"/>
    <n v="3077.029"/>
    <n v="443.63200000000001"/>
  </r>
  <r>
    <s v="BIT"/>
    <s v="COAL"/>
    <x v="0"/>
    <m/>
    <x v="13"/>
    <m/>
    <m/>
    <m/>
    <m/>
    <m/>
  </r>
  <r>
    <s v="SUB"/>
    <s v="COAL"/>
    <x v="0"/>
    <n v="76688442.011000007"/>
    <x v="359"/>
    <n v="2447.5030000000002"/>
    <n v="57460.368000000002"/>
    <n v="8349070.6809999999"/>
    <n v="1974803.6740000001"/>
    <n v="287228.29499999998"/>
  </r>
  <r>
    <s v="SUB"/>
    <s v="COAL"/>
    <x v="0"/>
    <n v="50089741.541000001"/>
    <x v="360"/>
    <n v="1456.4960000000001"/>
    <n v="16942.216"/>
    <n v="5253412.1950000003"/>
    <n v="1224996.598"/>
    <n v="178191.23699999999"/>
  </r>
  <r>
    <s v="SUB"/>
    <s v="COAL"/>
    <x v="0"/>
    <n v="29056595.458999999"/>
    <x v="361"/>
    <n v="1065.866"/>
    <n v="709.09699999999998"/>
    <n v="2981204.2170000002"/>
    <n v="674433.41200000001"/>
    <n v="98095.385999999999"/>
  </r>
  <r>
    <s v="LIG"/>
    <s v="COAL"/>
    <x v="1"/>
    <n v="50910711.392999999"/>
    <x v="362"/>
    <n v="1803.1869999999999"/>
    <n v="2915.6729999999998"/>
    <n v="5542647.585"/>
    <n v="1302440.0689999999"/>
    <n v="189435.092"/>
  </r>
  <r>
    <s v="SUB"/>
    <s v="COAL"/>
    <x v="0"/>
    <n v="63589422.302000001"/>
    <x v="363"/>
    <n v="2240.7620000000002"/>
    <n v="15468.022000000001"/>
    <n v="6664795.4610000001"/>
    <n v="1464380.77"/>
    <n v="212983.75700000001"/>
  </r>
  <r>
    <s v="SUB"/>
    <s v="COAL"/>
    <x v="0"/>
    <n v="96862936.625"/>
    <x v="364"/>
    <n v="1934.2139999999999"/>
    <n v="1238.1300000000001"/>
    <n v="9938135.1500000004"/>
    <n v="2169146.5789999999"/>
    <n v="315503.353"/>
  </r>
  <r>
    <s v="SUB"/>
    <s v="COAL"/>
    <x v="0"/>
    <n v="63395867.924999997"/>
    <x v="365"/>
    <n v="1197.826"/>
    <n v="15893.502"/>
    <n v="6504419.5999999996"/>
    <n v="1411930.7479999999"/>
    <n v="205367.17"/>
  </r>
  <r>
    <s v="LIG"/>
    <s v="COAL"/>
    <x v="1"/>
    <n v="116661180.892"/>
    <x v="366"/>
    <n v="5374.0690000000004"/>
    <n v="27862.398000000001"/>
    <n v="12698869.872"/>
    <n v="3013646.4640000002"/>
    <n v="438331.48"/>
  </r>
  <r>
    <s v="LIG"/>
    <s v="COAL"/>
    <x v="1"/>
    <n v="149146008.79300001"/>
    <x v="367"/>
    <n v="5307.9570000000003"/>
    <n v="53655.578999999998"/>
    <n v="16237528.888"/>
    <n v="3697665.8960000002"/>
    <n v="537903.96400000004"/>
  </r>
  <r>
    <s v="SUB"/>
    <s v="COAL"/>
    <x v="0"/>
    <n v="72174008.503999993"/>
    <x v="368"/>
    <n v="3157.415"/>
    <n v="20438.312999999998"/>
    <n v="7857585.7719999999"/>
    <n v="1782747.5619999999"/>
    <n v="259378.33600000001"/>
  </r>
  <r>
    <s v="LIG"/>
    <s v="COAL"/>
    <x v="1"/>
    <n v="129581135.88600001"/>
    <x v="369"/>
    <n v="2120.4070000000002"/>
    <n v="7404.3440000000001"/>
    <n v="14100043.041999999"/>
    <n v="3136483.523"/>
    <n v="456165.51299999998"/>
  </r>
  <r>
    <s v="SUB"/>
    <s v="COAL"/>
    <x v="0"/>
    <n v="35062043.255000003"/>
    <x v="370"/>
    <n v="3528.2449999999999"/>
    <n v="3505.739"/>
    <n v="3677305.7489999998"/>
    <n v="805417.54500000004"/>
    <n v="117175.223"/>
  </r>
  <r>
    <s v="SUB"/>
    <s v="COAL"/>
    <x v="0"/>
    <n v="103519383.263"/>
    <x v="371"/>
    <n v="2400.625"/>
    <n v="803.447"/>
    <n v="10857119.699999999"/>
    <n v="2409494.1669999999"/>
    <n v="350512.64600000001"/>
  </r>
  <r>
    <s v="LIG"/>
    <s v="COAL"/>
    <x v="1"/>
    <n v="26441223.774999999"/>
    <x v="372"/>
    <n v="1331.8720000000001"/>
    <n v="6863.9489999999996"/>
    <n v="2878655.0249999999"/>
    <n v="606505.95900000003"/>
    <n v="88228.841"/>
  </r>
  <r>
    <s v="LIG"/>
    <s v="COAL"/>
    <x v="1"/>
    <n v="47181711.600000001"/>
    <x v="373"/>
    <n v="672.45299999999997"/>
    <n v="21937.647000000001"/>
    <n v="5136676.4069999997"/>
    <n v="1171440.594"/>
    <n v="170416.79800000001"/>
  </r>
  <r>
    <s v="LIG"/>
    <s v="COAL"/>
    <x v="1"/>
    <n v="41015587.751000002"/>
    <x v="374"/>
    <n v="532.22400000000005"/>
    <n v="2259.7139999999999"/>
    <n v="4463062.2709999997"/>
    <n v="1096228.3330000001"/>
    <n v="159478.71400000001"/>
  </r>
  <r>
    <s v="SUB"/>
    <s v="COAL"/>
    <x v="0"/>
    <n v="67629283.938999996"/>
    <x v="375"/>
    <n v="675.61800000000005"/>
    <n v="2647.6709999999998"/>
    <n v="7084622.25"/>
    <n v="1447771.6429999999"/>
    <n v="210584.96599999999"/>
  </r>
  <r>
    <s v="SUB"/>
    <s v="COAL"/>
    <x v="0"/>
    <n v="65574643.567000002"/>
    <x v="376"/>
    <n v="1948.2190000000001"/>
    <n v="16758.508000000002"/>
    <n v="6876844.2170000002"/>
    <n v="1647594.49"/>
    <n v="239595.68700000001"/>
  </r>
  <r>
    <s v="LIG"/>
    <s v="COAL"/>
    <x v="1"/>
    <n v="26976391.206"/>
    <x v="377"/>
    <n v="923.17899999999997"/>
    <n v="5761.7550000000001"/>
    <n v="2936916.2779999999"/>
    <n v="638296.00399999996"/>
    <n v="92837.307000000001"/>
  </r>
  <r>
    <s v="SUB"/>
    <s v="COAL"/>
    <x v="0"/>
    <n v="170779280.65400001"/>
    <x v="378"/>
    <n v="2348.5569999999998"/>
    <n v="43984.836000000003"/>
    <n v="17645345.102000002"/>
    <n v="357.33"/>
    <n v="35.732999999999997"/>
  </r>
  <r>
    <s v="SUB"/>
    <s v="COAL"/>
    <x v="0"/>
    <n v="85728734.011999995"/>
    <x v="379"/>
    <n v="3579.855"/>
    <n v="18224.652999999998"/>
    <n v="8991227.8379999995"/>
    <n v="2141442.327"/>
    <n v="311551.29700000002"/>
  </r>
  <r>
    <s v="BIT"/>
    <s v="COAL"/>
    <x v="0"/>
    <n v="38640250.024999999"/>
    <x v="380"/>
    <n v="2778.837"/>
    <n v="1390.1489999999999"/>
    <n v="3964490.8"/>
    <n v="874343.76899999997"/>
    <n v="127185.958"/>
  </r>
  <r>
    <s v="BIT"/>
    <s v="COAL"/>
    <x v="0"/>
    <n v="14102928.779999999"/>
    <x v="381"/>
    <n v="1382.768"/>
    <n v="9240.8760000000002"/>
    <n v="1446963.16"/>
    <n v="352476.57799999998"/>
    <n v="51272.642"/>
  </r>
  <r>
    <s v="BIT"/>
    <s v="COAL"/>
    <x v="0"/>
    <n v="93566902.976999998"/>
    <x v="382"/>
    <n v="4561.6930000000002"/>
    <n v="3938.6019999999999"/>
    <n v="9599958.307"/>
    <n v="2241611.852"/>
    <n v="326080.37"/>
  </r>
  <r>
    <s v="BIT"/>
    <s v="COAL"/>
    <x v="0"/>
    <n v="62201838.447999999"/>
    <x v="383"/>
    <n v="3027.87"/>
    <n v="2478.4229999999998"/>
    <n v="6381909.9210000001"/>
    <n v="1540703.835"/>
    <n v="224114.18299999999"/>
  </r>
  <r>
    <s v="BIT"/>
    <s v="COAL"/>
    <x v="0"/>
    <n v="120691228.90000001"/>
    <x v="384"/>
    <n v="10696.669"/>
    <n v="4368.9359999999997"/>
    <n v="12382922.75"/>
    <n v="2870521.3390000002"/>
    <n v="417561.82699999999"/>
  </r>
  <r>
    <s v="BIT"/>
    <s v="COAL"/>
    <x v="0"/>
    <n v="6768587.2170000002"/>
    <x v="385"/>
    <n v="643.29200000000003"/>
    <n v="1248.1679999999999"/>
    <n v="576211.73699999996"/>
    <n v="129766.024"/>
    <n v="18823.413"/>
  </r>
  <r>
    <s v="WC"/>
    <s v="COAL"/>
    <x v="0"/>
    <n v="5292498.17"/>
    <x v="386"/>
    <n v="143.02099999999999"/>
    <n v="6435.8140000000003"/>
    <n v="557092.59900000005"/>
    <n v="12337.42"/>
    <n v="18451.867999999999"/>
  </r>
  <r>
    <s v="BIT"/>
    <s v="COAL"/>
    <x v="0"/>
    <n v="8780934.4279999994"/>
    <x v="387"/>
    <n v="159.97800000000001"/>
    <n v="392.59399999999999"/>
    <n v="904048.54099999997"/>
    <n v="215269.48"/>
    <n v="31336.274000000001"/>
  </r>
  <r>
    <s v="BIT"/>
    <s v="COAL"/>
    <x v="0"/>
    <n v="97713.994000000006"/>
    <x v="388"/>
    <n v="24.734000000000002"/>
    <n v="3.5999999999999997E-2"/>
    <n v="8862.2980000000007"/>
    <n v="17991.719000000001"/>
    <n v="2605.7190000000001"/>
  </r>
  <r>
    <s v="BIT"/>
    <s v="COAL"/>
    <x v="0"/>
    <n v="15287458.911"/>
    <x v="389"/>
    <n v="676.46"/>
    <n v="10217.653"/>
    <n v="1568492.557"/>
    <n v="373240.24900000001"/>
    <n v="54470.341999999997"/>
  </r>
  <r>
    <s v="BIT"/>
    <s v="COAL"/>
    <x v="0"/>
    <n v="85547400.150999993"/>
    <x v="390"/>
    <n v="1166.548"/>
    <n v="2181.5050000000001"/>
    <n v="7880901.9630000005"/>
    <n v="1631783.66"/>
    <n v="235624.47500000001"/>
  </r>
  <r>
    <s v="BIT"/>
    <s v="COAL"/>
    <x v="0"/>
    <n v="7521341.54"/>
    <x v="391"/>
    <n v="245.70099999999999"/>
    <n v="3301.8530000000001"/>
    <n v="788834.10900000005"/>
    <n v="197202.424"/>
    <n v="28698.429"/>
  </r>
  <r>
    <s v="BIT"/>
    <s v="COAL"/>
    <x v="0"/>
    <n v="60379817.563000001"/>
    <x v="392"/>
    <n v="3349.3380000000002"/>
    <n v="2083.3490000000002"/>
    <n v="6194974.0839999998"/>
    <n v="1379085.5279999999"/>
    <n v="200615.13800000001"/>
  </r>
  <r>
    <s v="BIT"/>
    <s v="COAL"/>
    <x v="0"/>
    <n v="1842230.7120000001"/>
    <x v="393"/>
    <n v="115.301"/>
    <n v="636.84799999999996"/>
    <n v="189010.785"/>
    <n v="16458.343000000001"/>
    <n v="2393.9409999999998"/>
  </r>
  <r>
    <s v="BIT"/>
    <s v="COAL"/>
    <x v="0"/>
    <n v="1607560.4480000001"/>
    <x v="394"/>
    <n v="54.405999999999999"/>
    <n v="505.17599999999999"/>
    <n v="164936.13200000001"/>
    <n v="38416.989000000001"/>
    <n v="5587.9260000000004"/>
  </r>
  <r>
    <s v="BIT"/>
    <s v="COAL"/>
    <x v="0"/>
    <n v="1040031.142"/>
    <x v="395"/>
    <n v="26.05"/>
    <n v="679.65899999999999"/>
    <n v="109076.62300000001"/>
    <n v="23378.713"/>
    <n v="3414.125"/>
  </r>
  <r>
    <s v="BIT"/>
    <s v="COAL"/>
    <x v="0"/>
    <n v="6395845.1279999996"/>
    <x v="396"/>
    <n v="211.994"/>
    <n v="371.00900000000001"/>
    <n v="656213.68900000001"/>
    <n v="133866.45300000001"/>
    <n v="19486.859"/>
  </r>
  <r>
    <s v="BIT"/>
    <s v="COAL"/>
    <x v="0"/>
    <m/>
    <x v="13"/>
    <m/>
    <m/>
    <m/>
    <m/>
    <m/>
  </r>
  <r>
    <s v="BIT"/>
    <s v="COAL"/>
    <x v="0"/>
    <n v="40595.794999999998"/>
    <x v="397"/>
    <n v="0"/>
    <n v="26.026"/>
    <n v="4175.17"/>
    <n v="980.83500000000004"/>
    <n v="142.74199999999999"/>
  </r>
  <r>
    <s v="BIT"/>
    <s v="COAL"/>
    <x v="0"/>
    <n v="135919.18"/>
    <x v="0"/>
    <n v="0"/>
    <n v="165.23599999999999"/>
    <n v="13973.755999999999"/>
    <n v="3279.6579999999999"/>
    <n v="477.37900000000002"/>
  </r>
  <r>
    <s v="BIT"/>
    <s v="COAL"/>
    <x v="0"/>
    <n v="1834837.0519999999"/>
    <x v="398"/>
    <n v="99.417000000000002"/>
    <n v="80.016000000000005"/>
    <n v="188251.92499999999"/>
    <n v="39377.358999999997"/>
    <n v="5727.616"/>
  </r>
  <r>
    <s v="BIT"/>
    <s v="COAL"/>
    <x v="0"/>
    <n v="35625834.805"/>
    <x v="399"/>
    <n v="481.995"/>
    <n v="150.41200000000001"/>
    <n v="3591931.2680000002"/>
    <n v="864122.49800000002"/>
    <n v="125105.39599999999"/>
  </r>
  <r>
    <s v="BIT"/>
    <s v="COAL"/>
    <x v="0"/>
    <n v="188128.43900000001"/>
    <x v="400"/>
    <n v="13.536"/>
    <n v="116.934"/>
    <n v="19368.922999999999"/>
    <n v="3758.31"/>
    <n v="544.44000000000005"/>
  </r>
  <r>
    <s v="BIT"/>
    <s v="COAL"/>
    <x v="0"/>
    <m/>
    <x v="13"/>
    <m/>
    <m/>
    <m/>
    <m/>
    <m/>
  </r>
  <r>
    <s v="BIT"/>
    <s v="COAL"/>
    <x v="0"/>
    <n v="10690682.547"/>
    <x v="401"/>
    <n v="766.04899999999998"/>
    <n v="9753.2160000000003"/>
    <n v="1053354.7720000001"/>
    <n v="243170.486"/>
    <n v="35961.786999999997"/>
  </r>
  <r>
    <s v="SUB"/>
    <s v="COAL"/>
    <x v="0"/>
    <n v="77647432.737000003"/>
    <x v="402"/>
    <n v="2673.444"/>
    <n v="3036.8339999999998"/>
    <n v="8143658.0269999998"/>
    <n v="1791270.2320000001"/>
    <n v="260579.88099999999"/>
  </r>
  <r>
    <s v="BIT"/>
    <s v="COAL"/>
    <x v="0"/>
    <m/>
    <x v="13"/>
    <m/>
    <m/>
    <m/>
    <m/>
    <m/>
  </r>
  <r>
    <s v="BIT"/>
    <s v="COAL"/>
    <x v="0"/>
    <n v="846638.70700000005"/>
    <x v="403"/>
    <n v="19.355"/>
    <n v="474.20600000000002"/>
    <n v="88794.357000000004"/>
    <n v="20810.431"/>
    <n v="3032.1840000000002"/>
  </r>
  <r>
    <s v="SUB"/>
    <s v="COAL"/>
    <x v="0"/>
    <n v="1294366.1170000001"/>
    <x v="404"/>
    <n v="301.18599999999998"/>
    <n v="1485.5239999999999"/>
    <n v="120664.735"/>
    <n v="40757.527000000002"/>
    <n v="5810.2619999999997"/>
  </r>
  <r>
    <s v="SUB"/>
    <s v="COAL"/>
    <x v="0"/>
    <n v="57082050.608999997"/>
    <x v="405"/>
    <n v="1358.211"/>
    <n v="7856.2920000000004"/>
    <n v="5986765.5389999999"/>
    <n v="1287850.82"/>
    <n v="187349.13800000001"/>
  </r>
  <r>
    <s v="SUB"/>
    <s v="COAL"/>
    <x v="0"/>
    <n v="40553455.391000003"/>
    <x v="406"/>
    <n v="703.21100000000001"/>
    <n v="10665.44"/>
    <n v="4253244.9069999997"/>
    <n v="980656.65"/>
    <n v="142702.389"/>
  </r>
  <r>
    <s v="BIT"/>
    <s v="COAL"/>
    <x v="0"/>
    <n v="69337045.553000003"/>
    <x v="407"/>
    <n v="894.50099999999998"/>
    <n v="437.60700000000003"/>
    <n v="7107948.0930000003"/>
    <n v="1520966.031"/>
    <n v="221200.84"/>
  </r>
  <r>
    <s v="SUB"/>
    <s v="COAL"/>
    <x v="0"/>
    <n v="15636806.714"/>
    <x v="408"/>
    <n v="340.709"/>
    <n v="418.608"/>
    <n v="1639984.676"/>
    <n v="406932.098"/>
    <n v="59198.409"/>
  </r>
  <r>
    <s v="BIT"/>
    <s v="COAL"/>
    <x v="0"/>
    <n v="2668554.2659999998"/>
    <x v="409"/>
    <n v="281.84699999999998"/>
    <n v="2015.645"/>
    <n v="282927.42099999997"/>
    <n v="47869.292000000001"/>
    <n v="7296.5680000000002"/>
  </r>
  <r>
    <s v="SUB"/>
    <s v="COAL"/>
    <x v="0"/>
    <n v="15892812.48"/>
    <x v="410"/>
    <n v="849.51099999999997"/>
    <n v="3162.9650000000001"/>
    <n v="1666839.152"/>
    <n v="373304.78700000001"/>
    <n v="54310.35"/>
  </r>
  <r>
    <s v="BIT"/>
    <s v="COAL"/>
    <x v="0"/>
    <n v="1012443.955"/>
    <x v="411"/>
    <n v="98.156000000000006"/>
    <n v="913.95699999999999"/>
    <n v="51174.838000000003"/>
    <n v="18994.937999999998"/>
    <n v="4228.6030000000001"/>
  </r>
  <r>
    <s v="SUB"/>
    <s v="COAL"/>
    <x v="0"/>
    <n v="14180070.409"/>
    <x v="412"/>
    <n v="724.20600000000002"/>
    <n v="3513.297"/>
    <n v="1487205.311"/>
    <n v="286699.739"/>
    <n v="41587.9"/>
  </r>
  <r>
    <s v="BIT"/>
    <s v="COAL"/>
    <x v="0"/>
    <m/>
    <x v="13"/>
    <m/>
    <m/>
    <m/>
    <m/>
    <m/>
  </r>
  <r>
    <s v="SUB"/>
    <s v="COAL"/>
    <x v="0"/>
    <n v="74423972.921000004"/>
    <x v="413"/>
    <n v="1128.684"/>
    <n v="1310.123"/>
    <n v="7802674.9160000002"/>
    <n v="1710959.858"/>
    <n v="248843.87"/>
  </r>
  <r>
    <s v="SUB"/>
    <s v="COAL"/>
    <x v="0"/>
    <n v="10800590.404999999"/>
    <x v="414"/>
    <n v="549.98"/>
    <n v="2476.3960000000002"/>
    <n v="1112739.4010000001"/>
    <n v="254973.69699999999"/>
    <n v="37038.322"/>
  </r>
  <r>
    <s v="BIT"/>
    <s v="COAL"/>
    <x v="0"/>
    <n v="328384.74599999998"/>
    <x v="415"/>
    <n v="0.42599999999999999"/>
    <n v="236.751"/>
    <n v="29053.949000000001"/>
    <n v="5601.7520000000004"/>
    <n v="808.91700000000003"/>
  </r>
  <r>
    <s v="SUB"/>
    <s v="COAL"/>
    <x v="0"/>
    <n v="50103865.112000003"/>
    <x v="416"/>
    <n v="781.52200000000005"/>
    <n v="67.572999999999993"/>
    <n v="5251788.2869999995"/>
    <n v="1053040.166"/>
    <n v="153139.63500000001"/>
  </r>
  <r>
    <s v="BIT"/>
    <s v="COAL"/>
    <x v="0"/>
    <n v="5443229.0089999996"/>
    <x v="417"/>
    <n v="173.928"/>
    <n v="1754.693"/>
    <n v="514910.31800000003"/>
    <n v="96949.061000000002"/>
    <n v="13980.597"/>
  </r>
  <r>
    <s v="BIT"/>
    <s v="COAL"/>
    <x v="0"/>
    <n v="11178.519"/>
    <x v="418"/>
    <n v="0.53100000000000003"/>
    <n v="7.5970000000000004"/>
    <n v="1143.241"/>
    <n v="148.46"/>
    <n v="20.948"/>
  </r>
  <r>
    <s v="SUB"/>
    <s v="COAL"/>
    <x v="0"/>
    <n v="47323222.104999997"/>
    <x v="419"/>
    <n v="802.39300000000003"/>
    <n v="5520.4849999999997"/>
    <n v="4957550.1040000003"/>
    <n v="1211805.29"/>
    <n v="176234.03400000001"/>
  </r>
  <r>
    <s v="SUB"/>
    <s v="COAL"/>
    <x v="0"/>
    <m/>
    <x v="13"/>
    <m/>
    <m/>
    <m/>
    <m/>
    <m/>
  </r>
  <r>
    <s v="BIT"/>
    <s v="COAL"/>
    <x v="0"/>
    <m/>
    <x v="13"/>
    <m/>
    <m/>
    <m/>
    <m/>
    <m/>
  </r>
  <r>
    <s v="BIT"/>
    <s v="COAL"/>
    <x v="0"/>
    <n v="3429940.926"/>
    <x v="420"/>
    <n v="303.88900000000001"/>
    <m/>
    <n v="351911.19900000002"/>
    <n v="76944.630999999994"/>
    <n v="11173.769"/>
  </r>
  <r>
    <s v="BIT"/>
    <s v="COAL"/>
    <x v="0"/>
    <n v="2105251.145"/>
    <x v="421"/>
    <n v="115.59399999999999"/>
    <n v="1314.3140000000001"/>
    <n v="216695.07399999999"/>
    <n v="51027.997000000003"/>
    <n v="7422.1350000000002"/>
  </r>
  <r>
    <s v="BIT"/>
    <s v="COAL"/>
    <x v="0"/>
    <n v="63574612.548"/>
    <x v="422"/>
    <n v="3790.2809999999999"/>
    <n v="4585.7619999999997"/>
    <n v="6667693.767"/>
    <n v="1529519.26"/>
    <n v="222529.43400000001"/>
  </r>
  <r>
    <s v="WC"/>
    <s v="COAL"/>
    <x v="0"/>
    <n v="8936674.2719999999"/>
    <x v="423"/>
    <n v="738.85199999999998"/>
    <n v="2035.056"/>
    <n v="916898.26"/>
    <n v="16747.397000000001"/>
    <n v="25083.52"/>
  </r>
  <r>
    <s v="BIT"/>
    <s v="COAL"/>
    <x v="0"/>
    <n v="122823706.376"/>
    <x v="424"/>
    <n v="9741.4580000000005"/>
    <n v="16322.393"/>
    <n v="12601714.361"/>
    <n v="3130110.9079999998"/>
    <n v="455271.505"/>
  </r>
  <r>
    <s v="BIT"/>
    <s v="COAL"/>
    <x v="0"/>
    <n v="129010364.84999999"/>
    <x v="425"/>
    <n v="1656.8119999999999"/>
    <n v="6172.1580000000004"/>
    <n v="13443687.217"/>
    <n v="3228951.858"/>
    <n v="469860.63900000002"/>
  </r>
  <r>
    <s v="BIT"/>
    <s v="COAL"/>
    <x v="0"/>
    <n v="13774721.115"/>
    <x v="426"/>
    <n v="1081.019"/>
    <n v="14780.737999999999"/>
    <n v="1437511.2069999999"/>
    <n v="270899.70899999997"/>
    <n v="39416.311000000002"/>
  </r>
  <r>
    <s v="BIT"/>
    <s v="COAL"/>
    <x v="0"/>
    <n v="15842421.612"/>
    <x v="427"/>
    <n v="1064.1569999999999"/>
    <n v="10714.504000000001"/>
    <n v="1661531.3370000001"/>
    <n v="392865.57500000001"/>
    <n v="57149.739000000001"/>
  </r>
  <r>
    <s v="BIT"/>
    <s v="COAL"/>
    <x v="0"/>
    <n v="36003081.717"/>
    <x v="428"/>
    <n v="408.18099999999998"/>
    <n v="1466.3409999999999"/>
    <n v="3693918.355"/>
    <n v="819247.34100000001"/>
    <n v="119140.306"/>
  </r>
  <r>
    <s v="BIT"/>
    <s v="COAL"/>
    <x v="0"/>
    <n v="82504595.864999995"/>
    <x v="429"/>
    <n v="1474.7049999999999"/>
    <n v="4457.9449999999997"/>
    <n v="8614236.1290000007"/>
    <n v="2011299.7649999999"/>
    <n v="292638.92"/>
  </r>
  <r>
    <s v="WC"/>
    <s v="COAL"/>
    <x v="0"/>
    <n v="3151742.3"/>
    <x v="430"/>
    <n v="221.21899999999999"/>
    <n v="481.185"/>
    <n v="331843.72200000001"/>
    <n v="10255.179"/>
    <n v="10276.486000000001"/>
  </r>
  <r>
    <s v="BIT"/>
    <s v="COAL"/>
    <x v="0"/>
    <n v="100584284.19"/>
    <x v="431"/>
    <n v="1508.1980000000001"/>
    <n v="3970.337"/>
    <n v="10319949.794"/>
    <n v="2400353.0529999998"/>
    <n v="349186.65100000001"/>
  </r>
  <r>
    <s v="BIT"/>
    <s v="COAL"/>
    <x v="0"/>
    <n v="82991220.333000004"/>
    <x v="432"/>
    <n v="1378.15"/>
    <n v="4410.2079999999996"/>
    <n v="8674125.4649999999"/>
    <n v="1942303.5830000001"/>
    <n v="282592.34700000001"/>
  </r>
  <r>
    <s v="WC"/>
    <s v="COAL"/>
    <x v="0"/>
    <m/>
    <x v="13"/>
    <m/>
    <m/>
    <m/>
    <m/>
    <m/>
  </r>
  <r>
    <s v="BIT"/>
    <s v="COAL"/>
    <x v="0"/>
    <n v="13997727.848999999"/>
    <x v="433"/>
    <n v="590.77300000000002"/>
    <n v="10649.662"/>
    <n v="1468082.1510000001"/>
    <n v="363454.63099999999"/>
    <n v="52889.01"/>
  </r>
  <r>
    <s v="BIT"/>
    <s v="COAL"/>
    <x v="0"/>
    <n v="81568069.172999993"/>
    <x v="434"/>
    <n v="5460.9840000000004"/>
    <n v="13737.26"/>
    <n v="8554844.1140000001"/>
    <n v="2137503.8760000002"/>
    <n v="310893.22600000002"/>
  </r>
  <r>
    <s v="BIT"/>
    <s v="COAL"/>
    <x v="0"/>
    <m/>
    <x v="13"/>
    <m/>
    <m/>
    <m/>
    <m/>
    <m/>
  </r>
  <r>
    <s v="BIT"/>
    <s v="COAL"/>
    <x v="0"/>
    <m/>
    <x v="13"/>
    <m/>
    <m/>
    <m/>
    <m/>
    <m/>
  </r>
  <r>
    <s v="SUB"/>
    <s v="COAL"/>
    <x v="0"/>
    <n v="57328220.971000001"/>
    <x v="435"/>
    <n v="2992.3159999999998"/>
    <n v="7691.3789999999999"/>
    <n v="6012577.9639999997"/>
    <n v="1411672.953"/>
    <n v="205368.74100000001"/>
  </r>
  <r>
    <s v="SUB"/>
    <s v="COAL"/>
    <x v="0"/>
    <n v="34663849.667999998"/>
    <x v="436"/>
    <n v="275.96699999999998"/>
    <n v="884.06600000000003"/>
    <n v="3635543.1069999998"/>
    <n v="830300.81299999997"/>
    <n v="120759.55499999999"/>
  </r>
  <r>
    <s v="SUB"/>
    <s v="COAL"/>
    <x v="0"/>
    <n v="1927432.432"/>
    <x v="437"/>
    <n v="102.188"/>
    <n v="227.095"/>
    <n v="198615.859"/>
    <n v="43325.667000000001"/>
    <n v="6286.3869999999997"/>
  </r>
  <r>
    <s v="BIT"/>
    <s v="COAL"/>
    <x v="0"/>
    <n v="1283195.2749999999"/>
    <x v="438"/>
    <n v="82.337000000000003"/>
    <n v="637.34100000000001"/>
    <n v="120121.87300000001"/>
    <n v="24933.077000000001"/>
    <n v="3613.8510000000001"/>
  </r>
  <r>
    <s v="SUB"/>
    <s v="COAL"/>
    <x v="0"/>
    <n v="141086695.87900001"/>
    <x v="439"/>
    <n v="6144.7349999999997"/>
    <n v="10724.799000000001"/>
    <n v="14797172.903999999"/>
    <n v="3494612.6630000002"/>
    <n v="508331.09"/>
  </r>
  <r>
    <s v="SUB"/>
    <s v="COAL"/>
    <x v="0"/>
    <n v="115483440.26899999"/>
    <x v="440"/>
    <n v="3526.7080000000001"/>
    <n v="7949.9719999999998"/>
    <n v="12111895.411"/>
    <n v="2488689.0440000002"/>
    <n v="362060.027"/>
  </r>
  <r>
    <s v="BIT"/>
    <s v="COAL"/>
    <x v="0"/>
    <m/>
    <x v="13"/>
    <m/>
    <m/>
    <m/>
    <m/>
    <m/>
  </r>
  <r>
    <s v="SUB"/>
    <s v="COAL"/>
    <x v="0"/>
    <n v="52760028.291000001"/>
    <x v="441"/>
    <n v="2291.4430000000002"/>
    <n v="6145.3680000000004"/>
    <n v="5530034.7209999999"/>
    <n v="1286202.764"/>
    <n v="187076.057"/>
  </r>
  <r>
    <s v="SUB"/>
    <s v="COAL"/>
    <x v="0"/>
    <n v="414144.04"/>
    <x v="442"/>
    <n v="0"/>
    <n v="194.672"/>
    <n v="44112.447"/>
    <n v="9918.7180000000008"/>
    <n v="1445.2719999999999"/>
  </r>
  <r>
    <s v="SUB"/>
    <s v="COAL"/>
    <x v="0"/>
    <n v="7500966.2970000003"/>
    <x v="443"/>
    <n v="223.941"/>
    <n v="356.99400000000003"/>
    <n v="781786.82400000002"/>
    <n v="171131.99299999999"/>
    <n v="24875.967000000001"/>
  </r>
  <r>
    <s v="SUB"/>
    <s v="COAL"/>
    <x v="0"/>
    <n v="0"/>
    <x v="0"/>
    <n v="0"/>
    <n v="0"/>
    <n v="0"/>
    <n v="0"/>
    <n v="0"/>
  </r>
  <r>
    <s v="WC"/>
    <s v="COAL"/>
    <x v="0"/>
    <m/>
    <x v="13"/>
    <m/>
    <m/>
    <m/>
    <m/>
    <m/>
  </r>
  <r>
    <s v="SUB"/>
    <s v="COAL"/>
    <x v="0"/>
    <n v="32797.389000000003"/>
    <x v="444"/>
    <n v="0.95699999999999996"/>
    <n v="7.125"/>
    <n v="3507.5569999999998"/>
    <n v="434.63200000000001"/>
    <n v="61.58"/>
  </r>
  <r>
    <s v="SUB"/>
    <s v="COAL"/>
    <x v="0"/>
    <n v="8823793.5559999999"/>
    <x v="445"/>
    <n v="257.077"/>
    <n v="347.73899999999998"/>
    <n v="925438.35699999996"/>
    <n v="203071.82"/>
    <n v="29535.615000000002"/>
  </r>
  <r>
    <s v="SUB"/>
    <s v="COAL"/>
    <x v="0"/>
    <n v="8142020.2029999997"/>
    <x v="446"/>
    <n v="106.23"/>
    <n v="192.79599999999999"/>
    <n v="853938.63100000005"/>
    <n v="202555.50099999999"/>
    <n v="29460.952000000001"/>
  </r>
  <r>
    <s v="SUB"/>
    <s v="COAL"/>
    <x v="0"/>
    <n v="9400844.7799999993"/>
    <x v="447"/>
    <n v="78.843999999999994"/>
    <n v="254.27500000000001"/>
    <n v="985958.353"/>
    <n v="233359.87"/>
    <n v="33942.000999999997"/>
  </r>
  <r>
    <s v="SUB"/>
    <s v="COAL"/>
    <x v="0"/>
    <n v="32087539.881999999"/>
    <x v="448"/>
    <n v="1303.953"/>
    <n v="2374.3969999999999"/>
    <n v="3365339.4819999998"/>
    <n v="754007.64599999995"/>
    <n v="109681.71799999999"/>
  </r>
</pivotCacheRecords>
</file>

<file path=xl/pivotCache/pivotCacheRecords2.xml><?xml version="1.0" encoding="utf-8"?>
<pivotCacheRecords xmlns="http://schemas.openxmlformats.org/spreadsheetml/2006/main" xmlns:r="http://schemas.openxmlformats.org/officeDocument/2006/relationships" count="10634">
  <r>
    <n v="2016"/>
    <s v="BIT"/>
    <s v="Coal"/>
    <n v="134359"/>
    <n v="21.154"/>
    <n v="2842230.2859999998"/>
    <n v="0.53"/>
    <n v="6.4"/>
    <n v="859897.60000000009"/>
    <x v="0"/>
  </r>
  <r>
    <n v="2016"/>
    <s v="BIT"/>
    <s v="Coal"/>
    <n v="20493"/>
    <n v="23.623999999999999"/>
    <n v="484126.63199999998"/>
    <n v="0.69"/>
    <n v="15.5"/>
    <n v="317641.5"/>
    <x v="0"/>
  </r>
  <r>
    <n v="2016"/>
    <s v="BIT"/>
    <s v="Coal"/>
    <n v="129365"/>
    <n v="23.58"/>
    <n v="3050426.6999999997"/>
    <n v="1.18"/>
    <n v="14"/>
    <n v="1811110"/>
    <x v="0"/>
  </r>
  <r>
    <n v="2016"/>
    <s v="BIT"/>
    <s v="Coal"/>
    <n v="7633"/>
    <n v="23.814"/>
    <n v="181772.26199999999"/>
    <n v="1.95"/>
    <n v="13.3"/>
    <n v="101518.90000000001"/>
    <x v="0"/>
  </r>
  <r>
    <n v="2016"/>
    <s v="BIT"/>
    <s v="Coal"/>
    <n v="63347"/>
    <n v="23.192"/>
    <n v="1469143.6240000001"/>
    <n v="2.4700000000000002"/>
    <n v="8.8000000000000007"/>
    <n v="557453.60000000009"/>
    <x v="0"/>
  </r>
  <r>
    <n v="2016"/>
    <s v="BIT"/>
    <s v="Coal"/>
    <n v="52804"/>
    <n v="23.686"/>
    <n v="1250715.544"/>
    <n v="2.7"/>
    <n v="7.9"/>
    <n v="417151.60000000003"/>
    <x v="0"/>
  </r>
  <r>
    <n v="2016"/>
    <s v="BIT"/>
    <s v="Coal"/>
    <n v="28457"/>
    <n v="23.86"/>
    <n v="678984.02"/>
    <n v="1.59"/>
    <n v="13.6"/>
    <n v="387015.2"/>
    <x v="0"/>
  </r>
  <r>
    <n v="2016"/>
    <s v="BIT"/>
    <s v="Coal"/>
    <n v="10564"/>
    <n v="23.584"/>
    <n v="249141.37599999999"/>
    <n v="2.84"/>
    <n v="8.3000000000000007"/>
    <n v="87681.200000000012"/>
    <x v="0"/>
  </r>
  <r>
    <n v="2016"/>
    <s v="BIT"/>
    <s v="Coal"/>
    <n v="6775"/>
    <n v="24.878"/>
    <n v="168548.45"/>
    <n v="0.52"/>
    <n v="7.5"/>
    <n v="50812.5"/>
    <x v="0"/>
  </r>
  <r>
    <n v="2016"/>
    <s v="BIT"/>
    <s v="Coal"/>
    <n v="3166"/>
    <n v="24.742000000000001"/>
    <n v="78333.172000000006"/>
    <n v="1.1599999999999999"/>
    <n v="12.5"/>
    <n v="39575"/>
    <x v="0"/>
  </r>
  <r>
    <n v="2016"/>
    <s v="BIT"/>
    <s v="Coal"/>
    <n v="10700"/>
    <n v="24.58"/>
    <n v="263006"/>
    <n v="0.83"/>
    <n v="11.7"/>
    <n v="125189.99999999999"/>
    <x v="0"/>
  </r>
  <r>
    <n v="2016"/>
    <s v="LIG"/>
    <s v="Coal"/>
    <n v="206994"/>
    <n v="13.664"/>
    <n v="2828366.0159999998"/>
    <n v="0.46"/>
    <n v="14.2"/>
    <n v="2939314.8"/>
    <x v="1"/>
  </r>
  <r>
    <n v="2016"/>
    <s v="LIG"/>
    <s v="Coal"/>
    <n v="78992"/>
    <n v="13.236000000000001"/>
    <n v="1045538.1120000001"/>
    <n v="0.67"/>
    <n v="16.600000000000001"/>
    <n v="1311267.2000000002"/>
    <x v="1"/>
  </r>
  <r>
    <n v="2016"/>
    <s v="SUB"/>
    <s v="Coal"/>
    <n v="79009"/>
    <n v="16.678000000000001"/>
    <n v="1317712.102"/>
    <n v="0.28000000000000003"/>
    <n v="4.7"/>
    <n v="371342.3"/>
    <x v="0"/>
  </r>
  <r>
    <n v="2016"/>
    <s v="SUB"/>
    <s v="Coal"/>
    <n v="75609"/>
    <n v="17.91"/>
    <n v="1354157.19"/>
    <n v="0.93"/>
    <n v="17.8"/>
    <n v="1345840.2"/>
    <x v="0"/>
  </r>
  <r>
    <n v="2016"/>
    <s v="SUB"/>
    <s v="Coal"/>
    <n v="165337"/>
    <n v="18.14"/>
    <n v="2999213.18"/>
    <n v="0.89"/>
    <n v="16.7"/>
    <n v="2761127.9"/>
    <x v="0"/>
  </r>
  <r>
    <n v="2016"/>
    <s v="SUB"/>
    <s v="Coal"/>
    <n v="15079"/>
    <n v="17.398"/>
    <n v="262344.44199999998"/>
    <n v="0.19"/>
    <n v="4.5999999999999996"/>
    <n v="69363.399999999994"/>
    <x v="0"/>
  </r>
  <r>
    <n v="2016"/>
    <s v="BIT"/>
    <s v="Coal"/>
    <n v="39045"/>
    <n v="24.78"/>
    <n v="967535.10000000009"/>
    <n v="1.74"/>
    <n v="11"/>
    <n v="429495"/>
    <x v="0"/>
  </r>
  <r>
    <n v="2016"/>
    <s v="BIT"/>
    <s v="Coal"/>
    <n v="63626"/>
    <n v="25.75"/>
    <n v="1638369.5"/>
    <n v="2.46"/>
    <n v="7.7"/>
    <n v="489920.2"/>
    <x v="0"/>
  </r>
  <r>
    <n v="2016"/>
    <s v="BIT"/>
    <s v="Coal"/>
    <n v="51349"/>
    <n v="26.35"/>
    <n v="1353046.1500000001"/>
    <n v="1.79"/>
    <n v="7.2"/>
    <n v="369712.8"/>
    <x v="0"/>
  </r>
  <r>
    <n v="2016"/>
    <s v="BIT"/>
    <s v="Coal"/>
    <n v="90632"/>
    <n v="23.74"/>
    <n v="2151603.6799999997"/>
    <n v="1.56"/>
    <n v="12"/>
    <n v="1087584"/>
    <x v="0"/>
  </r>
  <r>
    <n v="2016"/>
    <s v="BIT"/>
    <s v="Coal"/>
    <n v="105140"/>
    <n v="23.63"/>
    <n v="2484458.1999999997"/>
    <n v="2.65"/>
    <n v="8"/>
    <n v="841120"/>
    <x v="0"/>
  </r>
  <r>
    <n v="2016"/>
    <s v="BIT"/>
    <s v="Coal"/>
    <n v="42978"/>
    <n v="23.56"/>
    <n v="1012561.6799999999"/>
    <n v="2.57"/>
    <n v="8.3000000000000007"/>
    <n v="356717.4"/>
    <x v="0"/>
  </r>
  <r>
    <n v="2016"/>
    <s v="BIT"/>
    <s v="Coal"/>
    <n v="12249"/>
    <n v="24.55"/>
    <n v="300712.95"/>
    <n v="1.05"/>
    <n v="9.9"/>
    <n v="121265.1"/>
    <x v="0"/>
  </r>
  <r>
    <n v="2016"/>
    <s v="BIT"/>
    <s v="Coal"/>
    <n v="20531"/>
    <n v="23.26"/>
    <n v="477551.06000000006"/>
    <n v="2.39"/>
    <n v="8.5"/>
    <n v="174513.5"/>
    <x v="0"/>
  </r>
  <r>
    <n v="2016"/>
    <s v="BIT"/>
    <s v="Coal"/>
    <n v="140996"/>
    <n v="24.88"/>
    <n v="3507980.48"/>
    <n v="3.13"/>
    <n v="6.7"/>
    <n v="944673.20000000007"/>
    <x v="0"/>
  </r>
  <r>
    <n v="2016"/>
    <s v="BIT"/>
    <s v="Coal"/>
    <n v="89588"/>
    <n v="24.28"/>
    <n v="2175196.64"/>
    <n v="2.75"/>
    <n v="7.5"/>
    <n v="671910"/>
    <x v="0"/>
  </r>
  <r>
    <n v="2016"/>
    <s v="SUB"/>
    <s v="Coal"/>
    <n v="55460"/>
    <n v="18.13"/>
    <n v="1005489.7999999999"/>
    <n v="0.88"/>
    <n v="17"/>
    <n v="942820"/>
    <x v="0"/>
  </r>
  <r>
    <n v="2016"/>
    <s v="SUB"/>
    <s v="Coal"/>
    <n v="194437"/>
    <n v="16.48"/>
    <n v="3204321.7600000002"/>
    <n v="0.33"/>
    <n v="5.6"/>
    <n v="1088847.2"/>
    <x v="0"/>
  </r>
  <r>
    <n v="2016"/>
    <s v="SUB"/>
    <s v="Coal"/>
    <n v="32654"/>
    <n v="16.48"/>
    <n v="538137.92000000004"/>
    <n v="0.33"/>
    <n v="5.6"/>
    <n v="182862.4"/>
    <x v="0"/>
  </r>
  <r>
    <n v="2016"/>
    <s v="SUB"/>
    <s v="Coal"/>
    <n v="48088"/>
    <n v="16.48"/>
    <n v="792490.24"/>
    <n v="0.33"/>
    <n v="5.6"/>
    <n v="269292.79999999999"/>
    <x v="0"/>
  </r>
  <r>
    <n v="2016"/>
    <s v="BIT"/>
    <s v="Coal"/>
    <n v="13452"/>
    <n v="21.462"/>
    <n v="288706.82400000002"/>
    <n v="0.82"/>
    <n v="9.6999999999999993"/>
    <n v="130484.4"/>
    <x v="0"/>
  </r>
  <r>
    <n v="2016"/>
    <s v="SUB"/>
    <s v="Coal"/>
    <n v="60830"/>
    <n v="16.8"/>
    <n v="1021944"/>
    <n v="0.36"/>
    <n v="5.2"/>
    <n v="316316"/>
    <x v="0"/>
  </r>
  <r>
    <n v="2016"/>
    <s v="SUB"/>
    <s v="Coal"/>
    <n v="16425"/>
    <n v="17.079999999999998"/>
    <n v="280539"/>
    <n v="0.25"/>
    <n v="4.0999999999999996"/>
    <n v="67342.5"/>
    <x v="0"/>
  </r>
  <r>
    <n v="2016"/>
    <s v="SUB"/>
    <s v="Coal"/>
    <n v="80473"/>
    <n v="16.53"/>
    <n v="1330218.6900000002"/>
    <n v="0.31"/>
    <n v="5.2"/>
    <n v="418459.60000000003"/>
    <x v="0"/>
  </r>
  <r>
    <n v="2016"/>
    <s v="LIG"/>
    <s v="Coal"/>
    <n v="211110"/>
    <n v="13.39"/>
    <n v="2826762.9"/>
    <n v="0.99"/>
    <n v="16.3"/>
    <n v="3441093"/>
    <x v="1"/>
  </r>
  <r>
    <n v="2016"/>
    <s v="SUB"/>
    <s v="Coal"/>
    <n v="16458"/>
    <n v="16.649999999999999"/>
    <n v="274025.69999999995"/>
    <n v="0.28999999999999998"/>
    <n v="4.7"/>
    <n v="77352.600000000006"/>
    <x v="0"/>
  </r>
  <r>
    <n v="2016"/>
    <s v="SUB"/>
    <s v="Coal"/>
    <n v="32902"/>
    <n v="16.95"/>
    <n v="557688.9"/>
    <n v="0.36"/>
    <n v="5.6"/>
    <n v="184251.19999999998"/>
    <x v="0"/>
  </r>
  <r>
    <n v="2016"/>
    <s v="SUB"/>
    <s v="Coal"/>
    <n v="16476"/>
    <n v="17.920000000000002"/>
    <n v="295249.92000000004"/>
    <n v="0.34"/>
    <n v="5.2"/>
    <n v="85675.199999999997"/>
    <x v="0"/>
  </r>
  <r>
    <n v="2016"/>
    <s v="BIT"/>
    <s v="Coal"/>
    <n v="66014"/>
    <n v="22.5"/>
    <n v="1485315"/>
    <n v="0.46"/>
    <n v="10"/>
    <n v="660140"/>
    <x v="0"/>
  </r>
  <r>
    <n v="2016"/>
    <s v="SUB"/>
    <s v="Coal"/>
    <n v="41986"/>
    <n v="17.22"/>
    <n v="722998.91999999993"/>
    <n v="0.25"/>
    <n v="4.4000000000000004"/>
    <n v="184738.40000000002"/>
    <x v="0"/>
  </r>
  <r>
    <n v="2016"/>
    <s v="SUB"/>
    <s v="Coal"/>
    <n v="41093"/>
    <n v="17.32"/>
    <n v="711730.76"/>
    <n v="0.22"/>
    <n v="3.9"/>
    <n v="160262.69999999998"/>
    <x v="0"/>
  </r>
  <r>
    <n v="2016"/>
    <s v="SUB"/>
    <s v="Coal"/>
    <n v="14077"/>
    <n v="17.78"/>
    <n v="250289.06000000003"/>
    <n v="0.3"/>
    <n v="4.8"/>
    <n v="67569.599999999991"/>
    <x v="0"/>
  </r>
  <r>
    <n v="2016"/>
    <s v="SUB"/>
    <s v="Coal"/>
    <n v="140250"/>
    <n v="18.03"/>
    <n v="2528707.5"/>
    <n v="0.27"/>
    <n v="5.0999999999999996"/>
    <n v="715275"/>
    <x v="0"/>
  </r>
  <r>
    <n v="2016"/>
    <s v="SUB"/>
    <s v="Coal"/>
    <n v="41386"/>
    <n v="17.260000000000002"/>
    <n v="714322.3600000001"/>
    <n v="0.24"/>
    <n v="4.3"/>
    <n v="177959.8"/>
    <x v="0"/>
  </r>
  <r>
    <n v="2016"/>
    <s v="SUB"/>
    <s v="Coal"/>
    <n v="41804"/>
    <n v="17.22"/>
    <n v="719864.88"/>
    <n v="0.22"/>
    <n v="4.0999999999999996"/>
    <n v="171396.4"/>
    <x v="0"/>
  </r>
  <r>
    <n v="2016"/>
    <s v="SUB"/>
    <s v="Coal"/>
    <n v="14103"/>
    <n v="17.22"/>
    <n v="242853.65999999997"/>
    <n v="0.22"/>
    <n v="4"/>
    <n v="56412"/>
    <x v="0"/>
  </r>
  <r>
    <n v="2016"/>
    <s v="SUB"/>
    <s v="Coal"/>
    <n v="84479"/>
    <n v="17.28"/>
    <n v="1459797.12"/>
    <n v="0.22"/>
    <n v="4"/>
    <n v="337916"/>
    <x v="0"/>
  </r>
  <r>
    <n v="2016"/>
    <s v="SUB"/>
    <s v="Coal"/>
    <n v="28097"/>
    <n v="17.600000000000001"/>
    <n v="494507.2"/>
    <n v="0.27"/>
    <n v="5.8"/>
    <n v="162962.6"/>
    <x v="0"/>
  </r>
  <r>
    <n v="2016"/>
    <s v="BIT"/>
    <s v="Coal"/>
    <n v="43103"/>
    <n v="22.59"/>
    <n v="973696.77"/>
    <n v="0.46"/>
    <n v="9.8000000000000007"/>
    <n v="422409.4"/>
    <x v="0"/>
  </r>
  <r>
    <n v="2016"/>
    <s v="SUB"/>
    <s v="Coal"/>
    <n v="14103"/>
    <n v="17.399999999999999"/>
    <n v="245392.19999999998"/>
    <n v="0.22"/>
    <n v="4.4000000000000004"/>
    <n v="62053.200000000004"/>
    <x v="0"/>
  </r>
  <r>
    <n v="2016"/>
    <s v="SUB"/>
    <s v="Coal"/>
    <n v="56329"/>
    <n v="17.5"/>
    <n v="985757.5"/>
    <n v="0.18"/>
    <n v="4.5"/>
    <n v="253480.5"/>
    <x v="0"/>
  </r>
  <r>
    <n v="2016"/>
    <s v="BIT"/>
    <s v="Coal"/>
    <n v="118974"/>
    <n v="22.46"/>
    <n v="2672156.04"/>
    <n v="0.46"/>
    <n v="10.1"/>
    <n v="1201637.3999999999"/>
    <x v="0"/>
  </r>
  <r>
    <n v="2016"/>
    <s v="BIT"/>
    <s v="Coal"/>
    <n v="28719"/>
    <n v="20"/>
    <n v="574380"/>
    <n v="1.21"/>
    <n v="24.8"/>
    <n v="712231.20000000007"/>
    <x v="0"/>
  </r>
  <r>
    <n v="2016"/>
    <s v="BIT"/>
    <s v="Coal"/>
    <n v="36818"/>
    <n v="23.62"/>
    <n v="869641.16"/>
    <n v="2.77"/>
    <n v="7.6"/>
    <n v="279816.8"/>
    <x v="0"/>
  </r>
  <r>
    <n v="2016"/>
    <s v="BIT"/>
    <s v="Coal"/>
    <n v="12339"/>
    <n v="23.71"/>
    <n v="292557.69"/>
    <n v="2.63"/>
    <n v="7.7"/>
    <n v="95010.3"/>
    <x v="0"/>
  </r>
  <r>
    <n v="2016"/>
    <s v="SUB"/>
    <s v="Coal"/>
    <n v="84877"/>
    <n v="18.41"/>
    <n v="1562585.57"/>
    <n v="0.09"/>
    <n v="2"/>
    <n v="169754"/>
    <x v="0"/>
  </r>
  <r>
    <n v="2016"/>
    <s v="BIT"/>
    <s v="Coal"/>
    <n v="120133"/>
    <n v="26.04"/>
    <n v="3128263.32"/>
    <n v="2.6"/>
    <n v="7.6"/>
    <n v="913010.79999999993"/>
    <x v="0"/>
  </r>
  <r>
    <n v="2016"/>
    <s v="BIT"/>
    <s v="Coal"/>
    <n v="11822"/>
    <n v="24.207999999999998"/>
    <n v="286186.97599999997"/>
    <n v="3.09"/>
    <n v="6.6"/>
    <n v="78025.2"/>
    <x v="0"/>
  </r>
  <r>
    <n v="2016"/>
    <s v="BIT"/>
    <s v="Coal"/>
    <n v="14502"/>
    <n v="21.942"/>
    <n v="318202.88400000002"/>
    <n v="0.43"/>
    <n v="5.8"/>
    <n v="84111.599999999991"/>
    <x v="0"/>
  </r>
  <r>
    <n v="2016"/>
    <s v="BIT"/>
    <s v="Coal"/>
    <n v="16269"/>
    <n v="22.896000000000001"/>
    <n v="372495.02400000003"/>
    <n v="0.5"/>
    <n v="7.7"/>
    <n v="125271.3"/>
    <x v="0"/>
  </r>
  <r>
    <n v="2016"/>
    <s v="BIT"/>
    <s v="Coal"/>
    <n v="149602"/>
    <n v="23.728000000000002"/>
    <n v="3549756.2560000001"/>
    <n v="2.23"/>
    <n v="9.5"/>
    <n v="1421219"/>
    <x v="0"/>
  </r>
  <r>
    <n v="2016"/>
    <s v="BIT"/>
    <s v="Coal"/>
    <n v="1479"/>
    <n v="23.728000000000002"/>
    <n v="35093.712"/>
    <n v="2.23"/>
    <n v="9.5"/>
    <n v="14050.5"/>
    <x v="0"/>
  </r>
  <r>
    <n v="2016"/>
    <s v="BIT"/>
    <s v="Coal"/>
    <n v="129264"/>
    <n v="23.34"/>
    <n v="3017021.76"/>
    <n v="2.76"/>
    <n v="6.8"/>
    <n v="878995.2"/>
    <x v="0"/>
  </r>
  <r>
    <n v="2016"/>
    <s v="BIT"/>
    <s v="Coal"/>
    <n v="38885"/>
    <n v="26"/>
    <n v="1011010"/>
    <n v="2.52"/>
    <n v="7.5"/>
    <n v="291637.5"/>
    <x v="0"/>
  </r>
  <r>
    <n v="2016"/>
    <s v="BIT"/>
    <s v="Coal"/>
    <n v="40232"/>
    <n v="22.91"/>
    <n v="921715.12"/>
    <n v="0.57999999999999996"/>
    <n v="9.9"/>
    <n v="398296.8"/>
    <x v="0"/>
  </r>
  <r>
    <n v="2016"/>
    <s v="BIT"/>
    <s v="Coal"/>
    <n v="38786"/>
    <n v="23.44"/>
    <n v="909143.84000000008"/>
    <n v="2.62"/>
    <n v="7.6"/>
    <n v="294773.59999999998"/>
    <x v="0"/>
  </r>
  <r>
    <n v="2016"/>
    <s v="BIT"/>
    <s v="Coal"/>
    <n v="44758"/>
    <n v="23.64"/>
    <n v="1058079.1200000001"/>
    <n v="2.5499999999999998"/>
    <n v="7.9"/>
    <n v="353588.2"/>
    <x v="0"/>
  </r>
  <r>
    <n v="2016"/>
    <s v="BIT"/>
    <s v="Coal"/>
    <n v="77706"/>
    <n v="23.34"/>
    <n v="1813658.04"/>
    <n v="0.81"/>
    <n v="13.3"/>
    <n v="1033489.8"/>
    <x v="0"/>
  </r>
  <r>
    <n v="2016"/>
    <s v="BIT"/>
    <s v="Coal"/>
    <n v="11092"/>
    <n v="23.094000000000001"/>
    <n v="256158.64800000002"/>
    <n v="2.65"/>
    <n v="8.8000000000000007"/>
    <n v="97609.600000000006"/>
    <x v="0"/>
  </r>
  <r>
    <n v="2016"/>
    <s v="BIT"/>
    <s v="Coal"/>
    <n v="12444"/>
    <n v="24.212"/>
    <n v="301294.12799999997"/>
    <n v="1.44"/>
    <n v="8.8000000000000007"/>
    <n v="109507.20000000001"/>
    <x v="0"/>
  </r>
  <r>
    <n v="2016"/>
    <s v="BIT"/>
    <s v="Coal"/>
    <n v="12689"/>
    <n v="25.082000000000001"/>
    <n v="318265.49800000002"/>
    <n v="2.16"/>
    <n v="7.5"/>
    <n v="95167.5"/>
    <x v="0"/>
  </r>
  <r>
    <n v="2016"/>
    <s v="BIT"/>
    <s v="Coal"/>
    <n v="33555"/>
    <n v="23.172000000000001"/>
    <n v="777536.46"/>
    <n v="2.6"/>
    <n v="8.1999999999999993"/>
    <n v="275151"/>
    <x v="0"/>
  </r>
  <r>
    <n v="2016"/>
    <s v="BIT"/>
    <s v="Coal"/>
    <n v="44531"/>
    <n v="23.498000000000001"/>
    <n v="1046389.4380000001"/>
    <n v="2.2599999999999998"/>
    <n v="8.3000000000000007"/>
    <n v="369607.30000000005"/>
    <x v="0"/>
  </r>
  <r>
    <n v="2016"/>
    <s v="BIT"/>
    <s v="Coal"/>
    <n v="12688"/>
    <n v="26.204000000000001"/>
    <n v="332476.35200000001"/>
    <n v="2.3199999999999998"/>
    <n v="7.6"/>
    <n v="96428.799999999988"/>
    <x v="0"/>
  </r>
  <r>
    <n v="2016"/>
    <s v="BIT"/>
    <s v="Coal"/>
    <n v="12801"/>
    <n v="23.488"/>
    <n v="300669.88799999998"/>
    <n v="2.62"/>
    <n v="7.8"/>
    <n v="99847.8"/>
    <x v="0"/>
  </r>
  <r>
    <n v="2016"/>
    <s v="SUB"/>
    <s v="Coal"/>
    <n v="48515"/>
    <n v="17.600000000000001"/>
    <n v="853864.00000000012"/>
    <n v="0.19"/>
    <n v="4.7"/>
    <n v="228020.5"/>
    <x v="0"/>
  </r>
  <r>
    <n v="2016"/>
    <s v="SUB"/>
    <s v="Coal"/>
    <n v="16364"/>
    <n v="17.600000000000001"/>
    <n v="288006.40000000002"/>
    <n v="0.24"/>
    <n v="5"/>
    <n v="81820"/>
    <x v="0"/>
  </r>
  <r>
    <n v="2016"/>
    <s v="SUB"/>
    <s v="Coal"/>
    <n v="236220"/>
    <n v="17.600000000000001"/>
    <n v="4157472.0000000005"/>
    <n v="0.18"/>
    <n v="4.5"/>
    <n v="1062990"/>
    <x v="0"/>
  </r>
  <r>
    <n v="2016"/>
    <s v="SUB"/>
    <s v="Coal"/>
    <n v="41687"/>
    <n v="17.600000000000001"/>
    <n v="733691.20000000007"/>
    <n v="0.25"/>
    <n v="4.5"/>
    <n v="187591.5"/>
    <x v="0"/>
  </r>
  <r>
    <n v="2016"/>
    <s v="SUB"/>
    <s v="Coal"/>
    <n v="57379"/>
    <n v="17.22"/>
    <n v="988066.37999999989"/>
    <n v="0.18"/>
    <n v="4.7"/>
    <n v="269681.3"/>
    <x v="0"/>
  </r>
  <r>
    <n v="2016"/>
    <s v="SUB"/>
    <s v="Coal"/>
    <n v="111130"/>
    <n v="17.559999999999999"/>
    <n v="1951442.7999999998"/>
    <n v="0.18"/>
    <n v="4.5999999999999996"/>
    <n v="511197.99999999994"/>
    <x v="0"/>
  </r>
  <r>
    <n v="2016"/>
    <s v="SUB"/>
    <s v="Coal"/>
    <n v="111465"/>
    <n v="17.68"/>
    <n v="1970701.2"/>
    <n v="0.23"/>
    <n v="5.4"/>
    <n v="601911"/>
    <x v="0"/>
  </r>
  <r>
    <n v="2016"/>
    <s v="SUB"/>
    <s v="Coal"/>
    <n v="255855"/>
    <n v="17.190000000000001"/>
    <n v="4398147.45"/>
    <n v="0.18"/>
    <n v="4.5999999999999996"/>
    <n v="1176933"/>
    <x v="0"/>
  </r>
  <r>
    <n v="2016"/>
    <s v="SUB"/>
    <s v="Coal"/>
    <n v="141342"/>
    <n v="17.16"/>
    <n v="2425428.7200000002"/>
    <n v="0.18"/>
    <n v="4.5999999999999996"/>
    <n v="650173.19999999995"/>
    <x v="0"/>
  </r>
  <r>
    <n v="2016"/>
    <s v="SUB"/>
    <s v="Coal"/>
    <n v="15633"/>
    <n v="17.64"/>
    <n v="275766.12"/>
    <n v="0.19"/>
    <n v="4.5"/>
    <n v="70348.5"/>
    <x v="0"/>
  </r>
  <r>
    <n v="2016"/>
    <s v="SUB"/>
    <s v="Coal"/>
    <n v="127971"/>
    <n v="17.64"/>
    <n v="2257408.44"/>
    <n v="0.23"/>
    <n v="5.8"/>
    <n v="742231.79999999993"/>
    <x v="0"/>
  </r>
  <r>
    <n v="2016"/>
    <s v="SUB"/>
    <s v="Coal"/>
    <n v="31800"/>
    <n v="17.64"/>
    <n v="560952"/>
    <n v="0.19"/>
    <n v="4.8"/>
    <n v="152640"/>
    <x v="0"/>
  </r>
  <r>
    <n v="2016"/>
    <s v="SUB"/>
    <s v="Coal"/>
    <n v="111890"/>
    <n v="17.600000000000001"/>
    <n v="1969264.0000000002"/>
    <n v="0.24"/>
    <n v="4.4000000000000004"/>
    <n v="492316.00000000006"/>
    <x v="0"/>
  </r>
  <r>
    <n v="2016"/>
    <s v="SUB"/>
    <s v="Coal"/>
    <n v="485678"/>
    <n v="17.600000000000001"/>
    <n v="8547932.8000000007"/>
    <n v="0.18"/>
    <n v="4.5999999999999996"/>
    <n v="2234118.7999999998"/>
    <x v="0"/>
  </r>
  <r>
    <n v="2016"/>
    <s v="SUB"/>
    <s v="Coal"/>
    <n v="30876"/>
    <n v="17.600000000000001"/>
    <n v="543417.60000000009"/>
    <n v="0.23"/>
    <n v="4"/>
    <n v="123504"/>
    <x v="0"/>
  </r>
  <r>
    <n v="2016"/>
    <s v="SUB"/>
    <s v="Coal"/>
    <n v="122806"/>
    <n v="17.600000000000001"/>
    <n v="2161385.6"/>
    <n v="0.18"/>
    <n v="4.5999999999999996"/>
    <n v="564907.6"/>
    <x v="0"/>
  </r>
  <r>
    <n v="2016"/>
    <s v="SUB"/>
    <s v="Coal"/>
    <n v="18042"/>
    <n v="17.600000000000001"/>
    <n v="317539.20000000001"/>
    <n v="0.26"/>
    <n v="4.8"/>
    <n v="86601.599999999991"/>
    <x v="0"/>
  </r>
  <r>
    <n v="2016"/>
    <s v="SUB"/>
    <s v="Coal"/>
    <n v="77010"/>
    <n v="17.600000000000001"/>
    <n v="1355376"/>
    <n v="0.26"/>
    <n v="4.8"/>
    <n v="369648"/>
    <x v="0"/>
  </r>
  <r>
    <n v="2016"/>
    <s v="BIT"/>
    <s v="Coal"/>
    <n v="56026"/>
    <n v="20.9"/>
    <n v="1170943.3999999999"/>
    <n v="3.31"/>
    <n v="9"/>
    <n v="504234"/>
    <x v="0"/>
  </r>
  <r>
    <n v="2016"/>
    <s v="BIT"/>
    <s v="Coal"/>
    <n v="1340"/>
    <n v="18.39"/>
    <n v="24642.600000000002"/>
    <n v="0.86"/>
    <n v="9.5"/>
    <n v="12730"/>
    <x v="0"/>
  </r>
  <r>
    <n v="2016"/>
    <s v="BIT"/>
    <s v="Coal"/>
    <n v="2194"/>
    <n v="23.38"/>
    <n v="51295.72"/>
    <n v="2.5"/>
    <n v="9.1999999999999993"/>
    <n v="20184.8"/>
    <x v="0"/>
  </r>
  <r>
    <n v="2016"/>
    <s v="BIT"/>
    <s v="Coal"/>
    <n v="16104"/>
    <n v="24.49"/>
    <n v="394386.95999999996"/>
    <n v="4.45"/>
    <n v="12.2"/>
    <n v="196468.8"/>
    <x v="0"/>
  </r>
  <r>
    <n v="2016"/>
    <s v="BIT"/>
    <s v="Coal"/>
    <n v="6417"/>
    <n v="23.77"/>
    <n v="152532.09"/>
    <n v="4.33"/>
    <n v="12.1"/>
    <n v="77645.7"/>
    <x v="0"/>
  </r>
  <r>
    <n v="2016"/>
    <s v="BIT"/>
    <s v="Coal"/>
    <n v="2594"/>
    <n v="21.63"/>
    <n v="56108.219999999994"/>
    <n v="3.67"/>
    <n v="11.4"/>
    <n v="29571.600000000002"/>
    <x v="0"/>
  </r>
  <r>
    <n v="2016"/>
    <s v="BIT"/>
    <s v="Coal"/>
    <n v="18131"/>
    <n v="21.83"/>
    <n v="395799.73"/>
    <n v="3.38"/>
    <n v="10.199999999999999"/>
    <n v="184936.19999999998"/>
    <x v="0"/>
  </r>
  <r>
    <n v="2016"/>
    <s v="BIT"/>
    <s v="Coal"/>
    <n v="2406"/>
    <n v="19.71"/>
    <n v="47422.26"/>
    <n v="2.69"/>
    <n v="11"/>
    <n v="26466"/>
    <x v="0"/>
  </r>
  <r>
    <n v="2016"/>
    <s v="BIT"/>
    <s v="Coal"/>
    <n v="84692"/>
    <n v="22.361999999999998"/>
    <n v="1893882.504"/>
    <n v="2.81"/>
    <n v="8.3000000000000007"/>
    <n v="702943.60000000009"/>
    <x v="0"/>
  </r>
  <r>
    <n v="2016"/>
    <s v="BIT"/>
    <s v="Coal"/>
    <n v="66514"/>
    <n v="22.974"/>
    <n v="1528092.6359999999"/>
    <n v="2.98"/>
    <n v="8"/>
    <n v="532112"/>
    <x v="0"/>
  </r>
  <r>
    <n v="2016"/>
    <s v="BIT"/>
    <s v="Coal"/>
    <n v="6589"/>
    <n v="22.315999999999999"/>
    <n v="147040.12399999998"/>
    <n v="3.04"/>
    <n v="9.1999999999999993"/>
    <n v="60618.799999999996"/>
    <x v="0"/>
  </r>
  <r>
    <n v="2016"/>
    <s v="BIT"/>
    <s v="Coal"/>
    <n v="34825"/>
    <n v="22.302"/>
    <n v="776667.15"/>
    <n v="2.88"/>
    <n v="8"/>
    <n v="278600"/>
    <x v="0"/>
  </r>
  <r>
    <n v="2016"/>
    <s v="BIT"/>
    <s v="Coal"/>
    <n v="1714"/>
    <n v="23.03"/>
    <n v="39473.420000000006"/>
    <n v="3.18"/>
    <n v="8"/>
    <n v="13712"/>
    <x v="0"/>
  </r>
  <r>
    <n v="2016"/>
    <s v="BIT"/>
    <s v="Coal"/>
    <n v="4978"/>
    <n v="22.88"/>
    <n v="113896.64"/>
    <n v="1.26"/>
    <n v="6.7"/>
    <n v="33352.6"/>
    <x v="0"/>
  </r>
  <r>
    <n v="2016"/>
    <s v="BIT"/>
    <s v="Coal"/>
    <n v="1926"/>
    <n v="23.31"/>
    <n v="44895.06"/>
    <n v="3.01"/>
    <n v="8.3000000000000007"/>
    <n v="15985.800000000001"/>
    <x v="0"/>
  </r>
  <r>
    <n v="2016"/>
    <s v="BIT"/>
    <s v="Coal"/>
    <n v="92609"/>
    <n v="23.22"/>
    <n v="2150380.98"/>
    <n v="3.07"/>
    <n v="8.3000000000000007"/>
    <n v="768654.70000000007"/>
    <x v="0"/>
  </r>
  <r>
    <n v="2016"/>
    <s v="BIT"/>
    <s v="Coal"/>
    <n v="54026"/>
    <n v="23.39"/>
    <n v="1263668.1400000001"/>
    <n v="2.85"/>
    <n v="7.9"/>
    <n v="426805.4"/>
    <x v="0"/>
  </r>
  <r>
    <n v="2016"/>
    <s v="BIT"/>
    <s v="Coal"/>
    <n v="42207"/>
    <n v="22.95"/>
    <n v="968650.65"/>
    <n v="3.32"/>
    <n v="7.9"/>
    <n v="333435.3"/>
    <x v="0"/>
  </r>
  <r>
    <n v="2016"/>
    <s v="BIT"/>
    <s v="Coal"/>
    <n v="27786"/>
    <n v="23.2"/>
    <n v="644635.19999999995"/>
    <n v="3.58"/>
    <n v="7.5"/>
    <n v="208395"/>
    <x v="0"/>
  </r>
  <r>
    <n v="2016"/>
    <s v="BIT"/>
    <s v="Coal"/>
    <n v="124653"/>
    <n v="22.91"/>
    <n v="2855800.23"/>
    <n v="3.42"/>
    <n v="7.2"/>
    <n v="897501.6"/>
    <x v="0"/>
  </r>
  <r>
    <n v="2016"/>
    <s v="BIT"/>
    <s v="Coal"/>
    <n v="39708"/>
    <n v="22.538"/>
    <n v="894938.90399999998"/>
    <n v="3.28"/>
    <n v="9.3000000000000007"/>
    <n v="369284.4"/>
    <x v="0"/>
  </r>
  <r>
    <n v="2016"/>
    <s v="SUB"/>
    <s v="Coal"/>
    <n v="44219"/>
    <n v="17.806000000000001"/>
    <n v="787363.51400000008"/>
    <n v="0.32"/>
    <n v="4.9000000000000004"/>
    <n v="216673.1"/>
    <x v="0"/>
  </r>
  <r>
    <n v="2016"/>
    <s v="BIT"/>
    <s v="Coal"/>
    <n v="318400"/>
    <n v="22.123999999999999"/>
    <n v="7044281.5999999996"/>
    <n v="2.65"/>
    <n v="9"/>
    <n v="2865600"/>
    <x v="0"/>
  </r>
  <r>
    <n v="2016"/>
    <s v="BIT"/>
    <s v="Coal"/>
    <n v="138334"/>
    <n v="22.184000000000001"/>
    <n v="3068801.4560000002"/>
    <n v="3.01"/>
    <n v="9.1999999999999993"/>
    <n v="1272672.7999999998"/>
    <x v="0"/>
  </r>
  <r>
    <n v="2016"/>
    <s v="BIT"/>
    <s v="Coal"/>
    <n v="37702"/>
    <n v="21.853999999999999"/>
    <n v="823939.50799999991"/>
    <n v="1.78"/>
    <n v="8.5"/>
    <n v="320467"/>
    <x v="0"/>
  </r>
  <r>
    <n v="2016"/>
    <s v="BIT"/>
    <s v="Coal"/>
    <n v="49299"/>
    <n v="22.942"/>
    <n v="1131017.6580000001"/>
    <n v="3.18"/>
    <n v="8.6999999999999993"/>
    <n v="428901.3"/>
    <x v="0"/>
  </r>
  <r>
    <n v="2016"/>
    <s v="SUB"/>
    <s v="Coal"/>
    <n v="14700"/>
    <n v="17.474"/>
    <n v="256867.80000000002"/>
    <n v="0.2"/>
    <n v="4.8"/>
    <n v="70560"/>
    <x v="0"/>
  </r>
  <r>
    <n v="2016"/>
    <s v="SUB"/>
    <s v="Coal"/>
    <n v="44397"/>
    <n v="17.48"/>
    <n v="776059.56"/>
    <n v="0.2"/>
    <n v="4.5999999999999996"/>
    <n v="204226.19999999998"/>
    <x v="0"/>
  </r>
  <r>
    <n v="2016"/>
    <s v="SUB"/>
    <s v="Coal"/>
    <n v="32110"/>
    <n v="17.818999999999999"/>
    <n v="572168.09"/>
    <n v="0.25"/>
    <n v="5.5"/>
    <n v="176605"/>
    <x v="0"/>
  </r>
  <r>
    <n v="2016"/>
    <s v="SUB"/>
    <s v="Coal"/>
    <n v="80202"/>
    <n v="18.079999999999998"/>
    <n v="1450052.16"/>
    <n v="0.24"/>
    <n v="4.5999999999999996"/>
    <n v="368929.19999999995"/>
    <x v="0"/>
  </r>
  <r>
    <n v="2016"/>
    <s v="SUB"/>
    <s v="Coal"/>
    <n v="63826"/>
    <n v="18.113"/>
    <n v="1156080.338"/>
    <n v="0.27"/>
    <n v="4.7"/>
    <n v="299982.2"/>
    <x v="0"/>
  </r>
  <r>
    <n v="2016"/>
    <s v="SUB"/>
    <s v="Coal"/>
    <n v="32268"/>
    <n v="17.29"/>
    <n v="557913.72"/>
    <n v="0.24"/>
    <n v="4.4000000000000004"/>
    <n v="141979.20000000001"/>
    <x v="0"/>
  </r>
  <r>
    <n v="2016"/>
    <s v="SUB"/>
    <s v="Coal"/>
    <n v="32309"/>
    <n v="16.89"/>
    <n v="545699.01"/>
    <n v="0.32"/>
    <n v="5.9"/>
    <n v="190623.1"/>
    <x v="0"/>
  </r>
  <r>
    <n v="2016"/>
    <s v="SUB"/>
    <s v="Coal"/>
    <n v="47412"/>
    <n v="17.428999999999998"/>
    <n v="826343.74799999991"/>
    <n v="0.19"/>
    <n v="4.5"/>
    <n v="213354"/>
    <x v="0"/>
  </r>
  <r>
    <n v="2016"/>
    <s v="SUB"/>
    <s v="Coal"/>
    <n v="47462"/>
    <n v="18.25"/>
    <n v="866181.5"/>
    <n v="0.25"/>
    <n v="4.7"/>
    <n v="223071.4"/>
    <x v="0"/>
  </r>
  <r>
    <n v="2016"/>
    <s v="SUB"/>
    <s v="Coal"/>
    <n v="64263"/>
    <n v="17.59"/>
    <n v="1130386.17"/>
    <n v="0.17"/>
    <n v="4.5999999999999996"/>
    <n v="295609.8"/>
    <x v="0"/>
  </r>
  <r>
    <n v="2016"/>
    <s v="SUB"/>
    <s v="Coal"/>
    <n v="96357"/>
    <n v="17.556000000000001"/>
    <n v="1691643.4920000001"/>
    <n v="0.18"/>
    <n v="4.5999999999999996"/>
    <n v="443242.19999999995"/>
    <x v="0"/>
  </r>
  <r>
    <n v="2016"/>
    <s v="SUB"/>
    <s v="Coal"/>
    <n v="47561"/>
    <n v="18.026"/>
    <n v="857334.58600000001"/>
    <n v="0.27"/>
    <n v="5.7"/>
    <n v="271097.7"/>
    <x v="0"/>
  </r>
  <r>
    <n v="2016"/>
    <s v="SUB"/>
    <s v="Coal"/>
    <n v="35376"/>
    <n v="18.13"/>
    <n v="641366.88"/>
    <n v="0.24"/>
    <n v="4.9000000000000004"/>
    <n v="173342.40000000002"/>
    <x v="0"/>
  </r>
  <r>
    <n v="2016"/>
    <s v="SUB"/>
    <s v="Coal"/>
    <n v="17581"/>
    <n v="18.347999999999999"/>
    <n v="322576.18799999997"/>
    <n v="0.24"/>
    <n v="4.5999999999999996"/>
    <n v="80872.599999999991"/>
    <x v="0"/>
  </r>
  <r>
    <n v="2016"/>
    <s v="SUB"/>
    <s v="Coal"/>
    <n v="17589"/>
    <n v="17.102"/>
    <n v="300807.07799999998"/>
    <n v="0.21"/>
    <n v="4.3"/>
    <n v="75632.7"/>
    <x v="0"/>
  </r>
  <r>
    <n v="2016"/>
    <s v="SUB"/>
    <s v="Coal"/>
    <n v="35246"/>
    <n v="17.643000000000001"/>
    <n v="621845.17800000007"/>
    <n v="0.18"/>
    <n v="4.8"/>
    <n v="169180.79999999999"/>
    <x v="0"/>
  </r>
  <r>
    <n v="2016"/>
    <s v="SUB"/>
    <s v="Coal"/>
    <n v="28036"/>
    <n v="17.948"/>
    <n v="503190.12800000003"/>
    <n v="0.28000000000000003"/>
    <n v="5.2"/>
    <n v="145787.20000000001"/>
    <x v="0"/>
  </r>
  <r>
    <n v="2016"/>
    <s v="SUB"/>
    <s v="Coal"/>
    <n v="27964"/>
    <n v="18.327999999999999"/>
    <n v="512524.19199999998"/>
    <n v="0.24"/>
    <n v="4.4000000000000004"/>
    <n v="123041.60000000001"/>
    <x v="0"/>
  </r>
  <r>
    <n v="2016"/>
    <s v="SUB"/>
    <s v="Coal"/>
    <n v="14037"/>
    <n v="17.931999999999999"/>
    <n v="251711.48399999997"/>
    <n v="0.3"/>
    <n v="5.7"/>
    <n v="80010.900000000009"/>
    <x v="0"/>
  </r>
  <r>
    <n v="2016"/>
    <s v="SUB"/>
    <s v="Coal"/>
    <n v="16321"/>
    <n v="18.02"/>
    <n v="294104.42"/>
    <n v="0.28000000000000003"/>
    <n v="5"/>
    <n v="81605"/>
    <x v="0"/>
  </r>
  <r>
    <n v="2016"/>
    <s v="BIT"/>
    <s v="Coal"/>
    <n v="15853"/>
    <n v="22.31"/>
    <n v="353680.43"/>
    <n v="3.41"/>
    <n v="13.1"/>
    <n v="207674.3"/>
    <x v="0"/>
  </r>
  <r>
    <n v="2016"/>
    <s v="BIT"/>
    <s v="Coal"/>
    <n v="2145"/>
    <n v="21.64"/>
    <n v="46417.8"/>
    <n v="2.97"/>
    <n v="12.8"/>
    <n v="27456"/>
    <x v="0"/>
  </r>
  <r>
    <n v="2016"/>
    <s v="SUB"/>
    <s v="Coal"/>
    <n v="96383"/>
    <n v="17.670000000000002"/>
    <n v="1703087.61"/>
    <n v="0.23"/>
    <n v="5.5"/>
    <n v="530106.5"/>
    <x v="0"/>
  </r>
  <r>
    <n v="2016"/>
    <s v="SUB"/>
    <s v="Coal"/>
    <n v="31256"/>
    <n v="16.899999999999999"/>
    <n v="528226.39999999991"/>
    <n v="0.28000000000000003"/>
    <n v="5.5"/>
    <n v="171908"/>
    <x v="0"/>
  </r>
  <r>
    <n v="2016"/>
    <s v="SUB"/>
    <s v="Coal"/>
    <n v="31149"/>
    <n v="17.32"/>
    <n v="539500.68000000005"/>
    <n v="0.24"/>
    <n v="4.2"/>
    <n v="130825.8"/>
    <x v="0"/>
  </r>
  <r>
    <n v="2016"/>
    <s v="SUB"/>
    <s v="Coal"/>
    <n v="16329"/>
    <n v="17.71"/>
    <n v="289186.59000000003"/>
    <n v="0.23"/>
    <n v="5.4"/>
    <n v="88176.6"/>
    <x v="0"/>
  </r>
  <r>
    <n v="2016"/>
    <s v="SUB"/>
    <s v="Coal"/>
    <n v="16287"/>
    <n v="17.12"/>
    <n v="278833.44"/>
    <n v="0.27"/>
    <n v="4.4000000000000004"/>
    <n v="71662.8"/>
    <x v="0"/>
  </r>
  <r>
    <n v="2016"/>
    <s v="SUB"/>
    <s v="Coal"/>
    <n v="15998"/>
    <n v="17.89"/>
    <n v="286204.22000000003"/>
    <n v="0.32"/>
    <n v="4.9000000000000004"/>
    <n v="78390.200000000012"/>
    <x v="0"/>
  </r>
  <r>
    <n v="2016"/>
    <s v="SUB"/>
    <s v="Coal"/>
    <n v="32318"/>
    <n v="17.62"/>
    <n v="569443.16"/>
    <n v="0.18"/>
    <n v="4.4000000000000004"/>
    <n v="142199.20000000001"/>
    <x v="0"/>
  </r>
  <r>
    <n v="2016"/>
    <s v="SUB"/>
    <s v="Coal"/>
    <n v="32336"/>
    <n v="17.54"/>
    <n v="567173.43999999994"/>
    <n v="0.17"/>
    <n v="5"/>
    <n v="161680"/>
    <x v="0"/>
  </r>
  <r>
    <n v="2016"/>
    <s v="SUB"/>
    <s v="Coal"/>
    <n v="32474"/>
    <n v="17.61"/>
    <n v="571867.14"/>
    <n v="0.19"/>
    <n v="4.5"/>
    <n v="146133"/>
    <x v="0"/>
  </r>
  <r>
    <n v="2016"/>
    <s v="SUB"/>
    <s v="Coal"/>
    <n v="32620"/>
    <n v="16.78"/>
    <n v="547363.60000000009"/>
    <n v="0.31"/>
    <n v="6"/>
    <n v="195720"/>
    <x v="0"/>
  </r>
  <r>
    <n v="2016"/>
    <s v="SUB"/>
    <s v="Coal"/>
    <n v="48231"/>
    <n v="17.16"/>
    <n v="827643.96"/>
    <n v="0.23"/>
    <n v="4.3"/>
    <n v="207393.3"/>
    <x v="0"/>
  </r>
  <r>
    <n v="2016"/>
    <s v="SUB"/>
    <s v="Coal"/>
    <n v="64238"/>
    <n v="18.09"/>
    <n v="1162065.42"/>
    <n v="0.22"/>
    <n v="4.5"/>
    <n v="289071"/>
    <x v="0"/>
  </r>
  <r>
    <n v="2016"/>
    <s v="SUB"/>
    <s v="Coal"/>
    <n v="16376"/>
    <n v="16.91"/>
    <n v="276918.15999999997"/>
    <n v="0.42"/>
    <n v="5"/>
    <n v="81880"/>
    <x v="0"/>
  </r>
  <r>
    <n v="2016"/>
    <s v="SUB"/>
    <s v="Coal"/>
    <n v="107483"/>
    <n v="17.923999999999999"/>
    <n v="1926525.2919999999"/>
    <n v="0.28999999999999998"/>
    <n v="5"/>
    <n v="537415"/>
    <x v="0"/>
  </r>
  <r>
    <n v="2016"/>
    <s v="SUB"/>
    <s v="Coal"/>
    <n v="18652"/>
    <n v="17.922000000000001"/>
    <n v="334281.14400000003"/>
    <n v="0.28999999999999998"/>
    <n v="5"/>
    <n v="93260"/>
    <x v="0"/>
  </r>
  <r>
    <n v="2016"/>
    <s v="BIT"/>
    <s v="Coal"/>
    <n v="5386"/>
    <n v="24.658000000000001"/>
    <n v="132807.98800000001"/>
    <n v="2.31"/>
    <n v="10.199999999999999"/>
    <n v="54937.2"/>
    <x v="0"/>
  </r>
  <r>
    <n v="2016"/>
    <s v="BIT"/>
    <s v="Coal"/>
    <n v="22259"/>
    <n v="22.843"/>
    <n v="508462.337"/>
    <n v="1.48"/>
    <n v="6.4"/>
    <n v="142457.60000000001"/>
    <x v="0"/>
  </r>
  <r>
    <n v="2016"/>
    <s v="BIT"/>
    <s v="Coal"/>
    <n v="33252"/>
    <n v="23.02"/>
    <n v="765461.04"/>
    <n v="3.63"/>
    <n v="8.3000000000000007"/>
    <n v="275991.60000000003"/>
    <x v="0"/>
  </r>
  <r>
    <n v="2016"/>
    <s v="BIT"/>
    <s v="Coal"/>
    <n v="11276"/>
    <n v="22.28"/>
    <n v="251229.28"/>
    <n v="2.64"/>
    <n v="9.5"/>
    <n v="107122"/>
    <x v="0"/>
  </r>
  <r>
    <n v="2016"/>
    <s v="BIT"/>
    <s v="Coal"/>
    <n v="3214"/>
    <n v="22.428000000000001"/>
    <n v="72083.592000000004"/>
    <n v="3.14"/>
    <n v="10.9"/>
    <n v="35032.6"/>
    <x v="0"/>
  </r>
  <r>
    <n v="2016"/>
    <s v="BIT"/>
    <s v="Coal"/>
    <n v="20228"/>
    <n v="22.152999999999999"/>
    <n v="448110.88399999996"/>
    <n v="1.63"/>
    <n v="7.2"/>
    <n v="145641.60000000001"/>
    <x v="0"/>
  </r>
  <r>
    <n v="2016"/>
    <s v="BIT"/>
    <s v="Coal"/>
    <n v="14301"/>
    <n v="22.91"/>
    <n v="327635.90999999997"/>
    <n v="2.67"/>
    <n v="8.8000000000000007"/>
    <n v="125848.8"/>
    <x v="0"/>
  </r>
  <r>
    <n v="2016"/>
    <s v="BIT"/>
    <s v="Coal"/>
    <n v="12778"/>
    <n v="21.821000000000002"/>
    <n v="278828.73800000001"/>
    <n v="3.07"/>
    <n v="9.1999999999999993"/>
    <n v="117557.59999999999"/>
    <x v="0"/>
  </r>
  <r>
    <n v="2016"/>
    <s v="BIT"/>
    <s v="Coal"/>
    <n v="8650"/>
    <n v="25.032"/>
    <n v="216526.8"/>
    <n v="2.86"/>
    <n v="9.3000000000000007"/>
    <n v="80445"/>
    <x v="0"/>
  </r>
  <r>
    <n v="2016"/>
    <s v="BIT"/>
    <s v="Coal"/>
    <n v="28864"/>
    <n v="22.443000000000001"/>
    <n v="647794.75200000009"/>
    <n v="3.26"/>
    <n v="11.4"/>
    <n v="329049.60000000003"/>
    <x v="0"/>
  </r>
  <r>
    <n v="2016"/>
    <s v="BIT"/>
    <s v="Coal"/>
    <n v="53330"/>
    <n v="22.396000000000001"/>
    <n v="1194378.68"/>
    <n v="3.17"/>
    <n v="11.1"/>
    <n v="591963"/>
    <x v="0"/>
  </r>
  <r>
    <n v="2016"/>
    <s v="BIT"/>
    <s v="Coal"/>
    <n v="22338"/>
    <n v="22.456"/>
    <n v="501622.12799999997"/>
    <n v="3.22"/>
    <n v="11.1"/>
    <n v="247951.8"/>
    <x v="0"/>
  </r>
  <r>
    <n v="2016"/>
    <s v="BIT"/>
    <s v="Coal"/>
    <n v="36132"/>
    <n v="21.93"/>
    <n v="792374.76"/>
    <n v="3.04"/>
    <n v="8.8000000000000007"/>
    <n v="317961.60000000003"/>
    <x v="0"/>
  </r>
  <r>
    <n v="2016"/>
    <s v="BIT"/>
    <s v="Coal"/>
    <n v="4920"/>
    <n v="25.324000000000002"/>
    <n v="124594.08"/>
    <n v="3.8"/>
    <n v="9.4"/>
    <n v="46248"/>
    <x v="0"/>
  </r>
  <r>
    <n v="2016"/>
    <s v="BIT"/>
    <s v="Coal"/>
    <n v="84634"/>
    <n v="22.408000000000001"/>
    <n v="1896478.672"/>
    <n v="3.24"/>
    <n v="11"/>
    <n v="930974"/>
    <x v="0"/>
  </r>
  <r>
    <n v="2016"/>
    <s v="BIT"/>
    <s v="Coal"/>
    <n v="3200"/>
    <n v="22.646999999999998"/>
    <n v="72470.399999999994"/>
    <n v="3.19"/>
    <n v="10.8"/>
    <n v="34560"/>
    <x v="0"/>
  </r>
  <r>
    <n v="2016"/>
    <s v="BIT"/>
    <s v="Coal"/>
    <n v="48207"/>
    <n v="22.442"/>
    <n v="1081861.4939999999"/>
    <n v="2.52"/>
    <n v="8.4"/>
    <n v="404938.8"/>
    <x v="0"/>
  </r>
  <r>
    <n v="2016"/>
    <s v="BIT"/>
    <s v="Coal"/>
    <n v="6287"/>
    <n v="19.309999999999999"/>
    <n v="121401.96999999999"/>
    <n v="0.86"/>
    <n v="23.4"/>
    <n v="147115.79999999999"/>
    <x v="0"/>
  </r>
  <r>
    <n v="2016"/>
    <s v="BIT"/>
    <s v="Coal"/>
    <n v="20764"/>
    <n v="22.265999999999998"/>
    <n v="462331.22399999999"/>
    <n v="3.11"/>
    <n v="10.8"/>
    <n v="224251.2"/>
    <x v="0"/>
  </r>
  <r>
    <n v="2016"/>
    <s v="BIT"/>
    <s v="Coal"/>
    <n v="39458"/>
    <n v="22.949000000000002"/>
    <n v="905521.64200000011"/>
    <n v="2.99"/>
    <n v="8"/>
    <n v="315664"/>
    <x v="0"/>
  </r>
  <r>
    <n v="2016"/>
    <s v="BIT"/>
    <s v="Coal"/>
    <n v="39501"/>
    <n v="22.925000000000001"/>
    <n v="905560.42500000005"/>
    <n v="2.98"/>
    <n v="8"/>
    <n v="316008"/>
    <x v="0"/>
  </r>
  <r>
    <n v="2016"/>
    <s v="BIT"/>
    <s v="Coal"/>
    <n v="44904"/>
    <n v="23.670999999999999"/>
    <n v="1062922.584"/>
    <n v="2.5"/>
    <n v="8.6999999999999993"/>
    <n v="390664.8"/>
    <x v="0"/>
  </r>
  <r>
    <n v="2016"/>
    <s v="BIT"/>
    <s v="Coal"/>
    <n v="47886"/>
    <n v="23.547000000000001"/>
    <n v="1127571.642"/>
    <n v="2.56"/>
    <n v="8.4"/>
    <n v="402242.4"/>
    <x v="0"/>
  </r>
  <r>
    <n v="2016"/>
    <s v="BIT"/>
    <s v="Coal"/>
    <n v="3139"/>
    <n v="21.114999999999998"/>
    <n v="66279.985000000001"/>
    <n v="0.81"/>
    <n v="21.3"/>
    <n v="66860.7"/>
    <x v="0"/>
  </r>
  <r>
    <n v="2016"/>
    <s v="BIT"/>
    <s v="Coal"/>
    <n v="1726"/>
    <n v="25.062000000000001"/>
    <n v="43257.012000000002"/>
    <n v="2.99"/>
    <n v="9.8000000000000007"/>
    <n v="16914.800000000003"/>
    <x v="0"/>
  </r>
  <r>
    <n v="2016"/>
    <s v="BIT"/>
    <s v="Coal"/>
    <n v="11391"/>
    <n v="22.978000000000002"/>
    <n v="261742.39800000002"/>
    <n v="2.63"/>
    <n v="8"/>
    <n v="91128"/>
    <x v="0"/>
  </r>
  <r>
    <n v="2016"/>
    <s v="BIT"/>
    <s v="Coal"/>
    <n v="232892"/>
    <n v="24.059000000000001"/>
    <n v="5603148.6280000005"/>
    <n v="3.45"/>
    <n v="10.1"/>
    <n v="2352209.1999999997"/>
    <x v="0"/>
  </r>
  <r>
    <n v="2016"/>
    <s v="BIT"/>
    <s v="Coal"/>
    <n v="11070"/>
    <n v="22.757999999999999"/>
    <n v="251931.06"/>
    <n v="2.98"/>
    <n v="8.1"/>
    <n v="89667"/>
    <x v="0"/>
  </r>
  <r>
    <n v="2016"/>
    <s v="BIT"/>
    <s v="Coal"/>
    <n v="19701"/>
    <n v="23.523"/>
    <n v="463426.62300000002"/>
    <n v="2.98"/>
    <n v="9.3000000000000007"/>
    <n v="183219.30000000002"/>
    <x v="0"/>
  </r>
  <r>
    <n v="2016"/>
    <s v="BIT"/>
    <s v="Coal"/>
    <n v="1602"/>
    <n v="22.545999999999999"/>
    <n v="36118.691999999995"/>
    <n v="3.21"/>
    <n v="10.7"/>
    <n v="17141.399999999998"/>
    <x v="0"/>
  </r>
  <r>
    <n v="2016"/>
    <s v="BIT"/>
    <s v="Coal"/>
    <n v="20088"/>
    <n v="22.321000000000002"/>
    <n v="448384.24800000002"/>
    <n v="3.12"/>
    <n v="10.199999999999999"/>
    <n v="204897.59999999998"/>
    <x v="0"/>
  </r>
  <r>
    <n v="2016"/>
    <s v="BIT"/>
    <s v="Coal"/>
    <n v="9590"/>
    <n v="22.405999999999999"/>
    <n v="214873.53999999998"/>
    <n v="3.28"/>
    <n v="10.6"/>
    <n v="101654"/>
    <x v="0"/>
  </r>
  <r>
    <n v="2016"/>
    <s v="BIT"/>
    <s v="Coal"/>
    <n v="11219"/>
    <n v="22.298999999999999"/>
    <n v="250172.481"/>
    <n v="3.18"/>
    <n v="10.8"/>
    <n v="121165.20000000001"/>
    <x v="0"/>
  </r>
  <r>
    <n v="2016"/>
    <s v="BIT"/>
    <s v="Coal"/>
    <n v="10000"/>
    <n v="22.02"/>
    <n v="220200"/>
    <n v="2.95"/>
    <n v="10.8"/>
    <n v="108000"/>
    <x v="0"/>
  </r>
  <r>
    <n v="2016"/>
    <s v="BIT"/>
    <s v="Coal"/>
    <n v="4795"/>
    <n v="22.891999999999999"/>
    <n v="109767.14"/>
    <n v="2.97"/>
    <n v="7.9"/>
    <n v="37880.5"/>
    <x v="0"/>
  </r>
  <r>
    <n v="2016"/>
    <s v="BIT"/>
    <s v="Coal"/>
    <n v="1567"/>
    <n v="22.867999999999999"/>
    <n v="35834.155999999995"/>
    <n v="2.97"/>
    <n v="8.1"/>
    <n v="12692.699999999999"/>
    <x v="0"/>
  </r>
  <r>
    <n v="2016"/>
    <s v="BIT"/>
    <s v="Coal"/>
    <n v="9733"/>
    <n v="23.46"/>
    <n v="228336.18000000002"/>
    <n v="2.59"/>
    <n v="8.5"/>
    <n v="82730.5"/>
    <x v="0"/>
  </r>
  <r>
    <n v="2016"/>
    <s v="BIT"/>
    <s v="Coal"/>
    <n v="37993"/>
    <n v="23.512"/>
    <n v="893291.41599999997"/>
    <n v="2.97"/>
    <n v="8.9"/>
    <n v="338137.7"/>
    <x v="0"/>
  </r>
  <r>
    <n v="2016"/>
    <s v="BIT"/>
    <s v="Coal"/>
    <n v="21591"/>
    <n v="21.925999999999998"/>
    <n v="473404.26599999995"/>
    <n v="2.98"/>
    <n v="8.9"/>
    <n v="192159.9"/>
    <x v="0"/>
  </r>
  <r>
    <n v="2016"/>
    <s v="BIT"/>
    <s v="Coal"/>
    <n v="32277"/>
    <n v="21.72"/>
    <n v="701056.44"/>
    <n v="3.24"/>
    <n v="10.3"/>
    <n v="332453.10000000003"/>
    <x v="0"/>
  </r>
  <r>
    <n v="2016"/>
    <s v="BIT"/>
    <s v="Coal"/>
    <n v="67379"/>
    <n v="23.52"/>
    <n v="1584754.08"/>
    <n v="2.68"/>
    <n v="8.8000000000000007"/>
    <n v="592935.20000000007"/>
    <x v="0"/>
  </r>
  <r>
    <n v="2016"/>
    <s v="BIT"/>
    <s v="Coal"/>
    <n v="27574"/>
    <n v="24.047999999999998"/>
    <n v="663099.55199999991"/>
    <n v="2.95"/>
    <n v="8.1999999999999993"/>
    <n v="226106.8"/>
    <x v="0"/>
  </r>
  <r>
    <n v="2016"/>
    <s v="BIT"/>
    <s v="Coal"/>
    <n v="9272"/>
    <n v="23.126000000000001"/>
    <n v="214424.272"/>
    <n v="2.76"/>
    <n v="7.1"/>
    <n v="65831.199999999997"/>
    <x v="0"/>
  </r>
  <r>
    <n v="2016"/>
    <s v="BIT"/>
    <s v="Coal"/>
    <n v="30340"/>
    <n v="23.158000000000001"/>
    <n v="702613.72000000009"/>
    <n v="2.71"/>
    <n v="8.5"/>
    <n v="257890"/>
    <x v="0"/>
  </r>
  <r>
    <n v="2016"/>
    <s v="BIT"/>
    <s v="Coal"/>
    <n v="86356"/>
    <n v="23.431999999999999"/>
    <n v="2023493.7919999999"/>
    <n v="4.55"/>
    <n v="6.6"/>
    <n v="569949.6"/>
    <x v="0"/>
  </r>
  <r>
    <n v="2016"/>
    <s v="SUB"/>
    <s v="Coal"/>
    <n v="78600"/>
    <n v="17.654"/>
    <n v="1387604.4"/>
    <n v="0.33"/>
    <n v="5.7"/>
    <n v="448020"/>
    <x v="0"/>
  </r>
  <r>
    <n v="2016"/>
    <s v="SUB"/>
    <s v="Coal"/>
    <n v="30525"/>
    <n v="18.010000000000002"/>
    <n v="549755.25"/>
    <n v="0.3"/>
    <n v="5.6"/>
    <n v="170940"/>
    <x v="0"/>
  </r>
  <r>
    <n v="2016"/>
    <s v="BIT"/>
    <s v="Coal"/>
    <n v="39905"/>
    <n v="24.198"/>
    <n v="965621.19000000006"/>
    <n v="3.31"/>
    <n v="9.8000000000000007"/>
    <n v="391069"/>
    <x v="0"/>
  </r>
  <r>
    <n v="2016"/>
    <s v="BIT"/>
    <s v="Coal"/>
    <n v="24865"/>
    <n v="24.18"/>
    <n v="601235.69999999995"/>
    <n v="3.24"/>
    <n v="9.8000000000000007"/>
    <n v="243677.00000000003"/>
    <x v="0"/>
  </r>
  <r>
    <n v="2016"/>
    <s v="BIT"/>
    <s v="Coal"/>
    <n v="13544"/>
    <n v="24.29"/>
    <n v="328983.76"/>
    <n v="1.55"/>
    <n v="8.8000000000000007"/>
    <n v="119187.20000000001"/>
    <x v="0"/>
  </r>
  <r>
    <n v="2016"/>
    <s v="BIT"/>
    <s v="Coal"/>
    <n v="14268"/>
    <n v="24.04"/>
    <n v="343002.72"/>
    <n v="1.55"/>
    <n v="10"/>
    <n v="142680"/>
    <x v="0"/>
  </r>
  <r>
    <n v="2016"/>
    <s v="BIT"/>
    <s v="Coal"/>
    <n v="1908"/>
    <n v="24.81"/>
    <n v="47337.479999999996"/>
    <n v="2.12"/>
    <n v="10.199999999999999"/>
    <n v="19461.599999999999"/>
    <x v="0"/>
  </r>
  <r>
    <n v="2016"/>
    <s v="BIT"/>
    <s v="Coal"/>
    <n v="6125"/>
    <n v="25.62"/>
    <n v="156922.5"/>
    <n v="1.43"/>
    <n v="8.6999999999999993"/>
    <n v="53287.499999999993"/>
    <x v="0"/>
  </r>
  <r>
    <n v="2016"/>
    <s v="SUB"/>
    <s v="Coal"/>
    <n v="44982"/>
    <n v="18.12"/>
    <n v="815073.84000000008"/>
    <n v="0.25"/>
    <n v="4.7"/>
    <n v="211415.4"/>
    <x v="0"/>
  </r>
  <r>
    <n v="2016"/>
    <s v="SUB"/>
    <s v="Coal"/>
    <n v="45659"/>
    <n v="16.78"/>
    <n v="766158.02"/>
    <n v="0.3"/>
    <n v="5.9"/>
    <n v="269388.10000000003"/>
    <x v="0"/>
  </r>
  <r>
    <n v="2016"/>
    <s v="SUB"/>
    <s v="Coal"/>
    <n v="29786"/>
    <n v="17.940000000000001"/>
    <n v="534360.84000000008"/>
    <n v="0.28999999999999998"/>
    <n v="5.9"/>
    <n v="175737.40000000002"/>
    <x v="0"/>
  </r>
  <r>
    <n v="2016"/>
    <s v="SUB"/>
    <s v="Coal"/>
    <n v="29696"/>
    <n v="16.899999999999999"/>
    <n v="501862.39999999997"/>
    <n v="0.31"/>
    <n v="5.5"/>
    <n v="163328"/>
    <x v="0"/>
  </r>
  <r>
    <n v="2016"/>
    <s v="SUB"/>
    <s v="Coal"/>
    <n v="41169"/>
    <n v="16.86"/>
    <n v="694109.34"/>
    <n v="0.3"/>
    <n v="5.7"/>
    <n v="234663.30000000002"/>
    <x v="0"/>
  </r>
  <r>
    <n v="2016"/>
    <s v="BIT"/>
    <s v="Coal"/>
    <n v="11014"/>
    <n v="25.3"/>
    <n v="278654.2"/>
    <n v="0.98"/>
    <n v="10"/>
    <n v="110140"/>
    <x v="0"/>
  </r>
  <r>
    <n v="2016"/>
    <s v="BIT"/>
    <s v="Coal"/>
    <n v="10981"/>
    <n v="26.72"/>
    <n v="293412.32"/>
    <n v="0.91"/>
    <n v="6"/>
    <n v="65886"/>
    <x v="0"/>
  </r>
  <r>
    <n v="2016"/>
    <s v="BIT"/>
    <s v="Coal"/>
    <n v="20408"/>
    <n v="26.03"/>
    <n v="531220.24"/>
    <n v="2.46"/>
    <n v="7.5"/>
    <n v="153060"/>
    <x v="0"/>
  </r>
  <r>
    <n v="2016"/>
    <s v="BIT"/>
    <s v="Coal"/>
    <n v="6426"/>
    <n v="25.96"/>
    <n v="166818.96"/>
    <n v="2.4900000000000002"/>
    <n v="7.7"/>
    <n v="49480.200000000004"/>
    <x v="0"/>
  </r>
  <r>
    <n v="2016"/>
    <s v="BIT"/>
    <s v="Coal"/>
    <n v="119194"/>
    <n v="24.34"/>
    <n v="2901181.96"/>
    <n v="0.83"/>
    <n v="11.7"/>
    <n v="1394569.7999999998"/>
    <x v="0"/>
  </r>
  <r>
    <n v="2016"/>
    <s v="BIT"/>
    <s v="Coal"/>
    <n v="66235"/>
    <n v="21.39"/>
    <n v="1416766.6500000001"/>
    <n v="0.56000000000000005"/>
    <n v="6.7"/>
    <n v="443774.5"/>
    <x v="0"/>
  </r>
  <r>
    <n v="2016"/>
    <s v="SUB"/>
    <s v="Coal"/>
    <n v="8047"/>
    <n v="17.87"/>
    <n v="143799.89000000001"/>
    <n v="0.21"/>
    <n v="4.8"/>
    <n v="38625.599999999999"/>
    <x v="0"/>
  </r>
  <r>
    <n v="2016"/>
    <s v="SUB"/>
    <s v="Coal"/>
    <n v="122"/>
    <n v="17.466000000000001"/>
    <n v="2130.8520000000003"/>
    <n v="0.33"/>
    <n v="6"/>
    <n v="732"/>
    <x v="0"/>
  </r>
  <r>
    <n v="2016"/>
    <s v="SUB"/>
    <s v="Coal"/>
    <n v="11779"/>
    <n v="17.739000000000001"/>
    <n v="208947.68100000001"/>
    <n v="0.31"/>
    <n v="3.2"/>
    <n v="37692.800000000003"/>
    <x v="0"/>
  </r>
  <r>
    <n v="2016"/>
    <s v="SUB"/>
    <s v="Coal"/>
    <n v="15798"/>
    <n v="17.989999999999998"/>
    <n v="284206.01999999996"/>
    <n v="0.32"/>
    <n v="5.5"/>
    <n v="86889"/>
    <x v="0"/>
  </r>
  <r>
    <n v="2016"/>
    <s v="SUB"/>
    <s v="Coal"/>
    <n v="31338"/>
    <n v="17.725999999999999"/>
    <n v="555497.38799999992"/>
    <n v="0.31"/>
    <n v="6.4"/>
    <n v="200563.20000000001"/>
    <x v="0"/>
  </r>
  <r>
    <n v="2016"/>
    <s v="SUB"/>
    <s v="Coal"/>
    <n v="15747"/>
    <n v="17.928000000000001"/>
    <n v="282312.21600000001"/>
    <n v="0.22"/>
    <n v="4.7"/>
    <n v="74010.900000000009"/>
    <x v="0"/>
  </r>
  <r>
    <n v="2016"/>
    <s v="SUB"/>
    <s v="Coal"/>
    <n v="16444"/>
    <n v="17.861999999999998"/>
    <n v="293722.72799999994"/>
    <n v="0.24"/>
    <n v="5.5"/>
    <n v="90442"/>
    <x v="0"/>
  </r>
  <r>
    <n v="2016"/>
    <s v="SUB"/>
    <s v="Coal"/>
    <n v="47083"/>
    <n v="17.64"/>
    <n v="830544.12"/>
    <n v="0.23"/>
    <n v="5.9"/>
    <n v="277789.7"/>
    <x v="0"/>
  </r>
  <r>
    <n v="2016"/>
    <s v="SUB"/>
    <s v="Coal"/>
    <n v="62966"/>
    <n v="17.620999999999999"/>
    <n v="1109523.8859999999"/>
    <n v="0.18"/>
    <n v="4.5999999999999996"/>
    <n v="289643.59999999998"/>
    <x v="0"/>
  </r>
  <r>
    <n v="2016"/>
    <s v="SUB"/>
    <s v="Coal"/>
    <n v="15863"/>
    <n v="17.725999999999999"/>
    <n v="281187.538"/>
    <n v="0.25"/>
    <n v="5.2"/>
    <n v="82487.600000000006"/>
    <x v="0"/>
  </r>
  <r>
    <n v="2016"/>
    <s v="SUB"/>
    <s v="Coal"/>
    <n v="47695"/>
    <n v="17.571999999999999"/>
    <n v="838096.53999999992"/>
    <n v="0.24"/>
    <n v="5.7"/>
    <n v="271861.5"/>
    <x v="0"/>
  </r>
  <r>
    <n v="2016"/>
    <s v="SUB"/>
    <s v="Coal"/>
    <n v="244"/>
    <n v="17.974"/>
    <n v="4385.6559999999999"/>
    <n v="0.34"/>
    <n v="5.3"/>
    <n v="1293.2"/>
    <x v="0"/>
  </r>
  <r>
    <n v="2016"/>
    <s v="SUB"/>
    <s v="Coal"/>
    <n v="121"/>
    <n v="17.942"/>
    <n v="2170.982"/>
    <n v="0.23"/>
    <n v="5"/>
    <n v="605"/>
    <x v="0"/>
  </r>
  <r>
    <n v="2016"/>
    <s v="SUB"/>
    <s v="Coal"/>
    <n v="240"/>
    <n v="17.524000000000001"/>
    <n v="4205.76"/>
    <n v="0.35"/>
    <n v="5.7"/>
    <n v="1368"/>
    <x v="0"/>
  </r>
  <r>
    <n v="2016"/>
    <s v="SUB"/>
    <s v="Coal"/>
    <n v="241"/>
    <n v="17.939"/>
    <n v="4323.299"/>
    <n v="0.3"/>
    <n v="5.4"/>
    <n v="1301.4000000000001"/>
    <x v="0"/>
  </r>
  <r>
    <n v="2016"/>
    <s v="SUB"/>
    <s v="Coal"/>
    <n v="15712"/>
    <n v="17.582000000000001"/>
    <n v="276248.38400000002"/>
    <n v="0.33"/>
    <n v="5.7"/>
    <n v="89558.400000000009"/>
    <x v="0"/>
  </r>
  <r>
    <n v="2016"/>
    <s v="SUB"/>
    <s v="Coal"/>
    <n v="7687"/>
    <n v="17.87"/>
    <n v="137366.69"/>
    <n v="0.21"/>
    <n v="4.8"/>
    <n v="36897.599999999999"/>
    <x v="0"/>
  </r>
  <r>
    <n v="2016"/>
    <s v="SUB"/>
    <s v="Coal"/>
    <n v="15773"/>
    <n v="17.564"/>
    <n v="277036.97200000001"/>
    <n v="0.36"/>
    <n v="5.8"/>
    <n v="91483.4"/>
    <x v="0"/>
  </r>
  <r>
    <n v="2016"/>
    <s v="SUB"/>
    <s v="Coal"/>
    <n v="50182"/>
    <n v="17.673999999999999"/>
    <n v="886916.66799999995"/>
    <n v="0.33"/>
    <n v="4.8"/>
    <n v="240873.59999999998"/>
    <x v="0"/>
  </r>
  <r>
    <n v="2016"/>
    <s v="BIT"/>
    <s v="Coal"/>
    <n v="825"/>
    <n v="22.603999999999999"/>
    <n v="18648.3"/>
    <n v="0.67"/>
    <n v="9.1"/>
    <n v="7507.5"/>
    <x v="0"/>
  </r>
  <r>
    <n v="2016"/>
    <s v="SUB"/>
    <s v="Coal"/>
    <n v="15863"/>
    <n v="17.643999999999998"/>
    <n v="279886.772"/>
    <n v="0.28000000000000003"/>
    <n v="5.3"/>
    <n v="84073.9"/>
    <x v="0"/>
  </r>
  <r>
    <n v="2016"/>
    <s v="SUB"/>
    <s v="Coal"/>
    <n v="31624"/>
    <n v="17.832000000000001"/>
    <n v="563919.16800000006"/>
    <n v="0.28000000000000003"/>
    <n v="5.0999999999999996"/>
    <n v="161282.4"/>
    <x v="0"/>
  </r>
  <r>
    <n v="2016"/>
    <s v="SUB"/>
    <s v="Coal"/>
    <n v="15726"/>
    <n v="17.788"/>
    <n v="279734.08799999999"/>
    <n v="0.3"/>
    <n v="5.0999999999999996"/>
    <n v="80202.599999999991"/>
    <x v="0"/>
  </r>
  <r>
    <n v="2016"/>
    <s v="BIT"/>
    <s v="Coal"/>
    <n v="30877"/>
    <n v="26.021000000000001"/>
    <n v="803450.41700000002"/>
    <n v="2.58"/>
    <n v="7.5"/>
    <n v="231577.5"/>
    <x v="0"/>
  </r>
  <r>
    <n v="2016"/>
    <s v="BIT"/>
    <s v="Coal"/>
    <n v="107013"/>
    <n v="26.033000000000001"/>
    <n v="2785869.429"/>
    <n v="2.57"/>
    <n v="7.5"/>
    <n v="802597.5"/>
    <x v="0"/>
  </r>
  <r>
    <n v="2016"/>
    <s v="BIT"/>
    <s v="Coal"/>
    <n v="31024"/>
    <n v="26.125"/>
    <n v="810502"/>
    <n v="2.52"/>
    <n v="7.5"/>
    <n v="232680"/>
    <x v="0"/>
  </r>
  <r>
    <n v="2016"/>
    <s v="SUB"/>
    <s v="Coal"/>
    <n v="31194"/>
    <n v="17.5"/>
    <n v="545895"/>
    <n v="0.18"/>
    <n v="4.4000000000000004"/>
    <n v="137253.6"/>
    <x v="0"/>
  </r>
  <r>
    <n v="2016"/>
    <s v="SUB"/>
    <s v="Coal"/>
    <n v="61506"/>
    <n v="17.632000000000001"/>
    <n v="1084473.7920000001"/>
    <n v="0.24"/>
    <n v="5.8"/>
    <n v="356734.8"/>
    <x v="0"/>
  </r>
  <r>
    <n v="2016"/>
    <s v="SUB"/>
    <s v="Coal"/>
    <n v="30731"/>
    <n v="17.7"/>
    <n v="543938.69999999995"/>
    <n v="0.23"/>
    <n v="5.6"/>
    <n v="172093.59999999998"/>
    <x v="0"/>
  </r>
  <r>
    <n v="2016"/>
    <s v="SUB"/>
    <s v="Coal"/>
    <n v="15434"/>
    <n v="17.768000000000001"/>
    <n v="274231.31200000003"/>
    <n v="0.22"/>
    <n v="5.5"/>
    <n v="84887"/>
    <x v="0"/>
  </r>
  <r>
    <n v="2016"/>
    <s v="SUB"/>
    <s v="Coal"/>
    <n v="31123"/>
    <n v="17.503"/>
    <n v="544745.86899999995"/>
    <n v="0.18"/>
    <n v="4.4000000000000004"/>
    <n v="136941.20000000001"/>
    <x v="0"/>
  </r>
  <r>
    <n v="2016"/>
    <s v="SUB"/>
    <s v="Coal"/>
    <n v="61492"/>
    <n v="17.762"/>
    <n v="1092220.9040000001"/>
    <n v="0.36"/>
    <n v="5.5"/>
    <n v="338206"/>
    <x v="0"/>
  </r>
  <r>
    <n v="2016"/>
    <s v="SUB"/>
    <s v="Coal"/>
    <n v="77496"/>
    <n v="17.699000000000002"/>
    <n v="1371601.7040000001"/>
    <n v="0.18"/>
    <n v="4.3"/>
    <n v="333232.8"/>
    <x v="0"/>
  </r>
  <r>
    <n v="2016"/>
    <s v="SUB"/>
    <s v="Coal"/>
    <n v="15267"/>
    <n v="17.5"/>
    <n v="267172.5"/>
    <n v="0.24"/>
    <n v="6"/>
    <n v="91602"/>
    <x v="0"/>
  </r>
  <r>
    <n v="2016"/>
    <s v="SUB"/>
    <s v="Coal"/>
    <n v="15380"/>
    <n v="17.899999999999999"/>
    <n v="275302"/>
    <n v="0.3"/>
    <n v="5.6"/>
    <n v="86128"/>
    <x v="0"/>
  </r>
  <r>
    <n v="2016"/>
    <s v="SUB"/>
    <s v="Coal"/>
    <n v="30087"/>
    <n v="17.600000000000001"/>
    <n v="529531.20000000007"/>
    <n v="0.23"/>
    <n v="6.1"/>
    <n v="183530.69999999998"/>
    <x v="0"/>
  </r>
  <r>
    <n v="2016"/>
    <s v="SUB"/>
    <s v="Coal"/>
    <n v="15336"/>
    <n v="17.8"/>
    <n v="272980.8"/>
    <n v="0.23"/>
    <n v="5.3"/>
    <n v="81280.800000000003"/>
    <x v="0"/>
  </r>
  <r>
    <n v="2016"/>
    <s v="SUB"/>
    <s v="Coal"/>
    <n v="14967"/>
    <n v="17.7"/>
    <n v="264915.89999999997"/>
    <n v="0.18"/>
    <n v="4.8"/>
    <n v="71841.599999999991"/>
    <x v="0"/>
  </r>
  <r>
    <n v="2016"/>
    <s v="SUB"/>
    <s v="Coal"/>
    <n v="36387"/>
    <n v="17.66"/>
    <n v="642594.42000000004"/>
    <n v="0.23"/>
    <n v="5.5"/>
    <n v="200128.5"/>
    <x v="0"/>
  </r>
  <r>
    <n v="2016"/>
    <s v="SUB"/>
    <s v="Coal"/>
    <n v="29771"/>
    <n v="18.77"/>
    <n v="558801.67000000004"/>
    <n v="0.34"/>
    <n v="4.2"/>
    <n v="125038.20000000001"/>
    <x v="0"/>
  </r>
  <r>
    <n v="2016"/>
    <s v="SUB"/>
    <s v="Coal"/>
    <n v="18495"/>
    <n v="17.876000000000001"/>
    <n v="330616.62"/>
    <n v="0.22"/>
    <n v="5.4"/>
    <n v="99873"/>
    <x v="0"/>
  </r>
  <r>
    <n v="2016"/>
    <s v="SUB"/>
    <s v="Coal"/>
    <n v="14760"/>
    <n v="18.829999999999998"/>
    <n v="277930.8"/>
    <n v="0.38"/>
    <n v="4.5999999999999996"/>
    <n v="67896"/>
    <x v="0"/>
  </r>
  <r>
    <n v="2016"/>
    <s v="SUB"/>
    <s v="Coal"/>
    <n v="14922"/>
    <n v="17.21"/>
    <n v="256807.62000000002"/>
    <n v="0.18"/>
    <n v="5"/>
    <n v="74610"/>
    <x v="0"/>
  </r>
  <r>
    <n v="2016"/>
    <s v="SUB"/>
    <s v="Coal"/>
    <n v="58997"/>
    <n v="18.79"/>
    <n v="1108553.6299999999"/>
    <n v="0.37"/>
    <n v="4.4000000000000004"/>
    <n v="259586.80000000002"/>
    <x v="0"/>
  </r>
  <r>
    <n v="2016"/>
    <s v="SUB"/>
    <s v="Coal"/>
    <n v="177266"/>
    <n v="17.989999999999998"/>
    <n v="3189015.34"/>
    <n v="0.26"/>
    <n v="5"/>
    <n v="886330"/>
    <x v="0"/>
  </r>
  <r>
    <n v="2016"/>
    <s v="SUB"/>
    <s v="Coal"/>
    <n v="44511"/>
    <n v="17.649999999999999"/>
    <n v="785619.14999999991"/>
    <n v="0.23"/>
    <n v="5.7"/>
    <n v="253712.7"/>
    <x v="0"/>
  </r>
  <r>
    <n v="2016"/>
    <s v="SUB"/>
    <s v="Coal"/>
    <n v="117"/>
    <n v="17.93"/>
    <n v="2097.81"/>
    <n v="0.19"/>
    <n v="4.0999999999999996"/>
    <n v="479.69999999999993"/>
    <x v="0"/>
  </r>
  <r>
    <n v="2016"/>
    <s v="SUB"/>
    <s v="Coal"/>
    <n v="62498"/>
    <n v="17.89"/>
    <n v="1118089.22"/>
    <n v="0.28000000000000003"/>
    <n v="4.5"/>
    <n v="281241"/>
    <x v="0"/>
  </r>
  <r>
    <n v="2016"/>
    <s v="SUB"/>
    <s v="Coal"/>
    <n v="24370"/>
    <n v="17.62"/>
    <n v="429399.4"/>
    <n v="0.18"/>
    <n v="4.5999999999999996"/>
    <n v="112101.99999999999"/>
    <x v="0"/>
  </r>
  <r>
    <n v="2016"/>
    <s v="SUB"/>
    <s v="Coal"/>
    <n v="23616"/>
    <n v="18.28"/>
    <n v="431700.48000000004"/>
    <n v="0.28999999999999998"/>
    <n v="4.5"/>
    <n v="106272"/>
    <x v="0"/>
  </r>
  <r>
    <n v="2016"/>
    <s v="SUB"/>
    <s v="Coal"/>
    <n v="24145"/>
    <n v="18.14"/>
    <n v="437990.3"/>
    <n v="0.21"/>
    <n v="4.5999999999999996"/>
    <n v="111066.99999999999"/>
    <x v="0"/>
  </r>
  <r>
    <n v="2016"/>
    <s v="SUB"/>
    <s v="Coal"/>
    <n v="12593"/>
    <n v="17.86"/>
    <n v="224910.97999999998"/>
    <n v="0.27"/>
    <n v="4.5999999999999996"/>
    <n v="57927.799999999996"/>
    <x v="0"/>
  </r>
  <r>
    <n v="2016"/>
    <s v="SUB"/>
    <s v="Coal"/>
    <n v="15045"/>
    <n v="17.7"/>
    <n v="266296.5"/>
    <n v="0.18"/>
    <n v="4.5"/>
    <n v="67702.5"/>
    <x v="0"/>
  </r>
  <r>
    <n v="2016"/>
    <s v="SUB"/>
    <s v="Coal"/>
    <n v="16134"/>
    <n v="18.059999999999999"/>
    <n v="291380.03999999998"/>
    <n v="0.32"/>
    <n v="5"/>
    <n v="80670"/>
    <x v="0"/>
  </r>
  <r>
    <n v="2016"/>
    <s v="SUB"/>
    <s v="Coal"/>
    <n v="64094"/>
    <n v="17.63"/>
    <n v="1129977.22"/>
    <n v="0.25"/>
    <n v="5.9"/>
    <n v="378154.60000000003"/>
    <x v="0"/>
  </r>
  <r>
    <n v="2016"/>
    <s v="SUB"/>
    <s v="Coal"/>
    <n v="32314"/>
    <n v="17.68"/>
    <n v="571311.52"/>
    <n v="0.34"/>
    <n v="5.5"/>
    <n v="177727"/>
    <x v="0"/>
  </r>
  <r>
    <n v="2016"/>
    <s v="SUB"/>
    <s v="Coal"/>
    <n v="81028"/>
    <n v="18.09"/>
    <n v="1465796.52"/>
    <n v="0.26"/>
    <n v="4.8"/>
    <n v="388934.39999999997"/>
    <x v="0"/>
  </r>
  <r>
    <n v="2016"/>
    <s v="SUB"/>
    <s v="Coal"/>
    <n v="14879"/>
    <n v="17.29"/>
    <n v="257257.90999999997"/>
    <n v="0.23"/>
    <n v="4"/>
    <n v="59516"/>
    <x v="0"/>
  </r>
  <r>
    <n v="2016"/>
    <s v="SUB"/>
    <s v="Coal"/>
    <n v="45313"/>
    <n v="16.829999999999998"/>
    <n v="762617.78999999992"/>
    <n v="0.35"/>
    <n v="5.5"/>
    <n v="249221.5"/>
    <x v="0"/>
  </r>
  <r>
    <n v="2016"/>
    <s v="SUB"/>
    <s v="Coal"/>
    <n v="14712"/>
    <n v="17.170000000000002"/>
    <n v="252605.04000000004"/>
    <n v="0.2"/>
    <n v="4.2"/>
    <n v="61790.400000000001"/>
    <x v="0"/>
  </r>
  <r>
    <n v="2016"/>
    <s v="SUB"/>
    <s v="Coal"/>
    <n v="14304"/>
    <n v="17.43"/>
    <n v="249318.72"/>
    <n v="0.23"/>
    <n v="4"/>
    <n v="57216"/>
    <x v="0"/>
  </r>
  <r>
    <n v="2016"/>
    <s v="SUB"/>
    <s v="Coal"/>
    <n v="52157"/>
    <n v="17.68"/>
    <n v="922135.76"/>
    <n v="0.24"/>
    <n v="5.6"/>
    <n v="292079.19999999995"/>
    <x v="0"/>
  </r>
  <r>
    <n v="2016"/>
    <s v="SUB"/>
    <s v="Coal"/>
    <n v="13020"/>
    <n v="17.7"/>
    <n v="230454"/>
    <n v="0.2"/>
    <n v="5.6"/>
    <n v="72912"/>
    <x v="0"/>
  </r>
  <r>
    <n v="2016"/>
    <s v="SUB"/>
    <s v="Coal"/>
    <n v="51187"/>
    <n v="18.2"/>
    <n v="931603.39999999991"/>
    <n v="0.27"/>
    <n v="4.5"/>
    <n v="230341.5"/>
    <x v="0"/>
  </r>
  <r>
    <n v="2016"/>
    <s v="SUB"/>
    <s v="Coal"/>
    <n v="12730"/>
    <n v="17.79"/>
    <n v="226466.69999999998"/>
    <n v="0.19"/>
    <n v="5"/>
    <n v="63650"/>
    <x v="0"/>
  </r>
  <r>
    <n v="2016"/>
    <s v="SUB"/>
    <s v="Coal"/>
    <n v="15846"/>
    <n v="17.8"/>
    <n v="282058.8"/>
    <n v="0.19"/>
    <n v="4.4000000000000004"/>
    <n v="69722.400000000009"/>
    <x v="0"/>
  </r>
  <r>
    <n v="2016"/>
    <s v="SUB"/>
    <s v="Coal"/>
    <n v="365064"/>
    <n v="17.579999999999998"/>
    <n v="6417825.1199999992"/>
    <n v="0.18"/>
    <n v="4.5"/>
    <n v="1642788"/>
    <x v="0"/>
  </r>
  <r>
    <n v="2016"/>
    <s v="SUB"/>
    <s v="Coal"/>
    <n v="380975"/>
    <n v="17.63"/>
    <n v="6716589.25"/>
    <n v="0.18"/>
    <n v="4.5999999999999996"/>
    <n v="1752484.9999999998"/>
    <x v="0"/>
  </r>
  <r>
    <n v="2016"/>
    <s v="SUB"/>
    <s v="Coal"/>
    <n v="47182"/>
    <n v="17.11"/>
    <n v="807284.02"/>
    <n v="0.24"/>
    <n v="4.5999999999999996"/>
    <n v="217037.19999999998"/>
    <x v="0"/>
  </r>
  <r>
    <n v="2016"/>
    <s v="SUB"/>
    <s v="Coal"/>
    <n v="31801"/>
    <n v="17.71"/>
    <n v="563195.71000000008"/>
    <n v="0.24"/>
    <n v="5.3"/>
    <n v="168545.3"/>
    <x v="0"/>
  </r>
  <r>
    <n v="2016"/>
    <s v="SUB"/>
    <s v="Coal"/>
    <n v="15881"/>
    <n v="17.489999999999998"/>
    <n v="277758.69"/>
    <n v="0.16"/>
    <n v="4.7"/>
    <n v="74640.7"/>
    <x v="0"/>
  </r>
  <r>
    <n v="2016"/>
    <s v="SUB"/>
    <s v="Coal"/>
    <n v="47400"/>
    <n v="17.53"/>
    <n v="830922"/>
    <n v="0.19"/>
    <n v="4.3"/>
    <n v="203820"/>
    <x v="0"/>
  </r>
  <r>
    <n v="2016"/>
    <s v="SUB"/>
    <s v="Coal"/>
    <n v="15782"/>
    <n v="17.100000000000001"/>
    <n v="269872.2"/>
    <n v="0.24"/>
    <n v="4.4000000000000004"/>
    <n v="69440.800000000003"/>
    <x v="0"/>
  </r>
  <r>
    <n v="2016"/>
    <s v="SUB"/>
    <s v="Coal"/>
    <n v="110693"/>
    <n v="17.63"/>
    <n v="1951517.5899999999"/>
    <n v="0.18"/>
    <n v="4.7"/>
    <n v="520257.10000000003"/>
    <x v="0"/>
  </r>
  <r>
    <n v="2016"/>
    <s v="SUB"/>
    <s v="Coal"/>
    <n v="125906"/>
    <n v="17.579999999999998"/>
    <n v="2213427.48"/>
    <n v="0.18"/>
    <n v="4.5999999999999996"/>
    <n v="579167.6"/>
    <x v="0"/>
  </r>
  <r>
    <n v="2016"/>
    <s v="SUB"/>
    <s v="Coal"/>
    <n v="292521"/>
    <n v="17.55"/>
    <n v="5133743.55"/>
    <n v="0.18"/>
    <n v="4.5"/>
    <n v="1316344.5"/>
    <x v="0"/>
  </r>
  <r>
    <n v="2016"/>
    <s v="SUB"/>
    <s v="Coal"/>
    <n v="291534"/>
    <n v="17.55"/>
    <n v="5116421.7"/>
    <n v="0.18"/>
    <n v="4.5999999999999996"/>
    <n v="1341056.3999999999"/>
    <x v="0"/>
  </r>
  <r>
    <n v="2016"/>
    <s v="SUB"/>
    <s v="Coal"/>
    <n v="43630"/>
    <n v="17.231999999999999"/>
    <n v="751832.15999999992"/>
    <n v="0.22"/>
    <n v="4.0999999999999996"/>
    <n v="178882.99999999997"/>
    <x v="0"/>
  </r>
  <r>
    <n v="2016"/>
    <s v="SUB"/>
    <s v="Coal"/>
    <n v="156437"/>
    <n v="16.809999999999999"/>
    <n v="2629705.9699999997"/>
    <n v="0.37"/>
    <n v="5.7"/>
    <n v="891690.9"/>
    <x v="0"/>
  </r>
  <r>
    <n v="2016"/>
    <s v="SUB"/>
    <s v="Coal"/>
    <n v="349263"/>
    <n v="17.492999999999999"/>
    <n v="6109657.6589999991"/>
    <n v="0.7"/>
    <n v="22.2"/>
    <n v="7753638.5999999996"/>
    <x v="0"/>
  </r>
  <r>
    <n v="2016"/>
    <s v="BIT"/>
    <s v="Coal"/>
    <n v="461247"/>
    <n v="18.884"/>
    <n v="8710188.3479999993"/>
    <n v="0.8"/>
    <n v="23.7"/>
    <n v="10931553.9"/>
    <x v="0"/>
  </r>
  <r>
    <n v="2016"/>
    <s v="BIT"/>
    <s v="Coal"/>
    <n v="11742"/>
    <n v="25.838000000000001"/>
    <n v="303389.79600000003"/>
    <n v="2.66"/>
    <n v="7.7"/>
    <n v="90413.400000000009"/>
    <x v="0"/>
  </r>
  <r>
    <n v="2016"/>
    <s v="BIT"/>
    <s v="Coal"/>
    <n v="11333"/>
    <n v="25.25"/>
    <n v="286158.25"/>
    <n v="0.87"/>
    <n v="9.6"/>
    <n v="108796.8"/>
    <x v="0"/>
  </r>
  <r>
    <n v="2016"/>
    <s v="BIT"/>
    <s v="Coal"/>
    <n v="11725"/>
    <n v="25.222000000000001"/>
    <n v="295727.95"/>
    <n v="0.84"/>
    <n v="10.199999999999999"/>
    <n v="119594.99999999999"/>
    <x v="0"/>
  </r>
  <r>
    <n v="2016"/>
    <s v="BIT"/>
    <s v="Coal"/>
    <n v="34902"/>
    <n v="25.864000000000001"/>
    <n v="902705.32799999998"/>
    <n v="2.66"/>
    <n v="7.6"/>
    <n v="265255.2"/>
    <x v="0"/>
  </r>
  <r>
    <n v="2016"/>
    <s v="BIT"/>
    <s v="Coal"/>
    <n v="38470"/>
    <n v="25.126000000000001"/>
    <n v="966597.22000000009"/>
    <n v="1.59"/>
    <n v="7.9"/>
    <n v="303913"/>
    <x v="0"/>
  </r>
  <r>
    <n v="2016"/>
    <s v="BIT"/>
    <s v="Coal"/>
    <n v="11622"/>
    <n v="23.968"/>
    <n v="278556.09600000002"/>
    <n v="0.73"/>
    <n v="13.3"/>
    <n v="154572.6"/>
    <x v="0"/>
  </r>
  <r>
    <n v="2016"/>
    <s v="BIT"/>
    <s v="Coal"/>
    <n v="11748"/>
    <n v="24.416"/>
    <n v="286839.16800000001"/>
    <n v="0.83"/>
    <n v="12.2"/>
    <n v="143325.6"/>
    <x v="0"/>
  </r>
  <r>
    <n v="2016"/>
    <s v="BIT"/>
    <s v="Coal"/>
    <n v="46367"/>
    <n v="26.004000000000001"/>
    <n v="1205727.4680000001"/>
    <n v="2.66"/>
    <n v="7.6"/>
    <n v="352389.2"/>
    <x v="0"/>
  </r>
  <r>
    <n v="2016"/>
    <s v="BIT"/>
    <s v="Coal"/>
    <n v="11327"/>
    <n v="23.922000000000001"/>
    <n v="270964.49400000001"/>
    <n v="0.85"/>
    <n v="14.5"/>
    <n v="164241.5"/>
    <x v="0"/>
  </r>
  <r>
    <n v="2016"/>
    <s v="BIT"/>
    <s v="Coal"/>
    <n v="11851"/>
    <n v="24.216000000000001"/>
    <n v="286983.81599999999"/>
    <n v="0.71"/>
    <n v="13.9"/>
    <n v="164728.9"/>
    <x v="0"/>
  </r>
  <r>
    <n v="2016"/>
    <s v="BIT"/>
    <s v="Coal"/>
    <n v="11853"/>
    <n v="22.95"/>
    <n v="272026.34999999998"/>
    <n v="2.4300000000000002"/>
    <n v="8.5"/>
    <n v="100750.5"/>
    <x v="0"/>
  </r>
  <r>
    <n v="2016"/>
    <s v="BIT"/>
    <s v="Coal"/>
    <n v="11787"/>
    <n v="24.664000000000001"/>
    <n v="290714.56800000003"/>
    <n v="0.69"/>
    <n v="12.1"/>
    <n v="142622.69999999998"/>
    <x v="0"/>
  </r>
  <r>
    <n v="2016"/>
    <s v="BIT"/>
    <s v="Coal"/>
    <n v="35901"/>
    <n v="26.146000000000001"/>
    <n v="938667.54599999997"/>
    <n v="2.87"/>
    <n v="7.9"/>
    <n v="283617.90000000002"/>
    <x v="0"/>
  </r>
  <r>
    <n v="2016"/>
    <s v="BIT"/>
    <s v="Coal"/>
    <n v="12047"/>
    <n v="25.995999999999999"/>
    <n v="313173.81199999998"/>
    <n v="2.5499999999999998"/>
    <n v="7.6"/>
    <n v="91557.2"/>
    <x v="0"/>
  </r>
  <r>
    <n v="2016"/>
    <s v="BIT"/>
    <s v="Coal"/>
    <n v="24174"/>
    <n v="26.196000000000002"/>
    <n v="633262.10400000005"/>
    <n v="2.98"/>
    <n v="7.5"/>
    <n v="181305"/>
    <x v="0"/>
  </r>
  <r>
    <n v="2016"/>
    <s v="BIT"/>
    <s v="Coal"/>
    <n v="23113"/>
    <n v="24.571999999999999"/>
    <n v="567932.63599999994"/>
    <n v="0.7"/>
    <n v="11.5"/>
    <n v="265799.5"/>
    <x v="0"/>
  </r>
  <r>
    <n v="2016"/>
    <s v="BIT"/>
    <s v="Coal"/>
    <n v="11323"/>
    <n v="24.26"/>
    <n v="274695.98000000004"/>
    <n v="0.84"/>
    <n v="11.7"/>
    <n v="132479.1"/>
    <x v="0"/>
  </r>
  <r>
    <n v="2016"/>
    <s v="BIT"/>
    <s v="Coal"/>
    <n v="11904"/>
    <n v="24.68"/>
    <n v="293790.71999999997"/>
    <n v="1.49"/>
    <n v="11.3"/>
    <n v="134515.20000000001"/>
    <x v="0"/>
  </r>
  <r>
    <n v="2016"/>
    <s v="BIT"/>
    <s v="Coal"/>
    <n v="12147"/>
    <n v="23.61"/>
    <n v="286790.67"/>
    <n v="1.69"/>
    <n v="12.4"/>
    <n v="150622.80000000002"/>
    <x v="0"/>
  </r>
  <r>
    <n v="2016"/>
    <s v="BIT"/>
    <s v="Coal"/>
    <n v="81380"/>
    <n v="23.956"/>
    <n v="1949539.28"/>
    <n v="0.69"/>
    <n v="12.8"/>
    <n v="1041664"/>
    <x v="0"/>
  </r>
  <r>
    <n v="2016"/>
    <s v="LIG"/>
    <s v="Coal"/>
    <n v="277545"/>
    <n v="13.302"/>
    <n v="3691903.59"/>
    <n v="1.1100000000000001"/>
    <n v="9.5"/>
    <n v="2636677.5"/>
    <x v="1"/>
  </r>
  <r>
    <n v="2016"/>
    <s v="LIG"/>
    <s v="Coal"/>
    <n v="254547"/>
    <n v="13.124000000000001"/>
    <n v="3340674.8280000002"/>
    <n v="0.79"/>
    <n v="8.5"/>
    <n v="2163649.5"/>
    <x v="1"/>
  </r>
  <r>
    <n v="2016"/>
    <s v="LIG"/>
    <s v="Coal"/>
    <n v="134217"/>
    <n v="13.3"/>
    <n v="1785086.1"/>
    <n v="0.97"/>
    <n v="8.4"/>
    <n v="1127422.8"/>
    <x v="1"/>
  </r>
  <r>
    <n v="2016"/>
    <s v="SUB"/>
    <s v="Coal"/>
    <n v="37244"/>
    <n v="19.100000000000001"/>
    <n v="711360.4"/>
    <n v="0.32"/>
    <n v="4.0999999999999996"/>
    <n v="152700.4"/>
    <x v="0"/>
  </r>
  <r>
    <n v="2016"/>
    <s v="BIT"/>
    <s v="Coal"/>
    <n v="11007"/>
    <n v="25.861999999999998"/>
    <n v="284663.03399999999"/>
    <n v="3.01"/>
    <n v="8.18"/>
    <n v="90037.26"/>
    <x v="0"/>
  </r>
  <r>
    <n v="2016"/>
    <s v="BIT"/>
    <s v="Coal"/>
    <n v="21080"/>
    <n v="24.015999999999998"/>
    <n v="506257.27999999997"/>
    <n v="2.87"/>
    <n v="10.92"/>
    <n v="230193.6"/>
    <x v="0"/>
  </r>
  <r>
    <n v="2016"/>
    <s v="BIT"/>
    <s v="Coal"/>
    <n v="46027"/>
    <n v="24.937999999999999"/>
    <n v="1147821.3259999999"/>
    <n v="4.42"/>
    <n v="8.99"/>
    <n v="413782.73"/>
    <x v="0"/>
  </r>
  <r>
    <n v="2016"/>
    <s v="BIT"/>
    <s v="Coal"/>
    <n v="48554"/>
    <n v="24.763999999999999"/>
    <n v="1202391.2560000001"/>
    <n v="4.6900000000000004"/>
    <n v="9.0500000000000007"/>
    <n v="439413.7"/>
    <x v="0"/>
  </r>
  <r>
    <n v="2016"/>
    <s v="BIT"/>
    <s v="Coal"/>
    <n v="38753"/>
    <n v="24.832000000000001"/>
    <n v="962314.49600000004"/>
    <n v="4.68"/>
    <n v="9.01"/>
    <n v="349164.52999999997"/>
    <x v="0"/>
  </r>
  <r>
    <n v="2016"/>
    <s v="BIT"/>
    <s v="Coal"/>
    <n v="13425"/>
    <n v="24.012"/>
    <n v="322361.10000000003"/>
    <n v="3.35"/>
    <n v="11.42"/>
    <n v="153313.5"/>
    <x v="0"/>
  </r>
  <r>
    <n v="2016"/>
    <s v="BIT"/>
    <s v="Coal"/>
    <n v="15666"/>
    <n v="24.102"/>
    <n v="377581.93200000003"/>
    <n v="3.29"/>
    <n v="11.53"/>
    <n v="180628.97999999998"/>
    <x v="0"/>
  </r>
  <r>
    <n v="2016"/>
    <s v="BIT"/>
    <s v="Coal"/>
    <n v="33622"/>
    <n v="25.071999999999999"/>
    <n v="842970.78399999999"/>
    <n v="3.04"/>
    <n v="9.2899999999999991"/>
    <n v="312348.37999999995"/>
    <x v="0"/>
  </r>
  <r>
    <n v="2016"/>
    <s v="BIT"/>
    <s v="Coal"/>
    <n v="60209"/>
    <n v="25.73"/>
    <n v="1549177.57"/>
    <n v="2.92"/>
    <n v="8.25"/>
    <n v="496724.25"/>
    <x v="0"/>
  </r>
  <r>
    <n v="2016"/>
    <s v="BIT"/>
    <s v="Coal"/>
    <n v="33617"/>
    <n v="25.071999999999999"/>
    <n v="842845.424"/>
    <n v="3.04"/>
    <n v="9.2899999999999991"/>
    <n v="312301.93"/>
    <x v="0"/>
  </r>
  <r>
    <n v="2016"/>
    <s v="BIT"/>
    <s v="Coal"/>
    <n v="89600"/>
    <n v="25.044"/>
    <n v="2243942.3999999999"/>
    <n v="4.54"/>
    <n v="8.69"/>
    <n v="778624"/>
    <x v="0"/>
  </r>
  <r>
    <n v="2016"/>
    <s v="BIT"/>
    <s v="Coal"/>
    <n v="67679"/>
    <n v="25.068000000000001"/>
    <n v="1696577.172"/>
    <n v="3.11"/>
    <n v="9.3000000000000007"/>
    <n v="629414.70000000007"/>
    <x v="0"/>
  </r>
  <r>
    <n v="2016"/>
    <s v="BIT"/>
    <s v="Coal"/>
    <n v="11339"/>
    <n v="25.812000000000001"/>
    <n v="292682.26800000004"/>
    <n v="3.03"/>
    <n v="8.3000000000000007"/>
    <n v="94113.700000000012"/>
    <x v="0"/>
  </r>
  <r>
    <n v="2016"/>
    <s v="BIT"/>
    <s v="Coal"/>
    <n v="91978"/>
    <n v="25.234000000000002"/>
    <n v="2320972.852"/>
    <n v="3.99"/>
    <n v="9"/>
    <n v="827802"/>
    <x v="0"/>
  </r>
  <r>
    <n v="2016"/>
    <s v="BIT"/>
    <s v="Coal"/>
    <n v="12438"/>
    <n v="25.021999999999998"/>
    <n v="311223.636"/>
    <n v="3.1"/>
    <n v="9.1999999999999993"/>
    <n v="114429.59999999999"/>
    <x v="0"/>
  </r>
  <r>
    <n v="2016"/>
    <s v="BIT"/>
    <s v="Coal"/>
    <n v="63132"/>
    <n v="22.024000000000001"/>
    <n v="1390419.1680000001"/>
    <n v="2.98"/>
    <n v="8.9"/>
    <n v="561874.80000000005"/>
    <x v="0"/>
  </r>
  <r>
    <n v="2016"/>
    <s v="BIT"/>
    <s v="Coal"/>
    <n v="46694"/>
    <n v="24.507999999999999"/>
    <n v="1144376.5519999999"/>
    <n v="3.1"/>
    <n v="6.79"/>
    <n v="317052.26"/>
    <x v="0"/>
  </r>
  <r>
    <n v="2016"/>
    <s v="BIT"/>
    <s v="Coal"/>
    <n v="54892"/>
    <n v="23.56"/>
    <n v="1293255.52"/>
    <n v="1.71"/>
    <n v="8.57"/>
    <n v="470424.44"/>
    <x v="0"/>
  </r>
  <r>
    <n v="2016"/>
    <s v="BIT"/>
    <s v="Coal"/>
    <n v="108606"/>
    <n v="23.486000000000001"/>
    <n v="2550720.5160000003"/>
    <n v="3.21"/>
    <n v="11.36"/>
    <n v="1233764.1599999999"/>
    <x v="0"/>
  </r>
  <r>
    <n v="2016"/>
    <s v="BIT"/>
    <s v="Coal"/>
    <n v="36801"/>
    <n v="23.01"/>
    <n v="846791.01"/>
    <n v="2.99"/>
    <n v="8"/>
    <n v="294408"/>
    <x v="0"/>
  </r>
  <r>
    <n v="2016"/>
    <s v="BIT"/>
    <s v="Coal"/>
    <n v="42810"/>
    <n v="23.37"/>
    <n v="1000469.7000000001"/>
    <n v="2.4700000000000002"/>
    <n v="8.5"/>
    <n v="363885"/>
    <x v="0"/>
  </r>
  <r>
    <n v="2016"/>
    <s v="BIT"/>
    <s v="Coal"/>
    <n v="38884"/>
    <n v="25.78"/>
    <n v="1002429.52"/>
    <n v="2.89"/>
    <n v="8.3000000000000007"/>
    <n v="322737.2"/>
    <x v="0"/>
  </r>
  <r>
    <n v="2016"/>
    <s v="BIT"/>
    <s v="Coal"/>
    <n v="12784"/>
    <n v="23.65"/>
    <n v="302341.59999999998"/>
    <n v="2.5"/>
    <n v="8.8000000000000007"/>
    <n v="112499.20000000001"/>
    <x v="0"/>
  </r>
  <r>
    <n v="2016"/>
    <s v="BIT"/>
    <s v="Coal"/>
    <n v="13019"/>
    <n v="23.34"/>
    <n v="303863.46000000002"/>
    <n v="2.69"/>
    <n v="8.6999999999999993"/>
    <n v="113265.29999999999"/>
    <x v="0"/>
  </r>
  <r>
    <n v="2016"/>
    <s v="BIT"/>
    <s v="Coal"/>
    <n v="11212"/>
    <n v="23.64"/>
    <n v="265051.68"/>
    <n v="2.52"/>
    <n v="8.1"/>
    <n v="90817.2"/>
    <x v="0"/>
  </r>
  <r>
    <n v="2016"/>
    <s v="BIT"/>
    <s v="Coal"/>
    <n v="10572"/>
    <n v="23.38"/>
    <n v="247173.36"/>
    <n v="2.4700000000000002"/>
    <n v="8.1999999999999993"/>
    <n v="86690.4"/>
    <x v="0"/>
  </r>
  <r>
    <n v="2016"/>
    <s v="BIT"/>
    <s v="Coal"/>
    <n v="16175"/>
    <n v="23.16"/>
    <n v="374613"/>
    <n v="2.54"/>
    <n v="8.6999999999999993"/>
    <n v="140722.5"/>
    <x v="0"/>
  </r>
  <r>
    <n v="2016"/>
    <s v="BIT"/>
    <s v="Coal"/>
    <n v="1756"/>
    <n v="23.38"/>
    <n v="41055.279999999999"/>
    <n v="2.4500000000000002"/>
    <n v="8.3000000000000007"/>
    <n v="14574.800000000001"/>
    <x v="0"/>
  </r>
  <r>
    <n v="2016"/>
    <s v="BIT"/>
    <s v="Coal"/>
    <n v="3745"/>
    <n v="23.46"/>
    <n v="87857.7"/>
    <n v="2.77"/>
    <n v="8.9"/>
    <n v="33330.5"/>
    <x v="0"/>
  </r>
  <r>
    <n v="2016"/>
    <s v="BIT"/>
    <s v="Coal"/>
    <n v="2937"/>
    <n v="24.01"/>
    <n v="70517.37000000001"/>
    <n v="1.45"/>
    <n v="8.9"/>
    <n v="26139.3"/>
    <x v="0"/>
  </r>
  <r>
    <n v="2016"/>
    <s v="BIT"/>
    <s v="Coal"/>
    <n v="3180"/>
    <n v="23.98"/>
    <n v="76256.399999999994"/>
    <n v="1.07"/>
    <n v="11.3"/>
    <n v="35934"/>
    <x v="0"/>
  </r>
  <r>
    <n v="2016"/>
    <s v="BIT"/>
    <s v="Coal"/>
    <n v="10716"/>
    <n v="23.58"/>
    <n v="252683.27999999997"/>
    <n v="2.52"/>
    <n v="8.1999999999999993"/>
    <n v="87871.2"/>
    <x v="0"/>
  </r>
  <r>
    <n v="2016"/>
    <s v="BIT"/>
    <s v="Coal"/>
    <n v="58172"/>
    <n v="23.66"/>
    <n v="1376349.52"/>
    <n v="2.46"/>
    <n v="8.4"/>
    <n v="488644.80000000005"/>
    <x v="0"/>
  </r>
  <r>
    <n v="2016"/>
    <s v="BIT"/>
    <s v="Coal"/>
    <n v="32807"/>
    <n v="25.83"/>
    <n v="847404.80999999994"/>
    <n v="2.96"/>
    <n v="8.3000000000000007"/>
    <n v="272298.10000000003"/>
    <x v="0"/>
  </r>
  <r>
    <n v="2016"/>
    <s v="BIT"/>
    <s v="Coal"/>
    <n v="16445"/>
    <n v="23.68"/>
    <n v="389417.6"/>
    <n v="2.46"/>
    <n v="8.6999999999999993"/>
    <n v="143071.5"/>
    <x v="0"/>
  </r>
  <r>
    <n v="2016"/>
    <s v="BIT"/>
    <s v="Coal"/>
    <n v="38803"/>
    <n v="23.34"/>
    <n v="905662.02"/>
    <n v="2.72"/>
    <n v="8.6"/>
    <n v="333705.8"/>
    <x v="0"/>
  </r>
  <r>
    <n v="2016"/>
    <s v="BIT"/>
    <s v="Coal"/>
    <n v="44688"/>
    <n v="23.58"/>
    <n v="1053743.04"/>
    <n v="2.57"/>
    <n v="8.3000000000000007"/>
    <n v="370910.4"/>
    <x v="0"/>
  </r>
  <r>
    <n v="2016"/>
    <s v="BIT"/>
    <s v="Coal"/>
    <n v="6123"/>
    <n v="16.28"/>
    <n v="99682.44"/>
    <n v="1.91"/>
    <n v="26.1"/>
    <n v="159810.30000000002"/>
    <x v="0"/>
  </r>
  <r>
    <n v="2016"/>
    <s v="BIT"/>
    <s v="Coal"/>
    <n v="32324"/>
    <n v="25.87"/>
    <n v="836221.88"/>
    <n v="2.92"/>
    <n v="8"/>
    <n v="258592"/>
    <x v="0"/>
  </r>
  <r>
    <n v="2016"/>
    <s v="BIT"/>
    <s v="Coal"/>
    <n v="48386"/>
    <n v="25.06"/>
    <n v="1212553.1599999999"/>
    <n v="3.31"/>
    <n v="10.1"/>
    <n v="488698.6"/>
    <x v="0"/>
  </r>
  <r>
    <n v="2016"/>
    <s v="BIT"/>
    <s v="Coal"/>
    <n v="14716"/>
    <n v="25.82"/>
    <n v="379967.12"/>
    <n v="2.41"/>
    <n v="8"/>
    <n v="117728"/>
    <x v="0"/>
  </r>
  <r>
    <n v="2016"/>
    <s v="BIT"/>
    <s v="Coal"/>
    <n v="112903"/>
    <n v="25.06"/>
    <n v="2829349.1799999997"/>
    <n v="3.04"/>
    <n v="9.4"/>
    <n v="1061288.2"/>
    <x v="0"/>
  </r>
  <r>
    <n v="2016"/>
    <s v="BIT"/>
    <s v="Coal"/>
    <n v="3550"/>
    <n v="25.04"/>
    <n v="88892"/>
    <n v="3.06"/>
    <n v="9.8000000000000007"/>
    <n v="34790"/>
    <x v="0"/>
  </r>
  <r>
    <n v="2016"/>
    <s v="SUB"/>
    <s v="Coal"/>
    <n v="15382"/>
    <n v="17.86"/>
    <n v="274722.52"/>
    <n v="0.38"/>
    <n v="5.2"/>
    <n v="79986.400000000009"/>
    <x v="0"/>
  </r>
  <r>
    <n v="2016"/>
    <s v="BIT"/>
    <s v="Coal"/>
    <n v="95403"/>
    <n v="24.777999999999999"/>
    <n v="2363895.534"/>
    <n v="4.67"/>
    <n v="9.3000000000000007"/>
    <n v="887247.9"/>
    <x v="0"/>
  </r>
  <r>
    <n v="2016"/>
    <s v="SUB"/>
    <s v="Coal"/>
    <n v="64887"/>
    <n v="17.085999999999999"/>
    <n v="1108659.2819999999"/>
    <n v="0.23"/>
    <n v="4.5"/>
    <n v="291991.5"/>
    <x v="0"/>
  </r>
  <r>
    <n v="2016"/>
    <s v="SUB"/>
    <s v="Coal"/>
    <n v="32471"/>
    <n v="17.544"/>
    <n v="569671.22400000005"/>
    <n v="0.24"/>
    <n v="6"/>
    <n v="194826"/>
    <x v="0"/>
  </r>
  <r>
    <n v="2016"/>
    <s v="SUB"/>
    <s v="Coal"/>
    <n v="29808"/>
    <n v="17.248000000000001"/>
    <n v="514128.38400000002"/>
    <n v="0.18"/>
    <n v="4.6500000000000004"/>
    <n v="138607.20000000001"/>
    <x v="0"/>
  </r>
  <r>
    <n v="2016"/>
    <s v="SUB"/>
    <s v="Coal"/>
    <n v="44514"/>
    <n v="17.225999999999999"/>
    <n v="766798.16399999999"/>
    <n v="0.18"/>
    <n v="4.43"/>
    <n v="197197.02"/>
    <x v="0"/>
  </r>
  <r>
    <n v="2016"/>
    <s v="SUB"/>
    <s v="Coal"/>
    <n v="29876"/>
    <n v="17.154"/>
    <n v="512492.90399999998"/>
    <n v="0.21"/>
    <n v="4.4000000000000004"/>
    <n v="131454.40000000002"/>
    <x v="0"/>
  </r>
  <r>
    <n v="2016"/>
    <s v="BIT"/>
    <s v="Coal"/>
    <n v="3703"/>
    <n v="25"/>
    <n v="92575"/>
    <n v="1.8"/>
    <n v="9.1999999999999993"/>
    <n v="34067.599999999999"/>
    <x v="0"/>
  </r>
  <r>
    <n v="2016"/>
    <s v="BIT"/>
    <s v="Coal"/>
    <n v="6454"/>
    <n v="25"/>
    <n v="161350"/>
    <n v="1.32"/>
    <n v="11"/>
    <n v="70994"/>
    <x v="0"/>
  </r>
  <r>
    <n v="2016"/>
    <s v="BIT"/>
    <s v="Coal"/>
    <n v="12025"/>
    <n v="24"/>
    <n v="288600"/>
    <n v="1.9"/>
    <n v="11.6"/>
    <n v="139490"/>
    <x v="0"/>
  </r>
  <r>
    <n v="2016"/>
    <s v="BIT"/>
    <s v="Coal"/>
    <n v="50093"/>
    <n v="22"/>
    <n v="1102046"/>
    <n v="3.58"/>
    <n v="20.8"/>
    <n v="1041934.4"/>
    <x v="0"/>
  </r>
  <r>
    <n v="2016"/>
    <s v="BIT"/>
    <s v="Coal"/>
    <n v="55312"/>
    <n v="26"/>
    <n v="1438112"/>
    <n v="2.65"/>
    <n v="7.6"/>
    <n v="420371.19999999995"/>
    <x v="0"/>
  </r>
  <r>
    <n v="2016"/>
    <s v="WC"/>
    <s v="Coal"/>
    <n v="278539"/>
    <n v="11.63"/>
    <n v="3239408.5700000003"/>
    <n v="2.88"/>
    <n v="47.5"/>
    <n v="13230602.5"/>
    <x v="0"/>
  </r>
  <r>
    <n v="2016"/>
    <s v="BIT"/>
    <s v="Coal"/>
    <n v="46136"/>
    <n v="25.79"/>
    <n v="1189847.44"/>
    <n v="2.89"/>
    <n v="8.1"/>
    <n v="373701.6"/>
    <x v="0"/>
  </r>
  <r>
    <n v="2016"/>
    <s v="BIT"/>
    <s v="Coal"/>
    <n v="15428"/>
    <n v="25.73"/>
    <n v="396962.44"/>
    <n v="2.72"/>
    <n v="7.5"/>
    <n v="115710"/>
    <x v="0"/>
  </r>
  <r>
    <n v="2016"/>
    <s v="BIT"/>
    <s v="Coal"/>
    <n v="14596"/>
    <n v="26.15"/>
    <n v="381685.39999999997"/>
    <n v="3.12"/>
    <n v="7.3"/>
    <n v="106550.8"/>
    <x v="0"/>
  </r>
  <r>
    <n v="2016"/>
    <s v="BIT"/>
    <s v="Coal"/>
    <n v="14192"/>
    <n v="25.18"/>
    <n v="357354.56"/>
    <n v="1.67"/>
    <n v="7.5"/>
    <n v="106440"/>
    <x v="0"/>
  </r>
  <r>
    <n v="2016"/>
    <s v="BIT"/>
    <s v="Coal"/>
    <n v="30885"/>
    <n v="26.27"/>
    <n v="811348.95"/>
    <n v="2.91"/>
    <n v="7.9"/>
    <n v="243991.5"/>
    <x v="0"/>
  </r>
  <r>
    <n v="2016"/>
    <s v="BIT"/>
    <s v="Coal"/>
    <n v="46525"/>
    <n v="25.82"/>
    <n v="1201275.5"/>
    <n v="3.17"/>
    <n v="7.6"/>
    <n v="353590"/>
    <x v="0"/>
  </r>
  <r>
    <n v="2016"/>
    <s v="BIT"/>
    <s v="Coal"/>
    <n v="30609"/>
    <n v="25.7"/>
    <n v="786651.29999999993"/>
    <n v="2.76"/>
    <n v="7.5"/>
    <n v="229567.5"/>
    <x v="0"/>
  </r>
  <r>
    <n v="2016"/>
    <s v="BIT"/>
    <s v="Coal"/>
    <n v="12613"/>
    <n v="25.88"/>
    <n v="326424.44"/>
    <n v="0.5"/>
    <n v="6.6"/>
    <n v="83245.799999999988"/>
    <x v="0"/>
  </r>
  <r>
    <n v="2016"/>
    <s v="BIT"/>
    <s v="Coal"/>
    <n v="25664"/>
    <n v="26.04"/>
    <n v="668290.55999999994"/>
    <n v="1.19"/>
    <n v="7.3"/>
    <n v="187347.19999999998"/>
    <x v="0"/>
  </r>
  <r>
    <n v="2016"/>
    <s v="BIT"/>
    <s v="Coal"/>
    <n v="12610"/>
    <n v="26.14"/>
    <n v="329625.40000000002"/>
    <n v="0.98"/>
    <n v="7.1"/>
    <n v="89531"/>
    <x v="0"/>
  </r>
  <r>
    <n v="2016"/>
    <s v="BIT"/>
    <s v="Coal"/>
    <n v="12991"/>
    <n v="26.45"/>
    <n v="343611.95"/>
    <n v="0.85"/>
    <n v="6.8"/>
    <n v="88338.8"/>
    <x v="0"/>
  </r>
  <r>
    <n v="2016"/>
    <s v="BIT"/>
    <s v="Coal"/>
    <n v="12196"/>
    <n v="25.58"/>
    <n v="311973.68"/>
    <n v="0.92"/>
    <n v="8.6999999999999993"/>
    <n v="106105.2"/>
    <x v="0"/>
  </r>
  <r>
    <n v="2016"/>
    <s v="BIT"/>
    <s v="Coal"/>
    <n v="12867"/>
    <n v="26.39"/>
    <n v="339560.13"/>
    <n v="1.17"/>
    <n v="6.4"/>
    <n v="82348.800000000003"/>
    <x v="0"/>
  </r>
  <r>
    <n v="2016"/>
    <s v="BIT"/>
    <s v="Coal"/>
    <n v="12654"/>
    <n v="24.81"/>
    <n v="313945.74"/>
    <n v="1.1399999999999999"/>
    <n v="9.1"/>
    <n v="115151.4"/>
    <x v="0"/>
  </r>
  <r>
    <n v="2016"/>
    <s v="BIT"/>
    <s v="Coal"/>
    <n v="12450"/>
    <n v="25.63"/>
    <n v="319093.5"/>
    <n v="0.77"/>
    <n v="8"/>
    <n v="99600"/>
    <x v="0"/>
  </r>
  <r>
    <n v="2016"/>
    <s v="BIT"/>
    <s v="Coal"/>
    <n v="37021"/>
    <n v="25.48"/>
    <n v="943295.08"/>
    <n v="0.5"/>
    <n v="7.2"/>
    <n v="266551.2"/>
    <x v="0"/>
  </r>
  <r>
    <n v="2016"/>
    <s v="BIT"/>
    <s v="Coal"/>
    <n v="26891"/>
    <n v="24.92"/>
    <n v="670123.72000000009"/>
    <n v="1.01"/>
    <n v="10.5"/>
    <n v="282355.5"/>
    <x v="0"/>
  </r>
  <r>
    <n v="2016"/>
    <s v="BIT"/>
    <s v="Coal"/>
    <n v="118"/>
    <n v="25.01"/>
    <n v="2951.1800000000003"/>
    <n v="0.98"/>
    <n v="9.1999999999999993"/>
    <n v="1085.5999999999999"/>
    <x v="0"/>
  </r>
  <r>
    <n v="2016"/>
    <s v="BIT"/>
    <s v="Coal"/>
    <n v="13240"/>
    <n v="25.01"/>
    <n v="331132.40000000002"/>
    <n v="0.9"/>
    <n v="8.6999999999999993"/>
    <n v="115187.99999999999"/>
    <x v="0"/>
  </r>
  <r>
    <n v="2016"/>
    <s v="BIT"/>
    <s v="Coal"/>
    <n v="12905"/>
    <n v="26.03"/>
    <n v="335917.15"/>
    <n v="0.75"/>
    <n v="8.1999999999999993"/>
    <n v="105820.99999999999"/>
    <x v="0"/>
  </r>
  <r>
    <n v="2016"/>
    <s v="BIT"/>
    <s v="Coal"/>
    <n v="12636"/>
    <n v="25.36"/>
    <n v="320448.96000000002"/>
    <n v="0.92"/>
    <n v="9.6"/>
    <n v="121305.59999999999"/>
    <x v="0"/>
  </r>
  <r>
    <n v="2016"/>
    <s v="BIT"/>
    <s v="Coal"/>
    <n v="12406"/>
    <n v="24.85"/>
    <n v="308289.10000000003"/>
    <n v="0.92"/>
    <n v="11"/>
    <n v="136466"/>
    <x v="0"/>
  </r>
  <r>
    <n v="2016"/>
    <s v="BIT"/>
    <s v="Coal"/>
    <n v="13200"/>
    <n v="25.78"/>
    <n v="340296"/>
    <n v="0.74"/>
    <n v="7.7"/>
    <n v="101640"/>
    <x v="0"/>
  </r>
  <r>
    <n v="2016"/>
    <s v="BIT"/>
    <s v="Coal"/>
    <n v="11635"/>
    <n v="22.972000000000001"/>
    <n v="267279.22000000003"/>
    <n v="1.41"/>
    <n v="6.3"/>
    <n v="73300.5"/>
    <x v="0"/>
  </r>
  <r>
    <n v="2016"/>
    <s v="BIT"/>
    <s v="Coal"/>
    <n v="23429"/>
    <n v="26.256"/>
    <n v="615151.82400000002"/>
    <n v="0.86"/>
    <n v="6.8"/>
    <n v="159317.19999999998"/>
    <x v="0"/>
  </r>
  <r>
    <n v="2016"/>
    <s v="BIT"/>
    <s v="Coal"/>
    <n v="171540"/>
    <n v="24.146000000000001"/>
    <n v="4142004.8400000003"/>
    <n v="2.83"/>
    <n v="8.1999999999999993"/>
    <n v="1406627.9999999998"/>
    <x v="0"/>
  </r>
  <r>
    <n v="2016"/>
    <s v="BIT"/>
    <s v="Coal"/>
    <n v="51383"/>
    <n v="23.135999999999999"/>
    <n v="1188797.088"/>
    <n v="2.62"/>
    <n v="8.5"/>
    <n v="436755.5"/>
    <x v="0"/>
  </r>
  <r>
    <n v="2016"/>
    <s v="BIT"/>
    <s v="Coal"/>
    <n v="46067"/>
    <n v="22.856000000000002"/>
    <n v="1052907.3520000002"/>
    <n v="2.95"/>
    <n v="8"/>
    <n v="368536"/>
    <x v="0"/>
  </r>
  <r>
    <n v="2016"/>
    <s v="BIT"/>
    <s v="Coal"/>
    <n v="34326"/>
    <n v="25.04"/>
    <n v="859523.03999999992"/>
    <n v="3.07"/>
    <n v="6.6"/>
    <n v="226551.59999999998"/>
    <x v="0"/>
  </r>
  <r>
    <n v="2016"/>
    <s v="SUB"/>
    <s v="Coal"/>
    <n v="28479"/>
    <n v="17.707999999999998"/>
    <n v="504306.13199999998"/>
    <n v="0.27"/>
    <n v="5.8"/>
    <n v="165178.19999999998"/>
    <x v="0"/>
  </r>
  <r>
    <n v="2016"/>
    <s v="SUB"/>
    <s v="Coal"/>
    <n v="14582"/>
    <n v="18.204000000000001"/>
    <n v="265450.728"/>
    <n v="0.23"/>
    <n v="4.2"/>
    <n v="61244.4"/>
    <x v="0"/>
  </r>
  <r>
    <n v="2016"/>
    <s v="SUB"/>
    <s v="Coal"/>
    <n v="59187"/>
    <n v="18.09"/>
    <n v="1070692.83"/>
    <n v="0.27"/>
    <n v="4.8"/>
    <n v="284097.59999999998"/>
    <x v="0"/>
  </r>
  <r>
    <n v="2016"/>
    <s v="SUB"/>
    <s v="Coal"/>
    <n v="177826"/>
    <n v="16.53"/>
    <n v="2939463.7800000003"/>
    <n v="0.34"/>
    <n v="5.5"/>
    <n v="978043"/>
    <x v="0"/>
  </r>
  <r>
    <n v="2016"/>
    <s v="SUB"/>
    <s v="Coal"/>
    <n v="29804"/>
    <n v="17.21"/>
    <n v="512926.84"/>
    <n v="0.25"/>
    <n v="4.5"/>
    <n v="134118"/>
    <x v="0"/>
  </r>
  <r>
    <n v="2016"/>
    <s v="SUB"/>
    <s v="Coal"/>
    <n v="74207"/>
    <n v="16.77"/>
    <n v="1244451.3899999999"/>
    <n v="0.36"/>
    <n v="5.6"/>
    <n v="415559.19999999995"/>
    <x v="0"/>
  </r>
  <r>
    <n v="2016"/>
    <s v="SUB"/>
    <s v="Coal"/>
    <n v="104510"/>
    <n v="16.690000000000001"/>
    <n v="1744271.9000000001"/>
    <n v="0.34"/>
    <n v="4.9000000000000004"/>
    <n v="512099.00000000006"/>
    <x v="0"/>
  </r>
  <r>
    <n v="2016"/>
    <s v="SUB"/>
    <s v="Coal"/>
    <n v="105156"/>
    <n v="16.760000000000002"/>
    <n v="1762414.56"/>
    <n v="0.34"/>
    <n v="6"/>
    <n v="630936"/>
    <x v="0"/>
  </r>
  <r>
    <n v="2016"/>
    <s v="SUB"/>
    <s v="Coal"/>
    <n v="14678"/>
    <n v="18.190000000000001"/>
    <n v="266992.82"/>
    <n v="0.28000000000000003"/>
    <n v="5.2"/>
    <n v="76325.600000000006"/>
    <x v="0"/>
  </r>
  <r>
    <n v="2016"/>
    <s v="SUB"/>
    <s v="Coal"/>
    <n v="15154"/>
    <n v="17.96"/>
    <n v="272165.84000000003"/>
    <n v="0.33"/>
    <n v="5.7"/>
    <n v="86377.8"/>
    <x v="0"/>
  </r>
  <r>
    <n v="2016"/>
    <s v="SUB"/>
    <s v="Coal"/>
    <n v="349910"/>
    <n v="16.649999999999999"/>
    <n v="5826001.4999999991"/>
    <n v="0.3"/>
    <n v="5.0999999999999996"/>
    <n v="1784540.9999999998"/>
    <x v="0"/>
  </r>
  <r>
    <n v="2016"/>
    <s v="LIG"/>
    <s v="Coal"/>
    <n v="143990"/>
    <n v="14.21"/>
    <n v="2046097.9000000001"/>
    <n v="0.8"/>
    <n v="13.8"/>
    <n v="1987062"/>
    <x v="1"/>
  </r>
  <r>
    <n v="2016"/>
    <s v="BIT"/>
    <s v="Coal"/>
    <n v="12047"/>
    <n v="24.78"/>
    <n v="298524.66000000003"/>
    <n v="0.88"/>
    <n v="12.2"/>
    <n v="146973.4"/>
    <x v="0"/>
  </r>
  <r>
    <n v="2016"/>
    <s v="BIT"/>
    <s v="Coal"/>
    <n v="12026"/>
    <n v="25.013999999999999"/>
    <n v="300818.364"/>
    <n v="0.93"/>
    <n v="10.8"/>
    <n v="129880.8"/>
    <x v="0"/>
  </r>
  <r>
    <n v="2016"/>
    <s v="BIT"/>
    <s v="Coal"/>
    <n v="11664"/>
    <n v="24.654"/>
    <n v="287564.25599999999"/>
    <n v="0.97"/>
    <n v="11"/>
    <n v="128304"/>
    <x v="0"/>
  </r>
  <r>
    <n v="2016"/>
    <s v="BIT"/>
    <s v="Coal"/>
    <n v="11716"/>
    <n v="24.885999999999999"/>
    <n v="291564.37599999999"/>
    <n v="0.67"/>
    <n v="12.1"/>
    <n v="141763.6"/>
    <x v="0"/>
  </r>
  <r>
    <n v="2016"/>
    <s v="BIT"/>
    <s v="Coal"/>
    <n v="11724"/>
    <n v="24.404"/>
    <n v="286112.49599999998"/>
    <n v="0.78"/>
    <n v="12.9"/>
    <n v="151239.6"/>
    <x v="0"/>
  </r>
  <r>
    <n v="2016"/>
    <s v="BIT"/>
    <s v="Coal"/>
    <n v="12022"/>
    <n v="24.687999999999999"/>
    <n v="296799.136"/>
    <n v="0.89"/>
    <n v="10.6"/>
    <n v="127433.2"/>
    <x v="0"/>
  </r>
  <r>
    <n v="2016"/>
    <s v="BIT"/>
    <s v="Coal"/>
    <n v="23459"/>
    <n v="25.960999999999999"/>
    <n v="609019.09899999993"/>
    <n v="1.31"/>
    <n v="7.4"/>
    <n v="173596.6"/>
    <x v="0"/>
  </r>
  <r>
    <n v="2016"/>
    <s v="BIT"/>
    <s v="Coal"/>
    <n v="23869"/>
    <n v="26.03"/>
    <n v="621310.07000000007"/>
    <n v="2.4500000000000002"/>
    <n v="7.5"/>
    <n v="179017.5"/>
    <x v="0"/>
  </r>
  <r>
    <n v="2016"/>
    <s v="BIT"/>
    <s v="Coal"/>
    <n v="59646"/>
    <n v="26.027999999999999"/>
    <n v="1552466.088"/>
    <n v="2.58"/>
    <n v="7.5"/>
    <n v="447345"/>
    <x v="0"/>
  </r>
  <r>
    <n v="2016"/>
    <s v="BIT"/>
    <s v="Coal"/>
    <n v="12094"/>
    <n v="26.27"/>
    <n v="317709.38"/>
    <n v="2.5499999999999998"/>
    <n v="7.5"/>
    <n v="90705"/>
    <x v="0"/>
  </r>
  <r>
    <n v="2016"/>
    <s v="BIT"/>
    <s v="Coal"/>
    <n v="11813"/>
    <n v="25.391999999999999"/>
    <n v="299955.696"/>
    <n v="0.93"/>
    <n v="8.9"/>
    <n v="105135.7"/>
    <x v="0"/>
  </r>
  <r>
    <n v="2016"/>
    <s v="BIT"/>
    <s v="Coal"/>
    <n v="12031"/>
    <n v="24.405999999999999"/>
    <n v="293628.58600000001"/>
    <n v="0.81"/>
    <n v="11.8"/>
    <n v="141965.80000000002"/>
    <x v="0"/>
  </r>
  <r>
    <n v="2016"/>
    <s v="BIT"/>
    <s v="Coal"/>
    <n v="11511"/>
    <n v="25.67"/>
    <n v="295487.37"/>
    <n v="1.78"/>
    <n v="7.8"/>
    <n v="89785.8"/>
    <x v="0"/>
  </r>
  <r>
    <n v="2016"/>
    <s v="BIT"/>
    <s v="Coal"/>
    <n v="12043"/>
    <n v="24.457999999999998"/>
    <n v="294547.69399999996"/>
    <n v="0.94"/>
    <n v="10.9"/>
    <n v="131268.70000000001"/>
    <x v="0"/>
  </r>
  <r>
    <n v="2016"/>
    <s v="SUB"/>
    <s v="Coal"/>
    <n v="58650"/>
    <n v="16.489999999999998"/>
    <n v="967138.49999999988"/>
    <n v="0.52"/>
    <n v="5.4"/>
    <n v="316710"/>
    <x v="0"/>
  </r>
  <r>
    <n v="2016"/>
    <s v="SUB"/>
    <s v="Coal"/>
    <n v="203052"/>
    <n v="17.329999999999998"/>
    <n v="3518891.1599999997"/>
    <n v="0.42"/>
    <n v="10.8"/>
    <n v="2192961.6"/>
    <x v="0"/>
  </r>
  <r>
    <n v="2016"/>
    <s v="WC"/>
    <s v="Coal"/>
    <n v="6487"/>
    <n v="15.85"/>
    <n v="102818.95"/>
    <n v="0.71"/>
    <n v="12.1"/>
    <n v="78492.7"/>
    <x v="0"/>
  </r>
  <r>
    <n v="2016"/>
    <s v="BIT"/>
    <s v="Coal"/>
    <n v="3988"/>
    <n v="23.978000000000002"/>
    <n v="95624.26400000001"/>
    <n v="0.94"/>
    <n v="9.39"/>
    <n v="37447.32"/>
    <x v="0"/>
  </r>
  <r>
    <n v="2016"/>
    <s v="BIT"/>
    <s v="Coal"/>
    <n v="3988"/>
    <n v="23.978000000000002"/>
    <n v="95624.26400000001"/>
    <n v="0.94"/>
    <n v="9.39"/>
    <n v="37447.32"/>
    <x v="0"/>
  </r>
  <r>
    <n v="2016"/>
    <s v="BIT"/>
    <s v="Coal"/>
    <n v="84666"/>
    <n v="25.143999999999998"/>
    <n v="2128841.9039999996"/>
    <n v="4.1399999999999997"/>
    <n v="9.81"/>
    <n v="830573.46000000008"/>
    <x v="0"/>
  </r>
  <r>
    <n v="2016"/>
    <s v="BIT"/>
    <s v="Coal"/>
    <n v="147719"/>
    <n v="25.056000000000001"/>
    <n v="3701247.264"/>
    <n v="4.49"/>
    <n v="8.85"/>
    <n v="1307313.1499999999"/>
    <x v="0"/>
  </r>
  <r>
    <n v="2016"/>
    <s v="BIT"/>
    <s v="Coal"/>
    <n v="38145"/>
    <n v="25.13"/>
    <n v="958583.85"/>
    <n v="3.25"/>
    <n v="10.029999999999999"/>
    <n v="382594.35"/>
    <x v="0"/>
  </r>
  <r>
    <n v="2016"/>
    <s v="BIT"/>
    <s v="Coal"/>
    <n v="15669"/>
    <n v="24.084"/>
    <n v="377372.196"/>
    <n v="0.83"/>
    <n v="11.56"/>
    <n v="181133.64"/>
    <x v="0"/>
  </r>
  <r>
    <n v="2016"/>
    <s v="BIT"/>
    <s v="Coal"/>
    <n v="23328"/>
    <n v="23.94"/>
    <n v="558472.32000000007"/>
    <n v="0.77"/>
    <n v="11.89"/>
    <n v="277369.92000000004"/>
    <x v="0"/>
  </r>
  <r>
    <n v="2016"/>
    <s v="BIT"/>
    <s v="Coal"/>
    <n v="23328"/>
    <n v="23.94"/>
    <n v="558472.32000000007"/>
    <n v="0.77"/>
    <n v="11.89"/>
    <n v="277369.92000000004"/>
    <x v="0"/>
  </r>
  <r>
    <n v="2016"/>
    <s v="BIT"/>
    <s v="Coal"/>
    <n v="847"/>
    <n v="24.068000000000001"/>
    <n v="20385.596000000001"/>
    <n v="0.91"/>
    <n v="11.43"/>
    <n v="9681.2099999999991"/>
    <x v="0"/>
  </r>
  <r>
    <n v="2016"/>
    <s v="BIT"/>
    <s v="Coal"/>
    <n v="847"/>
    <n v="24.068000000000001"/>
    <n v="20385.596000000001"/>
    <n v="0.91"/>
    <n v="11.43"/>
    <n v="9681.2099999999991"/>
    <x v="0"/>
  </r>
  <r>
    <n v="2016"/>
    <s v="BIT"/>
    <s v="Coal"/>
    <n v="32786"/>
    <n v="24.571999999999999"/>
    <n v="805617.59199999995"/>
    <n v="0.87"/>
    <n v="11.78"/>
    <n v="386219.07999999996"/>
    <x v="0"/>
  </r>
  <r>
    <n v="2016"/>
    <s v="BIT"/>
    <s v="Coal"/>
    <n v="7232"/>
    <n v="24.443999999999999"/>
    <n v="176779.008"/>
    <n v="0.79"/>
    <n v="12.73"/>
    <n v="92063.360000000001"/>
    <x v="0"/>
  </r>
  <r>
    <n v="2016"/>
    <s v="BIT"/>
    <s v="Coal"/>
    <n v="13547"/>
    <n v="23.306000000000001"/>
    <n v="315726.38200000004"/>
    <n v="0.7"/>
    <n v="14.8"/>
    <n v="200495.6"/>
    <x v="0"/>
  </r>
  <r>
    <n v="2016"/>
    <s v="BIT"/>
    <s v="Coal"/>
    <n v="15495"/>
    <n v="23.844000000000001"/>
    <n v="369462.78"/>
    <n v="0.69"/>
    <n v="12.17"/>
    <n v="188574.15"/>
    <x v="0"/>
  </r>
  <r>
    <n v="2016"/>
    <s v="BIT"/>
    <s v="Coal"/>
    <n v="33321"/>
    <n v="24.388000000000002"/>
    <n v="812632.54800000007"/>
    <n v="0.81"/>
    <n v="11.51"/>
    <n v="383524.71"/>
    <x v="0"/>
  </r>
  <r>
    <n v="2016"/>
    <s v="BIT"/>
    <s v="Coal"/>
    <n v="713"/>
    <n v="23.306000000000001"/>
    <n v="16617.178"/>
    <n v="0.7"/>
    <n v="14.8"/>
    <n v="10552.4"/>
    <x v="0"/>
  </r>
  <r>
    <n v="2016"/>
    <s v="BIT"/>
    <s v="Coal"/>
    <n v="816"/>
    <n v="23.844000000000001"/>
    <n v="19456.704000000002"/>
    <n v="0.69"/>
    <n v="12.17"/>
    <n v="9930.7199999999993"/>
    <x v="0"/>
  </r>
  <r>
    <n v="2016"/>
    <s v="BIT"/>
    <s v="Coal"/>
    <n v="52365"/>
    <n v="25.13"/>
    <n v="1315932.45"/>
    <n v="3.38"/>
    <n v="10.1"/>
    <n v="528886.5"/>
    <x v="0"/>
  </r>
  <r>
    <n v="2016"/>
    <s v="BIT"/>
    <s v="Coal"/>
    <n v="21908"/>
    <n v="26.63"/>
    <n v="583410.03999999992"/>
    <n v="3.46"/>
    <n v="7.3"/>
    <n v="159928.4"/>
    <x v="0"/>
  </r>
  <r>
    <n v="2016"/>
    <s v="BIT"/>
    <s v="Coal"/>
    <n v="35493"/>
    <n v="25.85"/>
    <n v="917494.05"/>
    <n v="3.09"/>
    <n v="8.3000000000000007"/>
    <n v="294591.90000000002"/>
    <x v="0"/>
  </r>
  <r>
    <n v="2016"/>
    <s v="BIT"/>
    <s v="Coal"/>
    <n v="89662"/>
    <n v="24.11"/>
    <n v="2161750.8199999998"/>
    <n v="2.19"/>
    <n v="14.3"/>
    <n v="1282166.6000000001"/>
    <x v="0"/>
  </r>
  <r>
    <n v="2016"/>
    <s v="BIT"/>
    <s v="Coal"/>
    <n v="59637"/>
    <n v="25.12"/>
    <n v="1498081.44"/>
    <n v="3.05"/>
    <n v="9.3000000000000007"/>
    <n v="554624.10000000009"/>
    <x v="0"/>
  </r>
  <r>
    <n v="2016"/>
    <s v="BIT"/>
    <s v="Coal"/>
    <n v="402247"/>
    <n v="24.77"/>
    <n v="9963658.1899999995"/>
    <n v="3.34"/>
    <n v="13.1"/>
    <n v="5269435.7"/>
    <x v="0"/>
  </r>
  <r>
    <n v="2016"/>
    <s v="BIT"/>
    <s v="Coal"/>
    <n v="2987"/>
    <n v="23.902000000000001"/>
    <n v="71395.274000000005"/>
    <n v="0.96"/>
    <n v="10.72"/>
    <n v="32020.640000000003"/>
    <x v="0"/>
  </r>
  <r>
    <n v="2016"/>
    <s v="BIT"/>
    <s v="Coal"/>
    <n v="2987"/>
    <n v="23.902000000000001"/>
    <n v="71395.274000000005"/>
    <n v="0.96"/>
    <n v="10.72"/>
    <n v="32020.640000000003"/>
    <x v="0"/>
  </r>
  <r>
    <n v="2016"/>
    <s v="BIT"/>
    <s v="Coal"/>
    <n v="16907"/>
    <n v="24.132000000000001"/>
    <n v="407999.72400000005"/>
    <n v="0.79"/>
    <n v="12.17"/>
    <n v="205758.19"/>
    <x v="0"/>
  </r>
  <r>
    <n v="2016"/>
    <s v="BIT"/>
    <s v="Coal"/>
    <n v="16907"/>
    <n v="24.132000000000001"/>
    <n v="407999.72400000005"/>
    <n v="0.79"/>
    <n v="12.17"/>
    <n v="205758.19"/>
    <x v="0"/>
  </r>
  <r>
    <n v="2016"/>
    <s v="BIT"/>
    <s v="Coal"/>
    <n v="8623"/>
    <n v="24.024000000000001"/>
    <n v="207158.95200000002"/>
    <n v="0.77"/>
    <n v="11.92"/>
    <n v="102786.16"/>
    <x v="0"/>
  </r>
  <r>
    <n v="2016"/>
    <s v="BIT"/>
    <s v="Coal"/>
    <n v="8623"/>
    <n v="24.024000000000001"/>
    <n v="207158.95200000002"/>
    <n v="0.77"/>
    <n v="11.92"/>
    <n v="102786.16"/>
    <x v="0"/>
  </r>
  <r>
    <n v="2016"/>
    <s v="BIT"/>
    <s v="Coal"/>
    <n v="149741"/>
    <n v="25.178000000000001"/>
    <n v="3770178.898"/>
    <n v="4.22"/>
    <n v="9.5"/>
    <n v="1422539.5"/>
    <x v="0"/>
  </r>
  <r>
    <n v="2016"/>
    <s v="BIT"/>
    <s v="Coal"/>
    <n v="20076"/>
    <n v="23.972000000000001"/>
    <n v="481261.87200000003"/>
    <n v="0.92"/>
    <n v="11.06"/>
    <n v="222040.56"/>
    <x v="0"/>
  </r>
  <r>
    <n v="2016"/>
    <s v="BIT"/>
    <s v="Coal"/>
    <n v="12899"/>
    <n v="24.004000000000001"/>
    <n v="309627.59600000002"/>
    <n v="0.81"/>
    <n v="12.2"/>
    <n v="157367.79999999999"/>
    <x v="0"/>
  </r>
  <r>
    <n v="2016"/>
    <s v="BIT"/>
    <s v="Coal"/>
    <n v="12899"/>
    <n v="24.004000000000001"/>
    <n v="309627.59600000002"/>
    <n v="0.81"/>
    <n v="12.2"/>
    <n v="157367.79999999999"/>
    <x v="0"/>
  </r>
  <r>
    <n v="2016"/>
    <s v="BIT"/>
    <s v="Coal"/>
    <n v="9922"/>
    <n v="22.771999999999998"/>
    <n v="225943.78399999999"/>
    <n v="1.98"/>
    <n v="19.600000000000001"/>
    <n v="194471.2"/>
    <x v="0"/>
  </r>
  <r>
    <n v="2016"/>
    <s v="BIT"/>
    <s v="Coal"/>
    <n v="23305"/>
    <n v="19.448"/>
    <n v="453235.64"/>
    <n v="1.64"/>
    <n v="15"/>
    <n v="349575"/>
    <x v="0"/>
  </r>
  <r>
    <n v="2016"/>
    <s v="BIT"/>
    <s v="Coal"/>
    <n v="35294"/>
    <n v="24.378"/>
    <n v="860397.13199999998"/>
    <n v="1.64"/>
    <n v="14.6"/>
    <n v="515292.39999999997"/>
    <x v="0"/>
  </r>
  <r>
    <n v="2016"/>
    <s v="BIT"/>
    <s v="Coal"/>
    <n v="8982"/>
    <n v="26.184000000000001"/>
    <n v="235184.68800000002"/>
    <n v="1.26"/>
    <n v="3.7"/>
    <n v="33233.4"/>
    <x v="0"/>
  </r>
  <r>
    <n v="2016"/>
    <s v="BIT"/>
    <s v="Coal"/>
    <n v="26504"/>
    <n v="26.093"/>
    <n v="691568.87199999997"/>
    <n v="2.44"/>
    <n v="7.4"/>
    <n v="196129.6"/>
    <x v="0"/>
  </r>
  <r>
    <n v="2016"/>
    <s v="BIT"/>
    <s v="Coal"/>
    <n v="8985"/>
    <n v="26.196000000000002"/>
    <n v="235371.06000000003"/>
    <n v="2.4300000000000002"/>
    <n v="7.3"/>
    <n v="65590.5"/>
    <x v="0"/>
  </r>
  <r>
    <n v="2016"/>
    <s v="BIT"/>
    <s v="Coal"/>
    <n v="171905"/>
    <n v="24.013999999999999"/>
    <n v="4128126.67"/>
    <n v="1.63"/>
    <n v="16.600000000000001"/>
    <n v="2853623.0000000005"/>
    <x v="0"/>
  </r>
  <r>
    <n v="2016"/>
    <s v="BIT"/>
    <s v="Coal"/>
    <n v="17935"/>
    <n v="26.404"/>
    <n v="473555.74"/>
    <n v="1.79"/>
    <n v="7.8"/>
    <n v="139893"/>
    <x v="0"/>
  </r>
  <r>
    <n v="2016"/>
    <s v="SUB"/>
    <s v="Coal"/>
    <n v="257316"/>
    <n v="17.579999999999998"/>
    <n v="4523615.2799999993"/>
    <n v="0.19"/>
    <n v="4.5"/>
    <n v="1157922"/>
    <x v="0"/>
  </r>
  <r>
    <n v="2016"/>
    <s v="SUB"/>
    <s v="Coal"/>
    <n v="52417"/>
    <n v="17.649999999999999"/>
    <n v="925160.04999999993"/>
    <n v="0.25"/>
    <n v="5.7"/>
    <n v="298776.90000000002"/>
    <x v="0"/>
  </r>
  <r>
    <n v="2016"/>
    <s v="SUB"/>
    <s v="Coal"/>
    <n v="14865"/>
    <n v="18.106000000000002"/>
    <n v="269145.69"/>
    <n v="0.26"/>
    <n v="4.7"/>
    <n v="69865.5"/>
    <x v="0"/>
  </r>
  <r>
    <n v="2016"/>
    <s v="SUB"/>
    <s v="Coal"/>
    <n v="14909"/>
    <n v="17.763999999999999"/>
    <n v="264843.47599999997"/>
    <n v="0.22"/>
    <n v="5.2"/>
    <n v="77526.8"/>
    <x v="0"/>
  </r>
  <r>
    <n v="2016"/>
    <s v="SUB"/>
    <s v="Coal"/>
    <n v="29649"/>
    <n v="18.292000000000002"/>
    <n v="542339.50800000003"/>
    <n v="0.27"/>
    <n v="4.3"/>
    <n v="127490.7"/>
    <x v="0"/>
  </r>
  <r>
    <n v="2016"/>
    <s v="SUB"/>
    <s v="Coal"/>
    <n v="29450"/>
    <n v="17.010000000000002"/>
    <n v="500944.50000000006"/>
    <n v="0.3"/>
    <n v="5.2"/>
    <n v="153140"/>
    <x v="0"/>
  </r>
  <r>
    <n v="2016"/>
    <s v="SUB"/>
    <s v="Coal"/>
    <n v="29820"/>
    <n v="18.143999999999998"/>
    <n v="541054.07999999996"/>
    <n v="0.28000000000000003"/>
    <n v="4.7"/>
    <n v="140154"/>
    <x v="0"/>
  </r>
  <r>
    <n v="2016"/>
    <s v="SUB"/>
    <s v="Coal"/>
    <n v="45270"/>
    <n v="17.884"/>
    <n v="809608.68"/>
    <n v="0.28000000000000003"/>
    <n v="5.3"/>
    <n v="239931"/>
    <x v="0"/>
  </r>
  <r>
    <n v="2016"/>
    <s v="SUB"/>
    <s v="Coal"/>
    <n v="14946"/>
    <n v="17.391999999999999"/>
    <n v="259940.83199999999"/>
    <n v="0.22"/>
    <n v="3.9"/>
    <n v="58289.4"/>
    <x v="0"/>
  </r>
  <r>
    <n v="2016"/>
    <s v="SUB"/>
    <s v="Coal"/>
    <n v="14814"/>
    <n v="17.626000000000001"/>
    <n v="261111.56400000001"/>
    <n v="0.28999999999999998"/>
    <n v="5.8"/>
    <n v="85921.2"/>
    <x v="0"/>
  </r>
  <r>
    <n v="2016"/>
    <s v="SUB"/>
    <s v="Coal"/>
    <n v="32882"/>
    <n v="18.09"/>
    <n v="594835.38"/>
    <n v="0.3"/>
    <n v="4.9000000000000004"/>
    <n v="161121.80000000002"/>
    <x v="0"/>
  </r>
  <r>
    <n v="2016"/>
    <s v="SUB"/>
    <s v="Coal"/>
    <n v="82565"/>
    <n v="17.71"/>
    <n v="1462226.1500000001"/>
    <n v="0.22"/>
    <n v="5.5"/>
    <n v="454107.5"/>
    <x v="0"/>
  </r>
  <r>
    <n v="2016"/>
    <s v="SUB"/>
    <s v="Coal"/>
    <n v="16749"/>
    <n v="17.510000000000002"/>
    <n v="293274.99000000005"/>
    <n v="0.43"/>
    <n v="7.3"/>
    <n v="122267.7"/>
    <x v="0"/>
  </r>
  <r>
    <n v="2016"/>
    <s v="SUB"/>
    <s v="Coal"/>
    <n v="122"/>
    <n v="17.86"/>
    <n v="2178.92"/>
    <n v="0.24"/>
    <n v="4.7"/>
    <n v="573.4"/>
    <x v="0"/>
  </r>
  <r>
    <n v="2016"/>
    <s v="BIT"/>
    <s v="Coal"/>
    <n v="592"/>
    <n v="23.1"/>
    <n v="13675.2"/>
    <n v="1.49"/>
    <n v="7.1"/>
    <n v="4203.2"/>
    <x v="0"/>
  </r>
  <r>
    <n v="2016"/>
    <s v="SUB"/>
    <s v="Coal"/>
    <n v="199689"/>
    <n v="15.84"/>
    <n v="3163073.76"/>
    <n v="0.35"/>
    <n v="6"/>
    <n v="1198134"/>
    <x v="0"/>
  </r>
  <r>
    <n v="2016"/>
    <s v="SUB"/>
    <s v="Coal"/>
    <n v="15798"/>
    <n v="18.271999999999998"/>
    <n v="288661.05599999998"/>
    <n v="0.27"/>
    <n v="4.4000000000000004"/>
    <n v="69511.200000000012"/>
    <x v="0"/>
  </r>
  <r>
    <n v="2016"/>
    <s v="SUB"/>
    <s v="Coal"/>
    <n v="76884"/>
    <n v="16.712"/>
    <n v="1284885.4080000001"/>
    <n v="0.31"/>
    <n v="6.2"/>
    <n v="476680.8"/>
    <x v="0"/>
  </r>
  <r>
    <n v="2016"/>
    <s v="SUB"/>
    <s v="Coal"/>
    <n v="237931"/>
    <n v="19.574000000000002"/>
    <n v="4657261.3940000003"/>
    <n v="0.86"/>
    <n v="4.3"/>
    <n v="1023103.2999999999"/>
    <x v="0"/>
  </r>
  <r>
    <n v="2016"/>
    <s v="SUB"/>
    <s v="Coal"/>
    <n v="42950"/>
    <n v="17.591999999999999"/>
    <n v="755576.39999999991"/>
    <n v="0.19"/>
    <n v="4.5"/>
    <n v="193275"/>
    <x v="0"/>
  </r>
  <r>
    <n v="2016"/>
    <s v="BIT"/>
    <s v="Coal"/>
    <n v="477854"/>
    <n v="21.46"/>
    <n v="10254746.84"/>
    <n v="0.63"/>
    <n v="10.8"/>
    <n v="5160823.2"/>
    <x v="0"/>
  </r>
  <r>
    <n v="2016"/>
    <s v="SUB"/>
    <s v="Coal"/>
    <n v="48017"/>
    <n v="18.007999999999999"/>
    <n v="864690.13599999994"/>
    <n v="0.18"/>
    <n v="5.6"/>
    <n v="268895.2"/>
    <x v="0"/>
  </r>
  <r>
    <n v="2016"/>
    <s v="SUB"/>
    <s v="Coal"/>
    <n v="144323"/>
    <n v="17.579999999999998"/>
    <n v="2537198.34"/>
    <n v="0.21"/>
    <n v="5.8"/>
    <n v="837073.4"/>
    <x v="0"/>
  </r>
  <r>
    <n v="2016"/>
    <s v="SUB"/>
    <s v="Coal"/>
    <n v="127556"/>
    <n v="17.404"/>
    <n v="2219984.6239999998"/>
    <n v="0.18"/>
    <n v="4.5999999999999996"/>
    <n v="586757.6"/>
    <x v="0"/>
  </r>
  <r>
    <n v="2016"/>
    <s v="SUB"/>
    <s v="Coal"/>
    <n v="175859"/>
    <n v="17.827999999999999"/>
    <n v="3135214.2519999999"/>
    <n v="0.25"/>
    <n v="5.2"/>
    <n v="914466.8"/>
    <x v="0"/>
  </r>
  <r>
    <n v="2016"/>
    <s v="SUB"/>
    <s v="Coal"/>
    <n v="48047"/>
    <n v="17.786000000000001"/>
    <n v="854563.94200000004"/>
    <n v="0.26"/>
    <n v="4.9000000000000004"/>
    <n v="235430.30000000002"/>
    <x v="0"/>
  </r>
  <r>
    <n v="2016"/>
    <s v="SUB"/>
    <s v="Coal"/>
    <n v="47946"/>
    <n v="18.021999999999998"/>
    <n v="864082.81199999992"/>
    <n v="0.26"/>
    <n v="4.9000000000000004"/>
    <n v="234935.40000000002"/>
    <x v="0"/>
  </r>
  <r>
    <n v="2016"/>
    <s v="SUB"/>
    <s v="Coal"/>
    <n v="127647"/>
    <n v="17.553999999999998"/>
    <n v="2240715.4379999996"/>
    <n v="0.22"/>
    <n v="5.5"/>
    <n v="702058.5"/>
    <x v="0"/>
  </r>
  <r>
    <n v="2016"/>
    <s v="BIT"/>
    <s v="Coal"/>
    <n v="184983"/>
    <n v="25.11"/>
    <n v="4644923.13"/>
    <n v="4.5199999999999996"/>
    <n v="8.9"/>
    <n v="1646348.7"/>
    <x v="0"/>
  </r>
  <r>
    <n v="2016"/>
    <s v="BIT"/>
    <s v="Coal"/>
    <n v="59385"/>
    <n v="25.1"/>
    <n v="1490563.5"/>
    <n v="4.05"/>
    <n v="10.1"/>
    <n v="599788.5"/>
    <x v="0"/>
  </r>
  <r>
    <n v="2016"/>
    <s v="SUB"/>
    <s v="Coal"/>
    <n v="97261"/>
    <n v="18.010000000000002"/>
    <n v="1751670.61"/>
    <n v="0.27"/>
    <n v="4.9000000000000004"/>
    <n v="476578.9"/>
    <x v="0"/>
  </r>
  <r>
    <n v="2016"/>
    <s v="SUB"/>
    <s v="Coal"/>
    <n v="65027"/>
    <n v="17.16"/>
    <n v="1115863.32"/>
    <n v="0.24"/>
    <n v="4.5"/>
    <n v="292621.5"/>
    <x v="0"/>
  </r>
  <r>
    <n v="2016"/>
    <s v="SUB"/>
    <s v="Coal"/>
    <n v="16439"/>
    <n v="16.89"/>
    <n v="277654.71000000002"/>
    <n v="0.3"/>
    <n v="5.7"/>
    <n v="93702.3"/>
    <x v="0"/>
  </r>
  <r>
    <n v="2016"/>
    <s v="SUB"/>
    <s v="Coal"/>
    <n v="81630"/>
    <n v="16.87"/>
    <n v="1377098.1"/>
    <n v="0.28999999999999998"/>
    <n v="5.8"/>
    <n v="473454"/>
    <x v="0"/>
  </r>
  <r>
    <n v="2016"/>
    <s v="SUB"/>
    <s v="Coal"/>
    <n v="48938"/>
    <n v="17.57"/>
    <n v="859840.66"/>
    <n v="0.18"/>
    <n v="4.5999999999999996"/>
    <n v="225114.8"/>
    <x v="0"/>
  </r>
  <r>
    <n v="2016"/>
    <s v="SUB"/>
    <s v="Coal"/>
    <n v="32225"/>
    <n v="16.95"/>
    <n v="546213.75"/>
    <n v="0.3"/>
    <n v="5.4"/>
    <n v="174015"/>
    <x v="0"/>
  </r>
  <r>
    <n v="2016"/>
    <s v="SUB"/>
    <s v="Coal"/>
    <n v="162442"/>
    <n v="17.600000000000001"/>
    <n v="2858979.2"/>
    <n v="0.25"/>
    <n v="4.9000000000000004"/>
    <n v="795965.8"/>
    <x v="0"/>
  </r>
  <r>
    <n v="2016"/>
    <s v="SUB"/>
    <s v="Coal"/>
    <n v="155386"/>
    <n v="17.600000000000001"/>
    <n v="2734793.6"/>
    <n v="0.25"/>
    <n v="5"/>
    <n v="776930"/>
    <x v="0"/>
  </r>
  <r>
    <n v="2016"/>
    <s v="SUB"/>
    <s v="Coal"/>
    <n v="120877"/>
    <n v="17.600000000000001"/>
    <n v="2127435.2000000002"/>
    <n v="0.24"/>
    <n v="5.4"/>
    <n v="652735.80000000005"/>
    <x v="0"/>
  </r>
  <r>
    <n v="2016"/>
    <s v="SUB"/>
    <s v="Coal"/>
    <n v="17166"/>
    <n v="17.600000000000001"/>
    <n v="302121.60000000003"/>
    <n v="0.34"/>
    <n v="5.0999999999999996"/>
    <n v="87546.599999999991"/>
    <x v="0"/>
  </r>
  <r>
    <n v="2016"/>
    <s v="BIT"/>
    <s v="Coal"/>
    <n v="24210"/>
    <n v="23.12"/>
    <n v="559735.20000000007"/>
    <n v="2.74"/>
    <n v="8.6"/>
    <n v="208206"/>
    <x v="0"/>
  </r>
  <r>
    <n v="2016"/>
    <s v="BIT"/>
    <s v="Coal"/>
    <n v="1485"/>
    <n v="25.173999999999999"/>
    <n v="37383.39"/>
    <n v="2.88"/>
    <n v="9.4"/>
    <n v="13959"/>
    <x v="0"/>
  </r>
  <r>
    <n v="2016"/>
    <s v="BIT"/>
    <s v="Coal"/>
    <n v="26955"/>
    <n v="22.916"/>
    <n v="617700.78"/>
    <n v="3"/>
    <n v="8.1"/>
    <n v="218335.5"/>
    <x v="0"/>
  </r>
  <r>
    <n v="2016"/>
    <s v="BIT"/>
    <s v="Coal"/>
    <n v="29453"/>
    <n v="25.082000000000001"/>
    <n v="738740.14600000007"/>
    <n v="3.02"/>
    <n v="9.1999999999999993"/>
    <n v="270967.59999999998"/>
    <x v="0"/>
  </r>
  <r>
    <n v="2016"/>
    <s v="BIT"/>
    <s v="Coal"/>
    <n v="22330"/>
    <n v="22.986000000000001"/>
    <n v="513277.38"/>
    <n v="2.97"/>
    <n v="8.1"/>
    <n v="180873"/>
    <x v="0"/>
  </r>
  <r>
    <n v="2016"/>
    <s v="BIT"/>
    <s v="Coal"/>
    <n v="4651"/>
    <n v="23.04"/>
    <n v="107159.03999999999"/>
    <n v="2.95"/>
    <n v="7.8"/>
    <n v="36277.799999999996"/>
    <x v="0"/>
  </r>
  <r>
    <n v="2016"/>
    <s v="BIT"/>
    <s v="Coal"/>
    <n v="4923"/>
    <n v="24.058"/>
    <n v="118437.534"/>
    <n v="1.23"/>
    <n v="14.9"/>
    <n v="73352.7"/>
    <x v="0"/>
  </r>
  <r>
    <n v="2016"/>
    <s v="BIT"/>
    <s v="Coal"/>
    <n v="18205"/>
    <n v="25.861999999999998"/>
    <n v="470817.70999999996"/>
    <n v="2.6"/>
    <n v="8.1"/>
    <n v="147460.5"/>
    <x v="0"/>
  </r>
  <r>
    <n v="2016"/>
    <s v="BIT"/>
    <s v="Coal"/>
    <n v="29626"/>
    <n v="24.216000000000001"/>
    <n v="717423.21600000001"/>
    <n v="0.94"/>
    <n v="9.9"/>
    <n v="293297.40000000002"/>
    <x v="0"/>
  </r>
  <r>
    <n v="2016"/>
    <s v="BIT"/>
    <s v="Coal"/>
    <n v="1536"/>
    <n v="25.95"/>
    <n v="39859.199999999997"/>
    <n v="2.2000000000000002"/>
    <n v="7.9"/>
    <n v="12134.400000000001"/>
    <x v="0"/>
  </r>
  <r>
    <n v="2016"/>
    <s v="BIT"/>
    <s v="Coal"/>
    <n v="19941"/>
    <n v="25.24"/>
    <n v="503310.83999999997"/>
    <n v="4.13"/>
    <n v="9.1999999999999993"/>
    <n v="183457.19999999998"/>
    <x v="0"/>
  </r>
  <r>
    <n v="2016"/>
    <s v="SUB"/>
    <s v="Coal"/>
    <n v="65214"/>
    <n v="20.47"/>
    <n v="1334930.5799999998"/>
    <n v="0.48"/>
    <n v="6.6"/>
    <n v="430412.39999999997"/>
    <x v="0"/>
  </r>
  <r>
    <n v="2016"/>
    <s v="SUB"/>
    <s v="Coal"/>
    <n v="58367"/>
    <n v="20.47"/>
    <n v="1194772.49"/>
    <n v="0.48"/>
    <n v="6.6"/>
    <n v="385222.19999999995"/>
    <x v="0"/>
  </r>
  <r>
    <n v="2016"/>
    <s v="SUB"/>
    <s v="Coal"/>
    <n v="162770"/>
    <n v="19.84"/>
    <n v="3229356.8"/>
    <n v="0.36"/>
    <n v="7.6"/>
    <n v="1237052"/>
    <x v="0"/>
  </r>
  <r>
    <n v="2016"/>
    <s v="LIG"/>
    <s v="Coal"/>
    <n v="707037"/>
    <n v="12.5"/>
    <n v="8837962.5"/>
    <n v="0.59"/>
    <n v="10.6"/>
    <n v="7494592.2000000002"/>
    <x v="1"/>
  </r>
  <r>
    <n v="2016"/>
    <s v="BIT"/>
    <s v="Coal"/>
    <n v="17812"/>
    <n v="23.66"/>
    <n v="421431.92"/>
    <n v="2.61"/>
    <n v="8.3000000000000007"/>
    <n v="147839.6"/>
    <x v="0"/>
  </r>
  <r>
    <n v="2016"/>
    <s v="BIT"/>
    <s v="Coal"/>
    <n v="97592"/>
    <n v="23.26"/>
    <n v="2269989.92"/>
    <n v="2.63"/>
    <n v="8.5"/>
    <n v="829532"/>
    <x v="0"/>
  </r>
  <r>
    <n v="2016"/>
    <s v="BIT"/>
    <s v="Coal"/>
    <n v="3684"/>
    <n v="23.61"/>
    <n v="86979.239999999991"/>
    <n v="2.5299999999999998"/>
    <n v="8.1999999999999993"/>
    <n v="30208.799999999996"/>
    <x v="0"/>
  </r>
  <r>
    <n v="2016"/>
    <s v="BIT"/>
    <s v="Coal"/>
    <n v="1739"/>
    <n v="23.29"/>
    <n v="40501.31"/>
    <n v="2.4500000000000002"/>
    <n v="8.5"/>
    <n v="14781.5"/>
    <x v="0"/>
  </r>
  <r>
    <n v="2016"/>
    <s v="BIT"/>
    <s v="Coal"/>
    <n v="5032"/>
    <n v="23.54"/>
    <n v="118453.28"/>
    <n v="2.77"/>
    <n v="8.5"/>
    <n v="42772"/>
    <x v="0"/>
  </r>
  <r>
    <n v="2016"/>
    <s v="BIT"/>
    <s v="Coal"/>
    <n v="9142"/>
    <n v="23.34"/>
    <n v="213374.28"/>
    <n v="2.4700000000000002"/>
    <n v="8.4"/>
    <n v="76792.800000000003"/>
    <x v="0"/>
  </r>
  <r>
    <n v="2016"/>
    <s v="BIT"/>
    <s v="Coal"/>
    <n v="3447"/>
    <n v="23.63"/>
    <n v="81452.61"/>
    <n v="2.82"/>
    <n v="7.9"/>
    <n v="27231.300000000003"/>
    <x v="0"/>
  </r>
  <r>
    <n v="2016"/>
    <s v="BIT"/>
    <s v="Coal"/>
    <n v="12406"/>
    <n v="23.28"/>
    <n v="288811.68"/>
    <n v="2.63"/>
    <n v="8.5"/>
    <n v="105451"/>
    <x v="0"/>
  </r>
  <r>
    <n v="2016"/>
    <s v="BIT"/>
    <s v="Coal"/>
    <n v="44615"/>
    <n v="22.03"/>
    <n v="982868.45000000007"/>
    <n v="3.57"/>
    <n v="17.5"/>
    <n v="780762.5"/>
    <x v="0"/>
  </r>
  <r>
    <n v="2016"/>
    <s v="BIT"/>
    <s v="Coal"/>
    <n v="22819"/>
    <n v="22.19"/>
    <n v="506353.61000000004"/>
    <n v="4.4800000000000004"/>
    <n v="17.5"/>
    <n v="399332.5"/>
    <x v="0"/>
  </r>
  <r>
    <n v="2016"/>
    <s v="BIT"/>
    <s v="Coal"/>
    <n v="1612"/>
    <n v="21.92"/>
    <n v="35335.040000000001"/>
    <n v="4.5599999999999996"/>
    <n v="19.2"/>
    <n v="30950.399999999998"/>
    <x v="0"/>
  </r>
  <r>
    <n v="2016"/>
    <s v="BIT"/>
    <s v="Coal"/>
    <n v="31377"/>
    <n v="22.07"/>
    <n v="692490.39"/>
    <n v="3.08"/>
    <n v="8.8000000000000007"/>
    <n v="276117.60000000003"/>
    <x v="0"/>
  </r>
  <r>
    <n v="2016"/>
    <s v="BIT"/>
    <s v="Coal"/>
    <n v="34543"/>
    <n v="22.86"/>
    <n v="789652.98"/>
    <n v="2.96"/>
    <n v="8"/>
    <n v="276344"/>
    <x v="0"/>
  </r>
  <r>
    <n v="2016"/>
    <s v="BIT"/>
    <s v="Coal"/>
    <n v="19407"/>
    <n v="23.2"/>
    <n v="450242.39999999997"/>
    <n v="2.7"/>
    <n v="8.5"/>
    <n v="164959.5"/>
    <x v="0"/>
  </r>
  <r>
    <n v="2016"/>
    <s v="BIT"/>
    <s v="Coal"/>
    <n v="4671"/>
    <n v="23.02"/>
    <n v="107526.42"/>
    <n v="2.44"/>
    <n v="8.6999999999999993"/>
    <n v="40637.699999999997"/>
    <x v="0"/>
  </r>
  <r>
    <n v="2016"/>
    <s v="BIT"/>
    <s v="Coal"/>
    <n v="11233"/>
    <n v="22.95"/>
    <n v="257797.35"/>
    <n v="2.62"/>
    <n v="8.6"/>
    <n v="96603.8"/>
    <x v="0"/>
  </r>
  <r>
    <n v="2016"/>
    <s v="BIT"/>
    <s v="Coal"/>
    <n v="16386"/>
    <n v="21.43"/>
    <n v="351151.98"/>
    <n v="4.49"/>
    <n v="19.3"/>
    <n v="316249.8"/>
    <x v="0"/>
  </r>
  <r>
    <n v="2016"/>
    <s v="BIT"/>
    <s v="Coal"/>
    <n v="21818"/>
    <n v="23.18"/>
    <n v="505741.24"/>
    <n v="2.42"/>
    <n v="8.4"/>
    <n v="183271.2"/>
    <x v="0"/>
  </r>
  <r>
    <n v="2016"/>
    <s v="BIT"/>
    <s v="Coal"/>
    <n v="14474"/>
    <n v="23.28"/>
    <n v="336954.72000000003"/>
    <n v="2.58"/>
    <n v="8.1999999999999993"/>
    <n v="118686.79999999999"/>
    <x v="0"/>
  </r>
  <r>
    <n v="2016"/>
    <s v="BIT"/>
    <s v="Coal"/>
    <n v="9640"/>
    <n v="22.87"/>
    <n v="220466.80000000002"/>
    <n v="2.67"/>
    <n v="8.6999999999999993"/>
    <n v="83868"/>
    <x v="0"/>
  </r>
  <r>
    <n v="2016"/>
    <s v="BIT"/>
    <s v="Coal"/>
    <n v="23660"/>
    <n v="22.89"/>
    <n v="541577.4"/>
    <n v="3"/>
    <n v="8"/>
    <n v="189280"/>
    <x v="0"/>
  </r>
  <r>
    <n v="2016"/>
    <s v="BIT"/>
    <s v="Coal"/>
    <n v="6324"/>
    <n v="23.35"/>
    <n v="147665.40000000002"/>
    <n v="2.57"/>
    <n v="8.3000000000000007"/>
    <n v="52489.200000000004"/>
    <x v="0"/>
  </r>
  <r>
    <n v="2016"/>
    <s v="BIT"/>
    <s v="Coal"/>
    <n v="22290"/>
    <n v="23.21"/>
    <n v="517350.9"/>
    <n v="3.41"/>
    <n v="13.9"/>
    <n v="309831"/>
    <x v="0"/>
  </r>
  <r>
    <n v="2016"/>
    <s v="BIT"/>
    <s v="Coal"/>
    <n v="3072"/>
    <n v="21.08"/>
    <n v="64757.759999999995"/>
    <n v="1.47"/>
    <n v="24.1"/>
    <n v="74035.200000000012"/>
    <x v="0"/>
  </r>
  <r>
    <n v="2016"/>
    <s v="BIT"/>
    <s v="Coal"/>
    <n v="4709"/>
    <n v="21.44"/>
    <n v="100960.96000000001"/>
    <n v="1.87"/>
    <n v="13.2"/>
    <n v="62158.799999999996"/>
    <x v="0"/>
  </r>
  <r>
    <n v="2016"/>
    <s v="BIT"/>
    <s v="Coal"/>
    <n v="4918"/>
    <n v="25.09"/>
    <n v="123392.62"/>
    <n v="2.7"/>
    <n v="9.1"/>
    <n v="44753.799999999996"/>
    <x v="0"/>
  </r>
  <r>
    <n v="2016"/>
    <s v="BIT"/>
    <s v="Coal"/>
    <n v="8357"/>
    <n v="24.9"/>
    <n v="208089.3"/>
    <n v="2.97"/>
    <n v="9.5"/>
    <n v="79391.5"/>
    <x v="0"/>
  </r>
  <r>
    <n v="2016"/>
    <s v="BIT"/>
    <s v="Coal"/>
    <n v="50536"/>
    <n v="23.648"/>
    <n v="1195075.328"/>
    <n v="2.58"/>
    <n v="7.8"/>
    <n v="394180.8"/>
    <x v="0"/>
  </r>
  <r>
    <n v="2016"/>
    <s v="BIT"/>
    <s v="Coal"/>
    <n v="25566"/>
    <n v="23.494"/>
    <n v="600647.60400000005"/>
    <n v="2.36"/>
    <n v="8.5"/>
    <n v="217311"/>
    <x v="0"/>
  </r>
  <r>
    <n v="2016"/>
    <s v="SUB"/>
    <s v="Coal"/>
    <n v="16474"/>
    <n v="17.190000000000001"/>
    <n v="283188.06"/>
    <n v="0.35"/>
    <n v="4.9000000000000004"/>
    <n v="80722.600000000006"/>
    <x v="0"/>
  </r>
  <r>
    <n v="2016"/>
    <s v="SUB"/>
    <s v="Coal"/>
    <n v="32649"/>
    <n v="16.64"/>
    <n v="543279.35999999999"/>
    <n v="0.42"/>
    <n v="5.2"/>
    <n v="169774.80000000002"/>
    <x v="0"/>
  </r>
  <r>
    <n v="2016"/>
    <s v="SUB"/>
    <s v="Coal"/>
    <n v="16466"/>
    <n v="17.87"/>
    <n v="294247.42000000004"/>
    <n v="0.27"/>
    <n v="6.1"/>
    <n v="100442.59999999999"/>
    <x v="0"/>
  </r>
  <r>
    <n v="2016"/>
    <s v="SUB"/>
    <s v="Coal"/>
    <n v="16425"/>
    <n v="17.82"/>
    <n v="292693.5"/>
    <n v="0.27"/>
    <n v="6"/>
    <n v="98550"/>
    <x v="0"/>
  </r>
  <r>
    <n v="2016"/>
    <s v="SUB"/>
    <s v="Coal"/>
    <n v="16281"/>
    <n v="16.84"/>
    <n v="274172.03999999998"/>
    <n v="0.28000000000000003"/>
    <n v="5.8"/>
    <n v="94429.8"/>
    <x v="0"/>
  </r>
  <r>
    <n v="2016"/>
    <s v="BIT"/>
    <s v="Coal"/>
    <n v="12015"/>
    <n v="25.542000000000002"/>
    <n v="306887.13"/>
    <n v="1.06"/>
    <n v="10.7"/>
    <n v="128560.49999999999"/>
    <x v="0"/>
  </r>
  <r>
    <n v="2016"/>
    <s v="SUB"/>
    <s v="Coal"/>
    <n v="13640"/>
    <n v="16.97"/>
    <n v="231470.8"/>
    <n v="0.3"/>
    <n v="5.2"/>
    <n v="70928"/>
    <x v="0"/>
  </r>
  <r>
    <n v="2016"/>
    <s v="SUB"/>
    <s v="Coal"/>
    <n v="114100"/>
    <n v="17.71"/>
    <n v="2020711"/>
    <n v="0.22"/>
    <n v="5.5"/>
    <n v="627550"/>
    <x v="0"/>
  </r>
  <r>
    <n v="2016"/>
    <s v="SUB"/>
    <s v="Coal"/>
    <n v="61759"/>
    <n v="17.55"/>
    <n v="1083870.45"/>
    <n v="0.18"/>
    <n v="4.4000000000000004"/>
    <n v="271739.60000000003"/>
    <x v="0"/>
  </r>
  <r>
    <n v="2016"/>
    <s v="SUB"/>
    <s v="Coal"/>
    <n v="48260"/>
    <n v="17.62"/>
    <n v="850341.20000000007"/>
    <n v="0.17"/>
    <n v="4.5"/>
    <n v="217170"/>
    <x v="0"/>
  </r>
  <r>
    <n v="2016"/>
    <s v="SUB"/>
    <s v="Coal"/>
    <n v="46864"/>
    <n v="18.14"/>
    <n v="850112.96000000008"/>
    <n v="0.24"/>
    <n v="4.5999999999999996"/>
    <n v="215574.39999999999"/>
    <x v="0"/>
  </r>
  <r>
    <n v="2016"/>
    <s v="SUB"/>
    <s v="Coal"/>
    <n v="32347"/>
    <n v="17.149999999999999"/>
    <n v="554751.04999999993"/>
    <n v="0.22"/>
    <n v="4.4000000000000004"/>
    <n v="142326.80000000002"/>
    <x v="0"/>
  </r>
  <r>
    <n v="2016"/>
    <s v="SUB"/>
    <s v="Coal"/>
    <n v="31549"/>
    <n v="16.850000000000001"/>
    <n v="531600.65"/>
    <n v="0.3"/>
    <n v="5.7"/>
    <n v="179829.30000000002"/>
    <x v="0"/>
  </r>
  <r>
    <n v="2016"/>
    <s v="SUB"/>
    <s v="Coal"/>
    <n v="16164"/>
    <n v="16.93"/>
    <n v="273656.52"/>
    <n v="0.2"/>
    <n v="5.8"/>
    <n v="93751.2"/>
    <x v="0"/>
  </r>
  <r>
    <n v="2016"/>
    <s v="SUB"/>
    <s v="Coal"/>
    <n v="64392"/>
    <n v="17.27"/>
    <n v="1112049.8400000001"/>
    <n v="0.24"/>
    <n v="4.3"/>
    <n v="276885.59999999998"/>
    <x v="0"/>
  </r>
  <r>
    <n v="2016"/>
    <s v="SUB"/>
    <s v="Coal"/>
    <n v="64765"/>
    <n v="17.190000000000001"/>
    <n v="1113310.3500000001"/>
    <n v="0.23"/>
    <n v="4.2"/>
    <n v="272013"/>
    <x v="0"/>
  </r>
  <r>
    <n v="2016"/>
    <s v="SUB"/>
    <s v="Coal"/>
    <n v="47418"/>
    <n v="17.14"/>
    <n v="812744.52"/>
    <n v="0.23"/>
    <n v="4.3"/>
    <n v="203897.4"/>
    <x v="0"/>
  </r>
  <r>
    <n v="2016"/>
    <s v="SUB"/>
    <s v="Coal"/>
    <n v="653799"/>
    <n v="16.643999999999998"/>
    <n v="10881830.555999998"/>
    <n v="0.32"/>
    <n v="4.8"/>
    <n v="3138235.1999999997"/>
    <x v="0"/>
  </r>
  <r>
    <n v="2016"/>
    <s v="BIT"/>
    <s v="Coal"/>
    <n v="16311"/>
    <n v="23.061"/>
    <n v="376147.97100000002"/>
    <n v="2.6"/>
    <n v="8.6"/>
    <n v="140274.6"/>
    <x v="0"/>
  </r>
  <r>
    <n v="2016"/>
    <s v="BIT"/>
    <s v="Coal"/>
    <n v="31550"/>
    <n v="22.713999999999999"/>
    <n v="716626.7"/>
    <n v="2.91"/>
    <n v="7.9"/>
    <n v="249245"/>
    <x v="0"/>
  </r>
  <r>
    <n v="2016"/>
    <s v="BIT"/>
    <s v="Coal"/>
    <n v="3189"/>
    <n v="22.57"/>
    <n v="71975.73"/>
    <n v="2.96"/>
    <n v="8.5"/>
    <n v="27106.5"/>
    <x v="0"/>
  </r>
  <r>
    <n v="2016"/>
    <s v="BIT"/>
    <s v="Coal"/>
    <n v="9157"/>
    <n v="22.053999999999998"/>
    <n v="201948.47799999997"/>
    <n v="3.19"/>
    <n v="10.9"/>
    <n v="99811.3"/>
    <x v="0"/>
  </r>
  <r>
    <n v="2016"/>
    <s v="BIT"/>
    <s v="Coal"/>
    <n v="12784"/>
    <n v="22.274000000000001"/>
    <n v="284750.81599999999"/>
    <n v="3.15"/>
    <n v="10.9"/>
    <n v="139345.60000000001"/>
    <x v="0"/>
  </r>
  <r>
    <n v="2016"/>
    <s v="SUB"/>
    <s v="Coal"/>
    <n v="16041"/>
    <n v="17.765999999999998"/>
    <n v="284984.40599999996"/>
    <n v="0.3"/>
    <n v="5.6"/>
    <n v="89829.599999999991"/>
    <x v="0"/>
  </r>
  <r>
    <n v="2016"/>
    <s v="BIT"/>
    <s v="Coal"/>
    <n v="37890"/>
    <n v="22.315999999999999"/>
    <n v="845553.24"/>
    <n v="3.26"/>
    <n v="10.8"/>
    <n v="409212"/>
    <x v="0"/>
  </r>
  <r>
    <n v="2016"/>
    <s v="BIT"/>
    <s v="Coal"/>
    <n v="3174"/>
    <n v="21.945"/>
    <n v="69653.430000000008"/>
    <n v="2.95"/>
    <n v="10.7"/>
    <n v="33961.799999999996"/>
    <x v="0"/>
  </r>
  <r>
    <n v="2016"/>
    <s v="BIT"/>
    <s v="Coal"/>
    <n v="20230"/>
    <n v="22.658000000000001"/>
    <n v="458371.34"/>
    <n v="2.5499999999999998"/>
    <n v="8.3000000000000007"/>
    <n v="167909"/>
    <x v="0"/>
  </r>
  <r>
    <n v="2016"/>
    <s v="BIT"/>
    <s v="Coal"/>
    <n v="8058"/>
    <n v="23.48"/>
    <n v="189201.84"/>
    <n v="2.57"/>
    <n v="8.3000000000000007"/>
    <n v="66881.400000000009"/>
    <x v="0"/>
  </r>
  <r>
    <n v="2016"/>
    <s v="BIT"/>
    <s v="Coal"/>
    <n v="1532"/>
    <n v="21.341999999999999"/>
    <n v="32695.944"/>
    <n v="1.34"/>
    <n v="17.399999999999999"/>
    <n v="26656.799999999999"/>
    <x v="0"/>
  </r>
  <r>
    <n v="2016"/>
    <s v="BIT"/>
    <s v="Coal"/>
    <n v="23730"/>
    <n v="22.913"/>
    <n v="543725.49"/>
    <n v="2.96"/>
    <n v="8.1"/>
    <n v="192213"/>
    <x v="0"/>
  </r>
  <r>
    <n v="2016"/>
    <s v="BIT"/>
    <s v="Coal"/>
    <n v="23966"/>
    <n v="23.707999999999998"/>
    <n v="568185.92799999996"/>
    <n v="2.5099999999999998"/>
    <n v="8.6999999999999993"/>
    <n v="208504.19999999998"/>
    <x v="0"/>
  </r>
  <r>
    <n v="2016"/>
    <s v="BIT"/>
    <s v="Coal"/>
    <n v="20169"/>
    <n v="22.934999999999999"/>
    <n v="462576.01499999996"/>
    <n v="2.99"/>
    <n v="8.5"/>
    <n v="171436.5"/>
    <x v="0"/>
  </r>
  <r>
    <n v="2016"/>
    <s v="BIT"/>
    <s v="Coal"/>
    <n v="1613"/>
    <n v="19.975999999999999"/>
    <n v="32221.287999999997"/>
    <n v="1.03"/>
    <n v="26.3"/>
    <n v="42421.9"/>
    <x v="0"/>
  </r>
  <r>
    <n v="2016"/>
    <s v="BIT"/>
    <s v="Coal"/>
    <n v="1710"/>
    <n v="21.294"/>
    <n v="36412.74"/>
    <n v="1"/>
    <n v="24"/>
    <n v="41040"/>
    <x v="0"/>
  </r>
  <r>
    <n v="2016"/>
    <s v="SUB"/>
    <s v="Coal"/>
    <n v="14015"/>
    <n v="17.71"/>
    <n v="248205.65000000002"/>
    <n v="0.23"/>
    <n v="5.4"/>
    <n v="75681"/>
    <x v="0"/>
  </r>
  <r>
    <n v="2016"/>
    <s v="SUB"/>
    <s v="Coal"/>
    <n v="592084"/>
    <n v="16.956"/>
    <n v="10039376.304"/>
    <n v="0.75"/>
    <n v="10.199999999999999"/>
    <n v="6039256.7999999998"/>
    <x v="0"/>
  </r>
  <r>
    <n v="2016"/>
    <s v="SUB"/>
    <s v="Coal"/>
    <n v="213189"/>
    <n v="17.312000000000001"/>
    <n v="3690727.9680000003"/>
    <n v="0.61"/>
    <n v="8.6999999999999993"/>
    <n v="1854744.2999999998"/>
    <x v="0"/>
  </r>
  <r>
    <n v="2016"/>
    <s v="SUB"/>
    <s v="Coal"/>
    <n v="17074"/>
    <n v="16.712"/>
    <n v="285340.68800000002"/>
    <n v="0.28000000000000003"/>
    <n v="6"/>
    <n v="102444"/>
    <x v="0"/>
  </r>
  <r>
    <n v="2016"/>
    <s v="SUB"/>
    <s v="Coal"/>
    <n v="135627"/>
    <n v="16.861999999999998"/>
    <n v="2286942.4739999999"/>
    <n v="0.3"/>
    <n v="5.8"/>
    <n v="786636.6"/>
    <x v="0"/>
  </r>
  <r>
    <n v="2016"/>
    <s v="SUB"/>
    <s v="Coal"/>
    <n v="253707"/>
    <n v="17.234999999999999"/>
    <n v="4372640.1449999996"/>
    <n v="0.22"/>
    <n v="4.2"/>
    <n v="1065569.4000000001"/>
    <x v="0"/>
  </r>
  <r>
    <n v="2016"/>
    <s v="SUB"/>
    <s v="Coal"/>
    <n v="83134"/>
    <n v="17.123999999999999"/>
    <n v="1423586.6159999999"/>
    <n v="0.24"/>
    <n v="4.5"/>
    <n v="374103"/>
    <x v="0"/>
  </r>
  <r>
    <n v="2016"/>
    <s v="SUB"/>
    <s v="Coal"/>
    <n v="72052"/>
    <n v="17.84"/>
    <n v="1285407.68"/>
    <n v="0.31"/>
    <n v="5.0999999999999996"/>
    <n v="367465.19999999995"/>
    <x v="0"/>
  </r>
  <r>
    <n v="2016"/>
    <s v="SUB"/>
    <s v="Coal"/>
    <n v="73721"/>
    <n v="17.712"/>
    <n v="1305746.352"/>
    <n v="0.19"/>
    <n v="4.4000000000000004"/>
    <n v="324372.40000000002"/>
    <x v="0"/>
  </r>
  <r>
    <n v="2016"/>
    <s v="BIT"/>
    <s v="Coal"/>
    <n v="110591"/>
    <n v="21.981999999999999"/>
    <n v="2431011.3619999997"/>
    <n v="2.73"/>
    <n v="8.6"/>
    <n v="951082.6"/>
    <x v="0"/>
  </r>
  <r>
    <n v="2016"/>
    <s v="SUB"/>
    <s v="Coal"/>
    <n v="14646"/>
    <n v="17.350000000000001"/>
    <n v="254108.10000000003"/>
    <n v="0.69"/>
    <n v="9.6"/>
    <n v="140601.60000000001"/>
    <x v="0"/>
  </r>
  <r>
    <n v="2016"/>
    <s v="SUB"/>
    <s v="Coal"/>
    <n v="29113"/>
    <n v="17"/>
    <n v="494921"/>
    <n v="0.66"/>
    <n v="9.1"/>
    <n v="264928.3"/>
    <x v="0"/>
  </r>
  <r>
    <n v="2016"/>
    <s v="SUB"/>
    <s v="Coal"/>
    <n v="42654"/>
    <n v="16.91"/>
    <n v="721279.14"/>
    <n v="0.67"/>
    <n v="9.9"/>
    <n v="422274.60000000003"/>
    <x v="0"/>
  </r>
  <r>
    <n v="2016"/>
    <s v="SUB"/>
    <s v="Coal"/>
    <n v="57249"/>
    <n v="17.02"/>
    <n v="974377.98"/>
    <n v="0.64"/>
    <n v="9.5"/>
    <n v="543865.5"/>
    <x v="0"/>
  </r>
  <r>
    <n v="2016"/>
    <s v="SUB"/>
    <s v="Coal"/>
    <n v="80850"/>
    <n v="18.149999999999999"/>
    <n v="1467427.5"/>
    <n v="0.27"/>
    <n v="4.8"/>
    <n v="388080"/>
    <x v="0"/>
  </r>
  <r>
    <n v="2016"/>
    <s v="SUB"/>
    <s v="Coal"/>
    <n v="68403"/>
    <n v="17.670000000000002"/>
    <n v="1208681.01"/>
    <n v="0.33"/>
    <n v="5.0999999999999996"/>
    <n v="348855.3"/>
    <x v="0"/>
  </r>
  <r>
    <n v="2016"/>
    <s v="SUB"/>
    <s v="Coal"/>
    <n v="57477"/>
    <n v="17.940000000000001"/>
    <n v="1031137.3800000001"/>
    <n v="0.28999999999999998"/>
    <n v="5.0999999999999996"/>
    <n v="293132.69999999995"/>
    <x v="0"/>
  </r>
  <r>
    <n v="2016"/>
    <s v="SUB"/>
    <s v="Coal"/>
    <n v="70493"/>
    <n v="17.75"/>
    <n v="1251250.75"/>
    <n v="0.3"/>
    <n v="5.2"/>
    <n v="366563.60000000003"/>
    <x v="0"/>
  </r>
  <r>
    <n v="2016"/>
    <s v="SUB"/>
    <s v="Coal"/>
    <n v="128660"/>
    <n v="17.05"/>
    <n v="2193653"/>
    <n v="0.63"/>
    <n v="9.5"/>
    <n v="1222270"/>
    <x v="0"/>
  </r>
  <r>
    <n v="2016"/>
    <s v="BIT"/>
    <s v="Coal"/>
    <n v="20535"/>
    <n v="22.55"/>
    <n v="463064.25"/>
    <n v="2.72"/>
    <n v="17"/>
    <n v="349095"/>
    <x v="0"/>
  </r>
  <r>
    <n v="2016"/>
    <s v="BIT"/>
    <s v="Coal"/>
    <n v="801"/>
    <n v="22.85"/>
    <n v="18302.850000000002"/>
    <n v="2.86"/>
    <n v="17.7"/>
    <n v="14177.699999999999"/>
    <x v="0"/>
  </r>
  <r>
    <n v="2016"/>
    <s v="BIT"/>
    <s v="Coal"/>
    <n v="13180"/>
    <n v="17.329999999999998"/>
    <n v="228409.39999999997"/>
    <n v="1.7"/>
    <n v="25.6"/>
    <n v="337408"/>
    <x v="0"/>
  </r>
  <r>
    <n v="2016"/>
    <s v="BIT"/>
    <s v="Coal"/>
    <n v="29385"/>
    <n v="25.91"/>
    <n v="761365.35"/>
    <n v="2.57"/>
    <n v="8.1"/>
    <n v="238018.5"/>
    <x v="0"/>
  </r>
  <r>
    <n v="2016"/>
    <s v="BIT"/>
    <s v="Coal"/>
    <n v="1685"/>
    <n v="24.95"/>
    <n v="42040.75"/>
    <n v="3.1"/>
    <n v="9.6999999999999993"/>
    <n v="16344.499999999998"/>
    <x v="0"/>
  </r>
  <r>
    <n v="2016"/>
    <s v="BIT"/>
    <s v="Coal"/>
    <n v="408277"/>
    <n v="25.06"/>
    <n v="10231421.619999999"/>
    <n v="4.1399999999999997"/>
    <n v="10"/>
    <n v="4082770"/>
    <x v="0"/>
  </r>
  <r>
    <n v="2016"/>
    <s v="SUB"/>
    <s v="Coal"/>
    <n v="499537"/>
    <n v="16.75"/>
    <n v="8367244.75"/>
    <n v="0.28000000000000003"/>
    <n v="5.9"/>
    <n v="2947268.3000000003"/>
    <x v="0"/>
  </r>
  <r>
    <n v="2016"/>
    <s v="SUB"/>
    <s v="Coal"/>
    <n v="40268"/>
    <n v="16.478000000000002"/>
    <n v="663536.10400000005"/>
    <n v="0.38"/>
    <n v="5.6"/>
    <n v="225500.79999999999"/>
    <x v="0"/>
  </r>
  <r>
    <n v="2016"/>
    <s v="SUB"/>
    <s v="Coal"/>
    <n v="80648"/>
    <n v="16.63"/>
    <n v="1341176.24"/>
    <n v="0.34"/>
    <n v="4.9000000000000004"/>
    <n v="395175.2"/>
    <x v="0"/>
  </r>
  <r>
    <n v="2016"/>
    <s v="SUB"/>
    <s v="Coal"/>
    <n v="152989"/>
    <n v="16.132000000000001"/>
    <n v="2468018.5480000004"/>
    <n v="0.51"/>
    <n v="6.5"/>
    <n v="994428.5"/>
    <x v="0"/>
  </r>
  <r>
    <n v="2016"/>
    <s v="SUB"/>
    <s v="Coal"/>
    <n v="179042"/>
    <n v="17.28"/>
    <n v="3093845.7600000002"/>
    <n v="0.23"/>
    <n v="4.0999999999999996"/>
    <n v="734072.2"/>
    <x v="0"/>
  </r>
  <r>
    <n v="2016"/>
    <s v="BIT"/>
    <s v="Coal"/>
    <n v="150004"/>
    <n v="23.013999999999999"/>
    <n v="3452192.0559999999"/>
    <n v="1.46"/>
    <n v="6.4"/>
    <n v="960025.60000000009"/>
    <x v="0"/>
  </r>
  <r>
    <n v="2016"/>
    <s v="BIT"/>
    <s v="Coal"/>
    <n v="164222"/>
    <n v="23.114000000000001"/>
    <n v="3795827.3080000002"/>
    <n v="3.41"/>
    <n v="8"/>
    <n v="1313776"/>
    <x v="0"/>
  </r>
  <r>
    <n v="2016"/>
    <s v="BIT"/>
    <s v="Coal"/>
    <n v="162864"/>
    <n v="22.36"/>
    <n v="3641639.04"/>
    <n v="2.46"/>
    <n v="8.4"/>
    <n v="1368057.6"/>
    <x v="0"/>
  </r>
  <r>
    <n v="2016"/>
    <s v="BIT"/>
    <s v="Coal"/>
    <n v="46998"/>
    <n v="23.257999999999999"/>
    <n v="1093079.4839999999"/>
    <n v="3.6"/>
    <n v="8.1"/>
    <n v="380683.8"/>
    <x v="0"/>
  </r>
  <r>
    <n v="2016"/>
    <s v="SUB"/>
    <s v="Coal"/>
    <n v="59877"/>
    <n v="16.308"/>
    <n v="976474.11600000004"/>
    <n v="0.28000000000000003"/>
    <n v="6.3"/>
    <n v="377225.1"/>
    <x v="0"/>
  </r>
  <r>
    <n v="2016"/>
    <s v="BIT"/>
    <s v="Coal"/>
    <n v="87152"/>
    <n v="22.777999999999999"/>
    <n v="1985148.2559999998"/>
    <n v="3.45"/>
    <n v="9.1999999999999993"/>
    <n v="801798.39999999991"/>
    <x v="0"/>
  </r>
  <r>
    <n v="2016"/>
    <s v="SUB"/>
    <s v="Coal"/>
    <n v="90233"/>
    <n v="17.274000000000001"/>
    <n v="1558684.8420000002"/>
    <n v="0.23"/>
    <n v="4.08"/>
    <n v="368150.64"/>
    <x v="0"/>
  </r>
  <r>
    <n v="2016"/>
    <s v="SUB"/>
    <s v="Coal"/>
    <n v="30766"/>
    <n v="17.36"/>
    <n v="534097.76"/>
    <n v="0.18"/>
    <n v="4.49"/>
    <n v="138139.34"/>
    <x v="0"/>
  </r>
  <r>
    <n v="2016"/>
    <s v="SUB"/>
    <s v="Coal"/>
    <n v="487"/>
    <n v="17.36"/>
    <n v="8454.32"/>
    <n v="0.17"/>
    <n v="4.63"/>
    <n v="2254.81"/>
    <x v="0"/>
  </r>
  <r>
    <n v="2016"/>
    <s v="SUB"/>
    <s v="Coal"/>
    <n v="44695"/>
    <n v="17.294"/>
    <n v="772955.33000000007"/>
    <n v="0.24"/>
    <n v="4.2"/>
    <n v="187719"/>
    <x v="0"/>
  </r>
  <r>
    <n v="2016"/>
    <s v="SUB"/>
    <s v="Coal"/>
    <n v="166572"/>
    <n v="17.256"/>
    <n v="2874366.432"/>
    <n v="0.19"/>
    <n v="4.5599999999999996"/>
    <n v="759568.32"/>
    <x v="0"/>
  </r>
  <r>
    <n v="2016"/>
    <s v="SUB"/>
    <s v="Coal"/>
    <n v="233023"/>
    <n v="16.71"/>
    <n v="3893814.33"/>
    <n v="0.3"/>
    <n v="5.8"/>
    <n v="1351533.4"/>
    <x v="0"/>
  </r>
  <r>
    <n v="2016"/>
    <s v="LIG"/>
    <s v="Coal"/>
    <n v="590322"/>
    <n v="13.7"/>
    <n v="8087411.3999999994"/>
    <n v="0.8"/>
    <n v="12.4"/>
    <n v="7319992.7999999998"/>
    <x v="1"/>
  </r>
  <r>
    <n v="2016"/>
    <s v="SUB"/>
    <s v="Coal"/>
    <n v="174743"/>
    <n v="16.7"/>
    <n v="2918208.1"/>
    <n v="0.3"/>
    <n v="5.2"/>
    <n v="908663.6"/>
    <x v="0"/>
  </r>
  <r>
    <n v="2016"/>
    <s v="LIG"/>
    <s v="Coal"/>
    <n v="105328"/>
    <n v="12.72"/>
    <n v="1339772.1600000001"/>
    <n v="0.7"/>
    <n v="16.8"/>
    <n v="1769510.4000000001"/>
    <x v="1"/>
  </r>
  <r>
    <n v="2016"/>
    <s v="SUB"/>
    <s v="Coal"/>
    <n v="15627"/>
    <n v="16.78"/>
    <n v="262221.06"/>
    <n v="0.36"/>
    <n v="5.6"/>
    <n v="87511.2"/>
    <x v="0"/>
  </r>
  <r>
    <n v="2016"/>
    <s v="SUB"/>
    <s v="Coal"/>
    <n v="15882"/>
    <n v="17.78"/>
    <n v="282381.96000000002"/>
    <n v="0.17"/>
    <n v="4.4000000000000004"/>
    <n v="69880.800000000003"/>
    <x v="0"/>
  </r>
  <r>
    <n v="2016"/>
    <s v="SUB"/>
    <s v="Coal"/>
    <n v="331703"/>
    <n v="17.16"/>
    <n v="5692023.4800000004"/>
    <n v="0.24"/>
    <n v="4.5"/>
    <n v="1492663.5"/>
    <x v="0"/>
  </r>
  <r>
    <n v="2016"/>
    <s v="SUB"/>
    <s v="Coal"/>
    <n v="15861"/>
    <n v="17.57"/>
    <n v="278677.77"/>
    <n v="0.18"/>
    <n v="4.5"/>
    <n v="71374.5"/>
    <x v="0"/>
  </r>
  <r>
    <n v="2016"/>
    <s v="BIT"/>
    <s v="Coal"/>
    <n v="3951"/>
    <n v="22.192"/>
    <n v="87680.592000000004"/>
    <n v="0.52"/>
    <n v="12"/>
    <n v="47412"/>
    <x v="0"/>
  </r>
  <r>
    <n v="2016"/>
    <s v="BIT"/>
    <s v="Coal"/>
    <n v="59963"/>
    <n v="25.004000000000001"/>
    <n v="1499314.8520000002"/>
    <n v="1.04"/>
    <n v="9.6999999999999993"/>
    <n v="581641.1"/>
    <x v="0"/>
  </r>
  <r>
    <n v="2016"/>
    <s v="BIT"/>
    <s v="Coal"/>
    <n v="4341"/>
    <n v="23.481999999999999"/>
    <n v="101935.36199999999"/>
    <n v="1.06"/>
    <n v="13.1"/>
    <n v="56867.1"/>
    <x v="0"/>
  </r>
  <r>
    <n v="2016"/>
    <s v="BIT"/>
    <s v="Coal"/>
    <n v="10923"/>
    <n v="22.192"/>
    <n v="242403.21600000001"/>
    <n v="0.52"/>
    <n v="12"/>
    <n v="131076"/>
    <x v="0"/>
  </r>
  <r>
    <n v="2016"/>
    <s v="BIT"/>
    <s v="Coal"/>
    <n v="282572"/>
    <n v="21.876000000000001"/>
    <n v="6181545.0720000006"/>
    <n v="0.52"/>
    <n v="11.9"/>
    <n v="3362606.8000000003"/>
    <x v="0"/>
  </r>
  <r>
    <n v="2016"/>
    <s v="BIT"/>
    <s v="Coal"/>
    <n v="2612"/>
    <n v="24.295999999999999"/>
    <n v="63461.152000000002"/>
    <n v="0.81"/>
    <n v="12.11"/>
    <n v="31631.32"/>
    <x v="0"/>
  </r>
  <r>
    <n v="2016"/>
    <s v="BIT"/>
    <s v="Coal"/>
    <n v="40443"/>
    <n v="23.96"/>
    <n v="969014.28"/>
    <n v="0.72"/>
    <n v="11.72"/>
    <n v="473991.96"/>
    <x v="0"/>
  </r>
  <r>
    <n v="2016"/>
    <s v="BIT"/>
    <s v="Coal"/>
    <n v="2612"/>
    <n v="24.295999999999999"/>
    <n v="63461.152000000002"/>
    <n v="0.81"/>
    <n v="12.11"/>
    <n v="31631.32"/>
    <x v="0"/>
  </r>
  <r>
    <n v="2016"/>
    <s v="BIT"/>
    <s v="Coal"/>
    <n v="3359"/>
    <n v="24.006"/>
    <n v="80636.153999999995"/>
    <n v="0.93"/>
    <n v="9.84"/>
    <n v="33052.559999999998"/>
    <x v="0"/>
  </r>
  <r>
    <n v="2016"/>
    <s v="BIT"/>
    <s v="Coal"/>
    <n v="11571"/>
    <n v="23.988"/>
    <n v="277565.14799999999"/>
    <n v="0.79"/>
    <n v="11.71"/>
    <n v="135496.41"/>
    <x v="0"/>
  </r>
  <r>
    <n v="2016"/>
    <s v="BIT"/>
    <s v="Coal"/>
    <n v="14527"/>
    <n v="23.765999999999998"/>
    <n v="345248.68199999997"/>
    <n v="0.72"/>
    <n v="12.03"/>
    <n v="174759.81"/>
    <x v="0"/>
  </r>
  <r>
    <n v="2016"/>
    <s v="BIT"/>
    <s v="Coal"/>
    <n v="41138"/>
    <n v="23.97"/>
    <n v="986077.86"/>
    <n v="0.76"/>
    <n v="12.22"/>
    <n v="502706.36000000004"/>
    <x v="0"/>
  </r>
  <r>
    <n v="2016"/>
    <s v="BIT"/>
    <s v="Coal"/>
    <n v="14527"/>
    <n v="23.765999999999998"/>
    <n v="345248.68199999997"/>
    <n v="0.72"/>
    <n v="12.03"/>
    <n v="174759.81"/>
    <x v="0"/>
  </r>
  <r>
    <n v="2016"/>
    <s v="SUB"/>
    <s v="Coal"/>
    <n v="17758"/>
    <n v="17.53"/>
    <n v="311297.74000000005"/>
    <n v="0.17"/>
    <n v="4.5999999999999996"/>
    <n v="81686.799999999988"/>
    <x v="0"/>
  </r>
  <r>
    <n v="2016"/>
    <s v="SUB"/>
    <s v="Coal"/>
    <n v="220742"/>
    <n v="16.87"/>
    <n v="3723917.54"/>
    <n v="0.3"/>
    <n v="5.7"/>
    <n v="1258229.4000000001"/>
    <x v="0"/>
  </r>
  <r>
    <n v="2016"/>
    <s v="SUB"/>
    <s v="Coal"/>
    <n v="159214"/>
    <n v="16.850000000000001"/>
    <n v="2682755.9000000004"/>
    <n v="0.36"/>
    <n v="5.7"/>
    <n v="907519.8"/>
    <x v="0"/>
  </r>
  <r>
    <n v="2016"/>
    <s v="SUB"/>
    <s v="Coal"/>
    <n v="80810"/>
    <n v="16.829999999999998"/>
    <n v="1360032.2999999998"/>
    <n v="0.3"/>
    <n v="5.7"/>
    <n v="460617"/>
    <x v="0"/>
  </r>
  <r>
    <n v="2016"/>
    <s v="SUB"/>
    <s v="Coal"/>
    <n v="43232"/>
    <n v="18.8"/>
    <n v="812761.59999999998"/>
    <n v="0.37"/>
    <n v="4.3"/>
    <n v="185897.60000000001"/>
    <x v="0"/>
  </r>
  <r>
    <n v="2016"/>
    <s v="SUB"/>
    <s v="Coal"/>
    <n v="86765"/>
    <n v="17.7"/>
    <n v="1535740.5"/>
    <n v="0.42"/>
    <n v="5.9"/>
    <n v="511913.50000000006"/>
    <x v="0"/>
  </r>
  <r>
    <n v="2016"/>
    <s v="SUB"/>
    <s v="Coal"/>
    <n v="42342"/>
    <n v="17.8"/>
    <n v="753687.6"/>
    <n v="2.7"/>
    <n v="5.4"/>
    <n v="228646.80000000002"/>
    <x v="0"/>
  </r>
  <r>
    <n v="2016"/>
    <s v="SUB"/>
    <s v="Coal"/>
    <n v="32911"/>
    <n v="17.649999999999999"/>
    <n v="580879.14999999991"/>
    <n v="0.23"/>
    <n v="5.7"/>
    <n v="187592.7"/>
    <x v="0"/>
  </r>
  <r>
    <n v="2016"/>
    <s v="SUB"/>
    <s v="Coal"/>
    <n v="50781"/>
    <n v="17.45"/>
    <n v="886128.45"/>
    <n v="0.17"/>
    <n v="4.5"/>
    <n v="228514.5"/>
    <x v="0"/>
  </r>
  <r>
    <n v="2016"/>
    <s v="SUB"/>
    <s v="Coal"/>
    <n v="16302"/>
    <n v="17.91"/>
    <n v="291968.82"/>
    <n v="0.32"/>
    <n v="5.0999999999999996"/>
    <n v="83140.2"/>
    <x v="0"/>
  </r>
  <r>
    <n v="2016"/>
    <s v="SUB"/>
    <s v="Coal"/>
    <n v="87625"/>
    <n v="16.89"/>
    <n v="1479986.25"/>
    <n v="0.3"/>
    <n v="5.3"/>
    <n v="464412.5"/>
    <x v="0"/>
  </r>
  <r>
    <n v="2016"/>
    <s v="SUB"/>
    <s v="Coal"/>
    <n v="14671"/>
    <n v="17.04"/>
    <n v="249993.84"/>
    <n v="0.28999999999999998"/>
    <n v="5.4"/>
    <n v="79223.400000000009"/>
    <x v="0"/>
  </r>
  <r>
    <n v="2016"/>
    <s v="SUB"/>
    <s v="Coal"/>
    <n v="73000"/>
    <n v="16.63"/>
    <n v="1213990"/>
    <n v="0.37"/>
    <n v="5.8"/>
    <n v="423400"/>
    <x v="0"/>
  </r>
  <r>
    <n v="2016"/>
    <s v="SUB"/>
    <s v="Coal"/>
    <n v="58197"/>
    <n v="16.46"/>
    <n v="957922.62"/>
    <n v="0.32"/>
    <n v="5.8"/>
    <n v="337542.6"/>
    <x v="0"/>
  </r>
  <r>
    <n v="2016"/>
    <s v="SUB"/>
    <s v="Coal"/>
    <n v="73023"/>
    <n v="16.59"/>
    <n v="1211451.57"/>
    <n v="0.38"/>
    <n v="5.0999999999999996"/>
    <n v="372417.3"/>
    <x v="0"/>
  </r>
  <r>
    <n v="2016"/>
    <s v="SUB"/>
    <s v="Coal"/>
    <n v="219180"/>
    <n v="17"/>
    <n v="3726060"/>
    <n v="0.28999999999999998"/>
    <n v="5"/>
    <n v="1095900"/>
    <x v="0"/>
  </r>
  <r>
    <n v="2016"/>
    <s v="LIG"/>
    <s v="Coal"/>
    <n v="836964"/>
    <n v="13.68"/>
    <n v="11449667.52"/>
    <n v="0.9"/>
    <n v="15.6"/>
    <n v="13056638.4"/>
    <x v="1"/>
  </r>
  <r>
    <n v="2016"/>
    <s v="SUB"/>
    <s v="Coal"/>
    <n v="32536"/>
    <n v="16.797999999999998"/>
    <n v="546539.72799999989"/>
    <n v="0.28999999999999998"/>
    <n v="6.2"/>
    <n v="201723.2"/>
    <x v="0"/>
  </r>
  <r>
    <n v="2016"/>
    <s v="SUB"/>
    <s v="Coal"/>
    <n v="130306"/>
    <n v="16.899999999999999"/>
    <n v="2202171.4"/>
    <n v="0.3"/>
    <n v="5.6"/>
    <n v="729713.6"/>
    <x v="0"/>
  </r>
  <r>
    <n v="2016"/>
    <s v="LIG"/>
    <s v="Coal"/>
    <n v="259447"/>
    <n v="10.4"/>
    <n v="2698248.8000000003"/>
    <n v="2.36"/>
    <n v="30.2"/>
    <n v="7835299.3999999994"/>
    <x v="1"/>
  </r>
  <r>
    <n v="2016"/>
    <s v="SUB"/>
    <s v="Coal"/>
    <n v="65288"/>
    <n v="18.047000000000001"/>
    <n v="1178252.5360000001"/>
    <n v="0.28999999999999998"/>
    <n v="5.2"/>
    <n v="339497.60000000003"/>
    <x v="0"/>
  </r>
  <r>
    <n v="2016"/>
    <s v="SUB"/>
    <s v="Coal"/>
    <n v="141973"/>
    <n v="17.701000000000001"/>
    <n v="2513064.0729999999"/>
    <n v="0.24"/>
    <n v="5.0999999999999996"/>
    <n v="724062.29999999993"/>
    <x v="0"/>
  </r>
  <r>
    <n v="2016"/>
    <s v="SUB"/>
    <s v="Coal"/>
    <n v="283013"/>
    <n v="17.768000000000001"/>
    <n v="5028574.9840000002"/>
    <n v="0.24"/>
    <n v="5.0999999999999996"/>
    <n v="1443366.2999999998"/>
    <x v="0"/>
  </r>
  <r>
    <n v="2016"/>
    <s v="SUB"/>
    <s v="Coal"/>
    <n v="58203"/>
    <n v="17.643999999999998"/>
    <n v="1026933.732"/>
    <n v="0.19"/>
    <n v="4.5"/>
    <n v="261913.5"/>
    <x v="0"/>
  </r>
  <r>
    <n v="2016"/>
    <s v="SUB"/>
    <s v="Coal"/>
    <n v="14360"/>
    <n v="16.885999999999999"/>
    <n v="242482.96"/>
    <n v="0.32"/>
    <n v="5.9"/>
    <n v="84724"/>
    <x v="0"/>
  </r>
  <r>
    <n v="2016"/>
    <s v="SUB"/>
    <s v="Coal"/>
    <n v="75805"/>
    <n v="17.738"/>
    <n v="1344629.0899999999"/>
    <n v="0.32"/>
    <n v="5"/>
    <n v="379025"/>
    <x v="0"/>
  </r>
  <r>
    <n v="2016"/>
    <s v="SUB"/>
    <s v="Coal"/>
    <n v="30228"/>
    <n v="18.23"/>
    <n v="551056.44000000006"/>
    <n v="0.28000000000000003"/>
    <n v="4.5"/>
    <n v="136026"/>
    <x v="0"/>
  </r>
  <r>
    <n v="2016"/>
    <s v="SUB"/>
    <s v="Coal"/>
    <n v="45504"/>
    <n v="17.623999999999999"/>
    <n v="801962.49599999993"/>
    <n v="0.18"/>
    <n v="4.4000000000000004"/>
    <n v="200217.60000000001"/>
    <x v="0"/>
  </r>
  <r>
    <n v="2016"/>
    <s v="SUB"/>
    <s v="Coal"/>
    <n v="59812"/>
    <n v="17.25"/>
    <n v="1031757"/>
    <n v="0.22"/>
    <n v="4.4000000000000004"/>
    <n v="263172.80000000005"/>
    <x v="0"/>
  </r>
  <r>
    <n v="2016"/>
    <s v="SUB"/>
    <s v="Coal"/>
    <n v="227582"/>
    <n v="17.571999999999999"/>
    <n v="3999070.9039999996"/>
    <n v="0.24"/>
    <n v="5.8"/>
    <n v="1319975.5999999999"/>
    <x v="0"/>
  </r>
  <r>
    <n v="2016"/>
    <s v="SUB"/>
    <s v="Coal"/>
    <n v="135926"/>
    <n v="16.158000000000001"/>
    <n v="2196292.3080000002"/>
    <n v="0.43"/>
    <n v="5"/>
    <n v="679630"/>
    <x v="0"/>
  </r>
  <r>
    <n v="2016"/>
    <s v="BIT"/>
    <s v="Coal"/>
    <n v="109624"/>
    <n v="23.28"/>
    <n v="2552046.7200000002"/>
    <n v="3.16"/>
    <n v="8.3000000000000007"/>
    <n v="909879.20000000007"/>
    <x v="0"/>
  </r>
  <r>
    <n v="2016"/>
    <s v="BIT"/>
    <s v="Coal"/>
    <n v="183770"/>
    <n v="22.24"/>
    <n v="4087044.8"/>
    <n v="2.96"/>
    <n v="9.1"/>
    <n v="1672307"/>
    <x v="0"/>
  </r>
  <r>
    <n v="2016"/>
    <s v="SUB"/>
    <s v="Coal"/>
    <n v="69234"/>
    <n v="16.75"/>
    <n v="1159669.5"/>
    <n v="0.34"/>
    <n v="4.9000000000000004"/>
    <n v="339246.60000000003"/>
    <x v="0"/>
  </r>
  <r>
    <n v="2016"/>
    <s v="SUB"/>
    <s v="Coal"/>
    <n v="26889"/>
    <n v="16.48"/>
    <n v="443130.72000000003"/>
    <n v="0.38"/>
    <n v="5.2"/>
    <n v="139822.80000000002"/>
    <x v="0"/>
  </r>
  <r>
    <n v="2016"/>
    <s v="SUB"/>
    <s v="Coal"/>
    <n v="41367"/>
    <n v="16.920000000000002"/>
    <n v="699929.64"/>
    <n v="0.28000000000000003"/>
    <n v="4.9000000000000004"/>
    <n v="202698.30000000002"/>
    <x v="0"/>
  </r>
  <r>
    <n v="2016"/>
    <s v="SUB"/>
    <s v="Coal"/>
    <n v="27377"/>
    <n v="16.989999999999998"/>
    <n v="465135.23"/>
    <n v="0.34"/>
    <n v="4.7"/>
    <n v="128671.90000000001"/>
    <x v="0"/>
  </r>
  <r>
    <n v="2016"/>
    <s v="SUB"/>
    <s v="Coal"/>
    <n v="28099"/>
    <n v="16.989999999999998"/>
    <n v="477402.00999999995"/>
    <n v="0.22"/>
    <n v="4.8"/>
    <n v="134875.19999999998"/>
    <x v="0"/>
  </r>
  <r>
    <n v="2016"/>
    <s v="BIT"/>
    <s v="Coal"/>
    <n v="102716"/>
    <n v="23.76"/>
    <n v="2440532.16"/>
    <n v="1.53"/>
    <n v="12.5"/>
    <n v="1283950"/>
    <x v="0"/>
  </r>
  <r>
    <n v="2016"/>
    <s v="BIT"/>
    <s v="Coal"/>
    <n v="11623"/>
    <n v="22.11"/>
    <n v="256984.53"/>
    <n v="0.95"/>
    <n v="17"/>
    <n v="197591"/>
    <x v="0"/>
  </r>
  <r>
    <n v="2016"/>
    <s v="SUB"/>
    <s v="Coal"/>
    <n v="44660"/>
    <n v="17.552"/>
    <n v="783872.32"/>
    <n v="0.18"/>
    <n v="4.5999999999999996"/>
    <n v="205435.99999999997"/>
    <x v="0"/>
  </r>
  <r>
    <n v="2016"/>
    <s v="SUB"/>
    <s v="Coal"/>
    <n v="60710"/>
    <n v="17.001999999999999"/>
    <n v="1032191.4199999999"/>
    <n v="0.3"/>
    <n v="5.0999999999999996"/>
    <n v="309621"/>
    <x v="0"/>
  </r>
  <r>
    <n v="2016"/>
    <s v="SUB"/>
    <s v="Coal"/>
    <n v="60300"/>
    <n v="17.93"/>
    <n v="1081179"/>
    <n v="0.28000000000000003"/>
    <n v="5.2"/>
    <n v="313560"/>
    <x v="0"/>
  </r>
  <r>
    <n v="2016"/>
    <s v="SUB"/>
    <s v="Coal"/>
    <n v="44979"/>
    <n v="17.245999999999999"/>
    <n v="775707.83399999992"/>
    <n v="0.23"/>
    <n v="4.0999999999999996"/>
    <n v="184413.9"/>
    <x v="0"/>
  </r>
  <r>
    <n v="2016"/>
    <s v="SUB"/>
    <s v="Coal"/>
    <n v="174551"/>
    <n v="17.731999999999999"/>
    <n v="3095138.3319999999"/>
    <n v="0.28000000000000003"/>
    <n v="5.4"/>
    <n v="942575.4"/>
    <x v="0"/>
  </r>
  <r>
    <n v="2016"/>
    <s v="SUB"/>
    <s v="Coal"/>
    <n v="174494"/>
    <n v="16.622"/>
    <n v="2900439.2680000002"/>
    <n v="0.41"/>
    <n v="4.9000000000000004"/>
    <n v="855020.60000000009"/>
    <x v="0"/>
  </r>
  <r>
    <n v="2016"/>
    <s v="SUB"/>
    <s v="Coal"/>
    <n v="15901"/>
    <n v="16.538"/>
    <n v="262970.73800000001"/>
    <n v="0.35"/>
    <n v="5"/>
    <n v="79505"/>
    <x v="0"/>
  </r>
  <r>
    <n v="2016"/>
    <s v="SUB"/>
    <s v="Coal"/>
    <n v="173970"/>
    <n v="17.064"/>
    <n v="2968624.08"/>
    <n v="0.26"/>
    <n v="4.2"/>
    <n v="730674"/>
    <x v="0"/>
  </r>
  <r>
    <n v="2016"/>
    <s v="SUB"/>
    <s v="Coal"/>
    <n v="158037"/>
    <n v="17.170000000000002"/>
    <n v="2713495.29"/>
    <n v="0.27"/>
    <n v="4.3"/>
    <n v="679559.1"/>
    <x v="0"/>
  </r>
  <r>
    <n v="2016"/>
    <s v="SUB"/>
    <s v="Coal"/>
    <n v="46191"/>
    <n v="17.225999999999999"/>
    <n v="795686.16599999997"/>
    <n v="0.28000000000000003"/>
    <n v="4.4000000000000004"/>
    <n v="203240.40000000002"/>
    <x v="0"/>
  </r>
  <r>
    <n v="2016"/>
    <s v="SUB"/>
    <s v="Coal"/>
    <n v="15926"/>
    <n v="17.815999999999999"/>
    <n v="283737.61599999998"/>
    <n v="1.28"/>
    <n v="5.2"/>
    <n v="82815.199999999997"/>
    <x v="0"/>
  </r>
  <r>
    <n v="2016"/>
    <s v="BIT"/>
    <s v="Coal"/>
    <n v="20700"/>
    <n v="25.832000000000001"/>
    <n v="534722.4"/>
    <n v="2.86"/>
    <n v="8.1"/>
    <n v="167670"/>
    <x v="0"/>
  </r>
  <r>
    <n v="2016"/>
    <s v="BIT"/>
    <s v="Coal"/>
    <n v="76211"/>
    <n v="24.844000000000001"/>
    <n v="1893386.084"/>
    <n v="4.67"/>
    <n v="9.1999999999999993"/>
    <n v="701141.2"/>
    <x v="0"/>
  </r>
  <r>
    <n v="2016"/>
    <s v="BIT"/>
    <s v="Coal"/>
    <n v="50437"/>
    <n v="26.556000000000001"/>
    <n v="1339404.9720000001"/>
    <n v="3.06"/>
    <n v="7.17"/>
    <n v="361633.29"/>
    <x v="0"/>
  </r>
  <r>
    <n v="2016"/>
    <s v="BIT"/>
    <s v="Coal"/>
    <n v="21596"/>
    <n v="24.867999999999999"/>
    <n v="537049.32799999998"/>
    <n v="4.08"/>
    <n v="9.7899999999999991"/>
    <n v="211424.83999999997"/>
    <x v="0"/>
  </r>
  <r>
    <n v="2016"/>
    <s v="BIT"/>
    <s v="Coal"/>
    <n v="28362"/>
    <n v="24.788"/>
    <n v="703037.25600000005"/>
    <n v="3.51"/>
    <n v="10.07"/>
    <n v="285605.34000000003"/>
    <x v="0"/>
  </r>
  <r>
    <n v="2016"/>
    <s v="BIT"/>
    <s v="Coal"/>
    <n v="41002"/>
    <n v="26.033999999999999"/>
    <n v="1067446.068"/>
    <n v="2.5499999999999998"/>
    <n v="7.5"/>
    <n v="307515"/>
    <x v="0"/>
  </r>
  <r>
    <n v="2016"/>
    <s v="BIT"/>
    <s v="Coal"/>
    <n v="19080"/>
    <n v="25.81"/>
    <n v="492454.8"/>
    <n v="2.98"/>
    <n v="8.24"/>
    <n v="157219.20000000001"/>
    <x v="0"/>
  </r>
  <r>
    <n v="2016"/>
    <s v="LIG"/>
    <s v="Coal"/>
    <n v="9982"/>
    <n v="14"/>
    <n v="139748"/>
    <n v="0.15"/>
    <n v="7.7"/>
    <n v="76861.400000000009"/>
    <x v="1"/>
  </r>
  <r>
    <n v="2016"/>
    <s v="LIG"/>
    <s v="Coal"/>
    <n v="7486"/>
    <n v="15"/>
    <n v="112290"/>
    <n v="0.13"/>
    <n v="6.6"/>
    <n v="49407.6"/>
    <x v="1"/>
  </r>
  <r>
    <n v="2016"/>
    <s v="WC"/>
    <s v="Coal"/>
    <n v="2697"/>
    <n v="15"/>
    <n v="40455"/>
    <n v="0.13"/>
    <n v="6.6"/>
    <n v="17800.2"/>
    <x v="0"/>
  </r>
  <r>
    <n v="2016"/>
    <s v="WC"/>
    <s v="Coal"/>
    <n v="5760"/>
    <n v="14"/>
    <n v="80640"/>
    <n v="0.15"/>
    <n v="7.7"/>
    <n v="44352"/>
    <x v="0"/>
  </r>
  <r>
    <n v="2016"/>
    <s v="LIG"/>
    <s v="Coal"/>
    <n v="495984"/>
    <n v="13.488"/>
    <n v="6689832.1919999998"/>
    <n v="1.08"/>
    <n v="10.5"/>
    <n v="5207832"/>
    <x v="1"/>
  </r>
  <r>
    <n v="2016"/>
    <s v="BIT"/>
    <s v="Coal"/>
    <n v="24445"/>
    <n v="21.192"/>
    <n v="518038.44"/>
    <n v="0.37"/>
    <n v="11"/>
    <n v="268895"/>
    <x v="0"/>
  </r>
  <r>
    <n v="2016"/>
    <s v="BIT"/>
    <s v="Coal"/>
    <n v="155100"/>
    <n v="21.387"/>
    <n v="3317123.7"/>
    <n v="0.43"/>
    <n v="12.2"/>
    <n v="1892220"/>
    <x v="0"/>
  </r>
  <r>
    <n v="2016"/>
    <s v="SUB"/>
    <s v="Coal"/>
    <n v="4924"/>
    <n v="19.245000000000001"/>
    <n v="94762.38"/>
    <n v="0.57999999999999996"/>
    <n v="10"/>
    <n v="49240"/>
    <x v="0"/>
  </r>
  <r>
    <n v="2016"/>
    <s v="BIT"/>
    <s v="Coal"/>
    <n v="33086"/>
    <n v="22.529"/>
    <n v="745394.49399999995"/>
    <n v="0.53"/>
    <n v="12"/>
    <n v="397032"/>
    <x v="0"/>
  </r>
  <r>
    <n v="2016"/>
    <s v="BIT"/>
    <s v="Coal"/>
    <n v="48999"/>
    <n v="22.405999999999999"/>
    <n v="1097871.594"/>
    <n v="0.38"/>
    <n v="7.3"/>
    <n v="357692.7"/>
    <x v="0"/>
  </r>
  <r>
    <n v="2016"/>
    <s v="BIT"/>
    <s v="Coal"/>
    <n v="22430"/>
    <n v="22.777999999999999"/>
    <n v="510910.54"/>
    <n v="0.52"/>
    <n v="11.2"/>
    <n v="251215.99999999997"/>
    <x v="0"/>
  </r>
  <r>
    <n v="2016"/>
    <s v="BIT"/>
    <s v="Coal"/>
    <n v="76115"/>
    <n v="24.102"/>
    <n v="1834523.73"/>
    <n v="1.18"/>
    <n v="11.3"/>
    <n v="860099.5"/>
    <x v="0"/>
  </r>
  <r>
    <n v="2016"/>
    <s v="BIT"/>
    <s v="Coal"/>
    <n v="32806"/>
    <n v="22.79"/>
    <n v="747648.74"/>
    <n v="2.96"/>
    <n v="8"/>
    <n v="262448"/>
    <x v="0"/>
  </r>
  <r>
    <n v="2016"/>
    <s v="BIT"/>
    <s v="Coal"/>
    <n v="12526"/>
    <n v="22.06"/>
    <n v="276323.56"/>
    <n v="2.85"/>
    <n v="8.6"/>
    <n v="107723.59999999999"/>
    <x v="0"/>
  </r>
  <r>
    <n v="2016"/>
    <s v="BIT"/>
    <s v="Coal"/>
    <n v="11565"/>
    <n v="22.7"/>
    <n v="262525.5"/>
    <n v="2.58"/>
    <n v="8.1999999999999993"/>
    <n v="94832.999999999985"/>
    <x v="0"/>
  </r>
  <r>
    <n v="2016"/>
    <s v="SUB"/>
    <s v="Coal"/>
    <n v="113520"/>
    <n v="18.04"/>
    <n v="2047900.7999999998"/>
    <n v="0.28000000000000003"/>
    <n v="4.9000000000000004"/>
    <n v="556248"/>
    <x v="0"/>
  </r>
  <r>
    <n v="2016"/>
    <s v="SUB"/>
    <s v="Coal"/>
    <n v="64802"/>
    <n v="16.84"/>
    <n v="1091265.68"/>
    <n v="0.31"/>
    <n v="5.6"/>
    <n v="362891.19999999995"/>
    <x v="0"/>
  </r>
  <r>
    <n v="2016"/>
    <s v="SUB"/>
    <s v="Coal"/>
    <n v="129020"/>
    <n v="16.79"/>
    <n v="2166245.7999999998"/>
    <n v="0.28999999999999998"/>
    <n v="5.8"/>
    <n v="748316"/>
    <x v="0"/>
  </r>
  <r>
    <n v="2016"/>
    <s v="SUB"/>
    <s v="Coal"/>
    <n v="16402"/>
    <n v="17.63"/>
    <n v="289167.26"/>
    <n v="0.18"/>
    <n v="4.5"/>
    <n v="73809"/>
    <x v="0"/>
  </r>
  <r>
    <n v="2016"/>
    <s v="SUB"/>
    <s v="Coal"/>
    <n v="32521"/>
    <n v="17.12"/>
    <n v="556759.52"/>
    <n v="0.32"/>
    <n v="6"/>
    <n v="195126"/>
    <x v="0"/>
  </r>
  <r>
    <n v="2016"/>
    <s v="LIG"/>
    <s v="Coal"/>
    <n v="487470"/>
    <n v="12.14"/>
    <n v="5917885.7999999998"/>
    <n v="1.1000000000000001"/>
    <n v="20.3"/>
    <n v="9895641"/>
    <x v="1"/>
  </r>
  <r>
    <n v="2016"/>
    <s v="SUB"/>
    <s v="Coal"/>
    <n v="32098"/>
    <n v="17.966999999999999"/>
    <n v="576704.76599999995"/>
    <n v="0.28000000000000003"/>
    <n v="4.8"/>
    <n v="154070.39999999999"/>
    <x v="0"/>
  </r>
  <r>
    <n v="2016"/>
    <s v="SUB"/>
    <s v="Coal"/>
    <n v="14613"/>
    <n v="18.015999999999998"/>
    <n v="263267.80799999996"/>
    <n v="0.28000000000000003"/>
    <n v="4.5999999999999996"/>
    <n v="67219.799999999988"/>
    <x v="0"/>
  </r>
  <r>
    <n v="2016"/>
    <s v="SUB"/>
    <s v="Coal"/>
    <n v="16155"/>
    <n v="18.324000000000002"/>
    <n v="296024.22000000003"/>
    <n v="0.27"/>
    <n v="4.7"/>
    <n v="75928.5"/>
    <x v="0"/>
  </r>
  <r>
    <n v="2016"/>
    <s v="SUB"/>
    <s v="Coal"/>
    <n v="48489"/>
    <n v="17.216000000000001"/>
    <n v="834786.62400000007"/>
    <n v="0.22"/>
    <n v="4.2"/>
    <n v="203653.80000000002"/>
    <x v="0"/>
  </r>
  <r>
    <n v="2016"/>
    <s v="SUB"/>
    <s v="Coal"/>
    <n v="16288"/>
    <n v="17.646000000000001"/>
    <n v="287418.04800000001"/>
    <n v="0.17"/>
    <n v="4.5999999999999996"/>
    <n v="74924.799999999988"/>
    <x v="0"/>
  </r>
  <r>
    <n v="2016"/>
    <s v="SUB"/>
    <s v="Coal"/>
    <n v="16210"/>
    <n v="17.931999999999999"/>
    <n v="290677.71999999997"/>
    <n v="0.18"/>
    <n v="4.9000000000000004"/>
    <n v="79429"/>
    <x v="0"/>
  </r>
  <r>
    <n v="2016"/>
    <s v="SUB"/>
    <s v="Coal"/>
    <n v="32786"/>
    <n v="17.763000000000002"/>
    <n v="582377.71800000011"/>
    <n v="0.23"/>
    <n v="5.4"/>
    <n v="177044.40000000002"/>
    <x v="0"/>
  </r>
  <r>
    <n v="2016"/>
    <s v="SUB"/>
    <s v="Coal"/>
    <n v="31598"/>
    <n v="18.231999999999999"/>
    <n v="576094.73600000003"/>
    <n v="0.26"/>
    <n v="4.5999999999999996"/>
    <n v="145350.79999999999"/>
    <x v="0"/>
  </r>
  <r>
    <n v="2016"/>
    <s v="BIT"/>
    <s v="Coal"/>
    <n v="30832"/>
    <n v="22.77"/>
    <n v="702044.64"/>
    <n v="3.37"/>
    <n v="8.9"/>
    <n v="274404.8"/>
    <x v="0"/>
  </r>
  <r>
    <n v="2016"/>
    <s v="BIT"/>
    <s v="Coal"/>
    <n v="54763"/>
    <n v="20.79"/>
    <n v="1138522.77"/>
    <n v="2.42"/>
    <n v="12.6"/>
    <n v="690013.79999999993"/>
    <x v="0"/>
  </r>
  <r>
    <n v="2016"/>
    <s v="BIT"/>
    <s v="Coal"/>
    <n v="95534"/>
    <n v="22.83"/>
    <n v="2181041.2199999997"/>
    <n v="3.59"/>
    <n v="8.6"/>
    <n v="821592.4"/>
    <x v="0"/>
  </r>
  <r>
    <n v="2016"/>
    <s v="SUB"/>
    <s v="Coal"/>
    <n v="119270"/>
    <n v="17.672999999999998"/>
    <n v="2107858.71"/>
    <n v="0.24"/>
    <n v="5.5"/>
    <n v="655985"/>
    <x v="0"/>
  </r>
  <r>
    <n v="2016"/>
    <s v="SUB"/>
    <s v="Coal"/>
    <n v="31822"/>
    <n v="17.975000000000001"/>
    <n v="572000.45000000007"/>
    <n v="0.27"/>
    <n v="5.3"/>
    <n v="168656.6"/>
    <x v="0"/>
  </r>
  <r>
    <n v="2016"/>
    <s v="SUB"/>
    <s v="Coal"/>
    <n v="131951"/>
    <n v="16.956"/>
    <n v="2237361.156"/>
    <n v="0.28000000000000003"/>
    <n v="5"/>
    <n v="659755"/>
    <x v="0"/>
  </r>
  <r>
    <n v="2016"/>
    <s v="BIT"/>
    <s v="Coal"/>
    <n v="9660"/>
    <n v="22.47"/>
    <n v="217060.19999999998"/>
    <n v="2.59"/>
    <n v="8.6999999999999993"/>
    <n v="84042"/>
    <x v="0"/>
  </r>
  <r>
    <n v="2016"/>
    <s v="BIT"/>
    <s v="Coal"/>
    <n v="42157"/>
    <n v="23.61"/>
    <n v="995326.77"/>
    <n v="2.85"/>
    <n v="8.1"/>
    <n v="341471.7"/>
    <x v="0"/>
  </r>
  <r>
    <n v="2016"/>
    <s v="BIT"/>
    <s v="Coal"/>
    <n v="13036"/>
    <n v="21.58"/>
    <n v="281316.88"/>
    <n v="2.98"/>
    <n v="7.3"/>
    <n v="95162.8"/>
    <x v="0"/>
  </r>
  <r>
    <n v="2016"/>
    <s v="LIG"/>
    <s v="Coal"/>
    <n v="221851"/>
    <n v="13.385999999999999"/>
    <n v="2969697.486"/>
    <n v="0.93"/>
    <n v="15.7"/>
    <n v="3483060.6999999997"/>
    <x v="1"/>
  </r>
  <r>
    <n v="2016"/>
    <s v="BIT"/>
    <s v="Coal"/>
    <n v="12384"/>
    <n v="25.73"/>
    <n v="318640.32"/>
    <n v="0.52"/>
    <n v="6.6"/>
    <n v="81734.399999999994"/>
    <x v="0"/>
  </r>
  <r>
    <n v="2016"/>
    <s v="BIT"/>
    <s v="Coal"/>
    <n v="12282"/>
    <n v="25.24"/>
    <n v="309997.68"/>
    <n v="0.99"/>
    <n v="10.1"/>
    <n v="124048.2"/>
    <x v="0"/>
  </r>
  <r>
    <n v="2016"/>
    <s v="BIT"/>
    <s v="Coal"/>
    <n v="13059"/>
    <n v="25.04"/>
    <n v="326997.36"/>
    <n v="0.8"/>
    <n v="8.5"/>
    <n v="111001.5"/>
    <x v="0"/>
  </r>
  <r>
    <n v="2016"/>
    <s v="BIT"/>
    <s v="Coal"/>
    <n v="13192"/>
    <n v="24.56"/>
    <n v="323995.51999999996"/>
    <n v="0.84"/>
    <n v="11.2"/>
    <n v="147750.39999999999"/>
    <x v="0"/>
  </r>
  <r>
    <n v="2016"/>
    <s v="BIT"/>
    <s v="Coal"/>
    <n v="13189"/>
    <n v="24.7"/>
    <n v="325768.3"/>
    <n v="0.87"/>
    <n v="11.9"/>
    <n v="156949.1"/>
    <x v="0"/>
  </r>
  <r>
    <n v="2016"/>
    <s v="BIT"/>
    <s v="Coal"/>
    <n v="12368"/>
    <n v="25.67"/>
    <n v="317486.56"/>
    <n v="0.98"/>
    <n v="7.1"/>
    <n v="87812.799999999988"/>
    <x v="0"/>
  </r>
  <r>
    <n v="2016"/>
    <s v="BIT"/>
    <s v="Coal"/>
    <n v="120"/>
    <n v="25.62"/>
    <n v="3074.4"/>
    <n v="0.78"/>
    <n v="7.5"/>
    <n v="900"/>
    <x v="0"/>
  </r>
  <r>
    <n v="2016"/>
    <s v="BIT"/>
    <s v="Coal"/>
    <n v="11384"/>
    <n v="25.332000000000001"/>
    <n v="288379.48800000001"/>
    <n v="1.1399999999999999"/>
    <n v="11.3"/>
    <n v="128639.20000000001"/>
    <x v="0"/>
  </r>
  <r>
    <n v="2016"/>
    <s v="BIT"/>
    <s v="Coal"/>
    <n v="23979"/>
    <n v="24.137"/>
    <n v="578781.12300000002"/>
    <n v="0.47"/>
    <n v="12.8"/>
    <n v="306931.20000000001"/>
    <x v="0"/>
  </r>
  <r>
    <n v="2016"/>
    <s v="BIT"/>
    <s v="Coal"/>
    <n v="11741"/>
    <n v="25.942"/>
    <n v="304585.022"/>
    <n v="0.87"/>
    <n v="10.1"/>
    <n v="118584.09999999999"/>
    <x v="0"/>
  </r>
  <r>
    <n v="2016"/>
    <s v="BIT"/>
    <s v="Coal"/>
    <n v="11866"/>
    <n v="25.23"/>
    <n v="299379.18"/>
    <n v="0.77"/>
    <n v="10.7"/>
    <n v="126966.2"/>
    <x v="0"/>
  </r>
  <r>
    <n v="2016"/>
    <s v="BIT"/>
    <s v="Coal"/>
    <n v="33545"/>
    <n v="25.594999999999999"/>
    <n v="858584.27499999991"/>
    <n v="0.97"/>
    <n v="10.6"/>
    <n v="355577"/>
    <x v="0"/>
  </r>
  <r>
    <n v="2016"/>
    <s v="BIT"/>
    <s v="Coal"/>
    <n v="12073"/>
    <n v="24.628"/>
    <n v="297333.84399999998"/>
    <n v="0.67"/>
    <n v="12.4"/>
    <n v="149705.20000000001"/>
    <x v="0"/>
  </r>
  <r>
    <n v="2016"/>
    <s v="BIT"/>
    <s v="Coal"/>
    <n v="11298"/>
    <n v="24.707999999999998"/>
    <n v="279150.984"/>
    <n v="0.86"/>
    <n v="12.6"/>
    <n v="142354.79999999999"/>
    <x v="0"/>
  </r>
  <r>
    <n v="2016"/>
    <s v="BIT"/>
    <s v="Coal"/>
    <n v="12226"/>
    <n v="23.923999999999999"/>
    <n v="292494.82400000002"/>
    <n v="1.08"/>
    <n v="10.3"/>
    <n v="125927.8"/>
    <x v="0"/>
  </r>
  <r>
    <n v="2016"/>
    <s v="BIT"/>
    <s v="Coal"/>
    <n v="30969"/>
    <n v="24.606999999999999"/>
    <n v="762054.18299999996"/>
    <n v="0.78"/>
    <n v="10.7"/>
    <n v="331368.3"/>
    <x v="0"/>
  </r>
  <r>
    <n v="2016"/>
    <s v="BIT"/>
    <s v="Coal"/>
    <n v="11861"/>
    <n v="24.658000000000001"/>
    <n v="292468.538"/>
    <n v="0.99"/>
    <n v="12.2"/>
    <n v="144704.19999999998"/>
    <x v="0"/>
  </r>
  <r>
    <n v="2016"/>
    <s v="BIT"/>
    <s v="Coal"/>
    <n v="11286"/>
    <n v="24.902000000000001"/>
    <n v="281043.97200000001"/>
    <n v="0.88"/>
    <n v="11.8"/>
    <n v="133174.80000000002"/>
    <x v="0"/>
  </r>
  <r>
    <n v="2016"/>
    <s v="BIT"/>
    <s v="Coal"/>
    <n v="32001"/>
    <n v="23.402000000000001"/>
    <n v="748887.402"/>
    <n v="0.73"/>
    <n v="6.5"/>
    <n v="208006.5"/>
    <x v="0"/>
  </r>
  <r>
    <n v="2016"/>
    <s v="SUB"/>
    <s v="Coal"/>
    <n v="17536"/>
    <n v="18.010000000000002"/>
    <n v="315823.36000000004"/>
    <n v="0.2"/>
    <n v="5.3"/>
    <n v="92940.800000000003"/>
    <x v="0"/>
  </r>
  <r>
    <n v="2016"/>
    <s v="SUB"/>
    <s v="Coal"/>
    <n v="17731"/>
    <n v="18.222000000000001"/>
    <n v="323094.28200000001"/>
    <n v="0.2"/>
    <n v="4.3"/>
    <n v="76243.3"/>
    <x v="0"/>
  </r>
  <r>
    <n v="2016"/>
    <s v="SUB"/>
    <s v="Coal"/>
    <n v="35149"/>
    <n v="17.811"/>
    <n v="626038.83900000004"/>
    <n v="0.32"/>
    <n v="5.0999999999999996"/>
    <n v="179259.9"/>
    <x v="0"/>
  </r>
  <r>
    <n v="2016"/>
    <s v="SUB"/>
    <s v="Coal"/>
    <n v="17704"/>
    <n v="17.571999999999999"/>
    <n v="311094.68799999997"/>
    <n v="0.18"/>
    <n v="4.5"/>
    <n v="79668"/>
    <x v="0"/>
  </r>
  <r>
    <n v="2016"/>
    <s v="SUB"/>
    <s v="Coal"/>
    <n v="17348"/>
    <n v="18.111999999999998"/>
    <n v="314206.97599999997"/>
    <n v="0.25"/>
    <n v="4.5999999999999996"/>
    <n v="79800.799999999988"/>
    <x v="0"/>
  </r>
  <r>
    <n v="2016"/>
    <s v="SUB"/>
    <s v="Coal"/>
    <n v="52011"/>
    <n v="17.614000000000001"/>
    <n v="916121.75400000007"/>
    <n v="0.24"/>
    <n v="5.5"/>
    <n v="286060.5"/>
    <x v="0"/>
  </r>
  <r>
    <n v="2016"/>
    <s v="SUB"/>
    <s v="Coal"/>
    <n v="17425"/>
    <n v="18.074000000000002"/>
    <n v="314939.45"/>
    <n v="0.26"/>
    <n v="4.8"/>
    <n v="83640"/>
    <x v="0"/>
  </r>
  <r>
    <n v="2016"/>
    <s v="BIT"/>
    <s v="Coal"/>
    <n v="15928"/>
    <n v="26.146000000000001"/>
    <n v="416453.48800000001"/>
    <n v="0.94"/>
    <n v="8.6999999999999993"/>
    <n v="138573.59999999998"/>
    <x v="0"/>
  </r>
  <r>
    <n v="2016"/>
    <s v="BIT"/>
    <s v="Coal"/>
    <n v="10370"/>
    <n v="17.8"/>
    <n v="184586"/>
    <n v="0.61"/>
    <n v="17.7"/>
    <n v="183549"/>
    <x v="0"/>
  </r>
  <r>
    <n v="2016"/>
    <s v="LIG"/>
    <s v="Coal"/>
    <n v="391680"/>
    <n v="12.75"/>
    <n v="4993920"/>
    <n v="0.66"/>
    <n v="16.09"/>
    <n v="6302131.2000000002"/>
    <x v="1"/>
  </r>
  <r>
    <n v="2016"/>
    <s v="SUB"/>
    <s v="Coal"/>
    <n v="13688"/>
    <n v="16.757999999999999"/>
    <n v="229383.50399999999"/>
    <n v="0.33"/>
    <n v="5.9"/>
    <n v="80759.200000000012"/>
    <x v="0"/>
  </r>
  <r>
    <n v="2016"/>
    <s v="SUB"/>
    <s v="Coal"/>
    <n v="40770"/>
    <n v="16.808"/>
    <n v="685262.16"/>
    <n v="0.31"/>
    <n v="5.7"/>
    <n v="232389"/>
    <x v="0"/>
  </r>
  <r>
    <n v="2016"/>
    <s v="SUB"/>
    <s v="Coal"/>
    <n v="13737"/>
    <n v="17.829999999999998"/>
    <n v="244930.70999999996"/>
    <n v="0.27"/>
    <n v="5.6"/>
    <n v="76927.199999999997"/>
    <x v="0"/>
  </r>
  <r>
    <n v="2016"/>
    <s v="SUB"/>
    <s v="Coal"/>
    <n v="27650"/>
    <n v="16.853999999999999"/>
    <n v="466013.1"/>
    <n v="0.3"/>
    <n v="5.7"/>
    <n v="157605"/>
    <x v="0"/>
  </r>
  <r>
    <n v="2016"/>
    <s v="SUB"/>
    <s v="Coal"/>
    <n v="68655"/>
    <n v="18.103999999999999"/>
    <n v="1242930.1199999999"/>
    <n v="0.27"/>
    <n v="4.5"/>
    <n v="308947.5"/>
    <x v="0"/>
  </r>
  <r>
    <n v="2016"/>
    <s v="BIT"/>
    <s v="Coal"/>
    <n v="80153"/>
    <n v="25.99"/>
    <n v="2083176.47"/>
    <n v="2.5499999999999998"/>
    <n v="7.7"/>
    <n v="617178.1"/>
    <x v="0"/>
  </r>
  <r>
    <n v="2016"/>
    <s v="BIT"/>
    <s v="Coal"/>
    <n v="11609"/>
    <n v="24.43"/>
    <n v="283607.87"/>
    <n v="0.83"/>
    <n v="11.2"/>
    <n v="130020.79999999999"/>
    <x v="0"/>
  </r>
  <r>
    <n v="2016"/>
    <s v="BIT"/>
    <s v="Coal"/>
    <n v="11608"/>
    <n v="24.542000000000002"/>
    <n v="284883.53600000002"/>
    <n v="0.74"/>
    <n v="11.8"/>
    <n v="136974.39999999999"/>
    <x v="0"/>
  </r>
  <r>
    <n v="2016"/>
    <s v="BIT"/>
    <s v="Coal"/>
    <n v="11697"/>
    <n v="25.922000000000001"/>
    <n v="303209.63400000002"/>
    <n v="3.19"/>
    <n v="7.7"/>
    <n v="90066.900000000009"/>
    <x v="0"/>
  </r>
  <r>
    <n v="2016"/>
    <s v="BIT"/>
    <s v="Coal"/>
    <n v="73777"/>
    <n v="25.814"/>
    <n v="1904479.4780000001"/>
    <n v="0.82"/>
    <n v="7.9"/>
    <n v="582838.30000000005"/>
    <x v="0"/>
  </r>
  <r>
    <n v="2016"/>
    <s v="BIT"/>
    <s v="Coal"/>
    <n v="11642"/>
    <n v="25.847999999999999"/>
    <n v="300922.41599999997"/>
    <n v="2.48"/>
    <n v="7.4"/>
    <n v="86150.8"/>
    <x v="0"/>
  </r>
  <r>
    <n v="2016"/>
    <s v="BIT"/>
    <s v="Coal"/>
    <n v="12082"/>
    <n v="22.466000000000001"/>
    <n v="271434.212"/>
    <n v="3.03"/>
    <n v="8"/>
    <n v="96656"/>
    <x v="0"/>
  </r>
  <r>
    <n v="2016"/>
    <s v="BIT"/>
    <s v="Coal"/>
    <n v="11766"/>
    <n v="24.622"/>
    <n v="289702.45199999999"/>
    <n v="0.71"/>
    <n v="13.3"/>
    <n v="156487.80000000002"/>
    <x v="0"/>
  </r>
  <r>
    <n v="2016"/>
    <s v="BIT"/>
    <s v="Coal"/>
    <n v="60457"/>
    <n v="24.05"/>
    <n v="1453990.85"/>
    <n v="0.73"/>
    <n v="13.1"/>
    <n v="791986.7"/>
    <x v="0"/>
  </r>
  <r>
    <n v="2016"/>
    <s v="BIT"/>
    <s v="Coal"/>
    <n v="35020"/>
    <n v="24.538"/>
    <n v="859320.76"/>
    <n v="0.83"/>
    <n v="11.5"/>
    <n v="402730"/>
    <x v="0"/>
  </r>
  <r>
    <n v="2016"/>
    <s v="BIT"/>
    <s v="Coal"/>
    <n v="12213"/>
    <n v="23.942"/>
    <n v="292403.64600000001"/>
    <n v="0.67"/>
    <n v="12"/>
    <n v="146556"/>
    <x v="0"/>
  </r>
  <r>
    <n v="2016"/>
    <s v="BIT"/>
    <s v="Coal"/>
    <n v="11575"/>
    <n v="24.7"/>
    <n v="285902.5"/>
    <n v="0.79"/>
    <n v="12.9"/>
    <n v="149317.5"/>
    <x v="0"/>
  </r>
  <r>
    <n v="2016"/>
    <s v="BIT"/>
    <s v="Coal"/>
    <n v="11238"/>
    <n v="24.358000000000001"/>
    <n v="273735.20400000003"/>
    <n v="0.84"/>
    <n v="10.199999999999999"/>
    <n v="114627.59999999999"/>
    <x v="0"/>
  </r>
  <r>
    <n v="2016"/>
    <s v="SUB"/>
    <s v="Coal"/>
    <n v="139704"/>
    <n v="18.974"/>
    <n v="2650743.696"/>
    <n v="0.52"/>
    <n v="9.6999999999999993"/>
    <n v="1355128.7999999998"/>
    <x v="0"/>
  </r>
  <r>
    <n v="2016"/>
    <s v="SUB"/>
    <s v="Coal"/>
    <n v="246195"/>
    <n v="17.986000000000001"/>
    <n v="4428063.2700000005"/>
    <n v="0.6"/>
    <n v="12.9"/>
    <n v="3175915.5"/>
    <x v="0"/>
  </r>
  <r>
    <n v="2016"/>
    <s v="SUB"/>
    <s v="Coal"/>
    <n v="231790"/>
    <n v="17.986000000000001"/>
    <n v="4168974.94"/>
    <n v="0.6"/>
    <n v="12.9"/>
    <n v="2990091"/>
    <x v="0"/>
  </r>
  <r>
    <n v="2016"/>
    <s v="BIT"/>
    <s v="Coal"/>
    <n v="37651"/>
    <n v="23.056999999999999"/>
    <n v="868119.10699999996"/>
    <n v="0.65"/>
    <n v="12.8"/>
    <n v="481932.80000000005"/>
    <x v="0"/>
  </r>
  <r>
    <n v="2016"/>
    <s v="BIT"/>
    <s v="Coal"/>
    <n v="5070"/>
    <n v="23.465"/>
    <n v="118967.55"/>
    <n v="0.52"/>
    <n v="10.3"/>
    <n v="52221"/>
    <x v="0"/>
  </r>
  <r>
    <n v="2016"/>
    <s v="BIT"/>
    <s v="Coal"/>
    <n v="20586"/>
    <n v="23.527999999999999"/>
    <n v="484347.408"/>
    <n v="1.04"/>
    <n v="12.1"/>
    <n v="249090.6"/>
    <x v="0"/>
  </r>
  <r>
    <n v="2016"/>
    <s v="BIT"/>
    <s v="Coal"/>
    <n v="115210"/>
    <n v="22.001000000000001"/>
    <n v="2534735.21"/>
    <n v="0.42"/>
    <n v="11.5"/>
    <n v="1324915"/>
    <x v="0"/>
  </r>
  <r>
    <n v="2016"/>
    <s v="BIT"/>
    <s v="Coal"/>
    <n v="34844"/>
    <n v="23.198"/>
    <n v="808311.11199999996"/>
    <n v="0.64"/>
    <n v="12.6"/>
    <n v="439034.39999999997"/>
    <x v="0"/>
  </r>
  <r>
    <n v="2016"/>
    <s v="BIT"/>
    <s v="Coal"/>
    <n v="62742"/>
    <n v="23.788"/>
    <n v="1492506.696"/>
    <n v="3.46"/>
    <n v="11.49"/>
    <n v="720905.58"/>
    <x v="0"/>
  </r>
  <r>
    <n v="2016"/>
    <s v="BIT"/>
    <s v="Coal"/>
    <n v="7003"/>
    <n v="23.728000000000002"/>
    <n v="166167.18400000001"/>
    <n v="3.41"/>
    <n v="11.39"/>
    <n v="79764.17"/>
    <x v="0"/>
  </r>
  <r>
    <n v="2016"/>
    <s v="BIT"/>
    <s v="Coal"/>
    <n v="487309"/>
    <n v="24.92"/>
    <n v="12143740.280000001"/>
    <n v="3.36"/>
    <n v="9.83"/>
    <n v="4790247.47"/>
    <x v="0"/>
  </r>
  <r>
    <n v="2016"/>
    <s v="BIT"/>
    <s v="Coal"/>
    <n v="34764"/>
    <n v="25.745999999999999"/>
    <n v="895033.9439999999"/>
    <n v="2.89"/>
    <n v="8.24"/>
    <n v="286455.36"/>
    <x v="0"/>
  </r>
  <r>
    <n v="2016"/>
    <s v="BIT"/>
    <s v="Coal"/>
    <n v="15327"/>
    <n v="24.716000000000001"/>
    <n v="378822.13200000004"/>
    <n v="4.05"/>
    <n v="9.99"/>
    <n v="153116.73000000001"/>
    <x v="0"/>
  </r>
  <r>
    <n v="2016"/>
    <s v="BIT"/>
    <s v="Coal"/>
    <n v="118044"/>
    <n v="24.756"/>
    <n v="2922297.264"/>
    <n v="4.09"/>
    <n v="10.14"/>
    <n v="1196966.1600000001"/>
    <x v="0"/>
  </r>
  <r>
    <n v="2016"/>
    <s v="BIT"/>
    <s v="Coal"/>
    <n v="13557"/>
    <n v="25.658000000000001"/>
    <n v="347845.50599999999"/>
    <n v="2.54"/>
    <n v="7.55"/>
    <n v="102355.34999999999"/>
    <x v="0"/>
  </r>
  <r>
    <n v="2016"/>
    <s v="SUB"/>
    <s v="Coal"/>
    <n v="98028"/>
    <n v="17.600000000000001"/>
    <n v="1725292.8"/>
    <n v="0.18"/>
    <n v="4.7"/>
    <n v="460731.60000000003"/>
    <x v="0"/>
  </r>
  <r>
    <n v="2016"/>
    <s v="SUB"/>
    <s v="Coal"/>
    <n v="13941"/>
    <n v="17.8"/>
    <n v="248149.80000000002"/>
    <n v="0.19"/>
    <n v="4.3"/>
    <n v="59946.299999999996"/>
    <x v="0"/>
  </r>
  <r>
    <n v="2016"/>
    <s v="LIG"/>
    <s v="Coal"/>
    <n v="209093"/>
    <n v="14.055999999999999"/>
    <n v="2939011.2079999996"/>
    <n v="0.83"/>
    <n v="8.1"/>
    <n v="1693653.2999999998"/>
    <x v="1"/>
  </r>
  <r>
    <n v="2016"/>
    <s v="SUB"/>
    <s v="Coal"/>
    <n v="100910"/>
    <n v="18.16"/>
    <n v="1832525.6"/>
    <n v="0.28999999999999998"/>
    <n v="4.7"/>
    <n v="474277"/>
    <x v="0"/>
  </r>
  <r>
    <n v="2016"/>
    <s v="SUB"/>
    <s v="Coal"/>
    <n v="28200"/>
    <n v="17.71"/>
    <n v="499422"/>
    <n v="0.19"/>
    <n v="4.5"/>
    <n v="126900"/>
    <x v="0"/>
  </r>
  <r>
    <n v="2016"/>
    <s v="SUB"/>
    <s v="Coal"/>
    <n v="156749"/>
    <n v="18.21"/>
    <n v="2854399.29"/>
    <n v="0.91"/>
    <n v="17.8"/>
    <n v="2790132.2"/>
    <x v="0"/>
  </r>
  <r>
    <n v="2016"/>
    <s v="SUB"/>
    <s v="Coal"/>
    <n v="99558"/>
    <n v="17.63"/>
    <n v="1755207.5399999998"/>
    <n v="0.19"/>
    <n v="4.5"/>
    <n v="448011"/>
    <x v="0"/>
  </r>
  <r>
    <n v="2016"/>
    <s v="SUB"/>
    <s v="Coal"/>
    <n v="13339"/>
    <n v="18.25"/>
    <n v="243436.75"/>
    <n v="0.26"/>
    <n v="4.2"/>
    <n v="56023.8"/>
    <x v="0"/>
  </r>
  <r>
    <n v="2016"/>
    <s v="BIT"/>
    <s v="Coal"/>
    <n v="11934"/>
    <n v="25"/>
    <n v="298350"/>
    <n v="0.7"/>
    <n v="8.6"/>
    <n v="102632.4"/>
    <x v="0"/>
  </r>
  <r>
    <n v="2016"/>
    <s v="BIT"/>
    <s v="Coal"/>
    <n v="48126"/>
    <n v="23"/>
    <n v="1106898"/>
    <n v="0.5"/>
    <n v="10.4"/>
    <n v="500510.4"/>
    <x v="0"/>
  </r>
  <r>
    <n v="2016"/>
    <s v="BIT"/>
    <s v="Coal"/>
    <n v="5788"/>
    <n v="25.34"/>
    <n v="146667.92000000001"/>
    <n v="2.73"/>
    <n v="8.8000000000000007"/>
    <n v="50934.400000000001"/>
    <x v="0"/>
  </r>
  <r>
    <n v="2016"/>
    <s v="BIT"/>
    <s v="Coal"/>
    <n v="5047"/>
    <n v="25.96"/>
    <n v="131020.12000000001"/>
    <n v="2.0299999999999998"/>
    <n v="7.7"/>
    <n v="38861.9"/>
    <x v="0"/>
  </r>
  <r>
    <n v="2016"/>
    <s v="BIT"/>
    <s v="Coal"/>
    <n v="20429"/>
    <n v="22.382000000000001"/>
    <n v="457241.87800000003"/>
    <n v="2.91"/>
    <n v="8.3000000000000007"/>
    <n v="169560.7"/>
    <x v="0"/>
  </r>
  <r>
    <n v="2016"/>
    <s v="BIT"/>
    <s v="Coal"/>
    <n v="40620"/>
    <n v="23.292000000000002"/>
    <n v="946121.04"/>
    <n v="2.74"/>
    <n v="8.4"/>
    <n v="341208"/>
    <x v="0"/>
  </r>
  <r>
    <n v="2016"/>
    <s v="BIT"/>
    <s v="Coal"/>
    <n v="9382"/>
    <n v="22.352"/>
    <n v="209706.46400000001"/>
    <n v="2.92"/>
    <n v="8.4"/>
    <n v="78808.800000000003"/>
    <x v="0"/>
  </r>
  <r>
    <n v="2016"/>
    <s v="BIT"/>
    <s v="Coal"/>
    <n v="4139"/>
    <n v="22.242000000000001"/>
    <n v="92059.638000000006"/>
    <n v="2.87"/>
    <n v="8.3000000000000007"/>
    <n v="34353.700000000004"/>
    <x v="0"/>
  </r>
  <r>
    <n v="2016"/>
    <s v="BIT"/>
    <s v="Coal"/>
    <n v="3750"/>
    <n v="23.254000000000001"/>
    <n v="87202.5"/>
    <n v="2.46"/>
    <n v="8.3000000000000007"/>
    <n v="31125.000000000004"/>
    <x v="0"/>
  </r>
  <r>
    <n v="2016"/>
    <s v="BIT"/>
    <s v="Coal"/>
    <n v="2103"/>
    <n v="23.257999999999999"/>
    <n v="48911.574000000001"/>
    <n v="2.34"/>
    <n v="8.9"/>
    <n v="18716.7"/>
    <x v="0"/>
  </r>
  <r>
    <n v="2016"/>
    <s v="BIT"/>
    <s v="Coal"/>
    <n v="30966"/>
    <n v="22.164000000000001"/>
    <n v="686330.424"/>
    <n v="2.99"/>
    <n v="8.6999999999999993"/>
    <n v="269404.19999999995"/>
    <x v="0"/>
  </r>
  <r>
    <n v="2016"/>
    <s v="BIT"/>
    <s v="Coal"/>
    <n v="7168"/>
    <n v="22.962"/>
    <n v="164591.61600000001"/>
    <n v="3.02"/>
    <n v="8.1"/>
    <n v="58060.799999999996"/>
    <x v="0"/>
  </r>
  <r>
    <n v="2016"/>
    <s v="BIT"/>
    <s v="Coal"/>
    <n v="7315"/>
    <n v="22.943999999999999"/>
    <n v="167835.36"/>
    <n v="3.04"/>
    <n v="8"/>
    <n v="58520"/>
    <x v="0"/>
  </r>
  <r>
    <n v="2016"/>
    <s v="BIT"/>
    <s v="Coal"/>
    <n v="43955"/>
    <n v="22.181999999999999"/>
    <n v="975009.80999999994"/>
    <n v="3.13"/>
    <n v="9.1"/>
    <n v="399990.5"/>
    <x v="0"/>
  </r>
  <r>
    <n v="2016"/>
    <s v="BIT"/>
    <s v="Coal"/>
    <n v="30642"/>
    <n v="23.186"/>
    <n v="710465.41200000001"/>
    <n v="2.67"/>
    <n v="8.5"/>
    <n v="260457"/>
    <x v="0"/>
  </r>
  <r>
    <n v="2016"/>
    <s v="SUB"/>
    <s v="Coal"/>
    <n v="77311"/>
    <n v="17.806000000000001"/>
    <n v="1376599.666"/>
    <n v="0.28999999999999998"/>
    <n v="5.8"/>
    <n v="448403.8"/>
    <x v="0"/>
  </r>
  <r>
    <n v="2016"/>
    <s v="SUB"/>
    <s v="Coal"/>
    <n v="63197"/>
    <n v="17.725999999999999"/>
    <n v="1120230.0219999999"/>
    <n v="0.3"/>
    <n v="5.4"/>
    <n v="341263.80000000005"/>
    <x v="0"/>
  </r>
  <r>
    <n v="2016"/>
    <s v="BIT"/>
    <s v="Coal"/>
    <n v="19633"/>
    <n v="24.314"/>
    <n v="477356.76199999999"/>
    <n v="0.77"/>
    <n v="11.6"/>
    <n v="227742.8"/>
    <x v="0"/>
  </r>
  <r>
    <n v="2016"/>
    <s v="BIT"/>
    <s v="Coal"/>
    <n v="1736"/>
    <n v="24.774000000000001"/>
    <n v="43007.664000000004"/>
    <n v="1.07"/>
    <n v="8.6"/>
    <n v="14929.599999999999"/>
    <x v="0"/>
  </r>
  <r>
    <n v="2016"/>
    <s v="BIT"/>
    <s v="Coal"/>
    <n v="1697"/>
    <n v="25.456"/>
    <n v="43198.832000000002"/>
    <n v="0.54"/>
    <n v="7"/>
    <n v="11879"/>
    <x v="0"/>
  </r>
  <r>
    <n v="2016"/>
    <s v="SUB"/>
    <s v="Coal"/>
    <n v="210804"/>
    <n v="17.542000000000002"/>
    <n v="3697923.7680000002"/>
    <n v="0.18"/>
    <n v="4.5"/>
    <n v="948618"/>
    <x v="0"/>
  </r>
  <r>
    <n v="2016"/>
    <s v="BIT"/>
    <s v="Coal"/>
    <n v="73437"/>
    <n v="23.167999999999999"/>
    <n v="1701388.416"/>
    <n v="3.07"/>
    <n v="6.4"/>
    <n v="469996.80000000005"/>
    <x v="0"/>
  </r>
  <r>
    <n v="2016"/>
    <s v="SUB"/>
    <s v="Coal"/>
    <n v="80481"/>
    <n v="17.64"/>
    <n v="1419684.84"/>
    <n v="0.23"/>
    <n v="5.5"/>
    <n v="442645.5"/>
    <x v="0"/>
  </r>
  <r>
    <n v="2016"/>
    <s v="SUB"/>
    <s v="Coal"/>
    <n v="31539"/>
    <n v="17.494"/>
    <n v="551743.26599999995"/>
    <n v="0.37"/>
    <n v="6.4"/>
    <n v="201849.60000000001"/>
    <x v="0"/>
  </r>
  <r>
    <n v="2016"/>
    <s v="SUB"/>
    <s v="Coal"/>
    <n v="141579"/>
    <n v="17.88"/>
    <n v="2531432.52"/>
    <n v="0.25"/>
    <n v="5.4"/>
    <n v="764526.60000000009"/>
    <x v="0"/>
  </r>
  <r>
    <n v="2016"/>
    <s v="SUB"/>
    <s v="Coal"/>
    <n v="15373"/>
    <n v="17.474"/>
    <n v="268627.80200000003"/>
    <n v="0.32"/>
    <n v="6.6"/>
    <n v="101461.79999999999"/>
    <x v="0"/>
  </r>
  <r>
    <n v="2016"/>
    <s v="BIT"/>
    <s v="Coal"/>
    <n v="2146"/>
    <n v="18.170000000000002"/>
    <n v="38992.820000000007"/>
    <n v="1.84"/>
    <n v="26.8"/>
    <n v="57512.800000000003"/>
    <x v="0"/>
  </r>
  <r>
    <n v="2016"/>
    <s v="BIT"/>
    <s v="Coal"/>
    <n v="15152"/>
    <n v="22.98"/>
    <n v="348192.96"/>
    <n v="3.32"/>
    <n v="16.2"/>
    <n v="245462.39999999999"/>
    <x v="0"/>
  </r>
  <r>
    <n v="2016"/>
    <s v="BIT"/>
    <s v="Coal"/>
    <n v="4091"/>
    <n v="22.81"/>
    <n v="93315.709999999992"/>
    <n v="3.22"/>
    <n v="16.7"/>
    <n v="68319.7"/>
    <x v="0"/>
  </r>
  <r>
    <n v="2016"/>
    <s v="BIT"/>
    <s v="Coal"/>
    <n v="9786"/>
    <n v="25.302"/>
    <n v="247605.372"/>
    <n v="2.92"/>
    <n v="9"/>
    <n v="88074"/>
    <x v="0"/>
  </r>
  <r>
    <n v="2016"/>
    <s v="BIT"/>
    <s v="Coal"/>
    <n v="4097"/>
    <n v="16.527999999999999"/>
    <n v="67715.216"/>
    <n v="1.96"/>
    <n v="29.3"/>
    <n v="120042.1"/>
    <x v="0"/>
  </r>
  <r>
    <n v="2016"/>
    <s v="BIT"/>
    <s v="Coal"/>
    <n v="48693"/>
    <n v="22.196000000000002"/>
    <n v="1080789.828"/>
    <n v="3.84"/>
    <n v="20.399999999999999"/>
    <n v="993337.2"/>
    <x v="0"/>
  </r>
  <r>
    <n v="2016"/>
    <s v="BIT"/>
    <s v="Coal"/>
    <n v="7032"/>
    <n v="24.097999999999999"/>
    <n v="169457.136"/>
    <n v="2.96"/>
    <n v="13.4"/>
    <n v="94228.800000000003"/>
    <x v="0"/>
  </r>
  <r>
    <n v="2016"/>
    <s v="BIT"/>
    <s v="Coal"/>
    <n v="132679"/>
    <n v="26.065999999999999"/>
    <n v="3458410.8139999998"/>
    <n v="2.96"/>
    <n v="7.7"/>
    <n v="1021628.3"/>
    <x v="0"/>
  </r>
  <r>
    <n v="2016"/>
    <s v="BIT"/>
    <s v="Coal"/>
    <n v="44582"/>
    <n v="25.992000000000001"/>
    <n v="1158775.344"/>
    <n v="2.5499999999999998"/>
    <n v="7.5"/>
    <n v="334365"/>
    <x v="0"/>
  </r>
  <r>
    <n v="2016"/>
    <s v="BIT"/>
    <s v="Coal"/>
    <n v="4051"/>
    <n v="19.628"/>
    <n v="79513.028000000006"/>
    <n v="2.4"/>
    <n v="24.2"/>
    <n v="98034.2"/>
    <x v="0"/>
  </r>
  <r>
    <n v="2016"/>
    <s v="BIT"/>
    <s v="Coal"/>
    <n v="10217"/>
    <n v="22.175999999999998"/>
    <n v="226572.19199999998"/>
    <n v="2.12"/>
    <n v="21.1"/>
    <n v="215578.7"/>
    <x v="0"/>
  </r>
  <r>
    <n v="2016"/>
    <s v="BIT"/>
    <s v="Coal"/>
    <n v="16273"/>
    <n v="22.085999999999999"/>
    <n v="359405.478"/>
    <n v="2.2400000000000002"/>
    <n v="18.8"/>
    <n v="305932.40000000002"/>
    <x v="0"/>
  </r>
  <r>
    <n v="2016"/>
    <s v="WC"/>
    <s v="Coal"/>
    <n v="1788"/>
    <n v="18.396000000000001"/>
    <n v="32892.048000000003"/>
    <n v="1.53"/>
    <n v="19"/>
    <n v="33972"/>
    <x v="0"/>
  </r>
  <r>
    <n v="2016"/>
    <s v="BIT"/>
    <s v="Coal"/>
    <n v="9491"/>
    <n v="25.178000000000001"/>
    <n v="238964.39800000002"/>
    <n v="2.77"/>
    <n v="9"/>
    <n v="85419"/>
    <x v="0"/>
  </r>
  <r>
    <n v="2016"/>
    <s v="BIT"/>
    <s v="Coal"/>
    <n v="17475"/>
    <n v="22.187999999999999"/>
    <n v="387735.3"/>
    <n v="3.44"/>
    <n v="22.5"/>
    <n v="393187.5"/>
    <x v="0"/>
  </r>
  <r>
    <n v="2016"/>
    <s v="BIT"/>
    <s v="Coal"/>
    <n v="5948"/>
    <n v="23.611999999999998"/>
    <n v="140444.17599999998"/>
    <n v="2.81"/>
    <n v="17.7"/>
    <n v="105279.59999999999"/>
    <x v="0"/>
  </r>
  <r>
    <n v="2016"/>
    <s v="BIT"/>
    <s v="Coal"/>
    <n v="2095"/>
    <n v="24.814"/>
    <n v="51985.33"/>
    <n v="2.23"/>
    <n v="11.6"/>
    <n v="24302"/>
    <x v="0"/>
  </r>
  <r>
    <n v="2016"/>
    <s v="BIT"/>
    <s v="Coal"/>
    <n v="6229"/>
    <n v="17.937999999999999"/>
    <n v="111735.802"/>
    <n v="2.09"/>
    <n v="24.2"/>
    <n v="150741.79999999999"/>
    <x v="0"/>
  </r>
  <r>
    <n v="2016"/>
    <s v="BIT"/>
    <s v="Coal"/>
    <n v="8569"/>
    <n v="22.724"/>
    <n v="194721.95600000001"/>
    <n v="2.17"/>
    <n v="17.899999999999999"/>
    <n v="153385.09999999998"/>
    <x v="0"/>
  </r>
  <r>
    <n v="2016"/>
    <s v="BIT"/>
    <s v="Coal"/>
    <n v="7017"/>
    <n v="24.181999999999999"/>
    <n v="169685.09399999998"/>
    <n v="2.78"/>
    <n v="15"/>
    <n v="105255"/>
    <x v="0"/>
  </r>
  <r>
    <n v="2016"/>
    <s v="WC"/>
    <s v="Coal"/>
    <n v="4091"/>
    <n v="17.356000000000002"/>
    <n v="71003.396000000008"/>
    <n v="2.4900000000000002"/>
    <n v="27.5"/>
    <n v="112502.5"/>
    <x v="0"/>
  </r>
  <r>
    <n v="2016"/>
    <s v="BIT"/>
    <s v="Coal"/>
    <n v="161998"/>
    <n v="25.934000000000001"/>
    <n v="4201256.1320000002"/>
    <n v="3.09"/>
    <n v="7.7"/>
    <n v="1247384.6000000001"/>
    <x v="0"/>
  </r>
  <r>
    <n v="2016"/>
    <s v="BIT"/>
    <s v="Coal"/>
    <n v="57142"/>
    <n v="26.15"/>
    <n v="1494263.2999999998"/>
    <n v="2.5499999999999998"/>
    <n v="7.6"/>
    <n v="434279.19999999995"/>
    <x v="0"/>
  </r>
  <r>
    <n v="2016"/>
    <s v="WC"/>
    <s v="Coal"/>
    <n v="5606"/>
    <n v="18.068000000000001"/>
    <n v="101289.20800000001"/>
    <n v="1.01"/>
    <n v="12.1"/>
    <n v="67832.599999999991"/>
    <x v="0"/>
  </r>
  <r>
    <n v="2016"/>
    <s v="BIT"/>
    <s v="Coal"/>
    <n v="2058"/>
    <n v="24.263999999999999"/>
    <n v="49935.311999999998"/>
    <n v="2.39"/>
    <n v="10.9"/>
    <n v="22432.2"/>
    <x v="0"/>
  </r>
  <r>
    <n v="2016"/>
    <s v="BIT"/>
    <s v="Coal"/>
    <n v="1921"/>
    <n v="21.795999999999999"/>
    <n v="41870.116000000002"/>
    <n v="1.68"/>
    <n v="17.100000000000001"/>
    <n v="32849.100000000006"/>
    <x v="0"/>
  </r>
  <r>
    <n v="2016"/>
    <s v="BIT"/>
    <s v="Coal"/>
    <n v="3143"/>
    <n v="22.603999999999999"/>
    <n v="71044.372000000003"/>
    <n v="2.52"/>
    <n v="19.7"/>
    <n v="61917.1"/>
    <x v="0"/>
  </r>
  <r>
    <n v="2016"/>
    <s v="BIT"/>
    <s v="Coal"/>
    <n v="9044"/>
    <n v="22.152000000000001"/>
    <n v="200342.68800000002"/>
    <n v="0.99"/>
    <n v="20.399999999999999"/>
    <n v="184497.59999999998"/>
    <x v="0"/>
  </r>
  <r>
    <n v="2016"/>
    <s v="BIT"/>
    <s v="Coal"/>
    <n v="4784"/>
    <n v="25.914000000000001"/>
    <n v="123972.576"/>
    <n v="3.15"/>
    <n v="8.1999999999999993"/>
    <n v="39228.799999999996"/>
    <x v="0"/>
  </r>
  <r>
    <n v="2016"/>
    <s v="BIT"/>
    <s v="Coal"/>
    <n v="30448"/>
    <n v="22.942"/>
    <n v="698538.01600000006"/>
    <n v="2.94"/>
    <n v="8"/>
    <n v="243584"/>
    <x v="0"/>
  </r>
  <r>
    <n v="2016"/>
    <s v="BIT"/>
    <s v="Coal"/>
    <n v="24294"/>
    <n v="26.085999999999999"/>
    <n v="633733.28399999999"/>
    <n v="2.58"/>
    <n v="7.4"/>
    <n v="179775.6"/>
    <x v="0"/>
  </r>
  <r>
    <n v="2016"/>
    <s v="BIT"/>
    <s v="Coal"/>
    <n v="7046"/>
    <n v="22.297999999999998"/>
    <n v="157111.70799999998"/>
    <n v="2.97"/>
    <n v="8.4"/>
    <n v="59186.400000000001"/>
    <x v="0"/>
  </r>
  <r>
    <n v="2016"/>
    <s v="BIT"/>
    <s v="Coal"/>
    <n v="13260"/>
    <n v="22.797999999999998"/>
    <n v="302301.48"/>
    <n v="3.04"/>
    <n v="8"/>
    <n v="106080"/>
    <x v="0"/>
  </r>
  <r>
    <n v="2016"/>
    <s v="BIT"/>
    <s v="Coal"/>
    <n v="1818"/>
    <n v="23.37"/>
    <n v="42486.66"/>
    <n v="2.42"/>
    <n v="8.1999999999999993"/>
    <n v="14907.599999999999"/>
    <x v="0"/>
  </r>
  <r>
    <n v="2016"/>
    <s v="BIT"/>
    <s v="Coal"/>
    <n v="1853"/>
    <n v="22.82"/>
    <n v="42285.46"/>
    <n v="3"/>
    <n v="8.1999999999999993"/>
    <n v="15194.599999999999"/>
    <x v="0"/>
  </r>
  <r>
    <n v="2016"/>
    <s v="BIT"/>
    <s v="Coal"/>
    <n v="5716"/>
    <n v="23.245999999999999"/>
    <n v="132874.136"/>
    <n v="2.38"/>
    <n v="8.9"/>
    <n v="50872.4"/>
    <x v="0"/>
  </r>
  <r>
    <n v="2016"/>
    <s v="SUB"/>
    <s v="Coal"/>
    <n v="356130"/>
    <n v="17.446000000000002"/>
    <n v="6213043.9800000004"/>
    <n v="0.19"/>
    <n v="4.58"/>
    <n v="1631075.4000000001"/>
    <x v="0"/>
  </r>
  <r>
    <n v="2016"/>
    <s v="SUB"/>
    <s v="Coal"/>
    <n v="367"/>
    <n v="17.739999999999998"/>
    <n v="6510.579999999999"/>
    <n v="0.19"/>
    <n v="4.8499999999999996"/>
    <n v="1779.9499999999998"/>
    <x v="0"/>
  </r>
  <r>
    <n v="2016"/>
    <s v="SUB"/>
    <s v="Coal"/>
    <n v="16199"/>
    <n v="17.744"/>
    <n v="287435.05599999998"/>
    <n v="0.25"/>
    <n v="5.51"/>
    <n v="89256.489999999991"/>
    <x v="0"/>
  </r>
  <r>
    <n v="2016"/>
    <s v="SUB"/>
    <s v="Coal"/>
    <n v="64637"/>
    <n v="18.149999999999999"/>
    <n v="1173161.5499999998"/>
    <n v="0.25"/>
    <n v="4.3899999999999997"/>
    <n v="283756.43"/>
    <x v="0"/>
  </r>
  <r>
    <n v="2016"/>
    <s v="BIT"/>
    <s v="Coal"/>
    <n v="1500"/>
    <n v="25"/>
    <n v="37500"/>
    <n v="0.67"/>
    <n v="5.8"/>
    <n v="8700"/>
    <x v="0"/>
  </r>
  <r>
    <n v="2016"/>
    <s v="BIT"/>
    <s v="Coal"/>
    <n v="7861"/>
    <n v="25.53"/>
    <n v="200691.33000000002"/>
    <n v="0.5"/>
    <n v="6.6"/>
    <n v="51882.6"/>
    <x v="0"/>
  </r>
  <r>
    <n v="2016"/>
    <s v="BIT"/>
    <s v="Coal"/>
    <n v="8139"/>
    <n v="26.02"/>
    <n v="211776.78"/>
    <n v="2.62"/>
    <n v="7.7"/>
    <n v="62670.3"/>
    <x v="0"/>
  </r>
  <r>
    <n v="2016"/>
    <s v="BIT"/>
    <s v="Coal"/>
    <n v="8145"/>
    <n v="26.02"/>
    <n v="211932.9"/>
    <n v="2.62"/>
    <n v="7.7"/>
    <n v="62716.5"/>
    <x v="0"/>
  </r>
  <r>
    <n v="2016"/>
    <s v="BIT"/>
    <s v="Coal"/>
    <n v="23470"/>
    <n v="25.28"/>
    <n v="593321.6"/>
    <n v="0.85"/>
    <n v="7.6"/>
    <n v="178372"/>
    <x v="0"/>
  </r>
  <r>
    <n v="2016"/>
    <s v="WC"/>
    <s v="Coal"/>
    <n v="949"/>
    <n v="16.841999999999999"/>
    <n v="15983.057999999999"/>
    <n v="0.8"/>
    <n v="14.7"/>
    <n v="13950.3"/>
    <x v="0"/>
  </r>
  <r>
    <n v="2016"/>
    <s v="WC"/>
    <s v="Coal"/>
    <n v="1332"/>
    <n v="18.428000000000001"/>
    <n v="24546.096000000001"/>
    <n v="1.1000000000000001"/>
    <n v="18.2"/>
    <n v="24242.399999999998"/>
    <x v="0"/>
  </r>
  <r>
    <n v="2016"/>
    <s v="WC"/>
    <s v="Coal"/>
    <n v="2551"/>
    <n v="16.18"/>
    <n v="41275.18"/>
    <n v="2.37"/>
    <n v="37.799999999999997"/>
    <n v="96427.799999999988"/>
    <x v="0"/>
  </r>
  <r>
    <n v="2016"/>
    <s v="WC"/>
    <s v="Coal"/>
    <n v="3515"/>
    <n v="10.45"/>
    <n v="36731.75"/>
    <n v="1.65"/>
    <n v="43.5"/>
    <n v="152902.5"/>
    <x v="0"/>
  </r>
  <r>
    <n v="2016"/>
    <s v="WC"/>
    <s v="Coal"/>
    <n v="6063"/>
    <n v="8.548"/>
    <n v="51826.523999999998"/>
    <n v="3.25"/>
    <n v="57.1"/>
    <n v="346197.3"/>
    <x v="0"/>
  </r>
  <r>
    <n v="2016"/>
    <s v="WC"/>
    <s v="Coal"/>
    <n v="9972"/>
    <n v="16.18"/>
    <n v="161346.96"/>
    <n v="2.37"/>
    <n v="37.799999999999997"/>
    <n v="376941.6"/>
    <x v="0"/>
  </r>
  <r>
    <n v="2016"/>
    <s v="WC"/>
    <s v="Coal"/>
    <n v="9590"/>
    <n v="19.068000000000001"/>
    <n v="182862.12000000002"/>
    <n v="2.71"/>
    <n v="19.7"/>
    <n v="188923"/>
    <x v="0"/>
  </r>
  <r>
    <n v="2016"/>
    <s v="BIT"/>
    <s v="Coal"/>
    <n v="6479"/>
    <n v="23.353999999999999"/>
    <n v="151310.56599999999"/>
    <n v="0.59"/>
    <n v="8.1"/>
    <n v="52479.899999999994"/>
    <x v="0"/>
  </r>
  <r>
    <n v="2016"/>
    <s v="BIT"/>
    <s v="Coal"/>
    <n v="9665"/>
    <n v="22.4"/>
    <n v="216496"/>
    <n v="2.77"/>
    <n v="8.1999999999999993"/>
    <n v="79253"/>
    <x v="0"/>
  </r>
  <r>
    <n v="2016"/>
    <s v="SUB"/>
    <s v="Coal"/>
    <n v="11135"/>
    <n v="17.399999999999999"/>
    <n v="193748.99999999997"/>
    <n v="0.28999999999999998"/>
    <n v="5.3"/>
    <n v="59015.5"/>
    <x v="0"/>
  </r>
  <r>
    <n v="2016"/>
    <s v="BIT"/>
    <s v="Coal"/>
    <n v="24037"/>
    <n v="22.684000000000001"/>
    <n v="545255.30800000008"/>
    <n v="2.76"/>
    <n v="9.6"/>
    <n v="230755.19999999998"/>
    <x v="0"/>
  </r>
  <r>
    <n v="2016"/>
    <s v="SUB"/>
    <s v="Coal"/>
    <n v="16051"/>
    <n v="17.39"/>
    <n v="279126.89"/>
    <n v="0.28999999999999998"/>
    <n v="5.3"/>
    <n v="85070.3"/>
    <x v="0"/>
  </r>
  <r>
    <n v="2016"/>
    <s v="BIT"/>
    <s v="Coal"/>
    <n v="9079"/>
    <n v="25.2"/>
    <n v="228790.8"/>
    <n v="0.79"/>
    <n v="8.3000000000000007"/>
    <n v="75355.700000000012"/>
    <x v="0"/>
  </r>
  <r>
    <n v="2016"/>
    <s v="BIT"/>
    <s v="Coal"/>
    <n v="28486"/>
    <n v="26.01"/>
    <n v="740920.8600000001"/>
    <n v="2.57"/>
    <n v="7.5"/>
    <n v="213645"/>
    <x v="0"/>
  </r>
  <r>
    <n v="2016"/>
    <s v="BIT"/>
    <s v="Coal"/>
    <n v="16983"/>
    <n v="28"/>
    <n v="475524"/>
    <n v="0.66"/>
    <n v="5.2"/>
    <n v="88311.6"/>
    <x v="0"/>
  </r>
  <r>
    <n v="2016"/>
    <s v="BIT"/>
    <s v="Coal"/>
    <n v="33300"/>
    <n v="22.73"/>
    <n v="756909"/>
    <n v="1.34"/>
    <n v="19.7"/>
    <n v="656010"/>
    <x v="0"/>
  </r>
  <r>
    <n v="2016"/>
    <s v="SUB"/>
    <s v="Coal"/>
    <n v="56075"/>
    <n v="16.96"/>
    <n v="951032"/>
    <n v="0.27"/>
    <n v="5"/>
    <n v="280375"/>
    <x v="0"/>
  </r>
  <r>
    <n v="2016"/>
    <s v="BIT"/>
    <s v="Coal"/>
    <n v="7985"/>
    <n v="19.3"/>
    <n v="154110.5"/>
    <n v="1.45"/>
    <n v="27.5"/>
    <n v="219587.5"/>
    <x v="0"/>
  </r>
  <r>
    <n v="2016"/>
    <s v="BIT"/>
    <s v="Coal"/>
    <n v="1388"/>
    <n v="19.399999999999999"/>
    <n v="26927.199999999997"/>
    <n v="1.36"/>
    <n v="29.6"/>
    <n v="41084.800000000003"/>
    <x v="0"/>
  </r>
  <r>
    <n v="2016"/>
    <s v="BIT"/>
    <s v="Coal"/>
    <n v="58152"/>
    <n v="20.335999999999999"/>
    <n v="1182579.0719999999"/>
    <n v="1.2"/>
    <n v="4.7"/>
    <n v="273314.40000000002"/>
    <x v="0"/>
  </r>
  <r>
    <n v="2016"/>
    <s v="BIT"/>
    <s v="Coal"/>
    <n v="49813"/>
    <n v="22.36"/>
    <n v="1113818.68"/>
    <n v="1.87"/>
    <n v="21"/>
    <n v="1046073"/>
    <x v="0"/>
  </r>
  <r>
    <n v="2016"/>
    <s v="WC"/>
    <s v="Coal"/>
    <n v="943"/>
    <n v="18.87"/>
    <n v="17794.41"/>
    <n v="1.52"/>
    <n v="29.3"/>
    <n v="27629.9"/>
    <x v="0"/>
  </r>
  <r>
    <n v="2016"/>
    <s v="BIT"/>
    <s v="Coal"/>
    <n v="32334"/>
    <n v="23.024000000000001"/>
    <n v="744458.01600000006"/>
    <n v="0.53"/>
    <n v="10.5"/>
    <n v="339507"/>
    <x v="0"/>
  </r>
  <r>
    <n v="2016"/>
    <s v="BIT"/>
    <s v="Coal"/>
    <n v="32224"/>
    <n v="21.8"/>
    <n v="702483.20000000007"/>
    <n v="3.4"/>
    <n v="7.2"/>
    <n v="232012.80000000002"/>
    <x v="0"/>
  </r>
  <r>
    <n v="2016"/>
    <s v="SUB"/>
    <s v="Coal"/>
    <n v="76311"/>
    <n v="17.5"/>
    <n v="1335442.5"/>
    <n v="0.22"/>
    <n v="4.4000000000000004"/>
    <n v="335768.4"/>
    <x v="0"/>
  </r>
  <r>
    <n v="2016"/>
    <s v="BIT"/>
    <s v="Coal"/>
    <n v="44604"/>
    <n v="22"/>
    <n v="981288"/>
    <n v="3.5"/>
    <n v="8"/>
    <n v="356832"/>
    <x v="0"/>
  </r>
  <r>
    <n v="2016"/>
    <s v="BIT"/>
    <s v="Coal"/>
    <n v="6414"/>
    <n v="22"/>
    <n v="141108"/>
    <n v="3.5"/>
    <n v="8"/>
    <n v="51312"/>
    <x v="0"/>
  </r>
  <r>
    <n v="2016"/>
    <s v="BIT"/>
    <s v="Coal"/>
    <n v="27778"/>
    <n v="22"/>
    <n v="611116"/>
    <n v="3.5"/>
    <n v="8"/>
    <n v="222224"/>
    <x v="0"/>
  </r>
  <r>
    <n v="2016"/>
    <s v="BIT"/>
    <s v="Coal"/>
    <n v="11780"/>
    <n v="22"/>
    <n v="259160"/>
    <n v="3.5"/>
    <n v="8"/>
    <n v="94240"/>
    <x v="0"/>
  </r>
  <r>
    <n v="2016"/>
    <s v="SUB"/>
    <s v="Coal"/>
    <n v="63912"/>
    <n v="17.7"/>
    <n v="1131242.3999999999"/>
    <n v="0.41"/>
    <n v="5.5"/>
    <n v="351516"/>
    <x v="0"/>
  </r>
  <r>
    <n v="2016"/>
    <s v="BIT"/>
    <s v="Coal"/>
    <n v="3891"/>
    <n v="20.82"/>
    <n v="81010.62"/>
    <n v="2.3199999999999998"/>
    <n v="23.8"/>
    <n v="92605.8"/>
    <x v="0"/>
  </r>
  <r>
    <n v="2016"/>
    <s v="BIT"/>
    <s v="Coal"/>
    <n v="13466"/>
    <n v="21.57"/>
    <n v="290461.62"/>
    <n v="1.91"/>
    <n v="22"/>
    <n v="296252"/>
    <x v="0"/>
  </r>
  <r>
    <n v="2016"/>
    <s v="BIT"/>
    <s v="Coal"/>
    <n v="7225"/>
    <n v="22.42"/>
    <n v="161984.5"/>
    <n v="2.08"/>
    <n v="21"/>
    <n v="151725"/>
    <x v="0"/>
  </r>
  <r>
    <n v="2016"/>
    <s v="BIT"/>
    <s v="Coal"/>
    <n v="1237"/>
    <n v="25.24"/>
    <n v="31221.879999999997"/>
    <n v="0.79"/>
    <n v="8.3000000000000007"/>
    <n v="10267.1"/>
    <x v="0"/>
  </r>
  <r>
    <n v="2016"/>
    <s v="BIT"/>
    <s v="Coal"/>
    <n v="15524"/>
    <n v="26.26"/>
    <n v="407660.24000000005"/>
    <n v="0.77"/>
    <n v="8.1"/>
    <n v="125744.4"/>
    <x v="0"/>
  </r>
  <r>
    <n v="2016"/>
    <s v="BIT"/>
    <s v="Coal"/>
    <n v="24019"/>
    <n v="26.07"/>
    <n v="626175.32999999996"/>
    <n v="0.86"/>
    <n v="6.4"/>
    <n v="153721.60000000001"/>
    <x v="0"/>
  </r>
  <r>
    <n v="2016"/>
    <s v="BIT"/>
    <s v="Coal"/>
    <n v="40130"/>
    <n v="27.17"/>
    <n v="1090332.1000000001"/>
    <n v="0.71"/>
    <n v="5.5"/>
    <n v="220715"/>
    <x v="0"/>
  </r>
  <r>
    <n v="2016"/>
    <s v="BIT"/>
    <s v="Coal"/>
    <n v="17574"/>
    <n v="26.18"/>
    <n v="460087.32"/>
    <n v="0.92"/>
    <n v="6.5"/>
    <n v="114231"/>
    <x v="0"/>
  </r>
  <r>
    <n v="2016"/>
    <s v="BIT"/>
    <s v="Coal"/>
    <n v="19529"/>
    <n v="26.16"/>
    <n v="510878.64"/>
    <n v="1.05"/>
    <n v="9.4"/>
    <n v="183572.6"/>
    <x v="0"/>
  </r>
  <r>
    <n v="2016"/>
    <s v="BIT"/>
    <s v="Coal"/>
    <n v="13312"/>
    <n v="25"/>
    <n v="332800"/>
    <n v="1.26"/>
    <n v="12.1"/>
    <n v="161075.19999999998"/>
    <x v="0"/>
  </r>
  <r>
    <n v="2016"/>
    <s v="BIT"/>
    <s v="Coal"/>
    <n v="11374"/>
    <n v="24.28"/>
    <n v="276160.72000000003"/>
    <n v="0.77"/>
    <n v="12.7"/>
    <n v="144449.79999999999"/>
    <x v="0"/>
  </r>
  <r>
    <n v="2016"/>
    <s v="BIT"/>
    <s v="Coal"/>
    <n v="7519"/>
    <n v="24.8"/>
    <n v="186471.2"/>
    <n v="0.74"/>
    <n v="5.6"/>
    <n v="42106.399999999994"/>
    <x v="0"/>
  </r>
  <r>
    <n v="2016"/>
    <s v="BIT"/>
    <s v="Coal"/>
    <n v="31874"/>
    <n v="25.38"/>
    <n v="808962.12"/>
    <n v="2"/>
    <n v="12"/>
    <n v="382488"/>
    <x v="0"/>
  </r>
  <r>
    <n v="2016"/>
    <s v="BIT"/>
    <s v="Coal"/>
    <n v="6118"/>
    <n v="22.65"/>
    <n v="138572.69999999998"/>
    <n v="2.87"/>
    <n v="8.6"/>
    <n v="52614.799999999996"/>
    <x v="0"/>
  </r>
  <r>
    <n v="2016"/>
    <s v="BIT"/>
    <s v="Coal"/>
    <n v="12371"/>
    <n v="25.25"/>
    <n v="312367.75"/>
    <n v="0.85"/>
    <n v="10.5"/>
    <n v="129895.5"/>
    <x v="0"/>
  </r>
  <r>
    <n v="2016"/>
    <s v="BIT"/>
    <s v="Coal"/>
    <n v="10000"/>
    <n v="25.172000000000001"/>
    <n v="251720"/>
    <n v="0.84"/>
    <n v="10.199999999999999"/>
    <n v="102000"/>
    <x v="0"/>
  </r>
  <r>
    <n v="2016"/>
    <s v="BIT"/>
    <s v="Coal"/>
    <n v="9999"/>
    <n v="26.4"/>
    <n v="263973.59999999998"/>
    <n v="0.72"/>
    <n v="8.1999999999999993"/>
    <n v="81991.799999999988"/>
    <x v="0"/>
  </r>
  <r>
    <n v="2016"/>
    <s v="BIT"/>
    <s v="Coal"/>
    <n v="22311"/>
    <n v="25.77"/>
    <n v="574954.47"/>
    <n v="0.84"/>
    <n v="6.8"/>
    <n v="151714.79999999999"/>
    <x v="0"/>
  </r>
  <r>
    <n v="2016"/>
    <s v="BIT"/>
    <s v="Coal"/>
    <n v="11254"/>
    <n v="25.65"/>
    <n v="288665.09999999998"/>
    <n v="0.97"/>
    <n v="8.6999999999999993"/>
    <n v="97909.799999999988"/>
    <x v="0"/>
  </r>
  <r>
    <n v="2016"/>
    <s v="BIT"/>
    <s v="Coal"/>
    <n v="5043"/>
    <n v="26.654"/>
    <n v="134416.122"/>
    <n v="1.66"/>
    <n v="5.3"/>
    <n v="26727.899999999998"/>
    <x v="0"/>
  </r>
  <r>
    <n v="2016"/>
    <s v="BIT"/>
    <s v="Coal"/>
    <n v="3373"/>
    <n v="25.32"/>
    <n v="85404.36"/>
    <n v="1.29"/>
    <n v="8.1"/>
    <n v="27321.3"/>
    <x v="0"/>
  </r>
  <r>
    <n v="2016"/>
    <s v="BIT"/>
    <s v="Coal"/>
    <n v="3404"/>
    <n v="24.256"/>
    <n v="82567.423999999999"/>
    <n v="1.1599999999999999"/>
    <n v="10.8"/>
    <n v="36763.200000000004"/>
    <x v="0"/>
  </r>
  <r>
    <n v="2016"/>
    <s v="BIT"/>
    <s v="Coal"/>
    <n v="5782"/>
    <n v="24"/>
    <n v="138768"/>
    <n v="0.66"/>
    <n v="9.3000000000000007"/>
    <n v="53772.600000000006"/>
    <x v="0"/>
  </r>
  <r>
    <n v="2016"/>
    <s v="BIT"/>
    <s v="Coal"/>
    <n v="11792"/>
    <n v="24.53"/>
    <n v="289257.76"/>
    <n v="0.9"/>
    <n v="10.5"/>
    <n v="123816"/>
    <x v="0"/>
  </r>
  <r>
    <n v="2016"/>
    <s v="BIT"/>
    <s v="Coal"/>
    <n v="3034"/>
    <n v="25.76"/>
    <n v="78155.840000000011"/>
    <n v="0.71"/>
    <n v="7.3"/>
    <n v="22148.2"/>
    <x v="0"/>
  </r>
  <r>
    <n v="2016"/>
    <s v="BIT"/>
    <s v="Coal"/>
    <n v="5279"/>
    <n v="23.51"/>
    <n v="124109.29000000001"/>
    <n v="2.9"/>
    <n v="12.2"/>
    <n v="64403.799999999996"/>
    <x v="0"/>
  </r>
  <r>
    <n v="2016"/>
    <s v="BIT"/>
    <s v="Coal"/>
    <n v="5106"/>
    <n v="24.1"/>
    <n v="123054.6"/>
    <n v="2.1"/>
    <n v="12.5"/>
    <n v="63825"/>
    <x v="0"/>
  </r>
  <r>
    <n v="2016"/>
    <s v="BIT"/>
    <s v="Coal"/>
    <n v="1814"/>
    <n v="26.03"/>
    <n v="47218.420000000006"/>
    <n v="1.5"/>
    <n v="11.9"/>
    <n v="21586.600000000002"/>
    <x v="0"/>
  </r>
  <r>
    <n v="2016"/>
    <s v="LIG"/>
    <s v="Coal"/>
    <n v="240342"/>
    <n v="10.53"/>
    <n v="2530801.2599999998"/>
    <n v="0.4"/>
    <n v="13.2"/>
    <n v="3172514.4"/>
    <x v="1"/>
  </r>
  <r>
    <n v="2016"/>
    <s v="BIT"/>
    <s v="Coal"/>
    <n v="473713"/>
    <n v="16.61"/>
    <n v="7868372.9299999997"/>
    <n v="4.01"/>
    <n v="28.3"/>
    <n v="13406077.9"/>
    <x v="0"/>
  </r>
  <r>
    <n v="2016"/>
    <s v="SUB"/>
    <s v="Coal"/>
    <n v="311087"/>
    <n v="17.61"/>
    <n v="5478242.0699999994"/>
    <n v="0.18"/>
    <n v="4.5999999999999996"/>
    <n v="1431000.2"/>
    <x v="0"/>
  </r>
  <r>
    <n v="2016"/>
    <s v="SUB"/>
    <s v="Coal"/>
    <n v="43108"/>
    <n v="17.966000000000001"/>
    <n v="774478.3280000001"/>
    <n v="0.27"/>
    <n v="5.6"/>
    <n v="241404.79999999999"/>
    <x v="0"/>
  </r>
  <r>
    <n v="2016"/>
    <s v="SUB"/>
    <s v="Coal"/>
    <n v="47251"/>
    <n v="16.12"/>
    <n v="761686.12"/>
    <n v="0.53"/>
    <n v="6.8"/>
    <n v="321306.8"/>
    <x v="0"/>
  </r>
  <r>
    <n v="2016"/>
    <s v="SUB"/>
    <s v="Coal"/>
    <n v="98773"/>
    <n v="17.7"/>
    <n v="1748282.0999999999"/>
    <n v="0.23"/>
    <n v="5.4"/>
    <n v="533374.20000000007"/>
    <x v="0"/>
  </r>
  <r>
    <n v="2016"/>
    <s v="SUB"/>
    <s v="Coal"/>
    <n v="131224"/>
    <n v="18"/>
    <n v="2362032"/>
    <n v="0.31"/>
    <n v="5.2"/>
    <n v="682364.8"/>
    <x v="0"/>
  </r>
  <r>
    <n v="2016"/>
    <s v="SUB"/>
    <s v="Coal"/>
    <n v="122"/>
    <n v="17.7"/>
    <n v="2159.4"/>
    <n v="0.25"/>
    <n v="5.53"/>
    <n v="674.66000000000008"/>
    <x v="0"/>
  </r>
  <r>
    <n v="2016"/>
    <s v="SUB"/>
    <s v="Coal"/>
    <n v="16405"/>
    <n v="17.161999999999999"/>
    <n v="281542.61"/>
    <n v="0.19"/>
    <n v="4.42"/>
    <n v="72510.100000000006"/>
    <x v="0"/>
  </r>
  <r>
    <n v="2016"/>
    <s v="SUB"/>
    <s v="Coal"/>
    <n v="242"/>
    <n v="17.827999999999999"/>
    <n v="4314.3760000000002"/>
    <n v="0.18"/>
    <n v="4.37"/>
    <n v="1057.54"/>
    <x v="0"/>
  </r>
  <r>
    <n v="2016"/>
    <s v="SUB"/>
    <s v="Coal"/>
    <n v="240"/>
    <n v="17.844000000000001"/>
    <n v="4282.5600000000004"/>
    <n v="0.34"/>
    <n v="4.9000000000000004"/>
    <n v="1176"/>
    <x v="0"/>
  </r>
  <r>
    <n v="2016"/>
    <s v="SUB"/>
    <s v="Coal"/>
    <n v="81485"/>
    <n v="17.986000000000001"/>
    <n v="1465589.21"/>
    <n v="0.26"/>
    <n v="5.26"/>
    <n v="428611.1"/>
    <x v="0"/>
  </r>
  <r>
    <n v="2016"/>
    <s v="SUB"/>
    <s v="Coal"/>
    <n v="48168"/>
    <n v="18.277999999999999"/>
    <n v="880414.70399999991"/>
    <n v="0.25"/>
    <n v="4.42"/>
    <n v="212902.56"/>
    <x v="0"/>
  </r>
  <r>
    <n v="2016"/>
    <s v="SUB"/>
    <s v="Coal"/>
    <n v="16407"/>
    <n v="17.68"/>
    <n v="290075.76"/>
    <n v="0.25"/>
    <n v="5.49"/>
    <n v="90074.430000000008"/>
    <x v="0"/>
  </r>
  <r>
    <n v="2016"/>
    <s v="SUB"/>
    <s v="Coal"/>
    <n v="156821"/>
    <n v="15.942"/>
    <n v="2500040.3820000002"/>
    <n v="0.38"/>
    <n v="5.6"/>
    <n v="878197.6"/>
    <x v="0"/>
  </r>
  <r>
    <n v="2016"/>
    <s v="BIT"/>
    <s v="Coal"/>
    <n v="205754"/>
    <n v="22"/>
    <n v="4526588"/>
    <n v="2.4"/>
    <n v="21.1"/>
    <n v="4341409.4000000004"/>
    <x v="0"/>
  </r>
  <r>
    <n v="2016"/>
    <s v="LIG"/>
    <s v="Coal"/>
    <n v="30025"/>
    <n v="14.2"/>
    <n v="426355"/>
    <n v="0.92"/>
    <n v="9"/>
    <n v="270225"/>
    <x v="1"/>
  </r>
  <r>
    <n v="2016"/>
    <s v="BIT"/>
    <s v="Coal"/>
    <n v="117164"/>
    <n v="15.847"/>
    <n v="1856697.9080000001"/>
    <n v="0.85"/>
    <n v="37.6"/>
    <n v="4405366.4000000004"/>
    <x v="0"/>
  </r>
  <r>
    <n v="2016"/>
    <s v="BIT"/>
    <s v="Coal"/>
    <n v="25278"/>
    <n v="16.696999999999999"/>
    <n v="422066.766"/>
    <n v="0.85"/>
    <n v="36.1"/>
    <n v="912535.8"/>
    <x v="0"/>
  </r>
  <r>
    <n v="2016"/>
    <s v="BIT"/>
    <s v="Coal"/>
    <n v="204215"/>
    <n v="20.998000000000001"/>
    <n v="4288106.57"/>
    <n v="0.55000000000000004"/>
    <n v="7.3"/>
    <n v="1490769.5"/>
    <x v="0"/>
  </r>
  <r>
    <n v="2016"/>
    <s v="BIT"/>
    <s v="Coal"/>
    <n v="42312"/>
    <n v="24.254000000000001"/>
    <n v="1026235.248"/>
    <n v="0.64"/>
    <n v="13.1"/>
    <n v="554287.19999999995"/>
    <x v="0"/>
  </r>
  <r>
    <n v="2016"/>
    <s v="BIT"/>
    <s v="Coal"/>
    <n v="126708"/>
    <n v="24.26"/>
    <n v="3073936.08"/>
    <n v="1.18"/>
    <n v="14"/>
    <n v="1773912"/>
    <x v="0"/>
  </r>
  <r>
    <n v="2016"/>
    <s v="BIT"/>
    <s v="Coal"/>
    <n v="9195"/>
    <n v="23.988"/>
    <n v="220569.66"/>
    <n v="1.9"/>
    <n v="13.2"/>
    <n v="121374"/>
    <x v="0"/>
  </r>
  <r>
    <n v="2016"/>
    <s v="BIT"/>
    <s v="Coal"/>
    <n v="42098"/>
    <n v="23.257999999999999"/>
    <n v="979115.28399999999"/>
    <n v="1.47"/>
    <n v="6.5"/>
    <n v="273637"/>
    <x v="0"/>
  </r>
  <r>
    <n v="2016"/>
    <s v="BIT"/>
    <s v="Coal"/>
    <n v="10532"/>
    <n v="23.352"/>
    <n v="245943.264"/>
    <n v="2.37"/>
    <n v="8.5"/>
    <n v="89522"/>
    <x v="0"/>
  </r>
  <r>
    <n v="2016"/>
    <s v="BIT"/>
    <s v="Coal"/>
    <n v="52836"/>
    <n v="23.814"/>
    <n v="1258236.504"/>
    <n v="2.69"/>
    <n v="8.4"/>
    <n v="443822.4"/>
    <x v="0"/>
  </r>
  <r>
    <n v="2016"/>
    <s v="BIT"/>
    <s v="Coal"/>
    <n v="10825"/>
    <n v="24.437999999999999"/>
    <n v="264541.34999999998"/>
    <n v="0.82"/>
    <n v="11.8"/>
    <n v="127735.00000000001"/>
    <x v="0"/>
  </r>
  <r>
    <n v="2016"/>
    <s v="LIG"/>
    <s v="Coal"/>
    <n v="170366"/>
    <n v="13.8"/>
    <n v="2351050.8000000003"/>
    <n v="0.5"/>
    <n v="14.8"/>
    <n v="2521416.8000000003"/>
    <x v="1"/>
  </r>
  <r>
    <n v="2016"/>
    <s v="LIG"/>
    <s v="Coal"/>
    <n v="81188"/>
    <n v="12.961"/>
    <n v="1052277.6680000001"/>
    <n v="0.62"/>
    <n v="17.899999999999999"/>
    <n v="1453265.2"/>
    <x v="1"/>
  </r>
  <r>
    <n v="2016"/>
    <s v="BIT"/>
    <s v="Coal"/>
    <n v="25287"/>
    <n v="23.006"/>
    <n v="581752.72199999995"/>
    <n v="2.39"/>
    <n v="8.3000000000000007"/>
    <n v="209882.1"/>
    <x v="0"/>
  </r>
  <r>
    <n v="2016"/>
    <s v="SUB"/>
    <s v="Coal"/>
    <n v="31547"/>
    <n v="16.425999999999998"/>
    <n v="518191.02199999994"/>
    <n v="0.36"/>
    <n v="5.5"/>
    <n v="173508.5"/>
    <x v="0"/>
  </r>
  <r>
    <n v="2016"/>
    <s v="SUB"/>
    <s v="Coal"/>
    <n v="70000"/>
    <n v="16.763999999999999"/>
    <n v="1173480"/>
    <n v="0.3"/>
    <n v="4.5"/>
    <n v="315000"/>
    <x v="0"/>
  </r>
  <r>
    <n v="2016"/>
    <s v="SUB"/>
    <s v="Coal"/>
    <n v="82724"/>
    <n v="18.11"/>
    <n v="1498131.64"/>
    <n v="0.96"/>
    <n v="16.3"/>
    <n v="1348401.2"/>
    <x v="0"/>
  </r>
  <r>
    <n v="2016"/>
    <s v="SUB"/>
    <s v="Coal"/>
    <n v="27902"/>
    <n v="17.762"/>
    <n v="495595.32400000002"/>
    <n v="0.21"/>
    <n v="5.6"/>
    <n v="156251.19999999998"/>
    <x v="0"/>
  </r>
  <r>
    <n v="2016"/>
    <s v="SUB"/>
    <s v="Coal"/>
    <n v="121153"/>
    <n v="18.21"/>
    <n v="2206196.13"/>
    <n v="1.02"/>
    <n v="16"/>
    <n v="1938448"/>
    <x v="0"/>
  </r>
  <r>
    <n v="2016"/>
    <s v="SUB"/>
    <s v="Coal"/>
    <n v="15055"/>
    <n v="17.268000000000001"/>
    <n v="259969.74000000002"/>
    <n v="0.17"/>
    <n v="4.4000000000000004"/>
    <n v="66242"/>
    <x v="0"/>
  </r>
  <r>
    <n v="2016"/>
    <s v="BIT"/>
    <s v="Coal"/>
    <n v="79712"/>
    <n v="25.69"/>
    <n v="2047801.28"/>
    <n v="2.41"/>
    <n v="7.9"/>
    <n v="629724.80000000005"/>
    <x v="0"/>
  </r>
  <r>
    <n v="2016"/>
    <s v="BIT"/>
    <s v="Coal"/>
    <n v="13002"/>
    <n v="24.66"/>
    <n v="320629.32"/>
    <n v="1.64"/>
    <n v="11.3"/>
    <n v="146922.6"/>
    <x v="0"/>
  </r>
  <r>
    <n v="2016"/>
    <s v="BIT"/>
    <s v="Coal"/>
    <n v="51912"/>
    <n v="26.26"/>
    <n v="1363209.12"/>
    <n v="1.66"/>
    <n v="7.1"/>
    <n v="368575.19999999995"/>
    <x v="0"/>
  </r>
  <r>
    <n v="2016"/>
    <s v="BIT"/>
    <s v="Coal"/>
    <n v="64174"/>
    <n v="23.73"/>
    <n v="1522849.02"/>
    <n v="1.49"/>
    <n v="12"/>
    <n v="770088"/>
    <x v="0"/>
  </r>
  <r>
    <n v="2016"/>
    <s v="BIT"/>
    <s v="Coal"/>
    <n v="119566"/>
    <n v="23.65"/>
    <n v="2827735.9"/>
    <n v="2.57"/>
    <n v="8.3000000000000007"/>
    <n v="992397.8"/>
    <x v="0"/>
  </r>
  <r>
    <n v="2016"/>
    <s v="BIT"/>
    <s v="Coal"/>
    <n v="160112"/>
    <n v="24.23"/>
    <n v="3879513.7600000002"/>
    <n v="2.77"/>
    <n v="7.6"/>
    <n v="1216851.2"/>
    <x v="0"/>
  </r>
  <r>
    <n v="2016"/>
    <s v="BIT"/>
    <s v="Coal"/>
    <n v="70689"/>
    <n v="25.19"/>
    <n v="1780655.9100000001"/>
    <n v="3.11"/>
    <n v="6.5"/>
    <n v="459478.5"/>
    <x v="0"/>
  </r>
  <r>
    <n v="2016"/>
    <s v="SUB"/>
    <s v="Coal"/>
    <n v="83374"/>
    <n v="18.286000000000001"/>
    <n v="1524576.9640000002"/>
    <n v="0.95"/>
    <n v="15.9"/>
    <n v="1325646.6000000001"/>
    <x v="0"/>
  </r>
  <r>
    <n v="2016"/>
    <s v="SUB"/>
    <s v="Coal"/>
    <n v="65825"/>
    <n v="15.06"/>
    <n v="991324.5"/>
    <n v="0.37"/>
    <n v="5.4"/>
    <n v="355455"/>
    <x v="0"/>
  </r>
  <r>
    <n v="2016"/>
    <s v="SUB"/>
    <s v="Coal"/>
    <n v="179021"/>
    <n v="15.06"/>
    <n v="2696056.2600000002"/>
    <n v="0.37"/>
    <n v="5.4"/>
    <n v="966713.4"/>
    <x v="0"/>
  </r>
  <r>
    <n v="2016"/>
    <s v="BIT"/>
    <s v="Coal"/>
    <n v="182497"/>
    <n v="22.262"/>
    <n v="4062748.2140000002"/>
    <n v="0.56000000000000005"/>
    <n v="11.7"/>
    <n v="2135214.9"/>
    <x v="0"/>
  </r>
  <r>
    <n v="2016"/>
    <s v="BIT"/>
    <s v="Coal"/>
    <n v="26891"/>
    <n v="21.788"/>
    <n v="585901.10800000001"/>
    <n v="0.77"/>
    <n v="9.6"/>
    <n v="258153.59999999998"/>
    <x v="0"/>
  </r>
  <r>
    <n v="2016"/>
    <s v="SUB"/>
    <s v="Coal"/>
    <n v="32803"/>
    <n v="16.46"/>
    <n v="539937.38"/>
    <n v="0.36"/>
    <n v="5.3"/>
    <n v="173855.9"/>
    <x v="0"/>
  </r>
  <r>
    <n v="2016"/>
    <s v="SUB"/>
    <s v="Coal"/>
    <n v="49220"/>
    <n v="16.75"/>
    <n v="824435"/>
    <n v="0.37"/>
    <n v="5.6"/>
    <n v="275632"/>
    <x v="0"/>
  </r>
  <r>
    <n v="2016"/>
    <s v="LIG"/>
    <s v="Coal"/>
    <n v="285486"/>
    <n v="13.14"/>
    <n v="3751286.04"/>
    <n v="0.88"/>
    <n v="16.8"/>
    <n v="4796164.8"/>
    <x v="1"/>
  </r>
  <r>
    <n v="2016"/>
    <s v="SUB"/>
    <s v="Coal"/>
    <n v="81610"/>
    <n v="16.75"/>
    <n v="1366967.5"/>
    <n v="0.4"/>
    <n v="5.2"/>
    <n v="424372"/>
    <x v="0"/>
  </r>
  <r>
    <n v="2016"/>
    <s v="SUB"/>
    <s v="Coal"/>
    <n v="49352"/>
    <n v="16.8"/>
    <n v="829113.60000000009"/>
    <n v="0.38"/>
    <n v="5.7"/>
    <n v="281306.40000000002"/>
    <x v="0"/>
  </r>
  <r>
    <n v="2016"/>
    <s v="BIT"/>
    <s v="Coal"/>
    <n v="66463"/>
    <n v="22.39"/>
    <n v="1488106.57"/>
    <n v="0.47"/>
    <n v="9.6999999999999993"/>
    <n v="644691.1"/>
    <x v="0"/>
  </r>
  <r>
    <n v="2016"/>
    <s v="SUB"/>
    <s v="Coal"/>
    <n v="56470"/>
    <n v="18.02"/>
    <n v="1017589.4"/>
    <n v="0.28999999999999998"/>
    <n v="5"/>
    <n v="282350"/>
    <x v="0"/>
  </r>
  <r>
    <n v="2016"/>
    <s v="SUB"/>
    <s v="Coal"/>
    <n v="14100"/>
    <n v="18.260000000000002"/>
    <n v="257466.00000000003"/>
    <n v="0.21"/>
    <n v="4.5"/>
    <n v="63450"/>
    <x v="0"/>
  </r>
  <r>
    <n v="2016"/>
    <s v="SUB"/>
    <s v="Coal"/>
    <n v="97529"/>
    <n v="17.22"/>
    <n v="1679449.38"/>
    <n v="0.23"/>
    <n v="4.2"/>
    <n v="409621.8"/>
    <x v="0"/>
  </r>
  <r>
    <n v="2016"/>
    <s v="SUB"/>
    <s v="Coal"/>
    <n v="56361"/>
    <n v="17.88"/>
    <n v="1007734.6799999999"/>
    <n v="0.2"/>
    <n v="5.5"/>
    <n v="309985.5"/>
    <x v="0"/>
  </r>
  <r>
    <n v="2016"/>
    <s v="SUB"/>
    <s v="Coal"/>
    <n v="27564"/>
    <n v="17.68"/>
    <n v="487331.52"/>
    <n v="0.35"/>
    <n v="5.4"/>
    <n v="148845.6"/>
    <x v="0"/>
  </r>
  <r>
    <n v="2016"/>
    <s v="SUB"/>
    <s v="Coal"/>
    <n v="13940"/>
    <n v="17.41"/>
    <n v="242695.4"/>
    <n v="0.18"/>
    <n v="3.8"/>
    <n v="52972"/>
    <x v="0"/>
  </r>
  <r>
    <n v="2016"/>
    <s v="SUB"/>
    <s v="Coal"/>
    <n v="42050"/>
    <n v="17.260000000000002"/>
    <n v="725783.00000000012"/>
    <n v="0.24"/>
    <n v="4"/>
    <n v="168200"/>
    <x v="0"/>
  </r>
  <r>
    <n v="2016"/>
    <s v="SUB"/>
    <s v="Coal"/>
    <n v="55524"/>
    <n v="17.28"/>
    <n v="959454.72000000009"/>
    <n v="0.23"/>
    <n v="4.0999999999999996"/>
    <n v="227648.4"/>
    <x v="0"/>
  </r>
  <r>
    <n v="2016"/>
    <s v="SUB"/>
    <s v="Coal"/>
    <n v="42025"/>
    <n v="17.28"/>
    <n v="726192"/>
    <n v="0.23"/>
    <n v="4"/>
    <n v="168100"/>
    <x v="0"/>
  </r>
  <r>
    <n v="2016"/>
    <s v="SUB"/>
    <s v="Coal"/>
    <n v="28901"/>
    <n v="17.66"/>
    <n v="510391.66000000003"/>
    <n v="0.21"/>
    <n v="5.7"/>
    <n v="164735.70000000001"/>
    <x v="0"/>
  </r>
  <r>
    <n v="2016"/>
    <s v="BIT"/>
    <s v="Coal"/>
    <n v="42527"/>
    <n v="22.38"/>
    <n v="951754.26"/>
    <n v="0.47"/>
    <n v="9.6999999999999993"/>
    <n v="412511.89999999997"/>
    <x v="0"/>
  </r>
  <r>
    <n v="2016"/>
    <s v="SUB"/>
    <s v="Coal"/>
    <n v="27984"/>
    <n v="17.579000000000001"/>
    <n v="491930.73600000003"/>
    <n v="0.18"/>
    <n v="4.5999999999999996"/>
    <n v="128726.39999999999"/>
    <x v="0"/>
  </r>
  <r>
    <n v="2016"/>
    <s v="BIT"/>
    <s v="Coal"/>
    <n v="78230"/>
    <n v="22.25"/>
    <n v="1740617.5"/>
    <n v="0.47"/>
    <n v="10"/>
    <n v="782300"/>
    <x v="0"/>
  </r>
  <r>
    <n v="2016"/>
    <s v="BIT"/>
    <s v="Coal"/>
    <n v="27080"/>
    <n v="20.72"/>
    <n v="561097.6"/>
    <n v="1.19"/>
    <n v="22.9"/>
    <n v="620132"/>
    <x v="0"/>
  </r>
  <r>
    <n v="2016"/>
    <s v="BIT"/>
    <s v="Coal"/>
    <n v="50383"/>
    <n v="23.6"/>
    <n v="1189038.8"/>
    <n v="2.6"/>
    <n v="8.1"/>
    <n v="408102.3"/>
    <x v="0"/>
  </r>
  <r>
    <n v="2016"/>
    <s v="BIT"/>
    <s v="Coal"/>
    <n v="62807"/>
    <n v="23.84"/>
    <n v="1497318.88"/>
    <n v="2.82"/>
    <n v="7.4"/>
    <n v="464771.80000000005"/>
    <x v="0"/>
  </r>
  <r>
    <n v="2016"/>
    <s v="BIT"/>
    <s v="Coal"/>
    <n v="35412"/>
    <n v="26.05"/>
    <n v="922482.6"/>
    <n v="2.62"/>
    <n v="7.4"/>
    <n v="262048.80000000002"/>
    <x v="0"/>
  </r>
  <r>
    <n v="2016"/>
    <s v="BIT"/>
    <s v="Coal"/>
    <n v="82578"/>
    <n v="25.96"/>
    <n v="2143724.88"/>
    <n v="2.75"/>
    <n v="7.7"/>
    <n v="635850.6"/>
    <x v="0"/>
  </r>
  <r>
    <n v="2016"/>
    <s v="BIT"/>
    <s v="Coal"/>
    <n v="99606"/>
    <n v="23.728000000000002"/>
    <n v="2363451.1680000001"/>
    <n v="2.23"/>
    <n v="9.5"/>
    <n v="946257"/>
    <x v="0"/>
  </r>
  <r>
    <n v="2016"/>
    <s v="BIT"/>
    <s v="Coal"/>
    <n v="4465"/>
    <n v="23.728000000000002"/>
    <n v="105945.52"/>
    <n v="2.23"/>
    <n v="9.5"/>
    <n v="42417.5"/>
    <x v="0"/>
  </r>
  <r>
    <n v="2016"/>
    <s v="BIT"/>
    <s v="Coal"/>
    <n v="77585"/>
    <n v="23.36"/>
    <n v="1812385.5999999999"/>
    <n v="2.76"/>
    <n v="6.7"/>
    <n v="519819.5"/>
    <x v="0"/>
  </r>
  <r>
    <n v="2016"/>
    <s v="BIT"/>
    <s v="Coal"/>
    <n v="13009"/>
    <n v="23.31"/>
    <n v="303239.78999999998"/>
    <n v="2.7"/>
    <n v="8.5"/>
    <n v="110576.5"/>
    <x v="0"/>
  </r>
  <r>
    <n v="2016"/>
    <s v="BIT"/>
    <s v="Coal"/>
    <n v="12924"/>
    <n v="26.03"/>
    <n v="336411.72000000003"/>
    <n v="2.4500000000000002"/>
    <n v="7.4"/>
    <n v="95637.6"/>
    <x v="0"/>
  </r>
  <r>
    <n v="2016"/>
    <s v="BIT"/>
    <s v="Coal"/>
    <n v="37161"/>
    <n v="24.59"/>
    <n v="913788.99"/>
    <n v="0.86"/>
    <n v="11"/>
    <n v="408771"/>
    <x v="0"/>
  </r>
  <r>
    <n v="2016"/>
    <s v="BIT"/>
    <s v="Coal"/>
    <n v="33508"/>
    <n v="22.756"/>
    <n v="762508.04799999995"/>
    <n v="0.56000000000000005"/>
    <n v="11.5"/>
    <n v="385342"/>
    <x v="0"/>
  </r>
  <r>
    <n v="2016"/>
    <s v="BIT"/>
    <s v="Coal"/>
    <n v="22349"/>
    <n v="23.718"/>
    <n v="530073.58200000005"/>
    <n v="2.56"/>
    <n v="8.1999999999999993"/>
    <n v="183261.8"/>
    <x v="0"/>
  </r>
  <r>
    <n v="2016"/>
    <s v="BIT"/>
    <s v="Coal"/>
    <n v="116227"/>
    <n v="23.321999999999999"/>
    <n v="2710646.094"/>
    <n v="0.96"/>
    <n v="12.8"/>
    <n v="1487705.6"/>
    <x v="0"/>
  </r>
  <r>
    <n v="2016"/>
    <s v="BIT"/>
    <s v="Coal"/>
    <n v="132859"/>
    <n v="23.684000000000001"/>
    <n v="3146632.5560000003"/>
    <n v="2.54"/>
    <n v="8.3000000000000007"/>
    <n v="1102729.7000000002"/>
    <x v="0"/>
  </r>
  <r>
    <n v="2016"/>
    <s v="BIT"/>
    <s v="Coal"/>
    <n v="37907"/>
    <n v="25.928000000000001"/>
    <n v="982852.696"/>
    <n v="2.4900000000000002"/>
    <n v="7.5"/>
    <n v="284302.5"/>
    <x v="0"/>
  </r>
  <r>
    <n v="2016"/>
    <s v="BIT"/>
    <s v="Coal"/>
    <n v="22176"/>
    <n v="23.614000000000001"/>
    <n v="523664.06400000001"/>
    <n v="2.4700000000000002"/>
    <n v="8.6"/>
    <n v="190713.60000000001"/>
    <x v="0"/>
  </r>
  <r>
    <n v="2016"/>
    <s v="BIT"/>
    <s v="Coal"/>
    <n v="11702"/>
    <n v="24.46"/>
    <n v="286230.92"/>
    <n v="1.52"/>
    <n v="9.4"/>
    <n v="109998.8"/>
    <x v="0"/>
  </r>
  <r>
    <n v="2016"/>
    <s v="BIT"/>
    <s v="Coal"/>
    <n v="37663"/>
    <n v="23.646000000000001"/>
    <n v="890579.29800000007"/>
    <n v="2.4900000000000002"/>
    <n v="8.1"/>
    <n v="305070.3"/>
    <x v="0"/>
  </r>
  <r>
    <n v="2016"/>
    <s v="SUB"/>
    <s v="Coal"/>
    <n v="111044"/>
    <n v="17.600000000000001"/>
    <n v="1954374.4000000001"/>
    <n v="0.19"/>
    <n v="4.5"/>
    <n v="499698"/>
    <x v="0"/>
  </r>
  <r>
    <n v="2016"/>
    <s v="SUB"/>
    <s v="Coal"/>
    <n v="16450"/>
    <n v="17.600000000000001"/>
    <n v="289520"/>
    <n v="0.23"/>
    <n v="5.3"/>
    <n v="87185"/>
    <x v="0"/>
  </r>
  <r>
    <n v="2016"/>
    <s v="SUB"/>
    <s v="Coal"/>
    <n v="182160"/>
    <n v="17.600000000000001"/>
    <n v="3206016.0000000005"/>
    <n v="0.18"/>
    <n v="4.5"/>
    <n v="819720"/>
    <x v="0"/>
  </r>
  <r>
    <n v="2016"/>
    <s v="SUB"/>
    <s v="Coal"/>
    <n v="27884"/>
    <n v="17.600000000000001"/>
    <n v="490758.40000000002"/>
    <n v="0.23"/>
    <n v="4.0999999999999996"/>
    <n v="114324.4"/>
    <x v="0"/>
  </r>
  <r>
    <n v="2016"/>
    <s v="SUB"/>
    <s v="Coal"/>
    <n v="32383"/>
    <n v="17.2"/>
    <n v="556987.6"/>
    <n v="0.18"/>
    <n v="4.3"/>
    <n v="139246.9"/>
    <x v="0"/>
  </r>
  <r>
    <n v="2016"/>
    <s v="SUB"/>
    <s v="Coal"/>
    <n v="95510"/>
    <n v="17.544"/>
    <n v="1675627.44"/>
    <n v="0.18"/>
    <n v="4.5"/>
    <n v="429795"/>
    <x v="0"/>
  </r>
  <r>
    <n v="2016"/>
    <s v="SUB"/>
    <s v="Coal"/>
    <n v="79505"/>
    <n v="17.68"/>
    <n v="1405648.4"/>
    <n v="0.23"/>
    <n v="5.0999999999999996"/>
    <n v="405475.5"/>
    <x v="0"/>
  </r>
  <r>
    <n v="2016"/>
    <s v="SUB"/>
    <s v="Coal"/>
    <n v="129263"/>
    <n v="17.190000000000001"/>
    <n v="2222030.9700000002"/>
    <n v="0.18"/>
    <n v="4.5"/>
    <n v="581683.5"/>
    <x v="0"/>
  </r>
  <r>
    <n v="2016"/>
    <s v="SUB"/>
    <s v="Coal"/>
    <n v="114439"/>
    <n v="17.22"/>
    <n v="1970639.5799999998"/>
    <n v="0.18"/>
    <n v="4.4000000000000004"/>
    <n v="503531.60000000003"/>
    <x v="0"/>
  </r>
  <r>
    <n v="2016"/>
    <s v="SUB"/>
    <s v="Coal"/>
    <n v="79073"/>
    <n v="17.3"/>
    <n v="1367962.9000000001"/>
    <n v="0.23"/>
    <n v="5.2"/>
    <n v="411179.60000000003"/>
    <x v="0"/>
  </r>
  <r>
    <n v="2016"/>
    <s v="SUB"/>
    <s v="Coal"/>
    <n v="239514"/>
    <n v="17.600000000000001"/>
    <n v="4215446.4000000004"/>
    <n v="0.18"/>
    <n v="4.5999999999999996"/>
    <n v="1101764.3999999999"/>
    <x v="0"/>
  </r>
  <r>
    <n v="2016"/>
    <s v="SUB"/>
    <s v="Coal"/>
    <n v="81632"/>
    <n v="17.600000000000001"/>
    <n v="1436723.2000000002"/>
    <n v="0.23"/>
    <n v="4"/>
    <n v="326528"/>
    <x v="0"/>
  </r>
  <r>
    <n v="2016"/>
    <s v="SUB"/>
    <s v="Coal"/>
    <n v="109828"/>
    <n v="17.600000000000001"/>
    <n v="1932972.8"/>
    <n v="0.18"/>
    <n v="4.5999999999999996"/>
    <n v="505208.8"/>
    <x v="0"/>
  </r>
  <r>
    <n v="2016"/>
    <s v="SUB"/>
    <s v="Coal"/>
    <n v="15696"/>
    <n v="18.399999999999999"/>
    <n v="288806.39999999997"/>
    <n v="0.27"/>
    <n v="4.7"/>
    <n v="73771.199999999997"/>
    <x v="0"/>
  </r>
  <r>
    <n v="2016"/>
    <s v="SUB"/>
    <s v="Coal"/>
    <n v="31645"/>
    <n v="17.600000000000001"/>
    <n v="556952"/>
    <n v="0.25"/>
    <n v="4.4000000000000004"/>
    <n v="139238"/>
    <x v="0"/>
  </r>
  <r>
    <n v="2016"/>
    <s v="SUB"/>
    <s v="Coal"/>
    <n v="36761"/>
    <n v="17.600000000000001"/>
    <n v="646993.60000000009"/>
    <n v="0.21"/>
    <n v="5.0999999999999996"/>
    <n v="187481.09999999998"/>
    <x v="0"/>
  </r>
  <r>
    <n v="2016"/>
    <s v="SUB"/>
    <s v="Coal"/>
    <n v="16139"/>
    <n v="17.600000000000001"/>
    <n v="284046.40000000002"/>
    <n v="0.27"/>
    <n v="5.3"/>
    <n v="85536.7"/>
    <x v="0"/>
  </r>
  <r>
    <n v="2016"/>
    <s v="BIT"/>
    <s v="Coal"/>
    <n v="61710"/>
    <n v="21.091999999999999"/>
    <n v="1301587.3199999998"/>
    <n v="3.43"/>
    <n v="9.1"/>
    <n v="561561"/>
    <x v="0"/>
  </r>
  <r>
    <n v="2016"/>
    <s v="BIT"/>
    <s v="Coal"/>
    <n v="9651"/>
    <n v="23.72"/>
    <n v="228921.72"/>
    <n v="4.29"/>
    <n v="12.3"/>
    <n v="118707.3"/>
    <x v="0"/>
  </r>
  <r>
    <n v="2016"/>
    <s v="BIT"/>
    <s v="Coal"/>
    <n v="21622"/>
    <n v="24.37"/>
    <n v="526928.14"/>
    <n v="4.26"/>
    <n v="11.6"/>
    <n v="250815.19999999998"/>
    <x v="0"/>
  </r>
  <r>
    <n v="2016"/>
    <s v="BIT"/>
    <s v="Coal"/>
    <n v="715"/>
    <n v="17.71"/>
    <n v="12662.650000000001"/>
    <n v="0.72"/>
    <n v="17"/>
    <n v="12155"/>
    <x v="0"/>
  </r>
  <r>
    <n v="2016"/>
    <s v="BIT"/>
    <s v="Coal"/>
    <n v="10336"/>
    <n v="23.31"/>
    <n v="240932.15999999997"/>
    <n v="2.5"/>
    <n v="8.6"/>
    <n v="88889.599999999991"/>
    <x v="0"/>
  </r>
  <r>
    <n v="2016"/>
    <s v="BIT"/>
    <s v="Coal"/>
    <n v="24"/>
    <n v="21.98"/>
    <n v="527.52"/>
    <n v="2.64"/>
    <n v="8.4"/>
    <n v="201.60000000000002"/>
    <x v="0"/>
  </r>
  <r>
    <n v="2016"/>
    <s v="BIT"/>
    <s v="Coal"/>
    <n v="556"/>
    <n v="22.28"/>
    <n v="12387.68"/>
    <n v="3.33"/>
    <n v="10.199999999999999"/>
    <n v="5671.2"/>
    <x v="0"/>
  </r>
  <r>
    <n v="2016"/>
    <s v="BIT"/>
    <s v="Coal"/>
    <n v="18829"/>
    <n v="22.08"/>
    <n v="415744.31999999995"/>
    <n v="3.27"/>
    <n v="9.6999999999999993"/>
    <n v="182641.3"/>
    <x v="0"/>
  </r>
  <r>
    <n v="2016"/>
    <s v="BIT"/>
    <s v="Coal"/>
    <n v="5280"/>
    <n v="19.149999999999999"/>
    <n v="101111.99999999999"/>
    <n v="2.7"/>
    <n v="11.5"/>
    <n v="60720"/>
    <x v="0"/>
  </r>
  <r>
    <n v="2016"/>
    <s v="BIT"/>
    <s v="Coal"/>
    <n v="83241"/>
    <n v="22.378"/>
    <n v="1862767.098"/>
    <n v="2.82"/>
    <n v="8.1999999999999993"/>
    <n v="682576.2"/>
    <x v="0"/>
  </r>
  <r>
    <n v="2016"/>
    <s v="BIT"/>
    <s v="Coal"/>
    <n v="93051"/>
    <n v="23.065999999999999"/>
    <n v="2146314.3659999999"/>
    <n v="2.98"/>
    <n v="8"/>
    <n v="744408"/>
    <x v="0"/>
  </r>
  <r>
    <n v="2016"/>
    <s v="BIT"/>
    <s v="Coal"/>
    <n v="6670"/>
    <n v="22.114000000000001"/>
    <n v="147500.38"/>
    <n v="2.89"/>
    <n v="8.1999999999999993"/>
    <n v="54693.999999999993"/>
    <x v="0"/>
  </r>
  <r>
    <n v="2016"/>
    <s v="BIT"/>
    <s v="Coal"/>
    <n v="46225"/>
    <n v="22.494"/>
    <n v="1039785.15"/>
    <n v="2.9"/>
    <n v="7.8"/>
    <n v="360555"/>
    <x v="0"/>
  </r>
  <r>
    <n v="2016"/>
    <s v="BIT"/>
    <s v="Coal"/>
    <n v="102"/>
    <n v="23.32"/>
    <n v="2378.64"/>
    <n v="3.17"/>
    <n v="6.8"/>
    <n v="693.6"/>
    <x v="0"/>
  </r>
  <r>
    <n v="2016"/>
    <s v="BIT"/>
    <s v="Coal"/>
    <n v="1189"/>
    <n v="22.8"/>
    <n v="27109.200000000001"/>
    <n v="1.26"/>
    <n v="6.7"/>
    <n v="7966.3"/>
    <x v="0"/>
  </r>
  <r>
    <n v="2016"/>
    <s v="BIT"/>
    <s v="Coal"/>
    <n v="68178"/>
    <n v="23.25"/>
    <n v="1585138.5"/>
    <n v="3.03"/>
    <n v="8.4"/>
    <n v="572695.20000000007"/>
    <x v="0"/>
  </r>
  <r>
    <n v="2016"/>
    <s v="BIT"/>
    <s v="Coal"/>
    <n v="40416"/>
    <n v="23.53"/>
    <n v="950988.4800000001"/>
    <n v="3.02"/>
    <n v="7.8"/>
    <n v="315244.79999999999"/>
    <x v="0"/>
  </r>
  <r>
    <n v="2016"/>
    <s v="BIT"/>
    <s v="Coal"/>
    <n v="47899"/>
    <n v="23.2"/>
    <n v="1111256.8"/>
    <n v="3.3"/>
    <n v="7.3"/>
    <n v="349662.7"/>
    <x v="0"/>
  </r>
  <r>
    <n v="2016"/>
    <s v="BIT"/>
    <s v="Coal"/>
    <n v="23508"/>
    <n v="23.12"/>
    <n v="543504.96000000008"/>
    <n v="3.51"/>
    <n v="7.4"/>
    <n v="173959.2"/>
    <x v="0"/>
  </r>
  <r>
    <n v="2016"/>
    <s v="BIT"/>
    <s v="Coal"/>
    <n v="97401"/>
    <n v="22.67"/>
    <n v="2208080.6700000004"/>
    <n v="3.37"/>
    <n v="7.5"/>
    <n v="730507.5"/>
    <x v="0"/>
  </r>
  <r>
    <n v="2016"/>
    <s v="BIT"/>
    <s v="Coal"/>
    <n v="52925"/>
    <n v="22.82"/>
    <n v="1207748.5"/>
    <n v="3.35"/>
    <n v="8.9"/>
    <n v="471032.5"/>
    <x v="0"/>
  </r>
  <r>
    <n v="2016"/>
    <s v="SUB"/>
    <s v="Coal"/>
    <n v="59349"/>
    <n v="18.132000000000001"/>
    <n v="1076116.068"/>
    <n v="0.23"/>
    <n v="4.9000000000000004"/>
    <n v="290810.10000000003"/>
    <x v="0"/>
  </r>
  <r>
    <n v="2016"/>
    <s v="BIT"/>
    <s v="Coal"/>
    <n v="35412"/>
    <n v="22.673999999999999"/>
    <n v="802931.68799999997"/>
    <n v="3.39"/>
    <n v="9.3000000000000007"/>
    <n v="329331.60000000003"/>
    <x v="0"/>
  </r>
  <r>
    <n v="2016"/>
    <s v="BIT"/>
    <s v="Coal"/>
    <n v="220525"/>
    <n v="22.033999999999999"/>
    <n v="4859047.8499999996"/>
    <n v="2.3199999999999998"/>
    <n v="9"/>
    <n v="1984725"/>
    <x v="0"/>
  </r>
  <r>
    <n v="2016"/>
    <s v="BIT"/>
    <s v="Coal"/>
    <n v="184194"/>
    <n v="22.18"/>
    <n v="4085422.92"/>
    <n v="3.04"/>
    <n v="9.3000000000000007"/>
    <n v="1713004.2000000002"/>
    <x v="0"/>
  </r>
  <r>
    <n v="2016"/>
    <s v="BIT"/>
    <s v="Coal"/>
    <n v="20250"/>
    <n v="21.911999999999999"/>
    <n v="443718"/>
    <n v="1.8"/>
    <n v="8.9"/>
    <n v="180225"/>
    <x v="0"/>
  </r>
  <r>
    <n v="2016"/>
    <s v="BIT"/>
    <s v="Coal"/>
    <n v="66264"/>
    <n v="22.725000000000001"/>
    <n v="1505849.4000000001"/>
    <n v="3.34"/>
    <n v="9.4"/>
    <n v="622881.6"/>
    <x v="0"/>
  </r>
  <r>
    <n v="2016"/>
    <s v="SUB"/>
    <s v="Coal"/>
    <n v="29453"/>
    <n v="17.448"/>
    <n v="513895.94400000002"/>
    <n v="0.18"/>
    <n v="4.5999999999999996"/>
    <n v="135483.79999999999"/>
    <x v="0"/>
  </r>
  <r>
    <n v="2016"/>
    <s v="SUB"/>
    <s v="Coal"/>
    <n v="81275"/>
    <n v="17.943000000000001"/>
    <n v="1458317.3250000002"/>
    <n v="0.25"/>
    <n v="5.2"/>
    <n v="422630"/>
    <x v="0"/>
  </r>
  <r>
    <n v="2016"/>
    <s v="SUB"/>
    <s v="Coal"/>
    <n v="48850"/>
    <n v="17.97"/>
    <n v="877834.5"/>
    <n v="0.2"/>
    <n v="5.2"/>
    <n v="254020"/>
    <x v="0"/>
  </r>
  <r>
    <n v="2016"/>
    <s v="SUB"/>
    <s v="Coal"/>
    <n v="64418"/>
    <n v="17.943000000000001"/>
    <n v="1155852.1740000001"/>
    <n v="0.24"/>
    <n v="5.3"/>
    <n v="341415.39999999997"/>
    <x v="0"/>
  </r>
  <r>
    <n v="2016"/>
    <s v="SUB"/>
    <s v="Coal"/>
    <n v="49033"/>
    <n v="17.917000000000002"/>
    <n v="878524.26100000006"/>
    <n v="0.19"/>
    <n v="5.3"/>
    <n v="259874.9"/>
    <x v="0"/>
  </r>
  <r>
    <n v="2016"/>
    <s v="SUB"/>
    <s v="Coal"/>
    <n v="48863"/>
    <n v="16.885999999999999"/>
    <n v="825100.61800000002"/>
    <n v="0.34"/>
    <n v="5.9"/>
    <n v="288291.7"/>
    <x v="0"/>
  </r>
  <r>
    <n v="2016"/>
    <s v="SUB"/>
    <s v="Coal"/>
    <n v="49035"/>
    <n v="17.503"/>
    <n v="858259.60499999998"/>
    <n v="0.19"/>
    <n v="4.4000000000000004"/>
    <n v="215754.00000000003"/>
    <x v="0"/>
  </r>
  <r>
    <n v="2016"/>
    <s v="SUB"/>
    <s v="Coal"/>
    <n v="48252"/>
    <n v="17.221"/>
    <n v="830947.69200000004"/>
    <n v="0.25"/>
    <n v="4.2"/>
    <n v="202658.4"/>
    <x v="0"/>
  </r>
  <r>
    <n v="2016"/>
    <s v="SUB"/>
    <s v="Coal"/>
    <n v="32417"/>
    <n v="17.594999999999999"/>
    <n v="570377.11499999999"/>
    <n v="0.17"/>
    <n v="4.5999999999999996"/>
    <n v="149118.19999999998"/>
    <x v="0"/>
  </r>
  <r>
    <n v="2016"/>
    <s v="SUB"/>
    <s v="Coal"/>
    <n v="48758"/>
    <n v="17.606999999999999"/>
    <n v="858482.10599999991"/>
    <n v="0.18"/>
    <n v="4.5999999999999996"/>
    <n v="224286.8"/>
    <x v="0"/>
  </r>
  <r>
    <n v="2016"/>
    <s v="SUB"/>
    <s v="Coal"/>
    <n v="65255"/>
    <n v="17.986000000000001"/>
    <n v="1173676.43"/>
    <n v="0.21"/>
    <n v="4.9000000000000004"/>
    <n v="319749.5"/>
    <x v="0"/>
  </r>
  <r>
    <n v="2016"/>
    <s v="SUB"/>
    <s v="Coal"/>
    <n v="17732"/>
    <n v="17.78"/>
    <n v="315274.96000000002"/>
    <n v="0.19"/>
    <n v="5.2"/>
    <n v="92206.400000000009"/>
    <x v="0"/>
  </r>
  <r>
    <n v="2016"/>
    <s v="SUB"/>
    <s v="Coal"/>
    <n v="15481"/>
    <n v="17.611999999999998"/>
    <n v="272651.37199999997"/>
    <n v="0.17"/>
    <n v="4.3"/>
    <n v="66568.3"/>
    <x v="0"/>
  </r>
  <r>
    <n v="2016"/>
    <s v="SUB"/>
    <s v="Coal"/>
    <n v="17721"/>
    <n v="17.62"/>
    <n v="312244.02"/>
    <n v="0.18"/>
    <n v="4.8"/>
    <n v="85060.800000000003"/>
    <x v="0"/>
  </r>
  <r>
    <n v="2016"/>
    <s v="SUB"/>
    <s v="Coal"/>
    <n v="28091"/>
    <n v="17.873999999999999"/>
    <n v="502098.53399999999"/>
    <n v="0.2"/>
    <n v="5.5"/>
    <n v="154500.5"/>
    <x v="0"/>
  </r>
  <r>
    <n v="2016"/>
    <s v="SUB"/>
    <s v="Coal"/>
    <n v="27852"/>
    <n v="18.036000000000001"/>
    <n v="502338.67200000002"/>
    <n v="0.21"/>
    <n v="5.0999999999999996"/>
    <n v="142045.19999999998"/>
    <x v="0"/>
  </r>
  <r>
    <n v="2016"/>
    <s v="BIT"/>
    <s v="Coal"/>
    <n v="4224"/>
    <n v="21.93"/>
    <n v="92632.319999999992"/>
    <n v="3.96"/>
    <n v="14.2"/>
    <n v="59980.799999999996"/>
    <x v="0"/>
  </r>
  <r>
    <n v="2016"/>
    <s v="BIT"/>
    <s v="Coal"/>
    <n v="13769"/>
    <n v="21.72"/>
    <n v="299062.68"/>
    <n v="3.3"/>
    <n v="13.6"/>
    <n v="187258.4"/>
    <x v="0"/>
  </r>
  <r>
    <n v="2016"/>
    <s v="SUB"/>
    <s v="Coal"/>
    <n v="114728"/>
    <n v="17.71"/>
    <n v="2031832.8800000001"/>
    <n v="0.24"/>
    <n v="5.5"/>
    <n v="631004"/>
    <x v="0"/>
  </r>
  <r>
    <n v="2016"/>
    <s v="SUB"/>
    <s v="Coal"/>
    <n v="16443"/>
    <n v="17.75"/>
    <n v="291863.25"/>
    <n v="0.24"/>
    <n v="5.7"/>
    <n v="93725.1"/>
    <x v="0"/>
  </r>
  <r>
    <n v="2016"/>
    <s v="SUB"/>
    <s v="Coal"/>
    <n v="16405"/>
    <n v="17.48"/>
    <n v="286759.40000000002"/>
    <n v="0.18"/>
    <n v="4.4000000000000004"/>
    <n v="72182"/>
    <x v="0"/>
  </r>
  <r>
    <n v="2016"/>
    <s v="SUB"/>
    <s v="Coal"/>
    <n v="16355"/>
    <n v="17.84"/>
    <n v="291773.2"/>
    <n v="0.36"/>
    <n v="5.0999999999999996"/>
    <n v="83410.5"/>
    <x v="0"/>
  </r>
  <r>
    <n v="2016"/>
    <s v="SUB"/>
    <s v="Coal"/>
    <n v="115"/>
    <n v="16.87"/>
    <n v="1940.0500000000002"/>
    <n v="0.28999999999999998"/>
    <n v="5.6"/>
    <n v="644"/>
    <x v="0"/>
  </r>
  <r>
    <n v="2016"/>
    <s v="SUB"/>
    <s v="Coal"/>
    <n v="32593"/>
    <n v="17.510000000000002"/>
    <n v="570703.43000000005"/>
    <n v="0.19"/>
    <n v="4.5"/>
    <n v="146668.5"/>
    <x v="0"/>
  </r>
  <r>
    <n v="2016"/>
    <s v="SUB"/>
    <s v="Coal"/>
    <n v="32664"/>
    <n v="16.77"/>
    <n v="547775.28"/>
    <n v="0.31"/>
    <n v="6"/>
    <n v="195984"/>
    <x v="0"/>
  </r>
  <r>
    <n v="2016"/>
    <s v="SUB"/>
    <s v="Coal"/>
    <n v="32734"/>
    <n v="17.23"/>
    <n v="564006.82000000007"/>
    <n v="0.25"/>
    <n v="4.3"/>
    <n v="140756.19999999998"/>
    <x v="0"/>
  </r>
  <r>
    <n v="2016"/>
    <s v="SUB"/>
    <s v="Coal"/>
    <n v="49043"/>
    <n v="17.239999999999998"/>
    <n v="845501.32"/>
    <n v="0.24"/>
    <n v="4.0999999999999996"/>
    <n v="201076.3"/>
    <x v="0"/>
  </r>
  <r>
    <n v="2016"/>
    <s v="SUB"/>
    <s v="Coal"/>
    <n v="49146"/>
    <n v="17.239999999999998"/>
    <n v="847277.03999999992"/>
    <n v="0.22"/>
    <n v="4"/>
    <n v="196584"/>
    <x v="0"/>
  </r>
  <r>
    <n v="2016"/>
    <s v="SUB"/>
    <s v="Coal"/>
    <n v="16325"/>
    <n v="16.850000000000001"/>
    <n v="275076.25"/>
    <n v="0.41"/>
    <n v="5.0999999999999996"/>
    <n v="83257.5"/>
    <x v="0"/>
  </r>
  <r>
    <n v="2016"/>
    <s v="SUB"/>
    <s v="Coal"/>
    <n v="83573"/>
    <n v="17.998000000000001"/>
    <n v="1504146.8540000001"/>
    <n v="0.26"/>
    <n v="5.0999999999999996"/>
    <n v="426222.3"/>
    <x v="0"/>
  </r>
  <r>
    <n v="2016"/>
    <s v="SUB"/>
    <s v="Coal"/>
    <n v="11795"/>
    <n v="17.98"/>
    <n v="212074.1"/>
    <n v="0.28000000000000003"/>
    <n v="5.0999999999999996"/>
    <n v="60154.499999999993"/>
    <x v="0"/>
  </r>
  <r>
    <n v="2016"/>
    <s v="BIT"/>
    <s v="Coal"/>
    <n v="9653"/>
    <n v="24.547999999999998"/>
    <n v="236961.84399999998"/>
    <n v="2.64"/>
    <n v="9.8000000000000007"/>
    <n v="94599.400000000009"/>
    <x v="0"/>
  </r>
  <r>
    <n v="2016"/>
    <s v="BIT"/>
    <s v="Coal"/>
    <n v="22248"/>
    <n v="22.951000000000001"/>
    <n v="510613.848"/>
    <n v="1.32"/>
    <n v="6.4"/>
    <n v="142387.20000000001"/>
    <x v="0"/>
  </r>
  <r>
    <n v="2016"/>
    <s v="BIT"/>
    <s v="Coal"/>
    <n v="43983"/>
    <n v="23.145"/>
    <n v="1017986.535"/>
    <n v="3.54"/>
    <n v="7.5"/>
    <n v="329872.5"/>
    <x v="0"/>
  </r>
  <r>
    <n v="2016"/>
    <s v="BIT"/>
    <s v="Coal"/>
    <n v="43382"/>
    <n v="22.466000000000001"/>
    <n v="974620.0120000001"/>
    <n v="3.17"/>
    <n v="10.8"/>
    <n v="468525.60000000003"/>
    <x v="0"/>
  </r>
  <r>
    <n v="2016"/>
    <s v="BIT"/>
    <s v="Coal"/>
    <n v="35354"/>
    <n v="22.474"/>
    <n v="794545.79599999997"/>
    <n v="3.14"/>
    <n v="11.1"/>
    <n v="392429.39999999997"/>
    <x v="0"/>
  </r>
  <r>
    <n v="2016"/>
    <s v="BIT"/>
    <s v="Coal"/>
    <n v="27178"/>
    <n v="22.44"/>
    <n v="609874.32000000007"/>
    <n v="3.15"/>
    <n v="11.1"/>
    <n v="301675.8"/>
    <x v="0"/>
  </r>
  <r>
    <n v="2016"/>
    <s v="BIT"/>
    <s v="Coal"/>
    <n v="11643"/>
    <n v="25.181000000000001"/>
    <n v="293182.38300000003"/>
    <n v="3.71"/>
    <n v="9.1999999999999993"/>
    <n v="107115.59999999999"/>
    <x v="0"/>
  </r>
  <r>
    <n v="2016"/>
    <s v="BIT"/>
    <s v="Coal"/>
    <n v="62872"/>
    <n v="22.146999999999998"/>
    <n v="1392426.1839999999"/>
    <n v="3.07"/>
    <n v="8.8000000000000007"/>
    <n v="553273.60000000009"/>
    <x v="0"/>
  </r>
  <r>
    <n v="2016"/>
    <s v="BIT"/>
    <s v="Coal"/>
    <n v="56018"/>
    <n v="22.600999999999999"/>
    <n v="1266062.818"/>
    <n v="3.29"/>
    <n v="10.7"/>
    <n v="599392.6"/>
    <x v="0"/>
  </r>
  <r>
    <n v="2016"/>
    <s v="BIT"/>
    <s v="Coal"/>
    <n v="6432"/>
    <n v="22.423999999999999"/>
    <n v="144231.16800000001"/>
    <n v="3.12"/>
    <n v="11"/>
    <n v="70752"/>
    <x v="0"/>
  </r>
  <r>
    <n v="2016"/>
    <s v="BIT"/>
    <s v="Coal"/>
    <n v="49712"/>
    <n v="22.701000000000001"/>
    <n v="1128512.112"/>
    <n v="2.54"/>
    <n v="8.1999999999999993"/>
    <n v="407638.39999999997"/>
    <x v="0"/>
  </r>
  <r>
    <n v="2016"/>
    <s v="BIT"/>
    <s v="Coal"/>
    <n v="25361"/>
    <n v="23.071999999999999"/>
    <n v="585128.99199999997"/>
    <n v="2.98"/>
    <n v="8"/>
    <n v="202888"/>
    <x v="0"/>
  </r>
  <r>
    <n v="2016"/>
    <s v="BIT"/>
    <s v="Coal"/>
    <n v="35216"/>
    <n v="23.521999999999998"/>
    <n v="828350.75199999998"/>
    <n v="2.5299999999999998"/>
    <n v="9"/>
    <n v="316944"/>
    <x v="0"/>
  </r>
  <r>
    <n v="2016"/>
    <s v="BIT"/>
    <s v="Coal"/>
    <n v="36223"/>
    <n v="23.03"/>
    <n v="834215.69000000006"/>
    <n v="3"/>
    <n v="8"/>
    <n v="289784"/>
    <x v="0"/>
  </r>
  <r>
    <n v="2016"/>
    <s v="BIT"/>
    <s v="Coal"/>
    <n v="49562"/>
    <n v="23.722000000000001"/>
    <n v="1175709.764"/>
    <n v="2.5099999999999998"/>
    <n v="8.4"/>
    <n v="416320.80000000005"/>
    <x v="0"/>
  </r>
  <r>
    <n v="2016"/>
    <s v="BIT"/>
    <s v="Coal"/>
    <n v="6155"/>
    <n v="20.88"/>
    <n v="128516.4"/>
    <n v="1.07"/>
    <n v="19.3"/>
    <n v="118791.5"/>
    <x v="0"/>
  </r>
  <r>
    <n v="2016"/>
    <s v="BIT"/>
    <s v="Coal"/>
    <n v="1571"/>
    <n v="19.344000000000001"/>
    <n v="30389.424000000003"/>
    <n v="0.96"/>
    <n v="22.1"/>
    <n v="34719.100000000006"/>
    <x v="0"/>
  </r>
  <r>
    <n v="2016"/>
    <s v="BIT"/>
    <s v="Coal"/>
    <n v="1582"/>
    <n v="22.893999999999998"/>
    <n v="36218.307999999997"/>
    <n v="0.92"/>
    <n v="17.8"/>
    <n v="28159.600000000002"/>
    <x v="0"/>
  </r>
  <r>
    <n v="2016"/>
    <s v="BIT"/>
    <s v="Coal"/>
    <n v="1645"/>
    <n v="20.47"/>
    <n v="33673.15"/>
    <n v="0.77"/>
    <n v="23.5"/>
    <n v="38657.5"/>
    <x v="0"/>
  </r>
  <r>
    <n v="2016"/>
    <s v="BIT"/>
    <s v="Coal"/>
    <n v="232392"/>
    <n v="24.116"/>
    <n v="5604365.4720000001"/>
    <n v="3.55"/>
    <n v="10.199999999999999"/>
    <n v="2370398.4"/>
    <x v="0"/>
  </r>
  <r>
    <n v="2016"/>
    <s v="BIT"/>
    <s v="Coal"/>
    <n v="29881"/>
    <n v="22.579000000000001"/>
    <n v="674683.09900000005"/>
    <n v="2.91"/>
    <n v="9.4"/>
    <n v="280881.40000000002"/>
    <x v="0"/>
  </r>
  <r>
    <n v="2016"/>
    <s v="BIT"/>
    <s v="Coal"/>
    <n v="9981"/>
    <n v="22.166"/>
    <n v="221238.84599999999"/>
    <n v="2.2799999999999998"/>
    <n v="10.5"/>
    <n v="104800.5"/>
    <x v="0"/>
  </r>
  <r>
    <n v="2016"/>
    <s v="BIT"/>
    <s v="Coal"/>
    <n v="3224"/>
    <n v="22.867000000000001"/>
    <n v="73723.207999999999"/>
    <n v="3.42"/>
    <n v="11.6"/>
    <n v="37398.400000000001"/>
    <x v="0"/>
  </r>
  <r>
    <n v="2016"/>
    <s v="BIT"/>
    <s v="Coal"/>
    <n v="6403"/>
    <n v="23.835000000000001"/>
    <n v="152615.505"/>
    <n v="2.58"/>
    <n v="8.4"/>
    <n v="53785.200000000004"/>
    <x v="0"/>
  </r>
  <r>
    <n v="2016"/>
    <s v="BIT"/>
    <s v="Coal"/>
    <n v="13009"/>
    <n v="23.667000000000002"/>
    <n v="307884.00300000003"/>
    <n v="2.48"/>
    <n v="8.1999999999999993"/>
    <n v="106673.79999999999"/>
    <x v="0"/>
  </r>
  <r>
    <n v="2016"/>
    <s v="BIT"/>
    <s v="Coal"/>
    <n v="22213"/>
    <n v="21.957999999999998"/>
    <n v="487753.05399999995"/>
    <n v="3.19"/>
    <n v="10.5"/>
    <n v="233236.5"/>
    <x v="0"/>
  </r>
  <r>
    <n v="2016"/>
    <s v="BIT"/>
    <s v="Coal"/>
    <n v="27955"/>
    <n v="23.632000000000001"/>
    <n v="660632.56000000006"/>
    <n v="2.88"/>
    <n v="9.1"/>
    <n v="254390.5"/>
    <x v="0"/>
  </r>
  <r>
    <n v="2016"/>
    <s v="BIT"/>
    <s v="Coal"/>
    <n v="23222"/>
    <n v="22.292000000000002"/>
    <n v="517664.82400000002"/>
    <n v="3.98"/>
    <n v="10.1"/>
    <n v="234542.19999999998"/>
    <x v="0"/>
  </r>
  <r>
    <n v="2016"/>
    <s v="BIT"/>
    <s v="Coal"/>
    <n v="12294"/>
    <n v="23.288"/>
    <n v="286302.67200000002"/>
    <n v="2.79"/>
    <n v="6.6"/>
    <n v="81140.399999999994"/>
    <x v="0"/>
  </r>
  <r>
    <n v="2016"/>
    <s v="BIT"/>
    <s v="Coal"/>
    <n v="34624"/>
    <n v="23.594000000000001"/>
    <n v="816918.65600000008"/>
    <n v="2.73"/>
    <n v="8.6999999999999993"/>
    <n v="301228.79999999999"/>
    <x v="0"/>
  </r>
  <r>
    <n v="2016"/>
    <s v="BIT"/>
    <s v="Coal"/>
    <n v="14236"/>
    <n v="23.271999999999998"/>
    <n v="331300.19199999998"/>
    <n v="2.69"/>
    <n v="8.4"/>
    <n v="119582.40000000001"/>
    <x v="0"/>
  </r>
  <r>
    <n v="2016"/>
    <s v="BIT"/>
    <s v="Coal"/>
    <n v="219328"/>
    <n v="23.262"/>
    <n v="5102007.9359999998"/>
    <n v="2.86"/>
    <n v="8.1"/>
    <n v="1776556.7999999998"/>
    <x v="0"/>
  </r>
  <r>
    <n v="2016"/>
    <s v="SUB"/>
    <s v="Coal"/>
    <n v="127144"/>
    <n v="18.045999999999999"/>
    <n v="2294440.6239999998"/>
    <n v="0.2"/>
    <n v="4.8"/>
    <n v="610291.19999999995"/>
    <x v="0"/>
  </r>
  <r>
    <n v="2016"/>
    <s v="SUB"/>
    <s v="Coal"/>
    <n v="95523"/>
    <n v="17.771999999999998"/>
    <n v="1697634.7559999998"/>
    <n v="0.33"/>
    <n v="5.3"/>
    <n v="506271.89999999997"/>
    <x v="0"/>
  </r>
  <r>
    <n v="2016"/>
    <s v="BIT"/>
    <s v="Coal"/>
    <n v="30223"/>
    <n v="24.15"/>
    <n v="729885.45"/>
    <n v="3.47"/>
    <n v="10.1"/>
    <n v="305252.3"/>
    <x v="0"/>
  </r>
  <r>
    <n v="2016"/>
    <s v="BIT"/>
    <s v="Coal"/>
    <n v="22044"/>
    <n v="24.15"/>
    <n v="532362.6"/>
    <n v="3.55"/>
    <n v="10.1"/>
    <n v="222644.4"/>
    <x v="0"/>
  </r>
  <r>
    <n v="2016"/>
    <s v="BIT"/>
    <s v="Coal"/>
    <n v="11838"/>
    <n v="23.53"/>
    <n v="278548.14"/>
    <n v="1.61"/>
    <n v="10.7"/>
    <n v="126666.59999999999"/>
    <x v="0"/>
  </r>
  <r>
    <n v="2016"/>
    <s v="BIT"/>
    <s v="Coal"/>
    <n v="22071"/>
    <n v="23.28"/>
    <n v="513812.88"/>
    <n v="1.52"/>
    <n v="12.1"/>
    <n v="267059.09999999998"/>
    <x v="0"/>
  </r>
  <r>
    <n v="2016"/>
    <s v="SUB"/>
    <s v="Coal"/>
    <n v="15202"/>
    <n v="16.77"/>
    <n v="254937.53999999998"/>
    <n v="0.28999999999999998"/>
    <n v="6.1"/>
    <n v="92732.2"/>
    <x v="0"/>
  </r>
  <r>
    <n v="2016"/>
    <s v="SUB"/>
    <s v="Coal"/>
    <n v="30032"/>
    <n v="17.97"/>
    <n v="539675.03999999992"/>
    <n v="0.23"/>
    <n v="5.4"/>
    <n v="162172.80000000002"/>
    <x v="0"/>
  </r>
  <r>
    <n v="2016"/>
    <s v="SUB"/>
    <s v="Coal"/>
    <n v="45486"/>
    <n v="16.89"/>
    <n v="768258.54"/>
    <n v="0.3"/>
    <n v="5.7"/>
    <n v="259270.2"/>
    <x v="0"/>
  </r>
  <r>
    <n v="2016"/>
    <s v="SUB"/>
    <s v="Coal"/>
    <n v="30316"/>
    <n v="16.600000000000001"/>
    <n v="503245.60000000003"/>
    <n v="0.28999999999999998"/>
    <n v="5.9"/>
    <n v="178864.40000000002"/>
    <x v="0"/>
  </r>
  <r>
    <n v="2016"/>
    <s v="SUB"/>
    <s v="Coal"/>
    <n v="346"/>
    <n v="17.600000000000001"/>
    <n v="6089.6"/>
    <n v="0.2"/>
    <n v="4.5999999999999996"/>
    <n v="1591.6"/>
    <x v="0"/>
  </r>
  <r>
    <n v="2016"/>
    <s v="BIT"/>
    <s v="Coal"/>
    <n v="10488"/>
    <n v="24.5"/>
    <n v="256956"/>
    <n v="0.95"/>
    <n v="11.3"/>
    <n v="118514.40000000001"/>
    <x v="0"/>
  </r>
  <r>
    <n v="2016"/>
    <s v="BIT"/>
    <s v="Coal"/>
    <n v="11732"/>
    <n v="25.21"/>
    <n v="295763.72000000003"/>
    <n v="0.79"/>
    <n v="10.6"/>
    <n v="124359.2"/>
    <x v="0"/>
  </r>
  <r>
    <n v="2016"/>
    <s v="BIT"/>
    <s v="Coal"/>
    <n v="13392"/>
    <n v="26.05"/>
    <n v="348861.60000000003"/>
    <n v="1.63"/>
    <n v="7.6"/>
    <n v="101779.2"/>
    <x v="0"/>
  </r>
  <r>
    <n v="2016"/>
    <s v="BIT"/>
    <s v="Coal"/>
    <n v="57745"/>
    <n v="26.02"/>
    <n v="1502524.9"/>
    <n v="2.65"/>
    <n v="7.5"/>
    <n v="433087.5"/>
    <x v="0"/>
  </r>
  <r>
    <n v="2016"/>
    <s v="BIT"/>
    <s v="Coal"/>
    <n v="13386"/>
    <n v="26.23"/>
    <n v="351114.78"/>
    <n v="2.59"/>
    <n v="7.6"/>
    <n v="101733.59999999999"/>
    <x v="0"/>
  </r>
  <r>
    <n v="2016"/>
    <s v="BIT"/>
    <s v="Coal"/>
    <n v="65837"/>
    <n v="21.31"/>
    <n v="1402986.47"/>
    <n v="0.55000000000000004"/>
    <n v="7.7"/>
    <n v="506944.9"/>
    <x v="0"/>
  </r>
  <r>
    <n v="2016"/>
    <s v="BIT"/>
    <s v="Coal"/>
    <n v="39605"/>
    <n v="23.8"/>
    <n v="942599"/>
    <n v="0.81"/>
    <n v="11.7"/>
    <n v="463378.5"/>
    <x v="0"/>
  </r>
  <r>
    <n v="2016"/>
    <s v="SUB"/>
    <s v="Coal"/>
    <n v="23910"/>
    <n v="17.925000000000001"/>
    <n v="428586.75"/>
    <n v="0.27"/>
    <n v="4.4000000000000004"/>
    <n v="105204.00000000001"/>
    <x v="0"/>
  </r>
  <r>
    <n v="2016"/>
    <s v="SUB"/>
    <s v="Coal"/>
    <n v="15790"/>
    <n v="18.007999999999999"/>
    <n v="284346.32"/>
    <n v="0.26"/>
    <n v="5.4"/>
    <n v="85266"/>
    <x v="0"/>
  </r>
  <r>
    <n v="2016"/>
    <s v="SUB"/>
    <s v="Coal"/>
    <n v="12003"/>
    <n v="17.936"/>
    <n v="215285.80799999999"/>
    <n v="0.19"/>
    <n v="5.2"/>
    <n v="62415.6"/>
    <x v="0"/>
  </r>
  <r>
    <n v="2016"/>
    <s v="SUB"/>
    <s v="Coal"/>
    <n v="4022"/>
    <n v="18.084"/>
    <n v="72733.847999999998"/>
    <n v="0.25"/>
    <n v="4.9000000000000004"/>
    <n v="19707.800000000003"/>
    <x v="0"/>
  </r>
  <r>
    <n v="2016"/>
    <s v="SUB"/>
    <s v="Coal"/>
    <n v="3299"/>
    <n v="18.027999999999999"/>
    <n v="59474.371999999996"/>
    <n v="0.35"/>
    <n v="4.7"/>
    <n v="15505.300000000001"/>
    <x v="0"/>
  </r>
  <r>
    <n v="2016"/>
    <s v="SUB"/>
    <s v="Coal"/>
    <n v="244"/>
    <n v="17.754000000000001"/>
    <n v="4331.9760000000006"/>
    <n v="0.28999999999999998"/>
    <n v="5"/>
    <n v="1220"/>
    <x v="0"/>
  </r>
  <r>
    <n v="2016"/>
    <s v="SUB"/>
    <s v="Coal"/>
    <n v="121"/>
    <n v="17.748000000000001"/>
    <n v="2147.5080000000003"/>
    <n v="0.26"/>
    <n v="6.1"/>
    <n v="738.09999999999991"/>
    <x v="0"/>
  </r>
  <r>
    <n v="2016"/>
    <s v="SUB"/>
    <s v="Coal"/>
    <n v="95246"/>
    <n v="17.652000000000001"/>
    <n v="1681282.392"/>
    <n v="0.24"/>
    <n v="5.4"/>
    <n v="514328.4"/>
    <x v="0"/>
  </r>
  <r>
    <n v="2016"/>
    <s v="SUB"/>
    <s v="Coal"/>
    <n v="78840"/>
    <n v="17.63"/>
    <n v="1389949.2"/>
    <n v="0.17"/>
    <n v="4.7"/>
    <n v="370548"/>
    <x v="0"/>
  </r>
  <r>
    <n v="2016"/>
    <s v="SUB"/>
    <s v="Coal"/>
    <n v="15852"/>
    <n v="17.812000000000001"/>
    <n v="282355.82400000002"/>
    <n v="0.26"/>
    <n v="6.1"/>
    <n v="96697.2"/>
    <x v="0"/>
  </r>
  <r>
    <n v="2016"/>
    <s v="SUB"/>
    <s v="Coal"/>
    <n v="31516"/>
    <n v="17.832000000000001"/>
    <n v="561993.31200000003"/>
    <n v="0.23"/>
    <n v="5.4"/>
    <n v="170186.40000000002"/>
    <x v="0"/>
  </r>
  <r>
    <n v="2016"/>
    <s v="SUB"/>
    <s v="Coal"/>
    <n v="31612"/>
    <n v="17.989000000000001"/>
    <n v="568668.26800000004"/>
    <n v="0.3"/>
    <n v="4.5999999999999996"/>
    <n v="145415.19999999998"/>
    <x v="0"/>
  </r>
  <r>
    <n v="2016"/>
    <s v="SUB"/>
    <s v="Coal"/>
    <n v="111369"/>
    <n v="17.699000000000002"/>
    <n v="1971119.9310000001"/>
    <n v="0.24"/>
    <n v="5.5"/>
    <n v="612529.5"/>
    <x v="0"/>
  </r>
  <r>
    <n v="2016"/>
    <s v="SUB"/>
    <s v="Coal"/>
    <n v="23577"/>
    <n v="17.928000000000001"/>
    <n v="422688.45600000001"/>
    <n v="0.37"/>
    <n v="4.7"/>
    <n v="110811.90000000001"/>
    <x v="0"/>
  </r>
  <r>
    <n v="2016"/>
    <s v="SUB"/>
    <s v="Coal"/>
    <n v="12562"/>
    <n v="18.027999999999999"/>
    <n v="226467.73599999998"/>
    <n v="0.35"/>
    <n v="4.7"/>
    <n v="59041.4"/>
    <x v="0"/>
  </r>
  <r>
    <n v="2016"/>
    <s v="SUB"/>
    <s v="Coal"/>
    <n v="3928"/>
    <n v="17.936"/>
    <n v="70452.607999999993"/>
    <n v="0.19"/>
    <n v="5.2"/>
    <n v="20425.600000000002"/>
    <x v="0"/>
  </r>
  <r>
    <n v="2016"/>
    <s v="SUB"/>
    <s v="Coal"/>
    <n v="11700"/>
    <n v="18.084"/>
    <n v="211582.8"/>
    <n v="0.25"/>
    <n v="4.9000000000000004"/>
    <n v="57330.000000000007"/>
    <x v="0"/>
  </r>
  <r>
    <n v="2016"/>
    <s v="BIT"/>
    <s v="Coal"/>
    <n v="275"/>
    <n v="22.603999999999999"/>
    <n v="6216.0999999999995"/>
    <n v="0.54"/>
    <n v="7.3"/>
    <n v="2007.5"/>
    <x v="0"/>
  </r>
  <r>
    <n v="2016"/>
    <s v="BIT"/>
    <s v="Coal"/>
    <n v="77767"/>
    <n v="26.015000000000001"/>
    <n v="2023108.5050000001"/>
    <n v="2.5"/>
    <n v="7.5"/>
    <n v="583252.5"/>
    <x v="0"/>
  </r>
  <r>
    <n v="2016"/>
    <s v="BIT"/>
    <s v="Coal"/>
    <n v="61420"/>
    <n v="26.064"/>
    <n v="1600850.88"/>
    <n v="2.5299999999999998"/>
    <n v="7.6"/>
    <n v="466792"/>
    <x v="0"/>
  </r>
  <r>
    <n v="2016"/>
    <s v="BIT"/>
    <s v="Coal"/>
    <n v="15542"/>
    <n v="26.015999999999998"/>
    <n v="404340.67199999996"/>
    <n v="2.81"/>
    <n v="7.6"/>
    <n v="118119.2"/>
    <x v="0"/>
  </r>
  <r>
    <n v="2016"/>
    <s v="SUB"/>
    <s v="Coal"/>
    <n v="31485"/>
    <n v="17.8"/>
    <n v="560433"/>
    <n v="0.32"/>
    <n v="5.0999999999999996"/>
    <n v="160573.5"/>
    <x v="0"/>
  </r>
  <r>
    <n v="2016"/>
    <s v="SUB"/>
    <s v="Coal"/>
    <n v="30205"/>
    <n v="17.7"/>
    <n v="534628.5"/>
    <n v="0.19"/>
    <n v="4.3"/>
    <n v="129881.5"/>
    <x v="0"/>
  </r>
  <r>
    <n v="2016"/>
    <s v="SUB"/>
    <s v="Coal"/>
    <n v="15744"/>
    <n v="17.899999999999999"/>
    <n v="281817.59999999998"/>
    <n v="0.23"/>
    <n v="4.3"/>
    <n v="67699.199999999997"/>
    <x v="0"/>
  </r>
  <r>
    <n v="2016"/>
    <s v="SUB"/>
    <s v="Coal"/>
    <n v="31511"/>
    <n v="17.600000000000001"/>
    <n v="554593.60000000009"/>
    <n v="0.18"/>
    <n v="4.5999999999999996"/>
    <n v="144950.59999999998"/>
    <x v="0"/>
  </r>
  <r>
    <n v="2016"/>
    <s v="SUB"/>
    <s v="Coal"/>
    <n v="77680"/>
    <n v="17.637"/>
    <n v="1370042.1600000001"/>
    <n v="0.19"/>
    <n v="4.5"/>
    <n v="349560"/>
    <x v="0"/>
  </r>
  <r>
    <n v="2016"/>
    <s v="SUB"/>
    <s v="Coal"/>
    <n v="94472"/>
    <n v="17.7"/>
    <n v="1672154.4"/>
    <n v="0.23"/>
    <n v="5.5"/>
    <n v="519596"/>
    <x v="0"/>
  </r>
  <r>
    <n v="2016"/>
    <s v="SUB"/>
    <s v="Coal"/>
    <n v="93346"/>
    <n v="17.75"/>
    <n v="1656891.5"/>
    <n v="0.31"/>
    <n v="4.9000000000000004"/>
    <n v="457395.4"/>
    <x v="0"/>
  </r>
  <r>
    <n v="2016"/>
    <s v="SUB"/>
    <s v="Coal"/>
    <n v="30194"/>
    <n v="17.600000000000001"/>
    <n v="531414.4"/>
    <n v="0.18"/>
    <n v="4.7"/>
    <n v="141911.80000000002"/>
    <x v="0"/>
  </r>
  <r>
    <n v="2016"/>
    <s v="SUB"/>
    <s v="Coal"/>
    <n v="14361"/>
    <n v="17.899999999999999"/>
    <n v="257061.89999999997"/>
    <n v="0.19"/>
    <n v="5.2"/>
    <n v="74677.2"/>
    <x v="0"/>
  </r>
  <r>
    <n v="2016"/>
    <s v="SUB"/>
    <s v="Coal"/>
    <n v="15177"/>
    <n v="17.600000000000001"/>
    <n v="267115.2"/>
    <n v="0.24"/>
    <n v="5.8"/>
    <n v="88026.599999999991"/>
    <x v="0"/>
  </r>
  <r>
    <n v="2016"/>
    <s v="SUB"/>
    <s v="Coal"/>
    <n v="14513"/>
    <n v="17.5"/>
    <n v="253977.5"/>
    <n v="0.22"/>
    <n v="6.1"/>
    <n v="88529.299999999988"/>
    <x v="0"/>
  </r>
  <r>
    <n v="2016"/>
    <s v="SUB"/>
    <s v="Coal"/>
    <n v="14574"/>
    <n v="17.986000000000001"/>
    <n v="262127.96400000001"/>
    <n v="0.23"/>
    <n v="5"/>
    <n v="72870"/>
    <x v="0"/>
  </r>
  <r>
    <n v="2016"/>
    <s v="SUB"/>
    <s v="Coal"/>
    <n v="14826"/>
    <n v="17.61"/>
    <n v="261085.86"/>
    <n v="0.18"/>
    <n v="5"/>
    <n v="74130"/>
    <x v="0"/>
  </r>
  <r>
    <n v="2016"/>
    <s v="SUB"/>
    <s v="Coal"/>
    <n v="29362"/>
    <n v="18.88"/>
    <n v="554354.55999999994"/>
    <n v="0.37"/>
    <n v="4.4000000000000004"/>
    <n v="129192.80000000002"/>
    <x v="0"/>
  </r>
  <r>
    <n v="2016"/>
    <s v="SUB"/>
    <s v="Coal"/>
    <n v="59031"/>
    <n v="19.07"/>
    <n v="1125721.17"/>
    <n v="0.38"/>
    <n v="4.5999999999999996"/>
    <n v="271542.59999999998"/>
    <x v="0"/>
  </r>
  <r>
    <n v="2016"/>
    <s v="SUB"/>
    <s v="Coal"/>
    <n v="193397"/>
    <n v="17.93"/>
    <n v="3467608.21"/>
    <n v="0.26"/>
    <n v="5"/>
    <n v="966985"/>
    <x v="0"/>
  </r>
  <r>
    <n v="2016"/>
    <s v="SUB"/>
    <s v="Coal"/>
    <n v="44973"/>
    <n v="17.77"/>
    <n v="799170.21"/>
    <n v="0.23"/>
    <n v="5.7"/>
    <n v="256346.1"/>
    <x v="0"/>
  </r>
  <r>
    <n v="2016"/>
    <s v="SUB"/>
    <s v="Coal"/>
    <n v="12438"/>
    <n v="17.75"/>
    <n v="220774.5"/>
    <n v="0.18"/>
    <n v="4.4000000000000004"/>
    <n v="54727.200000000004"/>
    <x v="0"/>
  </r>
  <r>
    <n v="2016"/>
    <s v="SUB"/>
    <s v="Coal"/>
    <n v="37613"/>
    <n v="18.239999999999998"/>
    <n v="686061.12"/>
    <n v="0.21"/>
    <n v="4.5999999999999996"/>
    <n v="173019.8"/>
    <x v="0"/>
  </r>
  <r>
    <n v="2016"/>
    <s v="SUB"/>
    <s v="Coal"/>
    <n v="12578"/>
    <n v="18.18"/>
    <n v="228668.04"/>
    <n v="0.18"/>
    <n v="4"/>
    <n v="50312"/>
    <x v="0"/>
  </r>
  <r>
    <n v="2016"/>
    <s v="SUB"/>
    <s v="Coal"/>
    <n v="45774"/>
    <n v="18.03"/>
    <n v="825305.22000000009"/>
    <n v="0.25"/>
    <n v="4.7"/>
    <n v="215137.80000000002"/>
    <x v="0"/>
  </r>
  <r>
    <n v="2016"/>
    <s v="SUB"/>
    <s v="Coal"/>
    <n v="30268"/>
    <n v="17.48"/>
    <n v="529084.64"/>
    <n v="0.18"/>
    <n v="4.5999999999999996"/>
    <n v="139232.79999999999"/>
    <x v="0"/>
  </r>
  <r>
    <n v="2016"/>
    <s v="SUB"/>
    <s v="Coal"/>
    <n v="16073"/>
    <n v="17.29"/>
    <n v="277902.17"/>
    <n v="0.22"/>
    <n v="3.7"/>
    <n v="59470.100000000006"/>
    <x v="0"/>
  </r>
  <r>
    <n v="2016"/>
    <s v="SUB"/>
    <s v="Coal"/>
    <n v="15988"/>
    <n v="17.3"/>
    <n v="276592.40000000002"/>
    <n v="0.41"/>
    <n v="6.7"/>
    <n v="107119.6"/>
    <x v="0"/>
  </r>
  <r>
    <n v="2016"/>
    <s v="SUB"/>
    <s v="Coal"/>
    <n v="162593"/>
    <n v="17.920000000000002"/>
    <n v="2913666.56"/>
    <n v="0.21"/>
    <n v="5.6"/>
    <n v="910520.79999999993"/>
    <x v="0"/>
  </r>
  <r>
    <n v="2016"/>
    <s v="SUB"/>
    <s v="Coal"/>
    <n v="77776"/>
    <n v="17.649999999999999"/>
    <n v="1372746.4"/>
    <n v="0.23"/>
    <n v="5.5"/>
    <n v="427768"/>
    <x v="0"/>
  </r>
  <r>
    <n v="2016"/>
    <s v="SUB"/>
    <s v="Coal"/>
    <n v="39071"/>
    <n v="17.7"/>
    <n v="691556.7"/>
    <n v="0.24"/>
    <n v="5.4"/>
    <n v="210983.40000000002"/>
    <x v="0"/>
  </r>
  <r>
    <n v="2016"/>
    <s v="SUB"/>
    <s v="Coal"/>
    <n v="12869"/>
    <n v="18.21"/>
    <n v="234344.49000000002"/>
    <n v="0.19"/>
    <n v="4.5"/>
    <n v="57910.5"/>
    <x v="0"/>
  </r>
  <r>
    <n v="2016"/>
    <s v="SUB"/>
    <s v="Coal"/>
    <n v="428330"/>
    <n v="17.579999999999998"/>
    <n v="7530041.3999999994"/>
    <n v="0.18"/>
    <n v="4.5"/>
    <n v="1927485"/>
    <x v="0"/>
  </r>
  <r>
    <n v="2016"/>
    <s v="SUB"/>
    <s v="Coal"/>
    <n v="192063"/>
    <n v="17.579999999999998"/>
    <n v="3376467.5399999996"/>
    <n v="0.18"/>
    <n v="4.5"/>
    <n v="864283.5"/>
    <x v="0"/>
  </r>
  <r>
    <n v="2016"/>
    <s v="SUB"/>
    <s v="Coal"/>
    <n v="79101"/>
    <n v="17.13"/>
    <n v="1355000.13"/>
    <n v="0.25"/>
    <n v="4.7"/>
    <n v="371774.7"/>
    <x v="0"/>
  </r>
  <r>
    <n v="2016"/>
    <s v="SUB"/>
    <s v="Coal"/>
    <n v="31799"/>
    <n v="17.739999999999998"/>
    <n v="564114.25999999989"/>
    <n v="0.24"/>
    <n v="5.7"/>
    <n v="181254.30000000002"/>
    <x v="0"/>
  </r>
  <r>
    <n v="2016"/>
    <s v="SUB"/>
    <s v="Coal"/>
    <n v="15884"/>
    <n v="17.670000000000002"/>
    <n v="280670.28000000003"/>
    <n v="0.18"/>
    <n v="4.5999999999999996"/>
    <n v="73066.399999999994"/>
    <x v="0"/>
  </r>
  <r>
    <n v="2016"/>
    <s v="SUB"/>
    <s v="Coal"/>
    <n v="62719"/>
    <n v="17.14"/>
    <n v="1075003.6600000001"/>
    <n v="0.27"/>
    <n v="4.7"/>
    <n v="294779.3"/>
    <x v="0"/>
  </r>
  <r>
    <n v="2016"/>
    <s v="BIT"/>
    <s v="Coal"/>
    <n v="20127"/>
    <n v="22.53"/>
    <n v="453461.31"/>
    <n v="3.21"/>
    <n v="9"/>
    <n v="181143"/>
    <x v="0"/>
  </r>
  <r>
    <n v="2016"/>
    <s v="SUB"/>
    <s v="Coal"/>
    <n v="79233"/>
    <n v="17.649999999999999"/>
    <n v="1398462.45"/>
    <n v="0.18"/>
    <n v="4.5999999999999996"/>
    <n v="364471.8"/>
    <x v="0"/>
  </r>
  <r>
    <n v="2016"/>
    <s v="SUB"/>
    <s v="Coal"/>
    <n v="142652"/>
    <n v="17.600000000000001"/>
    <n v="2510675.2000000002"/>
    <n v="0.18"/>
    <n v="4.4000000000000004"/>
    <n v="627668.80000000005"/>
    <x v="0"/>
  </r>
  <r>
    <n v="2016"/>
    <s v="SUB"/>
    <s v="Coal"/>
    <n v="310695"/>
    <n v="17.626999999999999"/>
    <n v="5476620.7649999997"/>
    <n v="0.18"/>
    <n v="4.4000000000000004"/>
    <n v="1367058"/>
    <x v="0"/>
  </r>
  <r>
    <n v="2016"/>
    <s v="SUB"/>
    <s v="Coal"/>
    <n v="452307"/>
    <n v="17.63"/>
    <n v="7974172.4099999992"/>
    <n v="0.18"/>
    <n v="4.5999999999999996"/>
    <n v="2080612.2"/>
    <x v="0"/>
  </r>
  <r>
    <n v="2016"/>
    <s v="SUB"/>
    <s v="Coal"/>
    <n v="44059"/>
    <n v="17.309999999999999"/>
    <n v="762661.28999999992"/>
    <n v="0.21"/>
    <n v="4"/>
    <n v="176236"/>
    <x v="0"/>
  </r>
  <r>
    <n v="2016"/>
    <s v="SUB"/>
    <s v="Coal"/>
    <n v="157373"/>
    <n v="16.89"/>
    <n v="2658029.9700000002"/>
    <n v="0.37"/>
    <n v="5.5"/>
    <n v="865551.5"/>
    <x v="0"/>
  </r>
  <r>
    <n v="2016"/>
    <s v="SUB"/>
    <s v="Coal"/>
    <n v="267459"/>
    <n v="17.516999999999999"/>
    <n v="4685079.3030000003"/>
    <n v="0.8"/>
    <n v="22.4"/>
    <n v="5991081.5999999996"/>
    <x v="0"/>
  </r>
  <r>
    <n v="2016"/>
    <s v="BIT"/>
    <s v="Coal"/>
    <n v="462702"/>
    <n v="18.827999999999999"/>
    <n v="8711753.2559999991"/>
    <n v="0.8"/>
    <n v="24"/>
    <n v="11104848"/>
    <x v="0"/>
  </r>
  <r>
    <n v="2016"/>
    <s v="BIT"/>
    <s v="Coal"/>
    <n v="12496"/>
    <n v="24.315999999999999"/>
    <n v="303852.73599999998"/>
    <n v="0.95"/>
    <n v="12.7"/>
    <n v="158699.19999999998"/>
    <x v="0"/>
  </r>
  <r>
    <n v="2016"/>
    <s v="BIT"/>
    <s v="Coal"/>
    <n v="11290"/>
    <n v="24.896000000000001"/>
    <n v="281075.84000000003"/>
    <n v="0.79"/>
    <n v="10.3"/>
    <n v="116287.00000000001"/>
    <x v="0"/>
  </r>
  <r>
    <n v="2016"/>
    <s v="BIT"/>
    <s v="Coal"/>
    <n v="11749"/>
    <n v="26.103999999999999"/>
    <n v="306695.89600000001"/>
    <n v="2.66"/>
    <n v="7.3"/>
    <n v="85767.7"/>
    <x v="0"/>
  </r>
  <r>
    <n v="2016"/>
    <s v="BIT"/>
    <s v="Coal"/>
    <n v="11748"/>
    <n v="25.786000000000001"/>
    <n v="302933.92800000001"/>
    <n v="2.81"/>
    <n v="7.7"/>
    <n v="90459.6"/>
    <x v="0"/>
  </r>
  <r>
    <n v="2016"/>
    <s v="BIT"/>
    <s v="Coal"/>
    <n v="23433"/>
    <n v="25.898"/>
    <n v="606867.83400000003"/>
    <n v="2.73"/>
    <n v="7.6"/>
    <n v="178090.8"/>
    <x v="0"/>
  </r>
  <r>
    <n v="2016"/>
    <s v="BIT"/>
    <s v="Coal"/>
    <n v="24301"/>
    <n v="23.904"/>
    <n v="580891.10400000005"/>
    <n v="0.67"/>
    <n v="12"/>
    <n v="291612"/>
    <x v="0"/>
  </r>
  <r>
    <n v="2016"/>
    <s v="BIT"/>
    <s v="Coal"/>
    <n v="11683"/>
    <n v="25.832000000000001"/>
    <n v="301795.25599999999"/>
    <n v="2.65"/>
    <n v="7.6"/>
    <n v="88790.8"/>
    <x v="0"/>
  </r>
  <r>
    <n v="2016"/>
    <s v="BIT"/>
    <s v="Coal"/>
    <n v="64234"/>
    <n v="24.963999999999999"/>
    <n v="1603537.5759999999"/>
    <n v="1.41"/>
    <n v="7.6"/>
    <n v="488178.39999999997"/>
    <x v="0"/>
  </r>
  <r>
    <n v="2016"/>
    <s v="BIT"/>
    <s v="Coal"/>
    <n v="46272"/>
    <n v="24.045999999999999"/>
    <n v="1112656.5119999999"/>
    <n v="0.74"/>
    <n v="12.9"/>
    <n v="596908.80000000005"/>
    <x v="0"/>
  </r>
  <r>
    <n v="2016"/>
    <s v="BIT"/>
    <s v="Coal"/>
    <n v="11781"/>
    <n v="25.844000000000001"/>
    <n v="304468.16399999999"/>
    <n v="2.88"/>
    <n v="7.8"/>
    <n v="91891.8"/>
    <x v="0"/>
  </r>
  <r>
    <n v="2016"/>
    <s v="BIT"/>
    <s v="Coal"/>
    <n v="11728"/>
    <n v="26.03"/>
    <n v="305279.84000000003"/>
    <n v="2.63"/>
    <n v="7.6"/>
    <n v="89132.800000000003"/>
    <x v="0"/>
  </r>
  <r>
    <n v="2016"/>
    <s v="BIT"/>
    <s v="Coal"/>
    <n v="23448"/>
    <n v="25.957999999999998"/>
    <n v="608663.18400000001"/>
    <n v="2.84"/>
    <n v="7.6"/>
    <n v="178204.79999999999"/>
    <x v="0"/>
  </r>
  <r>
    <n v="2016"/>
    <s v="BIT"/>
    <s v="Coal"/>
    <n v="11610"/>
    <n v="26.238"/>
    <n v="304623.18"/>
    <n v="2.52"/>
    <n v="7.4"/>
    <n v="85914"/>
    <x v="0"/>
  </r>
  <r>
    <n v="2016"/>
    <s v="BIT"/>
    <s v="Coal"/>
    <n v="46055"/>
    <n v="23.97"/>
    <n v="1103938.3499999999"/>
    <n v="0.71"/>
    <n v="11.8"/>
    <n v="543449"/>
    <x v="0"/>
  </r>
  <r>
    <n v="2016"/>
    <s v="BIT"/>
    <s v="Coal"/>
    <n v="35802"/>
    <n v="26.071999999999999"/>
    <n v="933429.74399999995"/>
    <n v="2.39"/>
    <n v="7.5"/>
    <n v="268515"/>
    <x v="0"/>
  </r>
  <r>
    <n v="2016"/>
    <s v="BIT"/>
    <s v="Coal"/>
    <n v="10173"/>
    <n v="25.027999999999999"/>
    <n v="254609.84399999998"/>
    <n v="0.89"/>
    <n v="12.4"/>
    <n v="126145.2"/>
    <x v="0"/>
  </r>
  <r>
    <n v="2016"/>
    <s v="BIT"/>
    <s v="Coal"/>
    <n v="45617"/>
    <n v="24.542000000000002"/>
    <n v="1119532.4140000001"/>
    <n v="0.73"/>
    <n v="10.4"/>
    <n v="474416.8"/>
    <x v="0"/>
  </r>
  <r>
    <n v="2016"/>
    <s v="BIT"/>
    <s v="Coal"/>
    <n v="71732"/>
    <n v="24.148"/>
    <n v="1732184.3359999999"/>
    <n v="1.84"/>
    <n v="10.9"/>
    <n v="781878.8"/>
    <x v="0"/>
  </r>
  <r>
    <n v="2016"/>
    <s v="BIT"/>
    <s v="Coal"/>
    <n v="11958"/>
    <n v="24.512"/>
    <n v="293114.49599999998"/>
    <n v="1.45"/>
    <n v="10.6"/>
    <n v="126754.8"/>
    <x v="0"/>
  </r>
  <r>
    <n v="2016"/>
    <s v="BIT"/>
    <s v="Coal"/>
    <n v="11406"/>
    <n v="24.047999999999998"/>
    <n v="274291.48799999995"/>
    <n v="1.07"/>
    <n v="13.3"/>
    <n v="151699.80000000002"/>
    <x v="0"/>
  </r>
  <r>
    <n v="2016"/>
    <s v="LIG"/>
    <s v="Coal"/>
    <n v="230192"/>
    <n v="13.374000000000001"/>
    <n v="3078587.8080000002"/>
    <n v="1.1100000000000001"/>
    <n v="9.5"/>
    <n v="2186824"/>
    <x v="1"/>
  </r>
  <r>
    <n v="2016"/>
    <s v="LIG"/>
    <s v="Coal"/>
    <n v="209400"/>
    <n v="13.198"/>
    <n v="2763661.2"/>
    <n v="0.91"/>
    <n v="8.1"/>
    <n v="1696140"/>
    <x v="1"/>
  </r>
  <r>
    <n v="2016"/>
    <s v="LIG"/>
    <s v="Coal"/>
    <n v="137230"/>
    <n v="13.358000000000001"/>
    <n v="1833118.34"/>
    <n v="0.9"/>
    <n v="8.1"/>
    <n v="1111563"/>
    <x v="1"/>
  </r>
  <r>
    <n v="2016"/>
    <s v="SUB"/>
    <s v="Coal"/>
    <n v="66521"/>
    <n v="18.899999999999999"/>
    <n v="1257246.8999999999"/>
    <n v="0.34"/>
    <n v="4.3"/>
    <n v="286040.3"/>
    <x v="0"/>
  </r>
  <r>
    <n v="2016"/>
    <s v="BIT"/>
    <s v="Coal"/>
    <n v="20871"/>
    <n v="24.06"/>
    <n v="502156.25999999995"/>
    <n v="2.96"/>
    <n v="10.61"/>
    <n v="221441.31"/>
    <x v="0"/>
  </r>
  <r>
    <n v="2016"/>
    <s v="BIT"/>
    <s v="Coal"/>
    <n v="78026"/>
    <n v="24.808"/>
    <n v="1935669.0079999999"/>
    <n v="4.5"/>
    <n v="9.2100000000000009"/>
    <n v="718619.46000000008"/>
    <x v="0"/>
  </r>
  <r>
    <n v="2016"/>
    <s v="BIT"/>
    <s v="Coal"/>
    <n v="50064"/>
    <n v="24.72"/>
    <n v="1237582.0799999998"/>
    <n v="4.5199999999999996"/>
    <n v="9.11"/>
    <n v="456083.04"/>
    <x v="0"/>
  </r>
  <r>
    <n v="2016"/>
    <s v="BIT"/>
    <s v="Coal"/>
    <n v="18582"/>
    <n v="23.878"/>
    <n v="443700.99599999998"/>
    <n v="3.37"/>
    <n v="11.81"/>
    <n v="219453.42"/>
    <x v="0"/>
  </r>
  <r>
    <n v="2016"/>
    <s v="BIT"/>
    <s v="Coal"/>
    <n v="48145"/>
    <n v="25.053999999999998"/>
    <n v="1206224.8299999998"/>
    <n v="4.47"/>
    <n v="8.7799999999999994"/>
    <n v="422713.1"/>
    <x v="0"/>
  </r>
  <r>
    <n v="2016"/>
    <s v="BIT"/>
    <s v="Coal"/>
    <n v="20194"/>
    <n v="23.91"/>
    <n v="482838.54"/>
    <n v="3.49"/>
    <n v="11.66"/>
    <n v="235462.04"/>
    <x v="0"/>
  </r>
  <r>
    <n v="2016"/>
    <s v="BIT"/>
    <s v="Coal"/>
    <n v="32302"/>
    <n v="25.158000000000001"/>
    <n v="812653.71600000001"/>
    <n v="2.95"/>
    <n v="8.9"/>
    <n v="287487.8"/>
    <x v="0"/>
  </r>
  <r>
    <n v="2016"/>
    <s v="BIT"/>
    <s v="Coal"/>
    <n v="67566"/>
    <n v="25.79"/>
    <n v="1742527.14"/>
    <n v="2.91"/>
    <n v="8.09"/>
    <n v="546608.93999999994"/>
    <x v="0"/>
  </r>
  <r>
    <n v="2016"/>
    <s v="BIT"/>
    <s v="Coal"/>
    <n v="32302"/>
    <n v="25.158000000000001"/>
    <n v="812653.71600000001"/>
    <n v="2.95"/>
    <n v="8.9"/>
    <n v="287487.8"/>
    <x v="0"/>
  </r>
  <r>
    <n v="2016"/>
    <s v="BIT"/>
    <s v="Coal"/>
    <n v="48202"/>
    <n v="24.931999999999999"/>
    <n v="1201772.264"/>
    <n v="4.38"/>
    <n v="8.67"/>
    <n v="417911.34"/>
    <x v="0"/>
  </r>
  <r>
    <n v="2016"/>
    <s v="BIT"/>
    <s v="Coal"/>
    <n v="58116"/>
    <n v="21.856000000000002"/>
    <n v="1270183.2960000001"/>
    <n v="2.94"/>
    <n v="8.9"/>
    <n v="517232.4"/>
    <x v="0"/>
  </r>
  <r>
    <n v="2016"/>
    <s v="BIT"/>
    <s v="Coal"/>
    <n v="33768"/>
    <n v="25.155999999999999"/>
    <n v="849467.80799999996"/>
    <n v="2.95"/>
    <n v="8.9"/>
    <n v="300535.2"/>
    <x v="0"/>
  </r>
  <r>
    <n v="2016"/>
    <s v="BIT"/>
    <s v="Coal"/>
    <n v="28419"/>
    <n v="25.172000000000001"/>
    <n v="715363.06799999997"/>
    <n v="2.92"/>
    <n v="8.9"/>
    <n v="252929.1"/>
    <x v="0"/>
  </r>
  <r>
    <n v="2016"/>
    <s v="BIT"/>
    <s v="Coal"/>
    <n v="15739"/>
    <n v="26.036000000000001"/>
    <n v="409780.60400000005"/>
    <n v="3.18"/>
    <n v="7.7"/>
    <n v="121190.3"/>
    <x v="0"/>
  </r>
  <r>
    <n v="2016"/>
    <s v="BIT"/>
    <s v="Coal"/>
    <n v="96504"/>
    <n v="25.288"/>
    <n v="2440393.1520000002"/>
    <n v="3.99"/>
    <n v="9.4"/>
    <n v="907137.6"/>
    <x v="0"/>
  </r>
  <r>
    <n v="2016"/>
    <s v="BIT"/>
    <s v="Coal"/>
    <n v="10611"/>
    <n v="25.09"/>
    <n v="266229.99"/>
    <n v="2.93"/>
    <n v="9.1"/>
    <n v="96560.099999999991"/>
    <x v="0"/>
  </r>
  <r>
    <n v="2016"/>
    <s v="BIT"/>
    <s v="Coal"/>
    <n v="5198"/>
    <n v="25.166"/>
    <n v="130812.868"/>
    <n v="2.98"/>
    <n v="9.1999999999999993"/>
    <n v="47821.599999999999"/>
    <x v="0"/>
  </r>
  <r>
    <n v="2016"/>
    <s v="BIT"/>
    <s v="Coal"/>
    <n v="5358"/>
    <n v="25.04"/>
    <n v="134164.32"/>
    <n v="2.92"/>
    <n v="9.1"/>
    <n v="48757.799999999996"/>
    <x v="0"/>
  </r>
  <r>
    <n v="2016"/>
    <s v="BIT"/>
    <s v="Coal"/>
    <n v="108372"/>
    <n v="23.356000000000002"/>
    <n v="2531136.432"/>
    <n v="3.01"/>
    <n v="11.58"/>
    <n v="1254947.76"/>
    <x v="0"/>
  </r>
  <r>
    <n v="2016"/>
    <s v="BIT"/>
    <s v="Coal"/>
    <n v="57060"/>
    <n v="23.591999999999999"/>
    <n v="1346159.52"/>
    <n v="1.82"/>
    <n v="8.4499999999999993"/>
    <n v="482156.99999999994"/>
    <x v="0"/>
  </r>
  <r>
    <n v="2016"/>
    <s v="BIT"/>
    <s v="Coal"/>
    <n v="49343"/>
    <n v="24.443999999999999"/>
    <n v="1206140.2919999999"/>
    <n v="3.06"/>
    <n v="7.24"/>
    <n v="357243.32"/>
    <x v="0"/>
  </r>
  <r>
    <n v="2016"/>
    <s v="BIT"/>
    <s v="Coal"/>
    <n v="5021"/>
    <n v="23.12"/>
    <n v="116085.52"/>
    <n v="2.4900000000000002"/>
    <n v="8.4"/>
    <n v="42176.4"/>
    <x v="0"/>
  </r>
  <r>
    <n v="2016"/>
    <s v="BIT"/>
    <s v="Coal"/>
    <n v="142981"/>
    <n v="23.54"/>
    <n v="3365772.7399999998"/>
    <n v="2.67"/>
    <n v="8.3000000000000007"/>
    <n v="1186742.3"/>
    <x v="0"/>
  </r>
  <r>
    <n v="2016"/>
    <s v="BIT"/>
    <s v="Coal"/>
    <n v="15500"/>
    <n v="23.41"/>
    <n v="362855"/>
    <n v="2.5499999999999998"/>
    <n v="8.4"/>
    <n v="130200"/>
    <x v="0"/>
  </r>
  <r>
    <n v="2016"/>
    <s v="BIT"/>
    <s v="Coal"/>
    <n v="41278"/>
    <n v="23.32"/>
    <n v="962602.96"/>
    <n v="2.5"/>
    <n v="8.4"/>
    <n v="346735.2"/>
    <x v="0"/>
  </r>
  <r>
    <n v="2016"/>
    <s v="BIT"/>
    <s v="Coal"/>
    <n v="7539"/>
    <n v="23.28"/>
    <n v="175507.92"/>
    <n v="2.5"/>
    <n v="8.5"/>
    <n v="64081.5"/>
    <x v="0"/>
  </r>
  <r>
    <n v="2016"/>
    <s v="BIT"/>
    <s v="Coal"/>
    <n v="30013"/>
    <n v="23.55"/>
    <n v="706806.15"/>
    <n v="2.68"/>
    <n v="8.1999999999999993"/>
    <n v="246106.59999999998"/>
    <x v="0"/>
  </r>
  <r>
    <n v="2016"/>
    <s v="BIT"/>
    <s v="Coal"/>
    <n v="5384"/>
    <n v="23.87"/>
    <n v="128516.08"/>
    <n v="2.39"/>
    <n v="8.1"/>
    <n v="43610.400000000001"/>
    <x v="0"/>
  </r>
  <r>
    <n v="2016"/>
    <s v="BIT"/>
    <s v="Coal"/>
    <n v="5323"/>
    <n v="23.38"/>
    <n v="124451.73999999999"/>
    <n v="2.57"/>
    <n v="8.5"/>
    <n v="45245.5"/>
    <x v="0"/>
  </r>
  <r>
    <n v="2016"/>
    <s v="BIT"/>
    <s v="Coal"/>
    <n v="48777"/>
    <n v="23.43"/>
    <n v="1142845.1100000001"/>
    <n v="2.58"/>
    <n v="8.6"/>
    <n v="419482.2"/>
    <x v="0"/>
  </r>
  <r>
    <n v="2016"/>
    <s v="BIT"/>
    <s v="Coal"/>
    <n v="6533"/>
    <n v="23.42"/>
    <n v="153002.86000000002"/>
    <n v="2.5499999999999998"/>
    <n v="8.5"/>
    <n v="55530.5"/>
    <x v="0"/>
  </r>
  <r>
    <n v="2016"/>
    <s v="BIT"/>
    <s v="Coal"/>
    <n v="8762"/>
    <n v="24.03"/>
    <n v="210550.86000000002"/>
    <n v="1.51"/>
    <n v="9.1"/>
    <n v="79734.2"/>
    <x v="0"/>
  </r>
  <r>
    <n v="2016"/>
    <s v="BIT"/>
    <s v="Coal"/>
    <n v="30184"/>
    <n v="25.93"/>
    <n v="782671.12"/>
    <n v="2.57"/>
    <n v="7.4"/>
    <n v="223361.6"/>
    <x v="0"/>
  </r>
  <r>
    <n v="2016"/>
    <s v="BIT"/>
    <s v="Coal"/>
    <n v="7470"/>
    <n v="23.44"/>
    <n v="175096.80000000002"/>
    <n v="1.83"/>
    <n v="14"/>
    <n v="104580"/>
    <x v="0"/>
  </r>
  <r>
    <n v="2016"/>
    <s v="BIT"/>
    <s v="Coal"/>
    <n v="6704"/>
    <n v="15.94"/>
    <n v="106861.75999999999"/>
    <n v="2.17"/>
    <n v="26.6"/>
    <n v="178326.40000000002"/>
    <x v="0"/>
  </r>
  <r>
    <n v="2016"/>
    <s v="BIT"/>
    <s v="Coal"/>
    <n v="91234"/>
    <n v="25.98"/>
    <n v="2370259.3199999998"/>
    <n v="3.07"/>
    <n v="7.9"/>
    <n v="720748.6"/>
    <x v="0"/>
  </r>
  <r>
    <n v="2016"/>
    <s v="BIT"/>
    <s v="Coal"/>
    <n v="74539"/>
    <n v="26.24"/>
    <n v="1955903.3599999999"/>
    <n v="3.16"/>
    <n v="7.4"/>
    <n v="551588.6"/>
    <x v="0"/>
  </r>
  <r>
    <n v="2016"/>
    <s v="BIT"/>
    <s v="Coal"/>
    <n v="15150"/>
    <n v="25.76"/>
    <n v="390264"/>
    <n v="2.77"/>
    <n v="7.2"/>
    <n v="109080"/>
    <x v="0"/>
  </r>
  <r>
    <n v="2016"/>
    <s v="BIT"/>
    <s v="Coal"/>
    <n v="192622"/>
    <n v="25.16"/>
    <n v="4846369.5200000005"/>
    <n v="3.05"/>
    <n v="9.1"/>
    <n v="1752860.2"/>
    <x v="0"/>
  </r>
  <r>
    <n v="2016"/>
    <s v="SUB"/>
    <s v="Coal"/>
    <n v="15404"/>
    <n v="17.91"/>
    <n v="275885.64"/>
    <n v="0.27"/>
    <n v="4.8"/>
    <n v="73939.199999999997"/>
    <x v="0"/>
  </r>
  <r>
    <n v="2016"/>
    <s v="BIT"/>
    <s v="Coal"/>
    <n v="187264"/>
    <n v="25.045999999999999"/>
    <n v="4690214.1440000003"/>
    <n v="4.43"/>
    <n v="8.9"/>
    <n v="1666649.6"/>
    <x v="0"/>
  </r>
  <r>
    <n v="2016"/>
    <s v="SUB"/>
    <s v="Coal"/>
    <n v="81633"/>
    <n v="17.751999999999999"/>
    <n v="1449149.0159999998"/>
    <n v="0.22"/>
    <n v="5"/>
    <n v="408165"/>
    <x v="0"/>
  </r>
  <r>
    <n v="2016"/>
    <s v="SUB"/>
    <s v="Coal"/>
    <n v="96109"/>
    <n v="17.102"/>
    <n v="1643656.118"/>
    <n v="0.23"/>
    <n v="5"/>
    <n v="480545"/>
    <x v="0"/>
  </r>
  <r>
    <n v="2016"/>
    <s v="SUB"/>
    <s v="Coal"/>
    <n v="65559"/>
    <n v="17.472000000000001"/>
    <n v="1145446.848"/>
    <n v="0.18"/>
    <n v="4.5999999999999996"/>
    <n v="301571.39999999997"/>
    <x v="0"/>
  </r>
  <r>
    <n v="2016"/>
    <s v="SUB"/>
    <s v="Coal"/>
    <n v="75597"/>
    <n v="17.396000000000001"/>
    <n v="1315085.412"/>
    <n v="0.18"/>
    <n v="4.38"/>
    <n v="331114.86"/>
    <x v="0"/>
  </r>
  <r>
    <n v="2016"/>
    <s v="SUB"/>
    <s v="Coal"/>
    <n v="75323"/>
    <n v="17.302"/>
    <n v="1303238.5459999999"/>
    <n v="0.18"/>
    <n v="4.46"/>
    <n v="335940.58"/>
    <x v="0"/>
  </r>
  <r>
    <n v="2016"/>
    <s v="BIT"/>
    <s v="Coal"/>
    <n v="9285"/>
    <n v="25"/>
    <n v="232125"/>
    <n v="2.1"/>
    <n v="9.3000000000000007"/>
    <n v="86350.5"/>
    <x v="0"/>
  </r>
  <r>
    <n v="2016"/>
    <s v="BIT"/>
    <s v="Coal"/>
    <n v="7965"/>
    <n v="23"/>
    <n v="183195"/>
    <n v="1.76"/>
    <n v="14.3"/>
    <n v="113899.5"/>
    <x v="0"/>
  </r>
  <r>
    <n v="2016"/>
    <s v="BIT"/>
    <s v="Coal"/>
    <n v="7828"/>
    <n v="23"/>
    <n v="180044"/>
    <n v="1.47"/>
    <n v="14.7"/>
    <n v="115071.59999999999"/>
    <x v="0"/>
  </r>
  <r>
    <n v="2016"/>
    <s v="BIT"/>
    <s v="Coal"/>
    <n v="7180"/>
    <n v="23"/>
    <n v="165140"/>
    <n v="2.64"/>
    <n v="19.7"/>
    <n v="141446"/>
    <x v="0"/>
  </r>
  <r>
    <n v="2016"/>
    <s v="BIT"/>
    <s v="Coal"/>
    <n v="5796"/>
    <n v="23"/>
    <n v="133308"/>
    <n v="1.68"/>
    <n v="15.5"/>
    <n v="89838"/>
    <x v="0"/>
  </r>
  <r>
    <n v="2016"/>
    <s v="BIT"/>
    <s v="Coal"/>
    <n v="4863"/>
    <n v="25"/>
    <n v="121575"/>
    <n v="1.51"/>
    <n v="12.3"/>
    <n v="59814.9"/>
    <x v="0"/>
  </r>
  <r>
    <n v="2016"/>
    <s v="BIT"/>
    <s v="Coal"/>
    <n v="4860"/>
    <n v="25"/>
    <n v="121500"/>
    <n v="1.39"/>
    <n v="10.1"/>
    <n v="49086"/>
    <x v="0"/>
  </r>
  <r>
    <n v="2016"/>
    <s v="BIT"/>
    <s v="Coal"/>
    <n v="3886"/>
    <n v="24"/>
    <n v="93264"/>
    <n v="1.61"/>
    <n v="12.9"/>
    <n v="50129.4"/>
    <x v="0"/>
  </r>
  <r>
    <n v="2016"/>
    <s v="BIT"/>
    <s v="Coal"/>
    <n v="1959"/>
    <n v="22"/>
    <n v="43098"/>
    <n v="0.73"/>
    <n v="11"/>
    <n v="21549"/>
    <x v="0"/>
  </r>
  <r>
    <n v="2016"/>
    <s v="BIT"/>
    <s v="Coal"/>
    <n v="1944"/>
    <n v="23"/>
    <n v="44712"/>
    <n v="1.54"/>
    <n v="14.4"/>
    <n v="27993.600000000002"/>
    <x v="0"/>
  </r>
  <r>
    <n v="2016"/>
    <s v="BIT"/>
    <s v="Coal"/>
    <n v="1941"/>
    <n v="23"/>
    <n v="44643"/>
    <n v="1.65"/>
    <n v="14.4"/>
    <n v="27950.400000000001"/>
    <x v="0"/>
  </r>
  <r>
    <n v="2016"/>
    <s v="BIT"/>
    <s v="Coal"/>
    <n v="9653"/>
    <n v="23"/>
    <n v="222019"/>
    <n v="2.1"/>
    <n v="15.9"/>
    <n v="153482.70000000001"/>
    <x v="0"/>
  </r>
  <r>
    <n v="2016"/>
    <s v="BIT"/>
    <s v="Coal"/>
    <n v="69855"/>
    <n v="24"/>
    <n v="1676520"/>
    <n v="2.92"/>
    <n v="15.7"/>
    <n v="1096723.5"/>
    <x v="0"/>
  </r>
  <r>
    <n v="2016"/>
    <s v="BIT"/>
    <s v="Coal"/>
    <n v="28887"/>
    <n v="23"/>
    <n v="664401"/>
    <n v="3.12"/>
    <n v="15.3"/>
    <n v="441971.10000000003"/>
    <x v="0"/>
  </r>
  <r>
    <n v="2016"/>
    <s v="BIT"/>
    <s v="Coal"/>
    <n v="91369"/>
    <n v="23"/>
    <n v="2101487"/>
    <n v="3.44"/>
    <n v="20.399999999999999"/>
    <n v="1863927.5999999999"/>
    <x v="0"/>
  </r>
  <r>
    <n v="2016"/>
    <s v="BIT"/>
    <s v="Coal"/>
    <n v="109925"/>
    <n v="26"/>
    <n v="2858050"/>
    <n v="2.69"/>
    <n v="7.5"/>
    <n v="824437.5"/>
    <x v="0"/>
  </r>
  <r>
    <n v="2016"/>
    <s v="WC"/>
    <s v="Coal"/>
    <n v="239520"/>
    <n v="11.64"/>
    <n v="2788012.8000000003"/>
    <n v="2.9"/>
    <n v="47.3"/>
    <n v="11329296"/>
    <x v="0"/>
  </r>
  <r>
    <n v="2016"/>
    <s v="BIT"/>
    <s v="Coal"/>
    <n v="61186"/>
    <n v="25.69"/>
    <n v="1571868.34"/>
    <n v="2.78"/>
    <n v="8.1"/>
    <n v="495606.6"/>
    <x v="0"/>
  </r>
  <r>
    <n v="2016"/>
    <s v="BIT"/>
    <s v="Coal"/>
    <n v="13844"/>
    <n v="24.41"/>
    <n v="337932.04"/>
    <n v="1.88"/>
    <n v="8.6999999999999993"/>
    <n v="120442.79999999999"/>
    <x v="0"/>
  </r>
  <r>
    <n v="2016"/>
    <s v="BIT"/>
    <s v="Coal"/>
    <n v="61828"/>
    <n v="26.35"/>
    <n v="1629167.8"/>
    <n v="2.66"/>
    <n v="7.3"/>
    <n v="451344.39999999997"/>
    <x v="0"/>
  </r>
  <r>
    <n v="2016"/>
    <s v="BIT"/>
    <s v="Coal"/>
    <n v="77114"/>
    <n v="25.93"/>
    <n v="1999566.02"/>
    <n v="2.44"/>
    <n v="7.5"/>
    <n v="578355"/>
    <x v="0"/>
  </r>
  <r>
    <n v="2016"/>
    <s v="BIT"/>
    <s v="Coal"/>
    <n v="77543"/>
    <n v="26.22"/>
    <n v="2033177.46"/>
    <n v="3.28"/>
    <n v="7.4"/>
    <n v="573818.20000000007"/>
    <x v="0"/>
  </r>
  <r>
    <n v="2016"/>
    <s v="BIT"/>
    <s v="Coal"/>
    <n v="38844"/>
    <n v="25.7"/>
    <n v="998290.79999999993"/>
    <n v="1.29"/>
    <n v="8.1"/>
    <n v="314636.39999999997"/>
    <x v="0"/>
  </r>
  <r>
    <n v="2016"/>
    <s v="BIT"/>
    <s v="Coal"/>
    <n v="37629"/>
    <n v="26.2"/>
    <n v="985879.79999999993"/>
    <n v="0.89"/>
    <n v="8.1"/>
    <n v="304794.89999999997"/>
    <x v="0"/>
  </r>
  <r>
    <n v="2016"/>
    <s v="BIT"/>
    <s v="Coal"/>
    <n v="12997"/>
    <n v="25.94"/>
    <n v="337142.18"/>
    <n v="0.75"/>
    <n v="7.6"/>
    <n v="98777.2"/>
    <x v="0"/>
  </r>
  <r>
    <n v="2016"/>
    <s v="BIT"/>
    <s v="Coal"/>
    <n v="12996"/>
    <n v="26.21"/>
    <n v="340625.16000000003"/>
    <n v="1.17"/>
    <n v="6.9"/>
    <n v="89672.400000000009"/>
    <x v="0"/>
  </r>
  <r>
    <n v="2016"/>
    <s v="BIT"/>
    <s v="Coal"/>
    <n v="25385"/>
    <n v="25.44"/>
    <n v="645794.4"/>
    <n v="1.17"/>
    <n v="9.5"/>
    <n v="241157.5"/>
    <x v="0"/>
  </r>
  <r>
    <n v="2016"/>
    <s v="BIT"/>
    <s v="Coal"/>
    <n v="24767"/>
    <n v="25.96"/>
    <n v="642951.32000000007"/>
    <n v="0.99"/>
    <n v="7.6"/>
    <n v="188229.19999999998"/>
    <x v="0"/>
  </r>
  <r>
    <n v="2016"/>
    <s v="BIT"/>
    <s v="Coal"/>
    <n v="12454"/>
    <n v="24.64"/>
    <n v="306866.56"/>
    <n v="0.89"/>
    <n v="11.1"/>
    <n v="138239.4"/>
    <x v="0"/>
  </r>
  <r>
    <n v="2016"/>
    <s v="BIT"/>
    <s v="Coal"/>
    <n v="121"/>
    <n v="25.01"/>
    <n v="3026.21"/>
    <n v="1.06"/>
    <n v="10.199999999999999"/>
    <n v="1234.1999999999998"/>
    <x v="0"/>
  </r>
  <r>
    <n v="2016"/>
    <s v="BIT"/>
    <s v="Coal"/>
    <n v="25868"/>
    <n v="24.83"/>
    <n v="642302.43999999994"/>
    <n v="0.88"/>
    <n v="10.6"/>
    <n v="274200.8"/>
    <x v="0"/>
  </r>
  <r>
    <n v="2016"/>
    <s v="BIT"/>
    <s v="Coal"/>
    <n v="25038"/>
    <n v="25.02"/>
    <n v="626450.76"/>
    <n v="0.82"/>
    <n v="8.8000000000000007"/>
    <n v="220334.40000000002"/>
    <x v="0"/>
  </r>
  <r>
    <n v="2016"/>
    <s v="BIT"/>
    <s v="Coal"/>
    <n v="12527"/>
    <n v="25.52"/>
    <n v="319689.03999999998"/>
    <n v="0.75"/>
    <n v="7.2"/>
    <n v="90194.400000000009"/>
    <x v="0"/>
  </r>
  <r>
    <n v="2016"/>
    <s v="BIT"/>
    <s v="Coal"/>
    <n v="12785"/>
    <n v="25.64"/>
    <n v="327807.40000000002"/>
    <n v="0.74"/>
    <n v="8.4"/>
    <n v="107394"/>
    <x v="0"/>
  </r>
  <r>
    <n v="2016"/>
    <s v="BIT"/>
    <s v="Coal"/>
    <n v="12933"/>
    <n v="25.88"/>
    <n v="334706.03999999998"/>
    <n v="0.53"/>
    <n v="6.7"/>
    <n v="86651.1"/>
    <x v="0"/>
  </r>
  <r>
    <n v="2016"/>
    <s v="BIT"/>
    <s v="Coal"/>
    <n v="25"/>
    <n v="24.08"/>
    <n v="602"/>
    <n v="1.06"/>
    <n v="12.9"/>
    <n v="322.5"/>
    <x v="0"/>
  </r>
  <r>
    <n v="2016"/>
    <s v="BIT"/>
    <s v="Coal"/>
    <n v="25926"/>
    <n v="25.51"/>
    <n v="661372.26"/>
    <n v="0.76"/>
    <n v="7.1"/>
    <n v="184074.59999999998"/>
    <x v="0"/>
  </r>
  <r>
    <n v="2016"/>
    <s v="BIT"/>
    <s v="Coal"/>
    <n v="11785"/>
    <n v="25.338000000000001"/>
    <n v="298608.33"/>
    <n v="1.25"/>
    <n v="8.4"/>
    <n v="98994"/>
    <x v="0"/>
  </r>
  <r>
    <n v="2016"/>
    <s v="BIT"/>
    <s v="Coal"/>
    <n v="11586"/>
    <n v="26.655999999999999"/>
    <n v="308836.41599999997"/>
    <n v="0.78"/>
    <n v="5.7"/>
    <n v="66040.2"/>
    <x v="0"/>
  </r>
  <r>
    <n v="2016"/>
    <s v="BIT"/>
    <s v="Coal"/>
    <n v="118081"/>
    <n v="24.263999999999999"/>
    <n v="2865117.3840000001"/>
    <n v="2.77"/>
    <n v="8.3000000000000007"/>
    <n v="980072.3"/>
    <x v="0"/>
  </r>
  <r>
    <n v="2016"/>
    <s v="BIT"/>
    <s v="Coal"/>
    <n v="75673"/>
    <n v="22.736000000000001"/>
    <n v="1720501.328"/>
    <n v="2.81"/>
    <n v="8.3000000000000007"/>
    <n v="628085.9"/>
    <x v="0"/>
  </r>
  <r>
    <n v="2016"/>
    <s v="BIT"/>
    <s v="Coal"/>
    <n v="33289"/>
    <n v="23.074000000000002"/>
    <n v="768110.38600000006"/>
    <n v="2.97"/>
    <n v="7.9"/>
    <n v="262983.10000000003"/>
    <x v="0"/>
  </r>
  <r>
    <n v="2016"/>
    <s v="BIT"/>
    <s v="Coal"/>
    <n v="33516"/>
    <n v="23.547999999999998"/>
    <n v="789234.76799999992"/>
    <n v="2.4"/>
    <n v="8.3000000000000007"/>
    <n v="278182.80000000005"/>
    <x v="0"/>
  </r>
  <r>
    <n v="2016"/>
    <s v="SUB"/>
    <s v="Coal"/>
    <n v="43913"/>
    <n v="18.058"/>
    <n v="792980.95400000003"/>
    <n v="0.23"/>
    <n v="4.8"/>
    <n v="210782.4"/>
    <x v="0"/>
  </r>
  <r>
    <n v="2016"/>
    <s v="SUB"/>
    <s v="Coal"/>
    <n v="15176"/>
    <n v="17.7"/>
    <n v="268615.2"/>
    <n v="0.19"/>
    <n v="6"/>
    <n v="91056"/>
    <x v="0"/>
  </r>
  <r>
    <n v="2016"/>
    <s v="SUB"/>
    <s v="Coal"/>
    <n v="151603"/>
    <n v="16.48"/>
    <n v="2498417.44"/>
    <n v="0.37"/>
    <n v="5.4"/>
    <n v="818656.20000000007"/>
    <x v="0"/>
  </r>
  <r>
    <n v="2016"/>
    <s v="SUB"/>
    <s v="Coal"/>
    <n v="75720"/>
    <n v="16.84"/>
    <n v="1275124.8"/>
    <n v="0.36"/>
    <n v="6"/>
    <n v="454320"/>
    <x v="0"/>
  </r>
  <r>
    <n v="2016"/>
    <s v="SUB"/>
    <s v="Coal"/>
    <n v="30196"/>
    <n v="16.579999999999998"/>
    <n v="500649.67999999993"/>
    <n v="0.38"/>
    <n v="4.9000000000000004"/>
    <n v="147960.40000000002"/>
    <x v="0"/>
  </r>
  <r>
    <n v="2016"/>
    <s v="SUB"/>
    <s v="Coal"/>
    <n v="60480"/>
    <n v="16.739999999999998"/>
    <n v="1012435.2"/>
    <n v="0.38"/>
    <n v="6"/>
    <n v="362880"/>
    <x v="0"/>
  </r>
  <r>
    <n v="2016"/>
    <s v="SUB"/>
    <s v="Coal"/>
    <n v="364612"/>
    <n v="16.760000000000002"/>
    <n v="6110897.1200000001"/>
    <n v="0.4"/>
    <n v="5.4"/>
    <n v="1968904.8"/>
    <x v="0"/>
  </r>
  <r>
    <n v="2016"/>
    <s v="LIG"/>
    <s v="Coal"/>
    <n v="99846"/>
    <n v="12.43"/>
    <n v="1241085.78"/>
    <n v="1"/>
    <n v="21.6"/>
    <n v="2156673.6"/>
    <x v="1"/>
  </r>
  <r>
    <n v="2016"/>
    <s v="BIT"/>
    <s v="Coal"/>
    <n v="11750"/>
    <n v="24.704000000000001"/>
    <n v="290272"/>
    <n v="0.89"/>
    <n v="11.4"/>
    <n v="133950"/>
    <x v="0"/>
  </r>
  <r>
    <n v="2016"/>
    <s v="BIT"/>
    <s v="Coal"/>
    <n v="11703"/>
    <n v="25.007999999999999"/>
    <n v="292668.62400000001"/>
    <n v="0.89"/>
    <n v="9.6"/>
    <n v="112348.8"/>
    <x v="0"/>
  </r>
  <r>
    <n v="2016"/>
    <s v="BIT"/>
    <s v="Coal"/>
    <n v="11766"/>
    <n v="24.434000000000001"/>
    <n v="287490.44400000002"/>
    <n v="0.89"/>
    <n v="13.5"/>
    <n v="158841"/>
    <x v="0"/>
  </r>
  <r>
    <n v="2016"/>
    <s v="BIT"/>
    <s v="Coal"/>
    <n v="11823"/>
    <n v="24.802"/>
    <n v="293234.04599999997"/>
    <n v="0.88"/>
    <n v="11.5"/>
    <n v="135964.5"/>
    <x v="0"/>
  </r>
  <r>
    <n v="2016"/>
    <s v="BIT"/>
    <s v="Coal"/>
    <n v="11865"/>
    <n v="24.486000000000001"/>
    <n v="290526.39"/>
    <n v="0.92"/>
    <n v="10.1"/>
    <n v="119836.5"/>
    <x v="0"/>
  </r>
  <r>
    <n v="2016"/>
    <s v="BIT"/>
    <s v="Coal"/>
    <n v="11958"/>
    <n v="24.908000000000001"/>
    <n v="297849.864"/>
    <n v="0.79"/>
    <n v="11.4"/>
    <n v="136321.20000000001"/>
    <x v="0"/>
  </r>
  <r>
    <n v="2016"/>
    <s v="BIT"/>
    <s v="Coal"/>
    <n v="12005"/>
    <n v="24.794"/>
    <n v="297651.97000000003"/>
    <n v="0.79"/>
    <n v="10.199999999999999"/>
    <n v="122450.99999999999"/>
    <x v="0"/>
  </r>
  <r>
    <n v="2016"/>
    <s v="BIT"/>
    <s v="Coal"/>
    <n v="59416"/>
    <n v="25.597000000000001"/>
    <n v="1520871.3520000002"/>
    <n v="1.33"/>
    <n v="7.7"/>
    <n v="457503.2"/>
    <x v="0"/>
  </r>
  <r>
    <n v="2016"/>
    <s v="BIT"/>
    <s v="Coal"/>
    <n v="11978"/>
    <n v="26.122"/>
    <n v="312889.31599999999"/>
    <n v="2.63"/>
    <n v="7.5"/>
    <n v="89835"/>
    <x v="0"/>
  </r>
  <r>
    <n v="2016"/>
    <s v="BIT"/>
    <s v="Coal"/>
    <n v="24000"/>
    <n v="26.04"/>
    <n v="624960"/>
    <n v="2.69"/>
    <n v="7.5"/>
    <n v="180000"/>
    <x v="0"/>
  </r>
  <r>
    <n v="2016"/>
    <s v="BIT"/>
    <s v="Coal"/>
    <n v="71640"/>
    <n v="26.007000000000001"/>
    <n v="1863141.4800000002"/>
    <n v="2.65"/>
    <n v="7.6"/>
    <n v="544464"/>
    <x v="0"/>
  </r>
  <r>
    <n v="2016"/>
    <s v="BIT"/>
    <s v="Coal"/>
    <n v="12060"/>
    <n v="25.05"/>
    <n v="302103"/>
    <n v="0.9"/>
    <n v="10.8"/>
    <n v="130248.00000000001"/>
    <x v="0"/>
  </r>
  <r>
    <n v="2016"/>
    <s v="SUB"/>
    <s v="Coal"/>
    <n v="263343"/>
    <n v="17.41"/>
    <n v="4584801.63"/>
    <n v="0.43"/>
    <n v="10.199999999999999"/>
    <n v="2686098.5999999996"/>
    <x v="0"/>
  </r>
  <r>
    <n v="2016"/>
    <s v="SUB"/>
    <s v="Coal"/>
    <n v="29493"/>
    <n v="16.489999999999998"/>
    <n v="486339.56999999995"/>
    <n v="0.56999999999999995"/>
    <n v="5.4"/>
    <n v="159262.20000000001"/>
    <x v="0"/>
  </r>
  <r>
    <n v="2016"/>
    <s v="WC"/>
    <s v="Coal"/>
    <n v="9229"/>
    <n v="15.43"/>
    <n v="142403.47"/>
    <n v="0.68"/>
    <n v="13.8"/>
    <n v="127360.20000000001"/>
    <x v="0"/>
  </r>
  <r>
    <n v="2016"/>
    <s v="BIT"/>
    <s v="Coal"/>
    <n v="4882"/>
    <n v="24.393999999999998"/>
    <n v="119091.50799999999"/>
    <n v="0.74"/>
    <n v="11.3"/>
    <n v="55166.600000000006"/>
    <x v="0"/>
  </r>
  <r>
    <n v="2016"/>
    <s v="BIT"/>
    <s v="Coal"/>
    <n v="56101"/>
    <n v="24.007999999999999"/>
    <n v="1346872.808"/>
    <n v="0.79"/>
    <n v="12.15"/>
    <n v="681627.15"/>
    <x v="0"/>
  </r>
  <r>
    <n v="2016"/>
    <s v="BIT"/>
    <s v="Coal"/>
    <n v="56101"/>
    <n v="24.007999999999999"/>
    <n v="1346872.808"/>
    <n v="0.79"/>
    <n v="12.15"/>
    <n v="681627.15"/>
    <x v="0"/>
  </r>
  <r>
    <n v="2016"/>
    <s v="BIT"/>
    <s v="Coal"/>
    <n v="33136"/>
    <n v="24.231999999999999"/>
    <n v="802951.55200000003"/>
    <n v="0.81"/>
    <n v="12.61"/>
    <n v="417844.95999999996"/>
    <x v="0"/>
  </r>
  <r>
    <n v="2016"/>
    <s v="BIT"/>
    <s v="Coal"/>
    <n v="22732"/>
    <n v="24.146000000000001"/>
    <n v="548886.87199999997"/>
    <n v="0.84"/>
    <n v="12.28"/>
    <n v="279148.95999999996"/>
    <x v="0"/>
  </r>
  <r>
    <n v="2016"/>
    <s v="BIT"/>
    <s v="Coal"/>
    <n v="4882"/>
    <n v="24.393999999999998"/>
    <n v="119091.50799999999"/>
    <n v="0.74"/>
    <n v="11.3"/>
    <n v="55166.600000000006"/>
    <x v="0"/>
  </r>
  <r>
    <n v="2016"/>
    <s v="BIT"/>
    <s v="Coal"/>
    <n v="110635"/>
    <n v="25.085999999999999"/>
    <n v="2775389.61"/>
    <n v="4.5"/>
    <n v="9.08"/>
    <n v="1004565.8"/>
    <x v="0"/>
  </r>
  <r>
    <n v="2016"/>
    <s v="BIT"/>
    <s v="Coal"/>
    <n v="136765"/>
    <n v="25.23"/>
    <n v="3450580.95"/>
    <n v="4.12"/>
    <n v="9.41"/>
    <n v="1286958.6499999999"/>
    <x v="0"/>
  </r>
  <r>
    <n v="2016"/>
    <s v="BIT"/>
    <s v="Coal"/>
    <n v="45665"/>
    <n v="25.01"/>
    <n v="1142081.6500000001"/>
    <n v="3.35"/>
    <n v="10.199999999999999"/>
    <n v="465782.99999999994"/>
    <x v="0"/>
  </r>
  <r>
    <n v="2016"/>
    <s v="BIT"/>
    <s v="Coal"/>
    <n v="15236"/>
    <n v="23.606000000000002"/>
    <n v="359661.016"/>
    <n v="0.77"/>
    <n v="12.02"/>
    <n v="183136.72"/>
    <x v="0"/>
  </r>
  <r>
    <n v="2016"/>
    <s v="BIT"/>
    <s v="Coal"/>
    <n v="802"/>
    <n v="23.606000000000002"/>
    <n v="18932.012000000002"/>
    <n v="0.77"/>
    <n v="12.02"/>
    <n v="9640.0399999999991"/>
    <x v="0"/>
  </r>
  <r>
    <n v="2016"/>
    <s v="BIT"/>
    <s v="Coal"/>
    <n v="56089"/>
    <n v="23.623999999999999"/>
    <n v="1325046.5359999998"/>
    <n v="0.78"/>
    <n v="12.18"/>
    <n v="683164.02"/>
    <x v="0"/>
  </r>
  <r>
    <n v="2016"/>
    <s v="BIT"/>
    <s v="Coal"/>
    <n v="11188"/>
    <n v="25.091999999999999"/>
    <n v="280729.29599999997"/>
    <n v="0.99"/>
    <n v="9.81"/>
    <n v="109754.28"/>
    <x v="0"/>
  </r>
  <r>
    <n v="2016"/>
    <s v="BIT"/>
    <s v="Coal"/>
    <n v="34376"/>
    <n v="25.07"/>
    <n v="861806.32000000007"/>
    <n v="3.69"/>
    <n v="10.4"/>
    <n v="357510.40000000002"/>
    <x v="0"/>
  </r>
  <r>
    <n v="2016"/>
    <s v="BIT"/>
    <s v="Coal"/>
    <n v="43045"/>
    <n v="26.05"/>
    <n v="1121322.25"/>
    <n v="3.11"/>
    <n v="7.8"/>
    <n v="335751"/>
    <x v="0"/>
  </r>
  <r>
    <n v="2016"/>
    <s v="BIT"/>
    <s v="Coal"/>
    <n v="70125"/>
    <n v="24.07"/>
    <n v="1687908.75"/>
    <n v="2.1"/>
    <n v="14.4"/>
    <n v="1009800"/>
    <x v="0"/>
  </r>
  <r>
    <n v="2016"/>
    <s v="BIT"/>
    <s v="Coal"/>
    <n v="45874"/>
    <n v="25.13"/>
    <n v="1152813.6199999999"/>
    <n v="3.03"/>
    <n v="9.1"/>
    <n v="417453.39999999997"/>
    <x v="0"/>
  </r>
  <r>
    <n v="2016"/>
    <s v="BIT"/>
    <s v="Coal"/>
    <n v="13932"/>
    <n v="25.08"/>
    <n v="349414.56"/>
    <n v="3.06"/>
    <n v="9.1999999999999993"/>
    <n v="128174.39999999999"/>
    <x v="0"/>
  </r>
  <r>
    <n v="2016"/>
    <s v="BIT"/>
    <s v="Coal"/>
    <n v="428849"/>
    <n v="25.24"/>
    <n v="10824148.76"/>
    <n v="3.33"/>
    <n v="11.8"/>
    <n v="5060418.2"/>
    <x v="0"/>
  </r>
  <r>
    <n v="2016"/>
    <s v="BIT"/>
    <s v="Coal"/>
    <n v="14413"/>
    <n v="24.097999999999999"/>
    <n v="347324.47399999999"/>
    <n v="0.81"/>
    <n v="12.34"/>
    <n v="177856.41999999998"/>
    <x v="0"/>
  </r>
  <r>
    <n v="2016"/>
    <s v="BIT"/>
    <s v="Coal"/>
    <n v="17752"/>
    <n v="23.974"/>
    <n v="425586.44799999997"/>
    <n v="0.92"/>
    <n v="10.41"/>
    <n v="184798.32"/>
    <x v="0"/>
  </r>
  <r>
    <n v="2016"/>
    <s v="BIT"/>
    <s v="Coal"/>
    <n v="1636"/>
    <n v="24.643999999999998"/>
    <n v="40317.583999999995"/>
    <n v="0.79"/>
    <n v="11.63"/>
    <n v="19026.68"/>
    <x v="0"/>
  </r>
  <r>
    <n v="2016"/>
    <s v="BIT"/>
    <s v="Coal"/>
    <n v="14413"/>
    <n v="24.097999999999999"/>
    <n v="347324.47399999999"/>
    <n v="0.81"/>
    <n v="12.34"/>
    <n v="177856.41999999998"/>
    <x v="0"/>
  </r>
  <r>
    <n v="2016"/>
    <s v="BIT"/>
    <s v="Coal"/>
    <n v="1636"/>
    <n v="24.643999999999998"/>
    <n v="40317.583999999995"/>
    <n v="0.79"/>
    <n v="11.63"/>
    <n v="19026.68"/>
    <x v="0"/>
  </r>
  <r>
    <n v="2016"/>
    <s v="BIT"/>
    <s v="Coal"/>
    <n v="108570"/>
    <n v="25.004000000000001"/>
    <n v="2714684.2800000003"/>
    <n v="4.0599999999999996"/>
    <n v="9.6"/>
    <n v="1042272"/>
    <x v="0"/>
  </r>
  <r>
    <n v="2016"/>
    <s v="BIT"/>
    <s v="Coal"/>
    <n v="38975"/>
    <n v="23.878"/>
    <n v="930645.05"/>
    <n v="0.81"/>
    <n v="12.13"/>
    <n v="472766.75000000006"/>
    <x v="0"/>
  </r>
  <r>
    <n v="2016"/>
    <s v="BIT"/>
    <s v="Coal"/>
    <n v="38975"/>
    <n v="23.878"/>
    <n v="930645.05"/>
    <n v="0.81"/>
    <n v="12.13"/>
    <n v="472766.75000000006"/>
    <x v="0"/>
  </r>
  <r>
    <n v="2016"/>
    <s v="BIT"/>
    <s v="Coal"/>
    <n v="10841"/>
    <n v="22.370999999999999"/>
    <n v="242524.011"/>
    <n v="1.93"/>
    <n v="21.4"/>
    <n v="231997.4"/>
    <x v="0"/>
  </r>
  <r>
    <n v="2016"/>
    <s v="BIT"/>
    <s v="Coal"/>
    <n v="44734"/>
    <n v="24.739000000000001"/>
    <n v="1106674.426"/>
    <n v="1.56"/>
    <n v="14.1"/>
    <n v="630749.4"/>
    <x v="0"/>
  </r>
  <r>
    <n v="2016"/>
    <s v="BIT"/>
    <s v="Coal"/>
    <n v="21917"/>
    <n v="23.637"/>
    <n v="518052.12900000002"/>
    <n v="1.76"/>
    <n v="18"/>
    <n v="394506"/>
    <x v="0"/>
  </r>
  <r>
    <n v="2016"/>
    <s v="BIT"/>
    <s v="Coal"/>
    <n v="9006"/>
    <n v="26.006"/>
    <n v="234210.03599999999"/>
    <n v="2.4900000000000002"/>
    <n v="7.5"/>
    <n v="67545"/>
    <x v="0"/>
  </r>
  <r>
    <n v="2016"/>
    <s v="BIT"/>
    <s v="Coal"/>
    <n v="8670"/>
    <n v="26.088000000000001"/>
    <n v="226182.96000000002"/>
    <n v="2.42"/>
    <n v="7.1"/>
    <n v="61557"/>
    <x v="0"/>
  </r>
  <r>
    <n v="2016"/>
    <s v="BIT"/>
    <s v="Coal"/>
    <n v="8991"/>
    <n v="26.04"/>
    <n v="234125.63999999998"/>
    <n v="2.38"/>
    <n v="7.3"/>
    <n v="65634.3"/>
    <x v="0"/>
  </r>
  <r>
    <n v="2016"/>
    <s v="BIT"/>
    <s v="Coal"/>
    <n v="169682"/>
    <n v="24.146999999999998"/>
    <n v="4097311.2539999997"/>
    <n v="1.59"/>
    <n v="15.9"/>
    <n v="2697943.8000000003"/>
    <x v="0"/>
  </r>
  <r>
    <n v="2016"/>
    <s v="BIT"/>
    <s v="Coal"/>
    <n v="26721"/>
    <n v="26.052"/>
    <n v="696135.49199999997"/>
    <n v="1.68"/>
    <n v="7.8"/>
    <n v="208423.8"/>
    <x v="0"/>
  </r>
  <r>
    <n v="2016"/>
    <s v="SUB"/>
    <s v="Coal"/>
    <n v="123746"/>
    <n v="17.59"/>
    <n v="2176692.14"/>
    <n v="0.18"/>
    <n v="4.5"/>
    <n v="556857"/>
    <x v="0"/>
  </r>
  <r>
    <n v="2016"/>
    <s v="SUB"/>
    <s v="Coal"/>
    <n v="17065"/>
    <n v="17.399999999999999"/>
    <n v="296931"/>
    <n v="0.24"/>
    <n v="7.4"/>
    <n v="126281"/>
    <x v="0"/>
  </r>
  <r>
    <n v="2016"/>
    <s v="SUB"/>
    <s v="Coal"/>
    <n v="30110"/>
    <n v="17.748000000000001"/>
    <n v="534392.28"/>
    <n v="0.23"/>
    <n v="5.0999999999999996"/>
    <n v="153561"/>
    <x v="0"/>
  </r>
  <r>
    <n v="2016"/>
    <s v="SUB"/>
    <s v="Coal"/>
    <n v="15075"/>
    <n v="18.22"/>
    <n v="274666.5"/>
    <n v="0.2"/>
    <n v="4.0999999999999996"/>
    <n v="61807.499999999993"/>
    <x v="0"/>
  </r>
  <r>
    <n v="2016"/>
    <s v="SUB"/>
    <s v="Coal"/>
    <n v="15123"/>
    <n v="18.306000000000001"/>
    <n v="276841.63800000004"/>
    <n v="0.24"/>
    <n v="4"/>
    <n v="60492"/>
    <x v="0"/>
  </r>
  <r>
    <n v="2016"/>
    <s v="SUB"/>
    <s v="Coal"/>
    <n v="15118"/>
    <n v="18.303999999999998"/>
    <n v="276719.87199999997"/>
    <n v="0.23"/>
    <n v="4.2"/>
    <n v="63495.600000000006"/>
    <x v="0"/>
  </r>
  <r>
    <n v="2016"/>
    <s v="SUB"/>
    <s v="Coal"/>
    <n v="44708"/>
    <n v="17.911999999999999"/>
    <n v="800809.696"/>
    <n v="0.27"/>
    <n v="5.0999999999999996"/>
    <n v="228010.8"/>
    <x v="0"/>
  </r>
  <r>
    <n v="2016"/>
    <s v="SUB"/>
    <s v="Coal"/>
    <n v="29562"/>
    <n v="16.706"/>
    <n v="493862.772"/>
    <n v="0.3"/>
    <n v="6.1"/>
    <n v="180328.19999999998"/>
    <x v="0"/>
  </r>
  <r>
    <n v="2016"/>
    <s v="SUB"/>
    <s v="Coal"/>
    <n v="14827"/>
    <n v="17.814"/>
    <n v="264128.17800000001"/>
    <n v="0.18"/>
    <n v="5.4"/>
    <n v="80065.8"/>
    <x v="0"/>
  </r>
  <r>
    <n v="2016"/>
    <s v="SUB"/>
    <s v="Coal"/>
    <n v="49598"/>
    <n v="18.059999999999999"/>
    <n v="895739.87999999989"/>
    <n v="0.28000000000000003"/>
    <n v="4.8"/>
    <n v="238070.39999999999"/>
    <x v="0"/>
  </r>
  <r>
    <n v="2016"/>
    <s v="SUB"/>
    <s v="Coal"/>
    <n v="16608"/>
    <n v="17.77"/>
    <n v="295124.15999999997"/>
    <n v="0.22"/>
    <n v="5.4"/>
    <n v="89683.200000000012"/>
    <x v="0"/>
  </r>
  <r>
    <n v="2016"/>
    <s v="SUB"/>
    <s v="Coal"/>
    <n v="49809"/>
    <n v="17.62"/>
    <n v="877634.58000000007"/>
    <n v="0.22"/>
    <n v="4.7"/>
    <n v="234102.30000000002"/>
    <x v="0"/>
  </r>
  <r>
    <n v="2016"/>
    <s v="BIT"/>
    <s v="Coal"/>
    <n v="562"/>
    <n v="23.524999999999999"/>
    <n v="13221.05"/>
    <n v="1.57"/>
    <n v="7.4"/>
    <n v="4158.8"/>
    <x v="0"/>
  </r>
  <r>
    <n v="2016"/>
    <s v="SUB"/>
    <s v="Coal"/>
    <n v="123398"/>
    <n v="15.842000000000001"/>
    <n v="1954871.1160000002"/>
    <n v="0.32"/>
    <n v="6"/>
    <n v="740388"/>
    <x v="0"/>
  </r>
  <r>
    <n v="2016"/>
    <s v="SUB"/>
    <s v="Coal"/>
    <n v="95250"/>
    <n v="17.981999999999999"/>
    <n v="1712785.5"/>
    <n v="0.22"/>
    <n v="5.0999999999999996"/>
    <n v="485774.99999999994"/>
    <x v="0"/>
  </r>
  <r>
    <n v="2016"/>
    <s v="SUB"/>
    <s v="Coal"/>
    <n v="47595"/>
    <n v="16.654"/>
    <n v="792647.13"/>
    <n v="0.33"/>
    <n v="5.8"/>
    <n v="276051"/>
    <x v="0"/>
  </r>
  <r>
    <n v="2016"/>
    <s v="SUB"/>
    <s v="Coal"/>
    <n v="223151"/>
    <n v="20.154"/>
    <n v="4497385.2539999997"/>
    <n v="0.76"/>
    <n v="4.2"/>
    <n v="937234.20000000007"/>
    <x v="0"/>
  </r>
  <r>
    <n v="2016"/>
    <s v="SUB"/>
    <s v="Coal"/>
    <n v="88954"/>
    <n v="17.62"/>
    <n v="1567369.48"/>
    <n v="0.18"/>
    <n v="4.4000000000000004"/>
    <n v="391397.60000000003"/>
    <x v="0"/>
  </r>
  <r>
    <n v="2016"/>
    <s v="BIT"/>
    <s v="Coal"/>
    <n v="318012"/>
    <n v="21.5"/>
    <n v="6837258"/>
    <n v="0.54"/>
    <n v="10.7"/>
    <n v="3402728.4"/>
    <x v="0"/>
  </r>
  <r>
    <n v="2016"/>
    <s v="SUB"/>
    <s v="Coal"/>
    <n v="95811"/>
    <n v="17.488"/>
    <n v="1675542.7679999999"/>
    <n v="0.18"/>
    <n v="4.5"/>
    <n v="431149.5"/>
    <x v="0"/>
  </r>
  <r>
    <n v="2016"/>
    <s v="SUB"/>
    <s v="Coal"/>
    <n v="128452"/>
    <n v="17.617999999999999"/>
    <n v="2263067.3359999997"/>
    <n v="0.21"/>
    <n v="5.6"/>
    <n v="719331.2"/>
    <x v="0"/>
  </r>
  <r>
    <n v="2016"/>
    <s v="SUB"/>
    <s v="Coal"/>
    <n v="367307"/>
    <n v="17.834"/>
    <n v="6550553.0379999997"/>
    <n v="0.27"/>
    <n v="5.0999999999999996"/>
    <n v="1873265.7"/>
    <x v="0"/>
  </r>
  <r>
    <n v="2016"/>
    <s v="SUB"/>
    <s v="Coal"/>
    <n v="48156"/>
    <n v="17.704000000000001"/>
    <n v="852553.82400000002"/>
    <n v="0.21"/>
    <n v="5.7"/>
    <n v="274489.2"/>
    <x v="0"/>
  </r>
  <r>
    <n v="2016"/>
    <s v="SUB"/>
    <s v="Coal"/>
    <n v="16027"/>
    <n v="17.989999999999998"/>
    <n v="288325.73"/>
    <n v="0.24"/>
    <n v="5.0999999999999996"/>
    <n v="81737.7"/>
    <x v="0"/>
  </r>
  <r>
    <n v="2016"/>
    <s v="BIT"/>
    <s v="Coal"/>
    <n v="233292"/>
    <n v="25.03"/>
    <n v="5839298.7600000007"/>
    <n v="4.43"/>
    <n v="9"/>
    <n v="2099628"/>
    <x v="0"/>
  </r>
  <r>
    <n v="2016"/>
    <s v="BIT"/>
    <s v="Coal"/>
    <n v="37996"/>
    <n v="25.14"/>
    <n v="955219.44000000006"/>
    <n v="4.2"/>
    <n v="9.8000000000000007"/>
    <n v="372360.80000000005"/>
    <x v="0"/>
  </r>
  <r>
    <n v="2016"/>
    <s v="SUB"/>
    <s v="Coal"/>
    <n v="32512"/>
    <n v="16.73"/>
    <n v="543925.76000000001"/>
    <n v="0.31"/>
    <n v="6.2"/>
    <n v="201574.39999999999"/>
    <x v="0"/>
  </r>
  <r>
    <n v="2016"/>
    <s v="SUB"/>
    <s v="Coal"/>
    <n v="64478"/>
    <n v="17.25"/>
    <n v="1112245.5"/>
    <n v="0.23"/>
    <n v="4"/>
    <n v="257912"/>
    <x v="0"/>
  </r>
  <r>
    <n v="2016"/>
    <s v="SUB"/>
    <s v="Coal"/>
    <n v="146825"/>
    <n v="18.010000000000002"/>
    <n v="2644318.25"/>
    <n v="0.24"/>
    <n v="5.2"/>
    <n v="763490"/>
    <x v="0"/>
  </r>
  <r>
    <n v="2016"/>
    <s v="SUB"/>
    <s v="Coal"/>
    <n v="48987"/>
    <n v="16.77"/>
    <n v="821511.99"/>
    <n v="0.31"/>
    <n v="5.8"/>
    <n v="284124.59999999998"/>
    <x v="0"/>
  </r>
  <r>
    <n v="2016"/>
    <s v="SUB"/>
    <s v="Coal"/>
    <n v="32740"/>
    <n v="17.52"/>
    <n v="573604.79999999993"/>
    <n v="0.18"/>
    <n v="4.3"/>
    <n v="140782"/>
    <x v="0"/>
  </r>
  <r>
    <n v="2016"/>
    <s v="SUB"/>
    <s v="Coal"/>
    <n v="32086"/>
    <n v="16.71"/>
    <n v="536157.06000000006"/>
    <n v="0.3"/>
    <n v="6.1"/>
    <n v="195724.59999999998"/>
    <x v="0"/>
  </r>
  <r>
    <n v="2016"/>
    <s v="SUB"/>
    <s v="Coal"/>
    <n v="65612"/>
    <n v="17.600000000000001"/>
    <n v="1154771.2000000002"/>
    <n v="0.19"/>
    <n v="5.3"/>
    <n v="347743.6"/>
    <x v="0"/>
  </r>
  <r>
    <n v="2016"/>
    <s v="SUB"/>
    <s v="Coal"/>
    <n v="149579"/>
    <n v="17.600000000000001"/>
    <n v="2632590.4000000004"/>
    <n v="0.21"/>
    <n v="5.5"/>
    <n v="822684.5"/>
    <x v="0"/>
  </r>
  <r>
    <n v="2016"/>
    <s v="SUB"/>
    <s v="Coal"/>
    <n v="85598"/>
    <n v="17.600000000000001"/>
    <n v="1506524.8"/>
    <n v="0.24"/>
    <n v="5.3"/>
    <n v="453669.39999999997"/>
    <x v="0"/>
  </r>
  <r>
    <n v="2016"/>
    <s v="BIT"/>
    <s v="Coal"/>
    <n v="6382"/>
    <n v="22.952000000000002"/>
    <n v="146479.66400000002"/>
    <n v="3.03"/>
    <n v="8.1"/>
    <n v="51694.2"/>
    <x v="0"/>
  </r>
  <r>
    <n v="2016"/>
    <s v="BIT"/>
    <s v="Coal"/>
    <n v="11138"/>
    <n v="23.318000000000001"/>
    <n v="259715.88400000002"/>
    <n v="2.68"/>
    <n v="7.5"/>
    <n v="83535"/>
    <x v="0"/>
  </r>
  <r>
    <n v="2016"/>
    <s v="BIT"/>
    <s v="Coal"/>
    <n v="43582"/>
    <n v="25.175999999999998"/>
    <n v="1097220.432"/>
    <n v="3.04"/>
    <n v="8.9"/>
    <n v="387879.8"/>
    <x v="0"/>
  </r>
  <r>
    <n v="2016"/>
    <s v="BIT"/>
    <s v="Coal"/>
    <n v="29867"/>
    <n v="22.978000000000002"/>
    <n v="686283.92600000009"/>
    <n v="2.96"/>
    <n v="8.1"/>
    <n v="241922.69999999998"/>
    <x v="0"/>
  </r>
  <r>
    <n v="2016"/>
    <s v="BIT"/>
    <s v="Coal"/>
    <n v="37711"/>
    <n v="25.91"/>
    <n v="977092.01"/>
    <n v="2.52"/>
    <n v="7.4"/>
    <n v="279061.40000000002"/>
    <x v="0"/>
  </r>
  <r>
    <n v="2016"/>
    <s v="BIT"/>
    <s v="Coal"/>
    <n v="1553"/>
    <n v="22.108000000000001"/>
    <n v="34333.724000000002"/>
    <n v="3.03"/>
    <n v="7.6"/>
    <n v="11802.8"/>
    <x v="0"/>
  </r>
  <r>
    <n v="2016"/>
    <s v="BIT"/>
    <s v="Coal"/>
    <n v="19977"/>
    <n v="26.096"/>
    <n v="521319.79200000002"/>
    <n v="3.12"/>
    <n v="7.6"/>
    <n v="151825.19999999998"/>
    <x v="0"/>
  </r>
  <r>
    <n v="2016"/>
    <s v="BIT"/>
    <s v="Coal"/>
    <n v="3221"/>
    <n v="25.123999999999999"/>
    <n v="80924.403999999995"/>
    <n v="3.03"/>
    <n v="9.1999999999999993"/>
    <n v="29633.199999999997"/>
    <x v="0"/>
  </r>
  <r>
    <n v="2016"/>
    <s v="BIT"/>
    <s v="Coal"/>
    <n v="14388"/>
    <n v="23.308"/>
    <n v="335355.50400000002"/>
    <n v="2.68"/>
    <n v="8.1999999999999993"/>
    <n v="117981.59999999999"/>
    <x v="0"/>
  </r>
  <r>
    <n v="2016"/>
    <s v="BIT"/>
    <s v="Coal"/>
    <n v="3000"/>
    <n v="25.867999999999999"/>
    <n v="77604"/>
    <n v="2.99"/>
    <n v="7.7"/>
    <n v="23100"/>
    <x v="0"/>
  </r>
  <r>
    <n v="2016"/>
    <s v="BIT"/>
    <s v="Coal"/>
    <n v="4812"/>
    <n v="23.916"/>
    <n v="115083.792"/>
    <n v="1.58"/>
    <n v="14.8"/>
    <n v="71217.600000000006"/>
    <x v="0"/>
  </r>
  <r>
    <n v="2016"/>
    <s v="BIT"/>
    <s v="Coal"/>
    <n v="13104"/>
    <n v="24.378"/>
    <n v="319449.31199999998"/>
    <n v="0.93"/>
    <n v="9.1"/>
    <n v="119246.39999999999"/>
    <x v="0"/>
  </r>
  <r>
    <n v="2016"/>
    <s v="SUB"/>
    <s v="Coal"/>
    <n v="69792"/>
    <n v="20.51"/>
    <n v="1431433.9200000002"/>
    <n v="0.42"/>
    <n v="6.4"/>
    <n v="446668.80000000005"/>
    <x v="0"/>
  </r>
  <r>
    <n v="2016"/>
    <s v="SUB"/>
    <s v="Coal"/>
    <n v="77979"/>
    <n v="20.51"/>
    <n v="1599349.29"/>
    <n v="0.42"/>
    <n v="6.4"/>
    <n v="499065.60000000003"/>
    <x v="0"/>
  </r>
  <r>
    <n v="2016"/>
    <s v="SUB"/>
    <s v="Coal"/>
    <n v="153416"/>
    <n v="19.68"/>
    <n v="3019226.88"/>
    <n v="0.43"/>
    <n v="7.9"/>
    <n v="1211986.4000000001"/>
    <x v="0"/>
  </r>
  <r>
    <n v="2016"/>
    <s v="LIG"/>
    <s v="Coal"/>
    <n v="675093"/>
    <n v="12.3"/>
    <n v="8303643.9000000004"/>
    <n v="0.62"/>
    <n v="11.9"/>
    <n v="8033606.7000000002"/>
    <x v="1"/>
  </r>
  <r>
    <n v="2016"/>
    <s v="BIT"/>
    <s v="Coal"/>
    <n v="3516"/>
    <n v="23.63"/>
    <n v="83083.08"/>
    <n v="2.7"/>
    <n v="8.3000000000000007"/>
    <n v="29182.800000000003"/>
    <x v="0"/>
  </r>
  <r>
    <n v="2016"/>
    <s v="BIT"/>
    <s v="Coal"/>
    <n v="5533"/>
    <n v="23.41"/>
    <n v="129527.53"/>
    <n v="2.48"/>
    <n v="8.3000000000000007"/>
    <n v="45923.9"/>
    <x v="0"/>
  </r>
  <r>
    <n v="2016"/>
    <s v="BIT"/>
    <s v="Coal"/>
    <n v="3823"/>
    <n v="23.39"/>
    <n v="89419.97"/>
    <n v="2.54"/>
    <n v="8.1999999999999993"/>
    <n v="31348.6"/>
    <x v="0"/>
  </r>
  <r>
    <n v="2016"/>
    <s v="BIT"/>
    <s v="Coal"/>
    <n v="10359"/>
    <n v="23.16"/>
    <n v="239914.44"/>
    <n v="2.65"/>
    <n v="8.3000000000000007"/>
    <n v="85979.700000000012"/>
    <x v="0"/>
  </r>
  <r>
    <n v="2016"/>
    <s v="BIT"/>
    <s v="Coal"/>
    <n v="5502"/>
    <n v="23.55"/>
    <n v="129572.1"/>
    <n v="2.66"/>
    <n v="8.3000000000000007"/>
    <n v="45666.600000000006"/>
    <x v="0"/>
  </r>
  <r>
    <n v="2016"/>
    <s v="BIT"/>
    <s v="Coal"/>
    <n v="43225"/>
    <n v="23.34"/>
    <n v="1008871.5"/>
    <n v="2.5"/>
    <n v="8.4"/>
    <n v="363090"/>
    <x v="0"/>
  </r>
  <r>
    <n v="2016"/>
    <s v="BIT"/>
    <s v="Coal"/>
    <n v="1515"/>
    <n v="23.42"/>
    <n v="35481.300000000003"/>
    <n v="2.5499999999999998"/>
    <n v="8.5"/>
    <n v="12877.5"/>
    <x v="0"/>
  </r>
  <r>
    <n v="2016"/>
    <s v="BIT"/>
    <s v="Coal"/>
    <n v="1944"/>
    <n v="22.97"/>
    <n v="44653.68"/>
    <n v="2.52"/>
    <n v="8.5"/>
    <n v="16524"/>
    <x v="0"/>
  </r>
  <r>
    <n v="2016"/>
    <s v="BIT"/>
    <s v="Coal"/>
    <n v="19398"/>
    <n v="25.92"/>
    <n v="502796.16000000003"/>
    <n v="2.74"/>
    <n v="7.7"/>
    <n v="149364.6"/>
    <x v="0"/>
  </r>
  <r>
    <n v="2016"/>
    <s v="BIT"/>
    <s v="Coal"/>
    <n v="47541"/>
    <n v="21.53"/>
    <n v="1023557.7300000001"/>
    <n v="3.17"/>
    <n v="17.899999999999999"/>
    <n v="850983.89999999991"/>
    <x v="0"/>
  </r>
  <r>
    <n v="2016"/>
    <s v="BIT"/>
    <s v="Coal"/>
    <n v="23041"/>
    <n v="21.63"/>
    <n v="498376.82999999996"/>
    <n v="4.26"/>
    <n v="17.899999999999999"/>
    <n v="412433.89999999997"/>
    <x v="0"/>
  </r>
  <r>
    <n v="2016"/>
    <s v="BIT"/>
    <s v="Coal"/>
    <n v="20655"/>
    <n v="23.54"/>
    <n v="486218.69999999995"/>
    <n v="2.66"/>
    <n v="8.5"/>
    <n v="175567.5"/>
    <x v="0"/>
  </r>
  <r>
    <n v="2016"/>
    <s v="BIT"/>
    <s v="Coal"/>
    <n v="42574"/>
    <n v="21.96"/>
    <n v="934925.04"/>
    <n v="3.04"/>
    <n v="9"/>
    <n v="383166"/>
    <x v="0"/>
  </r>
  <r>
    <n v="2016"/>
    <s v="BIT"/>
    <s v="Coal"/>
    <n v="9946"/>
    <n v="21.27"/>
    <n v="211551.41999999998"/>
    <n v="4.5199999999999996"/>
    <n v="18.5"/>
    <n v="184001"/>
    <x v="0"/>
  </r>
  <r>
    <n v="2016"/>
    <s v="BIT"/>
    <s v="Coal"/>
    <n v="23655"/>
    <n v="23"/>
    <n v="544065"/>
    <n v="2.99"/>
    <n v="8.1"/>
    <n v="191605.5"/>
    <x v="0"/>
  </r>
  <r>
    <n v="2016"/>
    <s v="BIT"/>
    <s v="Coal"/>
    <n v="18819"/>
    <n v="23.45"/>
    <n v="441305.55"/>
    <n v="2.39"/>
    <n v="8.1999999999999993"/>
    <n v="154315.79999999999"/>
    <x v="0"/>
  </r>
  <r>
    <n v="2016"/>
    <s v="BIT"/>
    <s v="Coal"/>
    <n v="14514"/>
    <n v="23.63"/>
    <n v="342965.82"/>
    <n v="2.69"/>
    <n v="7.9"/>
    <n v="114660.6"/>
    <x v="0"/>
  </r>
  <r>
    <n v="2016"/>
    <s v="BIT"/>
    <s v="Coal"/>
    <n v="6182"/>
    <n v="23.37"/>
    <n v="144473.34"/>
    <n v="2.48"/>
    <n v="8.3000000000000007"/>
    <n v="51310.600000000006"/>
    <x v="0"/>
  </r>
  <r>
    <n v="2016"/>
    <s v="BIT"/>
    <s v="Coal"/>
    <n v="12600"/>
    <n v="23.73"/>
    <n v="298998"/>
    <n v="2.5"/>
    <n v="8.1999999999999993"/>
    <n v="103319.99999999999"/>
    <x v="0"/>
  </r>
  <r>
    <n v="2016"/>
    <s v="BIT"/>
    <s v="Coal"/>
    <n v="26924"/>
    <n v="23.04"/>
    <n v="620328.95999999996"/>
    <n v="2.98"/>
    <n v="8"/>
    <n v="215392"/>
    <x v="0"/>
  </r>
  <r>
    <n v="2016"/>
    <s v="BIT"/>
    <s v="Coal"/>
    <n v="11309"/>
    <n v="23.62"/>
    <n v="267118.58"/>
    <n v="2.58"/>
    <n v="8.3000000000000007"/>
    <n v="93864.700000000012"/>
    <x v="0"/>
  </r>
  <r>
    <n v="2016"/>
    <s v="BIT"/>
    <s v="Coal"/>
    <n v="11444"/>
    <n v="21.65"/>
    <n v="247762.59999999998"/>
    <n v="4.26"/>
    <n v="17.8"/>
    <n v="203703.2"/>
    <x v="0"/>
  </r>
  <r>
    <n v="2016"/>
    <s v="BIT"/>
    <s v="Coal"/>
    <n v="4804"/>
    <n v="23.66"/>
    <n v="113662.64"/>
    <n v="2.52"/>
    <n v="8.5"/>
    <n v="40834"/>
    <x v="0"/>
  </r>
  <r>
    <n v="2016"/>
    <s v="BIT"/>
    <s v="Coal"/>
    <n v="4827"/>
    <n v="23.51"/>
    <n v="113482.77"/>
    <n v="2.52"/>
    <n v="8.5"/>
    <n v="41029.5"/>
    <x v="0"/>
  </r>
  <r>
    <n v="2016"/>
    <s v="BIT"/>
    <s v="Coal"/>
    <n v="42288"/>
    <n v="23.12"/>
    <n v="977698.56"/>
    <n v="3.43"/>
    <n v="13.8"/>
    <n v="583574.4"/>
    <x v="0"/>
  </r>
  <r>
    <n v="2016"/>
    <s v="BIT"/>
    <s v="Coal"/>
    <n v="6335"/>
    <n v="21.7"/>
    <n v="137469.5"/>
    <n v="1.33"/>
    <n v="13.6"/>
    <n v="86156"/>
    <x v="0"/>
  </r>
  <r>
    <n v="2016"/>
    <s v="BIT"/>
    <s v="Coal"/>
    <n v="4793"/>
    <n v="21.6"/>
    <n v="103528.8"/>
    <n v="1.21"/>
    <n v="21.3"/>
    <n v="102090.90000000001"/>
    <x v="0"/>
  </r>
  <r>
    <n v="2016"/>
    <s v="BIT"/>
    <s v="Coal"/>
    <n v="25586"/>
    <n v="25"/>
    <n v="639650"/>
    <n v="3.01"/>
    <n v="9.3000000000000007"/>
    <n v="237949.80000000002"/>
    <x v="0"/>
  </r>
  <r>
    <n v="2016"/>
    <s v="BIT"/>
    <s v="Coal"/>
    <n v="50310"/>
    <n v="23.684000000000001"/>
    <n v="1191542.04"/>
    <n v="2.63"/>
    <n v="7.9"/>
    <n v="397449"/>
    <x v="0"/>
  </r>
  <r>
    <n v="2016"/>
    <s v="BIT"/>
    <s v="Coal"/>
    <n v="11800"/>
    <n v="25.84"/>
    <n v="304912"/>
    <n v="2.4900000000000002"/>
    <n v="7.5"/>
    <n v="88500"/>
    <x v="0"/>
  </r>
  <r>
    <n v="2016"/>
    <s v="SUB"/>
    <s v="Coal"/>
    <n v="16464"/>
    <n v="16.96"/>
    <n v="279229.44"/>
    <n v="0.35"/>
    <n v="4.8"/>
    <n v="79027.199999999997"/>
    <x v="0"/>
  </r>
  <r>
    <n v="2016"/>
    <s v="SUB"/>
    <s v="Coal"/>
    <n v="16233"/>
    <n v="16.850000000000001"/>
    <n v="273526.05000000005"/>
    <n v="0.38"/>
    <n v="5"/>
    <n v="81165"/>
    <x v="0"/>
  </r>
  <r>
    <n v="2016"/>
    <s v="BIT"/>
    <s v="Coal"/>
    <n v="23312"/>
    <n v="25.43"/>
    <n v="592824.16"/>
    <n v="1.25"/>
    <n v="10.7"/>
    <n v="249438.4"/>
    <x v="0"/>
  </r>
  <r>
    <n v="2016"/>
    <s v="SUB"/>
    <s v="Coal"/>
    <n v="81510"/>
    <n v="17.8"/>
    <n v="1450878"/>
    <n v="0.23"/>
    <n v="5.0999999999999996"/>
    <n v="415701"/>
    <x v="0"/>
  </r>
  <r>
    <n v="2016"/>
    <s v="SUB"/>
    <s v="Coal"/>
    <n v="32895"/>
    <n v="17.68"/>
    <n v="581583.6"/>
    <n v="0.25"/>
    <n v="5.7"/>
    <n v="187501.5"/>
    <x v="0"/>
  </r>
  <r>
    <n v="2016"/>
    <s v="SUB"/>
    <s v="Coal"/>
    <n v="32875"/>
    <n v="17.239999999999998"/>
    <n v="566765"/>
    <n v="0.25"/>
    <n v="4.3"/>
    <n v="141362.5"/>
    <x v="0"/>
  </r>
  <r>
    <n v="2016"/>
    <s v="SUB"/>
    <s v="Coal"/>
    <n v="32723"/>
    <n v="16.690000000000001"/>
    <n v="546146.87"/>
    <n v="0.28999999999999998"/>
    <n v="5.9"/>
    <n v="193065.7"/>
    <x v="0"/>
  </r>
  <r>
    <n v="2016"/>
    <s v="SUB"/>
    <s v="Coal"/>
    <n v="32496"/>
    <n v="16.88"/>
    <n v="548532.47999999998"/>
    <n v="0.38"/>
    <n v="5.0999999999999996"/>
    <n v="165729.59999999998"/>
    <x v="0"/>
  </r>
  <r>
    <n v="2016"/>
    <s v="SUB"/>
    <s v="Coal"/>
    <n v="32462"/>
    <n v="17.7"/>
    <n v="574577.4"/>
    <n v="0.19"/>
    <n v="4.5999999999999996"/>
    <n v="149325.19999999998"/>
    <x v="0"/>
  </r>
  <r>
    <n v="2016"/>
    <s v="SUB"/>
    <s v="Coal"/>
    <n v="32304"/>
    <n v="17.23"/>
    <n v="556597.92000000004"/>
    <n v="0.22"/>
    <n v="4"/>
    <n v="129216"/>
    <x v="0"/>
  </r>
  <r>
    <n v="2016"/>
    <s v="SUB"/>
    <s v="Coal"/>
    <n v="16564"/>
    <n v="17.899999999999999"/>
    <n v="296495.59999999998"/>
    <n v="0.25"/>
    <n v="4.8"/>
    <n v="79507.199999999997"/>
    <x v="0"/>
  </r>
  <r>
    <n v="2016"/>
    <s v="SUB"/>
    <s v="Coal"/>
    <n v="16167"/>
    <n v="16.760000000000002"/>
    <n v="270958.92000000004"/>
    <n v="0.31"/>
    <n v="5.9"/>
    <n v="95385.3"/>
    <x v="0"/>
  </r>
  <r>
    <n v="2016"/>
    <s v="SUB"/>
    <s v="Coal"/>
    <n v="16101"/>
    <n v="17.329999999999998"/>
    <n v="279030.32999999996"/>
    <n v="0.24"/>
    <n v="4"/>
    <n v="64404"/>
    <x v="0"/>
  </r>
  <r>
    <n v="2016"/>
    <s v="SUB"/>
    <s v="Coal"/>
    <n v="48943"/>
    <n v="17.559999999999999"/>
    <n v="859439.08"/>
    <n v="0.18"/>
    <n v="4.4000000000000004"/>
    <n v="215349.2"/>
    <x v="0"/>
  </r>
  <r>
    <n v="2016"/>
    <s v="SUB"/>
    <s v="Coal"/>
    <n v="384227"/>
    <n v="16.757999999999999"/>
    <n v="6438876.0659999996"/>
    <n v="0.34"/>
    <n v="4.9000000000000004"/>
    <n v="1882712.3"/>
    <x v="0"/>
  </r>
  <r>
    <n v="2016"/>
    <s v="BIT"/>
    <s v="Coal"/>
    <n v="23777"/>
    <n v="22.268000000000001"/>
    <n v="529466.23600000003"/>
    <n v="3.22"/>
    <n v="11.2"/>
    <n v="266302.39999999997"/>
    <x v="0"/>
  </r>
  <r>
    <n v="2016"/>
    <s v="BIT"/>
    <s v="Coal"/>
    <n v="6363"/>
    <n v="22.199000000000002"/>
    <n v="141252.23700000002"/>
    <n v="3.13"/>
    <n v="11"/>
    <n v="69993"/>
    <x v="0"/>
  </r>
  <r>
    <n v="2016"/>
    <s v="SUB"/>
    <s v="Coal"/>
    <n v="57710"/>
    <n v="17.785"/>
    <n v="1026372.35"/>
    <n v="0.28000000000000003"/>
    <n v="5.7"/>
    <n v="328947"/>
    <x v="0"/>
  </r>
  <r>
    <n v="2016"/>
    <s v="BIT"/>
    <s v="Coal"/>
    <n v="21064"/>
    <n v="25.213000000000001"/>
    <n v="531086.63199999998"/>
    <n v="3.44"/>
    <n v="8.9"/>
    <n v="187469.6"/>
    <x v="0"/>
  </r>
  <r>
    <n v="2016"/>
    <s v="BIT"/>
    <s v="Coal"/>
    <n v="26748"/>
    <n v="22.337"/>
    <n v="597470.076"/>
    <n v="3.25"/>
    <n v="11.1"/>
    <n v="296902.8"/>
    <x v="0"/>
  </r>
  <r>
    <n v="2016"/>
    <s v="BIT"/>
    <s v="Coal"/>
    <n v="6431"/>
    <n v="22.143999999999998"/>
    <n v="142408.06399999998"/>
    <n v="3.18"/>
    <n v="11.2"/>
    <n v="72027.199999999997"/>
    <x v="0"/>
  </r>
  <r>
    <n v="2016"/>
    <s v="BIT"/>
    <s v="Coal"/>
    <n v="9325"/>
    <n v="22.68"/>
    <n v="211491"/>
    <n v="2.56"/>
    <n v="8.3000000000000007"/>
    <n v="77397.5"/>
    <x v="0"/>
  </r>
  <r>
    <n v="2016"/>
    <s v="BIT"/>
    <s v="Coal"/>
    <n v="28840"/>
    <n v="23.738"/>
    <n v="684603.92"/>
    <n v="2.52"/>
    <n v="8.5"/>
    <n v="245140"/>
    <x v="0"/>
  </r>
  <r>
    <n v="2016"/>
    <s v="BIT"/>
    <s v="Coal"/>
    <n v="3301"/>
    <n v="21.824999999999999"/>
    <n v="72044.324999999997"/>
    <n v="1.26"/>
    <n v="21.4"/>
    <n v="70641.399999999994"/>
    <x v="0"/>
  </r>
  <r>
    <n v="2016"/>
    <s v="BIT"/>
    <s v="Coal"/>
    <n v="40955"/>
    <n v="22.984000000000002"/>
    <n v="941309.72000000009"/>
    <n v="3.02"/>
    <n v="8.3000000000000007"/>
    <n v="339926.5"/>
    <x v="0"/>
  </r>
  <r>
    <n v="2016"/>
    <s v="BIT"/>
    <s v="Coal"/>
    <n v="38010"/>
    <n v="22.986000000000001"/>
    <n v="873697.86"/>
    <n v="2.95"/>
    <n v="8.1"/>
    <n v="307881"/>
    <x v="0"/>
  </r>
  <r>
    <n v="2016"/>
    <s v="BIT"/>
    <s v="Coal"/>
    <n v="3314"/>
    <n v="20.617000000000001"/>
    <n v="68324.737999999998"/>
    <n v="1.04"/>
    <n v="21"/>
    <n v="69594"/>
    <x v="0"/>
  </r>
  <r>
    <n v="2016"/>
    <s v="BIT"/>
    <s v="Coal"/>
    <n v="6432"/>
    <n v="23.698"/>
    <n v="152425.53599999999"/>
    <n v="2.5"/>
    <n v="8.5"/>
    <n v="54672"/>
    <x v="0"/>
  </r>
  <r>
    <n v="2016"/>
    <s v="SUB"/>
    <s v="Coal"/>
    <n v="189300"/>
    <n v="17.353999999999999"/>
    <n v="3285112.1999999997"/>
    <n v="0.62"/>
    <n v="8.6999999999999993"/>
    <n v="1646909.9999999998"/>
    <x v="0"/>
  </r>
  <r>
    <n v="2016"/>
    <s v="SUB"/>
    <s v="Coal"/>
    <n v="547651"/>
    <n v="17.11"/>
    <n v="9370308.6099999994"/>
    <n v="0.69"/>
    <n v="9.9"/>
    <n v="5421744.9000000004"/>
    <x v="0"/>
  </r>
  <r>
    <n v="2016"/>
    <s v="SUB"/>
    <s v="Coal"/>
    <n v="16787"/>
    <n v="16.896000000000001"/>
    <n v="283633.152"/>
    <n v="0.28999999999999998"/>
    <n v="5.4"/>
    <n v="90649.8"/>
    <x v="0"/>
  </r>
  <r>
    <n v="2016"/>
    <s v="SUB"/>
    <s v="Coal"/>
    <n v="119153"/>
    <n v="16.745999999999999"/>
    <n v="1995336.1379999998"/>
    <n v="0.3"/>
    <n v="6.1"/>
    <n v="726833.29999999993"/>
    <x v="0"/>
  </r>
  <r>
    <n v="2016"/>
    <s v="SUB"/>
    <s v="Coal"/>
    <n v="203983"/>
    <n v="17.242000000000001"/>
    <n v="3517074.8860000004"/>
    <n v="0.24"/>
    <n v="4.2"/>
    <n v="856728.60000000009"/>
    <x v="0"/>
  </r>
  <r>
    <n v="2016"/>
    <s v="SUB"/>
    <s v="Coal"/>
    <n v="84984"/>
    <n v="17.181999999999999"/>
    <n v="1460195.088"/>
    <n v="0.22"/>
    <n v="4.5"/>
    <n v="382428"/>
    <x v="0"/>
  </r>
  <r>
    <n v="2016"/>
    <s v="SUB"/>
    <s v="Coal"/>
    <n v="27966"/>
    <n v="18.015999999999998"/>
    <n v="503835.45599999995"/>
    <n v="0.24"/>
    <n v="4.8"/>
    <n v="134236.79999999999"/>
    <x v="0"/>
  </r>
  <r>
    <n v="2016"/>
    <s v="SUB"/>
    <s v="Coal"/>
    <n v="59297"/>
    <n v="17.638000000000002"/>
    <n v="1045880.4860000001"/>
    <n v="0.18"/>
    <n v="4.5999999999999996"/>
    <n v="272766.19999999995"/>
    <x v="0"/>
  </r>
  <r>
    <n v="2016"/>
    <s v="BIT"/>
    <s v="Coal"/>
    <n v="135423"/>
    <n v="21.966000000000001"/>
    <n v="2974701.6180000002"/>
    <n v="2.74"/>
    <n v="8.8000000000000007"/>
    <n v="1191722.4000000001"/>
    <x v="0"/>
  </r>
  <r>
    <n v="2016"/>
    <s v="SUB"/>
    <s v="Coal"/>
    <n v="242"/>
    <n v="17.84"/>
    <n v="4317.28"/>
    <n v="0.27"/>
    <n v="5.5"/>
    <n v="1331"/>
    <x v="0"/>
  </r>
  <r>
    <n v="2016"/>
    <s v="SUB"/>
    <s v="Coal"/>
    <n v="43271"/>
    <n v="16.93"/>
    <n v="732578.03"/>
    <n v="0.64"/>
    <n v="9"/>
    <n v="389439"/>
    <x v="0"/>
  </r>
  <r>
    <n v="2016"/>
    <s v="SUB"/>
    <s v="Coal"/>
    <n v="58569"/>
    <n v="16.899999999999999"/>
    <n v="989816.09999999986"/>
    <n v="0.67"/>
    <n v="9.6"/>
    <n v="562262.4"/>
    <x v="0"/>
  </r>
  <r>
    <n v="2016"/>
    <s v="SUB"/>
    <s v="Coal"/>
    <n v="130405"/>
    <n v="16.91"/>
    <n v="2205148.5499999998"/>
    <n v="0.67"/>
    <n v="9.6"/>
    <n v="1251888"/>
    <x v="0"/>
  </r>
  <r>
    <n v="2016"/>
    <s v="SUB"/>
    <s v="Coal"/>
    <n v="26965"/>
    <n v="17.899999999999999"/>
    <n v="482673.49999999994"/>
    <n v="0.32"/>
    <n v="5.0999999999999996"/>
    <n v="137521.5"/>
    <x v="0"/>
  </r>
  <r>
    <n v="2016"/>
    <s v="SUB"/>
    <s v="Coal"/>
    <n v="100086"/>
    <n v="17.96"/>
    <n v="1797544.56"/>
    <n v="0.21"/>
    <n v="5.5"/>
    <n v="550473"/>
    <x v="0"/>
  </r>
  <r>
    <n v="2016"/>
    <s v="SUB"/>
    <s v="Coal"/>
    <n v="13967"/>
    <n v="17.7"/>
    <n v="247215.9"/>
    <n v="0.34"/>
    <n v="4.9000000000000004"/>
    <n v="68438.3"/>
    <x v="0"/>
  </r>
  <r>
    <n v="2016"/>
    <s v="SUB"/>
    <s v="Coal"/>
    <n v="141784"/>
    <n v="18.09"/>
    <n v="2564872.56"/>
    <n v="0.23"/>
    <n v="5.0999999999999996"/>
    <n v="723098.39999999991"/>
    <x v="0"/>
  </r>
  <r>
    <n v="2016"/>
    <s v="SUB"/>
    <s v="Coal"/>
    <n v="115140"/>
    <n v="16.97"/>
    <n v="1953925.7999999998"/>
    <n v="0.65"/>
    <n v="9.5"/>
    <n v="1093830"/>
    <x v="0"/>
  </r>
  <r>
    <n v="2016"/>
    <s v="BIT"/>
    <s v="Coal"/>
    <n v="509"/>
    <n v="22.05"/>
    <n v="11223.45"/>
    <n v="2.38"/>
    <n v="17.899999999999999"/>
    <n v="9111.0999999999985"/>
    <x v="0"/>
  </r>
  <r>
    <n v="2016"/>
    <s v="BIT"/>
    <s v="Coal"/>
    <n v="27566"/>
    <n v="22.48"/>
    <n v="619683.68000000005"/>
    <n v="2.66"/>
    <n v="17.5"/>
    <n v="482405"/>
    <x v="0"/>
  </r>
  <r>
    <n v="2016"/>
    <s v="BIT"/>
    <s v="Coal"/>
    <n v="4359"/>
    <n v="15.91"/>
    <n v="69351.69"/>
    <n v="2.25"/>
    <n v="27.2"/>
    <n v="118564.8"/>
    <x v="0"/>
  </r>
  <r>
    <n v="2016"/>
    <s v="BIT"/>
    <s v="Coal"/>
    <n v="297001"/>
    <n v="25.16"/>
    <n v="7472545.1600000001"/>
    <n v="4.0599999999999996"/>
    <n v="9.6"/>
    <n v="2851209.6"/>
    <x v="0"/>
  </r>
  <r>
    <n v="2016"/>
    <s v="SUB"/>
    <s v="Coal"/>
    <n v="380427"/>
    <n v="16.87"/>
    <n v="6417803.4900000002"/>
    <n v="0.31"/>
    <n v="5.7"/>
    <n v="2168433.9"/>
    <x v="0"/>
  </r>
  <r>
    <n v="2016"/>
    <s v="SUB"/>
    <s v="Coal"/>
    <n v="27598"/>
    <n v="16.422000000000001"/>
    <n v="453214.35600000003"/>
    <n v="0.38"/>
    <n v="5.4"/>
    <n v="149029.20000000001"/>
    <x v="0"/>
  </r>
  <r>
    <n v="2016"/>
    <s v="SUB"/>
    <s v="Coal"/>
    <n v="83518"/>
    <n v="16.794"/>
    <n v="1402601.2920000001"/>
    <n v="0.42"/>
    <n v="5.4"/>
    <n v="450997.2"/>
    <x v="0"/>
  </r>
  <r>
    <n v="2016"/>
    <s v="SUB"/>
    <s v="Coal"/>
    <n v="145886"/>
    <n v="16.044"/>
    <n v="2340594.9840000002"/>
    <n v="0.56999999999999995"/>
    <n v="7"/>
    <n v="1021202"/>
    <x v="0"/>
  </r>
  <r>
    <n v="2016"/>
    <s v="SUB"/>
    <s v="Coal"/>
    <n v="42383"/>
    <n v="17.2"/>
    <n v="728987.6"/>
    <n v="0.22"/>
    <n v="4.0999999999999996"/>
    <n v="173770.3"/>
    <x v="0"/>
  </r>
  <r>
    <n v="2016"/>
    <s v="SUB"/>
    <s v="Coal"/>
    <n v="13468"/>
    <n v="17.579999999999998"/>
    <n v="236767.43999999997"/>
    <n v="0.19"/>
    <n v="4.5"/>
    <n v="60606"/>
    <x v="0"/>
  </r>
  <r>
    <n v="2016"/>
    <s v="BIT"/>
    <s v="Coal"/>
    <n v="112506"/>
    <n v="23.096"/>
    <n v="2598438.5759999999"/>
    <n v="1.38"/>
    <n v="6.4"/>
    <n v="720038.40000000002"/>
    <x v="0"/>
  </r>
  <r>
    <n v="2016"/>
    <s v="BIT"/>
    <s v="Coal"/>
    <n v="164200"/>
    <n v="22.834"/>
    <n v="3749342.8"/>
    <n v="3.51"/>
    <n v="8.6"/>
    <n v="1412120"/>
    <x v="0"/>
  </r>
  <r>
    <n v="2016"/>
    <s v="BIT"/>
    <s v="Coal"/>
    <n v="165316"/>
    <n v="22.366"/>
    <n v="3697457.656"/>
    <n v="2.52"/>
    <n v="8.6999999999999993"/>
    <n v="1438249.2"/>
    <x v="0"/>
  </r>
  <r>
    <n v="2016"/>
    <s v="BIT"/>
    <s v="Coal"/>
    <n v="46895"/>
    <n v="23.056000000000001"/>
    <n v="1081211.1200000001"/>
    <n v="3.61"/>
    <n v="8.6999999999999993"/>
    <n v="407986.49999999994"/>
    <x v="0"/>
  </r>
  <r>
    <n v="2016"/>
    <s v="BIT"/>
    <s v="Coal"/>
    <n v="41843"/>
    <n v="22.026"/>
    <n v="921633.91799999995"/>
    <n v="3.03"/>
    <n v="9.6"/>
    <n v="401692.8"/>
    <x v="0"/>
  </r>
  <r>
    <n v="2016"/>
    <s v="SUB"/>
    <s v="Coal"/>
    <n v="75083"/>
    <n v="16.352"/>
    <n v="1227757.216"/>
    <n v="0.28000000000000003"/>
    <n v="6.5"/>
    <n v="488039.5"/>
    <x v="0"/>
  </r>
  <r>
    <n v="2016"/>
    <s v="BIT"/>
    <s v="Coal"/>
    <n v="78391"/>
    <n v="22.908000000000001"/>
    <n v="1795781.0280000002"/>
    <n v="3.38"/>
    <n v="8.8000000000000007"/>
    <n v="689840.8"/>
    <x v="0"/>
  </r>
  <r>
    <n v="2016"/>
    <s v="SUB"/>
    <s v="Coal"/>
    <n v="75569"/>
    <n v="17.116"/>
    <n v="1293439.004"/>
    <n v="0.22"/>
    <n v="4.26"/>
    <n v="321923.94"/>
    <x v="0"/>
  </r>
  <r>
    <n v="2016"/>
    <s v="SUB"/>
    <s v="Coal"/>
    <n v="30694"/>
    <n v="17.382000000000001"/>
    <n v="533523.10800000001"/>
    <n v="0.18"/>
    <n v="4.42"/>
    <n v="135667.48000000001"/>
    <x v="0"/>
  </r>
  <r>
    <n v="2016"/>
    <s v="SUB"/>
    <s v="Coal"/>
    <n v="243"/>
    <n v="17.396000000000001"/>
    <n v="4227.2280000000001"/>
    <n v="0.19"/>
    <n v="4.5199999999999996"/>
    <n v="1098.3599999999999"/>
    <x v="0"/>
  </r>
  <r>
    <n v="2016"/>
    <s v="SUB"/>
    <s v="Coal"/>
    <n v="75182"/>
    <n v="17.295999999999999"/>
    <n v="1300347.872"/>
    <n v="0.19"/>
    <n v="4.4800000000000004"/>
    <n v="336815.36000000004"/>
    <x v="0"/>
  </r>
  <r>
    <n v="2016"/>
    <s v="SUB"/>
    <s v="Coal"/>
    <n v="60375"/>
    <n v="17.396000000000001"/>
    <n v="1050283.5"/>
    <n v="0.18"/>
    <n v="4.5199999999999996"/>
    <n v="272895"/>
    <x v="0"/>
  </r>
  <r>
    <n v="2016"/>
    <s v="SUB"/>
    <s v="Coal"/>
    <n v="15053"/>
    <n v="17.308"/>
    <n v="260537.32399999999"/>
    <n v="0.22"/>
    <n v="3.85"/>
    <n v="57954.05"/>
    <x v="0"/>
  </r>
  <r>
    <n v="2016"/>
    <s v="SUB"/>
    <s v="Coal"/>
    <n v="131497"/>
    <n v="16.809999999999999"/>
    <n v="2210464.5699999998"/>
    <n v="0.3"/>
    <n v="5.4"/>
    <n v="710083.8"/>
    <x v="0"/>
  </r>
  <r>
    <n v="2016"/>
    <s v="LIG"/>
    <s v="Coal"/>
    <n v="371203"/>
    <n v="13.99"/>
    <n v="5193129.97"/>
    <n v="0.6"/>
    <n v="10.7"/>
    <n v="3971872.0999999996"/>
    <x v="1"/>
  </r>
  <r>
    <n v="2016"/>
    <s v="SUB"/>
    <s v="Coal"/>
    <n v="116909"/>
    <n v="16.61"/>
    <n v="1941858.49"/>
    <n v="0.4"/>
    <n v="5.3"/>
    <n v="619617.69999999995"/>
    <x v="0"/>
  </r>
  <r>
    <n v="2016"/>
    <s v="LIG"/>
    <s v="Coal"/>
    <n v="70874"/>
    <n v="12.6"/>
    <n v="893012.4"/>
    <n v="0.5"/>
    <n v="17.899999999999999"/>
    <n v="1268644.5999999999"/>
    <x v="1"/>
  </r>
  <r>
    <n v="2016"/>
    <s v="SUB"/>
    <s v="Coal"/>
    <n v="395023"/>
    <n v="17.11"/>
    <n v="6758843.5299999993"/>
    <n v="0.25"/>
    <n v="4.8"/>
    <n v="1896110.4"/>
    <x v="0"/>
  </r>
  <r>
    <n v="2016"/>
    <s v="BIT"/>
    <s v="Coal"/>
    <n v="3951"/>
    <n v="22.192"/>
    <n v="87680.592000000004"/>
    <n v="0.52"/>
    <n v="12"/>
    <n v="47412"/>
    <x v="0"/>
  </r>
  <r>
    <n v="2016"/>
    <s v="BIT"/>
    <s v="Coal"/>
    <n v="1626"/>
    <n v="22.192"/>
    <n v="36084.192000000003"/>
    <n v="0.52"/>
    <n v="12"/>
    <n v="19512"/>
    <x v="0"/>
  </r>
  <r>
    <n v="2016"/>
    <s v="BIT"/>
    <s v="Coal"/>
    <n v="63210"/>
    <n v="23.507999999999999"/>
    <n v="1485940.68"/>
    <n v="1.06"/>
    <n v="11.8"/>
    <n v="745878"/>
    <x v="0"/>
  </r>
  <r>
    <n v="2016"/>
    <s v="BIT"/>
    <s v="Coal"/>
    <n v="10923"/>
    <n v="22.192"/>
    <n v="242403.21600000001"/>
    <n v="0.52"/>
    <n v="12"/>
    <n v="131076"/>
    <x v="0"/>
  </r>
  <r>
    <n v="2016"/>
    <s v="BIT"/>
    <s v="Coal"/>
    <n v="276569"/>
    <n v="22.155999999999999"/>
    <n v="6127662.7639999995"/>
    <n v="0.46"/>
    <n v="10.7"/>
    <n v="2959288.3"/>
    <x v="0"/>
  </r>
  <r>
    <n v="2016"/>
    <s v="BIT"/>
    <s v="Coal"/>
    <n v="20875"/>
    <n v="24.06"/>
    <n v="502252.5"/>
    <n v="0.7"/>
    <n v="11.49"/>
    <n v="239853.75"/>
    <x v="0"/>
  </r>
  <r>
    <n v="2016"/>
    <s v="BIT"/>
    <s v="Coal"/>
    <n v="36153"/>
    <n v="24.02"/>
    <n v="868395.05999999994"/>
    <n v="0.79"/>
    <n v="12.62"/>
    <n v="456250.86"/>
    <x v="0"/>
  </r>
  <r>
    <n v="2016"/>
    <s v="BIT"/>
    <s v="Coal"/>
    <n v="14617"/>
    <n v="23.962"/>
    <n v="350252.554"/>
    <n v="0.99"/>
    <n v="10.09"/>
    <n v="147485.53"/>
    <x v="0"/>
  </r>
  <r>
    <n v="2016"/>
    <s v="BIT"/>
    <s v="Coal"/>
    <n v="10189"/>
    <n v="24.388000000000002"/>
    <n v="248489.33200000002"/>
    <n v="0.98"/>
    <n v="9.91"/>
    <n v="100972.99"/>
    <x v="0"/>
  </r>
  <r>
    <n v="2016"/>
    <s v="SUB"/>
    <s v="Coal"/>
    <n v="255947"/>
    <n v="16.760000000000002"/>
    <n v="4289671.7200000007"/>
    <n v="0.31"/>
    <n v="6.2"/>
    <n v="1586871.4000000001"/>
    <x v="0"/>
  </r>
  <r>
    <n v="2016"/>
    <s v="SUB"/>
    <s v="Coal"/>
    <n v="112150"/>
    <n v="16.89"/>
    <n v="1894213.5"/>
    <n v="0.37"/>
    <n v="5.5"/>
    <n v="616825"/>
    <x v="0"/>
  </r>
  <r>
    <n v="2016"/>
    <s v="SUB"/>
    <s v="Coal"/>
    <n v="180063"/>
    <n v="17.7"/>
    <n v="3187115.1"/>
    <n v="0.2"/>
    <n v="5.6"/>
    <n v="1008352.7999999999"/>
    <x v="0"/>
  </r>
  <r>
    <n v="2016"/>
    <s v="SUB"/>
    <s v="Coal"/>
    <n v="45036"/>
    <n v="18.8"/>
    <n v="846676.8"/>
    <n v="0.3"/>
    <n v="4"/>
    <n v="180144"/>
    <x v="0"/>
  </r>
  <r>
    <n v="2016"/>
    <s v="SUB"/>
    <s v="Coal"/>
    <n v="50094"/>
    <n v="17.48"/>
    <n v="875643.12"/>
    <n v="0.18"/>
    <n v="4.5"/>
    <n v="225423"/>
    <x v="0"/>
  </r>
  <r>
    <n v="2016"/>
    <s v="SUB"/>
    <s v="Coal"/>
    <n v="32788"/>
    <n v="17.82"/>
    <n v="584282.16"/>
    <n v="0.23"/>
    <n v="5"/>
    <n v="163940"/>
    <x v="0"/>
  </r>
  <r>
    <n v="2016"/>
    <s v="SUB"/>
    <s v="Coal"/>
    <n v="32682"/>
    <n v="17.989999999999998"/>
    <n v="587949.17999999993"/>
    <n v="0.23"/>
    <n v="5.7"/>
    <n v="186287.4"/>
    <x v="0"/>
  </r>
  <r>
    <n v="2016"/>
    <s v="SUB"/>
    <s v="Coal"/>
    <n v="43473"/>
    <n v="16.745000000000001"/>
    <n v="727955.38500000001"/>
    <n v="0.3"/>
    <n v="6.2"/>
    <n v="269532.60000000003"/>
    <x v="0"/>
  </r>
  <r>
    <n v="2016"/>
    <s v="SUB"/>
    <s v="Coal"/>
    <n v="29210"/>
    <n v="16.681000000000001"/>
    <n v="487252.01"/>
    <n v="0.31"/>
    <n v="6.5"/>
    <n v="189865"/>
    <x v="0"/>
  </r>
  <r>
    <n v="2016"/>
    <s v="SUB"/>
    <s v="Coal"/>
    <n v="29144"/>
    <n v="16.654"/>
    <n v="485364.17599999998"/>
    <n v="0.38"/>
    <n v="6.1"/>
    <n v="177778.4"/>
    <x v="0"/>
  </r>
  <r>
    <n v="2016"/>
    <s v="SUB"/>
    <s v="Coal"/>
    <n v="29196"/>
    <n v="16.581"/>
    <n v="484098.87599999999"/>
    <n v="0.4"/>
    <n v="6.5"/>
    <n v="189774"/>
    <x v="0"/>
  </r>
  <r>
    <n v="2016"/>
    <s v="SUB"/>
    <s v="Coal"/>
    <n v="29232"/>
    <n v="16.667000000000002"/>
    <n v="487209.74400000006"/>
    <n v="0.37"/>
    <n v="5.2"/>
    <n v="152006.39999999999"/>
    <x v="0"/>
  </r>
  <r>
    <n v="2016"/>
    <s v="SUB"/>
    <s v="Coal"/>
    <n v="29286"/>
    <n v="17.068999999999999"/>
    <n v="499882.734"/>
    <n v="0.28000000000000003"/>
    <n v="4.9000000000000004"/>
    <n v="143501.40000000002"/>
    <x v="0"/>
  </r>
  <r>
    <n v="2016"/>
    <s v="SUB"/>
    <s v="Coal"/>
    <n v="43893"/>
    <n v="16.916"/>
    <n v="742493.98800000001"/>
    <n v="0.27"/>
    <n v="5.2"/>
    <n v="228243.6"/>
    <x v="0"/>
  </r>
  <r>
    <n v="2016"/>
    <s v="SUB"/>
    <s v="Coal"/>
    <n v="58199"/>
    <n v="16.940999999999999"/>
    <n v="985949.25899999996"/>
    <n v="0.28000000000000003"/>
    <n v="4.9000000000000004"/>
    <n v="285175.10000000003"/>
    <x v="0"/>
  </r>
  <r>
    <n v="2016"/>
    <s v="SUB"/>
    <s v="Coal"/>
    <n v="73046"/>
    <n v="16.648"/>
    <n v="1216069.808"/>
    <n v="0.37"/>
    <n v="5"/>
    <n v="365230"/>
    <x v="0"/>
  </r>
  <r>
    <n v="2016"/>
    <s v="LIG"/>
    <s v="Coal"/>
    <n v="800417"/>
    <n v="13.83"/>
    <n v="11069767.109999999"/>
    <n v="0.9"/>
    <n v="15.8"/>
    <n v="12646588.600000001"/>
    <x v="1"/>
  </r>
  <r>
    <n v="2016"/>
    <s v="LIG"/>
    <s v="Coal"/>
    <n v="224376"/>
    <n v="10.4"/>
    <n v="2333510.4"/>
    <n v="2.2200000000000002"/>
    <n v="29"/>
    <n v="6506904"/>
    <x v="1"/>
  </r>
  <r>
    <n v="2016"/>
    <s v="SUB"/>
    <s v="Coal"/>
    <n v="32232"/>
    <n v="17.59"/>
    <n v="566960.88"/>
    <n v="0.25"/>
    <n v="5.6"/>
    <n v="180499.19999999998"/>
    <x v="0"/>
  </r>
  <r>
    <n v="2016"/>
    <s v="SUB"/>
    <s v="Coal"/>
    <n v="32646"/>
    <n v="17.52"/>
    <n v="571957.92000000004"/>
    <n v="0.17"/>
    <n v="4.3"/>
    <n v="140377.79999999999"/>
    <x v="0"/>
  </r>
  <r>
    <n v="2016"/>
    <s v="BIT"/>
    <s v="Coal"/>
    <n v="28318"/>
    <n v="22.39"/>
    <n v="634040.02"/>
    <n v="3.12"/>
    <n v="8.9"/>
    <n v="252030.2"/>
    <x v="0"/>
  </r>
  <r>
    <n v="2016"/>
    <s v="SUB"/>
    <s v="Coal"/>
    <n v="85125"/>
    <n v="17.789000000000001"/>
    <n v="1514288.6250000002"/>
    <n v="0.2"/>
    <n v="4.7"/>
    <n v="400087.5"/>
    <x v="0"/>
  </r>
  <r>
    <n v="2016"/>
    <s v="SUB"/>
    <s v="Coal"/>
    <n v="255156"/>
    <n v="17.768999999999998"/>
    <n v="4533866.9639999997"/>
    <n v="0.22"/>
    <n v="5.0999999999999996"/>
    <n v="1301295.5999999999"/>
    <x v="0"/>
  </r>
  <r>
    <n v="2016"/>
    <s v="SUB"/>
    <s v="Coal"/>
    <n v="58332"/>
    <n v="17.628"/>
    <n v="1028276.496"/>
    <n v="0.18"/>
    <n v="4.5999999999999996"/>
    <n v="268327.19999999995"/>
    <x v="0"/>
  </r>
  <r>
    <n v="2016"/>
    <s v="SUB"/>
    <s v="Coal"/>
    <n v="14651"/>
    <n v="17.795999999999999"/>
    <n v="260729.196"/>
    <n v="0.18"/>
    <n v="4.9000000000000004"/>
    <n v="71789.900000000009"/>
    <x v="0"/>
  </r>
  <r>
    <n v="2016"/>
    <s v="SUB"/>
    <s v="Coal"/>
    <n v="243372"/>
    <n v="17.597999999999999"/>
    <n v="4282860.4559999993"/>
    <n v="0.24"/>
    <n v="5.6"/>
    <n v="1362883.2"/>
    <x v="0"/>
  </r>
  <r>
    <n v="2016"/>
    <s v="SUB"/>
    <s v="Coal"/>
    <n v="30417"/>
    <n v="17.84"/>
    <n v="542639.28"/>
    <n v="0.26"/>
    <n v="5"/>
    <n v="152085"/>
    <x v="0"/>
  </r>
  <r>
    <n v="2016"/>
    <s v="SUB"/>
    <s v="Coal"/>
    <n v="30305"/>
    <n v="16.998000000000001"/>
    <n v="515124.39"/>
    <n v="0.27"/>
    <n v="4.8"/>
    <n v="145464"/>
    <x v="0"/>
  </r>
  <r>
    <n v="2016"/>
    <s v="SUB"/>
    <s v="Coal"/>
    <n v="44865"/>
    <n v="17.545999999999999"/>
    <n v="787201.28999999992"/>
    <n v="0.2"/>
    <n v="4.5999999999999996"/>
    <n v="206378.99999999997"/>
    <x v="0"/>
  </r>
  <r>
    <n v="2016"/>
    <s v="SUB"/>
    <s v="Coal"/>
    <n v="60692"/>
    <n v="18.04"/>
    <n v="1094883.68"/>
    <n v="0.2"/>
    <n v="4.8"/>
    <n v="291321.59999999998"/>
    <x v="0"/>
  </r>
  <r>
    <n v="2016"/>
    <s v="SUB"/>
    <s v="Coal"/>
    <n v="181232"/>
    <n v="16.207999999999998"/>
    <n v="2937408.2559999996"/>
    <n v="0.41"/>
    <n v="4.8"/>
    <n v="869913.59999999998"/>
    <x v="0"/>
  </r>
  <r>
    <n v="2016"/>
    <s v="BIT"/>
    <s v="Coal"/>
    <n v="81343"/>
    <n v="23.08"/>
    <n v="1877396.44"/>
    <n v="3.34"/>
    <n v="8.6999999999999993"/>
    <n v="707684.1"/>
    <x v="0"/>
  </r>
  <r>
    <n v="2016"/>
    <s v="BIT"/>
    <s v="Coal"/>
    <n v="139220"/>
    <n v="22.13"/>
    <n v="3080938.6"/>
    <n v="3.07"/>
    <n v="9.5"/>
    <n v="1322590"/>
    <x v="0"/>
  </r>
  <r>
    <n v="2016"/>
    <s v="SUB"/>
    <s v="Coal"/>
    <n v="27930"/>
    <n v="16.95"/>
    <n v="473413.5"/>
    <n v="0.4"/>
    <n v="5"/>
    <n v="139650"/>
    <x v="0"/>
  </r>
  <r>
    <n v="2016"/>
    <s v="SUB"/>
    <s v="Coal"/>
    <n v="41187"/>
    <n v="16.899999999999999"/>
    <n v="696060.29999999993"/>
    <n v="0.35"/>
    <n v="5.0999999999999996"/>
    <n v="210053.69999999998"/>
    <x v="0"/>
  </r>
  <r>
    <n v="2016"/>
    <s v="SUB"/>
    <s v="Coal"/>
    <n v="27953"/>
    <n v="16.93"/>
    <n v="473244.29"/>
    <n v="0.37"/>
    <n v="4.9000000000000004"/>
    <n v="136969.70000000001"/>
    <x v="0"/>
  </r>
  <r>
    <n v="2016"/>
    <s v="SUB"/>
    <s v="Coal"/>
    <n v="27066"/>
    <n v="17"/>
    <n v="460122"/>
    <n v="0.32"/>
    <n v="5"/>
    <n v="135330"/>
    <x v="0"/>
  </r>
  <r>
    <n v="2016"/>
    <s v="SUB"/>
    <s v="Coal"/>
    <n v="54992"/>
    <n v="16.8"/>
    <n v="923865.60000000009"/>
    <n v="0.37"/>
    <n v="4.9000000000000004"/>
    <n v="269460.80000000005"/>
    <x v="0"/>
  </r>
  <r>
    <n v="2016"/>
    <s v="BIT"/>
    <s v="Coal"/>
    <n v="12524"/>
    <n v="25.49"/>
    <n v="319236.76"/>
    <n v="1.62"/>
    <n v="8.6"/>
    <n v="107706.4"/>
    <x v="0"/>
  </r>
  <r>
    <n v="2016"/>
    <s v="BIT"/>
    <s v="Coal"/>
    <n v="26143"/>
    <n v="23.44"/>
    <n v="612791.92000000004"/>
    <n v="1.57"/>
    <n v="12.8"/>
    <n v="334630.40000000002"/>
    <x v="0"/>
  </r>
  <r>
    <n v="2016"/>
    <s v="SUB"/>
    <s v="Coal"/>
    <n v="45830"/>
    <n v="17.616"/>
    <n v="807341.28"/>
    <n v="0.19"/>
    <n v="4.3"/>
    <n v="197069"/>
    <x v="0"/>
  </r>
  <r>
    <n v="2016"/>
    <s v="SUB"/>
    <s v="Coal"/>
    <n v="15356"/>
    <n v="16.914000000000001"/>
    <n v="259731.38400000002"/>
    <n v="0.34"/>
    <n v="5"/>
    <n v="76780"/>
    <x v="0"/>
  </r>
  <r>
    <n v="2016"/>
    <s v="SUB"/>
    <s v="Coal"/>
    <n v="30387"/>
    <n v="17.314"/>
    <n v="526120.51800000004"/>
    <n v="0.22"/>
    <n v="3.9"/>
    <n v="118509.3"/>
    <x v="0"/>
  </r>
  <r>
    <n v="2016"/>
    <s v="SUB"/>
    <s v="Coal"/>
    <n v="121803"/>
    <n v="18.027999999999999"/>
    <n v="2195864.4839999997"/>
    <n v="0.25"/>
    <n v="5.0999999999999996"/>
    <n v="621195.29999999993"/>
    <x v="0"/>
  </r>
  <r>
    <n v="2016"/>
    <s v="SUB"/>
    <s v="Coal"/>
    <n v="47789"/>
    <n v="17.106000000000002"/>
    <n v="817478.63400000008"/>
    <n v="0.28999999999999998"/>
    <n v="4.5999999999999996"/>
    <n v="219829.4"/>
    <x v="0"/>
  </r>
  <r>
    <n v="2016"/>
    <s v="SUB"/>
    <s v="Coal"/>
    <n v="79051"/>
    <n v="17.898"/>
    <n v="1414854.798"/>
    <n v="0.33"/>
    <n v="4.8"/>
    <n v="379444.8"/>
    <x v="0"/>
  </r>
  <r>
    <n v="2016"/>
    <s v="SUB"/>
    <s v="Coal"/>
    <n v="222011"/>
    <n v="17.14"/>
    <n v="3805268.54"/>
    <n v="0.28999999999999998"/>
    <n v="4.5999999999999996"/>
    <n v="1021250.6"/>
    <x v="0"/>
  </r>
  <r>
    <n v="2016"/>
    <s v="SUB"/>
    <s v="Coal"/>
    <n v="395026"/>
    <n v="16.672000000000001"/>
    <n v="6585873.4720000001"/>
    <n v="0.37"/>
    <n v="4.8"/>
    <n v="1896124.7999999998"/>
    <x v="0"/>
  </r>
  <r>
    <n v="2016"/>
    <s v="BIT"/>
    <s v="Coal"/>
    <n v="21395"/>
    <n v="26.228000000000002"/>
    <n v="561148.06000000006"/>
    <n v="3.02"/>
    <n v="7.55"/>
    <n v="161532.25"/>
    <x v="0"/>
  </r>
  <r>
    <n v="2016"/>
    <s v="BIT"/>
    <s v="Coal"/>
    <n v="41045"/>
    <n v="25.984000000000002"/>
    <n v="1066513.28"/>
    <n v="2.77"/>
    <n v="7.66"/>
    <n v="314404.7"/>
    <x v="0"/>
  </r>
  <r>
    <n v="2016"/>
    <s v="BIT"/>
    <s v="Coal"/>
    <n v="25125"/>
    <n v="25.15"/>
    <n v="631893.75"/>
    <n v="3.85"/>
    <n v="8.66"/>
    <n v="217582.5"/>
    <x v="0"/>
  </r>
  <r>
    <n v="2016"/>
    <s v="BIT"/>
    <s v="Coal"/>
    <n v="70877"/>
    <n v="26.341999999999999"/>
    <n v="1867041.9339999999"/>
    <n v="3.03"/>
    <n v="7.41"/>
    <n v="525198.57000000007"/>
    <x v="0"/>
  </r>
  <r>
    <n v="2016"/>
    <s v="BIT"/>
    <s v="Coal"/>
    <n v="85744"/>
    <n v="24.827999999999999"/>
    <n v="2128852.0320000001"/>
    <n v="4.4400000000000004"/>
    <n v="8.98"/>
    <n v="769981.12"/>
    <x v="0"/>
  </r>
  <r>
    <n v="2016"/>
    <s v="BIT"/>
    <s v="Coal"/>
    <n v="47750"/>
    <n v="24.864000000000001"/>
    <n v="1187256"/>
    <n v="4.04"/>
    <n v="9.49"/>
    <n v="453147.5"/>
    <x v="0"/>
  </r>
  <r>
    <n v="2016"/>
    <s v="LIG"/>
    <s v="Coal"/>
    <n v="14438"/>
    <n v="15"/>
    <n v="216570"/>
    <n v="0.13"/>
    <n v="6.5"/>
    <n v="93847"/>
    <x v="1"/>
  </r>
  <r>
    <n v="2016"/>
    <s v="LIG"/>
    <s v="Coal"/>
    <n v="8286"/>
    <n v="14"/>
    <n v="116004"/>
    <n v="0.16"/>
    <n v="8.5"/>
    <n v="70431"/>
    <x v="1"/>
  </r>
  <r>
    <n v="2016"/>
    <s v="WC"/>
    <s v="Coal"/>
    <n v="5968"/>
    <n v="15"/>
    <n v="89520"/>
    <n v="0.13"/>
    <n v="6.5"/>
    <n v="38792"/>
    <x v="0"/>
  </r>
  <r>
    <n v="2016"/>
    <s v="WC"/>
    <s v="Coal"/>
    <n v="6619"/>
    <n v="14"/>
    <n v="92666"/>
    <n v="0.16"/>
    <n v="8.5"/>
    <n v="56261.5"/>
    <x v="0"/>
  </r>
  <r>
    <n v="2016"/>
    <s v="LIG"/>
    <s v="Coal"/>
    <n v="371729"/>
    <n v="13.444000000000001"/>
    <n v="4997524.676"/>
    <n v="1.0900000000000001"/>
    <n v="11"/>
    <n v="4089019"/>
    <x v="1"/>
  </r>
  <r>
    <n v="2016"/>
    <s v="BIT"/>
    <s v="Coal"/>
    <n v="86861"/>
    <n v="24.548999999999999"/>
    <n v="2132350.6889999998"/>
    <n v="1.19"/>
    <n v="10.199999999999999"/>
    <n v="885982.2"/>
    <x v="0"/>
  </r>
  <r>
    <n v="2016"/>
    <s v="BIT"/>
    <s v="Coal"/>
    <n v="24503"/>
    <n v="22.643999999999998"/>
    <n v="554845.93199999991"/>
    <n v="0.38"/>
    <n v="6.9"/>
    <n v="169070.7"/>
    <x v="0"/>
  </r>
  <r>
    <n v="2016"/>
    <s v="BIT"/>
    <s v="Coal"/>
    <n v="178091"/>
    <n v="21.489000000000001"/>
    <n v="3826997.4990000003"/>
    <n v="0.42"/>
    <n v="11.9"/>
    <n v="2119282.9"/>
    <x v="0"/>
  </r>
  <r>
    <n v="2016"/>
    <s v="BIT"/>
    <s v="Coal"/>
    <n v="61188"/>
    <n v="21.783000000000001"/>
    <n v="1332858.2040000001"/>
    <n v="0.39"/>
    <n v="9.9"/>
    <n v="605761.20000000007"/>
    <x v="0"/>
  </r>
  <r>
    <n v="2016"/>
    <s v="SUB"/>
    <s v="Coal"/>
    <n v="6325"/>
    <n v="19.808"/>
    <n v="125285.6"/>
    <n v="0.64"/>
    <n v="8.9"/>
    <n v="56292.5"/>
    <x v="0"/>
  </r>
  <r>
    <n v="2016"/>
    <s v="BIT"/>
    <s v="Coal"/>
    <n v="20770"/>
    <n v="24.27"/>
    <n v="504087.89999999997"/>
    <n v="3.47"/>
    <n v="9.9"/>
    <n v="205623"/>
    <x v="0"/>
  </r>
  <r>
    <n v="2016"/>
    <s v="BIT"/>
    <s v="Coal"/>
    <n v="31253"/>
    <n v="22.71"/>
    <n v="709755.63"/>
    <n v="2.52"/>
    <n v="8.1999999999999993"/>
    <n v="256274.59999999998"/>
    <x v="0"/>
  </r>
  <r>
    <n v="2016"/>
    <s v="BIT"/>
    <s v="Coal"/>
    <n v="34839"/>
    <n v="22.2"/>
    <n v="773425.79999999993"/>
    <n v="3.04"/>
    <n v="8.6"/>
    <n v="299615.39999999997"/>
    <x v="0"/>
  </r>
  <r>
    <n v="2016"/>
    <s v="BIT"/>
    <s v="Coal"/>
    <n v="8050"/>
    <n v="21.46"/>
    <n v="172753"/>
    <n v="2.98"/>
    <n v="7.8"/>
    <n v="62790"/>
    <x v="0"/>
  </r>
  <r>
    <n v="2016"/>
    <s v="SUB"/>
    <s v="Coal"/>
    <n v="127909"/>
    <n v="18.05"/>
    <n v="2308757.4500000002"/>
    <n v="0.22"/>
    <n v="5.2"/>
    <n v="665126.80000000005"/>
    <x v="0"/>
  </r>
  <r>
    <n v="2016"/>
    <s v="SUB"/>
    <s v="Coal"/>
    <n v="32240"/>
    <n v="16.7"/>
    <n v="538408"/>
    <n v="0.3"/>
    <n v="6.2"/>
    <n v="199888"/>
    <x v="0"/>
  </r>
  <r>
    <n v="2016"/>
    <s v="SUB"/>
    <s v="Coal"/>
    <n v="15969"/>
    <n v="17.88"/>
    <n v="285525.71999999997"/>
    <n v="0.18"/>
    <n v="4.3"/>
    <n v="68666.7"/>
    <x v="0"/>
  </r>
  <r>
    <n v="2016"/>
    <s v="SUB"/>
    <s v="Coal"/>
    <n v="81853"/>
    <n v="16.78"/>
    <n v="1373493.34"/>
    <n v="0.3"/>
    <n v="6"/>
    <n v="491118"/>
    <x v="0"/>
  </r>
  <r>
    <n v="2016"/>
    <s v="SUB"/>
    <s v="Coal"/>
    <n v="80999"/>
    <n v="16.760000000000002"/>
    <n v="1357543.2400000002"/>
    <n v="0.28999999999999998"/>
    <n v="5.9"/>
    <n v="477894.10000000003"/>
    <x v="0"/>
  </r>
  <r>
    <n v="2016"/>
    <s v="LIG"/>
    <s v="Coal"/>
    <n v="619347"/>
    <n v="12.74"/>
    <n v="7890480.7800000003"/>
    <n v="1.2"/>
    <n v="17.8"/>
    <n v="11024376.6"/>
    <x v="1"/>
  </r>
  <r>
    <n v="2016"/>
    <s v="SUB"/>
    <s v="Coal"/>
    <n v="32724"/>
    <n v="17.946000000000002"/>
    <n v="587264.9040000001"/>
    <n v="0.23"/>
    <n v="5.5"/>
    <n v="179982"/>
    <x v="0"/>
  </r>
  <r>
    <n v="2016"/>
    <s v="SUB"/>
    <s v="Coal"/>
    <n v="48625"/>
    <n v="17.998000000000001"/>
    <n v="875152.75"/>
    <n v="0.2"/>
    <n v="5.2"/>
    <n v="252850"/>
    <x v="0"/>
  </r>
  <r>
    <n v="2016"/>
    <s v="SUB"/>
    <s v="Coal"/>
    <n v="16385"/>
    <n v="17.504000000000001"/>
    <n v="286803.04000000004"/>
    <n v="0.18"/>
    <n v="4.5"/>
    <n v="73732.5"/>
    <x v="0"/>
  </r>
  <r>
    <n v="2016"/>
    <s v="SUB"/>
    <s v="Coal"/>
    <n v="15976"/>
    <n v="17.579999999999998"/>
    <n v="280858.07999999996"/>
    <n v="0.19"/>
    <n v="4.0999999999999996"/>
    <n v="65501.599999999991"/>
    <x v="0"/>
  </r>
  <r>
    <n v="2016"/>
    <s v="SUB"/>
    <s v="Coal"/>
    <n v="16443"/>
    <n v="17.725999999999999"/>
    <n v="291468.61799999996"/>
    <n v="0.22"/>
    <n v="5.6"/>
    <n v="92080.799999999988"/>
    <x v="0"/>
  </r>
  <r>
    <n v="2016"/>
    <s v="SUB"/>
    <s v="Coal"/>
    <n v="16338"/>
    <n v="17.239999999999998"/>
    <n v="281667.12"/>
    <n v="0.21"/>
    <n v="3.8"/>
    <n v="62084.399999999994"/>
    <x v="0"/>
  </r>
  <r>
    <n v="2016"/>
    <s v="SUB"/>
    <s v="Coal"/>
    <n v="16078"/>
    <n v="17.568000000000001"/>
    <n v="282458.304"/>
    <n v="0.17"/>
    <n v="4.7"/>
    <n v="75566.600000000006"/>
    <x v="0"/>
  </r>
  <r>
    <n v="2016"/>
    <s v="SUB"/>
    <s v="Coal"/>
    <n v="49138"/>
    <n v="17.663"/>
    <n v="867924.49400000006"/>
    <n v="0.23"/>
    <n v="5.2"/>
    <n v="255517.6"/>
    <x v="0"/>
  </r>
  <r>
    <n v="2016"/>
    <s v="BIT"/>
    <s v="Coal"/>
    <n v="38361"/>
    <n v="22.71"/>
    <n v="871178.31"/>
    <n v="3.44"/>
    <n v="9"/>
    <n v="345249"/>
    <x v="0"/>
  </r>
  <r>
    <n v="2016"/>
    <s v="BIT"/>
    <s v="Coal"/>
    <n v="54156"/>
    <n v="20.65"/>
    <n v="1118321.3999999999"/>
    <n v="2.57"/>
    <n v="13"/>
    <n v="704028"/>
    <x v="0"/>
  </r>
  <r>
    <n v="2016"/>
    <s v="BIT"/>
    <s v="Coal"/>
    <n v="78956"/>
    <n v="22.73"/>
    <n v="1794669.8800000001"/>
    <n v="3.65"/>
    <n v="9.3000000000000007"/>
    <n v="734290.8"/>
    <x v="0"/>
  </r>
  <r>
    <n v="2016"/>
    <s v="SUB"/>
    <s v="Coal"/>
    <n v="88794"/>
    <n v="17.648"/>
    <n v="1567036.5119999999"/>
    <n v="0.23"/>
    <n v="5.2"/>
    <n v="461728.8"/>
    <x v="0"/>
  </r>
  <r>
    <n v="2016"/>
    <s v="SUB"/>
    <s v="Coal"/>
    <n v="132168"/>
    <n v="16.981999999999999"/>
    <n v="2244476.9759999998"/>
    <n v="0.27"/>
    <n v="4.9000000000000004"/>
    <n v="647623.20000000007"/>
    <x v="0"/>
  </r>
  <r>
    <n v="2016"/>
    <s v="BIT"/>
    <s v="Coal"/>
    <n v="13171"/>
    <n v="22.63"/>
    <n v="298059.73"/>
    <n v="2.58"/>
    <n v="8.3000000000000007"/>
    <n v="109319.3"/>
    <x v="0"/>
  </r>
  <r>
    <n v="2016"/>
    <s v="BIT"/>
    <s v="Coal"/>
    <n v="42122"/>
    <n v="23.6"/>
    <n v="994079.20000000007"/>
    <n v="2.85"/>
    <n v="8.1"/>
    <n v="341188.2"/>
    <x v="0"/>
  </r>
  <r>
    <n v="2016"/>
    <s v="BIT"/>
    <s v="Coal"/>
    <n v="19747"/>
    <n v="22.45"/>
    <n v="443320.14999999997"/>
    <n v="2.98"/>
    <n v="7.8"/>
    <n v="154026.6"/>
    <x v="0"/>
  </r>
  <r>
    <n v="2016"/>
    <s v="LIG"/>
    <s v="Coal"/>
    <n v="155050"/>
    <n v="13.464"/>
    <n v="2087593.2"/>
    <n v="0.91"/>
    <n v="15.9"/>
    <n v="2465295"/>
    <x v="1"/>
  </r>
  <r>
    <n v="2016"/>
    <s v="BIT"/>
    <s v="Coal"/>
    <n v="26084"/>
    <n v="24.44"/>
    <n v="637492.96000000008"/>
    <n v="0.87"/>
    <n v="11.5"/>
    <n v="299966"/>
    <x v="0"/>
  </r>
  <r>
    <n v="2016"/>
    <s v="BIT"/>
    <s v="Coal"/>
    <n v="39026"/>
    <n v="24.57"/>
    <n v="958868.82000000007"/>
    <n v="0.84"/>
    <n v="12.3"/>
    <n v="480019.80000000005"/>
    <x v="0"/>
  </r>
  <r>
    <n v="2016"/>
    <s v="BIT"/>
    <s v="Coal"/>
    <n v="12903"/>
    <n v="25.52"/>
    <n v="329284.56"/>
    <n v="0.85"/>
    <n v="8.1"/>
    <n v="104514.29999999999"/>
    <x v="0"/>
  </r>
  <r>
    <n v="2016"/>
    <s v="BIT"/>
    <s v="Coal"/>
    <n v="13479"/>
    <n v="24.64"/>
    <n v="332122.56"/>
    <n v="0.9"/>
    <n v="10.199999999999999"/>
    <n v="137485.79999999999"/>
    <x v="0"/>
  </r>
  <r>
    <n v="2016"/>
    <s v="BIT"/>
    <s v="Coal"/>
    <n v="122"/>
    <n v="24.81"/>
    <n v="3026.8199999999997"/>
    <n v="1.1399999999999999"/>
    <n v="9.1"/>
    <n v="1110.2"/>
    <x v="0"/>
  </r>
  <r>
    <n v="2016"/>
    <s v="BIT"/>
    <s v="Coal"/>
    <n v="23148"/>
    <n v="24.484999999999999"/>
    <n v="566778.78"/>
    <n v="0.84"/>
    <n v="12.6"/>
    <n v="291664.8"/>
    <x v="0"/>
  </r>
  <r>
    <n v="2016"/>
    <s v="BIT"/>
    <s v="Coal"/>
    <n v="12375"/>
    <n v="25.936"/>
    <n v="320958"/>
    <n v="0.82"/>
    <n v="7.3"/>
    <n v="90337.5"/>
    <x v="0"/>
  </r>
  <r>
    <n v="2016"/>
    <s v="BIT"/>
    <s v="Coal"/>
    <n v="11627"/>
    <n v="25.672000000000001"/>
    <n v="298488.34399999998"/>
    <n v="0.67"/>
    <n v="9.4"/>
    <n v="109293.8"/>
    <x v="0"/>
  </r>
  <r>
    <n v="2016"/>
    <s v="BIT"/>
    <s v="Coal"/>
    <n v="11079"/>
    <n v="24.29"/>
    <n v="269108.90999999997"/>
    <n v="0.62"/>
    <n v="9.8000000000000007"/>
    <n v="108574.20000000001"/>
    <x v="0"/>
  </r>
  <r>
    <n v="2016"/>
    <s v="BIT"/>
    <s v="Coal"/>
    <n v="73343"/>
    <n v="24.097000000000001"/>
    <n v="1767346.2710000002"/>
    <n v="0.71"/>
    <n v="12.7"/>
    <n v="931456.1"/>
    <x v="0"/>
  </r>
  <r>
    <n v="2016"/>
    <s v="BIT"/>
    <s v="Coal"/>
    <n v="22702"/>
    <n v="25.875"/>
    <n v="587414.25"/>
    <n v="1.17"/>
    <n v="11.3"/>
    <n v="256532.6"/>
    <x v="0"/>
  </r>
  <r>
    <n v="2016"/>
    <s v="BIT"/>
    <s v="Coal"/>
    <n v="12189"/>
    <n v="24.084"/>
    <n v="293559.87599999999"/>
    <n v="0.69"/>
    <n v="11.6"/>
    <n v="141392.4"/>
    <x v="0"/>
  </r>
  <r>
    <n v="2016"/>
    <s v="BIT"/>
    <s v="Coal"/>
    <n v="11510"/>
    <n v="25.57"/>
    <n v="294310.7"/>
    <n v="0.83"/>
    <n v="8.6999999999999993"/>
    <n v="100136.99999999999"/>
    <x v="0"/>
  </r>
  <r>
    <n v="2016"/>
    <s v="BIT"/>
    <s v="Coal"/>
    <n v="34515"/>
    <n v="24.529"/>
    <n v="846618.43499999994"/>
    <n v="0.82"/>
    <n v="12.2"/>
    <n v="421083"/>
    <x v="0"/>
  </r>
  <r>
    <n v="2016"/>
    <s v="BIT"/>
    <s v="Coal"/>
    <n v="11183"/>
    <n v="25.536000000000001"/>
    <n v="285569.08799999999"/>
    <n v="0.68"/>
    <n v="8.6999999999999993"/>
    <n v="97292.099999999991"/>
    <x v="0"/>
  </r>
  <r>
    <n v="2016"/>
    <s v="SUB"/>
    <s v="Coal"/>
    <n v="17748"/>
    <n v="17.814"/>
    <n v="316162.87199999997"/>
    <n v="0.19"/>
    <n v="6.1"/>
    <n v="108262.79999999999"/>
    <x v="0"/>
  </r>
  <r>
    <n v="2016"/>
    <s v="SUB"/>
    <s v="Coal"/>
    <n v="35403"/>
    <n v="17.25"/>
    <n v="610701.75"/>
    <n v="0.23"/>
    <n v="4.0999999999999996"/>
    <n v="145152.29999999999"/>
    <x v="0"/>
  </r>
  <r>
    <n v="2016"/>
    <s v="SUB"/>
    <s v="Coal"/>
    <n v="17604"/>
    <n v="17.506"/>
    <n v="308175.62400000001"/>
    <n v="0.31"/>
    <n v="6.7"/>
    <n v="117946.8"/>
    <x v="0"/>
  </r>
  <r>
    <n v="2016"/>
    <s v="SUB"/>
    <s v="Coal"/>
    <n v="17672"/>
    <n v="17.643999999999998"/>
    <n v="311804.76799999998"/>
    <n v="0.18"/>
    <n v="4.7"/>
    <n v="83058.400000000009"/>
    <x v="0"/>
  </r>
  <r>
    <n v="2016"/>
    <s v="SUB"/>
    <s v="Coal"/>
    <n v="17703"/>
    <n v="17.440000000000001"/>
    <n v="308740.32"/>
    <n v="0.17"/>
    <n v="4.4000000000000004"/>
    <n v="77893.200000000012"/>
    <x v="0"/>
  </r>
  <r>
    <n v="2016"/>
    <s v="SUB"/>
    <s v="Coal"/>
    <n v="17755"/>
    <n v="17.649999999999999"/>
    <n v="313375.75"/>
    <n v="0.18"/>
    <n v="4.3"/>
    <n v="76346.5"/>
    <x v="0"/>
  </r>
  <r>
    <n v="2016"/>
    <s v="SUB"/>
    <s v="Coal"/>
    <n v="17714"/>
    <n v="18.117999999999999"/>
    <n v="320942.25199999998"/>
    <n v="0.37"/>
    <n v="5.6"/>
    <n v="99198.399999999994"/>
    <x v="0"/>
  </r>
  <r>
    <n v="2016"/>
    <s v="SUB"/>
    <s v="Coal"/>
    <n v="35260"/>
    <n v="17.62"/>
    <n v="621281.20000000007"/>
    <n v="0.23"/>
    <n v="5.6"/>
    <n v="197456"/>
    <x v="0"/>
  </r>
  <r>
    <n v="2016"/>
    <s v="BIT"/>
    <s v="Coal"/>
    <n v="16129"/>
    <n v="26.061"/>
    <n v="420337.86900000001"/>
    <n v="0.78"/>
    <n v="8.5"/>
    <n v="137096.5"/>
    <x v="0"/>
  </r>
  <r>
    <n v="2016"/>
    <s v="BIT"/>
    <s v="Coal"/>
    <n v="83413"/>
    <n v="18.2"/>
    <n v="1518116.5999999999"/>
    <n v="0.55000000000000004"/>
    <n v="15.7"/>
    <n v="1309584.0999999999"/>
    <x v="0"/>
  </r>
  <r>
    <n v="2016"/>
    <s v="LIG"/>
    <s v="Coal"/>
    <n v="354885"/>
    <n v="13.058"/>
    <n v="4634088.33"/>
    <n v="0.82"/>
    <n v="14.61"/>
    <n v="5184869.8499999996"/>
    <x v="1"/>
  </r>
  <r>
    <n v="2016"/>
    <s v="SUB"/>
    <s v="Coal"/>
    <n v="13940"/>
    <n v="16.693999999999999"/>
    <n v="232714.36"/>
    <n v="0.31"/>
    <n v="6.4"/>
    <n v="89216"/>
    <x v="0"/>
  </r>
  <r>
    <n v="2016"/>
    <s v="SUB"/>
    <s v="Coal"/>
    <n v="13950"/>
    <n v="17.63"/>
    <n v="245938.5"/>
    <n v="0.2"/>
    <n v="4.2"/>
    <n v="58590"/>
    <x v="0"/>
  </r>
  <r>
    <n v="2016"/>
    <s v="SUB"/>
    <s v="Coal"/>
    <n v="40273"/>
    <n v="16.782"/>
    <n v="675861.48600000003"/>
    <n v="0.3"/>
    <n v="5.9"/>
    <n v="237610.7"/>
    <x v="0"/>
  </r>
  <r>
    <n v="2016"/>
    <s v="SUB"/>
    <s v="Coal"/>
    <n v="27532"/>
    <n v="18.135999999999999"/>
    <n v="499320.35199999996"/>
    <n v="0.26"/>
    <n v="4.8"/>
    <n v="132153.60000000001"/>
    <x v="0"/>
  </r>
  <r>
    <n v="2016"/>
    <s v="BIT"/>
    <s v="Coal"/>
    <n v="11811"/>
    <n v="24.29"/>
    <n v="286889.19"/>
    <n v="0.89"/>
    <n v="12.9"/>
    <n v="152361.9"/>
    <x v="0"/>
  </r>
  <r>
    <n v="2016"/>
    <s v="BIT"/>
    <s v="Coal"/>
    <n v="80584"/>
    <n v="26.04"/>
    <n v="2098407.36"/>
    <n v="2.63"/>
    <n v="7.4"/>
    <n v="596321.6"/>
    <x v="0"/>
  </r>
  <r>
    <n v="2016"/>
    <s v="BIT"/>
    <s v="Coal"/>
    <n v="36502"/>
    <n v="24.12"/>
    <n v="880428.24"/>
    <n v="0.78"/>
    <n v="13.5"/>
    <n v="492777"/>
    <x v="0"/>
  </r>
  <r>
    <n v="2016"/>
    <s v="BIT"/>
    <s v="Coal"/>
    <n v="46117"/>
    <n v="24.47"/>
    <n v="1128482.99"/>
    <n v="0.79"/>
    <n v="10.8"/>
    <n v="498063.60000000003"/>
    <x v="0"/>
  </r>
  <r>
    <n v="2016"/>
    <s v="BIT"/>
    <s v="Coal"/>
    <n v="11566"/>
    <n v="24.82"/>
    <n v="287068.12"/>
    <n v="0.73"/>
    <n v="11.6"/>
    <n v="134165.6"/>
    <x v="0"/>
  </r>
  <r>
    <n v="2016"/>
    <s v="BIT"/>
    <s v="Coal"/>
    <n v="11998"/>
    <n v="26.21"/>
    <n v="314467.58"/>
    <n v="3.21"/>
    <n v="7.6"/>
    <n v="91184.8"/>
    <x v="0"/>
  </r>
  <r>
    <n v="2016"/>
    <s v="BIT"/>
    <s v="Coal"/>
    <n v="11757"/>
    <n v="23.88"/>
    <n v="280757.15999999997"/>
    <n v="0.89"/>
    <n v="13.6"/>
    <n v="159895.19999999998"/>
    <x v="0"/>
  </r>
  <r>
    <n v="2016"/>
    <s v="BIT"/>
    <s v="Coal"/>
    <n v="24769"/>
    <n v="25.73"/>
    <n v="637306.37"/>
    <n v="0.83"/>
    <n v="7.5"/>
    <n v="185767.5"/>
    <x v="0"/>
  </r>
  <r>
    <n v="2016"/>
    <s v="BIT"/>
    <s v="Coal"/>
    <n v="36505"/>
    <n v="24.1"/>
    <n v="879770.5"/>
    <n v="0.73"/>
    <n v="12.3"/>
    <n v="449011.5"/>
    <x v="0"/>
  </r>
  <r>
    <n v="2016"/>
    <s v="BIT"/>
    <s v="Coal"/>
    <n v="72640"/>
    <n v="24.9"/>
    <n v="1808736"/>
    <n v="2.75"/>
    <n v="7.7"/>
    <n v="559328"/>
    <x v="0"/>
  </r>
  <r>
    <n v="2016"/>
    <s v="BIT"/>
    <s v="Coal"/>
    <n v="11719"/>
    <n v="24.11"/>
    <n v="282545.08999999997"/>
    <n v="0.82"/>
    <n v="12.8"/>
    <n v="150003.20000000001"/>
    <x v="0"/>
  </r>
  <r>
    <n v="2016"/>
    <s v="BIT"/>
    <s v="Coal"/>
    <n v="23351"/>
    <n v="24.49"/>
    <n v="571865.99"/>
    <n v="0.77"/>
    <n v="11.1"/>
    <n v="259196.1"/>
    <x v="0"/>
  </r>
  <r>
    <n v="2016"/>
    <s v="SUB"/>
    <s v="Coal"/>
    <n v="270355"/>
    <n v="18.818000000000001"/>
    <n v="5087540.3900000006"/>
    <n v="0.51"/>
    <n v="9.9"/>
    <n v="2676514.5"/>
    <x v="0"/>
  </r>
  <r>
    <n v="2016"/>
    <s v="SUB"/>
    <s v="Coal"/>
    <n v="185415"/>
    <n v="17.672000000000001"/>
    <n v="3276653.88"/>
    <n v="0.68"/>
    <n v="14.1"/>
    <n v="2614351.5"/>
    <x v="0"/>
  </r>
  <r>
    <n v="2016"/>
    <s v="SUB"/>
    <s v="Coal"/>
    <n v="89309"/>
    <n v="17.672000000000001"/>
    <n v="1578268.648"/>
    <n v="0.68"/>
    <n v="14.1"/>
    <n v="1259256.8999999999"/>
    <x v="0"/>
  </r>
  <r>
    <n v="2016"/>
    <s v="BIT"/>
    <s v="Coal"/>
    <n v="55831"/>
    <n v="23.692"/>
    <n v="1322748.0519999999"/>
    <n v="0.62"/>
    <n v="11.9"/>
    <n v="664388.9"/>
    <x v="0"/>
  </r>
  <r>
    <n v="2016"/>
    <s v="BIT"/>
    <s v="Coal"/>
    <n v="6487"/>
    <n v="22.922000000000001"/>
    <n v="148695.014"/>
    <n v="0.57999999999999996"/>
    <n v="11.9"/>
    <n v="77195.3"/>
    <x v="0"/>
  </r>
  <r>
    <n v="2016"/>
    <s v="BIT"/>
    <s v="Coal"/>
    <n v="37615"/>
    <n v="23.751999999999999"/>
    <n v="893431.48"/>
    <n v="0.62"/>
    <n v="11.9"/>
    <n v="447618.5"/>
    <x v="0"/>
  </r>
  <r>
    <n v="2016"/>
    <s v="BIT"/>
    <s v="Coal"/>
    <n v="28253"/>
    <n v="23.905999999999999"/>
    <n v="675416.21799999999"/>
    <n v="0.91"/>
    <n v="11.6"/>
    <n v="327734.8"/>
    <x v="0"/>
  </r>
  <r>
    <n v="2016"/>
    <s v="BIT"/>
    <s v="Coal"/>
    <n v="123750"/>
    <n v="21.893999999999998"/>
    <n v="2709382.5"/>
    <n v="0.42"/>
    <n v="10.8"/>
    <n v="1336500"/>
    <x v="0"/>
  </r>
  <r>
    <n v="2016"/>
    <s v="BIT"/>
    <s v="Coal"/>
    <n v="44100"/>
    <n v="23.94"/>
    <n v="1055754"/>
    <n v="3.51"/>
    <n v="11.28"/>
    <n v="497448"/>
    <x v="0"/>
  </r>
  <r>
    <n v="2016"/>
    <s v="BIT"/>
    <s v="Coal"/>
    <n v="343985"/>
    <n v="24.76"/>
    <n v="8517068.5999999996"/>
    <n v="3.86"/>
    <n v="9.81"/>
    <n v="3374492.85"/>
    <x v="0"/>
  </r>
  <r>
    <n v="2016"/>
    <s v="BIT"/>
    <s v="Coal"/>
    <n v="1774"/>
    <n v="24.744"/>
    <n v="43895.856"/>
    <n v="3.85"/>
    <n v="9.17"/>
    <n v="16267.58"/>
    <x v="0"/>
  </r>
  <r>
    <n v="2016"/>
    <s v="BIT"/>
    <s v="Coal"/>
    <n v="106105"/>
    <n v="25.898"/>
    <n v="2747907.29"/>
    <n v="2.98"/>
    <n v="7.85"/>
    <n v="832924.25"/>
    <x v="0"/>
  </r>
  <r>
    <n v="2016"/>
    <s v="BIT"/>
    <s v="Coal"/>
    <n v="19195"/>
    <n v="24.706"/>
    <n v="474231.67"/>
    <n v="3.9"/>
    <n v="10.36"/>
    <n v="198860.19999999998"/>
    <x v="0"/>
  </r>
  <r>
    <n v="2016"/>
    <s v="BIT"/>
    <s v="Coal"/>
    <n v="67122"/>
    <n v="24.664000000000001"/>
    <n v="1655497.0080000001"/>
    <n v="3.93"/>
    <n v="10.15"/>
    <n v="681288.3"/>
    <x v="0"/>
  </r>
  <r>
    <n v="2016"/>
    <s v="SUB"/>
    <s v="Coal"/>
    <n v="56310"/>
    <n v="17.559999999999999"/>
    <n v="988803.6"/>
    <n v="0.18"/>
    <n v="4.5"/>
    <n v="253395"/>
    <x v="0"/>
  </r>
  <r>
    <n v="2016"/>
    <s v="SUB"/>
    <s v="Coal"/>
    <n v="28150"/>
    <n v="17.75"/>
    <n v="499662.5"/>
    <n v="0.17"/>
    <n v="4.5"/>
    <n v="126675"/>
    <x v="0"/>
  </r>
  <r>
    <n v="2016"/>
    <s v="LIG"/>
    <s v="Coal"/>
    <n v="202023"/>
    <n v="14.007999999999999"/>
    <n v="2829938.1839999999"/>
    <n v="0.73"/>
    <n v="8.1"/>
    <n v="1636386.2999999998"/>
    <x v="1"/>
  </r>
  <r>
    <n v="2016"/>
    <s v="SUB"/>
    <s v="Coal"/>
    <n v="44212"/>
    <n v="17.73"/>
    <n v="783878.76"/>
    <n v="0.18"/>
    <n v="4.5999999999999996"/>
    <n v="203375.19999999998"/>
    <x v="0"/>
  </r>
  <r>
    <n v="2016"/>
    <s v="SUB"/>
    <s v="Coal"/>
    <n v="235167"/>
    <n v="18.21"/>
    <n v="4282391.07"/>
    <n v="1"/>
    <n v="16.100000000000001"/>
    <n v="3786188.7"/>
    <x v="0"/>
  </r>
  <r>
    <n v="2016"/>
    <s v="SUB"/>
    <s v="Coal"/>
    <n v="75322"/>
    <n v="17.670000000000002"/>
    <n v="1330939.7400000002"/>
    <n v="0.18"/>
    <n v="4.5"/>
    <n v="338949"/>
    <x v="0"/>
  </r>
  <r>
    <n v="2016"/>
    <s v="SUB"/>
    <s v="Coal"/>
    <n v="44599"/>
    <n v="17.7"/>
    <n v="789402.29999999993"/>
    <n v="0.18"/>
    <n v="4.5999999999999996"/>
    <n v="205155.4"/>
    <x v="0"/>
  </r>
  <r>
    <n v="2016"/>
    <s v="SUB"/>
    <s v="Coal"/>
    <n v="135142"/>
    <n v="18.03"/>
    <n v="2436610.2600000002"/>
    <n v="0.21"/>
    <n v="5.0999999999999996"/>
    <n v="689224.2"/>
    <x v="0"/>
  </r>
  <r>
    <n v="2016"/>
    <s v="BIT"/>
    <s v="Coal"/>
    <n v="5614"/>
    <n v="25.1"/>
    <n v="140911.4"/>
    <n v="3.18"/>
    <n v="10.3"/>
    <n v="57824.200000000004"/>
    <x v="0"/>
  </r>
  <r>
    <n v="2016"/>
    <s v="BIT"/>
    <s v="Coal"/>
    <n v="17450"/>
    <n v="25.97"/>
    <n v="453176.5"/>
    <n v="2.48"/>
    <n v="7.9"/>
    <n v="137855"/>
    <x v="0"/>
  </r>
  <r>
    <n v="2016"/>
    <s v="BIT"/>
    <s v="Coal"/>
    <n v="13395"/>
    <n v="25.25"/>
    <n v="338223.75"/>
    <n v="2.76"/>
    <n v="9"/>
    <n v="120555"/>
    <x v="0"/>
  </r>
  <r>
    <n v="2016"/>
    <s v="BIT"/>
    <s v="Coal"/>
    <n v="26724"/>
    <n v="23.423999999999999"/>
    <n v="625982.97600000002"/>
    <n v="2.71"/>
    <n v="8.3000000000000007"/>
    <n v="221809.2"/>
    <x v="0"/>
  </r>
  <r>
    <n v="2016"/>
    <s v="BIT"/>
    <s v="Coal"/>
    <n v="47425"/>
    <n v="22.372"/>
    <n v="1060992.1000000001"/>
    <n v="2.89"/>
    <n v="8.3000000000000007"/>
    <n v="393627.50000000006"/>
    <x v="0"/>
  </r>
  <r>
    <n v="2016"/>
    <s v="BIT"/>
    <s v="Coal"/>
    <n v="7787"/>
    <n v="22.358000000000001"/>
    <n v="174101.74600000001"/>
    <n v="2.91"/>
    <n v="8.4"/>
    <n v="65410.8"/>
    <x v="0"/>
  </r>
  <r>
    <n v="2016"/>
    <s v="BIT"/>
    <s v="Coal"/>
    <n v="7838"/>
    <n v="22.34"/>
    <n v="175100.92"/>
    <n v="2.87"/>
    <n v="8.3000000000000007"/>
    <n v="65055.400000000009"/>
    <x v="0"/>
  </r>
  <r>
    <n v="2016"/>
    <s v="BIT"/>
    <s v="Coal"/>
    <n v="5718"/>
    <n v="21.634"/>
    <n v="123703.212"/>
    <n v="2.9"/>
    <n v="7.3"/>
    <n v="41741.4"/>
    <x v="0"/>
  </r>
  <r>
    <n v="2016"/>
    <s v="BIT"/>
    <s v="Coal"/>
    <n v="17681"/>
    <n v="22.948"/>
    <n v="405743.58799999999"/>
    <n v="3.01"/>
    <n v="8"/>
    <n v="141448"/>
    <x v="0"/>
  </r>
  <r>
    <n v="2016"/>
    <s v="BIT"/>
    <s v="Coal"/>
    <n v="14048"/>
    <n v="22.134"/>
    <n v="310938.43200000003"/>
    <n v="3.01"/>
    <n v="9"/>
    <n v="126432"/>
    <x v="0"/>
  </r>
  <r>
    <n v="2016"/>
    <s v="BIT"/>
    <s v="Coal"/>
    <n v="13117"/>
    <n v="23.08"/>
    <n v="302740.36"/>
    <n v="2.4"/>
    <n v="8.5"/>
    <n v="111494.5"/>
    <x v="0"/>
  </r>
  <r>
    <n v="2016"/>
    <s v="BIT"/>
    <s v="Coal"/>
    <n v="9467"/>
    <n v="22.954000000000001"/>
    <n v="217305.51800000001"/>
    <n v="2.96"/>
    <n v="7.9"/>
    <n v="74789.3"/>
    <x v="0"/>
  </r>
  <r>
    <n v="2016"/>
    <s v="BIT"/>
    <s v="Coal"/>
    <n v="58869"/>
    <n v="23.475999999999999"/>
    <n v="1382008.6439999999"/>
    <n v="2.48"/>
    <n v="8.8000000000000007"/>
    <n v="518047.20000000007"/>
    <x v="0"/>
  </r>
  <r>
    <n v="2016"/>
    <s v="BIT"/>
    <s v="Coal"/>
    <n v="51718"/>
    <n v="22.292000000000002"/>
    <n v="1152897.6560000002"/>
    <n v="3.08"/>
    <n v="9"/>
    <n v="465462"/>
    <x v="0"/>
  </r>
  <r>
    <n v="2016"/>
    <s v="BIT"/>
    <s v="Coal"/>
    <n v="9542"/>
    <n v="23.192"/>
    <n v="221298.06400000001"/>
    <n v="2.61"/>
    <n v="8.1999999999999993"/>
    <n v="78244.399999999994"/>
    <x v="0"/>
  </r>
  <r>
    <n v="2016"/>
    <s v="SUB"/>
    <s v="Coal"/>
    <n v="15898"/>
    <n v="18.138000000000002"/>
    <n v="288357.924"/>
    <n v="0.27"/>
    <n v="4.3"/>
    <n v="68361.399999999994"/>
    <x v="0"/>
  </r>
  <r>
    <n v="2016"/>
    <s v="SUB"/>
    <s v="Coal"/>
    <n v="130086"/>
    <n v="17.582000000000001"/>
    <n v="2287172.0520000001"/>
    <n v="0.18"/>
    <n v="4.5"/>
    <n v="585387"/>
    <x v="0"/>
  </r>
  <r>
    <n v="2016"/>
    <s v="BIT"/>
    <s v="Coal"/>
    <n v="211321"/>
    <n v="25.216000000000001"/>
    <n v="5328670.3360000001"/>
    <n v="3.07"/>
    <n v="6.4"/>
    <n v="1352454.4000000001"/>
    <x v="0"/>
  </r>
  <r>
    <n v="2016"/>
    <s v="SUB"/>
    <s v="Coal"/>
    <n v="48467"/>
    <n v="17.686"/>
    <n v="857187.36199999996"/>
    <n v="0.24"/>
    <n v="5.5"/>
    <n v="266568.5"/>
    <x v="0"/>
  </r>
  <r>
    <n v="2016"/>
    <s v="SUB"/>
    <s v="Coal"/>
    <n v="31535"/>
    <n v="17.936"/>
    <n v="565611.76"/>
    <n v="0.35"/>
    <n v="4.8"/>
    <n v="151368"/>
    <x v="0"/>
  </r>
  <r>
    <n v="2016"/>
    <s v="SUB"/>
    <s v="Coal"/>
    <n v="235896"/>
    <n v="18.059999999999999"/>
    <n v="4260281.76"/>
    <n v="0.22"/>
    <n v="5"/>
    <n v="1179480"/>
    <x v="0"/>
  </r>
  <r>
    <n v="2016"/>
    <s v="BIT"/>
    <s v="Coal"/>
    <n v="2089"/>
    <n v="19.172000000000001"/>
    <n v="40050.308000000005"/>
    <n v="1.69"/>
    <n v="22.3"/>
    <n v="46584.700000000004"/>
    <x v="0"/>
  </r>
  <r>
    <n v="2016"/>
    <s v="BIT"/>
    <s v="Coal"/>
    <n v="15253"/>
    <n v="23.277999999999999"/>
    <n v="355059.33399999997"/>
    <n v="3.53"/>
    <n v="15.1"/>
    <n v="230320.3"/>
    <x v="0"/>
  </r>
  <r>
    <n v="2016"/>
    <s v="BIT"/>
    <s v="Coal"/>
    <n v="4154"/>
    <n v="23.524000000000001"/>
    <n v="97718.696000000011"/>
    <n v="3.15"/>
    <n v="14.3"/>
    <n v="59402.200000000004"/>
    <x v="0"/>
  </r>
  <r>
    <n v="2016"/>
    <s v="BIT"/>
    <s v="Coal"/>
    <n v="9956"/>
    <n v="25.03"/>
    <n v="249198.68000000002"/>
    <n v="2.88"/>
    <n v="8.9"/>
    <n v="88608.400000000009"/>
    <x v="0"/>
  </r>
  <r>
    <n v="2016"/>
    <s v="BIT"/>
    <s v="Coal"/>
    <n v="30575"/>
    <n v="22.24"/>
    <n v="679988"/>
    <n v="4.05"/>
    <n v="20"/>
    <n v="611500"/>
    <x v="0"/>
  </r>
  <r>
    <n v="2016"/>
    <s v="BIT"/>
    <s v="Coal"/>
    <n v="1767"/>
    <n v="15.956"/>
    <n v="28194.252"/>
    <n v="2.44"/>
    <n v="30.1"/>
    <n v="53186.700000000004"/>
    <x v="0"/>
  </r>
  <r>
    <n v="2016"/>
    <s v="BIT"/>
    <s v="Coal"/>
    <n v="30340"/>
    <n v="25.847999999999999"/>
    <n v="784228.32"/>
    <n v="2.4700000000000002"/>
    <n v="7.5"/>
    <n v="227550"/>
    <x v="0"/>
  </r>
  <r>
    <n v="2016"/>
    <s v="BIT"/>
    <s v="Coal"/>
    <n v="8185"/>
    <n v="23.698"/>
    <n v="193968.13"/>
    <n v="3.27"/>
    <n v="15.4"/>
    <n v="126049"/>
    <x v="0"/>
  </r>
  <r>
    <n v="2016"/>
    <s v="BIT"/>
    <s v="Coal"/>
    <n v="30076"/>
    <n v="26.024000000000001"/>
    <n v="782697.82400000002"/>
    <n v="2.71"/>
    <n v="7.5"/>
    <n v="225570"/>
    <x v="0"/>
  </r>
  <r>
    <n v="2016"/>
    <s v="BIT"/>
    <s v="Coal"/>
    <n v="29578"/>
    <n v="25.984000000000002"/>
    <n v="768554.75200000009"/>
    <n v="2.78"/>
    <n v="7.6"/>
    <n v="224792.8"/>
    <x v="0"/>
  </r>
  <r>
    <n v="2016"/>
    <s v="BIT"/>
    <s v="Coal"/>
    <n v="149748"/>
    <n v="26.085999999999999"/>
    <n v="3906326.3279999997"/>
    <n v="2.5299999999999998"/>
    <n v="7.8"/>
    <n v="1168034.3999999999"/>
    <x v="0"/>
  </r>
  <r>
    <n v="2016"/>
    <s v="BIT"/>
    <s v="Coal"/>
    <n v="4022"/>
    <n v="19.904"/>
    <n v="80053.888000000006"/>
    <n v="2.2599999999999998"/>
    <n v="19.899999999999999"/>
    <n v="80037.799999999988"/>
    <x v="0"/>
  </r>
  <r>
    <n v="2016"/>
    <s v="BIT"/>
    <s v="Coal"/>
    <n v="16278"/>
    <n v="21.696000000000002"/>
    <n v="353167.48800000001"/>
    <n v="2.54"/>
    <n v="19.600000000000001"/>
    <n v="319048.80000000005"/>
    <x v="0"/>
  </r>
  <r>
    <n v="2016"/>
    <s v="BIT"/>
    <s v="Coal"/>
    <n v="10445"/>
    <n v="22.024000000000001"/>
    <n v="230040.68000000002"/>
    <n v="2.76"/>
    <n v="21.8"/>
    <n v="227701"/>
    <x v="0"/>
  </r>
  <r>
    <n v="2016"/>
    <s v="WC"/>
    <s v="Coal"/>
    <n v="3526"/>
    <n v="15.042"/>
    <n v="53038.091999999997"/>
    <n v="2.79"/>
    <n v="42.8"/>
    <n v="150912.79999999999"/>
    <x v="0"/>
  </r>
  <r>
    <n v="2016"/>
    <s v="BIT"/>
    <s v="Coal"/>
    <n v="10008"/>
    <n v="24.963999999999999"/>
    <n v="249839.712"/>
    <n v="2.78"/>
    <n v="8.9"/>
    <n v="89071.2"/>
    <x v="0"/>
  </r>
  <r>
    <n v="2016"/>
    <s v="BIT"/>
    <s v="Coal"/>
    <n v="17931"/>
    <n v="23.452000000000002"/>
    <n v="420517.81200000003"/>
    <n v="2.99"/>
    <n v="18.5"/>
    <n v="331723.5"/>
    <x v="0"/>
  </r>
  <r>
    <n v="2016"/>
    <s v="BIT"/>
    <s v="Coal"/>
    <n v="2726"/>
    <n v="23.696000000000002"/>
    <n v="64595.296000000002"/>
    <n v="2.57"/>
    <n v="16.8"/>
    <n v="45796.800000000003"/>
    <x v="0"/>
  </r>
  <r>
    <n v="2016"/>
    <s v="BIT"/>
    <s v="Coal"/>
    <n v="2070"/>
    <n v="24.256"/>
    <n v="50209.919999999998"/>
    <n v="2.78"/>
    <n v="13"/>
    <n v="26910"/>
    <x v="0"/>
  </r>
  <r>
    <n v="2016"/>
    <s v="BIT"/>
    <s v="Coal"/>
    <n v="6221"/>
    <n v="17.829999999999998"/>
    <n v="110920.43"/>
    <n v="2.2799999999999998"/>
    <n v="26.8"/>
    <n v="166722.80000000002"/>
    <x v="0"/>
  </r>
  <r>
    <n v="2016"/>
    <s v="BIT"/>
    <s v="Coal"/>
    <n v="8529"/>
    <n v="22.88"/>
    <n v="195143.52"/>
    <n v="2.81"/>
    <n v="17.7"/>
    <n v="150963.29999999999"/>
    <x v="0"/>
  </r>
  <r>
    <n v="2016"/>
    <s v="BIT"/>
    <s v="Coal"/>
    <n v="6976"/>
    <n v="23.338000000000001"/>
    <n v="162805.88800000001"/>
    <n v="2.5"/>
    <n v="15"/>
    <n v="104640"/>
    <x v="0"/>
  </r>
  <r>
    <n v="2016"/>
    <s v="WC"/>
    <s v="Coal"/>
    <n v="4161"/>
    <n v="17.021999999999998"/>
    <n v="70828.541999999987"/>
    <n v="2.09"/>
    <n v="26.5"/>
    <n v="110266.5"/>
    <x v="0"/>
  </r>
  <r>
    <n v="2016"/>
    <s v="BIT"/>
    <s v="Coal"/>
    <n v="44513"/>
    <n v="26.032"/>
    <n v="1158762.416"/>
    <n v="2.71"/>
    <n v="7.6"/>
    <n v="338298.8"/>
    <x v="0"/>
  </r>
  <r>
    <n v="2016"/>
    <s v="BIT"/>
    <s v="Coal"/>
    <n v="88969"/>
    <n v="26.06"/>
    <n v="2318532.1399999997"/>
    <n v="2.81"/>
    <n v="7.7"/>
    <n v="685061.3"/>
    <x v="0"/>
  </r>
  <r>
    <n v="2016"/>
    <s v="WC"/>
    <s v="Coal"/>
    <n v="3778"/>
    <n v="18.196000000000002"/>
    <n v="68744.488000000012"/>
    <n v="0.87"/>
    <n v="11"/>
    <n v="41558"/>
    <x v="0"/>
  </r>
  <r>
    <n v="2016"/>
    <s v="BIT"/>
    <s v="Coal"/>
    <n v="2521"/>
    <n v="21.946000000000002"/>
    <n v="55325.866000000002"/>
    <n v="1.42"/>
    <n v="14.7"/>
    <n v="37058.699999999997"/>
    <x v="0"/>
  </r>
  <r>
    <n v="2016"/>
    <s v="BIT"/>
    <s v="Coal"/>
    <n v="3780"/>
    <n v="22.475999999999999"/>
    <n v="84959.28"/>
    <n v="2.4500000000000002"/>
    <n v="20.399999999999999"/>
    <n v="77112"/>
    <x v="0"/>
  </r>
  <r>
    <n v="2016"/>
    <s v="BIT"/>
    <s v="Coal"/>
    <n v="2019"/>
    <n v="23.635999999999999"/>
    <n v="47721.083999999995"/>
    <n v="2.25"/>
    <n v="10.6"/>
    <n v="21401.399999999998"/>
    <x v="0"/>
  </r>
  <r>
    <n v="2016"/>
    <s v="BIT"/>
    <s v="Coal"/>
    <n v="30441"/>
    <n v="25.975999999999999"/>
    <n v="790735.41599999997"/>
    <n v="2.39"/>
    <n v="7.4"/>
    <n v="225263.40000000002"/>
    <x v="0"/>
  </r>
  <r>
    <n v="2016"/>
    <s v="BIT"/>
    <s v="Coal"/>
    <n v="3657"/>
    <n v="22.34"/>
    <n v="81697.38"/>
    <n v="3.04"/>
    <n v="8.5"/>
    <n v="31084.5"/>
    <x v="0"/>
  </r>
  <r>
    <n v="2016"/>
    <s v="BIT"/>
    <s v="Coal"/>
    <n v="3316"/>
    <n v="22.43"/>
    <n v="74377.88"/>
    <n v="3.03"/>
    <n v="8.9"/>
    <n v="29512.400000000001"/>
    <x v="0"/>
  </r>
  <r>
    <n v="2016"/>
    <s v="BIT"/>
    <s v="Coal"/>
    <n v="20395"/>
    <n v="23"/>
    <n v="469085"/>
    <n v="2.99"/>
    <n v="8"/>
    <n v="163160"/>
    <x v="0"/>
  </r>
  <r>
    <n v="2016"/>
    <s v="BIT"/>
    <s v="Coal"/>
    <n v="9631"/>
    <n v="22.94"/>
    <n v="220935.14"/>
    <n v="2.97"/>
    <n v="8"/>
    <n v="77048"/>
    <x v="0"/>
  </r>
  <r>
    <n v="2016"/>
    <s v="SUB"/>
    <s v="Coal"/>
    <n v="16655"/>
    <n v="17.55"/>
    <n v="292295.25"/>
    <n v="0.23"/>
    <n v="5.72"/>
    <n v="95266.599999999991"/>
    <x v="0"/>
  </r>
  <r>
    <n v="2016"/>
    <s v="SUB"/>
    <s v="Coal"/>
    <n v="32726"/>
    <n v="18.03"/>
    <n v="590049.78"/>
    <n v="0.23"/>
    <n v="4.57"/>
    <n v="149557.82"/>
    <x v="0"/>
  </r>
  <r>
    <n v="2016"/>
    <s v="SUB"/>
    <s v="Coal"/>
    <n v="324972"/>
    <n v="17.521999999999998"/>
    <n v="5694159.3839999996"/>
    <n v="0.19"/>
    <n v="4.58"/>
    <n v="1488371.76"/>
    <x v="0"/>
  </r>
  <r>
    <n v="2016"/>
    <s v="SUB"/>
    <s v="Coal"/>
    <n v="81106"/>
    <n v="17.934000000000001"/>
    <n v="1454555.0040000002"/>
    <n v="0.23"/>
    <n v="5.59"/>
    <n v="453382.54"/>
    <x v="0"/>
  </r>
  <r>
    <n v="2016"/>
    <s v="BIT"/>
    <s v="Coal"/>
    <n v="3100"/>
    <n v="25"/>
    <n v="77500"/>
    <n v="0.74"/>
    <n v="5.6"/>
    <n v="17360"/>
    <x v="0"/>
  </r>
  <r>
    <n v="2016"/>
    <s v="BIT"/>
    <s v="Coal"/>
    <n v="8213"/>
    <n v="26.15"/>
    <n v="214769.94999999998"/>
    <n v="2.56"/>
    <n v="7.5"/>
    <n v="61597.5"/>
    <x v="0"/>
  </r>
  <r>
    <n v="2016"/>
    <s v="BIT"/>
    <s v="Coal"/>
    <n v="7913"/>
    <n v="25.48"/>
    <n v="201623.24"/>
    <n v="0.5"/>
    <n v="6.4"/>
    <n v="50643.200000000004"/>
    <x v="0"/>
  </r>
  <r>
    <n v="2016"/>
    <s v="BIT"/>
    <s v="Coal"/>
    <n v="23410"/>
    <n v="25.36"/>
    <n v="593677.6"/>
    <n v="0.84"/>
    <n v="7.8"/>
    <n v="182598"/>
    <x v="0"/>
  </r>
  <r>
    <n v="2016"/>
    <s v="WC"/>
    <s v="Coal"/>
    <n v="7704"/>
    <n v="18.97"/>
    <n v="146144.88"/>
    <n v="2.5099999999999998"/>
    <n v="20.3"/>
    <n v="156391.20000000001"/>
    <x v="0"/>
  </r>
  <r>
    <n v="2016"/>
    <s v="WC"/>
    <s v="Coal"/>
    <n v="7664"/>
    <n v="16.135999999999999"/>
    <n v="123666.30399999999"/>
    <n v="2.46"/>
    <n v="36.9"/>
    <n v="282801.59999999998"/>
    <x v="0"/>
  </r>
  <r>
    <n v="2016"/>
    <s v="WC"/>
    <s v="Coal"/>
    <n v="3398"/>
    <n v="16.431999999999999"/>
    <n v="55835.935999999994"/>
    <n v="0.93"/>
    <n v="20.3"/>
    <n v="68979.400000000009"/>
    <x v="0"/>
  </r>
  <r>
    <n v="2016"/>
    <s v="WC"/>
    <s v="Coal"/>
    <n v="3099"/>
    <n v="8.3879999999999999"/>
    <n v="25994.412"/>
    <n v="2.4300000000000002"/>
    <n v="57"/>
    <n v="176643"/>
    <x v="0"/>
  </r>
  <r>
    <n v="2016"/>
    <s v="WC"/>
    <s v="Coal"/>
    <n v="10106"/>
    <n v="16.135999999999999"/>
    <n v="163070.416"/>
    <n v="2.46"/>
    <n v="36.9"/>
    <n v="372911.39999999997"/>
    <x v="0"/>
  </r>
  <r>
    <n v="2016"/>
    <s v="WC"/>
    <s v="Coal"/>
    <n v="2969"/>
    <n v="17.846"/>
    <n v="52984.773999999998"/>
    <n v="0.98"/>
    <n v="19.5"/>
    <n v="57895.5"/>
    <x v="0"/>
  </r>
  <r>
    <n v="2016"/>
    <s v="WC"/>
    <s v="Coal"/>
    <n v="857"/>
    <n v="16.135999999999999"/>
    <n v="13828.552"/>
    <n v="2.46"/>
    <n v="36.9"/>
    <n v="31623.3"/>
    <x v="0"/>
  </r>
  <r>
    <n v="2016"/>
    <s v="WC"/>
    <s v="Coal"/>
    <n v="431"/>
    <n v="8.1039999999999992"/>
    <n v="3492.8239999999996"/>
    <n v="1.38"/>
    <n v="52.5"/>
    <n v="22627.5"/>
    <x v="0"/>
  </r>
  <r>
    <n v="2016"/>
    <s v="BIT"/>
    <s v="Coal"/>
    <n v="3105"/>
    <n v="22.98"/>
    <n v="71352.899999999994"/>
    <n v="0.53"/>
    <n v="6.9"/>
    <n v="21424.5"/>
    <x v="0"/>
  </r>
  <r>
    <n v="2016"/>
    <s v="BIT"/>
    <s v="Coal"/>
    <n v="9181"/>
    <n v="22.5"/>
    <n v="206572.5"/>
    <n v="2.74"/>
    <n v="7.8"/>
    <n v="71611.8"/>
    <x v="0"/>
  </r>
  <r>
    <n v="2016"/>
    <s v="SUB"/>
    <s v="Coal"/>
    <n v="10788"/>
    <n v="17.100000000000001"/>
    <n v="184474.80000000002"/>
    <n v="0.4"/>
    <n v="5.6"/>
    <n v="60412.799999999996"/>
    <x v="0"/>
  </r>
  <r>
    <n v="2016"/>
    <s v="BIT"/>
    <s v="Coal"/>
    <n v="23287"/>
    <n v="22.591999999999999"/>
    <n v="526099.90399999998"/>
    <n v="2.86"/>
    <n v="10.199999999999999"/>
    <n v="237527.4"/>
    <x v="0"/>
  </r>
  <r>
    <n v="2016"/>
    <s v="SUB"/>
    <s v="Coal"/>
    <n v="14813"/>
    <n v="17.149999999999999"/>
    <n v="254042.94999999998"/>
    <n v="0.28000000000000003"/>
    <n v="5.6"/>
    <n v="82952.799999999988"/>
    <x v="0"/>
  </r>
  <r>
    <n v="2016"/>
    <s v="BIT"/>
    <s v="Coal"/>
    <n v="6070"/>
    <n v="25.2"/>
    <n v="152964"/>
    <n v="0.79"/>
    <n v="8.3000000000000007"/>
    <n v="50381.000000000007"/>
    <x v="0"/>
  </r>
  <r>
    <n v="2016"/>
    <s v="BIT"/>
    <s v="Coal"/>
    <n v="112"/>
    <n v="26"/>
    <n v="2912"/>
    <n v="2.6"/>
    <n v="7.5"/>
    <n v="840"/>
    <x v="0"/>
  </r>
  <r>
    <n v="2016"/>
    <s v="BIT"/>
    <s v="Coal"/>
    <n v="8615"/>
    <n v="27.74"/>
    <n v="238980.09999999998"/>
    <n v="0.71"/>
    <n v="5"/>
    <n v="43075"/>
    <x v="0"/>
  </r>
  <r>
    <n v="2016"/>
    <s v="BIT"/>
    <s v="Coal"/>
    <n v="32317"/>
    <n v="20.75"/>
    <n v="670577.75"/>
    <n v="1.1200000000000001"/>
    <n v="25.5"/>
    <n v="824083.5"/>
    <x v="0"/>
  </r>
  <r>
    <n v="2016"/>
    <s v="SUB"/>
    <s v="Coal"/>
    <n v="28021"/>
    <n v="16.920000000000002"/>
    <n v="474115.32000000007"/>
    <n v="0.26"/>
    <n v="5.2"/>
    <n v="145709.20000000001"/>
    <x v="0"/>
  </r>
  <r>
    <n v="2016"/>
    <s v="BIT"/>
    <s v="Coal"/>
    <n v="786"/>
    <n v="17.27"/>
    <n v="13574.22"/>
    <n v="1.4"/>
    <n v="36.6"/>
    <n v="28767.600000000002"/>
    <x v="0"/>
  </r>
  <r>
    <n v="2016"/>
    <s v="BIT"/>
    <s v="Coal"/>
    <n v="7990"/>
    <n v="19.5"/>
    <n v="155805"/>
    <n v="1.42"/>
    <n v="28.2"/>
    <n v="225318"/>
    <x v="0"/>
  </r>
  <r>
    <n v="2016"/>
    <s v="BIT"/>
    <s v="Coal"/>
    <n v="63131"/>
    <n v="20.202000000000002"/>
    <n v="1275372.4620000001"/>
    <n v="1.2"/>
    <n v="4.0999999999999996"/>
    <n v="258837.09999999998"/>
    <x v="0"/>
  </r>
  <r>
    <n v="2016"/>
    <s v="BIT"/>
    <s v="Coal"/>
    <n v="44328"/>
    <n v="22.29"/>
    <n v="988071.12"/>
    <n v="1.84"/>
    <n v="19.600000000000001"/>
    <n v="868828.8"/>
    <x v="0"/>
  </r>
  <r>
    <n v="2016"/>
    <s v="BIT"/>
    <s v="Coal"/>
    <n v="6623"/>
    <n v="26.18"/>
    <n v="173390.13999999998"/>
    <n v="1.22"/>
    <n v="8.3000000000000007"/>
    <n v="54970.9"/>
    <x v="0"/>
  </r>
  <r>
    <n v="2016"/>
    <s v="BIT"/>
    <s v="Coal"/>
    <n v="2514"/>
    <n v="22.27"/>
    <n v="55986.78"/>
    <n v="1.86"/>
    <n v="21.1"/>
    <n v="53045.4"/>
    <x v="0"/>
  </r>
  <r>
    <n v="2016"/>
    <s v="BIT"/>
    <s v="Coal"/>
    <n v="21847"/>
    <n v="23.207999999999998"/>
    <n v="507025.17599999998"/>
    <n v="0.59"/>
    <n v="10.199999999999999"/>
    <n v="222839.4"/>
    <x v="0"/>
  </r>
  <r>
    <n v="2016"/>
    <s v="BIT"/>
    <s v="Coal"/>
    <n v="32593"/>
    <n v="21.8"/>
    <n v="710527.4"/>
    <n v="3.4"/>
    <n v="7.5"/>
    <n v="244447.5"/>
    <x v="0"/>
  </r>
  <r>
    <n v="2016"/>
    <s v="SUB"/>
    <s v="Coal"/>
    <n v="63890"/>
    <n v="17.5"/>
    <n v="1118075"/>
    <n v="0.18"/>
    <n v="4.4000000000000004"/>
    <n v="281116"/>
    <x v="0"/>
  </r>
  <r>
    <n v="2016"/>
    <s v="BIT"/>
    <s v="Coal"/>
    <n v="7414"/>
    <n v="21.1"/>
    <n v="156435.40000000002"/>
    <n v="3.7"/>
    <n v="8.5"/>
    <n v="63019"/>
    <x v="0"/>
  </r>
  <r>
    <n v="2016"/>
    <s v="BIT"/>
    <s v="Coal"/>
    <n v="67442"/>
    <n v="21.7"/>
    <n v="1463491.4"/>
    <n v="3.4"/>
    <n v="7.2"/>
    <n v="485582.4"/>
    <x v="0"/>
  </r>
  <r>
    <n v="2016"/>
    <s v="BIT"/>
    <s v="Coal"/>
    <n v="30583"/>
    <n v="21.1"/>
    <n v="645301.30000000005"/>
    <n v="3.7"/>
    <n v="10"/>
    <n v="305830"/>
    <x v="0"/>
  </r>
  <r>
    <n v="2016"/>
    <s v="SUB"/>
    <s v="Coal"/>
    <n v="32843"/>
    <n v="17.7"/>
    <n v="581321.1"/>
    <n v="0.3"/>
    <n v="5.2"/>
    <n v="170783.6"/>
    <x v="0"/>
  </r>
  <r>
    <n v="2016"/>
    <s v="SUB"/>
    <s v="Coal"/>
    <n v="15896"/>
    <n v="17.5"/>
    <n v="278180"/>
    <n v="0.8"/>
    <n v="6.5"/>
    <n v="103324"/>
    <x v="0"/>
  </r>
  <r>
    <n v="2016"/>
    <s v="BIT"/>
    <s v="Coal"/>
    <n v="4044"/>
    <n v="20.82"/>
    <n v="84196.08"/>
    <n v="1.99"/>
    <n v="25.2"/>
    <n v="101908.8"/>
    <x v="0"/>
  </r>
  <r>
    <n v="2016"/>
    <s v="BIT"/>
    <s v="Coal"/>
    <n v="11333"/>
    <n v="21.7"/>
    <n v="245926.1"/>
    <n v="1.91"/>
    <n v="22.6"/>
    <n v="256125.80000000002"/>
    <x v="0"/>
  </r>
  <r>
    <n v="2016"/>
    <s v="BIT"/>
    <s v="Coal"/>
    <n v="5978"/>
    <n v="22.37"/>
    <n v="133727.86000000002"/>
    <n v="2.34"/>
    <n v="20.2"/>
    <n v="120755.59999999999"/>
    <x v="0"/>
  </r>
  <r>
    <n v="2016"/>
    <s v="BIT"/>
    <s v="Coal"/>
    <n v="567"/>
    <n v="26.4"/>
    <n v="14968.8"/>
    <n v="0.84"/>
    <n v="13"/>
    <n v="7371"/>
    <x v="0"/>
  </r>
  <r>
    <n v="2016"/>
    <s v="BIT"/>
    <s v="Coal"/>
    <n v="1459"/>
    <n v="25.24"/>
    <n v="36825.159999999996"/>
    <n v="0.79"/>
    <n v="8.3000000000000007"/>
    <n v="12109.7"/>
    <x v="0"/>
  </r>
  <r>
    <n v="2016"/>
    <s v="BIT"/>
    <s v="Coal"/>
    <n v="13916"/>
    <n v="26.14"/>
    <n v="363764.24"/>
    <n v="0.78"/>
    <n v="8.5"/>
    <n v="118286"/>
    <x v="0"/>
  </r>
  <r>
    <n v="2016"/>
    <s v="BIT"/>
    <s v="Coal"/>
    <n v="31552"/>
    <n v="25.79"/>
    <n v="813726.08"/>
    <n v="0.86"/>
    <n v="7.2"/>
    <n v="227174.39999999999"/>
    <x v="0"/>
  </r>
  <r>
    <n v="2016"/>
    <s v="BIT"/>
    <s v="Coal"/>
    <n v="16551"/>
    <n v="21.98"/>
    <n v="363790.98"/>
    <n v="0.86"/>
    <n v="7.9"/>
    <n v="130752.90000000001"/>
    <x v="0"/>
  </r>
  <r>
    <n v="2016"/>
    <s v="BIT"/>
    <s v="Coal"/>
    <n v="18230"/>
    <n v="25.69"/>
    <n v="468328.7"/>
    <n v="0.98"/>
    <n v="6.7"/>
    <n v="122141"/>
    <x v="0"/>
  </r>
  <r>
    <n v="2016"/>
    <s v="BIT"/>
    <s v="Coal"/>
    <n v="27316"/>
    <n v="26.96"/>
    <n v="736439.36"/>
    <n v="0.74"/>
    <n v="6"/>
    <n v="163896"/>
    <x v="0"/>
  </r>
  <r>
    <n v="2016"/>
    <s v="BIT"/>
    <s v="Coal"/>
    <n v="8985"/>
    <n v="26.25"/>
    <n v="235856.25"/>
    <n v="0.86"/>
    <n v="5.0999999999999996"/>
    <n v="45823.5"/>
    <x v="0"/>
  </r>
  <r>
    <n v="2016"/>
    <s v="BIT"/>
    <s v="Coal"/>
    <n v="8028"/>
    <n v="24.09"/>
    <n v="193394.52"/>
    <n v="1.36"/>
    <n v="14.2"/>
    <n v="113997.59999999999"/>
    <x v="0"/>
  </r>
  <r>
    <n v="2016"/>
    <s v="BIT"/>
    <s v="Coal"/>
    <n v="7619"/>
    <n v="24.8"/>
    <n v="188951.2"/>
    <n v="0.74"/>
    <n v="5.6"/>
    <n v="42666.399999999994"/>
    <x v="0"/>
  </r>
  <r>
    <n v="2016"/>
    <s v="BIT"/>
    <s v="Coal"/>
    <n v="24273"/>
    <n v="26"/>
    <n v="631098"/>
    <n v="2"/>
    <n v="12"/>
    <n v="291276"/>
    <x v="0"/>
  </r>
  <r>
    <n v="2016"/>
    <s v="BIT"/>
    <s v="Coal"/>
    <n v="5453"/>
    <n v="22.66"/>
    <n v="123564.98"/>
    <n v="2.84"/>
    <n v="8.6"/>
    <n v="46895.799999999996"/>
    <x v="0"/>
  </r>
  <r>
    <n v="2016"/>
    <s v="BIT"/>
    <s v="Coal"/>
    <n v="12622"/>
    <n v="25.25"/>
    <n v="318705.5"/>
    <n v="0.85"/>
    <n v="10.5"/>
    <n v="132531"/>
    <x v="0"/>
  </r>
  <r>
    <n v="2016"/>
    <s v="BIT"/>
    <s v="Coal"/>
    <n v="8999"/>
    <n v="24.9"/>
    <n v="224075.09999999998"/>
    <n v="0.78"/>
    <n v="9.8000000000000007"/>
    <n v="88190.200000000012"/>
    <x v="0"/>
  </r>
  <r>
    <n v="2016"/>
    <s v="BIT"/>
    <s v="Coal"/>
    <n v="10059"/>
    <n v="26.4"/>
    <n v="265557.59999999998"/>
    <n v="0.76"/>
    <n v="8.8000000000000007"/>
    <n v="88519.200000000012"/>
    <x v="0"/>
  </r>
  <r>
    <n v="2016"/>
    <s v="BIT"/>
    <s v="Coal"/>
    <n v="22365"/>
    <n v="25.55"/>
    <n v="571425.75"/>
    <n v="0.98"/>
    <n v="8.8000000000000007"/>
    <n v="196812.00000000003"/>
    <x v="0"/>
  </r>
  <r>
    <n v="2016"/>
    <s v="BIT"/>
    <s v="Coal"/>
    <n v="11161"/>
    <n v="25.77"/>
    <n v="287618.96999999997"/>
    <n v="0.73"/>
    <n v="7"/>
    <n v="78127"/>
    <x v="0"/>
  </r>
  <r>
    <n v="2016"/>
    <s v="BIT"/>
    <s v="Coal"/>
    <n v="6468"/>
    <n v="24"/>
    <n v="155232"/>
    <n v="0.66"/>
    <n v="9.3000000000000007"/>
    <n v="60152.4"/>
    <x v="0"/>
  </r>
  <r>
    <n v="2016"/>
    <s v="BIT"/>
    <s v="Coal"/>
    <n v="11825"/>
    <n v="25.03"/>
    <n v="295979.75"/>
    <n v="0.84"/>
    <n v="10.3"/>
    <n v="121797.50000000001"/>
    <x v="0"/>
  </r>
  <r>
    <n v="2016"/>
    <s v="BIT"/>
    <s v="Coal"/>
    <n v="4479"/>
    <n v="23.97"/>
    <n v="107361.62999999999"/>
    <n v="1.8"/>
    <n v="9.8000000000000007"/>
    <n v="43894.200000000004"/>
    <x v="0"/>
  </r>
  <r>
    <n v="2016"/>
    <s v="BIT"/>
    <s v="Coal"/>
    <n v="2610"/>
    <n v="26.31"/>
    <n v="68669.099999999991"/>
    <n v="1.5"/>
    <n v="10.1"/>
    <n v="26361"/>
    <x v="0"/>
  </r>
  <r>
    <n v="2016"/>
    <s v="BIT"/>
    <s v="Coal"/>
    <n v="4094"/>
    <n v="23.62"/>
    <n v="96700.28"/>
    <n v="2.8"/>
    <n v="12.7"/>
    <n v="51993.799999999996"/>
    <x v="0"/>
  </r>
  <r>
    <n v="2016"/>
    <s v="LIG"/>
    <s v="Coal"/>
    <n v="303210"/>
    <n v="10.61"/>
    <n v="3217058.0999999996"/>
    <n v="0.38"/>
    <n v="12.6"/>
    <n v="3820446"/>
    <x v="1"/>
  </r>
  <r>
    <n v="2016"/>
    <s v="BIT"/>
    <s v="Coal"/>
    <n v="566283"/>
    <n v="17.059999999999999"/>
    <n v="9660787.9799999986"/>
    <n v="3.96"/>
    <n v="27"/>
    <n v="15289641"/>
    <x v="0"/>
  </r>
  <r>
    <n v="2016"/>
    <s v="BIT"/>
    <s v="Coal"/>
    <n v="44950"/>
    <n v="25.99"/>
    <n v="1168250.5"/>
    <n v="2.69"/>
    <n v="7.5"/>
    <n v="337125"/>
    <x v="0"/>
  </r>
  <r>
    <n v="2016"/>
    <s v="SUB"/>
    <s v="Coal"/>
    <n v="227735"/>
    <n v="17.55"/>
    <n v="3996749.25"/>
    <n v="0.18"/>
    <n v="4.5999999999999996"/>
    <n v="1047580.9999999999"/>
    <x v="0"/>
  </r>
  <r>
    <n v="2016"/>
    <s v="BIT"/>
    <s v="Coal"/>
    <n v="5850"/>
    <n v="23.37"/>
    <n v="136714.5"/>
    <n v="0.59"/>
    <n v="10.5"/>
    <n v="61425"/>
    <x v="0"/>
  </r>
  <r>
    <n v="2016"/>
    <s v="SUB"/>
    <s v="Coal"/>
    <n v="28609"/>
    <n v="17.734000000000002"/>
    <n v="507352.00600000005"/>
    <n v="0.24"/>
    <n v="5.9"/>
    <n v="168793.1"/>
    <x v="0"/>
  </r>
  <r>
    <n v="2016"/>
    <s v="SUB"/>
    <s v="Coal"/>
    <n v="41833"/>
    <n v="16.14"/>
    <n v="675184.62"/>
    <n v="0.53"/>
    <n v="6.6"/>
    <n v="276097.8"/>
    <x v="0"/>
  </r>
  <r>
    <n v="2016"/>
    <s v="SUB"/>
    <s v="Coal"/>
    <n v="66049"/>
    <n v="17.71"/>
    <n v="1169727.79"/>
    <n v="0.22"/>
    <n v="5.0999999999999996"/>
    <n v="336849.89999999997"/>
    <x v="0"/>
  </r>
  <r>
    <n v="2016"/>
    <s v="SUB"/>
    <s v="Coal"/>
    <n v="65937"/>
    <n v="18.12"/>
    <n v="1194778.4400000002"/>
    <n v="0.25"/>
    <n v="5.2"/>
    <n v="342872.4"/>
    <x v="0"/>
  </r>
  <r>
    <n v="2016"/>
    <s v="SUB"/>
    <s v="Coal"/>
    <n v="32631"/>
    <n v="17.707999999999998"/>
    <n v="577829.74799999991"/>
    <n v="0.23"/>
    <n v="5.6"/>
    <n v="182733.59999999998"/>
    <x v="0"/>
  </r>
  <r>
    <n v="2016"/>
    <s v="SUB"/>
    <s v="Coal"/>
    <n v="32770"/>
    <n v="17.846"/>
    <n v="584813.42000000004"/>
    <n v="0.21"/>
    <n v="5.3"/>
    <n v="173681"/>
    <x v="0"/>
  </r>
  <r>
    <n v="2016"/>
    <s v="SUB"/>
    <s v="Coal"/>
    <n v="80913"/>
    <n v="17.986000000000001"/>
    <n v="1455301.2180000001"/>
    <n v="0.22"/>
    <n v="5.28"/>
    <n v="427220.64"/>
    <x v="0"/>
  </r>
  <r>
    <n v="2016"/>
    <s v="SUB"/>
    <s v="Coal"/>
    <n v="176956"/>
    <n v="16.007999999999999"/>
    <n v="2832711.648"/>
    <n v="0.38"/>
    <n v="5.3"/>
    <n v="937866.79999999993"/>
    <x v="0"/>
  </r>
  <r>
    <n v="2016"/>
    <s v="BIT"/>
    <s v="Coal"/>
    <n v="161866"/>
    <n v="23.2"/>
    <n v="3755291.1999999997"/>
    <n v="2.6"/>
    <n v="18"/>
    <n v="2913588"/>
    <x v="0"/>
  </r>
  <r>
    <n v="2016"/>
    <s v="LIG"/>
    <s v="Coal"/>
    <n v="25117"/>
    <n v="14.1"/>
    <n v="354149.7"/>
    <n v="0.67"/>
    <n v="9.9"/>
    <n v="248658.30000000002"/>
    <x v="1"/>
  </r>
  <r>
    <n v="2016"/>
    <s v="BIT"/>
    <s v="Coal"/>
    <n v="1730"/>
    <n v="17.771999999999998"/>
    <n v="30745.559999999998"/>
    <n v="0.46"/>
    <n v="37.6"/>
    <n v="65048"/>
    <x v="0"/>
  </r>
  <r>
    <n v="2016"/>
    <s v="BIT"/>
    <s v="Coal"/>
    <n v="174939"/>
    <n v="16.350000000000001"/>
    <n v="2860252.6500000004"/>
    <n v="0.75"/>
    <n v="36"/>
    <n v="6297804"/>
    <x v="0"/>
  </r>
  <r>
    <n v="2016"/>
    <s v="BIT"/>
    <s v="Coal"/>
    <n v="10866"/>
    <n v="16.427"/>
    <n v="178495.78200000001"/>
    <n v="0.73"/>
    <n v="37.6"/>
    <n v="408561.60000000003"/>
    <x v="0"/>
  </r>
  <r>
    <n v="2016"/>
    <s v="BIT"/>
    <s v="Coal"/>
    <n v="203287"/>
    <n v="21.012"/>
    <n v="4271466.4440000001"/>
    <n v="0.48"/>
    <n v="7.1"/>
    <n v="1443337.7"/>
    <x v="0"/>
  </r>
  <r>
    <n v="2016"/>
    <s v="BIT"/>
    <s v="Coal"/>
    <n v="75251"/>
    <n v="23.353999999999999"/>
    <n v="1757411.8540000001"/>
    <n v="1.18"/>
    <n v="14"/>
    <n v="1053514"/>
    <x v="0"/>
  </r>
  <r>
    <n v="2016"/>
    <s v="BIT"/>
    <s v="Coal"/>
    <n v="63483"/>
    <n v="23.353999999999999"/>
    <n v="1482581.9819999998"/>
    <n v="1.87"/>
    <n v="7.2"/>
    <n v="457077.60000000003"/>
    <x v="0"/>
  </r>
  <r>
    <n v="2016"/>
    <s v="BIT"/>
    <s v="Coal"/>
    <n v="13857"/>
    <n v="23.702000000000002"/>
    <n v="328438.614"/>
    <n v="1.89"/>
    <n v="13.9"/>
    <n v="192612.30000000002"/>
    <x v="0"/>
  </r>
  <r>
    <n v="2016"/>
    <s v="BIT"/>
    <s v="Coal"/>
    <n v="73635"/>
    <n v="23.11"/>
    <n v="1701704.8499999999"/>
    <n v="1.45"/>
    <n v="6.3"/>
    <n v="463900.5"/>
    <x v="0"/>
  </r>
  <r>
    <n v="2016"/>
    <s v="BIT"/>
    <s v="Coal"/>
    <n v="42291"/>
    <n v="23.722000000000001"/>
    <n v="1003227.1020000001"/>
    <n v="2.61"/>
    <n v="7.9"/>
    <n v="334098.90000000002"/>
    <x v="0"/>
  </r>
  <r>
    <n v="2016"/>
    <s v="BIT"/>
    <s v="Coal"/>
    <n v="25161"/>
    <n v="24.24"/>
    <n v="609902.64"/>
    <n v="0.74"/>
    <n v="11.9"/>
    <n v="299415.90000000002"/>
    <x v="0"/>
  </r>
  <r>
    <n v="2016"/>
    <s v="LIG"/>
    <s v="Coal"/>
    <n v="137368"/>
    <n v="14.077999999999999"/>
    <n v="1933866.7039999999"/>
    <n v="0.46"/>
    <n v="14.7"/>
    <n v="2019309.5999999999"/>
    <x v="1"/>
  </r>
  <r>
    <n v="2016"/>
    <s v="LIG"/>
    <s v="Coal"/>
    <n v="40204"/>
    <n v="13.707000000000001"/>
    <n v="551076.228"/>
    <n v="0.69"/>
    <n v="15.3"/>
    <n v="615121.20000000007"/>
    <x v="1"/>
  </r>
  <r>
    <n v="2016"/>
    <s v="BIT"/>
    <s v="Coal"/>
    <n v="12746"/>
    <n v="23.283999999999999"/>
    <n v="296777.864"/>
    <n v="2.34"/>
    <n v="8.1999999999999993"/>
    <n v="104517.2"/>
    <x v="0"/>
  </r>
  <r>
    <n v="2016"/>
    <s v="BIT"/>
    <s v="Coal"/>
    <n v="25180"/>
    <n v="22.696000000000002"/>
    <n v="571485.28"/>
    <n v="2.48"/>
    <n v="9.4"/>
    <n v="236692"/>
    <x v="0"/>
  </r>
  <r>
    <n v="2016"/>
    <s v="SUB"/>
    <s v="Coal"/>
    <n v="97587"/>
    <n v="16.425000000000001"/>
    <n v="1602866.4750000001"/>
    <n v="0.3"/>
    <n v="5.3"/>
    <n v="517211.1"/>
    <x v="0"/>
  </r>
  <r>
    <n v="2016"/>
    <s v="SUB"/>
    <s v="Coal"/>
    <n v="87880"/>
    <n v="18.28"/>
    <n v="1606446.4000000001"/>
    <n v="1.05"/>
    <n v="15.6"/>
    <n v="1370928"/>
    <x v="0"/>
  </r>
  <r>
    <n v="2016"/>
    <s v="SUB"/>
    <s v="Coal"/>
    <n v="55858"/>
    <n v="17.850000000000001"/>
    <n v="997065.3"/>
    <n v="0.3"/>
    <n v="6"/>
    <n v="335148"/>
    <x v="0"/>
  </r>
  <r>
    <n v="2016"/>
    <s v="SUB"/>
    <s v="Coal"/>
    <n v="15094"/>
    <n v="17.809999999999999"/>
    <n v="268824.13999999996"/>
    <n v="0.25"/>
    <n v="4.5999999999999996"/>
    <n v="69432.399999999994"/>
    <x v="0"/>
  </r>
  <r>
    <n v="2016"/>
    <s v="SUB"/>
    <s v="Coal"/>
    <n v="15001"/>
    <n v="17.88"/>
    <n v="268217.88"/>
    <n v="0.28000000000000003"/>
    <n v="4.9000000000000004"/>
    <n v="73504.900000000009"/>
    <x v="0"/>
  </r>
  <r>
    <n v="2016"/>
    <s v="SUB"/>
    <s v="Coal"/>
    <n v="29945"/>
    <n v="17.68"/>
    <n v="529427.6"/>
    <n v="0.21"/>
    <n v="4.3"/>
    <n v="128763.5"/>
    <x v="0"/>
  </r>
  <r>
    <n v="2016"/>
    <s v="SUB"/>
    <s v="Coal"/>
    <n v="15037"/>
    <n v="18.170000000000002"/>
    <n v="273222.29000000004"/>
    <n v="0.28000000000000003"/>
    <n v="4.2"/>
    <n v="63155.4"/>
    <x v="0"/>
  </r>
  <r>
    <n v="2016"/>
    <s v="SUB"/>
    <s v="Coal"/>
    <n v="135963"/>
    <n v="18.3"/>
    <n v="2488122.9"/>
    <n v="1.1100000000000001"/>
    <n v="15.5"/>
    <n v="2107426.5"/>
    <x v="0"/>
  </r>
  <r>
    <n v="2016"/>
    <s v="SUB"/>
    <s v="Coal"/>
    <n v="44871"/>
    <n v="17.46"/>
    <n v="783447.66"/>
    <n v="0.18"/>
    <n v="4.4000000000000004"/>
    <n v="197432.40000000002"/>
    <x v="0"/>
  </r>
  <r>
    <n v="2016"/>
    <s v="BIT"/>
    <s v="Coal"/>
    <n v="26001"/>
    <n v="24.81"/>
    <n v="645084.80999999994"/>
    <n v="1.69"/>
    <n v="11"/>
    <n v="286011"/>
    <x v="0"/>
  </r>
  <r>
    <n v="2016"/>
    <s v="BIT"/>
    <s v="Coal"/>
    <n v="25662"/>
    <n v="25.69"/>
    <n v="659256.78"/>
    <n v="1.99"/>
    <n v="7.8"/>
    <n v="200163.6"/>
    <x v="0"/>
  </r>
  <r>
    <n v="2016"/>
    <s v="BIT"/>
    <s v="Coal"/>
    <n v="94521"/>
    <n v="25.68"/>
    <n v="2427299.2799999998"/>
    <n v="2.17"/>
    <n v="7.9"/>
    <n v="746715.9"/>
    <x v="0"/>
  </r>
  <r>
    <n v="2016"/>
    <s v="BIT"/>
    <s v="Coal"/>
    <n v="51393"/>
    <n v="23.99"/>
    <n v="1232918.0699999998"/>
    <n v="1.41"/>
    <n v="12.4"/>
    <n v="637273.20000000007"/>
    <x v="0"/>
  </r>
  <r>
    <n v="2016"/>
    <s v="BIT"/>
    <s v="Coal"/>
    <n v="179170"/>
    <n v="23.87"/>
    <n v="4276787.9000000004"/>
    <n v="2.57"/>
    <n v="8"/>
    <n v="1433360"/>
    <x v="0"/>
  </r>
  <r>
    <n v="2016"/>
    <s v="BIT"/>
    <s v="Coal"/>
    <n v="41736"/>
    <n v="26.35"/>
    <n v="1099743.6000000001"/>
    <n v="1.44"/>
    <n v="7.6"/>
    <n v="317193.59999999998"/>
    <x v="0"/>
  </r>
  <r>
    <n v="2016"/>
    <s v="BIT"/>
    <s v="Coal"/>
    <n v="118"/>
    <n v="26.34"/>
    <n v="3108.12"/>
    <n v="1.44"/>
    <n v="7.2"/>
    <n v="849.6"/>
    <x v="0"/>
  </r>
  <r>
    <n v="2016"/>
    <s v="BIT"/>
    <s v="Coal"/>
    <n v="118"/>
    <n v="24.55"/>
    <n v="2896.9"/>
    <n v="1.05"/>
    <n v="9.9"/>
    <n v="1168.2"/>
    <x v="0"/>
  </r>
  <r>
    <n v="2016"/>
    <s v="BIT"/>
    <s v="Coal"/>
    <n v="10309"/>
    <n v="24.63"/>
    <n v="253910.66999999998"/>
    <n v="3.18"/>
    <n v="8.1"/>
    <n v="83502.899999999994"/>
    <x v="0"/>
  </r>
  <r>
    <n v="2016"/>
    <s v="BIT"/>
    <s v="Coal"/>
    <n v="61605"/>
    <n v="23.37"/>
    <n v="1439708.85"/>
    <n v="2.41"/>
    <n v="8.1"/>
    <n v="499000.5"/>
    <x v="0"/>
  </r>
  <r>
    <n v="2016"/>
    <s v="BIT"/>
    <s v="Coal"/>
    <n v="130095"/>
    <n v="24.24"/>
    <n v="3153502.8"/>
    <n v="2.74"/>
    <n v="7.5"/>
    <n v="975712.5"/>
    <x v="0"/>
  </r>
  <r>
    <n v="2016"/>
    <s v="SUB"/>
    <s v="Coal"/>
    <n v="14638"/>
    <n v="18.102"/>
    <n v="264977.076"/>
    <n v="0.21"/>
    <n v="5.6"/>
    <n v="81972.799999999988"/>
    <x v="0"/>
  </r>
  <r>
    <n v="2016"/>
    <s v="SUB"/>
    <s v="Coal"/>
    <n v="69511"/>
    <n v="18.312000000000001"/>
    <n v="1272885.432"/>
    <n v="0.98"/>
    <n v="15.7"/>
    <n v="1091322.7"/>
    <x v="0"/>
  </r>
  <r>
    <n v="2016"/>
    <s v="SUB"/>
    <s v="Coal"/>
    <n v="115757"/>
    <n v="16.77"/>
    <n v="1941244.89"/>
    <n v="0.34"/>
    <n v="5.4"/>
    <n v="625087.80000000005"/>
    <x v="0"/>
  </r>
  <r>
    <n v="2016"/>
    <s v="SUB"/>
    <s v="Coal"/>
    <n v="131551"/>
    <n v="16.77"/>
    <n v="2206110.27"/>
    <n v="0.34"/>
    <n v="5.4"/>
    <n v="710375.4"/>
    <x v="0"/>
  </r>
  <r>
    <n v="2016"/>
    <s v="BIT"/>
    <s v="Coal"/>
    <n v="261425"/>
    <n v="22.303999999999998"/>
    <n v="5830823.1999999993"/>
    <n v="0.54"/>
    <n v="11.2"/>
    <n v="2927960"/>
    <x v="0"/>
  </r>
  <r>
    <n v="2016"/>
    <s v="BIT"/>
    <s v="Coal"/>
    <n v="13444"/>
    <n v="21.571999999999999"/>
    <n v="290013.96799999999"/>
    <n v="0.7"/>
    <n v="9.3000000000000007"/>
    <n v="125029.20000000001"/>
    <x v="0"/>
  </r>
  <r>
    <n v="2016"/>
    <s v="SUB"/>
    <s v="Coal"/>
    <n v="81756"/>
    <n v="16.82"/>
    <n v="1375135.92"/>
    <n v="0.38"/>
    <n v="5.6"/>
    <n v="457833.6"/>
    <x v="0"/>
  </r>
  <r>
    <n v="2016"/>
    <s v="LIG"/>
    <s v="Coal"/>
    <n v="273362"/>
    <n v="13.85"/>
    <n v="3786063.6999999997"/>
    <n v="1.1499999999999999"/>
    <n v="15.6"/>
    <n v="4264447.2"/>
    <x v="1"/>
  </r>
  <r>
    <n v="2016"/>
    <s v="SUB"/>
    <s v="Coal"/>
    <n v="33264"/>
    <n v="16.98"/>
    <n v="564822.72"/>
    <n v="0.47"/>
    <n v="5.3"/>
    <n v="176299.19999999998"/>
    <x v="0"/>
  </r>
  <r>
    <n v="2016"/>
    <s v="SUB"/>
    <s v="Coal"/>
    <n v="82131"/>
    <n v="16.89"/>
    <n v="1387192.59"/>
    <n v="0.36"/>
    <n v="5.2"/>
    <n v="427081.2"/>
    <x v="0"/>
  </r>
  <r>
    <n v="2016"/>
    <s v="SUB"/>
    <s v="Coal"/>
    <n v="16308"/>
    <n v="17.14"/>
    <n v="279519.12"/>
    <n v="0.18"/>
    <n v="4.3"/>
    <n v="70124.399999999994"/>
    <x v="0"/>
  </r>
  <r>
    <n v="2016"/>
    <s v="BIT"/>
    <s v="Coal"/>
    <n v="67381"/>
    <n v="22.34"/>
    <n v="1505291.54"/>
    <n v="0.47"/>
    <n v="9.9"/>
    <n v="667071.9"/>
    <x v="0"/>
  </r>
  <r>
    <n v="2016"/>
    <s v="SUB"/>
    <s v="Coal"/>
    <n v="113299"/>
    <n v="18.03"/>
    <n v="2042780.9700000002"/>
    <n v="0.25"/>
    <n v="5"/>
    <n v="566495"/>
    <x v="0"/>
  </r>
  <r>
    <n v="2016"/>
    <s v="SUB"/>
    <s v="Coal"/>
    <n v="28700"/>
    <n v="17.39"/>
    <n v="499093"/>
    <n v="0.28000000000000003"/>
    <n v="4.5"/>
    <n v="129150"/>
    <x v="0"/>
  </r>
  <r>
    <n v="2016"/>
    <s v="SUB"/>
    <s v="Coal"/>
    <n v="42670"/>
    <n v="17.18"/>
    <n v="733070.6"/>
    <n v="0.23"/>
    <n v="4.4000000000000004"/>
    <n v="187748.00000000003"/>
    <x v="0"/>
  </r>
  <r>
    <n v="2016"/>
    <s v="SUB"/>
    <s v="Coal"/>
    <n v="28180"/>
    <n v="17.14"/>
    <n v="483005.2"/>
    <n v="0.24"/>
    <n v="4.4000000000000004"/>
    <n v="123992.00000000001"/>
    <x v="0"/>
  </r>
  <r>
    <n v="2016"/>
    <s v="SUB"/>
    <s v="Coal"/>
    <n v="28179"/>
    <n v="17.260000000000002"/>
    <n v="486369.54000000004"/>
    <n v="0.25"/>
    <n v="4.8"/>
    <n v="135259.19999999998"/>
    <x v="0"/>
  </r>
  <r>
    <n v="2016"/>
    <s v="SUB"/>
    <s v="Coal"/>
    <n v="102"/>
    <n v="17.02"/>
    <n v="1736.04"/>
    <n v="0.26"/>
    <n v="4.5999999999999996"/>
    <n v="469.2"/>
    <x v="0"/>
  </r>
  <r>
    <n v="2016"/>
    <s v="SUB"/>
    <s v="Coal"/>
    <n v="70566"/>
    <n v="17.149999999999999"/>
    <n v="1210206.8999999999"/>
    <n v="0.25"/>
    <n v="4.5"/>
    <n v="317547"/>
    <x v="0"/>
  </r>
  <r>
    <n v="2016"/>
    <s v="SUB"/>
    <s v="Coal"/>
    <n v="42273"/>
    <n v="17.89"/>
    <n v="756263.97"/>
    <n v="0.2"/>
    <n v="4.9000000000000004"/>
    <n v="207137.7"/>
    <x v="0"/>
  </r>
  <r>
    <n v="2016"/>
    <s v="SUB"/>
    <s v="Coal"/>
    <n v="84304"/>
    <n v="17.260000000000002"/>
    <n v="1455087.04"/>
    <n v="0.25"/>
    <n v="4.2"/>
    <n v="354076.8"/>
    <x v="0"/>
  </r>
  <r>
    <n v="2016"/>
    <s v="BIT"/>
    <s v="Coal"/>
    <n v="48864"/>
    <n v="22.32"/>
    <n v="1090644.48"/>
    <n v="0.47"/>
    <n v="10.3"/>
    <n v="503299.2"/>
    <x v="0"/>
  </r>
  <r>
    <n v="2016"/>
    <s v="BIT"/>
    <s v="Coal"/>
    <n v="80314"/>
    <n v="22.35"/>
    <n v="1795017.9000000001"/>
    <n v="0.47"/>
    <n v="10.1"/>
    <n v="811171.4"/>
    <x v="0"/>
  </r>
  <r>
    <n v="2016"/>
    <s v="BIT"/>
    <s v="Coal"/>
    <n v="12518"/>
    <n v="20.97"/>
    <n v="262502.45999999996"/>
    <n v="0.96"/>
    <n v="22.3"/>
    <n v="279151.40000000002"/>
    <x v="0"/>
  </r>
  <r>
    <n v="2016"/>
    <s v="BIT"/>
    <s v="Coal"/>
    <n v="75931"/>
    <n v="23.79"/>
    <n v="1806398.49"/>
    <n v="2.81"/>
    <n v="7.4"/>
    <n v="561889.4"/>
    <x v="0"/>
  </r>
  <r>
    <n v="2016"/>
    <s v="BIT"/>
    <s v="Coal"/>
    <n v="50046"/>
    <n v="23.76"/>
    <n v="1189092.96"/>
    <n v="2.52"/>
    <n v="7.8"/>
    <n v="390358.8"/>
    <x v="0"/>
  </r>
  <r>
    <n v="2016"/>
    <s v="BIT"/>
    <s v="Coal"/>
    <n v="10674"/>
    <n v="25.94"/>
    <n v="276883.56"/>
    <n v="2.12"/>
    <n v="8.3000000000000007"/>
    <n v="88594.200000000012"/>
    <x v="0"/>
  </r>
  <r>
    <n v="2016"/>
    <s v="BIT"/>
    <s v="Coal"/>
    <n v="35485"/>
    <n v="26.07"/>
    <n v="925093.95"/>
    <n v="2.35"/>
    <n v="7.4"/>
    <n v="262589"/>
    <x v="0"/>
  </r>
  <r>
    <n v="2016"/>
    <s v="BIT"/>
    <s v="Coal"/>
    <n v="83643"/>
    <n v="26.05"/>
    <n v="2178900.15"/>
    <n v="2.5499999999999998"/>
    <n v="7.5"/>
    <n v="627322.5"/>
    <x v="0"/>
  </r>
  <r>
    <n v="2016"/>
    <s v="BIT"/>
    <s v="Coal"/>
    <n v="15265"/>
    <n v="26.09"/>
    <n v="398263.85"/>
    <n v="3.42"/>
    <n v="7.7"/>
    <n v="117540.5"/>
    <x v="0"/>
  </r>
  <r>
    <n v="2016"/>
    <s v="BIT"/>
    <s v="Coal"/>
    <n v="6252"/>
    <n v="23.728000000000002"/>
    <n v="148347.45600000001"/>
    <n v="2.23"/>
    <n v="9.5"/>
    <n v="59394"/>
    <x v="0"/>
  </r>
  <r>
    <n v="2016"/>
    <s v="BIT"/>
    <s v="Coal"/>
    <n v="63895"/>
    <n v="23.42"/>
    <n v="1496420.9000000001"/>
    <n v="2.74"/>
    <n v="6.7"/>
    <n v="428096.5"/>
    <x v="0"/>
  </r>
  <r>
    <n v="2016"/>
    <s v="BIT"/>
    <s v="Coal"/>
    <n v="25866"/>
    <n v="26.04"/>
    <n v="673550.64"/>
    <n v="2.4700000000000002"/>
    <n v="7.5"/>
    <n v="193995"/>
    <x v="0"/>
  </r>
  <r>
    <n v="2016"/>
    <s v="BIT"/>
    <s v="Coal"/>
    <n v="12993"/>
    <n v="23.29"/>
    <n v="302606.96999999997"/>
    <n v="2.77"/>
    <n v="8.3000000000000007"/>
    <n v="107841.90000000001"/>
    <x v="0"/>
  </r>
  <r>
    <n v="2016"/>
    <s v="BIT"/>
    <s v="Coal"/>
    <n v="39283"/>
    <n v="22.808"/>
    <n v="895966.66399999999"/>
    <n v="0.57999999999999996"/>
    <n v="10.3"/>
    <n v="404614.9"/>
    <x v="0"/>
  </r>
  <r>
    <n v="2016"/>
    <s v="BIT"/>
    <s v="Coal"/>
    <n v="90425"/>
    <n v="23.393999999999998"/>
    <n v="2115402.4499999997"/>
    <n v="1"/>
    <n v="13.5"/>
    <n v="1220737.5"/>
    <x v="0"/>
  </r>
  <r>
    <n v="2016"/>
    <s v="BIT"/>
    <s v="Coal"/>
    <n v="55808"/>
    <n v="23.681999999999999"/>
    <n v="1321645.0559999999"/>
    <n v="2.5099999999999998"/>
    <n v="7.9"/>
    <n v="440883.20000000001"/>
    <x v="0"/>
  </r>
  <r>
    <n v="2016"/>
    <s v="BIT"/>
    <s v="Coal"/>
    <n v="153838"/>
    <n v="23.713999999999999"/>
    <n v="3648114.3319999999"/>
    <n v="2.59"/>
    <n v="7.9"/>
    <n v="1215320.2"/>
    <x v="0"/>
  </r>
  <r>
    <n v="2016"/>
    <s v="BIT"/>
    <s v="Coal"/>
    <n v="25386"/>
    <n v="26.045999999999999"/>
    <n v="661203.75599999994"/>
    <n v="2.31"/>
    <n v="7.3"/>
    <n v="185317.8"/>
    <x v="0"/>
  </r>
  <r>
    <n v="2016"/>
    <s v="BIT"/>
    <s v="Coal"/>
    <n v="37974"/>
    <n v="23.706"/>
    <n v="900211.64399999997"/>
    <n v="2.6"/>
    <n v="7.7"/>
    <n v="292399.8"/>
    <x v="0"/>
  </r>
  <r>
    <n v="2016"/>
    <s v="SUB"/>
    <s v="Coal"/>
    <n v="81770"/>
    <n v="17.600000000000001"/>
    <n v="1439152"/>
    <n v="0.2"/>
    <n v="4.5"/>
    <n v="367965"/>
    <x v="0"/>
  </r>
  <r>
    <n v="2016"/>
    <s v="SUB"/>
    <s v="Coal"/>
    <n v="32780"/>
    <n v="17.600000000000001"/>
    <n v="576928"/>
    <n v="0.2"/>
    <n v="4.5"/>
    <n v="147510"/>
    <x v="0"/>
  </r>
  <r>
    <n v="2016"/>
    <s v="SUB"/>
    <s v="Coal"/>
    <n v="182166"/>
    <n v="17.600000000000001"/>
    <n v="3206121.6"/>
    <n v="0.43"/>
    <n v="4.5"/>
    <n v="819747"/>
    <x v="0"/>
  </r>
  <r>
    <n v="2016"/>
    <s v="SUB"/>
    <s v="Coal"/>
    <n v="13992"/>
    <n v="17.600000000000001"/>
    <n v="246259.20000000001"/>
    <n v="0.66"/>
    <n v="5.4"/>
    <n v="75556.800000000003"/>
    <x v="0"/>
  </r>
  <r>
    <n v="2016"/>
    <s v="SUB"/>
    <s v="Coal"/>
    <n v="17086"/>
    <n v="17.14"/>
    <n v="292854.04000000004"/>
    <n v="0.18"/>
    <n v="4.3"/>
    <n v="73469.8"/>
    <x v="0"/>
  </r>
  <r>
    <n v="2016"/>
    <s v="SUB"/>
    <s v="Coal"/>
    <n v="63851"/>
    <n v="17.95"/>
    <n v="1146125.45"/>
    <n v="0.21"/>
    <n v="4.5999999999999996"/>
    <n v="293714.59999999998"/>
    <x v="0"/>
  </r>
  <r>
    <n v="2016"/>
    <s v="SUB"/>
    <s v="Coal"/>
    <n v="63816"/>
    <n v="17.53"/>
    <n v="1118694.48"/>
    <n v="0.19"/>
    <n v="4.4000000000000004"/>
    <n v="280790.40000000002"/>
    <x v="0"/>
  </r>
  <r>
    <n v="2016"/>
    <s v="SUB"/>
    <s v="Coal"/>
    <n v="98497"/>
    <n v="17.21"/>
    <n v="1695133.37"/>
    <n v="0.19"/>
    <n v="4.5"/>
    <n v="443236.5"/>
    <x v="0"/>
  </r>
  <r>
    <n v="2016"/>
    <s v="SUB"/>
    <s v="Coal"/>
    <n v="10156"/>
    <n v="17.260000000000002"/>
    <n v="175292.56000000003"/>
    <n v="0.19"/>
    <n v="4.5999999999999996"/>
    <n v="46717.599999999999"/>
    <x v="0"/>
  </r>
  <r>
    <n v="2016"/>
    <s v="SUB"/>
    <s v="Coal"/>
    <n v="164312"/>
    <n v="17.16"/>
    <n v="2819593.92"/>
    <n v="0.19"/>
    <n v="4.0999999999999996"/>
    <n v="673679.2"/>
    <x v="0"/>
  </r>
  <r>
    <n v="2016"/>
    <s v="SUB"/>
    <s v="Coal"/>
    <n v="63784"/>
    <n v="17.579999999999998"/>
    <n v="1121322.72"/>
    <n v="0.22"/>
    <n v="5.0999999999999996"/>
    <n v="325298.39999999997"/>
    <x v="0"/>
  </r>
  <r>
    <n v="2016"/>
    <s v="SUB"/>
    <s v="Coal"/>
    <n v="32216"/>
    <n v="17.579999999999998"/>
    <n v="566357.27999999991"/>
    <n v="0.25"/>
    <n v="4.0999999999999996"/>
    <n v="132085.59999999998"/>
    <x v="0"/>
  </r>
  <r>
    <n v="2016"/>
    <s v="SUB"/>
    <s v="Coal"/>
    <n v="161712"/>
    <n v="17.5"/>
    <n v="2829960"/>
    <n v="0.19"/>
    <n v="4.4000000000000004"/>
    <n v="711532.8"/>
    <x v="0"/>
  </r>
  <r>
    <n v="2016"/>
    <s v="SUB"/>
    <s v="Coal"/>
    <n v="49115"/>
    <n v="17.3"/>
    <n v="849689.5"/>
    <n v="0.25"/>
    <n v="4.4000000000000004"/>
    <n v="216106.00000000003"/>
    <x v="0"/>
  </r>
  <r>
    <n v="2016"/>
    <s v="SUB"/>
    <s v="Coal"/>
    <n v="31465"/>
    <n v="17.399999999999999"/>
    <n v="547491"/>
    <n v="0.19"/>
    <n v="4.5"/>
    <n v="141592.5"/>
    <x v="0"/>
  </r>
  <r>
    <n v="2016"/>
    <s v="SUB"/>
    <s v="Coal"/>
    <n v="15662"/>
    <n v="17.3"/>
    <n v="270952.60000000003"/>
    <n v="0.53"/>
    <n v="3.9"/>
    <n v="61081.799999999996"/>
    <x v="0"/>
  </r>
  <r>
    <n v="2016"/>
    <s v="SUB"/>
    <s v="Coal"/>
    <n v="15608"/>
    <n v="18.399999999999999"/>
    <n v="287187.19999999995"/>
    <n v="0.5"/>
    <n v="4.5"/>
    <n v="70236"/>
    <x v="0"/>
  </r>
  <r>
    <n v="2016"/>
    <s v="SUB"/>
    <s v="Coal"/>
    <n v="65704"/>
    <n v="18.2"/>
    <n v="1195812.8"/>
    <n v="0.24"/>
    <n v="4.5"/>
    <n v="295668"/>
    <x v="0"/>
  </r>
  <r>
    <n v="2016"/>
    <s v="SUB"/>
    <s v="Coal"/>
    <n v="15953"/>
    <n v="17.600000000000001"/>
    <n v="280772.80000000005"/>
    <n v="0.24"/>
    <n v="4.5"/>
    <n v="71788.5"/>
    <x v="0"/>
  </r>
  <r>
    <n v="2016"/>
    <s v="BIT"/>
    <s v="Coal"/>
    <n v="53101"/>
    <n v="21.181000000000001"/>
    <n v="1124732.281"/>
    <n v="3.44"/>
    <n v="9"/>
    <n v="477909"/>
    <x v="0"/>
  </r>
  <r>
    <n v="2016"/>
    <s v="BIT"/>
    <s v="Coal"/>
    <n v="5466"/>
    <n v="24.56"/>
    <n v="134244.96"/>
    <n v="3.58"/>
    <n v="10.1"/>
    <n v="55206.6"/>
    <x v="0"/>
  </r>
  <r>
    <n v="2016"/>
    <s v="BIT"/>
    <s v="Coal"/>
    <n v="30185"/>
    <n v="24.11"/>
    <n v="727760.35"/>
    <n v="4"/>
    <n v="11.4"/>
    <n v="344109"/>
    <x v="0"/>
  </r>
  <r>
    <n v="2016"/>
    <s v="BIT"/>
    <s v="Coal"/>
    <n v="1346"/>
    <n v="18.8"/>
    <n v="25304.799999999999"/>
    <n v="0.77"/>
    <n v="14.2"/>
    <n v="19113.2"/>
    <x v="0"/>
  </r>
  <r>
    <n v="2016"/>
    <s v="BIT"/>
    <s v="Coal"/>
    <n v="10"/>
    <n v="22.63"/>
    <n v="226.29999999999998"/>
    <n v="2.83"/>
    <n v="8.4"/>
    <n v="84"/>
    <x v="0"/>
  </r>
  <r>
    <n v="2016"/>
    <s v="BIT"/>
    <s v="Coal"/>
    <n v="3133"/>
    <n v="21.76"/>
    <n v="68174.080000000002"/>
    <n v="3.41"/>
    <n v="11.1"/>
    <n v="34776.299999999996"/>
    <x v="0"/>
  </r>
  <r>
    <n v="2016"/>
    <s v="BIT"/>
    <s v="Coal"/>
    <n v="16838"/>
    <n v="21.9"/>
    <n v="368752.19999999995"/>
    <n v="3.32"/>
    <n v="10"/>
    <n v="168380"/>
    <x v="0"/>
  </r>
  <r>
    <n v="2016"/>
    <s v="BIT"/>
    <s v="Coal"/>
    <n v="11036"/>
    <n v="19.32"/>
    <n v="213215.52"/>
    <n v="2.66"/>
    <n v="10"/>
    <n v="110360"/>
    <x v="0"/>
  </r>
  <r>
    <n v="2016"/>
    <s v="BIT"/>
    <s v="Coal"/>
    <n v="68496"/>
    <n v="22.41"/>
    <n v="1534995.36"/>
    <n v="2.91"/>
    <n v="8.3000000000000007"/>
    <n v="568516.80000000005"/>
    <x v="0"/>
  </r>
  <r>
    <n v="2016"/>
    <s v="BIT"/>
    <s v="Coal"/>
    <n v="97774"/>
    <n v="23.015999999999998"/>
    <n v="2250366.3839999996"/>
    <n v="2.92"/>
    <n v="8.1"/>
    <n v="791969.4"/>
    <x v="0"/>
  </r>
  <r>
    <n v="2016"/>
    <s v="BIT"/>
    <s v="Coal"/>
    <n v="24913"/>
    <n v="22.73"/>
    <n v="566272.49"/>
    <n v="3.07"/>
    <n v="7.8"/>
    <n v="194321.4"/>
    <x v="0"/>
  </r>
  <r>
    <n v="2016"/>
    <s v="BIT"/>
    <s v="Coal"/>
    <n v="1611"/>
    <n v="21.78"/>
    <n v="35087.58"/>
    <n v="2.61"/>
    <n v="9.4"/>
    <n v="15143.400000000001"/>
    <x v="0"/>
  </r>
  <r>
    <n v="2016"/>
    <s v="BIT"/>
    <s v="Coal"/>
    <n v="37517"/>
    <n v="23.35"/>
    <n v="876021.95000000007"/>
    <n v="3.05"/>
    <n v="8.1"/>
    <n v="303887.7"/>
    <x v="0"/>
  </r>
  <r>
    <n v="2016"/>
    <s v="BIT"/>
    <s v="Coal"/>
    <n v="29241"/>
    <n v="23.52"/>
    <n v="687748.32"/>
    <n v="3.02"/>
    <n v="8"/>
    <n v="233928"/>
    <x v="0"/>
  </r>
  <r>
    <n v="2016"/>
    <s v="BIT"/>
    <s v="Coal"/>
    <n v="25952"/>
    <n v="23.08"/>
    <n v="598972.15999999992"/>
    <n v="3.4"/>
    <n v="7.7"/>
    <n v="199830.39999999999"/>
    <x v="0"/>
  </r>
  <r>
    <n v="2016"/>
    <s v="BIT"/>
    <s v="Coal"/>
    <n v="50532"/>
    <n v="23.03"/>
    <n v="1163751.96"/>
    <n v="3.49"/>
    <n v="7.7"/>
    <n v="389096.4"/>
    <x v="0"/>
  </r>
  <r>
    <n v="2016"/>
    <s v="BIT"/>
    <s v="Coal"/>
    <n v="9791"/>
    <n v="22.12"/>
    <n v="216576.92"/>
    <n v="3.05"/>
    <n v="8.8000000000000007"/>
    <n v="86160.8"/>
    <x v="0"/>
  </r>
  <r>
    <n v="2016"/>
    <s v="BIT"/>
    <s v="Coal"/>
    <n v="107222"/>
    <n v="22.67"/>
    <n v="2430722.7400000002"/>
    <n v="3.39"/>
    <n v="7.5"/>
    <n v="804165"/>
    <x v="0"/>
  </r>
  <r>
    <n v="2016"/>
    <s v="BIT"/>
    <s v="Coal"/>
    <n v="13981"/>
    <n v="23.52"/>
    <n v="328833.12"/>
    <n v="3.03"/>
    <n v="8.1999999999999993"/>
    <n v="114644.2"/>
    <x v="0"/>
  </r>
  <r>
    <n v="2016"/>
    <s v="BIT"/>
    <s v="Coal"/>
    <n v="56014"/>
    <n v="22.69"/>
    <n v="1270957.6600000001"/>
    <n v="3.33"/>
    <n v="8.9"/>
    <n v="498524.60000000003"/>
    <x v="0"/>
  </r>
  <r>
    <n v="2016"/>
    <s v="SUB"/>
    <s v="Coal"/>
    <n v="14310"/>
    <n v="17.946000000000002"/>
    <n v="256807.26"/>
    <n v="0.3"/>
    <n v="4.7"/>
    <n v="67257"/>
    <x v="0"/>
  </r>
  <r>
    <n v="2016"/>
    <s v="BIT"/>
    <s v="Coal"/>
    <n v="14047"/>
    <n v="26.141999999999999"/>
    <n v="367216.674"/>
    <n v="2.25"/>
    <n v="7.3"/>
    <n v="102543.09999999999"/>
    <x v="0"/>
  </r>
  <r>
    <n v="2016"/>
    <s v="BIT"/>
    <s v="Coal"/>
    <n v="35090"/>
    <n v="22.82"/>
    <n v="800753.8"/>
    <n v="3.4"/>
    <n v="9.1"/>
    <n v="319319"/>
    <x v="0"/>
  </r>
  <r>
    <n v="2016"/>
    <s v="BIT"/>
    <s v="Coal"/>
    <n v="244057"/>
    <n v="22.036000000000001"/>
    <n v="5378040.0520000001"/>
    <n v="2.5099999999999998"/>
    <n v="9.1"/>
    <n v="2220918.6999999997"/>
    <x v="0"/>
  </r>
  <r>
    <n v="2016"/>
    <s v="BIT"/>
    <s v="Coal"/>
    <n v="127818"/>
    <n v="22.178000000000001"/>
    <n v="2834747.6040000003"/>
    <n v="3.15"/>
    <n v="9.5"/>
    <n v="1214271"/>
    <x v="0"/>
  </r>
  <r>
    <n v="2016"/>
    <s v="BIT"/>
    <s v="Coal"/>
    <n v="32040"/>
    <n v="21.91"/>
    <n v="701996.4"/>
    <n v="1.77"/>
    <n v="9"/>
    <n v="288360"/>
    <x v="0"/>
  </r>
  <r>
    <n v="2016"/>
    <s v="BIT"/>
    <s v="Coal"/>
    <n v="48591"/>
    <n v="22.806000000000001"/>
    <n v="1108166.3460000001"/>
    <n v="3.3"/>
    <n v="9.1"/>
    <n v="442178.1"/>
    <x v="0"/>
  </r>
  <r>
    <n v="2016"/>
    <s v="SUB"/>
    <s v="Coal"/>
    <n v="44326"/>
    <n v="17.494"/>
    <n v="775439.04399999999"/>
    <n v="0.19"/>
    <n v="4.3"/>
    <n v="190601.8"/>
    <x v="0"/>
  </r>
  <r>
    <n v="2016"/>
    <s v="SUB"/>
    <s v="Coal"/>
    <n v="64679"/>
    <n v="17.873000000000001"/>
    <n v="1156007.767"/>
    <n v="0.27"/>
    <n v="5.3"/>
    <n v="342798.7"/>
    <x v="0"/>
  </r>
  <r>
    <n v="2016"/>
    <s v="SUB"/>
    <s v="Coal"/>
    <n v="96986"/>
    <n v="18.074999999999999"/>
    <n v="1753021.95"/>
    <n v="0.24"/>
    <n v="4.8"/>
    <n v="465532.8"/>
    <x v="0"/>
  </r>
  <r>
    <n v="2016"/>
    <s v="SUB"/>
    <s v="Coal"/>
    <n v="49261"/>
    <n v="16.952999999999999"/>
    <n v="835121.73300000001"/>
    <n v="0.36"/>
    <n v="5.4"/>
    <n v="266009.40000000002"/>
    <x v="0"/>
  </r>
  <r>
    <n v="2016"/>
    <s v="SUB"/>
    <s v="Coal"/>
    <n v="98216"/>
    <n v="17.579000000000001"/>
    <n v="1726539.064"/>
    <n v="0.19"/>
    <n v="4.3"/>
    <n v="422328.8"/>
    <x v="0"/>
  </r>
  <r>
    <n v="2016"/>
    <s v="SUB"/>
    <s v="Coal"/>
    <n v="49155"/>
    <n v="17.631"/>
    <n v="866651.80500000005"/>
    <n v="0.18"/>
    <n v="4.3"/>
    <n v="211366.5"/>
    <x v="0"/>
  </r>
  <r>
    <n v="2016"/>
    <s v="SUB"/>
    <s v="Coal"/>
    <n v="16107"/>
    <n v="17.937999999999999"/>
    <n v="288927.36599999998"/>
    <n v="0.25"/>
    <n v="4.8"/>
    <n v="77313.599999999991"/>
    <x v="0"/>
  </r>
  <r>
    <n v="2016"/>
    <s v="SUB"/>
    <s v="Coal"/>
    <n v="32682"/>
    <n v="17.315999999999999"/>
    <n v="565921.51199999999"/>
    <n v="0.22"/>
    <n v="4.3"/>
    <n v="140532.6"/>
    <x v="0"/>
  </r>
  <r>
    <n v="2016"/>
    <s v="SUB"/>
    <s v="Coal"/>
    <n v="16247"/>
    <n v="18.16"/>
    <n v="295045.52"/>
    <n v="0.2"/>
    <n v="4.2"/>
    <n v="68237.400000000009"/>
    <x v="0"/>
  </r>
  <r>
    <n v="2016"/>
    <s v="SUB"/>
    <s v="Coal"/>
    <n v="35188"/>
    <n v="18.123000000000001"/>
    <n v="637712.12400000007"/>
    <n v="0.26"/>
    <n v="4.7"/>
    <n v="165383.6"/>
    <x v="0"/>
  </r>
  <r>
    <n v="2016"/>
    <s v="SUB"/>
    <s v="Coal"/>
    <n v="72752"/>
    <n v="16.748999999999999"/>
    <n v="1218523.2479999999"/>
    <n v="0.36"/>
    <n v="5.3"/>
    <n v="385585.6"/>
    <x v="0"/>
  </r>
  <r>
    <n v="2016"/>
    <s v="BIT"/>
    <s v="Coal"/>
    <n v="17995"/>
    <n v="21.99"/>
    <n v="395710.05"/>
    <n v="2.98"/>
    <n v="12.8"/>
    <n v="230336"/>
    <x v="0"/>
  </r>
  <r>
    <n v="2016"/>
    <s v="SUB"/>
    <s v="Coal"/>
    <n v="114690"/>
    <n v="17.86"/>
    <n v="2048363.4"/>
    <n v="0.22"/>
    <n v="5.3"/>
    <n v="607857"/>
    <x v="0"/>
  </r>
  <r>
    <n v="2016"/>
    <s v="SUB"/>
    <s v="Coal"/>
    <n v="16441"/>
    <n v="18.04"/>
    <n v="296595.64"/>
    <n v="0.28999999999999998"/>
    <n v="4.4000000000000004"/>
    <n v="72340.400000000009"/>
    <x v="0"/>
  </r>
  <r>
    <n v="2016"/>
    <s v="SUB"/>
    <s v="Coal"/>
    <n v="16477"/>
    <n v="17.84"/>
    <n v="293949.68"/>
    <n v="0.23"/>
    <n v="5.0999999999999996"/>
    <n v="84032.7"/>
    <x v="0"/>
  </r>
  <r>
    <n v="2016"/>
    <s v="SUB"/>
    <s v="Coal"/>
    <n v="16397"/>
    <n v="17.55"/>
    <n v="287767.35000000003"/>
    <n v="0.19"/>
    <n v="4.2"/>
    <n v="68867.400000000009"/>
    <x v="0"/>
  </r>
  <r>
    <n v="2016"/>
    <s v="SUB"/>
    <s v="Coal"/>
    <n v="16384"/>
    <n v="18.010000000000002"/>
    <n v="295075.84000000003"/>
    <n v="0.25"/>
    <n v="4.5"/>
    <n v="73728"/>
    <x v="0"/>
  </r>
  <r>
    <n v="2016"/>
    <s v="SUB"/>
    <s v="Coal"/>
    <n v="121"/>
    <n v="17.18"/>
    <n v="2078.7799999999997"/>
    <n v="0.24"/>
    <n v="4.5"/>
    <n v="544.5"/>
    <x v="0"/>
  </r>
  <r>
    <n v="2016"/>
    <s v="SUB"/>
    <s v="Coal"/>
    <n v="32678"/>
    <n v="17.239999999999998"/>
    <n v="563368.72"/>
    <n v="0.25"/>
    <n v="4.3"/>
    <n v="140515.4"/>
    <x v="0"/>
  </r>
  <r>
    <n v="2016"/>
    <s v="SUB"/>
    <s v="Coal"/>
    <n v="16425"/>
    <n v="16.829999999999998"/>
    <n v="276432.75"/>
    <n v="0.4"/>
    <n v="5.9"/>
    <n v="96907.5"/>
    <x v="0"/>
  </r>
  <r>
    <n v="2016"/>
    <s v="SUB"/>
    <s v="Coal"/>
    <n v="32833"/>
    <n v="17.57"/>
    <n v="576875.81000000006"/>
    <n v="0.19"/>
    <n v="4.4000000000000004"/>
    <n v="144465.20000000001"/>
    <x v="0"/>
  </r>
  <r>
    <n v="2016"/>
    <s v="SUB"/>
    <s v="Coal"/>
    <n v="32696"/>
    <n v="16.600000000000001"/>
    <n v="542753.60000000009"/>
    <n v="0.3"/>
    <n v="6.3"/>
    <n v="205984.8"/>
    <x v="0"/>
  </r>
  <r>
    <n v="2016"/>
    <s v="SUB"/>
    <s v="Coal"/>
    <n v="67832"/>
    <n v="17.981999999999999"/>
    <n v="1219755.024"/>
    <n v="0.26"/>
    <n v="4.9000000000000004"/>
    <n v="332376.80000000005"/>
    <x v="0"/>
  </r>
  <r>
    <n v="2016"/>
    <s v="SUB"/>
    <s v="Coal"/>
    <n v="11783"/>
    <n v="17.981999999999999"/>
    <n v="211881.90599999999"/>
    <n v="0.26"/>
    <n v="4.9000000000000004"/>
    <n v="57736.700000000004"/>
    <x v="0"/>
  </r>
  <r>
    <n v="2016"/>
    <s v="BIT"/>
    <s v="Coal"/>
    <n v="2026"/>
    <n v="25.134"/>
    <n v="50921.484000000004"/>
    <n v="3.74"/>
    <n v="8.1"/>
    <n v="16410.599999999999"/>
    <x v="0"/>
  </r>
  <r>
    <n v="2016"/>
    <s v="BIT"/>
    <s v="Coal"/>
    <n v="33456"/>
    <n v="23.132000000000001"/>
    <n v="773904.19200000004"/>
    <n v="3.6"/>
    <n v="7.8"/>
    <n v="260956.79999999999"/>
    <x v="0"/>
  </r>
  <r>
    <n v="2016"/>
    <s v="BIT"/>
    <s v="Coal"/>
    <n v="3081"/>
    <n v="23.689"/>
    <n v="72985.808999999994"/>
    <n v="2.52"/>
    <n v="8.1"/>
    <n v="24956.1"/>
    <x v="0"/>
  </r>
  <r>
    <n v="2016"/>
    <s v="BIT"/>
    <s v="Coal"/>
    <n v="51510"/>
    <n v="22.423999999999999"/>
    <n v="1155060.24"/>
    <n v="3.26"/>
    <n v="11.2"/>
    <n v="576912"/>
    <x v="0"/>
  </r>
  <r>
    <n v="2016"/>
    <s v="BIT"/>
    <s v="Coal"/>
    <n v="9521"/>
    <n v="22.564"/>
    <n v="214831.84400000001"/>
    <n v="1.42"/>
    <n v="6.3"/>
    <n v="59982.299999999996"/>
    <x v="0"/>
  </r>
  <r>
    <n v="2016"/>
    <s v="BIT"/>
    <s v="Coal"/>
    <n v="27212"/>
    <n v="22.518000000000001"/>
    <n v="612759.81599999999"/>
    <n v="3.21"/>
    <n v="11.1"/>
    <n v="302053.2"/>
    <x v="0"/>
  </r>
  <r>
    <n v="2016"/>
    <s v="BIT"/>
    <s v="Coal"/>
    <n v="71244"/>
    <n v="21.92"/>
    <n v="1561668.4800000002"/>
    <n v="3.05"/>
    <n v="8.9"/>
    <n v="634071.6"/>
    <x v="0"/>
  </r>
  <r>
    <n v="2016"/>
    <s v="BIT"/>
    <s v="Coal"/>
    <n v="38558"/>
    <n v="22.315000000000001"/>
    <n v="860421.77"/>
    <n v="3.18"/>
    <n v="11.2"/>
    <n v="431849.6"/>
    <x v="0"/>
  </r>
  <r>
    <n v="2016"/>
    <s v="BIT"/>
    <s v="Coal"/>
    <n v="12897"/>
    <n v="25.15"/>
    <n v="324359.55"/>
    <n v="3.59"/>
    <n v="9.1"/>
    <n v="117362.7"/>
    <x v="0"/>
  </r>
  <r>
    <n v="2016"/>
    <s v="BIT"/>
    <s v="Coal"/>
    <n v="58557"/>
    <n v="22.571000000000002"/>
    <n v="1321690.047"/>
    <n v="3.36"/>
    <n v="10.9"/>
    <n v="638271.30000000005"/>
    <x v="0"/>
  </r>
  <r>
    <n v="2016"/>
    <s v="BIT"/>
    <s v="Coal"/>
    <n v="6462"/>
    <n v="22.408000000000001"/>
    <n v="144800.49600000001"/>
    <n v="3.16"/>
    <n v="11.4"/>
    <n v="73666.8"/>
    <x v="0"/>
  </r>
  <r>
    <n v="2016"/>
    <s v="BIT"/>
    <s v="Coal"/>
    <n v="79175"/>
    <n v="22.649000000000001"/>
    <n v="1793234.5750000002"/>
    <n v="2.4900000000000002"/>
    <n v="8.1999999999999993"/>
    <n v="649235"/>
    <x v="0"/>
  </r>
  <r>
    <n v="2016"/>
    <s v="BIT"/>
    <s v="Coal"/>
    <n v="46639"/>
    <n v="23.518000000000001"/>
    <n v="1096856.0020000001"/>
    <n v="2.46"/>
    <n v="8.6999999999999993"/>
    <n v="405759.3"/>
    <x v="0"/>
  </r>
  <r>
    <n v="2016"/>
    <s v="BIT"/>
    <s v="Coal"/>
    <n v="67526"/>
    <n v="23.661999999999999"/>
    <n v="1597800.2119999998"/>
    <n v="2.58"/>
    <n v="8.1999999999999993"/>
    <n v="553713.19999999995"/>
    <x v="0"/>
  </r>
  <r>
    <n v="2016"/>
    <s v="BIT"/>
    <s v="Coal"/>
    <n v="6354"/>
    <n v="21.024999999999999"/>
    <n v="133592.84999999998"/>
    <n v="1.04"/>
    <n v="19.600000000000001"/>
    <n v="124538.40000000001"/>
    <x v="0"/>
  </r>
  <r>
    <n v="2016"/>
    <s v="BIT"/>
    <s v="Coal"/>
    <n v="4768"/>
    <n v="19.661000000000001"/>
    <n v="93743.648000000001"/>
    <n v="1.3"/>
    <n v="27.4"/>
    <n v="130643.2"/>
    <x v="0"/>
  </r>
  <r>
    <n v="2016"/>
    <s v="BIT"/>
    <s v="Coal"/>
    <n v="206088"/>
    <n v="24.309000000000001"/>
    <n v="5009793.1919999998"/>
    <n v="3.52"/>
    <n v="9.6999999999999993"/>
    <n v="1999053.5999999999"/>
    <x v="0"/>
  </r>
  <r>
    <n v="2016"/>
    <s v="BIT"/>
    <s v="Coal"/>
    <n v="39624"/>
    <n v="22.875"/>
    <n v="906399"/>
    <n v="3.12"/>
    <n v="8.9"/>
    <n v="352653.60000000003"/>
    <x v="0"/>
  </r>
  <r>
    <n v="2016"/>
    <s v="BIT"/>
    <s v="Coal"/>
    <n v="14503"/>
    <n v="23.523"/>
    <n v="341154.06900000002"/>
    <n v="2.4900000000000002"/>
    <n v="8.6999999999999993"/>
    <n v="126176.09999999999"/>
    <x v="0"/>
  </r>
  <r>
    <n v="2016"/>
    <s v="BIT"/>
    <s v="Coal"/>
    <n v="11161"/>
    <n v="23.738"/>
    <n v="264939.81799999997"/>
    <n v="2.65"/>
    <n v="8.1"/>
    <n v="90404.099999999991"/>
    <x v="0"/>
  </r>
  <r>
    <n v="2016"/>
    <s v="BIT"/>
    <s v="Coal"/>
    <n v="7981"/>
    <n v="23.082999999999998"/>
    <n v="184225.42299999998"/>
    <n v="2.9"/>
    <n v="8"/>
    <n v="63848"/>
    <x v="0"/>
  </r>
  <r>
    <n v="2016"/>
    <s v="BIT"/>
    <s v="Coal"/>
    <n v="22780"/>
    <n v="23.588000000000001"/>
    <n v="537334.64"/>
    <n v="2.89"/>
    <n v="8.9"/>
    <n v="202742"/>
    <x v="0"/>
  </r>
  <r>
    <n v="2016"/>
    <s v="BIT"/>
    <s v="Coal"/>
    <n v="18709"/>
    <n v="22.001999999999999"/>
    <n v="411635.41800000001"/>
    <n v="3.03"/>
    <n v="10.1"/>
    <n v="188960.9"/>
    <x v="0"/>
  </r>
  <r>
    <n v="2016"/>
    <s v="BIT"/>
    <s v="Coal"/>
    <n v="11822"/>
    <n v="22.59"/>
    <n v="267058.98"/>
    <n v="3.88"/>
    <n v="8.9"/>
    <n v="105215.8"/>
    <x v="0"/>
  </r>
  <r>
    <n v="2016"/>
    <s v="BIT"/>
    <s v="Coal"/>
    <n v="157"/>
    <n v="20.792000000000002"/>
    <n v="3264.3440000000001"/>
    <n v="3.63"/>
    <n v="14.5"/>
    <n v="2276.5"/>
    <x v="0"/>
  </r>
  <r>
    <n v="2016"/>
    <s v="BIT"/>
    <s v="Coal"/>
    <n v="13"/>
    <n v="18.558"/>
    <n v="241.25399999999999"/>
    <n v="2.88"/>
    <n v="20.100000000000001"/>
    <n v="261.3"/>
    <x v="0"/>
  </r>
  <r>
    <n v="2016"/>
    <s v="BIT"/>
    <s v="Coal"/>
    <n v="606"/>
    <n v="22.553999999999998"/>
    <n v="13667.723999999998"/>
    <n v="1.91"/>
    <n v="9.9"/>
    <n v="5999.4000000000005"/>
    <x v="0"/>
  </r>
  <r>
    <n v="2016"/>
    <s v="BIT"/>
    <s v="Coal"/>
    <n v="145019"/>
    <n v="23.353999999999999"/>
    <n v="3386773.7259999998"/>
    <n v="2.75"/>
    <n v="6.7"/>
    <n v="971627.3"/>
    <x v="0"/>
  </r>
  <r>
    <n v="2016"/>
    <s v="BIT"/>
    <s v="Coal"/>
    <n v="94062"/>
    <n v="23.408000000000001"/>
    <n v="2201803.2960000001"/>
    <n v="2.71"/>
    <n v="8.1999999999999993"/>
    <n v="771308.39999999991"/>
    <x v="0"/>
  </r>
  <r>
    <n v="2016"/>
    <s v="BIT"/>
    <s v="Coal"/>
    <n v="54315"/>
    <n v="23.628"/>
    <n v="1283354.82"/>
    <n v="2.81"/>
    <n v="8.5"/>
    <n v="461677.5"/>
    <x v="0"/>
  </r>
  <r>
    <n v="2016"/>
    <s v="BIT"/>
    <s v="Coal"/>
    <n v="1558"/>
    <n v="23.361999999999998"/>
    <n v="36397.995999999999"/>
    <n v="2.71"/>
    <n v="8"/>
    <n v="12464"/>
    <x v="0"/>
  </r>
  <r>
    <n v="2016"/>
    <s v="BIT"/>
    <s v="Coal"/>
    <n v="160027"/>
    <n v="23.49"/>
    <n v="3759034.23"/>
    <n v="2.88"/>
    <n v="8.1"/>
    <n v="1296218.7"/>
    <x v="0"/>
  </r>
  <r>
    <n v="2016"/>
    <s v="SUB"/>
    <s v="Coal"/>
    <n v="143146"/>
    <n v="18.036000000000001"/>
    <n v="2581781.2560000001"/>
    <n v="0.24"/>
    <n v="4.8"/>
    <n v="687100.79999999993"/>
    <x v="0"/>
  </r>
  <r>
    <n v="2016"/>
    <s v="SUB"/>
    <s v="Coal"/>
    <n v="15943"/>
    <n v="18.170000000000002"/>
    <n v="289684.31000000006"/>
    <n v="0.31"/>
    <n v="4.7"/>
    <n v="74932.100000000006"/>
    <x v="0"/>
  </r>
  <r>
    <n v="2016"/>
    <s v="BIT"/>
    <s v="Coal"/>
    <n v="20039"/>
    <n v="24.3"/>
    <n v="486947.7"/>
    <n v="3.49"/>
    <n v="9.6999999999999993"/>
    <n v="194378.3"/>
    <x v="0"/>
  </r>
  <r>
    <n v="2016"/>
    <s v="BIT"/>
    <s v="Coal"/>
    <n v="26113"/>
    <n v="24.28"/>
    <n v="634023.64"/>
    <n v="3.41"/>
    <n v="9.6"/>
    <n v="250684.79999999999"/>
    <x v="0"/>
  </r>
  <r>
    <n v="2016"/>
    <s v="BIT"/>
    <s v="Coal"/>
    <n v="5973"/>
    <n v="23.2"/>
    <n v="138573.6"/>
    <n v="1.62"/>
    <n v="11.7"/>
    <n v="69884.099999999991"/>
    <x v="0"/>
  </r>
  <r>
    <n v="2016"/>
    <s v="BIT"/>
    <s v="Coal"/>
    <n v="14678"/>
    <n v="23.73"/>
    <n v="348308.94"/>
    <n v="1.39"/>
    <n v="12.4"/>
    <n v="182007.2"/>
    <x v="0"/>
  </r>
  <r>
    <n v="2016"/>
    <s v="SUB"/>
    <s v="Coal"/>
    <n v="29577"/>
    <n v="17.649999999999999"/>
    <n v="522034.04999999993"/>
    <n v="0.28999999999999998"/>
    <n v="5.5"/>
    <n v="162673.5"/>
    <x v="0"/>
  </r>
  <r>
    <n v="2016"/>
    <s v="SUB"/>
    <s v="Coal"/>
    <n v="15203"/>
    <n v="16.79"/>
    <n v="255258.37"/>
    <n v="0.3"/>
    <n v="6.4"/>
    <n v="97299.200000000012"/>
    <x v="0"/>
  </r>
  <r>
    <n v="2016"/>
    <s v="SUB"/>
    <s v="Coal"/>
    <n v="30422"/>
    <n v="16.73"/>
    <n v="508960.06"/>
    <n v="0.3"/>
    <n v="6"/>
    <n v="182532"/>
    <x v="0"/>
  </r>
  <r>
    <n v="2016"/>
    <s v="BIT"/>
    <s v="Coal"/>
    <n v="11964"/>
    <n v="25.27"/>
    <n v="302330.27999999997"/>
    <n v="0.77"/>
    <n v="11.4"/>
    <n v="136389.6"/>
    <x v="0"/>
  </r>
  <r>
    <n v="2016"/>
    <s v="BIT"/>
    <s v="Coal"/>
    <n v="11586"/>
    <n v="25.09"/>
    <n v="290692.74"/>
    <n v="0.85"/>
    <n v="9.8000000000000007"/>
    <n v="113542.8"/>
    <x v="0"/>
  </r>
  <r>
    <n v="2016"/>
    <s v="BIT"/>
    <s v="Coal"/>
    <n v="11317"/>
    <n v="24.51"/>
    <n v="277379.67000000004"/>
    <n v="0.9"/>
    <n v="10.3"/>
    <n v="116565.1"/>
    <x v="0"/>
  </r>
  <r>
    <n v="2016"/>
    <s v="BIT"/>
    <s v="Coal"/>
    <n v="13347"/>
    <n v="26.2"/>
    <n v="349691.39999999997"/>
    <n v="1.82"/>
    <n v="8"/>
    <n v="106776"/>
    <x v="0"/>
  </r>
  <r>
    <n v="2016"/>
    <s v="BIT"/>
    <s v="Coal"/>
    <n v="27313"/>
    <n v="25.78"/>
    <n v="704129.14"/>
    <n v="2.34"/>
    <n v="7.9"/>
    <n v="215772.7"/>
    <x v="0"/>
  </r>
  <r>
    <n v="2016"/>
    <s v="BIT"/>
    <s v="Coal"/>
    <n v="13393"/>
    <n v="26.41"/>
    <n v="353709.13"/>
    <n v="2.38"/>
    <n v="7.2"/>
    <n v="96429.6"/>
    <x v="0"/>
  </r>
  <r>
    <n v="2016"/>
    <s v="BIT"/>
    <s v="Coal"/>
    <n v="103667"/>
    <n v="26.1"/>
    <n v="2705708.7"/>
    <n v="2.42"/>
    <n v="7.3"/>
    <n v="756769.1"/>
    <x v="0"/>
  </r>
  <r>
    <n v="2016"/>
    <s v="BIT"/>
    <s v="Coal"/>
    <n v="106105"/>
    <n v="21.72"/>
    <n v="2304600.6"/>
    <n v="0.56999999999999995"/>
    <n v="8"/>
    <n v="848840"/>
    <x v="0"/>
  </r>
  <r>
    <n v="2016"/>
    <s v="SUB"/>
    <s v="Coal"/>
    <n v="41107"/>
    <n v="18.102"/>
    <n v="744118.91399999999"/>
    <n v="0.21"/>
    <n v="4.9000000000000004"/>
    <n v="201424.30000000002"/>
    <x v="0"/>
  </r>
  <r>
    <n v="2016"/>
    <s v="SUB"/>
    <s v="Coal"/>
    <n v="122"/>
    <n v="18.084"/>
    <n v="2206.248"/>
    <n v="0.25"/>
    <n v="4.9000000000000004"/>
    <n v="597.80000000000007"/>
    <x v="0"/>
  </r>
  <r>
    <n v="2016"/>
    <s v="SUB"/>
    <s v="Coal"/>
    <n v="11750"/>
    <n v="17.556000000000001"/>
    <n v="206283"/>
    <n v="0.24"/>
    <n v="6.5"/>
    <n v="76375"/>
    <x v="0"/>
  </r>
  <r>
    <n v="2016"/>
    <s v="SUB"/>
    <s v="Coal"/>
    <n v="31859"/>
    <n v="17.920000000000002"/>
    <n v="570913.28000000003"/>
    <n v="0.25"/>
    <n v="4.9000000000000004"/>
    <n v="156109.1"/>
    <x v="0"/>
  </r>
  <r>
    <n v="2016"/>
    <s v="SUB"/>
    <s v="Coal"/>
    <n v="31863"/>
    <n v="17.72"/>
    <n v="564612.36"/>
    <n v="0.24"/>
    <n v="5.7"/>
    <n v="181619.1"/>
    <x v="0"/>
  </r>
  <r>
    <n v="2016"/>
    <s v="SUB"/>
    <s v="Coal"/>
    <n v="16036"/>
    <n v="18.350000000000001"/>
    <n v="294260.60000000003"/>
    <n v="0.24"/>
    <n v="4.9000000000000004"/>
    <n v="78576.400000000009"/>
    <x v="0"/>
  </r>
  <r>
    <n v="2016"/>
    <s v="SUB"/>
    <s v="Coal"/>
    <n v="79157"/>
    <n v="17.684000000000001"/>
    <n v="1399812.388"/>
    <n v="0.19"/>
    <n v="4.2"/>
    <n v="332459.40000000002"/>
    <x v="0"/>
  </r>
  <r>
    <n v="2016"/>
    <s v="SUB"/>
    <s v="Coal"/>
    <n v="63636"/>
    <n v="17.885000000000002"/>
    <n v="1138129.8600000001"/>
    <n v="0.21"/>
    <n v="5"/>
    <n v="318180"/>
    <x v="0"/>
  </r>
  <r>
    <n v="2016"/>
    <s v="SUB"/>
    <s v="Coal"/>
    <n v="6932"/>
    <n v="18.045000000000002"/>
    <n v="125087.94000000002"/>
    <n v="0.21"/>
    <n v="5"/>
    <n v="34660"/>
    <x v="0"/>
  </r>
  <r>
    <n v="2016"/>
    <s v="SUB"/>
    <s v="Coal"/>
    <n v="15859"/>
    <n v="18.196000000000002"/>
    <n v="288570.364"/>
    <n v="0.27"/>
    <n v="4.4000000000000004"/>
    <n v="69779.600000000006"/>
    <x v="0"/>
  </r>
  <r>
    <n v="2016"/>
    <s v="SUB"/>
    <s v="Coal"/>
    <n v="851"/>
    <n v="17.754000000000001"/>
    <n v="15108.654"/>
    <n v="0.28999999999999998"/>
    <n v="5"/>
    <n v="4255"/>
    <x v="0"/>
  </r>
  <r>
    <n v="2016"/>
    <s v="BIT"/>
    <s v="Coal"/>
    <n v="55"/>
    <n v="22.603999999999999"/>
    <n v="1243.22"/>
    <n v="0.67"/>
    <n v="9.1"/>
    <n v="500.5"/>
    <x v="0"/>
  </r>
  <r>
    <n v="2016"/>
    <s v="SUB"/>
    <s v="Coal"/>
    <n v="3871"/>
    <n v="17.556000000000001"/>
    <n v="67959.275999999998"/>
    <n v="0.24"/>
    <n v="6.5"/>
    <n v="25161.5"/>
    <x v="0"/>
  </r>
  <r>
    <n v="2016"/>
    <s v="SUB"/>
    <s v="Coal"/>
    <n v="31714"/>
    <n v="17.867000000000001"/>
    <n v="566634.03800000006"/>
    <n v="0.2"/>
    <n v="6"/>
    <n v="190284"/>
    <x v="0"/>
  </r>
  <r>
    <n v="2016"/>
    <s v="SUB"/>
    <s v="Coal"/>
    <n v="15917"/>
    <n v="17.858000000000001"/>
    <n v="284245.78600000002"/>
    <n v="0.25"/>
    <n v="5.2"/>
    <n v="82768.400000000009"/>
    <x v="0"/>
  </r>
  <r>
    <n v="2016"/>
    <s v="SUB"/>
    <s v="Coal"/>
    <n v="25254"/>
    <n v="17.806999999999999"/>
    <n v="449697.97799999994"/>
    <n v="0.22"/>
    <n v="5.9"/>
    <n v="148998.6"/>
    <x v="0"/>
  </r>
  <r>
    <n v="2016"/>
    <s v="BIT"/>
    <s v="Coal"/>
    <n v="15538"/>
    <n v="26.056000000000001"/>
    <n v="404858.12800000003"/>
    <n v="2.4500000000000002"/>
    <n v="7.5"/>
    <n v="116535"/>
    <x v="0"/>
  </r>
  <r>
    <n v="2016"/>
    <s v="BIT"/>
    <s v="Coal"/>
    <n v="59382"/>
    <n v="25.986000000000001"/>
    <n v="1543100.652"/>
    <n v="2.4"/>
    <n v="7.4"/>
    <n v="439426.80000000005"/>
    <x v="0"/>
  </r>
  <r>
    <n v="2016"/>
    <s v="BIT"/>
    <s v="Coal"/>
    <n v="47088"/>
    <n v="26.077999999999999"/>
    <n v="1227960.8640000001"/>
    <n v="2.38"/>
    <n v="7.3"/>
    <n v="343742.39999999997"/>
    <x v="0"/>
  </r>
  <r>
    <n v="2016"/>
    <s v="SUB"/>
    <s v="Coal"/>
    <n v="14582"/>
    <n v="17.5"/>
    <n v="255185"/>
    <n v="0.25"/>
    <n v="7.5"/>
    <n v="109365"/>
    <x v="0"/>
  </r>
  <r>
    <n v="2016"/>
    <s v="SUB"/>
    <s v="Coal"/>
    <n v="14977"/>
    <n v="17.579999999999998"/>
    <n v="263295.65999999997"/>
    <n v="0.24"/>
    <n v="6.4"/>
    <n v="95852.800000000003"/>
    <x v="0"/>
  </r>
  <r>
    <n v="2016"/>
    <s v="SUB"/>
    <s v="Coal"/>
    <n v="15842"/>
    <n v="17.8"/>
    <n v="281987.60000000003"/>
    <n v="0.16"/>
    <n v="5.2"/>
    <n v="82378.400000000009"/>
    <x v="0"/>
  </r>
  <r>
    <n v="2016"/>
    <s v="SUB"/>
    <s v="Coal"/>
    <n v="15843"/>
    <n v="17.899999999999999"/>
    <n v="283589.69999999995"/>
    <n v="0.25"/>
    <n v="5.0999999999999996"/>
    <n v="80799.299999999988"/>
    <x v="0"/>
  </r>
  <r>
    <n v="2016"/>
    <s v="SUB"/>
    <s v="Coal"/>
    <n v="15852"/>
    <n v="18.084"/>
    <n v="286667.56799999997"/>
    <n v="0.23"/>
    <n v="4.5"/>
    <n v="71334"/>
    <x v="0"/>
  </r>
  <r>
    <n v="2016"/>
    <s v="SUB"/>
    <s v="Coal"/>
    <n v="29215"/>
    <n v="18"/>
    <n v="525870"/>
    <n v="0.24"/>
    <n v="5.2"/>
    <n v="151918"/>
    <x v="0"/>
  </r>
  <r>
    <n v="2016"/>
    <s v="SUB"/>
    <s v="Coal"/>
    <n v="47097"/>
    <n v="17.856000000000002"/>
    <n v="840964.03200000012"/>
    <n v="0.22"/>
    <n v="5.3"/>
    <n v="249614.1"/>
    <x v="0"/>
  </r>
  <r>
    <n v="2016"/>
    <s v="SUB"/>
    <s v="Coal"/>
    <n v="140464"/>
    <n v="17.494"/>
    <n v="2457277.216"/>
    <n v="0.19"/>
    <n v="4.5"/>
    <n v="632088"/>
    <x v="0"/>
  </r>
  <r>
    <n v="2016"/>
    <s v="SUB"/>
    <s v="Coal"/>
    <n v="76661"/>
    <n v="17.928000000000001"/>
    <n v="1374378.4080000001"/>
    <n v="0.24"/>
    <n v="5.2"/>
    <n v="398637.2"/>
    <x v="0"/>
  </r>
  <r>
    <n v="2016"/>
    <s v="BIT"/>
    <s v="Coal"/>
    <n v="15224"/>
    <n v="26.1"/>
    <n v="397346.4"/>
    <n v="2.23"/>
    <n v="7.2"/>
    <n v="109612.8"/>
    <x v="0"/>
  </r>
  <r>
    <n v="2016"/>
    <s v="SUB"/>
    <s v="Coal"/>
    <n v="14604"/>
    <n v="17.8"/>
    <n v="259951.2"/>
    <n v="0.18"/>
    <n v="4.2"/>
    <n v="61336.800000000003"/>
    <x v="0"/>
  </r>
  <r>
    <n v="2016"/>
    <s v="SUB"/>
    <s v="Coal"/>
    <n v="15466"/>
    <n v="17.899999999999999"/>
    <n v="276841.39999999997"/>
    <n v="0.25"/>
    <n v="5.5"/>
    <n v="85063"/>
    <x v="0"/>
  </r>
  <r>
    <n v="2016"/>
    <s v="SUB"/>
    <s v="Coal"/>
    <n v="15491"/>
    <n v="17.899999999999999"/>
    <n v="277288.89999999997"/>
    <n v="0.2"/>
    <n v="4.9000000000000004"/>
    <n v="75905.900000000009"/>
    <x v="0"/>
  </r>
  <r>
    <n v="2016"/>
    <s v="SUB"/>
    <s v="Coal"/>
    <n v="26378"/>
    <n v="17.846"/>
    <n v="470741.788"/>
    <n v="0.23"/>
    <n v="5.4"/>
    <n v="142441.20000000001"/>
    <x v="0"/>
  </r>
  <r>
    <n v="2016"/>
    <s v="SUB"/>
    <s v="Coal"/>
    <n v="45091"/>
    <n v="17.8"/>
    <n v="802619.8"/>
    <n v="0.23"/>
    <n v="5.7"/>
    <n v="257018.7"/>
    <x v="0"/>
  </r>
  <r>
    <n v="2016"/>
    <s v="SUB"/>
    <s v="Coal"/>
    <n v="56701"/>
    <n v="18.91"/>
    <n v="1072215.9099999999"/>
    <n v="0.38"/>
    <n v="4.5999999999999996"/>
    <n v="260824.59999999998"/>
    <x v="0"/>
  </r>
  <r>
    <n v="2016"/>
    <s v="SUB"/>
    <s v="Coal"/>
    <n v="210012"/>
    <n v="18.02"/>
    <n v="3784416.2399999998"/>
    <n v="0.26"/>
    <n v="5"/>
    <n v="1050060"/>
    <x v="0"/>
  </r>
  <r>
    <n v="2016"/>
    <s v="SUB"/>
    <s v="Coal"/>
    <n v="59147"/>
    <n v="18.670000000000002"/>
    <n v="1104274.49"/>
    <n v="0.37"/>
    <n v="4.4000000000000004"/>
    <n v="260246.80000000002"/>
    <x v="0"/>
  </r>
  <r>
    <n v="2016"/>
    <s v="SUB"/>
    <s v="Coal"/>
    <n v="38552"/>
    <n v="17.559999999999999"/>
    <n v="676973.12"/>
    <n v="0.18"/>
    <n v="4.0999999999999996"/>
    <n v="158063.19999999998"/>
    <x v="0"/>
  </r>
  <r>
    <n v="2016"/>
    <s v="SUB"/>
    <s v="Coal"/>
    <n v="25546"/>
    <n v="18.12"/>
    <n v="462893.52"/>
    <n v="0.23"/>
    <n v="4.5999999999999996"/>
    <n v="117511.59999999999"/>
    <x v="0"/>
  </r>
  <r>
    <n v="2016"/>
    <s v="SUB"/>
    <s v="Coal"/>
    <n v="12669"/>
    <n v="18.18"/>
    <n v="230322.41999999998"/>
    <n v="0.25"/>
    <n v="4.9000000000000004"/>
    <n v="62078.100000000006"/>
    <x v="0"/>
  </r>
  <r>
    <n v="2016"/>
    <s v="SUB"/>
    <s v="Coal"/>
    <n v="235"/>
    <n v="18.18"/>
    <n v="4272.3"/>
    <n v="0.21"/>
    <n v="4.5"/>
    <n v="1057.5"/>
    <x v="0"/>
  </r>
  <r>
    <n v="2016"/>
    <s v="SUB"/>
    <s v="Coal"/>
    <n v="111"/>
    <n v="18.18"/>
    <n v="2017.98"/>
    <n v="0.18"/>
    <n v="4"/>
    <n v="444"/>
    <x v="0"/>
  </r>
  <r>
    <n v="2016"/>
    <s v="SUB"/>
    <s v="Coal"/>
    <n v="15258"/>
    <n v="17.850000000000001"/>
    <n v="272355.30000000005"/>
    <n v="0.22"/>
    <n v="5.8"/>
    <n v="88496.4"/>
    <x v="0"/>
  </r>
  <r>
    <n v="2016"/>
    <s v="SUB"/>
    <s v="Coal"/>
    <n v="46069"/>
    <n v="17.78"/>
    <n v="819106.82000000007"/>
    <n v="0.23"/>
    <n v="5.6"/>
    <n v="257986.4"/>
    <x v="0"/>
  </r>
  <r>
    <n v="2016"/>
    <s v="SUB"/>
    <s v="Coal"/>
    <n v="16231"/>
    <n v="17.62"/>
    <n v="285990.22000000003"/>
    <n v="0.3"/>
    <n v="5.8"/>
    <n v="94139.8"/>
    <x v="0"/>
  </r>
  <r>
    <n v="2016"/>
    <s v="SUB"/>
    <s v="Coal"/>
    <n v="16363"/>
    <n v="17.86"/>
    <n v="292243.18"/>
    <n v="0.2"/>
    <n v="4.3"/>
    <n v="70360.899999999994"/>
    <x v="0"/>
  </r>
  <r>
    <n v="2016"/>
    <s v="SUB"/>
    <s v="Coal"/>
    <n v="16382"/>
    <n v="17.54"/>
    <n v="287340.27999999997"/>
    <n v="0.22"/>
    <n v="4.3"/>
    <n v="70442.599999999991"/>
    <x v="0"/>
  </r>
  <r>
    <n v="2016"/>
    <s v="SUB"/>
    <s v="Coal"/>
    <n v="16445"/>
    <n v="17.68"/>
    <n v="290747.59999999998"/>
    <n v="0.28000000000000003"/>
    <n v="5.8"/>
    <n v="95381"/>
    <x v="0"/>
  </r>
  <r>
    <n v="2016"/>
    <s v="SUB"/>
    <s v="Coal"/>
    <n v="32713"/>
    <n v="17.920000000000002"/>
    <n v="586216.96000000008"/>
    <n v="0.24"/>
    <n v="5.4"/>
    <n v="176650.2"/>
    <x v="0"/>
  </r>
  <r>
    <n v="2016"/>
    <s v="SUB"/>
    <s v="Coal"/>
    <n v="16717"/>
    <n v="17.940000000000001"/>
    <n v="299902.98000000004"/>
    <n v="0.2"/>
    <n v="5.4"/>
    <n v="90271.8"/>
    <x v="0"/>
  </r>
  <r>
    <n v="2016"/>
    <s v="SUB"/>
    <s v="Coal"/>
    <n v="13037"/>
    <n v="17.75"/>
    <n v="231406.75"/>
    <n v="0.23"/>
    <n v="5.7"/>
    <n v="74310.900000000009"/>
    <x v="0"/>
  </r>
  <r>
    <n v="2016"/>
    <s v="SUB"/>
    <s v="Coal"/>
    <n v="26033"/>
    <n v="17.8"/>
    <n v="463387.4"/>
    <n v="0.24"/>
    <n v="5.7"/>
    <n v="148388.1"/>
    <x v="0"/>
  </r>
  <r>
    <n v="2016"/>
    <s v="SUB"/>
    <s v="Coal"/>
    <n v="12800"/>
    <n v="17.8"/>
    <n v="227840"/>
    <n v="0.23"/>
    <n v="5.5"/>
    <n v="70400"/>
    <x v="0"/>
  </r>
  <r>
    <n v="2016"/>
    <s v="SUB"/>
    <s v="Coal"/>
    <n v="26091"/>
    <n v="17.88"/>
    <n v="466507.07999999996"/>
    <n v="0.21"/>
    <n v="4.8"/>
    <n v="125236.79999999999"/>
    <x v="0"/>
  </r>
  <r>
    <n v="2016"/>
    <s v="SUB"/>
    <s v="Coal"/>
    <n v="209289"/>
    <n v="17.52"/>
    <n v="3666743.28"/>
    <n v="0.19"/>
    <n v="4.5"/>
    <n v="941800.5"/>
    <x v="0"/>
  </r>
  <r>
    <n v="2016"/>
    <s v="SUB"/>
    <s v="Coal"/>
    <n v="47326"/>
    <n v="17.149999999999999"/>
    <n v="811640.89999999991"/>
    <n v="0.23"/>
    <n v="4.7"/>
    <n v="222432.2"/>
    <x v="0"/>
  </r>
  <r>
    <n v="2016"/>
    <s v="SUB"/>
    <s v="Coal"/>
    <n v="31740"/>
    <n v="17.78"/>
    <n v="564337.20000000007"/>
    <n v="0.25"/>
    <n v="5.4"/>
    <n v="171396"/>
    <x v="0"/>
  </r>
  <r>
    <n v="2016"/>
    <s v="SUB"/>
    <s v="Coal"/>
    <n v="304645"/>
    <n v="17.73"/>
    <n v="5401355.8500000006"/>
    <n v="0.19"/>
    <n v="4.3"/>
    <n v="1309973.5"/>
    <x v="0"/>
  </r>
  <r>
    <n v="2016"/>
    <s v="BIT"/>
    <s v="Coal"/>
    <n v="30408"/>
    <n v="22.32"/>
    <n v="678706.56"/>
    <n v="3.2"/>
    <n v="9.4"/>
    <n v="285835.2"/>
    <x v="0"/>
  </r>
  <r>
    <n v="2016"/>
    <s v="SUB"/>
    <s v="Coal"/>
    <n v="79252"/>
    <n v="17.63"/>
    <n v="1397212.76"/>
    <n v="0.2"/>
    <n v="4.5"/>
    <n v="356634"/>
    <x v="0"/>
  </r>
  <r>
    <n v="2016"/>
    <s v="SUB"/>
    <s v="Coal"/>
    <n v="111217"/>
    <n v="17.66"/>
    <n v="1964092.22"/>
    <n v="0.19"/>
    <n v="4.3"/>
    <n v="478233.1"/>
    <x v="0"/>
  </r>
  <r>
    <n v="2016"/>
    <s v="SUB"/>
    <s v="Coal"/>
    <n v="213515"/>
    <n v="17.559999999999999"/>
    <n v="3749323.4"/>
    <n v="0.2"/>
    <n v="4.4000000000000004"/>
    <n v="939466.00000000012"/>
    <x v="0"/>
  </r>
  <r>
    <n v="2016"/>
    <s v="SUB"/>
    <s v="Coal"/>
    <n v="346226"/>
    <n v="17.62"/>
    <n v="6100502.1200000001"/>
    <n v="0.19"/>
    <n v="4.3"/>
    <n v="1488771.8"/>
    <x v="0"/>
  </r>
  <r>
    <n v="2016"/>
    <s v="SUB"/>
    <s v="Coal"/>
    <n v="111234"/>
    <n v="16.829999999999998"/>
    <n v="1872068.2199999997"/>
    <n v="0.38"/>
    <n v="5.6"/>
    <n v="622910.39999999991"/>
    <x v="0"/>
  </r>
  <r>
    <n v="2016"/>
    <s v="SUB"/>
    <s v="Coal"/>
    <n v="141462"/>
    <n v="17.657"/>
    <n v="2497794.534"/>
    <n v="0.8"/>
    <n v="21.9"/>
    <n v="3098017.8"/>
    <x v="0"/>
  </r>
  <r>
    <n v="2016"/>
    <s v="BIT"/>
    <s v="Coal"/>
    <n v="487327"/>
    <n v="18.902000000000001"/>
    <n v="9211454.9539999999"/>
    <n v="0.75"/>
    <n v="23.6"/>
    <n v="11500917.200000001"/>
    <x v="0"/>
  </r>
  <r>
    <n v="2016"/>
    <s v="BIT"/>
    <s v="Coal"/>
    <n v="11753"/>
    <n v="26.084"/>
    <n v="306565.25199999998"/>
    <n v="2.62"/>
    <n v="7.4"/>
    <n v="86972.2"/>
    <x v="0"/>
  </r>
  <r>
    <n v="2016"/>
    <s v="BIT"/>
    <s v="Coal"/>
    <n v="11428"/>
    <n v="24.884"/>
    <n v="284374.35200000001"/>
    <n v="0.88"/>
    <n v="12.2"/>
    <n v="139421.6"/>
    <x v="0"/>
  </r>
  <r>
    <n v="2016"/>
    <s v="BIT"/>
    <s v="Coal"/>
    <n v="11590"/>
    <n v="24.222000000000001"/>
    <n v="280732.98000000004"/>
    <n v="0.76"/>
    <n v="12.3"/>
    <n v="142557"/>
    <x v="0"/>
  </r>
  <r>
    <n v="2016"/>
    <s v="BIT"/>
    <s v="Coal"/>
    <n v="34940"/>
    <n v="25.891999999999999"/>
    <n v="904666.48"/>
    <n v="2.5499999999999998"/>
    <n v="7.5"/>
    <n v="262050"/>
    <x v="0"/>
  </r>
  <r>
    <n v="2016"/>
    <s v="BIT"/>
    <s v="Coal"/>
    <n v="35158"/>
    <n v="25.994"/>
    <n v="913897.05200000003"/>
    <n v="2.4900000000000002"/>
    <n v="7.4"/>
    <n v="260169.2"/>
    <x v="0"/>
  </r>
  <r>
    <n v="2016"/>
    <s v="BIT"/>
    <s v="Coal"/>
    <n v="36733"/>
    <n v="24.486000000000001"/>
    <n v="899444.23800000001"/>
    <n v="0.69"/>
    <n v="11.4"/>
    <n v="418756.2"/>
    <x v="0"/>
  </r>
  <r>
    <n v="2016"/>
    <s v="BIT"/>
    <s v="Coal"/>
    <n v="58383"/>
    <n v="23.84"/>
    <n v="1391850.72"/>
    <n v="0.72"/>
    <n v="13.6"/>
    <n v="794008.79999999993"/>
    <x v="0"/>
  </r>
  <r>
    <n v="2016"/>
    <s v="BIT"/>
    <s v="Coal"/>
    <n v="77041"/>
    <n v="24.905999999999999"/>
    <n v="1918783.1459999999"/>
    <n v="1.47"/>
    <n v="7.7"/>
    <n v="593215.70000000007"/>
    <x v="0"/>
  </r>
  <r>
    <n v="2016"/>
    <s v="BIT"/>
    <s v="Coal"/>
    <n v="23271"/>
    <n v="26.004000000000001"/>
    <n v="605139.08400000003"/>
    <n v="2.4900000000000002"/>
    <n v="7.3"/>
    <n v="169878.3"/>
    <x v="0"/>
  </r>
  <r>
    <n v="2016"/>
    <s v="BIT"/>
    <s v="Coal"/>
    <n v="35127"/>
    <n v="25.872"/>
    <n v="908805.74399999995"/>
    <n v="2.4900000000000002"/>
    <n v="7.4"/>
    <n v="259939.80000000002"/>
    <x v="0"/>
  </r>
  <r>
    <n v="2016"/>
    <s v="BIT"/>
    <s v="Coal"/>
    <n v="12939"/>
    <n v="24.716000000000001"/>
    <n v="319800.32400000002"/>
    <n v="0.84"/>
    <n v="9.6"/>
    <n v="124214.39999999999"/>
    <x v="0"/>
  </r>
  <r>
    <n v="2016"/>
    <s v="BIT"/>
    <s v="Coal"/>
    <n v="25779"/>
    <n v="24.76"/>
    <n v="638288.04"/>
    <n v="0.87"/>
    <n v="10.8"/>
    <n v="278413.2"/>
    <x v="0"/>
  </r>
  <r>
    <n v="2016"/>
    <s v="BIT"/>
    <s v="Coal"/>
    <n v="46387"/>
    <n v="23.992000000000001"/>
    <n v="1112916.9040000001"/>
    <n v="0.71"/>
    <n v="12.4"/>
    <n v="575198.80000000005"/>
    <x v="0"/>
  </r>
  <r>
    <n v="2016"/>
    <s v="BIT"/>
    <s v="Coal"/>
    <n v="35452"/>
    <n v="26.044"/>
    <n v="923311.88800000004"/>
    <n v="2.15"/>
    <n v="8.1"/>
    <n v="287161.2"/>
    <x v="0"/>
  </r>
  <r>
    <n v="2016"/>
    <s v="BIT"/>
    <s v="Coal"/>
    <n v="57916"/>
    <n v="24.344000000000001"/>
    <n v="1409907.1040000001"/>
    <n v="0.77"/>
    <n v="12.2"/>
    <n v="706575.2"/>
    <x v="0"/>
  </r>
  <r>
    <n v="2016"/>
    <s v="BIT"/>
    <s v="Coal"/>
    <n v="36227"/>
    <n v="24.167999999999999"/>
    <n v="875534.13599999994"/>
    <n v="1.85"/>
    <n v="10.6"/>
    <n v="384006.2"/>
    <x v="0"/>
  </r>
  <r>
    <n v="2016"/>
    <s v="LIG"/>
    <s v="Coal"/>
    <n v="282381"/>
    <n v="13.007999999999999"/>
    <n v="3673212.048"/>
    <n v="1.1100000000000001"/>
    <n v="9.5"/>
    <n v="2682619.5"/>
    <x v="1"/>
  </r>
  <r>
    <n v="2016"/>
    <s v="LIG"/>
    <s v="Coal"/>
    <n v="282451"/>
    <n v="13.141999999999999"/>
    <n v="3711971.0419999999"/>
    <n v="0.86"/>
    <n v="9.6999999999999993"/>
    <n v="2739774.6999999997"/>
    <x v="1"/>
  </r>
  <r>
    <n v="2016"/>
    <s v="LIG"/>
    <s v="Coal"/>
    <n v="124350"/>
    <n v="13.446"/>
    <n v="1672010.0999999999"/>
    <n v="0.83"/>
    <n v="7.4"/>
    <n v="920190"/>
    <x v="1"/>
  </r>
  <r>
    <n v="2016"/>
    <s v="SUB"/>
    <s v="Coal"/>
    <n v="42584"/>
    <n v="19.100000000000001"/>
    <n v="813354.4"/>
    <n v="0.33"/>
    <n v="4.3"/>
    <n v="183111.19999999998"/>
    <x v="0"/>
  </r>
  <r>
    <n v="2016"/>
    <s v="BIT"/>
    <s v="Coal"/>
    <n v="16410"/>
    <n v="23.698"/>
    <n v="388884.18"/>
    <n v="3.14"/>
    <n v="11.88"/>
    <n v="194950.80000000002"/>
    <x v="0"/>
  </r>
  <r>
    <n v="2016"/>
    <s v="BIT"/>
    <s v="Coal"/>
    <n v="20654"/>
    <n v="23.956"/>
    <n v="494787.22399999999"/>
    <n v="3.54"/>
    <n v="11.56"/>
    <n v="238760.24000000002"/>
    <x v="0"/>
  </r>
  <r>
    <n v="2016"/>
    <s v="BIT"/>
    <s v="Coal"/>
    <n v="22283"/>
    <n v="24.16"/>
    <n v="538357.28"/>
    <n v="3.44"/>
    <n v="11.53"/>
    <n v="256922.99"/>
    <x v="0"/>
  </r>
  <r>
    <n v="2016"/>
    <s v="BIT"/>
    <s v="Coal"/>
    <n v="52182"/>
    <n v="24.725999999999999"/>
    <n v="1290252.132"/>
    <n v="4.5"/>
    <n v="8.92"/>
    <n v="465463.44"/>
    <x v="0"/>
  </r>
  <r>
    <n v="2016"/>
    <s v="BIT"/>
    <s v="Coal"/>
    <n v="69310"/>
    <n v="24.78"/>
    <n v="1717501.8"/>
    <n v="4.55"/>
    <n v="9.07"/>
    <n v="628641.70000000007"/>
    <x v="0"/>
  </r>
  <r>
    <n v="2016"/>
    <s v="BIT"/>
    <s v="Coal"/>
    <n v="15764"/>
    <n v="25.08"/>
    <n v="395361.12"/>
    <n v="2.77"/>
    <n v="9.2100000000000009"/>
    <n v="145186.44"/>
    <x v="0"/>
  </r>
  <r>
    <n v="2016"/>
    <s v="BIT"/>
    <s v="Coal"/>
    <n v="15933"/>
    <n v="25.08"/>
    <n v="399599.63999999996"/>
    <n v="2.77"/>
    <n v="9.2100000000000009"/>
    <n v="146742.93000000002"/>
    <x v="0"/>
  </r>
  <r>
    <n v="2016"/>
    <s v="BIT"/>
    <s v="Coal"/>
    <n v="73349"/>
    <n v="24.898"/>
    <n v="1826243.402"/>
    <n v="4.55"/>
    <n v="8.9499999999999993"/>
    <n v="656473.54999999993"/>
    <x v="0"/>
  </r>
  <r>
    <n v="2016"/>
    <s v="BIT"/>
    <s v="Coal"/>
    <n v="35199"/>
    <n v="25.09"/>
    <n v="883142.91"/>
    <n v="2.89"/>
    <n v="9.1"/>
    <n v="320310.89999999997"/>
    <x v="0"/>
  </r>
  <r>
    <n v="2016"/>
    <s v="BIT"/>
    <s v="Coal"/>
    <n v="24789"/>
    <n v="25.132000000000001"/>
    <n v="622997.14800000004"/>
    <n v="2.87"/>
    <n v="9"/>
    <n v="223101"/>
    <x v="0"/>
  </r>
  <r>
    <n v="2016"/>
    <s v="BIT"/>
    <s v="Coal"/>
    <n v="104741"/>
    <n v="25.18"/>
    <n v="2637378.38"/>
    <n v="4.3099999999999996"/>
    <n v="9.8000000000000007"/>
    <n v="1026461.8"/>
    <x v="0"/>
  </r>
  <r>
    <n v="2016"/>
    <s v="BIT"/>
    <s v="Coal"/>
    <n v="65099"/>
    <n v="21.984000000000002"/>
    <n v="1431136.4160000002"/>
    <n v="3.01"/>
    <n v="8.9"/>
    <n v="579381.1"/>
    <x v="0"/>
  </r>
  <r>
    <n v="2016"/>
    <s v="BIT"/>
    <s v="Coal"/>
    <n v="24784"/>
    <n v="25.08"/>
    <n v="621582.72"/>
    <n v="2.9"/>
    <n v="9.1"/>
    <n v="225534.4"/>
    <x v="0"/>
  </r>
  <r>
    <n v="2016"/>
    <s v="BIT"/>
    <s v="Coal"/>
    <n v="9602"/>
    <n v="26.172000000000001"/>
    <n v="251303.54399999999"/>
    <n v="3"/>
    <n v="7.6"/>
    <n v="72975.199999999997"/>
    <x v="0"/>
  </r>
  <r>
    <n v="2016"/>
    <s v="BIT"/>
    <s v="Coal"/>
    <n v="48194"/>
    <n v="23.02"/>
    <n v="1109425.8799999999"/>
    <n v="0.39"/>
    <n v="6.6"/>
    <n v="318080.39999999997"/>
    <x v="0"/>
  </r>
  <r>
    <n v="2016"/>
    <s v="BIT"/>
    <s v="Coal"/>
    <n v="90167"/>
    <n v="23.181999999999999"/>
    <n v="2090251.3939999999"/>
    <n v="3.29"/>
    <n v="11.87"/>
    <n v="1070282.29"/>
    <x v="0"/>
  </r>
  <r>
    <n v="2016"/>
    <s v="BIT"/>
    <s v="Coal"/>
    <n v="42448"/>
    <n v="24.597999999999999"/>
    <n v="1044135.904"/>
    <n v="3.19"/>
    <n v="6.76"/>
    <n v="286948.47999999998"/>
    <x v="0"/>
  </r>
  <r>
    <n v="2016"/>
    <s v="BIT"/>
    <s v="Coal"/>
    <n v="58393"/>
    <n v="23.73"/>
    <n v="1385665.8900000001"/>
    <n v="1.81"/>
    <n v="8.43"/>
    <n v="492252.99"/>
    <x v="0"/>
  </r>
  <r>
    <n v="2016"/>
    <s v="BIT"/>
    <s v="Coal"/>
    <n v="99700"/>
    <n v="23.47"/>
    <n v="2339959"/>
    <n v="2.67"/>
    <n v="8.1999999999999993"/>
    <n v="817539.99999999988"/>
    <x v="0"/>
  </r>
  <r>
    <n v="2016"/>
    <s v="BIT"/>
    <s v="Coal"/>
    <n v="25860"/>
    <n v="23.32"/>
    <n v="603055.19999999995"/>
    <n v="2.57"/>
    <n v="8.6999999999999993"/>
    <n v="224981.99999999997"/>
    <x v="0"/>
  </r>
  <r>
    <n v="2016"/>
    <s v="BIT"/>
    <s v="Coal"/>
    <n v="3912"/>
    <n v="23.42"/>
    <n v="91619.040000000008"/>
    <n v="2.4700000000000002"/>
    <n v="8.1"/>
    <n v="31687.199999999997"/>
    <x v="0"/>
  </r>
  <r>
    <n v="2016"/>
    <s v="BIT"/>
    <s v="Coal"/>
    <n v="20202"/>
    <n v="23.44"/>
    <n v="473534.88"/>
    <n v="2.73"/>
    <n v="8.4"/>
    <n v="169696.80000000002"/>
    <x v="0"/>
  </r>
  <r>
    <n v="2016"/>
    <s v="BIT"/>
    <s v="Coal"/>
    <n v="22689"/>
    <n v="23.38"/>
    <n v="530468.81999999995"/>
    <n v="2.4900000000000002"/>
    <n v="8.4"/>
    <n v="190587.6"/>
    <x v="0"/>
  </r>
  <r>
    <n v="2016"/>
    <s v="BIT"/>
    <s v="Coal"/>
    <n v="48008"/>
    <n v="23.31"/>
    <n v="1119066.48"/>
    <n v="2.57"/>
    <n v="8.8000000000000007"/>
    <n v="422470.40000000002"/>
    <x v="0"/>
  </r>
  <r>
    <n v="2016"/>
    <s v="BIT"/>
    <s v="Coal"/>
    <n v="1593"/>
    <n v="23.79"/>
    <n v="37897.47"/>
    <n v="0.98"/>
    <n v="12.1"/>
    <n v="19275.3"/>
    <x v="0"/>
  </r>
  <r>
    <n v="2016"/>
    <s v="BIT"/>
    <s v="Coal"/>
    <n v="13007"/>
    <n v="23.36"/>
    <n v="303843.52"/>
    <n v="2.7"/>
    <n v="8.6999999999999993"/>
    <n v="113160.9"/>
    <x v="0"/>
  </r>
  <r>
    <n v="2016"/>
    <s v="BIT"/>
    <s v="Coal"/>
    <n v="14626"/>
    <n v="23.43"/>
    <n v="342687.18"/>
    <n v="2.58"/>
    <n v="8.6999999999999993"/>
    <n v="127246.19999999998"/>
    <x v="0"/>
  </r>
  <r>
    <n v="2016"/>
    <s v="BIT"/>
    <s v="Coal"/>
    <n v="15308"/>
    <n v="24.38"/>
    <n v="373209.04"/>
    <n v="1.43"/>
    <n v="9.1"/>
    <n v="139302.79999999999"/>
    <x v="0"/>
  </r>
  <r>
    <n v="2016"/>
    <s v="BIT"/>
    <s v="Coal"/>
    <n v="2000"/>
    <n v="16.37"/>
    <n v="32740.000000000004"/>
    <n v="1.84"/>
    <n v="24.9"/>
    <n v="49800"/>
    <x v="0"/>
  </r>
  <r>
    <n v="2016"/>
    <s v="BIT"/>
    <s v="Coal"/>
    <n v="6297"/>
    <n v="23.63"/>
    <n v="148798.10999999999"/>
    <n v="1.93"/>
    <n v="13.2"/>
    <n v="83120.399999999994"/>
    <x v="0"/>
  </r>
  <r>
    <n v="2016"/>
    <s v="BIT"/>
    <s v="Coal"/>
    <n v="66077"/>
    <n v="26.23"/>
    <n v="1733199.71"/>
    <n v="3.05"/>
    <n v="7.4"/>
    <n v="488969.80000000005"/>
    <x v="0"/>
  </r>
  <r>
    <n v="2016"/>
    <s v="BIT"/>
    <s v="Coal"/>
    <n v="15340"/>
    <n v="26.27"/>
    <n v="402981.8"/>
    <n v="3.27"/>
    <n v="7.8"/>
    <n v="119652"/>
    <x v="0"/>
  </r>
  <r>
    <n v="2016"/>
    <s v="BIT"/>
    <s v="Coal"/>
    <n v="30506"/>
    <n v="26.16"/>
    <n v="798036.96"/>
    <n v="2.15"/>
    <n v="8.1999999999999993"/>
    <n v="250149.19999999998"/>
    <x v="0"/>
  </r>
  <r>
    <n v="2016"/>
    <s v="BIT"/>
    <s v="Coal"/>
    <n v="89451"/>
    <n v="25.1"/>
    <n v="2245220.1"/>
    <n v="2.96"/>
    <n v="9"/>
    <n v="805059"/>
    <x v="0"/>
  </r>
  <r>
    <n v="2016"/>
    <s v="SUB"/>
    <s v="Coal"/>
    <n v="15350"/>
    <n v="18.100000000000001"/>
    <n v="277835"/>
    <n v="0.23"/>
    <n v="5"/>
    <n v="76750"/>
    <x v="0"/>
  </r>
  <r>
    <n v="2016"/>
    <s v="SUB"/>
    <s v="Coal"/>
    <n v="15381"/>
    <n v="17.95"/>
    <n v="276088.95"/>
    <n v="0.28000000000000003"/>
    <n v="5.3"/>
    <n v="81519.3"/>
    <x v="0"/>
  </r>
  <r>
    <n v="2016"/>
    <s v="BIT"/>
    <s v="Coal"/>
    <n v="279945"/>
    <n v="25.251999999999999"/>
    <n v="7069171.1399999997"/>
    <n v="4.3"/>
    <n v="9.3000000000000007"/>
    <n v="2603488.5"/>
    <x v="0"/>
  </r>
  <r>
    <n v="2016"/>
    <s v="SUB"/>
    <s v="Coal"/>
    <n v="146774"/>
    <n v="17.167999999999999"/>
    <n v="2519816.0320000001"/>
    <n v="0.23"/>
    <n v="4.5999999999999996"/>
    <n v="675160.39999999991"/>
    <x v="0"/>
  </r>
  <r>
    <n v="2016"/>
    <s v="SUB"/>
    <s v="Coal"/>
    <n v="110969"/>
    <n v="17.431999999999999"/>
    <n v="1934411.6079999998"/>
    <n v="0.19"/>
    <n v="4.4000000000000004"/>
    <n v="488263.60000000003"/>
    <x v="0"/>
  </r>
  <r>
    <n v="2016"/>
    <s v="SUB"/>
    <s v="Coal"/>
    <n v="47795"/>
    <n v="17.875"/>
    <n v="854335.625"/>
    <n v="0.22"/>
    <n v="4.9000000000000004"/>
    <n v="234195.50000000003"/>
    <x v="0"/>
  </r>
  <r>
    <n v="2016"/>
    <s v="SUB"/>
    <s v="Coal"/>
    <n v="136928"/>
    <n v="17.282"/>
    <n v="2366389.696"/>
    <n v="0.19"/>
    <n v="4.4000000000000004"/>
    <n v="602483.20000000007"/>
    <x v="0"/>
  </r>
  <r>
    <n v="2016"/>
    <s v="SUB"/>
    <s v="Coal"/>
    <n v="137918"/>
    <n v="17.251999999999999"/>
    <n v="2379361.3359999997"/>
    <n v="0.2"/>
    <n v="4.5999999999999996"/>
    <n v="634422.79999999993"/>
    <x v="0"/>
  </r>
  <r>
    <n v="2016"/>
    <s v="BIT"/>
    <s v="Coal"/>
    <n v="10276"/>
    <n v="25"/>
    <n v="256900"/>
    <n v="2.25"/>
    <n v="8.1999999999999993"/>
    <n v="84263.2"/>
    <x v="0"/>
  </r>
  <r>
    <n v="2016"/>
    <s v="BIT"/>
    <s v="Coal"/>
    <n v="23975"/>
    <n v="22"/>
    <n v="527450"/>
    <n v="3.63"/>
    <n v="22.9"/>
    <n v="549027.5"/>
    <x v="0"/>
  </r>
  <r>
    <n v="2016"/>
    <s v="BIT"/>
    <s v="Coal"/>
    <n v="24670"/>
    <n v="23"/>
    <n v="567410"/>
    <n v="2.5499999999999998"/>
    <n v="19.2"/>
    <n v="473664"/>
    <x v="0"/>
  </r>
  <r>
    <n v="2016"/>
    <s v="BIT"/>
    <s v="Coal"/>
    <n v="19073"/>
    <n v="24"/>
    <n v="457752"/>
    <n v="2.99"/>
    <n v="14"/>
    <n v="267022"/>
    <x v="0"/>
  </r>
  <r>
    <n v="2016"/>
    <s v="BIT"/>
    <s v="Coal"/>
    <n v="2391"/>
    <n v="23"/>
    <n v="54993"/>
    <n v="2.0099999999999998"/>
    <n v="15.3"/>
    <n v="36582.300000000003"/>
    <x v="0"/>
  </r>
  <r>
    <n v="2016"/>
    <s v="BIT"/>
    <s v="Coal"/>
    <n v="14913"/>
    <n v="26"/>
    <n v="387738"/>
    <n v="2.4"/>
    <n v="7.3"/>
    <n v="108864.9"/>
    <x v="0"/>
  </r>
  <r>
    <n v="2016"/>
    <s v="BIT"/>
    <s v="Coal"/>
    <n v="2741"/>
    <n v="25"/>
    <n v="68525"/>
    <n v="1.75"/>
    <n v="11.3"/>
    <n v="30973.300000000003"/>
    <x v="0"/>
  </r>
  <r>
    <n v="2016"/>
    <s v="WC"/>
    <s v="Coal"/>
    <n v="220363"/>
    <n v="12.002000000000001"/>
    <n v="2644796.7260000003"/>
    <n v="2.75"/>
    <n v="45.6"/>
    <n v="10048552.800000001"/>
    <x v="0"/>
  </r>
  <r>
    <n v="2016"/>
    <s v="BIT"/>
    <s v="Coal"/>
    <n v="15414"/>
    <n v="25.86"/>
    <n v="398606.04"/>
    <n v="2.41"/>
    <n v="7.7"/>
    <n v="118687.8"/>
    <x v="0"/>
  </r>
  <r>
    <n v="2016"/>
    <s v="BIT"/>
    <s v="Coal"/>
    <n v="76740"/>
    <n v="25.98"/>
    <n v="1993705.2"/>
    <n v="3.12"/>
    <n v="7.8"/>
    <n v="598572"/>
    <x v="0"/>
  </r>
  <r>
    <n v="2016"/>
    <s v="BIT"/>
    <s v="Coal"/>
    <n v="15592"/>
    <n v="26.11"/>
    <n v="407107.12"/>
    <n v="2.08"/>
    <n v="7.9"/>
    <n v="123176.8"/>
    <x v="0"/>
  </r>
  <r>
    <n v="2016"/>
    <s v="BIT"/>
    <s v="Coal"/>
    <n v="14930"/>
    <n v="26.07"/>
    <n v="389225.1"/>
    <n v="3.37"/>
    <n v="6.4"/>
    <n v="95552"/>
    <x v="0"/>
  </r>
  <r>
    <n v="2016"/>
    <s v="BIT"/>
    <s v="Coal"/>
    <n v="14480"/>
    <n v="24.32"/>
    <n v="352153.59999999998"/>
    <n v="2"/>
    <n v="8.6"/>
    <n v="124528"/>
    <x v="0"/>
  </r>
  <r>
    <n v="2016"/>
    <s v="BIT"/>
    <s v="Coal"/>
    <n v="15657"/>
    <n v="25.99"/>
    <n v="406925.43"/>
    <n v="2.54"/>
    <n v="7.6"/>
    <n v="118993.2"/>
    <x v="0"/>
  </r>
  <r>
    <n v="2016"/>
    <s v="BIT"/>
    <s v="Coal"/>
    <n v="46654"/>
    <n v="26.21"/>
    <n v="1222801.3400000001"/>
    <n v="3.33"/>
    <n v="7.4"/>
    <n v="345239.60000000003"/>
    <x v="0"/>
  </r>
  <r>
    <n v="2016"/>
    <s v="BIT"/>
    <s v="Coal"/>
    <n v="46399"/>
    <n v="26.13"/>
    <n v="1212405.8699999999"/>
    <n v="2.09"/>
    <n v="8.1"/>
    <n v="375831.89999999997"/>
    <x v="0"/>
  </r>
  <r>
    <n v="2016"/>
    <s v="BIT"/>
    <s v="Coal"/>
    <n v="118"/>
    <n v="26.17"/>
    <n v="3088.0600000000004"/>
    <n v="1.38"/>
    <n v="7.7"/>
    <n v="908.6"/>
    <x v="0"/>
  </r>
  <r>
    <n v="2016"/>
    <s v="BIT"/>
    <s v="Coal"/>
    <n v="51998"/>
    <n v="25.82"/>
    <n v="1342588.36"/>
    <n v="1.51"/>
    <n v="8.1"/>
    <n v="421183.8"/>
    <x v="0"/>
  </r>
  <r>
    <n v="2016"/>
    <s v="BIT"/>
    <s v="Coal"/>
    <n v="21404"/>
    <n v="26"/>
    <n v="556504"/>
    <n v="0.97"/>
    <n v="8.6999999999999993"/>
    <n v="186214.8"/>
    <x v="0"/>
  </r>
  <r>
    <n v="2016"/>
    <s v="BIT"/>
    <s v="Coal"/>
    <n v="23061"/>
    <n v="26.05"/>
    <n v="600739.05000000005"/>
    <n v="2.57"/>
    <n v="7.5"/>
    <n v="172957.5"/>
    <x v="0"/>
  </r>
  <r>
    <n v="2016"/>
    <s v="BIT"/>
    <s v="Coal"/>
    <n v="357"/>
    <n v="25.44"/>
    <n v="9082.08"/>
    <n v="1.1100000000000001"/>
    <n v="9.4"/>
    <n v="3355.8"/>
    <x v="0"/>
  </r>
  <r>
    <n v="2016"/>
    <s v="BIT"/>
    <s v="Coal"/>
    <n v="25125"/>
    <n v="24.93"/>
    <n v="626366.25"/>
    <n v="0.88"/>
    <n v="10.7"/>
    <n v="268837.5"/>
    <x v="0"/>
  </r>
  <r>
    <n v="2016"/>
    <s v="BIT"/>
    <s v="Coal"/>
    <n v="13198"/>
    <n v="25.09"/>
    <n v="331137.82"/>
    <n v="0.78"/>
    <n v="9.1"/>
    <n v="120101.79999999999"/>
    <x v="0"/>
  </r>
  <r>
    <n v="2016"/>
    <s v="BIT"/>
    <s v="Coal"/>
    <n v="39419"/>
    <n v="26.02"/>
    <n v="1025682.38"/>
    <n v="0.79"/>
    <n v="7.7"/>
    <n v="303526.3"/>
    <x v="0"/>
  </r>
  <r>
    <n v="2016"/>
    <s v="BIT"/>
    <s v="Coal"/>
    <n v="117"/>
    <n v="25.58"/>
    <n v="2992.8599999999997"/>
    <n v="0.78"/>
    <n v="7.4"/>
    <n v="865.80000000000007"/>
    <x v="0"/>
  </r>
  <r>
    <n v="2016"/>
    <s v="BIT"/>
    <s v="Coal"/>
    <n v="12606"/>
    <n v="26.21"/>
    <n v="330403.26"/>
    <n v="0.99"/>
    <n v="7.7"/>
    <n v="97066.2"/>
    <x v="0"/>
  </r>
  <r>
    <n v="2016"/>
    <s v="BIT"/>
    <s v="Coal"/>
    <n v="61945"/>
    <n v="25.93"/>
    <n v="1606233.85"/>
    <n v="0.51"/>
    <n v="6.4"/>
    <n v="396448"/>
    <x v="0"/>
  </r>
  <r>
    <n v="2016"/>
    <s v="BIT"/>
    <s v="Coal"/>
    <n v="61485"/>
    <n v="24.238"/>
    <n v="1490273.43"/>
    <n v="2.7"/>
    <n v="8.1999999999999993"/>
    <n v="504176.99999999994"/>
    <x v="0"/>
  </r>
  <r>
    <n v="2016"/>
    <s v="BIT"/>
    <s v="Coal"/>
    <n v="27504"/>
    <n v="23.085999999999999"/>
    <n v="634957.34399999992"/>
    <n v="2.92"/>
    <n v="7.9"/>
    <n v="217281.6"/>
    <x v="0"/>
  </r>
  <r>
    <n v="2016"/>
    <s v="BIT"/>
    <s v="Coal"/>
    <n v="40456"/>
    <n v="23.707999999999998"/>
    <n v="959130.84799999988"/>
    <n v="2.57"/>
    <n v="7.9"/>
    <n v="319602.40000000002"/>
    <x v="0"/>
  </r>
  <r>
    <n v="2016"/>
    <s v="BIT"/>
    <s v="Coal"/>
    <n v="94158"/>
    <n v="24.164000000000001"/>
    <n v="2275233.912"/>
    <n v="2.7"/>
    <n v="8.1"/>
    <n v="762679.79999999993"/>
    <x v="0"/>
  </r>
  <r>
    <n v="2016"/>
    <s v="BIT"/>
    <s v="Coal"/>
    <n v="24371"/>
    <n v="23.327999999999999"/>
    <n v="568526.68799999997"/>
    <n v="2.4"/>
    <n v="8.1999999999999993"/>
    <n v="199842.19999999998"/>
    <x v="0"/>
  </r>
  <r>
    <n v="2016"/>
    <s v="BIT"/>
    <s v="Coal"/>
    <n v="90533"/>
    <n v="25.198"/>
    <n v="2281250.534"/>
    <n v="3.17"/>
    <n v="6.5"/>
    <n v="588464.5"/>
    <x v="0"/>
  </r>
  <r>
    <n v="2016"/>
    <s v="BIT"/>
    <s v="Coal"/>
    <n v="10953"/>
    <n v="22.268000000000001"/>
    <n v="243901.40400000001"/>
    <n v="2.7"/>
    <n v="8.6"/>
    <n v="94195.8"/>
    <x v="0"/>
  </r>
  <r>
    <n v="2016"/>
    <s v="SUB"/>
    <s v="Coal"/>
    <n v="43992"/>
    <n v="17.962"/>
    <n v="790184.304"/>
    <n v="0.25"/>
    <n v="5.3"/>
    <n v="233157.6"/>
    <x v="0"/>
  </r>
  <r>
    <n v="2016"/>
    <s v="SUB"/>
    <s v="Coal"/>
    <n v="30201"/>
    <n v="16.53"/>
    <n v="499222.53"/>
    <n v="0.41"/>
    <n v="5.7"/>
    <n v="172145.7"/>
    <x v="0"/>
  </r>
  <r>
    <n v="2016"/>
    <s v="SUB"/>
    <s v="Coal"/>
    <n v="15126"/>
    <n v="16.98"/>
    <n v="256839.48"/>
    <n v="0.46"/>
    <n v="5.4"/>
    <n v="81680.400000000009"/>
    <x v="0"/>
  </r>
  <r>
    <n v="2016"/>
    <s v="LIG"/>
    <s v="Coal"/>
    <n v="119112"/>
    <n v="12.6"/>
    <n v="1500811.2"/>
    <n v="0.7"/>
    <n v="21"/>
    <n v="2501352"/>
    <x v="1"/>
  </r>
  <r>
    <n v="2016"/>
    <s v="SUB"/>
    <s v="Coal"/>
    <n v="79724"/>
    <n v="16.690000000000001"/>
    <n v="1330593.56"/>
    <n v="0.3"/>
    <n v="5.2"/>
    <n v="414564.8"/>
    <x v="0"/>
  </r>
  <r>
    <n v="2016"/>
    <s v="BIT"/>
    <s v="Coal"/>
    <n v="23552"/>
    <n v="24.398"/>
    <n v="574621.696"/>
    <n v="0.71"/>
    <n v="12.3"/>
    <n v="289689.60000000003"/>
    <x v="0"/>
  </r>
  <r>
    <n v="2016"/>
    <s v="BIT"/>
    <s v="Coal"/>
    <n v="11832"/>
    <n v="25.193999999999999"/>
    <n v="298095.408"/>
    <n v="0.99"/>
    <n v="9"/>
    <n v="106488"/>
    <x v="0"/>
  </r>
  <r>
    <n v="2016"/>
    <s v="BIT"/>
    <s v="Coal"/>
    <n v="11938"/>
    <n v="24.596"/>
    <n v="293627.04800000001"/>
    <n v="0.79"/>
    <n v="12.2"/>
    <n v="145643.6"/>
    <x v="0"/>
  </r>
  <r>
    <n v="2016"/>
    <s v="BIT"/>
    <s v="Coal"/>
    <n v="11952"/>
    <n v="24.64"/>
    <n v="294497.28000000003"/>
    <n v="0.95"/>
    <n v="8.8000000000000007"/>
    <n v="105177.60000000001"/>
    <x v="0"/>
  </r>
  <r>
    <n v="2016"/>
    <s v="BIT"/>
    <s v="Coal"/>
    <n v="12022"/>
    <n v="25.02"/>
    <n v="300790.44"/>
    <n v="0.84"/>
    <n v="9.8000000000000007"/>
    <n v="117815.6"/>
    <x v="0"/>
  </r>
  <r>
    <n v="2016"/>
    <s v="BIT"/>
    <s v="Coal"/>
    <n v="23650"/>
    <n v="24.638999999999999"/>
    <n v="582712.35"/>
    <n v="0.93"/>
    <n v="11.4"/>
    <n v="269610"/>
    <x v="0"/>
  </r>
  <r>
    <n v="2016"/>
    <s v="BIT"/>
    <s v="Coal"/>
    <n v="11789"/>
    <n v="25.553999999999998"/>
    <n v="301256.10599999997"/>
    <n v="1.01"/>
    <n v="8.4"/>
    <n v="99027.6"/>
    <x v="0"/>
  </r>
  <r>
    <n v="2016"/>
    <s v="BIT"/>
    <s v="Coal"/>
    <n v="12030"/>
    <n v="24.885999999999999"/>
    <n v="299378.58"/>
    <n v="0.87"/>
    <n v="9.9"/>
    <n v="119097"/>
    <x v="0"/>
  </r>
  <r>
    <n v="2016"/>
    <s v="BIT"/>
    <s v="Coal"/>
    <n v="47601"/>
    <n v="26.257999999999999"/>
    <n v="1249907.058"/>
    <n v="1.39"/>
    <n v="7"/>
    <n v="333207"/>
    <x v="0"/>
  </r>
  <r>
    <n v="2016"/>
    <s v="BIT"/>
    <s v="Coal"/>
    <n v="11934"/>
    <n v="26.033999999999999"/>
    <n v="310689.75599999999"/>
    <n v="2.59"/>
    <n v="7.8"/>
    <n v="93085.2"/>
    <x v="0"/>
  </r>
  <r>
    <n v="2016"/>
    <s v="BIT"/>
    <s v="Coal"/>
    <n v="24005"/>
    <n v="26.123000000000001"/>
    <n v="627082.61499999999"/>
    <n v="2.46"/>
    <n v="7.4"/>
    <n v="177637"/>
    <x v="0"/>
  </r>
  <r>
    <n v="2016"/>
    <s v="BIT"/>
    <s v="Coal"/>
    <n v="35869"/>
    <n v="26.004999999999999"/>
    <n v="932773.34499999997"/>
    <n v="2.61"/>
    <n v="7.5"/>
    <n v="269017.5"/>
    <x v="0"/>
  </r>
  <r>
    <n v="2016"/>
    <s v="SUB"/>
    <s v="Coal"/>
    <n v="250135"/>
    <n v="17.36"/>
    <n v="4342343.5999999996"/>
    <n v="0.41"/>
    <n v="10.3"/>
    <n v="2576390.5"/>
    <x v="0"/>
  </r>
  <r>
    <n v="2016"/>
    <s v="SUB"/>
    <s v="Coal"/>
    <n v="14663"/>
    <n v="16.61"/>
    <n v="243552.43"/>
    <n v="0.48"/>
    <n v="4.9000000000000004"/>
    <n v="71848.700000000012"/>
    <x v="0"/>
  </r>
  <r>
    <n v="2016"/>
    <s v="WC"/>
    <s v="Coal"/>
    <n v="794"/>
    <n v="16"/>
    <n v="12704"/>
    <n v="0.71"/>
    <n v="12.8"/>
    <n v="10163.200000000001"/>
    <x v="0"/>
  </r>
  <r>
    <n v="2016"/>
    <s v="BIT"/>
    <s v="Coal"/>
    <n v="18691"/>
    <n v="24.518000000000001"/>
    <n v="458265.93800000002"/>
    <n v="0.84"/>
    <n v="11.72"/>
    <n v="219058.52000000002"/>
    <x v="0"/>
  </r>
  <r>
    <n v="2016"/>
    <s v="BIT"/>
    <s v="Coal"/>
    <n v="61510"/>
    <n v="24.27"/>
    <n v="1492847.7"/>
    <n v="0.79"/>
    <n v="11.96"/>
    <n v="735659.60000000009"/>
    <x v="0"/>
  </r>
  <r>
    <n v="2016"/>
    <s v="BIT"/>
    <s v="Coal"/>
    <n v="61510"/>
    <n v="24.27"/>
    <n v="1492847.7"/>
    <n v="0.79"/>
    <n v="11.96"/>
    <n v="735659.60000000009"/>
    <x v="0"/>
  </r>
  <r>
    <n v="2016"/>
    <s v="BIT"/>
    <s v="Coal"/>
    <n v="10793"/>
    <n v="24.242000000000001"/>
    <n v="261643.90600000002"/>
    <n v="0.75"/>
    <n v="11.08"/>
    <n v="119586.44"/>
    <x v="0"/>
  </r>
  <r>
    <n v="2016"/>
    <s v="BIT"/>
    <s v="Coal"/>
    <n v="10793"/>
    <n v="24.242000000000001"/>
    <n v="261643.90600000002"/>
    <n v="0.75"/>
    <n v="11.08"/>
    <n v="119586.44"/>
    <x v="0"/>
  </r>
  <r>
    <n v="2016"/>
    <s v="BIT"/>
    <s v="Coal"/>
    <n v="99754"/>
    <n v="24.536000000000001"/>
    <n v="2447564.1440000003"/>
    <n v="0.89"/>
    <n v="12.38"/>
    <n v="1234954.52"/>
    <x v="0"/>
  </r>
  <r>
    <n v="2016"/>
    <s v="BIT"/>
    <s v="Coal"/>
    <n v="11707"/>
    <n v="25.231999999999999"/>
    <n v="295391.02399999998"/>
    <n v="3.9"/>
    <n v="9.2899999999999991"/>
    <n v="108758.02999999998"/>
    <x v="0"/>
  </r>
  <r>
    <n v="2016"/>
    <s v="BIT"/>
    <s v="Coal"/>
    <n v="79800"/>
    <n v="25.18"/>
    <n v="2009364"/>
    <n v="3.04"/>
    <n v="9.58"/>
    <n v="764484"/>
    <x v="0"/>
  </r>
  <r>
    <n v="2016"/>
    <s v="BIT"/>
    <s v="Coal"/>
    <n v="180672"/>
    <n v="24.957999999999998"/>
    <n v="4509211.7759999996"/>
    <n v="4.4800000000000004"/>
    <n v="9.1300000000000008"/>
    <n v="1649535.36"/>
    <x v="0"/>
  </r>
  <r>
    <n v="2016"/>
    <s v="BIT"/>
    <s v="Coal"/>
    <n v="9795"/>
    <n v="25.091999999999999"/>
    <n v="245776.13999999998"/>
    <n v="0.99"/>
    <n v="9.81"/>
    <n v="96088.950000000012"/>
    <x v="0"/>
  </r>
  <r>
    <n v="2016"/>
    <s v="BIT"/>
    <s v="Coal"/>
    <n v="11427"/>
    <n v="24.864000000000001"/>
    <n v="284120.92800000001"/>
    <n v="0.81"/>
    <n v="11.63"/>
    <n v="132896.01"/>
    <x v="0"/>
  </r>
  <r>
    <n v="2016"/>
    <s v="BIT"/>
    <s v="Coal"/>
    <n v="32364"/>
    <n v="25.35"/>
    <n v="820427.4"/>
    <n v="3.25"/>
    <n v="9.3000000000000007"/>
    <n v="300985.2"/>
    <x v="0"/>
  </r>
  <r>
    <n v="2016"/>
    <s v="BIT"/>
    <s v="Coal"/>
    <n v="54819"/>
    <n v="26.23"/>
    <n v="1437902.37"/>
    <n v="3.05"/>
    <n v="7.5"/>
    <n v="411142.5"/>
    <x v="0"/>
  </r>
  <r>
    <n v="2016"/>
    <s v="BIT"/>
    <s v="Coal"/>
    <n v="92184"/>
    <n v="24.16"/>
    <n v="2227165.44"/>
    <n v="2.48"/>
    <n v="14.4"/>
    <n v="1327449.6000000001"/>
    <x v="0"/>
  </r>
  <r>
    <n v="2016"/>
    <s v="BIT"/>
    <s v="Coal"/>
    <n v="71881"/>
    <n v="25.13"/>
    <n v="1806369.53"/>
    <n v="2.91"/>
    <n v="9"/>
    <n v="646929"/>
    <x v="0"/>
  </r>
  <r>
    <n v="2016"/>
    <s v="BIT"/>
    <s v="Coal"/>
    <n v="4294"/>
    <n v="25.14"/>
    <n v="107951.16"/>
    <n v="3.03"/>
    <n v="8.9"/>
    <n v="38216.6"/>
    <x v="0"/>
  </r>
  <r>
    <n v="2016"/>
    <s v="BIT"/>
    <s v="Coal"/>
    <n v="381350"/>
    <n v="24.81"/>
    <n v="9461293.5"/>
    <n v="3.62"/>
    <n v="13.3"/>
    <n v="5071955"/>
    <x v="0"/>
  </r>
  <r>
    <n v="2016"/>
    <s v="BIT"/>
    <s v="Coal"/>
    <n v="7588"/>
    <n v="24.204000000000001"/>
    <n v="183659.95199999999"/>
    <n v="0.99"/>
    <n v="10.29"/>
    <n v="78080.51999999999"/>
    <x v="0"/>
  </r>
  <r>
    <n v="2016"/>
    <s v="BIT"/>
    <s v="Coal"/>
    <n v="16987"/>
    <n v="24.15"/>
    <n v="410236.05"/>
    <n v="0.79"/>
    <n v="12.5"/>
    <n v="212337.5"/>
    <x v="0"/>
  </r>
  <r>
    <n v="2016"/>
    <s v="BIT"/>
    <s v="Coal"/>
    <n v="16987"/>
    <n v="24.15"/>
    <n v="410236.05"/>
    <n v="0.79"/>
    <n v="12.5"/>
    <n v="212337.5"/>
    <x v="0"/>
  </r>
  <r>
    <n v="2016"/>
    <s v="BIT"/>
    <s v="Coal"/>
    <n v="31249"/>
    <n v="24.05"/>
    <n v="751538.45000000007"/>
    <n v="0.74"/>
    <n v="12.51"/>
    <n v="390924.99"/>
    <x v="0"/>
  </r>
  <r>
    <n v="2016"/>
    <s v="BIT"/>
    <s v="Coal"/>
    <n v="31249"/>
    <n v="24.05"/>
    <n v="751538.45000000007"/>
    <n v="0.74"/>
    <n v="12.51"/>
    <n v="390924.99"/>
    <x v="0"/>
  </r>
  <r>
    <n v="2016"/>
    <s v="BIT"/>
    <s v="Coal"/>
    <n v="227439"/>
    <n v="24.966000000000001"/>
    <n v="5678242.074"/>
    <n v="4.3099999999999996"/>
    <n v="9.5299999999999994"/>
    <n v="2167493.67"/>
    <x v="0"/>
  </r>
  <r>
    <n v="2016"/>
    <s v="BIT"/>
    <s v="Coal"/>
    <n v="15994"/>
    <n v="24.358000000000001"/>
    <n v="389581.85200000001"/>
    <n v="0.8"/>
    <n v="12.06"/>
    <n v="192887.64"/>
    <x v="0"/>
  </r>
  <r>
    <n v="2016"/>
    <s v="BIT"/>
    <s v="Coal"/>
    <n v="15994"/>
    <n v="24.358000000000001"/>
    <n v="389581.85200000001"/>
    <n v="0.8"/>
    <n v="12.06"/>
    <n v="192887.64"/>
    <x v="0"/>
  </r>
  <r>
    <n v="2016"/>
    <s v="BIT"/>
    <s v="Coal"/>
    <n v="7959"/>
    <n v="22.356999999999999"/>
    <n v="177939.36299999998"/>
    <n v="1.78"/>
    <n v="23.4"/>
    <n v="186240.59999999998"/>
    <x v="0"/>
  </r>
  <r>
    <n v="2016"/>
    <s v="BIT"/>
    <s v="Coal"/>
    <n v="26199"/>
    <n v="25.428999999999998"/>
    <n v="666214.37099999993"/>
    <n v="1.5"/>
    <n v="11.9"/>
    <n v="311768.10000000003"/>
    <x v="0"/>
  </r>
  <r>
    <n v="2016"/>
    <s v="BIT"/>
    <s v="Coal"/>
    <n v="4382"/>
    <n v="21.93"/>
    <n v="96097.26"/>
    <n v="1.61"/>
    <n v="22.2"/>
    <n v="97280.4"/>
    <x v="0"/>
  </r>
  <r>
    <n v="2016"/>
    <s v="BIT"/>
    <s v="Coal"/>
    <n v="21169"/>
    <n v="23.541"/>
    <n v="498339.429"/>
    <n v="1.67"/>
    <n v="18.8"/>
    <n v="397977.2"/>
    <x v="0"/>
  </r>
  <r>
    <n v="2016"/>
    <s v="BIT"/>
    <s v="Coal"/>
    <n v="18101"/>
    <n v="26.181000000000001"/>
    <n v="473902.28100000002"/>
    <n v="2.1"/>
    <n v="7.1"/>
    <n v="128517.09999999999"/>
    <x v="0"/>
  </r>
  <r>
    <n v="2016"/>
    <s v="BIT"/>
    <s v="Coal"/>
    <n v="26956"/>
    <n v="26.018999999999998"/>
    <n v="701368.16399999999"/>
    <n v="2.39"/>
    <n v="7.5"/>
    <n v="202170"/>
    <x v="0"/>
  </r>
  <r>
    <n v="2016"/>
    <s v="BIT"/>
    <s v="Coal"/>
    <n v="160627"/>
    <n v="24.093"/>
    <n v="3869986.3110000002"/>
    <n v="1.49"/>
    <n v="15.7"/>
    <n v="2521843.9"/>
    <x v="0"/>
  </r>
  <r>
    <n v="2016"/>
    <s v="BIT"/>
    <s v="Coal"/>
    <n v="8891"/>
    <n v="26.515999999999998"/>
    <n v="235753.75599999999"/>
    <n v="1.86"/>
    <n v="8.1999999999999993"/>
    <n v="72906.2"/>
    <x v="0"/>
  </r>
  <r>
    <n v="2016"/>
    <s v="SUB"/>
    <s v="Coal"/>
    <n v="15225"/>
    <n v="18.231999999999999"/>
    <n v="277582.2"/>
    <n v="0.24"/>
    <n v="4.5"/>
    <n v="68512.5"/>
    <x v="0"/>
  </r>
  <r>
    <n v="2016"/>
    <s v="SUB"/>
    <s v="Coal"/>
    <n v="15223"/>
    <n v="18.170000000000002"/>
    <n v="276601.91000000003"/>
    <n v="0.28999999999999998"/>
    <n v="4.4000000000000004"/>
    <n v="66981.200000000012"/>
    <x v="0"/>
  </r>
  <r>
    <n v="2016"/>
    <s v="SUB"/>
    <s v="Coal"/>
    <n v="30090"/>
    <n v="17.962"/>
    <n v="540476.57999999996"/>
    <n v="0.22"/>
    <n v="5"/>
    <n v="150450"/>
    <x v="0"/>
  </r>
  <r>
    <n v="2016"/>
    <s v="SUB"/>
    <s v="Coal"/>
    <n v="44103"/>
    <n v="16.776"/>
    <n v="739871.92799999996"/>
    <n v="0.28999999999999998"/>
    <n v="5.9"/>
    <n v="260207.7"/>
    <x v="0"/>
  </r>
  <r>
    <n v="2016"/>
    <s v="SUB"/>
    <s v="Coal"/>
    <n v="29931"/>
    <n v="18.074000000000002"/>
    <n v="540972.89400000009"/>
    <n v="0.24"/>
    <n v="4.7"/>
    <n v="140675.70000000001"/>
    <x v="0"/>
  </r>
  <r>
    <n v="2016"/>
    <s v="SUB"/>
    <s v="Coal"/>
    <n v="50456"/>
    <n v="18.100000000000001"/>
    <n v="913253.60000000009"/>
    <n v="0.25"/>
    <n v="5"/>
    <n v="252280"/>
    <x v="0"/>
  </r>
  <r>
    <n v="2016"/>
    <s v="SUB"/>
    <s v="Coal"/>
    <n v="33799"/>
    <n v="17.7"/>
    <n v="598242.29999999993"/>
    <n v="0.24"/>
    <n v="6.3"/>
    <n v="212933.69999999998"/>
    <x v="0"/>
  </r>
  <r>
    <n v="2016"/>
    <s v="SUB"/>
    <s v="Coal"/>
    <n v="67353"/>
    <n v="17.66"/>
    <n v="1189453.98"/>
    <n v="0.2"/>
    <n v="4.5"/>
    <n v="303088.5"/>
    <x v="0"/>
  </r>
  <r>
    <n v="2016"/>
    <s v="BIT"/>
    <s v="Coal"/>
    <n v="507"/>
    <n v="21.8"/>
    <n v="11052.6"/>
    <n v="1.28"/>
    <n v="7.4"/>
    <n v="3751.8"/>
    <x v="0"/>
  </r>
  <r>
    <n v="2016"/>
    <s v="SUB"/>
    <s v="Coal"/>
    <n v="36495"/>
    <n v="17.294"/>
    <n v="631144.53"/>
    <n v="0.28999999999999998"/>
    <n v="5.5"/>
    <n v="200722.5"/>
    <x v="0"/>
  </r>
  <r>
    <n v="2016"/>
    <s v="SUB"/>
    <s v="Coal"/>
    <n v="224787"/>
    <n v="15.97"/>
    <n v="3589848.39"/>
    <n v="0.32"/>
    <n v="7.6"/>
    <n v="1708381.2"/>
    <x v="0"/>
  </r>
  <r>
    <n v="2016"/>
    <s v="SUB"/>
    <s v="Coal"/>
    <n v="79241"/>
    <n v="16.706"/>
    <n v="1323800.1459999999"/>
    <n v="0.28999999999999998"/>
    <n v="5.7"/>
    <n v="451673.7"/>
    <x v="0"/>
  </r>
  <r>
    <n v="2016"/>
    <s v="SUB"/>
    <s v="Coal"/>
    <n v="224324"/>
    <n v="20.376000000000001"/>
    <n v="4570825.824"/>
    <n v="0.85"/>
    <n v="4.0999999999999996"/>
    <n v="919728.39999999991"/>
    <x v="0"/>
  </r>
  <r>
    <n v="2016"/>
    <s v="SUB"/>
    <s v="Coal"/>
    <n v="29929"/>
    <n v="17.492000000000001"/>
    <n v="523518.06800000003"/>
    <n v="0.21"/>
    <n v="4.5"/>
    <n v="134680.5"/>
    <x v="0"/>
  </r>
  <r>
    <n v="2016"/>
    <s v="SUB"/>
    <s v="Coal"/>
    <n v="30073"/>
    <n v="17.896000000000001"/>
    <n v="538186.40800000005"/>
    <n v="0.2"/>
    <n v="4.8"/>
    <n v="144350.39999999999"/>
    <x v="0"/>
  </r>
  <r>
    <n v="2016"/>
    <s v="BIT"/>
    <s v="Coal"/>
    <n v="237447"/>
    <n v="21.5"/>
    <n v="5105110.5"/>
    <n v="0.56999999999999995"/>
    <n v="10.7"/>
    <n v="2540682.9"/>
    <x v="0"/>
  </r>
  <r>
    <n v="2016"/>
    <s v="SUB"/>
    <s v="Coal"/>
    <n v="128493"/>
    <n v="17.782"/>
    <n v="2284862.5260000001"/>
    <n v="0.23"/>
    <n v="5.4"/>
    <n v="693862.20000000007"/>
    <x v="0"/>
  </r>
  <r>
    <n v="2016"/>
    <s v="SUB"/>
    <s v="Coal"/>
    <n v="192623"/>
    <n v="17.984000000000002"/>
    <n v="3464132.0320000001"/>
    <n v="0.25"/>
    <n v="4.9000000000000004"/>
    <n v="943852.70000000007"/>
    <x v="0"/>
  </r>
  <r>
    <n v="2016"/>
    <s v="SUB"/>
    <s v="Coal"/>
    <n v="64207"/>
    <n v="18.103999999999999"/>
    <n v="1162403.5279999999"/>
    <n v="0.2"/>
    <n v="5.4"/>
    <n v="346717.80000000005"/>
    <x v="0"/>
  </r>
  <r>
    <n v="2016"/>
    <s v="SUB"/>
    <s v="Coal"/>
    <n v="32026"/>
    <n v="17.898"/>
    <n v="573201.348"/>
    <n v="0.21"/>
    <n v="4.8"/>
    <n v="153724.79999999999"/>
    <x v="0"/>
  </r>
  <r>
    <n v="2016"/>
    <s v="SUB"/>
    <s v="Coal"/>
    <n v="287629"/>
    <n v="17.867999999999999"/>
    <n v="5139354.9719999991"/>
    <n v="0.24"/>
    <n v="5"/>
    <n v="1438145"/>
    <x v="0"/>
  </r>
  <r>
    <n v="2016"/>
    <s v="BIT"/>
    <s v="Coal"/>
    <n v="188277"/>
    <n v="25.01"/>
    <n v="4708807.7700000005"/>
    <n v="4.45"/>
    <n v="9"/>
    <n v="1694493"/>
    <x v="0"/>
  </r>
  <r>
    <n v="2016"/>
    <s v="BIT"/>
    <s v="Coal"/>
    <n v="26249"/>
    <n v="25.21"/>
    <n v="661737.29"/>
    <n v="4.28"/>
    <n v="9.6999999999999993"/>
    <n v="254615.3"/>
    <x v="0"/>
  </r>
  <r>
    <n v="2016"/>
    <s v="SUB"/>
    <s v="Coal"/>
    <n v="32957"/>
    <n v="17.989999999999998"/>
    <n v="592896.42999999993"/>
    <n v="0.25"/>
    <n v="5.2"/>
    <n v="171376.4"/>
    <x v="0"/>
  </r>
  <r>
    <n v="2016"/>
    <s v="SUB"/>
    <s v="Coal"/>
    <n v="32885"/>
    <n v="18.11"/>
    <n v="595547.35"/>
    <n v="0.25"/>
    <n v="4.5999999999999996"/>
    <n v="151271"/>
    <x v="0"/>
  </r>
  <r>
    <n v="2016"/>
    <s v="SUB"/>
    <s v="Coal"/>
    <n v="47983"/>
    <n v="17.239999999999998"/>
    <n v="827226.91999999993"/>
    <n v="0.25"/>
    <n v="4.3"/>
    <n v="206326.9"/>
    <x v="0"/>
  </r>
  <r>
    <n v="2016"/>
    <s v="SUB"/>
    <s v="Coal"/>
    <n v="16468"/>
    <n v="17.53"/>
    <n v="288684.04000000004"/>
    <n v="0.19"/>
    <n v="4.5"/>
    <n v="74106"/>
    <x v="0"/>
  </r>
  <r>
    <n v="2016"/>
    <s v="SUB"/>
    <s v="Coal"/>
    <n v="114756"/>
    <n v="16.77"/>
    <n v="1924458.1199999999"/>
    <n v="0.3"/>
    <n v="5.9"/>
    <n v="677060.4"/>
    <x v="0"/>
  </r>
  <r>
    <n v="2016"/>
    <s v="SUB"/>
    <s v="Coal"/>
    <n v="32870"/>
    <n v="16.68"/>
    <n v="548271.6"/>
    <n v="0.31"/>
    <n v="5.4"/>
    <n v="177498"/>
    <x v="0"/>
  </r>
  <r>
    <n v="2016"/>
    <s v="SUB"/>
    <s v="Coal"/>
    <n v="49117"/>
    <n v="18.05"/>
    <n v="886561.85000000009"/>
    <n v="0.24"/>
    <n v="4.5"/>
    <n v="221026.5"/>
    <x v="0"/>
  </r>
  <r>
    <n v="2016"/>
    <s v="SUB"/>
    <s v="Coal"/>
    <n v="126158"/>
    <n v="17.600000000000001"/>
    <n v="2220380.8000000003"/>
    <n v="0.23"/>
    <n v="4.9000000000000004"/>
    <n v="618174.20000000007"/>
    <x v="0"/>
  </r>
  <r>
    <n v="2016"/>
    <s v="SUB"/>
    <s v="Coal"/>
    <n v="69856"/>
    <n v="17.600000000000001"/>
    <n v="1229465.6000000001"/>
    <n v="0.24"/>
    <n v="4.9000000000000004"/>
    <n v="342294.4"/>
    <x v="0"/>
  </r>
  <r>
    <n v="2016"/>
    <s v="SUB"/>
    <s v="Coal"/>
    <n v="15530"/>
    <n v="17.600000000000001"/>
    <n v="273328"/>
    <n v="0.28999999999999998"/>
    <n v="5.8"/>
    <n v="90074"/>
    <x v="0"/>
  </r>
  <r>
    <n v="2016"/>
    <s v="BIT"/>
    <s v="Coal"/>
    <n v="49576"/>
    <n v="25.92"/>
    <n v="1285009.9200000002"/>
    <n v="2.52"/>
    <n v="7.3"/>
    <n v="361904.8"/>
    <x v="0"/>
  </r>
  <r>
    <n v="2016"/>
    <s v="BIT"/>
    <s v="Coal"/>
    <n v="25060"/>
    <n v="23.044"/>
    <n v="577482.64"/>
    <n v="2.91"/>
    <n v="8"/>
    <n v="200480"/>
    <x v="0"/>
  </r>
  <r>
    <n v="2016"/>
    <s v="BIT"/>
    <s v="Coal"/>
    <n v="7956"/>
    <n v="22.452000000000002"/>
    <n v="178628.11200000002"/>
    <n v="3"/>
    <n v="7.9"/>
    <n v="62852.4"/>
    <x v="0"/>
  </r>
  <r>
    <n v="2016"/>
    <s v="BIT"/>
    <s v="Coal"/>
    <n v="9618"/>
    <n v="23.373999999999999"/>
    <n v="224811.13199999998"/>
    <n v="2.68"/>
    <n v="8.1"/>
    <n v="77905.8"/>
    <x v="0"/>
  </r>
  <r>
    <n v="2016"/>
    <s v="BIT"/>
    <s v="Coal"/>
    <n v="41989"/>
    <n v="26.143999999999998"/>
    <n v="1097760.416"/>
    <n v="3.13"/>
    <n v="7.5"/>
    <n v="314917.5"/>
    <x v="0"/>
  </r>
  <r>
    <n v="2016"/>
    <s v="BIT"/>
    <s v="Coal"/>
    <n v="9509"/>
    <n v="23.67"/>
    <n v="225078.03000000003"/>
    <n v="1.38"/>
    <n v="14.9"/>
    <n v="141684.1"/>
    <x v="0"/>
  </r>
  <r>
    <n v="2016"/>
    <s v="SUB"/>
    <s v="Coal"/>
    <n v="74670"/>
    <n v="20.8"/>
    <n v="1553136"/>
    <n v="0.46"/>
    <n v="6.2"/>
    <n v="462954"/>
    <x v="0"/>
  </r>
  <r>
    <n v="2016"/>
    <s v="SUB"/>
    <s v="Coal"/>
    <n v="66830"/>
    <n v="20.8"/>
    <n v="1390064"/>
    <n v="0.46"/>
    <n v="6.2"/>
    <n v="414346"/>
    <x v="0"/>
  </r>
  <r>
    <n v="2016"/>
    <s v="SUB"/>
    <s v="Coal"/>
    <n v="178035"/>
    <n v="19.78"/>
    <n v="3521532.3000000003"/>
    <n v="0.42"/>
    <n v="7.6"/>
    <n v="1353066"/>
    <x v="0"/>
  </r>
  <r>
    <n v="2016"/>
    <s v="LIG"/>
    <s v="Coal"/>
    <n v="308718"/>
    <n v="12.6"/>
    <n v="3889846.8"/>
    <n v="0.59"/>
    <n v="10.4"/>
    <n v="3210667.2"/>
    <x v="1"/>
  </r>
  <r>
    <n v="2016"/>
    <s v="BIT"/>
    <s v="Coal"/>
    <n v="8863"/>
    <n v="23.57"/>
    <n v="208900.91"/>
    <n v="2.74"/>
    <n v="7.8"/>
    <n v="69131.399999999994"/>
    <x v="0"/>
  </r>
  <r>
    <n v="2016"/>
    <s v="BIT"/>
    <s v="Coal"/>
    <n v="5201"/>
    <n v="23.28"/>
    <n v="121079.28"/>
    <n v="2.56"/>
    <n v="8.8000000000000007"/>
    <n v="45768.800000000003"/>
    <x v="0"/>
  </r>
  <r>
    <n v="2016"/>
    <s v="BIT"/>
    <s v="Coal"/>
    <n v="3578"/>
    <n v="23.32"/>
    <n v="83438.960000000006"/>
    <n v="2.69"/>
    <n v="8.6"/>
    <n v="30770.799999999999"/>
    <x v="0"/>
  </r>
  <r>
    <n v="2016"/>
    <s v="BIT"/>
    <s v="Coal"/>
    <n v="17060"/>
    <n v="23.37"/>
    <n v="398692.2"/>
    <n v="2.5"/>
    <n v="8.1999999999999993"/>
    <n v="139892"/>
    <x v="0"/>
  </r>
  <r>
    <n v="2016"/>
    <s v="BIT"/>
    <s v="Coal"/>
    <n v="3608"/>
    <n v="23.4"/>
    <n v="84427.199999999997"/>
    <n v="2.52"/>
    <n v="8.1999999999999993"/>
    <n v="29585.599999999999"/>
    <x v="0"/>
  </r>
  <r>
    <n v="2016"/>
    <s v="BIT"/>
    <s v="Coal"/>
    <n v="16151"/>
    <n v="23.99"/>
    <n v="387462.49"/>
    <n v="1.08"/>
    <n v="11"/>
    <n v="177661"/>
    <x v="0"/>
  </r>
  <r>
    <n v="2016"/>
    <s v="BIT"/>
    <s v="Coal"/>
    <n v="10686"/>
    <n v="23.38"/>
    <n v="249838.68"/>
    <n v="2.59"/>
    <n v="8.8000000000000007"/>
    <n v="94036.800000000003"/>
    <x v="0"/>
  </r>
  <r>
    <n v="2016"/>
    <s v="BIT"/>
    <s v="Coal"/>
    <n v="10352"/>
    <n v="25.89"/>
    <n v="268013.28000000003"/>
    <n v="2.38"/>
    <n v="7.2"/>
    <n v="74534.400000000009"/>
    <x v="0"/>
  </r>
  <r>
    <n v="2016"/>
    <s v="BIT"/>
    <s v="Coal"/>
    <n v="3776"/>
    <n v="23.69"/>
    <n v="89453.440000000002"/>
    <n v="2.75"/>
    <n v="8.4"/>
    <n v="31718.400000000001"/>
    <x v="0"/>
  </r>
  <r>
    <n v="2016"/>
    <s v="BIT"/>
    <s v="Coal"/>
    <n v="3310"/>
    <n v="23.89"/>
    <n v="79075.900000000009"/>
    <n v="0.8"/>
    <n v="14.7"/>
    <n v="48657"/>
    <x v="0"/>
  </r>
  <r>
    <n v="2016"/>
    <s v="BIT"/>
    <s v="Coal"/>
    <n v="44063"/>
    <n v="21.75"/>
    <n v="958370.25"/>
    <n v="3.54"/>
    <n v="17.7"/>
    <n v="779915.1"/>
    <x v="0"/>
  </r>
  <r>
    <n v="2016"/>
    <s v="BIT"/>
    <s v="Coal"/>
    <n v="18182"/>
    <n v="21.64"/>
    <n v="393458.48"/>
    <n v="4.7300000000000004"/>
    <n v="18.5"/>
    <n v="336367"/>
    <x v="0"/>
  </r>
  <r>
    <n v="2016"/>
    <s v="BIT"/>
    <s v="Coal"/>
    <n v="36478"/>
    <n v="23.07"/>
    <n v="841547.46"/>
    <n v="2.91"/>
    <n v="7.9"/>
    <n v="288176.2"/>
    <x v="0"/>
  </r>
  <r>
    <n v="2016"/>
    <s v="BIT"/>
    <s v="Coal"/>
    <n v="6399"/>
    <n v="23.41"/>
    <n v="149800.59"/>
    <n v="2.38"/>
    <n v="8.1999999999999993"/>
    <n v="52471.799999999996"/>
    <x v="0"/>
  </r>
  <r>
    <n v="2016"/>
    <s v="BIT"/>
    <s v="Coal"/>
    <n v="4750"/>
    <n v="23.38"/>
    <n v="111055"/>
    <n v="2.7"/>
    <n v="8.3000000000000007"/>
    <n v="39425"/>
    <x v="0"/>
  </r>
  <r>
    <n v="2016"/>
    <s v="BIT"/>
    <s v="Coal"/>
    <n v="30716"/>
    <n v="21.91"/>
    <n v="672987.56"/>
    <n v="3.04"/>
    <n v="8.9"/>
    <n v="273372.40000000002"/>
    <x v="0"/>
  </r>
  <r>
    <n v="2016"/>
    <s v="BIT"/>
    <s v="Coal"/>
    <n v="11347"/>
    <n v="22.41"/>
    <n v="254286.27"/>
    <n v="4.74"/>
    <n v="16.8"/>
    <n v="190629.6"/>
    <x v="0"/>
  </r>
  <r>
    <n v="2016"/>
    <s v="BIT"/>
    <s v="Coal"/>
    <n v="25645"/>
    <n v="23.51"/>
    <n v="602913.95000000007"/>
    <n v="2.69"/>
    <n v="7.8"/>
    <n v="200031"/>
    <x v="0"/>
  </r>
  <r>
    <n v="2016"/>
    <s v="BIT"/>
    <s v="Coal"/>
    <n v="9762"/>
    <n v="21.74"/>
    <n v="212225.87999999998"/>
    <n v="4.74"/>
    <n v="18.3"/>
    <n v="178644.6"/>
    <x v="0"/>
  </r>
  <r>
    <n v="2016"/>
    <s v="BIT"/>
    <s v="Coal"/>
    <n v="35097"/>
    <n v="23.05"/>
    <n v="808985.85"/>
    <n v="2.91"/>
    <n v="8"/>
    <n v="280776"/>
    <x v="0"/>
  </r>
  <r>
    <n v="2016"/>
    <s v="BIT"/>
    <s v="Coal"/>
    <n v="12984"/>
    <n v="23.63"/>
    <n v="306811.92"/>
    <n v="2.65"/>
    <n v="7.9"/>
    <n v="102573.6"/>
    <x v="0"/>
  </r>
  <r>
    <n v="2016"/>
    <s v="BIT"/>
    <s v="Coal"/>
    <n v="11307"/>
    <n v="23.38"/>
    <n v="264357.65999999997"/>
    <n v="2.5099999999999998"/>
    <n v="8.4"/>
    <n v="94978.8"/>
    <x v="0"/>
  </r>
  <r>
    <n v="2016"/>
    <s v="BIT"/>
    <s v="Coal"/>
    <n v="3139"/>
    <n v="23.6"/>
    <n v="74080.400000000009"/>
    <n v="2.57"/>
    <n v="7.9"/>
    <n v="24798.100000000002"/>
    <x v="0"/>
  </r>
  <r>
    <n v="2016"/>
    <s v="BIT"/>
    <s v="Coal"/>
    <n v="6439"/>
    <n v="23.87"/>
    <n v="153698.93"/>
    <n v="2.65"/>
    <n v="7.9"/>
    <n v="50868.100000000006"/>
    <x v="0"/>
  </r>
  <r>
    <n v="2016"/>
    <s v="BIT"/>
    <s v="Coal"/>
    <n v="49304"/>
    <n v="22.93"/>
    <n v="1130540.72"/>
    <n v="3.6"/>
    <n v="14.6"/>
    <n v="719838.4"/>
    <x v="0"/>
  </r>
  <r>
    <n v="2016"/>
    <s v="BIT"/>
    <s v="Coal"/>
    <n v="3106"/>
    <n v="23.14"/>
    <n v="71872.84"/>
    <n v="1.84"/>
    <n v="10.199999999999999"/>
    <n v="31681.199999999997"/>
    <x v="0"/>
  </r>
  <r>
    <n v="2016"/>
    <s v="BIT"/>
    <s v="Coal"/>
    <n v="16047"/>
    <n v="23.04"/>
    <n v="369722.88"/>
    <n v="2.94"/>
    <n v="8.1"/>
    <n v="129980.7"/>
    <x v="0"/>
  </r>
  <r>
    <n v="2016"/>
    <s v="BIT"/>
    <s v="Coal"/>
    <n v="10061"/>
    <n v="25.1"/>
    <n v="252531.1"/>
    <n v="2.87"/>
    <n v="9"/>
    <n v="90549"/>
    <x v="0"/>
  </r>
  <r>
    <n v="2016"/>
    <s v="BIT"/>
    <s v="Coal"/>
    <n v="12726"/>
    <n v="23.925999999999998"/>
    <n v="304482.27599999995"/>
    <n v="2.63"/>
    <n v="7.6"/>
    <n v="96717.599999999991"/>
    <x v="0"/>
  </r>
  <r>
    <n v="2016"/>
    <s v="BIT"/>
    <s v="Coal"/>
    <n v="58268"/>
    <n v="26.006"/>
    <n v="1515317.608"/>
    <n v="2.14"/>
    <n v="7.4"/>
    <n v="431183.2"/>
    <x v="0"/>
  </r>
  <r>
    <n v="2016"/>
    <s v="BIT"/>
    <s v="Coal"/>
    <n v="50550"/>
    <n v="23.771999999999998"/>
    <n v="1201674.5999999999"/>
    <n v="2.57"/>
    <n v="7.8"/>
    <n v="394290"/>
    <x v="0"/>
  </r>
  <r>
    <n v="2016"/>
    <s v="SUB"/>
    <s v="Coal"/>
    <n v="49291"/>
    <n v="16.79"/>
    <n v="827595.89"/>
    <n v="0.28999999999999998"/>
    <n v="5"/>
    <n v="246455"/>
    <x v="0"/>
  </r>
  <r>
    <n v="2016"/>
    <s v="SUB"/>
    <s v="Coal"/>
    <n v="62735"/>
    <n v="16.98"/>
    <n v="1065240.3"/>
    <n v="0.44"/>
    <n v="5"/>
    <n v="313675"/>
    <x v="0"/>
  </r>
  <r>
    <n v="2016"/>
    <s v="SUB"/>
    <s v="Coal"/>
    <n v="16497"/>
    <n v="16.73"/>
    <n v="275994.81"/>
    <n v="0.33"/>
    <n v="5.5"/>
    <n v="90733.5"/>
    <x v="0"/>
  </r>
  <r>
    <n v="2016"/>
    <s v="SUB"/>
    <s v="Coal"/>
    <n v="65800"/>
    <n v="16.73"/>
    <n v="1100834"/>
    <n v="0.33"/>
    <n v="5.5"/>
    <n v="361900"/>
    <x v="0"/>
  </r>
  <r>
    <n v="2016"/>
    <s v="SUB"/>
    <s v="Coal"/>
    <n v="39633"/>
    <n v="16.73"/>
    <n v="663060.09"/>
    <n v="0.31"/>
    <n v="6.2"/>
    <n v="245724.6"/>
    <x v="0"/>
  </r>
  <r>
    <n v="2016"/>
    <s v="SUB"/>
    <s v="Coal"/>
    <n v="32247"/>
    <n v="17.62"/>
    <n v="568192.14"/>
    <n v="0.25"/>
    <n v="5.9"/>
    <n v="190257.30000000002"/>
    <x v="0"/>
  </r>
  <r>
    <n v="2016"/>
    <s v="SUB"/>
    <s v="Coal"/>
    <n v="16313"/>
    <n v="16.68"/>
    <n v="272100.83999999997"/>
    <n v="0.28999999999999998"/>
    <n v="5.2"/>
    <n v="84827.6"/>
    <x v="0"/>
  </r>
  <r>
    <n v="2016"/>
    <s v="SUB"/>
    <s v="Coal"/>
    <n v="81904"/>
    <n v="17.850000000000001"/>
    <n v="1461986.4000000001"/>
    <n v="0.22"/>
    <n v="5.3"/>
    <n v="434091.2"/>
    <x v="0"/>
  </r>
  <r>
    <n v="2016"/>
    <s v="SUB"/>
    <s v="Coal"/>
    <n v="65526"/>
    <n v="17.12"/>
    <n v="1121805.1200000001"/>
    <n v="0.26"/>
    <n v="4.4000000000000004"/>
    <n v="288314.40000000002"/>
    <x v="0"/>
  </r>
  <r>
    <n v="2016"/>
    <s v="SUB"/>
    <s v="Coal"/>
    <n v="65356"/>
    <n v="17.579999999999998"/>
    <n v="1148958.48"/>
    <n v="0.2"/>
    <n v="4.3"/>
    <n v="281030.8"/>
    <x v="0"/>
  </r>
  <r>
    <n v="2016"/>
    <s v="SUB"/>
    <s v="Coal"/>
    <n v="65345"/>
    <n v="16.77"/>
    <n v="1095835.6499999999"/>
    <n v="0.28000000000000003"/>
    <n v="6"/>
    <n v="392070"/>
    <x v="0"/>
  </r>
  <r>
    <n v="2016"/>
    <s v="SUB"/>
    <s v="Coal"/>
    <n v="48770"/>
    <n v="18.07"/>
    <n v="881273.9"/>
    <n v="0.23"/>
    <n v="4.9000000000000004"/>
    <n v="238973.00000000003"/>
    <x v="0"/>
  </r>
  <r>
    <n v="2016"/>
    <s v="SUB"/>
    <s v="Coal"/>
    <n v="32784"/>
    <n v="17.18"/>
    <n v="563229.12"/>
    <n v="0.25"/>
    <n v="4.3"/>
    <n v="140971.19999999998"/>
    <x v="0"/>
  </r>
  <r>
    <n v="2016"/>
    <s v="SUB"/>
    <s v="Coal"/>
    <n v="32614"/>
    <n v="16.8"/>
    <n v="547915.20000000007"/>
    <n v="0.39"/>
    <n v="5.9"/>
    <n v="192422.6"/>
    <x v="0"/>
  </r>
  <r>
    <n v="2016"/>
    <s v="SUB"/>
    <s v="Coal"/>
    <n v="16483"/>
    <n v="17.62"/>
    <n v="290430.46000000002"/>
    <n v="0.2"/>
    <n v="4.3"/>
    <n v="70876.899999999994"/>
    <x v="0"/>
  </r>
  <r>
    <n v="2016"/>
    <s v="SUB"/>
    <s v="Coal"/>
    <n v="299026"/>
    <n v="17.036000000000001"/>
    <n v="5094206.9360000007"/>
    <n v="0.4"/>
    <n v="5"/>
    <n v="1495130"/>
    <x v="0"/>
  </r>
  <r>
    <n v="2016"/>
    <s v="BIT"/>
    <s v="Coal"/>
    <n v="3217"/>
    <n v="22.456"/>
    <n v="72240.952000000005"/>
    <n v="2.96"/>
    <n v="9.5"/>
    <n v="30561.5"/>
    <x v="0"/>
  </r>
  <r>
    <n v="2016"/>
    <s v="BIT"/>
    <s v="Coal"/>
    <n v="14328"/>
    <n v="22.234000000000002"/>
    <n v="318568.75200000004"/>
    <n v="3.35"/>
    <n v="11.6"/>
    <n v="166204.79999999999"/>
    <x v="0"/>
  </r>
  <r>
    <n v="2016"/>
    <s v="SUB"/>
    <s v="Coal"/>
    <n v="70748"/>
    <n v="18.042999999999999"/>
    <n v="1276506.1639999999"/>
    <n v="0.23"/>
    <n v="5.2"/>
    <n v="367889.60000000003"/>
    <x v="0"/>
  </r>
  <r>
    <n v="2016"/>
    <s v="BIT"/>
    <s v="Coal"/>
    <n v="10013"/>
    <n v="24.431999999999999"/>
    <n v="244637.61599999998"/>
    <n v="3.56"/>
    <n v="9"/>
    <n v="90117"/>
    <x v="0"/>
  </r>
  <r>
    <n v="2016"/>
    <s v="BIT"/>
    <s v="Coal"/>
    <n v="38270"/>
    <n v="22.459"/>
    <n v="859505.92999999993"/>
    <n v="3.33"/>
    <n v="10.5"/>
    <n v="401835"/>
    <x v="0"/>
  </r>
  <r>
    <n v="2016"/>
    <s v="BIT"/>
    <s v="Coal"/>
    <n v="4887"/>
    <n v="20.036999999999999"/>
    <n v="97920.818999999989"/>
    <n v="0.74"/>
    <n v="26.1"/>
    <n v="127550.70000000001"/>
    <x v="0"/>
  </r>
  <r>
    <n v="2016"/>
    <s v="BIT"/>
    <s v="Coal"/>
    <n v="3264"/>
    <n v="20.181999999999999"/>
    <n v="65874.047999999995"/>
    <n v="1.02"/>
    <n v="22.2"/>
    <n v="72460.800000000003"/>
    <x v="0"/>
  </r>
  <r>
    <n v="2016"/>
    <s v="BIT"/>
    <s v="Coal"/>
    <n v="14592"/>
    <n v="23.690999999999999"/>
    <n v="345699.07199999999"/>
    <n v="2.58"/>
    <n v="8.3000000000000007"/>
    <n v="121113.60000000001"/>
    <x v="0"/>
  </r>
  <r>
    <n v="2016"/>
    <s v="BIT"/>
    <s v="Coal"/>
    <n v="35227"/>
    <n v="23.535"/>
    <n v="829067.44499999995"/>
    <n v="2.4700000000000002"/>
    <n v="8.8000000000000007"/>
    <n v="309997.60000000003"/>
    <x v="0"/>
  </r>
  <r>
    <n v="2016"/>
    <s v="BIT"/>
    <s v="Coal"/>
    <n v="77794"/>
    <n v="22.922000000000001"/>
    <n v="1783194.068"/>
    <n v="2.96"/>
    <n v="8.1"/>
    <n v="630131.4"/>
    <x v="0"/>
  </r>
  <r>
    <n v="2016"/>
    <s v="BIT"/>
    <s v="Coal"/>
    <n v="70269"/>
    <n v="23.033999999999999"/>
    <n v="1618576.1459999999"/>
    <n v="2.92"/>
    <n v="8"/>
    <n v="562152"/>
    <x v="0"/>
  </r>
  <r>
    <n v="2016"/>
    <s v="SUB"/>
    <s v="Coal"/>
    <n v="498393"/>
    <n v="16.803999999999998"/>
    <n v="8374995.9719999991"/>
    <n v="0.72"/>
    <n v="10.9"/>
    <n v="5432483.7000000002"/>
    <x v="0"/>
  </r>
  <r>
    <n v="2016"/>
    <s v="SUB"/>
    <s v="Coal"/>
    <n v="134280"/>
    <n v="17.538"/>
    <n v="2355002.64"/>
    <n v="0.63"/>
    <n v="8.5"/>
    <n v="1141380"/>
    <x v="0"/>
  </r>
  <r>
    <n v="2016"/>
    <s v="SUB"/>
    <s v="Coal"/>
    <n v="17128"/>
    <n v="16.617999999999999"/>
    <n v="284633.10399999999"/>
    <n v="0.33"/>
    <n v="5.9"/>
    <n v="101055.20000000001"/>
    <x v="0"/>
  </r>
  <r>
    <n v="2016"/>
    <s v="SUB"/>
    <s v="Coal"/>
    <n v="102588"/>
    <n v="16.632999999999999"/>
    <n v="1706346.2039999999"/>
    <n v="0.28999999999999998"/>
    <n v="6.1"/>
    <n v="625786.79999999993"/>
    <x v="0"/>
  </r>
  <r>
    <n v="2016"/>
    <s v="SUB"/>
    <s v="Coal"/>
    <n v="137072"/>
    <n v="17.157"/>
    <n v="2351744.304"/>
    <n v="0.25"/>
    <n v="4.4000000000000004"/>
    <n v="603116.80000000005"/>
    <x v="0"/>
  </r>
  <r>
    <n v="2016"/>
    <s v="SUB"/>
    <s v="Coal"/>
    <n v="68436"/>
    <n v="17.16"/>
    <n v="1174361.76"/>
    <n v="0.24"/>
    <n v="4.5999999999999996"/>
    <n v="314805.59999999998"/>
    <x v="0"/>
  </r>
  <r>
    <n v="2016"/>
    <s v="BIT"/>
    <s v="Coal"/>
    <n v="15347"/>
    <n v="25.888000000000002"/>
    <n v="397303.136"/>
    <n v="2.59"/>
    <n v="7.8"/>
    <n v="119706.59999999999"/>
    <x v="0"/>
  </r>
  <r>
    <n v="2016"/>
    <s v="SUB"/>
    <s v="Coal"/>
    <n v="46805"/>
    <n v="18.058"/>
    <n v="845204.69"/>
    <n v="0.23"/>
    <n v="4.7"/>
    <n v="219983.5"/>
    <x v="0"/>
  </r>
  <r>
    <n v="2016"/>
    <s v="SUB"/>
    <s v="Coal"/>
    <n v="43878"/>
    <n v="17.702000000000002"/>
    <n v="776728.35600000003"/>
    <n v="0.2"/>
    <n v="4.2"/>
    <n v="184287.6"/>
    <x v="0"/>
  </r>
  <r>
    <n v="2016"/>
    <s v="BIT"/>
    <s v="Coal"/>
    <n v="74842"/>
    <n v="22.015999999999998"/>
    <n v="1647721.4719999998"/>
    <n v="2.71"/>
    <n v="8.6999999999999993"/>
    <n v="651125.39999999991"/>
    <x v="0"/>
  </r>
  <r>
    <n v="2016"/>
    <s v="BIT"/>
    <s v="Coal"/>
    <n v="14106"/>
    <n v="26.134"/>
    <n v="368646.20400000003"/>
    <n v="2.61"/>
    <n v="7.5"/>
    <n v="105795"/>
    <x v="0"/>
  </r>
  <r>
    <n v="2016"/>
    <s v="SUB"/>
    <s v="Coal"/>
    <n v="43440"/>
    <n v="17.149999999999999"/>
    <n v="744995.99999999988"/>
    <n v="0.55000000000000004"/>
    <n v="9.3000000000000007"/>
    <n v="403992.00000000006"/>
    <x v="0"/>
  </r>
  <r>
    <n v="2016"/>
    <s v="SUB"/>
    <s v="Coal"/>
    <n v="101287"/>
    <n v="17.22"/>
    <n v="1744162.14"/>
    <n v="0.55000000000000004"/>
    <n v="9.3000000000000007"/>
    <n v="941969.10000000009"/>
    <x v="0"/>
  </r>
  <r>
    <n v="2016"/>
    <s v="SUB"/>
    <s v="Coal"/>
    <n v="57709"/>
    <n v="18.07"/>
    <n v="1042801.63"/>
    <n v="0.22"/>
    <n v="4.8"/>
    <n v="277003.2"/>
    <x v="0"/>
  </r>
  <r>
    <n v="2016"/>
    <s v="SUB"/>
    <s v="Coal"/>
    <n v="130093"/>
    <n v="17.079999999999998"/>
    <n v="2221988.44"/>
    <n v="0.49"/>
    <n v="9.4"/>
    <n v="1222874.2"/>
    <x v="0"/>
  </r>
  <r>
    <n v="2016"/>
    <s v="SUB"/>
    <s v="Coal"/>
    <n v="118596"/>
    <n v="17.96"/>
    <n v="2129984.16"/>
    <n v="0.23"/>
    <n v="5.0999999999999996"/>
    <n v="604839.6"/>
    <x v="0"/>
  </r>
  <r>
    <n v="2016"/>
    <s v="SUB"/>
    <s v="Coal"/>
    <n v="59206"/>
    <n v="17.96"/>
    <n v="1063339.76"/>
    <n v="0.23"/>
    <n v="4.7"/>
    <n v="278268.2"/>
    <x v="0"/>
  </r>
  <r>
    <n v="2016"/>
    <s v="SUB"/>
    <s v="Coal"/>
    <n v="14671"/>
    <n v="18.04"/>
    <n v="264664.83999999997"/>
    <n v="0.33"/>
    <n v="5.0999999999999996"/>
    <n v="74822.099999999991"/>
    <x v="0"/>
  </r>
  <r>
    <n v="2016"/>
    <s v="SUB"/>
    <s v="Coal"/>
    <n v="129940"/>
    <n v="17.059999999999999"/>
    <n v="2216776.4"/>
    <n v="0.56000000000000005"/>
    <n v="9.6"/>
    <n v="1247424"/>
    <x v="0"/>
  </r>
  <r>
    <n v="2016"/>
    <s v="BIT"/>
    <s v="Coal"/>
    <n v="1518"/>
    <n v="22.5"/>
    <n v="34155"/>
    <n v="2.64"/>
    <n v="17"/>
    <n v="25806"/>
    <x v="0"/>
  </r>
  <r>
    <n v="2016"/>
    <s v="BIT"/>
    <s v="Coal"/>
    <n v="9212"/>
    <n v="26.01"/>
    <n v="239604.12000000002"/>
    <n v="2.96"/>
    <n v="7.9"/>
    <n v="72774.8"/>
    <x v="0"/>
  </r>
  <r>
    <n v="2016"/>
    <s v="BIT"/>
    <s v="Coal"/>
    <n v="63307"/>
    <n v="25.22"/>
    <n v="1596602.54"/>
    <n v="4.1900000000000004"/>
    <n v="9.5"/>
    <n v="601416.5"/>
    <x v="0"/>
  </r>
  <r>
    <n v="2016"/>
    <s v="SUB"/>
    <s v="Coal"/>
    <n v="194903"/>
    <n v="16.760000000000002"/>
    <n v="3266574.2800000003"/>
    <n v="0.31"/>
    <n v="5.8"/>
    <n v="1130437.3999999999"/>
    <x v="0"/>
  </r>
  <r>
    <n v="2016"/>
    <s v="SUB"/>
    <s v="Coal"/>
    <n v="17034"/>
    <n v="16.88"/>
    <n v="287533.92"/>
    <n v="0.35"/>
    <n v="5.3"/>
    <n v="90280.2"/>
    <x v="0"/>
  </r>
  <r>
    <n v="2016"/>
    <s v="SUB"/>
    <s v="Coal"/>
    <n v="70689"/>
    <n v="17.064"/>
    <n v="1206237.0959999999"/>
    <n v="0.46"/>
    <n v="5.3"/>
    <n v="374651.7"/>
    <x v="0"/>
  </r>
  <r>
    <n v="2016"/>
    <s v="SUB"/>
    <s v="Coal"/>
    <n v="28405"/>
    <n v="16.303999999999998"/>
    <n v="463115.11999999994"/>
    <n v="0.23"/>
    <n v="5.2"/>
    <n v="147706"/>
    <x v="0"/>
  </r>
  <r>
    <n v="2016"/>
    <s v="SUB"/>
    <s v="Coal"/>
    <n v="155487"/>
    <n v="16.047999999999998"/>
    <n v="2495255.3759999997"/>
    <n v="0.46"/>
    <n v="6.3"/>
    <n v="979568.1"/>
    <x v="0"/>
  </r>
  <r>
    <n v="2016"/>
    <s v="BIT"/>
    <s v="Coal"/>
    <n v="112302"/>
    <n v="23.064"/>
    <n v="2590133.3280000002"/>
    <n v="1.4"/>
    <n v="6.3"/>
    <n v="707502.6"/>
    <x v="0"/>
  </r>
  <r>
    <n v="2016"/>
    <s v="BIT"/>
    <s v="Coal"/>
    <n v="164333"/>
    <n v="22.92"/>
    <n v="3766512.3600000003"/>
    <n v="3.54"/>
    <n v="8.1999999999999993"/>
    <n v="1347530.5999999999"/>
    <x v="0"/>
  </r>
  <r>
    <n v="2016"/>
    <s v="BIT"/>
    <s v="Coal"/>
    <n v="164807"/>
    <n v="22.366"/>
    <n v="3686073.3619999997"/>
    <n v="2.33"/>
    <n v="8.4"/>
    <n v="1384378.8"/>
    <x v="0"/>
  </r>
  <r>
    <n v="2016"/>
    <s v="BIT"/>
    <s v="Coal"/>
    <n v="46960"/>
    <n v="22.826000000000001"/>
    <n v="1071908.96"/>
    <n v="3.6"/>
    <n v="8.6"/>
    <n v="403856"/>
    <x v="0"/>
  </r>
  <r>
    <n v="2016"/>
    <s v="BIT"/>
    <s v="Coal"/>
    <n v="27907"/>
    <n v="22.294"/>
    <n v="622158.65800000005"/>
    <n v="2.94"/>
    <n v="8.9"/>
    <n v="248372.30000000002"/>
    <x v="0"/>
  </r>
  <r>
    <n v="2016"/>
    <s v="BIT"/>
    <s v="Coal"/>
    <n v="53144"/>
    <n v="22.651"/>
    <n v="1203764.7439999999"/>
    <n v="3.4"/>
    <n v="9.4"/>
    <n v="499553.60000000003"/>
    <x v="0"/>
  </r>
  <r>
    <n v="2016"/>
    <s v="SUB"/>
    <s v="Coal"/>
    <n v="15675"/>
    <n v="17.312000000000001"/>
    <n v="271365.60000000003"/>
    <n v="0.26"/>
    <n v="4.07"/>
    <n v="63797.250000000007"/>
    <x v="0"/>
  </r>
  <r>
    <n v="2016"/>
    <s v="SUB"/>
    <s v="Coal"/>
    <n v="61320"/>
    <n v="17.367999999999999"/>
    <n v="1065005.76"/>
    <n v="0.2"/>
    <n v="4.5"/>
    <n v="275940"/>
    <x v="0"/>
  </r>
  <r>
    <n v="2016"/>
    <s v="SUB"/>
    <s v="Coal"/>
    <n v="15083"/>
    <n v="17.405999999999999"/>
    <n v="262534.69799999997"/>
    <n v="0.25"/>
    <n v="3.91"/>
    <n v="58974.53"/>
    <x v="0"/>
  </r>
  <r>
    <n v="2016"/>
    <s v="LIG"/>
    <s v="Coal"/>
    <n v="375633"/>
    <n v="13.86"/>
    <n v="5206273.38"/>
    <n v="0.6"/>
    <n v="11"/>
    <n v="4131963"/>
    <x v="1"/>
  </r>
  <r>
    <n v="2016"/>
    <s v="SUB"/>
    <s v="Coal"/>
    <n v="105036"/>
    <n v="16.75"/>
    <n v="1759353"/>
    <n v="0.4"/>
    <n v="5.4"/>
    <n v="567194.4"/>
    <x v="0"/>
  </r>
  <r>
    <n v="2016"/>
    <s v="SUB"/>
    <s v="Coal"/>
    <n v="396142"/>
    <n v="17.12"/>
    <n v="6781951.04"/>
    <n v="0.24"/>
    <n v="4.8"/>
    <n v="1901481.5999999999"/>
    <x v="0"/>
  </r>
  <r>
    <n v="2016"/>
    <s v="BIT"/>
    <s v="Coal"/>
    <n v="65595"/>
    <n v="23.988"/>
    <n v="1573492.8599999999"/>
    <n v="0.96"/>
    <n v="10.3"/>
    <n v="675628.5"/>
    <x v="0"/>
  </r>
  <r>
    <n v="2016"/>
    <s v="BIT"/>
    <s v="Coal"/>
    <n v="256101"/>
    <n v="22.076000000000001"/>
    <n v="5653685.676"/>
    <n v="0.5"/>
    <n v="11.8"/>
    <n v="3021991.8000000003"/>
    <x v="0"/>
  </r>
  <r>
    <n v="2016"/>
    <s v="BIT"/>
    <s v="Coal"/>
    <n v="27068"/>
    <n v="24.248000000000001"/>
    <n v="656344.86400000006"/>
    <n v="0.81"/>
    <n v="12.26"/>
    <n v="331853.68"/>
    <x v="0"/>
  </r>
  <r>
    <n v="2016"/>
    <s v="BIT"/>
    <s v="Coal"/>
    <n v="17360"/>
    <n v="24.094000000000001"/>
    <n v="418271.84"/>
    <n v="0.9"/>
    <n v="10"/>
    <n v="173600"/>
    <x v="0"/>
  </r>
  <r>
    <n v="2016"/>
    <s v="BIT"/>
    <s v="Coal"/>
    <n v="9788"/>
    <n v="23.975999999999999"/>
    <n v="234677.08799999999"/>
    <n v="0.96"/>
    <n v="9.93"/>
    <n v="97194.84"/>
    <x v="0"/>
  </r>
  <r>
    <n v="2016"/>
    <s v="BIT"/>
    <s v="Coal"/>
    <n v="1565"/>
    <n v="24.244"/>
    <n v="37941.86"/>
    <n v="0.87"/>
    <n v="12.41"/>
    <n v="19421.650000000001"/>
    <x v="0"/>
  </r>
  <r>
    <n v="2016"/>
    <s v="SUB"/>
    <s v="Coal"/>
    <n v="48654"/>
    <n v="16.7"/>
    <n v="812521.79999999993"/>
    <n v="0.28000000000000003"/>
    <n v="5.8"/>
    <n v="282193.2"/>
    <x v="0"/>
  </r>
  <r>
    <n v="2016"/>
    <s v="SUB"/>
    <s v="Coal"/>
    <n v="48664"/>
    <n v="16.73"/>
    <n v="814148.72"/>
    <n v="0.31"/>
    <n v="5.7"/>
    <n v="277384.8"/>
    <x v="0"/>
  </r>
  <r>
    <n v="2016"/>
    <s v="SUB"/>
    <s v="Coal"/>
    <n v="65073"/>
    <n v="16.920000000000002"/>
    <n v="1101035.1600000001"/>
    <n v="0.36"/>
    <n v="5.4"/>
    <n v="351394.2"/>
    <x v="0"/>
  </r>
  <r>
    <n v="2016"/>
    <s v="SUB"/>
    <s v="Coal"/>
    <n v="65814"/>
    <n v="17.420000000000002"/>
    <n v="1146479.8800000001"/>
    <n v="0.19"/>
    <n v="4.4000000000000004"/>
    <n v="289581.60000000003"/>
    <x v="0"/>
  </r>
  <r>
    <n v="2016"/>
    <s v="SUB"/>
    <s v="Coal"/>
    <n v="32894"/>
    <n v="18.059999999999999"/>
    <n v="594065.64"/>
    <n v="0.27"/>
    <n v="5.4"/>
    <n v="177627.6"/>
    <x v="0"/>
  </r>
  <r>
    <n v="2016"/>
    <s v="SUB"/>
    <s v="Coal"/>
    <n v="16583"/>
    <n v="17.63"/>
    <n v="292358.28999999998"/>
    <n v="0.22"/>
    <n v="5.8"/>
    <n v="96181.4"/>
    <x v="0"/>
  </r>
  <r>
    <n v="2016"/>
    <s v="SUB"/>
    <s v="Coal"/>
    <n v="14620"/>
    <n v="16.667999999999999"/>
    <n v="243686.16"/>
    <n v="0.38"/>
    <n v="5.9"/>
    <n v="86258"/>
    <x v="0"/>
  </r>
  <r>
    <n v="2016"/>
    <s v="SUB"/>
    <s v="Coal"/>
    <n v="14619"/>
    <n v="16.423999999999999"/>
    <n v="240102.45600000001"/>
    <n v="0.3"/>
    <n v="5.5"/>
    <n v="80404.5"/>
    <x v="0"/>
  </r>
  <r>
    <n v="2016"/>
    <s v="SUB"/>
    <s v="Coal"/>
    <n v="14609"/>
    <n v="16.648"/>
    <n v="243210.63199999998"/>
    <n v="0.28000000000000003"/>
    <n v="5.4"/>
    <n v="78888.600000000006"/>
    <x v="0"/>
  </r>
  <r>
    <n v="2016"/>
    <s v="SUB"/>
    <s v="Coal"/>
    <n v="58550"/>
    <n v="16.838000000000001"/>
    <n v="985864.9"/>
    <n v="0.31"/>
    <n v="6.3"/>
    <n v="368865"/>
    <x v="0"/>
  </r>
  <r>
    <n v="2016"/>
    <s v="SUB"/>
    <s v="Coal"/>
    <n v="58319"/>
    <n v="16.986999999999998"/>
    <n v="990664.85299999989"/>
    <n v="0.46"/>
    <n v="5.5"/>
    <n v="320754.5"/>
    <x v="0"/>
  </r>
  <r>
    <n v="2016"/>
    <s v="SUB"/>
    <s v="Coal"/>
    <n v="43955"/>
    <n v="16.835000000000001"/>
    <n v="739982.42500000005"/>
    <n v="0.28000000000000003"/>
    <n v="5.2"/>
    <n v="228566"/>
    <x v="0"/>
  </r>
  <r>
    <n v="2016"/>
    <s v="SUB"/>
    <s v="Coal"/>
    <n v="43925"/>
    <n v="16.779"/>
    <n v="737017.57499999995"/>
    <n v="0.32"/>
    <n v="5.0999999999999996"/>
    <n v="224017.49999999997"/>
    <x v="0"/>
  </r>
  <r>
    <n v="2016"/>
    <s v="LIG"/>
    <s v="Coal"/>
    <n v="194150"/>
    <n v="13.69"/>
    <n v="2657913.5"/>
    <n v="0.9"/>
    <n v="16"/>
    <n v="3106400"/>
    <x v="1"/>
  </r>
  <r>
    <n v="2016"/>
    <s v="SUB"/>
    <s v="Coal"/>
    <n v="18306"/>
    <n v="17.324000000000002"/>
    <n v="317133.14400000003"/>
    <n v="0.2"/>
    <n v="4.5"/>
    <n v="82377"/>
    <x v="0"/>
  </r>
  <r>
    <n v="2016"/>
    <s v="SUB"/>
    <s v="Coal"/>
    <n v="18109"/>
    <n v="16.923999999999999"/>
    <n v="306476.71600000001"/>
    <n v="0.31"/>
    <n v="6.4"/>
    <n v="115897.60000000001"/>
    <x v="0"/>
  </r>
  <r>
    <n v="2016"/>
    <s v="LIG"/>
    <s v="Coal"/>
    <n v="204116"/>
    <n v="10.47"/>
    <n v="2137094.52"/>
    <n v="2.4"/>
    <n v="27.2"/>
    <n v="5551955.2000000002"/>
    <x v="1"/>
  </r>
  <r>
    <n v="2016"/>
    <s v="BIT"/>
    <s v="Coal"/>
    <n v="56747"/>
    <n v="22.41"/>
    <n v="1271700.27"/>
    <n v="3.29"/>
    <n v="9.3000000000000007"/>
    <n v="527747.10000000009"/>
    <x v="0"/>
  </r>
  <r>
    <n v="2016"/>
    <s v="SUB"/>
    <s v="Coal"/>
    <n v="142090"/>
    <n v="17.84"/>
    <n v="2534885.6"/>
    <n v="0.24"/>
    <n v="4.8"/>
    <n v="682032"/>
    <x v="0"/>
  </r>
  <r>
    <n v="2016"/>
    <s v="SUB"/>
    <s v="Coal"/>
    <n v="113961"/>
    <n v="17.777999999999999"/>
    <n v="2025998.6579999998"/>
    <n v="0.21"/>
    <n v="4.9000000000000004"/>
    <n v="558408.9"/>
    <x v="0"/>
  </r>
  <r>
    <n v="2016"/>
    <s v="SUB"/>
    <s v="Coal"/>
    <n v="259356"/>
    <n v="17.776"/>
    <n v="4610312.2560000001"/>
    <n v="0.22"/>
    <n v="5.4"/>
    <n v="1400522.4000000001"/>
    <x v="0"/>
  </r>
  <r>
    <n v="2016"/>
    <s v="SUB"/>
    <s v="Coal"/>
    <n v="105692"/>
    <n v="17.091999999999999"/>
    <n v="1806487.6639999999"/>
    <n v="0.24"/>
    <n v="4.7"/>
    <n v="496752.4"/>
    <x v="0"/>
  </r>
  <r>
    <n v="2016"/>
    <s v="SUB"/>
    <s v="Coal"/>
    <n v="75985"/>
    <n v="18.042000000000002"/>
    <n v="1370921.37"/>
    <n v="0.24"/>
    <n v="4.8"/>
    <n v="364728"/>
    <x v="0"/>
  </r>
  <r>
    <n v="2016"/>
    <s v="SUB"/>
    <s v="Coal"/>
    <n v="15118"/>
    <n v="17.648"/>
    <n v="266802.46399999998"/>
    <n v="0.24"/>
    <n v="5.0999999999999996"/>
    <n v="77101.799999999988"/>
    <x v="0"/>
  </r>
  <r>
    <n v="2016"/>
    <s v="SUB"/>
    <s v="Coal"/>
    <n v="227091"/>
    <n v="16.102"/>
    <n v="3656619.2820000001"/>
    <n v="0.36"/>
    <n v="4.8"/>
    <n v="1090036.8"/>
    <x v="0"/>
  </r>
  <r>
    <n v="2016"/>
    <s v="BIT"/>
    <s v="Coal"/>
    <n v="154564"/>
    <n v="22.99"/>
    <n v="3553426.36"/>
    <n v="3.29"/>
    <n v="8.4"/>
    <n v="1298337.6000000001"/>
    <x v="0"/>
  </r>
  <r>
    <n v="2016"/>
    <s v="BIT"/>
    <s v="Coal"/>
    <n v="204625"/>
    <n v="22.22"/>
    <n v="4546767.5"/>
    <n v="3.12"/>
    <n v="9.4"/>
    <n v="1923475"/>
    <x v="0"/>
  </r>
  <r>
    <n v="2016"/>
    <s v="SUB"/>
    <s v="Coal"/>
    <n v="14104"/>
    <n v="16.989999999999998"/>
    <n v="239626.96"/>
    <n v="0.4"/>
    <n v="5.0999999999999996"/>
    <n v="71930.399999999994"/>
    <x v="0"/>
  </r>
  <r>
    <n v="2016"/>
    <s v="BIT"/>
    <s v="Coal"/>
    <n v="12816"/>
    <n v="26.22"/>
    <n v="336035.51999999996"/>
    <n v="1.63"/>
    <n v="8.5"/>
    <n v="108936"/>
    <x v="0"/>
  </r>
  <r>
    <n v="2016"/>
    <s v="BIT"/>
    <s v="Coal"/>
    <n v="10630"/>
    <n v="25.48"/>
    <n v="270852.40000000002"/>
    <n v="0.62"/>
    <n v="12.4"/>
    <n v="131812"/>
    <x v="0"/>
  </r>
  <r>
    <n v="2016"/>
    <s v="SUB"/>
    <s v="Coal"/>
    <n v="46021"/>
    <n v="17.545999999999999"/>
    <n v="807484.46600000001"/>
    <n v="0.19"/>
    <n v="4.7"/>
    <n v="216298.7"/>
    <x v="0"/>
  </r>
  <r>
    <n v="2016"/>
    <s v="SUB"/>
    <s v="Coal"/>
    <n v="30719"/>
    <n v="16.760000000000002"/>
    <n v="514850.44000000006"/>
    <n v="0.36"/>
    <n v="5.3"/>
    <n v="162810.69999999998"/>
    <x v="0"/>
  </r>
  <r>
    <n v="2016"/>
    <s v="SUB"/>
    <s v="Coal"/>
    <n v="29900"/>
    <n v="17.326000000000001"/>
    <n v="518047.4"/>
    <n v="0.24"/>
    <n v="4.0999999999999996"/>
    <n v="122589.99999999999"/>
    <x v="0"/>
  </r>
  <r>
    <n v="2016"/>
    <s v="SUB"/>
    <s v="Coal"/>
    <n v="137765"/>
    <n v="17.995999999999999"/>
    <n v="2479218.94"/>
    <n v="0.23"/>
    <n v="4.7"/>
    <n v="647495.5"/>
    <x v="0"/>
  </r>
  <r>
    <n v="2016"/>
    <s v="SUB"/>
    <s v="Coal"/>
    <n v="15889"/>
    <n v="18.001999999999999"/>
    <n v="286033.77799999999"/>
    <n v="0.24"/>
    <n v="4.5999999999999996"/>
    <n v="73089.399999999994"/>
    <x v="0"/>
  </r>
  <r>
    <n v="2016"/>
    <s v="SUB"/>
    <s v="Coal"/>
    <n v="63153"/>
    <n v="16.931999999999999"/>
    <n v="1069306.5959999999"/>
    <n v="0.28999999999999998"/>
    <n v="4.8"/>
    <n v="303134.39999999997"/>
    <x v="0"/>
  </r>
  <r>
    <n v="2016"/>
    <s v="SUB"/>
    <s v="Coal"/>
    <n v="364995"/>
    <n v="16.884"/>
    <n v="6162575.5800000001"/>
    <n v="0.42"/>
    <n v="5"/>
    <n v="1824975"/>
    <x v="0"/>
  </r>
  <r>
    <n v="2016"/>
    <s v="SUB"/>
    <s v="Coal"/>
    <n v="349716"/>
    <n v="17.117999999999999"/>
    <n v="5986438.4879999999"/>
    <n v="0.28000000000000003"/>
    <n v="4.5999999999999996"/>
    <n v="1608693.5999999999"/>
    <x v="0"/>
  </r>
  <r>
    <n v="2016"/>
    <s v="BIT"/>
    <s v="Coal"/>
    <n v="51124"/>
    <n v="26.03"/>
    <n v="1330757.72"/>
    <n v="2.4700000000000002"/>
    <n v="7.5"/>
    <n v="383430"/>
    <x v="0"/>
  </r>
  <r>
    <n v="2016"/>
    <s v="BIT"/>
    <s v="Coal"/>
    <n v="21595"/>
    <n v="26.071999999999999"/>
    <n v="563024.84"/>
    <n v="3.21"/>
    <n v="7.82"/>
    <n v="168872.9"/>
    <x v="0"/>
  </r>
  <r>
    <n v="2016"/>
    <s v="BIT"/>
    <s v="Coal"/>
    <n v="28149"/>
    <n v="25.077999999999999"/>
    <n v="705920.62199999997"/>
    <n v="4.34"/>
    <n v="9.3699999999999992"/>
    <n v="263756.13"/>
    <x v="0"/>
  </r>
  <r>
    <n v="2016"/>
    <s v="BIT"/>
    <s v="Coal"/>
    <n v="60995"/>
    <n v="26.378"/>
    <n v="1608926.11"/>
    <n v="3.55"/>
    <n v="7.62"/>
    <n v="464781.9"/>
    <x v="0"/>
  </r>
  <r>
    <n v="2016"/>
    <s v="BIT"/>
    <s v="Coal"/>
    <n v="124143"/>
    <n v="25.001999999999999"/>
    <n v="3103823.2859999998"/>
    <n v="3.18"/>
    <n v="9.1199999999999992"/>
    <n v="1132184.1599999999"/>
    <x v="0"/>
  </r>
  <r>
    <n v="2016"/>
    <s v="BIT"/>
    <s v="Coal"/>
    <n v="105251"/>
    <n v="25.033999999999999"/>
    <n v="2634853.534"/>
    <n v="4.41"/>
    <n v="9.19"/>
    <n v="967256.69"/>
    <x v="0"/>
  </r>
  <r>
    <n v="2016"/>
    <s v="LIG"/>
    <s v="Coal"/>
    <n v="9296"/>
    <n v="14"/>
    <n v="130144"/>
    <n v="0.15"/>
    <n v="9.8000000000000007"/>
    <n v="91100.800000000003"/>
    <x v="1"/>
  </r>
  <r>
    <n v="2016"/>
    <s v="LIG"/>
    <s v="Coal"/>
    <n v="1706"/>
    <n v="15"/>
    <n v="25590"/>
    <n v="0.14000000000000001"/>
    <n v="6.1"/>
    <n v="10406.599999999999"/>
    <x v="1"/>
  </r>
  <r>
    <n v="2016"/>
    <s v="WC"/>
    <s v="Coal"/>
    <n v="5987"/>
    <n v="14"/>
    <n v="83818"/>
    <n v="0.15"/>
    <n v="9.8000000000000007"/>
    <n v="58672.600000000006"/>
    <x v="0"/>
  </r>
  <r>
    <n v="2016"/>
    <s v="WC"/>
    <s v="Coal"/>
    <n v="479"/>
    <n v="15"/>
    <n v="7185"/>
    <n v="0.14000000000000001"/>
    <n v="6.1"/>
    <n v="2921.8999999999996"/>
    <x v="0"/>
  </r>
  <r>
    <n v="2016"/>
    <s v="LIG"/>
    <s v="Coal"/>
    <n v="388213"/>
    <n v="13.452"/>
    <n v="5222241.2759999996"/>
    <n v="0.9"/>
    <n v="10.7"/>
    <n v="4153879.0999999996"/>
    <x v="1"/>
  </r>
  <r>
    <n v="2016"/>
    <s v="BIT"/>
    <s v="Coal"/>
    <n v="56700"/>
    <n v="23.776"/>
    <n v="1348099.2"/>
    <n v="1.03"/>
    <n v="11.1"/>
    <n v="629370"/>
    <x v="0"/>
  </r>
  <r>
    <n v="2016"/>
    <s v="BIT"/>
    <s v="Coal"/>
    <n v="34158"/>
    <n v="22.434000000000001"/>
    <n v="766300.57200000004"/>
    <n v="0.56000000000000005"/>
    <n v="13.1"/>
    <n v="447469.8"/>
    <x v="0"/>
  </r>
  <r>
    <n v="2016"/>
    <s v="BIT"/>
    <s v="Coal"/>
    <n v="36756"/>
    <n v="23.05"/>
    <n v="847225.8"/>
    <n v="0.39"/>
    <n v="6.8"/>
    <n v="249940.8"/>
    <x v="0"/>
  </r>
  <r>
    <n v="2016"/>
    <s v="BIT"/>
    <s v="Coal"/>
    <n v="68473"/>
    <n v="22.292999999999999"/>
    <n v="1526468.5889999999"/>
    <n v="0.56999999999999995"/>
    <n v="13.2"/>
    <n v="903843.6"/>
    <x v="0"/>
  </r>
  <r>
    <n v="2016"/>
    <s v="BIT"/>
    <s v="Coal"/>
    <n v="173904"/>
    <n v="21.341999999999999"/>
    <n v="3711459.1679999996"/>
    <n v="0.43"/>
    <n v="13.1"/>
    <n v="2278142.4"/>
    <x v="0"/>
  </r>
  <r>
    <n v="2016"/>
    <s v="SUB"/>
    <s v="Coal"/>
    <n v="25227"/>
    <n v="19.984999999999999"/>
    <n v="504161.59499999997"/>
    <n v="0.66"/>
    <n v="7.8"/>
    <n v="196770.6"/>
    <x v="0"/>
  </r>
  <r>
    <n v="2016"/>
    <s v="BIT"/>
    <s v="Coal"/>
    <n v="52120"/>
    <n v="24.27"/>
    <n v="1264952.3999999999"/>
    <n v="3.46"/>
    <n v="9.8000000000000007"/>
    <n v="510776.00000000006"/>
    <x v="0"/>
  </r>
  <r>
    <n v="2016"/>
    <s v="BIT"/>
    <s v="Coal"/>
    <n v="6598"/>
    <n v="22.73"/>
    <n v="149972.54"/>
    <n v="2.5"/>
    <n v="8.1"/>
    <n v="53443.799999999996"/>
    <x v="0"/>
  </r>
  <r>
    <n v="2016"/>
    <s v="BIT"/>
    <s v="Coal"/>
    <n v="26373"/>
    <n v="21.96"/>
    <n v="579151.08000000007"/>
    <n v="2.98"/>
    <n v="8.6999999999999993"/>
    <n v="229445.09999999998"/>
    <x v="0"/>
  </r>
  <r>
    <n v="2016"/>
    <s v="BIT"/>
    <s v="Coal"/>
    <n v="1652"/>
    <n v="24.45"/>
    <n v="40391.4"/>
    <n v="2.93"/>
    <n v="7.8"/>
    <n v="12885.6"/>
    <x v="0"/>
  </r>
  <r>
    <n v="2016"/>
    <s v="SUB"/>
    <s v="Coal"/>
    <n v="32797"/>
    <n v="18"/>
    <n v="590346"/>
    <n v="0.23"/>
    <n v="4.7"/>
    <n v="154145.9"/>
    <x v="0"/>
  </r>
  <r>
    <n v="2016"/>
    <s v="SUB"/>
    <s v="Coal"/>
    <n v="98189"/>
    <n v="17.940000000000001"/>
    <n v="1761510.6600000001"/>
    <n v="0.23"/>
    <n v="5.3"/>
    <n v="520401.7"/>
    <x v="0"/>
  </r>
  <r>
    <n v="2016"/>
    <s v="SUB"/>
    <s v="Coal"/>
    <n v="98848"/>
    <n v="16.649999999999999"/>
    <n v="1645819.2"/>
    <n v="0.28999999999999998"/>
    <n v="5.7"/>
    <n v="563433.6"/>
    <x v="0"/>
  </r>
  <r>
    <n v="2016"/>
    <s v="SUB"/>
    <s v="Coal"/>
    <n v="32642"/>
    <n v="17.489999999999998"/>
    <n v="570908.57999999996"/>
    <n v="0.18"/>
    <n v="4.4000000000000004"/>
    <n v="143624.80000000002"/>
    <x v="0"/>
  </r>
  <r>
    <n v="2016"/>
    <s v="SUB"/>
    <s v="Coal"/>
    <n v="64901"/>
    <n v="16.670000000000002"/>
    <n v="1081899.6700000002"/>
    <n v="0.32"/>
    <n v="5.6"/>
    <n v="363445.6"/>
    <x v="0"/>
  </r>
  <r>
    <n v="2016"/>
    <s v="LIG"/>
    <s v="Coal"/>
    <n v="603313"/>
    <n v="12.77"/>
    <n v="7704307.0099999998"/>
    <n v="1.2"/>
    <n v="19"/>
    <n v="11462947"/>
    <x v="1"/>
  </r>
  <r>
    <n v="2016"/>
    <s v="SUB"/>
    <s v="Coal"/>
    <n v="32653"/>
    <n v="18.021000000000001"/>
    <n v="588439.71299999999"/>
    <n v="0.25"/>
    <n v="4.7"/>
    <n v="153469.1"/>
    <x v="0"/>
  </r>
  <r>
    <n v="2016"/>
    <s v="SUB"/>
    <s v="Coal"/>
    <n v="32689"/>
    <n v="18.169"/>
    <n v="593926.44099999999"/>
    <n v="0.2"/>
    <n v="4.3"/>
    <n v="140562.69999999998"/>
    <x v="0"/>
  </r>
  <r>
    <n v="2016"/>
    <s v="SUB"/>
    <s v="Coal"/>
    <n v="32886"/>
    <n v="17.920000000000002"/>
    <n v="589317.12000000011"/>
    <n v="0.26"/>
    <n v="5.6"/>
    <n v="184161.59999999998"/>
    <x v="0"/>
  </r>
  <r>
    <n v="2016"/>
    <s v="SUB"/>
    <s v="Coal"/>
    <n v="16343"/>
    <n v="17.372"/>
    <n v="283910.59600000002"/>
    <n v="0.19"/>
    <n v="4.2"/>
    <n v="68640.600000000006"/>
    <x v="0"/>
  </r>
  <r>
    <n v="2016"/>
    <s v="SUB"/>
    <s v="Coal"/>
    <n v="15984"/>
    <n v="17.170000000000002"/>
    <n v="274445.28000000003"/>
    <n v="0.22"/>
    <n v="4.2"/>
    <n v="67132.800000000003"/>
    <x v="0"/>
  </r>
  <r>
    <n v="2016"/>
    <s v="SUB"/>
    <s v="Coal"/>
    <n v="32913"/>
    <n v="17.663"/>
    <n v="581342.31900000002"/>
    <n v="0.18"/>
    <n v="4.3"/>
    <n v="141525.9"/>
    <x v="0"/>
  </r>
  <r>
    <n v="2016"/>
    <s v="SUB"/>
    <s v="Coal"/>
    <n v="48943"/>
    <n v="17.931000000000001"/>
    <n v="877596.93300000008"/>
    <n v="0.24"/>
    <n v="5"/>
    <n v="244715"/>
    <x v="0"/>
  </r>
  <r>
    <n v="2016"/>
    <s v="SUB"/>
    <s v="Coal"/>
    <n v="16432"/>
    <n v="17.454000000000001"/>
    <n v="286804.12800000003"/>
    <n v="0.22"/>
    <n v="4.3"/>
    <n v="70657.599999999991"/>
    <x v="0"/>
  </r>
  <r>
    <n v="2016"/>
    <s v="SUB"/>
    <s v="Coal"/>
    <n v="32848"/>
    <n v="17.902999999999999"/>
    <n v="588077.74399999995"/>
    <n v="0.2"/>
    <n v="5"/>
    <n v="164240"/>
    <x v="0"/>
  </r>
  <r>
    <n v="2016"/>
    <s v="SUB"/>
    <s v="Coal"/>
    <n v="16448"/>
    <n v="17.675999999999998"/>
    <n v="290734.848"/>
    <n v="0.22"/>
    <n v="5.8"/>
    <n v="95398.399999999994"/>
    <x v="0"/>
  </r>
  <r>
    <n v="2016"/>
    <s v="BIT"/>
    <s v="Coal"/>
    <n v="87354"/>
    <n v="22.52"/>
    <n v="1967212.08"/>
    <n v="3.7"/>
    <n v="10.1"/>
    <n v="882275.4"/>
    <x v="0"/>
  </r>
  <r>
    <n v="2016"/>
    <s v="BIT"/>
    <s v="Coal"/>
    <n v="39713"/>
    <n v="22.73"/>
    <n v="902676.49"/>
    <n v="3.43"/>
    <n v="9.1"/>
    <n v="361388.3"/>
    <x v="0"/>
  </r>
  <r>
    <n v="2016"/>
    <s v="BIT"/>
    <s v="Coal"/>
    <n v="94089"/>
    <n v="20.72"/>
    <n v="1949524.0799999998"/>
    <n v="2.37"/>
    <n v="12.7"/>
    <n v="1194930.3"/>
    <x v="0"/>
  </r>
  <r>
    <n v="2016"/>
    <s v="SUB"/>
    <s v="Coal"/>
    <n v="109867"/>
    <n v="17.797999999999998"/>
    <n v="1955412.8659999999"/>
    <n v="0.23"/>
    <n v="5.4"/>
    <n v="593281.80000000005"/>
    <x v="0"/>
  </r>
  <r>
    <n v="2016"/>
    <s v="SUB"/>
    <s v="Coal"/>
    <n v="115539"/>
    <n v="16.824000000000002"/>
    <n v="1943828.1360000002"/>
    <n v="0.33"/>
    <n v="5"/>
    <n v="577695"/>
    <x v="0"/>
  </r>
  <r>
    <n v="2016"/>
    <s v="BIT"/>
    <s v="Coal"/>
    <n v="36299"/>
    <n v="26.78"/>
    <n v="972087.22000000009"/>
    <n v="2.5099999999999998"/>
    <n v="8.3000000000000007"/>
    <n v="301281.7"/>
    <x v="0"/>
  </r>
  <r>
    <n v="2016"/>
    <s v="BIT"/>
    <s v="Coal"/>
    <n v="23592"/>
    <n v="22.35"/>
    <n v="527281.20000000007"/>
    <n v="3.16"/>
    <n v="7.4"/>
    <n v="174580.80000000002"/>
    <x v="0"/>
  </r>
  <r>
    <n v="2016"/>
    <s v="BIT"/>
    <s v="Coal"/>
    <n v="42721"/>
    <n v="23.6"/>
    <n v="1008215.6000000001"/>
    <n v="2.86"/>
    <n v="8"/>
    <n v="341768"/>
    <x v="0"/>
  </r>
  <r>
    <n v="2016"/>
    <s v="LIG"/>
    <s v="Coal"/>
    <n v="87585"/>
    <n v="13.731999999999999"/>
    <n v="1202717.22"/>
    <n v="1.04"/>
    <n v="15.5"/>
    <n v="1357567.5"/>
    <x v="1"/>
  </r>
  <r>
    <n v="2016"/>
    <s v="BIT"/>
    <s v="Coal"/>
    <n v="12930"/>
    <n v="24.83"/>
    <n v="321051.89999999997"/>
    <n v="0.86"/>
    <n v="10.8"/>
    <n v="139644"/>
    <x v="0"/>
  </r>
  <r>
    <n v="2016"/>
    <s v="BIT"/>
    <s v="Coal"/>
    <n v="13010"/>
    <n v="24.85"/>
    <n v="323298.5"/>
    <n v="0.99"/>
    <n v="10.5"/>
    <n v="136605"/>
    <x v="0"/>
  </r>
  <r>
    <n v="2016"/>
    <s v="BIT"/>
    <s v="Coal"/>
    <n v="24527"/>
    <n v="25.1"/>
    <n v="615627.70000000007"/>
    <n v="0.86"/>
    <n v="10.1"/>
    <n v="247722.69999999998"/>
    <x v="0"/>
  </r>
  <r>
    <n v="2016"/>
    <s v="BIT"/>
    <s v="Coal"/>
    <n v="25"/>
    <n v="24.08"/>
    <n v="602"/>
    <n v="1.06"/>
    <n v="12.9"/>
    <n v="322.5"/>
    <x v="0"/>
  </r>
  <r>
    <n v="2016"/>
    <s v="BIT"/>
    <s v="Coal"/>
    <n v="24641"/>
    <n v="24.67"/>
    <n v="607893.47000000009"/>
    <n v="0.84"/>
    <n v="12.7"/>
    <n v="312940.69999999995"/>
    <x v="0"/>
  </r>
  <r>
    <n v="2016"/>
    <s v="BIT"/>
    <s v="Coal"/>
    <n v="24531"/>
    <n v="24.306999999999999"/>
    <n v="596275.01699999999"/>
    <n v="0.68"/>
    <n v="12.6"/>
    <n v="309090.59999999998"/>
    <x v="0"/>
  </r>
  <r>
    <n v="2016"/>
    <s v="BIT"/>
    <s v="Coal"/>
    <n v="23973"/>
    <n v="26.436"/>
    <n v="633750.228"/>
    <n v="0.66"/>
    <n v="9.9"/>
    <n v="237332.7"/>
    <x v="0"/>
  </r>
  <r>
    <n v="2016"/>
    <s v="BIT"/>
    <s v="Coal"/>
    <n v="11742"/>
    <n v="24.693999999999999"/>
    <n v="289956.94799999997"/>
    <n v="0.84"/>
    <n v="12.6"/>
    <n v="147949.19999999998"/>
    <x v="0"/>
  </r>
  <r>
    <n v="2016"/>
    <s v="BIT"/>
    <s v="Coal"/>
    <n v="12262"/>
    <n v="24.968"/>
    <n v="306157.61599999998"/>
    <n v="0.73"/>
    <n v="12.4"/>
    <n v="152048.80000000002"/>
    <x v="0"/>
  </r>
  <r>
    <n v="2016"/>
    <s v="BIT"/>
    <s v="Coal"/>
    <n v="23277"/>
    <n v="26.766999999999999"/>
    <n v="623055.45900000003"/>
    <n v="1.06"/>
    <n v="8.6"/>
    <n v="200182.19999999998"/>
    <x v="0"/>
  </r>
  <r>
    <n v="2016"/>
    <s v="BIT"/>
    <s v="Coal"/>
    <n v="24250"/>
    <n v="25.759"/>
    <n v="624655.75"/>
    <n v="1.19"/>
    <n v="9.6"/>
    <n v="232800"/>
    <x v="0"/>
  </r>
  <r>
    <n v="2016"/>
    <s v="BIT"/>
    <s v="Coal"/>
    <n v="23533"/>
    <n v="24.83"/>
    <n v="584324.39"/>
    <n v="0.8"/>
    <n v="12.4"/>
    <n v="291809.2"/>
    <x v="0"/>
  </r>
  <r>
    <n v="2016"/>
    <s v="BIT"/>
    <s v="Coal"/>
    <n v="23314"/>
    <n v="25.431999999999999"/>
    <n v="592921.64799999993"/>
    <n v="1.1399999999999999"/>
    <n v="10.3"/>
    <n v="240134.2"/>
    <x v="0"/>
  </r>
  <r>
    <n v="2016"/>
    <s v="BIT"/>
    <s v="Coal"/>
    <n v="24303"/>
    <n v="24.106999999999999"/>
    <n v="585872.42099999997"/>
    <n v="0.69"/>
    <n v="13"/>
    <n v="315939"/>
    <x v="0"/>
  </r>
  <r>
    <n v="2016"/>
    <s v="BIT"/>
    <s v="Coal"/>
    <n v="12206"/>
    <n v="25.056000000000001"/>
    <n v="305833.53600000002"/>
    <n v="0.84"/>
    <n v="11.7"/>
    <n v="142810.19999999998"/>
    <x v="0"/>
  </r>
  <r>
    <n v="2016"/>
    <s v="BIT"/>
    <s v="Coal"/>
    <n v="53634"/>
    <n v="21.748000000000001"/>
    <n v="1166432.2320000001"/>
    <n v="0.56999999999999995"/>
    <n v="6.7"/>
    <n v="359347.8"/>
    <x v="0"/>
  </r>
  <r>
    <n v="2016"/>
    <s v="SUB"/>
    <s v="Coal"/>
    <n v="53105"/>
    <n v="17.965"/>
    <n v="954031.32499999995"/>
    <n v="0.24"/>
    <n v="5.2"/>
    <n v="276146"/>
    <x v="0"/>
  </r>
  <r>
    <n v="2016"/>
    <s v="SUB"/>
    <s v="Coal"/>
    <n v="35408"/>
    <n v="18.135000000000002"/>
    <n v="642124.08000000007"/>
    <n v="0.22"/>
    <n v="4.8"/>
    <n v="169958.39999999999"/>
    <x v="0"/>
  </r>
  <r>
    <n v="2016"/>
    <s v="SUB"/>
    <s v="Coal"/>
    <n v="17594"/>
    <n v="18.038"/>
    <n v="317360.57199999999"/>
    <n v="0.25"/>
    <n v="4.9000000000000004"/>
    <n v="86210.6"/>
    <x v="0"/>
  </r>
  <r>
    <n v="2016"/>
    <s v="SUB"/>
    <s v="Coal"/>
    <n v="35371"/>
    <n v="17.245999999999999"/>
    <n v="610008.26599999995"/>
    <n v="0.25"/>
    <n v="3.9"/>
    <n v="137946.9"/>
    <x v="0"/>
  </r>
  <r>
    <n v="2016"/>
    <s v="SUB"/>
    <s v="Coal"/>
    <n v="17676"/>
    <n v="17.872"/>
    <n v="315905.47200000001"/>
    <n v="0.27"/>
    <n v="5.5"/>
    <n v="97218"/>
    <x v="0"/>
  </r>
  <r>
    <n v="2016"/>
    <s v="SUB"/>
    <s v="Coal"/>
    <n v="17732"/>
    <n v="17.597999999999999"/>
    <n v="312047.73599999998"/>
    <n v="0.19"/>
    <n v="4.2"/>
    <n v="74474.400000000009"/>
    <x v="0"/>
  </r>
  <r>
    <n v="2016"/>
    <s v="SUB"/>
    <s v="Coal"/>
    <n v="17738"/>
    <n v="17.725999999999999"/>
    <n v="314423.788"/>
    <n v="0.2"/>
    <n v="4.3"/>
    <n v="76273.399999999994"/>
    <x v="0"/>
  </r>
  <r>
    <n v="2016"/>
    <s v="SUB"/>
    <s v="Coal"/>
    <n v="17760"/>
    <n v="17.558"/>
    <n v="311830.08"/>
    <n v="0.19"/>
    <n v="4.3"/>
    <n v="76368"/>
    <x v="0"/>
  </r>
  <r>
    <n v="2016"/>
    <s v="SUB"/>
    <s v="Coal"/>
    <n v="70880"/>
    <n v="17.855"/>
    <n v="1265562.4000000001"/>
    <n v="0.23"/>
    <n v="5.0999999999999996"/>
    <n v="361488"/>
    <x v="0"/>
  </r>
  <r>
    <n v="2016"/>
    <s v="BIT"/>
    <s v="Coal"/>
    <n v="16109"/>
    <n v="26.065999999999999"/>
    <n v="419897.19399999996"/>
    <n v="0.92"/>
    <n v="9.1"/>
    <n v="146591.9"/>
    <x v="0"/>
  </r>
  <r>
    <n v="2016"/>
    <s v="BIT"/>
    <s v="Coal"/>
    <n v="78793"/>
    <n v="18.2"/>
    <n v="1434032.5999999999"/>
    <n v="0.56000000000000005"/>
    <n v="15.9"/>
    <n v="1252808.7"/>
    <x v="0"/>
  </r>
  <r>
    <n v="2016"/>
    <s v="LIG"/>
    <s v="Coal"/>
    <n v="363682"/>
    <n v="13.228"/>
    <n v="4810785.4960000003"/>
    <n v="0.98"/>
    <n v="13.95"/>
    <n v="5073363.8999999994"/>
    <x v="1"/>
  </r>
  <r>
    <n v="2016"/>
    <s v="SUB"/>
    <s v="Coal"/>
    <n v="13549"/>
    <n v="16.638000000000002"/>
    <n v="225428.26200000002"/>
    <n v="0.28999999999999998"/>
    <n v="6.2"/>
    <n v="84003.8"/>
    <x v="0"/>
  </r>
  <r>
    <n v="2016"/>
    <s v="BIT"/>
    <s v="Coal"/>
    <n v="35105"/>
    <n v="26.05"/>
    <n v="914485.25"/>
    <n v="2.4900000000000002"/>
    <n v="7.4"/>
    <n v="259777"/>
    <x v="0"/>
  </r>
  <r>
    <n v="2016"/>
    <s v="BIT"/>
    <s v="Coal"/>
    <n v="34270"/>
    <n v="24.36"/>
    <n v="834817.2"/>
    <n v="0.76"/>
    <n v="12.3"/>
    <n v="421521"/>
    <x v="0"/>
  </r>
  <r>
    <n v="2016"/>
    <s v="BIT"/>
    <s v="Coal"/>
    <n v="11857"/>
    <n v="23.9"/>
    <n v="283382.3"/>
    <n v="0.81"/>
    <n v="14.4"/>
    <n v="170740.80000000002"/>
    <x v="0"/>
  </r>
  <r>
    <n v="2016"/>
    <s v="BIT"/>
    <s v="Coal"/>
    <n v="24578"/>
    <n v="24.3"/>
    <n v="597245.4"/>
    <n v="0.76"/>
    <n v="13.3"/>
    <n v="326887.40000000002"/>
    <x v="0"/>
  </r>
  <r>
    <n v="2016"/>
    <s v="BIT"/>
    <s v="Coal"/>
    <n v="77704"/>
    <n v="24.67"/>
    <n v="1916957.6800000002"/>
    <n v="0.73"/>
    <n v="10.3"/>
    <n v="800351.20000000007"/>
    <x v="0"/>
  </r>
  <r>
    <n v="2016"/>
    <s v="BIT"/>
    <s v="Coal"/>
    <n v="48934"/>
    <n v="25.95"/>
    <n v="1269837.3"/>
    <n v="0.85"/>
    <n v="7.6"/>
    <n v="371898.39999999997"/>
    <x v="0"/>
  </r>
  <r>
    <n v="2016"/>
    <s v="BIT"/>
    <s v="Coal"/>
    <n v="11410"/>
    <n v="24.18"/>
    <n v="275893.8"/>
    <n v="0.89"/>
    <n v="12.3"/>
    <n v="140343"/>
    <x v="0"/>
  </r>
  <r>
    <n v="2016"/>
    <s v="BIT"/>
    <s v="Coal"/>
    <n v="72902"/>
    <n v="24.01"/>
    <n v="1750377.02"/>
    <n v="0.7"/>
    <n v="12.7"/>
    <n v="925855.39999999991"/>
    <x v="0"/>
  </r>
  <r>
    <n v="2016"/>
    <s v="BIT"/>
    <s v="Coal"/>
    <n v="12198"/>
    <n v="24.76"/>
    <n v="302022.48000000004"/>
    <n v="2.4700000000000002"/>
    <n v="9.4"/>
    <n v="114661.2"/>
    <x v="0"/>
  </r>
  <r>
    <n v="2016"/>
    <s v="BIT"/>
    <s v="Coal"/>
    <n v="72380"/>
    <n v="25.12"/>
    <n v="1818185.6"/>
    <n v="2.85"/>
    <n v="7.6"/>
    <n v="550088"/>
    <x v="0"/>
  </r>
  <r>
    <n v="2016"/>
    <s v="BIT"/>
    <s v="Coal"/>
    <n v="12239"/>
    <n v="24.79"/>
    <n v="303404.81"/>
    <n v="0.67"/>
    <n v="12"/>
    <n v="146868"/>
    <x v="0"/>
  </r>
  <r>
    <n v="2016"/>
    <s v="SUB"/>
    <s v="Coal"/>
    <n v="160777"/>
    <n v="18.698"/>
    <n v="3006208.3459999999"/>
    <n v="0.48"/>
    <n v="10.1"/>
    <n v="1623847.7"/>
    <x v="0"/>
  </r>
  <r>
    <n v="2016"/>
    <s v="SUB"/>
    <s v="Coal"/>
    <n v="145317"/>
    <n v="16.815999999999999"/>
    <n v="2443650.6719999998"/>
    <n v="1.66"/>
    <n v="17.7"/>
    <n v="2572110.9"/>
    <x v="0"/>
  </r>
  <r>
    <n v="2016"/>
    <s v="SUB"/>
    <s v="Coal"/>
    <n v="49801"/>
    <n v="16.815999999999999"/>
    <n v="837453.61599999992"/>
    <n v="1.66"/>
    <n v="17.7"/>
    <n v="881477.7"/>
    <x v="0"/>
  </r>
  <r>
    <n v="2016"/>
    <s v="BIT"/>
    <s v="Coal"/>
    <n v="51024"/>
    <n v="23.536999999999999"/>
    <n v="1200951.888"/>
    <n v="0.7"/>
    <n v="12.6"/>
    <n v="642902.4"/>
    <x v="0"/>
  </r>
  <r>
    <n v="2016"/>
    <s v="BIT"/>
    <s v="Coal"/>
    <n v="96255"/>
    <n v="23.486000000000001"/>
    <n v="2260644.9300000002"/>
    <n v="0.56999999999999995"/>
    <n v="10.6"/>
    <n v="1020303"/>
    <x v="0"/>
  </r>
  <r>
    <n v="2016"/>
    <s v="BIT"/>
    <s v="Coal"/>
    <n v="92392"/>
    <n v="21.295000000000002"/>
    <n v="1967487.6400000001"/>
    <n v="0.42"/>
    <n v="13.9"/>
    <n v="1284248.8"/>
    <x v="0"/>
  </r>
  <r>
    <n v="2016"/>
    <s v="BIT"/>
    <s v="Coal"/>
    <n v="7536"/>
    <n v="23.687000000000001"/>
    <n v="178505.23200000002"/>
    <n v="1"/>
    <n v="12.3"/>
    <n v="92692.800000000003"/>
    <x v="0"/>
  </r>
  <r>
    <n v="2016"/>
    <s v="BIT"/>
    <s v="Coal"/>
    <n v="33951"/>
    <n v="23.69"/>
    <n v="804299.19000000006"/>
    <n v="0.69"/>
    <n v="12.2"/>
    <n v="414202.19999999995"/>
    <x v="0"/>
  </r>
  <r>
    <n v="2016"/>
    <s v="BIT"/>
    <s v="Coal"/>
    <n v="62816"/>
    <n v="23.738"/>
    <n v="1491126.2079999999"/>
    <n v="3.55"/>
    <n v="11.68"/>
    <n v="733690.88"/>
    <x v="0"/>
  </r>
  <r>
    <n v="2016"/>
    <s v="BIT"/>
    <s v="Coal"/>
    <n v="15146"/>
    <n v="25.986000000000001"/>
    <n v="393583.95600000001"/>
    <n v="2.52"/>
    <n v="7.15"/>
    <n v="108293.90000000001"/>
    <x v="0"/>
  </r>
  <r>
    <n v="2016"/>
    <s v="BIT"/>
    <s v="Coal"/>
    <n v="239235"/>
    <n v="25.012"/>
    <n v="5983745.8200000003"/>
    <n v="3.88"/>
    <n v="8.94"/>
    <n v="2138760.9"/>
    <x v="0"/>
  </r>
  <r>
    <n v="2016"/>
    <s v="BIT"/>
    <s v="Coal"/>
    <n v="238361"/>
    <n v="26.196000000000002"/>
    <n v="6244104.7560000001"/>
    <n v="3.09"/>
    <n v="7.52"/>
    <n v="1792474.72"/>
    <x v="0"/>
  </r>
  <r>
    <n v="2016"/>
    <s v="BIT"/>
    <s v="Coal"/>
    <n v="3719"/>
    <n v="25.193999999999999"/>
    <n v="93696.48599999999"/>
    <n v="2.98"/>
    <n v="9.0500000000000007"/>
    <n v="33656.950000000004"/>
    <x v="0"/>
  </r>
  <r>
    <n v="2016"/>
    <s v="BIT"/>
    <s v="Coal"/>
    <n v="57809"/>
    <n v="25.071999999999999"/>
    <n v="1449387.2479999999"/>
    <n v="3.05"/>
    <n v="9.2799999999999994"/>
    <n v="536467.52"/>
    <x v="0"/>
  </r>
  <r>
    <n v="2016"/>
    <s v="SUB"/>
    <s v="Coal"/>
    <n v="13905"/>
    <n v="17.923999999999999"/>
    <n v="249233.22"/>
    <n v="0.25"/>
    <n v="4.8"/>
    <n v="66744"/>
    <x v="0"/>
  </r>
  <r>
    <n v="2016"/>
    <s v="SUB"/>
    <s v="Coal"/>
    <n v="27998"/>
    <n v="17.457999999999998"/>
    <n v="488789.08399999997"/>
    <n v="0.2"/>
    <n v="4.3"/>
    <n v="120391.4"/>
    <x v="0"/>
  </r>
  <r>
    <n v="2016"/>
    <s v="SUB"/>
    <s v="Coal"/>
    <n v="14154"/>
    <n v="17.93"/>
    <n v="253781.22"/>
    <n v="0.26"/>
    <n v="5.3"/>
    <n v="75016.2"/>
    <x v="0"/>
  </r>
  <r>
    <n v="2016"/>
    <s v="LIG"/>
    <s v="Coal"/>
    <n v="109972"/>
    <n v="14.042"/>
    <n v="1544226.824"/>
    <n v="0.77"/>
    <n v="7.9"/>
    <n v="868778.8"/>
    <x v="1"/>
  </r>
  <r>
    <n v="2016"/>
    <s v="SUB"/>
    <s v="Coal"/>
    <n v="15118"/>
    <n v="17.559999999999999"/>
    <n v="265472.07999999996"/>
    <n v="0.19"/>
    <n v="4.8"/>
    <n v="72566.399999999994"/>
    <x v="0"/>
  </r>
  <r>
    <n v="2016"/>
    <s v="SUB"/>
    <s v="Coal"/>
    <n v="156201"/>
    <n v="18.37"/>
    <n v="2869412.37"/>
    <n v="1.02"/>
    <n v="15.4"/>
    <n v="2405495.4"/>
    <x v="0"/>
  </r>
  <r>
    <n v="2016"/>
    <s v="SUB"/>
    <s v="Coal"/>
    <n v="60424"/>
    <n v="17.88"/>
    <n v="1080381.1199999999"/>
    <n v="0.18"/>
    <n v="4.2"/>
    <n v="253780.80000000002"/>
    <x v="0"/>
  </r>
  <r>
    <n v="2016"/>
    <s v="SUB"/>
    <s v="Coal"/>
    <n v="4037"/>
    <n v="18.34"/>
    <n v="74038.58"/>
    <n v="1.07"/>
    <n v="16.5"/>
    <n v="66610.5"/>
    <x v="0"/>
  </r>
  <r>
    <n v="2016"/>
    <s v="SUB"/>
    <s v="Coal"/>
    <n v="15139"/>
    <n v="17.829999999999998"/>
    <n v="269928.37"/>
    <n v="0.2"/>
    <n v="4.9000000000000004"/>
    <n v="74181.100000000006"/>
    <x v="0"/>
  </r>
  <r>
    <n v="2016"/>
    <s v="BIT"/>
    <s v="Coal"/>
    <n v="35226"/>
    <n v="23"/>
    <n v="810198"/>
    <n v="0.5"/>
    <n v="9.9"/>
    <n v="348737.4"/>
    <x v="0"/>
  </r>
  <r>
    <n v="2016"/>
    <s v="BIT"/>
    <s v="Coal"/>
    <n v="33344"/>
    <n v="26.16"/>
    <n v="872279.04000000004"/>
    <n v="3.05"/>
    <n v="7.6"/>
    <n v="253414.39999999999"/>
    <x v="0"/>
  </r>
  <r>
    <n v="2016"/>
    <s v="BIT"/>
    <s v="Coal"/>
    <n v="45946"/>
    <n v="25.14"/>
    <n v="1155082.44"/>
    <n v="2.84"/>
    <n v="9"/>
    <n v="413514"/>
    <x v="0"/>
  </r>
  <r>
    <n v="2016"/>
    <s v="BIT"/>
    <s v="Coal"/>
    <n v="12602"/>
    <n v="23.454000000000001"/>
    <n v="295567.30800000002"/>
    <n v="2.76"/>
    <n v="8.3000000000000007"/>
    <n v="104596.6"/>
    <x v="0"/>
  </r>
  <r>
    <n v="2016"/>
    <s v="BIT"/>
    <s v="Coal"/>
    <n v="101783"/>
    <n v="22.434000000000001"/>
    <n v="2283399.8220000002"/>
    <n v="2.98"/>
    <n v="8.5"/>
    <n v="865155.5"/>
    <x v="0"/>
  </r>
  <r>
    <n v="2016"/>
    <s v="BIT"/>
    <s v="Coal"/>
    <n v="3539"/>
    <n v="22.216000000000001"/>
    <n v="78622.423999999999"/>
    <n v="2.81"/>
    <n v="8.1"/>
    <n v="28665.899999999998"/>
    <x v="0"/>
  </r>
  <r>
    <n v="2016"/>
    <s v="BIT"/>
    <s v="Coal"/>
    <n v="20996"/>
    <n v="21.841999999999999"/>
    <n v="458594.63199999998"/>
    <n v="2.86"/>
    <n v="7.6"/>
    <n v="159569.60000000001"/>
    <x v="0"/>
  </r>
  <r>
    <n v="2016"/>
    <s v="BIT"/>
    <s v="Coal"/>
    <n v="6047"/>
    <n v="23.244"/>
    <n v="140556.46799999999"/>
    <n v="2.41"/>
    <n v="8.6"/>
    <n v="52004.2"/>
    <x v="0"/>
  </r>
  <r>
    <n v="2016"/>
    <s v="BIT"/>
    <s v="Coal"/>
    <n v="24263"/>
    <n v="22.276"/>
    <n v="540482.58799999999"/>
    <n v="3"/>
    <n v="8.6999999999999993"/>
    <n v="211088.09999999998"/>
    <x v="0"/>
  </r>
  <r>
    <n v="2016"/>
    <s v="BIT"/>
    <s v="Coal"/>
    <n v="91421"/>
    <n v="23.422000000000001"/>
    <n v="2141262.662"/>
    <n v="2.48"/>
    <n v="8.8000000000000007"/>
    <n v="804504.8"/>
    <x v="0"/>
  </r>
  <r>
    <n v="2016"/>
    <s v="BIT"/>
    <s v="Coal"/>
    <n v="57810"/>
    <n v="22.378"/>
    <n v="1293672.18"/>
    <n v="3.11"/>
    <n v="8.9"/>
    <n v="514509"/>
    <x v="0"/>
  </r>
  <r>
    <n v="2016"/>
    <s v="BIT"/>
    <s v="Coal"/>
    <n v="5877"/>
    <n v="23.923999999999999"/>
    <n v="140601.348"/>
    <n v="2.64"/>
    <n v="8.3000000000000007"/>
    <n v="48779.100000000006"/>
    <x v="0"/>
  </r>
  <r>
    <n v="2016"/>
    <s v="BIT"/>
    <s v="Coal"/>
    <n v="19551"/>
    <n v="23.178000000000001"/>
    <n v="453153.07800000004"/>
    <n v="2.67"/>
    <n v="8.4"/>
    <n v="164228.4"/>
    <x v="0"/>
  </r>
  <r>
    <n v="2016"/>
    <s v="SUB"/>
    <s v="Coal"/>
    <n v="63336"/>
    <n v="17.63"/>
    <n v="1116613.68"/>
    <n v="0.19"/>
    <n v="4.5"/>
    <n v="285012"/>
    <x v="0"/>
  </r>
  <r>
    <n v="2016"/>
    <s v="SUB"/>
    <s v="Coal"/>
    <n v="15940"/>
    <n v="18.158000000000001"/>
    <n v="289438.52"/>
    <n v="0.26"/>
    <n v="4.5999999999999996"/>
    <n v="73324"/>
    <x v="0"/>
  </r>
  <r>
    <n v="2016"/>
    <s v="SUB"/>
    <s v="Coal"/>
    <n v="15724"/>
    <n v="17.814"/>
    <n v="280107.33600000001"/>
    <n v="0.22"/>
    <n v="4.7"/>
    <n v="73902.8"/>
    <x v="0"/>
  </r>
  <r>
    <n v="2016"/>
    <s v="BIT"/>
    <s v="Coal"/>
    <n v="234943"/>
    <n v="25.173999999999999"/>
    <n v="5914455.0819999995"/>
    <n v="3.12"/>
    <n v="6.5"/>
    <n v="1527129.5"/>
    <x v="0"/>
  </r>
  <r>
    <n v="2016"/>
    <s v="SUB"/>
    <s v="Coal"/>
    <n v="31860"/>
    <n v="17.603999999999999"/>
    <n v="560863.43999999994"/>
    <n v="0.18"/>
    <n v="4.3"/>
    <n v="136998"/>
    <x v="0"/>
  </r>
  <r>
    <n v="2016"/>
    <s v="SUB"/>
    <s v="Coal"/>
    <n v="31496"/>
    <n v="17.923999999999999"/>
    <n v="564534.304"/>
    <n v="0.19"/>
    <n v="5.0999999999999996"/>
    <n v="160629.59999999998"/>
    <x v="0"/>
  </r>
  <r>
    <n v="2016"/>
    <s v="SUB"/>
    <s v="Coal"/>
    <n v="221145"/>
    <n v="17.992000000000001"/>
    <n v="3978840.8400000003"/>
    <n v="0.25"/>
    <n v="5.0999999999999996"/>
    <n v="1127839.5"/>
    <x v="0"/>
  </r>
  <r>
    <n v="2016"/>
    <s v="SUB"/>
    <s v="Coal"/>
    <n v="31555"/>
    <n v="17.834"/>
    <n v="562751.87"/>
    <n v="0.32"/>
    <n v="5.6"/>
    <n v="176708"/>
    <x v="0"/>
  </r>
  <r>
    <n v="2016"/>
    <s v="SUB"/>
    <s v="Coal"/>
    <n v="3808"/>
    <n v="18.963999999999999"/>
    <n v="72214.911999999997"/>
    <n v="0.26"/>
    <n v="3.9"/>
    <n v="14851.199999999999"/>
    <x v="0"/>
  </r>
  <r>
    <n v="2016"/>
    <s v="SUB"/>
    <s v="Coal"/>
    <n v="13938"/>
    <n v="19.053999999999998"/>
    <n v="265574.652"/>
    <n v="0.39"/>
    <n v="4.5999999999999996"/>
    <n v="64114.799999999996"/>
    <x v="0"/>
  </r>
  <r>
    <n v="2016"/>
    <s v="SUB"/>
    <s v="Coal"/>
    <n v="48339"/>
    <n v="18.719000000000001"/>
    <n v="904857.74100000004"/>
    <n v="0.32"/>
    <n v="3.8"/>
    <n v="183688.19999999998"/>
    <x v="0"/>
  </r>
  <r>
    <n v="2016"/>
    <s v="BIT"/>
    <s v="Coal"/>
    <n v="4254"/>
    <n v="23.013999999999999"/>
    <n v="97901.555999999997"/>
    <n v="3.38"/>
    <n v="15.8"/>
    <n v="67213.2"/>
    <x v="0"/>
  </r>
  <r>
    <n v="2016"/>
    <s v="BIT"/>
    <s v="Coal"/>
    <n v="9946"/>
    <n v="25.507999999999999"/>
    <n v="253702.568"/>
    <n v="3.04"/>
    <n v="8.6999999999999993"/>
    <n v="86530.2"/>
    <x v="0"/>
  </r>
  <r>
    <n v="2016"/>
    <s v="BIT"/>
    <s v="Coal"/>
    <n v="31570"/>
    <n v="22.564"/>
    <n v="712345.48"/>
    <n v="3.52"/>
    <n v="20.2"/>
    <n v="637714"/>
    <x v="0"/>
  </r>
  <r>
    <n v="2016"/>
    <s v="BIT"/>
    <s v="Coal"/>
    <n v="1731"/>
    <n v="16.001999999999999"/>
    <n v="27699.462"/>
    <n v="2.42"/>
    <n v="34.4"/>
    <n v="59546.399999999994"/>
    <x v="0"/>
  </r>
  <r>
    <n v="2016"/>
    <s v="BIT"/>
    <s v="Coal"/>
    <n v="75305"/>
    <n v="26.193999999999999"/>
    <n v="1972539.17"/>
    <n v="2.11"/>
    <n v="8"/>
    <n v="602440"/>
    <x v="0"/>
  </r>
  <r>
    <n v="2016"/>
    <s v="BIT"/>
    <s v="Coal"/>
    <n v="30432"/>
    <n v="25.972000000000001"/>
    <n v="790379.9040000001"/>
    <n v="2.4500000000000002"/>
    <n v="7.5"/>
    <n v="228240"/>
    <x v="0"/>
  </r>
  <r>
    <n v="2016"/>
    <s v="BIT"/>
    <s v="Coal"/>
    <n v="8156"/>
    <n v="23.404"/>
    <n v="190883.024"/>
    <n v="3.02"/>
    <n v="16.5"/>
    <n v="134574"/>
    <x v="0"/>
  </r>
  <r>
    <n v="2016"/>
    <s v="BIT"/>
    <s v="Coal"/>
    <n v="16354"/>
    <n v="21.794"/>
    <n v="356419.076"/>
    <n v="2.33"/>
    <n v="19.3"/>
    <n v="315632.2"/>
    <x v="0"/>
  </r>
  <r>
    <n v="2016"/>
    <s v="BIT"/>
    <s v="Coal"/>
    <n v="10315"/>
    <n v="21.858000000000001"/>
    <n v="225465.27000000002"/>
    <n v="2.97"/>
    <n v="23.4"/>
    <n v="241370.99999999997"/>
    <x v="0"/>
  </r>
  <r>
    <n v="2016"/>
    <s v="WC"/>
    <s v="Coal"/>
    <n v="1432"/>
    <n v="16.094000000000001"/>
    <n v="23046.608"/>
    <n v="3.61"/>
    <n v="41.2"/>
    <n v="58998.400000000001"/>
    <x v="0"/>
  </r>
  <r>
    <n v="2016"/>
    <s v="BIT"/>
    <s v="Coal"/>
    <n v="9889"/>
    <n v="25.356000000000002"/>
    <n v="250745.48400000003"/>
    <n v="3"/>
    <n v="9.1"/>
    <n v="89989.9"/>
    <x v="0"/>
  </r>
  <r>
    <n v="2016"/>
    <s v="BIT"/>
    <s v="Coal"/>
    <n v="18020"/>
    <n v="23.937999999999999"/>
    <n v="431362.75999999995"/>
    <n v="3.32"/>
    <n v="17.399999999999999"/>
    <n v="313548"/>
    <x v="0"/>
  </r>
  <r>
    <n v="2016"/>
    <s v="BIT"/>
    <s v="Coal"/>
    <n v="2902"/>
    <n v="23.864000000000001"/>
    <n v="69253.328000000009"/>
    <n v="2.4300000000000002"/>
    <n v="18.3"/>
    <n v="53106.6"/>
    <x v="0"/>
  </r>
  <r>
    <n v="2016"/>
    <s v="BIT"/>
    <s v="Coal"/>
    <n v="2136"/>
    <n v="24.702000000000002"/>
    <n v="52763.472000000002"/>
    <n v="2.56"/>
    <n v="13.3"/>
    <n v="28408.800000000003"/>
    <x v="0"/>
  </r>
  <r>
    <n v="2016"/>
    <s v="BIT"/>
    <s v="Coal"/>
    <n v="6295"/>
    <n v="17.776"/>
    <n v="111899.92"/>
    <n v="2.64"/>
    <n v="29.2"/>
    <n v="183814"/>
    <x v="0"/>
  </r>
  <r>
    <n v="2016"/>
    <s v="BIT"/>
    <s v="Coal"/>
    <n v="8445"/>
    <n v="23.943999999999999"/>
    <n v="202207.08"/>
    <n v="2.6"/>
    <n v="16.600000000000001"/>
    <n v="140187"/>
    <x v="0"/>
  </r>
  <r>
    <n v="2016"/>
    <s v="BIT"/>
    <s v="Coal"/>
    <n v="6971"/>
    <n v="24.16"/>
    <n v="168419.36000000002"/>
    <n v="2.9"/>
    <n v="14.5"/>
    <n v="101079.5"/>
    <x v="0"/>
  </r>
  <r>
    <n v="2016"/>
    <s v="WC"/>
    <s v="Coal"/>
    <n v="4272"/>
    <n v="17.526"/>
    <n v="74871.072"/>
    <n v="2.72"/>
    <n v="28.7"/>
    <n v="122606.39999999999"/>
    <x v="0"/>
  </r>
  <r>
    <n v="2016"/>
    <s v="BIT"/>
    <s v="Coal"/>
    <n v="44420"/>
    <n v="25.995999999999999"/>
    <n v="1154742.3199999998"/>
    <n v="2.56"/>
    <n v="7.5"/>
    <n v="333150"/>
    <x v="0"/>
  </r>
  <r>
    <n v="2016"/>
    <s v="BIT"/>
    <s v="Coal"/>
    <n v="30004"/>
    <n v="26.114000000000001"/>
    <n v="783524.45600000001"/>
    <n v="2.09"/>
    <n v="8.3000000000000007"/>
    <n v="249033.2"/>
    <x v="0"/>
  </r>
  <r>
    <n v="2016"/>
    <s v="WC"/>
    <s v="Coal"/>
    <n v="1338"/>
    <n v="18.288"/>
    <n v="24469.344000000001"/>
    <n v="0.88"/>
    <n v="11.3"/>
    <n v="15119.400000000001"/>
    <x v="0"/>
  </r>
  <r>
    <n v="2016"/>
    <s v="BIT"/>
    <s v="Coal"/>
    <n v="2045"/>
    <n v="25.16"/>
    <n v="51452.2"/>
    <n v="2.74"/>
    <n v="10.6"/>
    <n v="21677"/>
    <x v="0"/>
  </r>
  <r>
    <n v="2016"/>
    <s v="BIT"/>
    <s v="Coal"/>
    <n v="3220"/>
    <n v="22.498000000000001"/>
    <n v="72443.56"/>
    <n v="2.46"/>
    <n v="20.2"/>
    <n v="65044"/>
    <x v="0"/>
  </r>
  <r>
    <n v="2016"/>
    <s v="BIT"/>
    <s v="Coal"/>
    <n v="2045"/>
    <n v="21.603999999999999"/>
    <n v="44180.18"/>
    <n v="2.12"/>
    <n v="15.9"/>
    <n v="32515.5"/>
    <x v="0"/>
  </r>
  <r>
    <n v="2016"/>
    <s v="BIT"/>
    <s v="Coal"/>
    <n v="30354"/>
    <n v="26.015999999999998"/>
    <n v="789689.66399999999"/>
    <n v="2.37"/>
    <n v="7.4"/>
    <n v="224619.6"/>
    <x v="0"/>
  </r>
  <r>
    <n v="2016"/>
    <s v="BIT"/>
    <s v="Coal"/>
    <n v="5811"/>
    <n v="22.481999999999999"/>
    <n v="130642.902"/>
    <n v="2.97"/>
    <n v="8.6999999999999993"/>
    <n v="50555.7"/>
    <x v="0"/>
  </r>
  <r>
    <n v="2016"/>
    <s v="BIT"/>
    <s v="Coal"/>
    <n v="9356"/>
    <n v="23.032"/>
    <n v="215487.39199999999"/>
    <n v="2.96"/>
    <n v="7.9"/>
    <n v="73912.400000000009"/>
    <x v="0"/>
  </r>
  <r>
    <n v="2016"/>
    <s v="BIT"/>
    <s v="Coal"/>
    <n v="3945"/>
    <n v="22.492000000000001"/>
    <n v="88730.94"/>
    <n v="3.21"/>
    <n v="8.8000000000000007"/>
    <n v="34716"/>
    <x v="0"/>
  </r>
  <r>
    <n v="2016"/>
    <s v="SUB"/>
    <s v="Coal"/>
    <n v="357161"/>
    <n v="17.585999999999999"/>
    <n v="6281033.3459999999"/>
    <n v="0.2"/>
    <n v="4.38"/>
    <n v="1564365.18"/>
    <x v="0"/>
  </r>
  <r>
    <n v="2016"/>
    <s v="SUB"/>
    <s v="Coal"/>
    <n v="16566"/>
    <n v="18.001999999999999"/>
    <n v="298221.13199999998"/>
    <n v="0.22"/>
    <n v="4.53"/>
    <n v="75043.98000000001"/>
    <x v="0"/>
  </r>
  <r>
    <n v="2016"/>
    <s v="SUB"/>
    <s v="Coal"/>
    <n v="16418"/>
    <n v="17.986000000000001"/>
    <n v="295294.14799999999"/>
    <n v="0.24"/>
    <n v="4.9800000000000004"/>
    <n v="81761.640000000014"/>
    <x v="0"/>
  </r>
  <r>
    <n v="2016"/>
    <s v="SUB"/>
    <s v="Coal"/>
    <n v="195847"/>
    <n v="18.02"/>
    <n v="3529162.94"/>
    <n v="0.25"/>
    <n v="4.8899999999999997"/>
    <n v="957691.83"/>
    <x v="0"/>
  </r>
  <r>
    <n v="2016"/>
    <s v="BIT"/>
    <s v="Coal"/>
    <n v="4500"/>
    <n v="25"/>
    <n v="112500"/>
    <n v="0.75"/>
    <n v="6.2"/>
    <n v="27900"/>
    <x v="0"/>
  </r>
  <r>
    <n v="2016"/>
    <s v="BIT"/>
    <s v="Coal"/>
    <n v="8008"/>
    <n v="25.01"/>
    <n v="200280.08000000002"/>
    <n v="0.57999999999999996"/>
    <n v="5.8"/>
    <n v="46446.400000000001"/>
    <x v="0"/>
  </r>
  <r>
    <n v="2016"/>
    <s v="BIT"/>
    <s v="Coal"/>
    <n v="8086"/>
    <n v="25.01"/>
    <n v="202230.86000000002"/>
    <n v="0.57999999999999996"/>
    <n v="5.8"/>
    <n v="46898.799999999996"/>
    <x v="0"/>
  </r>
  <r>
    <n v="2016"/>
    <s v="BIT"/>
    <s v="Coal"/>
    <n v="16465"/>
    <n v="24.59"/>
    <n v="404874.35"/>
    <n v="2.5099999999999998"/>
    <n v="7.5"/>
    <n v="123487.5"/>
    <x v="0"/>
  </r>
  <r>
    <n v="2016"/>
    <s v="BIT"/>
    <s v="Coal"/>
    <n v="15061"/>
    <n v="25.66"/>
    <n v="386465.26"/>
    <n v="0.83"/>
    <n v="7"/>
    <n v="105427"/>
    <x v="0"/>
  </r>
  <r>
    <n v="2016"/>
    <s v="BIT"/>
    <s v="Coal"/>
    <n v="10996"/>
    <n v="25.73"/>
    <n v="282927.08"/>
    <n v="0.91"/>
    <n v="6.7"/>
    <n v="73673.2"/>
    <x v="0"/>
  </r>
  <r>
    <n v="2016"/>
    <s v="WC"/>
    <s v="Coal"/>
    <n v="1016"/>
    <n v="18.914000000000001"/>
    <n v="19216.624"/>
    <n v="0.81"/>
    <n v="27.3"/>
    <n v="27736.799999999999"/>
    <x v="0"/>
  </r>
  <r>
    <n v="2016"/>
    <s v="WC"/>
    <s v="Coal"/>
    <n v="7705"/>
    <n v="8.4450000000000003"/>
    <n v="65068.725000000006"/>
    <n v="3.09"/>
    <n v="57"/>
    <n v="439185"/>
    <x v="0"/>
  </r>
  <r>
    <n v="2016"/>
    <s v="WC"/>
    <s v="Coal"/>
    <n v="6654"/>
    <n v="16.244"/>
    <n v="108087.576"/>
    <n v="2.6"/>
    <n v="36.4"/>
    <n v="242205.59999999998"/>
    <x v="0"/>
  </r>
  <r>
    <n v="2016"/>
    <s v="WC"/>
    <s v="Coal"/>
    <n v="5714"/>
    <n v="16.244"/>
    <n v="92818.216"/>
    <n v="2.6"/>
    <n v="36.4"/>
    <n v="207989.6"/>
    <x v="0"/>
  </r>
  <r>
    <n v="2016"/>
    <s v="WC"/>
    <s v="Coal"/>
    <n v="3588"/>
    <n v="17.702000000000002"/>
    <n v="63514.776000000005"/>
    <n v="1.07"/>
    <n v="20.6"/>
    <n v="73912.800000000003"/>
    <x v="0"/>
  </r>
  <r>
    <n v="2016"/>
    <s v="WC"/>
    <s v="Coal"/>
    <n v="8203"/>
    <n v="19.440000000000001"/>
    <n v="159466.32"/>
    <n v="2.68"/>
    <n v="19.100000000000001"/>
    <n v="156677.30000000002"/>
    <x v="0"/>
  </r>
  <r>
    <n v="2016"/>
    <s v="BIT"/>
    <s v="Coal"/>
    <n v="534"/>
    <n v="22.98"/>
    <n v="12271.32"/>
    <n v="0.53"/>
    <n v="6.9"/>
    <n v="3684.6000000000004"/>
    <x v="0"/>
  </r>
  <r>
    <n v="2016"/>
    <s v="BIT"/>
    <s v="Coal"/>
    <n v="9941"/>
    <n v="22.17"/>
    <n v="220391.97000000003"/>
    <n v="2.83"/>
    <n v="8.5"/>
    <n v="84498.5"/>
    <x v="0"/>
  </r>
  <r>
    <n v="2016"/>
    <s v="SUB"/>
    <s v="Coal"/>
    <n v="11470"/>
    <n v="16.579999999999998"/>
    <n v="190172.59999999998"/>
    <n v="0.28999999999999998"/>
    <n v="6.3"/>
    <n v="72261"/>
    <x v="0"/>
  </r>
  <r>
    <n v="2016"/>
    <s v="BIT"/>
    <s v="Coal"/>
    <n v="23699"/>
    <n v="22.867999999999999"/>
    <n v="541948.73199999996"/>
    <n v="3.6"/>
    <n v="10.7"/>
    <n v="253579.3"/>
    <x v="0"/>
  </r>
  <r>
    <n v="2016"/>
    <s v="SUB"/>
    <s v="Coal"/>
    <n v="14155"/>
    <n v="16.579999999999998"/>
    <n v="234689.89999999997"/>
    <n v="0.28999999999999998"/>
    <n v="6.3"/>
    <n v="89176.5"/>
    <x v="0"/>
  </r>
  <r>
    <n v="2016"/>
    <s v="BIT"/>
    <s v="Coal"/>
    <n v="6712"/>
    <n v="25.2"/>
    <n v="169142.39999999999"/>
    <n v="0.79"/>
    <n v="8.3000000000000007"/>
    <n v="55709.600000000006"/>
    <x v="0"/>
  </r>
  <r>
    <n v="2016"/>
    <s v="BIT"/>
    <s v="Coal"/>
    <n v="28719"/>
    <n v="26.15"/>
    <n v="751001.85"/>
    <n v="2.25"/>
    <n v="7.2"/>
    <n v="206776.80000000002"/>
    <x v="0"/>
  </r>
  <r>
    <n v="2016"/>
    <s v="BIT"/>
    <s v="Coal"/>
    <n v="8809"/>
    <n v="27.62"/>
    <n v="243304.58000000002"/>
    <n v="0.69"/>
    <n v="5.2"/>
    <n v="45806.8"/>
    <x v="0"/>
  </r>
  <r>
    <n v="2016"/>
    <s v="BIT"/>
    <s v="Coal"/>
    <n v="30228"/>
    <n v="21.13"/>
    <n v="638717.64"/>
    <n v="1.1499999999999999"/>
    <n v="24.7"/>
    <n v="746631.6"/>
    <x v="0"/>
  </r>
  <r>
    <n v="2016"/>
    <s v="SUB"/>
    <s v="Coal"/>
    <n v="13903"/>
    <n v="16.64"/>
    <n v="231345.92000000001"/>
    <n v="0.31"/>
    <n v="5"/>
    <n v="69515"/>
    <x v="0"/>
  </r>
  <r>
    <n v="2016"/>
    <s v="BIT"/>
    <s v="Coal"/>
    <n v="8015"/>
    <n v="19.91"/>
    <n v="159578.65"/>
    <n v="1.32"/>
    <n v="26.8"/>
    <n v="214802"/>
    <x v="0"/>
  </r>
  <r>
    <n v="2016"/>
    <s v="BIT"/>
    <s v="Coal"/>
    <n v="1292"/>
    <n v="24.48"/>
    <n v="31628.16"/>
    <n v="1.17"/>
    <n v="15"/>
    <n v="19380"/>
    <x v="0"/>
  </r>
  <r>
    <n v="2016"/>
    <s v="BIT"/>
    <s v="Coal"/>
    <n v="781"/>
    <n v="17.43"/>
    <n v="13612.83"/>
    <n v="1.1599999999999999"/>
    <n v="34.9"/>
    <n v="27256.899999999998"/>
    <x v="0"/>
  </r>
  <r>
    <n v="2016"/>
    <s v="BIT"/>
    <s v="Coal"/>
    <n v="59397"/>
    <n v="22.986000000000001"/>
    <n v="1365299.442"/>
    <n v="0.51"/>
    <n v="13.1"/>
    <n v="778100.7"/>
    <x v="0"/>
  </r>
  <r>
    <n v="2016"/>
    <s v="BIT"/>
    <s v="Coal"/>
    <n v="58975"/>
    <n v="21.841999999999999"/>
    <n v="1288131.95"/>
    <n v="0.25"/>
    <n v="10.3"/>
    <n v="607442.5"/>
    <x v="0"/>
  </r>
  <r>
    <n v="2016"/>
    <s v="BIT"/>
    <s v="Coal"/>
    <n v="3589"/>
    <n v="26.25"/>
    <n v="94211.25"/>
    <n v="1.19"/>
    <n v="8.1999999999999993"/>
    <n v="29429.799999999996"/>
    <x v="0"/>
  </r>
  <r>
    <n v="2016"/>
    <s v="BIT"/>
    <s v="Coal"/>
    <n v="26521"/>
    <n v="22.33"/>
    <n v="592213.92999999993"/>
    <n v="1.89"/>
    <n v="20.7"/>
    <n v="548984.69999999995"/>
    <x v="0"/>
  </r>
  <r>
    <n v="2016"/>
    <s v="BIT"/>
    <s v="Coal"/>
    <n v="2759"/>
    <n v="22.13"/>
    <n v="61056.67"/>
    <n v="1.71"/>
    <n v="21.7"/>
    <n v="59870.299999999996"/>
    <x v="0"/>
  </r>
  <r>
    <n v="2016"/>
    <s v="BIT"/>
    <s v="Coal"/>
    <n v="3801"/>
    <n v="21.89"/>
    <n v="83203.89"/>
    <n v="1.83"/>
    <n v="19.8"/>
    <n v="75259.8"/>
    <x v="0"/>
  </r>
  <r>
    <n v="2016"/>
    <s v="BIT"/>
    <s v="Coal"/>
    <n v="15467"/>
    <n v="22.23"/>
    <n v="343831.41000000003"/>
    <n v="1.72"/>
    <n v="22.4"/>
    <n v="346460.8"/>
    <x v="0"/>
  </r>
  <r>
    <n v="2016"/>
    <s v="BIT"/>
    <s v="Coal"/>
    <n v="87386"/>
    <n v="23.228000000000002"/>
    <n v="2029802.0080000001"/>
    <n v="0.57999999999999996"/>
    <n v="10.3"/>
    <n v="900075.8"/>
    <x v="0"/>
  </r>
  <r>
    <n v="2016"/>
    <s v="BIT"/>
    <s v="Coal"/>
    <n v="20961"/>
    <n v="21.8"/>
    <n v="456949.8"/>
    <n v="3.4"/>
    <n v="7.5"/>
    <n v="157207.5"/>
    <x v="0"/>
  </r>
  <r>
    <n v="2016"/>
    <s v="SUB"/>
    <s v="Coal"/>
    <n v="97618"/>
    <n v="17.5"/>
    <n v="1708315"/>
    <n v="0.18"/>
    <n v="4.4000000000000004"/>
    <n v="429519.2"/>
    <x v="0"/>
  </r>
  <r>
    <n v="2016"/>
    <s v="BIT"/>
    <s v="Coal"/>
    <n v="56692"/>
    <n v="21.1"/>
    <n v="1196201.2000000002"/>
    <n v="3.7"/>
    <n v="8.5"/>
    <n v="481882"/>
    <x v="0"/>
  </r>
  <r>
    <n v="2016"/>
    <s v="BIT"/>
    <s v="Coal"/>
    <n v="23622"/>
    <n v="21.1"/>
    <n v="498424.2"/>
    <n v="3.7"/>
    <n v="10"/>
    <n v="236220"/>
    <x v="0"/>
  </r>
  <r>
    <n v="2016"/>
    <s v="BIT"/>
    <s v="Coal"/>
    <n v="8401"/>
    <n v="21.1"/>
    <n v="177261.1"/>
    <n v="3.7"/>
    <n v="8.5"/>
    <n v="71408.5"/>
    <x v="0"/>
  </r>
  <r>
    <n v="2016"/>
    <s v="SUB"/>
    <s v="Coal"/>
    <n v="32586"/>
    <n v="17.7"/>
    <n v="576772.19999999995"/>
    <n v="0.25"/>
    <n v="4.2"/>
    <n v="136861.20000000001"/>
    <x v="0"/>
  </r>
  <r>
    <n v="2016"/>
    <s v="BIT"/>
    <s v="Coal"/>
    <n v="3335"/>
    <n v="20.8"/>
    <n v="69368"/>
    <n v="1.98"/>
    <n v="25.1"/>
    <n v="83708.5"/>
    <x v="0"/>
  </r>
  <r>
    <n v="2016"/>
    <s v="BIT"/>
    <s v="Coal"/>
    <n v="11757"/>
    <n v="21.6"/>
    <n v="253951.2"/>
    <n v="1.9"/>
    <n v="22.5"/>
    <n v="264532.5"/>
    <x v="0"/>
  </r>
  <r>
    <n v="2016"/>
    <s v="BIT"/>
    <s v="Coal"/>
    <n v="6273"/>
    <n v="22.35"/>
    <n v="140201.55000000002"/>
    <n v="2.33"/>
    <n v="20.100000000000001"/>
    <n v="126087.3"/>
    <x v="0"/>
  </r>
  <r>
    <n v="2016"/>
    <s v="BIT"/>
    <s v="Coal"/>
    <n v="1328"/>
    <n v="25.24"/>
    <n v="33518.720000000001"/>
    <n v="0.79"/>
    <n v="8.3000000000000007"/>
    <n v="11022.400000000001"/>
    <x v="0"/>
  </r>
  <r>
    <n v="2016"/>
    <s v="BIT"/>
    <s v="Coal"/>
    <n v="16970"/>
    <n v="26.34"/>
    <n v="446989.8"/>
    <n v="0.75"/>
    <n v="8.9"/>
    <n v="151033"/>
    <x v="0"/>
  </r>
  <r>
    <n v="2016"/>
    <s v="BIT"/>
    <s v="Coal"/>
    <n v="21860"/>
    <n v="26.02"/>
    <n v="568797.19999999995"/>
    <n v="0.79"/>
    <n v="7.8"/>
    <n v="170508"/>
    <x v="0"/>
  </r>
  <r>
    <n v="2016"/>
    <s v="BIT"/>
    <s v="Coal"/>
    <n v="18965"/>
    <n v="26.82"/>
    <n v="508641.3"/>
    <n v="0.76"/>
    <n v="6.6"/>
    <n v="125169"/>
    <x v="0"/>
  </r>
  <r>
    <n v="2016"/>
    <s v="BIT"/>
    <s v="Coal"/>
    <n v="19016"/>
    <n v="26"/>
    <n v="494416"/>
    <n v="0.99"/>
    <n v="9.3000000000000007"/>
    <n v="176848.80000000002"/>
    <x v="0"/>
  </r>
  <r>
    <n v="2016"/>
    <s v="BIT"/>
    <s v="Coal"/>
    <n v="26916"/>
    <n v="26.08"/>
    <n v="701969.27999999991"/>
    <n v="0.88"/>
    <n v="6.7"/>
    <n v="180337.2"/>
    <x v="0"/>
  </r>
  <r>
    <n v="2016"/>
    <s v="BIT"/>
    <s v="Coal"/>
    <n v="9460"/>
    <n v="25.21"/>
    <n v="238486.6"/>
    <n v="0.98"/>
    <n v="7.9"/>
    <n v="74734"/>
    <x v="0"/>
  </r>
  <r>
    <n v="2016"/>
    <s v="BIT"/>
    <s v="Coal"/>
    <n v="6605"/>
    <n v="23.82"/>
    <n v="157331.1"/>
    <n v="1.25"/>
    <n v="13.8"/>
    <n v="91149"/>
    <x v="0"/>
  </r>
  <r>
    <n v="2016"/>
    <s v="BIT"/>
    <s v="Coal"/>
    <n v="1665"/>
    <n v="24.02"/>
    <n v="39993.300000000003"/>
    <n v="0.98"/>
    <n v="12.5"/>
    <n v="20812.5"/>
    <x v="0"/>
  </r>
  <r>
    <n v="2016"/>
    <s v="BIT"/>
    <s v="Coal"/>
    <n v="7603"/>
    <n v="24.8"/>
    <n v="188554.4"/>
    <n v="0.75"/>
    <n v="6.3"/>
    <n v="47898.9"/>
    <x v="0"/>
  </r>
  <r>
    <n v="2016"/>
    <s v="BIT"/>
    <s v="Coal"/>
    <n v="24386"/>
    <n v="26"/>
    <n v="634036"/>
    <n v="2"/>
    <n v="12"/>
    <n v="292632"/>
    <x v="0"/>
  </r>
  <r>
    <n v="2016"/>
    <s v="BIT"/>
    <s v="Coal"/>
    <n v="7210"/>
    <n v="22.6"/>
    <n v="162946"/>
    <n v="3.03"/>
    <n v="8.8000000000000007"/>
    <n v="63448.000000000007"/>
    <x v="0"/>
  </r>
  <r>
    <n v="2016"/>
    <s v="BIT"/>
    <s v="Coal"/>
    <n v="10331"/>
    <n v="25.265999999999998"/>
    <n v="261023.04599999997"/>
    <n v="0.72"/>
    <n v="9.5"/>
    <n v="98144.5"/>
    <x v="0"/>
  </r>
  <r>
    <n v="2016"/>
    <s v="BIT"/>
    <s v="Coal"/>
    <n v="8056"/>
    <n v="26.4"/>
    <n v="212678.39999999999"/>
    <n v="0.75"/>
    <n v="8.8000000000000007"/>
    <n v="70892.800000000003"/>
    <x v="0"/>
  </r>
  <r>
    <n v="2016"/>
    <s v="BIT"/>
    <s v="Coal"/>
    <n v="11257"/>
    <n v="25.35"/>
    <n v="285364.95"/>
    <n v="0.86"/>
    <n v="9.5"/>
    <n v="106941.5"/>
    <x v="0"/>
  </r>
  <r>
    <n v="2016"/>
    <s v="BIT"/>
    <s v="Coal"/>
    <n v="11136"/>
    <n v="26.05"/>
    <n v="290092.79999999999"/>
    <n v="0.89"/>
    <n v="7.2"/>
    <n v="80179.199999999997"/>
    <x v="0"/>
  </r>
  <r>
    <n v="2016"/>
    <s v="BIT"/>
    <s v="Coal"/>
    <n v="3348"/>
    <n v="25.042000000000002"/>
    <n v="83840.616000000009"/>
    <n v="1.33"/>
    <n v="11.1"/>
    <n v="37162.799999999996"/>
    <x v="0"/>
  </r>
  <r>
    <n v="2016"/>
    <s v="BIT"/>
    <s v="Coal"/>
    <n v="3272"/>
    <n v="24.905999999999999"/>
    <n v="81492.432000000001"/>
    <n v="1.2"/>
    <n v="9.1"/>
    <n v="29775.199999999997"/>
    <x v="0"/>
  </r>
  <r>
    <n v="2016"/>
    <s v="BIT"/>
    <s v="Coal"/>
    <n v="3307"/>
    <n v="25.052"/>
    <n v="82846.963999999993"/>
    <n v="1.33"/>
    <n v="9.8000000000000007"/>
    <n v="32408.600000000002"/>
    <x v="0"/>
  </r>
  <r>
    <n v="2016"/>
    <s v="BIT"/>
    <s v="Coal"/>
    <n v="3354"/>
    <n v="24.652000000000001"/>
    <n v="82682.808000000005"/>
    <n v="1.2"/>
    <n v="9.9"/>
    <n v="33204.6"/>
    <x v="0"/>
  </r>
  <r>
    <n v="2016"/>
    <s v="BIT"/>
    <s v="Coal"/>
    <n v="4606"/>
    <n v="24"/>
    <n v="110544"/>
    <n v="0.69"/>
    <n v="9.3000000000000007"/>
    <n v="42835.8"/>
    <x v="0"/>
  </r>
  <r>
    <n v="2016"/>
    <s v="BIT"/>
    <s v="Coal"/>
    <n v="11829"/>
    <n v="24.62"/>
    <n v="291229.98000000004"/>
    <n v="0.8"/>
    <n v="10.5"/>
    <n v="124204.5"/>
    <x v="0"/>
  </r>
  <r>
    <n v="2016"/>
    <s v="BIT"/>
    <s v="Coal"/>
    <n v="4604"/>
    <n v="24.08"/>
    <n v="110864.31999999999"/>
    <n v="2"/>
    <n v="12.8"/>
    <n v="58931.200000000004"/>
    <x v="0"/>
  </r>
  <r>
    <n v="2016"/>
    <s v="BIT"/>
    <s v="Coal"/>
    <n v="4464"/>
    <n v="24.9"/>
    <n v="111153.59999999999"/>
    <n v="2.2999999999999998"/>
    <n v="12.4"/>
    <n v="55353.599999999999"/>
    <x v="0"/>
  </r>
  <r>
    <n v="2016"/>
    <s v="BIT"/>
    <s v="Coal"/>
    <n v="2792"/>
    <n v="26.05"/>
    <n v="72731.600000000006"/>
    <n v="1.8"/>
    <n v="11.4"/>
    <n v="31828.799999999999"/>
    <x v="0"/>
  </r>
  <r>
    <n v="2016"/>
    <s v="LIG"/>
    <s v="Coal"/>
    <n v="272573"/>
    <n v="10.58"/>
    <n v="2883822.34"/>
    <n v="0.46"/>
    <n v="13"/>
    <n v="3543449"/>
    <x v="1"/>
  </r>
  <r>
    <n v="2016"/>
    <s v="BIT"/>
    <s v="Coal"/>
    <n v="567545"/>
    <n v="16.809999999999999"/>
    <n v="9540431.4499999993"/>
    <n v="3.77"/>
    <n v="27"/>
    <n v="15323715"/>
    <x v="0"/>
  </r>
  <r>
    <n v="2016"/>
    <s v="BIT"/>
    <s v="Coal"/>
    <n v="93277"/>
    <n v="26.04"/>
    <n v="2428933.08"/>
    <n v="2.4500000000000002"/>
    <n v="7.3"/>
    <n v="680922.1"/>
    <x v="0"/>
  </r>
  <r>
    <n v="2016"/>
    <s v="SUB"/>
    <s v="Coal"/>
    <n v="193413"/>
    <n v="17.57"/>
    <n v="3398266.41"/>
    <n v="0.19"/>
    <n v="4.3"/>
    <n v="831675.9"/>
    <x v="0"/>
  </r>
  <r>
    <n v="2016"/>
    <s v="BIT"/>
    <s v="Coal"/>
    <n v="19609"/>
    <n v="23.47"/>
    <n v="460223.23"/>
    <n v="0.56999999999999995"/>
    <n v="10.6"/>
    <n v="207855.4"/>
    <x v="0"/>
  </r>
  <r>
    <n v="2016"/>
    <s v="SUB"/>
    <s v="Coal"/>
    <n v="14750"/>
    <n v="18"/>
    <n v="265500"/>
    <n v="0.26"/>
    <n v="4.8"/>
    <n v="70800"/>
    <x v="0"/>
  </r>
  <r>
    <n v="2016"/>
    <s v="SUB"/>
    <s v="Coal"/>
    <n v="43154"/>
    <n v="16.22"/>
    <n v="699957.88"/>
    <n v="0.49"/>
    <n v="6.6"/>
    <n v="284816.39999999997"/>
    <x v="0"/>
  </r>
  <r>
    <n v="2016"/>
    <s v="SUB"/>
    <s v="Coal"/>
    <n v="82535"/>
    <n v="17.8"/>
    <n v="1469123"/>
    <n v="0.22"/>
    <n v="5.5"/>
    <n v="453942.5"/>
    <x v="0"/>
  </r>
  <r>
    <n v="2016"/>
    <s v="SUB"/>
    <s v="Coal"/>
    <n v="65824"/>
    <n v="18"/>
    <n v="1184832"/>
    <n v="0.27"/>
    <n v="5.3"/>
    <n v="348867.2"/>
    <x v="0"/>
  </r>
  <r>
    <n v="2016"/>
    <s v="SUB"/>
    <s v="Coal"/>
    <n v="16347"/>
    <n v="17.765999999999998"/>
    <n v="290420.80199999997"/>
    <n v="0.24"/>
    <n v="5.42"/>
    <n v="88600.74"/>
    <x v="0"/>
  </r>
  <r>
    <n v="2016"/>
    <s v="SUB"/>
    <s v="Coal"/>
    <n v="98142"/>
    <n v="17.962"/>
    <n v="1762826.6040000001"/>
    <n v="0.25"/>
    <n v="5.0599999999999996"/>
    <n v="496598.51999999996"/>
    <x v="0"/>
  </r>
  <r>
    <n v="2016"/>
    <s v="SUB"/>
    <s v="Coal"/>
    <n v="49497"/>
    <n v="17.956"/>
    <n v="888768.13199999998"/>
    <n v="0.22"/>
    <n v="5.22"/>
    <n v="258374.34"/>
    <x v="0"/>
  </r>
  <r>
    <n v="2016"/>
    <s v="SUB"/>
    <s v="Coal"/>
    <n v="40581"/>
    <n v="16.062000000000001"/>
    <n v="651812.022"/>
    <n v="0.34"/>
    <n v="5.3"/>
    <n v="215079.3"/>
    <x v="0"/>
  </r>
  <r>
    <n v="2016"/>
    <s v="BIT"/>
    <s v="Coal"/>
    <n v="157048"/>
    <n v="22.8"/>
    <n v="3580694.4"/>
    <n v="2.94"/>
    <n v="17.8"/>
    <n v="2795454.4"/>
    <x v="0"/>
  </r>
  <r>
    <n v="2016"/>
    <s v="LIG"/>
    <s v="Coal"/>
    <n v="29906"/>
    <n v="13.8"/>
    <n v="412702.80000000005"/>
    <n v="0.63"/>
    <n v="9.1999999999999993"/>
    <n v="275135.19999999995"/>
    <x v="1"/>
  </r>
  <r>
    <n v="2016"/>
    <s v="BIT"/>
    <s v="Coal"/>
    <n v="225960"/>
    <n v="16.225000000000001"/>
    <n v="3666201.0000000005"/>
    <n v="0.85"/>
    <n v="37.299999999999997"/>
    <n v="8428308"/>
    <x v="0"/>
  </r>
  <r>
    <n v="2016"/>
    <s v="BIT"/>
    <s v="Coal"/>
    <n v="255373"/>
    <n v="21.25"/>
    <n v="5426676.25"/>
    <n v="0.52"/>
    <n v="7.9"/>
    <n v="2017446.7000000002"/>
    <x v="0"/>
  </r>
  <r>
    <n v="2016"/>
    <s v="BIT"/>
    <s v="Coal"/>
    <n v="177609"/>
    <n v="23.786000000000001"/>
    <n v="4224607.6740000006"/>
    <n v="1.22"/>
    <n v="14.2"/>
    <n v="2522047.7999999998"/>
    <x v="0"/>
  </r>
  <r>
    <n v="2016"/>
    <s v="BIT"/>
    <s v="Coal"/>
    <n v="1380"/>
    <n v="23.786000000000001"/>
    <n v="32824.68"/>
    <n v="1.22"/>
    <n v="14.2"/>
    <n v="19596"/>
    <x v="0"/>
  </r>
  <r>
    <n v="2016"/>
    <s v="BIT"/>
    <s v="Coal"/>
    <n v="21027"/>
    <n v="23.292000000000002"/>
    <n v="489760.88400000002"/>
    <n v="1.44"/>
    <n v="6.4"/>
    <n v="134572.80000000002"/>
    <x v="0"/>
  </r>
  <r>
    <n v="2016"/>
    <s v="BIT"/>
    <s v="Coal"/>
    <n v="31729"/>
    <n v="23.736000000000001"/>
    <n v="753119.54399999999"/>
    <n v="2.6"/>
    <n v="8"/>
    <n v="253832"/>
    <x v="0"/>
  </r>
  <r>
    <n v="2016"/>
    <s v="LIG"/>
    <s v="Coal"/>
    <n v="10327"/>
    <n v="14.143000000000001"/>
    <n v="146054.761"/>
    <n v="0.42"/>
    <n v="15.3"/>
    <n v="158003.1"/>
    <x v="1"/>
  </r>
  <r>
    <n v="2016"/>
    <s v="LIG"/>
    <s v="Coal"/>
    <n v="5789"/>
    <n v="13.887"/>
    <n v="80391.843000000008"/>
    <n v="0.66"/>
    <n v="14.2"/>
    <n v="82203.8"/>
    <x v="1"/>
  </r>
  <r>
    <n v="2016"/>
    <s v="BIT"/>
    <s v="Coal"/>
    <n v="25170"/>
    <n v="23.001999999999999"/>
    <n v="578960.34"/>
    <n v="2.41"/>
    <n v="8.1"/>
    <n v="203877"/>
    <x v="0"/>
  </r>
  <r>
    <n v="2016"/>
    <s v="BIT"/>
    <s v="Coal"/>
    <n v="9154"/>
    <n v="23.047999999999998"/>
    <n v="210981.39199999999"/>
    <n v="2.52"/>
    <n v="9.4"/>
    <n v="86047.6"/>
    <x v="0"/>
  </r>
  <r>
    <n v="2016"/>
    <s v="SUB"/>
    <s v="Coal"/>
    <n v="8095"/>
    <n v="16.41"/>
    <n v="132838.95000000001"/>
    <n v="0.36"/>
    <n v="5.2"/>
    <n v="42094"/>
    <x v="0"/>
  </r>
  <r>
    <n v="2016"/>
    <s v="SUB"/>
    <s v="Coal"/>
    <n v="81281"/>
    <n v="18.54"/>
    <n v="1506949.74"/>
    <n v="0.99"/>
    <n v="15.4"/>
    <n v="1251727.4000000001"/>
    <x v="0"/>
  </r>
  <r>
    <n v="2016"/>
    <s v="SUB"/>
    <s v="Coal"/>
    <n v="15020"/>
    <n v="17.559999999999999"/>
    <n v="263751.19999999995"/>
    <n v="0.18"/>
    <n v="6.4"/>
    <n v="96128"/>
    <x v="0"/>
  </r>
  <r>
    <n v="2016"/>
    <s v="SUB"/>
    <s v="Coal"/>
    <n v="30214"/>
    <n v="17.940000000000001"/>
    <n v="542039.16"/>
    <n v="0.23"/>
    <n v="4.5999999999999996"/>
    <n v="138984.4"/>
    <x v="0"/>
  </r>
  <r>
    <n v="2016"/>
    <s v="SUB"/>
    <s v="Coal"/>
    <n v="29999"/>
    <n v="17.64"/>
    <n v="529182.36"/>
    <n v="0.35"/>
    <n v="5.4"/>
    <n v="161994.6"/>
    <x v="0"/>
  </r>
  <r>
    <n v="2016"/>
    <s v="SUB"/>
    <s v="Coal"/>
    <n v="29905"/>
    <n v="17.670000000000002"/>
    <n v="528421.35000000009"/>
    <n v="0.19"/>
    <n v="4.5"/>
    <n v="134572.5"/>
    <x v="0"/>
  </r>
  <r>
    <n v="2016"/>
    <s v="SUB"/>
    <s v="Coal"/>
    <n v="75733"/>
    <n v="18.64"/>
    <n v="1411663.12"/>
    <n v="1.08"/>
    <n v="14.8"/>
    <n v="1120848.4000000001"/>
    <x v="0"/>
  </r>
  <r>
    <n v="2016"/>
    <s v="BIT"/>
    <s v="Coal"/>
    <n v="104667"/>
    <n v="25.88"/>
    <n v="2708781.96"/>
    <n v="2.4700000000000002"/>
    <n v="7.7"/>
    <n v="805935.9"/>
    <x v="0"/>
  </r>
  <r>
    <n v="2016"/>
    <s v="BIT"/>
    <s v="Coal"/>
    <n v="39002"/>
    <n v="24.86"/>
    <n v="969589.72"/>
    <n v="1.66"/>
    <n v="11.2"/>
    <n v="436822.39999999997"/>
    <x v="0"/>
  </r>
  <r>
    <n v="2016"/>
    <s v="BIT"/>
    <s v="Coal"/>
    <n v="15020"/>
    <n v="26.6"/>
    <n v="399532"/>
    <n v="1.56"/>
    <n v="7.6"/>
    <n v="114152"/>
    <x v="0"/>
  </r>
  <r>
    <n v="2016"/>
    <s v="BIT"/>
    <s v="Coal"/>
    <n v="64934"/>
    <n v="23.61"/>
    <n v="1533091.74"/>
    <n v="1.1100000000000001"/>
    <n v="12.9"/>
    <n v="837648.6"/>
    <x v="0"/>
  </r>
  <r>
    <n v="2016"/>
    <s v="BIT"/>
    <s v="Coal"/>
    <n v="179242"/>
    <n v="23.93"/>
    <n v="4289261.0599999996"/>
    <n v="2.6"/>
    <n v="8.3000000000000007"/>
    <n v="1487708.6"/>
    <x v="0"/>
  </r>
  <r>
    <n v="2016"/>
    <s v="BIT"/>
    <s v="Coal"/>
    <n v="91817"/>
    <n v="25.2"/>
    <n v="2313788.4"/>
    <n v="3.13"/>
    <n v="6.6"/>
    <n v="605992.19999999995"/>
    <x v="0"/>
  </r>
  <r>
    <n v="2016"/>
    <s v="BIT"/>
    <s v="Coal"/>
    <n v="110072"/>
    <n v="24.32"/>
    <n v="2676951.04"/>
    <n v="2.76"/>
    <n v="7.4"/>
    <n v="814532.8"/>
    <x v="0"/>
  </r>
  <r>
    <n v="2016"/>
    <s v="BIT"/>
    <s v="Coal"/>
    <n v="20365"/>
    <n v="24.85"/>
    <n v="506070.25"/>
    <n v="3.16"/>
    <n v="8.1999999999999993"/>
    <n v="166993"/>
    <x v="0"/>
  </r>
  <r>
    <n v="2016"/>
    <s v="BIT"/>
    <s v="Coal"/>
    <n v="12201"/>
    <n v="22.818000000000001"/>
    <n v="278402.41800000001"/>
    <n v="0.41"/>
    <n v="6.4"/>
    <n v="78086.400000000009"/>
    <x v="0"/>
  </r>
  <r>
    <n v="2016"/>
    <s v="SUB"/>
    <s v="Coal"/>
    <n v="14098"/>
    <n v="18.585000000000001"/>
    <n v="262011.33000000002"/>
    <n v="1.06"/>
    <n v="14.4"/>
    <n v="203011.20000000001"/>
    <x v="0"/>
  </r>
  <r>
    <n v="2016"/>
    <s v="SUB"/>
    <s v="Coal"/>
    <n v="14790"/>
    <n v="17.8"/>
    <n v="263262"/>
    <n v="0.21"/>
    <n v="6"/>
    <n v="88740"/>
    <x v="0"/>
  </r>
  <r>
    <n v="2016"/>
    <s v="SUB"/>
    <s v="Coal"/>
    <n v="80986"/>
    <n v="16.7"/>
    <n v="1352466.2"/>
    <n v="0.37"/>
    <n v="5.4"/>
    <n v="437324.4"/>
    <x v="0"/>
  </r>
  <r>
    <n v="2016"/>
    <s v="SUB"/>
    <s v="Coal"/>
    <n v="16458"/>
    <n v="16.7"/>
    <n v="274848.59999999998"/>
    <n v="0.37"/>
    <n v="5.4"/>
    <n v="88873.200000000012"/>
    <x v="0"/>
  </r>
  <r>
    <n v="2016"/>
    <s v="BIT"/>
    <s v="Coal"/>
    <n v="192457"/>
    <n v="22.082000000000001"/>
    <n v="4249835.4740000004"/>
    <n v="0.57999999999999996"/>
    <n v="12.2"/>
    <n v="2347975.4"/>
    <x v="0"/>
  </r>
  <r>
    <n v="2016"/>
    <s v="BIT"/>
    <s v="Coal"/>
    <n v="13453"/>
    <n v="21.673999999999999"/>
    <n v="291580.32199999999"/>
    <n v="0.81"/>
    <n v="8.5"/>
    <n v="114350.5"/>
    <x v="0"/>
  </r>
  <r>
    <n v="2016"/>
    <s v="SUB"/>
    <s v="Coal"/>
    <n v="32953"/>
    <n v="16.440000000000001"/>
    <n v="541747.32000000007"/>
    <n v="0.31"/>
    <n v="5.3"/>
    <n v="174650.9"/>
    <x v="0"/>
  </r>
  <r>
    <n v="2016"/>
    <s v="SUB"/>
    <s v="Coal"/>
    <n v="32919"/>
    <n v="16.98"/>
    <n v="558964.62"/>
    <n v="0.38"/>
    <n v="5.2"/>
    <n v="171178.80000000002"/>
    <x v="0"/>
  </r>
  <r>
    <n v="2016"/>
    <s v="LIG"/>
    <s v="Coal"/>
    <n v="278135"/>
    <n v="13.61"/>
    <n v="3785417.3499999996"/>
    <n v="0.95"/>
    <n v="16"/>
    <n v="4450160"/>
    <x v="1"/>
  </r>
  <r>
    <n v="2016"/>
    <s v="SUB"/>
    <s v="Coal"/>
    <n v="81580"/>
    <n v="16.73"/>
    <n v="1364833.4000000001"/>
    <n v="0.47"/>
    <n v="5.4"/>
    <n v="440532"/>
    <x v="0"/>
  </r>
  <r>
    <n v="2016"/>
    <s v="SUB"/>
    <s v="Coal"/>
    <n v="32920"/>
    <n v="16.95"/>
    <n v="557994"/>
    <n v="0.37"/>
    <n v="5.5"/>
    <n v="181060"/>
    <x v="0"/>
  </r>
  <r>
    <n v="2016"/>
    <s v="BIT"/>
    <s v="Coal"/>
    <n v="53946"/>
    <n v="22.42"/>
    <n v="1209469.32"/>
    <n v="0.47"/>
    <n v="9.8000000000000007"/>
    <n v="528670.80000000005"/>
    <x v="0"/>
  </r>
  <r>
    <n v="2016"/>
    <s v="SUB"/>
    <s v="Coal"/>
    <n v="127029"/>
    <n v="17.899999999999999"/>
    <n v="2273819.0999999996"/>
    <n v="0.24"/>
    <n v="5.2"/>
    <n v="660550.80000000005"/>
    <x v="0"/>
  </r>
  <r>
    <n v="2016"/>
    <s v="SUB"/>
    <s v="Coal"/>
    <n v="14092"/>
    <n v="17.73"/>
    <n v="249851.16"/>
    <n v="0.31"/>
    <n v="4.7"/>
    <n v="66232.400000000009"/>
    <x v="0"/>
  </r>
  <r>
    <n v="2016"/>
    <s v="SUB"/>
    <s v="Coal"/>
    <n v="14118"/>
    <n v="17.22"/>
    <n v="243111.96"/>
    <n v="0.24"/>
    <n v="4.2"/>
    <n v="59295.600000000006"/>
    <x v="0"/>
  </r>
  <r>
    <n v="2016"/>
    <s v="SUB"/>
    <s v="Coal"/>
    <n v="42287"/>
    <n v="17.25"/>
    <n v="729450.75"/>
    <n v="0.24"/>
    <n v="4.3"/>
    <n v="181834.1"/>
    <x v="0"/>
  </r>
  <r>
    <n v="2016"/>
    <s v="SUB"/>
    <s v="Coal"/>
    <n v="28239"/>
    <n v="17.329999999999998"/>
    <n v="489381.86999999994"/>
    <n v="0.24"/>
    <n v="4.0999999999999996"/>
    <n v="115779.9"/>
    <x v="0"/>
  </r>
  <r>
    <n v="2016"/>
    <s v="SUB"/>
    <s v="Coal"/>
    <n v="42555"/>
    <n v="17.68"/>
    <n v="752372.4"/>
    <n v="0.21"/>
    <n v="5.3"/>
    <n v="225541.5"/>
    <x v="0"/>
  </r>
  <r>
    <n v="2016"/>
    <s v="BIT"/>
    <s v="Coal"/>
    <n v="26457"/>
    <n v="22.35"/>
    <n v="591313.95000000007"/>
    <n v="0.47"/>
    <n v="10"/>
    <n v="264570"/>
    <x v="0"/>
  </r>
  <r>
    <n v="2016"/>
    <s v="SUB"/>
    <s v="Coal"/>
    <n v="13917"/>
    <n v="17.876000000000001"/>
    <n v="248780.29200000002"/>
    <n v="0.23"/>
    <n v="5"/>
    <n v="69585"/>
    <x v="0"/>
  </r>
  <r>
    <n v="2016"/>
    <s v="SUB"/>
    <s v="Coal"/>
    <n v="70529"/>
    <n v="17.678000000000001"/>
    <n v="1246811.662"/>
    <n v="0.21"/>
    <n v="4.3"/>
    <n v="303274.7"/>
    <x v="0"/>
  </r>
  <r>
    <n v="2016"/>
    <s v="SUB"/>
    <s v="Coal"/>
    <n v="13917"/>
    <n v="18.155999999999999"/>
    <n v="252677.052"/>
    <n v="0.22"/>
    <n v="4.5999999999999996"/>
    <n v="64018.2"/>
    <x v="0"/>
  </r>
  <r>
    <n v="2016"/>
    <s v="BIT"/>
    <s v="Coal"/>
    <n v="67667"/>
    <n v="22.48"/>
    <n v="1521154.16"/>
    <n v="0.47"/>
    <n v="9.8000000000000007"/>
    <n v="663136.60000000009"/>
    <x v="0"/>
  </r>
  <r>
    <n v="2016"/>
    <s v="BIT"/>
    <s v="Coal"/>
    <n v="101018"/>
    <n v="24.27"/>
    <n v="2451706.86"/>
    <n v="2.88"/>
    <n v="6.5"/>
    <n v="656617"/>
    <x v="0"/>
  </r>
  <r>
    <n v="2016"/>
    <s v="BIT"/>
    <s v="Coal"/>
    <n v="63120"/>
    <n v="23.79"/>
    <n v="1501624.8"/>
    <n v="2.62"/>
    <n v="7.9"/>
    <n v="498648"/>
    <x v="0"/>
  </r>
  <r>
    <n v="2016"/>
    <s v="BIT"/>
    <s v="Coal"/>
    <n v="35265"/>
    <n v="25.91"/>
    <n v="913716.15"/>
    <n v="2.5"/>
    <n v="7.6"/>
    <n v="268014"/>
    <x v="0"/>
  </r>
  <r>
    <n v="2016"/>
    <s v="BIT"/>
    <s v="Coal"/>
    <n v="166809"/>
    <n v="25.966000000000001"/>
    <n v="4331362.4939999999"/>
    <n v="2.4300000000000002"/>
    <n v="7.6"/>
    <n v="1267748.3999999999"/>
    <x v="0"/>
  </r>
  <r>
    <n v="2016"/>
    <s v="BIT"/>
    <s v="Coal"/>
    <n v="15657"/>
    <n v="23.033999999999999"/>
    <n v="360643.33799999999"/>
    <n v="0.44"/>
    <n v="7.1"/>
    <n v="111164.7"/>
    <x v="0"/>
  </r>
  <r>
    <n v="2016"/>
    <s v="BIT"/>
    <s v="Coal"/>
    <n v="47726"/>
    <n v="23.728000000000002"/>
    <n v="1132442.5280000002"/>
    <n v="2.23"/>
    <n v="9.5"/>
    <n v="453397"/>
    <x v="0"/>
  </r>
  <r>
    <n v="2016"/>
    <s v="BIT"/>
    <s v="Coal"/>
    <n v="78446"/>
    <n v="23.31"/>
    <n v="1828576.26"/>
    <n v="2.72"/>
    <n v="6.8"/>
    <n v="533432.79999999993"/>
    <x v="0"/>
  </r>
  <r>
    <n v="2016"/>
    <s v="BIT"/>
    <s v="Coal"/>
    <n v="25613"/>
    <n v="23.46"/>
    <n v="600880.98"/>
    <n v="2.74"/>
    <n v="8.6"/>
    <n v="220271.8"/>
    <x v="0"/>
  </r>
  <r>
    <n v="2016"/>
    <s v="BIT"/>
    <s v="Coal"/>
    <n v="40069"/>
    <n v="22.684000000000001"/>
    <n v="908925.196"/>
    <n v="0.56999999999999995"/>
    <n v="10.4"/>
    <n v="416717.60000000003"/>
    <x v="0"/>
  </r>
  <r>
    <n v="2016"/>
    <s v="BIT"/>
    <s v="Coal"/>
    <n v="38801"/>
    <n v="22.957999999999998"/>
    <n v="890793.35799999989"/>
    <n v="0.57999999999999996"/>
    <n v="6.9"/>
    <n v="267726.90000000002"/>
    <x v="0"/>
  </r>
  <r>
    <n v="2016"/>
    <s v="BIT"/>
    <s v="Coal"/>
    <n v="66950"/>
    <n v="23.88"/>
    <n v="1598766"/>
    <n v="2.69"/>
    <n v="7.6"/>
    <n v="508820"/>
    <x v="0"/>
  </r>
  <r>
    <n v="2016"/>
    <s v="BIT"/>
    <s v="Coal"/>
    <n v="222821"/>
    <n v="23.762"/>
    <n v="5294672.602"/>
    <n v="2.65"/>
    <n v="7.9"/>
    <n v="1760285.9000000001"/>
    <x v="0"/>
  </r>
  <r>
    <n v="2016"/>
    <s v="BIT"/>
    <s v="Coal"/>
    <n v="37867"/>
    <n v="25.882000000000001"/>
    <n v="980073.69400000002"/>
    <n v="2.13"/>
    <n v="7.3"/>
    <n v="276429.09999999998"/>
    <x v="0"/>
  </r>
  <r>
    <n v="2016"/>
    <s v="BIT"/>
    <s v="Coal"/>
    <n v="63312"/>
    <n v="25.844000000000001"/>
    <n v="1636235.328"/>
    <n v="2.4500000000000002"/>
    <n v="7.5"/>
    <n v="474840"/>
    <x v="0"/>
  </r>
  <r>
    <n v="2016"/>
    <s v="BIT"/>
    <s v="Coal"/>
    <n v="12783"/>
    <n v="23.702000000000002"/>
    <n v="302982.66600000003"/>
    <n v="2.68"/>
    <n v="8.1999999999999993"/>
    <n v="104820.59999999999"/>
    <x v="0"/>
  </r>
  <r>
    <n v="2016"/>
    <s v="BIT"/>
    <s v="Coal"/>
    <n v="25208"/>
    <n v="23.893999999999998"/>
    <n v="602319.95199999993"/>
    <n v="2.69"/>
    <n v="8"/>
    <n v="201664"/>
    <x v="0"/>
  </r>
  <r>
    <n v="2016"/>
    <s v="SUB"/>
    <s v="Coal"/>
    <n v="98131"/>
    <n v="17.600000000000001"/>
    <n v="1727105.6"/>
    <n v="0.2"/>
    <n v="4.3"/>
    <n v="421963.3"/>
    <x v="0"/>
  </r>
  <r>
    <n v="2016"/>
    <s v="SUB"/>
    <s v="Coal"/>
    <n v="48639"/>
    <n v="17.600000000000001"/>
    <n v="856046.4"/>
    <n v="0.2"/>
    <n v="4.8"/>
    <n v="233467.19999999998"/>
    <x v="0"/>
  </r>
  <r>
    <n v="2016"/>
    <s v="SUB"/>
    <s v="Coal"/>
    <n v="154013"/>
    <n v="17.510000000000002"/>
    <n v="2696767.6300000004"/>
    <n v="0.2"/>
    <n v="4.4000000000000004"/>
    <n v="677657.20000000007"/>
    <x v="0"/>
  </r>
  <r>
    <n v="2016"/>
    <s v="SUB"/>
    <s v="Coal"/>
    <n v="41903"/>
    <n v="17.510000000000002"/>
    <n v="733721.53"/>
    <n v="0.25"/>
    <n v="4.4000000000000004"/>
    <n v="184373.2"/>
    <x v="0"/>
  </r>
  <r>
    <n v="2016"/>
    <s v="SUB"/>
    <s v="Coal"/>
    <n v="63732"/>
    <n v="17.802"/>
    <n v="1134557.064"/>
    <n v="0.21"/>
    <n v="5"/>
    <n v="318660"/>
    <x v="0"/>
  </r>
  <r>
    <n v="2016"/>
    <s v="SUB"/>
    <s v="Coal"/>
    <n v="63665"/>
    <n v="17.584"/>
    <n v="1119485.3599999999"/>
    <n v="0.21"/>
    <n v="4.5"/>
    <n v="286492.5"/>
    <x v="0"/>
  </r>
  <r>
    <n v="2016"/>
    <s v="SUB"/>
    <s v="Coal"/>
    <n v="214318"/>
    <n v="17.190000000000001"/>
    <n v="3684126.4200000004"/>
    <n v="0.2"/>
    <n v="4.5"/>
    <n v="964431"/>
    <x v="0"/>
  </r>
  <r>
    <n v="2016"/>
    <s v="SUB"/>
    <s v="Coal"/>
    <n v="55203"/>
    <n v="17.21"/>
    <n v="950043.63"/>
    <n v="0.2"/>
    <n v="4.5"/>
    <n v="248413.5"/>
    <x v="0"/>
  </r>
  <r>
    <n v="2016"/>
    <s v="SUB"/>
    <s v="Coal"/>
    <n v="49800"/>
    <n v="17.18"/>
    <n v="855564"/>
    <n v="0.23"/>
    <n v="4.4000000000000004"/>
    <n v="219120.00000000003"/>
    <x v="0"/>
  </r>
  <r>
    <n v="2016"/>
    <s v="SUB"/>
    <s v="Coal"/>
    <n v="47079"/>
    <n v="17.600000000000001"/>
    <n v="828590.4"/>
    <n v="0.21"/>
    <n v="5.0999999999999996"/>
    <n v="240102.9"/>
    <x v="0"/>
  </r>
  <r>
    <n v="2016"/>
    <s v="SUB"/>
    <s v="Coal"/>
    <n v="16060"/>
    <n v="17.600000000000001"/>
    <n v="282656"/>
    <n v="0.2"/>
    <n v="4.3"/>
    <n v="69058"/>
    <x v="0"/>
  </r>
  <r>
    <n v="2016"/>
    <s v="SUB"/>
    <s v="Coal"/>
    <n v="15090"/>
    <n v="17.600000000000001"/>
    <n v="265584"/>
    <n v="0.24"/>
    <n v="4.0999999999999996"/>
    <n v="61868.999999999993"/>
    <x v="0"/>
  </r>
  <r>
    <n v="2016"/>
    <s v="SUB"/>
    <s v="Coal"/>
    <n v="97642"/>
    <n v="17.59"/>
    <n v="1717522.78"/>
    <n v="0.2"/>
    <n v="4.3"/>
    <n v="419860.6"/>
    <x v="0"/>
  </r>
  <r>
    <n v="2016"/>
    <s v="SUB"/>
    <s v="Coal"/>
    <n v="16229"/>
    <n v="17.28"/>
    <n v="280437.12"/>
    <n v="0.23"/>
    <n v="3.7"/>
    <n v="60047.3"/>
    <x v="0"/>
  </r>
  <r>
    <n v="2016"/>
    <s v="SUB"/>
    <s v="Coal"/>
    <n v="62912"/>
    <n v="17.494"/>
    <n v="1100582.5279999999"/>
    <n v="0.2"/>
    <n v="4.2"/>
    <n v="264230.40000000002"/>
    <x v="0"/>
  </r>
  <r>
    <n v="2016"/>
    <s v="SUB"/>
    <s v="Coal"/>
    <n v="30748"/>
    <n v="17.251000000000001"/>
    <n v="530433.74800000002"/>
    <n v="0.24"/>
    <n v="4.2"/>
    <n v="129141.6"/>
    <x v="0"/>
  </r>
  <r>
    <n v="2016"/>
    <s v="SUB"/>
    <s v="Coal"/>
    <n v="15844"/>
    <n v="17.867999999999999"/>
    <n v="283100.592"/>
    <n v="0.27"/>
    <n v="5.0999999999999996"/>
    <n v="80804.399999999994"/>
    <x v="0"/>
  </r>
  <r>
    <n v="2016"/>
    <s v="SUB"/>
    <s v="Coal"/>
    <n v="49684"/>
    <n v="17.87"/>
    <n v="887853.08000000007"/>
    <n v="0.23"/>
    <n v="5.3"/>
    <n v="263325.2"/>
    <x v="0"/>
  </r>
  <r>
    <n v="2016"/>
    <s v="BIT"/>
    <s v="Coal"/>
    <n v="65245"/>
    <n v="21.13"/>
    <n v="1378626.8499999999"/>
    <n v="3.44"/>
    <n v="9"/>
    <n v="587205"/>
    <x v="0"/>
  </r>
  <r>
    <n v="2016"/>
    <s v="BIT"/>
    <s v="Coal"/>
    <n v="14053"/>
    <n v="23.52"/>
    <n v="330526.56"/>
    <n v="4.51"/>
    <n v="12.9"/>
    <n v="181283.7"/>
    <x v="0"/>
  </r>
  <r>
    <n v="2016"/>
    <s v="BIT"/>
    <s v="Coal"/>
    <n v="17532"/>
    <n v="24.19"/>
    <n v="424099.08"/>
    <n v="4.26"/>
    <n v="11.9"/>
    <n v="208630.80000000002"/>
    <x v="0"/>
  </r>
  <r>
    <n v="2016"/>
    <s v="BIT"/>
    <s v="Coal"/>
    <n v="19"/>
    <n v="22.41"/>
    <n v="425.79"/>
    <n v="2.96"/>
    <n v="8.9"/>
    <n v="169.1"/>
    <x v="0"/>
  </r>
  <r>
    <n v="2016"/>
    <s v="BIT"/>
    <s v="Coal"/>
    <n v="19122"/>
    <n v="21.84"/>
    <n v="417624.48"/>
    <n v="3.24"/>
    <n v="9.8000000000000007"/>
    <n v="187395.6"/>
    <x v="0"/>
  </r>
  <r>
    <n v="2016"/>
    <s v="BIT"/>
    <s v="Coal"/>
    <n v="735"/>
    <n v="21.65"/>
    <n v="15912.749999999998"/>
    <n v="3.55"/>
    <n v="11.2"/>
    <n v="8232"/>
    <x v="0"/>
  </r>
  <r>
    <n v="2016"/>
    <s v="BIT"/>
    <s v="Coal"/>
    <n v="6670"/>
    <n v="19.21"/>
    <n v="128130.70000000001"/>
    <n v="2.67"/>
    <n v="11.1"/>
    <n v="74037"/>
    <x v="0"/>
  </r>
  <r>
    <n v="2016"/>
    <s v="BIT"/>
    <s v="Coal"/>
    <n v="2852"/>
    <n v="15.69"/>
    <n v="44747.88"/>
    <n v="2.57"/>
    <n v="20"/>
    <n v="57040"/>
    <x v="0"/>
  </r>
  <r>
    <n v="2016"/>
    <s v="BIT"/>
    <s v="Coal"/>
    <n v="9244"/>
    <n v="14.63"/>
    <n v="135239.72"/>
    <n v="2.06"/>
    <n v="23.5"/>
    <n v="217234"/>
    <x v="0"/>
  </r>
  <r>
    <n v="2016"/>
    <s v="BIT"/>
    <s v="Coal"/>
    <n v="87980"/>
    <n v="22.446000000000002"/>
    <n v="1974799.08"/>
    <n v="2.95"/>
    <n v="8.1999999999999993"/>
    <n v="721435.99999999988"/>
    <x v="0"/>
  </r>
  <r>
    <n v="2016"/>
    <s v="BIT"/>
    <s v="Coal"/>
    <n v="74297"/>
    <n v="23.02"/>
    <n v="1710316.94"/>
    <n v="2.87"/>
    <n v="8.1"/>
    <n v="601805.69999999995"/>
    <x v="0"/>
  </r>
  <r>
    <n v="2016"/>
    <s v="BIT"/>
    <s v="Coal"/>
    <n v="43233"/>
    <n v="22.64"/>
    <n v="978795.12"/>
    <n v="3.03"/>
    <n v="7.8"/>
    <n v="337217.39999999997"/>
    <x v="0"/>
  </r>
  <r>
    <n v="2016"/>
    <s v="BIT"/>
    <s v="Coal"/>
    <n v="21476"/>
    <n v="23.77"/>
    <n v="510484.52"/>
    <n v="2.9"/>
    <n v="7.2"/>
    <n v="154627.20000000001"/>
    <x v="0"/>
  </r>
  <r>
    <n v="2016"/>
    <s v="BIT"/>
    <s v="Coal"/>
    <n v="56853"/>
    <n v="23.06"/>
    <n v="1311030.18"/>
    <n v="3.41"/>
    <n v="7.7"/>
    <n v="437768.10000000003"/>
    <x v="0"/>
  </r>
  <r>
    <n v="2016"/>
    <s v="BIT"/>
    <s v="Coal"/>
    <n v="6794"/>
    <n v="23.12"/>
    <n v="157077.28"/>
    <n v="3.31"/>
    <n v="7.5"/>
    <n v="50955"/>
    <x v="0"/>
  </r>
  <r>
    <n v="2016"/>
    <s v="BIT"/>
    <s v="Coal"/>
    <n v="127400"/>
    <n v="22.79"/>
    <n v="2903446"/>
    <n v="3.38"/>
    <n v="7.5"/>
    <n v="955500"/>
    <x v="0"/>
  </r>
  <r>
    <n v="2016"/>
    <s v="BIT"/>
    <s v="Coal"/>
    <n v="17734"/>
    <n v="23.73"/>
    <n v="420827.82"/>
    <n v="3.13"/>
    <n v="7.5"/>
    <n v="133005"/>
    <x v="0"/>
  </r>
  <r>
    <n v="2016"/>
    <s v="BIT"/>
    <s v="Coal"/>
    <n v="10962"/>
    <n v="22.952000000000002"/>
    <n v="251599.82400000002"/>
    <n v="3.4"/>
    <n v="8.6"/>
    <n v="94273.2"/>
    <x v="0"/>
  </r>
  <r>
    <n v="2016"/>
    <s v="SUB"/>
    <s v="Coal"/>
    <n v="64105"/>
    <n v="17.902000000000001"/>
    <n v="1147607.71"/>
    <n v="0.24"/>
    <n v="4.9000000000000004"/>
    <n v="314114.5"/>
    <x v="0"/>
  </r>
  <r>
    <n v="2016"/>
    <s v="BIT"/>
    <s v="Coal"/>
    <n v="15284"/>
    <n v="25.8"/>
    <n v="394327.2"/>
    <n v="2.2999999999999998"/>
    <n v="7.9"/>
    <n v="120743.6"/>
    <x v="0"/>
  </r>
  <r>
    <n v="2016"/>
    <s v="BIT"/>
    <s v="Coal"/>
    <n v="23503"/>
    <n v="23.184000000000001"/>
    <n v="544893.55200000003"/>
    <n v="3.39"/>
    <n v="8.6"/>
    <n v="202125.8"/>
    <x v="0"/>
  </r>
  <r>
    <n v="2016"/>
    <s v="BIT"/>
    <s v="Coal"/>
    <n v="29967"/>
    <n v="23.044"/>
    <n v="690559.54800000007"/>
    <n v="2.99"/>
    <n v="7.9"/>
    <n v="236739.30000000002"/>
    <x v="0"/>
  </r>
  <r>
    <n v="2016"/>
    <s v="BIT"/>
    <s v="Coal"/>
    <n v="244136"/>
    <n v="22.116"/>
    <n v="5399311.7759999996"/>
    <n v="2.4"/>
    <n v="8.6999999999999993"/>
    <n v="2123983.1999999997"/>
    <x v="0"/>
  </r>
  <r>
    <n v="2016"/>
    <s v="BIT"/>
    <s v="Coal"/>
    <n v="116345"/>
    <n v="22.172000000000001"/>
    <n v="2579601.34"/>
    <n v="2.95"/>
    <n v="9.3000000000000007"/>
    <n v="1082008.5"/>
    <x v="0"/>
  </r>
  <r>
    <n v="2016"/>
    <s v="BIT"/>
    <s v="Coal"/>
    <n v="5683"/>
    <n v="21.99"/>
    <n v="124969.17"/>
    <n v="1.69"/>
    <n v="8.5"/>
    <n v="48305.5"/>
    <x v="0"/>
  </r>
  <r>
    <n v="2016"/>
    <s v="BIT"/>
    <s v="Coal"/>
    <n v="45323"/>
    <n v="22.954000000000001"/>
    <n v="1040344.142"/>
    <n v="3.43"/>
    <n v="8.6"/>
    <n v="389777.8"/>
    <x v="0"/>
  </r>
  <r>
    <n v="2016"/>
    <s v="SUB"/>
    <s v="Coal"/>
    <n v="36389"/>
    <n v="17.504999999999999"/>
    <n v="636989.44499999995"/>
    <n v="0.25"/>
    <n v="5.2"/>
    <n v="189222.80000000002"/>
    <x v="0"/>
  </r>
  <r>
    <n v="2016"/>
    <s v="SUB"/>
    <s v="Coal"/>
    <n v="29625"/>
    <n v="17.681999999999999"/>
    <n v="523829.24999999994"/>
    <n v="0.2"/>
    <n v="4.2"/>
    <n v="124425"/>
    <x v="0"/>
  </r>
  <r>
    <n v="2016"/>
    <s v="SUB"/>
    <s v="Coal"/>
    <n v="14885"/>
    <n v="17.498000000000001"/>
    <n v="260457.73"/>
    <n v="0.23"/>
    <n v="4.4000000000000004"/>
    <n v="65494.000000000007"/>
    <x v="0"/>
  </r>
  <r>
    <n v="2016"/>
    <s v="SUB"/>
    <s v="Coal"/>
    <n v="16183"/>
    <n v="17.532"/>
    <n v="283720.35600000003"/>
    <n v="0.23"/>
    <n v="5.4"/>
    <n v="87388.200000000012"/>
    <x v="0"/>
  </r>
  <r>
    <n v="2016"/>
    <s v="SUB"/>
    <s v="Coal"/>
    <n v="48727"/>
    <n v="17.687999999999999"/>
    <n v="861883.17599999998"/>
    <n v="0.22"/>
    <n v="5.4"/>
    <n v="263125.8"/>
    <x v="0"/>
  </r>
  <r>
    <n v="2016"/>
    <s v="SUB"/>
    <s v="Coal"/>
    <n v="16106"/>
    <n v="17.774000000000001"/>
    <n v="286268.04399999999"/>
    <n v="0.21"/>
    <n v="5.0999999999999996"/>
    <n v="82140.599999999991"/>
    <x v="0"/>
  </r>
  <r>
    <n v="2016"/>
    <s v="SUB"/>
    <s v="Coal"/>
    <n v="48588"/>
    <n v="17.864999999999998"/>
    <n v="868024.61999999988"/>
    <n v="0.24"/>
    <n v="5.0999999999999996"/>
    <n v="247798.8"/>
    <x v="0"/>
  </r>
  <r>
    <n v="2016"/>
    <s v="SUB"/>
    <s v="Coal"/>
    <n v="16299"/>
    <n v="16.771999999999998"/>
    <n v="273366.82799999998"/>
    <n v="0.37"/>
    <n v="5.0999999999999996"/>
    <n v="83124.899999999994"/>
    <x v="0"/>
  </r>
  <r>
    <n v="2016"/>
    <s v="SUB"/>
    <s v="Coal"/>
    <n v="32450"/>
    <n v="17.852"/>
    <n v="579297.4"/>
    <n v="0.22"/>
    <n v="5.4"/>
    <n v="175230"/>
    <x v="0"/>
  </r>
  <r>
    <n v="2016"/>
    <s v="SUB"/>
    <s v="Coal"/>
    <n v="32182"/>
    <n v="17.669"/>
    <n v="568623.75800000003"/>
    <n v="0.2"/>
    <n v="4.4000000000000004"/>
    <n v="141600.80000000002"/>
    <x v="0"/>
  </r>
  <r>
    <n v="2016"/>
    <s v="SUB"/>
    <s v="Coal"/>
    <n v="17614"/>
    <n v="17.936"/>
    <n v="315924.70400000003"/>
    <n v="0.24"/>
    <n v="4.7"/>
    <n v="82785.8"/>
    <x v="0"/>
  </r>
  <r>
    <n v="2016"/>
    <s v="SUB"/>
    <s v="Coal"/>
    <n v="17788"/>
    <n v="17.713999999999999"/>
    <n v="315096.63199999998"/>
    <n v="0.2"/>
    <n v="4.3"/>
    <n v="76488.399999999994"/>
    <x v="0"/>
  </r>
  <r>
    <n v="2016"/>
    <s v="SUB"/>
    <s v="Coal"/>
    <n v="17770"/>
    <n v="17.736000000000001"/>
    <n v="315168.72000000003"/>
    <n v="0.19"/>
    <n v="4.3"/>
    <n v="76411"/>
    <x v="0"/>
  </r>
  <r>
    <n v="2016"/>
    <s v="SUB"/>
    <s v="Coal"/>
    <n v="17603"/>
    <n v="17.303999999999998"/>
    <n v="304602.31199999998"/>
    <n v="0.24"/>
    <n v="3.8"/>
    <n v="66891.399999999994"/>
    <x v="0"/>
  </r>
  <r>
    <n v="2016"/>
    <s v="SUB"/>
    <s v="Coal"/>
    <n v="14082"/>
    <n v="17.815999999999999"/>
    <n v="250884.91199999998"/>
    <n v="0.27"/>
    <n v="5"/>
    <n v="70410"/>
    <x v="0"/>
  </r>
  <r>
    <n v="2016"/>
    <s v="SUB"/>
    <s v="Coal"/>
    <n v="42234"/>
    <n v="18.038"/>
    <n v="761816.89199999999"/>
    <n v="0.2"/>
    <n v="4.9000000000000004"/>
    <n v="206946.6"/>
    <x v="0"/>
  </r>
  <r>
    <n v="2016"/>
    <s v="SUB"/>
    <s v="Coal"/>
    <n v="85293"/>
    <n v="16.765000000000001"/>
    <n v="1429937.145"/>
    <n v="0.27"/>
    <n v="5"/>
    <n v="426465"/>
    <x v="0"/>
  </r>
  <r>
    <n v="2016"/>
    <s v="BIT"/>
    <s v="Coal"/>
    <n v="18025"/>
    <n v="21.68"/>
    <n v="390782"/>
    <n v="3.01"/>
    <n v="13.1"/>
    <n v="236127.5"/>
    <x v="0"/>
  </r>
  <r>
    <n v="2016"/>
    <s v="SUB"/>
    <s v="Coal"/>
    <n v="244"/>
    <n v="17.93"/>
    <n v="4374.92"/>
    <n v="0.19"/>
    <n v="5"/>
    <n v="1220"/>
    <x v="0"/>
  </r>
  <r>
    <n v="2016"/>
    <s v="SUB"/>
    <s v="Coal"/>
    <n v="32902"/>
    <n v="17.68"/>
    <n v="581707.36"/>
    <n v="0.22"/>
    <n v="5.3"/>
    <n v="174380.6"/>
    <x v="0"/>
  </r>
  <r>
    <n v="2016"/>
    <s v="SUB"/>
    <s v="Coal"/>
    <n v="16353"/>
    <n v="16.809999999999999"/>
    <n v="274893.93"/>
    <n v="0.37"/>
    <n v="4.9000000000000004"/>
    <n v="80129.700000000012"/>
    <x v="0"/>
  </r>
  <r>
    <n v="2016"/>
    <s v="SUB"/>
    <s v="Coal"/>
    <n v="16372"/>
    <n v="17.760000000000002"/>
    <n v="290766.72000000003"/>
    <n v="0.23"/>
    <n v="4.3"/>
    <n v="70399.599999999991"/>
    <x v="0"/>
  </r>
  <r>
    <n v="2016"/>
    <s v="SUB"/>
    <s v="Coal"/>
    <n v="16408"/>
    <n v="17.62"/>
    <n v="289108.96000000002"/>
    <n v="0.21"/>
    <n v="4.4000000000000004"/>
    <n v="72195.200000000012"/>
    <x v="0"/>
  </r>
  <r>
    <n v="2016"/>
    <s v="SUB"/>
    <s v="Coal"/>
    <n v="32874"/>
    <n v="17.899999999999999"/>
    <n v="588444.6"/>
    <n v="0.22"/>
    <n v="4.9000000000000004"/>
    <n v="161082.6"/>
    <x v="0"/>
  </r>
  <r>
    <n v="2016"/>
    <s v="SUB"/>
    <s v="Coal"/>
    <n v="32913"/>
    <n v="17.18"/>
    <n v="565445.34"/>
    <n v="0.23"/>
    <n v="3.9"/>
    <n v="128360.7"/>
    <x v="0"/>
  </r>
  <r>
    <n v="2016"/>
    <s v="SUB"/>
    <s v="Coal"/>
    <n v="49051"/>
    <n v="16.72"/>
    <n v="820132.72"/>
    <n v="0.28000000000000003"/>
    <n v="6.2"/>
    <n v="304116.2"/>
    <x v="0"/>
  </r>
  <r>
    <n v="2016"/>
    <s v="SUB"/>
    <s v="Coal"/>
    <n v="16371"/>
    <n v="16.86"/>
    <n v="276015.06"/>
    <n v="0.27"/>
    <n v="6.1"/>
    <n v="99863.099999999991"/>
    <x v="0"/>
  </r>
  <r>
    <n v="2016"/>
    <s v="SUB"/>
    <s v="Coal"/>
    <n v="54201"/>
    <n v="17.765999999999998"/>
    <n v="962934.9659999999"/>
    <n v="0.31"/>
    <n v="5.3"/>
    <n v="287265.3"/>
    <x v="0"/>
  </r>
  <r>
    <n v="2016"/>
    <s v="SUB"/>
    <s v="Coal"/>
    <n v="9417"/>
    <n v="17.765999999999998"/>
    <n v="167302.42199999999"/>
    <n v="0.31"/>
    <n v="5.3"/>
    <n v="49910.1"/>
    <x v="0"/>
  </r>
  <r>
    <n v="2016"/>
    <s v="BIT"/>
    <s v="Coal"/>
    <n v="27224"/>
    <n v="22.55"/>
    <n v="613901.20000000007"/>
    <n v="3.25"/>
    <n v="11.2"/>
    <n v="304908.79999999999"/>
    <x v="0"/>
  </r>
  <r>
    <n v="2016"/>
    <s v="BIT"/>
    <s v="Coal"/>
    <n v="15972"/>
    <n v="23.73"/>
    <n v="379015.56"/>
    <n v="2.9"/>
    <n v="8.8000000000000007"/>
    <n v="140553.60000000001"/>
    <x v="0"/>
  </r>
  <r>
    <n v="2016"/>
    <s v="BIT"/>
    <s v="Coal"/>
    <n v="25668"/>
    <n v="22.472999999999999"/>
    <n v="576836.96399999992"/>
    <n v="3.14"/>
    <n v="11.3"/>
    <n v="290048.40000000002"/>
    <x v="0"/>
  </r>
  <r>
    <n v="2016"/>
    <s v="BIT"/>
    <s v="Coal"/>
    <n v="27084"/>
    <n v="23.17"/>
    <n v="627536.28"/>
    <n v="1.39"/>
    <n v="6.2"/>
    <n v="167920.80000000002"/>
    <x v="0"/>
  </r>
  <r>
    <n v="2016"/>
    <s v="BIT"/>
    <s v="Coal"/>
    <n v="13094"/>
    <n v="25.239000000000001"/>
    <n v="330479.46600000001"/>
    <n v="3.68"/>
    <n v="9.5"/>
    <n v="124393"/>
    <x v="0"/>
  </r>
  <r>
    <n v="2016"/>
    <s v="BIT"/>
    <s v="Coal"/>
    <n v="56889"/>
    <n v="22.129000000000001"/>
    <n v="1258896.6810000001"/>
    <n v="3.03"/>
    <n v="8.8000000000000007"/>
    <n v="500623.2"/>
    <x v="0"/>
  </r>
  <r>
    <n v="2016"/>
    <s v="BIT"/>
    <s v="Coal"/>
    <n v="28776"/>
    <n v="22.509"/>
    <n v="647718.98400000005"/>
    <n v="3.19"/>
    <n v="11.2"/>
    <n v="322291.19999999995"/>
    <x v="0"/>
  </r>
  <r>
    <n v="2016"/>
    <s v="BIT"/>
    <s v="Coal"/>
    <n v="6556"/>
    <n v="22.593"/>
    <n v="148119.70800000001"/>
    <n v="3.08"/>
    <n v="11.2"/>
    <n v="73427.199999999997"/>
    <x v="0"/>
  </r>
  <r>
    <n v="2016"/>
    <s v="BIT"/>
    <s v="Coal"/>
    <n v="53046"/>
    <n v="22.466999999999999"/>
    <n v="1191784.4819999998"/>
    <n v="3.2"/>
    <n v="11.2"/>
    <n v="594115.19999999995"/>
    <x v="0"/>
  </r>
  <r>
    <n v="2016"/>
    <s v="BIT"/>
    <s v="Coal"/>
    <n v="68327"/>
    <n v="22.704000000000001"/>
    <n v="1551296.2080000001"/>
    <n v="2.52"/>
    <n v="8.1999999999999993"/>
    <n v="560281.39999999991"/>
    <x v="0"/>
  </r>
  <r>
    <n v="2016"/>
    <s v="BIT"/>
    <s v="Coal"/>
    <n v="52531"/>
    <n v="23.591999999999999"/>
    <n v="1239311.352"/>
    <n v="2.63"/>
    <n v="8.6"/>
    <n v="451766.6"/>
    <x v="0"/>
  </r>
  <r>
    <n v="2016"/>
    <s v="BIT"/>
    <s v="Coal"/>
    <n v="40116"/>
    <n v="23.617000000000001"/>
    <n v="947419.57200000004"/>
    <n v="2.4"/>
    <n v="9"/>
    <n v="361044"/>
    <x v="0"/>
  </r>
  <r>
    <n v="2016"/>
    <s v="BIT"/>
    <s v="Coal"/>
    <n v="6177"/>
    <n v="20.510999999999999"/>
    <n v="126696.447"/>
    <n v="0.94"/>
    <n v="21.1"/>
    <n v="130334.70000000001"/>
    <x v="0"/>
  </r>
  <r>
    <n v="2016"/>
    <s v="BIT"/>
    <s v="Coal"/>
    <n v="4840"/>
    <n v="19.777999999999999"/>
    <n v="95725.51999999999"/>
    <n v="1.1000000000000001"/>
    <n v="27.4"/>
    <n v="132616"/>
    <x v="0"/>
  </r>
  <r>
    <n v="2016"/>
    <s v="BIT"/>
    <s v="Coal"/>
    <n v="225145"/>
    <n v="24.481000000000002"/>
    <n v="5511774.7450000001"/>
    <n v="3.45"/>
    <n v="9.6"/>
    <n v="2161392"/>
    <x v="0"/>
  </r>
  <r>
    <n v="2016"/>
    <s v="BIT"/>
    <s v="Coal"/>
    <n v="19716"/>
    <n v="23.99"/>
    <n v="472986.83999999997"/>
    <n v="2.72"/>
    <n v="7.4"/>
    <n v="145898.4"/>
    <x v="0"/>
  </r>
  <r>
    <n v="2016"/>
    <s v="BIT"/>
    <s v="Coal"/>
    <n v="39492"/>
    <n v="22.878"/>
    <n v="903497.97600000002"/>
    <n v="3.07"/>
    <n v="9.4"/>
    <n v="371224.8"/>
    <x v="0"/>
  </r>
  <r>
    <n v="2016"/>
    <s v="BIT"/>
    <s v="Coal"/>
    <n v="3181"/>
    <n v="23.007000000000001"/>
    <n v="73185.267000000007"/>
    <n v="2.9"/>
    <n v="7.9"/>
    <n v="25129.9"/>
    <x v="0"/>
  </r>
  <r>
    <n v="2016"/>
    <s v="BIT"/>
    <s v="Coal"/>
    <n v="3215"/>
    <n v="23.718"/>
    <n v="76253.37"/>
    <n v="2.4300000000000002"/>
    <n v="8.6999999999999993"/>
    <n v="27970.499999999996"/>
    <x v="0"/>
  </r>
  <r>
    <n v="2016"/>
    <s v="BIT"/>
    <s v="Coal"/>
    <n v="9574"/>
    <n v="23.727"/>
    <n v="227162.29800000001"/>
    <n v="2.59"/>
    <n v="8.6"/>
    <n v="82336.399999999994"/>
    <x v="0"/>
  </r>
  <r>
    <n v="2016"/>
    <s v="BIT"/>
    <s v="Coal"/>
    <n v="21013"/>
    <n v="23.725999999999999"/>
    <n v="498554.43799999997"/>
    <n v="2.81"/>
    <n v="8.8000000000000007"/>
    <n v="184914.40000000002"/>
    <x v="0"/>
  </r>
  <r>
    <n v="2016"/>
    <s v="BIT"/>
    <s v="Coal"/>
    <n v="11189"/>
    <n v="23.596"/>
    <n v="264015.64400000003"/>
    <n v="2.87"/>
    <n v="8.3000000000000007"/>
    <n v="92868.700000000012"/>
    <x v="0"/>
  </r>
  <r>
    <n v="2016"/>
    <s v="BIT"/>
    <s v="Coal"/>
    <n v="9430"/>
    <n v="22.69"/>
    <n v="213966.7"/>
    <n v="3.89"/>
    <n v="9.1"/>
    <n v="85813"/>
    <x v="0"/>
  </r>
  <r>
    <n v="2016"/>
    <s v="BIT"/>
    <s v="Coal"/>
    <n v="18702"/>
    <n v="21.962"/>
    <n v="410733.32400000002"/>
    <n v="2.69"/>
    <n v="10.3"/>
    <n v="192630.6"/>
    <x v="0"/>
  </r>
  <r>
    <n v="2016"/>
    <s v="BIT"/>
    <s v="Coal"/>
    <n v="8"/>
    <n v="18.8"/>
    <n v="150.4"/>
    <n v="7.89"/>
    <n v="21.4"/>
    <n v="171.2"/>
    <x v="0"/>
  </r>
  <r>
    <n v="2016"/>
    <s v="BIT"/>
    <s v="Coal"/>
    <n v="47756"/>
    <n v="23.646000000000001"/>
    <n v="1129238.3759999999"/>
    <n v="2.93"/>
    <n v="8.6"/>
    <n v="410701.6"/>
    <x v="0"/>
  </r>
  <r>
    <n v="2016"/>
    <s v="BIT"/>
    <s v="Coal"/>
    <n v="63942"/>
    <n v="23.411999999999999"/>
    <n v="1497010.1040000001"/>
    <n v="2.7"/>
    <n v="8.3000000000000007"/>
    <n v="530718.60000000009"/>
    <x v="0"/>
  </r>
  <r>
    <n v="2016"/>
    <s v="BIT"/>
    <s v="Coal"/>
    <n v="151386"/>
    <n v="23.248000000000001"/>
    <n v="3519421.7280000001"/>
    <n v="2.74"/>
    <n v="6.9"/>
    <n v="1044563.4"/>
    <x v="0"/>
  </r>
  <r>
    <n v="2016"/>
    <s v="BIT"/>
    <s v="Coal"/>
    <n v="115747"/>
    <n v="23.602"/>
    <n v="2731860.6940000001"/>
    <n v="2.87"/>
    <n v="8"/>
    <n v="925976"/>
    <x v="0"/>
  </r>
  <r>
    <n v="2016"/>
    <s v="SUB"/>
    <s v="Coal"/>
    <n v="127309"/>
    <n v="17.832000000000001"/>
    <n v="2270174.088"/>
    <n v="0.25"/>
    <n v="5.2"/>
    <n v="662006.80000000005"/>
    <x v="0"/>
  </r>
  <r>
    <n v="2016"/>
    <s v="SUB"/>
    <s v="Coal"/>
    <n v="15923"/>
    <n v="17.806000000000001"/>
    <n v="283524.93800000002"/>
    <n v="0.34"/>
    <n v="5.0999999999999996"/>
    <n v="81207.299999999988"/>
    <x v="0"/>
  </r>
  <r>
    <n v="2016"/>
    <s v="BIT"/>
    <s v="Coal"/>
    <n v="52115"/>
    <n v="24.41"/>
    <n v="1272127.1499999999"/>
    <n v="3.3"/>
    <n v="9.1999999999999993"/>
    <n v="479457.99999999994"/>
    <x v="0"/>
  </r>
  <r>
    <n v="2016"/>
    <s v="BIT"/>
    <s v="Coal"/>
    <n v="20027"/>
    <n v="24.5"/>
    <n v="490661.5"/>
    <n v="3.43"/>
    <n v="9.4"/>
    <n v="188253.80000000002"/>
    <x v="0"/>
  </r>
  <r>
    <n v="2016"/>
    <s v="BIT"/>
    <s v="Coal"/>
    <n v="1391"/>
    <n v="24.57"/>
    <n v="34176.870000000003"/>
    <n v="3.4"/>
    <n v="9.6999999999999993"/>
    <n v="13492.699999999999"/>
    <x v="0"/>
  </r>
  <r>
    <n v="2016"/>
    <s v="BIT"/>
    <s v="Coal"/>
    <n v="5614"/>
    <n v="24.59"/>
    <n v="138048.26"/>
    <n v="1.64"/>
    <n v="8.6999999999999993"/>
    <n v="48841.799999999996"/>
    <x v="0"/>
  </r>
  <r>
    <n v="2016"/>
    <s v="SUB"/>
    <s v="Coal"/>
    <n v="15242"/>
    <n v="16.829999999999998"/>
    <n v="256522.86"/>
    <n v="0.26"/>
    <n v="5.4"/>
    <n v="82306.8"/>
    <x v="0"/>
  </r>
  <r>
    <n v="2016"/>
    <s v="SUB"/>
    <s v="Coal"/>
    <n v="45487"/>
    <n v="16.829999999999998"/>
    <n v="765546.21"/>
    <n v="0.28000000000000003"/>
    <n v="6"/>
    <n v="272922"/>
    <x v="0"/>
  </r>
  <r>
    <n v="2016"/>
    <s v="BIT"/>
    <s v="Coal"/>
    <n v="34859"/>
    <n v="24.896000000000001"/>
    <n v="867849.66399999999"/>
    <n v="0.86"/>
    <n v="12.3"/>
    <n v="428765.7"/>
    <x v="0"/>
  </r>
  <r>
    <n v="2016"/>
    <s v="BIT"/>
    <s v="Coal"/>
    <n v="11618"/>
    <n v="24.846"/>
    <n v="288660.82799999998"/>
    <n v="0.78"/>
    <n v="12.6"/>
    <n v="146386.79999999999"/>
    <x v="0"/>
  </r>
  <r>
    <n v="2016"/>
    <s v="BIT"/>
    <s v="Coal"/>
    <n v="11064"/>
    <n v="24.4"/>
    <n v="269961.59999999998"/>
    <n v="0.83"/>
    <n v="13"/>
    <n v="143832"/>
    <x v="0"/>
  </r>
  <r>
    <n v="2016"/>
    <s v="BIT"/>
    <s v="Coal"/>
    <n v="13406"/>
    <n v="25.76"/>
    <n v="345338.56"/>
    <n v="2.76"/>
    <n v="7.9"/>
    <n v="105907.40000000001"/>
    <x v="0"/>
  </r>
  <r>
    <n v="2016"/>
    <s v="BIT"/>
    <s v="Coal"/>
    <n v="9420"/>
    <n v="25.9"/>
    <n v="243978"/>
    <n v="2.2799999999999998"/>
    <n v="7.6"/>
    <n v="71592"/>
    <x v="0"/>
  </r>
  <r>
    <n v="2016"/>
    <s v="BIT"/>
    <s v="Coal"/>
    <n v="13434"/>
    <n v="26.44"/>
    <n v="355194.96"/>
    <n v="2.37"/>
    <n v="7.5"/>
    <n v="100755"/>
    <x v="0"/>
  </r>
  <r>
    <n v="2016"/>
    <s v="BIT"/>
    <s v="Coal"/>
    <n v="26732"/>
    <n v="26.19"/>
    <n v="700111.08000000007"/>
    <n v="2.1800000000000002"/>
    <n v="7.4"/>
    <n v="197816.80000000002"/>
    <x v="0"/>
  </r>
  <r>
    <n v="2016"/>
    <s v="BIT"/>
    <s v="Coal"/>
    <n v="111014"/>
    <n v="25.96"/>
    <n v="2881923.44"/>
    <n v="2.4700000000000002"/>
    <n v="7.5"/>
    <n v="832605"/>
    <x v="0"/>
  </r>
  <r>
    <n v="2016"/>
    <s v="BIT"/>
    <s v="Coal"/>
    <n v="18485"/>
    <n v="25.84"/>
    <n v="477652.4"/>
    <n v="2.1800000000000002"/>
    <n v="7.8"/>
    <n v="144183"/>
    <x v="0"/>
  </r>
  <r>
    <n v="2016"/>
    <s v="BIT"/>
    <s v="Coal"/>
    <n v="69062"/>
    <n v="21.23"/>
    <n v="1466186.26"/>
    <n v="0.54"/>
    <n v="7.6"/>
    <n v="524871.19999999995"/>
    <x v="0"/>
  </r>
  <r>
    <n v="2016"/>
    <s v="SUB"/>
    <s v="Coal"/>
    <n v="31783"/>
    <n v="17.802"/>
    <n v="565800.96600000001"/>
    <n v="0.22"/>
    <n v="5.2"/>
    <n v="165271.6"/>
    <x v="0"/>
  </r>
  <r>
    <n v="2016"/>
    <s v="SUB"/>
    <s v="Coal"/>
    <n v="15871"/>
    <n v="18.036000000000001"/>
    <n v="286249.35600000003"/>
    <n v="0.32"/>
    <n v="5.3"/>
    <n v="84116.3"/>
    <x v="0"/>
  </r>
  <r>
    <n v="2016"/>
    <s v="SUB"/>
    <s v="Coal"/>
    <n v="15798"/>
    <n v="17.878"/>
    <n v="282436.64400000003"/>
    <n v="0.18"/>
    <n v="4.3"/>
    <n v="67931.399999999994"/>
    <x v="0"/>
  </r>
  <r>
    <n v="2016"/>
    <s v="SUB"/>
    <s v="Coal"/>
    <n v="31222"/>
    <n v="17.920000000000002"/>
    <n v="559498.24000000011"/>
    <n v="0.22"/>
    <n v="5"/>
    <n v="156110"/>
    <x v="0"/>
  </r>
  <r>
    <n v="2016"/>
    <s v="BIT"/>
    <s v="Coal"/>
    <n v="387"/>
    <n v="21.96"/>
    <n v="8498.52"/>
    <n v="0.69"/>
    <n v="10"/>
    <n v="3870"/>
    <x v="0"/>
  </r>
  <r>
    <n v="2016"/>
    <s v="SUB"/>
    <s v="Coal"/>
    <n v="47668"/>
    <n v="17.93"/>
    <n v="854687.24"/>
    <n v="0.23"/>
    <n v="4.8"/>
    <n v="228806.39999999999"/>
    <x v="0"/>
  </r>
  <r>
    <n v="2016"/>
    <s v="SUB"/>
    <s v="Coal"/>
    <n v="95215"/>
    <n v="17.920999999999999"/>
    <n v="1706348.0149999999"/>
    <n v="0.24"/>
    <n v="4.9000000000000004"/>
    <n v="466553.50000000006"/>
    <x v="0"/>
  </r>
  <r>
    <n v="2016"/>
    <s v="SUB"/>
    <s v="Coal"/>
    <n v="63595"/>
    <n v="17.956"/>
    <n v="1141911.82"/>
    <n v="0.23"/>
    <n v="4.5999999999999996"/>
    <n v="292537"/>
    <x v="0"/>
  </r>
  <r>
    <n v="2016"/>
    <s v="SUB"/>
    <s v="Coal"/>
    <n v="47790"/>
    <n v="17.760999999999999"/>
    <n v="848798.19"/>
    <n v="0.21"/>
    <n v="5.3"/>
    <n v="253287"/>
    <x v="0"/>
  </r>
  <r>
    <n v="2016"/>
    <s v="SUB"/>
    <s v="Coal"/>
    <n v="47578"/>
    <n v="17.712"/>
    <n v="842701.53599999996"/>
    <n v="0.2"/>
    <n v="4.2"/>
    <n v="199827.6"/>
    <x v="0"/>
  </r>
  <r>
    <n v="2016"/>
    <s v="SUB"/>
    <s v="Coal"/>
    <n v="15935"/>
    <n v="17.872"/>
    <n v="284790.32"/>
    <n v="0.21"/>
    <n v="4.7"/>
    <n v="74894.5"/>
    <x v="0"/>
  </r>
  <r>
    <n v="2016"/>
    <s v="SUB"/>
    <s v="Coal"/>
    <n v="6633"/>
    <n v="17.853999999999999"/>
    <n v="118425.58199999999"/>
    <n v="0.2"/>
    <n v="4.7"/>
    <n v="31175.100000000002"/>
    <x v="0"/>
  </r>
  <r>
    <n v="2016"/>
    <s v="BIT"/>
    <s v="Coal"/>
    <n v="29427"/>
    <n v="25.8"/>
    <n v="759216.6"/>
    <n v="2.4700000000000002"/>
    <n v="7.8"/>
    <n v="229530.6"/>
    <x v="0"/>
  </r>
  <r>
    <n v="2016"/>
    <s v="SUB"/>
    <s v="Coal"/>
    <n v="15553"/>
    <n v="17.8"/>
    <n v="276843.40000000002"/>
    <n v="0.24"/>
    <n v="5.2"/>
    <n v="80875.600000000006"/>
    <x v="0"/>
  </r>
  <r>
    <n v="2016"/>
    <s v="SUB"/>
    <s v="Coal"/>
    <n v="15834"/>
    <n v="17.899999999999999"/>
    <n v="283428.59999999998"/>
    <n v="0.21"/>
    <n v="4.8"/>
    <n v="76003.199999999997"/>
    <x v="0"/>
  </r>
  <r>
    <n v="2016"/>
    <s v="SUB"/>
    <s v="Coal"/>
    <n v="15669"/>
    <n v="18.100000000000001"/>
    <n v="283608.90000000002"/>
    <n v="0.24"/>
    <n v="4.5999999999999996"/>
    <n v="72077.399999999994"/>
    <x v="0"/>
  </r>
  <r>
    <n v="2016"/>
    <s v="SUB"/>
    <s v="Coal"/>
    <n v="24790"/>
    <n v="17.385000000000002"/>
    <n v="430974.15"/>
    <n v="0.2"/>
    <n v="4.8"/>
    <n v="118992"/>
    <x v="0"/>
  </r>
  <r>
    <n v="2016"/>
    <s v="SUB"/>
    <s v="Coal"/>
    <n v="31581"/>
    <n v="17.899999999999999"/>
    <n v="565299.89999999991"/>
    <n v="0.23"/>
    <n v="4.8"/>
    <n v="151588.79999999999"/>
    <x v="0"/>
  </r>
  <r>
    <n v="2016"/>
    <s v="SUB"/>
    <s v="Coal"/>
    <n v="61522"/>
    <n v="17.963999999999999"/>
    <n v="1105181.2079999999"/>
    <n v="0.26"/>
    <n v="4.8"/>
    <n v="295305.59999999998"/>
    <x v="0"/>
  </r>
  <r>
    <n v="2016"/>
    <s v="SUB"/>
    <s v="Coal"/>
    <n v="94467"/>
    <n v="17.670000000000002"/>
    <n v="1669231.8900000001"/>
    <n v="0.22"/>
    <n v="5.0999999999999996"/>
    <n v="481781.69999999995"/>
    <x v="0"/>
  </r>
  <r>
    <n v="2016"/>
    <s v="SUB"/>
    <s v="Coal"/>
    <n v="125133"/>
    <n v="17.693000000000001"/>
    <n v="2213978.1690000002"/>
    <n v="0.2"/>
    <n v="4.4000000000000004"/>
    <n v="550585.20000000007"/>
    <x v="0"/>
  </r>
  <r>
    <n v="2016"/>
    <s v="SUB"/>
    <s v="Coal"/>
    <n v="5343"/>
    <n v="17.314"/>
    <n v="92508.702000000005"/>
    <n v="0.5"/>
    <n v="6.6"/>
    <n v="35263.799999999996"/>
    <x v="0"/>
  </r>
  <r>
    <n v="2016"/>
    <s v="BIT"/>
    <s v="Coal"/>
    <n v="20496"/>
    <n v="26.109000000000002"/>
    <n v="535130.06400000001"/>
    <n v="1.67"/>
    <n v="8.1"/>
    <n v="166017.60000000001"/>
    <x v="0"/>
  </r>
  <r>
    <n v="2016"/>
    <s v="BIT"/>
    <s v="Coal"/>
    <n v="15617"/>
    <n v="25.8"/>
    <n v="402918.60000000003"/>
    <n v="2.93"/>
    <n v="8.1"/>
    <n v="126497.7"/>
    <x v="0"/>
  </r>
  <r>
    <n v="2016"/>
    <s v="SUB"/>
    <s v="Coal"/>
    <n v="15535"/>
    <n v="17.7"/>
    <n v="274969.5"/>
    <n v="0.24"/>
    <n v="5.4"/>
    <n v="83889"/>
    <x v="0"/>
  </r>
  <r>
    <n v="2016"/>
    <s v="SUB"/>
    <s v="Coal"/>
    <n v="15531"/>
    <n v="17.5"/>
    <n v="271792.5"/>
    <n v="0.21"/>
    <n v="4.4000000000000004"/>
    <n v="68336.400000000009"/>
    <x v="0"/>
  </r>
  <r>
    <n v="2016"/>
    <s v="SUB"/>
    <s v="Coal"/>
    <n v="14549"/>
    <n v="18.100000000000001"/>
    <n v="263336.90000000002"/>
    <n v="0.23"/>
    <n v="4.7"/>
    <n v="68380.3"/>
    <x v="0"/>
  </r>
  <r>
    <n v="2016"/>
    <s v="BIT"/>
    <s v="Coal"/>
    <n v="14279"/>
    <n v="25.948"/>
    <n v="370511.49200000003"/>
    <n v="2.5499999999999998"/>
    <n v="7.6"/>
    <n v="108520.4"/>
    <x v="0"/>
  </r>
  <r>
    <n v="2016"/>
    <s v="SUB"/>
    <s v="Coal"/>
    <n v="72280"/>
    <n v="17.760000000000002"/>
    <n v="1283692.8"/>
    <n v="0.23"/>
    <n v="5.3"/>
    <n v="383084"/>
    <x v="0"/>
  </r>
  <r>
    <n v="2016"/>
    <s v="SUB"/>
    <s v="Coal"/>
    <n v="59139"/>
    <n v="18.79"/>
    <n v="1111221.81"/>
    <n v="0.33"/>
    <n v="4.2"/>
    <n v="248383.80000000002"/>
    <x v="0"/>
  </r>
  <r>
    <n v="2016"/>
    <s v="SUB"/>
    <s v="Coal"/>
    <n v="19593"/>
    <n v="17.928000000000001"/>
    <n v="351263.304"/>
    <n v="0.22"/>
    <n v="4.9000000000000004"/>
    <n v="96005.700000000012"/>
    <x v="0"/>
  </r>
  <r>
    <n v="2016"/>
    <s v="SUB"/>
    <s v="Coal"/>
    <n v="14726"/>
    <n v="18.62"/>
    <n v="274198.12"/>
    <n v="0.41"/>
    <n v="4.8"/>
    <n v="70684.800000000003"/>
    <x v="0"/>
  </r>
  <r>
    <n v="2016"/>
    <s v="SUB"/>
    <s v="Coal"/>
    <n v="14999"/>
    <n v="18.940000000000001"/>
    <n v="284081.06"/>
    <n v="0.4"/>
    <n v="4.8"/>
    <n v="71995.199999999997"/>
    <x v="0"/>
  </r>
  <r>
    <n v="2016"/>
    <s v="SUB"/>
    <s v="Coal"/>
    <n v="133253"/>
    <n v="17.89"/>
    <n v="2383896.17"/>
    <n v="0.25"/>
    <n v="4.9000000000000004"/>
    <n v="652939.70000000007"/>
    <x v="0"/>
  </r>
  <r>
    <n v="2016"/>
    <s v="SUB"/>
    <s v="Coal"/>
    <n v="29639"/>
    <n v="17.71"/>
    <n v="524906.69000000006"/>
    <n v="0.2"/>
    <n v="5.4"/>
    <n v="160050.6"/>
    <x v="0"/>
  </r>
  <r>
    <n v="2016"/>
    <s v="SUB"/>
    <s v="Coal"/>
    <n v="16381"/>
    <n v="17.71"/>
    <n v="290107.51"/>
    <n v="0.28000000000000003"/>
    <n v="5.2"/>
    <n v="85181.2"/>
    <x v="0"/>
  </r>
  <r>
    <n v="2016"/>
    <s v="SUB"/>
    <s v="Coal"/>
    <n v="32849"/>
    <n v="17.899999999999999"/>
    <n v="587997.1"/>
    <n v="0.24"/>
    <n v="5.0999999999999996"/>
    <n v="167529.9"/>
    <x v="0"/>
  </r>
  <r>
    <n v="2016"/>
    <s v="SUB"/>
    <s v="Coal"/>
    <n v="49387"/>
    <n v="18"/>
    <n v="888966"/>
    <n v="0.23"/>
    <n v="5"/>
    <n v="246935"/>
    <x v="0"/>
  </r>
  <r>
    <n v="2016"/>
    <s v="SUB"/>
    <s v="Coal"/>
    <n v="16430"/>
    <n v="18.23"/>
    <n v="299518.90000000002"/>
    <n v="0.24"/>
    <n v="4.3"/>
    <n v="70649"/>
    <x v="0"/>
  </r>
  <r>
    <n v="2016"/>
    <s v="SUB"/>
    <s v="Coal"/>
    <n v="15497"/>
    <n v="17.149999999999999"/>
    <n v="265773.55"/>
    <n v="0.24"/>
    <n v="4.0999999999999996"/>
    <n v="63537.7"/>
    <x v="0"/>
  </r>
  <r>
    <n v="2016"/>
    <s v="SUB"/>
    <s v="Coal"/>
    <n v="487"/>
    <n v="17.61"/>
    <n v="8576.07"/>
    <n v="0.23"/>
    <n v="5.5"/>
    <n v="2678.5"/>
    <x v="0"/>
  </r>
  <r>
    <n v="2016"/>
    <s v="SUB"/>
    <s v="Coal"/>
    <n v="235"/>
    <n v="17.8"/>
    <n v="4183"/>
    <n v="0.23"/>
    <n v="5.5"/>
    <n v="1292.5"/>
    <x v="0"/>
  </r>
  <r>
    <n v="2016"/>
    <s v="SUB"/>
    <s v="Coal"/>
    <n v="13078"/>
    <n v="17.739999999999998"/>
    <n v="232003.71999999997"/>
    <n v="0.17"/>
    <n v="5.0999999999999996"/>
    <n v="66697.799999999988"/>
    <x v="0"/>
  </r>
  <r>
    <n v="2016"/>
    <s v="SUB"/>
    <s v="Coal"/>
    <n v="255218"/>
    <n v="17.649999999999999"/>
    <n v="4504597.6999999993"/>
    <n v="0.2"/>
    <n v="4.3"/>
    <n v="1097437.3999999999"/>
    <x v="0"/>
  </r>
  <r>
    <n v="2016"/>
    <s v="SUB"/>
    <s v="Coal"/>
    <n v="63558"/>
    <n v="17.07"/>
    <n v="1084935.06"/>
    <n v="0.23"/>
    <n v="4.8"/>
    <n v="305078.39999999997"/>
    <x v="0"/>
  </r>
  <r>
    <n v="2016"/>
    <s v="SUB"/>
    <s v="Coal"/>
    <n v="304791"/>
    <n v="17.739999999999998"/>
    <n v="5406992.3399999999"/>
    <n v="0.21"/>
    <n v="4.3"/>
    <n v="1310601.3"/>
    <x v="0"/>
  </r>
  <r>
    <n v="2016"/>
    <s v="SUB"/>
    <s v="Coal"/>
    <n v="15877"/>
    <n v="17.690000000000001"/>
    <n v="280864.13"/>
    <n v="0.21"/>
    <n v="4.2"/>
    <n v="66683.400000000009"/>
    <x v="0"/>
  </r>
  <r>
    <n v="2016"/>
    <s v="SUB"/>
    <s v="Coal"/>
    <n v="63563"/>
    <n v="16.989999999999998"/>
    <n v="1079935.3699999999"/>
    <n v="0.26"/>
    <n v="4.9000000000000004"/>
    <n v="311458.7"/>
    <x v="0"/>
  </r>
  <r>
    <n v="2016"/>
    <s v="BIT"/>
    <s v="Coal"/>
    <n v="39498"/>
    <n v="22.28"/>
    <n v="880015.44000000006"/>
    <n v="3.41"/>
    <n v="9.6999999999999993"/>
    <n v="383130.6"/>
    <x v="0"/>
  </r>
  <r>
    <n v="2016"/>
    <s v="SUB"/>
    <s v="Coal"/>
    <n v="111090"/>
    <n v="17.670000000000002"/>
    <n v="1962960.3000000003"/>
    <n v="0.21"/>
    <n v="4.3"/>
    <n v="477687"/>
    <x v="0"/>
  </r>
  <r>
    <n v="2016"/>
    <s v="SUB"/>
    <s v="Coal"/>
    <n v="79448"/>
    <n v="17.7"/>
    <n v="1406229.5999999999"/>
    <n v="0.21"/>
    <n v="4.3"/>
    <n v="341626.39999999997"/>
    <x v="0"/>
  </r>
  <r>
    <n v="2016"/>
    <s v="SUB"/>
    <s v="Coal"/>
    <n v="130161"/>
    <n v="17.681999999999999"/>
    <n v="2301506.8019999997"/>
    <n v="0.21"/>
    <n v="4.3"/>
    <n v="559692.29999999993"/>
    <x v="0"/>
  </r>
  <r>
    <n v="2016"/>
    <s v="SUB"/>
    <s v="Coal"/>
    <n v="306834"/>
    <n v="17.709"/>
    <n v="5433723.3059999999"/>
    <n v="0.2"/>
    <n v="4.4000000000000004"/>
    <n v="1350069.6"/>
    <x v="0"/>
  </r>
  <r>
    <n v="2016"/>
    <s v="SUB"/>
    <s v="Coal"/>
    <n v="14348"/>
    <n v="18.059999999999999"/>
    <n v="259124.87999999998"/>
    <n v="0.22"/>
    <n v="5"/>
    <n v="71740"/>
    <x v="0"/>
  </r>
  <r>
    <n v="2016"/>
    <s v="SUB"/>
    <s v="Coal"/>
    <n v="13591"/>
    <n v="17.809999999999999"/>
    <n v="242055.71"/>
    <n v="0.22"/>
    <n v="4.4000000000000004"/>
    <n v="59800.4"/>
    <x v="0"/>
  </r>
  <r>
    <n v="2016"/>
    <s v="SUB"/>
    <s v="Coal"/>
    <n v="144076"/>
    <n v="16.809999999999999"/>
    <n v="2421917.5599999996"/>
    <n v="0.38"/>
    <n v="5.3"/>
    <n v="763602.79999999993"/>
    <x v="0"/>
  </r>
  <r>
    <n v="2016"/>
    <s v="BIT"/>
    <s v="Coal"/>
    <n v="10167"/>
    <n v="26.5"/>
    <n v="269425.5"/>
    <n v="2.2999999999999998"/>
    <n v="7.6"/>
    <n v="77269.2"/>
    <x v="0"/>
  </r>
  <r>
    <n v="2016"/>
    <s v="SUB"/>
    <s v="Coal"/>
    <n v="7649"/>
    <n v="17.469000000000001"/>
    <n v="133620.38100000002"/>
    <n v="0.8"/>
    <n v="23.6"/>
    <n v="180516.40000000002"/>
    <x v="0"/>
  </r>
  <r>
    <n v="2016"/>
    <s v="BIT"/>
    <s v="Coal"/>
    <n v="476009"/>
    <n v="20.260000000000002"/>
    <n v="9643942.3399999999"/>
    <n v="0.76"/>
    <n v="22.3"/>
    <n v="10615000.700000001"/>
    <x v="0"/>
  </r>
  <r>
    <n v="2016"/>
    <s v="BIT"/>
    <s v="Coal"/>
    <n v="11640"/>
    <n v="25.742000000000001"/>
    <n v="299636.88"/>
    <n v="2.52"/>
    <n v="7.5"/>
    <n v="87300"/>
    <x v="0"/>
  </r>
  <r>
    <n v="2016"/>
    <s v="BIT"/>
    <s v="Coal"/>
    <n v="10121"/>
    <n v="24.24"/>
    <n v="245333.03999999998"/>
    <n v="0.75"/>
    <n v="13"/>
    <n v="131573"/>
    <x v="0"/>
  </r>
  <r>
    <n v="2016"/>
    <s v="BIT"/>
    <s v="Coal"/>
    <n v="11708"/>
    <n v="23.67"/>
    <n v="277128.36000000004"/>
    <n v="0.75"/>
    <n v="14.1"/>
    <n v="165082.79999999999"/>
    <x v="0"/>
  </r>
  <r>
    <n v="2016"/>
    <s v="BIT"/>
    <s v="Coal"/>
    <n v="25717"/>
    <n v="25.314"/>
    <n v="651000.13800000004"/>
    <n v="1.49"/>
    <n v="7.6"/>
    <n v="195449.19999999998"/>
    <x v="0"/>
  </r>
  <r>
    <n v="2016"/>
    <s v="BIT"/>
    <s v="Coal"/>
    <n v="11718"/>
    <n v="25.777999999999999"/>
    <n v="302066.60399999999"/>
    <n v="2.34"/>
    <n v="7.7"/>
    <n v="90228.6"/>
    <x v="0"/>
  </r>
  <r>
    <n v="2016"/>
    <s v="BIT"/>
    <s v="Coal"/>
    <n v="11721"/>
    <n v="25.77"/>
    <n v="302050.17"/>
    <n v="2.76"/>
    <n v="7.6"/>
    <n v="89079.599999999991"/>
    <x v="0"/>
  </r>
  <r>
    <n v="2016"/>
    <s v="BIT"/>
    <s v="Coal"/>
    <n v="34420"/>
    <n v="22.9"/>
    <n v="788218"/>
    <n v="3"/>
    <n v="7.7"/>
    <n v="265034"/>
    <x v="0"/>
  </r>
  <r>
    <n v="2016"/>
    <s v="BIT"/>
    <s v="Coal"/>
    <n v="12114"/>
    <n v="25.808"/>
    <n v="312638.11200000002"/>
    <n v="0.88"/>
    <n v="8.1999999999999993"/>
    <n v="99334.799999999988"/>
    <x v="0"/>
  </r>
  <r>
    <n v="2016"/>
    <s v="BIT"/>
    <s v="Coal"/>
    <n v="23206"/>
    <n v="24.05"/>
    <n v="558104.30000000005"/>
    <n v="0.78"/>
    <n v="13.8"/>
    <n v="320242.8"/>
    <x v="0"/>
  </r>
  <r>
    <n v="2016"/>
    <s v="BIT"/>
    <s v="Coal"/>
    <n v="46594"/>
    <n v="24.167999999999999"/>
    <n v="1126083.7919999999"/>
    <n v="0.78"/>
    <n v="12.9"/>
    <n v="601062.6"/>
    <x v="0"/>
  </r>
  <r>
    <n v="2016"/>
    <s v="BIT"/>
    <s v="Coal"/>
    <n v="48038"/>
    <n v="26.082000000000001"/>
    <n v="1252927.1159999999"/>
    <n v="2.0699999999999998"/>
    <n v="7.8"/>
    <n v="374696.39999999997"/>
    <x v="0"/>
  </r>
  <r>
    <n v="2016"/>
    <s v="BIT"/>
    <s v="Coal"/>
    <n v="11393"/>
    <n v="24.67"/>
    <n v="281065.31"/>
    <n v="0.75"/>
    <n v="12.1"/>
    <n v="137855.29999999999"/>
    <x v="0"/>
  </r>
  <r>
    <n v="2016"/>
    <s v="BIT"/>
    <s v="Coal"/>
    <n v="10940"/>
    <n v="24.783999999999999"/>
    <n v="271136.95999999996"/>
    <n v="0.55000000000000004"/>
    <n v="9.6999999999999993"/>
    <n v="106117.99999999999"/>
    <x v="0"/>
  </r>
  <r>
    <n v="2016"/>
    <s v="BIT"/>
    <s v="Coal"/>
    <n v="58011"/>
    <n v="24.582000000000001"/>
    <n v="1426026.402"/>
    <n v="0.78"/>
    <n v="11.6"/>
    <n v="672927.6"/>
    <x v="0"/>
  </r>
  <r>
    <n v="2016"/>
    <s v="BIT"/>
    <s v="Coal"/>
    <n v="36460"/>
    <n v="24.052"/>
    <n v="876935.92"/>
    <n v="0.69"/>
    <n v="13.1"/>
    <n v="477626"/>
    <x v="0"/>
  </r>
  <r>
    <n v="2016"/>
    <s v="BIT"/>
    <s v="Coal"/>
    <n v="11913"/>
    <n v="26.303999999999998"/>
    <n v="313359.55199999997"/>
    <n v="2.71"/>
    <n v="7.7"/>
    <n v="91730.1"/>
    <x v="0"/>
  </r>
  <r>
    <n v="2016"/>
    <s v="BIT"/>
    <s v="Coal"/>
    <n v="24276"/>
    <n v="24.588000000000001"/>
    <n v="596898.28800000006"/>
    <n v="2.16"/>
    <n v="9.8000000000000007"/>
    <n v="237904.80000000002"/>
    <x v="0"/>
  </r>
  <r>
    <n v="2016"/>
    <s v="LIG"/>
    <s v="Coal"/>
    <n v="233238"/>
    <n v="13.59"/>
    <n v="3169704.42"/>
    <n v="1.1100000000000001"/>
    <n v="9.5"/>
    <n v="2215761"/>
    <x v="1"/>
  </r>
  <r>
    <n v="2016"/>
    <s v="LIG"/>
    <s v="Coal"/>
    <n v="255603"/>
    <n v="12.958"/>
    <n v="3312103.6740000001"/>
    <n v="0.99"/>
    <n v="10"/>
    <n v="2556030"/>
    <x v="1"/>
  </r>
  <r>
    <n v="2016"/>
    <s v="LIG"/>
    <s v="Coal"/>
    <n v="127073"/>
    <n v="12.997999999999999"/>
    <n v="1651694.8539999998"/>
    <n v="0.98"/>
    <n v="10"/>
    <n v="1270730"/>
    <x v="1"/>
  </r>
  <r>
    <n v="2016"/>
    <s v="SUB"/>
    <s v="Coal"/>
    <n v="14246"/>
    <n v="18.600000000000001"/>
    <n v="264975.60000000003"/>
    <n v="0.37"/>
    <n v="4.2"/>
    <n v="59833.200000000004"/>
    <x v="0"/>
  </r>
  <r>
    <n v="2016"/>
    <s v="BIT"/>
    <s v="Coal"/>
    <n v="14388"/>
    <n v="24.204000000000001"/>
    <n v="348247.152"/>
    <n v="3.02"/>
    <n v="10.6"/>
    <n v="152512.79999999999"/>
    <x v="0"/>
  </r>
  <r>
    <n v="2016"/>
    <s v="BIT"/>
    <s v="Coal"/>
    <n v="84064"/>
    <n v="24.896000000000001"/>
    <n v="2092857.344"/>
    <n v="4.16"/>
    <n v="9.27"/>
    <n v="779273.27999999991"/>
    <x v="0"/>
  </r>
  <r>
    <n v="2016"/>
    <s v="BIT"/>
    <s v="Coal"/>
    <n v="36636"/>
    <n v="24.9"/>
    <n v="912236.39999999991"/>
    <n v="4.53"/>
    <n v="9.6300000000000008"/>
    <n v="352804.68000000005"/>
    <x v="0"/>
  </r>
  <r>
    <n v="2016"/>
    <s v="BIT"/>
    <s v="Coal"/>
    <n v="25469"/>
    <n v="24.396000000000001"/>
    <n v="621341.72400000005"/>
    <n v="3.35"/>
    <n v="11.12"/>
    <n v="283215.27999999997"/>
    <x v="0"/>
  </r>
  <r>
    <n v="2016"/>
    <s v="BIT"/>
    <s v="Coal"/>
    <n v="23639"/>
    <n v="24.414000000000001"/>
    <n v="577122.54600000009"/>
    <n v="3.5"/>
    <n v="11"/>
    <n v="260029"/>
    <x v="0"/>
  </r>
  <r>
    <n v="2016"/>
    <s v="BIT"/>
    <s v="Coal"/>
    <n v="8966"/>
    <n v="24.995999999999999"/>
    <n v="224114.136"/>
    <n v="3.06"/>
    <n v="9.2200000000000006"/>
    <n v="82666.52"/>
    <x v="0"/>
  </r>
  <r>
    <n v="2016"/>
    <s v="BIT"/>
    <s v="Coal"/>
    <n v="66662"/>
    <n v="26.297999999999998"/>
    <n v="1753077.2759999998"/>
    <n v="3"/>
    <n v="7.33"/>
    <n v="488632.46"/>
    <x v="0"/>
  </r>
  <r>
    <n v="2016"/>
    <s v="BIT"/>
    <s v="Coal"/>
    <n v="20033"/>
    <n v="25.09"/>
    <n v="502627.97"/>
    <n v="2.62"/>
    <n v="9.2200000000000006"/>
    <n v="184704.26"/>
    <x v="0"/>
  </r>
  <r>
    <n v="2016"/>
    <s v="BIT"/>
    <s v="Coal"/>
    <n v="20033"/>
    <n v="25.09"/>
    <n v="502627.97"/>
    <n v="2.62"/>
    <n v="9.2200000000000006"/>
    <n v="184704.26"/>
    <x v="0"/>
  </r>
  <r>
    <n v="2016"/>
    <s v="BIT"/>
    <s v="Coal"/>
    <n v="23924"/>
    <n v="24.878"/>
    <n v="595181.272"/>
    <n v="4.6399999999999997"/>
    <n v="9.59"/>
    <n v="229431.16"/>
    <x v="0"/>
  </r>
  <r>
    <n v="2016"/>
    <s v="BIT"/>
    <s v="Coal"/>
    <n v="35717"/>
    <n v="22.152000000000001"/>
    <n v="791202.98400000005"/>
    <n v="3.08"/>
    <n v="8.8000000000000007"/>
    <n v="314309.60000000003"/>
    <x v="0"/>
  </r>
  <r>
    <n v="2016"/>
    <s v="BIT"/>
    <s v="Coal"/>
    <n v="21743"/>
    <n v="25.204000000000001"/>
    <n v="548010.57200000004"/>
    <n v="2.59"/>
    <n v="9"/>
    <n v="195687"/>
    <x v="0"/>
  </r>
  <r>
    <n v="2016"/>
    <s v="BIT"/>
    <s v="Coal"/>
    <n v="66107"/>
    <n v="25.277999999999999"/>
    <n v="1671052.7459999998"/>
    <n v="4.41"/>
    <n v="9.6"/>
    <n v="634627.19999999995"/>
    <x v="0"/>
  </r>
  <r>
    <n v="2016"/>
    <s v="BIT"/>
    <s v="Coal"/>
    <n v="12744"/>
    <n v="26.34"/>
    <n v="335676.96"/>
    <n v="2.83"/>
    <n v="7.4"/>
    <n v="94305.600000000006"/>
    <x v="0"/>
  </r>
  <r>
    <n v="2016"/>
    <s v="BIT"/>
    <s v="Coal"/>
    <n v="17865"/>
    <n v="25.23"/>
    <n v="450733.95"/>
    <n v="2.5499999999999998"/>
    <n v="8.9"/>
    <n v="158998.5"/>
    <x v="0"/>
  </r>
  <r>
    <n v="2016"/>
    <s v="BIT"/>
    <s v="Coal"/>
    <n v="5557"/>
    <n v="25.186"/>
    <n v="139958.60200000001"/>
    <n v="2.72"/>
    <n v="9.1"/>
    <n v="50568.7"/>
    <x v="0"/>
  </r>
  <r>
    <n v="2016"/>
    <s v="BIT"/>
    <s v="Coal"/>
    <n v="39205"/>
    <n v="23.03"/>
    <n v="902891.15"/>
    <n v="0.39"/>
    <n v="6.8"/>
    <n v="266594"/>
    <x v="0"/>
  </r>
  <r>
    <n v="2016"/>
    <s v="BIT"/>
    <s v="Coal"/>
    <n v="40219"/>
    <n v="23.303999999999998"/>
    <n v="937263.57599999988"/>
    <n v="3.48"/>
    <n v="11.71"/>
    <n v="470964.49000000005"/>
    <x v="0"/>
  </r>
  <r>
    <n v="2016"/>
    <s v="BIT"/>
    <s v="Coal"/>
    <n v="55643"/>
    <n v="23.78"/>
    <n v="1323190.54"/>
    <n v="1.87"/>
    <n v="8.17"/>
    <n v="454603.31"/>
    <x v="0"/>
  </r>
  <r>
    <n v="2016"/>
    <s v="BIT"/>
    <s v="Coal"/>
    <n v="33187"/>
    <n v="24.03"/>
    <n v="797483.61"/>
    <n v="2.87"/>
    <n v="8.5500000000000007"/>
    <n v="283748.85000000003"/>
    <x v="0"/>
  </r>
  <r>
    <n v="2016"/>
    <s v="BIT"/>
    <s v="Coal"/>
    <n v="68424"/>
    <n v="23.65"/>
    <n v="1618227.5999999999"/>
    <n v="2.78"/>
    <n v="8.6"/>
    <n v="588446.4"/>
    <x v="0"/>
  </r>
  <r>
    <n v="2016"/>
    <s v="BIT"/>
    <s v="Coal"/>
    <n v="12630"/>
    <n v="23.6"/>
    <n v="298068"/>
    <n v="2.46"/>
    <n v="8.8000000000000007"/>
    <n v="111144.00000000001"/>
    <x v="0"/>
  </r>
  <r>
    <n v="2016"/>
    <s v="BIT"/>
    <s v="Coal"/>
    <n v="12712"/>
    <n v="23.46"/>
    <n v="298223.52"/>
    <n v="2.57"/>
    <n v="8.3000000000000007"/>
    <n v="105509.6"/>
    <x v="0"/>
  </r>
  <r>
    <n v="2016"/>
    <s v="BIT"/>
    <s v="Coal"/>
    <n v="19543"/>
    <n v="23.49"/>
    <n v="459065.06999999995"/>
    <n v="2.79"/>
    <n v="8.8000000000000007"/>
    <n v="171978.40000000002"/>
    <x v="0"/>
  </r>
  <r>
    <n v="2016"/>
    <s v="BIT"/>
    <s v="Coal"/>
    <n v="3829"/>
    <n v="23.57"/>
    <n v="90249.53"/>
    <n v="2.52"/>
    <n v="8.8000000000000007"/>
    <n v="33695.200000000004"/>
    <x v="0"/>
  </r>
  <r>
    <n v="2016"/>
    <s v="BIT"/>
    <s v="Coal"/>
    <n v="5080"/>
    <n v="26.21"/>
    <n v="133146.80000000002"/>
    <n v="2.97"/>
    <n v="7.2"/>
    <n v="36576"/>
    <x v="0"/>
  </r>
  <r>
    <n v="2016"/>
    <s v="BIT"/>
    <s v="Coal"/>
    <n v="46614"/>
    <n v="23.51"/>
    <n v="1095895.1400000001"/>
    <n v="2.54"/>
    <n v="8.4"/>
    <n v="391557.60000000003"/>
    <x v="0"/>
  </r>
  <r>
    <n v="2016"/>
    <s v="BIT"/>
    <s v="Coal"/>
    <n v="43832"/>
    <n v="25.36"/>
    <n v="1111579.52"/>
    <n v="2.69"/>
    <n v="8.6999999999999993"/>
    <n v="381338.39999999997"/>
    <x v="0"/>
  </r>
  <r>
    <n v="2016"/>
    <s v="BIT"/>
    <s v="Coal"/>
    <n v="22874"/>
    <n v="26.27"/>
    <n v="600899.98"/>
    <n v="2.92"/>
    <n v="7.2"/>
    <n v="164692.80000000002"/>
    <x v="0"/>
  </r>
  <r>
    <n v="2016"/>
    <s v="BIT"/>
    <s v="Coal"/>
    <n v="48459"/>
    <n v="23.59"/>
    <n v="1143147.81"/>
    <n v="2.46"/>
    <n v="8.6999999999999993"/>
    <n v="421593.3"/>
    <x v="0"/>
  </r>
  <r>
    <n v="2016"/>
    <s v="BIT"/>
    <s v="Coal"/>
    <n v="6094"/>
    <n v="16.86"/>
    <n v="102744.84"/>
    <n v="1.73"/>
    <n v="26"/>
    <n v="158444"/>
    <x v="0"/>
  </r>
  <r>
    <n v="2016"/>
    <s v="BIT"/>
    <s v="Coal"/>
    <n v="3626"/>
    <n v="23.2"/>
    <n v="84123.199999999997"/>
    <n v="1.85"/>
    <n v="13.5"/>
    <n v="48951"/>
    <x v="0"/>
  </r>
  <r>
    <n v="2016"/>
    <s v="BIT"/>
    <s v="Coal"/>
    <n v="20342"/>
    <n v="26.26"/>
    <n v="534180.92000000004"/>
    <n v="3.01"/>
    <n v="7.2"/>
    <n v="146462.39999999999"/>
    <x v="0"/>
  </r>
  <r>
    <n v="2016"/>
    <s v="BIT"/>
    <s v="Coal"/>
    <n v="76735"/>
    <n v="26.36"/>
    <n v="2022734.5999999999"/>
    <n v="3.34"/>
    <n v="7.8"/>
    <n v="598533"/>
    <x v="0"/>
  </r>
  <r>
    <n v="2016"/>
    <s v="BIT"/>
    <s v="Coal"/>
    <n v="107081"/>
    <n v="25.17"/>
    <n v="2695228.77"/>
    <n v="2.7"/>
    <n v="8.9"/>
    <n v="953020.9"/>
    <x v="0"/>
  </r>
  <r>
    <n v="2016"/>
    <s v="BIT"/>
    <s v="Coal"/>
    <n v="109580"/>
    <n v="25.17"/>
    <n v="2758128.6"/>
    <n v="4.49"/>
    <n v="9.1999999999999993"/>
    <n v="1008135.9999999999"/>
    <x v="0"/>
  </r>
  <r>
    <n v="2016"/>
    <s v="SUB"/>
    <s v="Coal"/>
    <n v="96595"/>
    <n v="17.48"/>
    <n v="1688480.6"/>
    <n v="0.2"/>
    <n v="4.3"/>
    <n v="415358.5"/>
    <x v="0"/>
  </r>
  <r>
    <n v="2016"/>
    <s v="SUB"/>
    <s v="Coal"/>
    <n v="31917"/>
    <n v="17.686"/>
    <n v="564484.06200000003"/>
    <n v="0.21"/>
    <n v="5.5"/>
    <n v="175543.5"/>
    <x v="0"/>
  </r>
  <r>
    <n v="2016"/>
    <s v="SUB"/>
    <s v="Coal"/>
    <n v="128381"/>
    <n v="17.155999999999999"/>
    <n v="2202504.4359999998"/>
    <n v="0.24"/>
    <n v="4.7"/>
    <n v="603390.70000000007"/>
    <x v="0"/>
  </r>
  <r>
    <n v="2016"/>
    <s v="SUB"/>
    <s v="Coal"/>
    <n v="61081"/>
    <n v="17.366"/>
    <n v="1060732.6459999999"/>
    <n v="0.2"/>
    <n v="4.45"/>
    <n v="271810.45"/>
    <x v="0"/>
  </r>
  <r>
    <n v="2016"/>
    <s v="SUB"/>
    <s v="Coal"/>
    <n v="45080"/>
    <n v="17.574000000000002"/>
    <n v="792235.92"/>
    <n v="0.19"/>
    <n v="4.43"/>
    <n v="199704.4"/>
    <x v="0"/>
  </r>
  <r>
    <n v="2016"/>
    <s v="BIT"/>
    <s v="Coal"/>
    <n v="55463"/>
    <n v="26"/>
    <n v="1442038"/>
    <n v="2.13"/>
    <n v="7.4"/>
    <n v="410426.2"/>
    <x v="0"/>
  </r>
  <r>
    <n v="2016"/>
    <s v="BIT"/>
    <s v="Coal"/>
    <n v="3921"/>
    <n v="25"/>
    <n v="98025"/>
    <n v="3.7"/>
    <n v="16.3"/>
    <n v="63912.3"/>
    <x v="0"/>
  </r>
  <r>
    <n v="2016"/>
    <s v="WC"/>
    <s v="Coal"/>
    <n v="80245"/>
    <n v="11.8"/>
    <n v="946891"/>
    <n v="2.92"/>
    <n v="48.4"/>
    <n v="3883858"/>
    <x v="0"/>
  </r>
  <r>
    <n v="2016"/>
    <s v="BIT"/>
    <s v="Coal"/>
    <n v="15436"/>
    <n v="26.36"/>
    <n v="406892.95999999996"/>
    <n v="3.39"/>
    <n v="7.8"/>
    <n v="120400.8"/>
    <x v="0"/>
  </r>
  <r>
    <n v="2016"/>
    <s v="BIT"/>
    <s v="Coal"/>
    <n v="29767"/>
    <n v="26.43"/>
    <n v="786741.80999999994"/>
    <n v="2.17"/>
    <n v="7.2"/>
    <n v="214322.4"/>
    <x v="0"/>
  </r>
  <r>
    <n v="2016"/>
    <s v="BIT"/>
    <s v="Coal"/>
    <n v="15422"/>
    <n v="26.12"/>
    <n v="402822.64"/>
    <n v="3.11"/>
    <n v="7.8"/>
    <n v="120291.59999999999"/>
    <x v="0"/>
  </r>
  <r>
    <n v="2016"/>
    <s v="BIT"/>
    <s v="Coal"/>
    <n v="13389"/>
    <n v="24.385999999999999"/>
    <n v="326504.15399999998"/>
    <n v="1.99"/>
    <n v="8.5"/>
    <n v="113806.5"/>
    <x v="0"/>
  </r>
  <r>
    <n v="2016"/>
    <s v="BIT"/>
    <s v="Coal"/>
    <n v="92846"/>
    <n v="26.405000000000001"/>
    <n v="2451598.63"/>
    <n v="3.36"/>
    <n v="7.6"/>
    <n v="705629.6"/>
    <x v="0"/>
  </r>
  <r>
    <n v="2016"/>
    <s v="BIT"/>
    <s v="Coal"/>
    <n v="15490"/>
    <n v="26.064"/>
    <n v="403731.36"/>
    <n v="1.94"/>
    <n v="7.6"/>
    <n v="117724"/>
    <x v="0"/>
  </r>
  <r>
    <n v="2016"/>
    <s v="BIT"/>
    <s v="Coal"/>
    <n v="15489"/>
    <n v="26.006"/>
    <n v="402806.93400000001"/>
    <n v="2.33"/>
    <n v="7.7"/>
    <n v="119265.3"/>
    <x v="0"/>
  </r>
  <r>
    <n v="2016"/>
    <s v="BIT"/>
    <s v="Coal"/>
    <n v="39689"/>
    <n v="26.11"/>
    <n v="1036279.7899999999"/>
    <n v="1.44"/>
    <n v="7.5"/>
    <n v="297667.5"/>
    <x v="0"/>
  </r>
  <r>
    <n v="2016"/>
    <s v="BIT"/>
    <s v="Coal"/>
    <n v="863"/>
    <n v="26.51"/>
    <n v="22878.13"/>
    <n v="0.89"/>
    <n v="7.6"/>
    <n v="6558.7999999999993"/>
    <x v="0"/>
  </r>
  <r>
    <n v="2016"/>
    <s v="BIT"/>
    <s v="Coal"/>
    <n v="12982"/>
    <n v="25.36"/>
    <n v="329223.52"/>
    <n v="1.2"/>
    <n v="11.7"/>
    <n v="151889.4"/>
    <x v="0"/>
  </r>
  <r>
    <n v="2016"/>
    <s v="BIT"/>
    <s v="Coal"/>
    <n v="10938"/>
    <n v="25.89"/>
    <n v="283184.82"/>
    <n v="0.96"/>
    <n v="10.5"/>
    <n v="114849"/>
    <x v="0"/>
  </r>
  <r>
    <n v="2016"/>
    <s v="BIT"/>
    <s v="Coal"/>
    <n v="13009"/>
    <n v="24.85"/>
    <n v="323273.65000000002"/>
    <n v="0.87"/>
    <n v="10.8"/>
    <n v="140497.20000000001"/>
    <x v="0"/>
  </r>
  <r>
    <n v="2016"/>
    <s v="BIT"/>
    <s v="Coal"/>
    <n v="116"/>
    <n v="25.88"/>
    <n v="3002.08"/>
    <n v="0.5"/>
    <n v="6.6"/>
    <n v="765.59999999999991"/>
    <x v="0"/>
  </r>
  <r>
    <n v="2016"/>
    <s v="BIT"/>
    <s v="Coal"/>
    <n v="118"/>
    <n v="24.89"/>
    <n v="2937.02"/>
    <n v="0.99"/>
    <n v="10.5"/>
    <n v="1239"/>
    <x v="0"/>
  </r>
  <r>
    <n v="2016"/>
    <s v="BIT"/>
    <s v="Coal"/>
    <n v="39306"/>
    <n v="25.06"/>
    <n v="985008.36"/>
    <n v="0.83"/>
    <n v="9.6999999999999993"/>
    <n v="381268.19999999995"/>
    <x v="0"/>
  </r>
  <r>
    <n v="2016"/>
    <s v="BIT"/>
    <s v="Coal"/>
    <n v="38767"/>
    <n v="26.06"/>
    <n v="1010268.0199999999"/>
    <n v="0.91"/>
    <n v="6.4"/>
    <n v="248108.80000000002"/>
    <x v="0"/>
  </r>
  <r>
    <n v="2016"/>
    <s v="BIT"/>
    <s v="Coal"/>
    <n v="13340"/>
    <n v="26.03"/>
    <n v="347240.2"/>
    <n v="0.74"/>
    <n v="8.6999999999999993"/>
    <n v="116057.99999999999"/>
    <x v="0"/>
  </r>
  <r>
    <n v="2016"/>
    <s v="BIT"/>
    <s v="Coal"/>
    <n v="12686"/>
    <n v="25.95"/>
    <n v="329201.7"/>
    <n v="0.48"/>
    <n v="6.3"/>
    <n v="79921.8"/>
    <x v="0"/>
  </r>
  <r>
    <n v="2016"/>
    <s v="BIT"/>
    <s v="Coal"/>
    <n v="13403"/>
    <n v="26.02"/>
    <n v="348746.06"/>
    <n v="0.53"/>
    <n v="6.1"/>
    <n v="81758.299999999988"/>
    <x v="0"/>
  </r>
  <r>
    <n v="2016"/>
    <s v="BIT"/>
    <s v="Coal"/>
    <n v="23491"/>
    <n v="23.187999999999999"/>
    <n v="544709.30799999996"/>
    <n v="1.39"/>
    <n v="6.1"/>
    <n v="143295.1"/>
    <x v="0"/>
  </r>
  <r>
    <n v="2016"/>
    <s v="BIT"/>
    <s v="Coal"/>
    <n v="11581"/>
    <n v="26.175999999999998"/>
    <n v="303144.25599999999"/>
    <n v="0.87"/>
    <n v="7.2"/>
    <n v="83383.199999999997"/>
    <x v="0"/>
  </r>
  <r>
    <n v="2016"/>
    <s v="BIT"/>
    <s v="Coal"/>
    <n v="63602"/>
    <n v="23.664000000000001"/>
    <n v="1505077.7280000001"/>
    <n v="2.62"/>
    <n v="8.6999999999999993"/>
    <n v="553337.39999999991"/>
    <x v="0"/>
  </r>
  <r>
    <n v="2016"/>
    <s v="BIT"/>
    <s v="Coal"/>
    <n v="23012"/>
    <n v="23.004000000000001"/>
    <n v="529368.04800000007"/>
    <n v="2.92"/>
    <n v="8"/>
    <n v="184096"/>
    <x v="0"/>
  </r>
  <r>
    <n v="2016"/>
    <s v="BIT"/>
    <s v="Coal"/>
    <n v="169545"/>
    <n v="24.186"/>
    <n v="4100615.37"/>
    <n v="2.64"/>
    <n v="7.9"/>
    <n v="1339405.5"/>
    <x v="0"/>
  </r>
  <r>
    <n v="2016"/>
    <s v="BIT"/>
    <s v="Coal"/>
    <n v="33531"/>
    <n v="23.411999999999999"/>
    <n v="785027.772"/>
    <n v="2.72"/>
    <n v="8.5"/>
    <n v="285013.5"/>
    <x v="0"/>
  </r>
  <r>
    <n v="2016"/>
    <s v="BIT"/>
    <s v="Coal"/>
    <n v="11522"/>
    <n v="21.803999999999998"/>
    <n v="251225.68799999999"/>
    <n v="2.67"/>
    <n v="9.8000000000000007"/>
    <n v="112915.6"/>
    <x v="0"/>
  </r>
  <r>
    <n v="2016"/>
    <s v="BIT"/>
    <s v="Coal"/>
    <n v="44472"/>
    <n v="25.256"/>
    <n v="1123184.8319999999"/>
    <n v="3.14"/>
    <n v="6.5"/>
    <n v="289068"/>
    <x v="0"/>
  </r>
  <r>
    <n v="2016"/>
    <s v="SUB"/>
    <s v="Coal"/>
    <n v="14604"/>
    <n v="17.622"/>
    <n v="257351.68799999999"/>
    <n v="0.23"/>
    <n v="5.5"/>
    <n v="80322"/>
    <x v="0"/>
  </r>
  <r>
    <n v="2016"/>
    <s v="SUB"/>
    <s v="Coal"/>
    <n v="14900"/>
    <n v="17.73"/>
    <n v="264177"/>
    <n v="0.2"/>
    <n v="6.2"/>
    <n v="92380"/>
    <x v="0"/>
  </r>
  <r>
    <n v="2016"/>
    <s v="SUB"/>
    <s v="Coal"/>
    <n v="30271"/>
    <n v="16.97"/>
    <n v="513698.86999999994"/>
    <n v="0.35"/>
    <n v="5.4"/>
    <n v="163463.40000000002"/>
    <x v="0"/>
  </r>
  <r>
    <n v="2016"/>
    <s v="SUB"/>
    <s v="Coal"/>
    <n v="15165"/>
    <n v="16.399999999999999"/>
    <n v="248705.99999999997"/>
    <n v="0.34"/>
    <n v="5.2"/>
    <n v="78858"/>
    <x v="0"/>
  </r>
  <r>
    <n v="2016"/>
    <s v="SUB"/>
    <s v="Coal"/>
    <n v="136092"/>
    <n v="16.670000000000002"/>
    <n v="2268653.64"/>
    <n v="0.39"/>
    <n v="5.4"/>
    <n v="734896.8"/>
    <x v="0"/>
  </r>
  <r>
    <n v="2016"/>
    <s v="SUB"/>
    <s v="Coal"/>
    <n v="122"/>
    <n v="16.73"/>
    <n v="2041.06"/>
    <n v="0.4"/>
    <n v="5.9"/>
    <n v="719.80000000000007"/>
    <x v="0"/>
  </r>
  <r>
    <n v="2016"/>
    <s v="SUB"/>
    <s v="Coal"/>
    <n v="15147"/>
    <n v="16.440000000000001"/>
    <n v="249016.68000000002"/>
    <n v="0.36"/>
    <n v="5.8"/>
    <n v="87852.599999999991"/>
    <x v="0"/>
  </r>
  <r>
    <n v="2016"/>
    <s v="SUB"/>
    <s v="Coal"/>
    <n v="15975"/>
    <n v="16.73"/>
    <n v="267261.75"/>
    <n v="0.3"/>
    <n v="5"/>
    <n v="79875"/>
    <x v="0"/>
  </r>
  <r>
    <n v="2016"/>
    <s v="LIG"/>
    <s v="Coal"/>
    <n v="137014"/>
    <n v="13.33"/>
    <n v="1826396.62"/>
    <n v="0.7"/>
    <n v="15.5"/>
    <n v="2123717"/>
    <x v="1"/>
  </r>
  <r>
    <n v="2016"/>
    <s v="BIT"/>
    <s v="Coal"/>
    <n v="11757"/>
    <n v="25.096"/>
    <n v="295053.67200000002"/>
    <n v="0.94"/>
    <n v="11"/>
    <n v="129327"/>
    <x v="0"/>
  </r>
  <r>
    <n v="2016"/>
    <s v="BIT"/>
    <s v="Coal"/>
    <n v="11716"/>
    <n v="25.338000000000001"/>
    <n v="296860.00800000003"/>
    <n v="0.94"/>
    <n v="9.6999999999999993"/>
    <n v="113645.2"/>
    <x v="0"/>
  </r>
  <r>
    <n v="2016"/>
    <s v="BIT"/>
    <s v="Coal"/>
    <n v="11670"/>
    <n v="24.882000000000001"/>
    <n v="290372.94"/>
    <n v="0.94"/>
    <n v="10.3"/>
    <n v="120201.00000000001"/>
    <x v="0"/>
  </r>
  <r>
    <n v="2016"/>
    <s v="BIT"/>
    <s v="Coal"/>
    <n v="11828"/>
    <n v="24.606000000000002"/>
    <n v="291039.76800000004"/>
    <n v="0.97"/>
    <n v="11.2"/>
    <n v="132473.60000000001"/>
    <x v="0"/>
  </r>
  <r>
    <n v="2016"/>
    <s v="BIT"/>
    <s v="Coal"/>
    <n v="11992"/>
    <n v="24.97"/>
    <n v="299440.24"/>
    <n v="0.85"/>
    <n v="9.6"/>
    <n v="115123.2"/>
    <x v="0"/>
  </r>
  <r>
    <n v="2016"/>
    <s v="BIT"/>
    <s v="Coal"/>
    <n v="12074"/>
    <n v="24.66"/>
    <n v="297744.84000000003"/>
    <n v="0.77"/>
    <n v="12.5"/>
    <n v="150925"/>
    <x v="0"/>
  </r>
  <r>
    <n v="2016"/>
    <s v="BIT"/>
    <s v="Coal"/>
    <n v="12037"/>
    <n v="24.904"/>
    <n v="299769.44799999997"/>
    <n v="0.93"/>
    <n v="10.199999999999999"/>
    <n v="122777.4"/>
    <x v="0"/>
  </r>
  <r>
    <n v="2016"/>
    <s v="BIT"/>
    <s v="Coal"/>
    <n v="12020"/>
    <n v="24.667999999999999"/>
    <n v="296509.36"/>
    <n v="0.91"/>
    <n v="10"/>
    <n v="120200"/>
    <x v="0"/>
  </r>
  <r>
    <n v="2016"/>
    <s v="BIT"/>
    <s v="Coal"/>
    <n v="35711"/>
    <n v="25.855"/>
    <n v="923307.90500000003"/>
    <n v="1.2"/>
    <n v="8.1"/>
    <n v="289259.09999999998"/>
    <x v="0"/>
  </r>
  <r>
    <n v="2016"/>
    <s v="BIT"/>
    <s v="Coal"/>
    <n v="11957"/>
    <n v="26.146000000000001"/>
    <n v="312627.72200000001"/>
    <n v="2.23"/>
    <n v="7.2"/>
    <n v="86090.400000000009"/>
    <x v="0"/>
  </r>
  <r>
    <n v="2016"/>
    <s v="BIT"/>
    <s v="Coal"/>
    <n v="23848"/>
    <n v="26.039000000000001"/>
    <n v="620978.07200000004"/>
    <n v="2.5099999999999998"/>
    <n v="7.6"/>
    <n v="181244.79999999999"/>
    <x v="0"/>
  </r>
  <r>
    <n v="2016"/>
    <s v="BIT"/>
    <s v="Coal"/>
    <n v="11769"/>
    <n v="25.832000000000001"/>
    <n v="304016.80800000002"/>
    <n v="2.59"/>
    <n v="7.8"/>
    <n v="91798.2"/>
    <x v="0"/>
  </r>
  <r>
    <n v="2016"/>
    <s v="WC"/>
    <s v="Coal"/>
    <n v="1555"/>
    <n v="14.83"/>
    <n v="23060.65"/>
    <n v="0.72"/>
    <n v="12.7"/>
    <n v="19748.5"/>
    <x v="0"/>
  </r>
  <r>
    <n v="2016"/>
    <s v="BIT"/>
    <s v="Coal"/>
    <n v="22053"/>
    <n v="24.815999999999999"/>
    <n v="547267.24800000002"/>
    <n v="0.78"/>
    <n v="12.07"/>
    <n v="266179.71000000002"/>
    <x v="0"/>
  </r>
  <r>
    <n v="2016"/>
    <s v="BIT"/>
    <s v="Coal"/>
    <n v="25073"/>
    <n v="24.148"/>
    <n v="605462.804"/>
    <n v="0.82"/>
    <n v="12.16"/>
    <n v="304887.67999999999"/>
    <x v="0"/>
  </r>
  <r>
    <n v="2016"/>
    <s v="BIT"/>
    <s v="Coal"/>
    <n v="25073"/>
    <n v="24.148"/>
    <n v="605462.804"/>
    <n v="0.82"/>
    <n v="12.16"/>
    <n v="304887.67999999999"/>
    <x v="0"/>
  </r>
  <r>
    <n v="2016"/>
    <s v="BIT"/>
    <s v="Coal"/>
    <n v="48615"/>
    <n v="24.274000000000001"/>
    <n v="1180080.51"/>
    <n v="0.85"/>
    <n v="12"/>
    <n v="583380"/>
    <x v="0"/>
  </r>
  <r>
    <n v="2016"/>
    <s v="BIT"/>
    <s v="Coal"/>
    <n v="48615"/>
    <n v="24.274000000000001"/>
    <n v="1180080.51"/>
    <n v="0.85"/>
    <n v="12"/>
    <n v="583380"/>
    <x v="0"/>
  </r>
  <r>
    <n v="2016"/>
    <s v="BIT"/>
    <s v="Coal"/>
    <n v="42581"/>
    <n v="24.344000000000001"/>
    <n v="1036591.8640000001"/>
    <n v="0.82"/>
    <n v="12.57"/>
    <n v="535243.17000000004"/>
    <x v="0"/>
  </r>
  <r>
    <n v="2016"/>
    <s v="BIT"/>
    <s v="Coal"/>
    <n v="35115"/>
    <n v="24.696000000000002"/>
    <n v="867200.04"/>
    <n v="0.91"/>
    <n v="12.59"/>
    <n v="442097.85"/>
    <x v="0"/>
  </r>
  <r>
    <n v="2016"/>
    <s v="BIT"/>
    <s v="Coal"/>
    <n v="25415"/>
    <n v="25.207999999999998"/>
    <n v="640661.31999999995"/>
    <n v="4.1399999999999997"/>
    <n v="9.7899999999999991"/>
    <n v="248812.84999999998"/>
    <x v="0"/>
  </r>
  <r>
    <n v="2016"/>
    <s v="BIT"/>
    <s v="Coal"/>
    <n v="28902"/>
    <n v="25.22"/>
    <n v="728908.44"/>
    <n v="3"/>
    <n v="9.43"/>
    <n v="272545.86"/>
    <x v="0"/>
  </r>
  <r>
    <n v="2016"/>
    <s v="BIT"/>
    <s v="Coal"/>
    <n v="127009"/>
    <n v="24.986000000000001"/>
    <n v="3173446.8740000003"/>
    <n v="4.5199999999999996"/>
    <n v="9.2100000000000009"/>
    <n v="1169752.8900000001"/>
    <x v="0"/>
  </r>
  <r>
    <n v="2016"/>
    <s v="BIT"/>
    <s v="Coal"/>
    <n v="1813"/>
    <n v="25.12"/>
    <n v="45542.560000000005"/>
    <n v="3.42"/>
    <n v="9.9"/>
    <n v="17948.7"/>
    <x v="0"/>
  </r>
  <r>
    <n v="2016"/>
    <s v="BIT"/>
    <s v="Coal"/>
    <n v="36574"/>
    <n v="26.28"/>
    <n v="961164.72000000009"/>
    <n v="3.01"/>
    <n v="7.3"/>
    <n v="266990.2"/>
    <x v="0"/>
  </r>
  <r>
    <n v="2016"/>
    <s v="BIT"/>
    <s v="Coal"/>
    <n v="50031"/>
    <n v="24.15"/>
    <n v="1208248.6499999999"/>
    <n v="2.56"/>
    <n v="14.9"/>
    <n v="745461.9"/>
    <x v="0"/>
  </r>
  <r>
    <n v="2016"/>
    <s v="BIT"/>
    <s v="Coal"/>
    <n v="82149"/>
    <n v="25.19"/>
    <n v="2069333.31"/>
    <n v="2.69"/>
    <n v="9.1"/>
    <n v="747555.9"/>
    <x v="0"/>
  </r>
  <r>
    <n v="2016"/>
    <s v="BIT"/>
    <s v="Coal"/>
    <n v="457088"/>
    <n v="25"/>
    <n v="11427200"/>
    <n v="3.1"/>
    <n v="12.5"/>
    <n v="5713600"/>
    <x v="0"/>
  </r>
  <r>
    <n v="2016"/>
    <s v="BIT"/>
    <s v="Coal"/>
    <n v="29896"/>
    <n v="24.271999999999998"/>
    <n v="725635.71199999994"/>
    <n v="0.78"/>
    <n v="12.8"/>
    <n v="382668.80000000005"/>
    <x v="0"/>
  </r>
  <r>
    <n v="2016"/>
    <s v="BIT"/>
    <s v="Coal"/>
    <n v="3209"/>
    <n v="24.114000000000001"/>
    <n v="77381.826000000001"/>
    <n v="0.8"/>
    <n v="12.31"/>
    <n v="39502.79"/>
    <x v="0"/>
  </r>
  <r>
    <n v="2016"/>
    <s v="BIT"/>
    <s v="Coal"/>
    <n v="3209"/>
    <n v="24.114000000000001"/>
    <n v="77381.826000000001"/>
    <n v="0.8"/>
    <n v="12.31"/>
    <n v="39502.79"/>
    <x v="0"/>
  </r>
  <r>
    <n v="2016"/>
    <s v="BIT"/>
    <s v="Coal"/>
    <n v="24574"/>
    <n v="24.026"/>
    <n v="590414.924"/>
    <n v="0.99"/>
    <n v="10.58"/>
    <n v="259992.92"/>
    <x v="0"/>
  </r>
  <r>
    <n v="2016"/>
    <s v="BIT"/>
    <s v="Coal"/>
    <n v="29896"/>
    <n v="24.271999999999998"/>
    <n v="725635.71199999994"/>
    <n v="0.78"/>
    <n v="12.8"/>
    <n v="382668.80000000005"/>
    <x v="0"/>
  </r>
  <r>
    <n v="2016"/>
    <s v="BIT"/>
    <s v="Coal"/>
    <n v="100270"/>
    <n v="25.245999999999999"/>
    <n v="2531416.42"/>
    <n v="4.47"/>
    <n v="9.31"/>
    <n v="933513.70000000007"/>
    <x v="0"/>
  </r>
  <r>
    <n v="2016"/>
    <s v="BIT"/>
    <s v="Coal"/>
    <n v="25485"/>
    <n v="24.224"/>
    <n v="617348.64"/>
    <n v="0.83"/>
    <n v="12.51"/>
    <n v="318817.34999999998"/>
    <x v="0"/>
  </r>
  <r>
    <n v="2016"/>
    <s v="BIT"/>
    <s v="Coal"/>
    <n v="25485"/>
    <n v="24.224"/>
    <n v="617348.64"/>
    <n v="0.83"/>
    <n v="12.51"/>
    <n v="318817.34999999998"/>
    <x v="0"/>
  </r>
  <r>
    <n v="2016"/>
    <s v="BIT"/>
    <s v="Coal"/>
    <n v="9665"/>
    <n v="22.335000000000001"/>
    <n v="215867.77499999999"/>
    <n v="1.71"/>
    <n v="22.8"/>
    <n v="220362"/>
    <x v="0"/>
  </r>
  <r>
    <n v="2016"/>
    <s v="BIT"/>
    <s v="Coal"/>
    <n v="53269"/>
    <n v="24.457999999999998"/>
    <n v="1302853.2019999998"/>
    <n v="1.72"/>
    <n v="15.2"/>
    <n v="809688.79999999993"/>
    <x v="0"/>
  </r>
  <r>
    <n v="2016"/>
    <s v="BIT"/>
    <s v="Coal"/>
    <n v="18725"/>
    <n v="23.393999999999998"/>
    <n v="438052.64999999997"/>
    <n v="1.7"/>
    <n v="19.100000000000001"/>
    <n v="357647.5"/>
    <x v="0"/>
  </r>
  <r>
    <n v="2016"/>
    <s v="BIT"/>
    <s v="Coal"/>
    <n v="9002"/>
    <n v="26.027999999999999"/>
    <n v="234304.05599999998"/>
    <n v="2.79"/>
    <n v="7.6"/>
    <n v="68415.199999999997"/>
    <x v="0"/>
  </r>
  <r>
    <n v="2016"/>
    <s v="BIT"/>
    <s v="Coal"/>
    <n v="35965"/>
    <n v="25.983000000000001"/>
    <n v="934478.59499999997"/>
    <n v="2.19"/>
    <n v="7.5"/>
    <n v="269737.5"/>
    <x v="0"/>
  </r>
  <r>
    <n v="2016"/>
    <s v="BIT"/>
    <s v="Coal"/>
    <n v="8873"/>
    <n v="26.05"/>
    <n v="231141.65"/>
    <n v="2.38"/>
    <n v="7.4"/>
    <n v="65660.2"/>
    <x v="0"/>
  </r>
  <r>
    <n v="2016"/>
    <s v="BIT"/>
    <s v="Coal"/>
    <n v="137525"/>
    <n v="24.053999999999998"/>
    <n v="3308026.3499999996"/>
    <n v="1.49"/>
    <n v="15.9"/>
    <n v="2186647.5"/>
    <x v="0"/>
  </r>
  <r>
    <n v="2016"/>
    <s v="BIT"/>
    <s v="Coal"/>
    <n v="17903"/>
    <n v="26.495999999999999"/>
    <n v="474357.88799999998"/>
    <n v="2.31"/>
    <n v="7.4"/>
    <n v="132482.20000000001"/>
    <x v="0"/>
  </r>
  <r>
    <n v="2016"/>
    <s v="SUB"/>
    <s v="Coal"/>
    <n v="35561"/>
    <n v="17.84"/>
    <n v="634408.24"/>
    <n v="0.21"/>
    <n v="4.9000000000000004"/>
    <n v="174248.90000000002"/>
    <x v="0"/>
  </r>
  <r>
    <n v="2016"/>
    <s v="SUB"/>
    <s v="Coal"/>
    <n v="45616"/>
    <n v="17.98"/>
    <n v="820175.68"/>
    <n v="0.22"/>
    <n v="4.8"/>
    <n v="218956.79999999999"/>
    <x v="0"/>
  </r>
  <r>
    <n v="2016"/>
    <s v="SUB"/>
    <s v="Coal"/>
    <n v="30207"/>
    <n v="18.158000000000001"/>
    <n v="548498.70600000001"/>
    <n v="0.24"/>
    <n v="4.4000000000000004"/>
    <n v="132910.80000000002"/>
    <x v="0"/>
  </r>
  <r>
    <n v="2016"/>
    <s v="SUB"/>
    <s v="Coal"/>
    <n v="33981"/>
    <n v="18"/>
    <n v="611658"/>
    <n v="0.23"/>
    <n v="5"/>
    <n v="169905"/>
    <x v="0"/>
  </r>
  <r>
    <n v="2016"/>
    <s v="SUB"/>
    <s v="Coal"/>
    <n v="50699"/>
    <n v="17.600000000000001"/>
    <n v="892302.4"/>
    <n v="0.22"/>
    <n v="5.8"/>
    <n v="294054.2"/>
    <x v="0"/>
  </r>
  <r>
    <n v="2016"/>
    <s v="SUB"/>
    <s v="Coal"/>
    <n v="50853"/>
    <n v="18"/>
    <n v="915354"/>
    <n v="0.24"/>
    <n v="4.5999999999999996"/>
    <n v="233923.8"/>
    <x v="0"/>
  </r>
  <r>
    <n v="2016"/>
    <s v="BIT"/>
    <s v="Coal"/>
    <n v="305"/>
    <n v="22.78"/>
    <n v="6947.9000000000005"/>
    <n v="1.37"/>
    <n v="7"/>
    <n v="2135"/>
    <x v="0"/>
  </r>
  <r>
    <n v="2016"/>
    <s v="SUB"/>
    <s v="Coal"/>
    <n v="134148"/>
    <n v="17.911999999999999"/>
    <n v="2402858.9759999998"/>
    <n v="0.23"/>
    <n v="5.0999999999999996"/>
    <n v="684154.79999999993"/>
    <x v="0"/>
  </r>
  <r>
    <n v="2016"/>
    <s v="SUB"/>
    <s v="Coal"/>
    <n v="241243"/>
    <n v="15.972"/>
    <n v="3853133.196"/>
    <n v="0.33"/>
    <n v="5.7"/>
    <n v="1375085.1"/>
    <x v="0"/>
  </r>
  <r>
    <n v="2016"/>
    <s v="SUB"/>
    <s v="Coal"/>
    <n v="31795"/>
    <n v="16.763999999999999"/>
    <n v="533011.38"/>
    <n v="0.28000000000000003"/>
    <n v="5.9"/>
    <n v="187590.5"/>
    <x v="0"/>
  </r>
  <r>
    <n v="2016"/>
    <s v="SUB"/>
    <s v="Coal"/>
    <n v="193502"/>
    <n v="20.170000000000002"/>
    <n v="3902935.3400000003"/>
    <n v="0.76"/>
    <n v="4.8"/>
    <n v="928809.6"/>
    <x v="0"/>
  </r>
  <r>
    <n v="2016"/>
    <s v="SUB"/>
    <s v="Coal"/>
    <n v="33588"/>
    <n v="17.654"/>
    <n v="592962.55200000003"/>
    <n v="0.23"/>
    <n v="5.2"/>
    <n v="174657.6"/>
    <x v="0"/>
  </r>
  <r>
    <n v="2016"/>
    <s v="BIT"/>
    <s v="Coal"/>
    <n v="349250"/>
    <n v="21.5"/>
    <n v="7508875"/>
    <n v="0.59"/>
    <n v="10.7"/>
    <n v="3736974.9999999995"/>
    <x v="0"/>
  </r>
  <r>
    <n v="2016"/>
    <s v="SUB"/>
    <s v="Coal"/>
    <n v="144376"/>
    <n v="17.696000000000002"/>
    <n v="2554877.696"/>
    <n v="0.2"/>
    <n v="5.3"/>
    <n v="765192.79999999993"/>
    <x v="0"/>
  </r>
  <r>
    <n v="2016"/>
    <s v="SUB"/>
    <s v="Coal"/>
    <n v="32040"/>
    <n v="17.54"/>
    <n v="561981.6"/>
    <n v="0.19"/>
    <n v="4.5999999999999996"/>
    <n v="147384"/>
    <x v="0"/>
  </r>
  <r>
    <n v="2016"/>
    <s v="SUB"/>
    <s v="Coal"/>
    <n v="192176"/>
    <n v="17.861999999999998"/>
    <n v="3432647.7119999998"/>
    <n v="0.23"/>
    <n v="4.8"/>
    <n v="922444.79999999993"/>
    <x v="0"/>
  </r>
  <r>
    <n v="2016"/>
    <s v="SUB"/>
    <s v="Coal"/>
    <n v="16059"/>
    <n v="17.783999999999999"/>
    <n v="285593.25599999999"/>
    <n v="0.19"/>
    <n v="4.8"/>
    <n v="77083.199999999997"/>
    <x v="0"/>
  </r>
  <r>
    <n v="2016"/>
    <s v="SUB"/>
    <s v="Coal"/>
    <n v="79868"/>
    <n v="17.768000000000001"/>
    <n v="1419094.6240000001"/>
    <n v="0.24"/>
    <n v="5"/>
    <n v="399340"/>
    <x v="0"/>
  </r>
  <r>
    <n v="2016"/>
    <s v="SUB"/>
    <s v="Coal"/>
    <n v="32077"/>
    <n v="17.760000000000002"/>
    <n v="569687.52"/>
    <n v="0.26"/>
    <n v="5"/>
    <n v="160385"/>
    <x v="0"/>
  </r>
  <r>
    <n v="2016"/>
    <s v="BIT"/>
    <s v="Coal"/>
    <n v="143163"/>
    <n v="24.94"/>
    <n v="3570485.22"/>
    <n v="4.54"/>
    <n v="9.5"/>
    <n v="1360048.5"/>
    <x v="0"/>
  </r>
  <r>
    <n v="2016"/>
    <s v="SUB"/>
    <s v="Coal"/>
    <n v="49077"/>
    <n v="17.79"/>
    <n v="873079.83"/>
    <n v="0.24"/>
    <n v="5.3"/>
    <n v="260108.1"/>
    <x v="0"/>
  </r>
  <r>
    <n v="2016"/>
    <s v="SUB"/>
    <s v="Coal"/>
    <n v="63707"/>
    <n v="17.600000000000001"/>
    <n v="1121243.2000000002"/>
    <n v="0.23"/>
    <n v="5.2"/>
    <n v="331276.40000000002"/>
    <x v="0"/>
  </r>
  <r>
    <n v="2016"/>
    <s v="SUB"/>
    <s v="Coal"/>
    <n v="52561"/>
    <n v="17.600000000000001"/>
    <n v="925073.60000000009"/>
    <n v="0.23"/>
    <n v="4.7"/>
    <n v="247036.7"/>
    <x v="0"/>
  </r>
  <r>
    <n v="2016"/>
    <s v="SUB"/>
    <s v="Coal"/>
    <n v="606"/>
    <n v="17.600000000000001"/>
    <n v="10665.6"/>
    <n v="0.28999999999999998"/>
    <n v="5.8"/>
    <n v="3514.7999999999997"/>
    <x v="0"/>
  </r>
  <r>
    <n v="2016"/>
    <s v="SUB"/>
    <s v="Coal"/>
    <n v="102630"/>
    <n v="20.8"/>
    <n v="2134704"/>
    <n v="0.46"/>
    <n v="5.9"/>
    <n v="605517"/>
    <x v="0"/>
  </r>
  <r>
    <n v="2016"/>
    <s v="SUB"/>
    <s v="Coal"/>
    <n v="91855"/>
    <n v="20.8"/>
    <n v="1910584"/>
    <n v="0.46"/>
    <n v="5.9"/>
    <n v="541944.5"/>
    <x v="0"/>
  </r>
  <r>
    <n v="2016"/>
    <s v="SUB"/>
    <s v="Coal"/>
    <n v="162739"/>
    <n v="19.63"/>
    <n v="3194566.57"/>
    <n v="0.42"/>
    <n v="7.4"/>
    <n v="1204268.6000000001"/>
    <x v="0"/>
  </r>
  <r>
    <n v="2016"/>
    <s v="LIG"/>
    <s v="Coal"/>
    <n v="476631"/>
    <n v="12.8"/>
    <n v="6100876.8000000007"/>
    <n v="0.64"/>
    <n v="10"/>
    <n v="4766310"/>
    <x v="1"/>
  </r>
  <r>
    <n v="2016"/>
    <s v="BIT"/>
    <s v="Coal"/>
    <n v="51684"/>
    <n v="23.58"/>
    <n v="1218708.72"/>
    <n v="2.78"/>
    <n v="8.4"/>
    <n v="434145.60000000003"/>
    <x v="0"/>
  </r>
  <r>
    <n v="2016"/>
    <s v="BIT"/>
    <s v="Coal"/>
    <n v="22774"/>
    <n v="23.41"/>
    <n v="533139.34"/>
    <n v="2.4900000000000002"/>
    <n v="8.8000000000000007"/>
    <n v="200411.2"/>
    <x v="0"/>
  </r>
  <r>
    <n v="2016"/>
    <s v="BIT"/>
    <s v="Coal"/>
    <n v="10406"/>
    <n v="25.17"/>
    <n v="261919.02000000002"/>
    <n v="2.65"/>
    <n v="9.1999999999999993"/>
    <n v="95735.2"/>
    <x v="0"/>
  </r>
  <r>
    <n v="2016"/>
    <s v="BIT"/>
    <s v="Coal"/>
    <n v="12648"/>
    <n v="23.7"/>
    <n v="299757.59999999998"/>
    <n v="2.79"/>
    <n v="8.6"/>
    <n v="108772.79999999999"/>
    <x v="0"/>
  </r>
  <r>
    <n v="2016"/>
    <s v="BIT"/>
    <s v="Coal"/>
    <n v="30208"/>
    <n v="23.53"/>
    <n v="710794.23999999999"/>
    <n v="2.5499999999999998"/>
    <n v="8.1"/>
    <n v="244684.79999999999"/>
    <x v="0"/>
  </r>
  <r>
    <n v="2016"/>
    <s v="BIT"/>
    <s v="Coal"/>
    <n v="9037"/>
    <n v="25.09"/>
    <n v="226738.33"/>
    <n v="3"/>
    <n v="9.5"/>
    <n v="85851.5"/>
    <x v="0"/>
  </r>
  <r>
    <n v="2016"/>
    <s v="BIT"/>
    <s v="Coal"/>
    <n v="1951"/>
    <n v="23.75"/>
    <n v="46336.25"/>
    <n v="2.8"/>
    <n v="8.6999999999999993"/>
    <n v="16973.699999999997"/>
    <x v="0"/>
  </r>
  <r>
    <n v="2016"/>
    <s v="BIT"/>
    <s v="Coal"/>
    <n v="39168"/>
    <n v="21.69"/>
    <n v="849553.92000000004"/>
    <n v="3.76"/>
    <n v="18"/>
    <n v="705024"/>
    <x v="0"/>
  </r>
  <r>
    <n v="2016"/>
    <s v="BIT"/>
    <s v="Coal"/>
    <n v="31753"/>
    <n v="21.76"/>
    <n v="690945.28"/>
    <n v="4.72"/>
    <n v="18.3"/>
    <n v="581079.9"/>
    <x v="0"/>
  </r>
  <r>
    <n v="2016"/>
    <s v="BIT"/>
    <s v="Coal"/>
    <n v="11392"/>
    <n v="23.76"/>
    <n v="270673.92000000004"/>
    <n v="2.81"/>
    <n v="8.3000000000000007"/>
    <n v="94553.600000000006"/>
    <x v="0"/>
  </r>
  <r>
    <n v="2016"/>
    <s v="BIT"/>
    <s v="Coal"/>
    <n v="30261"/>
    <n v="23.03"/>
    <n v="696910.83000000007"/>
    <n v="2.89"/>
    <n v="8.1"/>
    <n v="245114.09999999998"/>
    <x v="0"/>
  </r>
  <r>
    <n v="2016"/>
    <s v="BIT"/>
    <s v="Coal"/>
    <n v="30991"/>
    <n v="22.26"/>
    <n v="689859.66"/>
    <n v="3.09"/>
    <n v="8.8000000000000007"/>
    <n v="272720.80000000005"/>
    <x v="0"/>
  </r>
  <r>
    <n v="2016"/>
    <s v="BIT"/>
    <s v="Coal"/>
    <n v="4990"/>
    <n v="22.32"/>
    <n v="111376.8"/>
    <n v="4.42"/>
    <n v="17.100000000000001"/>
    <n v="85329"/>
    <x v="0"/>
  </r>
  <r>
    <n v="2016"/>
    <s v="BIT"/>
    <s v="Coal"/>
    <n v="8215"/>
    <n v="23.64"/>
    <n v="194202.6"/>
    <n v="2.77"/>
    <n v="8.4"/>
    <n v="69006"/>
    <x v="0"/>
  </r>
  <r>
    <n v="2016"/>
    <s v="BIT"/>
    <s v="Coal"/>
    <n v="8459"/>
    <n v="22.3"/>
    <n v="188635.7"/>
    <n v="4.78"/>
    <n v="17.2"/>
    <n v="145494.79999999999"/>
    <x v="0"/>
  </r>
  <r>
    <n v="2016"/>
    <s v="BIT"/>
    <s v="Coal"/>
    <n v="3181"/>
    <n v="23.61"/>
    <n v="75103.41"/>
    <n v="2.75"/>
    <n v="8.4"/>
    <n v="26720.400000000001"/>
    <x v="0"/>
  </r>
  <r>
    <n v="2016"/>
    <s v="BIT"/>
    <s v="Coal"/>
    <n v="8221"/>
    <n v="23.76"/>
    <n v="195330.96000000002"/>
    <n v="2.8"/>
    <n v="8.1999999999999993"/>
    <n v="67412.2"/>
    <x v="0"/>
  </r>
  <r>
    <n v="2016"/>
    <s v="BIT"/>
    <s v="Coal"/>
    <n v="25293"/>
    <n v="22.99"/>
    <n v="581486.06999999995"/>
    <n v="2.88"/>
    <n v="8"/>
    <n v="202344"/>
    <x v="0"/>
  </r>
  <r>
    <n v="2016"/>
    <s v="BIT"/>
    <s v="Coal"/>
    <n v="6272"/>
    <n v="23.61"/>
    <n v="148081.91999999998"/>
    <n v="2.78"/>
    <n v="8.5"/>
    <n v="53312"/>
    <x v="0"/>
  </r>
  <r>
    <n v="2016"/>
    <s v="BIT"/>
    <s v="Coal"/>
    <n v="1498"/>
    <n v="23.78"/>
    <n v="35622.44"/>
    <n v="2.79"/>
    <n v="7.7"/>
    <n v="11534.6"/>
    <x v="0"/>
  </r>
  <r>
    <n v="2016"/>
    <s v="BIT"/>
    <s v="Coal"/>
    <n v="39037"/>
    <n v="23.19"/>
    <n v="905268.03"/>
    <n v="3.66"/>
    <n v="13.9"/>
    <n v="542614.30000000005"/>
    <x v="0"/>
  </r>
  <r>
    <n v="2016"/>
    <s v="BIT"/>
    <s v="Coal"/>
    <n v="3352"/>
    <n v="25.27"/>
    <n v="84705.04"/>
    <n v="2.5499999999999998"/>
    <n v="9.1999999999999993"/>
    <n v="30838.399999999998"/>
    <x v="0"/>
  </r>
  <r>
    <n v="2016"/>
    <s v="BIT"/>
    <s v="Coal"/>
    <n v="25296"/>
    <n v="23.34"/>
    <n v="590408.64"/>
    <n v="1.89"/>
    <n v="10.199999999999999"/>
    <n v="258019.19999999998"/>
    <x v="0"/>
  </r>
  <r>
    <n v="2016"/>
    <s v="BIT"/>
    <s v="Coal"/>
    <n v="6559"/>
    <n v="25.26"/>
    <n v="165680.34"/>
    <n v="2.46"/>
    <n v="9.1"/>
    <n v="59686.899999999994"/>
    <x v="0"/>
  </r>
  <r>
    <n v="2016"/>
    <s v="BIT"/>
    <s v="Coal"/>
    <n v="19055"/>
    <n v="23"/>
    <n v="438265"/>
    <n v="2.86"/>
    <n v="8"/>
    <n v="152440"/>
    <x v="0"/>
  </r>
  <r>
    <n v="2016"/>
    <s v="BIT"/>
    <s v="Coal"/>
    <n v="18061"/>
    <n v="25.17"/>
    <n v="454595.37000000005"/>
    <n v="2.74"/>
    <n v="9.1"/>
    <n v="164355.1"/>
    <x v="0"/>
  </r>
  <r>
    <n v="2016"/>
    <s v="BIT"/>
    <s v="Coal"/>
    <n v="25323"/>
    <n v="23.731999999999999"/>
    <n v="600965.43599999999"/>
    <n v="2.65"/>
    <n v="8.3000000000000007"/>
    <n v="210180.90000000002"/>
    <x v="0"/>
  </r>
  <r>
    <n v="2016"/>
    <s v="BIT"/>
    <s v="Coal"/>
    <n v="12764"/>
    <n v="23.716000000000001"/>
    <n v="302711.02400000003"/>
    <n v="2.7"/>
    <n v="8.1999999999999993"/>
    <n v="104664.79999999999"/>
    <x v="0"/>
  </r>
  <r>
    <n v="2016"/>
    <s v="BIT"/>
    <s v="Coal"/>
    <n v="23556"/>
    <n v="25.776"/>
    <n v="607179.45600000001"/>
    <n v="2.4300000000000002"/>
    <n v="7.5"/>
    <n v="176670"/>
    <x v="0"/>
  </r>
  <r>
    <n v="2016"/>
    <s v="BIT"/>
    <s v="Coal"/>
    <n v="61913"/>
    <n v="23.908000000000001"/>
    <n v="1480216.0040000002"/>
    <n v="2.67"/>
    <n v="8"/>
    <n v="495304"/>
    <x v="0"/>
  </r>
  <r>
    <n v="2016"/>
    <s v="SUB"/>
    <s v="Coal"/>
    <n v="16460"/>
    <n v="16.79"/>
    <n v="276363.39999999997"/>
    <n v="0.22"/>
    <n v="4.4000000000000004"/>
    <n v="72424"/>
    <x v="0"/>
  </r>
  <r>
    <n v="2016"/>
    <s v="SUB"/>
    <s v="Coal"/>
    <n v="49262"/>
    <n v="16.66"/>
    <n v="820704.92"/>
    <n v="0.41"/>
    <n v="5.4"/>
    <n v="266014.80000000005"/>
    <x v="0"/>
  </r>
  <r>
    <n v="2016"/>
    <s v="SUB"/>
    <s v="Coal"/>
    <n v="16375"/>
    <n v="17.829999999999998"/>
    <n v="291966.25"/>
    <n v="0.24"/>
    <n v="4.8"/>
    <n v="78600"/>
    <x v="0"/>
  </r>
  <r>
    <n v="2016"/>
    <s v="SUB"/>
    <s v="Coal"/>
    <n v="32929"/>
    <n v="16.64"/>
    <n v="547938.56000000006"/>
    <n v="0.38"/>
    <n v="5.4"/>
    <n v="177816.6"/>
    <x v="0"/>
  </r>
  <r>
    <n v="2016"/>
    <s v="SUB"/>
    <s v="Coal"/>
    <n v="48092"/>
    <n v="16.64"/>
    <n v="800250.88"/>
    <n v="0.38"/>
    <n v="5.4"/>
    <n v="259696.80000000002"/>
    <x v="0"/>
  </r>
  <r>
    <n v="2016"/>
    <s v="SUB"/>
    <s v="Coal"/>
    <n v="32935"/>
    <n v="17.78"/>
    <n v="585584.30000000005"/>
    <n v="0.19"/>
    <n v="5"/>
    <n v="164675"/>
    <x v="0"/>
  </r>
  <r>
    <n v="2016"/>
    <s v="SUB"/>
    <s v="Coal"/>
    <n v="48177"/>
    <n v="17.72"/>
    <n v="853696.44"/>
    <n v="0.21"/>
    <n v="5.3"/>
    <n v="255338.1"/>
    <x v="0"/>
  </r>
  <r>
    <n v="2016"/>
    <s v="SUB"/>
    <s v="Coal"/>
    <n v="49126"/>
    <n v="17.27"/>
    <n v="848406.02"/>
    <n v="0.23"/>
    <n v="4.0999999999999996"/>
    <n v="201416.59999999998"/>
    <x v="0"/>
  </r>
  <r>
    <n v="2016"/>
    <s v="SUB"/>
    <s v="Coal"/>
    <n v="120"/>
    <n v="16.82"/>
    <n v="2018.4"/>
    <n v="0.39"/>
    <n v="6.2"/>
    <n v="744"/>
    <x v="0"/>
  </r>
  <r>
    <n v="2016"/>
    <s v="SUB"/>
    <s v="Coal"/>
    <n v="33078"/>
    <n v="17.809999999999999"/>
    <n v="589119.17999999993"/>
    <n v="0.23"/>
    <n v="5.0999999999999996"/>
    <n v="168697.8"/>
    <x v="0"/>
  </r>
  <r>
    <n v="2016"/>
    <s v="SUB"/>
    <s v="Coal"/>
    <n v="65434"/>
    <n v="17.690000000000001"/>
    <n v="1157527.4600000002"/>
    <n v="0.2"/>
    <n v="4.3"/>
    <n v="281366.2"/>
    <x v="0"/>
  </r>
  <r>
    <n v="2016"/>
    <s v="SUB"/>
    <s v="Coal"/>
    <n v="16481"/>
    <n v="17.68"/>
    <n v="291384.08"/>
    <n v="0.23"/>
    <n v="5.3"/>
    <n v="87349.3"/>
    <x v="0"/>
  </r>
  <r>
    <n v="2016"/>
    <s v="SUB"/>
    <s v="Coal"/>
    <n v="16366"/>
    <n v="16.809999999999999"/>
    <n v="275112.45999999996"/>
    <n v="0.26"/>
    <n v="5.5"/>
    <n v="90013"/>
    <x v="0"/>
  </r>
  <r>
    <n v="2016"/>
    <s v="SUB"/>
    <s v="Coal"/>
    <n v="16346"/>
    <n v="16.89"/>
    <n v="276083.94"/>
    <n v="0.28999999999999998"/>
    <n v="6"/>
    <n v="98076"/>
    <x v="0"/>
  </r>
  <r>
    <n v="2016"/>
    <s v="SUB"/>
    <s v="Coal"/>
    <n v="49321"/>
    <n v="17.18"/>
    <n v="847334.78"/>
    <n v="0.23"/>
    <n v="4.2"/>
    <n v="207148.2"/>
    <x v="0"/>
  </r>
  <r>
    <n v="2016"/>
    <s v="SUB"/>
    <s v="Coal"/>
    <n v="49170"/>
    <n v="17.239999999999998"/>
    <n v="847690.79999999993"/>
    <n v="0.25"/>
    <n v="4.4000000000000004"/>
    <n v="216348.00000000003"/>
    <x v="0"/>
  </r>
  <r>
    <n v="2016"/>
    <s v="SUB"/>
    <s v="Coal"/>
    <n v="32851"/>
    <n v="16.75"/>
    <n v="550254.25"/>
    <n v="0.28999999999999998"/>
    <n v="6.1"/>
    <n v="200391.09999999998"/>
    <x v="0"/>
  </r>
  <r>
    <n v="2016"/>
    <s v="SUB"/>
    <s v="Coal"/>
    <n v="328400"/>
    <n v="16.884"/>
    <n v="5544705.6000000006"/>
    <n v="0.37"/>
    <n v="4.9000000000000004"/>
    <n v="1609160.0000000002"/>
    <x v="0"/>
  </r>
  <r>
    <n v="2016"/>
    <s v="BIT"/>
    <s v="Coal"/>
    <n v="14562"/>
    <n v="22.35"/>
    <n v="325460.7"/>
    <n v="3.27"/>
    <n v="10.6"/>
    <n v="154357.19999999998"/>
    <x v="0"/>
  </r>
  <r>
    <n v="2016"/>
    <s v="SUB"/>
    <s v="Coal"/>
    <n v="41148"/>
    <n v="17.945"/>
    <n v="738400.86"/>
    <n v="0.25"/>
    <n v="5.0999999999999996"/>
    <n v="209854.8"/>
    <x v="0"/>
  </r>
  <r>
    <n v="2016"/>
    <s v="BIT"/>
    <s v="Coal"/>
    <n v="12868"/>
    <n v="25.233000000000001"/>
    <n v="324698.24400000001"/>
    <n v="3.74"/>
    <n v="9.6999999999999993"/>
    <n v="124819.59999999999"/>
    <x v="0"/>
  </r>
  <r>
    <n v="2016"/>
    <s v="BIT"/>
    <s v="Coal"/>
    <n v="9720"/>
    <n v="22.244"/>
    <n v="216211.68"/>
    <n v="3.17"/>
    <n v="10.9"/>
    <n v="105948"/>
    <x v="0"/>
  </r>
  <r>
    <n v="2016"/>
    <s v="BIT"/>
    <s v="Coal"/>
    <n v="1585"/>
    <n v="23.85"/>
    <n v="37802.25"/>
    <n v="2.54"/>
    <n v="8.1"/>
    <n v="12838.5"/>
    <x v="0"/>
  </r>
  <r>
    <n v="2016"/>
    <s v="BIT"/>
    <s v="Coal"/>
    <n v="71737"/>
    <n v="22.88"/>
    <n v="1641342.5599999998"/>
    <n v="2.96"/>
    <n v="8.3000000000000007"/>
    <n v="595417.10000000009"/>
    <x v="0"/>
  </r>
  <r>
    <n v="2016"/>
    <s v="BIT"/>
    <s v="Coal"/>
    <n v="91199"/>
    <n v="23.04"/>
    <n v="2101224.96"/>
    <n v="2.91"/>
    <n v="8"/>
    <n v="729592"/>
    <x v="0"/>
  </r>
  <r>
    <n v="2016"/>
    <s v="BIT"/>
    <s v="Coal"/>
    <n v="24109"/>
    <n v="23.645"/>
    <n v="570057.30499999993"/>
    <n v="2.4"/>
    <n v="8.9"/>
    <n v="214570.1"/>
    <x v="0"/>
  </r>
  <r>
    <n v="2016"/>
    <s v="BIT"/>
    <s v="Coal"/>
    <n v="3094"/>
    <n v="20.943999999999999"/>
    <n v="64800.735999999997"/>
    <n v="0.98"/>
    <n v="19"/>
    <n v="58786"/>
    <x v="0"/>
  </r>
  <r>
    <n v="2016"/>
    <s v="BIT"/>
    <s v="Coal"/>
    <n v="3203"/>
    <n v="20.960999999999999"/>
    <n v="67138.082999999999"/>
    <n v="1.03"/>
    <n v="25"/>
    <n v="80075"/>
    <x v="0"/>
  </r>
  <r>
    <n v="2016"/>
    <s v="SUB"/>
    <s v="Coal"/>
    <n v="433870"/>
    <n v="16.670000000000002"/>
    <n v="7232612.9000000004"/>
    <n v="0.65"/>
    <n v="10.6"/>
    <n v="4599022"/>
    <x v="0"/>
  </r>
  <r>
    <n v="2016"/>
    <s v="SUB"/>
    <s v="Coal"/>
    <n v="56948"/>
    <n v="17.52"/>
    <n v="997728.96"/>
    <n v="0.62"/>
    <n v="8.5"/>
    <n v="484058"/>
    <x v="0"/>
  </r>
  <r>
    <n v="2016"/>
    <s v="SUB"/>
    <s v="Coal"/>
    <n v="17105"/>
    <n v="16.846"/>
    <n v="288150.83"/>
    <n v="0.28999999999999998"/>
    <n v="6.1"/>
    <n v="104340.5"/>
    <x v="0"/>
  </r>
  <r>
    <n v="2016"/>
    <s v="SUB"/>
    <s v="Coal"/>
    <n v="68413"/>
    <n v="16.7"/>
    <n v="1142497.0999999999"/>
    <n v="0.28999999999999998"/>
    <n v="6.2"/>
    <n v="424160.60000000003"/>
    <x v="0"/>
  </r>
  <r>
    <n v="2016"/>
    <s v="SUB"/>
    <s v="Coal"/>
    <n v="136771"/>
    <n v="17.169"/>
    <n v="2348221.2990000001"/>
    <n v="0.24"/>
    <n v="4.0999999999999996"/>
    <n v="560761.1"/>
    <x v="0"/>
  </r>
  <r>
    <n v="2016"/>
    <s v="SUB"/>
    <s v="Coal"/>
    <n v="51382"/>
    <n v="17.068999999999999"/>
    <n v="877039.35800000001"/>
    <n v="0.25"/>
    <n v="4.9000000000000004"/>
    <n v="251771.80000000002"/>
    <x v="0"/>
  </r>
  <r>
    <n v="2016"/>
    <s v="SUB"/>
    <s v="Coal"/>
    <n v="15003"/>
    <n v="17.956"/>
    <n v="269393.86800000002"/>
    <n v="0.25"/>
    <n v="4.5999999999999996"/>
    <n v="69013.799999999988"/>
    <x v="0"/>
  </r>
  <r>
    <n v="2016"/>
    <s v="SUB"/>
    <s v="Coal"/>
    <n v="47416"/>
    <n v="17.776"/>
    <n v="842866.81599999999"/>
    <n v="0.2"/>
    <n v="4.4000000000000004"/>
    <n v="208630.40000000002"/>
    <x v="0"/>
  </r>
  <r>
    <n v="2016"/>
    <s v="BIT"/>
    <s v="Coal"/>
    <n v="90354"/>
    <n v="21.853999999999999"/>
    <n v="1974596.3159999999"/>
    <n v="2.72"/>
    <n v="8.8000000000000007"/>
    <n v="795115.20000000007"/>
    <x v="0"/>
  </r>
  <r>
    <n v="2016"/>
    <s v="SUB"/>
    <s v="Coal"/>
    <n v="72481"/>
    <n v="17.02"/>
    <n v="1233626.6199999999"/>
    <n v="0.66"/>
    <n v="9.3000000000000007"/>
    <n v="674073.3"/>
    <x v="0"/>
  </r>
  <r>
    <n v="2016"/>
    <s v="SUB"/>
    <s v="Coal"/>
    <n v="43467"/>
    <n v="17.84"/>
    <n v="775451.28"/>
    <n v="0.2"/>
    <n v="5.4"/>
    <n v="234721.80000000002"/>
    <x v="0"/>
  </r>
  <r>
    <n v="2016"/>
    <s v="SUB"/>
    <s v="Coal"/>
    <n v="43332"/>
    <n v="16.96"/>
    <n v="734910.72000000009"/>
    <n v="0.61"/>
    <n v="9.6999999999999993"/>
    <n v="420320.39999999997"/>
    <x v="0"/>
  </r>
  <r>
    <n v="2016"/>
    <s v="SUB"/>
    <s v="Coal"/>
    <n v="58085"/>
    <n v="16.95"/>
    <n v="984540.75"/>
    <n v="0.57999999999999996"/>
    <n v="9.3000000000000007"/>
    <n v="540190.5"/>
    <x v="0"/>
  </r>
  <r>
    <n v="2016"/>
    <s v="SUB"/>
    <s v="Coal"/>
    <n v="14663"/>
    <n v="18.12"/>
    <n v="265693.56"/>
    <n v="0.34"/>
    <n v="5.2"/>
    <n v="76247.600000000006"/>
    <x v="0"/>
  </r>
  <r>
    <n v="2016"/>
    <s v="SUB"/>
    <s v="Coal"/>
    <n v="58553"/>
    <n v="17.920000000000002"/>
    <n v="1049269.76"/>
    <n v="0.24"/>
    <n v="4.8"/>
    <n v="281054.39999999997"/>
    <x v="0"/>
  </r>
  <r>
    <n v="2016"/>
    <s v="SUB"/>
    <s v="Coal"/>
    <n v="28678"/>
    <n v="16.97"/>
    <n v="486665.66"/>
    <n v="0.6"/>
    <n v="9.6999999999999993"/>
    <n v="278176.59999999998"/>
    <x v="0"/>
  </r>
  <r>
    <n v="2016"/>
    <s v="BIT"/>
    <s v="Coal"/>
    <n v="7657"/>
    <n v="22.23"/>
    <n v="170215.11000000002"/>
    <n v="3.01"/>
    <n v="18.5"/>
    <n v="141654.5"/>
    <x v="0"/>
  </r>
  <r>
    <n v="2016"/>
    <s v="BIT"/>
    <s v="Coal"/>
    <n v="1366"/>
    <n v="16.75"/>
    <n v="22880.5"/>
    <n v="1.69"/>
    <n v="25.6"/>
    <n v="34969.599999999999"/>
    <x v="0"/>
  </r>
  <r>
    <n v="2016"/>
    <s v="BIT"/>
    <s v="Coal"/>
    <n v="191120"/>
    <n v="25.37"/>
    <n v="4848714.4000000004"/>
    <n v="4.41"/>
    <n v="9.5"/>
    <n v="1815640"/>
    <x v="0"/>
  </r>
  <r>
    <n v="2016"/>
    <s v="BIT"/>
    <s v="Coal"/>
    <n v="15837"/>
    <n v="25.13"/>
    <n v="397983.81"/>
    <n v="2.89"/>
    <n v="9.6999999999999993"/>
    <n v="153618.9"/>
    <x v="0"/>
  </r>
  <r>
    <n v="2016"/>
    <s v="SUB"/>
    <s v="Coal"/>
    <n v="18244"/>
    <n v="17.756"/>
    <n v="323940.46399999998"/>
    <n v="0.18"/>
    <n v="5"/>
    <n v="91220"/>
    <x v="0"/>
  </r>
  <r>
    <n v="2016"/>
    <s v="SUB"/>
    <s v="Coal"/>
    <n v="18146"/>
    <n v="17.16"/>
    <n v="311385.36"/>
    <n v="0.22"/>
    <n v="4.9000000000000004"/>
    <n v="88915.400000000009"/>
    <x v="0"/>
  </r>
  <r>
    <n v="2016"/>
    <s v="SUB"/>
    <s v="Coal"/>
    <n v="18170"/>
    <n v="17.170000000000002"/>
    <n v="311978.90000000002"/>
    <n v="0.2"/>
    <n v="4.5"/>
    <n v="81765"/>
    <x v="0"/>
  </r>
  <r>
    <n v="2016"/>
    <s v="SUB"/>
    <s v="Coal"/>
    <n v="405663"/>
    <n v="16.72"/>
    <n v="6782685.3599999994"/>
    <n v="0.28000000000000003"/>
    <n v="5.8"/>
    <n v="2352845.4"/>
    <x v="0"/>
  </r>
  <r>
    <n v="2016"/>
    <s v="SUB"/>
    <s v="Coal"/>
    <n v="28505"/>
    <n v="16.391999999999999"/>
    <n v="467253.95999999996"/>
    <n v="0.4"/>
    <n v="5.9"/>
    <n v="168179.5"/>
    <x v="0"/>
  </r>
  <r>
    <n v="2016"/>
    <s v="SUB"/>
    <s v="Coal"/>
    <n v="14148"/>
    <n v="16.576000000000001"/>
    <n v="234517.24800000002"/>
    <n v="0.46"/>
    <n v="5.4"/>
    <n v="76399.200000000012"/>
    <x v="0"/>
  </r>
  <r>
    <n v="2016"/>
    <s v="SUB"/>
    <s v="Coal"/>
    <n v="14193"/>
    <n v="16.524000000000001"/>
    <n v="234525.13200000001"/>
    <n v="0.42"/>
    <n v="5.7"/>
    <n v="80900.100000000006"/>
    <x v="0"/>
  </r>
  <r>
    <n v="2016"/>
    <s v="SUB"/>
    <s v="Coal"/>
    <n v="28369"/>
    <n v="16.315999999999999"/>
    <n v="462868.60399999999"/>
    <n v="0.37"/>
    <n v="5.7"/>
    <n v="161703.30000000002"/>
    <x v="0"/>
  </r>
  <r>
    <n v="2016"/>
    <s v="SUB"/>
    <s v="Coal"/>
    <n v="79295"/>
    <n v="16"/>
    <n v="1268720"/>
    <n v="0.51"/>
    <n v="6.7"/>
    <n v="531276.5"/>
    <x v="0"/>
  </r>
  <r>
    <n v="2016"/>
    <s v="BIT"/>
    <s v="Coal"/>
    <n v="98237"/>
    <n v="23.22"/>
    <n v="2281063.1399999997"/>
    <n v="1.42"/>
    <n v="6"/>
    <n v="589422"/>
    <x v="0"/>
  </r>
  <r>
    <n v="2016"/>
    <s v="BIT"/>
    <s v="Coal"/>
    <n v="157484"/>
    <n v="22.978000000000002"/>
    <n v="3618667.3520000004"/>
    <n v="3.53"/>
    <n v="8.9"/>
    <n v="1401607.6"/>
    <x v="0"/>
  </r>
  <r>
    <n v="2016"/>
    <s v="BIT"/>
    <s v="Coal"/>
    <n v="165003"/>
    <n v="22.542000000000002"/>
    <n v="3719497.6260000002"/>
    <n v="2.38"/>
    <n v="8.3000000000000007"/>
    <n v="1369524.9000000001"/>
    <x v="0"/>
  </r>
  <r>
    <n v="2016"/>
    <s v="BIT"/>
    <s v="Coal"/>
    <n v="35235"/>
    <n v="23.196000000000002"/>
    <n v="817311.06"/>
    <n v="3.52"/>
    <n v="8.1999999999999993"/>
    <n v="288927"/>
    <x v="0"/>
  </r>
  <r>
    <n v="2016"/>
    <s v="BIT"/>
    <s v="Coal"/>
    <n v="27905"/>
    <n v="21.972000000000001"/>
    <n v="613128.66"/>
    <n v="3.08"/>
    <n v="9.5"/>
    <n v="265097.5"/>
    <x v="0"/>
  </r>
  <r>
    <n v="2016"/>
    <s v="SUB"/>
    <s v="Coal"/>
    <n v="59858"/>
    <n v="16.327999999999999"/>
    <n v="977361.424"/>
    <n v="0.28000000000000003"/>
    <n v="6.4"/>
    <n v="383091.20000000001"/>
    <x v="0"/>
  </r>
  <r>
    <n v="2016"/>
    <s v="BIT"/>
    <s v="Coal"/>
    <n v="70754"/>
    <n v="22.922999999999998"/>
    <n v="1621893.9419999998"/>
    <n v="3.38"/>
    <n v="8.4"/>
    <n v="594333.6"/>
    <x v="0"/>
  </r>
  <r>
    <n v="2016"/>
    <s v="SUB"/>
    <s v="Coal"/>
    <n v="60249"/>
    <n v="17.356000000000002"/>
    <n v="1045681.6440000001"/>
    <n v="0.21"/>
    <n v="4.34"/>
    <n v="261480.66"/>
    <x v="0"/>
  </r>
  <r>
    <n v="2016"/>
    <s v="SUB"/>
    <s v="Coal"/>
    <n v="14962"/>
    <n v="17.239999999999998"/>
    <n v="257944.87999999998"/>
    <n v="0.25"/>
    <n v="4.32"/>
    <n v="64635.840000000004"/>
    <x v="0"/>
  </r>
  <r>
    <n v="2016"/>
    <s v="LIG"/>
    <s v="Coal"/>
    <n v="234458"/>
    <n v="13.79"/>
    <n v="3233175.82"/>
    <n v="0.7"/>
    <n v="12"/>
    <n v="2813496"/>
    <x v="1"/>
  </r>
  <r>
    <n v="2016"/>
    <s v="SUB"/>
    <s v="Coal"/>
    <n v="380381"/>
    <n v="17.079999999999998"/>
    <n v="6496907.4799999995"/>
    <n v="0.25"/>
    <n v="4.9000000000000004"/>
    <n v="1863866.9000000001"/>
    <x v="0"/>
  </r>
  <r>
    <n v="2016"/>
    <s v="SUB"/>
    <s v="Coal"/>
    <n v="15933"/>
    <n v="18.11"/>
    <n v="288546.63"/>
    <n v="0.21"/>
    <n v="4.3"/>
    <n v="68511.899999999994"/>
    <x v="0"/>
  </r>
  <r>
    <n v="2016"/>
    <s v="BIT"/>
    <s v="Coal"/>
    <n v="54781"/>
    <n v="23.68"/>
    <n v="1297214.08"/>
    <n v="0.97"/>
    <n v="10.7"/>
    <n v="586156.69999999995"/>
    <x v="0"/>
  </r>
  <r>
    <n v="2016"/>
    <s v="BIT"/>
    <s v="Coal"/>
    <n v="260823"/>
    <n v="22.1"/>
    <n v="5764188.3000000007"/>
    <n v="0.49"/>
    <n v="11.5"/>
    <n v="2999464.5"/>
    <x v="0"/>
  </r>
  <r>
    <n v="2016"/>
    <s v="BIT"/>
    <s v="Coal"/>
    <n v="15587"/>
    <n v="24.175999999999998"/>
    <n v="376831.31199999998"/>
    <n v="0.79"/>
    <n v="12.66"/>
    <n v="197331.42"/>
    <x v="0"/>
  </r>
  <r>
    <n v="2016"/>
    <s v="BIT"/>
    <s v="Coal"/>
    <n v="25765"/>
    <n v="24.416"/>
    <n v="629078.24"/>
    <n v="0.84"/>
    <n v="11.92"/>
    <n v="307118.8"/>
    <x v="0"/>
  </r>
  <r>
    <n v="2016"/>
    <s v="BIT"/>
    <s v="Coal"/>
    <n v="30333"/>
    <n v="24.007999999999999"/>
    <n v="728234.66399999999"/>
    <n v="0.93"/>
    <n v="10.6"/>
    <n v="321529.8"/>
    <x v="0"/>
  </r>
  <r>
    <n v="2016"/>
    <s v="BIT"/>
    <s v="Coal"/>
    <n v="9836"/>
    <n v="24.021999999999998"/>
    <n v="236280.39199999999"/>
    <n v="0.94"/>
    <n v="11.24"/>
    <n v="110556.64"/>
    <x v="0"/>
  </r>
  <r>
    <n v="2016"/>
    <s v="SUB"/>
    <s v="Coal"/>
    <n v="32499"/>
    <n v="16.809999999999999"/>
    <n v="546308.18999999994"/>
    <n v="0.38"/>
    <n v="5.4"/>
    <n v="175494.6"/>
    <x v="0"/>
  </r>
  <r>
    <n v="2016"/>
    <s v="SUB"/>
    <s v="Coal"/>
    <n v="32632"/>
    <n v="16.649999999999999"/>
    <n v="543322.79999999993"/>
    <n v="0.28000000000000003"/>
    <n v="6.4"/>
    <n v="208844.80000000002"/>
    <x v="0"/>
  </r>
  <r>
    <n v="2016"/>
    <s v="SUB"/>
    <s v="Coal"/>
    <n v="81592"/>
    <n v="16.8"/>
    <n v="1370745.6"/>
    <n v="0.27"/>
    <n v="6"/>
    <n v="489552"/>
    <x v="0"/>
  </r>
  <r>
    <n v="2016"/>
    <s v="SUB"/>
    <s v="Coal"/>
    <n v="162091"/>
    <n v="17.7"/>
    <n v="2869010.6999999997"/>
    <n v="0.3"/>
    <n v="5.2"/>
    <n v="842873.20000000007"/>
    <x v="0"/>
  </r>
  <r>
    <n v="2016"/>
    <s v="SUB"/>
    <s v="Coal"/>
    <n v="105335"/>
    <n v="18.7"/>
    <n v="1969764.5"/>
    <n v="0.4"/>
    <n v="4.4000000000000004"/>
    <n v="463474.00000000006"/>
    <x v="0"/>
  </r>
  <r>
    <n v="2016"/>
    <s v="SUB"/>
    <s v="Coal"/>
    <n v="16585"/>
    <n v="17.39"/>
    <n v="288413.15000000002"/>
    <n v="0.19"/>
    <n v="4.3"/>
    <n v="71315.5"/>
    <x v="0"/>
  </r>
  <r>
    <n v="2016"/>
    <s v="SUB"/>
    <s v="Coal"/>
    <n v="16532"/>
    <n v="17.8"/>
    <n v="294269.60000000003"/>
    <n v="0.22"/>
    <n v="5"/>
    <n v="82660"/>
    <x v="0"/>
  </r>
  <r>
    <n v="2016"/>
    <s v="SUB"/>
    <s v="Coal"/>
    <n v="16423"/>
    <n v="17.8"/>
    <n v="292329.40000000002"/>
    <n v="0.24"/>
    <n v="5.2"/>
    <n v="85399.6"/>
    <x v="0"/>
  </r>
  <r>
    <n v="2016"/>
    <s v="SUB"/>
    <s v="Coal"/>
    <n v="14647"/>
    <n v="16.366"/>
    <n v="239712.802"/>
    <n v="0.43"/>
    <n v="6.1"/>
    <n v="89346.7"/>
    <x v="0"/>
  </r>
  <r>
    <n v="2016"/>
    <s v="SUB"/>
    <s v="Coal"/>
    <n v="14650"/>
    <n v="16.681999999999999"/>
    <n v="244391.3"/>
    <n v="0.26"/>
    <n v="6"/>
    <n v="87900"/>
    <x v="0"/>
  </r>
  <r>
    <n v="2016"/>
    <s v="SUB"/>
    <s v="Coal"/>
    <n v="29212"/>
    <n v="16.696000000000002"/>
    <n v="487723.55200000003"/>
    <n v="0.28999999999999998"/>
    <n v="6.8"/>
    <n v="198641.6"/>
    <x v="0"/>
  </r>
  <r>
    <n v="2016"/>
    <s v="SUB"/>
    <s v="Coal"/>
    <n v="43004"/>
    <n v="16.425000000000001"/>
    <n v="706340.70000000007"/>
    <n v="0.39"/>
    <n v="5.7"/>
    <n v="245122.80000000002"/>
    <x v="0"/>
  </r>
  <r>
    <n v="2016"/>
    <s v="SUB"/>
    <s v="Coal"/>
    <n v="43794"/>
    <n v="16.754000000000001"/>
    <n v="733724.67600000009"/>
    <n v="0.45"/>
    <n v="5.3"/>
    <n v="232108.19999999998"/>
    <x v="0"/>
  </r>
  <r>
    <n v="2016"/>
    <s v="SUB"/>
    <s v="Coal"/>
    <n v="73010"/>
    <n v="16.742999999999999"/>
    <n v="1222406.43"/>
    <n v="0.28999999999999998"/>
    <n v="5"/>
    <n v="365050"/>
    <x v="0"/>
  </r>
  <r>
    <n v="2016"/>
    <s v="LIG"/>
    <s v="Coal"/>
    <n v="670220"/>
    <n v="13.56"/>
    <n v="9088183.2000000011"/>
    <n v="0.9"/>
    <n v="16"/>
    <n v="10723520"/>
    <x v="1"/>
  </r>
  <r>
    <n v="2016"/>
    <s v="SUB"/>
    <s v="Coal"/>
    <n v="16531"/>
    <n v="16.776"/>
    <n v="277324.05599999998"/>
    <n v="0.28000000000000003"/>
    <n v="6"/>
    <n v="99186"/>
    <x v="0"/>
  </r>
  <r>
    <n v="2016"/>
    <s v="LIG"/>
    <s v="Coal"/>
    <n v="175779"/>
    <n v="10.25"/>
    <n v="1801734.75"/>
    <n v="2.15"/>
    <n v="30.6"/>
    <n v="5378837.4000000004"/>
    <x v="1"/>
  </r>
  <r>
    <n v="2016"/>
    <s v="BIT"/>
    <s v="Coal"/>
    <n v="47399"/>
    <n v="22.36"/>
    <n v="1059841.6399999999"/>
    <n v="3.35"/>
    <n v="9.6"/>
    <n v="455030.39999999997"/>
    <x v="0"/>
  </r>
  <r>
    <n v="2016"/>
    <s v="SUB"/>
    <s v="Coal"/>
    <n v="198662"/>
    <n v="17.77"/>
    <n v="3530223.7399999998"/>
    <n v="0.22"/>
    <n v="4.7"/>
    <n v="933711.4"/>
    <x v="0"/>
  </r>
  <r>
    <n v="2016"/>
    <s v="SUB"/>
    <s v="Coal"/>
    <n v="56644"/>
    <n v="17.773"/>
    <n v="1006733.812"/>
    <n v="0.23"/>
    <n v="4.9000000000000004"/>
    <n v="277555.60000000003"/>
    <x v="0"/>
  </r>
  <r>
    <n v="2016"/>
    <s v="SUB"/>
    <s v="Coal"/>
    <n v="94065"/>
    <n v="17.760000000000002"/>
    <n v="1670594.4000000001"/>
    <n v="0.21"/>
    <n v="4.2"/>
    <n v="395073"/>
    <x v="0"/>
  </r>
  <r>
    <n v="2016"/>
    <s v="SUB"/>
    <s v="Coal"/>
    <n v="30141"/>
    <n v="17.782"/>
    <n v="535967.26199999999"/>
    <n v="0.21"/>
    <n v="4.3"/>
    <n v="129606.29999999999"/>
    <x v="0"/>
  </r>
  <r>
    <n v="2016"/>
    <s v="SUB"/>
    <s v="Coal"/>
    <n v="106579"/>
    <n v="18.047999999999998"/>
    <n v="1923537.7919999999"/>
    <n v="0.23"/>
    <n v="4.5"/>
    <n v="479605.5"/>
    <x v="0"/>
  </r>
  <r>
    <n v="2016"/>
    <s v="SUB"/>
    <s v="Coal"/>
    <n v="198664"/>
    <n v="17.681999999999999"/>
    <n v="3512776.8479999998"/>
    <n v="0.23"/>
    <n v="5.4"/>
    <n v="1072785.6000000001"/>
    <x v="0"/>
  </r>
  <r>
    <n v="2016"/>
    <s v="SUB"/>
    <s v="Coal"/>
    <n v="106465"/>
    <n v="17.141999999999999"/>
    <n v="1825023.03"/>
    <n v="0.24"/>
    <n v="4.7"/>
    <n v="500385.5"/>
    <x v="0"/>
  </r>
  <r>
    <n v="2016"/>
    <s v="SUB"/>
    <s v="Coal"/>
    <n v="106658"/>
    <n v="16.132000000000001"/>
    <n v="1720606.8560000001"/>
    <n v="0.35"/>
    <n v="4.9000000000000004"/>
    <n v="522624.2"/>
    <x v="0"/>
  </r>
  <r>
    <n v="2016"/>
    <s v="BIT"/>
    <s v="Coal"/>
    <n v="101652"/>
    <n v="22.95"/>
    <n v="2332913.4"/>
    <n v="2.98"/>
    <n v="8.3000000000000007"/>
    <n v="843711.60000000009"/>
    <x v="0"/>
  </r>
  <r>
    <n v="2016"/>
    <s v="BIT"/>
    <s v="Coal"/>
    <n v="169176"/>
    <n v="22.2"/>
    <n v="3755707.1999999997"/>
    <n v="2.92"/>
    <n v="9.3000000000000007"/>
    <n v="1573336.8"/>
    <x v="0"/>
  </r>
  <r>
    <n v="2016"/>
    <s v="BIT"/>
    <s v="Coal"/>
    <n v="23456"/>
    <n v="25.83"/>
    <n v="605868.48"/>
    <n v="2.48"/>
    <n v="7.5"/>
    <n v="175920"/>
    <x v="0"/>
  </r>
  <r>
    <n v="2016"/>
    <s v="BIT"/>
    <s v="Coal"/>
    <n v="34814"/>
    <n v="23.87"/>
    <n v="831010.18"/>
    <n v="0.74"/>
    <n v="13.6"/>
    <n v="473470.39999999997"/>
    <x v="0"/>
  </r>
  <r>
    <n v="2016"/>
    <s v="BIT"/>
    <s v="Coal"/>
    <n v="38544"/>
    <n v="25.37"/>
    <n v="977861.28"/>
    <n v="1.6"/>
    <n v="7.6"/>
    <n v="292934.39999999997"/>
    <x v="0"/>
  </r>
  <r>
    <n v="2016"/>
    <s v="BIT"/>
    <s v="Coal"/>
    <n v="11765"/>
    <n v="25.954000000000001"/>
    <n v="305348.81"/>
    <n v="2.59"/>
    <n v="7.7"/>
    <n v="90590.5"/>
    <x v="0"/>
  </r>
  <r>
    <n v="2016"/>
    <s v="SUB"/>
    <s v="Coal"/>
    <n v="61397"/>
    <n v="17.63"/>
    <n v="1082429.1099999999"/>
    <n v="0.2"/>
    <n v="4.4000000000000004"/>
    <n v="270146.80000000005"/>
    <x v="0"/>
  </r>
  <r>
    <n v="2016"/>
    <s v="SUB"/>
    <s v="Coal"/>
    <n v="15352"/>
    <n v="16.838000000000001"/>
    <n v="258496.97600000002"/>
    <n v="0.31"/>
    <n v="4.9000000000000004"/>
    <n v="75224.800000000003"/>
    <x v="0"/>
  </r>
  <r>
    <n v="2016"/>
    <s v="SUB"/>
    <s v="Coal"/>
    <n v="30668"/>
    <n v="17.186"/>
    <n v="527060.24800000002"/>
    <n v="0.26"/>
    <n v="4"/>
    <n v="122672"/>
    <x v="0"/>
  </r>
  <r>
    <n v="2016"/>
    <s v="SUB"/>
    <s v="Coal"/>
    <n v="92240"/>
    <n v="17.89"/>
    <n v="1650173.6"/>
    <n v="0.25"/>
    <n v="5"/>
    <n v="461200"/>
    <x v="0"/>
  </r>
  <r>
    <n v="2016"/>
    <s v="SUB"/>
    <s v="Coal"/>
    <n v="95153"/>
    <n v="17.675999999999998"/>
    <n v="1681924.4279999998"/>
    <n v="0.22"/>
    <n v="4.2"/>
    <n v="399642.60000000003"/>
    <x v="0"/>
  </r>
  <r>
    <n v="2016"/>
    <s v="SUB"/>
    <s v="Coal"/>
    <n v="15954"/>
    <n v="17.202000000000002"/>
    <n v="274440.70800000004"/>
    <n v="0.28999999999999998"/>
    <n v="4.5999999999999996"/>
    <n v="73388.399999999994"/>
    <x v="0"/>
  </r>
  <r>
    <n v="2016"/>
    <s v="SUB"/>
    <s v="Coal"/>
    <n v="254119"/>
    <n v="16.896000000000001"/>
    <n v="4293594.6239999998"/>
    <n v="0.45"/>
    <n v="5.2"/>
    <n v="1321418.8"/>
    <x v="0"/>
  </r>
  <r>
    <n v="2016"/>
    <s v="SUB"/>
    <s v="Coal"/>
    <n v="79607"/>
    <n v="17.832000000000001"/>
    <n v="1419552.024"/>
    <n v="0.27"/>
    <n v="4.9000000000000004"/>
    <n v="390074.30000000005"/>
    <x v="0"/>
  </r>
  <r>
    <n v="2016"/>
    <s v="SUB"/>
    <s v="Coal"/>
    <n v="254772"/>
    <n v="17.084"/>
    <n v="4352524.8480000002"/>
    <n v="0.27"/>
    <n v="4.7"/>
    <n v="1197428.4000000001"/>
    <x v="0"/>
  </r>
  <r>
    <n v="2016"/>
    <s v="BIT"/>
    <s v="Coal"/>
    <n v="31197"/>
    <n v="25.975999999999999"/>
    <n v="810373.272"/>
    <n v="2.44"/>
    <n v="7.69"/>
    <n v="239904.93000000002"/>
    <x v="0"/>
  </r>
  <r>
    <n v="2016"/>
    <s v="BIT"/>
    <s v="Coal"/>
    <n v="5995"/>
    <n v="26.367999999999999"/>
    <n v="158076.16"/>
    <n v="2.9"/>
    <n v="7.46"/>
    <n v="44722.7"/>
    <x v="0"/>
  </r>
  <r>
    <n v="2016"/>
    <s v="BIT"/>
    <s v="Coal"/>
    <n v="23136"/>
    <n v="24.908000000000001"/>
    <n v="576271.48800000001"/>
    <n v="3.07"/>
    <n v="9.66"/>
    <n v="223493.76000000001"/>
    <x v="0"/>
  </r>
  <r>
    <n v="2016"/>
    <s v="BIT"/>
    <s v="Coal"/>
    <n v="70843"/>
    <n v="26.302"/>
    <n v="1863312.5859999999"/>
    <n v="2.99"/>
    <n v="7.69"/>
    <n v="544782.67000000004"/>
    <x v="0"/>
  </r>
  <r>
    <n v="2016"/>
    <s v="BIT"/>
    <s v="Coal"/>
    <n v="128581"/>
    <n v="24.628"/>
    <n v="3166692.8679999998"/>
    <n v="4.55"/>
    <n v="9.4700000000000006"/>
    <n v="1217662.07"/>
    <x v="0"/>
  </r>
  <r>
    <n v="2016"/>
    <s v="BIT"/>
    <s v="Coal"/>
    <n v="103787"/>
    <n v="25.123999999999999"/>
    <n v="2607544.588"/>
    <n v="4.41"/>
    <n v="9.24"/>
    <n v="958991.88"/>
    <x v="0"/>
  </r>
  <r>
    <n v="2016"/>
    <s v="LIG"/>
    <s v="Coal"/>
    <n v="2003"/>
    <n v="14"/>
    <n v="28042"/>
    <n v="0.15"/>
    <n v="8.8000000000000007"/>
    <n v="17626.400000000001"/>
    <x v="1"/>
  </r>
  <r>
    <n v="2016"/>
    <s v="WC"/>
    <s v="Coal"/>
    <n v="1254"/>
    <n v="14"/>
    <n v="17556"/>
    <n v="0.15"/>
    <n v="8.8000000000000007"/>
    <n v="11035.2"/>
    <x v="0"/>
  </r>
  <r>
    <n v="2016"/>
    <s v="LIG"/>
    <s v="Coal"/>
    <n v="354184"/>
    <n v="13.536"/>
    <n v="4794234.6239999998"/>
    <n v="0.98"/>
    <n v="10.4"/>
    <n v="3683513.6"/>
    <x v="1"/>
  </r>
  <r>
    <n v="2016"/>
    <s v="BIT"/>
    <s v="Coal"/>
    <n v="47405"/>
    <n v="23.686"/>
    <n v="1122834.83"/>
    <n v="1.1100000000000001"/>
    <n v="11.4"/>
    <n v="540417"/>
    <x v="0"/>
  </r>
  <r>
    <n v="2016"/>
    <s v="BIT"/>
    <s v="Coal"/>
    <n v="33099"/>
    <n v="22.472999999999999"/>
    <n v="743833.82699999993"/>
    <n v="0.53"/>
    <n v="12.6"/>
    <n v="417047.39999999997"/>
    <x v="0"/>
  </r>
  <r>
    <n v="2016"/>
    <s v="BIT"/>
    <s v="Coal"/>
    <n v="24434"/>
    <n v="22.888999999999999"/>
    <n v="559269.826"/>
    <n v="0.41"/>
    <n v="7.4"/>
    <n v="180811.6"/>
    <x v="0"/>
  </r>
  <r>
    <n v="2016"/>
    <s v="BIT"/>
    <s v="Coal"/>
    <n v="45347"/>
    <n v="22.341000000000001"/>
    <n v="1013097.327"/>
    <n v="0.53"/>
    <n v="12.9"/>
    <n v="584976.30000000005"/>
    <x v="0"/>
  </r>
  <r>
    <n v="2016"/>
    <s v="BIT"/>
    <s v="Coal"/>
    <n v="113948"/>
    <n v="21.042000000000002"/>
    <n v="2397693.8160000001"/>
    <n v="0.39"/>
    <n v="13.3"/>
    <n v="1515508.4000000001"/>
    <x v="0"/>
  </r>
  <r>
    <n v="2016"/>
    <s v="SUB"/>
    <s v="Coal"/>
    <n v="33691"/>
    <n v="19.655999999999999"/>
    <n v="662230.29599999997"/>
    <n v="0.82"/>
    <n v="8.1"/>
    <n v="272897.09999999998"/>
    <x v="0"/>
  </r>
  <r>
    <n v="2016"/>
    <s v="BIT"/>
    <s v="Coal"/>
    <n v="42580"/>
    <n v="23.06"/>
    <n v="981894.79999999993"/>
    <n v="2.91"/>
    <n v="8.1"/>
    <n v="344898"/>
    <x v="0"/>
  </r>
  <r>
    <n v="2016"/>
    <s v="BIT"/>
    <s v="Coal"/>
    <n v="36660"/>
    <n v="22.11"/>
    <n v="810552.6"/>
    <n v="3.04"/>
    <n v="8.8000000000000007"/>
    <n v="322608"/>
    <x v="0"/>
  </r>
  <r>
    <n v="2016"/>
    <s v="SUB"/>
    <s v="Coal"/>
    <n v="163851"/>
    <n v="17.91"/>
    <n v="2934571.41"/>
    <n v="0.23"/>
    <n v="4.9000000000000004"/>
    <n v="802869.9"/>
    <x v="0"/>
  </r>
  <r>
    <n v="2016"/>
    <s v="SUB"/>
    <s v="Coal"/>
    <n v="98284"/>
    <n v="16.809999999999999"/>
    <n v="1652154.0399999998"/>
    <n v="0.28000000000000003"/>
    <n v="6.2"/>
    <n v="609360.80000000005"/>
    <x v="0"/>
  </r>
  <r>
    <n v="2016"/>
    <s v="SUB"/>
    <s v="Coal"/>
    <n v="49222"/>
    <n v="17.72"/>
    <n v="872213.84"/>
    <n v="0.2"/>
    <n v="4.4000000000000004"/>
    <n v="216576.80000000002"/>
    <x v="0"/>
  </r>
  <r>
    <n v="2016"/>
    <s v="SUB"/>
    <s v="Coal"/>
    <n v="114062"/>
    <n v="16.73"/>
    <n v="1908257.26"/>
    <n v="0.28000000000000003"/>
    <n v="6"/>
    <n v="684372"/>
    <x v="0"/>
  </r>
  <r>
    <n v="2016"/>
    <s v="LIG"/>
    <s v="Coal"/>
    <n v="469757"/>
    <n v="12.53"/>
    <n v="5886055.21"/>
    <n v="1.1000000000000001"/>
    <n v="19.399999999999999"/>
    <n v="9113285.7999999989"/>
    <x v="1"/>
  </r>
  <r>
    <n v="2016"/>
    <s v="SUB"/>
    <s v="Coal"/>
    <n v="32429"/>
    <n v="18.033000000000001"/>
    <n v="584792.15700000001"/>
    <n v="0.22"/>
    <n v="4.7"/>
    <n v="152416.30000000002"/>
    <x v="0"/>
  </r>
  <r>
    <n v="2016"/>
    <s v="SUB"/>
    <s v="Coal"/>
    <n v="16326"/>
    <n v="17.792000000000002"/>
    <n v="290472.19200000004"/>
    <n v="0.23"/>
    <n v="4.7"/>
    <n v="76732.2"/>
    <x v="0"/>
  </r>
  <r>
    <n v="2016"/>
    <s v="SUB"/>
    <s v="Coal"/>
    <n v="49444"/>
    <n v="17.962"/>
    <n v="888113.12800000003"/>
    <n v="0.25"/>
    <n v="4.7"/>
    <n v="232386.80000000002"/>
    <x v="0"/>
  </r>
  <r>
    <n v="2016"/>
    <s v="SUB"/>
    <s v="Coal"/>
    <n v="32707"/>
    <n v="17.257000000000001"/>
    <n v="564424.69900000002"/>
    <n v="0.24"/>
    <n v="4"/>
    <n v="130828"/>
    <x v="0"/>
  </r>
  <r>
    <n v="2016"/>
    <s v="SUB"/>
    <s v="Coal"/>
    <n v="16351"/>
    <n v="17.7"/>
    <n v="289412.7"/>
    <n v="0.18"/>
    <n v="4.5"/>
    <n v="73579.5"/>
    <x v="0"/>
  </r>
  <r>
    <n v="2016"/>
    <s v="SUB"/>
    <s v="Coal"/>
    <n v="16259"/>
    <n v="17.556000000000001"/>
    <n v="285443.00400000002"/>
    <n v="0.2"/>
    <n v="4.3"/>
    <n v="69913.7"/>
    <x v="0"/>
  </r>
  <r>
    <n v="2016"/>
    <s v="SUB"/>
    <s v="Coal"/>
    <n v="16317"/>
    <n v="17.41"/>
    <n v="284078.97000000003"/>
    <n v="0.19"/>
    <n v="4.2"/>
    <n v="68531.400000000009"/>
    <x v="0"/>
  </r>
  <r>
    <n v="2016"/>
    <s v="SUB"/>
    <s v="Coal"/>
    <n v="32858"/>
    <n v="17.765999999999998"/>
    <n v="583755.22799999989"/>
    <n v="0.2"/>
    <n v="5.2"/>
    <n v="170861.6"/>
    <x v="0"/>
  </r>
  <r>
    <n v="2016"/>
    <s v="BIT"/>
    <s v="Coal"/>
    <n v="46431"/>
    <n v="22.96"/>
    <n v="1066055.76"/>
    <n v="3.38"/>
    <n v="8.6999999999999993"/>
    <n v="403949.69999999995"/>
    <x v="0"/>
  </r>
  <r>
    <n v="2016"/>
    <s v="BIT"/>
    <s v="Coal"/>
    <n v="87543"/>
    <n v="22.46"/>
    <n v="1966215.78"/>
    <n v="3.6"/>
    <n v="10.1"/>
    <n v="884184.29999999993"/>
    <x v="0"/>
  </r>
  <r>
    <n v="2016"/>
    <s v="SUB"/>
    <s v="Coal"/>
    <n v="102526"/>
    <n v="17.702999999999999"/>
    <n v="1815017.7779999999"/>
    <n v="0.21"/>
    <n v="5.0999999999999996"/>
    <n v="522882.6"/>
    <x v="0"/>
  </r>
  <r>
    <n v="2016"/>
    <s v="SUB"/>
    <s v="Coal"/>
    <n v="15865"/>
    <n v="17.853999999999999"/>
    <n v="283253.70999999996"/>
    <n v="0.23"/>
    <n v="4.8"/>
    <n v="76152"/>
    <x v="0"/>
  </r>
  <r>
    <n v="2016"/>
    <s v="BIT"/>
    <s v="Coal"/>
    <n v="9747"/>
    <n v="23.02"/>
    <n v="224375.94"/>
    <n v="2.85"/>
    <n v="8"/>
    <n v="77976"/>
    <x v="0"/>
  </r>
  <r>
    <n v="2016"/>
    <s v="BIT"/>
    <s v="Coal"/>
    <n v="42224"/>
    <n v="22.75"/>
    <n v="960596"/>
    <n v="2.54"/>
    <n v="8.3000000000000007"/>
    <n v="350459.2"/>
    <x v="0"/>
  </r>
  <r>
    <n v="2016"/>
    <s v="BIT"/>
    <s v="Coal"/>
    <n v="19342"/>
    <n v="22.32"/>
    <n v="431713.44"/>
    <n v="3.28"/>
    <n v="7.6"/>
    <n v="146999.19999999998"/>
    <x v="0"/>
  </r>
  <r>
    <n v="2016"/>
    <s v="BIT"/>
    <s v="Coal"/>
    <n v="43115"/>
    <n v="23.63"/>
    <n v="1018807.45"/>
    <n v="2.78"/>
    <n v="7.9"/>
    <n v="340608.5"/>
    <x v="0"/>
  </r>
  <r>
    <n v="2016"/>
    <s v="LIG"/>
    <s v="Coal"/>
    <n v="156017"/>
    <n v="13.66"/>
    <n v="2131192.2200000002"/>
    <n v="0.88"/>
    <n v="14.9"/>
    <n v="2324653.3000000003"/>
    <x v="1"/>
  </r>
  <r>
    <n v="2016"/>
    <s v="BIT"/>
    <s v="Coal"/>
    <n v="13028"/>
    <n v="25.02"/>
    <n v="325960.56"/>
    <n v="0.86"/>
    <n v="10.7"/>
    <n v="139399.59999999998"/>
    <x v="0"/>
  </r>
  <r>
    <n v="2016"/>
    <s v="BIT"/>
    <s v="Coal"/>
    <n v="26059"/>
    <n v="24.89"/>
    <n v="648608.51"/>
    <n v="0.87"/>
    <n v="11.1"/>
    <n v="289254.89999999997"/>
    <x v="0"/>
  </r>
  <r>
    <n v="2016"/>
    <s v="BIT"/>
    <s v="Coal"/>
    <n v="13104"/>
    <n v="24.69"/>
    <n v="323537.76"/>
    <n v="0.68"/>
    <n v="12.8"/>
    <n v="167731.20000000001"/>
    <x v="0"/>
  </r>
  <r>
    <n v="2016"/>
    <s v="BIT"/>
    <s v="Coal"/>
    <n v="12829"/>
    <n v="24.46"/>
    <n v="313797.34000000003"/>
    <n v="0.73"/>
    <n v="10.1"/>
    <n v="129572.9"/>
    <x v="0"/>
  </r>
  <r>
    <n v="2016"/>
    <s v="BIT"/>
    <s v="Coal"/>
    <n v="44138"/>
    <n v="25.497"/>
    <n v="1125386.5859999999"/>
    <n v="0.86"/>
    <n v="13.3"/>
    <n v="587035.4"/>
    <x v="0"/>
  </r>
  <r>
    <n v="2016"/>
    <s v="BIT"/>
    <s v="Coal"/>
    <n v="23869"/>
    <n v="25.276"/>
    <n v="603312.84400000004"/>
    <n v="1.22"/>
    <n v="10.6"/>
    <n v="253011.4"/>
    <x v="0"/>
  </r>
  <r>
    <n v="2016"/>
    <s v="BIT"/>
    <s v="Coal"/>
    <n v="11740"/>
    <n v="25.044"/>
    <n v="294016.56"/>
    <n v="0.81"/>
    <n v="11.4"/>
    <n v="133836"/>
    <x v="0"/>
  </r>
  <r>
    <n v="2016"/>
    <s v="BIT"/>
    <s v="Coal"/>
    <n v="11909"/>
    <n v="25.265999999999998"/>
    <n v="300892.79399999999"/>
    <n v="0.63"/>
    <n v="10.5"/>
    <n v="125044.5"/>
    <x v="0"/>
  </r>
  <r>
    <n v="2016"/>
    <s v="BIT"/>
    <s v="Coal"/>
    <n v="25175"/>
    <n v="24.259"/>
    <n v="610720.32499999995"/>
    <n v="0.69"/>
    <n v="13.7"/>
    <n v="344897.5"/>
    <x v="0"/>
  </r>
  <r>
    <n v="2016"/>
    <s v="BIT"/>
    <s v="Coal"/>
    <n v="34210"/>
    <n v="25.82"/>
    <n v="883302.2"/>
    <n v="1.08"/>
    <n v="9.9"/>
    <n v="338679"/>
    <x v="0"/>
  </r>
  <r>
    <n v="2016"/>
    <s v="BIT"/>
    <s v="Coal"/>
    <n v="34903"/>
    <n v="24.72"/>
    <n v="862802.15999999992"/>
    <n v="0.84"/>
    <n v="12.9"/>
    <n v="450248.7"/>
    <x v="0"/>
  </r>
  <r>
    <n v="2016"/>
    <s v="BIT"/>
    <s v="Coal"/>
    <n v="10968"/>
    <n v="25.431999999999999"/>
    <n v="278938.17599999998"/>
    <n v="0.87"/>
    <n v="11.3"/>
    <n v="123938.40000000001"/>
    <x v="0"/>
  </r>
  <r>
    <n v="2016"/>
    <s v="BIT"/>
    <s v="Coal"/>
    <n v="11935"/>
    <n v="24.542000000000002"/>
    <n v="292908.77"/>
    <n v="0.78"/>
    <n v="12.8"/>
    <n v="152768"/>
    <x v="0"/>
  </r>
  <r>
    <n v="2016"/>
    <s v="SUB"/>
    <s v="Coal"/>
    <n v="17808"/>
    <n v="17.568000000000001"/>
    <n v="312850.94400000002"/>
    <n v="0.21"/>
    <n v="5.8"/>
    <n v="103286.39999999999"/>
    <x v="0"/>
  </r>
  <r>
    <n v="2016"/>
    <s v="SUB"/>
    <s v="Coal"/>
    <n v="35337"/>
    <n v="17.577999999999999"/>
    <n v="621153.78599999996"/>
    <n v="0.21"/>
    <n v="4.4000000000000004"/>
    <n v="155482.80000000002"/>
    <x v="0"/>
  </r>
  <r>
    <n v="2016"/>
    <s v="SUB"/>
    <s v="Coal"/>
    <n v="17309"/>
    <n v="17.172000000000001"/>
    <n v="297230.14799999999"/>
    <n v="0.27"/>
    <n v="4.2"/>
    <n v="72697.8"/>
    <x v="0"/>
  </r>
  <r>
    <n v="2016"/>
    <s v="SUB"/>
    <s v="Coal"/>
    <n v="17702"/>
    <n v="17.815999999999999"/>
    <n v="315378.83199999999"/>
    <n v="0.22"/>
    <n v="5.2"/>
    <n v="92050.400000000009"/>
    <x v="0"/>
  </r>
  <r>
    <n v="2016"/>
    <s v="SUB"/>
    <s v="Coal"/>
    <n v="17700"/>
    <n v="17.838000000000001"/>
    <n v="315732.60000000003"/>
    <n v="0.28999999999999998"/>
    <n v="5.2"/>
    <n v="92040"/>
    <x v="0"/>
  </r>
  <r>
    <n v="2016"/>
    <s v="SUB"/>
    <s v="Coal"/>
    <n v="17745"/>
    <n v="17.783999999999999"/>
    <n v="315577.07999999996"/>
    <n v="0.22"/>
    <n v="5.3"/>
    <n v="94048.5"/>
    <x v="0"/>
  </r>
  <r>
    <n v="2016"/>
    <s v="BIT"/>
    <s v="Coal"/>
    <n v="8726"/>
    <n v="26.044"/>
    <n v="227259.94400000002"/>
    <n v="0.94"/>
    <n v="9.1999999999999993"/>
    <n v="80279.199999999997"/>
    <x v="0"/>
  </r>
  <r>
    <n v="2016"/>
    <s v="BIT"/>
    <s v="Coal"/>
    <n v="147547"/>
    <n v="18.2"/>
    <n v="2685355.4"/>
    <n v="0.64"/>
    <n v="15.8"/>
    <n v="2331242.6"/>
    <x v="0"/>
  </r>
  <r>
    <n v="2016"/>
    <s v="LIG"/>
    <s v="Coal"/>
    <n v="373741"/>
    <n v="13.064"/>
    <n v="4882552.4239999996"/>
    <n v="0.81"/>
    <n v="14.06"/>
    <n v="5254798.46"/>
    <x v="1"/>
  </r>
  <r>
    <n v="2016"/>
    <s v="SUB"/>
    <s v="Coal"/>
    <n v="41935"/>
    <n v="16.768000000000001"/>
    <n v="703166.08000000007"/>
    <n v="0.28999999999999998"/>
    <n v="6.2"/>
    <n v="259997"/>
    <x v="0"/>
  </r>
  <r>
    <n v="2016"/>
    <s v="SUB"/>
    <s v="Coal"/>
    <n v="14012"/>
    <n v="17.745999999999999"/>
    <n v="248656.95199999999"/>
    <n v="0.21"/>
    <n v="4.3"/>
    <n v="60251.6"/>
    <x v="0"/>
  </r>
  <r>
    <n v="2016"/>
    <s v="SUB"/>
    <s v="Coal"/>
    <n v="13851"/>
    <n v="18.082000000000001"/>
    <n v="250453.78200000001"/>
    <n v="0.21"/>
    <n v="4.5"/>
    <n v="62329.5"/>
    <x v="0"/>
  </r>
  <r>
    <n v="2016"/>
    <s v="SUB"/>
    <s v="Coal"/>
    <n v="27704"/>
    <n v="17.876000000000001"/>
    <n v="495236.70400000003"/>
    <n v="0.24"/>
    <n v="5"/>
    <n v="138520"/>
    <x v="0"/>
  </r>
  <r>
    <n v="2016"/>
    <s v="BIT"/>
    <s v="Coal"/>
    <n v="1417"/>
    <n v="26.01"/>
    <n v="36856.170000000006"/>
    <n v="2.4900000000000002"/>
    <n v="7.3"/>
    <n v="10344.1"/>
    <x v="0"/>
  </r>
  <r>
    <n v="2016"/>
    <s v="BIT"/>
    <s v="Coal"/>
    <n v="12366"/>
    <n v="25.75"/>
    <n v="318424.5"/>
    <n v="0.87"/>
    <n v="7.3"/>
    <n v="90271.8"/>
    <x v="0"/>
  </r>
  <r>
    <n v="2016"/>
    <s v="BIT"/>
    <s v="Coal"/>
    <n v="1338"/>
    <n v="24.66"/>
    <n v="32995.08"/>
    <n v="0.74"/>
    <n v="10.8"/>
    <n v="14450.400000000001"/>
    <x v="0"/>
  </r>
  <r>
    <n v="2016"/>
    <s v="BIT"/>
    <s v="Coal"/>
    <n v="11854"/>
    <n v="24.4"/>
    <n v="289237.59999999998"/>
    <n v="0.85"/>
    <n v="12"/>
    <n v="142248"/>
    <x v="0"/>
  </r>
  <r>
    <n v="2016"/>
    <s v="BIT"/>
    <s v="Coal"/>
    <n v="12169"/>
    <n v="25.58"/>
    <n v="311283.01999999996"/>
    <n v="2.84"/>
    <n v="8.8000000000000007"/>
    <n v="107087.20000000001"/>
    <x v="0"/>
  </r>
  <r>
    <n v="2016"/>
    <s v="SUB"/>
    <s v="Coal"/>
    <n v="149068"/>
    <n v="18.675999999999998"/>
    <n v="2783993.9679999999"/>
    <n v="0.47"/>
    <n v="10.199999999999999"/>
    <n v="1520493.5999999999"/>
    <x v="0"/>
  </r>
  <r>
    <n v="2016"/>
    <s v="SUB"/>
    <s v="Coal"/>
    <n v="33732"/>
    <n v="16.876000000000001"/>
    <n v="569261.23200000008"/>
    <n v="0.68"/>
    <n v="17.8"/>
    <n v="600429.6"/>
    <x v="0"/>
  </r>
  <r>
    <n v="2016"/>
    <s v="SUB"/>
    <s v="Coal"/>
    <n v="73297"/>
    <n v="16.876000000000001"/>
    <n v="1236960.172"/>
    <n v="0.68"/>
    <n v="17.8"/>
    <n v="1304686.6000000001"/>
    <x v="0"/>
  </r>
  <r>
    <n v="2016"/>
    <s v="BIT"/>
    <s v="Coal"/>
    <n v="43959"/>
    <n v="23.638000000000002"/>
    <n v="1039102.8420000001"/>
    <n v="0.64"/>
    <n v="11.8"/>
    <n v="518716.2"/>
    <x v="0"/>
  </r>
  <r>
    <n v="2016"/>
    <s v="BIT"/>
    <s v="Coal"/>
    <n v="12209"/>
    <n v="23.722000000000001"/>
    <n v="289621.89800000004"/>
    <n v="0.66"/>
    <n v="11.9"/>
    <n v="145287.1"/>
    <x v="0"/>
  </r>
  <r>
    <n v="2016"/>
    <s v="BIT"/>
    <s v="Coal"/>
    <n v="19681"/>
    <n v="23.588999999999999"/>
    <n v="464255.109"/>
    <n v="0.54"/>
    <n v="10.199999999999999"/>
    <n v="200746.19999999998"/>
    <x v="0"/>
  </r>
  <r>
    <n v="2016"/>
    <s v="BIT"/>
    <s v="Coal"/>
    <n v="22795"/>
    <n v="21.254999999999999"/>
    <n v="484507.72499999998"/>
    <n v="0.39"/>
    <n v="12.9"/>
    <n v="294055.5"/>
    <x v="0"/>
  </r>
  <r>
    <n v="2016"/>
    <s v="BIT"/>
    <s v="Coal"/>
    <n v="33934"/>
    <n v="23.722000000000001"/>
    <n v="804982.348"/>
    <n v="3.71"/>
    <n v="11.81"/>
    <n v="400760.54000000004"/>
    <x v="0"/>
  </r>
  <r>
    <n v="2016"/>
    <s v="BIT"/>
    <s v="Coal"/>
    <n v="4726"/>
    <n v="23.832000000000001"/>
    <n v="112630.03200000001"/>
    <n v="3.8"/>
    <n v="11.8"/>
    <n v="55766.8"/>
    <x v="0"/>
  </r>
  <r>
    <n v="2016"/>
    <s v="BIT"/>
    <s v="Coal"/>
    <n v="4726"/>
    <n v="23.832000000000001"/>
    <n v="112630.03200000001"/>
    <n v="3.8"/>
    <n v="11.8"/>
    <n v="55766.8"/>
    <x v="0"/>
  </r>
  <r>
    <n v="2016"/>
    <s v="BIT"/>
    <s v="Coal"/>
    <n v="25746"/>
    <n v="26.062000000000001"/>
    <n v="670992.25199999998"/>
    <n v="2.2599999999999998"/>
    <n v="7.36"/>
    <n v="189490.56"/>
    <x v="0"/>
  </r>
  <r>
    <n v="2016"/>
    <s v="BIT"/>
    <s v="Coal"/>
    <n v="452720"/>
    <n v="24.943999999999999"/>
    <n v="11292647.68"/>
    <n v="3.24"/>
    <n v="9.5299999999999994"/>
    <n v="4314421.5999999996"/>
    <x v="0"/>
  </r>
  <r>
    <n v="2016"/>
    <s v="BIT"/>
    <s v="Coal"/>
    <n v="144373"/>
    <n v="26.256"/>
    <n v="3790657.4879999999"/>
    <n v="3.02"/>
    <n v="7.4"/>
    <n v="1068360.2"/>
    <x v="0"/>
  </r>
  <r>
    <n v="2016"/>
    <s v="BIT"/>
    <s v="Coal"/>
    <n v="1742"/>
    <n v="24.995999999999999"/>
    <n v="43543.031999999999"/>
    <n v="4.5"/>
    <n v="10.39"/>
    <n v="18099.38"/>
    <x v="0"/>
  </r>
  <r>
    <n v="2016"/>
    <s v="BIT"/>
    <s v="Coal"/>
    <n v="38558"/>
    <n v="25.085999999999999"/>
    <n v="967265.9879999999"/>
    <n v="4.24"/>
    <n v="9.17"/>
    <n v="353576.86"/>
    <x v="0"/>
  </r>
  <r>
    <n v="2016"/>
    <s v="BIT"/>
    <s v="Coal"/>
    <n v="42028"/>
    <n v="24.992000000000001"/>
    <n v="1050363.7760000001"/>
    <n v="2.9"/>
    <n v="9.25"/>
    <n v="388759"/>
    <x v="0"/>
  </r>
  <r>
    <n v="2016"/>
    <s v="SUB"/>
    <s v="Coal"/>
    <n v="42369"/>
    <n v="17.684999999999999"/>
    <n v="749295.7649999999"/>
    <n v="0.21"/>
    <n v="4.2"/>
    <n v="177949.80000000002"/>
    <x v="0"/>
  </r>
  <r>
    <n v="2016"/>
    <s v="SUB"/>
    <s v="Coal"/>
    <n v="139894"/>
    <n v="18.489999999999998"/>
    <n v="2586640.0599999996"/>
    <n v="1.03"/>
    <n v="15.2"/>
    <n v="2126388.7999999998"/>
    <x v="0"/>
  </r>
  <r>
    <n v="2016"/>
    <s v="SUB"/>
    <s v="Coal"/>
    <n v="90485"/>
    <n v="17.7"/>
    <n v="1601584.5"/>
    <n v="0.2"/>
    <n v="4.4000000000000004"/>
    <n v="398134.00000000006"/>
    <x v="0"/>
  </r>
  <r>
    <n v="2016"/>
    <s v="SUB"/>
    <s v="Coal"/>
    <n v="15088"/>
    <n v="18.23"/>
    <n v="275054.24"/>
    <n v="0.2"/>
    <n v="4.4000000000000004"/>
    <n v="66387.200000000012"/>
    <x v="0"/>
  </r>
  <r>
    <n v="2016"/>
    <s v="BIT"/>
    <s v="Coal"/>
    <n v="109129"/>
    <n v="23"/>
    <n v="2509967"/>
    <n v="0.5"/>
    <n v="11"/>
    <n v="1200419"/>
    <x v="0"/>
  </r>
  <r>
    <n v="2016"/>
    <s v="BIT"/>
    <s v="Coal"/>
    <n v="107262"/>
    <n v="26.32"/>
    <n v="2823135.84"/>
    <n v="2.97"/>
    <n v="7.3"/>
    <n v="783012.6"/>
    <x v="0"/>
  </r>
  <r>
    <n v="2016"/>
    <s v="BIT"/>
    <s v="Coal"/>
    <n v="44149"/>
    <n v="25.15"/>
    <n v="1110347.3499999999"/>
    <n v="2.73"/>
    <n v="9"/>
    <n v="397341"/>
    <x v="0"/>
  </r>
  <r>
    <n v="2016"/>
    <s v="BIT"/>
    <s v="Coal"/>
    <n v="31915"/>
    <n v="22.513999999999999"/>
    <n v="718534.30999999994"/>
    <n v="2.99"/>
    <n v="8.4"/>
    <n v="268086"/>
    <x v="0"/>
  </r>
  <r>
    <n v="2016"/>
    <s v="BIT"/>
    <s v="Coal"/>
    <n v="26388"/>
    <n v="22.553999999999998"/>
    <n v="595154.95199999993"/>
    <n v="3.12"/>
    <n v="7.5"/>
    <n v="197910"/>
    <x v="0"/>
  </r>
  <r>
    <n v="2016"/>
    <s v="BIT"/>
    <s v="Coal"/>
    <n v="26367"/>
    <n v="22.332000000000001"/>
    <n v="588827.84400000004"/>
    <n v="3.01"/>
    <n v="8.6"/>
    <n v="226756.19999999998"/>
    <x v="0"/>
  </r>
  <r>
    <n v="2016"/>
    <s v="BIT"/>
    <s v="Coal"/>
    <n v="18389"/>
    <n v="23.474"/>
    <n v="431663.386"/>
    <n v="2.4"/>
    <n v="8.6"/>
    <n v="158145.4"/>
    <x v="0"/>
  </r>
  <r>
    <n v="2016"/>
    <s v="BIT"/>
    <s v="Coal"/>
    <n v="34300"/>
    <n v="22.448"/>
    <n v="769966.4"/>
    <n v="3.18"/>
    <n v="8.9"/>
    <n v="305270"/>
    <x v="0"/>
  </r>
  <r>
    <n v="2016"/>
    <s v="BIT"/>
    <s v="Coal"/>
    <n v="31390"/>
    <n v="23.99"/>
    <n v="753046.1"/>
    <n v="2.67"/>
    <n v="8.4"/>
    <n v="263676"/>
    <x v="0"/>
  </r>
  <r>
    <n v="2016"/>
    <s v="SUB"/>
    <s v="Coal"/>
    <n v="31921"/>
    <n v="17.402000000000001"/>
    <n v="555489.24200000009"/>
    <n v="0.21"/>
    <n v="4.4000000000000004"/>
    <n v="140452.40000000002"/>
    <x v="0"/>
  </r>
  <r>
    <n v="2016"/>
    <s v="BIT"/>
    <s v="Coal"/>
    <n v="10795"/>
    <n v="24.521999999999998"/>
    <n v="264714.99"/>
    <n v="0.71"/>
    <n v="11.9"/>
    <n v="128460.5"/>
    <x v="0"/>
  </r>
  <r>
    <n v="2016"/>
    <s v="BIT"/>
    <s v="Coal"/>
    <n v="149685"/>
    <n v="25.128"/>
    <n v="3761284.68"/>
    <n v="3.09"/>
    <n v="7"/>
    <n v="1047795"/>
    <x v="0"/>
  </r>
  <r>
    <n v="2016"/>
    <s v="SUB"/>
    <s v="Coal"/>
    <n v="127021"/>
    <n v="17.675999999999998"/>
    <n v="2245223.196"/>
    <n v="0.2"/>
    <n v="4.3"/>
    <n v="546190.29999999993"/>
    <x v="0"/>
  </r>
  <r>
    <n v="2016"/>
    <s v="SUB"/>
    <s v="Coal"/>
    <n v="78878"/>
    <n v="17.702000000000002"/>
    <n v="1396298.3560000001"/>
    <n v="0.55000000000000004"/>
    <n v="5.3"/>
    <n v="418053.39999999997"/>
    <x v="0"/>
  </r>
  <r>
    <n v="2016"/>
    <s v="SUB"/>
    <s v="Coal"/>
    <n v="63754"/>
    <n v="17.657"/>
    <n v="1125704.378"/>
    <n v="0.28999999999999998"/>
    <n v="5.4"/>
    <n v="344271.60000000003"/>
    <x v="0"/>
  </r>
  <r>
    <n v="2016"/>
    <s v="SUB"/>
    <s v="Coal"/>
    <n v="156749"/>
    <n v="17.934000000000001"/>
    <n v="2811136.5660000001"/>
    <n v="0.24"/>
    <n v="5"/>
    <n v="783745"/>
    <x v="0"/>
  </r>
  <r>
    <n v="2016"/>
    <s v="SUB"/>
    <s v="Coal"/>
    <n v="187158"/>
    <n v="18.911000000000001"/>
    <n v="3539344.9380000001"/>
    <n v="0.33"/>
    <n v="4.0999999999999996"/>
    <n v="767347.79999999993"/>
    <x v="0"/>
  </r>
  <r>
    <n v="2016"/>
    <s v="SUB"/>
    <s v="Coal"/>
    <n v="87525"/>
    <n v="18.849"/>
    <n v="1649758.7250000001"/>
    <n v="0.39"/>
    <n v="4.5"/>
    <n v="393862.5"/>
    <x v="0"/>
  </r>
  <r>
    <n v="2016"/>
    <s v="SUB"/>
    <s v="Coal"/>
    <n v="207181"/>
    <n v="18.760000000000002"/>
    <n v="3886715.5600000005"/>
    <n v="0.32"/>
    <n v="3.8"/>
    <n v="787287.79999999993"/>
    <x v="0"/>
  </r>
  <r>
    <n v="2016"/>
    <s v="SUB"/>
    <s v="Coal"/>
    <n v="233341"/>
    <n v="18.751999999999999"/>
    <n v="4375610.432"/>
    <n v="0.35"/>
    <n v="4.5999999999999996"/>
    <n v="1073368.5999999999"/>
    <x v="0"/>
  </r>
  <r>
    <n v="2016"/>
    <s v="BIT"/>
    <s v="Coal"/>
    <n v="4292"/>
    <n v="22.867999999999999"/>
    <n v="98149.455999999991"/>
    <n v="3.88"/>
    <n v="16.5"/>
    <n v="70818"/>
    <x v="0"/>
  </r>
  <r>
    <n v="2016"/>
    <s v="BIT"/>
    <s v="Coal"/>
    <n v="9991"/>
    <n v="25.748000000000001"/>
    <n v="257248.26800000001"/>
    <n v="3.08"/>
    <n v="8.4"/>
    <n v="83924.400000000009"/>
    <x v="0"/>
  </r>
  <r>
    <n v="2016"/>
    <s v="BIT"/>
    <s v="Coal"/>
    <n v="1687"/>
    <n v="16.052"/>
    <n v="27079.723999999998"/>
    <n v="1.5"/>
    <n v="29.4"/>
    <n v="49597.799999999996"/>
    <x v="0"/>
  </r>
  <r>
    <n v="2016"/>
    <s v="BIT"/>
    <s v="Coal"/>
    <n v="46911"/>
    <n v="22.638000000000002"/>
    <n v="1061971.2180000001"/>
    <n v="2.2400000000000002"/>
    <n v="20.3"/>
    <n v="952293.3"/>
    <x v="0"/>
  </r>
  <r>
    <n v="2016"/>
    <s v="BIT"/>
    <s v="Coal"/>
    <n v="28446"/>
    <n v="26.096"/>
    <n v="742326.81599999999"/>
    <n v="2.19"/>
    <n v="7.1"/>
    <n v="201966.59999999998"/>
    <x v="0"/>
  </r>
  <r>
    <n v="2016"/>
    <s v="BIT"/>
    <s v="Coal"/>
    <n v="8135"/>
    <n v="23.545999999999999"/>
    <n v="191546.71"/>
    <n v="3.33"/>
    <n v="16.3"/>
    <n v="132600.5"/>
    <x v="0"/>
  </r>
  <r>
    <n v="2016"/>
    <s v="BIT"/>
    <s v="Coal"/>
    <n v="76528"/>
    <n v="26.425999999999998"/>
    <n v="2022328.9279999998"/>
    <n v="3.28"/>
    <n v="7.7"/>
    <n v="589265.6"/>
    <x v="0"/>
  </r>
  <r>
    <n v="2016"/>
    <s v="BIT"/>
    <s v="Coal"/>
    <n v="10273"/>
    <n v="22.213999999999999"/>
    <n v="228204.42199999999"/>
    <n v="2.71"/>
    <n v="21.8"/>
    <n v="223951.4"/>
    <x v="0"/>
  </r>
  <r>
    <n v="2016"/>
    <s v="BIT"/>
    <s v="Coal"/>
    <n v="16285"/>
    <n v="21.795999999999999"/>
    <n v="354947.86"/>
    <n v="1.89"/>
    <n v="18.600000000000001"/>
    <n v="302901"/>
    <x v="0"/>
  </r>
  <r>
    <n v="2016"/>
    <s v="WC"/>
    <s v="Coal"/>
    <n v="1425"/>
    <n v="15.938000000000001"/>
    <n v="22711.65"/>
    <n v="3.67"/>
    <n v="40"/>
    <n v="57000"/>
    <x v="0"/>
  </r>
  <r>
    <n v="2016"/>
    <s v="BIT"/>
    <s v="Coal"/>
    <n v="9706"/>
    <n v="25.707999999999998"/>
    <n v="249521.848"/>
    <n v="2.93"/>
    <n v="8.9"/>
    <n v="86383.400000000009"/>
    <x v="0"/>
  </r>
  <r>
    <n v="2016"/>
    <s v="BIT"/>
    <s v="Coal"/>
    <n v="17930"/>
    <n v="23.908000000000001"/>
    <n v="428670.44"/>
    <n v="3.3"/>
    <n v="17.600000000000001"/>
    <n v="315568"/>
    <x v="0"/>
  </r>
  <r>
    <n v="2016"/>
    <s v="BIT"/>
    <s v="Coal"/>
    <n v="2910"/>
    <n v="24.356000000000002"/>
    <n v="70875.960000000006"/>
    <n v="2.11"/>
    <n v="16.3"/>
    <n v="47433"/>
    <x v="0"/>
  </r>
  <r>
    <n v="2016"/>
    <s v="BIT"/>
    <s v="Coal"/>
    <n v="2097"/>
    <n v="24.38"/>
    <n v="51124.86"/>
    <n v="2.17"/>
    <n v="13.1"/>
    <n v="27470.7"/>
    <x v="0"/>
  </r>
  <r>
    <n v="2016"/>
    <s v="BIT"/>
    <s v="Coal"/>
    <n v="6331"/>
    <n v="18.391999999999999"/>
    <n v="116439.75199999999"/>
    <n v="2.4"/>
    <n v="26.1"/>
    <n v="165239.1"/>
    <x v="0"/>
  </r>
  <r>
    <n v="2016"/>
    <s v="BIT"/>
    <s v="Coal"/>
    <n v="8473"/>
    <n v="22.812000000000001"/>
    <n v="193286.076"/>
    <n v="1.72"/>
    <n v="16.600000000000001"/>
    <n v="140651.80000000002"/>
    <x v="0"/>
  </r>
  <r>
    <n v="2016"/>
    <s v="BIT"/>
    <s v="Coal"/>
    <n v="7012"/>
    <n v="24.091999999999999"/>
    <n v="168933.10399999999"/>
    <n v="2.5099999999999998"/>
    <n v="13.1"/>
    <n v="91857.2"/>
    <x v="0"/>
  </r>
  <r>
    <n v="2016"/>
    <s v="WC"/>
    <s v="Coal"/>
    <n v="4335"/>
    <n v="17.552"/>
    <n v="76087.92"/>
    <n v="2.57"/>
    <n v="26.6"/>
    <n v="115311"/>
    <x v="0"/>
  </r>
  <r>
    <n v="2016"/>
    <s v="BIT"/>
    <s v="Coal"/>
    <n v="14901"/>
    <n v="25.97"/>
    <n v="386978.97"/>
    <n v="2.29"/>
    <n v="7.6"/>
    <n v="113247.59999999999"/>
    <x v="0"/>
  </r>
  <r>
    <n v="2016"/>
    <s v="BIT"/>
    <s v="Coal"/>
    <n v="29803"/>
    <n v="26.414000000000001"/>
    <n v="787216.44200000004"/>
    <n v="3.26"/>
    <n v="7.8"/>
    <n v="232463.4"/>
    <x v="0"/>
  </r>
  <r>
    <n v="2016"/>
    <s v="WC"/>
    <s v="Coal"/>
    <n v="4089"/>
    <n v="18.187999999999999"/>
    <n v="74370.731999999989"/>
    <n v="0.99"/>
    <n v="10.7"/>
    <n v="43752.299999999996"/>
    <x v="0"/>
  </r>
  <r>
    <n v="2016"/>
    <s v="BIT"/>
    <s v="Coal"/>
    <n v="2089"/>
    <n v="24.417999999999999"/>
    <n v="51009.201999999997"/>
    <n v="2.5499999999999998"/>
    <n v="12.6"/>
    <n v="26321.399999999998"/>
    <x v="0"/>
  </r>
  <r>
    <n v="2016"/>
    <s v="BIT"/>
    <s v="Coal"/>
    <n v="2112"/>
    <n v="22.667999999999999"/>
    <n v="47874.815999999999"/>
    <n v="2.57"/>
    <n v="18.600000000000001"/>
    <n v="39283.200000000004"/>
    <x v="0"/>
  </r>
  <r>
    <n v="2016"/>
    <s v="BIT"/>
    <s v="Coal"/>
    <n v="3222"/>
    <n v="22.738"/>
    <n v="73261.835999999996"/>
    <n v="2.56"/>
    <n v="21"/>
    <n v="67662"/>
    <x v="0"/>
  </r>
  <r>
    <n v="2016"/>
    <s v="BIT"/>
    <s v="Coal"/>
    <n v="30378"/>
    <n v="25.896000000000001"/>
    <n v="786668.68800000008"/>
    <n v="2.48"/>
    <n v="7.5"/>
    <n v="227835"/>
    <x v="0"/>
  </r>
  <r>
    <n v="2016"/>
    <s v="BIT"/>
    <s v="Coal"/>
    <n v="20705"/>
    <n v="22.283999999999999"/>
    <n v="461390.22"/>
    <n v="3.11"/>
    <n v="7.9"/>
    <n v="163569.5"/>
    <x v="0"/>
  </r>
  <r>
    <n v="2016"/>
    <s v="BIT"/>
    <s v="Coal"/>
    <n v="13308"/>
    <n v="23.026"/>
    <n v="306430.00799999997"/>
    <n v="2.93"/>
    <n v="7.9"/>
    <n v="105133.20000000001"/>
    <x v="0"/>
  </r>
  <r>
    <n v="2016"/>
    <s v="BIT"/>
    <s v="Coal"/>
    <n v="1500"/>
    <n v="23.521999999999998"/>
    <n v="35283"/>
    <n v="2.48"/>
    <n v="8.1"/>
    <n v="12150"/>
    <x v="0"/>
  </r>
  <r>
    <n v="2016"/>
    <s v="BIT"/>
    <s v="Coal"/>
    <n v="1851"/>
    <n v="22.376000000000001"/>
    <n v="41417.976000000002"/>
    <n v="2.88"/>
    <n v="8.1999999999999993"/>
    <n v="15178.199999999999"/>
    <x v="0"/>
  </r>
  <r>
    <n v="2016"/>
    <s v="BIT"/>
    <s v="Coal"/>
    <n v="11535"/>
    <n v="22.494"/>
    <n v="259468.29"/>
    <n v="3.03"/>
    <n v="8.6999999999999993"/>
    <n v="100354.49999999999"/>
    <x v="0"/>
  </r>
  <r>
    <n v="2016"/>
    <s v="BIT"/>
    <s v="Coal"/>
    <n v="5525"/>
    <n v="24.122"/>
    <n v="133274.04999999999"/>
    <n v="2.73"/>
    <n v="8.3000000000000007"/>
    <n v="45857.500000000007"/>
    <x v="0"/>
  </r>
  <r>
    <n v="2016"/>
    <s v="SUB"/>
    <s v="Coal"/>
    <n v="362749"/>
    <n v="17.692"/>
    <n v="6417755.3080000002"/>
    <n v="0.21"/>
    <n v="4.3099999999999996"/>
    <n v="1563448.19"/>
    <x v="0"/>
  </r>
  <r>
    <n v="2016"/>
    <s v="SUB"/>
    <s v="Coal"/>
    <n v="81529"/>
    <n v="17.867999999999999"/>
    <n v="1456760.1719999998"/>
    <n v="0.23"/>
    <n v="4.8"/>
    <n v="391339.2"/>
    <x v="0"/>
  </r>
  <r>
    <n v="2016"/>
    <s v="SUB"/>
    <s v="Coal"/>
    <n v="16272"/>
    <n v="17.742000000000001"/>
    <n v="288697.82400000002"/>
    <n v="0.19"/>
    <n v="5.0599999999999996"/>
    <n v="82336.319999999992"/>
    <x v="0"/>
  </r>
  <r>
    <n v="2016"/>
    <s v="SUB"/>
    <s v="Coal"/>
    <n v="122"/>
    <n v="17.98"/>
    <n v="2193.56"/>
    <n v="0.25"/>
    <n v="5.14"/>
    <n v="627.07999999999993"/>
    <x v="0"/>
  </r>
  <r>
    <n v="2016"/>
    <s v="BIT"/>
    <s v="Coal"/>
    <n v="2000"/>
    <n v="25"/>
    <n v="50000"/>
    <n v="0.77"/>
    <n v="6.8"/>
    <n v="13600"/>
    <x v="0"/>
  </r>
  <r>
    <n v="2016"/>
    <s v="BIT"/>
    <s v="Coal"/>
    <n v="7613"/>
    <n v="26.25"/>
    <n v="199841.25"/>
    <n v="0.56999999999999995"/>
    <n v="5.9"/>
    <n v="44916.700000000004"/>
    <x v="0"/>
  </r>
  <r>
    <n v="2016"/>
    <s v="BIT"/>
    <s v="Coal"/>
    <n v="8118"/>
    <n v="26"/>
    <n v="211068"/>
    <n v="2.36"/>
    <n v="7.4"/>
    <n v="60073.200000000004"/>
    <x v="0"/>
  </r>
  <r>
    <n v="2016"/>
    <s v="BIT"/>
    <s v="Coal"/>
    <n v="15654"/>
    <n v="25.85"/>
    <n v="404655.9"/>
    <n v="0.81"/>
    <n v="6.3"/>
    <n v="98620.2"/>
    <x v="0"/>
  </r>
  <r>
    <n v="2016"/>
    <s v="WC"/>
    <s v="Coal"/>
    <n v="10446"/>
    <n v="17.37"/>
    <n v="181447.02000000002"/>
    <n v="3.01"/>
    <n v="25"/>
    <n v="261150"/>
    <x v="0"/>
  </r>
  <r>
    <n v="2016"/>
    <s v="WC"/>
    <s v="Coal"/>
    <n v="5797"/>
    <n v="7.91"/>
    <n v="45854.270000000004"/>
    <n v="2.83"/>
    <n v="58.5"/>
    <n v="339124.5"/>
    <x v="0"/>
  </r>
  <r>
    <n v="2016"/>
    <s v="WC"/>
    <s v="Coal"/>
    <n v="2989"/>
    <n v="16.739999999999998"/>
    <n v="50035.859999999993"/>
    <n v="2.86"/>
    <n v="33.6"/>
    <n v="100430.40000000001"/>
    <x v="0"/>
  </r>
  <r>
    <n v="2016"/>
    <s v="WC"/>
    <s v="Coal"/>
    <n v="1894"/>
    <n v="8.77"/>
    <n v="16610.379999999997"/>
    <n v="1.76"/>
    <n v="50.7"/>
    <n v="96025.8"/>
    <x v="0"/>
  </r>
  <r>
    <n v="2016"/>
    <s v="WC"/>
    <s v="Coal"/>
    <n v="10484"/>
    <n v="16.739999999999998"/>
    <n v="175502.15999999997"/>
    <n v="2.86"/>
    <n v="33.6"/>
    <n v="352262.40000000002"/>
    <x v="0"/>
  </r>
  <r>
    <n v="2016"/>
    <s v="WC"/>
    <s v="Coal"/>
    <n v="4452"/>
    <n v="17.71"/>
    <n v="78844.92"/>
    <n v="1.1100000000000001"/>
    <n v="19.5"/>
    <n v="86814"/>
    <x v="0"/>
  </r>
  <r>
    <n v="2016"/>
    <s v="BIT"/>
    <s v="Coal"/>
    <n v="29"/>
    <n v="22.98"/>
    <n v="666.42"/>
    <n v="0.52"/>
    <n v="6.7"/>
    <n v="194.3"/>
    <x v="0"/>
  </r>
  <r>
    <n v="2016"/>
    <s v="BIT"/>
    <s v="Coal"/>
    <n v="7697"/>
    <n v="22.2"/>
    <n v="170873.4"/>
    <n v="2.83"/>
    <n v="8.5"/>
    <n v="65424.5"/>
    <x v="0"/>
  </r>
  <r>
    <n v="2016"/>
    <s v="SUB"/>
    <s v="Coal"/>
    <n v="10532"/>
    <n v="17.3"/>
    <n v="182203.6"/>
    <n v="0.25"/>
    <n v="5.6"/>
    <n v="58979.199999999997"/>
    <x v="0"/>
  </r>
  <r>
    <n v="2016"/>
    <s v="BIT"/>
    <s v="Coal"/>
    <n v="23199"/>
    <n v="22.545999999999999"/>
    <n v="523044.65399999998"/>
    <n v="2.61"/>
    <n v="11.1"/>
    <n v="257508.9"/>
    <x v="0"/>
  </r>
  <r>
    <n v="2016"/>
    <s v="BIT"/>
    <s v="Coal"/>
    <n v="12780"/>
    <n v="22.26"/>
    <n v="284482.80000000005"/>
    <n v="0.49"/>
    <n v="9.6999999999999993"/>
    <n v="123965.99999999999"/>
    <x v="0"/>
  </r>
  <r>
    <n v="2016"/>
    <s v="SUB"/>
    <s v="Coal"/>
    <n v="11942"/>
    <n v="16.899999999999999"/>
    <n v="201819.8"/>
    <n v="0.25"/>
    <n v="5.6"/>
    <n v="66875.199999999997"/>
    <x v="0"/>
  </r>
  <r>
    <n v="2016"/>
    <s v="BIT"/>
    <s v="Coal"/>
    <n v="4257"/>
    <n v="25.2"/>
    <n v="107276.4"/>
    <n v="0.79"/>
    <n v="8.3000000000000007"/>
    <n v="35333.100000000006"/>
    <x v="0"/>
  </r>
  <r>
    <n v="2016"/>
    <s v="BIT"/>
    <s v="Coal"/>
    <n v="37446"/>
    <n v="21.15"/>
    <n v="791982.89999999991"/>
    <n v="1.2"/>
    <n v="24.9"/>
    <n v="932405.39999999991"/>
    <x v="0"/>
  </r>
  <r>
    <n v="2016"/>
    <s v="SUB"/>
    <s v="Coal"/>
    <n v="41850"/>
    <n v="16.7"/>
    <n v="698895"/>
    <n v="0.28999999999999998"/>
    <n v="4.9000000000000004"/>
    <n v="205065.00000000003"/>
    <x v="0"/>
  </r>
  <r>
    <n v="2016"/>
    <s v="BIT"/>
    <s v="Coal"/>
    <n v="14839"/>
    <n v="19.28"/>
    <n v="286095.92000000004"/>
    <n v="1.24"/>
    <n v="29.2"/>
    <n v="433298.8"/>
    <x v="0"/>
  </r>
  <r>
    <n v="2016"/>
    <s v="BIT"/>
    <s v="Coal"/>
    <n v="2962"/>
    <n v="25.16"/>
    <n v="74523.92"/>
    <n v="1.08"/>
    <n v="13.5"/>
    <n v="39987"/>
    <x v="0"/>
  </r>
  <r>
    <n v="2016"/>
    <s v="BIT"/>
    <s v="Coal"/>
    <n v="1044"/>
    <n v="17.190000000000001"/>
    <n v="17946.36"/>
    <n v="1.18"/>
    <n v="35.4"/>
    <n v="36957.599999999999"/>
    <x v="0"/>
  </r>
  <r>
    <n v="2016"/>
    <s v="BIT"/>
    <s v="Coal"/>
    <n v="62569"/>
    <n v="23.064"/>
    <n v="1443091.416"/>
    <n v="0.47"/>
    <n v="12.2"/>
    <n v="763341.79999999993"/>
    <x v="0"/>
  </r>
  <r>
    <n v="2016"/>
    <s v="BIT"/>
    <s v="Coal"/>
    <n v="12713"/>
    <n v="22.04"/>
    <n v="280194.51999999996"/>
    <n v="1.85"/>
    <n v="21.8"/>
    <n v="277143.40000000002"/>
    <x v="0"/>
  </r>
  <r>
    <n v="2016"/>
    <s v="BIT"/>
    <s v="Coal"/>
    <n v="1121"/>
    <n v="22.29"/>
    <n v="24987.09"/>
    <n v="1.46"/>
    <n v="20.6"/>
    <n v="23092.600000000002"/>
    <x v="0"/>
  </r>
  <r>
    <n v="2016"/>
    <s v="BIT"/>
    <s v="Coal"/>
    <n v="8144"/>
    <n v="22.19"/>
    <n v="180715.36000000002"/>
    <n v="1.67"/>
    <n v="22.5"/>
    <n v="183240"/>
    <x v="0"/>
  </r>
  <r>
    <n v="2016"/>
    <s v="BIT"/>
    <s v="Coal"/>
    <n v="55143"/>
    <n v="23.314"/>
    <n v="1285603.902"/>
    <n v="0.55000000000000004"/>
    <n v="10.4"/>
    <n v="573487.20000000007"/>
    <x v="0"/>
  </r>
  <r>
    <n v="2016"/>
    <s v="BIT"/>
    <s v="Coal"/>
    <n v="22214"/>
    <n v="21.8"/>
    <n v="484265.2"/>
    <n v="3.4"/>
    <n v="7.5"/>
    <n v="166605"/>
    <x v="0"/>
  </r>
  <r>
    <n v="2016"/>
    <s v="SUB"/>
    <s v="Coal"/>
    <n v="49121"/>
    <n v="17.5"/>
    <n v="859617.5"/>
    <n v="0.18"/>
    <n v="4.4000000000000004"/>
    <n v="216132.40000000002"/>
    <x v="0"/>
  </r>
  <r>
    <n v="2016"/>
    <s v="BIT"/>
    <s v="Coal"/>
    <n v="575"/>
    <n v="21.1"/>
    <n v="12132.5"/>
    <n v="3.7"/>
    <n v="8.5"/>
    <n v="4887.5"/>
    <x v="0"/>
  </r>
  <r>
    <n v="2016"/>
    <s v="BIT"/>
    <s v="Coal"/>
    <n v="72763"/>
    <n v="21.1"/>
    <n v="1535299.3"/>
    <n v="3.7"/>
    <n v="8.5"/>
    <n v="618485.5"/>
    <x v="0"/>
  </r>
  <r>
    <n v="2016"/>
    <s v="BIT"/>
    <s v="Coal"/>
    <n v="28770"/>
    <n v="21.1"/>
    <n v="607047"/>
    <n v="3.7"/>
    <n v="10"/>
    <n v="287700"/>
    <x v="0"/>
  </r>
  <r>
    <n v="2016"/>
    <s v="BIT"/>
    <s v="Coal"/>
    <n v="5914"/>
    <n v="21.1"/>
    <n v="124785.40000000001"/>
    <n v="3.7"/>
    <n v="8.5"/>
    <n v="50269"/>
    <x v="0"/>
  </r>
  <r>
    <n v="2016"/>
    <s v="SUB"/>
    <s v="Coal"/>
    <n v="32912"/>
    <n v="17.5"/>
    <n v="575960"/>
    <n v="0.8"/>
    <n v="6.5"/>
    <n v="213928"/>
    <x v="0"/>
  </r>
  <r>
    <n v="2016"/>
    <s v="BIT"/>
    <s v="Coal"/>
    <n v="5105"/>
    <n v="22.34"/>
    <n v="114045.7"/>
    <n v="2.34"/>
    <n v="20.3"/>
    <n v="103631.5"/>
    <x v="0"/>
  </r>
  <r>
    <n v="2016"/>
    <s v="BIT"/>
    <s v="Coal"/>
    <n v="2629"/>
    <n v="20.7"/>
    <n v="54420.299999999996"/>
    <n v="1.97"/>
    <n v="25.2"/>
    <n v="66250.8"/>
    <x v="0"/>
  </r>
  <r>
    <n v="2016"/>
    <s v="BIT"/>
    <s v="Coal"/>
    <n v="9856"/>
    <n v="21.5"/>
    <n v="211904"/>
    <n v="1.8"/>
    <n v="22.3"/>
    <n v="219788.80000000002"/>
    <x v="0"/>
  </r>
  <r>
    <n v="2016"/>
    <s v="BIT"/>
    <s v="Coal"/>
    <n v="1112"/>
    <n v="25.24"/>
    <n v="28066.879999999997"/>
    <n v="0.73"/>
    <n v="8.4"/>
    <n v="9340.8000000000011"/>
    <x v="0"/>
  </r>
  <r>
    <n v="2016"/>
    <s v="BIT"/>
    <s v="Coal"/>
    <n v="16301"/>
    <n v="26.46"/>
    <n v="431324.46"/>
    <n v="0.72"/>
    <n v="8.1999999999999993"/>
    <n v="133668.19999999998"/>
    <x v="0"/>
  </r>
  <r>
    <n v="2016"/>
    <s v="BIT"/>
    <s v="Coal"/>
    <n v="21118"/>
    <n v="26.37"/>
    <n v="556881.66"/>
    <n v="0.83"/>
    <n v="6.8"/>
    <n v="143602.4"/>
    <x v="0"/>
  </r>
  <r>
    <n v="2016"/>
    <s v="BIT"/>
    <s v="Coal"/>
    <n v="18045"/>
    <n v="26.13"/>
    <n v="471515.85"/>
    <n v="0.82"/>
    <n v="7.2"/>
    <n v="129924"/>
    <x v="0"/>
  </r>
  <r>
    <n v="2016"/>
    <s v="BIT"/>
    <s v="Coal"/>
    <n v="34417"/>
    <n v="26.86"/>
    <n v="924440.62"/>
    <n v="0.76"/>
    <n v="6.7"/>
    <n v="230593.9"/>
    <x v="0"/>
  </r>
  <r>
    <n v="2016"/>
    <s v="BIT"/>
    <s v="Coal"/>
    <n v="10010"/>
    <n v="26.15"/>
    <n v="261761.5"/>
    <n v="1"/>
    <n v="9.3000000000000007"/>
    <n v="93093"/>
    <x v="0"/>
  </r>
  <r>
    <n v="2016"/>
    <s v="BIT"/>
    <s v="Coal"/>
    <n v="9401"/>
    <n v="26.67"/>
    <n v="250724.67"/>
    <n v="0.91"/>
    <n v="7.2"/>
    <n v="67687.199999999997"/>
    <x v="0"/>
  </r>
  <r>
    <n v="2016"/>
    <s v="BIT"/>
    <s v="Coal"/>
    <n v="6643"/>
    <n v="23.57"/>
    <n v="156575.51"/>
    <n v="1.27"/>
    <n v="15.4"/>
    <n v="102302.2"/>
    <x v="0"/>
  </r>
  <r>
    <n v="2016"/>
    <s v="BIT"/>
    <s v="Coal"/>
    <n v="4853"/>
    <n v="24.16"/>
    <n v="117248.48"/>
    <n v="0.74"/>
    <n v="12.7"/>
    <n v="61633.1"/>
    <x v="0"/>
  </r>
  <r>
    <n v="2016"/>
    <s v="BIT"/>
    <s v="Coal"/>
    <n v="7571"/>
    <n v="24.8"/>
    <n v="187760.80000000002"/>
    <n v="0.75"/>
    <n v="6.3"/>
    <n v="47697.299999999996"/>
    <x v="0"/>
  </r>
  <r>
    <n v="2016"/>
    <s v="BIT"/>
    <s v="Coal"/>
    <n v="17984"/>
    <n v="20.27"/>
    <n v="364535.68"/>
    <n v="0.47"/>
    <n v="5.7"/>
    <n v="102508.8"/>
    <x v="0"/>
  </r>
  <r>
    <n v="2016"/>
    <s v="BIT"/>
    <s v="Coal"/>
    <n v="17248"/>
    <n v="25.57"/>
    <n v="441031.36"/>
    <n v="2.2400000000000002"/>
    <n v="7.5"/>
    <n v="129360"/>
    <x v="0"/>
  </r>
  <r>
    <n v="2016"/>
    <s v="BIT"/>
    <s v="Coal"/>
    <n v="24158"/>
    <n v="26"/>
    <n v="628108"/>
    <n v="2"/>
    <n v="12"/>
    <n v="289896"/>
    <x v="0"/>
  </r>
  <r>
    <n v="2016"/>
    <s v="BIT"/>
    <s v="Coal"/>
    <n v="393"/>
    <n v="22.64"/>
    <n v="8897.52"/>
    <n v="2.98"/>
    <n v="8.9"/>
    <n v="3497.7000000000003"/>
    <x v="0"/>
  </r>
  <r>
    <n v="2016"/>
    <s v="BIT"/>
    <s v="Coal"/>
    <n v="24257"/>
    <n v="24.8"/>
    <n v="601573.6"/>
    <n v="0.84"/>
    <n v="10.1"/>
    <n v="244995.69999999998"/>
    <x v="0"/>
  </r>
  <r>
    <n v="2016"/>
    <s v="BIT"/>
    <s v="Coal"/>
    <n v="11283"/>
    <n v="25.134"/>
    <n v="283586.92200000002"/>
    <n v="0.6"/>
    <n v="10.199999999999999"/>
    <n v="115086.59999999999"/>
    <x v="0"/>
  </r>
  <r>
    <n v="2016"/>
    <s v="BIT"/>
    <s v="Coal"/>
    <n v="22629"/>
    <n v="25.42"/>
    <n v="575229.18000000005"/>
    <n v="0.95"/>
    <n v="8.5"/>
    <n v="192346.5"/>
    <x v="0"/>
  </r>
  <r>
    <n v="2016"/>
    <s v="BIT"/>
    <s v="Coal"/>
    <n v="11265"/>
    <n v="26.13"/>
    <n v="294354.45"/>
    <n v="0.79"/>
    <n v="6.4"/>
    <n v="72096"/>
    <x v="0"/>
  </r>
  <r>
    <n v="2016"/>
    <s v="BIT"/>
    <s v="Coal"/>
    <n v="3700"/>
    <n v="25.088000000000001"/>
    <n v="92825.600000000006"/>
    <n v="1.31"/>
    <n v="9.8000000000000007"/>
    <n v="36260"/>
    <x v="0"/>
  </r>
  <r>
    <n v="2016"/>
    <s v="BIT"/>
    <s v="Coal"/>
    <n v="3257"/>
    <n v="24.736000000000001"/>
    <n v="80565.152000000002"/>
    <n v="0.72"/>
    <n v="7.9"/>
    <n v="25730.300000000003"/>
    <x v="0"/>
  </r>
  <r>
    <n v="2016"/>
    <s v="BIT"/>
    <s v="Coal"/>
    <n v="3341"/>
    <n v="25.021999999999998"/>
    <n v="83598.501999999993"/>
    <n v="1.45"/>
    <n v="9.8000000000000007"/>
    <n v="32741.800000000003"/>
    <x v="0"/>
  </r>
  <r>
    <n v="2016"/>
    <s v="BIT"/>
    <s v="Coal"/>
    <n v="5978"/>
    <n v="24"/>
    <n v="143472"/>
    <n v="0.69"/>
    <n v="9.3000000000000007"/>
    <n v="55595.4"/>
    <x v="0"/>
  </r>
  <r>
    <n v="2016"/>
    <s v="BIT"/>
    <s v="Coal"/>
    <n v="1916"/>
    <n v="26.33"/>
    <n v="50448.28"/>
    <n v="1.5"/>
    <n v="11.6"/>
    <n v="22225.599999999999"/>
    <x v="0"/>
  </r>
  <r>
    <n v="2016"/>
    <s v="BIT"/>
    <s v="Coal"/>
    <n v="2428"/>
    <n v="25.39"/>
    <n v="61646.92"/>
    <n v="2.2999999999999998"/>
    <n v="11.1"/>
    <n v="26950.799999999999"/>
    <x v="0"/>
  </r>
  <r>
    <n v="2016"/>
    <s v="BIT"/>
    <s v="Coal"/>
    <n v="2846"/>
    <n v="21.17"/>
    <n v="60249.820000000007"/>
    <n v="2.1"/>
    <n v="10.7"/>
    <n v="30452.199999999997"/>
    <x v="0"/>
  </r>
  <r>
    <n v="2016"/>
    <s v="LIG"/>
    <s v="Coal"/>
    <n v="56175"/>
    <n v="10.84"/>
    <n v="608937"/>
    <n v="0.34"/>
    <n v="12.3"/>
    <n v="690952.5"/>
    <x v="1"/>
  </r>
  <r>
    <n v="2016"/>
    <s v="BIT"/>
    <s v="Coal"/>
    <n v="522274"/>
    <n v="17.079999999999998"/>
    <n v="8920439.9199999999"/>
    <n v="3.95"/>
    <n v="26.6"/>
    <n v="13892488.4"/>
    <x v="0"/>
  </r>
  <r>
    <n v="2016"/>
    <s v="BIT"/>
    <s v="Coal"/>
    <n v="124188"/>
    <n v="25.9"/>
    <n v="3216469.1999999997"/>
    <n v="2.4300000000000002"/>
    <n v="7.6"/>
    <n v="943828.79999999993"/>
    <x v="0"/>
  </r>
  <r>
    <n v="2016"/>
    <s v="SUB"/>
    <s v="Coal"/>
    <n v="230587"/>
    <n v="17.7"/>
    <n v="4081389.9"/>
    <n v="0.21"/>
    <n v="4.3"/>
    <n v="991524.1"/>
    <x v="0"/>
  </r>
  <r>
    <n v="2016"/>
    <s v="BIT"/>
    <s v="Coal"/>
    <n v="8021"/>
    <n v="23.7"/>
    <n v="190097.69999999998"/>
    <n v="0.55000000000000004"/>
    <n v="10.199999999999999"/>
    <n v="81814.2"/>
    <x v="0"/>
  </r>
  <r>
    <n v="2016"/>
    <s v="SUB"/>
    <s v="Coal"/>
    <n v="29653"/>
    <n v="17.797999999999998"/>
    <n v="527764.09399999992"/>
    <n v="0.25"/>
    <n v="4.9000000000000004"/>
    <n v="145299.70000000001"/>
    <x v="0"/>
  </r>
  <r>
    <n v="2016"/>
    <s v="SUB"/>
    <s v="Coal"/>
    <n v="42695"/>
    <n v="15.96"/>
    <n v="681412.20000000007"/>
    <n v="0.42"/>
    <n v="6"/>
    <n v="256170"/>
    <x v="0"/>
  </r>
  <r>
    <n v="2016"/>
    <s v="SUB"/>
    <s v="Coal"/>
    <n v="66042"/>
    <n v="17.8"/>
    <n v="1175547.6000000001"/>
    <n v="0.24"/>
    <n v="5.0999999999999996"/>
    <n v="336814.19999999995"/>
    <x v="0"/>
  </r>
  <r>
    <n v="2016"/>
    <s v="SUB"/>
    <s v="Coal"/>
    <n v="81120"/>
    <n v="16.600000000000001"/>
    <n v="1346592"/>
    <n v="0.26"/>
    <n v="5.0999999999999996"/>
    <n v="413712"/>
    <x v="0"/>
  </r>
  <r>
    <n v="2016"/>
    <s v="SUB"/>
    <s v="Coal"/>
    <n v="98515"/>
    <n v="17.812000000000001"/>
    <n v="1754749.1800000002"/>
    <n v="0.26"/>
    <n v="5.17"/>
    <n v="509322.55"/>
    <x v="0"/>
  </r>
  <r>
    <n v="2016"/>
    <s v="SUB"/>
    <s v="Coal"/>
    <n v="65987"/>
    <n v="17.824000000000002"/>
    <n v="1176152.2880000002"/>
    <n v="0.27"/>
    <n v="5.26"/>
    <n v="347091.62"/>
    <x v="0"/>
  </r>
  <r>
    <n v="2016"/>
    <s v="SUB"/>
    <s v="Coal"/>
    <n v="16771"/>
    <n v="17.808"/>
    <n v="298657.96799999999"/>
    <n v="0.2"/>
    <n v="4.7"/>
    <n v="78823.7"/>
    <x v="0"/>
  </r>
  <r>
    <n v="2016"/>
    <s v="SUB"/>
    <s v="Coal"/>
    <n v="42123"/>
    <n v="16.007999999999999"/>
    <n v="674304.98399999994"/>
    <n v="0.33"/>
    <n v="5.4"/>
    <n v="227464.2"/>
    <x v="0"/>
  </r>
  <r>
    <n v="2016"/>
    <s v="BIT"/>
    <s v="Coal"/>
    <n v="90797"/>
    <n v="22.6"/>
    <n v="2052012.2000000002"/>
    <n v="2.8"/>
    <n v="18.899999999999999"/>
    <n v="1716063.2999999998"/>
    <x v="0"/>
  </r>
  <r>
    <n v="2016"/>
    <s v="LIG"/>
    <s v="Coal"/>
    <n v="35366"/>
    <n v="13.6"/>
    <n v="480977.6"/>
    <n v="0.67"/>
    <n v="9.9"/>
    <n v="350123.4"/>
    <x v="1"/>
  </r>
  <r>
    <n v="2016"/>
    <s v="BIT"/>
    <s v="Coal"/>
    <n v="55103"/>
    <n v="16.388000000000002"/>
    <n v="903027.96400000004"/>
    <n v="0.76"/>
    <n v="36.6"/>
    <n v="2016769.8"/>
    <x v="0"/>
  </r>
  <r>
    <n v="2016"/>
    <s v="BIT"/>
    <s v="Coal"/>
    <n v="11506"/>
    <n v="17.696000000000002"/>
    <n v="203610.17600000001"/>
    <n v="0.97"/>
    <n v="33.5"/>
    <n v="385451"/>
    <x v="0"/>
  </r>
  <r>
    <n v="2016"/>
    <s v="BIT"/>
    <s v="Coal"/>
    <n v="252802"/>
    <n v="21.321999999999999"/>
    <n v="5390244.2439999999"/>
    <n v="0.54"/>
    <n v="7.4"/>
    <n v="1870734.8"/>
    <x v="0"/>
  </r>
  <r>
    <n v="2016"/>
    <s v="BIT"/>
    <s v="Coal"/>
    <n v="159134"/>
    <n v="24.61"/>
    <n v="3916287.7399999998"/>
    <n v="1.18"/>
    <n v="14"/>
    <n v="2227876"/>
    <x v="0"/>
  </r>
  <r>
    <n v="2016"/>
    <s v="BIT"/>
    <s v="Coal"/>
    <n v="83998"/>
    <n v="23.164000000000001"/>
    <n v="1945729.672"/>
    <n v="1.34"/>
    <n v="5.9"/>
    <n v="495588.2"/>
    <x v="0"/>
  </r>
  <r>
    <n v="2016"/>
    <s v="BIT"/>
    <s v="Coal"/>
    <n v="42273"/>
    <n v="24.065999999999999"/>
    <n v="1017342.0179999999"/>
    <n v="2.78"/>
    <n v="7.8"/>
    <n v="329729.39999999997"/>
    <x v="0"/>
  </r>
  <r>
    <n v="2016"/>
    <s v="LIG"/>
    <s v="Coal"/>
    <n v="55659"/>
    <n v="13.58"/>
    <n v="755849.22"/>
    <n v="0.67"/>
    <n v="16.399999999999999"/>
    <n v="912807.6"/>
    <x v="1"/>
  </r>
  <r>
    <n v="2016"/>
    <s v="LIG"/>
    <s v="Coal"/>
    <n v="232824"/>
    <n v="14.143000000000001"/>
    <n v="3292829.8319999999"/>
    <n v="0.42"/>
    <n v="15.3"/>
    <n v="3562207.2"/>
    <x v="1"/>
  </r>
  <r>
    <n v="2016"/>
    <s v="BIT"/>
    <s v="Coal"/>
    <n v="25085"/>
    <n v="23.068000000000001"/>
    <n v="578660.78"/>
    <n v="2.38"/>
    <n v="8.1999999999999993"/>
    <n v="205696.99999999997"/>
    <x v="0"/>
  </r>
  <r>
    <n v="2016"/>
    <s v="BIT"/>
    <s v="Coal"/>
    <n v="3043"/>
    <n v="23.254000000000001"/>
    <n v="70761.922000000006"/>
    <n v="2.56"/>
    <n v="9.5"/>
    <n v="28908.5"/>
    <x v="0"/>
  </r>
  <r>
    <n v="2016"/>
    <s v="SUB"/>
    <s v="Coal"/>
    <n v="41704"/>
    <n v="16.456"/>
    <n v="686281.02399999998"/>
    <n v="0.34"/>
    <n v="5.8"/>
    <n v="241883.19999999998"/>
    <x v="0"/>
  </r>
  <r>
    <n v="2016"/>
    <s v="SUB"/>
    <s v="Coal"/>
    <n v="62352"/>
    <n v="18.53"/>
    <n v="1155382.56"/>
    <n v="0.99"/>
    <n v="15.4"/>
    <n v="960220.8"/>
    <x v="0"/>
  </r>
  <r>
    <n v="2016"/>
    <s v="SUB"/>
    <s v="Coal"/>
    <n v="15080"/>
    <n v="17.739999999999998"/>
    <n v="267519.19999999995"/>
    <n v="0.23"/>
    <n v="5.8"/>
    <n v="87464"/>
    <x v="0"/>
  </r>
  <r>
    <n v="2016"/>
    <s v="SUB"/>
    <s v="Coal"/>
    <n v="30038"/>
    <n v="17.52"/>
    <n v="526265.76"/>
    <n v="0.2"/>
    <n v="4.7"/>
    <n v="141178.6"/>
    <x v="0"/>
  </r>
  <r>
    <n v="2016"/>
    <s v="SUB"/>
    <s v="Coal"/>
    <n v="15015"/>
    <n v="17.71"/>
    <n v="265915.65000000002"/>
    <n v="0.35"/>
    <n v="5.2"/>
    <n v="78078"/>
    <x v="0"/>
  </r>
  <r>
    <n v="2016"/>
    <s v="SUB"/>
    <s v="Coal"/>
    <n v="44407"/>
    <n v="17.88"/>
    <n v="793997.15999999992"/>
    <n v="0.21"/>
    <n v="5"/>
    <n v="222035"/>
    <x v="0"/>
  </r>
  <r>
    <n v="2016"/>
    <s v="SUB"/>
    <s v="Coal"/>
    <n v="58843"/>
    <n v="17.315999999999999"/>
    <n v="1018925.3879999999"/>
    <n v="0.18"/>
    <n v="4.32"/>
    <n v="254201.76"/>
    <x v="0"/>
  </r>
  <r>
    <n v="2016"/>
    <s v="BIT"/>
    <s v="Coal"/>
    <n v="30242"/>
    <n v="24.75"/>
    <n v="748489.5"/>
    <n v="1.69"/>
    <n v="11.3"/>
    <n v="341734.60000000003"/>
    <x v="0"/>
  </r>
  <r>
    <n v="2016"/>
    <s v="BIT"/>
    <s v="Coal"/>
    <n v="66713"/>
    <n v="25.81"/>
    <n v="1721862.53"/>
    <n v="2.1"/>
    <n v="7.5"/>
    <n v="500347.5"/>
    <x v="0"/>
  </r>
  <r>
    <n v="2016"/>
    <s v="BIT"/>
    <s v="Coal"/>
    <n v="86253"/>
    <n v="25.8"/>
    <n v="2225327.4"/>
    <n v="1.47"/>
    <n v="7.6"/>
    <n v="655522.79999999993"/>
    <x v="0"/>
  </r>
  <r>
    <n v="2016"/>
    <s v="BIT"/>
    <s v="Coal"/>
    <n v="12953"/>
    <n v="23.52"/>
    <n v="304654.56"/>
    <n v="1.1299999999999999"/>
    <n v="11.2"/>
    <n v="145073.59999999998"/>
    <x v="0"/>
  </r>
  <r>
    <n v="2016"/>
    <s v="BIT"/>
    <s v="Coal"/>
    <n v="104517"/>
    <n v="24.06"/>
    <n v="2514679.02"/>
    <n v="2.68"/>
    <n v="7.8"/>
    <n v="815232.6"/>
    <x v="0"/>
  </r>
  <r>
    <n v="2016"/>
    <s v="BIT"/>
    <s v="Coal"/>
    <n v="221591"/>
    <n v="24.99"/>
    <n v="5537559.0899999999"/>
    <n v="3.18"/>
    <n v="6.8"/>
    <n v="1506818.8"/>
    <x v="0"/>
  </r>
  <r>
    <n v="2016"/>
    <s v="BIT"/>
    <s v="Coal"/>
    <n v="20405"/>
    <n v="23.09"/>
    <n v="471151.45"/>
    <n v="2.73"/>
    <n v="7.1"/>
    <n v="144875.5"/>
    <x v="0"/>
  </r>
  <r>
    <n v="2016"/>
    <s v="BIT"/>
    <s v="Coal"/>
    <n v="13447"/>
    <n v="22.41"/>
    <n v="301347.27"/>
    <n v="0.46"/>
    <n v="9.9"/>
    <n v="133125.30000000002"/>
    <x v="0"/>
  </r>
  <r>
    <n v="2016"/>
    <s v="BIT"/>
    <s v="Coal"/>
    <n v="36337"/>
    <n v="22.981999999999999"/>
    <n v="835096.93400000001"/>
    <n v="0.42"/>
    <n v="7.2"/>
    <n v="261626.4"/>
    <x v="0"/>
  </r>
  <r>
    <n v="2016"/>
    <s v="SUB"/>
    <s v="Coal"/>
    <n v="13846"/>
    <n v="17.614000000000001"/>
    <n v="243883.44400000002"/>
    <n v="0.38"/>
    <n v="4.5999999999999996"/>
    <n v="63691.6"/>
    <x v="0"/>
  </r>
  <r>
    <n v="2016"/>
    <s v="SUB"/>
    <s v="Coal"/>
    <n v="40376"/>
    <n v="18.422000000000001"/>
    <n v="743806.67200000002"/>
    <n v="1.03"/>
    <n v="15.8"/>
    <n v="637940.80000000005"/>
    <x v="0"/>
  </r>
  <r>
    <n v="2016"/>
    <s v="SUB"/>
    <s v="Coal"/>
    <n v="16403"/>
    <n v="16.64"/>
    <n v="272945.91999999998"/>
    <n v="0.37"/>
    <n v="5.8"/>
    <n v="95137.4"/>
    <x v="0"/>
  </r>
  <r>
    <n v="2016"/>
    <s v="SUB"/>
    <s v="Coal"/>
    <n v="80431"/>
    <n v="16.64"/>
    <n v="1338371.8400000001"/>
    <n v="0.37"/>
    <n v="5.8"/>
    <n v="466499.8"/>
    <x v="0"/>
  </r>
  <r>
    <n v="2016"/>
    <s v="BIT"/>
    <s v="Coal"/>
    <n v="128937"/>
    <n v="21.803999999999998"/>
    <n v="2811342.3479999998"/>
    <n v="0.61"/>
    <n v="11.9"/>
    <n v="1534350.3"/>
    <x v="0"/>
  </r>
  <r>
    <n v="2016"/>
    <s v="BIT"/>
    <s v="Coal"/>
    <n v="13447"/>
    <n v="22.148"/>
    <n v="297824.15600000002"/>
    <n v="0.73"/>
    <n v="8.3000000000000007"/>
    <n v="111610.1"/>
    <x v="0"/>
  </r>
  <r>
    <n v="2016"/>
    <s v="LIG"/>
    <s v="Coal"/>
    <n v="219701"/>
    <n v="13.36"/>
    <n v="2935205.36"/>
    <n v="1.01"/>
    <n v="17.899999999999999"/>
    <n v="3932647.9"/>
    <x v="1"/>
  </r>
  <r>
    <n v="2016"/>
    <s v="SUB"/>
    <s v="Coal"/>
    <n v="159878"/>
    <n v="16.579999999999998"/>
    <n v="2650777.2399999998"/>
    <n v="0.37"/>
    <n v="4.9000000000000004"/>
    <n v="783402.20000000007"/>
    <x v="0"/>
  </r>
  <r>
    <n v="2016"/>
    <s v="SUB"/>
    <s v="Coal"/>
    <n v="16566"/>
    <n v="17.87"/>
    <n v="296034.42000000004"/>
    <n v="0.3"/>
    <n v="5.6"/>
    <n v="92769.599999999991"/>
    <x v="0"/>
  </r>
  <r>
    <n v="2016"/>
    <s v="BIT"/>
    <s v="Coal"/>
    <n v="67704"/>
    <n v="22.29"/>
    <n v="1509122.16"/>
    <n v="0.46"/>
    <n v="10.3"/>
    <n v="697351.20000000007"/>
    <x v="0"/>
  </r>
  <r>
    <n v="2016"/>
    <s v="SUB"/>
    <s v="Coal"/>
    <n v="70530"/>
    <n v="17.670000000000002"/>
    <n v="1246265.1000000001"/>
    <n v="0.31"/>
    <n v="5.0999999999999996"/>
    <n v="359703"/>
    <x v="0"/>
  </r>
  <r>
    <n v="2016"/>
    <s v="SUB"/>
    <s v="Coal"/>
    <n v="70761"/>
    <n v="17.95"/>
    <n v="1270159.95"/>
    <n v="0.25"/>
    <n v="5.3"/>
    <n v="375033.3"/>
    <x v="0"/>
  </r>
  <r>
    <n v="2016"/>
    <s v="SUB"/>
    <s v="Coal"/>
    <n v="28205"/>
    <n v="17.239999999999998"/>
    <n v="486254.19999999995"/>
    <n v="0.28999999999999998"/>
    <n v="4"/>
    <n v="112820"/>
    <x v="0"/>
  </r>
  <r>
    <n v="2016"/>
    <s v="SUB"/>
    <s v="Coal"/>
    <n v="28234"/>
    <n v="17.28"/>
    <n v="487883.52000000002"/>
    <n v="0.28000000000000003"/>
    <n v="4.0999999999999996"/>
    <n v="115759.4"/>
    <x v="0"/>
  </r>
  <r>
    <n v="2016"/>
    <s v="SUB"/>
    <s v="Coal"/>
    <n v="28174"/>
    <n v="17.309999999999999"/>
    <n v="487691.93999999994"/>
    <n v="0.27"/>
    <n v="4"/>
    <n v="112696"/>
    <x v="0"/>
  </r>
  <r>
    <n v="2016"/>
    <s v="SUB"/>
    <s v="Coal"/>
    <n v="14104"/>
    <n v="17.3"/>
    <n v="243999.2"/>
    <n v="0.27"/>
    <n v="4"/>
    <n v="56416"/>
    <x v="0"/>
  </r>
  <r>
    <n v="2016"/>
    <s v="SUB"/>
    <s v="Coal"/>
    <n v="28219"/>
    <n v="17.12"/>
    <n v="483109.28"/>
    <n v="0.22"/>
    <n v="4.2"/>
    <n v="118519.8"/>
    <x v="0"/>
  </r>
  <r>
    <n v="2016"/>
    <s v="SUB"/>
    <s v="Coal"/>
    <n v="42533"/>
    <n v="17.670000000000002"/>
    <n v="751558.1100000001"/>
    <n v="0.24"/>
    <n v="5.4"/>
    <n v="229678.2"/>
    <x v="0"/>
  </r>
  <r>
    <n v="2016"/>
    <s v="SUB"/>
    <s v="Coal"/>
    <n v="28046"/>
    <n v="17.09"/>
    <n v="479306.14"/>
    <n v="0.24"/>
    <n v="4.0999999999999996"/>
    <n v="114988.59999999999"/>
    <x v="0"/>
  </r>
  <r>
    <n v="2016"/>
    <s v="BIT"/>
    <s v="Coal"/>
    <n v="47085"/>
    <n v="22.3"/>
    <n v="1049995.5"/>
    <n v="0.45"/>
    <n v="10.3"/>
    <n v="484975.50000000006"/>
    <x v="0"/>
  </r>
  <r>
    <n v="2016"/>
    <s v="SUB"/>
    <s v="Coal"/>
    <n v="56306"/>
    <n v="17.521000000000001"/>
    <n v="986537.42600000009"/>
    <n v="0.19"/>
    <n v="4.4000000000000004"/>
    <n v="247746.40000000002"/>
    <x v="0"/>
  </r>
  <r>
    <n v="2016"/>
    <s v="BIT"/>
    <s v="Coal"/>
    <n v="81570"/>
    <n v="22.36"/>
    <n v="1823905.2"/>
    <n v="0.46"/>
    <n v="10.5"/>
    <n v="856485"/>
    <x v="0"/>
  </r>
  <r>
    <n v="2016"/>
    <s v="BIT"/>
    <s v="Coal"/>
    <n v="51664"/>
    <n v="23.97"/>
    <n v="1238386.0799999998"/>
    <n v="2.71"/>
    <n v="7.5"/>
    <n v="387480"/>
    <x v="0"/>
  </r>
  <r>
    <n v="2016"/>
    <s v="BIT"/>
    <s v="Coal"/>
    <n v="85648"/>
    <n v="24.29"/>
    <n v="2080389.92"/>
    <n v="2.88"/>
    <n v="6.6"/>
    <n v="565276.79999999993"/>
    <x v="0"/>
  </r>
  <r>
    <n v="2016"/>
    <s v="BIT"/>
    <s v="Coal"/>
    <n v="60970"/>
    <n v="25.92"/>
    <n v="1580342.4000000001"/>
    <n v="2.6"/>
    <n v="8.3000000000000007"/>
    <n v="506051.00000000006"/>
    <x v="0"/>
  </r>
  <r>
    <n v="2016"/>
    <s v="BIT"/>
    <s v="Coal"/>
    <n v="23818"/>
    <n v="25.94"/>
    <n v="617838.92000000004"/>
    <n v="2.11"/>
    <n v="7.5"/>
    <n v="178635"/>
    <x v="0"/>
  </r>
  <r>
    <n v="2016"/>
    <s v="BIT"/>
    <s v="Coal"/>
    <n v="273410"/>
    <n v="24.459"/>
    <n v="6687335.1899999995"/>
    <n v="4.07"/>
    <n v="7.3"/>
    <n v="1995893"/>
    <x v="0"/>
  </r>
  <r>
    <n v="2016"/>
    <s v="BIT"/>
    <s v="Coal"/>
    <n v="15278"/>
    <n v="26.352"/>
    <n v="402605.85600000003"/>
    <n v="3.26"/>
    <n v="7.6"/>
    <n v="116112.79999999999"/>
    <x v="0"/>
  </r>
  <r>
    <n v="2016"/>
    <s v="BIT"/>
    <s v="Coal"/>
    <n v="48629"/>
    <n v="22.457999999999998"/>
    <n v="1092110.0819999999"/>
    <n v="0.42"/>
    <n v="6.1"/>
    <n v="296636.89999999997"/>
    <x v="0"/>
  </r>
  <r>
    <n v="2016"/>
    <s v="BIT"/>
    <s v="Coal"/>
    <n v="89182"/>
    <n v="23.728000000000002"/>
    <n v="2116110.4960000003"/>
    <n v="2.23"/>
    <n v="9.5"/>
    <n v="847229"/>
    <x v="0"/>
  </r>
  <r>
    <n v="2016"/>
    <s v="BIT"/>
    <s v="Coal"/>
    <n v="25851"/>
    <n v="25.82"/>
    <n v="667472.82000000007"/>
    <n v="2.5299999999999998"/>
    <n v="7.8"/>
    <n v="201637.8"/>
    <x v="0"/>
  </r>
  <r>
    <n v="2016"/>
    <s v="BIT"/>
    <s v="Coal"/>
    <n v="77280"/>
    <n v="23.21"/>
    <n v="1793668.8"/>
    <n v="2.76"/>
    <n v="7"/>
    <n v="540960"/>
    <x v="0"/>
  </r>
  <r>
    <n v="2016"/>
    <s v="BIT"/>
    <s v="Coal"/>
    <n v="33519"/>
    <n v="22.948"/>
    <n v="769194.01199999999"/>
    <n v="0.57999999999999996"/>
    <n v="7.9"/>
    <n v="264800.10000000003"/>
    <x v="0"/>
  </r>
  <r>
    <n v="2016"/>
    <s v="BIT"/>
    <s v="Coal"/>
    <n v="55869"/>
    <n v="24.062000000000001"/>
    <n v="1344319.878"/>
    <n v="2.66"/>
    <n v="7.4"/>
    <n v="413430.60000000003"/>
    <x v="0"/>
  </r>
  <r>
    <n v="2016"/>
    <s v="BIT"/>
    <s v="Coal"/>
    <n v="145219"/>
    <n v="23.956"/>
    <n v="3478866.3640000001"/>
    <n v="2.7"/>
    <n v="7.6"/>
    <n v="1103664.3999999999"/>
    <x v="0"/>
  </r>
  <r>
    <n v="2016"/>
    <s v="BIT"/>
    <s v="Coal"/>
    <n v="279417"/>
    <n v="23.981999999999999"/>
    <n v="6700978.4939999999"/>
    <n v="2.7"/>
    <n v="7.5"/>
    <n v="2095627.5"/>
    <x v="0"/>
  </r>
  <r>
    <n v="2016"/>
    <s v="BIT"/>
    <s v="Coal"/>
    <n v="63207"/>
    <n v="25.763999999999999"/>
    <n v="1628465.148"/>
    <n v="2.35"/>
    <n v="7.6"/>
    <n v="480373.19999999995"/>
    <x v="0"/>
  </r>
  <r>
    <n v="2016"/>
    <s v="BIT"/>
    <s v="Coal"/>
    <n v="37896"/>
    <n v="25.925999999999998"/>
    <n v="982491.696"/>
    <n v="2.1800000000000002"/>
    <n v="7.4"/>
    <n v="280430.40000000002"/>
    <x v="0"/>
  </r>
  <r>
    <n v="2016"/>
    <s v="BIT"/>
    <s v="Coal"/>
    <n v="38271"/>
    <n v="23.92"/>
    <n v="915442.32000000007"/>
    <n v="2.65"/>
    <n v="7.6"/>
    <n v="290859.59999999998"/>
    <x v="0"/>
  </r>
  <r>
    <n v="2016"/>
    <s v="SUB"/>
    <s v="Coal"/>
    <n v="81830"/>
    <n v="17.600000000000001"/>
    <n v="1440208"/>
    <n v="0.2"/>
    <n v="4.3"/>
    <n v="351869"/>
    <x v="0"/>
  </r>
  <r>
    <n v="2016"/>
    <s v="SUB"/>
    <s v="Coal"/>
    <n v="32813"/>
    <n v="17.600000000000001"/>
    <n v="577508.80000000005"/>
    <n v="0.2"/>
    <n v="5.7"/>
    <n v="187034.1"/>
    <x v="0"/>
  </r>
  <r>
    <n v="2016"/>
    <s v="SUB"/>
    <s v="Coal"/>
    <n v="168328"/>
    <n v="17.506"/>
    <n v="2946749.9679999999"/>
    <n v="0.19"/>
    <n v="4.4000000000000004"/>
    <n v="740643.20000000007"/>
    <x v="0"/>
  </r>
  <r>
    <n v="2016"/>
    <s v="SUB"/>
    <s v="Coal"/>
    <n v="27958"/>
    <n v="17.506"/>
    <n v="489432.74800000002"/>
    <n v="0.23"/>
    <n v="4.0999999999999996"/>
    <n v="114627.79999999999"/>
    <x v="0"/>
  </r>
  <r>
    <n v="2016"/>
    <s v="SUB"/>
    <s v="Coal"/>
    <n v="46398"/>
    <n v="17.774000000000001"/>
    <n v="824678.05200000003"/>
    <n v="0.22"/>
    <n v="5.2"/>
    <n v="241269.6"/>
    <x v="0"/>
  </r>
  <r>
    <n v="2016"/>
    <s v="SUB"/>
    <s v="Coal"/>
    <n v="79243"/>
    <n v="17.526"/>
    <n v="1388812.818"/>
    <n v="0.2"/>
    <n v="4.4000000000000004"/>
    <n v="348669.2"/>
    <x v="0"/>
  </r>
  <r>
    <n v="2016"/>
    <s v="SUB"/>
    <s v="Coal"/>
    <n v="98940"/>
    <n v="17.21"/>
    <n v="1702757.4000000001"/>
    <n v="0.19"/>
    <n v="4.3"/>
    <n v="425442"/>
    <x v="0"/>
  </r>
  <r>
    <n v="2016"/>
    <s v="SUB"/>
    <s v="Coal"/>
    <n v="82725"/>
    <n v="17"/>
    <n v="1406325"/>
    <n v="0.18"/>
    <n v="4.3"/>
    <n v="355717.5"/>
    <x v="0"/>
  </r>
  <r>
    <n v="2016"/>
    <s v="SUB"/>
    <s v="Coal"/>
    <n v="66218"/>
    <n v="17.170000000000002"/>
    <n v="1136963.06"/>
    <n v="0.18"/>
    <n v="4.3"/>
    <n v="284737.39999999997"/>
    <x v="0"/>
  </r>
  <r>
    <n v="2016"/>
    <s v="SUB"/>
    <s v="Coal"/>
    <n v="47834"/>
    <n v="17.04"/>
    <n v="815091.36"/>
    <n v="0.24"/>
    <n v="4.0999999999999996"/>
    <n v="196119.4"/>
    <x v="0"/>
  </r>
  <r>
    <n v="2016"/>
    <s v="SUB"/>
    <s v="Coal"/>
    <n v="31909"/>
    <n v="17.04"/>
    <n v="543729.36"/>
    <n v="0.25"/>
    <n v="4.8"/>
    <n v="153163.19999999998"/>
    <x v="0"/>
  </r>
  <r>
    <n v="2016"/>
    <s v="SUB"/>
    <s v="Coal"/>
    <n v="16141"/>
    <n v="17.04"/>
    <n v="275042.64"/>
    <n v="0.18"/>
    <n v="4.0999999999999996"/>
    <n v="66178.099999999991"/>
    <x v="0"/>
  </r>
  <r>
    <n v="2016"/>
    <s v="SUB"/>
    <s v="Coal"/>
    <n v="278418"/>
    <n v="17.510000000000002"/>
    <n v="4875099.1800000006"/>
    <n v="0.19"/>
    <n v="4.3"/>
    <n v="1197197.3999999999"/>
    <x v="0"/>
  </r>
  <r>
    <n v="2016"/>
    <s v="SUB"/>
    <s v="Coal"/>
    <n v="81476"/>
    <n v="17.190000000000001"/>
    <n v="1400572.4400000002"/>
    <n v="0.24"/>
    <n v="4"/>
    <n v="325904"/>
    <x v="0"/>
  </r>
  <r>
    <n v="2016"/>
    <s v="SUB"/>
    <s v="Coal"/>
    <n v="51464"/>
    <n v="17.46"/>
    <n v="898561.44000000006"/>
    <n v="0.19"/>
    <n v="4.3"/>
    <n v="221295.19999999998"/>
    <x v="0"/>
  </r>
  <r>
    <n v="2016"/>
    <s v="SUB"/>
    <s v="Coal"/>
    <n v="50279"/>
    <n v="18.02"/>
    <n v="906027.58"/>
    <n v="0.21"/>
    <n v="4.7"/>
    <n v="236311.30000000002"/>
    <x v="0"/>
  </r>
  <r>
    <n v="2016"/>
    <s v="SUB"/>
    <s v="Coal"/>
    <n v="31678"/>
    <n v="17.100000000000001"/>
    <n v="541693.80000000005"/>
    <n v="0.23"/>
    <n v="4.2"/>
    <n v="133047.6"/>
    <x v="0"/>
  </r>
  <r>
    <n v="2016"/>
    <s v="SUB"/>
    <s v="Coal"/>
    <n v="19481"/>
    <n v="17.739999999999998"/>
    <n v="345592.93999999994"/>
    <n v="0.2"/>
    <n v="4.4000000000000004"/>
    <n v="85716.400000000009"/>
    <x v="0"/>
  </r>
  <r>
    <n v="2016"/>
    <s v="BIT"/>
    <s v="Coal"/>
    <n v="60021"/>
    <n v="21.219000000000001"/>
    <n v="1273585.5990000002"/>
    <n v="3.44"/>
    <n v="9"/>
    <n v="540189"/>
    <x v="0"/>
  </r>
  <r>
    <n v="2016"/>
    <s v="BIT"/>
    <s v="Coal"/>
    <n v="23009"/>
    <n v="24.24"/>
    <n v="557738.15999999992"/>
    <n v="4.09"/>
    <n v="11.6"/>
    <n v="266904.39999999997"/>
    <x v="0"/>
  </r>
  <r>
    <n v="2016"/>
    <s v="BIT"/>
    <s v="Coal"/>
    <n v="7191"/>
    <n v="23.25"/>
    <n v="167190.75"/>
    <n v="4.3899999999999997"/>
    <n v="13.2"/>
    <n v="94921.2"/>
    <x v="0"/>
  </r>
  <r>
    <n v="2016"/>
    <s v="BIT"/>
    <s v="Coal"/>
    <n v="12"/>
    <n v="20.5"/>
    <n v="246"/>
    <n v="2.76"/>
    <n v="15"/>
    <n v="180"/>
    <x v="0"/>
  </r>
  <r>
    <n v="2016"/>
    <s v="BIT"/>
    <s v="Coal"/>
    <n v="500"/>
    <n v="19.18"/>
    <n v="9590"/>
    <n v="0.84"/>
    <n v="12.4"/>
    <n v="6200"/>
    <x v="0"/>
  </r>
  <r>
    <n v="2016"/>
    <s v="BIT"/>
    <s v="Coal"/>
    <n v="1611"/>
    <n v="21.89"/>
    <n v="35264.79"/>
    <n v="3.63"/>
    <n v="10.1"/>
    <n v="16271.099999999999"/>
    <x v="0"/>
  </r>
  <r>
    <n v="2016"/>
    <s v="BIT"/>
    <s v="Coal"/>
    <n v="18358"/>
    <n v="21.62"/>
    <n v="396899.96"/>
    <n v="3.5"/>
    <n v="10.5"/>
    <n v="192759"/>
    <x v="0"/>
  </r>
  <r>
    <n v="2016"/>
    <s v="BIT"/>
    <s v="Coal"/>
    <n v="4441"/>
    <n v="15.33"/>
    <n v="68080.53"/>
    <n v="2.5499999999999998"/>
    <n v="21"/>
    <n v="93261"/>
    <x v="0"/>
  </r>
  <r>
    <n v="2016"/>
    <s v="BIT"/>
    <s v="Coal"/>
    <n v="14388"/>
    <n v="19.670000000000002"/>
    <n v="283011.96000000002"/>
    <n v="2.8"/>
    <n v="10"/>
    <n v="143880"/>
    <x v="0"/>
  </r>
  <r>
    <n v="2016"/>
    <s v="BIT"/>
    <s v="Coal"/>
    <n v="11531"/>
    <n v="15.55"/>
    <n v="179307.05000000002"/>
    <n v="2.3199999999999998"/>
    <n v="23.5"/>
    <n v="270978.5"/>
    <x v="0"/>
  </r>
  <r>
    <n v="2016"/>
    <s v="BIT"/>
    <s v="Coal"/>
    <n v="94147"/>
    <n v="22.338000000000001"/>
    <n v="2103055.6860000002"/>
    <n v="2.91"/>
    <n v="8.5"/>
    <n v="800249.5"/>
    <x v="0"/>
  </r>
  <r>
    <n v="2016"/>
    <s v="BIT"/>
    <s v="Coal"/>
    <n v="80455"/>
    <n v="23"/>
    <n v="1850465"/>
    <n v="2.92"/>
    <n v="8.1999999999999993"/>
    <n v="659731"/>
    <x v="0"/>
  </r>
  <r>
    <n v="2016"/>
    <s v="BIT"/>
    <s v="Coal"/>
    <n v="32745"/>
    <n v="22.646000000000001"/>
    <n v="741543.27"/>
    <n v="3.06"/>
    <n v="7.9"/>
    <n v="258685.5"/>
    <x v="0"/>
  </r>
  <r>
    <n v="2016"/>
    <s v="BIT"/>
    <s v="Coal"/>
    <n v="24446"/>
    <n v="23.45"/>
    <n v="573258.69999999995"/>
    <n v="1.3"/>
    <n v="5.7"/>
    <n v="139342.20000000001"/>
    <x v="0"/>
  </r>
  <r>
    <n v="2016"/>
    <s v="BIT"/>
    <s v="Coal"/>
    <n v="18277"/>
    <n v="23.84"/>
    <n v="435723.68"/>
    <n v="2.94"/>
    <n v="7"/>
    <n v="127939"/>
    <x v="0"/>
  </r>
  <r>
    <n v="2016"/>
    <s v="BIT"/>
    <s v="Coal"/>
    <n v="70570"/>
    <n v="23.16"/>
    <n v="1634401.2"/>
    <n v="3.45"/>
    <n v="7.5"/>
    <n v="529275"/>
    <x v="0"/>
  </r>
  <r>
    <n v="2016"/>
    <s v="BIT"/>
    <s v="Coal"/>
    <n v="146902"/>
    <n v="22.75"/>
    <n v="3342020.5"/>
    <n v="3.38"/>
    <n v="7.6"/>
    <n v="1116455.2"/>
    <x v="0"/>
  </r>
  <r>
    <n v="2016"/>
    <s v="BIT"/>
    <s v="Coal"/>
    <n v="20147"/>
    <n v="23.29"/>
    <n v="469223.63"/>
    <n v="3.28"/>
    <n v="7.6"/>
    <n v="153117.19999999998"/>
    <x v="0"/>
  </r>
  <r>
    <n v="2016"/>
    <s v="BIT"/>
    <s v="Coal"/>
    <n v="53390"/>
    <n v="23.245999999999999"/>
    <n v="1241103.94"/>
    <n v="3.26"/>
    <n v="7.7"/>
    <n v="411103"/>
    <x v="0"/>
  </r>
  <r>
    <n v="2016"/>
    <s v="SUB"/>
    <s v="Coal"/>
    <n v="40392"/>
    <n v="17.934000000000001"/>
    <n v="724390.12800000003"/>
    <n v="0.32"/>
    <n v="4.9000000000000004"/>
    <n v="197920.80000000002"/>
    <x v="0"/>
  </r>
  <r>
    <n v="2016"/>
    <s v="BIT"/>
    <s v="Coal"/>
    <n v="29053"/>
    <n v="25.922000000000001"/>
    <n v="753111.86600000004"/>
    <n v="2.2799999999999998"/>
    <n v="7.9"/>
    <n v="229518.7"/>
    <x v="0"/>
  </r>
  <r>
    <n v="2016"/>
    <s v="BIT"/>
    <s v="Coal"/>
    <n v="11708"/>
    <n v="22.882000000000001"/>
    <n v="267902.45600000001"/>
    <n v="3.55"/>
    <n v="9"/>
    <n v="105372"/>
    <x v="0"/>
  </r>
  <r>
    <n v="2016"/>
    <s v="BIT"/>
    <s v="Coal"/>
    <n v="17350"/>
    <n v="22.808"/>
    <n v="395718.8"/>
    <n v="2.86"/>
    <n v="7.8"/>
    <n v="135330"/>
    <x v="0"/>
  </r>
  <r>
    <n v="2016"/>
    <s v="BIT"/>
    <s v="Coal"/>
    <n v="81389"/>
    <n v="22.158000000000001"/>
    <n v="1803417.4620000001"/>
    <n v="2.63"/>
    <n v="8.9"/>
    <n v="724362.1"/>
    <x v="0"/>
  </r>
  <r>
    <n v="2016"/>
    <s v="BIT"/>
    <s v="Coal"/>
    <n v="53826"/>
    <n v="22.658000000000001"/>
    <n v="1219589.5080000001"/>
    <n v="3.47"/>
    <n v="9.6"/>
    <n v="516729.59999999998"/>
    <x v="0"/>
  </r>
  <r>
    <n v="2016"/>
    <s v="SUB"/>
    <s v="Coal"/>
    <n v="71833"/>
    <n v="17.52"/>
    <n v="1258514.1599999999"/>
    <n v="0.27"/>
    <n v="5.7"/>
    <n v="409448.10000000003"/>
    <x v="0"/>
  </r>
  <r>
    <n v="2016"/>
    <s v="SUB"/>
    <s v="Coal"/>
    <n v="43972"/>
    <n v="17.45"/>
    <n v="767311.4"/>
    <n v="0.19"/>
    <n v="4.4000000000000004"/>
    <n v="193476.80000000002"/>
    <x v="0"/>
  </r>
  <r>
    <n v="2016"/>
    <s v="SUB"/>
    <s v="Coal"/>
    <n v="80832"/>
    <n v="17.79"/>
    <n v="1438001.28"/>
    <n v="0.28999999999999998"/>
    <n v="4.9000000000000004"/>
    <n v="396076.80000000005"/>
    <x v="0"/>
  </r>
  <r>
    <n v="2016"/>
    <s v="SUB"/>
    <s v="Coal"/>
    <n v="49053"/>
    <n v="17.526"/>
    <n v="859702.87800000003"/>
    <n v="0.19"/>
    <n v="4.4000000000000004"/>
    <n v="215833.2"/>
    <x v="0"/>
  </r>
  <r>
    <n v="2016"/>
    <s v="SUB"/>
    <s v="Coal"/>
    <n v="32548"/>
    <n v="16.75"/>
    <n v="545179"/>
    <n v="0.37"/>
    <n v="5.8"/>
    <n v="188778.4"/>
    <x v="0"/>
  </r>
  <r>
    <n v="2016"/>
    <s v="SUB"/>
    <s v="Coal"/>
    <n v="32245"/>
    <n v="17.533999999999999"/>
    <n v="565383.82999999996"/>
    <n v="0.19"/>
    <n v="4.5"/>
    <n v="145102.5"/>
    <x v="0"/>
  </r>
  <r>
    <n v="2016"/>
    <s v="SUB"/>
    <s v="Coal"/>
    <n v="16152"/>
    <n v="17.667999999999999"/>
    <n v="285373.53599999996"/>
    <n v="0.19"/>
    <n v="5.5"/>
    <n v="88836"/>
    <x v="0"/>
  </r>
  <r>
    <n v="2016"/>
    <s v="SUB"/>
    <s v="Coal"/>
    <n v="17366"/>
    <n v="18.065999999999999"/>
    <n v="313734.15599999996"/>
    <n v="0.33"/>
    <n v="5"/>
    <n v="86830"/>
    <x v="0"/>
  </r>
  <r>
    <n v="2016"/>
    <s v="SUB"/>
    <s v="Coal"/>
    <n v="17565"/>
    <n v="17.882000000000001"/>
    <n v="314097.33"/>
    <n v="0.18"/>
    <n v="4.5999999999999996"/>
    <n v="80799"/>
    <x v="0"/>
  </r>
  <r>
    <n v="2016"/>
    <s v="SUB"/>
    <s v="Coal"/>
    <n v="17481"/>
    <n v="18.004000000000001"/>
    <n v="314727.924"/>
    <n v="0.24"/>
    <n v="5"/>
    <n v="87405"/>
    <x v="0"/>
  </r>
  <r>
    <n v="2016"/>
    <s v="SUB"/>
    <s v="Coal"/>
    <n v="17511"/>
    <n v="17.521999999999998"/>
    <n v="306827.74199999997"/>
    <n v="0.19"/>
    <n v="4.5"/>
    <n v="78799.5"/>
    <x v="0"/>
  </r>
  <r>
    <n v="2016"/>
    <s v="SUB"/>
    <s v="Coal"/>
    <n v="17721"/>
    <n v="17.32"/>
    <n v="306927.72000000003"/>
    <n v="0.2"/>
    <n v="4.4000000000000004"/>
    <n v="77972.400000000009"/>
    <x v="0"/>
  </r>
  <r>
    <n v="2016"/>
    <s v="SUB"/>
    <s v="Coal"/>
    <n v="35388"/>
    <n v="17.937000000000001"/>
    <n v="634754.5560000001"/>
    <n v="0.27"/>
    <n v="5.8"/>
    <n v="205250.4"/>
    <x v="0"/>
  </r>
  <r>
    <n v="2016"/>
    <s v="SUB"/>
    <s v="Coal"/>
    <n v="16997"/>
    <n v="17.34"/>
    <n v="294727.98"/>
    <n v="0.28000000000000003"/>
    <n v="3.9"/>
    <n v="66288.3"/>
    <x v="0"/>
  </r>
  <r>
    <n v="2016"/>
    <s v="SUB"/>
    <s v="Coal"/>
    <n v="28169"/>
    <n v="17.963999999999999"/>
    <n v="506027.91599999997"/>
    <n v="0.25"/>
    <n v="5"/>
    <n v="140845"/>
    <x v="0"/>
  </r>
  <r>
    <n v="2016"/>
    <s v="SUB"/>
    <s v="Coal"/>
    <n v="14030"/>
    <n v="17.61"/>
    <n v="247068.3"/>
    <n v="0.28000000000000003"/>
    <n v="5.5"/>
    <n v="77165"/>
    <x v="0"/>
  </r>
  <r>
    <n v="2016"/>
    <s v="SUB"/>
    <s v="Coal"/>
    <n v="57241"/>
    <n v="16.738"/>
    <n v="958099.85800000001"/>
    <n v="0.28000000000000003"/>
    <n v="5.0999999999999996"/>
    <n v="291929.09999999998"/>
    <x v="0"/>
  </r>
  <r>
    <n v="2016"/>
    <s v="BIT"/>
    <s v="Coal"/>
    <n v="18014"/>
    <n v="21.64"/>
    <n v="389822.96"/>
    <n v="3.15"/>
    <n v="12.9"/>
    <n v="232380.6"/>
    <x v="0"/>
  </r>
  <r>
    <n v="2016"/>
    <s v="SUB"/>
    <s v="Coal"/>
    <n v="16474"/>
    <n v="17.73"/>
    <n v="292084.02"/>
    <n v="0.25"/>
    <n v="5.5"/>
    <n v="90607"/>
    <x v="0"/>
  </r>
  <r>
    <n v="2016"/>
    <s v="SUB"/>
    <s v="Coal"/>
    <n v="82246"/>
    <n v="17.649999999999999"/>
    <n v="1451641.9"/>
    <n v="0.24"/>
    <n v="5.7"/>
    <n v="468802.2"/>
    <x v="0"/>
  </r>
  <r>
    <n v="2016"/>
    <s v="SUB"/>
    <s v="Coal"/>
    <n v="32250"/>
    <n v="17.89"/>
    <n v="576952.5"/>
    <n v="0.25"/>
    <n v="5.0999999999999996"/>
    <n v="164475"/>
    <x v="0"/>
  </r>
  <r>
    <n v="2016"/>
    <s v="SUB"/>
    <s v="Coal"/>
    <n v="32309"/>
    <n v="17.95"/>
    <n v="579946.54999999993"/>
    <n v="0.32"/>
    <n v="5.0999999999999996"/>
    <n v="164775.9"/>
    <x v="0"/>
  </r>
  <r>
    <n v="2016"/>
    <s v="SUB"/>
    <s v="Coal"/>
    <n v="32565"/>
    <n v="16.8"/>
    <n v="547092"/>
    <n v="0.36"/>
    <n v="5.8"/>
    <n v="188877"/>
    <x v="0"/>
  </r>
  <r>
    <n v="2016"/>
    <s v="SUB"/>
    <s v="Coal"/>
    <n v="32778"/>
    <n v="16.7"/>
    <n v="547392.6"/>
    <n v="0.3"/>
    <n v="6.8"/>
    <n v="222890.4"/>
    <x v="0"/>
  </r>
  <r>
    <n v="2016"/>
    <s v="SUB"/>
    <s v="Coal"/>
    <n v="32816"/>
    <n v="17.2"/>
    <n v="564435.19999999995"/>
    <n v="0.23"/>
    <n v="3.9"/>
    <n v="127982.39999999999"/>
    <x v="0"/>
  </r>
  <r>
    <n v="2016"/>
    <s v="SUB"/>
    <s v="Coal"/>
    <n v="49152"/>
    <n v="17.27"/>
    <n v="848855.04000000004"/>
    <n v="0.24"/>
    <n v="3.9"/>
    <n v="191692.79999999999"/>
    <x v="0"/>
  </r>
  <r>
    <n v="2016"/>
    <s v="SUB"/>
    <s v="Coal"/>
    <n v="32073"/>
    <n v="17.399999999999999"/>
    <n v="558070.19999999995"/>
    <n v="0.19"/>
    <n v="4.3"/>
    <n v="137913.9"/>
    <x v="0"/>
  </r>
  <r>
    <n v="2016"/>
    <s v="SUB"/>
    <s v="Coal"/>
    <n v="72505"/>
    <n v="17.815999999999999"/>
    <n v="1291749.0799999998"/>
    <n v="0.27"/>
    <n v="5.2"/>
    <n v="377026"/>
    <x v="0"/>
  </r>
  <r>
    <n v="2016"/>
    <s v="SUB"/>
    <s v="Coal"/>
    <n v="7064"/>
    <n v="17.652000000000001"/>
    <n v="124693.728"/>
    <n v="0.3"/>
    <n v="5.6"/>
    <n v="39558.399999999994"/>
    <x v="0"/>
  </r>
  <r>
    <n v="2016"/>
    <s v="BIT"/>
    <s v="Coal"/>
    <n v="8632"/>
    <n v="24.664000000000001"/>
    <n v="212899.64800000002"/>
    <n v="2.48"/>
    <n v="9.8000000000000007"/>
    <n v="84593.600000000006"/>
    <x v="0"/>
  </r>
  <r>
    <n v="2016"/>
    <s v="BIT"/>
    <s v="Coal"/>
    <n v="56468"/>
    <n v="23.01"/>
    <n v="1299328.6800000002"/>
    <n v="3.53"/>
    <n v="8.1"/>
    <n v="457390.8"/>
    <x v="0"/>
  </r>
  <r>
    <n v="2016"/>
    <s v="BIT"/>
    <s v="Coal"/>
    <n v="11210"/>
    <n v="22.814"/>
    <n v="255744.94"/>
    <n v="3.38"/>
    <n v="7.5"/>
    <n v="84075"/>
    <x v="0"/>
  </r>
  <r>
    <n v="2016"/>
    <s v="BIT"/>
    <s v="Coal"/>
    <n v="21100"/>
    <n v="22.414999999999999"/>
    <n v="472956.5"/>
    <n v="3.27"/>
    <n v="11.1"/>
    <n v="234210"/>
    <x v="0"/>
  </r>
  <r>
    <n v="2016"/>
    <s v="BIT"/>
    <s v="Coal"/>
    <n v="30170"/>
    <n v="23.829000000000001"/>
    <n v="718920.93"/>
    <n v="2.82"/>
    <n v="8.9"/>
    <n v="268513"/>
    <x v="0"/>
  </r>
  <r>
    <n v="2016"/>
    <s v="BIT"/>
    <s v="Coal"/>
    <n v="33738"/>
    <n v="22.401"/>
    <n v="755764.93799999997"/>
    <n v="3.22"/>
    <n v="10.9"/>
    <n v="367744.2"/>
    <x v="0"/>
  </r>
  <r>
    <n v="2016"/>
    <s v="BIT"/>
    <s v="Coal"/>
    <n v="20580"/>
    <n v="23.085999999999999"/>
    <n v="475109.87999999995"/>
    <n v="1.33"/>
    <n v="6"/>
    <n v="123480"/>
    <x v="0"/>
  </r>
  <r>
    <n v="2016"/>
    <s v="BIT"/>
    <s v="Coal"/>
    <n v="53897"/>
    <n v="22.123000000000001"/>
    <n v="1192363.331"/>
    <n v="3.01"/>
    <n v="8.6999999999999993"/>
    <n v="468903.89999999997"/>
    <x v="0"/>
  </r>
  <r>
    <n v="2016"/>
    <s v="BIT"/>
    <s v="Coal"/>
    <n v="24435"/>
    <n v="25.19"/>
    <n v="615517.65"/>
    <n v="3.88"/>
    <n v="9.9"/>
    <n v="241906.5"/>
    <x v="0"/>
  </r>
  <r>
    <n v="2016"/>
    <s v="BIT"/>
    <s v="Coal"/>
    <n v="32122"/>
    <n v="22.472999999999999"/>
    <n v="721877.70600000001"/>
    <n v="3.31"/>
    <n v="10.5"/>
    <n v="337281"/>
    <x v="0"/>
  </r>
  <r>
    <n v="2016"/>
    <s v="BIT"/>
    <s v="Coal"/>
    <n v="59034"/>
    <n v="22.545999999999999"/>
    <n v="1330980.564"/>
    <n v="3.38"/>
    <n v="11"/>
    <n v="649374"/>
    <x v="0"/>
  </r>
  <r>
    <n v="2016"/>
    <s v="BIT"/>
    <s v="Coal"/>
    <n v="9684"/>
    <n v="22.433"/>
    <n v="217241.17199999999"/>
    <n v="3.27"/>
    <n v="11"/>
    <n v="106524"/>
    <x v="0"/>
  </r>
  <r>
    <n v="2016"/>
    <s v="BIT"/>
    <s v="Coal"/>
    <n v="59035"/>
    <n v="22.677"/>
    <n v="1338736.6950000001"/>
    <n v="2.57"/>
    <n v="8.3000000000000007"/>
    <n v="489990.50000000006"/>
    <x v="0"/>
  </r>
  <r>
    <n v="2016"/>
    <s v="BIT"/>
    <s v="Coal"/>
    <n v="55666"/>
    <n v="23.731000000000002"/>
    <n v="1321009.8460000001"/>
    <n v="2.67"/>
    <n v="8.1999999999999993"/>
    <n v="456461.19999999995"/>
    <x v="0"/>
  </r>
  <r>
    <n v="2016"/>
    <s v="BIT"/>
    <s v="Coal"/>
    <n v="35120"/>
    <n v="23.411999999999999"/>
    <n v="822229.44"/>
    <n v="2.38"/>
    <n v="8.8000000000000007"/>
    <n v="309056"/>
    <x v="0"/>
  </r>
  <r>
    <n v="2016"/>
    <s v="BIT"/>
    <s v="Coal"/>
    <n v="3174"/>
    <n v="22.84"/>
    <n v="72494.16"/>
    <n v="2.81"/>
    <n v="8.1"/>
    <n v="25709.399999999998"/>
    <x v="0"/>
  </r>
  <r>
    <n v="2016"/>
    <s v="BIT"/>
    <s v="Coal"/>
    <n v="6281"/>
    <n v="19.498000000000001"/>
    <n v="122466.93800000001"/>
    <n v="0.79"/>
    <n v="23"/>
    <n v="144463"/>
    <x v="0"/>
  </r>
  <r>
    <n v="2016"/>
    <s v="BIT"/>
    <s v="Coal"/>
    <n v="6566"/>
    <n v="20.55"/>
    <n v="134931.30000000002"/>
    <n v="1.1000000000000001"/>
    <n v="26.2"/>
    <n v="172029.19999999998"/>
    <x v="0"/>
  </r>
  <r>
    <n v="2016"/>
    <s v="BIT"/>
    <s v="Coal"/>
    <n v="184106"/>
    <n v="24.388999999999999"/>
    <n v="4490161.2340000002"/>
    <n v="3.43"/>
    <n v="9.8000000000000007"/>
    <n v="1804238.8"/>
    <x v="0"/>
  </r>
  <r>
    <n v="2016"/>
    <s v="BIT"/>
    <s v="Coal"/>
    <n v="7892"/>
    <n v="22.338000000000001"/>
    <n v="176291.49600000001"/>
    <n v="3.23"/>
    <n v="10.4"/>
    <n v="82076.800000000003"/>
    <x v="0"/>
  </r>
  <r>
    <n v="2016"/>
    <s v="BIT"/>
    <s v="Coal"/>
    <n v="6543"/>
    <n v="22.358000000000001"/>
    <n v="146288.394"/>
    <n v="3.38"/>
    <n v="10.9"/>
    <n v="71318.7"/>
    <x v="0"/>
  </r>
  <r>
    <n v="2016"/>
    <s v="BIT"/>
    <s v="Coal"/>
    <n v="1587"/>
    <n v="22.678000000000001"/>
    <n v="35989.986000000004"/>
    <n v="3.18"/>
    <n v="9"/>
    <n v="14283"/>
    <x v="0"/>
  </r>
  <r>
    <n v="2016"/>
    <s v="BIT"/>
    <s v="Coal"/>
    <n v="8059"/>
    <n v="23.835000000000001"/>
    <n v="192086.26500000001"/>
    <n v="2.62"/>
    <n v="8.4"/>
    <n v="67695.600000000006"/>
    <x v="0"/>
  </r>
  <r>
    <n v="2016"/>
    <s v="BIT"/>
    <s v="Coal"/>
    <n v="31359"/>
    <n v="23.77"/>
    <n v="745403.42999999993"/>
    <n v="2.66"/>
    <n v="8.6"/>
    <n v="269687.39999999997"/>
    <x v="0"/>
  </r>
  <r>
    <n v="2016"/>
    <s v="BIT"/>
    <s v="Coal"/>
    <n v="18490"/>
    <n v="22.21"/>
    <n v="410662.9"/>
    <n v="2.76"/>
    <n v="9.1"/>
    <n v="168259"/>
    <x v="0"/>
  </r>
  <r>
    <n v="2016"/>
    <s v="BIT"/>
    <s v="Coal"/>
    <n v="15908"/>
    <n v="22.738"/>
    <n v="361716.10399999999"/>
    <n v="3.8"/>
    <n v="8.9"/>
    <n v="141581.20000000001"/>
    <x v="0"/>
  </r>
  <r>
    <n v="2016"/>
    <s v="BIT"/>
    <s v="Coal"/>
    <n v="8726"/>
    <n v="23.564"/>
    <n v="205619.46400000001"/>
    <n v="2.84"/>
    <n v="8.1"/>
    <n v="70680.599999999991"/>
    <x v="0"/>
  </r>
  <r>
    <n v="2016"/>
    <s v="BIT"/>
    <s v="Coal"/>
    <n v="99018"/>
    <n v="23.294"/>
    <n v="2306525.2919999999"/>
    <n v="2.73"/>
    <n v="8.4"/>
    <n v="831751.20000000007"/>
    <x v="0"/>
  </r>
  <r>
    <n v="2016"/>
    <s v="BIT"/>
    <s v="Coal"/>
    <n v="51147"/>
    <n v="23.641999999999999"/>
    <n v="1209217.3740000001"/>
    <n v="2.86"/>
    <n v="8.1999999999999993"/>
    <n v="419405.39999999997"/>
    <x v="0"/>
  </r>
  <r>
    <n v="2016"/>
    <s v="BIT"/>
    <s v="Coal"/>
    <n v="88121"/>
    <n v="23.212"/>
    <n v="2045464.652"/>
    <n v="2.76"/>
    <n v="7"/>
    <n v="616847"/>
    <x v="0"/>
  </r>
  <r>
    <n v="2016"/>
    <s v="BIT"/>
    <s v="Coal"/>
    <n v="111527"/>
    <n v="23.571999999999999"/>
    <n v="2628914.4440000001"/>
    <n v="2.88"/>
    <n v="8"/>
    <n v="892216"/>
    <x v="0"/>
  </r>
  <r>
    <n v="2016"/>
    <s v="SUB"/>
    <s v="Coal"/>
    <n v="158710"/>
    <n v="17.931999999999999"/>
    <n v="2845987.7199999997"/>
    <n v="0.25"/>
    <n v="5"/>
    <n v="793550"/>
    <x v="0"/>
  </r>
  <r>
    <n v="2016"/>
    <s v="SUB"/>
    <s v="Coal"/>
    <n v="174864"/>
    <n v="17.690000000000001"/>
    <n v="3093344.16"/>
    <n v="0.31"/>
    <n v="5.2"/>
    <n v="909292.8"/>
    <x v="0"/>
  </r>
  <r>
    <n v="2016"/>
    <s v="BIT"/>
    <s v="Coal"/>
    <n v="22104"/>
    <n v="24.45"/>
    <n v="540442.79999999993"/>
    <n v="3.24"/>
    <n v="9"/>
    <n v="198936"/>
    <x v="0"/>
  </r>
  <r>
    <n v="2016"/>
    <s v="BIT"/>
    <s v="Coal"/>
    <n v="22480"/>
    <n v="24.21"/>
    <n v="544240.80000000005"/>
    <n v="3.39"/>
    <n v="9.6"/>
    <n v="215808"/>
    <x v="0"/>
  </r>
  <r>
    <n v="2016"/>
    <s v="BIT"/>
    <s v="Coal"/>
    <n v="8008"/>
    <n v="24.29"/>
    <n v="194514.32"/>
    <n v="3.43"/>
    <n v="9.6999999999999993"/>
    <n v="77677.599999999991"/>
    <x v="0"/>
  </r>
  <r>
    <n v="2016"/>
    <s v="BIT"/>
    <s v="Coal"/>
    <n v="4021"/>
    <n v="23.49"/>
    <n v="94453.29"/>
    <n v="1.39"/>
    <n v="11.9"/>
    <n v="47849.9"/>
    <x v="0"/>
  </r>
  <r>
    <n v="2016"/>
    <s v="SUB"/>
    <s v="Coal"/>
    <n v="45486"/>
    <n v="17.89"/>
    <n v="813744.54"/>
    <n v="0.24"/>
    <n v="4.9000000000000004"/>
    <n v="222881.40000000002"/>
    <x v="0"/>
  </r>
  <r>
    <n v="2016"/>
    <s v="SUB"/>
    <s v="Coal"/>
    <n v="30464"/>
    <n v="16.89"/>
    <n v="514536.96000000002"/>
    <n v="0.28000000000000003"/>
    <n v="6"/>
    <n v="182784"/>
    <x v="0"/>
  </r>
  <r>
    <n v="2016"/>
    <s v="SUB"/>
    <s v="Coal"/>
    <n v="30307"/>
    <n v="16.829999999999998"/>
    <n v="510066.80999999994"/>
    <n v="0.3"/>
    <n v="6"/>
    <n v="181842"/>
    <x v="0"/>
  </r>
  <r>
    <n v="2016"/>
    <s v="BIT"/>
    <s v="Coal"/>
    <n v="11616"/>
    <n v="24.533999999999999"/>
    <n v="284986.94399999996"/>
    <n v="0.92"/>
    <n v="9.3000000000000007"/>
    <n v="108028.8"/>
    <x v="0"/>
  </r>
  <r>
    <n v="2016"/>
    <s v="BIT"/>
    <s v="Coal"/>
    <n v="23379"/>
    <n v="24.260999999999999"/>
    <n v="567197.91899999999"/>
    <n v="0.81"/>
    <n v="9.9"/>
    <n v="231452.1"/>
    <x v="0"/>
  </r>
  <r>
    <n v="2016"/>
    <s v="BIT"/>
    <s v="Coal"/>
    <n v="13094"/>
    <n v="26.35"/>
    <n v="345026.9"/>
    <n v="2.17"/>
    <n v="7.4"/>
    <n v="96895.6"/>
    <x v="0"/>
  </r>
  <r>
    <n v="2016"/>
    <s v="BIT"/>
    <s v="Coal"/>
    <n v="26984"/>
    <n v="25.83"/>
    <n v="696996.72"/>
    <n v="2.0699999999999998"/>
    <n v="7.5"/>
    <n v="202380"/>
    <x v="0"/>
  </r>
  <r>
    <n v="2016"/>
    <s v="BIT"/>
    <s v="Coal"/>
    <n v="28180"/>
    <n v="26.11"/>
    <n v="735779.79999999993"/>
    <n v="2.1"/>
    <n v="8.1"/>
    <n v="228258"/>
    <x v="0"/>
  </r>
  <r>
    <n v="2016"/>
    <s v="BIT"/>
    <s v="Coal"/>
    <n v="17951"/>
    <n v="25.32"/>
    <n v="454519.32"/>
    <n v="2.2200000000000002"/>
    <n v="7.6"/>
    <n v="136427.6"/>
    <x v="0"/>
  </r>
  <r>
    <n v="2016"/>
    <s v="BIT"/>
    <s v="Coal"/>
    <n v="56653"/>
    <n v="26"/>
    <n v="1472978"/>
    <n v="2.27"/>
    <n v="7.6"/>
    <n v="430562.8"/>
    <x v="0"/>
  </r>
  <r>
    <n v="2016"/>
    <s v="SUB"/>
    <s v="Coal"/>
    <n v="79754"/>
    <n v="17.623999999999999"/>
    <n v="1405584.4959999998"/>
    <n v="0.23"/>
    <n v="5.7"/>
    <n v="454597.8"/>
    <x v="0"/>
  </r>
  <r>
    <n v="2016"/>
    <s v="SUB"/>
    <s v="Coal"/>
    <n v="15807"/>
    <n v="17.803999999999998"/>
    <n v="281427.82799999998"/>
    <n v="0.28000000000000003"/>
    <n v="4.5999999999999996"/>
    <n v="72712.2"/>
    <x v="0"/>
  </r>
  <r>
    <n v="2016"/>
    <s v="SUB"/>
    <s v="Coal"/>
    <n v="15846"/>
    <n v="17.59"/>
    <n v="278731.14"/>
    <n v="0.21"/>
    <n v="4.2"/>
    <n v="66553.2"/>
    <x v="0"/>
  </r>
  <r>
    <n v="2016"/>
    <s v="SUB"/>
    <s v="Coal"/>
    <n v="15931"/>
    <n v="17.495999999999999"/>
    <n v="278728.77599999995"/>
    <n v="0.22"/>
    <n v="6.4"/>
    <n v="101958.40000000001"/>
    <x v="0"/>
  </r>
  <r>
    <n v="2016"/>
    <s v="SUB"/>
    <s v="Coal"/>
    <n v="15851"/>
    <n v="17.885999999999999"/>
    <n v="283510.98599999998"/>
    <n v="0.32"/>
    <n v="4.8"/>
    <n v="76084.800000000003"/>
    <x v="0"/>
  </r>
  <r>
    <n v="2016"/>
    <s v="SUB"/>
    <s v="Coal"/>
    <n v="79354"/>
    <n v="17.579999999999998"/>
    <n v="1395043.3199999998"/>
    <n v="0.2"/>
    <n v="4.3"/>
    <n v="341222.2"/>
    <x v="0"/>
  </r>
  <r>
    <n v="2016"/>
    <s v="SUB"/>
    <s v="Coal"/>
    <n v="47681"/>
    <n v="17.888999999999999"/>
    <n v="852965.40899999999"/>
    <n v="0.24"/>
    <n v="5"/>
    <n v="238405"/>
    <x v="0"/>
  </r>
  <r>
    <n v="2016"/>
    <s v="SUB"/>
    <s v="Coal"/>
    <n v="47597"/>
    <n v="17.684999999999999"/>
    <n v="841752.94499999995"/>
    <n v="0.28999999999999998"/>
    <n v="5.3"/>
    <n v="252264.1"/>
    <x v="0"/>
  </r>
  <r>
    <n v="2016"/>
    <s v="SUB"/>
    <s v="Coal"/>
    <n v="31794"/>
    <n v="17.844999999999999"/>
    <n v="567363.92999999993"/>
    <n v="0.19"/>
    <n v="5"/>
    <n v="158970"/>
    <x v="0"/>
  </r>
  <r>
    <n v="2016"/>
    <s v="SUB"/>
    <s v="Coal"/>
    <n v="31777"/>
    <n v="17.863"/>
    <n v="567632.55099999998"/>
    <n v="0.22"/>
    <n v="5"/>
    <n v="158885"/>
    <x v="0"/>
  </r>
  <r>
    <n v="2016"/>
    <s v="SUB"/>
    <s v="Coal"/>
    <n v="31728"/>
    <n v="17.814"/>
    <n v="565202.59199999995"/>
    <n v="0.33"/>
    <n v="5.0999999999999996"/>
    <n v="161812.79999999999"/>
    <x v="0"/>
  </r>
  <r>
    <n v="2016"/>
    <s v="SUB"/>
    <s v="Coal"/>
    <n v="15960"/>
    <n v="17.547999999999998"/>
    <n v="280066.07999999996"/>
    <n v="0.26"/>
    <n v="5.8"/>
    <n v="92568"/>
    <x v="0"/>
  </r>
  <r>
    <n v="2016"/>
    <s v="SUB"/>
    <s v="Coal"/>
    <n v="15859"/>
    <n v="17.565999999999999"/>
    <n v="278579.19399999996"/>
    <n v="0.3"/>
    <n v="5.5"/>
    <n v="87224.5"/>
    <x v="0"/>
  </r>
  <r>
    <n v="2016"/>
    <s v="BIT"/>
    <s v="Coal"/>
    <n v="15426"/>
    <n v="25.9"/>
    <n v="399533.39999999997"/>
    <n v="2.2599999999999998"/>
    <n v="7.5"/>
    <n v="115695"/>
    <x v="0"/>
  </r>
  <r>
    <n v="2016"/>
    <s v="BIT"/>
    <s v="Coal"/>
    <n v="20284"/>
    <n v="26.134"/>
    <n v="530102.05599999998"/>
    <n v="1.64"/>
    <n v="8.1999999999999993"/>
    <n v="166328.79999999999"/>
    <x v="0"/>
  </r>
  <r>
    <n v="2016"/>
    <s v="SUB"/>
    <s v="Coal"/>
    <n v="14899"/>
    <n v="17.48"/>
    <n v="260434.52000000002"/>
    <n v="0.19"/>
    <n v="4.7"/>
    <n v="70025.3"/>
    <x v="0"/>
  </r>
  <r>
    <n v="2016"/>
    <s v="SUB"/>
    <s v="Coal"/>
    <n v="15815"/>
    <n v="17.5"/>
    <n v="276762.5"/>
    <n v="0.27"/>
    <n v="6"/>
    <n v="94890"/>
    <x v="0"/>
  </r>
  <r>
    <n v="2016"/>
    <s v="SUB"/>
    <s v="Coal"/>
    <n v="30636"/>
    <n v="17.899999999999999"/>
    <n v="548384.39999999991"/>
    <n v="0.3"/>
    <n v="5.2"/>
    <n v="159307.20000000001"/>
    <x v="0"/>
  </r>
  <r>
    <n v="2016"/>
    <s v="SUB"/>
    <s v="Coal"/>
    <n v="31482"/>
    <n v="17.899999999999999"/>
    <n v="563527.79999999993"/>
    <n v="0.21"/>
    <n v="4.8"/>
    <n v="151113.60000000001"/>
    <x v="0"/>
  </r>
  <r>
    <n v="2016"/>
    <s v="SUB"/>
    <s v="Coal"/>
    <n v="48356"/>
    <n v="18"/>
    <n v="870408"/>
    <n v="0.21"/>
    <n v="4.8"/>
    <n v="232108.79999999999"/>
    <x v="0"/>
  </r>
  <r>
    <n v="2016"/>
    <s v="SUB"/>
    <s v="Coal"/>
    <n v="79152"/>
    <n v="17.635999999999999"/>
    <n v="1395924.672"/>
    <n v="0.22"/>
    <n v="5.7"/>
    <n v="451166.4"/>
    <x v="0"/>
  </r>
  <r>
    <n v="2016"/>
    <s v="SUB"/>
    <s v="Coal"/>
    <n v="89765"/>
    <n v="17.724"/>
    <n v="1590994.86"/>
    <n v="0.25"/>
    <n v="5.5"/>
    <n v="493707.5"/>
    <x v="0"/>
  </r>
  <r>
    <n v="2016"/>
    <s v="SUB"/>
    <s v="Coal"/>
    <n v="92108"/>
    <n v="17.795000000000002"/>
    <n v="1639061.86"/>
    <n v="0.25"/>
    <n v="5.0999999999999996"/>
    <n v="469750.8"/>
    <x v="0"/>
  </r>
  <r>
    <n v="2016"/>
    <s v="SUB"/>
    <s v="Coal"/>
    <n v="91999"/>
    <n v="17.529"/>
    <n v="1612650.4709999999"/>
    <n v="0.2"/>
    <n v="4.5"/>
    <n v="413995.5"/>
    <x v="0"/>
  </r>
  <r>
    <n v="2016"/>
    <s v="BIT"/>
    <s v="Coal"/>
    <n v="21388"/>
    <n v="25.837"/>
    <n v="552601.75600000005"/>
    <n v="2.59"/>
    <n v="8"/>
    <n v="171104"/>
    <x v="0"/>
  </r>
  <r>
    <n v="2016"/>
    <s v="SUB"/>
    <s v="Coal"/>
    <n v="68790"/>
    <n v="17.815999999999999"/>
    <n v="1225562.6399999999"/>
    <n v="0.33"/>
    <n v="5.3"/>
    <n v="364587"/>
    <x v="0"/>
  </r>
  <r>
    <n v="2016"/>
    <s v="BIT"/>
    <s v="Coal"/>
    <n v="41368"/>
    <n v="26.059000000000001"/>
    <n v="1078008.7120000001"/>
    <n v="2.5099999999999998"/>
    <n v="7.5"/>
    <n v="310260"/>
    <x v="0"/>
  </r>
  <r>
    <n v="2016"/>
    <s v="BIT"/>
    <s v="Coal"/>
    <n v="5595"/>
    <n v="26.231999999999999"/>
    <n v="146768.04"/>
    <n v="2.54"/>
    <n v="7.5"/>
    <n v="41962.5"/>
    <x v="0"/>
  </r>
  <r>
    <n v="2016"/>
    <s v="SUB"/>
    <s v="Coal"/>
    <n v="73961"/>
    <n v="17.670000000000002"/>
    <n v="1306890.8700000001"/>
    <n v="0.23"/>
    <n v="5.6"/>
    <n v="414181.6"/>
    <x v="0"/>
  </r>
  <r>
    <n v="2016"/>
    <s v="SUB"/>
    <s v="Coal"/>
    <n v="60513"/>
    <n v="18.79"/>
    <n v="1137039.27"/>
    <n v="0.32"/>
    <n v="4.2"/>
    <n v="254154.6"/>
    <x v="0"/>
  </r>
  <r>
    <n v="2016"/>
    <s v="SUB"/>
    <s v="Coal"/>
    <n v="19752"/>
    <n v="17.98"/>
    <n v="355140.96"/>
    <n v="0.25"/>
    <n v="4.9000000000000004"/>
    <n v="96784.8"/>
    <x v="0"/>
  </r>
  <r>
    <n v="2016"/>
    <s v="SUB"/>
    <s v="Coal"/>
    <n v="14703"/>
    <n v="18.8"/>
    <n v="276416.40000000002"/>
    <n v="0.46"/>
    <n v="5.4"/>
    <n v="79396.200000000012"/>
    <x v="0"/>
  </r>
  <r>
    <n v="2016"/>
    <s v="SUB"/>
    <s v="Coal"/>
    <n v="179445"/>
    <n v="17.899999999999999"/>
    <n v="3212065.4999999995"/>
    <n v="0.28000000000000003"/>
    <n v="5.0999999999999996"/>
    <n v="915169.49999999988"/>
    <x v="0"/>
  </r>
  <r>
    <n v="2016"/>
    <s v="SUB"/>
    <s v="Coal"/>
    <n v="58824"/>
    <n v="18.77"/>
    <n v="1104126.48"/>
    <n v="0.32"/>
    <n v="4"/>
    <n v="235296"/>
    <x v="0"/>
  </r>
  <r>
    <n v="2016"/>
    <s v="SUB"/>
    <s v="Coal"/>
    <n v="45080"/>
    <n v="17.59"/>
    <n v="792957.2"/>
    <n v="0.24"/>
    <n v="5.8"/>
    <n v="261464"/>
    <x v="0"/>
  </r>
  <r>
    <n v="2016"/>
    <s v="SUB"/>
    <s v="Coal"/>
    <n v="14937"/>
    <n v="17.45"/>
    <n v="260650.65"/>
    <n v="0.2"/>
    <n v="4.5"/>
    <n v="67216.5"/>
    <x v="0"/>
  </r>
  <r>
    <n v="2016"/>
    <s v="SUB"/>
    <s v="Coal"/>
    <n v="26247"/>
    <n v="17.55"/>
    <n v="460634.85000000003"/>
    <n v="0.2"/>
    <n v="4.5"/>
    <n v="118111.5"/>
    <x v="0"/>
  </r>
  <r>
    <n v="2016"/>
    <s v="SUB"/>
    <s v="Coal"/>
    <n v="13204"/>
    <n v="18.010000000000002"/>
    <n v="237804.04"/>
    <n v="0.26"/>
    <n v="5.0999999999999996"/>
    <n v="67340.399999999994"/>
    <x v="0"/>
  </r>
  <r>
    <n v="2016"/>
    <s v="SUB"/>
    <s v="Coal"/>
    <n v="13131"/>
    <n v="18.010000000000002"/>
    <n v="236489.31000000003"/>
    <n v="0.21"/>
    <n v="5.0999999999999996"/>
    <n v="66968.099999999991"/>
    <x v="0"/>
  </r>
  <r>
    <n v="2016"/>
    <s v="SUB"/>
    <s v="Coal"/>
    <n v="15319"/>
    <n v="17.829999999999998"/>
    <n v="273137.76999999996"/>
    <n v="0.24"/>
    <n v="4.9000000000000004"/>
    <n v="75063.100000000006"/>
    <x v="0"/>
  </r>
  <r>
    <n v="2016"/>
    <s v="SUB"/>
    <s v="Coal"/>
    <n v="30451"/>
    <n v="17.38"/>
    <n v="529238.38"/>
    <n v="0.2"/>
    <n v="4.5999999999999996"/>
    <n v="140074.59999999998"/>
    <x v="0"/>
  </r>
  <r>
    <n v="2016"/>
    <s v="SUB"/>
    <s v="Coal"/>
    <n v="15312"/>
    <n v="17.66"/>
    <n v="270409.92"/>
    <n v="0.28999999999999998"/>
    <n v="5.7"/>
    <n v="87278.400000000009"/>
    <x v="0"/>
  </r>
  <r>
    <n v="2016"/>
    <s v="SUB"/>
    <s v="Coal"/>
    <n v="16247"/>
    <n v="18.16"/>
    <n v="295045.52"/>
    <n v="0.22"/>
    <n v="4.3"/>
    <n v="69862.099999999991"/>
    <x v="0"/>
  </r>
  <r>
    <n v="2016"/>
    <s v="SUB"/>
    <s v="Coal"/>
    <n v="16394"/>
    <n v="17.53"/>
    <n v="287386.82"/>
    <n v="0.19"/>
    <n v="4.5"/>
    <n v="73773"/>
    <x v="0"/>
  </r>
  <r>
    <n v="2016"/>
    <s v="SUB"/>
    <s v="Coal"/>
    <n v="16404"/>
    <n v="17.61"/>
    <n v="288874.44"/>
    <n v="0.2"/>
    <n v="4.4000000000000004"/>
    <n v="72177.600000000006"/>
    <x v="0"/>
  </r>
  <r>
    <n v="2016"/>
    <s v="SUB"/>
    <s v="Coal"/>
    <n v="49153"/>
    <n v="17.91"/>
    <n v="880330.23"/>
    <n v="0.28000000000000003"/>
    <n v="5.6"/>
    <n v="275256.8"/>
    <x v="0"/>
  </r>
  <r>
    <n v="2016"/>
    <s v="SUB"/>
    <s v="Coal"/>
    <n v="13012"/>
    <n v="17.760000000000002"/>
    <n v="231093.12000000002"/>
    <n v="0.28000000000000003"/>
    <n v="6"/>
    <n v="78072"/>
    <x v="0"/>
  </r>
  <r>
    <n v="2016"/>
    <s v="SUB"/>
    <s v="Coal"/>
    <n v="430514"/>
    <n v="17.579999999999998"/>
    <n v="7568436.1199999992"/>
    <n v="0.2"/>
    <n v="4.4000000000000004"/>
    <n v="1894261.6"/>
    <x v="0"/>
  </r>
  <r>
    <n v="2016"/>
    <s v="SUB"/>
    <s v="Coal"/>
    <n v="31900"/>
    <n v="17.739999999999998"/>
    <n v="565906"/>
    <n v="0.2"/>
    <n v="4.5"/>
    <n v="143550"/>
    <x v="0"/>
  </r>
  <r>
    <n v="2016"/>
    <s v="SUB"/>
    <s v="Coal"/>
    <n v="31512"/>
    <n v="16.95"/>
    <n v="534128.4"/>
    <n v="0.27"/>
    <n v="4.8"/>
    <n v="151257.60000000001"/>
    <x v="0"/>
  </r>
  <r>
    <n v="2016"/>
    <s v="SUB"/>
    <s v="Coal"/>
    <n v="47574"/>
    <n v="16.920000000000002"/>
    <n v="804952.08000000007"/>
    <n v="0.27"/>
    <n v="4.8"/>
    <n v="228355.19999999998"/>
    <x v="0"/>
  </r>
  <r>
    <n v="2016"/>
    <s v="SUB"/>
    <s v="Coal"/>
    <n v="16117"/>
    <n v="17.54"/>
    <n v="282692.18"/>
    <n v="0.2"/>
    <n v="4.2"/>
    <n v="67691.400000000009"/>
    <x v="0"/>
  </r>
  <r>
    <n v="2016"/>
    <s v="SUB"/>
    <s v="Coal"/>
    <n v="16005"/>
    <n v="17.77"/>
    <n v="284408.84999999998"/>
    <n v="0.21"/>
    <n v="4.4000000000000004"/>
    <n v="70422"/>
    <x v="0"/>
  </r>
  <r>
    <n v="2016"/>
    <s v="BIT"/>
    <s v="Coal"/>
    <n v="33838"/>
    <n v="22.19"/>
    <n v="750865.22000000009"/>
    <n v="3.3"/>
    <n v="10"/>
    <n v="338380"/>
    <x v="0"/>
  </r>
  <r>
    <n v="2016"/>
    <s v="SUB"/>
    <s v="Coal"/>
    <n v="127158"/>
    <n v="17.61"/>
    <n v="2239252.38"/>
    <n v="0.2"/>
    <n v="4.3"/>
    <n v="546779.4"/>
    <x v="0"/>
  </r>
  <r>
    <n v="2016"/>
    <s v="SUB"/>
    <s v="Coal"/>
    <n v="111088"/>
    <n v="17.62"/>
    <n v="1957370.56"/>
    <n v="0.2"/>
    <n v="4.3"/>
    <n v="477678.39999999997"/>
    <x v="0"/>
  </r>
  <r>
    <n v="2016"/>
    <s v="SUB"/>
    <s v="Coal"/>
    <n v="295708"/>
    <n v="17.594000000000001"/>
    <n v="5202686.5520000001"/>
    <n v="0.19"/>
    <n v="4.3"/>
    <n v="1271544.3999999999"/>
    <x v="0"/>
  </r>
  <r>
    <n v="2016"/>
    <s v="SUB"/>
    <s v="Coal"/>
    <n v="364390"/>
    <n v="17.576000000000001"/>
    <n v="6404518.6400000006"/>
    <n v="0.2"/>
    <n v="4.4000000000000004"/>
    <n v="1603316.0000000002"/>
    <x v="0"/>
  </r>
  <r>
    <n v="2016"/>
    <s v="SUB"/>
    <s v="Coal"/>
    <n v="28168"/>
    <n v="17.940000000000001"/>
    <n v="505333.92000000004"/>
    <n v="0.24"/>
    <n v="5.3"/>
    <n v="149290.4"/>
    <x v="0"/>
  </r>
  <r>
    <n v="2016"/>
    <s v="SUB"/>
    <s v="Coal"/>
    <n v="15848"/>
    <n v="16.68"/>
    <n v="264344.64"/>
    <n v="0.37"/>
    <n v="5.9"/>
    <n v="93503.200000000012"/>
    <x v="0"/>
  </r>
  <r>
    <n v="2016"/>
    <s v="SUB"/>
    <s v="Coal"/>
    <n v="79128"/>
    <n v="16.850000000000001"/>
    <n v="1333306.8"/>
    <n v="0.37"/>
    <n v="5.9"/>
    <n v="466855.2"/>
    <x v="0"/>
  </r>
  <r>
    <n v="2016"/>
    <s v="BIT"/>
    <s v="Coal"/>
    <n v="3546"/>
    <n v="23.9"/>
    <n v="84749.4"/>
    <n v="0.56999999999999995"/>
    <n v="7.1"/>
    <n v="25176.6"/>
    <x v="0"/>
  </r>
  <r>
    <n v="2016"/>
    <s v="BIT"/>
    <s v="Coal"/>
    <n v="9066"/>
    <n v="25.9"/>
    <n v="234809.4"/>
    <n v="2.37"/>
    <n v="7.9"/>
    <n v="71621.400000000009"/>
    <x v="0"/>
  </r>
  <r>
    <n v="2016"/>
    <s v="BIT"/>
    <s v="Coal"/>
    <n v="9693"/>
    <n v="25.7"/>
    <n v="249110.1"/>
    <n v="3.03"/>
    <n v="8.5"/>
    <n v="82390.5"/>
    <x v="0"/>
  </r>
  <r>
    <n v="2016"/>
    <s v="SUB"/>
    <s v="Coal"/>
    <n v="170203"/>
    <n v="17.524999999999999"/>
    <n v="2982807.5749999997"/>
    <n v="0.8"/>
    <n v="23"/>
    <n v="3914669"/>
    <x v="0"/>
  </r>
  <r>
    <n v="2016"/>
    <s v="BIT"/>
    <s v="Coal"/>
    <n v="491230"/>
    <n v="18.64"/>
    <n v="9156527.2000000011"/>
    <n v="0.78"/>
    <n v="24.8"/>
    <n v="12182504"/>
    <x v="0"/>
  </r>
  <r>
    <n v="2016"/>
    <s v="BIT"/>
    <s v="Coal"/>
    <n v="11693"/>
    <n v="25.806000000000001"/>
    <n v="301749.55800000002"/>
    <n v="2.37"/>
    <n v="8"/>
    <n v="93544"/>
    <x v="0"/>
  </r>
  <r>
    <n v="2016"/>
    <s v="BIT"/>
    <s v="Coal"/>
    <n v="11472"/>
    <n v="25.928000000000001"/>
    <n v="297446.016"/>
    <n v="1.96"/>
    <n v="7.2"/>
    <n v="82598.400000000009"/>
    <x v="0"/>
  </r>
  <r>
    <n v="2016"/>
    <s v="BIT"/>
    <s v="Coal"/>
    <n v="23508"/>
    <n v="25.815999999999999"/>
    <n v="606882.52799999993"/>
    <n v="2.25"/>
    <n v="7.5"/>
    <n v="176310"/>
    <x v="0"/>
  </r>
  <r>
    <n v="2016"/>
    <s v="BIT"/>
    <s v="Coal"/>
    <n v="51427"/>
    <n v="25.021999999999998"/>
    <n v="1286806.3939999999"/>
    <n v="1.51"/>
    <n v="8"/>
    <n v="411416"/>
    <x v="0"/>
  </r>
  <r>
    <n v="2016"/>
    <s v="BIT"/>
    <s v="Coal"/>
    <n v="46429"/>
    <n v="23.835999999999999"/>
    <n v="1106681.6439999999"/>
    <n v="0.77"/>
    <n v="13.8"/>
    <n v="640720.20000000007"/>
    <x v="0"/>
  </r>
  <r>
    <n v="2016"/>
    <s v="BIT"/>
    <s v="Coal"/>
    <n v="35181"/>
    <n v="25.808"/>
    <n v="907951.24800000002"/>
    <n v="2.25"/>
    <n v="7.5"/>
    <n v="263857.5"/>
    <x v="0"/>
  </r>
  <r>
    <n v="2016"/>
    <s v="BIT"/>
    <s v="Coal"/>
    <n v="11746"/>
    <n v="25.89"/>
    <n v="304103.94"/>
    <n v="2.5"/>
    <n v="7.6"/>
    <n v="89269.599999999991"/>
    <x v="0"/>
  </r>
  <r>
    <n v="2016"/>
    <s v="BIT"/>
    <s v="Coal"/>
    <n v="10469"/>
    <n v="24.36"/>
    <n v="255024.84"/>
    <n v="0.76"/>
    <n v="12.3"/>
    <n v="128768.70000000001"/>
    <x v="0"/>
  </r>
  <r>
    <n v="2016"/>
    <s v="BIT"/>
    <s v="Coal"/>
    <n v="11842"/>
    <n v="22.475999999999999"/>
    <n v="266160.79200000002"/>
    <n v="2.73"/>
    <n v="7.8"/>
    <n v="92367.599999999991"/>
    <x v="0"/>
  </r>
  <r>
    <n v="2016"/>
    <s v="BIT"/>
    <s v="Coal"/>
    <n v="10764"/>
    <n v="25.815999999999999"/>
    <n v="277883.424"/>
    <n v="0.64"/>
    <n v="10.3"/>
    <n v="110869.20000000001"/>
    <x v="0"/>
  </r>
  <r>
    <n v="2016"/>
    <s v="BIT"/>
    <s v="Coal"/>
    <n v="11393"/>
    <n v="24.425999999999998"/>
    <n v="278285.41800000001"/>
    <n v="0.94"/>
    <n v="12"/>
    <n v="136716"/>
    <x v="0"/>
  </r>
  <r>
    <n v="2016"/>
    <s v="BIT"/>
    <s v="Coal"/>
    <n v="47770"/>
    <n v="25.994"/>
    <n v="1241733.3799999999"/>
    <n v="2.4300000000000002"/>
    <n v="8"/>
    <n v="382160"/>
    <x v="0"/>
  </r>
  <r>
    <n v="2016"/>
    <s v="BIT"/>
    <s v="Coal"/>
    <n v="33176"/>
    <n v="24.372"/>
    <n v="808565.47199999995"/>
    <n v="0.7"/>
    <n v="11.7"/>
    <n v="388159.19999999995"/>
    <x v="0"/>
  </r>
  <r>
    <n v="2016"/>
    <s v="BIT"/>
    <s v="Coal"/>
    <n v="69017"/>
    <n v="24.228000000000002"/>
    <n v="1672143.8760000002"/>
    <n v="0.78"/>
    <n v="12.2"/>
    <n v="842007.39999999991"/>
    <x v="0"/>
  </r>
  <r>
    <n v="2016"/>
    <s v="BIT"/>
    <s v="Coal"/>
    <n v="35784"/>
    <n v="25.846"/>
    <n v="924873.26399999997"/>
    <n v="2.41"/>
    <n v="7.7"/>
    <n v="275536.8"/>
    <x v="0"/>
  </r>
  <r>
    <n v="2016"/>
    <s v="BIT"/>
    <s v="Coal"/>
    <n v="59228"/>
    <n v="25.83"/>
    <n v="1529859.24"/>
    <n v="2.35"/>
    <n v="7.6"/>
    <n v="450132.8"/>
    <x v="0"/>
  </r>
  <r>
    <n v="2016"/>
    <s v="BIT"/>
    <s v="Coal"/>
    <n v="24361"/>
    <n v="24.327999999999999"/>
    <n v="592654.40799999994"/>
    <n v="1.92"/>
    <n v="10.8"/>
    <n v="263098.8"/>
    <x v="0"/>
  </r>
  <r>
    <n v="2016"/>
    <s v="LIG"/>
    <s v="Coal"/>
    <n v="256935"/>
    <n v="13.34"/>
    <n v="3427512.9"/>
    <n v="1.1100000000000001"/>
    <n v="9.5"/>
    <n v="2440882.5"/>
    <x v="1"/>
  </r>
  <r>
    <n v="2016"/>
    <s v="SUB"/>
    <s v="Coal"/>
    <n v="10582"/>
    <n v="15.96"/>
    <n v="168888.72"/>
    <n v="0.37"/>
    <n v="5.0999999999999996"/>
    <n v="53968.2"/>
    <x v="0"/>
  </r>
  <r>
    <n v="2016"/>
    <s v="LIG"/>
    <s v="Coal"/>
    <n v="248362"/>
    <n v="13.385999999999999"/>
    <n v="3324573.7319999998"/>
    <n v="0.77"/>
    <n v="7.7"/>
    <n v="1912387.4000000001"/>
    <x v="1"/>
  </r>
  <r>
    <n v="2016"/>
    <s v="LIG"/>
    <s v="Coal"/>
    <n v="136619"/>
    <n v="13.162000000000001"/>
    <n v="1798179.2780000002"/>
    <n v="1.23"/>
    <n v="8.4"/>
    <n v="1147599.6000000001"/>
    <x v="1"/>
  </r>
  <r>
    <n v="2016"/>
    <s v="BIT"/>
    <s v="Coal"/>
    <n v="11075"/>
    <n v="23.67"/>
    <n v="262145.25"/>
    <n v="2.97"/>
    <n v="12.09"/>
    <n v="133896.75"/>
    <x v="0"/>
  </r>
  <r>
    <n v="2016"/>
    <s v="BIT"/>
    <s v="Coal"/>
    <n v="17672"/>
    <n v="24.667999999999999"/>
    <n v="435932.89600000001"/>
    <n v="4.45"/>
    <n v="9.2200000000000006"/>
    <n v="162935.84000000003"/>
    <x v="0"/>
  </r>
  <r>
    <n v="2016"/>
    <s v="BIT"/>
    <s v="Coal"/>
    <n v="7390"/>
    <n v="24.033999999999999"/>
    <n v="177611.25999999998"/>
    <n v="3.56"/>
    <n v="11.96"/>
    <n v="88384.400000000009"/>
    <x v="0"/>
  </r>
  <r>
    <n v="2016"/>
    <s v="BIT"/>
    <s v="Coal"/>
    <n v="6623"/>
    <n v="23.975999999999999"/>
    <n v="158793.04799999998"/>
    <n v="3.31"/>
    <n v="11.88"/>
    <n v="78681.240000000005"/>
    <x v="0"/>
  </r>
  <r>
    <n v="2016"/>
    <s v="BIT"/>
    <s v="Coal"/>
    <n v="24067"/>
    <n v="24.856000000000002"/>
    <n v="598209.35200000007"/>
    <n v="4.3899999999999997"/>
    <n v="9.42"/>
    <n v="226711.13999999998"/>
    <x v="0"/>
  </r>
  <r>
    <n v="2016"/>
    <s v="BIT"/>
    <s v="Coal"/>
    <n v="9919"/>
    <n v="25.111999999999998"/>
    <n v="249085.92799999999"/>
    <n v="2.64"/>
    <n v="9.2100000000000009"/>
    <n v="91353.99"/>
    <x v="0"/>
  </r>
  <r>
    <n v="2016"/>
    <s v="BIT"/>
    <s v="Coal"/>
    <n v="9919"/>
    <n v="25.111999999999998"/>
    <n v="249085.92799999999"/>
    <n v="2.64"/>
    <n v="9.2100000000000009"/>
    <n v="91353.99"/>
    <x v="0"/>
  </r>
  <r>
    <n v="2016"/>
    <s v="BIT"/>
    <s v="Coal"/>
    <n v="28373"/>
    <n v="25.198"/>
    <n v="714942.85400000005"/>
    <n v="2.7"/>
    <n v="8.9600000000000009"/>
    <n v="254222.08000000002"/>
    <x v="0"/>
  </r>
  <r>
    <n v="2016"/>
    <s v="BIT"/>
    <s v="Coal"/>
    <n v="28373"/>
    <n v="25.198"/>
    <n v="714942.85400000005"/>
    <n v="2.7"/>
    <n v="8.9600000000000009"/>
    <n v="254222.08000000002"/>
    <x v="0"/>
  </r>
  <r>
    <n v="2016"/>
    <s v="BIT"/>
    <s v="Coal"/>
    <n v="89691"/>
    <n v="26.158000000000001"/>
    <n v="2346137.1780000003"/>
    <n v="2.99"/>
    <n v="7.71"/>
    <n v="691517.61"/>
    <x v="0"/>
  </r>
  <r>
    <n v="2016"/>
    <s v="BIT"/>
    <s v="Coal"/>
    <n v="5158"/>
    <n v="24.952000000000002"/>
    <n v="128702.41600000001"/>
    <n v="2.54"/>
    <n v="9.39"/>
    <n v="48433.62"/>
    <x v="0"/>
  </r>
  <r>
    <n v="2016"/>
    <s v="BIT"/>
    <s v="Coal"/>
    <n v="24412"/>
    <n v="24.652000000000001"/>
    <n v="601804.62400000007"/>
    <n v="4.47"/>
    <n v="9.14"/>
    <n v="223125.68000000002"/>
    <x v="0"/>
  </r>
  <r>
    <n v="2016"/>
    <s v="BIT"/>
    <s v="Coal"/>
    <n v="844"/>
    <n v="24.893999999999998"/>
    <n v="21010.536"/>
    <n v="3.06"/>
    <n v="10.32"/>
    <n v="8710.08"/>
    <x v="0"/>
  </r>
  <r>
    <n v="2016"/>
    <s v="BIT"/>
    <s v="Coal"/>
    <n v="844"/>
    <n v="24.893999999999998"/>
    <n v="21010.536"/>
    <n v="3.06"/>
    <n v="10.3"/>
    <n v="8693.2000000000007"/>
    <x v="0"/>
  </r>
  <r>
    <n v="2016"/>
    <s v="BIT"/>
    <s v="Coal"/>
    <n v="70438"/>
    <n v="22.175999999999998"/>
    <n v="1562033.088"/>
    <n v="3.09"/>
    <n v="9"/>
    <n v="633942"/>
    <x v="0"/>
  </r>
  <r>
    <n v="2016"/>
    <s v="BIT"/>
    <s v="Coal"/>
    <n v="56346"/>
    <n v="25.141999999999999"/>
    <n v="1416651.132"/>
    <n v="4.12"/>
    <n v="9.8000000000000007"/>
    <n v="552190.80000000005"/>
    <x v="0"/>
  </r>
  <r>
    <n v="2016"/>
    <s v="BIT"/>
    <s v="Coal"/>
    <n v="32493"/>
    <n v="25.172000000000001"/>
    <n v="817913.79599999997"/>
    <n v="2.58"/>
    <n v="9.1"/>
    <n v="295686.3"/>
    <x v="0"/>
  </r>
  <r>
    <n v="2016"/>
    <s v="BIT"/>
    <s v="Coal"/>
    <n v="30505"/>
    <n v="25.152000000000001"/>
    <n v="767261.76"/>
    <n v="2.6"/>
    <n v="9.1"/>
    <n v="277595.5"/>
    <x v="0"/>
  </r>
  <r>
    <n v="2016"/>
    <s v="BIT"/>
    <s v="Coal"/>
    <n v="28929"/>
    <n v="26.102"/>
    <n v="755104.75800000003"/>
    <n v="2.99"/>
    <n v="7.8"/>
    <n v="225646.19999999998"/>
    <x v="0"/>
  </r>
  <r>
    <n v="2016"/>
    <s v="BIT"/>
    <s v="Coal"/>
    <n v="27093"/>
    <n v="25.123999999999999"/>
    <n v="680684.53200000001"/>
    <n v="2.54"/>
    <n v="9.3000000000000007"/>
    <n v="251964.90000000002"/>
    <x v="0"/>
  </r>
  <r>
    <n v="2016"/>
    <s v="BIT"/>
    <s v="Coal"/>
    <n v="50399"/>
    <n v="22.86"/>
    <n v="1152121.1399999999"/>
    <n v="0.41"/>
    <n v="7.2"/>
    <n v="362872.8"/>
    <x v="0"/>
  </r>
  <r>
    <n v="2016"/>
    <s v="BIT"/>
    <s v="Coal"/>
    <n v="58991"/>
    <n v="23.3"/>
    <n v="1374490.3"/>
    <n v="3.55"/>
    <n v="12.04"/>
    <n v="710251.6399999999"/>
    <x v="0"/>
  </r>
  <r>
    <n v="2016"/>
    <s v="BIT"/>
    <s v="Coal"/>
    <n v="61458"/>
    <n v="23.571999999999999"/>
    <n v="1448687.976"/>
    <n v="1.8"/>
    <n v="8.81"/>
    <n v="541444.98"/>
    <x v="0"/>
  </r>
  <r>
    <n v="2016"/>
    <s v="BIT"/>
    <s v="Coal"/>
    <n v="46095"/>
    <n v="23.734000000000002"/>
    <n v="1094018.73"/>
    <n v="2.98"/>
    <n v="9.82"/>
    <n v="452652.9"/>
    <x v="0"/>
  </r>
  <r>
    <n v="2016"/>
    <s v="BIT"/>
    <s v="Coal"/>
    <n v="65151"/>
    <n v="23.64"/>
    <n v="1540169.6400000001"/>
    <n v="2.79"/>
    <n v="8.1999999999999993"/>
    <n v="534238.19999999995"/>
    <x v="0"/>
  </r>
  <r>
    <n v="2016"/>
    <s v="BIT"/>
    <s v="Coal"/>
    <n v="30425"/>
    <n v="23.54"/>
    <n v="716204.5"/>
    <n v="2.4900000000000002"/>
    <n v="8.8000000000000007"/>
    <n v="267740"/>
    <x v="0"/>
  </r>
  <r>
    <n v="2016"/>
    <s v="BIT"/>
    <s v="Coal"/>
    <n v="3702"/>
    <n v="25.16"/>
    <n v="93142.32"/>
    <n v="2.65"/>
    <n v="9.1999999999999993"/>
    <n v="34058.399999999994"/>
    <x v="0"/>
  </r>
  <r>
    <n v="2016"/>
    <s v="BIT"/>
    <s v="Coal"/>
    <n v="33189"/>
    <n v="23.66"/>
    <n v="785251.74"/>
    <n v="2.79"/>
    <n v="8.4"/>
    <n v="278787.60000000003"/>
    <x v="0"/>
  </r>
  <r>
    <n v="2016"/>
    <s v="BIT"/>
    <s v="Coal"/>
    <n v="3931"/>
    <n v="25.6"/>
    <n v="100633.60000000001"/>
    <n v="2.69"/>
    <n v="9.5"/>
    <n v="37344.5"/>
    <x v="0"/>
  </r>
  <r>
    <n v="2016"/>
    <s v="BIT"/>
    <s v="Coal"/>
    <n v="3657"/>
    <n v="23.53"/>
    <n v="86049.21"/>
    <n v="2.58"/>
    <n v="8.3000000000000007"/>
    <n v="30353.100000000002"/>
    <x v="0"/>
  </r>
  <r>
    <n v="2016"/>
    <s v="BIT"/>
    <s v="Coal"/>
    <n v="100881"/>
    <n v="26.26"/>
    <n v="2649135.06"/>
    <n v="2.94"/>
    <n v="7.5"/>
    <n v="756607.5"/>
    <x v="0"/>
  </r>
  <r>
    <n v="2016"/>
    <s v="BIT"/>
    <s v="Coal"/>
    <n v="62034"/>
    <n v="26.12"/>
    <n v="1620328.08"/>
    <n v="3.01"/>
    <n v="7.8"/>
    <n v="483865.2"/>
    <x v="0"/>
  </r>
  <r>
    <n v="2016"/>
    <s v="BIT"/>
    <s v="Coal"/>
    <n v="28521"/>
    <n v="26.17"/>
    <n v="746394.57000000007"/>
    <n v="2.91"/>
    <n v="7.4"/>
    <n v="211055.40000000002"/>
    <x v="0"/>
  </r>
  <r>
    <n v="2016"/>
    <s v="BIT"/>
    <s v="Coal"/>
    <n v="25379"/>
    <n v="23.59"/>
    <n v="598690.61"/>
    <n v="2.56"/>
    <n v="8.4"/>
    <n v="213183.6"/>
    <x v="0"/>
  </r>
  <r>
    <n v="2016"/>
    <s v="BIT"/>
    <s v="Coal"/>
    <n v="6753"/>
    <n v="23.7"/>
    <n v="160046.1"/>
    <n v="2.78"/>
    <n v="7.9"/>
    <n v="53348.700000000004"/>
    <x v="0"/>
  </r>
  <r>
    <n v="2016"/>
    <s v="BIT"/>
    <s v="Coal"/>
    <n v="6218"/>
    <n v="23.95"/>
    <n v="148921.1"/>
    <n v="2.84"/>
    <n v="9"/>
    <n v="55962"/>
    <x v="0"/>
  </r>
  <r>
    <n v="2016"/>
    <s v="BIT"/>
    <s v="Coal"/>
    <n v="1272"/>
    <n v="16.98"/>
    <n v="21598.560000000001"/>
    <n v="1.96"/>
    <n v="25.8"/>
    <n v="32817.599999999999"/>
    <x v="0"/>
  </r>
  <r>
    <n v="2016"/>
    <s v="BIT"/>
    <s v="Coal"/>
    <n v="6677"/>
    <n v="23.4"/>
    <n v="156241.79999999999"/>
    <n v="2.0699999999999998"/>
    <n v="12.4"/>
    <n v="82794.8"/>
    <x v="0"/>
  </r>
  <r>
    <n v="2016"/>
    <s v="BIT"/>
    <s v="Coal"/>
    <n v="32553"/>
    <n v="25.14"/>
    <n v="818382.42"/>
    <n v="3.17"/>
    <n v="9.5"/>
    <n v="309253.5"/>
    <x v="0"/>
  </r>
  <r>
    <n v="2016"/>
    <s v="BIT"/>
    <s v="Coal"/>
    <n v="15812"/>
    <n v="26.19"/>
    <n v="414116.28"/>
    <n v="2.21"/>
    <n v="7.8"/>
    <n v="123333.59999999999"/>
    <x v="0"/>
  </r>
  <r>
    <n v="2016"/>
    <s v="BIT"/>
    <s v="Coal"/>
    <n v="139762"/>
    <n v="25.19"/>
    <n v="3520604.7800000003"/>
    <n v="2.75"/>
    <n v="9"/>
    <n v="1257858"/>
    <x v="0"/>
  </r>
  <r>
    <n v="2016"/>
    <s v="BIT"/>
    <s v="Coal"/>
    <n v="15510"/>
    <n v="25.68"/>
    <n v="398296.8"/>
    <n v="2.2799999999999998"/>
    <n v="8.1"/>
    <n v="125631"/>
    <x v="0"/>
  </r>
  <r>
    <n v="2016"/>
    <s v="SUB"/>
    <s v="Coal"/>
    <n v="15374"/>
    <n v="17.84"/>
    <n v="274272.15999999997"/>
    <n v="0.34"/>
    <n v="5.0999999999999996"/>
    <n v="78407.399999999994"/>
    <x v="0"/>
  </r>
  <r>
    <n v="2016"/>
    <s v="BIT"/>
    <s v="Coal"/>
    <n v="114389"/>
    <n v="25.17"/>
    <n v="2879171.1300000004"/>
    <n v="3.77"/>
    <n v="9.1"/>
    <n v="1040939.8999999999"/>
    <x v="0"/>
  </r>
  <r>
    <n v="2016"/>
    <s v="SUB"/>
    <s v="Coal"/>
    <n v="16224"/>
    <n v="17.059999999999999"/>
    <n v="276781.44"/>
    <n v="0.26"/>
    <n v="4.5"/>
    <n v="73008"/>
    <x v="0"/>
  </r>
  <r>
    <n v="2016"/>
    <s v="SUB"/>
    <s v="Coal"/>
    <n v="95844"/>
    <n v="17.283999999999999"/>
    <n v="1656567.696"/>
    <n v="0.19"/>
    <n v="4.5"/>
    <n v="431298"/>
    <x v="0"/>
  </r>
  <r>
    <n v="2016"/>
    <s v="SUB"/>
    <s v="Coal"/>
    <n v="15814"/>
    <n v="17.632000000000001"/>
    <n v="278832.44800000003"/>
    <n v="0.27"/>
    <n v="5.9"/>
    <n v="93302.6"/>
    <x v="0"/>
  </r>
  <r>
    <n v="2016"/>
    <s v="SUB"/>
    <s v="Coal"/>
    <n v="121"/>
    <n v="17.634"/>
    <n v="2133.7139999999999"/>
    <n v="0.19"/>
    <n v="4.5599999999999996"/>
    <n v="551.76"/>
    <x v="0"/>
  </r>
  <r>
    <n v="2016"/>
    <s v="SUB"/>
    <s v="Coal"/>
    <n v="92534"/>
    <n v="17.398"/>
    <n v="1609906.5319999999"/>
    <n v="0.19"/>
    <n v="4.3"/>
    <n v="397896.2"/>
    <x v="0"/>
  </r>
  <r>
    <n v="2016"/>
    <s v="SUB"/>
    <s v="Coal"/>
    <n v="61371"/>
    <n v="17.193999999999999"/>
    <n v="1055212.9739999999"/>
    <n v="0.19"/>
    <n v="4.4800000000000004"/>
    <n v="274942.08000000002"/>
    <x v="0"/>
  </r>
  <r>
    <n v="2016"/>
    <s v="BIT"/>
    <s v="Coal"/>
    <n v="4958"/>
    <n v="25"/>
    <n v="123950"/>
    <n v="1.88"/>
    <n v="13"/>
    <n v="64454"/>
    <x v="0"/>
  </r>
  <r>
    <n v="2016"/>
    <s v="BIT"/>
    <s v="Coal"/>
    <n v="14663"/>
    <n v="24"/>
    <n v="351912"/>
    <n v="2.33"/>
    <n v="19"/>
    <n v="278597"/>
    <x v="0"/>
  </r>
  <r>
    <n v="2016"/>
    <s v="BIT"/>
    <s v="Coal"/>
    <n v="138935"/>
    <n v="26"/>
    <n v="3612310"/>
    <n v="2.42"/>
    <n v="8"/>
    <n v="1111480"/>
    <x v="0"/>
  </r>
  <r>
    <n v="2016"/>
    <s v="WC"/>
    <s v="Coal"/>
    <n v="193199"/>
    <n v="12.4"/>
    <n v="2395667.6"/>
    <n v="2.93"/>
    <n v="45.8"/>
    <n v="8848514.1999999993"/>
    <x v="0"/>
  </r>
  <r>
    <n v="2016"/>
    <s v="BIT"/>
    <s v="Coal"/>
    <n v="30877"/>
    <n v="26.341999999999999"/>
    <n v="813361.93400000001"/>
    <n v="2.2000000000000002"/>
    <n v="7.5"/>
    <n v="231577.5"/>
    <x v="0"/>
  </r>
  <r>
    <n v="2016"/>
    <s v="BIT"/>
    <s v="Coal"/>
    <n v="15559"/>
    <n v="26.228000000000002"/>
    <n v="408081.45200000005"/>
    <n v="3.2"/>
    <n v="7.7"/>
    <n v="119804.3"/>
    <x v="0"/>
  </r>
  <r>
    <n v="2016"/>
    <s v="BIT"/>
    <s v="Coal"/>
    <n v="77808"/>
    <n v="26.431000000000001"/>
    <n v="2056543.2480000001"/>
    <n v="3.52"/>
    <n v="7.6"/>
    <n v="591340.79999999993"/>
    <x v="0"/>
  </r>
  <r>
    <n v="2016"/>
    <s v="BIT"/>
    <s v="Coal"/>
    <n v="26245"/>
    <n v="25.99"/>
    <n v="682107.54999999993"/>
    <n v="1.53"/>
    <n v="8.3000000000000007"/>
    <n v="217833.50000000003"/>
    <x v="0"/>
  </r>
  <r>
    <n v="2016"/>
    <s v="BIT"/>
    <s v="Coal"/>
    <n v="24902"/>
    <n v="25.89"/>
    <n v="644712.78"/>
    <n v="0.95"/>
    <n v="9"/>
    <n v="224118"/>
    <x v="0"/>
  </r>
  <r>
    <n v="2016"/>
    <s v="BIT"/>
    <s v="Coal"/>
    <n v="25949"/>
    <n v="25.33"/>
    <n v="657288.16999999993"/>
    <n v="1.18"/>
    <n v="10.7"/>
    <n v="277654.3"/>
    <x v="0"/>
  </r>
  <r>
    <n v="2016"/>
    <s v="BIT"/>
    <s v="Coal"/>
    <n v="26573"/>
    <n v="24.96"/>
    <n v="663262.08000000007"/>
    <n v="0.88"/>
    <n v="10.8"/>
    <n v="286988.40000000002"/>
    <x v="0"/>
  </r>
  <r>
    <n v="2016"/>
    <s v="BIT"/>
    <s v="Coal"/>
    <n v="26132"/>
    <n v="24.88"/>
    <n v="650164.15999999992"/>
    <n v="0.9"/>
    <n v="10.5"/>
    <n v="274386"/>
    <x v="0"/>
  </r>
  <r>
    <n v="2016"/>
    <s v="BIT"/>
    <s v="Coal"/>
    <n v="26465"/>
    <n v="24.7"/>
    <n v="653685.5"/>
    <n v="0.78"/>
    <n v="9.1999999999999993"/>
    <n v="243477.99999999997"/>
    <x v="0"/>
  </r>
  <r>
    <n v="2016"/>
    <s v="BIT"/>
    <s v="Coal"/>
    <n v="116"/>
    <n v="26.09"/>
    <n v="3026.44"/>
    <n v="0.86"/>
    <n v="6.1"/>
    <n v="707.59999999999991"/>
    <x v="0"/>
  </r>
  <r>
    <n v="2016"/>
    <s v="BIT"/>
    <s v="Coal"/>
    <n v="52098"/>
    <n v="25.72"/>
    <n v="1339960.56"/>
    <n v="0.71"/>
    <n v="8.6"/>
    <n v="448042.8"/>
    <x v="0"/>
  </r>
  <r>
    <n v="2016"/>
    <s v="BIT"/>
    <s v="Coal"/>
    <n v="12677"/>
    <n v="25.95"/>
    <n v="328968.14999999997"/>
    <n v="0.5"/>
    <n v="6"/>
    <n v="76062"/>
    <x v="0"/>
  </r>
  <r>
    <n v="2016"/>
    <s v="BIT"/>
    <s v="Coal"/>
    <n v="11724"/>
    <n v="26.417999999999999"/>
    <n v="309724.63199999998"/>
    <n v="0.86"/>
    <n v="7"/>
    <n v="82068"/>
    <x v="0"/>
  </r>
  <r>
    <n v="2016"/>
    <s v="BIT"/>
    <s v="Coal"/>
    <n v="42585"/>
    <n v="23.024000000000001"/>
    <n v="980477.04"/>
    <n v="2.89"/>
    <n v="8.1"/>
    <n v="344938.5"/>
    <x v="0"/>
  </r>
  <r>
    <n v="2016"/>
    <s v="BIT"/>
    <s v="Coal"/>
    <n v="38041"/>
    <n v="23.922000000000001"/>
    <n v="910016.80200000003"/>
    <n v="2.75"/>
    <n v="7.7"/>
    <n v="292915.7"/>
    <x v="0"/>
  </r>
  <r>
    <n v="2016"/>
    <s v="BIT"/>
    <s v="Coal"/>
    <n v="166944"/>
    <n v="24.167999999999999"/>
    <n v="4034702.5919999997"/>
    <n v="2.64"/>
    <n v="7.9"/>
    <n v="1318857.6000000001"/>
    <x v="0"/>
  </r>
  <r>
    <n v="2016"/>
    <s v="BIT"/>
    <s v="Coal"/>
    <n v="23658"/>
    <n v="23.321999999999999"/>
    <n v="551751.87599999993"/>
    <n v="2.44"/>
    <n v="8.3000000000000007"/>
    <n v="196361.40000000002"/>
    <x v="0"/>
  </r>
  <r>
    <n v="2016"/>
    <s v="SUB"/>
    <s v="Coal"/>
    <n v="14061"/>
    <n v="17.565999999999999"/>
    <n v="246995.52599999998"/>
    <n v="0.28999999999999998"/>
    <n v="5"/>
    <n v="70305"/>
    <x v="0"/>
  </r>
  <r>
    <n v="2016"/>
    <s v="SUB"/>
    <s v="Coal"/>
    <n v="165631"/>
    <n v="16.59"/>
    <n v="2747818.29"/>
    <n v="0.31"/>
    <n v="4.5999999999999996"/>
    <n v="761902.6"/>
    <x v="0"/>
  </r>
  <r>
    <n v="2016"/>
    <s v="LIG"/>
    <s v="Coal"/>
    <n v="51739"/>
    <n v="12.97"/>
    <n v="671054.83000000007"/>
    <n v="0.8"/>
    <n v="18.5"/>
    <n v="957171.5"/>
    <x v="1"/>
  </r>
  <r>
    <n v="2016"/>
    <s v="BIT"/>
    <s v="Coal"/>
    <n v="11713"/>
    <n v="24.885999999999999"/>
    <n v="291489.71799999999"/>
    <n v="0.96"/>
    <n v="10.4"/>
    <n v="121815.2"/>
    <x v="0"/>
  </r>
  <r>
    <n v="2016"/>
    <s v="BIT"/>
    <s v="Coal"/>
    <n v="11590"/>
    <n v="24.928000000000001"/>
    <n v="288915.52"/>
    <n v="0.98"/>
    <n v="9.8000000000000007"/>
    <n v="113582.00000000001"/>
    <x v="0"/>
  </r>
  <r>
    <n v="2016"/>
    <s v="BIT"/>
    <s v="Coal"/>
    <n v="11838"/>
    <n v="24.456"/>
    <n v="289510.12799999997"/>
    <n v="1.86"/>
    <n v="14.9"/>
    <n v="176386.2"/>
    <x v="0"/>
  </r>
  <r>
    <n v="2016"/>
    <s v="BIT"/>
    <s v="Coal"/>
    <n v="11940"/>
    <n v="24.506"/>
    <n v="292601.64"/>
    <n v="0.91"/>
    <n v="11"/>
    <n v="131340"/>
    <x v="0"/>
  </r>
  <r>
    <n v="2016"/>
    <s v="BIT"/>
    <s v="Coal"/>
    <n v="12070"/>
    <n v="24.826000000000001"/>
    <n v="299649.82"/>
    <n v="0.83"/>
    <n v="12.2"/>
    <n v="147254"/>
    <x v="0"/>
  </r>
  <r>
    <n v="2016"/>
    <s v="BIT"/>
    <s v="Coal"/>
    <n v="35921"/>
    <n v="26.016999999999999"/>
    <n v="934556.65700000001"/>
    <n v="1.24"/>
    <n v="7.5"/>
    <n v="269407.5"/>
    <x v="0"/>
  </r>
  <r>
    <n v="2016"/>
    <s v="BIT"/>
    <s v="Coal"/>
    <n v="11930"/>
    <n v="25.806000000000001"/>
    <n v="307865.58"/>
    <n v="2.7"/>
    <n v="8.1"/>
    <n v="96633"/>
    <x v="0"/>
  </r>
  <r>
    <n v="2016"/>
    <s v="BIT"/>
    <s v="Coal"/>
    <n v="23758"/>
    <n v="26.081"/>
    <n v="619632.39800000004"/>
    <n v="2.21"/>
    <n v="7.5"/>
    <n v="178185"/>
    <x v="0"/>
  </r>
  <r>
    <n v="2016"/>
    <s v="BIT"/>
    <s v="Coal"/>
    <n v="12031"/>
    <n v="25.116"/>
    <n v="302170.59600000002"/>
    <n v="0.89"/>
    <n v="9.6999999999999993"/>
    <n v="116700.7"/>
    <x v="0"/>
  </r>
  <r>
    <n v="2016"/>
    <s v="BIT"/>
    <s v="Coal"/>
    <n v="23367"/>
    <n v="25.815999999999999"/>
    <n v="603242.47199999995"/>
    <n v="0.5"/>
    <n v="5.9"/>
    <n v="137865.30000000002"/>
    <x v="0"/>
  </r>
  <r>
    <n v="2016"/>
    <s v="WC"/>
    <s v="Coal"/>
    <n v="1267"/>
    <n v="15.83"/>
    <n v="20056.61"/>
    <n v="0.99"/>
    <n v="12"/>
    <n v="15204"/>
    <x v="0"/>
  </r>
  <r>
    <n v="2016"/>
    <s v="BIT"/>
    <s v="Coal"/>
    <n v="27013"/>
    <n v="23.937999999999999"/>
    <n v="646637.19400000002"/>
    <n v="0.74"/>
    <n v="11.86"/>
    <n v="320374.18"/>
    <x v="0"/>
  </r>
  <r>
    <n v="2016"/>
    <s v="BIT"/>
    <s v="Coal"/>
    <n v="45274"/>
    <n v="24.056000000000001"/>
    <n v="1089111.344"/>
    <n v="0.76"/>
    <n v="11.97"/>
    <n v="541929.78"/>
    <x v="0"/>
  </r>
  <r>
    <n v="2016"/>
    <s v="BIT"/>
    <s v="Coal"/>
    <n v="45274"/>
    <n v="24.056000000000001"/>
    <n v="1089111.344"/>
    <n v="0.76"/>
    <n v="11.97"/>
    <n v="541929.78"/>
    <x v="0"/>
  </r>
  <r>
    <n v="2016"/>
    <s v="BIT"/>
    <s v="Coal"/>
    <n v="52110"/>
    <n v="24.596"/>
    <n v="1281697.56"/>
    <n v="0.9"/>
    <n v="12.3"/>
    <n v="640953"/>
    <x v="0"/>
  </r>
  <r>
    <n v="2016"/>
    <s v="BIT"/>
    <s v="Coal"/>
    <n v="27013"/>
    <n v="23.937999999999999"/>
    <n v="646637.19400000002"/>
    <n v="0.74"/>
    <n v="11.86"/>
    <n v="320374.18"/>
    <x v="0"/>
  </r>
  <r>
    <n v="2016"/>
    <s v="BIT"/>
    <s v="Coal"/>
    <n v="59577"/>
    <n v="24.568000000000001"/>
    <n v="1463687.736"/>
    <n v="0.77"/>
    <n v="11.97"/>
    <n v="713136.69000000006"/>
    <x v="0"/>
  </r>
  <r>
    <n v="2016"/>
    <s v="BIT"/>
    <s v="Coal"/>
    <n v="46609"/>
    <n v="25.228000000000002"/>
    <n v="1175851.852"/>
    <n v="3.2"/>
    <n v="9.51"/>
    <n v="443251.58999999997"/>
    <x v="0"/>
  </r>
  <r>
    <n v="2016"/>
    <s v="BIT"/>
    <s v="Coal"/>
    <n v="48420"/>
    <n v="25.068000000000001"/>
    <n v="1213792.56"/>
    <n v="3.03"/>
    <n v="9.66"/>
    <n v="467737.2"/>
    <x v="0"/>
  </r>
  <r>
    <n v="2016"/>
    <s v="BIT"/>
    <s v="Coal"/>
    <n v="117758"/>
    <n v="24.948"/>
    <n v="2937826.5840000003"/>
    <n v="4.46"/>
    <n v="9.25"/>
    <n v="1089261.5"/>
    <x v="0"/>
  </r>
  <r>
    <n v="2016"/>
    <s v="BIT"/>
    <s v="Coal"/>
    <n v="72001"/>
    <n v="25.366"/>
    <n v="1826377.3659999999"/>
    <n v="4.5199999999999996"/>
    <n v="9.23"/>
    <n v="664569.23"/>
    <x v="0"/>
  </r>
  <r>
    <n v="2016"/>
    <s v="BIT"/>
    <s v="Coal"/>
    <n v="42476"/>
    <n v="24.12"/>
    <n v="1024521.12"/>
    <n v="2.77"/>
    <n v="14.8"/>
    <n v="628644.80000000005"/>
    <x v="0"/>
  </r>
  <r>
    <n v="2016"/>
    <s v="BIT"/>
    <s v="Coal"/>
    <n v="87714"/>
    <n v="25.21"/>
    <n v="2211269.94"/>
    <n v="2.7"/>
    <n v="9"/>
    <n v="789426"/>
    <x v="0"/>
  </r>
  <r>
    <n v="2016"/>
    <s v="BIT"/>
    <s v="Coal"/>
    <n v="434857"/>
    <n v="25.06"/>
    <n v="10897516.42"/>
    <n v="3.1"/>
    <n v="12"/>
    <n v="5218284"/>
    <x v="0"/>
  </r>
  <r>
    <n v="2016"/>
    <s v="BIT"/>
    <s v="Coal"/>
    <n v="26118"/>
    <n v="24.212"/>
    <n v="632369.01599999995"/>
    <n v="0.77"/>
    <n v="12.9"/>
    <n v="336922.2"/>
    <x v="0"/>
  </r>
  <r>
    <n v="2016"/>
    <s v="BIT"/>
    <s v="Coal"/>
    <n v="21288"/>
    <n v="24.256"/>
    <n v="516361.728"/>
    <n v="0.74"/>
    <n v="12.15"/>
    <n v="258649.2"/>
    <x v="0"/>
  </r>
  <r>
    <n v="2016"/>
    <s v="BIT"/>
    <s v="Coal"/>
    <n v="26118"/>
    <n v="24.212"/>
    <n v="632369.01599999995"/>
    <n v="0.77"/>
    <n v="12.9"/>
    <n v="336922.2"/>
    <x v="0"/>
  </r>
  <r>
    <n v="2016"/>
    <s v="BIT"/>
    <s v="Coal"/>
    <n v="21534"/>
    <n v="23.917999999999999"/>
    <n v="515050.212"/>
    <n v="0.92"/>
    <n v="10.95"/>
    <n v="235797.3"/>
    <x v="0"/>
  </r>
  <r>
    <n v="2016"/>
    <s v="BIT"/>
    <s v="Coal"/>
    <n v="25945"/>
    <n v="24.256"/>
    <n v="629321.92000000004"/>
    <n v="0.74"/>
    <n v="12.15"/>
    <n v="315231.75"/>
    <x v="0"/>
  </r>
  <r>
    <n v="2016"/>
    <s v="BIT"/>
    <s v="Coal"/>
    <n v="103350"/>
    <n v="25.306000000000001"/>
    <n v="2615375.1"/>
    <n v="3.97"/>
    <n v="8.4600000000000009"/>
    <n v="874341.00000000012"/>
    <x v="0"/>
  </r>
  <r>
    <n v="2016"/>
    <s v="BIT"/>
    <s v="Coal"/>
    <n v="6695"/>
    <n v="24.268000000000001"/>
    <n v="162474.26"/>
    <n v="0.84"/>
    <n v="12.76"/>
    <n v="85428.2"/>
    <x v="0"/>
  </r>
  <r>
    <n v="2016"/>
    <s v="BIT"/>
    <s v="Coal"/>
    <n v="6695"/>
    <n v="24.268000000000001"/>
    <n v="162474.26"/>
    <n v="0.84"/>
    <n v="12.76"/>
    <n v="85428.2"/>
    <x v="0"/>
  </r>
  <r>
    <n v="2016"/>
    <s v="BIT"/>
    <s v="Coal"/>
    <n v="12620"/>
    <n v="22.870999999999999"/>
    <n v="288632.01999999996"/>
    <n v="1.61"/>
    <n v="21"/>
    <n v="265020"/>
    <x v="0"/>
  </r>
  <r>
    <n v="2016"/>
    <s v="BIT"/>
    <s v="Coal"/>
    <n v="44156"/>
    <n v="24.448"/>
    <n v="1079525.888"/>
    <n v="1.68"/>
    <n v="14.9"/>
    <n v="657924.4"/>
    <x v="0"/>
  </r>
  <r>
    <n v="2016"/>
    <s v="BIT"/>
    <s v="Coal"/>
    <n v="29742"/>
    <n v="23.52"/>
    <n v="699531.84"/>
    <n v="1.49"/>
    <n v="18.399999999999999"/>
    <n v="547252.79999999993"/>
    <x v="0"/>
  </r>
  <r>
    <n v="2016"/>
    <s v="BIT"/>
    <s v="Coal"/>
    <n v="27145"/>
    <n v="25.992999999999999"/>
    <n v="705579.98499999999"/>
    <n v="2.29"/>
    <n v="7.6"/>
    <n v="206302"/>
    <x v="0"/>
  </r>
  <r>
    <n v="2016"/>
    <s v="BIT"/>
    <s v="Coal"/>
    <n v="63030"/>
    <n v="26.013999999999999"/>
    <n v="1639662.42"/>
    <n v="2.12"/>
    <n v="7.5"/>
    <n v="472725"/>
    <x v="0"/>
  </r>
  <r>
    <n v="2016"/>
    <s v="BIT"/>
    <s v="Coal"/>
    <n v="36214"/>
    <n v="25.954999999999998"/>
    <n v="939934.37"/>
    <n v="2.23"/>
    <n v="7.5"/>
    <n v="271605"/>
    <x v="0"/>
  </r>
  <r>
    <n v="2016"/>
    <s v="BIT"/>
    <s v="Coal"/>
    <n v="111298"/>
    <n v="24.064"/>
    <n v="2678275.0720000002"/>
    <n v="1.56"/>
    <n v="15.3"/>
    <n v="1702859.4000000001"/>
    <x v="0"/>
  </r>
  <r>
    <n v="2016"/>
    <s v="BIT"/>
    <s v="Coal"/>
    <n v="17907"/>
    <n v="26.302"/>
    <n v="470989.91399999999"/>
    <n v="2.35"/>
    <n v="7.7"/>
    <n v="137883.9"/>
    <x v="0"/>
  </r>
  <r>
    <n v="2016"/>
    <s v="BIT"/>
    <s v="Coal"/>
    <n v="8947"/>
    <n v="26.228000000000002"/>
    <n v="234661.91600000003"/>
    <n v="2.3199999999999998"/>
    <n v="7.4"/>
    <n v="66207.8"/>
    <x v="0"/>
  </r>
  <r>
    <n v="2016"/>
    <s v="SUB"/>
    <s v="Coal"/>
    <n v="142686"/>
    <n v="17.5"/>
    <n v="2497005"/>
    <n v="0.19"/>
    <n v="4.4000000000000004"/>
    <n v="627818.4"/>
    <x v="0"/>
  </r>
  <r>
    <n v="2016"/>
    <s v="SUB"/>
    <s v="Coal"/>
    <n v="53479"/>
    <n v="17.46"/>
    <n v="933743.34000000008"/>
    <n v="0.25"/>
    <n v="6.1"/>
    <n v="326221.89999999997"/>
    <x v="0"/>
  </r>
  <r>
    <n v="2016"/>
    <s v="SUB"/>
    <s v="Coal"/>
    <n v="14873"/>
    <n v="17.972000000000001"/>
    <n v="267297.55600000004"/>
    <n v="0.19"/>
    <n v="4.9000000000000004"/>
    <n v="72877.700000000012"/>
    <x v="0"/>
  </r>
  <r>
    <n v="2016"/>
    <s v="SUB"/>
    <s v="Coal"/>
    <n v="15197"/>
    <n v="17.420000000000002"/>
    <n v="264731.74000000005"/>
    <n v="0.22"/>
    <n v="4.5999999999999996"/>
    <n v="69906.2"/>
    <x v="0"/>
  </r>
  <r>
    <n v="2016"/>
    <s v="SUB"/>
    <s v="Coal"/>
    <n v="15254"/>
    <n v="17.940000000000001"/>
    <n v="273656.76"/>
    <n v="0.24"/>
    <n v="4.5999999999999996"/>
    <n v="70168.399999999994"/>
    <x v="0"/>
  </r>
  <r>
    <n v="2016"/>
    <s v="SUB"/>
    <s v="Coal"/>
    <n v="50875"/>
    <n v="17.75"/>
    <n v="903031.25"/>
    <n v="0.32"/>
    <n v="5.8"/>
    <n v="295075"/>
    <x v="0"/>
  </r>
  <r>
    <n v="2016"/>
    <s v="SUB"/>
    <s v="Coal"/>
    <n v="49993"/>
    <n v="17.73"/>
    <n v="886375.89"/>
    <n v="0.23"/>
    <n v="5.6"/>
    <n v="279960.8"/>
    <x v="0"/>
  </r>
  <r>
    <n v="2016"/>
    <s v="SUB"/>
    <s v="Coal"/>
    <n v="49740"/>
    <n v="17.41"/>
    <n v="865973.4"/>
    <n v="0.19"/>
    <n v="4.4000000000000004"/>
    <n v="218856.00000000003"/>
    <x v="0"/>
  </r>
  <r>
    <n v="2016"/>
    <s v="BIT"/>
    <s v="Coal"/>
    <n v="794"/>
    <n v="23.17"/>
    <n v="18396.98"/>
    <n v="1.29"/>
    <n v="7.1"/>
    <n v="5637.4"/>
    <x v="0"/>
  </r>
  <r>
    <n v="2016"/>
    <s v="SUB"/>
    <s v="Coal"/>
    <n v="25040"/>
    <n v="17.98"/>
    <n v="450219.2"/>
    <n v="0.22"/>
    <n v="5"/>
    <n v="125200"/>
    <x v="0"/>
  </r>
  <r>
    <n v="2016"/>
    <s v="SUB"/>
    <s v="Coal"/>
    <n v="173252"/>
    <n v="15.988"/>
    <n v="2769952.9759999998"/>
    <n v="0.31"/>
    <n v="5.5"/>
    <n v="952886"/>
    <x v="0"/>
  </r>
  <r>
    <n v="2016"/>
    <s v="SUB"/>
    <s v="Coal"/>
    <n v="31414"/>
    <n v="17.962"/>
    <n v="564258.26800000004"/>
    <n v="0.23"/>
    <n v="5.0999999999999996"/>
    <n v="160211.4"/>
    <x v="0"/>
  </r>
  <r>
    <n v="2016"/>
    <s v="SUB"/>
    <s v="Coal"/>
    <n v="125489"/>
    <n v="16.847999999999999"/>
    <n v="2114238.6719999998"/>
    <n v="0.28999999999999998"/>
    <n v="6"/>
    <n v="752934"/>
    <x v="0"/>
  </r>
  <r>
    <n v="2016"/>
    <s v="SUB"/>
    <s v="Coal"/>
    <n v="165002"/>
    <n v="20.302"/>
    <n v="3349870.6039999998"/>
    <n v="0.86"/>
    <n v="4.3"/>
    <n v="709508.6"/>
    <x v="0"/>
  </r>
  <r>
    <n v="2016"/>
    <s v="SUB"/>
    <s v="Coal"/>
    <n v="71536"/>
    <n v="17.616"/>
    <n v="1260178.176"/>
    <n v="0.2"/>
    <n v="4.4000000000000004"/>
    <n v="314758.40000000002"/>
    <x v="0"/>
  </r>
  <r>
    <n v="2016"/>
    <s v="BIT"/>
    <s v="Coal"/>
    <n v="445186"/>
    <n v="21.5"/>
    <n v="9571499"/>
    <n v="0.59"/>
    <n v="10.7"/>
    <n v="4763490.1999999993"/>
    <x v="0"/>
  </r>
  <r>
    <n v="2016"/>
    <s v="SUB"/>
    <s v="Coal"/>
    <n v="112188"/>
    <n v="17.417999999999999"/>
    <n v="1954090.584"/>
    <n v="0.24"/>
    <n v="6"/>
    <n v="673128"/>
    <x v="0"/>
  </r>
  <r>
    <n v="2016"/>
    <s v="SUB"/>
    <s v="Coal"/>
    <n v="192215"/>
    <n v="17.818000000000001"/>
    <n v="3424886.87"/>
    <n v="0.25"/>
    <n v="5"/>
    <n v="961075"/>
    <x v="0"/>
  </r>
  <r>
    <n v="2016"/>
    <s v="SUB"/>
    <s v="Coal"/>
    <n v="192030"/>
    <n v="17.745999999999999"/>
    <n v="3407764.38"/>
    <n v="0.28999999999999998"/>
    <n v="5.3"/>
    <n v="1017759"/>
    <x v="0"/>
  </r>
  <r>
    <n v="2016"/>
    <s v="SUB"/>
    <s v="Coal"/>
    <n v="80116"/>
    <n v="17.873999999999999"/>
    <n v="1431993.3839999998"/>
    <n v="0.25"/>
    <n v="4.8"/>
    <n v="384556.79999999999"/>
    <x v="0"/>
  </r>
  <r>
    <n v="2016"/>
    <s v="SUB"/>
    <s v="Coal"/>
    <n v="64235"/>
    <n v="17.474"/>
    <n v="1122442.3899999999"/>
    <n v="0.23"/>
    <n v="5.7"/>
    <n v="366139.5"/>
    <x v="0"/>
  </r>
  <r>
    <n v="2016"/>
    <s v="BIT"/>
    <s v="Coal"/>
    <n v="215513"/>
    <n v="25.04"/>
    <n v="5396445.5199999996"/>
    <n v="4.4400000000000004"/>
    <n v="9.3000000000000007"/>
    <n v="2004270.9000000001"/>
    <x v="0"/>
  </r>
  <r>
    <n v="2016"/>
    <s v="BIT"/>
    <s v="Coal"/>
    <n v="20546"/>
    <n v="25.32"/>
    <n v="520224.72000000003"/>
    <n v="4.5199999999999996"/>
    <n v="9.4"/>
    <n v="193132.4"/>
    <x v="0"/>
  </r>
  <r>
    <n v="2016"/>
    <s v="SUB"/>
    <s v="Coal"/>
    <n v="147822"/>
    <n v="17.95"/>
    <n v="2653404.9"/>
    <n v="0.25"/>
    <n v="5.0999999999999996"/>
    <n v="753892.2"/>
    <x v="0"/>
  </r>
  <r>
    <n v="2016"/>
    <s v="SUB"/>
    <s v="Coal"/>
    <n v="51989"/>
    <n v="17.7"/>
    <n v="920205.29999999993"/>
    <n v="0.27"/>
    <n v="5.2"/>
    <n v="270342.8"/>
    <x v="0"/>
  </r>
  <r>
    <n v="2016"/>
    <s v="SUB"/>
    <s v="Coal"/>
    <n v="29054"/>
    <n v="17.7"/>
    <n v="514255.8"/>
    <n v="0.27"/>
    <n v="5.2"/>
    <n v="151080.80000000002"/>
    <x v="0"/>
  </r>
  <r>
    <n v="2016"/>
    <s v="SUB"/>
    <s v="Coal"/>
    <n v="243"/>
    <n v="17.7"/>
    <n v="4301.0999999999995"/>
    <n v="0.27"/>
    <n v="5.2"/>
    <n v="1263.6000000000001"/>
    <x v="0"/>
  </r>
  <r>
    <n v="2016"/>
    <s v="BIT"/>
    <s v="Coal"/>
    <n v="30007"/>
    <n v="26.02"/>
    <n v="780782.14"/>
    <n v="2.15"/>
    <n v="7.3"/>
    <n v="219051.1"/>
    <x v="0"/>
  </r>
  <r>
    <n v="2016"/>
    <s v="BIT"/>
    <s v="Coal"/>
    <n v="9452"/>
    <n v="23.077999999999999"/>
    <n v="218133.25599999999"/>
    <n v="2.9"/>
    <n v="8.1"/>
    <n v="76561.2"/>
    <x v="0"/>
  </r>
  <r>
    <n v="2016"/>
    <s v="BIT"/>
    <s v="Coal"/>
    <n v="31331"/>
    <n v="26.292000000000002"/>
    <n v="823754.652"/>
    <n v="2.88"/>
    <n v="7.4"/>
    <n v="231849.40000000002"/>
    <x v="0"/>
  </r>
  <r>
    <n v="2016"/>
    <s v="BIT"/>
    <s v="Coal"/>
    <n v="1638"/>
    <n v="24.45"/>
    <n v="40049.1"/>
    <n v="1.9"/>
    <n v="15"/>
    <n v="24570"/>
    <x v="0"/>
  </r>
  <r>
    <n v="2016"/>
    <s v="BIT"/>
    <s v="Coal"/>
    <n v="32240"/>
    <n v="25.17"/>
    <n v="811480.8"/>
    <n v="2.57"/>
    <n v="8.1999999999999993"/>
    <n v="264368"/>
    <x v="0"/>
  </r>
  <r>
    <n v="2016"/>
    <s v="BIT"/>
    <s v="Coal"/>
    <n v="25613"/>
    <n v="25.06"/>
    <n v="641861.77999999991"/>
    <n v="2.58"/>
    <n v="8.1"/>
    <n v="207465.3"/>
    <x v="0"/>
  </r>
  <r>
    <n v="2016"/>
    <s v="BIT"/>
    <s v="Coal"/>
    <n v="24239"/>
    <n v="25.17"/>
    <n v="610095.63"/>
    <n v="2.59"/>
    <n v="8"/>
    <n v="193912"/>
    <x v="0"/>
  </r>
  <r>
    <n v="2016"/>
    <s v="BIT"/>
    <s v="Coal"/>
    <n v="26903"/>
    <n v="25.6"/>
    <n v="688716.80000000005"/>
    <n v="2.91"/>
    <n v="7.4"/>
    <n v="199082.2"/>
    <x v="0"/>
  </r>
  <r>
    <n v="2016"/>
    <s v="BIT"/>
    <s v="Coal"/>
    <n v="61479"/>
    <n v="22.08"/>
    <n v="1357456.3199999998"/>
    <n v="2.99"/>
    <n v="8.1999999999999993"/>
    <n v="504127.79999999993"/>
    <x v="0"/>
  </r>
  <r>
    <n v="2016"/>
    <s v="SUB"/>
    <s v="Coal"/>
    <n v="32255"/>
    <n v="20.14"/>
    <n v="649615.70000000007"/>
    <n v="0.49"/>
    <n v="7.3"/>
    <n v="235461.5"/>
    <x v="0"/>
  </r>
  <r>
    <n v="2016"/>
    <s v="SUB"/>
    <s v="Coal"/>
    <n v="28869"/>
    <n v="20.14"/>
    <n v="581421.66"/>
    <n v="0.49"/>
    <n v="7.3"/>
    <n v="210743.69999999998"/>
    <x v="0"/>
  </r>
  <r>
    <n v="2016"/>
    <s v="SUB"/>
    <s v="Coal"/>
    <n v="169521"/>
    <n v="19.579999999999998"/>
    <n v="3319221.1799999997"/>
    <n v="0.42"/>
    <n v="8.1999999999999993"/>
    <n v="1390072.2"/>
    <x v="0"/>
  </r>
  <r>
    <n v="2016"/>
    <s v="LIG"/>
    <s v="Coal"/>
    <n v="437212"/>
    <n v="12.9"/>
    <n v="5640034.7999999998"/>
    <n v="0.61"/>
    <n v="9.5"/>
    <n v="4153514"/>
    <x v="1"/>
  </r>
  <r>
    <n v="2016"/>
    <s v="BIT"/>
    <s v="Coal"/>
    <n v="8703"/>
    <n v="23.55"/>
    <n v="204955.65"/>
    <n v="2.5"/>
    <n v="8.8000000000000007"/>
    <n v="76586.400000000009"/>
    <x v="0"/>
  </r>
  <r>
    <n v="2016"/>
    <s v="BIT"/>
    <s v="Coal"/>
    <n v="35969"/>
    <n v="23.7"/>
    <n v="852465.29999999993"/>
    <n v="2.78"/>
    <n v="8.1999999999999993"/>
    <n v="294945.8"/>
    <x v="0"/>
  </r>
  <r>
    <n v="2016"/>
    <s v="BIT"/>
    <s v="Coal"/>
    <n v="16358"/>
    <n v="25.12"/>
    <n v="410912.96"/>
    <n v="2.73"/>
    <n v="9.4"/>
    <n v="153765.20000000001"/>
    <x v="0"/>
  </r>
  <r>
    <n v="2016"/>
    <s v="BIT"/>
    <s v="Coal"/>
    <n v="7138"/>
    <n v="23.58"/>
    <n v="168314.03999999998"/>
    <n v="2.78"/>
    <n v="8.6"/>
    <n v="61386.799999999996"/>
    <x v="0"/>
  </r>
  <r>
    <n v="2016"/>
    <s v="BIT"/>
    <s v="Coal"/>
    <n v="3775"/>
    <n v="23.44"/>
    <n v="88486"/>
    <n v="2.57"/>
    <n v="8.6"/>
    <n v="32465"/>
    <x v="0"/>
  </r>
  <r>
    <n v="2016"/>
    <s v="BIT"/>
    <s v="Coal"/>
    <n v="3351"/>
    <n v="23.65"/>
    <n v="79251.149999999994"/>
    <n v="2.56"/>
    <n v="8.5"/>
    <n v="28483.5"/>
    <x v="0"/>
  </r>
  <r>
    <n v="2016"/>
    <s v="BIT"/>
    <s v="Coal"/>
    <n v="1784"/>
    <n v="23.91"/>
    <n v="42655.44"/>
    <n v="2.81"/>
    <n v="8.9"/>
    <n v="15877.6"/>
    <x v="0"/>
  </r>
  <r>
    <n v="2016"/>
    <s v="BIT"/>
    <s v="Coal"/>
    <n v="39118"/>
    <n v="22.15"/>
    <n v="866463.7"/>
    <n v="3.95"/>
    <n v="16.600000000000001"/>
    <n v="649358.80000000005"/>
    <x v="0"/>
  </r>
  <r>
    <n v="2016"/>
    <s v="BIT"/>
    <s v="Coal"/>
    <n v="23580"/>
    <n v="22.14"/>
    <n v="522061.2"/>
    <n v="4.37"/>
    <n v="17.600000000000001"/>
    <n v="415008.00000000006"/>
    <x v="0"/>
  </r>
  <r>
    <n v="2016"/>
    <s v="BIT"/>
    <s v="Coal"/>
    <n v="13479"/>
    <n v="21.81"/>
    <n v="293976.99"/>
    <n v="4.5199999999999996"/>
    <n v="17.899999999999999"/>
    <n v="241274.09999999998"/>
    <x v="0"/>
  </r>
  <r>
    <n v="2016"/>
    <s v="BIT"/>
    <s v="Coal"/>
    <n v="11234"/>
    <n v="23.69"/>
    <n v="266133.46000000002"/>
    <n v="2.77"/>
    <n v="8.1"/>
    <n v="90995.4"/>
    <x v="0"/>
  </r>
  <r>
    <n v="2016"/>
    <s v="BIT"/>
    <s v="Coal"/>
    <n v="30820"/>
    <n v="22.17"/>
    <n v="683279.4"/>
    <n v="3.02"/>
    <n v="8.8000000000000007"/>
    <n v="271216"/>
    <x v="0"/>
  </r>
  <r>
    <n v="2016"/>
    <s v="BIT"/>
    <s v="Coal"/>
    <n v="3186"/>
    <n v="23.74"/>
    <n v="75635.64"/>
    <n v="2.8"/>
    <n v="8"/>
    <n v="25488"/>
    <x v="0"/>
  </r>
  <r>
    <n v="2016"/>
    <s v="BIT"/>
    <s v="Coal"/>
    <n v="1582"/>
    <n v="23.74"/>
    <n v="37556.68"/>
    <n v="2.82"/>
    <n v="8"/>
    <n v="12656"/>
    <x v="0"/>
  </r>
  <r>
    <n v="2016"/>
    <s v="BIT"/>
    <s v="Coal"/>
    <n v="15084"/>
    <n v="22.11"/>
    <n v="333507.24"/>
    <n v="4.45"/>
    <n v="17.8"/>
    <n v="268495.2"/>
    <x v="0"/>
  </r>
  <r>
    <n v="2016"/>
    <s v="BIT"/>
    <s v="Coal"/>
    <n v="7822"/>
    <n v="23.7"/>
    <n v="185381.4"/>
    <n v="2.77"/>
    <n v="8.1"/>
    <n v="63358.2"/>
    <x v="0"/>
  </r>
  <r>
    <n v="2016"/>
    <s v="BIT"/>
    <s v="Coal"/>
    <n v="6443"/>
    <n v="23.68"/>
    <n v="152570.23999999999"/>
    <n v="2.8"/>
    <n v="8.1"/>
    <n v="52188.299999999996"/>
    <x v="0"/>
  </r>
  <r>
    <n v="2016"/>
    <s v="BIT"/>
    <s v="Coal"/>
    <n v="3198"/>
    <n v="23.74"/>
    <n v="75920.51999999999"/>
    <n v="2.79"/>
    <n v="8"/>
    <n v="25584"/>
    <x v="0"/>
  </r>
  <r>
    <n v="2016"/>
    <s v="BIT"/>
    <s v="Coal"/>
    <n v="23716"/>
    <n v="23.23"/>
    <n v="550922.68000000005"/>
    <n v="3.93"/>
    <n v="13.8"/>
    <n v="327280.8"/>
    <x v="0"/>
  </r>
  <r>
    <n v="2016"/>
    <s v="BIT"/>
    <s v="Coal"/>
    <n v="16614"/>
    <n v="25.17"/>
    <n v="418174.38"/>
    <n v="2.67"/>
    <n v="9.1"/>
    <n v="151187.4"/>
    <x v="0"/>
  </r>
  <r>
    <n v="2016"/>
    <s v="BIT"/>
    <s v="Coal"/>
    <n v="20045"/>
    <n v="25.16"/>
    <n v="504332.2"/>
    <n v="2.65"/>
    <n v="9.1999999999999993"/>
    <n v="184414"/>
    <x v="0"/>
  </r>
  <r>
    <n v="2016"/>
    <s v="BIT"/>
    <s v="Coal"/>
    <n v="27094"/>
    <n v="23.26"/>
    <n v="630206.44000000006"/>
    <n v="2"/>
    <n v="11.3"/>
    <n v="306162.2"/>
    <x v="0"/>
  </r>
  <r>
    <n v="2016"/>
    <s v="BIT"/>
    <s v="Coal"/>
    <n v="32883"/>
    <n v="25.15"/>
    <n v="827007.45"/>
    <n v="2.61"/>
    <n v="9.1999999999999993"/>
    <n v="302523.59999999998"/>
    <x v="0"/>
  </r>
  <r>
    <n v="2016"/>
    <s v="BIT"/>
    <s v="Coal"/>
    <n v="19368"/>
    <n v="22.99"/>
    <n v="445270.31999999995"/>
    <n v="2.89"/>
    <n v="8.1"/>
    <n v="156880.79999999999"/>
    <x v="0"/>
  </r>
  <r>
    <n v="2016"/>
    <s v="BIT"/>
    <s v="Coal"/>
    <n v="25570"/>
    <n v="24.018000000000001"/>
    <n v="614140.26"/>
    <n v="2.72"/>
    <n v="7.5"/>
    <n v="191775"/>
    <x v="0"/>
  </r>
  <r>
    <n v="2016"/>
    <s v="BIT"/>
    <s v="Coal"/>
    <n v="11829"/>
    <n v="25.82"/>
    <n v="305424.78000000003"/>
    <n v="2.78"/>
    <n v="7.9"/>
    <n v="93449.1"/>
    <x v="0"/>
  </r>
  <r>
    <n v="2016"/>
    <s v="BIT"/>
    <s v="Coal"/>
    <n v="51179"/>
    <n v="23.914000000000001"/>
    <n v="1223894.6060000001"/>
    <n v="2.68"/>
    <n v="7.7"/>
    <n v="394078.3"/>
    <x v="0"/>
  </r>
  <r>
    <n v="2016"/>
    <s v="SUB"/>
    <s v="Coal"/>
    <n v="16501"/>
    <n v="17.899999999999999"/>
    <n v="295367.89999999997"/>
    <n v="0.23"/>
    <n v="5"/>
    <n v="82505"/>
    <x v="0"/>
  </r>
  <r>
    <n v="2016"/>
    <s v="SUB"/>
    <s v="Coal"/>
    <n v="147981"/>
    <n v="16.64"/>
    <n v="2462403.8400000003"/>
    <n v="0.32"/>
    <n v="4.7"/>
    <n v="695510.70000000007"/>
    <x v="0"/>
  </r>
  <r>
    <n v="2016"/>
    <s v="SUB"/>
    <s v="Coal"/>
    <n v="27516"/>
    <n v="16.920000000000002"/>
    <n v="465570.72000000003"/>
    <n v="0.28999999999999998"/>
    <n v="5.4"/>
    <n v="148586.40000000002"/>
    <x v="0"/>
  </r>
  <r>
    <n v="2016"/>
    <s v="SUB"/>
    <s v="Coal"/>
    <n v="48169"/>
    <n v="17.72"/>
    <n v="853554.67999999993"/>
    <n v="0.23"/>
    <n v="5.4"/>
    <n v="260112.6"/>
    <x v="0"/>
  </r>
  <r>
    <n v="2016"/>
    <s v="SUB"/>
    <s v="Coal"/>
    <n v="48144"/>
    <n v="17.579999999999998"/>
    <n v="846371.5199999999"/>
    <n v="0.26"/>
    <n v="5.7"/>
    <n v="274420.8"/>
    <x v="0"/>
  </r>
  <r>
    <n v="2016"/>
    <s v="SUB"/>
    <s v="Coal"/>
    <n v="48013"/>
    <n v="17.28"/>
    <n v="829664.64"/>
    <n v="0.25"/>
    <n v="4"/>
    <n v="192052"/>
    <x v="0"/>
  </r>
  <r>
    <n v="2016"/>
    <s v="SUB"/>
    <s v="Coal"/>
    <n v="32919"/>
    <n v="17.18"/>
    <n v="565548.42000000004"/>
    <n v="0.25"/>
    <n v="4.0999999999999996"/>
    <n v="134967.9"/>
    <x v="0"/>
  </r>
  <r>
    <n v="2016"/>
    <s v="SUB"/>
    <s v="Coal"/>
    <n v="16279"/>
    <n v="18.079999999999998"/>
    <n v="294324.31999999995"/>
    <n v="0.23"/>
    <n v="4.4000000000000004"/>
    <n v="71627.600000000006"/>
    <x v="0"/>
  </r>
  <r>
    <n v="2016"/>
    <s v="SUB"/>
    <s v="Coal"/>
    <n v="122"/>
    <n v="17.899999999999999"/>
    <n v="2183.7999999999997"/>
    <n v="0.23"/>
    <n v="5"/>
    <n v="610"/>
    <x v="0"/>
  </r>
  <r>
    <n v="2016"/>
    <s v="SUB"/>
    <s v="Coal"/>
    <n v="49073"/>
    <n v="16.93"/>
    <n v="830805.89"/>
    <n v="0.28999999999999998"/>
    <n v="5.7"/>
    <n v="279716.10000000003"/>
    <x v="0"/>
  </r>
  <r>
    <n v="2016"/>
    <s v="SUB"/>
    <s v="Coal"/>
    <n v="49232"/>
    <n v="17.47"/>
    <n v="860083.03999999992"/>
    <n v="0.2"/>
    <n v="4.4000000000000004"/>
    <n v="216620.80000000002"/>
    <x v="0"/>
  </r>
  <r>
    <n v="2016"/>
    <s v="SUB"/>
    <s v="Coal"/>
    <n v="49357"/>
    <n v="17.64"/>
    <n v="870657.48"/>
    <n v="0.21"/>
    <n v="4.3"/>
    <n v="212235.09999999998"/>
    <x v="0"/>
  </r>
  <r>
    <n v="2016"/>
    <s v="SUB"/>
    <s v="Coal"/>
    <n v="48074"/>
    <n v="16.84"/>
    <n v="809566.16"/>
    <n v="0.28999999999999998"/>
    <n v="6.2"/>
    <n v="298058.8"/>
    <x v="0"/>
  </r>
  <r>
    <n v="2016"/>
    <s v="SUB"/>
    <s v="Coal"/>
    <n v="508792"/>
    <n v="16.600000000000001"/>
    <n v="8445947.2000000011"/>
    <n v="0.3"/>
    <n v="4.5"/>
    <n v="2289564"/>
    <x v="0"/>
  </r>
  <r>
    <n v="2016"/>
    <s v="BIT"/>
    <s v="Coal"/>
    <n v="30537"/>
    <n v="21.873999999999999"/>
    <n v="667966.33799999999"/>
    <n v="3.39"/>
    <n v="11.4"/>
    <n v="348121.8"/>
    <x v="0"/>
  </r>
  <r>
    <n v="2016"/>
    <s v="BIT"/>
    <s v="Coal"/>
    <n v="16072"/>
    <n v="21.940999999999999"/>
    <n v="352635.75199999998"/>
    <n v="3.42"/>
    <n v="11.5"/>
    <n v="184828"/>
    <x v="0"/>
  </r>
  <r>
    <n v="2016"/>
    <s v="SUB"/>
    <s v="Coal"/>
    <n v="64592"/>
    <n v="17.891999999999999"/>
    <n v="1155680.064"/>
    <n v="0.22"/>
    <n v="5.0999999999999996"/>
    <n v="329419.19999999995"/>
    <x v="0"/>
  </r>
  <r>
    <n v="2016"/>
    <s v="BIT"/>
    <s v="Coal"/>
    <n v="9687"/>
    <n v="24.911000000000001"/>
    <n v="241312.85700000002"/>
    <n v="3.85"/>
    <n v="10.3"/>
    <n v="99776.1"/>
    <x v="0"/>
  </r>
  <r>
    <n v="2016"/>
    <s v="BIT"/>
    <s v="Coal"/>
    <n v="18981"/>
    <n v="22.196999999999999"/>
    <n v="421321.25699999998"/>
    <n v="3.33"/>
    <n v="11"/>
    <n v="208791"/>
    <x v="0"/>
  </r>
  <r>
    <n v="2016"/>
    <s v="BIT"/>
    <s v="Coal"/>
    <n v="41467"/>
    <n v="23.506"/>
    <n v="974723.30200000003"/>
    <n v="2.36"/>
    <n v="8.8000000000000007"/>
    <n v="364909.60000000003"/>
    <x v="0"/>
  </r>
  <r>
    <n v="2016"/>
    <s v="BIT"/>
    <s v="Coal"/>
    <n v="48769"/>
    <n v="22.684000000000001"/>
    <n v="1106275.996"/>
    <n v="2.96"/>
    <n v="8.3000000000000007"/>
    <n v="404782.7"/>
    <x v="0"/>
  </r>
  <r>
    <n v="2016"/>
    <s v="BIT"/>
    <s v="Coal"/>
    <n v="50792"/>
    <n v="22.916"/>
    <n v="1163949.4720000001"/>
    <n v="2.87"/>
    <n v="8"/>
    <n v="406336"/>
    <x v="0"/>
  </r>
  <r>
    <n v="2016"/>
    <s v="BIT"/>
    <s v="Coal"/>
    <n v="20843"/>
    <n v="23.850999999999999"/>
    <n v="497126.39299999998"/>
    <n v="2.66"/>
    <n v="8.1"/>
    <n v="168828.3"/>
    <x v="0"/>
  </r>
  <r>
    <n v="2016"/>
    <s v="BIT"/>
    <s v="Coal"/>
    <n v="3223"/>
    <n v="20.035"/>
    <n v="64572.805"/>
    <n v="1.44"/>
    <n v="27.6"/>
    <n v="88954.8"/>
    <x v="0"/>
  </r>
  <r>
    <n v="2016"/>
    <s v="SUB"/>
    <s v="Coal"/>
    <n v="194952"/>
    <n v="16.608000000000001"/>
    <n v="3237762.8160000001"/>
    <n v="0.77"/>
    <n v="10.6"/>
    <n v="2066491.2"/>
    <x v="0"/>
  </r>
  <r>
    <n v="2016"/>
    <s v="SUB"/>
    <s v="Coal"/>
    <n v="95989"/>
    <n v="17.265999999999998"/>
    <n v="1657346.0739999998"/>
    <n v="0.62"/>
    <n v="8.8000000000000007"/>
    <n v="844703.20000000007"/>
    <x v="0"/>
  </r>
  <r>
    <n v="2016"/>
    <s v="SUB"/>
    <s v="Coal"/>
    <n v="68411"/>
    <n v="16.881"/>
    <n v="1154846.091"/>
    <n v="0.28999999999999998"/>
    <n v="5.9"/>
    <n v="403624.9"/>
    <x v="0"/>
  </r>
  <r>
    <n v="2016"/>
    <s v="SUB"/>
    <s v="Coal"/>
    <n v="16985"/>
    <n v="16.634"/>
    <n v="282528.49"/>
    <n v="0.28999999999999998"/>
    <n v="6"/>
    <n v="101910"/>
    <x v="0"/>
  </r>
  <r>
    <n v="2016"/>
    <s v="SUB"/>
    <s v="Coal"/>
    <n v="68493"/>
    <n v="16.988"/>
    <n v="1163559.084"/>
    <n v="0.25"/>
    <n v="4.7"/>
    <n v="321917.10000000003"/>
    <x v="0"/>
  </r>
  <r>
    <n v="2016"/>
    <s v="SUB"/>
    <s v="Coal"/>
    <n v="120106"/>
    <n v="17.149999999999999"/>
    <n v="2059817.9"/>
    <n v="0.23"/>
    <n v="4.0999999999999996"/>
    <n v="492434.6"/>
    <x v="0"/>
  </r>
  <r>
    <n v="2016"/>
    <s v="SUB"/>
    <s v="Coal"/>
    <n v="45028"/>
    <n v="17.838000000000001"/>
    <n v="803209.46400000004"/>
    <n v="0.26"/>
    <n v="4.7"/>
    <n v="211631.6"/>
    <x v="0"/>
  </r>
  <r>
    <n v="2016"/>
    <s v="SUB"/>
    <s v="Coal"/>
    <n v="72667"/>
    <n v="17.582000000000001"/>
    <n v="1277631.1940000001"/>
    <n v="0.2"/>
    <n v="4.3"/>
    <n v="312468.09999999998"/>
    <x v="0"/>
  </r>
  <r>
    <n v="2016"/>
    <s v="BIT"/>
    <s v="Coal"/>
    <n v="44495"/>
    <n v="21.922000000000001"/>
    <n v="975419.39"/>
    <n v="2.7"/>
    <n v="8.9"/>
    <n v="396005.5"/>
    <x v="0"/>
  </r>
  <r>
    <n v="2016"/>
    <s v="BIT"/>
    <s v="Coal"/>
    <n v="30121"/>
    <n v="25.815999999999999"/>
    <n v="777603.73599999992"/>
    <n v="2.37"/>
    <n v="7.8"/>
    <n v="234943.8"/>
    <x v="0"/>
  </r>
  <r>
    <n v="2016"/>
    <s v="SUB"/>
    <s v="Coal"/>
    <n v="14488"/>
    <n v="18.11"/>
    <n v="262377.68"/>
    <n v="0.16"/>
    <n v="4.5999999999999996"/>
    <n v="66644.799999999988"/>
    <x v="0"/>
  </r>
  <r>
    <n v="2016"/>
    <s v="SUB"/>
    <s v="Coal"/>
    <n v="28419"/>
    <n v="16.88"/>
    <n v="479712.72"/>
    <n v="0.65"/>
    <n v="9.6999999999999993"/>
    <n v="275664.3"/>
    <x v="0"/>
  </r>
  <r>
    <n v="2016"/>
    <s v="SUB"/>
    <s v="Coal"/>
    <n v="14596"/>
    <n v="17.71"/>
    <n v="258495.16"/>
    <n v="0.35"/>
    <n v="5.3"/>
    <n v="77358.8"/>
    <x v="0"/>
  </r>
  <r>
    <n v="2016"/>
    <s v="SUB"/>
    <s v="Coal"/>
    <n v="28892"/>
    <n v="17.13"/>
    <n v="494919.95999999996"/>
    <n v="0.27"/>
    <n v="4.3"/>
    <n v="124235.59999999999"/>
    <x v="0"/>
  </r>
  <r>
    <n v="2016"/>
    <s v="SUB"/>
    <s v="Coal"/>
    <n v="72004"/>
    <n v="16.84"/>
    <n v="1212547.3600000001"/>
    <n v="0.64"/>
    <n v="9.6"/>
    <n v="691238.40000000002"/>
    <x v="0"/>
  </r>
  <r>
    <n v="2016"/>
    <s v="SUB"/>
    <s v="Coal"/>
    <n v="86983"/>
    <n v="16.91"/>
    <n v="1470882.53"/>
    <n v="0.6"/>
    <n v="9.3000000000000007"/>
    <n v="808941.9"/>
    <x v="0"/>
  </r>
  <r>
    <n v="2016"/>
    <s v="SUB"/>
    <s v="Coal"/>
    <n v="29150"/>
    <n v="17.61"/>
    <n v="513331.5"/>
    <n v="0.37"/>
    <n v="6"/>
    <n v="174900"/>
    <x v="0"/>
  </r>
  <r>
    <n v="2016"/>
    <s v="SUB"/>
    <s v="Coal"/>
    <n v="29880"/>
    <n v="17.899999999999999"/>
    <n v="534852"/>
    <n v="0.2"/>
    <n v="5"/>
    <n v="149400"/>
    <x v="0"/>
  </r>
  <r>
    <n v="2016"/>
    <s v="SUB"/>
    <s v="Coal"/>
    <n v="610"/>
    <n v="17.88"/>
    <n v="10906.8"/>
    <n v="0.25"/>
    <n v="4.9000000000000004"/>
    <n v="2989"/>
    <x v="0"/>
  </r>
  <r>
    <n v="2016"/>
    <s v="SUB"/>
    <s v="Coal"/>
    <n v="14072"/>
    <n v="17.79"/>
    <n v="250340.87999999998"/>
    <n v="0.38"/>
    <n v="5"/>
    <n v="70360"/>
    <x v="0"/>
  </r>
  <r>
    <n v="2016"/>
    <s v="SUB"/>
    <s v="Coal"/>
    <n v="121"/>
    <n v="16.899999999999999"/>
    <n v="2044.8999999999999"/>
    <n v="0.51"/>
    <n v="9.8000000000000007"/>
    <n v="1185.8000000000002"/>
    <x v="0"/>
  </r>
  <r>
    <n v="2016"/>
    <s v="SUB"/>
    <s v="Coal"/>
    <n v="14454"/>
    <n v="17.29"/>
    <n v="249909.65999999997"/>
    <n v="0.24"/>
    <n v="4"/>
    <n v="57816"/>
    <x v="0"/>
  </r>
  <r>
    <n v="2016"/>
    <s v="BIT"/>
    <s v="Coal"/>
    <n v="9390"/>
    <n v="22.26"/>
    <n v="209021.40000000002"/>
    <n v="3.26"/>
    <n v="18.399999999999999"/>
    <n v="172776"/>
    <x v="0"/>
  </r>
  <r>
    <n v="2016"/>
    <s v="BIT"/>
    <s v="Coal"/>
    <n v="15705"/>
    <n v="16.91"/>
    <n v="265571.55"/>
    <n v="1.89"/>
    <n v="25.5"/>
    <n v="400477.5"/>
    <x v="0"/>
  </r>
  <r>
    <n v="2016"/>
    <s v="BIT"/>
    <s v="Coal"/>
    <n v="317615"/>
    <n v="25.49"/>
    <n v="8096006.3499999996"/>
    <n v="4.1900000000000004"/>
    <n v="8.9"/>
    <n v="2826773.5"/>
    <x v="0"/>
  </r>
  <r>
    <n v="2016"/>
    <s v="SUB"/>
    <s v="Coal"/>
    <n v="453506"/>
    <n v="16.7"/>
    <n v="7573550.1999999993"/>
    <n v="0.28000000000000003"/>
    <n v="5.9"/>
    <n v="2675685.4000000004"/>
    <x v="0"/>
  </r>
  <r>
    <n v="2016"/>
    <s v="SUB"/>
    <s v="Coal"/>
    <n v="56719"/>
    <n v="16.47"/>
    <n v="934161.92999999993"/>
    <n v="0.35"/>
    <n v="5.6"/>
    <n v="317626.39999999997"/>
    <x v="0"/>
  </r>
  <r>
    <n v="2016"/>
    <s v="SUB"/>
    <s v="Coal"/>
    <n v="28312"/>
    <n v="16.425999999999998"/>
    <n v="465052.91199999995"/>
    <n v="0.33"/>
    <n v="4.5"/>
    <n v="127404"/>
    <x v="0"/>
  </r>
  <r>
    <n v="2016"/>
    <s v="BIT"/>
    <s v="Coal"/>
    <n v="98373"/>
    <n v="23.29"/>
    <n v="2291107.17"/>
    <n v="1.32"/>
    <n v="5.8"/>
    <n v="570563.4"/>
    <x v="0"/>
  </r>
  <r>
    <n v="2016"/>
    <s v="BIT"/>
    <s v="Coal"/>
    <n v="171192"/>
    <n v="22.81"/>
    <n v="3904889.5199999996"/>
    <n v="3.48"/>
    <n v="8.9"/>
    <n v="1523608.8"/>
    <x v="0"/>
  </r>
  <r>
    <n v="2016"/>
    <s v="BIT"/>
    <s v="Coal"/>
    <n v="151082"/>
    <n v="22.512"/>
    <n v="3401157.9840000002"/>
    <n v="2.2599999999999998"/>
    <n v="8"/>
    <n v="1208656"/>
    <x v="0"/>
  </r>
  <r>
    <n v="2016"/>
    <s v="BIT"/>
    <s v="Coal"/>
    <n v="83786"/>
    <n v="22.184000000000001"/>
    <n v="1858708.6240000001"/>
    <n v="2.5"/>
    <n v="8.8000000000000007"/>
    <n v="737316.8"/>
    <x v="0"/>
  </r>
  <r>
    <n v="2016"/>
    <s v="BIT"/>
    <s v="Coal"/>
    <n v="46914"/>
    <n v="22.646000000000001"/>
    <n v="1062414.4440000001"/>
    <n v="3.5"/>
    <n v="9.6"/>
    <n v="450374.39999999997"/>
    <x v="0"/>
  </r>
  <r>
    <n v="2016"/>
    <s v="SUB"/>
    <s v="Coal"/>
    <n v="44425"/>
    <n v="16.222000000000001"/>
    <n v="720662.35000000009"/>
    <n v="0.28999999999999998"/>
    <n v="7"/>
    <n v="310975"/>
    <x v="0"/>
  </r>
  <r>
    <n v="2016"/>
    <s v="BIT"/>
    <s v="Coal"/>
    <n v="61891"/>
    <n v="23.21"/>
    <n v="1436490.11"/>
    <n v="3.43"/>
    <n v="8.1"/>
    <n v="501317.1"/>
    <x v="0"/>
  </r>
  <r>
    <n v="2016"/>
    <s v="SUB"/>
    <s v="Coal"/>
    <n v="14723"/>
    <n v="16.844000000000001"/>
    <n v="247994.21200000003"/>
    <n v="0.23"/>
    <n v="4.8099999999999996"/>
    <n v="70817.62999999999"/>
    <x v="0"/>
  </r>
  <r>
    <n v="2016"/>
    <s v="SUB"/>
    <s v="Coal"/>
    <n v="76248"/>
    <n v="17.334"/>
    <n v="1321682.8319999999"/>
    <n v="0.2"/>
    <n v="4.41"/>
    <n v="336253.68"/>
    <x v="0"/>
  </r>
  <r>
    <n v="2016"/>
    <s v="SUB"/>
    <s v="Coal"/>
    <n v="60779"/>
    <n v="17.242000000000001"/>
    <n v="1047951.518"/>
    <n v="0.26"/>
    <n v="3.87"/>
    <n v="235214.73"/>
    <x v="0"/>
  </r>
  <r>
    <n v="2016"/>
    <s v="SUB"/>
    <s v="Coal"/>
    <n v="45984"/>
    <n v="17.248000000000001"/>
    <n v="793132.03200000001"/>
    <n v="0.19"/>
    <n v="4.54"/>
    <n v="208767.36000000002"/>
    <x v="0"/>
  </r>
  <r>
    <n v="2016"/>
    <s v="SUB"/>
    <s v="Coal"/>
    <n v="14638"/>
    <n v="16.809999999999999"/>
    <n v="246064.77999999997"/>
    <n v="0.4"/>
    <n v="5.8"/>
    <n v="84900.4"/>
    <x v="0"/>
  </r>
  <r>
    <n v="2016"/>
    <s v="LIG"/>
    <s v="Coal"/>
    <n v="418850"/>
    <n v="13.84"/>
    <n v="5796884"/>
    <n v="0.6"/>
    <n v="10.9"/>
    <n v="4565465"/>
    <x v="1"/>
  </r>
  <r>
    <n v="2016"/>
    <s v="SUB"/>
    <s v="Coal"/>
    <n v="29127"/>
    <n v="15.23"/>
    <n v="443604.21"/>
    <n v="0.3"/>
    <n v="5.3"/>
    <n v="154373.1"/>
    <x v="0"/>
  </r>
  <r>
    <n v="2016"/>
    <s v="SUB"/>
    <s v="Coal"/>
    <n v="286158"/>
    <n v="17.04"/>
    <n v="4876132.3199999994"/>
    <n v="0.25"/>
    <n v="4.8"/>
    <n v="1373558.4"/>
    <x v="0"/>
  </r>
  <r>
    <n v="2016"/>
    <s v="BIT"/>
    <s v="Coal"/>
    <n v="47417"/>
    <n v="23.762"/>
    <n v="1126722.754"/>
    <n v="0.91"/>
    <n v="10.7"/>
    <n v="507361.89999999997"/>
    <x v="0"/>
  </r>
  <r>
    <n v="2016"/>
    <s v="BIT"/>
    <s v="Coal"/>
    <n v="266091"/>
    <n v="22.248000000000001"/>
    <n v="5919992.568"/>
    <n v="0.51"/>
    <n v="11.7"/>
    <n v="3113264.6999999997"/>
    <x v="0"/>
  </r>
  <r>
    <n v="2016"/>
    <s v="BIT"/>
    <s v="Coal"/>
    <n v="22998"/>
    <n v="24.507999999999999"/>
    <n v="563634.98399999994"/>
    <n v="0.78"/>
    <n v="12.35"/>
    <n v="284025.3"/>
    <x v="0"/>
  </r>
  <r>
    <n v="2016"/>
    <s v="BIT"/>
    <s v="Coal"/>
    <n v="50690"/>
    <n v="24.212"/>
    <n v="1227306.28"/>
    <n v="0.78"/>
    <n v="12.71"/>
    <n v="644269.9"/>
    <x v="0"/>
  </r>
  <r>
    <n v="2016"/>
    <s v="BIT"/>
    <s v="Coal"/>
    <n v="21129"/>
    <n v="23.911999999999999"/>
    <n v="505236.64799999999"/>
    <n v="0.96"/>
    <n v="10.94"/>
    <n v="231151.25999999998"/>
    <x v="0"/>
  </r>
  <r>
    <n v="2016"/>
    <s v="BIT"/>
    <s v="Coal"/>
    <n v="7880"/>
    <n v="23.77"/>
    <n v="187307.6"/>
    <n v="0.99"/>
    <n v="10.4"/>
    <n v="81952"/>
    <x v="0"/>
  </r>
  <r>
    <n v="2016"/>
    <s v="SUB"/>
    <s v="Coal"/>
    <n v="33586"/>
    <n v="17.61"/>
    <n v="591449.46"/>
    <n v="0.2"/>
    <n v="4.4000000000000004"/>
    <n v="147778.40000000002"/>
    <x v="0"/>
  </r>
  <r>
    <n v="2016"/>
    <s v="SUB"/>
    <s v="Coal"/>
    <n v="163264"/>
    <n v="16.89"/>
    <n v="2757528.96"/>
    <n v="0.28000000000000003"/>
    <n v="6"/>
    <n v="979584"/>
    <x v="0"/>
  </r>
  <r>
    <n v="2016"/>
    <s v="SUB"/>
    <s v="Coal"/>
    <n v="66497"/>
    <n v="16.84"/>
    <n v="1119809.48"/>
    <n v="0.38"/>
    <n v="5.7"/>
    <n v="379032.9"/>
    <x v="0"/>
  </r>
  <r>
    <n v="2016"/>
    <s v="SUB"/>
    <s v="Coal"/>
    <n v="32303"/>
    <n v="16.89"/>
    <n v="545597.67000000004"/>
    <n v="0.28999999999999998"/>
    <n v="5.9"/>
    <n v="190587.7"/>
    <x v="0"/>
  </r>
  <r>
    <n v="2016"/>
    <s v="SUB"/>
    <s v="Coal"/>
    <n v="148851"/>
    <n v="17.600000000000001"/>
    <n v="2619777.6"/>
    <n v="0.24"/>
    <n v="5.7"/>
    <n v="848450.70000000007"/>
    <x v="0"/>
  </r>
  <r>
    <n v="2016"/>
    <s v="SUB"/>
    <s v="Coal"/>
    <n v="14937"/>
    <n v="18.8"/>
    <n v="280815.60000000003"/>
    <n v="0.32"/>
    <n v="3.7"/>
    <n v="55266.9"/>
    <x v="0"/>
  </r>
  <r>
    <n v="2016"/>
    <s v="SUB"/>
    <s v="Coal"/>
    <n v="48939"/>
    <n v="17.670000000000002"/>
    <n v="864752.13000000012"/>
    <n v="0.19"/>
    <n v="4.3"/>
    <n v="210437.69999999998"/>
    <x v="0"/>
  </r>
  <r>
    <n v="2016"/>
    <s v="SUB"/>
    <s v="Coal"/>
    <n v="16467"/>
    <n v="17.45"/>
    <n v="287349.14999999997"/>
    <n v="0.28999999999999998"/>
    <n v="6.4"/>
    <n v="105388.8"/>
    <x v="0"/>
  </r>
  <r>
    <n v="2016"/>
    <s v="SUB"/>
    <s v="Coal"/>
    <n v="28915"/>
    <n v="16.513000000000002"/>
    <n v="477473.39500000008"/>
    <n v="0.34"/>
    <n v="5.0999999999999996"/>
    <n v="147466.5"/>
    <x v="0"/>
  </r>
  <r>
    <n v="2016"/>
    <s v="SUB"/>
    <s v="Coal"/>
    <n v="44346"/>
    <n v="16.702999999999999"/>
    <n v="740711.23800000001"/>
    <n v="0.39"/>
    <n v="6.1"/>
    <n v="270510.59999999998"/>
    <x v="0"/>
  </r>
  <r>
    <n v="2016"/>
    <s v="SUB"/>
    <s v="Coal"/>
    <n v="15112"/>
    <n v="16.571999999999999"/>
    <n v="250436.06399999998"/>
    <n v="0.39"/>
    <n v="6.9"/>
    <n v="104272.8"/>
    <x v="0"/>
  </r>
  <r>
    <n v="2016"/>
    <s v="SUB"/>
    <s v="Coal"/>
    <n v="14627"/>
    <n v="17.015999999999998"/>
    <n v="248893.03199999998"/>
    <n v="0.27"/>
    <n v="5.2"/>
    <n v="76060.400000000009"/>
    <x v="0"/>
  </r>
  <r>
    <n v="2016"/>
    <s v="SUB"/>
    <s v="Coal"/>
    <n v="73623"/>
    <n v="16.815999999999999"/>
    <n v="1238044.368"/>
    <n v="0.3"/>
    <n v="6.2"/>
    <n v="456462.60000000003"/>
    <x v="0"/>
  </r>
  <r>
    <n v="2016"/>
    <s v="SUB"/>
    <s v="Coal"/>
    <n v="29031"/>
    <n v="16.608000000000001"/>
    <n v="482146.848"/>
    <n v="0.31"/>
    <n v="4.7"/>
    <n v="136445.70000000001"/>
    <x v="0"/>
  </r>
  <r>
    <n v="2016"/>
    <s v="SUB"/>
    <s v="Coal"/>
    <n v="43859"/>
    <n v="16.593"/>
    <n v="727752.38699999999"/>
    <n v="0.33"/>
    <n v="4.5999999999999996"/>
    <n v="201751.4"/>
    <x v="0"/>
  </r>
  <r>
    <n v="2016"/>
    <s v="SUB"/>
    <s v="Coal"/>
    <n v="58748"/>
    <n v="16.733000000000001"/>
    <n v="983030.28399999999"/>
    <n v="0.26"/>
    <n v="5.2"/>
    <n v="305489.60000000003"/>
    <x v="0"/>
  </r>
  <r>
    <n v="2016"/>
    <s v="SUB"/>
    <s v="Coal"/>
    <n v="29428"/>
    <n v="16.733000000000001"/>
    <n v="492418.72399999999"/>
    <n v="0.31"/>
    <n v="5.2"/>
    <n v="153025.60000000001"/>
    <x v="0"/>
  </r>
  <r>
    <n v="2016"/>
    <s v="LIG"/>
    <s v="Coal"/>
    <n v="780305"/>
    <n v="13.78"/>
    <n v="10752602.9"/>
    <n v="0.9"/>
    <n v="16.2"/>
    <n v="12640941"/>
    <x v="1"/>
  </r>
  <r>
    <n v="2016"/>
    <s v="SUB"/>
    <s v="Coal"/>
    <n v="16349"/>
    <n v="17.276"/>
    <n v="282445.32400000002"/>
    <n v="0.18"/>
    <n v="4.8"/>
    <n v="78475.199999999997"/>
    <x v="0"/>
  </r>
  <r>
    <n v="2016"/>
    <s v="SUB"/>
    <s v="Coal"/>
    <n v="16551"/>
    <n v="16.718"/>
    <n v="276699.61800000002"/>
    <n v="0.28999999999999998"/>
    <n v="5.8"/>
    <n v="95995.8"/>
    <x v="0"/>
  </r>
  <r>
    <n v="2016"/>
    <s v="SUB"/>
    <s v="Coal"/>
    <n v="18171"/>
    <n v="17.04"/>
    <n v="309633.83999999997"/>
    <n v="0.28999999999999998"/>
    <n v="5.5"/>
    <n v="99940.5"/>
    <x v="0"/>
  </r>
  <r>
    <n v="2016"/>
    <s v="SUB"/>
    <s v="Coal"/>
    <n v="16452"/>
    <n v="16.77"/>
    <n v="275900.03999999998"/>
    <n v="0.28000000000000003"/>
    <n v="6.3"/>
    <n v="103647.59999999999"/>
    <x v="0"/>
  </r>
  <r>
    <n v="2016"/>
    <s v="LIG"/>
    <s v="Coal"/>
    <n v="188383"/>
    <n v="10.210000000000001"/>
    <n v="1923390.4300000002"/>
    <n v="2.38"/>
    <n v="30"/>
    <n v="5651490"/>
    <x v="1"/>
  </r>
  <r>
    <n v="2016"/>
    <s v="SUB"/>
    <s v="Coal"/>
    <n v="16252"/>
    <n v="17.498000000000001"/>
    <n v="284377.49600000004"/>
    <n v="0.19"/>
    <n v="4.5"/>
    <n v="73134"/>
    <x v="0"/>
  </r>
  <r>
    <n v="2016"/>
    <s v="BIT"/>
    <s v="Coal"/>
    <n v="18946"/>
    <n v="23.19"/>
    <n v="439357.74000000005"/>
    <n v="3.26"/>
    <n v="9.9"/>
    <n v="187565.4"/>
    <x v="0"/>
  </r>
  <r>
    <n v="2016"/>
    <s v="SUB"/>
    <s v="Coal"/>
    <n v="245440"/>
    <n v="17.744"/>
    <n v="4355087.3600000003"/>
    <n v="0.25"/>
    <n v="4.9000000000000004"/>
    <n v="1202656"/>
    <x v="0"/>
  </r>
  <r>
    <n v="2016"/>
    <s v="SUB"/>
    <s v="Coal"/>
    <n v="72132"/>
    <n v="17.686"/>
    <n v="1275726.5519999999"/>
    <n v="0.25"/>
    <n v="4.8"/>
    <n v="346233.59999999998"/>
    <x v="0"/>
  </r>
  <r>
    <n v="2016"/>
    <s v="SUB"/>
    <s v="Coal"/>
    <n v="31638"/>
    <n v="17.738"/>
    <n v="561194.84400000004"/>
    <n v="0.19"/>
    <n v="4.2"/>
    <n v="132879.6"/>
    <x v="0"/>
  </r>
  <r>
    <n v="2016"/>
    <s v="SUB"/>
    <s v="Coal"/>
    <n v="15961"/>
    <n v="17.59"/>
    <n v="280753.99"/>
    <n v="0.2"/>
    <n v="4.4000000000000004"/>
    <n v="70228.400000000009"/>
    <x v="0"/>
  </r>
  <r>
    <n v="2016"/>
    <s v="SUB"/>
    <s v="Coal"/>
    <n v="214045"/>
    <n v="17.652000000000001"/>
    <n v="3778322.3400000003"/>
    <n v="0.25"/>
    <n v="5.5"/>
    <n v="1177247.5"/>
    <x v="0"/>
  </r>
  <r>
    <n v="2016"/>
    <s v="SUB"/>
    <s v="Coal"/>
    <n v="105984"/>
    <n v="17.006"/>
    <n v="1802363.9040000001"/>
    <n v="0.26"/>
    <n v="4.7"/>
    <n v="498124.80000000005"/>
    <x v="0"/>
  </r>
  <r>
    <n v="2016"/>
    <s v="SUB"/>
    <s v="Coal"/>
    <n v="75848"/>
    <n v="17.899999999999999"/>
    <n v="1357679.2"/>
    <n v="0.24"/>
    <n v="5.5"/>
    <n v="417164"/>
    <x v="0"/>
  </r>
  <r>
    <n v="2016"/>
    <s v="SUB"/>
    <s v="Coal"/>
    <n v="30376"/>
    <n v="17.658000000000001"/>
    <n v="536379.40800000005"/>
    <n v="0.37"/>
    <n v="5"/>
    <n v="151880"/>
    <x v="0"/>
  </r>
  <r>
    <n v="2016"/>
    <s v="SUB"/>
    <s v="Coal"/>
    <n v="75480"/>
    <n v="16.158000000000001"/>
    <n v="1219605.8400000001"/>
    <n v="0.34"/>
    <n v="4.7"/>
    <n v="354756"/>
    <x v="0"/>
  </r>
  <r>
    <n v="2016"/>
    <s v="BIT"/>
    <s v="Coal"/>
    <n v="109708"/>
    <n v="23.3"/>
    <n v="2556196.4"/>
    <n v="3.34"/>
    <n v="7.8"/>
    <n v="855722.4"/>
    <x v="0"/>
  </r>
  <r>
    <n v="2016"/>
    <s v="BIT"/>
    <s v="Coal"/>
    <n v="186194"/>
    <n v="22.21"/>
    <n v="4135368.74"/>
    <n v="3.15"/>
    <n v="9.4"/>
    <n v="1750223.6"/>
    <x v="0"/>
  </r>
  <r>
    <n v="2016"/>
    <s v="SUB"/>
    <s v="Coal"/>
    <n v="28092"/>
    <n v="16.77"/>
    <n v="471102.83999999997"/>
    <n v="0.3"/>
    <n v="5.0999999999999996"/>
    <n v="143269.19999999998"/>
    <x v="0"/>
  </r>
  <r>
    <n v="2016"/>
    <s v="SUB"/>
    <s v="Coal"/>
    <n v="28217"/>
    <n v="16.760000000000002"/>
    <n v="472916.92000000004"/>
    <n v="0.37"/>
    <n v="5.3"/>
    <n v="149550.1"/>
    <x v="0"/>
  </r>
  <r>
    <n v="2016"/>
    <s v="SUB"/>
    <s v="Coal"/>
    <n v="14093"/>
    <n v="16.63"/>
    <n v="234366.59"/>
    <n v="0.28000000000000003"/>
    <n v="4.5"/>
    <n v="63418.5"/>
    <x v="0"/>
  </r>
  <r>
    <n v="2016"/>
    <s v="SUB"/>
    <s v="Coal"/>
    <n v="28214"/>
    <n v="16.600000000000001"/>
    <n v="468352.4"/>
    <n v="0.3"/>
    <n v="4.4000000000000004"/>
    <n v="124141.6"/>
    <x v="0"/>
  </r>
  <r>
    <n v="2016"/>
    <s v="BIT"/>
    <s v="Coal"/>
    <n v="25960"/>
    <n v="25.2"/>
    <n v="654192"/>
    <n v="1.62"/>
    <n v="10"/>
    <n v="259600"/>
    <x v="0"/>
  </r>
  <r>
    <n v="2016"/>
    <s v="BIT"/>
    <s v="Coal"/>
    <n v="28185"/>
    <n v="25.76"/>
    <n v="726045.60000000009"/>
    <n v="1.48"/>
    <n v="8.8000000000000007"/>
    <n v="248028.00000000003"/>
    <x v="0"/>
  </r>
  <r>
    <n v="2016"/>
    <s v="BIT"/>
    <s v="Coal"/>
    <n v="53971"/>
    <n v="23.51"/>
    <n v="1268858.2100000002"/>
    <n v="1.18"/>
    <n v="11.6"/>
    <n v="626063.6"/>
    <x v="0"/>
  </r>
  <r>
    <n v="2016"/>
    <s v="BIT"/>
    <s v="Coal"/>
    <n v="11730"/>
    <n v="25.966000000000001"/>
    <n v="304581.18"/>
    <n v="2.25"/>
    <n v="7.1"/>
    <n v="83283"/>
    <x v="0"/>
  </r>
  <r>
    <n v="2016"/>
    <s v="SUB"/>
    <s v="Coal"/>
    <n v="109844"/>
    <n v="17.571999999999999"/>
    <n v="1930178.7679999999"/>
    <n v="0.24"/>
    <n v="4.3"/>
    <n v="472329.19999999995"/>
    <x v="0"/>
  </r>
  <r>
    <n v="2016"/>
    <s v="SUB"/>
    <s v="Coal"/>
    <n v="301740"/>
    <n v="16.574000000000002"/>
    <n v="5001038.7600000007"/>
    <n v="0.36"/>
    <n v="4.5999999999999996"/>
    <n v="1388004"/>
    <x v="0"/>
  </r>
  <r>
    <n v="2016"/>
    <s v="SUB"/>
    <s v="Coal"/>
    <n v="268451"/>
    <n v="16.974"/>
    <n v="4556687.2740000002"/>
    <n v="0.28999999999999998"/>
    <n v="4.5999999999999996"/>
    <n v="1234874.5999999999"/>
    <x v="0"/>
  </r>
  <r>
    <n v="2016"/>
    <s v="SUB"/>
    <s v="Coal"/>
    <n v="63673"/>
    <n v="16.994"/>
    <n v="1082058.9620000001"/>
    <n v="0.28000000000000003"/>
    <n v="4.7"/>
    <n v="299263.10000000003"/>
    <x v="0"/>
  </r>
  <r>
    <n v="2016"/>
    <s v="SUB"/>
    <s v="Coal"/>
    <n v="47800"/>
    <n v="17.763999999999999"/>
    <n v="849119.2"/>
    <n v="0.28999999999999998"/>
    <n v="4.5999999999999996"/>
    <n v="219879.99999999997"/>
    <x v="0"/>
  </r>
  <r>
    <n v="2016"/>
    <s v="BIT"/>
    <s v="Coal"/>
    <n v="34794"/>
    <n v="26.26"/>
    <n v="913690.44000000006"/>
    <n v="2.9"/>
    <n v="7.58"/>
    <n v="263738.52"/>
    <x v="0"/>
  </r>
  <r>
    <n v="2016"/>
    <s v="BIT"/>
    <s v="Coal"/>
    <n v="20867"/>
    <n v="25.957999999999998"/>
    <n v="541665.58600000001"/>
    <n v="2.1"/>
    <n v="7.64"/>
    <n v="159423.88"/>
    <x v="0"/>
  </r>
  <r>
    <n v="2016"/>
    <s v="BIT"/>
    <s v="Coal"/>
    <n v="44434"/>
    <n v="24.928000000000001"/>
    <n v="1107650.7520000001"/>
    <n v="2.98"/>
    <n v="9.3800000000000008"/>
    <n v="416790.92000000004"/>
    <x v="0"/>
  </r>
  <r>
    <n v="2016"/>
    <s v="BIT"/>
    <s v="Coal"/>
    <n v="40333"/>
    <n v="26.218"/>
    <n v="1057450.594"/>
    <n v="3.04"/>
    <n v="7.88"/>
    <n v="317824.03999999998"/>
    <x v="0"/>
  </r>
  <r>
    <n v="2016"/>
    <s v="BIT"/>
    <s v="Coal"/>
    <n v="10241"/>
    <n v="25.292000000000002"/>
    <n v="259015.372"/>
    <n v="4.29"/>
    <n v="8.83"/>
    <n v="90428.03"/>
    <x v="0"/>
  </r>
  <r>
    <n v="2016"/>
    <s v="BIT"/>
    <s v="Coal"/>
    <n v="75684"/>
    <n v="24.908000000000001"/>
    <n v="1885137.0720000002"/>
    <n v="3.02"/>
    <n v="9.41"/>
    <n v="712186.44000000006"/>
    <x v="0"/>
  </r>
  <r>
    <n v="2016"/>
    <s v="BIT"/>
    <s v="Coal"/>
    <n v="97917"/>
    <n v="24.738"/>
    <n v="2422270.7459999998"/>
    <n v="4.41"/>
    <n v="9.24"/>
    <n v="904753.08000000007"/>
    <x v="0"/>
  </r>
  <r>
    <n v="2016"/>
    <s v="LIG"/>
    <s v="Coal"/>
    <n v="7704"/>
    <n v="14"/>
    <n v="107856"/>
    <n v="0.17"/>
    <n v="10.199999999999999"/>
    <n v="78580.799999999988"/>
    <x v="1"/>
  </r>
  <r>
    <n v="2016"/>
    <s v="WC"/>
    <s v="Coal"/>
    <n v="5776"/>
    <n v="14"/>
    <n v="80864"/>
    <n v="0.17"/>
    <n v="10.199999999999999"/>
    <n v="58915.199999999997"/>
    <x v="0"/>
  </r>
  <r>
    <n v="2016"/>
    <s v="LIG"/>
    <s v="Coal"/>
    <n v="375954"/>
    <n v="13.234"/>
    <n v="4975375.2359999996"/>
    <n v="1.06"/>
    <n v="10.6"/>
    <n v="3985112.4"/>
    <x v="1"/>
  </r>
  <r>
    <n v="2016"/>
    <s v="BIT"/>
    <s v="Coal"/>
    <n v="88134"/>
    <n v="23.141999999999999"/>
    <n v="2039597.0279999999"/>
    <n v="1.07"/>
    <n v="13.4"/>
    <n v="1180995.6000000001"/>
    <x v="0"/>
  </r>
  <r>
    <n v="2016"/>
    <s v="BIT"/>
    <s v="Coal"/>
    <n v="48858"/>
    <n v="22.751999999999999"/>
    <n v="1111617.216"/>
    <n v="0.42"/>
    <n v="7.4"/>
    <n v="361549.2"/>
    <x v="0"/>
  </r>
  <r>
    <n v="2016"/>
    <s v="BIT"/>
    <s v="Coal"/>
    <n v="36367"/>
    <n v="22.373999999999999"/>
    <n v="813675.25799999991"/>
    <n v="0.5"/>
    <n v="12.1"/>
    <n v="440040.7"/>
    <x v="0"/>
  </r>
  <r>
    <n v="2016"/>
    <s v="BIT"/>
    <s v="Coal"/>
    <n v="70440"/>
    <n v="22.183"/>
    <n v="1562570.52"/>
    <n v="0.51"/>
    <n v="13.1"/>
    <n v="922764"/>
    <x v="0"/>
  </r>
  <r>
    <n v="2016"/>
    <s v="BIT"/>
    <s v="Coal"/>
    <n v="158089"/>
    <n v="21.356999999999999"/>
    <n v="3376306.773"/>
    <n v="0.38"/>
    <n v="12.3"/>
    <n v="1944494.7000000002"/>
    <x v="0"/>
  </r>
  <r>
    <n v="2016"/>
    <s v="SUB"/>
    <s v="Coal"/>
    <n v="68930"/>
    <n v="19.603000000000002"/>
    <n v="1351234.79"/>
    <n v="1.1000000000000001"/>
    <n v="12"/>
    <n v="827160"/>
    <x v="0"/>
  </r>
  <r>
    <n v="2016"/>
    <s v="BIT"/>
    <s v="Coal"/>
    <n v="51193"/>
    <n v="22.99"/>
    <n v="1176927.0699999998"/>
    <n v="2.92"/>
    <n v="8.1"/>
    <n v="414663.3"/>
    <x v="0"/>
  </r>
  <r>
    <n v="2016"/>
    <s v="BIT"/>
    <s v="Coal"/>
    <n v="33832"/>
    <n v="22.15"/>
    <n v="749378.79999999993"/>
    <n v="3.07"/>
    <n v="8.8000000000000007"/>
    <n v="297721.60000000003"/>
    <x v="0"/>
  </r>
  <r>
    <n v="2016"/>
    <s v="SUB"/>
    <s v="Coal"/>
    <n v="115381"/>
    <n v="17.88"/>
    <n v="2063012.2799999998"/>
    <n v="0.26"/>
    <n v="5"/>
    <n v="576905"/>
    <x v="0"/>
  </r>
  <r>
    <n v="2016"/>
    <s v="SUB"/>
    <s v="Coal"/>
    <n v="82135"/>
    <n v="17.54"/>
    <n v="1440647.9"/>
    <n v="0.2"/>
    <n v="4.5"/>
    <n v="369607.5"/>
    <x v="0"/>
  </r>
  <r>
    <n v="2016"/>
    <s v="SUB"/>
    <s v="Coal"/>
    <n v="130626"/>
    <n v="16.850000000000001"/>
    <n v="2201048.1"/>
    <n v="0.28000000000000003"/>
    <n v="6"/>
    <n v="783756"/>
    <x v="0"/>
  </r>
  <r>
    <n v="2016"/>
    <s v="SUB"/>
    <s v="Coal"/>
    <n v="130063"/>
    <n v="16.829999999999998"/>
    <n v="2188960.2899999996"/>
    <n v="0.28000000000000003"/>
    <n v="6.2"/>
    <n v="806390.6"/>
    <x v="0"/>
  </r>
  <r>
    <n v="2016"/>
    <s v="LIG"/>
    <s v="Coal"/>
    <n v="440183"/>
    <n v="12.54"/>
    <n v="5519894.8199999994"/>
    <n v="1.2"/>
    <n v="18.8"/>
    <n v="8275440.4000000004"/>
    <x v="1"/>
  </r>
  <r>
    <n v="2016"/>
    <s v="SUB"/>
    <s v="Coal"/>
    <n v="32994"/>
    <n v="17.57"/>
    <n v="579704.57999999996"/>
    <n v="0.26"/>
    <n v="5.4"/>
    <n v="178167.6"/>
    <x v="0"/>
  </r>
  <r>
    <n v="2016"/>
    <s v="SUB"/>
    <s v="Coal"/>
    <n v="16528"/>
    <n v="17.5"/>
    <n v="289240"/>
    <n v="0.26"/>
    <n v="5.7"/>
    <n v="94209.600000000006"/>
    <x v="0"/>
  </r>
  <r>
    <n v="2016"/>
    <s v="SUB"/>
    <s v="Coal"/>
    <n v="65419"/>
    <n v="18.02"/>
    <n v="1178850.3799999999"/>
    <n v="0.3"/>
    <n v="4.7"/>
    <n v="307469.3"/>
    <x v="0"/>
  </r>
  <r>
    <n v="2016"/>
    <s v="SUB"/>
    <s v="Coal"/>
    <n v="32875"/>
    <n v="17.39"/>
    <n v="571696.25"/>
    <n v="0.18"/>
    <n v="4.4000000000000004"/>
    <n v="144650"/>
    <x v="0"/>
  </r>
  <r>
    <n v="2016"/>
    <s v="SUB"/>
    <s v="Coal"/>
    <n v="16462"/>
    <n v="17.98"/>
    <n v="295986.76"/>
    <n v="0.21"/>
    <n v="5.0999999999999996"/>
    <n v="83956.2"/>
    <x v="0"/>
  </r>
  <r>
    <n v="2016"/>
    <s v="SUB"/>
    <s v="Coal"/>
    <n v="16433"/>
    <n v="17.75"/>
    <n v="291685.75"/>
    <n v="0.2"/>
    <n v="4.2"/>
    <n v="69018.600000000006"/>
    <x v="0"/>
  </r>
  <r>
    <n v="2016"/>
    <s v="SUB"/>
    <s v="Coal"/>
    <n v="32908"/>
    <n v="17.190000000000001"/>
    <n v="565688.52"/>
    <n v="0.26"/>
    <n v="4.2"/>
    <n v="138213.6"/>
    <x v="0"/>
  </r>
  <r>
    <n v="2016"/>
    <s v="SUB"/>
    <s v="Coal"/>
    <n v="16457"/>
    <n v="17.829999999999998"/>
    <n v="293428.31"/>
    <n v="0.24"/>
    <n v="5.5"/>
    <n v="90513.5"/>
    <x v="0"/>
  </r>
  <r>
    <n v="2016"/>
    <s v="BIT"/>
    <s v="Coal"/>
    <n v="87762"/>
    <n v="22.73"/>
    <n v="1994830.26"/>
    <n v="3.73"/>
    <n v="9.3000000000000007"/>
    <n v="816186.60000000009"/>
    <x v="0"/>
  </r>
  <r>
    <n v="2016"/>
    <s v="BIT"/>
    <s v="Coal"/>
    <n v="31821"/>
    <n v="23.28"/>
    <n v="740792.88"/>
    <n v="3.37"/>
    <n v="7.9"/>
    <n v="251385.90000000002"/>
    <x v="0"/>
  </r>
  <r>
    <n v="2016"/>
    <s v="SUB"/>
    <s v="Coal"/>
    <n v="87869"/>
    <n v="17.710999999999999"/>
    <n v="1556247.8589999999"/>
    <n v="0.24"/>
    <n v="5.4"/>
    <n v="474492.60000000003"/>
    <x v="0"/>
  </r>
  <r>
    <n v="2016"/>
    <s v="SUB"/>
    <s v="Coal"/>
    <n v="63682"/>
    <n v="17.795999999999999"/>
    <n v="1133284.872"/>
    <n v="0.25"/>
    <n v="4.8"/>
    <n v="305673.59999999998"/>
    <x v="0"/>
  </r>
  <r>
    <n v="2016"/>
    <s v="SUB"/>
    <s v="Coal"/>
    <n v="33014"/>
    <n v="16.824000000000002"/>
    <n v="555427.53600000008"/>
    <n v="0.22"/>
    <n v="5"/>
    <n v="165070"/>
    <x v="0"/>
  </r>
  <r>
    <n v="2016"/>
    <s v="BIT"/>
    <s v="Coal"/>
    <n v="21812"/>
    <n v="22.99"/>
    <n v="501457.87999999995"/>
    <n v="2.91"/>
    <n v="8.1999999999999993"/>
    <n v="178858.4"/>
    <x v="0"/>
  </r>
  <r>
    <n v="2016"/>
    <s v="BIT"/>
    <s v="Coal"/>
    <n v="36469"/>
    <n v="22.66"/>
    <n v="826387.54"/>
    <n v="2.6"/>
    <n v="8.4"/>
    <n v="306339.60000000003"/>
    <x v="0"/>
  </r>
  <r>
    <n v="2016"/>
    <s v="BIT"/>
    <s v="Coal"/>
    <n v="18685"/>
    <n v="22.14"/>
    <n v="413685.9"/>
    <n v="3.17"/>
    <n v="7.6"/>
    <n v="142006"/>
    <x v="0"/>
  </r>
  <r>
    <n v="2016"/>
    <s v="BIT"/>
    <s v="Coal"/>
    <n v="46117"/>
    <n v="23.65"/>
    <n v="1090667.05"/>
    <n v="2.84"/>
    <n v="8"/>
    <n v="368936"/>
    <x v="0"/>
  </r>
  <r>
    <n v="2016"/>
    <s v="LIG"/>
    <s v="Coal"/>
    <n v="200626"/>
    <n v="13.407999999999999"/>
    <n v="2689993.4079999998"/>
    <n v="0.96"/>
    <n v="16"/>
    <n v="3210016"/>
    <x v="1"/>
  </r>
  <r>
    <n v="2016"/>
    <s v="BIT"/>
    <s v="Coal"/>
    <n v="12315"/>
    <n v="25.07"/>
    <n v="308737.05"/>
    <n v="0.89"/>
    <n v="9.1999999999999993"/>
    <n v="113297.99999999999"/>
    <x v="0"/>
  </r>
  <r>
    <n v="2016"/>
    <s v="BIT"/>
    <s v="Coal"/>
    <n v="47954"/>
    <n v="24.201000000000001"/>
    <n v="1160534.754"/>
    <n v="0.69"/>
    <n v="12.4"/>
    <n v="594629.6"/>
    <x v="0"/>
  </r>
  <r>
    <n v="2016"/>
    <s v="BIT"/>
    <s v="Coal"/>
    <n v="24037"/>
    <n v="25.329000000000001"/>
    <n v="608833.17300000007"/>
    <n v="1.1200000000000001"/>
    <n v="9.6999999999999993"/>
    <n v="233158.9"/>
    <x v="0"/>
  </r>
  <r>
    <n v="2016"/>
    <s v="BIT"/>
    <s v="Coal"/>
    <n v="12095"/>
    <n v="24.8"/>
    <n v="299956"/>
    <n v="1.07"/>
    <n v="11.7"/>
    <n v="141511.5"/>
    <x v="0"/>
  </r>
  <r>
    <n v="2016"/>
    <s v="BIT"/>
    <s v="Coal"/>
    <n v="11416"/>
    <n v="24.684000000000001"/>
    <n v="281792.54399999999"/>
    <n v="0.86"/>
    <n v="12.7"/>
    <n v="144983.19999999998"/>
    <x v="0"/>
  </r>
  <r>
    <n v="2016"/>
    <s v="BIT"/>
    <s v="Coal"/>
    <n v="12442"/>
    <n v="26.042000000000002"/>
    <n v="324014.56400000001"/>
    <n v="0.61"/>
    <n v="7.9"/>
    <n v="98291.8"/>
    <x v="0"/>
  </r>
  <r>
    <n v="2016"/>
    <s v="BIT"/>
    <s v="Coal"/>
    <n v="21458"/>
    <n v="25.254999999999999"/>
    <n v="541921.78999999992"/>
    <n v="1.0900000000000001"/>
    <n v="10.8"/>
    <n v="231746.40000000002"/>
    <x v="0"/>
  </r>
  <r>
    <n v="2016"/>
    <s v="BIT"/>
    <s v="Coal"/>
    <n v="23743"/>
    <n v="24.637"/>
    <n v="584956.29099999997"/>
    <n v="0.85"/>
    <n v="12.6"/>
    <n v="299161.8"/>
    <x v="0"/>
  </r>
  <r>
    <n v="2016"/>
    <s v="BIT"/>
    <s v="Coal"/>
    <n v="23436"/>
    <n v="24.08"/>
    <n v="564338.88"/>
    <n v="0.66"/>
    <n v="12.5"/>
    <n v="292950"/>
    <x v="0"/>
  </r>
  <r>
    <n v="2016"/>
    <s v="BIT"/>
    <s v="Coal"/>
    <n v="31509"/>
    <n v="23.058"/>
    <n v="726534.522"/>
    <n v="0.7"/>
    <n v="6.5"/>
    <n v="204808.5"/>
    <x v="0"/>
  </r>
  <r>
    <n v="2016"/>
    <s v="SUB"/>
    <s v="Coal"/>
    <n v="355"/>
    <n v="18.065999999999999"/>
    <n v="6413.4299999999994"/>
    <n v="0.33"/>
    <n v="5"/>
    <n v="1775"/>
    <x v="0"/>
  </r>
  <r>
    <n v="2016"/>
    <s v="SUB"/>
    <s v="Coal"/>
    <n v="34985"/>
    <n v="17.875"/>
    <n v="625356.875"/>
    <n v="0.27"/>
    <n v="4.9000000000000004"/>
    <n v="171426.5"/>
    <x v="0"/>
  </r>
  <r>
    <n v="2016"/>
    <s v="SUB"/>
    <s v="Coal"/>
    <n v="236"/>
    <n v="18.004000000000001"/>
    <n v="4248.9440000000004"/>
    <n v="0.24"/>
    <n v="5"/>
    <n v="1180"/>
    <x v="0"/>
  </r>
  <r>
    <n v="2016"/>
    <s v="SUB"/>
    <s v="Coal"/>
    <n v="17735"/>
    <n v="17.384"/>
    <n v="308305.24"/>
    <n v="0.18"/>
    <n v="4.4000000000000004"/>
    <n v="78034"/>
    <x v="0"/>
  </r>
  <r>
    <n v="2016"/>
    <s v="SUB"/>
    <s v="Coal"/>
    <n v="17773"/>
    <n v="17.440000000000001"/>
    <n v="309961.12"/>
    <n v="0.2"/>
    <n v="4.9000000000000004"/>
    <n v="87087.700000000012"/>
    <x v="0"/>
  </r>
  <r>
    <n v="2016"/>
    <s v="SUB"/>
    <s v="Coal"/>
    <n v="17789"/>
    <n v="17.123999999999999"/>
    <n v="304618.83599999995"/>
    <n v="0.23"/>
    <n v="3.9"/>
    <n v="69377.099999999991"/>
    <x v="0"/>
  </r>
  <r>
    <n v="2016"/>
    <s v="SUB"/>
    <s v="Coal"/>
    <n v="17719"/>
    <n v="17.884"/>
    <n v="316886.59600000002"/>
    <n v="0.27"/>
    <n v="5.2"/>
    <n v="92138.8"/>
    <x v="0"/>
  </r>
  <r>
    <n v="2016"/>
    <s v="SUB"/>
    <s v="Coal"/>
    <n v="17749"/>
    <n v="17.718"/>
    <n v="314476.78200000001"/>
    <n v="0.24"/>
    <n v="5.4"/>
    <n v="95844.6"/>
    <x v="0"/>
  </r>
  <r>
    <n v="2016"/>
    <s v="BIT"/>
    <s v="Coal"/>
    <n v="8046"/>
    <n v="26.047999999999998"/>
    <n v="209582.20799999998"/>
    <n v="1.21"/>
    <n v="7.1"/>
    <n v="57126.6"/>
    <x v="0"/>
  </r>
  <r>
    <n v="2016"/>
    <s v="BIT"/>
    <s v="Coal"/>
    <n v="16121"/>
    <n v="26.065000000000001"/>
    <n v="420193.86500000005"/>
    <n v="0.92"/>
    <n v="8.8000000000000007"/>
    <n v="141864.80000000002"/>
    <x v="0"/>
  </r>
  <r>
    <n v="2016"/>
    <s v="BIT"/>
    <s v="Coal"/>
    <n v="11196"/>
    <n v="18.2"/>
    <n v="203767.19999999998"/>
    <n v="0.7"/>
    <n v="14.3"/>
    <n v="160102.80000000002"/>
    <x v="0"/>
  </r>
  <r>
    <n v="2016"/>
    <s v="LIG"/>
    <s v="Coal"/>
    <n v="352356"/>
    <n v="12.926"/>
    <n v="4554553.6560000004"/>
    <n v="0.72"/>
    <n v="14.66"/>
    <n v="5165538.96"/>
    <x v="1"/>
  </r>
  <r>
    <n v="2016"/>
    <s v="SUB"/>
    <s v="Coal"/>
    <n v="28086"/>
    <n v="17.672000000000001"/>
    <n v="496335.79200000002"/>
    <n v="0.2"/>
    <n v="4.0999999999999996"/>
    <n v="115152.59999999999"/>
    <x v="0"/>
  </r>
  <r>
    <n v="2016"/>
    <s v="SUB"/>
    <s v="Coal"/>
    <n v="111737"/>
    <n v="17.936"/>
    <n v="2004114.8319999999"/>
    <n v="0.23"/>
    <n v="5"/>
    <n v="558685"/>
    <x v="0"/>
  </r>
  <r>
    <n v="2016"/>
    <s v="SUB"/>
    <s v="Coal"/>
    <n v="28057"/>
    <n v="16.803999999999998"/>
    <n v="471469.82799999998"/>
    <n v="0.3"/>
    <n v="6.3"/>
    <n v="176759.1"/>
    <x v="0"/>
  </r>
  <r>
    <n v="2016"/>
    <s v="BIT"/>
    <s v="Coal"/>
    <n v="10344"/>
    <n v="24.076000000000001"/>
    <n v="249042.144"/>
    <n v="0.76"/>
    <n v="12.2"/>
    <n v="126196.79999999999"/>
    <x v="0"/>
  </r>
  <r>
    <n v="2016"/>
    <s v="BIT"/>
    <s v="Coal"/>
    <n v="56675"/>
    <n v="24.693999999999999"/>
    <n v="1399532.45"/>
    <n v="0.65"/>
    <n v="9.8000000000000007"/>
    <n v="555415"/>
    <x v="0"/>
  </r>
  <r>
    <n v="2016"/>
    <s v="BIT"/>
    <s v="Coal"/>
    <n v="23810"/>
    <n v="23.937999999999999"/>
    <n v="569963.78"/>
    <n v="0.89"/>
    <n v="13.6"/>
    <n v="323816"/>
    <x v="0"/>
  </r>
  <r>
    <n v="2016"/>
    <s v="BIT"/>
    <s v="Coal"/>
    <n v="11679"/>
    <n v="24.256"/>
    <n v="283285.82400000002"/>
    <n v="0.91"/>
    <n v="12.1"/>
    <n v="141315.9"/>
    <x v="0"/>
  </r>
  <r>
    <n v="2016"/>
    <s v="BIT"/>
    <s v="Coal"/>
    <n v="48454"/>
    <n v="24.052"/>
    <n v="1165415.608"/>
    <n v="0.68"/>
    <n v="12.4"/>
    <n v="600829.6"/>
    <x v="0"/>
  </r>
  <r>
    <n v="2016"/>
    <s v="BIT"/>
    <s v="Coal"/>
    <n v="12328"/>
    <n v="25.068000000000001"/>
    <n v="309038.304"/>
    <n v="2.73"/>
    <n v="8.9"/>
    <n v="109719.20000000001"/>
    <x v="0"/>
  </r>
  <r>
    <n v="2016"/>
    <s v="BIT"/>
    <s v="Coal"/>
    <n v="11909"/>
    <n v="25.565999999999999"/>
    <n v="304465.49400000001"/>
    <n v="2.39"/>
    <n v="7.4"/>
    <n v="88126.6"/>
    <x v="0"/>
  </r>
  <r>
    <n v="2016"/>
    <s v="SUB"/>
    <s v="Coal"/>
    <n v="149146"/>
    <n v="18.794"/>
    <n v="2803049.9240000001"/>
    <n v="0.5"/>
    <n v="10.199999999999999"/>
    <n v="1521289.2"/>
    <x v="0"/>
  </r>
  <r>
    <n v="2016"/>
    <s v="SUB"/>
    <s v="Coal"/>
    <n v="102823"/>
    <n v="17.134"/>
    <n v="1761769.2820000001"/>
    <n v="0.6"/>
    <n v="14.9"/>
    <n v="1532062.7"/>
    <x v="0"/>
  </r>
  <r>
    <n v="2016"/>
    <s v="SUB"/>
    <s v="Coal"/>
    <n v="63061"/>
    <n v="17.134"/>
    <n v="1080487.1740000001"/>
    <n v="0.6"/>
    <n v="14.9"/>
    <n v="939608.9"/>
    <x v="0"/>
  </r>
  <r>
    <n v="2016"/>
    <s v="BIT"/>
    <s v="Coal"/>
    <n v="44687"/>
    <n v="23.643000000000001"/>
    <n v="1056534.7409999999"/>
    <n v="0.61"/>
    <n v="12.6"/>
    <n v="563056.19999999995"/>
    <x v="0"/>
  </r>
  <r>
    <n v="2016"/>
    <s v="BIT"/>
    <s v="Coal"/>
    <n v="44084"/>
    <n v="21.536000000000001"/>
    <n v="949393.02400000009"/>
    <n v="0.43"/>
    <n v="12.1"/>
    <n v="533416.4"/>
    <x v="0"/>
  </r>
  <r>
    <n v="2016"/>
    <s v="BIT"/>
    <s v="Coal"/>
    <n v="33539"/>
    <n v="23.646000000000001"/>
    <n v="793063.19400000002"/>
    <n v="0.61"/>
    <n v="12.5"/>
    <n v="419237.5"/>
    <x v="0"/>
  </r>
  <r>
    <n v="2016"/>
    <s v="BIT"/>
    <s v="Coal"/>
    <n v="15004"/>
    <n v="23.35"/>
    <n v="350343.4"/>
    <n v="0.51"/>
    <n v="10.4"/>
    <n v="156041.60000000001"/>
    <x v="0"/>
  </r>
  <r>
    <n v="2016"/>
    <s v="BIT"/>
    <s v="Coal"/>
    <n v="13235"/>
    <n v="23.991"/>
    <n v="317520.88500000001"/>
    <n v="0.89"/>
    <n v="11.6"/>
    <n v="153526"/>
    <x v="0"/>
  </r>
  <r>
    <n v="2016"/>
    <s v="BIT"/>
    <s v="Coal"/>
    <n v="22383"/>
    <n v="23.934000000000001"/>
    <n v="535714.72200000007"/>
    <n v="3.54"/>
    <n v="11.31"/>
    <n v="253151.73"/>
    <x v="0"/>
  </r>
  <r>
    <n v="2016"/>
    <s v="BIT"/>
    <s v="Coal"/>
    <n v="13686"/>
    <n v="26.044"/>
    <n v="356438.18400000001"/>
    <n v="2"/>
    <n v="7.19"/>
    <n v="98402.340000000011"/>
    <x v="0"/>
  </r>
  <r>
    <n v="2016"/>
    <s v="BIT"/>
    <s v="Coal"/>
    <n v="22383"/>
    <n v="23.934000000000001"/>
    <n v="535714.72200000007"/>
    <n v="3.54"/>
    <n v="11.31"/>
    <n v="253151.73"/>
    <x v="0"/>
  </r>
  <r>
    <n v="2016"/>
    <s v="BIT"/>
    <s v="Coal"/>
    <n v="336598"/>
    <n v="24.975999999999999"/>
    <n v="8406871.648"/>
    <n v="3.77"/>
    <n v="9.16"/>
    <n v="3083237.68"/>
    <x v="0"/>
  </r>
  <r>
    <n v="2016"/>
    <s v="BIT"/>
    <s v="Coal"/>
    <n v="89927"/>
    <n v="26.18"/>
    <n v="2354288.86"/>
    <n v="2.94"/>
    <n v="7.64"/>
    <n v="687042.28"/>
    <x v="0"/>
  </r>
  <r>
    <n v="2016"/>
    <s v="BIT"/>
    <s v="Coal"/>
    <n v="91843"/>
    <n v="25.062000000000001"/>
    <n v="2301769.2660000003"/>
    <n v="3.43"/>
    <n v="9.1999999999999993"/>
    <n v="844955.6"/>
    <x v="0"/>
  </r>
  <r>
    <n v="2016"/>
    <s v="SUB"/>
    <s v="Coal"/>
    <n v="14025"/>
    <n v="17.744"/>
    <n v="248859.6"/>
    <n v="0.22"/>
    <n v="5.3"/>
    <n v="74332.5"/>
    <x v="0"/>
  </r>
  <r>
    <n v="2016"/>
    <s v="SUB"/>
    <s v="Coal"/>
    <n v="28151"/>
    <n v="17.547999999999998"/>
    <n v="493993.74799999996"/>
    <n v="0.19"/>
    <n v="4.4000000000000004"/>
    <n v="123864.40000000001"/>
    <x v="0"/>
  </r>
  <r>
    <n v="2016"/>
    <s v="SUB"/>
    <s v="Coal"/>
    <n v="14125"/>
    <n v="17.986000000000001"/>
    <n v="254052.25"/>
    <n v="0.19"/>
    <n v="4"/>
    <n v="56500"/>
    <x v="0"/>
  </r>
  <r>
    <n v="2016"/>
    <s v="LIG"/>
    <s v="Coal"/>
    <n v="13607"/>
    <n v="13.68"/>
    <n v="186143.76"/>
    <n v="0.77"/>
    <n v="7.9"/>
    <n v="107495.3"/>
    <x v="1"/>
  </r>
  <r>
    <n v="2016"/>
    <s v="SUB"/>
    <s v="Coal"/>
    <n v="74869"/>
    <n v="17.690000000000001"/>
    <n v="1324432.6100000001"/>
    <n v="0.19"/>
    <n v="4.3"/>
    <n v="321936.7"/>
    <x v="0"/>
  </r>
  <r>
    <n v="2016"/>
    <s v="SUB"/>
    <s v="Coal"/>
    <n v="219317"/>
    <n v="18.260000000000002"/>
    <n v="4004728.4200000004"/>
    <n v="1.04"/>
    <n v="16.2"/>
    <n v="3552935.4"/>
    <x v="0"/>
  </r>
  <r>
    <n v="2016"/>
    <s v="SUB"/>
    <s v="Coal"/>
    <n v="120620"/>
    <n v="17.579999999999998"/>
    <n v="2120499.5999999996"/>
    <n v="0.19"/>
    <n v="4.4000000000000004"/>
    <n v="530728"/>
    <x v="0"/>
  </r>
  <r>
    <n v="2016"/>
    <s v="BIT"/>
    <s v="Coal"/>
    <n v="38582"/>
    <n v="25.21"/>
    <n v="972652.22000000009"/>
    <n v="2.79"/>
    <n v="9"/>
    <n v="347238"/>
    <x v="0"/>
  </r>
  <r>
    <n v="2016"/>
    <s v="BIT"/>
    <s v="Coal"/>
    <n v="72053"/>
    <n v="26.18"/>
    <n v="1886347.54"/>
    <n v="2.89"/>
    <n v="7.6"/>
    <n v="547602.79999999993"/>
    <x v="0"/>
  </r>
  <r>
    <n v="2016"/>
    <s v="BIT"/>
    <s v="Coal"/>
    <n v="284"/>
    <n v="24.02"/>
    <n v="6821.68"/>
    <n v="0.94"/>
    <n v="13.2"/>
    <n v="3748.7999999999997"/>
    <x v="0"/>
  </r>
  <r>
    <n v="2016"/>
    <s v="BIT"/>
    <s v="Coal"/>
    <n v="12316"/>
    <n v="23.373999999999999"/>
    <n v="287874.18400000001"/>
    <n v="2.7"/>
    <n v="8.4"/>
    <n v="103454.40000000001"/>
    <x v="0"/>
  </r>
  <r>
    <n v="2016"/>
    <s v="BIT"/>
    <s v="Coal"/>
    <n v="67604"/>
    <n v="22.495999999999999"/>
    <n v="1520819.5839999998"/>
    <n v="3.02"/>
    <n v="8.4"/>
    <n v="567873.6"/>
    <x v="0"/>
  </r>
  <r>
    <n v="2016"/>
    <s v="BIT"/>
    <s v="Coal"/>
    <n v="22432"/>
    <n v="22.437999999999999"/>
    <n v="503329.21599999996"/>
    <n v="3.1"/>
    <n v="8.6"/>
    <n v="192915.19999999998"/>
    <x v="0"/>
  </r>
  <r>
    <n v="2016"/>
    <s v="BIT"/>
    <s v="Coal"/>
    <n v="25569"/>
    <n v="22.454000000000001"/>
    <n v="574126.326"/>
    <n v="3.1"/>
    <n v="7.8"/>
    <n v="199438.19999999998"/>
    <x v="0"/>
  </r>
  <r>
    <n v="2016"/>
    <s v="BIT"/>
    <s v="Coal"/>
    <n v="56867"/>
    <n v="23.404"/>
    <n v="1330915.2679999999"/>
    <n v="2.36"/>
    <n v="8.9"/>
    <n v="506116.30000000005"/>
    <x v="0"/>
  </r>
  <r>
    <n v="2016"/>
    <s v="BIT"/>
    <s v="Coal"/>
    <n v="47835"/>
    <n v="22.384"/>
    <n v="1070738.6400000001"/>
    <n v="3.22"/>
    <n v="9.3000000000000007"/>
    <n v="444865.50000000006"/>
    <x v="0"/>
  </r>
  <r>
    <n v="2016"/>
    <s v="BIT"/>
    <s v="Coal"/>
    <n v="46537"/>
    <n v="24.013999999999999"/>
    <n v="1117539.5179999999"/>
    <n v="2.7"/>
    <n v="8.3000000000000007"/>
    <n v="386257.10000000003"/>
    <x v="0"/>
  </r>
  <r>
    <n v="2016"/>
    <s v="SUB"/>
    <s v="Coal"/>
    <n v="33172"/>
    <n v="17.498000000000001"/>
    <n v="580443.65600000008"/>
    <n v="0.2"/>
    <n v="4.4000000000000004"/>
    <n v="145956.80000000002"/>
    <x v="0"/>
  </r>
  <r>
    <n v="2016"/>
    <s v="BIT"/>
    <s v="Coal"/>
    <n v="86137"/>
    <n v="25.038"/>
    <n v="2156698.2060000002"/>
    <n v="3.12"/>
    <n v="6.6"/>
    <n v="568504.19999999995"/>
    <x v="0"/>
  </r>
  <r>
    <n v="2016"/>
    <s v="SUB"/>
    <s v="Coal"/>
    <n v="175335"/>
    <n v="17.507999999999999"/>
    <n v="3069765.1799999997"/>
    <n v="0.2"/>
    <n v="4.4000000000000004"/>
    <n v="771474.00000000012"/>
    <x v="0"/>
  </r>
  <r>
    <n v="2016"/>
    <s v="SUB"/>
    <s v="Coal"/>
    <n v="15790"/>
    <n v="17.492000000000001"/>
    <n v="276198.68"/>
    <n v="0.24"/>
    <n v="5.8"/>
    <n v="91582"/>
    <x v="0"/>
  </r>
  <r>
    <n v="2016"/>
    <s v="SUB"/>
    <s v="Coal"/>
    <n v="48383"/>
    <n v="17.986000000000001"/>
    <n v="870216.63800000004"/>
    <n v="0.24"/>
    <n v="5"/>
    <n v="241915"/>
    <x v="0"/>
  </r>
  <r>
    <n v="2016"/>
    <s v="SUB"/>
    <s v="Coal"/>
    <n v="32439"/>
    <n v="17.684000000000001"/>
    <n v="573651.27600000007"/>
    <n v="0.28000000000000003"/>
    <n v="5.3"/>
    <n v="171926.69999999998"/>
    <x v="0"/>
  </r>
  <r>
    <n v="2016"/>
    <s v="SUB"/>
    <s v="Coal"/>
    <n v="88346"/>
    <n v="18.884"/>
    <n v="1668325.8640000001"/>
    <n v="0.35"/>
    <n v="3.8"/>
    <n v="335714.8"/>
    <x v="0"/>
  </r>
  <r>
    <n v="2016"/>
    <s v="SUB"/>
    <s v="Coal"/>
    <n v="132424"/>
    <n v="18.867999999999999"/>
    <n v="2498576.0319999997"/>
    <n v="0.35"/>
    <n v="4"/>
    <n v="529696"/>
    <x v="0"/>
  </r>
  <r>
    <n v="2016"/>
    <s v="SUB"/>
    <s v="Coal"/>
    <n v="57358"/>
    <n v="18.899999999999999"/>
    <n v="1084066.2"/>
    <n v="0.34"/>
    <n v="4.0999999999999996"/>
    <n v="235167.8"/>
    <x v="0"/>
  </r>
  <r>
    <n v="2016"/>
    <s v="SUB"/>
    <s v="Coal"/>
    <n v="235420"/>
    <n v="18.777000000000001"/>
    <n v="4420481.34"/>
    <n v="0.34"/>
    <n v="4.0999999999999996"/>
    <n v="965221.99999999988"/>
    <x v="0"/>
  </r>
  <r>
    <n v="2016"/>
    <s v="SUB"/>
    <s v="Coal"/>
    <n v="176040"/>
    <n v="18.867999999999999"/>
    <n v="3321522.7199999997"/>
    <n v="0.4"/>
    <n v="4.7"/>
    <n v="827388"/>
    <x v="0"/>
  </r>
  <r>
    <n v="2016"/>
    <s v="BIT"/>
    <s v="Coal"/>
    <n v="1574"/>
    <n v="22.724"/>
    <n v="35767.576000000001"/>
    <n v="3.64"/>
    <n v="17.100000000000001"/>
    <n v="26915.4"/>
    <x v="0"/>
  </r>
  <r>
    <n v="2016"/>
    <s v="BIT"/>
    <s v="Coal"/>
    <n v="9974"/>
    <n v="25.398"/>
    <n v="253319.652"/>
    <n v="2.9"/>
    <n v="8.5"/>
    <n v="84779"/>
    <x v="0"/>
  </r>
  <r>
    <n v="2016"/>
    <s v="BIT"/>
    <s v="Coal"/>
    <n v="1742"/>
    <n v="15.788"/>
    <n v="27502.696"/>
    <n v="1.6"/>
    <n v="31.2"/>
    <n v="54350.400000000001"/>
    <x v="0"/>
  </r>
  <r>
    <n v="2016"/>
    <s v="BIT"/>
    <s v="Coal"/>
    <n v="62116"/>
    <n v="22.692"/>
    <n v="1409536.2720000001"/>
    <n v="3.06"/>
    <n v="20.2"/>
    <n v="1254743.2"/>
    <x v="0"/>
  </r>
  <r>
    <n v="2016"/>
    <s v="BIT"/>
    <s v="Coal"/>
    <n v="8110"/>
    <n v="23.49"/>
    <n v="190503.9"/>
    <n v="2.98"/>
    <n v="16"/>
    <n v="129760"/>
    <x v="0"/>
  </r>
  <r>
    <n v="2016"/>
    <s v="BIT"/>
    <s v="Coal"/>
    <n v="152316"/>
    <n v="26.096"/>
    <n v="3974838.3360000001"/>
    <n v="2.97"/>
    <n v="8"/>
    <n v="1218528"/>
    <x v="0"/>
  </r>
  <r>
    <n v="2016"/>
    <s v="BIT"/>
    <s v="Coal"/>
    <n v="30433"/>
    <n v="25.956"/>
    <n v="789918.94799999997"/>
    <n v="2.23"/>
    <n v="7.2"/>
    <n v="219117.6"/>
    <x v="0"/>
  </r>
  <r>
    <n v="2016"/>
    <s v="BIT"/>
    <s v="Coal"/>
    <n v="1547"/>
    <n v="15.644"/>
    <n v="24201.268"/>
    <n v="1.6"/>
    <n v="32.1"/>
    <n v="49658.700000000004"/>
    <x v="0"/>
  </r>
  <r>
    <n v="2016"/>
    <s v="BIT"/>
    <s v="Coal"/>
    <n v="1595"/>
    <n v="22.968"/>
    <n v="36633.96"/>
    <n v="3.43"/>
    <n v="16.7"/>
    <n v="26636.5"/>
    <x v="0"/>
  </r>
  <r>
    <n v="2016"/>
    <s v="BIT"/>
    <s v="Coal"/>
    <n v="16374"/>
    <n v="21.85"/>
    <n v="357771.9"/>
    <n v="2.3199999999999998"/>
    <n v="19.100000000000001"/>
    <n v="312743.40000000002"/>
    <x v="0"/>
  </r>
  <r>
    <n v="2016"/>
    <s v="BIT"/>
    <s v="Coal"/>
    <n v="10430"/>
    <n v="21.827999999999999"/>
    <n v="227666.04"/>
    <n v="2.87"/>
    <n v="23.7"/>
    <n v="247191"/>
    <x v="0"/>
  </r>
  <r>
    <n v="2016"/>
    <s v="WC"/>
    <s v="Coal"/>
    <n v="1428"/>
    <n v="15.853999999999999"/>
    <n v="22639.511999999999"/>
    <n v="3.55"/>
    <n v="42"/>
    <n v="59976"/>
    <x v="0"/>
  </r>
  <r>
    <n v="2016"/>
    <s v="BIT"/>
    <s v="Coal"/>
    <n v="9794"/>
    <n v="25.294"/>
    <n v="247729.43600000002"/>
    <n v="2.87"/>
    <n v="9.1"/>
    <n v="89125.4"/>
    <x v="0"/>
  </r>
  <r>
    <n v="2016"/>
    <s v="BIT"/>
    <s v="Coal"/>
    <n v="17963"/>
    <n v="23.552"/>
    <n v="423064.576"/>
    <n v="3.23"/>
    <n v="18.3"/>
    <n v="328722.90000000002"/>
    <x v="0"/>
  </r>
  <r>
    <n v="2016"/>
    <s v="BIT"/>
    <s v="Coal"/>
    <n v="2740"/>
    <n v="24.175999999999998"/>
    <n v="66242.239999999991"/>
    <n v="2.13"/>
    <n v="16.5"/>
    <n v="45210"/>
    <x v="0"/>
  </r>
  <r>
    <n v="2016"/>
    <s v="BIT"/>
    <s v="Coal"/>
    <n v="2107"/>
    <n v="24.882000000000001"/>
    <n v="52426.374000000003"/>
    <n v="2.5099999999999998"/>
    <n v="13.8"/>
    <n v="29076.600000000002"/>
    <x v="0"/>
  </r>
  <r>
    <n v="2016"/>
    <s v="BIT"/>
    <s v="Coal"/>
    <n v="6319"/>
    <n v="18.963999999999999"/>
    <n v="119833.51599999999"/>
    <n v="2.11"/>
    <n v="22"/>
    <n v="139018"/>
    <x v="0"/>
  </r>
  <r>
    <n v="2016"/>
    <s v="BIT"/>
    <s v="Coal"/>
    <n v="8573"/>
    <n v="23.734000000000002"/>
    <n v="203471.58200000002"/>
    <n v="2.71"/>
    <n v="16.3"/>
    <n v="139739.9"/>
    <x v="0"/>
  </r>
  <r>
    <n v="2016"/>
    <s v="BIT"/>
    <s v="Coal"/>
    <n v="7004"/>
    <n v="23.667999999999999"/>
    <n v="165770.67199999999"/>
    <n v="2.72"/>
    <n v="17.399999999999999"/>
    <n v="121869.59999999999"/>
    <x v="0"/>
  </r>
  <r>
    <n v="2016"/>
    <s v="WC"/>
    <s v="Coal"/>
    <n v="4261"/>
    <n v="18.231999999999999"/>
    <n v="77686.551999999996"/>
    <n v="2.2599999999999998"/>
    <n v="25.2"/>
    <n v="107377.2"/>
    <x v="0"/>
  </r>
  <r>
    <n v="2016"/>
    <s v="BIT"/>
    <s v="Coal"/>
    <n v="29717"/>
    <n v="25.943999999999999"/>
    <n v="770977.848"/>
    <n v="2.31"/>
    <n v="7.5"/>
    <n v="222877.5"/>
    <x v="0"/>
  </r>
  <r>
    <n v="2016"/>
    <s v="BIT"/>
    <s v="Coal"/>
    <n v="74412"/>
    <n v="26.158000000000001"/>
    <n v="1946469.0960000001"/>
    <n v="3"/>
    <n v="8.1"/>
    <n v="602737.19999999995"/>
    <x v="0"/>
  </r>
  <r>
    <n v="2016"/>
    <s v="BIT"/>
    <s v="Coal"/>
    <n v="3242"/>
    <n v="22.422000000000001"/>
    <n v="72692.123999999996"/>
    <n v="2.58"/>
    <n v="20.6"/>
    <n v="66785.200000000012"/>
    <x v="0"/>
  </r>
  <r>
    <n v="2016"/>
    <s v="BIT"/>
    <s v="Coal"/>
    <n v="2016"/>
    <n v="23.936"/>
    <n v="48254.976000000002"/>
    <n v="2.67"/>
    <n v="13.9"/>
    <n v="28022.400000000001"/>
    <x v="0"/>
  </r>
  <r>
    <n v="2016"/>
    <s v="BIT"/>
    <s v="Coal"/>
    <n v="29466"/>
    <n v="22.96"/>
    <n v="676539.36"/>
    <n v="2.85"/>
    <n v="8"/>
    <n v="235728"/>
    <x v="0"/>
  </r>
  <r>
    <n v="2016"/>
    <s v="BIT"/>
    <s v="Coal"/>
    <n v="2150"/>
    <n v="23.501999999999999"/>
    <n v="50529.299999999996"/>
    <n v="2.48"/>
    <n v="7.9"/>
    <n v="16985"/>
    <x v="0"/>
  </r>
  <r>
    <n v="2016"/>
    <s v="BIT"/>
    <s v="Coal"/>
    <n v="4016"/>
    <n v="22.59"/>
    <n v="90721.44"/>
    <n v="3.2"/>
    <n v="8.8000000000000007"/>
    <n v="35340.800000000003"/>
    <x v="0"/>
  </r>
  <r>
    <n v="2016"/>
    <s v="SUB"/>
    <s v="Coal"/>
    <n v="16675"/>
    <n v="17.64"/>
    <n v="294147"/>
    <n v="0.3"/>
    <n v="6.13"/>
    <n v="102217.75"/>
    <x v="0"/>
  </r>
  <r>
    <n v="2016"/>
    <s v="SUB"/>
    <s v="Coal"/>
    <n v="33102"/>
    <n v="17.568000000000001"/>
    <n v="581535.9360000001"/>
    <n v="0.25"/>
    <n v="5.53"/>
    <n v="183054.06"/>
    <x v="0"/>
  </r>
  <r>
    <n v="2016"/>
    <s v="SUB"/>
    <s v="Coal"/>
    <n v="313331"/>
    <n v="17.568000000000001"/>
    <n v="5504599.0080000004"/>
    <n v="0.21"/>
    <n v="4.3499999999999996"/>
    <n v="1362989.8499999999"/>
    <x v="0"/>
  </r>
  <r>
    <n v="2016"/>
    <s v="SUB"/>
    <s v="Coal"/>
    <n v="120"/>
    <n v="18.196000000000002"/>
    <n v="2183.52"/>
    <n v="0.21"/>
    <n v="4.38"/>
    <n v="525.6"/>
    <x v="0"/>
  </r>
  <r>
    <n v="2016"/>
    <s v="BIT"/>
    <s v="Coal"/>
    <n v="1576"/>
    <n v="25"/>
    <n v="39400"/>
    <n v="0.81"/>
    <n v="6.8"/>
    <n v="10716.8"/>
    <x v="0"/>
  </r>
  <r>
    <n v="2016"/>
    <s v="BIT"/>
    <s v="Coal"/>
    <n v="16004"/>
    <n v="26.35"/>
    <n v="421705.4"/>
    <n v="0.82"/>
    <n v="8.3000000000000007"/>
    <n v="132833.20000000001"/>
    <x v="0"/>
  </r>
  <r>
    <n v="2016"/>
    <s v="BIT"/>
    <s v="Coal"/>
    <n v="16496"/>
    <n v="26.05"/>
    <n v="429720.8"/>
    <n v="1.96"/>
    <n v="7.2"/>
    <n v="118771.2"/>
    <x v="0"/>
  </r>
  <r>
    <n v="2016"/>
    <s v="BIT"/>
    <s v="Coal"/>
    <n v="15694"/>
    <n v="25.61"/>
    <n v="401923.33999999997"/>
    <n v="0.85"/>
    <n v="8"/>
    <n v="125552"/>
    <x v="0"/>
  </r>
  <r>
    <n v="2016"/>
    <s v="WC"/>
    <s v="Coal"/>
    <n v="7851"/>
    <n v="18.239999999999998"/>
    <n v="143202.23999999999"/>
    <n v="3.16"/>
    <n v="23.8"/>
    <n v="186853.80000000002"/>
    <x v="0"/>
  </r>
  <r>
    <n v="2016"/>
    <s v="WC"/>
    <s v="Coal"/>
    <n v="8696"/>
    <n v="8.58"/>
    <n v="74611.680000000008"/>
    <n v="2.0499999999999998"/>
    <n v="54.3"/>
    <n v="472192.8"/>
    <x v="0"/>
  </r>
  <r>
    <n v="2016"/>
    <s v="WC"/>
    <s v="Coal"/>
    <n v="6492"/>
    <n v="17.54"/>
    <n v="113869.68"/>
    <n v="1.87"/>
    <n v="25.5"/>
    <n v="165546"/>
    <x v="0"/>
  </r>
  <r>
    <n v="2016"/>
    <s v="WC"/>
    <s v="Coal"/>
    <n v="628"/>
    <n v="17.73"/>
    <n v="11134.44"/>
    <n v="0.86"/>
    <n v="16.5"/>
    <n v="10362"/>
    <x v="0"/>
  </r>
  <r>
    <n v="2016"/>
    <s v="WC"/>
    <s v="Coal"/>
    <n v="1491"/>
    <n v="9.6300000000000008"/>
    <n v="14358.330000000002"/>
    <n v="1.83"/>
    <n v="48"/>
    <n v="71568"/>
    <x v="0"/>
  </r>
  <r>
    <n v="2016"/>
    <s v="WC"/>
    <s v="Coal"/>
    <n v="2288"/>
    <n v="15.35"/>
    <n v="35120.799999999996"/>
    <n v="1.9"/>
    <n v="28.8"/>
    <n v="65894.400000000009"/>
    <x v="0"/>
  </r>
  <r>
    <n v="2016"/>
    <s v="WC"/>
    <s v="Coal"/>
    <n v="4104"/>
    <n v="16.170000000000002"/>
    <n v="66361.680000000008"/>
    <n v="2.1800000000000002"/>
    <n v="35.6"/>
    <n v="146102.39999999999"/>
    <x v="0"/>
  </r>
  <r>
    <n v="2016"/>
    <s v="WC"/>
    <s v="Coal"/>
    <n v="5986"/>
    <n v="16.170000000000002"/>
    <n v="96793.62000000001"/>
    <n v="2.1800000000000002"/>
    <n v="35.6"/>
    <n v="213101.6"/>
    <x v="0"/>
  </r>
  <r>
    <n v="2016"/>
    <s v="BIT"/>
    <s v="Coal"/>
    <n v="2775"/>
    <n v="22.2"/>
    <n v="61605"/>
    <n v="2.83"/>
    <n v="8.5"/>
    <n v="23587.5"/>
    <x v="0"/>
  </r>
  <r>
    <n v="2016"/>
    <s v="SUB"/>
    <s v="Coal"/>
    <n v="10632"/>
    <n v="17.53"/>
    <n v="186378.96000000002"/>
    <n v="0.25"/>
    <n v="5.2"/>
    <n v="55286.400000000001"/>
    <x v="0"/>
  </r>
  <r>
    <n v="2016"/>
    <s v="BIT"/>
    <s v="Coal"/>
    <n v="17701"/>
    <n v="22.95"/>
    <n v="406237.95"/>
    <n v="3.01"/>
    <n v="9.9"/>
    <n v="175239.9"/>
    <x v="0"/>
  </r>
  <r>
    <n v="2016"/>
    <s v="BIT"/>
    <s v="Coal"/>
    <n v="13962"/>
    <n v="22.37"/>
    <n v="312329.94"/>
    <n v="0.49"/>
    <n v="9.9"/>
    <n v="138223.80000000002"/>
    <x v="0"/>
  </r>
  <r>
    <n v="2016"/>
    <s v="BIT"/>
    <s v="Coal"/>
    <n v="11141"/>
    <n v="21.9"/>
    <n v="243987.9"/>
    <n v="1.25"/>
    <n v="18.7"/>
    <n v="208336.69999999998"/>
    <x v="0"/>
  </r>
  <r>
    <n v="2016"/>
    <s v="SUB"/>
    <s v="Coal"/>
    <n v="10944"/>
    <n v="17.53"/>
    <n v="191848.32000000001"/>
    <n v="0.25"/>
    <n v="5.2"/>
    <n v="56908.800000000003"/>
    <x v="0"/>
  </r>
  <r>
    <n v="2016"/>
    <s v="BIT"/>
    <s v="Coal"/>
    <n v="5199"/>
    <n v="25.2"/>
    <n v="131014.8"/>
    <n v="0.79"/>
    <n v="8.3000000000000007"/>
    <n v="43151.700000000004"/>
    <x v="0"/>
  </r>
  <r>
    <n v="2016"/>
    <s v="BIT"/>
    <s v="Coal"/>
    <n v="34720"/>
    <n v="26.01"/>
    <n v="903067.20000000007"/>
    <n v="2.0099999999999998"/>
    <n v="7.5"/>
    <n v="260400"/>
    <x v="0"/>
  </r>
  <r>
    <n v="2016"/>
    <s v="BIT"/>
    <s v="Coal"/>
    <n v="32615"/>
    <n v="21.17"/>
    <n v="690459.55"/>
    <n v="1.22"/>
    <n v="24.6"/>
    <n v="802329"/>
    <x v="0"/>
  </r>
  <r>
    <n v="2016"/>
    <s v="SUB"/>
    <s v="Coal"/>
    <n v="27758"/>
    <n v="16.62"/>
    <n v="461337.96"/>
    <n v="0.32"/>
    <n v="5.4"/>
    <n v="149893.20000000001"/>
    <x v="0"/>
  </r>
  <r>
    <n v="2016"/>
    <s v="BIT"/>
    <s v="Coal"/>
    <n v="13233"/>
    <n v="21.02"/>
    <n v="278157.65999999997"/>
    <n v="1.06"/>
    <n v="29.6"/>
    <n v="391696.80000000005"/>
    <x v="0"/>
  </r>
  <r>
    <n v="2016"/>
    <s v="BIT"/>
    <s v="Coal"/>
    <n v="1207"/>
    <n v="16.809999999999999"/>
    <n v="20289.669999999998"/>
    <n v="1.19"/>
    <n v="37.700000000000003"/>
    <n v="45503.9"/>
    <x v="0"/>
  </r>
  <r>
    <n v="2016"/>
    <s v="BIT"/>
    <s v="Coal"/>
    <n v="59205"/>
    <n v="21.87"/>
    <n v="1294813.3500000001"/>
    <n v="0.25"/>
    <n v="9.5"/>
    <n v="562447.5"/>
    <x v="0"/>
  </r>
  <r>
    <n v="2016"/>
    <s v="BIT"/>
    <s v="Coal"/>
    <n v="12350"/>
    <n v="22.2"/>
    <n v="274170"/>
    <n v="1.8"/>
    <n v="21.3"/>
    <n v="263055"/>
    <x v="0"/>
  </r>
  <r>
    <n v="2016"/>
    <s v="BIT"/>
    <s v="Coal"/>
    <n v="3189"/>
    <n v="22.26"/>
    <n v="70987.14"/>
    <n v="1.82"/>
    <n v="20"/>
    <n v="63780"/>
    <x v="0"/>
  </r>
  <r>
    <n v="2016"/>
    <s v="BIT"/>
    <s v="Coal"/>
    <n v="11746"/>
    <n v="22.46"/>
    <n v="263815.16000000003"/>
    <n v="1.35"/>
    <n v="20.100000000000001"/>
    <n v="236094.6"/>
    <x v="0"/>
  </r>
  <r>
    <n v="2016"/>
    <s v="BIT"/>
    <s v="Coal"/>
    <n v="11765"/>
    <n v="22.08"/>
    <n v="259771.19999999998"/>
    <n v="1.71"/>
    <n v="23.1"/>
    <n v="271771.5"/>
    <x v="0"/>
  </r>
  <r>
    <n v="2016"/>
    <s v="BIT"/>
    <s v="Coal"/>
    <n v="43848"/>
    <n v="23.1"/>
    <n v="1012888.8"/>
    <n v="0.51"/>
    <n v="10.8"/>
    <n v="473558.4"/>
    <x v="0"/>
  </r>
  <r>
    <n v="2016"/>
    <s v="BIT"/>
    <s v="Coal"/>
    <n v="32845"/>
    <n v="21.8"/>
    <n v="716021"/>
    <n v="3.4"/>
    <n v="7.5"/>
    <n v="246337.5"/>
    <x v="0"/>
  </r>
  <r>
    <n v="2016"/>
    <s v="SUB"/>
    <s v="Coal"/>
    <n v="65489"/>
    <n v="17.5"/>
    <n v="1146057.5"/>
    <n v="0.18"/>
    <n v="4.4000000000000004"/>
    <n v="288151.60000000003"/>
    <x v="0"/>
  </r>
  <r>
    <n v="2016"/>
    <s v="BIT"/>
    <s v="Coal"/>
    <n v="1130"/>
    <n v="21.1"/>
    <n v="23843"/>
    <n v="3.7"/>
    <n v="8.5"/>
    <n v="9605"/>
    <x v="0"/>
  </r>
  <r>
    <n v="2016"/>
    <s v="BIT"/>
    <s v="Coal"/>
    <n v="54194"/>
    <n v="21.1"/>
    <n v="1143493.4000000001"/>
    <n v="3.7"/>
    <n v="8.5"/>
    <n v="460649"/>
    <x v="0"/>
  </r>
  <r>
    <n v="2016"/>
    <s v="BIT"/>
    <s v="Coal"/>
    <n v="35668"/>
    <n v="21.1"/>
    <n v="752594.8"/>
    <n v="3.7"/>
    <n v="10"/>
    <n v="356680"/>
    <x v="0"/>
  </r>
  <r>
    <n v="2016"/>
    <s v="BIT"/>
    <s v="Coal"/>
    <n v="3806"/>
    <n v="21.1"/>
    <n v="80306.600000000006"/>
    <n v="3.7"/>
    <n v="8.5"/>
    <n v="32351"/>
    <x v="0"/>
  </r>
  <r>
    <n v="2016"/>
    <s v="SUB"/>
    <s v="Coal"/>
    <n v="32757"/>
    <n v="17.5"/>
    <n v="573247.5"/>
    <n v="0.8"/>
    <n v="6.5"/>
    <n v="212920.5"/>
    <x v="0"/>
  </r>
  <r>
    <n v="2016"/>
    <s v="SUB"/>
    <s v="Coal"/>
    <n v="32358"/>
    <n v="17.7"/>
    <n v="572736.6"/>
    <n v="0.25"/>
    <n v="4.2"/>
    <n v="135903.6"/>
    <x v="0"/>
  </r>
  <r>
    <n v="2016"/>
    <s v="BIT"/>
    <s v="Coal"/>
    <n v="4880"/>
    <n v="22.34"/>
    <n v="109019.2"/>
    <n v="2.34"/>
    <n v="20.3"/>
    <n v="99064"/>
    <x v="0"/>
  </r>
  <r>
    <n v="2016"/>
    <s v="BIT"/>
    <s v="Coal"/>
    <n v="10399"/>
    <n v="21.5"/>
    <n v="223578.5"/>
    <n v="1.8"/>
    <n v="22.3"/>
    <n v="231897.7"/>
    <x v="0"/>
  </r>
  <r>
    <n v="2016"/>
    <s v="BIT"/>
    <s v="Coal"/>
    <n v="3215"/>
    <n v="20.7"/>
    <n v="66550.5"/>
    <n v="1.97"/>
    <n v="25.2"/>
    <n v="81018"/>
    <x v="0"/>
  </r>
  <r>
    <n v="2016"/>
    <s v="BIT"/>
    <s v="Coal"/>
    <n v="756"/>
    <n v="25.24"/>
    <n v="19081.439999999999"/>
    <n v="0.79"/>
    <n v="8.3000000000000007"/>
    <n v="6274.8"/>
    <x v="0"/>
  </r>
  <r>
    <n v="2016"/>
    <s v="BIT"/>
    <s v="Coal"/>
    <n v="12847"/>
    <n v="26.48"/>
    <n v="340188.56"/>
    <n v="0.74"/>
    <n v="8.5"/>
    <n v="109199.5"/>
    <x v="0"/>
  </r>
  <r>
    <n v="2016"/>
    <s v="BIT"/>
    <s v="Coal"/>
    <n v="21032"/>
    <n v="26.14"/>
    <n v="549776.48"/>
    <n v="0.94"/>
    <n v="7.5"/>
    <n v="157740"/>
    <x v="0"/>
  </r>
  <r>
    <n v="2016"/>
    <s v="BIT"/>
    <s v="Coal"/>
    <n v="9438"/>
    <n v="26.69"/>
    <n v="251900.22"/>
    <n v="0.8"/>
    <n v="3.3"/>
    <n v="31145.399999999998"/>
    <x v="0"/>
  </r>
  <r>
    <n v="2016"/>
    <s v="BIT"/>
    <s v="Coal"/>
    <n v="10648"/>
    <n v="26.13"/>
    <n v="278232.24"/>
    <n v="1.04"/>
    <n v="9.4"/>
    <n v="100091.2"/>
    <x v="0"/>
  </r>
  <r>
    <n v="2016"/>
    <s v="BIT"/>
    <s v="Coal"/>
    <n v="40624"/>
    <n v="26.92"/>
    <n v="1093598.08"/>
    <n v="0.82"/>
    <n v="6.6"/>
    <n v="268118.39999999997"/>
    <x v="0"/>
  </r>
  <r>
    <n v="2016"/>
    <s v="BIT"/>
    <s v="Coal"/>
    <n v="8976"/>
    <n v="26.28"/>
    <n v="235889.28"/>
    <n v="0.75"/>
    <n v="6.2"/>
    <n v="55651.200000000004"/>
    <x v="0"/>
  </r>
  <r>
    <n v="2016"/>
    <s v="BIT"/>
    <s v="Coal"/>
    <n v="6828"/>
    <n v="24.44"/>
    <n v="166876.32"/>
    <n v="0.84"/>
    <n v="12.3"/>
    <n v="83984.400000000009"/>
    <x v="0"/>
  </r>
  <r>
    <n v="2016"/>
    <s v="BIT"/>
    <s v="Coal"/>
    <n v="3257"/>
    <n v="22.94"/>
    <n v="74715.58"/>
    <n v="1.03"/>
    <n v="13.6"/>
    <n v="44295.199999999997"/>
    <x v="0"/>
  </r>
  <r>
    <n v="2016"/>
    <s v="BIT"/>
    <s v="Coal"/>
    <n v="17944"/>
    <n v="20.45"/>
    <n v="366954.8"/>
    <n v="0.48"/>
    <n v="5.6"/>
    <n v="100486.39999999999"/>
    <x v="0"/>
  </r>
  <r>
    <n v="2016"/>
    <s v="BIT"/>
    <s v="Coal"/>
    <n v="16552"/>
    <n v="25.81"/>
    <n v="427207.12"/>
    <n v="1.97"/>
    <n v="7.8"/>
    <n v="129105.59999999999"/>
    <x v="0"/>
  </r>
  <r>
    <n v="2016"/>
    <s v="BIT"/>
    <s v="Coal"/>
    <n v="16882"/>
    <n v="26"/>
    <n v="438932"/>
    <n v="2"/>
    <n v="12"/>
    <n v="202584"/>
    <x v="0"/>
  </r>
  <r>
    <n v="2016"/>
    <s v="BIT"/>
    <s v="Coal"/>
    <n v="36610"/>
    <n v="24.52"/>
    <n v="897677.2"/>
    <n v="0.84"/>
    <n v="10.5"/>
    <n v="384405"/>
    <x v="0"/>
  </r>
  <r>
    <n v="2016"/>
    <s v="BIT"/>
    <s v="Coal"/>
    <n v="9351"/>
    <n v="25.481999999999999"/>
    <n v="238282.182"/>
    <n v="0.56999999999999995"/>
    <n v="8.6999999999999993"/>
    <n v="81353.7"/>
    <x v="0"/>
  </r>
  <r>
    <n v="2016"/>
    <s v="BIT"/>
    <s v="Coal"/>
    <n v="3420"/>
    <n v="25.1"/>
    <n v="85842"/>
    <n v="1.41"/>
    <n v="9.4"/>
    <n v="32148"/>
    <x v="0"/>
  </r>
  <r>
    <n v="2016"/>
    <s v="BIT"/>
    <s v="Coal"/>
    <n v="3110"/>
    <n v="24.655999999999999"/>
    <n v="76680.160000000003"/>
    <n v="0.64"/>
    <n v="9"/>
    <n v="27990"/>
    <x v="0"/>
  </r>
  <r>
    <n v="2016"/>
    <s v="BIT"/>
    <s v="Coal"/>
    <n v="2450"/>
    <n v="24"/>
    <n v="58800"/>
    <n v="0.69"/>
    <n v="9.3000000000000007"/>
    <n v="22785"/>
    <x v="0"/>
  </r>
  <r>
    <n v="2016"/>
    <s v="BIT"/>
    <s v="Coal"/>
    <n v="3122"/>
    <n v="24.06"/>
    <n v="75115.319999999992"/>
    <n v="2.1"/>
    <n v="10.1"/>
    <n v="31532.199999999997"/>
    <x v="0"/>
  </r>
  <r>
    <n v="2016"/>
    <s v="BIT"/>
    <s v="Coal"/>
    <n v="2175"/>
    <n v="26.42"/>
    <n v="57463.500000000007"/>
    <n v="1.4"/>
    <n v="10.7"/>
    <n v="23272.5"/>
    <x v="0"/>
  </r>
  <r>
    <n v="2016"/>
    <s v="BIT"/>
    <s v="Coal"/>
    <n v="3082"/>
    <n v="23.66"/>
    <n v="72920.12"/>
    <n v="2.6"/>
    <n v="14.8"/>
    <n v="45613.600000000006"/>
    <x v="0"/>
  </r>
  <r>
    <n v="2016"/>
    <s v="LIG"/>
    <s v="Coal"/>
    <n v="213854"/>
    <n v="10.53"/>
    <n v="2251882.6199999996"/>
    <n v="0.48"/>
    <n v="14.5"/>
    <n v="3100883"/>
    <x v="1"/>
  </r>
  <r>
    <n v="2016"/>
    <s v="BIT"/>
    <s v="Coal"/>
    <n v="506747"/>
    <n v="16.93"/>
    <n v="8579226.709999999"/>
    <n v="3.9"/>
    <n v="27"/>
    <n v="13682169"/>
    <x v="0"/>
  </r>
  <r>
    <n v="2016"/>
    <s v="BIT"/>
    <s v="Coal"/>
    <n v="15639"/>
    <n v="26.02"/>
    <n v="406926.77999999997"/>
    <n v="2.0699999999999998"/>
    <n v="7.4"/>
    <n v="115728.6"/>
    <x v="0"/>
  </r>
  <r>
    <n v="2016"/>
    <s v="SUB"/>
    <s v="Coal"/>
    <n v="264872"/>
    <n v="17.53"/>
    <n v="4643206.16"/>
    <n v="0.2"/>
    <n v="4.4000000000000004"/>
    <n v="1165436.8"/>
    <x v="0"/>
  </r>
  <r>
    <n v="2016"/>
    <s v="BIT"/>
    <s v="Coal"/>
    <n v="2470"/>
    <n v="22.6"/>
    <n v="55822"/>
    <n v="0.42"/>
    <n v="8.4"/>
    <n v="20748"/>
    <x v="0"/>
  </r>
  <r>
    <n v="2016"/>
    <s v="SUB"/>
    <s v="Coal"/>
    <n v="44403"/>
    <n v="17.943999999999999"/>
    <n v="796767.43199999991"/>
    <n v="0.22"/>
    <n v="4.8"/>
    <n v="213134.4"/>
    <x v="0"/>
  </r>
  <r>
    <n v="2016"/>
    <s v="SUB"/>
    <s v="Coal"/>
    <n v="47726"/>
    <n v="15.79"/>
    <n v="753593.53999999992"/>
    <n v="0.33"/>
    <n v="5.4"/>
    <n v="257720.40000000002"/>
    <x v="0"/>
  </r>
  <r>
    <n v="2016"/>
    <s v="SUB"/>
    <s v="Coal"/>
    <n v="49656"/>
    <n v="17.600000000000001"/>
    <n v="873945.60000000009"/>
    <n v="0.25"/>
    <n v="5.6"/>
    <n v="278073.59999999998"/>
    <x v="0"/>
  </r>
  <r>
    <n v="2016"/>
    <s v="SUB"/>
    <s v="Coal"/>
    <n v="65814"/>
    <n v="17.899999999999999"/>
    <n v="1178070.5999999999"/>
    <n v="0.26"/>
    <n v="5.2"/>
    <n v="342232.8"/>
    <x v="0"/>
  </r>
  <r>
    <n v="2016"/>
    <s v="SUB"/>
    <s v="Coal"/>
    <n v="49053"/>
    <n v="17.686"/>
    <n v="867551.35800000001"/>
    <n v="0.28999999999999998"/>
    <n v="6.13"/>
    <n v="300694.89"/>
    <x v="0"/>
  </r>
  <r>
    <n v="2016"/>
    <s v="SUB"/>
    <s v="Coal"/>
    <n v="16654"/>
    <n v="18.167999999999999"/>
    <n v="302569.87199999997"/>
    <n v="0.24"/>
    <n v="4.7"/>
    <n v="78273.8"/>
    <x v="0"/>
  </r>
  <r>
    <n v="2016"/>
    <s v="SUB"/>
    <s v="Coal"/>
    <n v="156942"/>
    <n v="16.024000000000001"/>
    <n v="2514838.608"/>
    <n v="0.32"/>
    <n v="5.3"/>
    <n v="831792.6"/>
    <x v="0"/>
  </r>
  <r>
    <n v="2016"/>
    <s v="SUB"/>
    <s v="Coal"/>
    <n v="161854"/>
    <n v="17.61"/>
    <n v="2850248.94"/>
    <n v="0.26"/>
    <n v="5.7"/>
    <n v="922567.8"/>
    <x v="0"/>
  </r>
  <r>
    <n v="2016"/>
    <s v="BIT"/>
    <s v="Coal"/>
    <n v="266186"/>
    <n v="21.95"/>
    <n v="5842782.7000000002"/>
    <n v="2.83"/>
    <n v="20.3"/>
    <n v="5403575.7999999998"/>
    <x v="0"/>
  </r>
  <r>
    <n v="2016"/>
    <s v="LIG"/>
    <s v="Coal"/>
    <n v="25030"/>
    <n v="14.1"/>
    <n v="352923"/>
    <n v="0.66"/>
    <n v="8.4"/>
    <n v="210252"/>
    <x v="1"/>
  </r>
  <r>
    <n v="2016"/>
    <s v="BIT"/>
    <s v="Coal"/>
    <n v="194806"/>
    <n v="15.667"/>
    <n v="3052025.602"/>
    <n v="0.64"/>
    <n v="39.200000000000003"/>
    <n v="7636395.2000000002"/>
    <x v="0"/>
  </r>
  <r>
    <n v="2016"/>
    <s v="BIT"/>
    <s v="Coal"/>
    <n v="296306"/>
    <n v="21.466000000000001"/>
    <n v="6360504.5959999999"/>
    <n v="0.52"/>
    <n v="7"/>
    <n v="2074142"/>
    <x v="0"/>
  </r>
  <r>
    <n v="2016"/>
    <s v="BIT"/>
    <s v="Coal"/>
    <n v="123547"/>
    <n v="24.48"/>
    <n v="3024430.56"/>
    <n v="1.18"/>
    <n v="14"/>
    <n v="1729658"/>
    <x v="0"/>
  </r>
  <r>
    <n v="2016"/>
    <s v="BIT"/>
    <s v="Coal"/>
    <n v="83954"/>
    <n v="23.45"/>
    <n v="1968721.3"/>
    <n v="1.38"/>
    <n v="6"/>
    <n v="503724"/>
    <x v="0"/>
  </r>
  <r>
    <n v="2016"/>
    <s v="BIT"/>
    <s v="Coal"/>
    <n v="60523"/>
    <n v="24.024000000000001"/>
    <n v="1454004.5520000001"/>
    <n v="2.65"/>
    <n v="7.6"/>
    <n v="459974.8"/>
    <x v="0"/>
  </r>
  <r>
    <n v="2016"/>
    <s v="LIG"/>
    <s v="Coal"/>
    <n v="69149"/>
    <n v="13.445"/>
    <n v="929708.30500000005"/>
    <n v="0.65"/>
    <n v="16.600000000000001"/>
    <n v="1147873.4000000001"/>
    <x v="1"/>
  </r>
  <r>
    <n v="2016"/>
    <s v="LIG"/>
    <s v="Coal"/>
    <n v="224397"/>
    <n v="13.869"/>
    <n v="3112161.9929999998"/>
    <n v="0.4"/>
    <n v="14.7"/>
    <n v="3298635.9"/>
    <x v="1"/>
  </r>
  <r>
    <n v="2016"/>
    <s v="BIT"/>
    <s v="Coal"/>
    <n v="37340"/>
    <n v="23.265999999999998"/>
    <n v="868752.44"/>
    <n v="2.39"/>
    <n v="8.3000000000000007"/>
    <n v="309922"/>
    <x v="0"/>
  </r>
  <r>
    <n v="2016"/>
    <s v="BIT"/>
    <s v="Coal"/>
    <n v="3171"/>
    <n v="23.591999999999999"/>
    <n v="74810.231999999989"/>
    <n v="2.77"/>
    <n v="9.1999999999999993"/>
    <n v="29173.199999999997"/>
    <x v="0"/>
  </r>
  <r>
    <n v="2016"/>
    <s v="SUB"/>
    <s v="Coal"/>
    <n v="54890"/>
    <n v="16.399999999999999"/>
    <n v="900195.99999999988"/>
    <n v="0.3"/>
    <n v="5.3"/>
    <n v="290917"/>
    <x v="0"/>
  </r>
  <r>
    <n v="2016"/>
    <s v="SUB"/>
    <s v="Coal"/>
    <n v="71310"/>
    <n v="18.420000000000002"/>
    <n v="1313530.2000000002"/>
    <n v="1.06"/>
    <n v="16"/>
    <n v="1140960"/>
    <x v="0"/>
  </r>
  <r>
    <n v="2016"/>
    <s v="SUB"/>
    <s v="Coal"/>
    <n v="15107"/>
    <n v="17.66"/>
    <n v="266789.62"/>
    <n v="0.24"/>
    <n v="5.7"/>
    <n v="86109.900000000009"/>
    <x v="0"/>
  </r>
  <r>
    <n v="2016"/>
    <s v="SUB"/>
    <s v="Coal"/>
    <n v="30016"/>
    <n v="17.756"/>
    <n v="532964.09600000002"/>
    <n v="0.28000000000000003"/>
    <n v="4.8"/>
    <n v="144076.79999999999"/>
    <x v="0"/>
  </r>
  <r>
    <n v="2016"/>
    <s v="SUB"/>
    <s v="Coal"/>
    <n v="30056"/>
    <n v="17.887"/>
    <n v="537611.67200000002"/>
    <n v="0.28000000000000003"/>
    <n v="5.6"/>
    <n v="168313.59999999998"/>
    <x v="0"/>
  </r>
  <r>
    <n v="2016"/>
    <s v="SUB"/>
    <s v="Coal"/>
    <n v="178853"/>
    <n v="17.356000000000002"/>
    <n v="3104172.6680000001"/>
    <n v="0.2"/>
    <n v="4.43"/>
    <n v="792318.78999999992"/>
    <x v="0"/>
  </r>
  <r>
    <n v="2016"/>
    <s v="BIT"/>
    <s v="Coal"/>
    <n v="106097"/>
    <n v="25.71"/>
    <n v="2727753.87"/>
    <n v="2.2799999999999998"/>
    <n v="8.3000000000000007"/>
    <n v="880605.10000000009"/>
    <x v="0"/>
  </r>
  <r>
    <n v="2016"/>
    <s v="BIT"/>
    <s v="Coal"/>
    <n v="12809"/>
    <n v="25.75"/>
    <n v="329831.75"/>
    <n v="1.67"/>
    <n v="8"/>
    <n v="102472"/>
    <x v="0"/>
  </r>
  <r>
    <n v="2016"/>
    <s v="BIT"/>
    <s v="Coal"/>
    <n v="193410"/>
    <n v="24.16"/>
    <n v="4672785.5999999996"/>
    <n v="2.64"/>
    <n v="7.6"/>
    <n v="1469916"/>
    <x v="0"/>
  </r>
  <r>
    <n v="2016"/>
    <s v="BIT"/>
    <s v="Coal"/>
    <n v="180104"/>
    <n v="25.161999999999999"/>
    <n v="4531776.8480000002"/>
    <n v="3.14"/>
    <n v="6.8"/>
    <n v="1224707.2"/>
    <x v="0"/>
  </r>
  <r>
    <n v="2016"/>
    <s v="BIT"/>
    <s v="Coal"/>
    <n v="61150"/>
    <n v="24.51"/>
    <n v="1498786.5"/>
    <n v="3.17"/>
    <n v="8.8000000000000007"/>
    <n v="538120"/>
    <x v="0"/>
  </r>
  <r>
    <n v="2016"/>
    <s v="BIT"/>
    <s v="Coal"/>
    <n v="26439"/>
    <n v="22.436"/>
    <n v="593185.40399999998"/>
    <n v="0.46"/>
    <n v="10.199999999999999"/>
    <n v="269677.8"/>
    <x v="0"/>
  </r>
  <r>
    <n v="2016"/>
    <s v="BIT"/>
    <s v="Coal"/>
    <n v="12213"/>
    <n v="22.975999999999999"/>
    <n v="280605.88799999998"/>
    <n v="0.44"/>
    <n v="7.4"/>
    <n v="90376.2"/>
    <x v="0"/>
  </r>
  <r>
    <n v="2016"/>
    <s v="SUB"/>
    <s v="Coal"/>
    <n v="55420"/>
    <n v="18.55"/>
    <n v="1028041"/>
    <n v="0.99"/>
    <n v="15.8"/>
    <n v="875636"/>
    <x v="0"/>
  </r>
  <r>
    <n v="2016"/>
    <s v="SUB"/>
    <s v="Coal"/>
    <n v="97951"/>
    <n v="16.73"/>
    <n v="1638720.23"/>
    <n v="0.35"/>
    <n v="5.5"/>
    <n v="538730.5"/>
    <x v="0"/>
  </r>
  <r>
    <n v="2016"/>
    <s v="BIT"/>
    <s v="Coal"/>
    <n v="13464"/>
    <n v="22.74"/>
    <n v="306171.36"/>
    <n v="0.82"/>
    <n v="7.3"/>
    <n v="98287.2"/>
    <x v="0"/>
  </r>
  <r>
    <n v="2016"/>
    <s v="BIT"/>
    <s v="Coal"/>
    <n v="63824"/>
    <n v="21.347999999999999"/>
    <n v="1362514.7519999999"/>
    <n v="0.64"/>
    <n v="14.4"/>
    <n v="919065.59999999998"/>
    <x v="0"/>
  </r>
  <r>
    <n v="2016"/>
    <s v="SUB"/>
    <s v="Coal"/>
    <n v="16344"/>
    <n v="16.57"/>
    <n v="270820.08"/>
    <n v="0.32"/>
    <n v="5.4"/>
    <n v="88257.600000000006"/>
    <x v="0"/>
  </r>
  <r>
    <n v="2016"/>
    <s v="SUB"/>
    <s v="Coal"/>
    <n v="16570"/>
    <n v="16.68"/>
    <n v="276387.59999999998"/>
    <n v="0.42"/>
    <n v="6.1"/>
    <n v="101077"/>
    <x v="0"/>
  </r>
  <r>
    <n v="2016"/>
    <s v="LIG"/>
    <s v="Coal"/>
    <n v="308292"/>
    <n v="13.61"/>
    <n v="4195854.12"/>
    <n v="1.05"/>
    <n v="16.3"/>
    <n v="5025159.6000000006"/>
    <x v="1"/>
  </r>
  <r>
    <n v="2016"/>
    <s v="SUB"/>
    <s v="Coal"/>
    <n v="106830"/>
    <n v="16.690000000000001"/>
    <n v="1782992.7000000002"/>
    <n v="0.31"/>
    <n v="4.8"/>
    <n v="512784"/>
    <x v="0"/>
  </r>
  <r>
    <n v="2016"/>
    <s v="SUB"/>
    <s v="Coal"/>
    <n v="16502"/>
    <n v="16.600000000000001"/>
    <n v="273933.2"/>
    <n v="0.33"/>
    <n v="5.5"/>
    <n v="90761"/>
    <x v="0"/>
  </r>
  <r>
    <n v="2016"/>
    <s v="SUB"/>
    <s v="Coal"/>
    <n v="64592"/>
    <n v="17.18"/>
    <n v="1109690.56"/>
    <n v="0.21"/>
    <n v="4.5"/>
    <n v="290664"/>
    <x v="0"/>
  </r>
  <r>
    <n v="2016"/>
    <s v="SUB"/>
    <s v="Coal"/>
    <n v="32733"/>
    <n v="16.850000000000001"/>
    <n v="551551.05000000005"/>
    <n v="0.39"/>
    <n v="6"/>
    <n v="196398"/>
    <x v="0"/>
  </r>
  <r>
    <n v="2016"/>
    <s v="BIT"/>
    <s v="Coal"/>
    <n v="81306"/>
    <n v="22.55"/>
    <n v="1833450.3"/>
    <n v="0.46"/>
    <n v="10.199999999999999"/>
    <n v="829321.2"/>
    <x v="0"/>
  </r>
  <r>
    <n v="2016"/>
    <s v="SUB"/>
    <s v="Coal"/>
    <n v="70114"/>
    <n v="17.28"/>
    <n v="1211569.9200000002"/>
    <n v="0.23"/>
    <n v="4.2"/>
    <n v="294478.8"/>
    <x v="0"/>
  </r>
  <r>
    <n v="2016"/>
    <s v="SUB"/>
    <s v="Coal"/>
    <n v="42338"/>
    <n v="17.72"/>
    <n v="750229.36"/>
    <n v="0.33"/>
    <n v="6.2"/>
    <n v="262495.60000000003"/>
    <x v="0"/>
  </r>
  <r>
    <n v="2016"/>
    <s v="SUB"/>
    <s v="Coal"/>
    <n v="122"/>
    <n v="16.73"/>
    <n v="2041.06"/>
    <n v="0.4"/>
    <n v="5.3"/>
    <n v="646.6"/>
    <x v="0"/>
  </r>
  <r>
    <n v="2016"/>
    <s v="SUB"/>
    <s v="Coal"/>
    <n v="70752"/>
    <n v="18.09"/>
    <n v="1279903.68"/>
    <n v="0.27"/>
    <n v="4.9000000000000004"/>
    <n v="346684.80000000005"/>
    <x v="0"/>
  </r>
  <r>
    <n v="2016"/>
    <s v="SUB"/>
    <s v="Coal"/>
    <n v="14131"/>
    <n v="17.23"/>
    <n v="243477.13"/>
    <n v="0.2"/>
    <n v="4.4000000000000004"/>
    <n v="62176.4"/>
    <x v="0"/>
  </r>
  <r>
    <n v="2016"/>
    <s v="SUB"/>
    <s v="Coal"/>
    <n v="42621"/>
    <n v="17.75"/>
    <n v="756522.75"/>
    <n v="0.25"/>
    <n v="5.5"/>
    <n v="234415.5"/>
    <x v="0"/>
  </r>
  <r>
    <n v="2016"/>
    <s v="BIT"/>
    <s v="Coal"/>
    <n v="29158"/>
    <n v="22.62"/>
    <n v="659553.96000000008"/>
    <n v="0.47"/>
    <n v="10.6"/>
    <n v="309074.8"/>
    <x v="0"/>
  </r>
  <r>
    <n v="2016"/>
    <s v="SUB"/>
    <s v="Coal"/>
    <n v="28281"/>
    <n v="17.475000000000001"/>
    <n v="494210.47500000003"/>
    <n v="0.2"/>
    <n v="4.5"/>
    <n v="127264.5"/>
    <x v="0"/>
  </r>
  <r>
    <n v="2016"/>
    <s v="BIT"/>
    <s v="Coal"/>
    <n v="122045"/>
    <n v="22.46"/>
    <n v="2741130.7"/>
    <n v="0.46"/>
    <n v="10.6"/>
    <n v="1293677"/>
    <x v="0"/>
  </r>
  <r>
    <n v="2016"/>
    <s v="BIT"/>
    <s v="Coal"/>
    <n v="88162"/>
    <n v="24.45"/>
    <n v="2155560.9"/>
    <n v="2.87"/>
    <n v="6.3"/>
    <n v="555420.6"/>
    <x v="0"/>
  </r>
  <r>
    <n v="2016"/>
    <s v="BIT"/>
    <s v="Coal"/>
    <n v="61414"/>
    <n v="24.13"/>
    <n v="1481919.8199999998"/>
    <n v="2.66"/>
    <n v="7.3"/>
    <n v="448322.2"/>
    <x v="0"/>
  </r>
  <r>
    <n v="2016"/>
    <s v="BIT"/>
    <s v="Coal"/>
    <n v="27315"/>
    <n v="25.83"/>
    <n v="705546.45"/>
    <n v="2.67"/>
    <n v="8"/>
    <n v="218520"/>
    <x v="0"/>
  </r>
  <r>
    <n v="2016"/>
    <s v="BIT"/>
    <s v="Coal"/>
    <n v="45578"/>
    <n v="25.76"/>
    <n v="1174089.28"/>
    <n v="2.67"/>
    <n v="8.1"/>
    <n v="369181.8"/>
    <x v="0"/>
  </r>
  <r>
    <n v="2016"/>
    <s v="BIT"/>
    <s v="Coal"/>
    <n v="32902"/>
    <n v="21.942"/>
    <n v="721935.68400000001"/>
    <n v="0.44"/>
    <n v="6.4"/>
    <n v="210572.80000000002"/>
    <x v="0"/>
  </r>
  <r>
    <n v="2016"/>
    <s v="BIT"/>
    <s v="Coal"/>
    <n v="128808"/>
    <n v="23.728000000000002"/>
    <n v="3056356.2240000004"/>
    <n v="2.23"/>
    <n v="9.5"/>
    <n v="1223676"/>
    <x v="0"/>
  </r>
  <r>
    <n v="2016"/>
    <s v="BIT"/>
    <s v="Coal"/>
    <n v="90489"/>
    <n v="23.34"/>
    <n v="2112013.2599999998"/>
    <n v="2.8"/>
    <n v="6.9"/>
    <n v="624374.1"/>
    <x v="0"/>
  </r>
  <r>
    <n v="2016"/>
    <s v="BIT"/>
    <s v="Coal"/>
    <n v="38637"/>
    <n v="25.88"/>
    <n v="999925.55999999994"/>
    <n v="2.52"/>
    <n v="7.8"/>
    <n v="301368.59999999998"/>
    <x v="0"/>
  </r>
  <r>
    <n v="2016"/>
    <s v="BIT"/>
    <s v="Coal"/>
    <n v="33416"/>
    <n v="22.08"/>
    <n v="737825.27999999991"/>
    <n v="0.48"/>
    <n v="6.3"/>
    <n v="210520.8"/>
    <x v="0"/>
  </r>
  <r>
    <n v="2016"/>
    <s v="BIT"/>
    <s v="Coal"/>
    <n v="35730"/>
    <n v="23.224"/>
    <n v="829793.52"/>
    <n v="0.61"/>
    <n v="7"/>
    <n v="250110"/>
    <x v="0"/>
  </r>
  <r>
    <n v="2016"/>
    <s v="BIT"/>
    <s v="Coal"/>
    <n v="36516"/>
    <n v="23.28"/>
    <n v="850092.4800000001"/>
    <n v="1.76"/>
    <n v="6.7"/>
    <n v="244657.2"/>
    <x v="0"/>
  </r>
  <r>
    <n v="2016"/>
    <s v="BIT"/>
    <s v="Coal"/>
    <n v="67045"/>
    <n v="23.736000000000001"/>
    <n v="1591380.12"/>
    <n v="2.64"/>
    <n v="7.7"/>
    <n v="516246.5"/>
    <x v="0"/>
  </r>
  <r>
    <n v="2016"/>
    <s v="BIT"/>
    <s v="Coal"/>
    <n v="133865"/>
    <n v="24.001999999999999"/>
    <n v="3213027.73"/>
    <n v="2.69"/>
    <n v="7.4"/>
    <n v="990601"/>
    <x v="0"/>
  </r>
  <r>
    <n v="2016"/>
    <s v="BIT"/>
    <s v="Coal"/>
    <n v="301711"/>
    <n v="23.96"/>
    <n v="7228995.5600000005"/>
    <n v="2.67"/>
    <n v="7.4"/>
    <n v="2232661.4"/>
    <x v="0"/>
  </r>
  <r>
    <n v="2016"/>
    <s v="BIT"/>
    <s v="Coal"/>
    <n v="49888"/>
    <n v="25.803999999999998"/>
    <n v="1287309.9519999998"/>
    <n v="2.52"/>
    <n v="7.7"/>
    <n v="384137.60000000003"/>
    <x v="0"/>
  </r>
  <r>
    <n v="2016"/>
    <s v="BIT"/>
    <s v="Coal"/>
    <n v="33329"/>
    <n v="23.52"/>
    <n v="783898.08"/>
    <n v="1.34"/>
    <n v="5.9"/>
    <n v="196641.1"/>
    <x v="0"/>
  </r>
  <r>
    <n v="2016"/>
    <s v="BIT"/>
    <s v="Coal"/>
    <n v="12670"/>
    <n v="23.876000000000001"/>
    <n v="302508.92000000004"/>
    <n v="2.71"/>
    <n v="7.3"/>
    <n v="92491"/>
    <x v="0"/>
  </r>
  <r>
    <n v="2016"/>
    <s v="SUB"/>
    <s v="Coal"/>
    <n v="81870"/>
    <n v="17.600000000000001"/>
    <n v="1440912"/>
    <n v="0.2"/>
    <n v="4.5"/>
    <n v="368415"/>
    <x v="0"/>
  </r>
  <r>
    <n v="2016"/>
    <s v="SUB"/>
    <s v="Coal"/>
    <n v="16436"/>
    <n v="17.600000000000001"/>
    <n v="289273.60000000003"/>
    <n v="0.3"/>
    <n v="5.4"/>
    <n v="88754.400000000009"/>
    <x v="0"/>
  </r>
  <r>
    <n v="2016"/>
    <s v="SUB"/>
    <s v="Coal"/>
    <n v="210823"/>
    <n v="17.600000000000001"/>
    <n v="3710484.8000000003"/>
    <n v="0.2"/>
    <n v="4.5"/>
    <n v="948703.5"/>
    <x v="0"/>
  </r>
  <r>
    <n v="2016"/>
    <s v="SUB"/>
    <s v="Coal"/>
    <n v="42295"/>
    <n v="17.600000000000001"/>
    <n v="744392.00000000012"/>
    <n v="0.22"/>
    <n v="4.0999999999999996"/>
    <n v="173409.49999999997"/>
    <x v="0"/>
  </r>
  <r>
    <n v="2016"/>
    <s v="SUB"/>
    <s v="Coal"/>
    <n v="95733"/>
    <n v="17.850000000000001"/>
    <n v="1708834.05"/>
    <n v="0.24"/>
    <n v="5.3"/>
    <n v="507384.89999999997"/>
    <x v="0"/>
  </r>
  <r>
    <n v="2016"/>
    <s v="SUB"/>
    <s v="Coal"/>
    <n v="95647"/>
    <n v="17.510000000000002"/>
    <n v="1674778.9700000002"/>
    <n v="0.2"/>
    <n v="4.4000000000000004"/>
    <n v="420846.80000000005"/>
    <x v="0"/>
  </r>
  <r>
    <n v="2016"/>
    <s v="SUB"/>
    <s v="Coal"/>
    <n v="162631"/>
    <n v="17.18"/>
    <n v="2794000.58"/>
    <n v="0.2"/>
    <n v="4.5"/>
    <n v="731839.5"/>
    <x v="0"/>
  </r>
  <r>
    <n v="2016"/>
    <s v="SUB"/>
    <s v="Coal"/>
    <n v="82734"/>
    <n v="17.239999999999998"/>
    <n v="1426334.16"/>
    <n v="0.19"/>
    <n v="4.4000000000000004"/>
    <n v="364029.60000000003"/>
    <x v="0"/>
  </r>
  <r>
    <n v="2016"/>
    <s v="SUB"/>
    <s v="Coal"/>
    <n v="66039"/>
    <n v="17.170000000000002"/>
    <n v="1133889.6300000001"/>
    <n v="0.2"/>
    <n v="4.4000000000000004"/>
    <n v="290571.60000000003"/>
    <x v="0"/>
  </r>
  <r>
    <n v="2016"/>
    <s v="SUB"/>
    <s v="Coal"/>
    <n v="32115"/>
    <n v="17.600000000000001"/>
    <n v="565224"/>
    <n v="0.23"/>
    <n v="5.6"/>
    <n v="179844"/>
    <x v="0"/>
  </r>
  <r>
    <n v="2016"/>
    <s v="SUB"/>
    <s v="Coal"/>
    <n v="32061"/>
    <n v="17.600000000000001"/>
    <n v="564273.60000000009"/>
    <n v="0.24"/>
    <n v="4.9000000000000004"/>
    <n v="157098.90000000002"/>
    <x v="0"/>
  </r>
  <r>
    <n v="2016"/>
    <s v="SUB"/>
    <s v="Coal"/>
    <n v="406330"/>
    <n v="17.510000000000002"/>
    <n v="7114838.3000000007"/>
    <n v="0.2"/>
    <n v="4.5"/>
    <n v="1828485"/>
    <x v="0"/>
  </r>
  <r>
    <n v="2016"/>
    <s v="SUB"/>
    <s v="Coal"/>
    <n v="81474"/>
    <n v="17.34"/>
    <n v="1412759.16"/>
    <n v="0.22"/>
    <n v="4.3"/>
    <n v="350338.2"/>
    <x v="0"/>
  </r>
  <r>
    <n v="2016"/>
    <s v="SUB"/>
    <s v="Coal"/>
    <n v="62819"/>
    <n v="17.48"/>
    <n v="1098076.1200000001"/>
    <n v="0.2"/>
    <n v="4.5"/>
    <n v="282685.5"/>
    <x v="0"/>
  </r>
  <r>
    <n v="2016"/>
    <s v="SUB"/>
    <s v="Coal"/>
    <n v="16084"/>
    <n v="17.86"/>
    <n v="287260.24"/>
    <n v="0.25"/>
    <n v="5.2"/>
    <n v="83636.800000000003"/>
    <x v="0"/>
  </r>
  <r>
    <n v="2016"/>
    <s v="SUB"/>
    <s v="Coal"/>
    <n v="12818"/>
    <n v="17.41"/>
    <n v="223161.38"/>
    <n v="0.22"/>
    <n v="4.4000000000000004"/>
    <n v="56399.200000000004"/>
    <x v="0"/>
  </r>
  <r>
    <n v="2016"/>
    <s v="SUB"/>
    <s v="Coal"/>
    <n v="14213"/>
    <n v="16.8"/>
    <n v="238778.40000000002"/>
    <n v="0.25"/>
    <n v="4.4000000000000004"/>
    <n v="62537.200000000004"/>
    <x v="0"/>
  </r>
  <r>
    <n v="2016"/>
    <s v="BIT"/>
    <s v="Coal"/>
    <n v="120972"/>
    <n v="21.114000000000001"/>
    <n v="2554202.8080000002"/>
    <n v="3.44"/>
    <n v="9"/>
    <n v="1088748"/>
    <x v="0"/>
  </r>
  <r>
    <n v="2016"/>
    <s v="BIT"/>
    <s v="Coal"/>
    <n v="29194"/>
    <n v="24.29"/>
    <n v="709122.26"/>
    <n v="4.25"/>
    <n v="12.3"/>
    <n v="359086.2"/>
    <x v="0"/>
  </r>
  <r>
    <n v="2016"/>
    <s v="BIT"/>
    <s v="Coal"/>
    <n v="1062"/>
    <n v="23.25"/>
    <n v="24691.5"/>
    <n v="4.41"/>
    <n v="14.2"/>
    <n v="15080.4"/>
    <x v="0"/>
  </r>
  <r>
    <n v="2016"/>
    <s v="BIT"/>
    <s v="Coal"/>
    <n v="368"/>
    <n v="18.64"/>
    <n v="6859.52"/>
    <n v="1.0900000000000001"/>
    <n v="15.5"/>
    <n v="5704"/>
    <x v="0"/>
  </r>
  <r>
    <n v="2016"/>
    <s v="BIT"/>
    <s v="Coal"/>
    <n v="11"/>
    <n v="21.97"/>
    <n v="241.67"/>
    <n v="3.33"/>
    <n v="11.7"/>
    <n v="128.69999999999999"/>
    <x v="0"/>
  </r>
  <r>
    <n v="2016"/>
    <s v="BIT"/>
    <s v="Coal"/>
    <n v="176"/>
    <n v="21.35"/>
    <n v="3757.6000000000004"/>
    <n v="3.96"/>
    <n v="14"/>
    <n v="2464"/>
    <x v="0"/>
  </r>
  <r>
    <n v="2016"/>
    <s v="BIT"/>
    <s v="Coal"/>
    <n v="19771"/>
    <n v="21.67"/>
    <n v="428437.57"/>
    <n v="3.52"/>
    <n v="11"/>
    <n v="217481"/>
    <x v="0"/>
  </r>
  <r>
    <n v="2016"/>
    <s v="BIT"/>
    <s v="Coal"/>
    <n v="5879"/>
    <n v="19.329999999999998"/>
    <n v="113641.06999999999"/>
    <n v="2.83"/>
    <n v="11.5"/>
    <n v="67608.5"/>
    <x v="0"/>
  </r>
  <r>
    <n v="2016"/>
    <s v="BIT"/>
    <s v="Coal"/>
    <n v="6985"/>
    <n v="15.9"/>
    <n v="111061.5"/>
    <n v="2.73"/>
    <n v="21.5"/>
    <n v="150177.5"/>
    <x v="0"/>
  </r>
  <r>
    <n v="2016"/>
    <s v="BIT"/>
    <s v="Coal"/>
    <n v="34121"/>
    <n v="14.6"/>
    <n v="498166.6"/>
    <n v="2.0299999999999998"/>
    <n v="24.7"/>
    <n v="842788.7"/>
    <x v="0"/>
  </r>
  <r>
    <n v="2016"/>
    <s v="BIT"/>
    <s v="Coal"/>
    <n v="94532"/>
    <n v="22.553999999999998"/>
    <n v="2132074.7279999997"/>
    <n v="2.93"/>
    <n v="8.4"/>
    <n v="794068.8"/>
    <x v="0"/>
  </r>
  <r>
    <n v="2016"/>
    <s v="BIT"/>
    <s v="Coal"/>
    <n v="69058"/>
    <n v="23.07"/>
    <n v="1593168.06"/>
    <n v="2.95"/>
    <n v="8.1999999999999993"/>
    <n v="566275.6"/>
    <x v="0"/>
  </r>
  <r>
    <n v="2016"/>
    <s v="BIT"/>
    <s v="Coal"/>
    <n v="32227"/>
    <n v="22.63"/>
    <n v="729297.01"/>
    <n v="3.14"/>
    <n v="8"/>
    <n v="257816"/>
    <x v="0"/>
  </r>
  <r>
    <n v="2016"/>
    <s v="BIT"/>
    <s v="Coal"/>
    <n v="23615"/>
    <n v="23.55"/>
    <n v="556133.25"/>
    <n v="1.35"/>
    <n v="5.9"/>
    <n v="139328.5"/>
    <x v="0"/>
  </r>
  <r>
    <n v="2016"/>
    <s v="BIT"/>
    <s v="Coal"/>
    <n v="17453"/>
    <n v="24.11"/>
    <n v="420791.83"/>
    <n v="3.07"/>
    <n v="6.9"/>
    <n v="120425.70000000001"/>
    <x v="0"/>
  </r>
  <r>
    <n v="2016"/>
    <s v="BIT"/>
    <s v="Coal"/>
    <n v="60058"/>
    <n v="23.32"/>
    <n v="1400552.56"/>
    <n v="3.49"/>
    <n v="7.7"/>
    <n v="462446.60000000003"/>
    <x v="0"/>
  </r>
  <r>
    <n v="2016"/>
    <s v="BIT"/>
    <s v="Coal"/>
    <n v="7764"/>
    <n v="22.48"/>
    <n v="174534.72"/>
    <n v="2.74"/>
    <n v="8.9"/>
    <n v="69099.600000000006"/>
    <x v="0"/>
  </r>
  <r>
    <n v="2016"/>
    <s v="BIT"/>
    <s v="Coal"/>
    <n v="170422"/>
    <n v="22.69"/>
    <n v="3866875.18"/>
    <n v="3.26"/>
    <n v="7.8"/>
    <n v="1329291.5999999999"/>
    <x v="0"/>
  </r>
  <r>
    <n v="2016"/>
    <s v="BIT"/>
    <s v="Coal"/>
    <n v="19894"/>
    <n v="23.62"/>
    <n v="469896.28"/>
    <n v="3.31"/>
    <n v="7.4"/>
    <n v="147215.6"/>
    <x v="0"/>
  </r>
  <r>
    <n v="2016"/>
    <s v="BIT"/>
    <s v="Coal"/>
    <n v="111895"/>
    <n v="23.446000000000002"/>
    <n v="2623490.1700000004"/>
    <n v="3.38"/>
    <n v="7.4"/>
    <n v="828023"/>
    <x v="0"/>
  </r>
  <r>
    <n v="2016"/>
    <s v="SUB"/>
    <s v="Coal"/>
    <n v="73973"/>
    <n v="18.102"/>
    <n v="1339059.246"/>
    <n v="0.26"/>
    <n v="4.5999999999999996"/>
    <n v="340275.8"/>
    <x v="0"/>
  </r>
  <r>
    <n v="2016"/>
    <s v="BIT"/>
    <s v="Coal"/>
    <n v="15142"/>
    <n v="25.765999999999998"/>
    <n v="390148.772"/>
    <n v="2.4300000000000002"/>
    <n v="7.5"/>
    <n v="113565"/>
    <x v="0"/>
  </r>
  <r>
    <n v="2016"/>
    <s v="BIT"/>
    <s v="Coal"/>
    <n v="11678"/>
    <n v="23.138000000000002"/>
    <n v="270205.56400000001"/>
    <n v="3.49"/>
    <n v="8"/>
    <n v="93424"/>
    <x v="0"/>
  </r>
  <r>
    <n v="2016"/>
    <s v="BIT"/>
    <s v="Coal"/>
    <n v="47246"/>
    <n v="23.51"/>
    <n v="1110753.46"/>
    <n v="3.09"/>
    <n v="8"/>
    <n v="377968"/>
    <x v="0"/>
  </r>
  <r>
    <n v="2016"/>
    <s v="BIT"/>
    <s v="Coal"/>
    <n v="185717"/>
    <n v="22.245999999999999"/>
    <n v="4131460.3819999998"/>
    <n v="2.42"/>
    <n v="8.8000000000000007"/>
    <n v="1634309.6"/>
    <x v="0"/>
  </r>
  <r>
    <n v="2016"/>
    <s v="BIT"/>
    <s v="Coal"/>
    <n v="151280"/>
    <n v="22.306000000000001"/>
    <n v="3374451.68"/>
    <n v="3.11"/>
    <n v="9.5"/>
    <n v="1437160"/>
    <x v="0"/>
  </r>
  <r>
    <n v="2016"/>
    <s v="BIT"/>
    <s v="Coal"/>
    <n v="54639"/>
    <n v="22.87"/>
    <n v="1249593.9300000002"/>
    <n v="3.46"/>
    <n v="9.1"/>
    <n v="497214.89999999997"/>
    <x v="0"/>
  </r>
  <r>
    <n v="2016"/>
    <s v="SUB"/>
    <s v="Coal"/>
    <n v="64736"/>
    <n v="17.978000000000002"/>
    <n v="1163823.8080000002"/>
    <n v="0.24"/>
    <n v="5.0999999999999996"/>
    <n v="330153.59999999998"/>
    <x v="0"/>
  </r>
  <r>
    <n v="2016"/>
    <s v="SUB"/>
    <s v="Coal"/>
    <n v="44158"/>
    <n v="17.434000000000001"/>
    <n v="769850.57200000004"/>
    <n v="0.2"/>
    <n v="4.5"/>
    <n v="198711"/>
    <x v="0"/>
  </r>
  <r>
    <n v="2016"/>
    <s v="SUB"/>
    <s v="Coal"/>
    <n v="64987"/>
    <n v="17.829999999999998"/>
    <n v="1158718.21"/>
    <n v="0.28999999999999998"/>
    <n v="5.8"/>
    <n v="376924.6"/>
    <x v="0"/>
  </r>
  <r>
    <n v="2016"/>
    <s v="SUB"/>
    <s v="Coal"/>
    <n v="16411"/>
    <n v="17.846"/>
    <n v="292870.70600000001"/>
    <n v="0.27"/>
    <n v="4.5"/>
    <n v="73849.5"/>
    <x v="0"/>
  </r>
  <r>
    <n v="2016"/>
    <s v="SUB"/>
    <s v="Coal"/>
    <n v="81671"/>
    <n v="18.010000000000002"/>
    <n v="1470894.7100000002"/>
    <n v="0.28999999999999998"/>
    <n v="4.8"/>
    <n v="392020.8"/>
    <x v="0"/>
  </r>
  <r>
    <n v="2016"/>
    <s v="SUB"/>
    <s v="Coal"/>
    <n v="32490"/>
    <n v="17.800999999999998"/>
    <n v="578354.49"/>
    <n v="0.19"/>
    <n v="4.2"/>
    <n v="136458"/>
    <x v="0"/>
  </r>
  <r>
    <n v="2016"/>
    <s v="SUB"/>
    <s v="Coal"/>
    <n v="32685"/>
    <n v="17.463000000000001"/>
    <n v="570778.15500000003"/>
    <n v="0.18"/>
    <n v="4.5"/>
    <n v="147082.5"/>
    <x v="0"/>
  </r>
  <r>
    <n v="2016"/>
    <s v="SUB"/>
    <s v="Coal"/>
    <n v="32877"/>
    <n v="17.462"/>
    <n v="574098.174"/>
    <n v="0.23"/>
    <n v="4.3"/>
    <n v="141371.1"/>
    <x v="0"/>
  </r>
  <r>
    <n v="2016"/>
    <s v="SUB"/>
    <s v="Coal"/>
    <n v="48164"/>
    <n v="16.917000000000002"/>
    <n v="814790.38800000004"/>
    <n v="0.37"/>
    <n v="5.9"/>
    <n v="284167.60000000003"/>
    <x v="0"/>
  </r>
  <r>
    <n v="2016"/>
    <s v="SUB"/>
    <s v="Coal"/>
    <n v="48572"/>
    <n v="17.981000000000002"/>
    <n v="873373.1320000001"/>
    <n v="0.24"/>
    <n v="4.9000000000000004"/>
    <n v="238002.80000000002"/>
    <x v="0"/>
  </r>
  <r>
    <n v="2016"/>
    <s v="SUB"/>
    <s v="Coal"/>
    <n v="49128"/>
    <n v="17.559000000000001"/>
    <n v="862638.55200000003"/>
    <n v="0.2"/>
    <n v="4.4000000000000004"/>
    <n v="216163.20000000001"/>
    <x v="0"/>
  </r>
  <r>
    <n v="2016"/>
    <s v="SUB"/>
    <s v="Coal"/>
    <n v="16187"/>
    <n v="17.992000000000001"/>
    <n v="291236.50400000002"/>
    <n v="0.23"/>
    <n v="4.5"/>
    <n v="72841.5"/>
    <x v="0"/>
  </r>
  <r>
    <n v="2016"/>
    <s v="SUB"/>
    <s v="Coal"/>
    <n v="32254"/>
    <n v="17.645"/>
    <n v="569121.82999999996"/>
    <n v="0.23"/>
    <n v="5.7"/>
    <n v="183847.80000000002"/>
    <x v="0"/>
  </r>
  <r>
    <n v="2016"/>
    <s v="SUB"/>
    <s v="Coal"/>
    <n v="15833"/>
    <n v="17.867999999999999"/>
    <n v="282904.04399999999"/>
    <n v="0.23"/>
    <n v="5.3"/>
    <n v="83914.9"/>
    <x v="0"/>
  </r>
  <r>
    <n v="2016"/>
    <s v="SUB"/>
    <s v="Coal"/>
    <n v="35424"/>
    <n v="17.928999999999998"/>
    <n v="635116.89599999995"/>
    <n v="0.28999999999999998"/>
    <n v="5.4"/>
    <n v="191289.60000000001"/>
    <x v="0"/>
  </r>
  <r>
    <n v="2016"/>
    <s v="SUB"/>
    <s v="Coal"/>
    <n v="35399"/>
    <n v="17.292999999999999"/>
    <n v="612154.90700000001"/>
    <n v="0.24"/>
    <n v="4.5"/>
    <n v="159295.5"/>
    <x v="0"/>
  </r>
  <r>
    <n v="2016"/>
    <s v="SUB"/>
    <s v="Coal"/>
    <n v="17613"/>
    <n v="17.946000000000002"/>
    <n v="316082.89800000004"/>
    <n v="0.27"/>
    <n v="5.0999999999999996"/>
    <n v="89826.299999999988"/>
    <x v="0"/>
  </r>
  <r>
    <n v="2016"/>
    <s v="SUB"/>
    <s v="Coal"/>
    <n v="17765"/>
    <n v="17.385999999999999"/>
    <n v="308862.28999999998"/>
    <n v="0.21"/>
    <n v="4.5"/>
    <n v="79942.5"/>
    <x v="0"/>
  </r>
  <r>
    <n v="2016"/>
    <s v="SUB"/>
    <s v="Coal"/>
    <n v="17474"/>
    <n v="17.998000000000001"/>
    <n v="314497.05200000003"/>
    <n v="0.25"/>
    <n v="4.7"/>
    <n v="82127.8"/>
    <x v="0"/>
  </r>
  <r>
    <n v="2016"/>
    <s v="SUB"/>
    <s v="Coal"/>
    <n v="17781"/>
    <n v="17.762"/>
    <n v="315826.12200000003"/>
    <n v="0.24"/>
    <n v="5.9"/>
    <n v="104907.90000000001"/>
    <x v="0"/>
  </r>
  <r>
    <n v="2016"/>
    <s v="SUB"/>
    <s v="Coal"/>
    <n v="14018"/>
    <n v="17.931999999999999"/>
    <n v="251370.77599999998"/>
    <n v="0.26"/>
    <n v="4.9000000000000004"/>
    <n v="68688.200000000012"/>
    <x v="0"/>
  </r>
  <r>
    <n v="2016"/>
    <s v="SUB"/>
    <s v="Coal"/>
    <n v="42122"/>
    <n v="17.981999999999999"/>
    <n v="757437.804"/>
    <n v="0.28999999999999998"/>
    <n v="4.8"/>
    <n v="202185.60000000001"/>
    <x v="0"/>
  </r>
  <r>
    <n v="2016"/>
    <s v="SUB"/>
    <s v="Coal"/>
    <n v="56839"/>
    <n v="16.710999999999999"/>
    <n v="949836.52899999986"/>
    <n v="0.33"/>
    <n v="5.4"/>
    <n v="306930.60000000003"/>
    <x v="0"/>
  </r>
  <r>
    <n v="2016"/>
    <s v="BIT"/>
    <s v="Coal"/>
    <n v="18014"/>
    <n v="21.95"/>
    <n v="395407.3"/>
    <n v="3"/>
    <n v="13.2"/>
    <n v="237784.8"/>
    <x v="0"/>
  </r>
  <r>
    <n v="2016"/>
    <s v="SUB"/>
    <s v="Coal"/>
    <n v="49443"/>
    <n v="17.86"/>
    <n v="883051.98"/>
    <n v="0.24"/>
    <n v="5.4"/>
    <n v="266992.2"/>
    <x v="0"/>
  </r>
  <r>
    <n v="2016"/>
    <s v="SUB"/>
    <s v="Coal"/>
    <n v="96912"/>
    <n v="17.75"/>
    <n v="1720188"/>
    <n v="0.23"/>
    <n v="5.7"/>
    <n v="552398.4"/>
    <x v="0"/>
  </r>
  <r>
    <n v="2016"/>
    <s v="SUB"/>
    <s v="Coal"/>
    <n v="16225"/>
    <n v="16.79"/>
    <n v="272417.75"/>
    <n v="0.31"/>
    <n v="6.4"/>
    <n v="103840"/>
    <x v="0"/>
  </r>
  <r>
    <n v="2016"/>
    <s v="SUB"/>
    <s v="Coal"/>
    <n v="16008"/>
    <n v="16.84"/>
    <n v="269574.71999999997"/>
    <n v="0.42"/>
    <n v="6.6"/>
    <n v="105652.79999999999"/>
    <x v="0"/>
  </r>
  <r>
    <n v="2016"/>
    <s v="SUB"/>
    <s v="Coal"/>
    <n v="32078"/>
    <n v="17.52"/>
    <n v="562006.55999999994"/>
    <n v="0.22"/>
    <n v="4.2"/>
    <n v="134727.6"/>
    <x v="0"/>
  </r>
  <r>
    <n v="2016"/>
    <s v="SUB"/>
    <s v="Coal"/>
    <n v="32626"/>
    <n v="17.39"/>
    <n v="567366.14"/>
    <n v="0.22"/>
    <n v="4.3"/>
    <n v="140291.79999999999"/>
    <x v="0"/>
  </r>
  <r>
    <n v="2016"/>
    <s v="SUB"/>
    <s v="Coal"/>
    <n v="32629"/>
    <n v="17.48"/>
    <n v="570354.92000000004"/>
    <n v="0.22"/>
    <n v="4.3"/>
    <n v="140304.69999999998"/>
    <x v="0"/>
  </r>
  <r>
    <n v="2016"/>
    <s v="SUB"/>
    <s v="Coal"/>
    <n v="32735"/>
    <n v="17.75"/>
    <n v="581046.25"/>
    <n v="0.32"/>
    <n v="6.1"/>
    <n v="199683.5"/>
    <x v="0"/>
  </r>
  <r>
    <n v="2016"/>
    <s v="SUB"/>
    <s v="Coal"/>
    <n v="32858"/>
    <n v="17.53"/>
    <n v="576000.74"/>
    <n v="0.2"/>
    <n v="4.3"/>
    <n v="141289.4"/>
    <x v="0"/>
  </r>
  <r>
    <n v="2016"/>
    <s v="SUB"/>
    <s v="Coal"/>
    <n v="49058"/>
    <n v="17.079999999999998"/>
    <n v="837910.6399999999"/>
    <n v="0.31"/>
    <n v="5.4"/>
    <n v="264913.2"/>
    <x v="0"/>
  </r>
  <r>
    <n v="2016"/>
    <s v="SUB"/>
    <s v="Coal"/>
    <n v="30816"/>
    <n v="17.350000000000001"/>
    <n v="534657.60000000009"/>
    <n v="0.23"/>
    <n v="4.0999999999999996"/>
    <n v="126345.59999999999"/>
    <x v="0"/>
  </r>
  <r>
    <n v="2016"/>
    <s v="SUB"/>
    <s v="Coal"/>
    <n v="81218"/>
    <n v="18.010000000000002"/>
    <n v="1462736.1800000002"/>
    <n v="0.25"/>
    <n v="4.5"/>
    <n v="365481"/>
    <x v="0"/>
  </r>
  <r>
    <n v="2016"/>
    <s v="SUB"/>
    <s v="Coal"/>
    <n v="14093"/>
    <n v="18.010000000000002"/>
    <n v="253814.93000000002"/>
    <n v="0.25"/>
    <n v="4.5"/>
    <n v="63418.5"/>
    <x v="0"/>
  </r>
  <r>
    <n v="2016"/>
    <s v="BIT"/>
    <s v="Coal"/>
    <n v="44323"/>
    <n v="23.184000000000001"/>
    <n v="1027584.432"/>
    <n v="3.45"/>
    <n v="7.9"/>
    <n v="350151.7"/>
    <x v="0"/>
  </r>
  <r>
    <n v="2016"/>
    <s v="BIT"/>
    <s v="Coal"/>
    <n v="11210"/>
    <n v="22.654"/>
    <n v="253951.34"/>
    <n v="3.41"/>
    <n v="7.8"/>
    <n v="87438"/>
    <x v="0"/>
  </r>
  <r>
    <n v="2016"/>
    <s v="BIT"/>
    <s v="Coal"/>
    <n v="22401"/>
    <n v="22.302"/>
    <n v="499587.10200000001"/>
    <n v="3.01"/>
    <n v="9"/>
    <n v="201609"/>
    <x v="0"/>
  </r>
  <r>
    <n v="2016"/>
    <s v="BIT"/>
    <s v="Coal"/>
    <n v="72234"/>
    <n v="22.437000000000001"/>
    <n v="1620714.2580000001"/>
    <n v="3.12"/>
    <n v="11.1"/>
    <n v="801797.4"/>
    <x v="0"/>
  </r>
  <r>
    <n v="2016"/>
    <s v="BIT"/>
    <s v="Coal"/>
    <n v="49924"/>
    <n v="22.545000000000002"/>
    <n v="1125536.58"/>
    <n v="3.12"/>
    <n v="11"/>
    <n v="549164"/>
    <x v="0"/>
  </r>
  <r>
    <n v="2016"/>
    <s v="BIT"/>
    <s v="Coal"/>
    <n v="9539"/>
    <n v="23.332000000000001"/>
    <n v="222563.948"/>
    <n v="1.36"/>
    <n v="6"/>
    <n v="57234"/>
    <x v="0"/>
  </r>
  <r>
    <n v="2016"/>
    <s v="BIT"/>
    <s v="Coal"/>
    <n v="1590"/>
    <n v="23.888000000000002"/>
    <n v="37981.920000000006"/>
    <n v="2.67"/>
    <n v="8.6"/>
    <n v="13674"/>
    <x v="0"/>
  </r>
  <r>
    <n v="2016"/>
    <s v="BIT"/>
    <s v="Coal"/>
    <n v="13157"/>
    <n v="25.364999999999998"/>
    <n v="333727.30499999999"/>
    <n v="3.89"/>
    <n v="9.8000000000000007"/>
    <n v="128938.6"/>
    <x v="0"/>
  </r>
  <r>
    <n v="2016"/>
    <s v="BIT"/>
    <s v="Coal"/>
    <n v="37441"/>
    <n v="22.273"/>
    <n v="833923.39300000004"/>
    <n v="3.12"/>
    <n v="8.8000000000000007"/>
    <n v="329480.80000000005"/>
    <x v="0"/>
  </r>
  <r>
    <n v="2016"/>
    <s v="BIT"/>
    <s v="Coal"/>
    <n v="32282"/>
    <n v="22.393000000000001"/>
    <n v="722890.826"/>
    <n v="3.14"/>
    <n v="11.4"/>
    <n v="368014.8"/>
    <x v="0"/>
  </r>
  <r>
    <n v="2016"/>
    <s v="BIT"/>
    <s v="Coal"/>
    <n v="70124"/>
    <n v="22.683"/>
    <n v="1590622.692"/>
    <n v="3.27"/>
    <n v="10.9"/>
    <n v="764351.6"/>
    <x v="0"/>
  </r>
  <r>
    <n v="2016"/>
    <s v="BIT"/>
    <s v="Coal"/>
    <n v="9644"/>
    <n v="22.344999999999999"/>
    <n v="215495.18"/>
    <n v="3.09"/>
    <n v="11.5"/>
    <n v="110906"/>
    <x v="0"/>
  </r>
  <r>
    <n v="2016"/>
    <s v="BIT"/>
    <s v="Coal"/>
    <n v="96266"/>
    <n v="22.792000000000002"/>
    <n v="2194094.6720000003"/>
    <n v="2.62"/>
    <n v="8.4"/>
    <n v="808634.4"/>
    <x v="0"/>
  </r>
  <r>
    <n v="2016"/>
    <s v="BIT"/>
    <s v="Coal"/>
    <n v="4628"/>
    <n v="20.696999999999999"/>
    <n v="95785.716"/>
    <n v="0.89"/>
    <n v="20.6"/>
    <n v="95336.8"/>
    <x v="0"/>
  </r>
  <r>
    <n v="2016"/>
    <s v="BIT"/>
    <s v="Coal"/>
    <n v="6409"/>
    <n v="23.065999999999999"/>
    <n v="147829.99400000001"/>
    <n v="2.96"/>
    <n v="8.1999999999999993"/>
    <n v="52553.799999999996"/>
    <x v="0"/>
  </r>
  <r>
    <n v="2016"/>
    <s v="BIT"/>
    <s v="Coal"/>
    <n v="8095"/>
    <n v="19.526"/>
    <n v="158062.97"/>
    <n v="1.2"/>
    <n v="28"/>
    <n v="226660"/>
    <x v="0"/>
  </r>
  <r>
    <n v="2016"/>
    <s v="BIT"/>
    <s v="Coal"/>
    <n v="49349"/>
    <n v="23.484000000000002"/>
    <n v="1158911.9160000002"/>
    <n v="2.41"/>
    <n v="8.6999999999999993"/>
    <n v="429336.3"/>
    <x v="0"/>
  </r>
  <r>
    <n v="2016"/>
    <s v="BIT"/>
    <s v="Coal"/>
    <n v="9555"/>
    <n v="23.061"/>
    <n v="220347.85500000001"/>
    <n v="2.96"/>
    <n v="8.4"/>
    <n v="80262"/>
    <x v="0"/>
  </r>
  <r>
    <n v="2016"/>
    <s v="BIT"/>
    <s v="Coal"/>
    <n v="54087"/>
    <n v="23.681999999999999"/>
    <n v="1280888.334"/>
    <n v="2.72"/>
    <n v="8.6999999999999993"/>
    <n v="470556.89999999997"/>
    <x v="0"/>
  </r>
  <r>
    <n v="2016"/>
    <s v="BIT"/>
    <s v="Coal"/>
    <n v="255896"/>
    <n v="24.210999999999999"/>
    <n v="6195498.0559999999"/>
    <n v="3.44"/>
    <n v="10"/>
    <n v="2558960"/>
    <x v="0"/>
  </r>
  <r>
    <n v="2016"/>
    <s v="BIT"/>
    <s v="Coal"/>
    <n v="8096"/>
    <n v="23.707999999999998"/>
    <n v="191939.96799999999"/>
    <n v="2.72"/>
    <n v="8.5"/>
    <n v="68816"/>
    <x v="0"/>
  </r>
  <r>
    <n v="2016"/>
    <s v="BIT"/>
    <s v="Coal"/>
    <n v="6327"/>
    <n v="23.471"/>
    <n v="148501.01699999999"/>
    <n v="2.39"/>
    <n v="8.9"/>
    <n v="56310.3"/>
    <x v="0"/>
  </r>
  <r>
    <n v="2016"/>
    <s v="BIT"/>
    <s v="Coal"/>
    <n v="7099"/>
    <n v="23.488"/>
    <n v="166741.31200000001"/>
    <n v="2.84"/>
    <n v="8.3000000000000007"/>
    <n v="58921.700000000004"/>
    <x v="0"/>
  </r>
  <r>
    <n v="2016"/>
    <s v="BIT"/>
    <s v="Coal"/>
    <n v="15087"/>
    <n v="22.393999999999998"/>
    <n v="337858.27799999999"/>
    <n v="3.85"/>
    <n v="10.199999999999999"/>
    <n v="153887.4"/>
    <x v="0"/>
  </r>
  <r>
    <n v="2016"/>
    <s v="BIT"/>
    <s v="Coal"/>
    <n v="27177"/>
    <n v="22.4"/>
    <n v="608764.79999999993"/>
    <n v="2.82"/>
    <n v="9.3000000000000007"/>
    <n v="252746.1"/>
    <x v="0"/>
  </r>
  <r>
    <n v="2016"/>
    <s v="BIT"/>
    <s v="Coal"/>
    <n v="31850"/>
    <n v="23.84"/>
    <n v="759304"/>
    <n v="2.81"/>
    <n v="8.6999999999999993"/>
    <n v="277095"/>
    <x v="0"/>
  </r>
  <r>
    <n v="2016"/>
    <s v="BIT"/>
    <s v="Coal"/>
    <n v="37085"/>
    <n v="23.28"/>
    <n v="863338.8"/>
    <n v="2.74"/>
    <n v="6.8"/>
    <n v="252178"/>
    <x v="0"/>
  </r>
  <r>
    <n v="2016"/>
    <s v="BIT"/>
    <s v="Coal"/>
    <n v="49087"/>
    <n v="23.768000000000001"/>
    <n v="1166699.8160000001"/>
    <n v="2.89"/>
    <n v="8.4"/>
    <n v="412330.8"/>
    <x v="0"/>
  </r>
  <r>
    <n v="2016"/>
    <s v="BIT"/>
    <s v="Coal"/>
    <n v="88938"/>
    <n v="23.404"/>
    <n v="2081504.952"/>
    <n v="2.73"/>
    <n v="8.5"/>
    <n v="755973"/>
    <x v="0"/>
  </r>
  <r>
    <n v="2016"/>
    <s v="BIT"/>
    <s v="Coal"/>
    <n v="111623"/>
    <n v="23.588000000000001"/>
    <n v="2632963.324"/>
    <n v="2.87"/>
    <n v="8"/>
    <n v="892984"/>
    <x v="0"/>
  </r>
  <r>
    <n v="2016"/>
    <s v="SUB"/>
    <s v="Coal"/>
    <n v="300716"/>
    <n v="17.957999999999998"/>
    <n v="5400257.9279999994"/>
    <n v="0.3"/>
    <n v="4.9000000000000004"/>
    <n v="1473508.4000000001"/>
    <x v="0"/>
  </r>
  <r>
    <n v="2016"/>
    <s v="SUB"/>
    <s v="Coal"/>
    <n v="95714"/>
    <n v="17.917999999999999"/>
    <n v="1715003.4519999998"/>
    <n v="0.26"/>
    <n v="5.2"/>
    <n v="497712.8"/>
    <x v="0"/>
  </r>
  <r>
    <n v="2016"/>
    <s v="BIT"/>
    <s v="Coal"/>
    <n v="20074"/>
    <n v="24.43"/>
    <n v="490407.82"/>
    <n v="3.3"/>
    <n v="9.3000000000000007"/>
    <n v="186688.2"/>
    <x v="0"/>
  </r>
  <r>
    <n v="2016"/>
    <s v="BIT"/>
    <s v="Coal"/>
    <n v="25031"/>
    <n v="24.32"/>
    <n v="608753.92000000004"/>
    <n v="3.4"/>
    <n v="9.6999999999999993"/>
    <n v="242800.69999999998"/>
    <x v="0"/>
  </r>
  <r>
    <n v="2016"/>
    <s v="BIT"/>
    <s v="Coal"/>
    <n v="8028"/>
    <n v="24.26"/>
    <n v="194759.28"/>
    <n v="3.42"/>
    <n v="9.8000000000000007"/>
    <n v="78674.400000000009"/>
    <x v="0"/>
  </r>
  <r>
    <n v="2016"/>
    <s v="BIT"/>
    <s v="Coal"/>
    <n v="7745"/>
    <n v="24.34"/>
    <n v="188513.3"/>
    <n v="1.47"/>
    <n v="10.1"/>
    <n v="78224.5"/>
    <x v="0"/>
  </r>
  <r>
    <n v="2016"/>
    <s v="SUB"/>
    <s v="Coal"/>
    <n v="30286"/>
    <n v="18.16"/>
    <n v="549993.76"/>
    <n v="0.27"/>
    <n v="4.5999999999999996"/>
    <n v="139315.59999999998"/>
    <x v="0"/>
  </r>
  <r>
    <n v="2016"/>
    <s v="SUB"/>
    <s v="Coal"/>
    <n v="75831"/>
    <n v="16.940000000000001"/>
    <n v="1284577.1400000001"/>
    <n v="0.28999999999999998"/>
    <n v="5.5"/>
    <n v="417070.5"/>
    <x v="0"/>
  </r>
  <r>
    <n v="2016"/>
    <s v="SUB"/>
    <s v="Coal"/>
    <n v="29570"/>
    <n v="16.93"/>
    <n v="500620.1"/>
    <n v="0.31"/>
    <n v="5.5"/>
    <n v="162635"/>
    <x v="0"/>
  </r>
  <r>
    <n v="2016"/>
    <s v="BIT"/>
    <s v="Coal"/>
    <n v="11858"/>
    <n v="24.89"/>
    <n v="295145.62"/>
    <n v="0.84"/>
    <n v="11.1"/>
    <n v="131623.79999999999"/>
    <x v="0"/>
  </r>
  <r>
    <n v="2016"/>
    <s v="BIT"/>
    <s v="Coal"/>
    <n v="11526"/>
    <n v="25.57"/>
    <n v="294719.82"/>
    <n v="0.89"/>
    <n v="8.6"/>
    <n v="99123.599999999991"/>
    <x v="0"/>
  </r>
  <r>
    <n v="2016"/>
    <s v="BIT"/>
    <s v="Coal"/>
    <n v="15350"/>
    <n v="26.29"/>
    <n v="403551.5"/>
    <n v="2.96"/>
    <n v="7.6"/>
    <n v="116660"/>
    <x v="0"/>
  </r>
  <r>
    <n v="2016"/>
    <s v="BIT"/>
    <s v="Coal"/>
    <n v="15106"/>
    <n v="25.5"/>
    <n v="385203"/>
    <n v="2.19"/>
    <n v="8.3000000000000007"/>
    <n v="125379.80000000002"/>
    <x v="0"/>
  </r>
  <r>
    <n v="2016"/>
    <s v="BIT"/>
    <s v="Coal"/>
    <n v="30488"/>
    <n v="25.77"/>
    <n v="785675.76"/>
    <n v="2.66"/>
    <n v="7.9"/>
    <n v="240855.2"/>
    <x v="0"/>
  </r>
  <r>
    <n v="2016"/>
    <s v="BIT"/>
    <s v="Coal"/>
    <n v="60796"/>
    <n v="25.77"/>
    <n v="1566712.92"/>
    <n v="2.54"/>
    <n v="7.9"/>
    <n v="480288.4"/>
    <x v="0"/>
  </r>
  <r>
    <n v="2016"/>
    <s v="BIT"/>
    <s v="Coal"/>
    <n v="15347"/>
    <n v="26.15"/>
    <n v="401324.05"/>
    <n v="2.86"/>
    <n v="7"/>
    <n v="107429"/>
    <x v="0"/>
  </r>
  <r>
    <n v="2016"/>
    <s v="BIT"/>
    <s v="Coal"/>
    <n v="15096"/>
    <n v="26.32"/>
    <n v="397326.72000000003"/>
    <n v="2.2400000000000002"/>
    <n v="7.6"/>
    <n v="114729.59999999999"/>
    <x v="0"/>
  </r>
  <r>
    <n v="2016"/>
    <s v="SUB"/>
    <s v="Coal"/>
    <n v="31783"/>
    <n v="17.698"/>
    <n v="562495.53399999999"/>
    <n v="0.2"/>
    <n v="4.3"/>
    <n v="136666.9"/>
    <x v="0"/>
  </r>
  <r>
    <n v="2016"/>
    <s v="SUB"/>
    <s v="Coal"/>
    <n v="15992"/>
    <n v="17.829999999999998"/>
    <n v="285137.36"/>
    <n v="0.24"/>
    <n v="5.8"/>
    <n v="92753.599999999991"/>
    <x v="0"/>
  </r>
  <r>
    <n v="2016"/>
    <s v="SUB"/>
    <s v="Coal"/>
    <n v="15944"/>
    <n v="17.765999999999998"/>
    <n v="283261.10399999999"/>
    <n v="0.24"/>
    <n v="5.9"/>
    <n v="94069.6"/>
    <x v="0"/>
  </r>
  <r>
    <n v="2016"/>
    <s v="SUB"/>
    <s v="Coal"/>
    <n v="15891"/>
    <n v="18.286000000000001"/>
    <n v="290582.826"/>
    <n v="0.26"/>
    <n v="4.2"/>
    <n v="66742.2"/>
    <x v="0"/>
  </r>
  <r>
    <n v="2016"/>
    <s v="SUB"/>
    <s v="Coal"/>
    <n v="79513"/>
    <n v="17.946999999999999"/>
    <n v="1427019.811"/>
    <n v="0.26"/>
    <n v="5.3"/>
    <n v="421418.89999999997"/>
    <x v="0"/>
  </r>
  <r>
    <n v="2016"/>
    <s v="SUB"/>
    <s v="Coal"/>
    <n v="31784"/>
    <n v="18.111000000000001"/>
    <n v="575640.02399999998"/>
    <n v="0.37"/>
    <n v="4.5"/>
    <n v="143028"/>
    <x v="0"/>
  </r>
  <r>
    <n v="2016"/>
    <s v="SUB"/>
    <s v="Coal"/>
    <n v="31917"/>
    <n v="17.925000000000001"/>
    <n v="572112.22499999998"/>
    <n v="0.23"/>
    <n v="5.3"/>
    <n v="169160.1"/>
    <x v="0"/>
  </r>
  <r>
    <n v="2016"/>
    <s v="SUB"/>
    <s v="Coal"/>
    <n v="31763"/>
    <n v="17.923999999999999"/>
    <n v="569320.01199999999"/>
    <n v="0.25"/>
    <n v="5.3"/>
    <n v="168343.9"/>
    <x v="0"/>
  </r>
  <r>
    <n v="2016"/>
    <s v="SUB"/>
    <s v="Coal"/>
    <n v="31723"/>
    <n v="18.052"/>
    <n v="572663.59600000002"/>
    <n v="0.25"/>
    <n v="4.9000000000000004"/>
    <n v="155442.70000000001"/>
    <x v="0"/>
  </r>
  <r>
    <n v="2016"/>
    <s v="SUB"/>
    <s v="Coal"/>
    <n v="15821"/>
    <n v="17.654"/>
    <n v="279303.93400000001"/>
    <n v="0.2"/>
    <n v="4.0999999999999996"/>
    <n v="64866.099999999991"/>
    <x v="0"/>
  </r>
  <r>
    <n v="2016"/>
    <s v="SUB"/>
    <s v="Coal"/>
    <n v="15881"/>
    <n v="17.757999999999999"/>
    <n v="282014.79800000001"/>
    <n v="0.26"/>
    <n v="4.8"/>
    <n v="76228.800000000003"/>
    <x v="0"/>
  </r>
  <r>
    <n v="2016"/>
    <s v="SUB"/>
    <s v="Coal"/>
    <n v="15885"/>
    <n v="18.111999999999998"/>
    <n v="287709.12"/>
    <n v="0.22"/>
    <n v="4.9000000000000004"/>
    <n v="77836.5"/>
    <x v="0"/>
  </r>
  <r>
    <n v="2016"/>
    <s v="BIT"/>
    <s v="Coal"/>
    <n v="15745"/>
    <n v="25.8"/>
    <n v="406221"/>
    <n v="2.25"/>
    <n v="7.6"/>
    <n v="119662"/>
    <x v="0"/>
  </r>
  <r>
    <n v="2016"/>
    <s v="SUB"/>
    <s v="Coal"/>
    <n v="15007"/>
    <n v="17.763999999999999"/>
    <n v="266584.348"/>
    <n v="0.27"/>
    <n v="5.4"/>
    <n v="81037.8"/>
    <x v="0"/>
  </r>
  <r>
    <n v="2016"/>
    <s v="BIT"/>
    <s v="Coal"/>
    <n v="46957"/>
    <n v="25.9"/>
    <n v="1216186.3"/>
    <n v="2.4"/>
    <n v="7.6"/>
    <n v="356873.2"/>
    <x v="0"/>
  </r>
  <r>
    <n v="2016"/>
    <s v="SUB"/>
    <s v="Coal"/>
    <n v="15730"/>
    <n v="18"/>
    <n v="283140"/>
    <n v="0.28999999999999998"/>
    <n v="4.5999999999999996"/>
    <n v="72358"/>
    <x v="0"/>
  </r>
  <r>
    <n v="2016"/>
    <s v="SUB"/>
    <s v="Coal"/>
    <n v="15695"/>
    <n v="17.899999999999999"/>
    <n v="280940.5"/>
    <n v="0.3"/>
    <n v="4.5999999999999996"/>
    <n v="72197"/>
    <x v="0"/>
  </r>
  <r>
    <n v="2016"/>
    <s v="SUB"/>
    <s v="Coal"/>
    <n v="15841"/>
    <n v="17.899999999999999"/>
    <n v="283553.89999999997"/>
    <n v="0.23"/>
    <n v="5.3"/>
    <n v="83957.3"/>
    <x v="0"/>
  </r>
  <r>
    <n v="2016"/>
    <s v="SUB"/>
    <s v="Coal"/>
    <n v="31532"/>
    <n v="18.100000000000001"/>
    <n v="570729.20000000007"/>
    <n v="0.28000000000000003"/>
    <n v="4.8"/>
    <n v="151353.60000000001"/>
    <x v="0"/>
  </r>
  <r>
    <n v="2016"/>
    <s v="SUB"/>
    <s v="Coal"/>
    <n v="44484"/>
    <n v="17.474"/>
    <n v="777313.41599999997"/>
    <n v="0.19"/>
    <n v="4.8"/>
    <n v="213523.19999999998"/>
    <x v="0"/>
  </r>
  <r>
    <n v="2016"/>
    <s v="SUB"/>
    <s v="Coal"/>
    <n v="45468"/>
    <n v="17.8"/>
    <n v="809330.4"/>
    <n v="0.23"/>
    <n v="5.5"/>
    <n v="250074"/>
    <x v="0"/>
  </r>
  <r>
    <n v="2016"/>
    <s v="SUB"/>
    <s v="Coal"/>
    <n v="46448"/>
    <n v="17.713000000000001"/>
    <n v="822733.424"/>
    <n v="0.24"/>
    <n v="5.6"/>
    <n v="260108.79999999999"/>
    <x v="0"/>
  </r>
  <r>
    <n v="2016"/>
    <s v="SUB"/>
    <s v="Coal"/>
    <n v="78405"/>
    <n v="17.529"/>
    <n v="1374361.2449999999"/>
    <n v="0.19"/>
    <n v="4.4000000000000004"/>
    <n v="344982"/>
    <x v="0"/>
  </r>
  <r>
    <n v="2016"/>
    <s v="SUB"/>
    <s v="Coal"/>
    <n v="110267"/>
    <n v="17.899999999999999"/>
    <n v="1973779.2999999998"/>
    <n v="0.28999999999999998"/>
    <n v="5.0999999999999996"/>
    <n v="562361.69999999995"/>
    <x v="0"/>
  </r>
  <r>
    <n v="2016"/>
    <s v="BIT"/>
    <s v="Coal"/>
    <n v="14614"/>
    <n v="26.012"/>
    <n v="380139.36800000002"/>
    <n v="2.58"/>
    <n v="7.7"/>
    <n v="112527.8"/>
    <x v="0"/>
  </r>
  <r>
    <n v="2016"/>
    <s v="BIT"/>
    <s v="Coal"/>
    <n v="51680"/>
    <n v="26.04"/>
    <n v="1345747.2"/>
    <n v="2.1800000000000002"/>
    <n v="7.6"/>
    <n v="392768"/>
    <x v="0"/>
  </r>
  <r>
    <n v="2016"/>
    <s v="BIT"/>
    <s v="Coal"/>
    <n v="24255"/>
    <n v="26.071000000000002"/>
    <n v="632352.10499999998"/>
    <n v="2.21"/>
    <n v="7.4"/>
    <n v="179487"/>
    <x v="0"/>
  </r>
  <r>
    <n v="2016"/>
    <s v="BIT"/>
    <s v="Coal"/>
    <n v="6266"/>
    <n v="26.09"/>
    <n v="163479.94"/>
    <n v="2.66"/>
    <n v="7.9"/>
    <n v="49501.4"/>
    <x v="0"/>
  </r>
  <r>
    <n v="2016"/>
    <s v="SUB"/>
    <s v="Coal"/>
    <n v="44539"/>
    <n v="17.626000000000001"/>
    <n v="785044.41400000011"/>
    <n v="0.24"/>
    <n v="6.1"/>
    <n v="271687.89999999997"/>
    <x v="0"/>
  </r>
  <r>
    <n v="2016"/>
    <s v="SUB"/>
    <s v="Coal"/>
    <n v="29600"/>
    <n v="17.893999999999998"/>
    <n v="529662.39999999991"/>
    <n v="0.27"/>
    <n v="5.2"/>
    <n v="153920"/>
    <x v="0"/>
  </r>
  <r>
    <n v="2016"/>
    <s v="BIT"/>
    <s v="Coal"/>
    <n v="23360"/>
    <n v="25"/>
    <n v="584000"/>
    <n v="0.86"/>
    <n v="10.199999999999999"/>
    <n v="238271.99999999997"/>
    <x v="0"/>
  </r>
  <r>
    <n v="2016"/>
    <s v="SUB"/>
    <s v="Coal"/>
    <n v="15786"/>
    <n v="18.100000000000001"/>
    <n v="285726.60000000003"/>
    <n v="0.28000000000000003"/>
    <n v="4.5999999999999996"/>
    <n v="72615.599999999991"/>
    <x v="0"/>
  </r>
  <r>
    <n v="2016"/>
    <s v="SUB"/>
    <s v="Coal"/>
    <n v="15870"/>
    <n v="17.899999999999999"/>
    <n v="284073"/>
    <n v="0.23"/>
    <n v="5.4"/>
    <n v="85698"/>
    <x v="0"/>
  </r>
  <r>
    <n v="2016"/>
    <s v="SUB"/>
    <s v="Coal"/>
    <n v="15843"/>
    <n v="17.7"/>
    <n v="280421.09999999998"/>
    <n v="0.24"/>
    <n v="5.8"/>
    <n v="91889.4"/>
    <x v="0"/>
  </r>
  <r>
    <n v="2016"/>
    <s v="SUB"/>
    <s v="Coal"/>
    <n v="15787"/>
    <n v="17.899999999999999"/>
    <n v="282587.3"/>
    <n v="0.26"/>
    <n v="5.7"/>
    <n v="89985.900000000009"/>
    <x v="0"/>
  </r>
  <r>
    <n v="2016"/>
    <s v="SUB"/>
    <s v="Coal"/>
    <n v="72798"/>
    <n v="17.68"/>
    <n v="1287068.6399999999"/>
    <n v="0.23"/>
    <n v="5.5"/>
    <n v="400389"/>
    <x v="0"/>
  </r>
  <r>
    <n v="2016"/>
    <s v="SUB"/>
    <s v="Coal"/>
    <n v="59562"/>
    <n v="18.8"/>
    <n v="1119765.6000000001"/>
    <n v="0.32"/>
    <n v="4.2"/>
    <n v="250160.40000000002"/>
    <x v="0"/>
  </r>
  <r>
    <n v="2016"/>
    <s v="SUB"/>
    <s v="Coal"/>
    <n v="43506"/>
    <n v="17.882000000000001"/>
    <n v="777974.29200000002"/>
    <n v="0.25"/>
    <n v="5.4"/>
    <n v="234932.40000000002"/>
    <x v="0"/>
  </r>
  <r>
    <n v="2016"/>
    <s v="SUB"/>
    <s v="Coal"/>
    <n v="30101"/>
    <n v="17.71"/>
    <n v="533088.71000000008"/>
    <n v="0.25"/>
    <n v="6.1"/>
    <n v="183616.09999999998"/>
    <x v="0"/>
  </r>
  <r>
    <n v="2016"/>
    <s v="SUB"/>
    <s v="Coal"/>
    <n v="44084"/>
    <n v="19.02"/>
    <n v="838477.67999999993"/>
    <n v="0.36"/>
    <n v="4.4000000000000004"/>
    <n v="193969.6"/>
    <x v="0"/>
  </r>
  <r>
    <n v="2016"/>
    <s v="SUB"/>
    <s v="Coal"/>
    <n v="134484"/>
    <n v="18"/>
    <n v="2420712"/>
    <n v="0.27"/>
    <n v="5.0999999999999996"/>
    <n v="685868.39999999991"/>
    <x v="0"/>
  </r>
  <r>
    <n v="2016"/>
    <s v="SUB"/>
    <s v="Coal"/>
    <n v="73044"/>
    <n v="18.63"/>
    <n v="1360809.72"/>
    <n v="0.34"/>
    <n v="4.2"/>
    <n v="306784.8"/>
    <x v="0"/>
  </r>
  <r>
    <n v="2016"/>
    <s v="SUB"/>
    <s v="Coal"/>
    <n v="39521"/>
    <n v="17.920000000000002"/>
    <n v="708216.32000000007"/>
    <n v="0.27"/>
    <n v="5.2"/>
    <n v="205509.2"/>
    <x v="0"/>
  </r>
  <r>
    <n v="2016"/>
    <s v="SUB"/>
    <s v="Coal"/>
    <n v="13227"/>
    <n v="17.829999999999998"/>
    <n v="235837.40999999997"/>
    <n v="0.26"/>
    <n v="4.3"/>
    <n v="56876.1"/>
    <x v="0"/>
  </r>
  <r>
    <n v="2016"/>
    <s v="SUB"/>
    <s v="Coal"/>
    <n v="26237"/>
    <n v="17.47"/>
    <n v="458360.38999999996"/>
    <n v="0.19"/>
    <n v="4.5999999999999996"/>
    <n v="120690.2"/>
    <x v="0"/>
  </r>
  <r>
    <n v="2016"/>
    <s v="SUB"/>
    <s v="Coal"/>
    <n v="37771"/>
    <n v="18.23"/>
    <n v="688565.33"/>
    <n v="0.23"/>
    <n v="4.4000000000000004"/>
    <n v="166192.40000000002"/>
    <x v="0"/>
  </r>
  <r>
    <n v="2016"/>
    <s v="SUB"/>
    <s v="Coal"/>
    <n v="26145"/>
    <n v="18.2"/>
    <n v="475839"/>
    <n v="0.27"/>
    <n v="4.8"/>
    <n v="125496"/>
    <x v="0"/>
  </r>
  <r>
    <n v="2016"/>
    <s v="SUB"/>
    <s v="Coal"/>
    <n v="30727"/>
    <n v="17.86"/>
    <n v="548784.22"/>
    <n v="0.25"/>
    <n v="5.2"/>
    <n v="159780.4"/>
    <x v="0"/>
  </r>
  <r>
    <n v="2016"/>
    <s v="SUB"/>
    <s v="Coal"/>
    <n v="30495"/>
    <n v="18.18"/>
    <n v="554399.1"/>
    <n v="0.32"/>
    <n v="4.9000000000000004"/>
    <n v="149425.5"/>
    <x v="0"/>
  </r>
  <r>
    <n v="2016"/>
    <s v="SUB"/>
    <s v="Coal"/>
    <n v="15054"/>
    <n v="17.850000000000001"/>
    <n v="268713.90000000002"/>
    <n v="0.2"/>
    <n v="4.9000000000000004"/>
    <n v="73764.600000000006"/>
    <x v="0"/>
  </r>
  <r>
    <n v="2016"/>
    <s v="SUB"/>
    <s v="Coal"/>
    <n v="16293"/>
    <n v="18.010000000000002"/>
    <n v="293436.93000000005"/>
    <n v="0.2"/>
    <n v="5.5"/>
    <n v="89611.5"/>
    <x v="0"/>
  </r>
  <r>
    <n v="2016"/>
    <s v="SUB"/>
    <s v="Coal"/>
    <n v="16424"/>
    <n v="18.05"/>
    <n v="296453.2"/>
    <n v="0.23"/>
    <n v="5.0999999999999996"/>
    <n v="83762.399999999994"/>
    <x v="0"/>
  </r>
  <r>
    <n v="2016"/>
    <s v="SUB"/>
    <s v="Coal"/>
    <n v="44824"/>
    <n v="17.760000000000002"/>
    <n v="796074.24000000011"/>
    <n v="0.31"/>
    <n v="5.4"/>
    <n v="242049.6"/>
    <x v="0"/>
  </r>
  <r>
    <n v="2016"/>
    <s v="SUB"/>
    <s v="Coal"/>
    <n v="47983"/>
    <n v="18.03"/>
    <n v="865133.49000000011"/>
    <n v="0.31"/>
    <n v="5.2"/>
    <n v="249511.6"/>
    <x v="0"/>
  </r>
  <r>
    <n v="2016"/>
    <s v="SUB"/>
    <s v="Coal"/>
    <n v="15892"/>
    <n v="17.23"/>
    <n v="273819.16000000003"/>
    <n v="0.24"/>
    <n v="4.7"/>
    <n v="74692.400000000009"/>
    <x v="0"/>
  </r>
  <r>
    <n v="2016"/>
    <s v="SUB"/>
    <s v="Coal"/>
    <n v="13038"/>
    <n v="17.82"/>
    <n v="232337.16"/>
    <n v="0.23"/>
    <n v="5.5"/>
    <n v="71709"/>
    <x v="0"/>
  </r>
  <r>
    <n v="2016"/>
    <s v="SUB"/>
    <s v="Coal"/>
    <n v="12960"/>
    <n v="17.8"/>
    <n v="230688"/>
    <n v="0.23"/>
    <n v="5.7"/>
    <n v="73872"/>
    <x v="0"/>
  </r>
  <r>
    <n v="2016"/>
    <s v="SUB"/>
    <s v="Coal"/>
    <n v="51991"/>
    <n v="18.16"/>
    <n v="944156.56"/>
    <n v="0.26"/>
    <n v="4.7"/>
    <n v="244357.7"/>
    <x v="0"/>
  </r>
  <r>
    <n v="2016"/>
    <s v="SUB"/>
    <s v="Coal"/>
    <n v="81285"/>
    <n v="17.579999999999998"/>
    <n v="1428990.2999999998"/>
    <n v="0.21"/>
    <n v="4.2"/>
    <n v="341397"/>
    <x v="0"/>
  </r>
  <r>
    <n v="2016"/>
    <s v="SUB"/>
    <s v="Coal"/>
    <n v="351432"/>
    <n v="17.59"/>
    <n v="6181688.8799999999"/>
    <n v="0.2"/>
    <n v="4.4000000000000004"/>
    <n v="1546300.8"/>
    <x v="0"/>
  </r>
  <r>
    <n v="2016"/>
    <s v="SUB"/>
    <s v="Coal"/>
    <n v="256164"/>
    <n v="17.59"/>
    <n v="4505924.76"/>
    <n v="0.2"/>
    <n v="4.4000000000000004"/>
    <n v="1127121.6000000001"/>
    <x v="0"/>
  </r>
  <r>
    <n v="2016"/>
    <s v="SUB"/>
    <s v="Coal"/>
    <n v="31642"/>
    <n v="17.04"/>
    <n v="539179.67999999993"/>
    <n v="0.25"/>
    <n v="5"/>
    <n v="158210"/>
    <x v="0"/>
  </r>
  <r>
    <n v="2016"/>
    <s v="SUB"/>
    <s v="Coal"/>
    <n v="63697"/>
    <n v="16.95"/>
    <n v="1079664.1499999999"/>
    <n v="0.24"/>
    <n v="5.4"/>
    <n v="343963.80000000005"/>
    <x v="0"/>
  </r>
  <r>
    <n v="2016"/>
    <s v="SUB"/>
    <s v="Coal"/>
    <n v="47752"/>
    <n v="17.670000000000002"/>
    <n v="843777.84000000008"/>
    <n v="0.19"/>
    <n v="4.3"/>
    <n v="205333.6"/>
    <x v="0"/>
  </r>
  <r>
    <n v="2016"/>
    <s v="BIT"/>
    <s v="Coal"/>
    <n v="27014"/>
    <n v="22.26"/>
    <n v="601331.64"/>
    <n v="3.18"/>
    <n v="9.4"/>
    <n v="253931.6"/>
    <x v="0"/>
  </r>
  <r>
    <n v="2016"/>
    <s v="BIT"/>
    <s v="Coal"/>
    <n v="30373"/>
    <n v="22.44"/>
    <n v="681570.12"/>
    <n v="3.12"/>
    <n v="9.1999999999999993"/>
    <n v="279431.59999999998"/>
    <x v="0"/>
  </r>
  <r>
    <n v="2016"/>
    <s v="SUB"/>
    <s v="Coal"/>
    <n v="31816"/>
    <n v="17.510000000000002"/>
    <n v="557098.16"/>
    <n v="0.18"/>
    <n v="4.4000000000000004"/>
    <n v="139990.40000000002"/>
    <x v="0"/>
  </r>
  <r>
    <n v="2016"/>
    <s v="SUB"/>
    <s v="Coal"/>
    <n v="111311"/>
    <n v="17.55"/>
    <n v="1953508.05"/>
    <n v="0.21"/>
    <n v="4.3"/>
    <n v="478637.3"/>
    <x v="0"/>
  </r>
  <r>
    <n v="2016"/>
    <s v="SUB"/>
    <s v="Coal"/>
    <n v="263278"/>
    <n v="17.591000000000001"/>
    <n v="4631323.2980000004"/>
    <n v="0.2"/>
    <n v="4.4000000000000004"/>
    <n v="1158423.2000000002"/>
    <x v="0"/>
  </r>
  <r>
    <n v="2016"/>
    <s v="SUB"/>
    <s v="Coal"/>
    <n v="310805"/>
    <n v="17.565999999999999"/>
    <n v="5459600.6299999999"/>
    <n v="0.2"/>
    <n v="4.5"/>
    <n v="1398622.5"/>
    <x v="0"/>
  </r>
  <r>
    <n v="2016"/>
    <s v="SUB"/>
    <s v="Coal"/>
    <n v="14607"/>
    <n v="17.84"/>
    <n v="260588.88"/>
    <n v="0.26"/>
    <n v="5.2"/>
    <n v="75956.400000000009"/>
    <x v="0"/>
  </r>
  <r>
    <n v="2016"/>
    <s v="SUB"/>
    <s v="Coal"/>
    <n v="14515"/>
    <n v="17.170000000000002"/>
    <n v="249222.55000000002"/>
    <n v="0.24"/>
    <n v="4.7"/>
    <n v="68220.5"/>
    <x v="0"/>
  </r>
  <r>
    <n v="2016"/>
    <s v="SUB"/>
    <s v="Coal"/>
    <n v="14548"/>
    <n v="17.436"/>
    <n v="253658.92799999999"/>
    <n v="0.24"/>
    <n v="4.4000000000000004"/>
    <n v="64011.200000000004"/>
    <x v="0"/>
  </r>
  <r>
    <n v="2016"/>
    <s v="SUB"/>
    <s v="Coal"/>
    <n v="79553"/>
    <n v="16.84"/>
    <n v="1339672.52"/>
    <n v="0.39"/>
    <n v="6.1"/>
    <n v="485273.3"/>
    <x v="0"/>
  </r>
  <r>
    <n v="2016"/>
    <s v="BIT"/>
    <s v="Coal"/>
    <n v="10134"/>
    <n v="26.2"/>
    <n v="265510.8"/>
    <n v="2.7"/>
    <n v="8.1999999999999993"/>
    <n v="83098.799999999988"/>
    <x v="0"/>
  </r>
  <r>
    <n v="2016"/>
    <s v="BIT"/>
    <s v="Coal"/>
    <n v="10148"/>
    <n v="25.5"/>
    <n v="258774"/>
    <n v="2.7"/>
    <n v="8.1"/>
    <n v="82198.8"/>
    <x v="0"/>
  </r>
  <r>
    <n v="2016"/>
    <s v="SUB"/>
    <s v="Coal"/>
    <n v="497717"/>
    <n v="17.492999999999999"/>
    <n v="8706563.4809999987"/>
    <n v="0.8"/>
    <n v="23.5"/>
    <n v="11696349.5"/>
    <x v="0"/>
  </r>
  <r>
    <n v="2016"/>
    <s v="BIT"/>
    <s v="Coal"/>
    <n v="593946"/>
    <n v="18.98"/>
    <n v="11273095.08"/>
    <n v="0.77"/>
    <n v="24.5"/>
    <n v="14551677"/>
    <x v="0"/>
  </r>
  <r>
    <n v="2016"/>
    <s v="BIT"/>
    <s v="Coal"/>
    <n v="10414"/>
    <n v="26.036000000000001"/>
    <n v="271138.90400000004"/>
    <n v="2.2400000000000002"/>
    <n v="8"/>
    <n v="83312"/>
    <x v="0"/>
  </r>
  <r>
    <n v="2016"/>
    <s v="BIT"/>
    <s v="Coal"/>
    <n v="12130"/>
    <n v="26.335999999999999"/>
    <n v="319455.68"/>
    <n v="2.2400000000000002"/>
    <n v="8.1"/>
    <n v="98253"/>
    <x v="0"/>
  </r>
  <r>
    <n v="2016"/>
    <s v="BIT"/>
    <s v="Coal"/>
    <n v="11266"/>
    <n v="26.225999999999999"/>
    <n v="295462.11599999998"/>
    <n v="2.38"/>
    <n v="7.9"/>
    <n v="89001.400000000009"/>
    <x v="0"/>
  </r>
  <r>
    <n v="2016"/>
    <s v="BIT"/>
    <s v="Coal"/>
    <n v="11152"/>
    <n v="25.803999999999998"/>
    <n v="287766.20799999998"/>
    <n v="2.4"/>
    <n v="8.1"/>
    <n v="90331.199999999997"/>
    <x v="0"/>
  </r>
  <r>
    <n v="2016"/>
    <s v="BIT"/>
    <s v="Coal"/>
    <n v="23027"/>
    <n v="24.012"/>
    <n v="552924.32400000002"/>
    <n v="0.77"/>
    <n v="13.7"/>
    <n v="315469.89999999997"/>
    <x v="0"/>
  </r>
  <r>
    <n v="2016"/>
    <s v="BIT"/>
    <s v="Coal"/>
    <n v="46970"/>
    <n v="25.616"/>
    <n v="1203183.52"/>
    <n v="2.72"/>
    <n v="8"/>
    <n v="375760"/>
    <x v="0"/>
  </r>
  <r>
    <n v="2016"/>
    <s v="BIT"/>
    <s v="Coal"/>
    <n v="51588"/>
    <n v="25.274000000000001"/>
    <n v="1303835.112"/>
    <n v="1.57"/>
    <n v="7.6"/>
    <n v="392068.8"/>
    <x v="0"/>
  </r>
  <r>
    <n v="2016"/>
    <s v="BIT"/>
    <s v="Coal"/>
    <n v="35985"/>
    <n v="23.948"/>
    <n v="861768.78"/>
    <n v="0.81"/>
    <n v="14"/>
    <n v="503790"/>
    <x v="0"/>
  </r>
  <r>
    <n v="2016"/>
    <s v="BIT"/>
    <s v="Coal"/>
    <n v="35075"/>
    <n v="25.866"/>
    <n v="907249.95"/>
    <n v="2.7"/>
    <n v="7.8"/>
    <n v="273585"/>
    <x v="0"/>
  </r>
  <r>
    <n v="2016"/>
    <s v="BIT"/>
    <s v="Coal"/>
    <n v="46903"/>
    <n v="25.661999999999999"/>
    <n v="1203624.7859999998"/>
    <n v="2.7"/>
    <n v="7.8"/>
    <n v="365843.39999999997"/>
    <x v="0"/>
  </r>
  <r>
    <n v="2016"/>
    <s v="BIT"/>
    <s v="Coal"/>
    <n v="23274"/>
    <n v="24.1"/>
    <n v="560903.4"/>
    <n v="0.7"/>
    <n v="13.6"/>
    <n v="316526.39999999997"/>
    <x v="0"/>
  </r>
  <r>
    <n v="2016"/>
    <s v="BIT"/>
    <s v="Coal"/>
    <n v="25438"/>
    <n v="23.73"/>
    <n v="603643.74"/>
    <n v="2.46"/>
    <n v="8.8000000000000007"/>
    <n v="223854.40000000002"/>
    <x v="0"/>
  </r>
  <r>
    <n v="2016"/>
    <s v="BIT"/>
    <s v="Coal"/>
    <n v="25847"/>
    <n v="23.722000000000001"/>
    <n v="613142.53399999999"/>
    <n v="2.46"/>
    <n v="8.1999999999999993"/>
    <n v="211945.4"/>
    <x v="0"/>
  </r>
  <r>
    <n v="2016"/>
    <s v="BIT"/>
    <s v="Coal"/>
    <n v="96333"/>
    <n v="26.2"/>
    <n v="2523924.6"/>
    <n v="2.4900000000000002"/>
    <n v="8.1999999999999993"/>
    <n v="789930.6"/>
    <x v="0"/>
  </r>
  <r>
    <n v="2016"/>
    <s v="BIT"/>
    <s v="Coal"/>
    <n v="11370"/>
    <n v="23.885999999999999"/>
    <n v="271583.82"/>
    <n v="0.74"/>
    <n v="13.7"/>
    <n v="155769"/>
    <x v="0"/>
  </r>
  <r>
    <n v="2016"/>
    <s v="BIT"/>
    <s v="Coal"/>
    <n v="34540"/>
    <n v="24.085999999999999"/>
    <n v="831930.44"/>
    <n v="0.74"/>
    <n v="12.8"/>
    <n v="442112"/>
    <x v="0"/>
  </r>
  <r>
    <n v="2016"/>
    <s v="BIT"/>
    <s v="Coal"/>
    <n v="24127"/>
    <n v="24.082000000000001"/>
    <n v="581026.41399999999"/>
    <n v="0.7"/>
    <n v="13.1"/>
    <n v="316063.7"/>
    <x v="0"/>
  </r>
  <r>
    <n v="2016"/>
    <s v="BIT"/>
    <s v="Coal"/>
    <n v="12008"/>
    <n v="26.033999999999999"/>
    <n v="312616.272"/>
    <n v="2.4900000000000002"/>
    <n v="7.8"/>
    <n v="93662.399999999994"/>
    <x v="0"/>
  </r>
  <r>
    <n v="2016"/>
    <s v="BIT"/>
    <s v="Coal"/>
    <n v="12183"/>
    <n v="24.844000000000001"/>
    <n v="302674.45199999999"/>
    <n v="1.8"/>
    <n v="10.3"/>
    <n v="125484.90000000001"/>
    <x v="0"/>
  </r>
  <r>
    <n v="2016"/>
    <s v="LIG"/>
    <s v="Coal"/>
    <n v="260623"/>
    <n v="13.298"/>
    <n v="3465764.6540000001"/>
    <n v="1.1100000000000001"/>
    <n v="9.5"/>
    <n v="2475918.5"/>
    <x v="1"/>
  </r>
  <r>
    <n v="2016"/>
    <s v="SUB"/>
    <s v="Coal"/>
    <n v="64060"/>
    <n v="16.114000000000001"/>
    <n v="1032262.8400000001"/>
    <n v="0.39"/>
    <n v="5.4"/>
    <n v="345924"/>
    <x v="0"/>
  </r>
  <r>
    <n v="2016"/>
    <s v="LIG"/>
    <s v="Coal"/>
    <n v="165639"/>
    <n v="13.074"/>
    <n v="2165564.2859999998"/>
    <n v="0.82"/>
    <n v="7.8"/>
    <n v="1291984.2"/>
    <x v="1"/>
  </r>
  <r>
    <n v="2016"/>
    <s v="LIG"/>
    <s v="Coal"/>
    <n v="233169"/>
    <n v="12.885999999999999"/>
    <n v="3004615.7339999997"/>
    <n v="0.76"/>
    <n v="10.7"/>
    <n v="2494908.2999999998"/>
    <x v="1"/>
  </r>
  <r>
    <n v="2016"/>
    <s v="BIT"/>
    <s v="Coal"/>
    <n v="20476"/>
    <n v="23.952000000000002"/>
    <n v="490441.15200000006"/>
    <n v="3.13"/>
    <n v="11.26"/>
    <n v="230559.76"/>
    <x v="0"/>
  </r>
  <r>
    <n v="2016"/>
    <s v="BIT"/>
    <s v="Coal"/>
    <n v="21064"/>
    <n v="25.372"/>
    <n v="534435.80799999996"/>
    <n v="3.29"/>
    <n v="8.7100000000000009"/>
    <n v="183467.44000000003"/>
    <x v="0"/>
  </r>
  <r>
    <n v="2016"/>
    <s v="BIT"/>
    <s v="Coal"/>
    <n v="25550"/>
    <n v="25.29"/>
    <n v="646159.5"/>
    <n v="3.21"/>
    <n v="8.92"/>
    <n v="227906"/>
    <x v="0"/>
  </r>
  <r>
    <n v="2016"/>
    <s v="BIT"/>
    <s v="Coal"/>
    <n v="15745"/>
    <n v="24.222000000000001"/>
    <n v="381375.39"/>
    <n v="3.39"/>
    <n v="11.24"/>
    <n v="176973.80000000002"/>
    <x v="0"/>
  </r>
  <r>
    <n v="2016"/>
    <s v="BIT"/>
    <s v="Coal"/>
    <n v="14758"/>
    <n v="24.425999999999998"/>
    <n v="360478.908"/>
    <n v="3.5"/>
    <n v="11.21"/>
    <n v="165437.18000000002"/>
    <x v="0"/>
  </r>
  <r>
    <n v="2016"/>
    <s v="BIT"/>
    <s v="Coal"/>
    <n v="33382"/>
    <n v="25.204000000000001"/>
    <n v="841359.92800000007"/>
    <n v="2.57"/>
    <n v="8.9600000000000009"/>
    <n v="299102.72000000003"/>
    <x v="0"/>
  </r>
  <r>
    <n v="2016"/>
    <s v="BIT"/>
    <s v="Coal"/>
    <n v="79680"/>
    <n v="26.126000000000001"/>
    <n v="2081719.6800000002"/>
    <n v="2.96"/>
    <n v="7.61"/>
    <n v="606364.80000000005"/>
    <x v="0"/>
  </r>
  <r>
    <n v="2016"/>
    <s v="BIT"/>
    <s v="Coal"/>
    <n v="1642"/>
    <n v="25.373999999999999"/>
    <n v="41664.108"/>
    <n v="2.56"/>
    <n v="8.69"/>
    <n v="14268.98"/>
    <x v="0"/>
  </r>
  <r>
    <n v="2016"/>
    <s v="BIT"/>
    <s v="Coal"/>
    <n v="1642"/>
    <n v="25.373999999999999"/>
    <n v="41664.108"/>
    <n v="2.56"/>
    <n v="8.69"/>
    <n v="14268.98"/>
    <x v="0"/>
  </r>
  <r>
    <n v="2016"/>
    <s v="BIT"/>
    <s v="Coal"/>
    <n v="33172"/>
    <n v="25.204000000000001"/>
    <n v="836067.08799999999"/>
    <n v="2.57"/>
    <n v="8.9600000000000009"/>
    <n v="297221.12000000005"/>
    <x v="0"/>
  </r>
  <r>
    <n v="2016"/>
    <s v="BIT"/>
    <s v="Coal"/>
    <n v="16670"/>
    <n v="25.271999999999998"/>
    <n v="421284.24"/>
    <n v="2.61"/>
    <n v="8.8800000000000008"/>
    <n v="148029.6"/>
    <x v="0"/>
  </r>
  <r>
    <n v="2016"/>
    <s v="BIT"/>
    <s v="Coal"/>
    <n v="25250"/>
    <n v="25.094000000000001"/>
    <n v="633623.5"/>
    <n v="3.28"/>
    <n v="9.43"/>
    <n v="238107.5"/>
    <x v="0"/>
  </r>
  <r>
    <n v="2016"/>
    <s v="BIT"/>
    <s v="Coal"/>
    <n v="22604"/>
    <n v="26.135999999999999"/>
    <n v="590778.14399999997"/>
    <n v="3"/>
    <n v="7.8"/>
    <n v="176311.19999999998"/>
    <x v="0"/>
  </r>
  <r>
    <n v="2016"/>
    <s v="BIT"/>
    <s v="Coal"/>
    <n v="17736"/>
    <n v="25.207999999999998"/>
    <n v="447089.08799999999"/>
    <n v="2.5499999999999998"/>
    <n v="8.9"/>
    <n v="157850.4"/>
    <x v="0"/>
  </r>
  <r>
    <n v="2016"/>
    <s v="BIT"/>
    <s v="Coal"/>
    <n v="25840"/>
    <n v="25.222000000000001"/>
    <n v="651736.48"/>
    <n v="2.62"/>
    <n v="9"/>
    <n v="232560"/>
    <x v="0"/>
  </r>
  <r>
    <n v="2016"/>
    <s v="BIT"/>
    <s v="Coal"/>
    <n v="26442"/>
    <n v="25.26"/>
    <n v="667924.92000000004"/>
    <n v="2.57"/>
    <n v="9"/>
    <n v="237978"/>
    <x v="0"/>
  </r>
  <r>
    <n v="2016"/>
    <s v="BIT"/>
    <s v="Coal"/>
    <n v="92461"/>
    <n v="25.542000000000002"/>
    <n v="2361638.8620000002"/>
    <n v="3.83"/>
    <n v="8.9"/>
    <n v="822902.9"/>
    <x v="0"/>
  </r>
  <r>
    <n v="2016"/>
    <s v="BIT"/>
    <s v="Coal"/>
    <n v="70006"/>
    <n v="22.17"/>
    <n v="1552033.02"/>
    <n v="3.06"/>
    <n v="9.1"/>
    <n v="637054.6"/>
    <x v="0"/>
  </r>
  <r>
    <n v="2016"/>
    <s v="BIT"/>
    <s v="Coal"/>
    <n v="10977"/>
    <n v="22.75"/>
    <n v="249726.75"/>
    <n v="0.46"/>
    <n v="9.1"/>
    <n v="99890.7"/>
    <x v="0"/>
  </r>
  <r>
    <n v="2016"/>
    <s v="BIT"/>
    <s v="Coal"/>
    <n v="49836"/>
    <n v="22.89"/>
    <n v="1140746.04"/>
    <n v="0.41"/>
    <n v="7.4"/>
    <n v="368786.4"/>
    <x v="0"/>
  </r>
  <r>
    <n v="2016"/>
    <s v="BIT"/>
    <s v="Coal"/>
    <n v="75050"/>
    <n v="23.192"/>
    <n v="1740559.6"/>
    <n v="3.55"/>
    <n v="12.15"/>
    <n v="911857.5"/>
    <x v="0"/>
  </r>
  <r>
    <n v="2016"/>
    <s v="BIT"/>
    <s v="Coal"/>
    <n v="59583"/>
    <n v="23.486000000000001"/>
    <n v="1399366.338"/>
    <n v="1.96"/>
    <n v="9.18"/>
    <n v="546971.93999999994"/>
    <x v="0"/>
  </r>
  <r>
    <n v="2016"/>
    <s v="BIT"/>
    <s v="Coal"/>
    <n v="32986"/>
    <n v="24.001999999999999"/>
    <n v="791729.97199999995"/>
    <n v="3.12"/>
    <n v="9.41"/>
    <n v="310398.26"/>
    <x v="0"/>
  </r>
  <r>
    <n v="2016"/>
    <s v="BIT"/>
    <s v="Coal"/>
    <n v="10462"/>
    <n v="25.35"/>
    <n v="265211.7"/>
    <n v="2.63"/>
    <n v="9.1"/>
    <n v="95204.2"/>
    <x v="0"/>
  </r>
  <r>
    <n v="2016"/>
    <s v="BIT"/>
    <s v="Coal"/>
    <n v="24673"/>
    <n v="23.58"/>
    <n v="581789.34"/>
    <n v="2.4900000000000002"/>
    <n v="8.8000000000000007"/>
    <n v="217122.40000000002"/>
    <x v="0"/>
  </r>
  <r>
    <n v="2016"/>
    <s v="BIT"/>
    <s v="Coal"/>
    <n v="62188"/>
    <n v="23.53"/>
    <n v="1463283.6400000001"/>
    <n v="2.82"/>
    <n v="8.9"/>
    <n v="553473.20000000007"/>
    <x v="0"/>
  </r>
  <r>
    <n v="2016"/>
    <s v="BIT"/>
    <s v="Coal"/>
    <n v="24384"/>
    <n v="25.18"/>
    <n v="613989.12"/>
    <n v="2.66"/>
    <n v="9.1999999999999993"/>
    <n v="224332.79999999999"/>
    <x v="0"/>
  </r>
  <r>
    <n v="2016"/>
    <s v="BIT"/>
    <s v="Coal"/>
    <n v="1705"/>
    <n v="23.59"/>
    <n v="40220.949999999997"/>
    <n v="2.4500000000000002"/>
    <n v="8.5"/>
    <n v="14492.5"/>
    <x v="0"/>
  </r>
  <r>
    <n v="2016"/>
    <s v="BIT"/>
    <s v="Coal"/>
    <n v="24228"/>
    <n v="23.62"/>
    <n v="572265.36"/>
    <n v="2.83"/>
    <n v="8.8000000000000007"/>
    <n v="213206.40000000002"/>
    <x v="0"/>
  </r>
  <r>
    <n v="2016"/>
    <s v="BIT"/>
    <s v="Coal"/>
    <n v="6790"/>
    <n v="23.65"/>
    <n v="160583.5"/>
    <n v="2.86"/>
    <n v="9"/>
    <n v="61110"/>
    <x v="0"/>
  </r>
  <r>
    <n v="2016"/>
    <s v="BIT"/>
    <s v="Coal"/>
    <n v="169218"/>
    <n v="26.14"/>
    <n v="4423358.5200000005"/>
    <n v="2.94"/>
    <n v="7.6"/>
    <n v="1286056.8"/>
    <x v="0"/>
  </r>
  <r>
    <n v="2016"/>
    <s v="BIT"/>
    <s v="Coal"/>
    <n v="1673"/>
    <n v="26.09"/>
    <n v="43648.57"/>
    <n v="2.87"/>
    <n v="7.8"/>
    <n v="13049.4"/>
    <x v="0"/>
  </r>
  <r>
    <n v="2016"/>
    <s v="BIT"/>
    <s v="Coal"/>
    <n v="8082"/>
    <n v="26.09"/>
    <n v="210859.38"/>
    <n v="2.99"/>
    <n v="7.3"/>
    <n v="58998.6"/>
    <x v="0"/>
  </r>
  <r>
    <n v="2016"/>
    <s v="BIT"/>
    <s v="Coal"/>
    <n v="5409"/>
    <n v="23.66"/>
    <n v="127976.94"/>
    <n v="2.52"/>
    <n v="8.5"/>
    <n v="45976.5"/>
    <x v="0"/>
  </r>
  <r>
    <n v="2016"/>
    <s v="BIT"/>
    <s v="Coal"/>
    <n v="5746"/>
    <n v="22.93"/>
    <n v="131755.78"/>
    <n v="2.2599999999999998"/>
    <n v="13.5"/>
    <n v="77571"/>
    <x v="0"/>
  </r>
  <r>
    <n v="2016"/>
    <s v="BIT"/>
    <s v="Coal"/>
    <n v="5887"/>
    <n v="17.88"/>
    <n v="105259.56"/>
    <n v="1.88"/>
    <n v="25.1"/>
    <n v="147763.70000000001"/>
    <x v="0"/>
  </r>
  <r>
    <n v="2016"/>
    <s v="BIT"/>
    <s v="Coal"/>
    <n v="20245"/>
    <n v="25.22"/>
    <n v="510578.89999999997"/>
    <n v="2.4700000000000002"/>
    <n v="9"/>
    <n v="182205"/>
    <x v="0"/>
  </r>
  <r>
    <n v="2016"/>
    <s v="BIT"/>
    <s v="Coal"/>
    <n v="45775"/>
    <n v="26.1"/>
    <n v="1194727.5"/>
    <n v="2.54"/>
    <n v="8.1999999999999993"/>
    <n v="375354.99999999994"/>
    <x v="0"/>
  </r>
  <r>
    <n v="2016"/>
    <s v="BIT"/>
    <s v="Coal"/>
    <n v="46521"/>
    <n v="25.85"/>
    <n v="1202567.8500000001"/>
    <n v="2.21"/>
    <n v="8.1"/>
    <n v="376820.1"/>
    <x v="0"/>
  </r>
  <r>
    <n v="2016"/>
    <s v="BIT"/>
    <s v="Coal"/>
    <n v="196059"/>
    <n v="25.2"/>
    <n v="4940686.8"/>
    <n v="2.5099999999999998"/>
    <n v="9.1999999999999993"/>
    <n v="1803742.7999999998"/>
    <x v="0"/>
  </r>
  <r>
    <n v="2016"/>
    <s v="SUB"/>
    <s v="Coal"/>
    <n v="15070"/>
    <n v="18.05"/>
    <n v="272013.5"/>
    <n v="0.24"/>
    <n v="5.3"/>
    <n v="79871"/>
    <x v="0"/>
  </r>
  <r>
    <n v="2016"/>
    <s v="BIT"/>
    <s v="Coal"/>
    <n v="169965"/>
    <n v="24.998000000000001"/>
    <n v="4248785.07"/>
    <n v="3.76"/>
    <n v="8.6999999999999993"/>
    <n v="1478695.4999999998"/>
    <x v="0"/>
  </r>
  <r>
    <n v="2016"/>
    <s v="SUB"/>
    <s v="Coal"/>
    <n v="48349"/>
    <n v="17.872"/>
    <n v="864093.32799999998"/>
    <n v="0.25"/>
    <n v="5.4"/>
    <n v="261084.6"/>
    <x v="0"/>
  </r>
  <r>
    <n v="2016"/>
    <s v="SUB"/>
    <s v="Coal"/>
    <n v="16157"/>
    <n v="17.027999999999999"/>
    <n v="275121.39600000001"/>
    <n v="0.27"/>
    <n v="4.7"/>
    <n v="75937.900000000009"/>
    <x v="0"/>
  </r>
  <r>
    <n v="2016"/>
    <s v="SUB"/>
    <s v="Coal"/>
    <n v="14924"/>
    <n v="17.404"/>
    <n v="259737.296"/>
    <n v="0.2"/>
    <n v="5"/>
    <n v="74620"/>
    <x v="0"/>
  </r>
  <r>
    <n v="2016"/>
    <s v="SUB"/>
    <s v="Coal"/>
    <n v="92013"/>
    <n v="17.262"/>
    <n v="1588328.406"/>
    <n v="0.19"/>
    <n v="4.45"/>
    <n v="409457.85000000003"/>
    <x v="0"/>
  </r>
  <r>
    <n v="2016"/>
    <s v="SUB"/>
    <s v="Coal"/>
    <n v="30957"/>
    <n v="17.117999999999999"/>
    <n v="529921.92599999998"/>
    <n v="0.19"/>
    <n v="4.5"/>
    <n v="139306.5"/>
    <x v="0"/>
  </r>
  <r>
    <n v="2016"/>
    <s v="BIT"/>
    <s v="Coal"/>
    <n v="14829"/>
    <n v="26"/>
    <n v="385554"/>
    <n v="3.05"/>
    <n v="8.1999999999999993"/>
    <n v="121597.79999999999"/>
    <x v="0"/>
  </r>
  <r>
    <n v="2016"/>
    <s v="BIT"/>
    <s v="Coal"/>
    <n v="99325"/>
    <n v="26"/>
    <n v="2582450"/>
    <n v="2.77"/>
    <n v="7.8"/>
    <n v="774735"/>
    <x v="0"/>
  </r>
  <r>
    <n v="2016"/>
    <s v="BIT"/>
    <s v="Coal"/>
    <n v="97582"/>
    <n v="25"/>
    <n v="2439550"/>
    <n v="2.36"/>
    <n v="15.1"/>
    <n v="1473488.2"/>
    <x v="0"/>
  </r>
  <r>
    <n v="2016"/>
    <s v="BIT"/>
    <s v="Coal"/>
    <n v="5116"/>
    <n v="25"/>
    <n v="127900"/>
    <n v="1.49"/>
    <n v="11.4"/>
    <n v="58322.400000000001"/>
    <x v="0"/>
  </r>
  <r>
    <n v="2016"/>
    <s v="BIT"/>
    <s v="Coal"/>
    <n v="9131"/>
    <n v="24"/>
    <n v="219144"/>
    <n v="1.38"/>
    <n v="11.6"/>
    <n v="105919.59999999999"/>
    <x v="0"/>
  </r>
  <r>
    <n v="2016"/>
    <s v="BIT"/>
    <s v="Coal"/>
    <n v="7574"/>
    <n v="24"/>
    <n v="181776"/>
    <n v="1.78"/>
    <n v="14.8"/>
    <n v="112095.20000000001"/>
    <x v="0"/>
  </r>
  <r>
    <n v="2016"/>
    <s v="BIT"/>
    <s v="Coal"/>
    <n v="5201"/>
    <n v="25"/>
    <n v="130025"/>
    <n v="1.92"/>
    <n v="14.2"/>
    <n v="73854.2"/>
    <x v="0"/>
  </r>
  <r>
    <n v="2016"/>
    <s v="BIT"/>
    <s v="Coal"/>
    <n v="4611"/>
    <n v="23"/>
    <n v="106053"/>
    <n v="1.24"/>
    <n v="14.8"/>
    <n v="68242.8"/>
    <x v="0"/>
  </r>
  <r>
    <n v="2016"/>
    <s v="WC"/>
    <s v="Coal"/>
    <n v="232107"/>
    <n v="12.4"/>
    <n v="2878126.8000000003"/>
    <n v="3"/>
    <n v="46.5"/>
    <n v="10792975.5"/>
    <x v="0"/>
  </r>
  <r>
    <n v="2016"/>
    <s v="BIT"/>
    <s v="Coal"/>
    <n v="93274"/>
    <n v="26.65"/>
    <n v="2485752.1"/>
    <n v="3.35"/>
    <n v="7.4"/>
    <n v="690227.6"/>
    <x v="0"/>
  </r>
  <r>
    <n v="2016"/>
    <s v="BIT"/>
    <s v="Coal"/>
    <n v="26355"/>
    <n v="25.95"/>
    <n v="683912.25"/>
    <n v="1.37"/>
    <n v="7.9"/>
    <n v="208204.5"/>
    <x v="0"/>
  </r>
  <r>
    <n v="2016"/>
    <s v="BIT"/>
    <s v="Coal"/>
    <n v="24068"/>
    <n v="25.83"/>
    <n v="621676.43999999994"/>
    <n v="0.92"/>
    <n v="9.6"/>
    <n v="231052.79999999999"/>
    <x v="0"/>
  </r>
  <r>
    <n v="2016"/>
    <s v="BIT"/>
    <s v="Coal"/>
    <n v="24416"/>
    <n v="25.77"/>
    <n v="629200.31999999995"/>
    <n v="2.41"/>
    <n v="7.8"/>
    <n v="190444.79999999999"/>
    <x v="0"/>
  </r>
  <r>
    <n v="2016"/>
    <s v="BIT"/>
    <s v="Coal"/>
    <n v="13016"/>
    <n v="24.82"/>
    <n v="323057.12"/>
    <n v="0.73"/>
    <n v="9.8000000000000007"/>
    <n v="127556.8"/>
    <x v="0"/>
  </r>
  <r>
    <n v="2016"/>
    <s v="BIT"/>
    <s v="Coal"/>
    <n v="13005"/>
    <n v="25.22"/>
    <n v="327986.09999999998"/>
    <n v="0.77"/>
    <n v="9.9"/>
    <n v="128749.5"/>
    <x v="0"/>
  </r>
  <r>
    <n v="2016"/>
    <s v="BIT"/>
    <s v="Coal"/>
    <n v="39274"/>
    <n v="26.27"/>
    <n v="1031727.98"/>
    <n v="0.79"/>
    <n v="7.5"/>
    <n v="294555"/>
    <x v="0"/>
  </r>
  <r>
    <n v="2016"/>
    <s v="BIT"/>
    <s v="Coal"/>
    <n v="12721"/>
    <n v="25.67"/>
    <n v="326548.07"/>
    <n v="0.52"/>
    <n v="6.5"/>
    <n v="82686.5"/>
    <x v="0"/>
  </r>
  <r>
    <n v="2016"/>
    <s v="BIT"/>
    <s v="Coal"/>
    <n v="23287"/>
    <n v="25.9"/>
    <n v="603133.29999999993"/>
    <n v="1.29"/>
    <n v="8.1"/>
    <n v="188624.69999999998"/>
    <x v="0"/>
  </r>
  <r>
    <n v="2016"/>
    <s v="BIT"/>
    <s v="Coal"/>
    <n v="11820"/>
    <n v="24.884"/>
    <n v="294128.88"/>
    <n v="0.95"/>
    <n v="10.8"/>
    <n v="127656.00000000001"/>
    <x v="0"/>
  </r>
  <r>
    <n v="2016"/>
    <s v="BIT"/>
    <s v="Coal"/>
    <n v="90070"/>
    <n v="23.614000000000001"/>
    <n v="2126912.98"/>
    <n v="2.69"/>
    <n v="8.8000000000000007"/>
    <n v="792616.00000000012"/>
    <x v="0"/>
  </r>
  <r>
    <n v="2016"/>
    <s v="BIT"/>
    <s v="Coal"/>
    <n v="56697"/>
    <n v="22.914000000000001"/>
    <n v="1299155.0580000002"/>
    <n v="2.98"/>
    <n v="8.3000000000000007"/>
    <n v="470585.10000000003"/>
    <x v="0"/>
  </r>
  <r>
    <n v="2016"/>
    <s v="BIT"/>
    <s v="Coal"/>
    <n v="199041"/>
    <n v="24.228000000000002"/>
    <n v="4822365.3480000002"/>
    <n v="2.57"/>
    <n v="7.8"/>
    <n v="1552519.8"/>
    <x v="0"/>
  </r>
  <r>
    <n v="2016"/>
    <s v="BIT"/>
    <s v="Coal"/>
    <n v="46555"/>
    <n v="23.571999999999999"/>
    <n v="1097394.46"/>
    <n v="2.38"/>
    <n v="8.3000000000000007"/>
    <n v="386406.50000000006"/>
    <x v="0"/>
  </r>
  <r>
    <n v="2016"/>
    <s v="BIT"/>
    <s v="Coal"/>
    <n v="47569"/>
    <n v="25.25"/>
    <n v="1201117.25"/>
    <n v="3.09"/>
    <n v="6.6"/>
    <n v="313955.39999999997"/>
    <x v="0"/>
  </r>
  <r>
    <n v="2016"/>
    <s v="BIT"/>
    <s v="Coal"/>
    <n v="10948"/>
    <n v="22.1"/>
    <n v="241950.80000000002"/>
    <n v="2.67"/>
    <n v="9.5"/>
    <n v="104006"/>
    <x v="0"/>
  </r>
  <r>
    <n v="2016"/>
    <s v="BIT"/>
    <s v="Coal"/>
    <n v="23351"/>
    <n v="23.4"/>
    <n v="546413.4"/>
    <n v="2.71"/>
    <n v="8.3000000000000007"/>
    <n v="193813.30000000002"/>
    <x v="0"/>
  </r>
  <r>
    <n v="2016"/>
    <s v="SUB"/>
    <s v="Coal"/>
    <n v="14583"/>
    <n v="18.265999999999998"/>
    <n v="266373.07799999998"/>
    <n v="0.24"/>
    <n v="4.2"/>
    <n v="61248.600000000006"/>
    <x v="0"/>
  </r>
  <r>
    <n v="2016"/>
    <s v="SUB"/>
    <s v="Coal"/>
    <n v="43882"/>
    <n v="18.181999999999999"/>
    <n v="797862.52399999998"/>
    <n v="0.28999999999999998"/>
    <n v="4.8"/>
    <n v="210633.60000000001"/>
    <x v="0"/>
  </r>
  <r>
    <n v="2016"/>
    <s v="SUB"/>
    <s v="Coal"/>
    <n v="14670"/>
    <n v="18.170000000000002"/>
    <n v="266553.90000000002"/>
    <n v="0.26"/>
    <n v="4.5"/>
    <n v="66015"/>
    <x v="0"/>
  </r>
  <r>
    <n v="2016"/>
    <s v="SUB"/>
    <s v="Coal"/>
    <n v="15155"/>
    <n v="16.72"/>
    <n v="253391.59999999998"/>
    <n v="0.36"/>
    <n v="5.5"/>
    <n v="83352.5"/>
    <x v="0"/>
  </r>
  <r>
    <n v="2016"/>
    <s v="SUB"/>
    <s v="Coal"/>
    <n v="15010"/>
    <n v="18.010000000000002"/>
    <n v="270330.10000000003"/>
    <n v="0.28999999999999998"/>
    <n v="5.2"/>
    <n v="78052"/>
    <x v="0"/>
  </r>
  <r>
    <n v="2016"/>
    <s v="SUB"/>
    <s v="Coal"/>
    <n v="392101"/>
    <n v="16.649999999999999"/>
    <n v="6528481.6499999994"/>
    <n v="0.36"/>
    <n v="4.8"/>
    <n v="1882084.8"/>
    <x v="0"/>
  </r>
  <r>
    <n v="2016"/>
    <s v="SUB"/>
    <s v="Coal"/>
    <n v="15055"/>
    <n v="16.47"/>
    <n v="247955.84999999998"/>
    <n v="0.25"/>
    <n v="4.8"/>
    <n v="72264"/>
    <x v="0"/>
  </r>
  <r>
    <n v="2016"/>
    <s v="SUB"/>
    <s v="Coal"/>
    <n v="44622"/>
    <n v="16.75"/>
    <n v="747418.5"/>
    <n v="0.37"/>
    <n v="6.2"/>
    <n v="276656.40000000002"/>
    <x v="0"/>
  </r>
  <r>
    <n v="2016"/>
    <s v="SUB"/>
    <s v="Coal"/>
    <n v="30333"/>
    <n v="17.05"/>
    <n v="517177.65"/>
    <n v="0.21"/>
    <n v="4.5"/>
    <n v="136498.5"/>
    <x v="0"/>
  </r>
  <r>
    <n v="2016"/>
    <s v="SUB"/>
    <s v="Coal"/>
    <n v="15721"/>
    <n v="16.760000000000002"/>
    <n v="263483.96000000002"/>
    <n v="0.3"/>
    <n v="5.3"/>
    <n v="83321.3"/>
    <x v="0"/>
  </r>
  <r>
    <n v="2016"/>
    <s v="LIG"/>
    <s v="Coal"/>
    <n v="79510"/>
    <n v="13.34"/>
    <n v="1060663.3999999999"/>
    <n v="0.6"/>
    <n v="17.5"/>
    <n v="1391425"/>
    <x v="1"/>
  </r>
  <r>
    <n v="2016"/>
    <s v="BIT"/>
    <s v="Coal"/>
    <n v="11815"/>
    <n v="25.353999999999999"/>
    <n v="299557.51"/>
    <n v="0.84"/>
    <n v="10.1"/>
    <n v="119331.5"/>
    <x v="0"/>
  </r>
  <r>
    <n v="2016"/>
    <s v="BIT"/>
    <s v="Coal"/>
    <n v="24088"/>
    <n v="24.907"/>
    <n v="599959.81599999999"/>
    <n v="0.82"/>
    <n v="11.7"/>
    <n v="281829.59999999998"/>
    <x v="0"/>
  </r>
  <r>
    <n v="2016"/>
    <s v="BIT"/>
    <s v="Coal"/>
    <n v="11700"/>
    <n v="26.062000000000001"/>
    <n v="304925.40000000002"/>
    <n v="0.87"/>
    <n v="7.9"/>
    <n v="92430"/>
    <x v="0"/>
  </r>
  <r>
    <n v="2016"/>
    <s v="BIT"/>
    <s v="Coal"/>
    <n v="11819"/>
    <n v="24.852"/>
    <n v="293725.788"/>
    <n v="1.31"/>
    <n v="12.7"/>
    <n v="150101.29999999999"/>
    <x v="0"/>
  </r>
  <r>
    <n v="2016"/>
    <s v="BIT"/>
    <s v="Coal"/>
    <n v="11925"/>
    <n v="24.635999999999999"/>
    <n v="293784.3"/>
    <n v="0.67"/>
    <n v="11.4"/>
    <n v="135945"/>
    <x v="0"/>
  </r>
  <r>
    <n v="2016"/>
    <s v="BIT"/>
    <s v="Coal"/>
    <n v="11984"/>
    <n v="25.963999999999999"/>
    <n v="311152.576"/>
    <n v="2.95"/>
    <n v="7.9"/>
    <n v="94673.600000000006"/>
    <x v="0"/>
  </r>
  <r>
    <n v="2016"/>
    <s v="BIT"/>
    <s v="Coal"/>
    <n v="12037"/>
    <n v="25.888000000000002"/>
    <n v="311613.85600000003"/>
    <n v="2.8"/>
    <n v="7.9"/>
    <n v="95092.3"/>
    <x v="0"/>
  </r>
  <r>
    <n v="2016"/>
    <s v="BIT"/>
    <s v="Coal"/>
    <n v="11952"/>
    <n v="25.81"/>
    <n v="308481.12"/>
    <n v="2.7"/>
    <n v="8"/>
    <n v="95616"/>
    <x v="0"/>
  </r>
  <r>
    <n v="2016"/>
    <s v="BIT"/>
    <s v="Coal"/>
    <n v="11933"/>
    <n v="24.7"/>
    <n v="294745.09999999998"/>
    <n v="0.63"/>
    <n v="11.6"/>
    <n v="138422.79999999999"/>
    <x v="0"/>
  </r>
  <r>
    <n v="2016"/>
    <s v="SUB"/>
    <s v="Coal"/>
    <n v="55893"/>
    <n v="17.23"/>
    <n v="963036.39"/>
    <n v="0.41"/>
    <n v="10.8"/>
    <n v="603644.4"/>
    <x v="0"/>
  </r>
  <r>
    <n v="2016"/>
    <s v="SUB"/>
    <s v="Coal"/>
    <n v="29062"/>
    <n v="16.41"/>
    <n v="476907.42"/>
    <n v="0.47"/>
    <n v="5.4"/>
    <n v="156934.80000000002"/>
    <x v="0"/>
  </r>
  <r>
    <n v="2016"/>
    <s v="WC"/>
    <s v="Coal"/>
    <n v="169"/>
    <n v="16.04"/>
    <n v="2710.7599999999998"/>
    <n v="0.6"/>
    <n v="9.6"/>
    <n v="1622.3999999999999"/>
    <x v="0"/>
  </r>
  <r>
    <n v="2016"/>
    <s v="BIT"/>
    <s v="Coal"/>
    <n v="5310"/>
    <n v="24.038"/>
    <n v="127641.78"/>
    <n v="0.83"/>
    <n v="14.42"/>
    <n v="76570.2"/>
    <x v="0"/>
  </r>
  <r>
    <n v="2016"/>
    <s v="BIT"/>
    <s v="Coal"/>
    <n v="5310"/>
    <n v="24.038"/>
    <n v="127641.78"/>
    <n v="0.83"/>
    <n v="14.42"/>
    <n v="76570.2"/>
    <x v="0"/>
  </r>
  <r>
    <n v="2016"/>
    <s v="BIT"/>
    <s v="Coal"/>
    <n v="33482"/>
    <n v="25.126000000000001"/>
    <n v="841268.73200000008"/>
    <n v="0.85"/>
    <n v="11.62"/>
    <n v="389060.83999999997"/>
    <x v="0"/>
  </r>
  <r>
    <n v="2016"/>
    <s v="BIT"/>
    <s v="Coal"/>
    <n v="33157"/>
    <n v="25.088000000000001"/>
    <n v="831842.81599999999"/>
    <n v="0.87"/>
    <n v="10.59"/>
    <n v="351132.63"/>
    <x v="0"/>
  </r>
  <r>
    <n v="2016"/>
    <s v="BIT"/>
    <s v="Coal"/>
    <n v="34619"/>
    <n v="24.321999999999999"/>
    <n v="842003.31799999997"/>
    <n v="0.86"/>
    <n v="12.62"/>
    <n v="436891.77999999997"/>
    <x v="0"/>
  </r>
  <r>
    <n v="2016"/>
    <s v="BIT"/>
    <s v="Coal"/>
    <n v="8375"/>
    <n v="23.88"/>
    <n v="199995"/>
    <n v="0.74"/>
    <n v="12.41"/>
    <n v="103933.75"/>
    <x v="0"/>
  </r>
  <r>
    <n v="2016"/>
    <s v="BIT"/>
    <s v="Coal"/>
    <n v="48522"/>
    <n v="24.623999999999999"/>
    <n v="1194805.7279999999"/>
    <n v="0.82"/>
    <n v="12.37"/>
    <n v="600217.14"/>
    <x v="0"/>
  </r>
  <r>
    <n v="2016"/>
    <s v="BIT"/>
    <s v="Coal"/>
    <n v="8375"/>
    <n v="23.88"/>
    <n v="199995"/>
    <n v="0.74"/>
    <n v="12.41"/>
    <n v="103933.75"/>
    <x v="0"/>
  </r>
  <r>
    <n v="2016"/>
    <s v="BIT"/>
    <s v="Coal"/>
    <n v="34619"/>
    <n v="24.321999999999999"/>
    <n v="842003.31799999997"/>
    <n v="0.86"/>
    <n v="12.62"/>
    <n v="436891.77999999997"/>
    <x v="0"/>
  </r>
  <r>
    <n v="2016"/>
    <s v="BIT"/>
    <s v="Coal"/>
    <n v="32623"/>
    <n v="25.3"/>
    <n v="825361.9"/>
    <n v="3.25"/>
    <n v="9.4499999999999993"/>
    <n v="308287.34999999998"/>
    <x v="0"/>
  </r>
  <r>
    <n v="2016"/>
    <s v="BIT"/>
    <s v="Coal"/>
    <n v="39326"/>
    <n v="25.428000000000001"/>
    <n v="999981.52800000005"/>
    <n v="3.19"/>
    <n v="9.16"/>
    <n v="360226.16000000003"/>
    <x v="0"/>
  </r>
  <r>
    <n v="2016"/>
    <s v="BIT"/>
    <s v="Coal"/>
    <n v="213073"/>
    <n v="25.366"/>
    <n v="5404809.7180000003"/>
    <n v="4.2699999999999996"/>
    <n v="9.08"/>
    <n v="1934702.84"/>
    <x v="0"/>
  </r>
  <r>
    <n v="2016"/>
    <s v="BIT"/>
    <s v="Coal"/>
    <n v="73891"/>
    <n v="24.11"/>
    <n v="1781512.01"/>
    <n v="2.85"/>
    <n v="14.7"/>
    <n v="1086197.7"/>
    <x v="0"/>
  </r>
  <r>
    <n v="2016"/>
    <s v="BIT"/>
    <s v="Coal"/>
    <n v="57450"/>
    <n v="25.26"/>
    <n v="1451187"/>
    <n v="2.57"/>
    <n v="9.1"/>
    <n v="522795"/>
    <x v="0"/>
  </r>
  <r>
    <n v="2016"/>
    <s v="BIT"/>
    <s v="Coal"/>
    <n v="10237"/>
    <n v="25.2"/>
    <n v="257972.4"/>
    <n v="2.72"/>
    <n v="9.1999999999999993"/>
    <n v="94180.4"/>
    <x v="0"/>
  </r>
  <r>
    <n v="2016"/>
    <s v="BIT"/>
    <s v="Coal"/>
    <n v="562569"/>
    <n v="25.09"/>
    <n v="14114856.209999999"/>
    <n v="3.25"/>
    <n v="10.6"/>
    <n v="5963231.3999999994"/>
    <x v="0"/>
  </r>
  <r>
    <n v="2016"/>
    <s v="BIT"/>
    <s v="Coal"/>
    <n v="10875"/>
    <n v="24.48"/>
    <n v="266220"/>
    <n v="0.82"/>
    <n v="12.67"/>
    <n v="137786.25"/>
    <x v="0"/>
  </r>
  <r>
    <n v="2016"/>
    <s v="BIT"/>
    <s v="Coal"/>
    <n v="4604"/>
    <n v="24.044"/>
    <n v="110698.576"/>
    <n v="0.94"/>
    <n v="11.22"/>
    <n v="51656.880000000005"/>
    <x v="0"/>
  </r>
  <r>
    <n v="2016"/>
    <s v="BIT"/>
    <s v="Coal"/>
    <n v="10875"/>
    <n v="24.48"/>
    <n v="266220"/>
    <n v="0.82"/>
    <n v="12.67"/>
    <n v="137786.25"/>
    <x v="0"/>
  </r>
  <r>
    <n v="2016"/>
    <s v="BIT"/>
    <s v="Coal"/>
    <n v="10989"/>
    <n v="24.417999999999999"/>
    <n v="268329.402"/>
    <n v="0.78"/>
    <n v="13.2"/>
    <n v="145054.79999999999"/>
    <x v="0"/>
  </r>
  <r>
    <n v="2016"/>
    <s v="BIT"/>
    <s v="Coal"/>
    <n v="10989"/>
    <n v="24.417999999999999"/>
    <n v="268329.402"/>
    <n v="0.78"/>
    <n v="13.2"/>
    <n v="145054.79999999999"/>
    <x v="0"/>
  </r>
  <r>
    <n v="2016"/>
    <s v="BIT"/>
    <s v="Coal"/>
    <n v="113480"/>
    <n v="25.468"/>
    <n v="2890108.64"/>
    <n v="3.81"/>
    <n v="9.2799999999999994"/>
    <n v="1053094.3999999999"/>
    <x v="0"/>
  </r>
  <r>
    <n v="2016"/>
    <s v="BIT"/>
    <s v="Coal"/>
    <n v="26036"/>
    <n v="25.317"/>
    <n v="659153.41200000001"/>
    <n v="1.52"/>
    <n v="12.8"/>
    <n v="333260.80000000005"/>
    <x v="0"/>
  </r>
  <r>
    <n v="2016"/>
    <s v="BIT"/>
    <s v="Coal"/>
    <n v="12836"/>
    <n v="22.727"/>
    <n v="291723.772"/>
    <n v="1.75"/>
    <n v="20.9"/>
    <n v="268272.39999999997"/>
    <x v="0"/>
  </r>
  <r>
    <n v="2016"/>
    <s v="BIT"/>
    <s v="Coal"/>
    <n v="26789"/>
    <n v="23.35"/>
    <n v="625523.15"/>
    <n v="1.7"/>
    <n v="18.899999999999999"/>
    <n v="506312.1"/>
    <x v="0"/>
  </r>
  <r>
    <n v="2016"/>
    <s v="BIT"/>
    <s v="Coal"/>
    <n v="36042"/>
    <n v="25.978999999999999"/>
    <n v="936335.11800000002"/>
    <n v="2.5"/>
    <n v="7.9"/>
    <n v="284731.8"/>
    <x v="0"/>
  </r>
  <r>
    <n v="2016"/>
    <s v="BIT"/>
    <s v="Coal"/>
    <n v="36057"/>
    <n v="25.972999999999999"/>
    <n v="936508.46100000001"/>
    <n v="2.58"/>
    <n v="8"/>
    <n v="288456"/>
    <x v="0"/>
  </r>
  <r>
    <n v="2016"/>
    <s v="BIT"/>
    <s v="Coal"/>
    <n v="18078"/>
    <n v="25.879000000000001"/>
    <n v="467840.56200000003"/>
    <n v="2.5"/>
    <n v="7.7"/>
    <n v="139200.6"/>
    <x v="0"/>
  </r>
  <r>
    <n v="2016"/>
    <s v="BIT"/>
    <s v="Coal"/>
    <n v="181295"/>
    <n v="23.988"/>
    <n v="4348904.46"/>
    <n v="1.5"/>
    <n v="15.5"/>
    <n v="2810072.5"/>
    <x v="0"/>
  </r>
  <r>
    <n v="2016"/>
    <s v="BIT"/>
    <s v="Coal"/>
    <n v="26872"/>
    <n v="26.326000000000001"/>
    <n v="707432.272"/>
    <n v="2.4500000000000002"/>
    <n v="8.1"/>
    <n v="217663.19999999998"/>
    <x v="0"/>
  </r>
  <r>
    <n v="2016"/>
    <s v="BIT"/>
    <s v="Coal"/>
    <n v="35612"/>
    <n v="26.117999999999999"/>
    <n v="930114.2159999999"/>
    <n v="2.54"/>
    <n v="8.1999999999999993"/>
    <n v="292018.39999999997"/>
    <x v="0"/>
  </r>
  <r>
    <n v="2016"/>
    <s v="SUB"/>
    <s v="Coal"/>
    <n v="35060"/>
    <n v="17.48"/>
    <n v="612848.80000000005"/>
    <n v="0.19"/>
    <n v="4.5999999999999996"/>
    <n v="161276"/>
    <x v="0"/>
  </r>
  <r>
    <n v="2016"/>
    <s v="SUB"/>
    <s v="Coal"/>
    <n v="53280"/>
    <n v="17.79"/>
    <n v="947851.2"/>
    <n v="0.23"/>
    <n v="5.4"/>
    <n v="287712"/>
    <x v="0"/>
  </r>
  <r>
    <n v="2016"/>
    <s v="SUB"/>
    <s v="Coal"/>
    <n v="107132"/>
    <n v="17.59"/>
    <n v="1884451.88"/>
    <n v="0.21"/>
    <n v="4.3"/>
    <n v="460667.6"/>
    <x v="0"/>
  </r>
  <r>
    <n v="2016"/>
    <s v="SUB"/>
    <s v="Coal"/>
    <n v="14883"/>
    <n v="18.222000000000001"/>
    <n v="271198.02600000001"/>
    <n v="0.32"/>
    <n v="4.5"/>
    <n v="66973.5"/>
    <x v="0"/>
  </r>
  <r>
    <n v="2016"/>
    <s v="SUB"/>
    <s v="Coal"/>
    <n v="15100"/>
    <n v="18.058"/>
    <n v="272675.8"/>
    <n v="0.26"/>
    <n v="5"/>
    <n v="75500"/>
    <x v="0"/>
  </r>
  <r>
    <n v="2016"/>
    <s v="SUB"/>
    <s v="Coal"/>
    <n v="42320"/>
    <n v="18.001999999999999"/>
    <n v="761844.6399999999"/>
    <n v="0.28999999999999998"/>
    <n v="5.2"/>
    <n v="220064"/>
    <x v="0"/>
  </r>
  <r>
    <n v="2016"/>
    <s v="SUB"/>
    <s v="Coal"/>
    <n v="57951"/>
    <n v="16.898"/>
    <n v="979255.99800000002"/>
    <n v="0.3"/>
    <n v="5.8"/>
    <n v="336115.8"/>
    <x v="0"/>
  </r>
  <r>
    <n v="2016"/>
    <s v="SUB"/>
    <s v="Coal"/>
    <n v="49915"/>
    <n v="17.77"/>
    <n v="886989.54999999993"/>
    <n v="0.28999999999999998"/>
    <n v="5.3"/>
    <n v="264549.5"/>
    <x v="0"/>
  </r>
  <r>
    <n v="2016"/>
    <s v="SUB"/>
    <s v="Coal"/>
    <n v="33439"/>
    <n v="17.829999999999998"/>
    <n v="596217.37"/>
    <n v="0.23"/>
    <n v="5.9"/>
    <n v="197290.1"/>
    <x v="0"/>
  </r>
  <r>
    <n v="2016"/>
    <s v="SUB"/>
    <s v="Coal"/>
    <n v="84634"/>
    <n v="17.53"/>
    <n v="1483634.02"/>
    <n v="0.2"/>
    <n v="4.5"/>
    <n v="380853"/>
    <x v="0"/>
  </r>
  <r>
    <n v="2016"/>
    <s v="BIT"/>
    <s v="Coal"/>
    <n v="1216"/>
    <n v="21.891999999999999"/>
    <n v="26620.671999999999"/>
    <n v="1.28"/>
    <n v="7.7"/>
    <n v="9363.2000000000007"/>
    <x v="0"/>
  </r>
  <r>
    <n v="2016"/>
    <s v="SUB"/>
    <s v="Coal"/>
    <n v="148530"/>
    <n v="17.96"/>
    <n v="2667598.8000000003"/>
    <n v="0.22"/>
    <n v="4.9000000000000004"/>
    <n v="727797"/>
    <x v="0"/>
  </r>
  <r>
    <n v="2016"/>
    <s v="SUB"/>
    <s v="Coal"/>
    <n v="192220"/>
    <n v="16.096"/>
    <n v="3093973.12"/>
    <n v="0.33"/>
    <n v="5.6"/>
    <n v="1076432"/>
    <x v="0"/>
  </r>
  <r>
    <n v="2016"/>
    <s v="SUB"/>
    <s v="Coal"/>
    <n v="44909"/>
    <n v="16.78"/>
    <n v="753573.02"/>
    <n v="0.3"/>
    <n v="5.9"/>
    <n v="264963.10000000003"/>
    <x v="0"/>
  </r>
  <r>
    <n v="2016"/>
    <s v="SUB"/>
    <s v="Coal"/>
    <n v="190013"/>
    <n v="20.492000000000001"/>
    <n v="3893746.3960000002"/>
    <n v="0.78"/>
    <n v="4.5"/>
    <n v="855058.5"/>
    <x v="0"/>
  </r>
  <r>
    <n v="2016"/>
    <s v="SUB"/>
    <s v="Coal"/>
    <n v="77457"/>
    <n v="17.484000000000002"/>
    <n v="1354258.1880000001"/>
    <n v="0.2"/>
    <n v="4.5"/>
    <n v="348556.5"/>
    <x v="0"/>
  </r>
  <r>
    <n v="2016"/>
    <s v="BIT"/>
    <s v="Coal"/>
    <n v="425155"/>
    <n v="21.6"/>
    <n v="9183348"/>
    <n v="0.56999999999999995"/>
    <n v="10.7"/>
    <n v="4549158.5"/>
    <x v="0"/>
  </r>
  <r>
    <n v="2016"/>
    <s v="SUB"/>
    <s v="Coal"/>
    <n v="176735"/>
    <n v="17.652000000000001"/>
    <n v="3119726.22"/>
    <n v="0.23"/>
    <n v="5.8"/>
    <n v="1025063"/>
    <x v="0"/>
  </r>
  <r>
    <n v="2016"/>
    <s v="SUB"/>
    <s v="Coal"/>
    <n v="31942"/>
    <n v="17.324000000000002"/>
    <n v="553363.2080000001"/>
    <n v="0.2"/>
    <n v="4.4000000000000004"/>
    <n v="140544.80000000002"/>
    <x v="0"/>
  </r>
  <r>
    <n v="2016"/>
    <s v="SUB"/>
    <s v="Coal"/>
    <n v="367783"/>
    <n v="17.824000000000002"/>
    <n v="6555364.1920000007"/>
    <n v="0.26"/>
    <n v="5.3"/>
    <n v="1949249.9"/>
    <x v="0"/>
  </r>
  <r>
    <n v="2016"/>
    <s v="SUB"/>
    <s v="Coal"/>
    <n v="48157"/>
    <n v="17.847999999999999"/>
    <n v="859506.13599999994"/>
    <n v="0.24"/>
    <n v="5.3"/>
    <n v="255232.1"/>
    <x v="0"/>
  </r>
  <r>
    <n v="2016"/>
    <s v="SUB"/>
    <s v="Coal"/>
    <n v="47967"/>
    <n v="17.937999999999999"/>
    <n v="860432.04599999997"/>
    <n v="0.28000000000000003"/>
    <n v="4.8"/>
    <n v="230241.6"/>
    <x v="0"/>
  </r>
  <r>
    <n v="2016"/>
    <s v="SUB"/>
    <s v="Coal"/>
    <n v="48089"/>
    <n v="17.474"/>
    <n v="840307.18599999999"/>
    <n v="0.23"/>
    <n v="6.4"/>
    <n v="307769.60000000003"/>
    <x v="0"/>
  </r>
  <r>
    <n v="2016"/>
    <s v="SUB"/>
    <s v="Coal"/>
    <n v="127955"/>
    <n v="17.414000000000001"/>
    <n v="2228208.37"/>
    <n v="0.2"/>
    <n v="4.4000000000000004"/>
    <n v="563002"/>
    <x v="0"/>
  </r>
  <r>
    <n v="2016"/>
    <s v="BIT"/>
    <s v="Coal"/>
    <n v="72379"/>
    <n v="25.31"/>
    <n v="1831912.49"/>
    <n v="4.3499999999999996"/>
    <n v="9.1"/>
    <n v="658648.9"/>
    <x v="0"/>
  </r>
  <r>
    <n v="2016"/>
    <s v="BIT"/>
    <s v="Coal"/>
    <n v="5298"/>
    <n v="25.28"/>
    <n v="133933.44"/>
    <n v="4.49"/>
    <n v="9.1999999999999993"/>
    <n v="48741.599999999999"/>
    <x v="0"/>
  </r>
  <r>
    <n v="2016"/>
    <s v="SUB"/>
    <s v="Coal"/>
    <n v="16213"/>
    <n v="17.010000000000002"/>
    <n v="275783.13"/>
    <n v="0.21"/>
    <n v="4.4000000000000004"/>
    <n v="71337.200000000012"/>
    <x v="0"/>
  </r>
  <r>
    <n v="2016"/>
    <s v="SUB"/>
    <s v="Coal"/>
    <n v="79950"/>
    <n v="17.96"/>
    <n v="1435902"/>
    <n v="0.28999999999999998"/>
    <n v="5.0999999999999996"/>
    <n v="407745"/>
    <x v="0"/>
  </r>
  <r>
    <n v="2016"/>
    <s v="SUB"/>
    <s v="Coal"/>
    <n v="32959"/>
    <n v="17.62"/>
    <n v="580737.58000000007"/>
    <n v="0.19"/>
    <n v="4.2"/>
    <n v="138427.80000000002"/>
    <x v="0"/>
  </r>
  <r>
    <n v="2016"/>
    <s v="SUB"/>
    <s v="Coal"/>
    <n v="16537"/>
    <n v="16.95"/>
    <n v="280302.14999999997"/>
    <n v="0.31"/>
    <n v="5.6"/>
    <n v="92607.2"/>
    <x v="0"/>
  </r>
  <r>
    <n v="2016"/>
    <s v="SUB"/>
    <s v="Coal"/>
    <n v="31544"/>
    <n v="18.100000000000001"/>
    <n v="570946.4"/>
    <n v="0.24"/>
    <n v="4.5"/>
    <n v="141948"/>
    <x v="0"/>
  </r>
  <r>
    <n v="2016"/>
    <s v="SUB"/>
    <s v="Coal"/>
    <n v="97505"/>
    <n v="16.940000000000001"/>
    <n v="1651734.7000000002"/>
    <n v="0.3"/>
    <n v="5.7"/>
    <n v="555778.5"/>
    <x v="0"/>
  </r>
  <r>
    <n v="2016"/>
    <s v="SUB"/>
    <s v="Coal"/>
    <n v="131565"/>
    <n v="17.98"/>
    <n v="2365538.7000000002"/>
    <n v="0.24"/>
    <n v="5.2"/>
    <n v="684138"/>
    <x v="0"/>
  </r>
  <r>
    <n v="2016"/>
    <s v="SUB"/>
    <s v="Coal"/>
    <n v="16767"/>
    <n v="17.7"/>
    <n v="296775.89999999997"/>
    <n v="0.27"/>
    <n v="5.2"/>
    <n v="87188.400000000009"/>
    <x v="0"/>
  </r>
  <r>
    <n v="2016"/>
    <s v="SUB"/>
    <s v="Coal"/>
    <n v="5806"/>
    <n v="17.7"/>
    <n v="102766.2"/>
    <n v="0.27"/>
    <n v="5.2"/>
    <n v="30191.200000000001"/>
    <x v="0"/>
  </r>
  <r>
    <n v="2016"/>
    <s v="SUB"/>
    <s v="Coal"/>
    <n v="122"/>
    <n v="17.7"/>
    <n v="2159.4"/>
    <n v="0.27"/>
    <n v="5.2"/>
    <n v="634.4"/>
    <x v="0"/>
  </r>
  <r>
    <n v="2016"/>
    <s v="BIT"/>
    <s v="Coal"/>
    <n v="64648"/>
    <n v="23.052"/>
    <n v="1490265.696"/>
    <n v="2.93"/>
    <n v="8.1999999999999993"/>
    <n v="530113.6"/>
    <x v="0"/>
  </r>
  <r>
    <n v="2016"/>
    <s v="BIT"/>
    <s v="Coal"/>
    <n v="9712"/>
    <n v="26.02"/>
    <n v="252706.24"/>
    <n v="2.08"/>
    <n v="7.5"/>
    <n v="72840"/>
    <x v="0"/>
  </r>
  <r>
    <n v="2016"/>
    <s v="BIT"/>
    <s v="Coal"/>
    <n v="7854"/>
    <n v="22.61"/>
    <n v="177578.94"/>
    <n v="3.16"/>
    <n v="7.4"/>
    <n v="58119.600000000006"/>
    <x v="0"/>
  </r>
  <r>
    <n v="2016"/>
    <s v="BIT"/>
    <s v="Coal"/>
    <n v="9203"/>
    <n v="23.423999999999999"/>
    <n v="215571.07199999999"/>
    <n v="2.74"/>
    <n v="8.5"/>
    <n v="78225.5"/>
    <x v="0"/>
  </r>
  <r>
    <n v="2016"/>
    <s v="BIT"/>
    <s v="Coal"/>
    <n v="19243"/>
    <n v="25.192"/>
    <n v="484769.65600000002"/>
    <n v="2.6"/>
    <n v="9"/>
    <n v="173187"/>
    <x v="0"/>
  </r>
  <r>
    <n v="2016"/>
    <s v="BIT"/>
    <s v="Coal"/>
    <n v="15861"/>
    <n v="26.178000000000001"/>
    <n v="415209.25800000003"/>
    <n v="3.05"/>
    <n v="7.8"/>
    <n v="123715.8"/>
    <x v="0"/>
  </r>
  <r>
    <n v="2016"/>
    <s v="BIT"/>
    <s v="Coal"/>
    <n v="3285"/>
    <n v="24.97"/>
    <n v="82026.45"/>
    <n v="2.04"/>
    <n v="12.8"/>
    <n v="42048"/>
    <x v="0"/>
  </r>
  <r>
    <n v="2016"/>
    <s v="BIT"/>
    <s v="Coal"/>
    <n v="30783"/>
    <n v="25.21"/>
    <n v="776039.43"/>
    <n v="2.5"/>
    <n v="8.1999999999999993"/>
    <n v="252420.59999999998"/>
    <x v="0"/>
  </r>
  <r>
    <n v="2016"/>
    <s v="BIT"/>
    <s v="Coal"/>
    <n v="30869"/>
    <n v="25.23"/>
    <n v="778824.87"/>
    <n v="2.4900000000000002"/>
    <n v="8.1999999999999993"/>
    <n v="253125.8"/>
    <x v="0"/>
  </r>
  <r>
    <n v="2016"/>
    <s v="BIT"/>
    <s v="Coal"/>
    <n v="35257"/>
    <n v="25.98"/>
    <n v="915976.86"/>
    <n v="2.98"/>
    <n v="7"/>
    <n v="246799"/>
    <x v="0"/>
  </r>
  <r>
    <n v="2016"/>
    <s v="BIT"/>
    <s v="Coal"/>
    <n v="44206"/>
    <n v="25.25"/>
    <n v="1116201.5"/>
    <n v="2.5"/>
    <n v="8.3000000000000007"/>
    <n v="366909.80000000005"/>
    <x v="0"/>
  </r>
  <r>
    <n v="2016"/>
    <s v="BIT"/>
    <s v="Coal"/>
    <n v="8045"/>
    <n v="22.26"/>
    <n v="179081.7"/>
    <n v="3.05"/>
    <n v="8.3000000000000007"/>
    <n v="66773.5"/>
    <x v="0"/>
  </r>
  <r>
    <n v="2016"/>
    <s v="BIT"/>
    <s v="Coal"/>
    <n v="76727"/>
    <n v="22.09"/>
    <n v="1694899.43"/>
    <n v="3.01"/>
    <n v="8.5"/>
    <n v="652179.5"/>
    <x v="0"/>
  </r>
  <r>
    <n v="2016"/>
    <s v="BIT"/>
    <s v="Coal"/>
    <n v="37887"/>
    <n v="25.15"/>
    <n v="952858.04999999993"/>
    <n v="3.69"/>
    <n v="8.3000000000000007"/>
    <n v="314462.10000000003"/>
    <x v="0"/>
  </r>
  <r>
    <n v="2016"/>
    <s v="SUB"/>
    <s v="Coal"/>
    <n v="110715"/>
    <n v="20.54"/>
    <n v="2274086.1"/>
    <n v="0.53"/>
    <n v="6.6"/>
    <n v="730719"/>
    <x v="0"/>
  </r>
  <r>
    <n v="2016"/>
    <s v="SUB"/>
    <s v="Coal"/>
    <n v="99091"/>
    <n v="20.54"/>
    <n v="2035329.14"/>
    <n v="0.53"/>
    <n v="6.6"/>
    <n v="654000.6"/>
    <x v="0"/>
  </r>
  <r>
    <n v="2016"/>
    <s v="SUB"/>
    <s v="Coal"/>
    <n v="179538"/>
    <n v="19.84"/>
    <n v="3562033.92"/>
    <n v="0.41"/>
    <n v="7.7"/>
    <n v="1382442.6"/>
    <x v="0"/>
  </r>
  <r>
    <n v="2016"/>
    <s v="LIG"/>
    <s v="Coal"/>
    <n v="608183"/>
    <n v="12.7"/>
    <n v="7723924.0999999996"/>
    <n v="0.6"/>
    <n v="10"/>
    <n v="6081830"/>
    <x v="1"/>
  </r>
  <r>
    <n v="2016"/>
    <s v="BIT"/>
    <s v="Coal"/>
    <n v="82756"/>
    <n v="23.59"/>
    <n v="1952214.04"/>
    <n v="2.81"/>
    <n v="8.9"/>
    <n v="736528.4"/>
    <x v="0"/>
  </r>
  <r>
    <n v="2016"/>
    <s v="BIT"/>
    <s v="Coal"/>
    <n v="10685"/>
    <n v="25.16"/>
    <n v="268834.59999999998"/>
    <n v="2.63"/>
    <n v="9.1999999999999993"/>
    <n v="98301.999999999985"/>
    <x v="0"/>
  </r>
  <r>
    <n v="2016"/>
    <s v="BIT"/>
    <s v="Coal"/>
    <n v="5009"/>
    <n v="23.61"/>
    <n v="118262.48999999999"/>
    <n v="2.5099999999999998"/>
    <n v="8.9"/>
    <n v="44580.1"/>
    <x v="0"/>
  </r>
  <r>
    <n v="2016"/>
    <s v="BIT"/>
    <s v="Coal"/>
    <n v="5270"/>
    <n v="23.64"/>
    <n v="124582.8"/>
    <n v="2.81"/>
    <n v="8.8000000000000007"/>
    <n v="46376.000000000007"/>
    <x v="0"/>
  </r>
  <r>
    <n v="2016"/>
    <s v="BIT"/>
    <s v="Coal"/>
    <n v="14291"/>
    <n v="23.58"/>
    <n v="336981.77999999997"/>
    <n v="2.48"/>
    <n v="8.5"/>
    <n v="121473.5"/>
    <x v="0"/>
  </r>
  <r>
    <n v="2016"/>
    <s v="BIT"/>
    <s v="Coal"/>
    <n v="22029"/>
    <n v="25.21"/>
    <n v="555351.09"/>
    <n v="2.66"/>
    <n v="9.1999999999999993"/>
    <n v="202666.8"/>
    <x v="0"/>
  </r>
  <r>
    <n v="2016"/>
    <s v="BIT"/>
    <s v="Coal"/>
    <n v="3465"/>
    <n v="23.65"/>
    <n v="81947.25"/>
    <n v="2.81"/>
    <n v="8.4"/>
    <n v="29106"/>
    <x v="0"/>
  </r>
  <r>
    <n v="2016"/>
    <s v="BIT"/>
    <s v="Coal"/>
    <n v="32560"/>
    <n v="22.3"/>
    <n v="726088"/>
    <n v="3.92"/>
    <n v="16.399999999999999"/>
    <n v="533984"/>
    <x v="0"/>
  </r>
  <r>
    <n v="2016"/>
    <s v="BIT"/>
    <s v="Coal"/>
    <n v="23036"/>
    <n v="22.68"/>
    <n v="522456.48"/>
    <n v="4.4800000000000004"/>
    <n v="17.100000000000001"/>
    <n v="393915.60000000003"/>
    <x v="0"/>
  </r>
  <r>
    <n v="2016"/>
    <s v="BIT"/>
    <s v="Coal"/>
    <n v="20680"/>
    <n v="23.08"/>
    <n v="477294.39999999997"/>
    <n v="2.93"/>
    <n v="8.3000000000000007"/>
    <n v="171644.00000000003"/>
    <x v="0"/>
  </r>
  <r>
    <n v="2016"/>
    <s v="BIT"/>
    <s v="Coal"/>
    <n v="17545"/>
    <n v="23.59"/>
    <n v="413886.55"/>
    <n v="2.81"/>
    <n v="8.8000000000000007"/>
    <n v="154396"/>
    <x v="0"/>
  </r>
  <r>
    <n v="2016"/>
    <s v="BIT"/>
    <s v="Coal"/>
    <n v="30812"/>
    <n v="22.22"/>
    <n v="684642.64"/>
    <n v="3.12"/>
    <n v="9.1"/>
    <n v="280389.2"/>
    <x v="0"/>
  </r>
  <r>
    <n v="2016"/>
    <s v="BIT"/>
    <s v="Coal"/>
    <n v="6842"/>
    <n v="22.83"/>
    <n v="156202.85999999999"/>
    <n v="4.3"/>
    <n v="16.600000000000001"/>
    <n v="113577.20000000001"/>
    <x v="0"/>
  </r>
  <r>
    <n v="2016"/>
    <s v="BIT"/>
    <s v="Coal"/>
    <n v="9652"/>
    <n v="23.66"/>
    <n v="228366.32"/>
    <n v="2.8"/>
    <n v="8.9"/>
    <n v="85902.8"/>
    <x v="0"/>
  </r>
  <r>
    <n v="2016"/>
    <s v="BIT"/>
    <s v="Coal"/>
    <n v="14265"/>
    <n v="23.65"/>
    <n v="337367.25"/>
    <n v="2.82"/>
    <n v="8.8000000000000007"/>
    <n v="125532.00000000001"/>
    <x v="0"/>
  </r>
  <r>
    <n v="2016"/>
    <s v="BIT"/>
    <s v="Coal"/>
    <n v="15862"/>
    <n v="23.09"/>
    <n v="366253.58"/>
    <n v="2.96"/>
    <n v="8.1999999999999993"/>
    <n v="130068.4"/>
    <x v="0"/>
  </r>
  <r>
    <n v="2016"/>
    <s v="BIT"/>
    <s v="Coal"/>
    <n v="12836"/>
    <n v="23.61"/>
    <n v="303057.96000000002"/>
    <n v="2.79"/>
    <n v="8.6999999999999993"/>
    <n v="111673.2"/>
    <x v="0"/>
  </r>
  <r>
    <n v="2016"/>
    <s v="BIT"/>
    <s v="Coal"/>
    <n v="9978"/>
    <n v="22.45"/>
    <n v="224006.1"/>
    <n v="4.51"/>
    <n v="16.7"/>
    <n v="166632.6"/>
    <x v="0"/>
  </r>
  <r>
    <n v="2016"/>
    <s v="BIT"/>
    <s v="Coal"/>
    <n v="3168"/>
    <n v="23.64"/>
    <n v="74891.520000000004"/>
    <n v="2.83"/>
    <n v="8.8000000000000007"/>
    <n v="27878.400000000001"/>
    <x v="0"/>
  </r>
  <r>
    <n v="2016"/>
    <s v="BIT"/>
    <s v="Coal"/>
    <n v="4719"/>
    <n v="23.58"/>
    <n v="111274.01999999999"/>
    <n v="2.82"/>
    <n v="8.8000000000000007"/>
    <n v="41527.200000000004"/>
    <x v="0"/>
  </r>
  <r>
    <n v="2016"/>
    <s v="BIT"/>
    <s v="Coal"/>
    <n v="36067"/>
    <n v="23.39"/>
    <n v="843607.13"/>
    <n v="3.95"/>
    <n v="13.5"/>
    <n v="486904.5"/>
    <x v="0"/>
  </r>
  <r>
    <n v="2016"/>
    <s v="BIT"/>
    <s v="Coal"/>
    <n v="15649"/>
    <n v="23.63"/>
    <n v="369785.87"/>
    <n v="1.82"/>
    <n v="11"/>
    <n v="172139"/>
    <x v="0"/>
  </r>
  <r>
    <n v="2016"/>
    <s v="BIT"/>
    <s v="Coal"/>
    <n v="6390"/>
    <n v="25.33"/>
    <n v="161858.69999999998"/>
    <n v="2.65"/>
    <n v="9"/>
    <n v="57510"/>
    <x v="0"/>
  </r>
  <r>
    <n v="2016"/>
    <s v="BIT"/>
    <s v="Coal"/>
    <n v="20625"/>
    <n v="23.02"/>
    <n v="474787.5"/>
    <n v="2.95"/>
    <n v="8.1999999999999993"/>
    <n v="169124.99999999997"/>
    <x v="0"/>
  </r>
  <r>
    <n v="2016"/>
    <s v="BIT"/>
    <s v="Coal"/>
    <n v="9728"/>
    <n v="25.12"/>
    <n v="244367.36000000002"/>
    <n v="2.61"/>
    <n v="9"/>
    <n v="87552"/>
    <x v="0"/>
  </r>
  <r>
    <n v="2016"/>
    <s v="BIT"/>
    <s v="Coal"/>
    <n v="4867"/>
    <n v="25.21"/>
    <n v="122697.07"/>
    <n v="2.6"/>
    <n v="9.1"/>
    <n v="44289.7"/>
    <x v="0"/>
  </r>
  <r>
    <n v="2016"/>
    <s v="BIT"/>
    <s v="Coal"/>
    <n v="88839"/>
    <n v="23.957999999999998"/>
    <n v="2128404.7619999996"/>
    <n v="2.65"/>
    <n v="7.4"/>
    <n v="657408.6"/>
    <x v="0"/>
  </r>
  <r>
    <n v="2016"/>
    <s v="BIT"/>
    <s v="Coal"/>
    <n v="38389"/>
    <n v="23.968"/>
    <n v="920107.55200000003"/>
    <n v="2.71"/>
    <n v="7.4"/>
    <n v="284078.60000000003"/>
    <x v="0"/>
  </r>
  <r>
    <n v="2016"/>
    <s v="SUB"/>
    <s v="Coal"/>
    <n v="16478"/>
    <n v="17.010000000000002"/>
    <n v="280290.78000000003"/>
    <n v="0.32"/>
    <n v="5.3"/>
    <n v="87333.4"/>
    <x v="0"/>
  </r>
  <r>
    <n v="2016"/>
    <s v="SUB"/>
    <s v="Coal"/>
    <n v="16475"/>
    <n v="17.010000000000002"/>
    <n v="280239.75"/>
    <n v="0.32"/>
    <n v="5.3"/>
    <n v="87317.5"/>
    <x v="0"/>
  </r>
  <r>
    <n v="2016"/>
    <s v="SUB"/>
    <s v="Coal"/>
    <n v="15116"/>
    <n v="17.100000000000001"/>
    <n v="258483.60000000003"/>
    <n v="0.23"/>
    <n v="4.2"/>
    <n v="63487.200000000004"/>
    <x v="0"/>
  </r>
  <r>
    <n v="2016"/>
    <s v="SUB"/>
    <s v="Coal"/>
    <n v="49282"/>
    <n v="17.010000000000002"/>
    <n v="838286.82000000007"/>
    <n v="0.32"/>
    <n v="5.3"/>
    <n v="261194.59999999998"/>
    <x v="0"/>
  </r>
  <r>
    <n v="2016"/>
    <s v="SUB"/>
    <s v="Coal"/>
    <n v="83354"/>
    <n v="16.920000000000002"/>
    <n v="1410349.6800000002"/>
    <n v="0.3"/>
    <n v="5.8"/>
    <n v="483453.2"/>
    <x v="0"/>
  </r>
  <r>
    <n v="2016"/>
    <s v="SUB"/>
    <s v="Coal"/>
    <n v="14037"/>
    <n v="16.95"/>
    <n v="237927.15"/>
    <n v="0.31"/>
    <n v="6"/>
    <n v="84222"/>
    <x v="0"/>
  </r>
  <r>
    <n v="2016"/>
    <s v="SUB"/>
    <s v="Coal"/>
    <n v="81378"/>
    <n v="17.73"/>
    <n v="1442831.94"/>
    <n v="0.23"/>
    <n v="5.7"/>
    <n v="463854.60000000003"/>
    <x v="0"/>
  </r>
  <r>
    <n v="2016"/>
    <s v="SUB"/>
    <s v="Coal"/>
    <n v="16474"/>
    <n v="17.649999999999999"/>
    <n v="290766.09999999998"/>
    <n v="0.22"/>
    <n v="5.6"/>
    <n v="92254.399999999994"/>
    <x v="0"/>
  </r>
  <r>
    <n v="2016"/>
    <s v="SUB"/>
    <s v="Coal"/>
    <n v="49509"/>
    <n v="17.440000000000001"/>
    <n v="863436.96000000008"/>
    <n v="0.24"/>
    <n v="4.4000000000000004"/>
    <n v="217839.6"/>
    <x v="0"/>
  </r>
  <r>
    <n v="2016"/>
    <s v="SUB"/>
    <s v="Coal"/>
    <n v="48990"/>
    <n v="17.34"/>
    <n v="849486.6"/>
    <n v="0.23"/>
    <n v="4.5"/>
    <n v="220455"/>
    <x v="0"/>
  </r>
  <r>
    <n v="2016"/>
    <s v="SUB"/>
    <s v="Coal"/>
    <n v="16251"/>
    <n v="16.82"/>
    <n v="273341.82"/>
    <n v="0.31"/>
    <n v="6.1"/>
    <n v="99131.099999999991"/>
    <x v="0"/>
  </r>
  <r>
    <n v="2016"/>
    <s v="SUB"/>
    <s v="Coal"/>
    <n v="32488"/>
    <n v="18.059999999999999"/>
    <n v="586733.27999999991"/>
    <n v="0.25"/>
    <n v="4.9000000000000004"/>
    <n v="159191.20000000001"/>
    <x v="0"/>
  </r>
  <r>
    <n v="2016"/>
    <s v="SUB"/>
    <s v="Coal"/>
    <n v="16418"/>
    <n v="17.38"/>
    <n v="285344.83999999997"/>
    <n v="0.18"/>
    <n v="4.5999999999999996"/>
    <n v="75522.799999999988"/>
    <x v="0"/>
  </r>
  <r>
    <n v="2016"/>
    <s v="SUB"/>
    <s v="Coal"/>
    <n v="16393"/>
    <n v="17.96"/>
    <n v="294418.28000000003"/>
    <n v="0.3"/>
    <n v="5"/>
    <n v="81965"/>
    <x v="0"/>
  </r>
  <r>
    <n v="2016"/>
    <s v="SUB"/>
    <s v="Coal"/>
    <n v="16381"/>
    <n v="16.98"/>
    <n v="278149.38"/>
    <n v="0.35"/>
    <n v="5.5"/>
    <n v="90095.5"/>
    <x v="0"/>
  </r>
  <r>
    <n v="2016"/>
    <s v="SUB"/>
    <s v="Coal"/>
    <n v="81278"/>
    <n v="17.579999999999998"/>
    <n v="1428867.2399999998"/>
    <n v="0.2"/>
    <n v="4.5"/>
    <n v="365751"/>
    <x v="0"/>
  </r>
  <r>
    <n v="2016"/>
    <s v="SUB"/>
    <s v="Coal"/>
    <n v="97606"/>
    <n v="16.920000000000002"/>
    <n v="1651493.5200000003"/>
    <n v="0.3"/>
    <n v="5.7"/>
    <n v="556354.20000000007"/>
    <x v="0"/>
  </r>
  <r>
    <n v="2016"/>
    <s v="SUB"/>
    <s v="Coal"/>
    <n v="47898"/>
    <n v="17.43"/>
    <n v="834862.14"/>
    <n v="0.2"/>
    <n v="4"/>
    <n v="191592"/>
    <x v="0"/>
  </r>
  <r>
    <n v="2016"/>
    <s v="SUB"/>
    <s v="Coal"/>
    <n v="493524"/>
    <n v="16.712"/>
    <n v="8247773.0879999995"/>
    <n v="0.33"/>
    <n v="4.7"/>
    <n v="2319562.8000000003"/>
    <x v="0"/>
  </r>
  <r>
    <n v="2016"/>
    <s v="BIT"/>
    <s v="Coal"/>
    <n v="14459"/>
    <n v="22.164999999999999"/>
    <n v="320483.73499999999"/>
    <n v="3.28"/>
    <n v="11"/>
    <n v="159049"/>
    <x v="0"/>
  </r>
  <r>
    <n v="2016"/>
    <s v="BIT"/>
    <s v="Coal"/>
    <n v="9556"/>
    <n v="22.501999999999999"/>
    <n v="215029.11199999999"/>
    <n v="3.25"/>
    <n v="10.8"/>
    <n v="103204.8"/>
    <x v="0"/>
  </r>
  <r>
    <n v="2016"/>
    <s v="SUB"/>
    <s v="Coal"/>
    <n v="12098"/>
    <n v="17.956"/>
    <n v="217231.68799999999"/>
    <n v="0.27"/>
    <n v="4.9000000000000004"/>
    <n v="59280.200000000004"/>
    <x v="0"/>
  </r>
  <r>
    <n v="2016"/>
    <s v="BIT"/>
    <s v="Coal"/>
    <n v="4993"/>
    <n v="25.38"/>
    <n v="126722.34"/>
    <n v="3.91"/>
    <n v="9.8000000000000007"/>
    <n v="48931.4"/>
    <x v="0"/>
  </r>
  <r>
    <n v="2016"/>
    <s v="BIT"/>
    <s v="Coal"/>
    <n v="27112"/>
    <n v="22.613"/>
    <n v="613083.65599999996"/>
    <n v="3.31"/>
    <n v="10.9"/>
    <n v="295520.8"/>
    <x v="0"/>
  </r>
  <r>
    <n v="2016"/>
    <s v="BIT"/>
    <s v="Coal"/>
    <n v="3230"/>
    <n v="19.841999999999999"/>
    <n v="64089.659999999996"/>
    <n v="0.97"/>
    <n v="27.6"/>
    <n v="89148"/>
    <x v="0"/>
  </r>
  <r>
    <n v="2016"/>
    <s v="BIT"/>
    <s v="Coal"/>
    <n v="83610"/>
    <n v="22.917999999999999"/>
    <n v="1916173.98"/>
    <n v="3.02"/>
    <n v="8.5"/>
    <n v="710685"/>
    <x v="0"/>
  </r>
  <r>
    <n v="2016"/>
    <s v="BIT"/>
    <s v="Coal"/>
    <n v="15983"/>
    <n v="23.486999999999998"/>
    <n v="375392.72099999996"/>
    <n v="2.7"/>
    <n v="8.4"/>
    <n v="134257.20000000001"/>
    <x v="0"/>
  </r>
  <r>
    <n v="2016"/>
    <s v="BIT"/>
    <s v="Coal"/>
    <n v="23961"/>
    <n v="23.495999999999999"/>
    <n v="562987.65599999996"/>
    <n v="2.38"/>
    <n v="8.9"/>
    <n v="213252.9"/>
    <x v="0"/>
  </r>
  <r>
    <n v="2016"/>
    <s v="BIT"/>
    <s v="Coal"/>
    <n v="74800"/>
    <n v="22.991"/>
    <n v="1719726.8"/>
    <n v="2.92"/>
    <n v="8.3000000000000007"/>
    <n v="620840"/>
    <x v="0"/>
  </r>
  <r>
    <n v="2016"/>
    <s v="BIT"/>
    <s v="Coal"/>
    <n v="6196"/>
    <n v="20.751000000000001"/>
    <n v="128573.19600000001"/>
    <n v="0.96"/>
    <n v="19.8"/>
    <n v="122680.8"/>
    <x v="0"/>
  </r>
  <r>
    <n v="2016"/>
    <s v="SUB"/>
    <s v="Coal"/>
    <n v="355220"/>
    <n v="16.771999999999998"/>
    <n v="5957749.8399999999"/>
    <n v="0.81"/>
    <n v="11.2"/>
    <n v="3978463.9999999995"/>
    <x v="0"/>
  </r>
  <r>
    <n v="2016"/>
    <s v="SUB"/>
    <s v="Coal"/>
    <n v="211089"/>
    <n v="17.385999999999999"/>
    <n v="3669993.3539999998"/>
    <n v="0.6"/>
    <n v="8.9"/>
    <n v="1878692.1"/>
    <x v="0"/>
  </r>
  <r>
    <n v="2016"/>
    <s v="SUB"/>
    <s v="Coal"/>
    <n v="136855"/>
    <n v="16.908000000000001"/>
    <n v="2313944.3400000003"/>
    <n v="0.3"/>
    <n v="5.8"/>
    <n v="793759"/>
    <x v="0"/>
  </r>
  <r>
    <n v="2016"/>
    <s v="SUB"/>
    <s v="Coal"/>
    <n v="17120"/>
    <n v="17.074000000000002"/>
    <n v="292306.88"/>
    <n v="0.28000000000000003"/>
    <n v="5.5"/>
    <n v="94160"/>
    <x v="0"/>
  </r>
  <r>
    <n v="2016"/>
    <s v="SUB"/>
    <s v="Coal"/>
    <n v="85652"/>
    <n v="17.085000000000001"/>
    <n v="1463364.4200000002"/>
    <n v="0.25"/>
    <n v="4.7"/>
    <n v="402564.4"/>
    <x v="0"/>
  </r>
  <r>
    <n v="2016"/>
    <s v="SUB"/>
    <s v="Coal"/>
    <n v="171259"/>
    <n v="17.308"/>
    <n v="2964150.7719999999"/>
    <n v="0.23"/>
    <n v="4.4000000000000004"/>
    <n v="753539.60000000009"/>
    <x v="0"/>
  </r>
  <r>
    <n v="2016"/>
    <s v="SUB"/>
    <s v="Coal"/>
    <n v="29805"/>
    <n v="18.021999999999998"/>
    <n v="537145.71"/>
    <n v="0.28000000000000003"/>
    <n v="4.5999999999999996"/>
    <n v="137103"/>
    <x v="0"/>
  </r>
  <r>
    <n v="2016"/>
    <s v="SUB"/>
    <s v="Coal"/>
    <n v="78593"/>
    <n v="17.606000000000002"/>
    <n v="1383708.3580000002"/>
    <n v="0.2"/>
    <n v="4.3"/>
    <n v="337949.89999999997"/>
    <x v="0"/>
  </r>
  <r>
    <n v="2016"/>
    <s v="BIT"/>
    <s v="Coal"/>
    <n v="151235"/>
    <n v="22.096"/>
    <n v="3341688.56"/>
    <n v="2.74"/>
    <n v="8.6999999999999993"/>
    <n v="1315744.5"/>
    <x v="0"/>
  </r>
  <r>
    <n v="2016"/>
    <s v="SUB"/>
    <s v="Coal"/>
    <n v="115516"/>
    <n v="16.989999999999998"/>
    <n v="1962616.8399999999"/>
    <n v="0.56000000000000005"/>
    <n v="9"/>
    <n v="1039644"/>
    <x v="0"/>
  </r>
  <r>
    <n v="2016"/>
    <s v="SUB"/>
    <s v="Coal"/>
    <n v="72912"/>
    <n v="17.32"/>
    <n v="1262835.8400000001"/>
    <n v="0.23"/>
    <n v="4.5"/>
    <n v="328104"/>
    <x v="0"/>
  </r>
  <r>
    <n v="2016"/>
    <s v="SUB"/>
    <s v="Coal"/>
    <n v="44183"/>
    <n v="16.809999999999999"/>
    <n v="742716.23"/>
    <n v="0.54"/>
    <n v="9"/>
    <n v="397647"/>
    <x v="0"/>
  </r>
  <r>
    <n v="2016"/>
    <s v="SUB"/>
    <s v="Coal"/>
    <n v="366"/>
    <n v="18.11"/>
    <n v="6628.26"/>
    <n v="0.16"/>
    <n v="4.5"/>
    <n v="1647"/>
    <x v="0"/>
  </r>
  <r>
    <n v="2016"/>
    <s v="SUB"/>
    <s v="Coal"/>
    <n v="15260"/>
    <n v="16.82"/>
    <n v="256673.2"/>
    <n v="0.72"/>
    <n v="10.199999999999999"/>
    <n v="155652"/>
    <x v="0"/>
  </r>
  <r>
    <n v="2016"/>
    <s v="SUB"/>
    <s v="Coal"/>
    <n v="28892"/>
    <n v="17.690000000000001"/>
    <n v="511099.48000000004"/>
    <n v="0.38"/>
    <n v="5.2"/>
    <n v="150238.39999999999"/>
    <x v="0"/>
  </r>
  <r>
    <n v="2016"/>
    <s v="SUB"/>
    <s v="Coal"/>
    <n v="14488"/>
    <n v="17.97"/>
    <n v="260349.36"/>
    <n v="0.22"/>
    <n v="5.2"/>
    <n v="75337.600000000006"/>
    <x v="0"/>
  </r>
  <r>
    <n v="2016"/>
    <s v="SUB"/>
    <s v="Coal"/>
    <n v="43348"/>
    <n v="17.38"/>
    <n v="753388.24"/>
    <n v="0.21"/>
    <n v="4"/>
    <n v="173392"/>
    <x v="0"/>
  </r>
  <r>
    <n v="2016"/>
    <s v="BIT"/>
    <s v="Coal"/>
    <n v="2069"/>
    <n v="16.68"/>
    <n v="34510.92"/>
    <n v="1.98"/>
    <n v="25.9"/>
    <n v="53587.1"/>
    <x v="0"/>
  </r>
  <r>
    <n v="2016"/>
    <s v="BIT"/>
    <s v="Coal"/>
    <n v="1389"/>
    <n v="25"/>
    <n v="34725"/>
    <n v="4.3"/>
    <n v="11"/>
    <n v="15279"/>
    <x v="0"/>
  </r>
  <r>
    <n v="2016"/>
    <s v="BIT"/>
    <s v="Coal"/>
    <n v="369902"/>
    <n v="25.43"/>
    <n v="9406607.8599999994"/>
    <n v="3.9"/>
    <n v="9.1999999999999993"/>
    <n v="3403098.4"/>
    <x v="0"/>
  </r>
  <r>
    <n v="2016"/>
    <s v="SUB"/>
    <s v="Coal"/>
    <n v="54871"/>
    <n v="17.602"/>
    <n v="965839.34200000006"/>
    <n v="0.24"/>
    <n v="6"/>
    <n v="329226"/>
    <x v="0"/>
  </r>
  <r>
    <n v="2016"/>
    <s v="SUB"/>
    <s v="Coal"/>
    <n v="254369"/>
    <n v="17.122"/>
    <n v="4355306.0180000002"/>
    <n v="0.24"/>
    <n v="4.8"/>
    <n v="1220971.2"/>
    <x v="0"/>
  </r>
  <r>
    <n v="2016"/>
    <s v="SUB"/>
    <s v="Coal"/>
    <n v="464389"/>
    <n v="16.73"/>
    <n v="7769227.9699999997"/>
    <n v="0.28999999999999998"/>
    <n v="5.8"/>
    <n v="2693456.1999999997"/>
    <x v="0"/>
  </r>
  <r>
    <n v="2016"/>
    <s v="SUB"/>
    <s v="Coal"/>
    <n v="28130"/>
    <n v="16.562000000000001"/>
    <n v="465889.06000000006"/>
    <n v="0.32"/>
    <n v="4.5"/>
    <n v="126585"/>
    <x v="0"/>
  </r>
  <r>
    <n v="2016"/>
    <s v="SUB"/>
    <s v="Coal"/>
    <n v="71035"/>
    <n v="16.506"/>
    <n v="1172503.71"/>
    <n v="0.32"/>
    <n v="5.3"/>
    <n v="376485.5"/>
    <x v="0"/>
  </r>
  <r>
    <n v="2016"/>
    <s v="SUB"/>
    <s v="Coal"/>
    <n v="109348"/>
    <n v="17.350000000000001"/>
    <n v="1897187.8"/>
    <n v="0.23"/>
    <n v="4.3"/>
    <n v="470196.39999999997"/>
    <x v="0"/>
  </r>
  <r>
    <n v="2016"/>
    <s v="SUB"/>
    <s v="Coal"/>
    <n v="486"/>
    <n v="17.579999999999998"/>
    <n v="8543.8799999999992"/>
    <n v="0.19"/>
    <n v="4.5"/>
    <n v="2187"/>
    <x v="0"/>
  </r>
  <r>
    <n v="2016"/>
    <s v="BIT"/>
    <s v="Coal"/>
    <n v="98271"/>
    <n v="23.346"/>
    <n v="2294234.7659999998"/>
    <n v="1.35"/>
    <n v="5.9"/>
    <n v="579798.9"/>
    <x v="0"/>
  </r>
  <r>
    <n v="2016"/>
    <s v="BIT"/>
    <s v="Coal"/>
    <n v="164412"/>
    <n v="22.872"/>
    <n v="3760431.264"/>
    <n v="3.53"/>
    <n v="9"/>
    <n v="1479708"/>
    <x v="0"/>
  </r>
  <r>
    <n v="2016"/>
    <s v="BIT"/>
    <s v="Coal"/>
    <n v="169930"/>
    <n v="22.815999999999999"/>
    <n v="3877122.88"/>
    <n v="2.56"/>
    <n v="8.3000000000000007"/>
    <n v="1410419.0000000002"/>
    <x v="0"/>
  </r>
  <r>
    <n v="2016"/>
    <s v="BIT"/>
    <s v="Coal"/>
    <n v="47007"/>
    <n v="22.936"/>
    <n v="1078152.5519999999"/>
    <n v="3.56"/>
    <n v="9.3000000000000007"/>
    <n v="437165.10000000003"/>
    <x v="0"/>
  </r>
  <r>
    <n v="2016"/>
    <s v="BIT"/>
    <s v="Coal"/>
    <n v="41846"/>
    <n v="22.02"/>
    <n v="921448.91999999993"/>
    <n v="2.52"/>
    <n v="9"/>
    <n v="376614"/>
    <x v="0"/>
  </r>
  <r>
    <n v="2016"/>
    <s v="SUB"/>
    <s v="Coal"/>
    <n v="59674"/>
    <n v="16.399999999999999"/>
    <n v="978653.59999999986"/>
    <n v="0.3"/>
    <n v="5.9"/>
    <n v="352076.60000000003"/>
    <x v="0"/>
  </r>
  <r>
    <n v="2016"/>
    <s v="BIT"/>
    <s v="Coal"/>
    <n v="70692"/>
    <n v="23.352"/>
    <n v="1650799.584"/>
    <n v="3.44"/>
    <n v="7.9"/>
    <n v="558466.80000000005"/>
    <x v="0"/>
  </r>
  <r>
    <n v="2016"/>
    <s v="SUB"/>
    <s v="Coal"/>
    <n v="15104"/>
    <n v="17.347999999999999"/>
    <n v="262024.19199999998"/>
    <n v="0.19"/>
    <n v="4.5599999999999996"/>
    <n v="68874.239999999991"/>
    <x v="0"/>
  </r>
  <r>
    <n v="2016"/>
    <s v="SUB"/>
    <s v="Coal"/>
    <n v="15092"/>
    <n v="17.388000000000002"/>
    <n v="262419.696"/>
    <n v="0.21"/>
    <n v="4.3499999999999996"/>
    <n v="65650.2"/>
    <x v="0"/>
  </r>
  <r>
    <n v="2016"/>
    <s v="SUB"/>
    <s v="Coal"/>
    <n v="45711"/>
    <n v="17.239999999999998"/>
    <n v="788057.6399999999"/>
    <n v="0.2"/>
    <n v="4.4400000000000004"/>
    <n v="202956.84000000003"/>
    <x v="0"/>
  </r>
  <r>
    <n v="2016"/>
    <s v="SUB"/>
    <s v="Coal"/>
    <n v="106553"/>
    <n v="17.344000000000001"/>
    <n v="1848055.2320000001"/>
    <n v="0.23"/>
    <n v="4.3099999999999996"/>
    <n v="459243.42999999993"/>
    <x v="0"/>
  </r>
  <r>
    <n v="2016"/>
    <s v="SUB"/>
    <s v="Coal"/>
    <n v="30555"/>
    <n v="17.184000000000001"/>
    <n v="525057.12"/>
    <n v="0.18"/>
    <n v="4.4400000000000004"/>
    <n v="135664.20000000001"/>
    <x v="0"/>
  </r>
  <r>
    <n v="2016"/>
    <s v="SUB"/>
    <s v="Coal"/>
    <n v="150682"/>
    <n v="17.34"/>
    <n v="2612825.88"/>
    <n v="0.2"/>
    <n v="4.47"/>
    <n v="673548.53999999992"/>
    <x v="0"/>
  </r>
  <r>
    <n v="2016"/>
    <s v="SUB"/>
    <s v="Coal"/>
    <n v="116939"/>
    <n v="16.829999999999998"/>
    <n v="1968083.3699999999"/>
    <n v="0.4"/>
    <n v="6"/>
    <n v="701634"/>
    <x v="0"/>
  </r>
  <r>
    <n v="2016"/>
    <s v="LIG"/>
    <s v="Coal"/>
    <n v="564616"/>
    <n v="13.48"/>
    <n v="7611023.6800000006"/>
    <n v="0.9"/>
    <n v="13.5"/>
    <n v="7622316"/>
    <x v="1"/>
  </r>
  <r>
    <n v="2016"/>
    <s v="SUB"/>
    <s v="Coal"/>
    <n v="437803"/>
    <n v="16.04"/>
    <n v="7022360.1199999992"/>
    <n v="0.3"/>
    <n v="5.3"/>
    <n v="2320355.9"/>
    <x v="0"/>
  </r>
  <r>
    <n v="2016"/>
    <s v="SUB"/>
    <s v="Coal"/>
    <n v="349520"/>
    <n v="17.149999999999999"/>
    <n v="5994267.9999999991"/>
    <n v="0.24"/>
    <n v="4.7"/>
    <n v="1642744"/>
    <x v="0"/>
  </r>
  <r>
    <n v="2016"/>
    <s v="BIT"/>
    <s v="Coal"/>
    <n v="59671"/>
    <n v="23.79"/>
    <n v="1419573.0899999999"/>
    <n v="0.96"/>
    <n v="11.2"/>
    <n v="668315.19999999995"/>
    <x v="0"/>
  </r>
  <r>
    <n v="2016"/>
    <s v="BIT"/>
    <s v="Coal"/>
    <n v="281746"/>
    <n v="22.143999999999998"/>
    <n v="6238983.4239999996"/>
    <n v="0.48"/>
    <n v="11.6"/>
    <n v="3268253.6"/>
    <x v="0"/>
  </r>
  <r>
    <n v="2016"/>
    <s v="BIT"/>
    <s v="Coal"/>
    <n v="20737"/>
    <n v="24.234000000000002"/>
    <n v="502540.45800000004"/>
    <n v="0.93"/>
    <n v="10.51"/>
    <n v="217945.87"/>
    <x v="0"/>
  </r>
  <r>
    <n v="2016"/>
    <s v="BIT"/>
    <s v="Coal"/>
    <n v="12217"/>
    <n v="24.5"/>
    <n v="299316.5"/>
    <n v="0.84"/>
    <n v="13.06"/>
    <n v="159554.02000000002"/>
    <x v="0"/>
  </r>
  <r>
    <n v="2016"/>
    <s v="BIT"/>
    <s v="Coal"/>
    <n v="31996"/>
    <n v="24.437999999999999"/>
    <n v="781918.24799999991"/>
    <n v="0.83"/>
    <n v="12.87"/>
    <n v="411788.51999999996"/>
    <x v="0"/>
  </r>
  <r>
    <n v="2016"/>
    <s v="BIT"/>
    <s v="Coal"/>
    <n v="8057"/>
    <n v="24.128"/>
    <n v="194399.296"/>
    <n v="0.97"/>
    <n v="10.41"/>
    <n v="83873.37"/>
    <x v="0"/>
  </r>
  <r>
    <n v="2016"/>
    <s v="SUB"/>
    <s v="Coal"/>
    <n v="179440"/>
    <n v="16.91"/>
    <n v="3034330.4"/>
    <n v="0.3"/>
    <n v="5.7"/>
    <n v="1022808"/>
    <x v="0"/>
  </r>
  <r>
    <n v="2016"/>
    <s v="SUB"/>
    <s v="Coal"/>
    <n v="98333"/>
    <n v="16.89"/>
    <n v="1660844.37"/>
    <n v="0.36"/>
    <n v="5.8"/>
    <n v="570331.4"/>
    <x v="0"/>
  </r>
  <r>
    <n v="2016"/>
    <s v="SUB"/>
    <s v="Coal"/>
    <n v="16593"/>
    <n v="17.829999999999998"/>
    <n v="295853.18999999994"/>
    <n v="0.24"/>
    <n v="5.8"/>
    <n v="96239.4"/>
    <x v="0"/>
  </r>
  <r>
    <n v="2016"/>
    <s v="SUB"/>
    <s v="Coal"/>
    <n v="35619"/>
    <n v="17.739999999999998"/>
    <n v="631881.05999999994"/>
    <n v="0.2"/>
    <n v="4.3"/>
    <n v="153161.69999999998"/>
    <x v="0"/>
  </r>
  <r>
    <n v="2016"/>
    <s v="SUB"/>
    <s v="Coal"/>
    <n v="14359"/>
    <n v="19"/>
    <n v="272821"/>
    <n v="0.31"/>
    <n v="4.0999999999999996"/>
    <n v="58871.899999999994"/>
    <x v="0"/>
  </r>
  <r>
    <n v="2016"/>
    <s v="SUB"/>
    <s v="Coal"/>
    <n v="74433"/>
    <n v="17.8"/>
    <n v="1324907.4000000001"/>
    <n v="0.23"/>
    <n v="5.4"/>
    <n v="401938.2"/>
    <x v="0"/>
  </r>
  <r>
    <n v="2016"/>
    <s v="SUB"/>
    <s v="Coal"/>
    <n v="16551"/>
    <n v="18.190000000000001"/>
    <n v="301062.69"/>
    <n v="0.22"/>
    <n v="4.5"/>
    <n v="74479.5"/>
    <x v="0"/>
  </r>
  <r>
    <n v="2016"/>
    <s v="SUB"/>
    <s v="Coal"/>
    <n v="16569"/>
    <n v="17.61"/>
    <n v="291780.08999999997"/>
    <n v="0.19"/>
    <n v="4.3"/>
    <n v="71246.7"/>
    <x v="0"/>
  </r>
  <r>
    <n v="2016"/>
    <s v="SUB"/>
    <s v="Coal"/>
    <n v="45326"/>
    <n v="16.684999999999999"/>
    <n v="756264.30999999994"/>
    <n v="0.37"/>
    <n v="6.7"/>
    <n v="303684.2"/>
    <x v="0"/>
  </r>
  <r>
    <n v="2016"/>
    <s v="SUB"/>
    <s v="Coal"/>
    <n v="15098"/>
    <n v="16.474"/>
    <n v="248724.45199999999"/>
    <n v="0.35"/>
    <n v="7.2"/>
    <n v="108705.60000000001"/>
    <x v="0"/>
  </r>
  <r>
    <n v="2016"/>
    <s v="SUB"/>
    <s v="Coal"/>
    <n v="45074"/>
    <n v="16.798999999999999"/>
    <n v="757198.12599999993"/>
    <n v="0.3"/>
    <n v="5.9"/>
    <n v="265936.60000000003"/>
    <x v="0"/>
  </r>
  <r>
    <n v="2016"/>
    <s v="SUB"/>
    <s v="Coal"/>
    <n v="44894"/>
    <n v="16.866"/>
    <n v="757182.20400000003"/>
    <n v="0.3"/>
    <n v="5.7"/>
    <n v="255895.80000000002"/>
    <x v="0"/>
  </r>
  <r>
    <n v="2016"/>
    <s v="SUB"/>
    <s v="Coal"/>
    <n v="14666"/>
    <n v="16.481999999999999"/>
    <n v="241725.01199999999"/>
    <n v="0.36"/>
    <n v="6.5"/>
    <n v="95329"/>
    <x v="0"/>
  </r>
  <r>
    <n v="2016"/>
    <s v="SUB"/>
    <s v="Coal"/>
    <n v="60333"/>
    <n v="17.759"/>
    <n v="1071453.747"/>
    <n v="0.23"/>
    <n v="6"/>
    <n v="361998"/>
    <x v="0"/>
  </r>
  <r>
    <n v="2016"/>
    <s v="SUB"/>
    <s v="Coal"/>
    <n v="60232"/>
    <n v="16.731999999999999"/>
    <n v="1007801.8239999999"/>
    <n v="0.3"/>
    <n v="6.1"/>
    <n v="367415.19999999995"/>
    <x v="0"/>
  </r>
  <r>
    <n v="2016"/>
    <s v="SUB"/>
    <s v="Coal"/>
    <n v="72788"/>
    <n v="16.652999999999999"/>
    <n v="1212138.564"/>
    <n v="0.36"/>
    <n v="5.8"/>
    <n v="422170.39999999997"/>
    <x v="0"/>
  </r>
  <r>
    <n v="2016"/>
    <s v="SUB"/>
    <s v="Coal"/>
    <n v="75044"/>
    <n v="16.710999999999999"/>
    <n v="1254060.284"/>
    <n v="0.35"/>
    <n v="5.0999999999999996"/>
    <n v="382724.39999999997"/>
    <x v="0"/>
  </r>
  <r>
    <n v="2016"/>
    <s v="SUB"/>
    <s v="Coal"/>
    <n v="14510"/>
    <n v="16.728000000000002"/>
    <n v="242723.28000000003"/>
    <n v="0.35"/>
    <n v="5.5"/>
    <n v="79805"/>
    <x v="0"/>
  </r>
  <r>
    <n v="2016"/>
    <s v="SUB"/>
    <s v="Coal"/>
    <n v="30196"/>
    <n v="16.577000000000002"/>
    <n v="500559.09200000006"/>
    <n v="0.33"/>
    <n v="5.0999999999999996"/>
    <n v="153999.59999999998"/>
    <x v="0"/>
  </r>
  <r>
    <n v="2016"/>
    <s v="LIG"/>
    <s v="Coal"/>
    <n v="879135"/>
    <n v="13.86"/>
    <n v="12184811.1"/>
    <n v="0.9"/>
    <n v="15.7"/>
    <n v="13802419.5"/>
    <x v="1"/>
  </r>
  <r>
    <n v="2016"/>
    <s v="SUB"/>
    <s v="Coal"/>
    <n v="32725"/>
    <n v="16.835999999999999"/>
    <n v="550958.1"/>
    <n v="0.3"/>
    <n v="5.8"/>
    <n v="189805"/>
    <x v="0"/>
  </r>
  <r>
    <n v="2016"/>
    <s v="SUB"/>
    <s v="Coal"/>
    <n v="49337"/>
    <n v="17.922000000000001"/>
    <n v="884217.71400000004"/>
    <n v="0.24"/>
    <n v="5.4"/>
    <n v="266419.80000000005"/>
    <x v="0"/>
  </r>
  <r>
    <n v="2016"/>
    <s v="SUB"/>
    <s v="Coal"/>
    <n v="98543"/>
    <n v="17.404"/>
    <n v="1715042.372"/>
    <n v="0.2"/>
    <n v="4.4000000000000004"/>
    <n v="433589.2"/>
    <x v="0"/>
  </r>
  <r>
    <n v="2016"/>
    <s v="SUB"/>
    <s v="Coal"/>
    <n v="231714"/>
    <n v="16.893999999999998"/>
    <n v="3914576.3159999996"/>
    <n v="0.3"/>
    <n v="5.8"/>
    <n v="1343941.2"/>
    <x v="0"/>
  </r>
  <r>
    <n v="2016"/>
    <s v="LIG"/>
    <s v="Coal"/>
    <n v="214234"/>
    <n v="10.3"/>
    <n v="2206610.2000000002"/>
    <n v="2.54"/>
    <n v="29.7"/>
    <n v="6362749.7999999998"/>
    <x v="1"/>
  </r>
  <r>
    <n v="2016"/>
    <s v="SUB"/>
    <s v="Coal"/>
    <n v="65464"/>
    <n v="17.468"/>
    <n v="1143525.152"/>
    <n v="0.2"/>
    <n v="4.5999999999999996"/>
    <n v="301134.39999999997"/>
    <x v="0"/>
  </r>
  <r>
    <n v="2016"/>
    <s v="SUB"/>
    <s v="Coal"/>
    <n v="218582"/>
    <n v="17.908000000000001"/>
    <n v="3914366.4560000002"/>
    <n v="0.27"/>
    <n v="4.8"/>
    <n v="1049193.5999999999"/>
    <x v="0"/>
  </r>
  <r>
    <n v="2016"/>
    <s v="SUB"/>
    <s v="Coal"/>
    <n v="230013"/>
    <n v="17.533999999999999"/>
    <n v="4033047.9419999998"/>
    <n v="0.25"/>
    <n v="5.0999999999999996"/>
    <n v="1173066.2999999998"/>
    <x v="0"/>
  </r>
  <r>
    <n v="2016"/>
    <s v="SUB"/>
    <s v="Coal"/>
    <n v="31610"/>
    <n v="17.608000000000001"/>
    <n v="556588.88"/>
    <n v="0.21"/>
    <n v="4.5"/>
    <n v="142245"/>
    <x v="0"/>
  </r>
  <r>
    <n v="2016"/>
    <s v="SUB"/>
    <s v="Coal"/>
    <n v="15747"/>
    <n v="17.724"/>
    <n v="279099.82799999998"/>
    <n v="0.19"/>
    <n v="4.3"/>
    <n v="67712.099999999991"/>
    <x v="0"/>
  </r>
  <r>
    <n v="2016"/>
    <s v="SUB"/>
    <s v="Coal"/>
    <n v="106475"/>
    <n v="17.052"/>
    <n v="1815611.7"/>
    <n v="0.25"/>
    <n v="5.0999999999999996"/>
    <n v="543022.5"/>
    <x v="0"/>
  </r>
  <r>
    <n v="2016"/>
    <s v="SUB"/>
    <s v="Coal"/>
    <n v="76171"/>
    <n v="17.718"/>
    <n v="1349597.7779999999"/>
    <n v="0.37"/>
    <n v="5.5"/>
    <n v="418940.5"/>
    <x v="0"/>
  </r>
  <r>
    <n v="2016"/>
    <s v="SUB"/>
    <s v="Coal"/>
    <n v="274882"/>
    <n v="17.707999999999998"/>
    <n v="4867610.4559999993"/>
    <n v="0.24"/>
    <n v="5.8"/>
    <n v="1594315.5999999999"/>
    <x v="0"/>
  </r>
  <r>
    <n v="2016"/>
    <s v="SUB"/>
    <s v="Coal"/>
    <n v="73347"/>
    <n v="17.899999999999999"/>
    <n v="1312911.2999999998"/>
    <n v="0.26"/>
    <n v="5.0999999999999996"/>
    <n v="374069.69999999995"/>
    <x v="0"/>
  </r>
  <r>
    <n v="2016"/>
    <s v="SUB"/>
    <s v="Coal"/>
    <n v="120195"/>
    <n v="16.045999999999999"/>
    <n v="1928648.97"/>
    <n v="0.43"/>
    <n v="5.2"/>
    <n v="625014"/>
    <x v="0"/>
  </r>
  <r>
    <n v="2016"/>
    <s v="BIT"/>
    <s v="Coal"/>
    <n v="110021"/>
    <n v="23.51"/>
    <n v="2586593.71"/>
    <n v="3.34"/>
    <n v="7.5"/>
    <n v="825157.5"/>
    <x v="0"/>
  </r>
  <r>
    <n v="2016"/>
    <s v="BIT"/>
    <s v="Coal"/>
    <n v="203043"/>
    <n v="22.27"/>
    <n v="4521767.6100000003"/>
    <n v="3.02"/>
    <n v="9.4"/>
    <n v="1908604.2000000002"/>
    <x v="0"/>
  </r>
  <r>
    <n v="2016"/>
    <s v="SUB"/>
    <s v="Coal"/>
    <n v="56179"/>
    <n v="16.77"/>
    <n v="942121.83"/>
    <n v="0.36"/>
    <n v="5.4"/>
    <n v="303366.60000000003"/>
    <x v="0"/>
  </r>
  <r>
    <n v="2016"/>
    <s v="SUB"/>
    <s v="Coal"/>
    <n v="14101"/>
    <n v="16.52"/>
    <n v="232948.52"/>
    <n v="0.26"/>
    <n v="4.3"/>
    <n v="60634.299999999996"/>
    <x v="0"/>
  </r>
  <r>
    <n v="2016"/>
    <s v="SUB"/>
    <s v="Coal"/>
    <n v="28249"/>
    <n v="16.850000000000001"/>
    <n v="475995.65"/>
    <n v="0.32"/>
    <n v="5.3"/>
    <n v="149719.69999999998"/>
    <x v="0"/>
  </r>
  <r>
    <n v="2016"/>
    <s v="SUB"/>
    <s v="Coal"/>
    <n v="28185"/>
    <n v="16.88"/>
    <n v="475762.8"/>
    <n v="0.34"/>
    <n v="8"/>
    <n v="225480"/>
    <x v="0"/>
  </r>
  <r>
    <n v="2016"/>
    <s v="SUB"/>
    <s v="Coal"/>
    <n v="42249"/>
    <n v="16.66"/>
    <n v="703868.34"/>
    <n v="0.28000000000000003"/>
    <n v="4.3"/>
    <n v="181670.69999999998"/>
    <x v="0"/>
  </r>
  <r>
    <n v="2016"/>
    <s v="BIT"/>
    <s v="Coal"/>
    <n v="12991"/>
    <n v="25.1"/>
    <n v="326074.10000000003"/>
    <n v="1.57"/>
    <n v="10.3"/>
    <n v="133807.30000000002"/>
    <x v="0"/>
  </r>
  <r>
    <n v="2016"/>
    <s v="BIT"/>
    <s v="Coal"/>
    <n v="56530"/>
    <n v="26.08"/>
    <n v="1474302.4"/>
    <n v="1.34"/>
    <n v="8.5"/>
    <n v="480505"/>
    <x v="0"/>
  </r>
  <r>
    <n v="2016"/>
    <s v="BIT"/>
    <s v="Coal"/>
    <n v="66660"/>
    <n v="23.78"/>
    <n v="1585174.8"/>
    <n v="1.29"/>
    <n v="11.7"/>
    <n v="779922"/>
    <x v="0"/>
  </r>
  <r>
    <n v="2016"/>
    <s v="SUB"/>
    <s v="Coal"/>
    <n v="61293"/>
    <n v="16.760000000000002"/>
    <n v="1027270.68"/>
    <n v="0.34"/>
    <n v="5.3"/>
    <n v="324852.89999999997"/>
    <x v="0"/>
  </r>
  <r>
    <n v="2016"/>
    <s v="SUB"/>
    <s v="Coal"/>
    <n v="76627"/>
    <n v="18.173999999999999"/>
    <n v="1392619.098"/>
    <n v="0.24"/>
    <n v="4.5999999999999996"/>
    <n v="352484.19999999995"/>
    <x v="0"/>
  </r>
  <r>
    <n v="2016"/>
    <s v="SUB"/>
    <s v="Coal"/>
    <n v="31845"/>
    <n v="17.158000000000001"/>
    <n v="546396.51"/>
    <n v="0.28000000000000003"/>
    <n v="4.5"/>
    <n v="143302.5"/>
    <x v="0"/>
  </r>
  <r>
    <n v="2016"/>
    <s v="SUB"/>
    <s v="Coal"/>
    <n v="79908"/>
    <n v="17.614000000000001"/>
    <n v="1407499.5120000001"/>
    <n v="0.25"/>
    <n v="4.3"/>
    <n v="343604.39999999997"/>
    <x v="0"/>
  </r>
  <r>
    <n v="2016"/>
    <s v="SUB"/>
    <s v="Coal"/>
    <n v="207339"/>
    <n v="17.058"/>
    <n v="3536788.662"/>
    <n v="0.3"/>
    <n v="4.7"/>
    <n v="974493.3"/>
    <x v="0"/>
  </r>
  <r>
    <n v="2016"/>
    <s v="SUB"/>
    <s v="Coal"/>
    <n v="381190"/>
    <n v="16.664000000000001"/>
    <n v="6352150.1600000001"/>
    <n v="0.38"/>
    <n v="4.9000000000000004"/>
    <n v="1867831.0000000002"/>
    <x v="0"/>
  </r>
  <r>
    <n v="2016"/>
    <s v="SUB"/>
    <s v="Coal"/>
    <n v="31707"/>
    <n v="17.872"/>
    <n v="566667.50399999996"/>
    <n v="0.32"/>
    <n v="4.5"/>
    <n v="142681.5"/>
    <x v="0"/>
  </r>
  <r>
    <n v="2016"/>
    <s v="BIT"/>
    <s v="Coal"/>
    <n v="23471"/>
    <n v="26.186"/>
    <n v="614611.60600000003"/>
    <n v="3.01"/>
    <n v="7.59"/>
    <n v="178144.88999999998"/>
    <x v="0"/>
  </r>
  <r>
    <n v="2016"/>
    <s v="BIT"/>
    <s v="Coal"/>
    <n v="21516"/>
    <n v="25.835999999999999"/>
    <n v="555887.37599999993"/>
    <n v="2.74"/>
    <n v="7.91"/>
    <n v="170191.56"/>
    <x v="0"/>
  </r>
  <r>
    <n v="2016"/>
    <s v="BIT"/>
    <s v="Coal"/>
    <n v="112251"/>
    <n v="25.058"/>
    <n v="2812785.5580000002"/>
    <n v="4.3499999999999996"/>
    <n v="9.25"/>
    <n v="1038321.75"/>
    <x v="0"/>
  </r>
  <r>
    <n v="2016"/>
    <s v="BIT"/>
    <s v="Coal"/>
    <n v="40357"/>
    <n v="26.167999999999999"/>
    <n v="1056061.976"/>
    <n v="3.67"/>
    <n v="8.06"/>
    <n v="325277.42000000004"/>
    <x v="0"/>
  </r>
  <r>
    <n v="2016"/>
    <s v="LIG"/>
    <s v="Coal"/>
    <n v="8553"/>
    <n v="15"/>
    <n v="128295"/>
    <n v="0.16"/>
    <n v="8.8000000000000007"/>
    <n v="75266.400000000009"/>
    <x v="1"/>
  </r>
  <r>
    <n v="2016"/>
    <s v="WC"/>
    <s v="Coal"/>
    <n v="3158"/>
    <n v="15"/>
    <n v="47370"/>
    <n v="0.16"/>
    <n v="8.8000000000000007"/>
    <n v="27790.400000000001"/>
    <x v="0"/>
  </r>
  <r>
    <n v="2016"/>
    <s v="LIG"/>
    <s v="Coal"/>
    <n v="399105"/>
    <n v="13.14"/>
    <n v="5244239.7"/>
    <n v="1.06"/>
    <n v="11.5"/>
    <n v="4589707.5"/>
    <x v="1"/>
  </r>
  <r>
    <n v="2016"/>
    <s v="BIT"/>
    <s v="Coal"/>
    <n v="35378"/>
    <n v="22.327999999999999"/>
    <n v="789919.98399999994"/>
    <n v="0.53"/>
    <n v="12.9"/>
    <n v="456376.2"/>
    <x v="0"/>
  </r>
  <r>
    <n v="2016"/>
    <s v="BIT"/>
    <s v="Coal"/>
    <n v="99191"/>
    <n v="23.42"/>
    <n v="2323053.2200000002"/>
    <n v="1.06"/>
    <n v="13.2"/>
    <n v="1309321.2"/>
    <x v="0"/>
  </r>
  <r>
    <n v="2016"/>
    <s v="BIT"/>
    <s v="Coal"/>
    <n v="59849"/>
    <n v="22.542000000000002"/>
    <n v="1349116.1580000001"/>
    <n v="0.42"/>
    <n v="8.1"/>
    <n v="484776.89999999997"/>
    <x v="0"/>
  </r>
  <r>
    <n v="2016"/>
    <s v="BIT"/>
    <s v="Coal"/>
    <n v="159775"/>
    <n v="20.673999999999999"/>
    <n v="3303188.35"/>
    <n v="0.39"/>
    <n v="13.5"/>
    <n v="2156962.5"/>
    <x v="0"/>
  </r>
  <r>
    <n v="2016"/>
    <s v="BIT"/>
    <s v="Coal"/>
    <n v="48398"/>
    <n v="22.462"/>
    <n v="1087115.8759999999"/>
    <n v="0.52"/>
    <n v="13.1"/>
    <n v="634013.79999999993"/>
    <x v="0"/>
  </r>
  <r>
    <n v="2016"/>
    <s v="SUB"/>
    <s v="Coal"/>
    <n v="79676"/>
    <n v="20.167999999999999"/>
    <n v="1606905.568"/>
    <n v="1.03"/>
    <n v="9"/>
    <n v="717084"/>
    <x v="0"/>
  </r>
  <r>
    <n v="2016"/>
    <s v="BIT"/>
    <s v="Coal"/>
    <n v="22311"/>
    <n v="23.04"/>
    <n v="514045.44"/>
    <n v="2.92"/>
    <n v="8.1999999999999993"/>
    <n v="182950.19999999998"/>
    <x v="0"/>
  </r>
  <r>
    <n v="2016"/>
    <s v="BIT"/>
    <s v="Coal"/>
    <n v="36272"/>
    <n v="22.28"/>
    <n v="808140.16"/>
    <n v="3.15"/>
    <n v="8.8000000000000007"/>
    <n v="319193.60000000003"/>
    <x v="0"/>
  </r>
  <r>
    <n v="2016"/>
    <s v="BIT"/>
    <s v="Coal"/>
    <n v="17089"/>
    <n v="22.41"/>
    <n v="382964.49"/>
    <n v="3.27"/>
    <n v="7.8"/>
    <n v="133294.19999999998"/>
    <x v="0"/>
  </r>
  <r>
    <n v="2016"/>
    <s v="SUB"/>
    <s v="Coal"/>
    <n v="81207"/>
    <n v="17.920000000000002"/>
    <n v="1455229.4400000002"/>
    <n v="0.27"/>
    <n v="5.2"/>
    <n v="422276.4"/>
    <x v="0"/>
  </r>
  <r>
    <n v="2016"/>
    <s v="SUB"/>
    <s v="Coal"/>
    <n v="163711"/>
    <n v="16.96"/>
    <n v="2776538.56"/>
    <n v="0.3"/>
    <n v="5.6"/>
    <n v="916781.6"/>
    <x v="0"/>
  </r>
  <r>
    <n v="2016"/>
    <s v="SUB"/>
    <s v="Coal"/>
    <n v="65484"/>
    <n v="17.47"/>
    <n v="1144005.48"/>
    <n v="0.21"/>
    <n v="4.4000000000000004"/>
    <n v="288129.60000000003"/>
    <x v="0"/>
  </r>
  <r>
    <n v="2016"/>
    <s v="SUB"/>
    <s v="Coal"/>
    <n v="65346"/>
    <n v="16.79"/>
    <n v="1097159.3399999999"/>
    <n v="0.3"/>
    <n v="5.8"/>
    <n v="379006.8"/>
    <x v="0"/>
  </r>
  <r>
    <n v="2016"/>
    <s v="SUB"/>
    <s v="Coal"/>
    <n v="32745"/>
    <n v="18.22"/>
    <n v="596613.89999999991"/>
    <n v="0.21"/>
    <n v="4.5"/>
    <n v="147352.5"/>
    <x v="0"/>
  </r>
  <r>
    <n v="2016"/>
    <s v="LIG"/>
    <s v="Coal"/>
    <n v="600728"/>
    <n v="12.36"/>
    <n v="7424998.0800000001"/>
    <n v="1.2"/>
    <n v="20.2"/>
    <n v="12134705.6"/>
    <x v="1"/>
  </r>
  <r>
    <n v="2016"/>
    <s v="SUB"/>
    <s v="Coal"/>
    <n v="49392"/>
    <n v="17.760000000000002"/>
    <n v="877201.92000000004"/>
    <n v="0.24"/>
    <n v="5.6"/>
    <n v="276595.19999999995"/>
    <x v="0"/>
  </r>
  <r>
    <n v="2016"/>
    <s v="SUB"/>
    <s v="Coal"/>
    <n v="32878"/>
    <n v="18"/>
    <n v="591804"/>
    <n v="0.34"/>
    <n v="5"/>
    <n v="164390"/>
    <x v="0"/>
  </r>
  <r>
    <n v="2016"/>
    <s v="SUB"/>
    <s v="Coal"/>
    <n v="16473"/>
    <n v="17.670000000000002"/>
    <n v="291077.91000000003"/>
    <n v="0.23"/>
    <n v="6"/>
    <n v="98838"/>
    <x v="0"/>
  </r>
  <r>
    <n v="2016"/>
    <s v="SUB"/>
    <s v="Coal"/>
    <n v="49192"/>
    <n v="18.03"/>
    <n v="886931.76"/>
    <n v="0.3"/>
    <n v="5"/>
    <n v="245960"/>
    <x v="0"/>
  </r>
  <r>
    <n v="2016"/>
    <s v="SUB"/>
    <s v="Coal"/>
    <n v="65791"/>
    <n v="17.46"/>
    <n v="1148710.8600000001"/>
    <n v="0.2"/>
    <n v="4.5"/>
    <n v="296059.5"/>
    <x v="0"/>
  </r>
  <r>
    <n v="2016"/>
    <s v="SUB"/>
    <s v="Coal"/>
    <n v="16376"/>
    <n v="17.78"/>
    <n v="291165.28000000003"/>
    <n v="0.3"/>
    <n v="5.2"/>
    <n v="85155.199999999997"/>
    <x v="0"/>
  </r>
  <r>
    <n v="2016"/>
    <s v="SUB"/>
    <s v="Coal"/>
    <n v="32641"/>
    <n v="17.62"/>
    <n v="575134.42000000004"/>
    <n v="0.24"/>
    <n v="6.3"/>
    <n v="205638.3"/>
    <x v="0"/>
  </r>
  <r>
    <n v="2016"/>
    <s v="BIT"/>
    <s v="Coal"/>
    <n v="87974"/>
    <n v="22.82"/>
    <n v="2007566.68"/>
    <n v="3.85"/>
    <n v="9.8000000000000007"/>
    <n v="862145.20000000007"/>
    <x v="0"/>
  </r>
  <r>
    <n v="2016"/>
    <s v="BIT"/>
    <s v="Coal"/>
    <n v="47705"/>
    <n v="23.31"/>
    <n v="1112003.55"/>
    <n v="3.44"/>
    <n v="7.8"/>
    <n v="372099"/>
    <x v="0"/>
  </r>
  <r>
    <n v="2016"/>
    <s v="SUB"/>
    <s v="Coal"/>
    <n v="109683"/>
    <n v="17.736000000000001"/>
    <n v="1945337.6880000001"/>
    <n v="0.24"/>
    <n v="5.7"/>
    <n v="625193.1"/>
    <x v="0"/>
  </r>
  <r>
    <n v="2016"/>
    <s v="SUB"/>
    <s v="Coal"/>
    <n v="110582"/>
    <n v="17.974"/>
    <n v="1987600.868"/>
    <n v="0.28000000000000003"/>
    <n v="5"/>
    <n v="552910"/>
    <x v="0"/>
  </r>
  <r>
    <n v="2016"/>
    <s v="SUB"/>
    <s v="Coal"/>
    <n v="66008"/>
    <n v="16.852"/>
    <n v="1112366.8160000001"/>
    <n v="0.3"/>
    <n v="5.2"/>
    <n v="343241.60000000003"/>
    <x v="0"/>
  </r>
  <r>
    <n v="2016"/>
    <s v="BIT"/>
    <s v="Coal"/>
    <n v="52522"/>
    <n v="23.11"/>
    <n v="1213783.42"/>
    <n v="2.91"/>
    <n v="8.1"/>
    <n v="425428.19999999995"/>
    <x v="0"/>
  </r>
  <r>
    <n v="2016"/>
    <s v="BIT"/>
    <s v="Coal"/>
    <n v="31720"/>
    <n v="22.86"/>
    <n v="725119.2"/>
    <n v="2.61"/>
    <n v="8.4"/>
    <n v="266448"/>
    <x v="0"/>
  </r>
  <r>
    <n v="2016"/>
    <s v="BIT"/>
    <s v="Coal"/>
    <n v="42320"/>
    <n v="23.65"/>
    <n v="1000867.9999999999"/>
    <n v="2.93"/>
    <n v="8.1999999999999993"/>
    <n v="347023.99999999994"/>
    <x v="0"/>
  </r>
  <r>
    <n v="2016"/>
    <s v="LIG"/>
    <s v="Coal"/>
    <n v="192689"/>
    <n v="13.584"/>
    <n v="2617487.3759999997"/>
    <n v="0.88"/>
    <n v="15.4"/>
    <n v="2967410.6"/>
    <x v="1"/>
  </r>
  <r>
    <n v="2016"/>
    <s v="BIT"/>
    <s v="Coal"/>
    <n v="26103"/>
    <n v="25.19"/>
    <n v="657534.57000000007"/>
    <n v="0.8"/>
    <n v="10.1"/>
    <n v="263640.3"/>
    <x v="0"/>
  </r>
  <r>
    <n v="2016"/>
    <s v="BIT"/>
    <s v="Coal"/>
    <n v="11289"/>
    <n v="24.678000000000001"/>
    <n v="278589.94199999998"/>
    <n v="0.85"/>
    <n v="11.7"/>
    <n v="132081.29999999999"/>
    <x v="0"/>
  </r>
  <r>
    <n v="2016"/>
    <s v="BIT"/>
    <s v="Coal"/>
    <n v="10130"/>
    <n v="23.603999999999999"/>
    <n v="239108.52"/>
    <n v="0.73"/>
    <n v="20.399999999999999"/>
    <n v="206652"/>
    <x v="0"/>
  </r>
  <r>
    <n v="2016"/>
    <s v="BIT"/>
    <s v="Coal"/>
    <n v="12445"/>
    <n v="26.132000000000001"/>
    <n v="325212.74"/>
    <n v="0.64"/>
    <n v="8.1999999999999993"/>
    <n v="102048.99999999999"/>
    <x v="0"/>
  </r>
  <r>
    <n v="2016"/>
    <s v="BIT"/>
    <s v="Coal"/>
    <n v="24074"/>
    <n v="24.18"/>
    <n v="582109.31999999995"/>
    <n v="0.72"/>
    <n v="13"/>
    <n v="312962"/>
    <x v="0"/>
  </r>
  <r>
    <n v="2016"/>
    <s v="BIT"/>
    <s v="Coal"/>
    <n v="11314"/>
    <n v="26.771999999999998"/>
    <n v="302898.408"/>
    <n v="1.18"/>
    <n v="7.9"/>
    <n v="89380.6"/>
    <x v="0"/>
  </r>
  <r>
    <n v="2016"/>
    <s v="BIT"/>
    <s v="Coal"/>
    <n v="46983"/>
    <n v="24.795000000000002"/>
    <n v="1164943.4850000001"/>
    <n v="0.83"/>
    <n v="11.5"/>
    <n v="540304.5"/>
    <x v="0"/>
  </r>
  <r>
    <n v="2016"/>
    <s v="BIT"/>
    <s v="Coal"/>
    <n v="11328"/>
    <n v="26.021999999999998"/>
    <n v="294777.21599999996"/>
    <n v="1.04"/>
    <n v="8.1999999999999993"/>
    <n v="92889.599999999991"/>
    <x v="0"/>
  </r>
  <r>
    <n v="2016"/>
    <s v="SUB"/>
    <s v="Coal"/>
    <n v="70813"/>
    <n v="17.82"/>
    <n v="1261887.6599999999"/>
    <n v="0.3"/>
    <n v="5.2"/>
    <n v="368227.60000000003"/>
    <x v="0"/>
  </r>
  <r>
    <n v="2016"/>
    <s v="SUB"/>
    <s v="Coal"/>
    <n v="53286"/>
    <n v="17.54"/>
    <n v="934636.44"/>
    <n v="0.2"/>
    <n v="4.3"/>
    <n v="229129.8"/>
    <x v="0"/>
  </r>
  <r>
    <n v="2016"/>
    <s v="SUB"/>
    <s v="Coal"/>
    <n v="35340"/>
    <n v="17.13"/>
    <n v="605374.19999999995"/>
    <n v="0.24"/>
    <n v="4.7"/>
    <n v="166098"/>
    <x v="0"/>
  </r>
  <r>
    <n v="2016"/>
    <s v="SUB"/>
    <s v="Coal"/>
    <n v="17724"/>
    <n v="17.559999999999999"/>
    <n v="311233.44"/>
    <n v="0.21"/>
    <n v="4.5"/>
    <n v="79758"/>
    <x v="0"/>
  </r>
  <r>
    <n v="2016"/>
    <s v="SUB"/>
    <s v="Coal"/>
    <n v="35485"/>
    <n v="17.68"/>
    <n v="627374.80000000005"/>
    <n v="0.26"/>
    <n v="6"/>
    <n v="212910"/>
    <x v="0"/>
  </r>
  <r>
    <n v="2016"/>
    <s v="BIT"/>
    <s v="Coal"/>
    <n v="16140"/>
    <n v="25.053999999999998"/>
    <n v="404371.56"/>
    <n v="0.85"/>
    <n v="9"/>
    <n v="145260"/>
    <x v="0"/>
  </r>
  <r>
    <n v="2016"/>
    <s v="BIT"/>
    <s v="Coal"/>
    <n v="88911"/>
    <n v="18.5"/>
    <n v="1644853.5"/>
    <n v="0.65"/>
    <n v="15.5"/>
    <n v="1378120.5"/>
    <x v="0"/>
  </r>
  <r>
    <n v="2016"/>
    <s v="LIG"/>
    <s v="Coal"/>
    <n v="382096"/>
    <n v="12.997999999999999"/>
    <n v="4966483.8080000002"/>
    <n v="0.76"/>
    <n v="15.17"/>
    <n v="5796396.3200000003"/>
    <x v="1"/>
  </r>
  <r>
    <n v="2016"/>
    <s v="SUB"/>
    <s v="Coal"/>
    <n v="13701"/>
    <n v="17.582000000000001"/>
    <n v="240890.98200000002"/>
    <n v="0.21"/>
    <n v="4.3"/>
    <n v="58914.299999999996"/>
    <x v="0"/>
  </r>
  <r>
    <n v="2016"/>
    <s v="SUB"/>
    <s v="Coal"/>
    <n v="41733"/>
    <n v="16.792000000000002"/>
    <n v="700780.53600000008"/>
    <n v="0.3"/>
    <n v="5.9"/>
    <n v="246224.7"/>
    <x v="0"/>
  </r>
  <r>
    <n v="2016"/>
    <s v="SUB"/>
    <s v="Coal"/>
    <n v="41719"/>
    <n v="18.045999999999999"/>
    <n v="752861.07400000002"/>
    <n v="0.25"/>
    <n v="5.0999999999999996"/>
    <n v="212766.9"/>
    <x v="0"/>
  </r>
  <r>
    <n v="2016"/>
    <s v="SUB"/>
    <s v="Coal"/>
    <n v="27786"/>
    <n v="18.036000000000001"/>
    <n v="501148.29600000003"/>
    <n v="0.3"/>
    <n v="4.9000000000000004"/>
    <n v="136151.40000000002"/>
    <x v="0"/>
  </r>
  <r>
    <n v="2016"/>
    <s v="SUB"/>
    <s v="Coal"/>
    <n v="124058"/>
    <n v="16.914000000000001"/>
    <n v="2098317.0120000001"/>
    <n v="0.3"/>
    <n v="5.7"/>
    <n v="707130.6"/>
    <x v="0"/>
  </r>
  <r>
    <n v="2016"/>
    <s v="SUB"/>
    <s v="Coal"/>
    <n v="55576"/>
    <n v="17.957999999999998"/>
    <n v="998033.80799999996"/>
    <n v="0.24"/>
    <n v="5.2"/>
    <n v="288995.20000000001"/>
    <x v="0"/>
  </r>
  <r>
    <n v="2016"/>
    <s v="BIT"/>
    <s v="Coal"/>
    <n v="117"/>
    <n v="26.096"/>
    <n v="3053.232"/>
    <n v="2.59"/>
    <n v="7.7"/>
    <n v="900.9"/>
    <x v="0"/>
  </r>
  <r>
    <n v="2016"/>
    <s v="BIT"/>
    <s v="Coal"/>
    <n v="59314"/>
    <n v="24.108000000000001"/>
    <n v="1429941.912"/>
    <n v="0.78"/>
    <n v="13"/>
    <n v="771082"/>
    <x v="0"/>
  </r>
  <r>
    <n v="2016"/>
    <s v="BIT"/>
    <s v="Coal"/>
    <n v="54701"/>
    <n v="24.154"/>
    <n v="1321247.9539999999"/>
    <n v="0.71"/>
    <n v="12.7"/>
    <n v="694702.7"/>
    <x v="0"/>
  </r>
  <r>
    <n v="2016"/>
    <s v="BIT"/>
    <s v="Coal"/>
    <n v="22810"/>
    <n v="24.58"/>
    <n v="560669.79999999993"/>
    <n v="0.83"/>
    <n v="11.8"/>
    <n v="269158"/>
    <x v="0"/>
  </r>
  <r>
    <n v="2016"/>
    <s v="BIT"/>
    <s v="Coal"/>
    <n v="22734"/>
    <n v="24.704000000000001"/>
    <n v="561620.73600000003"/>
    <n v="0.53"/>
    <n v="10"/>
    <n v="227340"/>
    <x v="0"/>
  </r>
  <r>
    <n v="2016"/>
    <s v="BIT"/>
    <s v="Coal"/>
    <n v="11634"/>
    <n v="26.068000000000001"/>
    <n v="303275.11200000002"/>
    <n v="2.63"/>
    <n v="8.1"/>
    <n v="94235.4"/>
    <x v="0"/>
  </r>
  <r>
    <n v="2016"/>
    <s v="BIT"/>
    <s v="Coal"/>
    <n v="44951"/>
    <n v="24.122"/>
    <n v="1084308.0219999999"/>
    <n v="0.78"/>
    <n v="12.6"/>
    <n v="566382.6"/>
    <x v="0"/>
  </r>
  <r>
    <n v="2016"/>
    <s v="BIT"/>
    <s v="Coal"/>
    <n v="48270"/>
    <n v="24.047999999999998"/>
    <n v="1160796.96"/>
    <n v="0.7"/>
    <n v="12.4"/>
    <n v="598548"/>
    <x v="0"/>
  </r>
  <r>
    <n v="2016"/>
    <s v="BIT"/>
    <s v="Coal"/>
    <n v="12350"/>
    <n v="25.204000000000001"/>
    <n v="311269.40000000002"/>
    <n v="2.96"/>
    <n v="8.9"/>
    <n v="109915"/>
    <x v="0"/>
  </r>
  <r>
    <n v="2016"/>
    <s v="BIT"/>
    <s v="Coal"/>
    <n v="47907"/>
    <n v="26.044"/>
    <n v="1247689.9080000001"/>
    <n v="2.76"/>
    <n v="7.6"/>
    <n v="364093.2"/>
    <x v="0"/>
  </r>
  <r>
    <n v="2016"/>
    <s v="SUB"/>
    <s v="Coal"/>
    <n v="190958"/>
    <n v="19.216000000000001"/>
    <n v="3669448.9280000003"/>
    <n v="0.44"/>
    <n v="9.6"/>
    <n v="1833196.8"/>
    <x v="0"/>
  </r>
  <r>
    <n v="2016"/>
    <s v="SUB"/>
    <s v="Coal"/>
    <n v="333823"/>
    <n v="18.106000000000002"/>
    <n v="6044199.2380000008"/>
    <n v="0.56999999999999995"/>
    <n v="11.9"/>
    <n v="3972493.7"/>
    <x v="0"/>
  </r>
  <r>
    <n v="2016"/>
    <s v="SUB"/>
    <s v="Coal"/>
    <n v="148410"/>
    <n v="18.106000000000002"/>
    <n v="2687111.4600000004"/>
    <n v="0.56999999999999995"/>
    <n v="11.9"/>
    <n v="1766079"/>
    <x v="0"/>
  </r>
  <r>
    <n v="2016"/>
    <s v="BIT"/>
    <s v="Coal"/>
    <n v="25190"/>
    <n v="23.884"/>
    <n v="601637.96"/>
    <n v="0.62"/>
    <n v="12"/>
    <n v="302280"/>
    <x v="0"/>
  </r>
  <r>
    <n v="2016"/>
    <s v="BIT"/>
    <s v="Coal"/>
    <n v="124268"/>
    <n v="21.411000000000001"/>
    <n v="2660702.148"/>
    <n v="0.43"/>
    <n v="12.3"/>
    <n v="1528496.4000000001"/>
    <x v="0"/>
  </r>
  <r>
    <n v="2016"/>
    <s v="BIT"/>
    <s v="Coal"/>
    <n v="31208"/>
    <n v="24.248000000000001"/>
    <n v="756731.58400000003"/>
    <n v="0.93"/>
    <n v="11.3"/>
    <n v="352650.4"/>
    <x v="0"/>
  </r>
  <r>
    <n v="2016"/>
    <s v="BIT"/>
    <s v="Coal"/>
    <n v="28122"/>
    <n v="23.962"/>
    <n v="673859.36399999994"/>
    <n v="0.63"/>
    <n v="11.8"/>
    <n v="331839.60000000003"/>
    <x v="0"/>
  </r>
  <r>
    <n v="2016"/>
    <s v="BIT"/>
    <s v="Coal"/>
    <n v="720"/>
    <n v="23.128"/>
    <n v="16652.16"/>
    <n v="0.51"/>
    <n v="11.4"/>
    <n v="8208"/>
    <x v="0"/>
  </r>
  <r>
    <n v="2016"/>
    <s v="BIT"/>
    <s v="Coal"/>
    <n v="26306"/>
    <n v="24.617999999999999"/>
    <n v="647601.10800000001"/>
    <n v="3.29"/>
    <n v="10.25"/>
    <n v="269636.5"/>
    <x v="0"/>
  </r>
  <r>
    <n v="2016"/>
    <s v="BIT"/>
    <s v="Coal"/>
    <n v="26306"/>
    <n v="24.617999999999999"/>
    <n v="647601.10800000001"/>
    <n v="3.29"/>
    <n v="10.25"/>
    <n v="269636.5"/>
    <x v="0"/>
  </r>
  <r>
    <n v="2016"/>
    <s v="BIT"/>
    <s v="Coal"/>
    <n v="13394"/>
    <n v="25.725999999999999"/>
    <n v="344574.04399999999"/>
    <n v="2.23"/>
    <n v="7.58"/>
    <n v="101526.52"/>
    <x v="0"/>
  </r>
  <r>
    <n v="2016"/>
    <s v="BIT"/>
    <s v="Coal"/>
    <n v="259172"/>
    <n v="25.198"/>
    <n v="6530616.0559999999"/>
    <n v="3.77"/>
    <n v="9.0500000000000007"/>
    <n v="2345506.6"/>
    <x v="0"/>
  </r>
  <r>
    <n v="2016"/>
    <s v="BIT"/>
    <s v="Coal"/>
    <n v="30271"/>
    <n v="26.186"/>
    <n v="792676.40599999996"/>
    <n v="2.97"/>
    <n v="7.44"/>
    <n v="225216.24000000002"/>
    <x v="0"/>
  </r>
  <r>
    <n v="2016"/>
    <s v="BIT"/>
    <s v="Coal"/>
    <n v="35660"/>
    <n v="25.39"/>
    <n v="905407.4"/>
    <n v="3.23"/>
    <n v="9.06"/>
    <n v="323079.60000000003"/>
    <x v="0"/>
  </r>
  <r>
    <n v="2016"/>
    <s v="BIT"/>
    <s v="Coal"/>
    <n v="34467"/>
    <n v="25.376000000000001"/>
    <n v="874634.59200000006"/>
    <n v="3.21"/>
    <n v="8.9600000000000009"/>
    <n v="308824.32000000001"/>
    <x v="0"/>
  </r>
  <r>
    <n v="2016"/>
    <s v="SUB"/>
    <s v="Coal"/>
    <n v="14046"/>
    <n v="18.184000000000001"/>
    <n v="255412.46400000001"/>
    <n v="0.35"/>
    <n v="4.9000000000000004"/>
    <n v="68825.400000000009"/>
    <x v="0"/>
  </r>
  <r>
    <n v="2016"/>
    <s v="SUB"/>
    <s v="Coal"/>
    <n v="41845"/>
    <n v="17.437000000000001"/>
    <n v="729651.26500000001"/>
    <n v="0.2"/>
    <n v="4.5"/>
    <n v="188302.5"/>
    <x v="0"/>
  </r>
  <r>
    <n v="2016"/>
    <s v="SUB"/>
    <s v="Coal"/>
    <n v="14030"/>
    <n v="17.981999999999999"/>
    <n v="252287.46"/>
    <n v="0.28999999999999998"/>
    <n v="4.5"/>
    <n v="63135"/>
    <x v="0"/>
  </r>
  <r>
    <n v="2016"/>
    <s v="LIG"/>
    <s v="Coal"/>
    <n v="165397"/>
    <n v="13.55"/>
    <n v="2241129.35"/>
    <n v="0.83"/>
    <n v="9.1"/>
    <n v="1505112.7"/>
    <x v="1"/>
  </r>
  <r>
    <n v="2016"/>
    <s v="SUB"/>
    <s v="Coal"/>
    <n v="120157"/>
    <n v="17.77"/>
    <n v="2135189.89"/>
    <n v="0.19"/>
    <n v="4.3"/>
    <n v="516675.1"/>
    <x v="0"/>
  </r>
  <r>
    <n v="2016"/>
    <s v="SUB"/>
    <s v="Coal"/>
    <n v="218188"/>
    <n v="18.55"/>
    <n v="4047387.4000000004"/>
    <n v="1"/>
    <n v="16.100000000000001"/>
    <n v="3512826.8000000003"/>
    <x v="0"/>
  </r>
  <r>
    <n v="2016"/>
    <s v="SUB"/>
    <s v="Coal"/>
    <n v="120626"/>
    <n v="17.670000000000002"/>
    <n v="2131461.4200000004"/>
    <n v="0.2"/>
    <n v="4.3"/>
    <n v="518691.8"/>
    <x v="0"/>
  </r>
  <r>
    <n v="2016"/>
    <s v="BIT"/>
    <s v="Coal"/>
    <n v="62687"/>
    <n v="26.16"/>
    <n v="1639891.92"/>
    <n v="2.93"/>
    <n v="7.6"/>
    <n v="476421.19999999995"/>
    <x v="0"/>
  </r>
  <r>
    <n v="2016"/>
    <s v="BIT"/>
    <s v="Coal"/>
    <n v="4801"/>
    <n v="25.16"/>
    <n v="120793.16"/>
    <n v="2.73"/>
    <n v="9.1"/>
    <n v="43689.1"/>
    <x v="0"/>
  </r>
  <r>
    <n v="2016"/>
    <s v="BIT"/>
    <s v="Coal"/>
    <n v="14964"/>
    <n v="19.13"/>
    <n v="286261.32"/>
    <n v="0.94"/>
    <n v="13.2"/>
    <n v="197524.8"/>
    <x v="0"/>
  </r>
  <r>
    <n v="2016"/>
    <s v="BIT"/>
    <s v="Coal"/>
    <n v="24392"/>
    <n v="23.562000000000001"/>
    <n v="574724.304"/>
    <n v="2.75"/>
    <n v="8.3000000000000007"/>
    <n v="202453.6"/>
    <x v="0"/>
  </r>
  <r>
    <n v="2016"/>
    <s v="BIT"/>
    <s v="Coal"/>
    <n v="75032"/>
    <n v="22.498000000000001"/>
    <n v="1688069.936"/>
    <n v="3"/>
    <n v="8.6"/>
    <n v="645275.19999999995"/>
    <x v="0"/>
  </r>
  <r>
    <n v="2016"/>
    <s v="BIT"/>
    <s v="Coal"/>
    <n v="18068"/>
    <n v="22.544"/>
    <n v="407324.99200000003"/>
    <n v="3.16"/>
    <n v="8"/>
    <n v="144544"/>
    <x v="0"/>
  </r>
  <r>
    <n v="2016"/>
    <s v="BIT"/>
    <s v="Coal"/>
    <n v="19812"/>
    <n v="22.422000000000001"/>
    <n v="444224.66399999999"/>
    <n v="3.06"/>
    <n v="9"/>
    <n v="178308"/>
    <x v="0"/>
  </r>
  <r>
    <n v="2016"/>
    <s v="BIT"/>
    <s v="Coal"/>
    <n v="5771"/>
    <n v="23.506"/>
    <n v="135653.12599999999"/>
    <n v="2.38"/>
    <n v="8.1"/>
    <n v="46745.1"/>
    <x v="0"/>
  </r>
  <r>
    <n v="2016"/>
    <s v="BIT"/>
    <s v="Coal"/>
    <n v="25292"/>
    <n v="23.152000000000001"/>
    <n v="585560.38400000008"/>
    <n v="3"/>
    <n v="8.3000000000000007"/>
    <n v="209923.6"/>
    <x v="0"/>
  </r>
  <r>
    <n v="2016"/>
    <s v="BIT"/>
    <s v="Coal"/>
    <n v="15911"/>
    <n v="23.713999999999999"/>
    <n v="377313.45399999997"/>
    <n v="2.44"/>
    <n v="8.6999999999999993"/>
    <n v="138425.69999999998"/>
    <x v="0"/>
  </r>
  <r>
    <n v="2016"/>
    <s v="BIT"/>
    <s v="Coal"/>
    <n v="37893"/>
    <n v="22.398"/>
    <n v="848727.41399999999"/>
    <n v="3.11"/>
    <n v="9.1999999999999993"/>
    <n v="348615.6"/>
    <x v="0"/>
  </r>
  <r>
    <n v="2016"/>
    <s v="BIT"/>
    <s v="Coal"/>
    <n v="2020"/>
    <n v="22.234000000000002"/>
    <n v="44912.68"/>
    <n v="3"/>
    <n v="8.9"/>
    <n v="17978"/>
    <x v="0"/>
  </r>
  <r>
    <n v="2016"/>
    <s v="BIT"/>
    <s v="Coal"/>
    <n v="38965"/>
    <n v="24.064"/>
    <n v="937653.76000000001"/>
    <n v="2.57"/>
    <n v="8.1999999999999993"/>
    <n v="319513"/>
    <x v="0"/>
  </r>
  <r>
    <n v="2016"/>
    <s v="SUB"/>
    <s v="Coal"/>
    <n v="198931"/>
    <n v="17.558"/>
    <n v="3492830.4980000001"/>
    <n v="0.2"/>
    <n v="4.4000000000000004"/>
    <n v="875296.4"/>
    <x v="0"/>
  </r>
  <r>
    <n v="2016"/>
    <s v="SUB"/>
    <s v="Coal"/>
    <n v="79775"/>
    <n v="17.774000000000001"/>
    <n v="1417920.85"/>
    <n v="0.23"/>
    <n v="5.5"/>
    <n v="438762.5"/>
    <x v="0"/>
  </r>
  <r>
    <n v="2016"/>
    <s v="BIT"/>
    <s v="Coal"/>
    <n v="226746"/>
    <n v="25.196000000000002"/>
    <n v="5713092.216"/>
    <n v="3.11"/>
    <n v="6.6"/>
    <n v="1496523.5999999999"/>
    <x v="0"/>
  </r>
  <r>
    <n v="2016"/>
    <s v="SUB"/>
    <s v="Coal"/>
    <n v="16079"/>
    <n v="17.286000000000001"/>
    <n v="277941.59400000004"/>
    <n v="0.17"/>
    <n v="5.2"/>
    <n v="83610.8"/>
    <x v="0"/>
  </r>
  <r>
    <n v="2016"/>
    <s v="SUB"/>
    <s v="Coal"/>
    <n v="14892"/>
    <n v="19.079999999999998"/>
    <n v="284139.36"/>
    <n v="0.42"/>
    <n v="4.0999999999999996"/>
    <n v="61057.2"/>
    <x v="0"/>
  </r>
  <r>
    <n v="2016"/>
    <s v="SUB"/>
    <s v="Coal"/>
    <n v="87910"/>
    <n v="18.907"/>
    <n v="1662114.37"/>
    <n v="0.33"/>
    <n v="3.7"/>
    <n v="325267"/>
    <x v="0"/>
  </r>
  <r>
    <n v="2016"/>
    <s v="SUB"/>
    <s v="Coal"/>
    <n v="235985"/>
    <n v="18.863"/>
    <n v="4451385.0549999997"/>
    <n v="0.3"/>
    <n v="3.8"/>
    <n v="896743"/>
    <x v="0"/>
  </r>
  <r>
    <n v="2016"/>
    <s v="SUB"/>
    <s v="Coal"/>
    <n v="59293"/>
    <n v="18.757000000000001"/>
    <n v="1112158.801"/>
    <n v="0.3"/>
    <n v="3.9"/>
    <n v="231242.69999999998"/>
    <x v="0"/>
  </r>
  <r>
    <n v="2016"/>
    <s v="SUB"/>
    <s v="Coal"/>
    <n v="229403"/>
    <n v="18.992999999999999"/>
    <n v="4357051.1789999995"/>
    <n v="0.43"/>
    <n v="4.7"/>
    <n v="1078194.1000000001"/>
    <x v="0"/>
  </r>
  <r>
    <n v="2016"/>
    <s v="BIT"/>
    <s v="Coal"/>
    <n v="5374"/>
    <n v="22.936"/>
    <n v="123258.064"/>
    <n v="2.84"/>
    <n v="16.2"/>
    <n v="87058.8"/>
    <x v="0"/>
  </r>
  <r>
    <n v="2016"/>
    <s v="WC"/>
    <s v="Coal"/>
    <n v="5188"/>
    <n v="16.398"/>
    <n v="85072.823999999993"/>
    <n v="1.39"/>
    <n v="28"/>
    <n v="145264"/>
    <x v="0"/>
  </r>
  <r>
    <n v="2016"/>
    <s v="BIT"/>
    <s v="Coal"/>
    <n v="10001"/>
    <n v="25.686"/>
    <n v="256885.68599999999"/>
    <n v="2.99"/>
    <n v="8.4"/>
    <n v="84008.400000000009"/>
    <x v="0"/>
  </r>
  <r>
    <n v="2016"/>
    <s v="BIT"/>
    <s v="Coal"/>
    <n v="58662"/>
    <n v="22.616"/>
    <n v="1326699.7919999999"/>
    <n v="3.81"/>
    <n v="20.2"/>
    <n v="1184972.3999999999"/>
    <x v="0"/>
  </r>
  <r>
    <n v="2016"/>
    <s v="BIT"/>
    <s v="Coal"/>
    <n v="106516"/>
    <n v="26.082000000000001"/>
    <n v="2778150.3119999999"/>
    <n v="2.75"/>
    <n v="8.4"/>
    <n v="894734.4"/>
    <x v="0"/>
  </r>
  <r>
    <n v="2016"/>
    <s v="BIT"/>
    <s v="Coal"/>
    <n v="89961"/>
    <n v="25.812000000000001"/>
    <n v="2322073.3319999999"/>
    <n v="2.58"/>
    <n v="7.9"/>
    <n v="710691.9"/>
    <x v="0"/>
  </r>
  <r>
    <n v="2016"/>
    <s v="BIT"/>
    <s v="Coal"/>
    <n v="8178"/>
    <n v="23.58"/>
    <n v="192837.24"/>
    <n v="2.74"/>
    <n v="16.100000000000001"/>
    <n v="131665.80000000002"/>
    <x v="0"/>
  </r>
  <r>
    <n v="2016"/>
    <s v="BIT"/>
    <s v="Coal"/>
    <n v="16286"/>
    <n v="21.762"/>
    <n v="354415.93200000003"/>
    <n v="2.37"/>
    <n v="19.399999999999999"/>
    <n v="315948.39999999997"/>
    <x v="0"/>
  </r>
  <r>
    <n v="2016"/>
    <s v="BIT"/>
    <s v="Coal"/>
    <n v="10351"/>
    <n v="22.155999999999999"/>
    <n v="229336.75599999999"/>
    <n v="2.9"/>
    <n v="23.3"/>
    <n v="241178.30000000002"/>
    <x v="0"/>
  </r>
  <r>
    <n v="2016"/>
    <s v="WC"/>
    <s v="Coal"/>
    <n v="1442"/>
    <n v="14.868"/>
    <n v="21439.655999999999"/>
    <n v="3.26"/>
    <n v="45.1"/>
    <n v="65034.200000000004"/>
    <x v="0"/>
  </r>
  <r>
    <n v="2016"/>
    <s v="BIT"/>
    <s v="Coal"/>
    <n v="9839"/>
    <n v="25.98"/>
    <n v="255617.22"/>
    <n v="3.01"/>
    <n v="8.1999999999999993"/>
    <n v="80679.799999999988"/>
    <x v="0"/>
  </r>
  <r>
    <n v="2016"/>
    <s v="BIT"/>
    <s v="Coal"/>
    <n v="18052"/>
    <n v="23.11"/>
    <n v="417181.72"/>
    <n v="3.26"/>
    <n v="19.8"/>
    <n v="357429.60000000003"/>
    <x v="0"/>
  </r>
  <r>
    <n v="2016"/>
    <s v="BIT"/>
    <s v="Coal"/>
    <n v="2131"/>
    <n v="24.384"/>
    <n v="51962.304000000004"/>
    <n v="2.2599999999999998"/>
    <n v="14.9"/>
    <n v="31751.9"/>
    <x v="0"/>
  </r>
  <r>
    <n v="2016"/>
    <s v="BIT"/>
    <s v="Coal"/>
    <n v="6335"/>
    <n v="17.75"/>
    <n v="112446.25"/>
    <n v="2.0499999999999998"/>
    <n v="27.1"/>
    <n v="171678.5"/>
    <x v="0"/>
  </r>
  <r>
    <n v="2016"/>
    <s v="BIT"/>
    <s v="Coal"/>
    <n v="2684"/>
    <n v="24.06"/>
    <n v="64577.039999999994"/>
    <n v="3.61"/>
    <n v="16.8"/>
    <n v="45091.200000000004"/>
    <x v="0"/>
  </r>
  <r>
    <n v="2016"/>
    <s v="BIT"/>
    <s v="Coal"/>
    <n v="8523"/>
    <n v="23.408000000000001"/>
    <n v="199506.38400000002"/>
    <n v="2.33"/>
    <n v="16.100000000000001"/>
    <n v="137220.30000000002"/>
    <x v="0"/>
  </r>
  <r>
    <n v="2016"/>
    <s v="BIT"/>
    <s v="Coal"/>
    <n v="7017"/>
    <n v="23.597999999999999"/>
    <n v="165587.166"/>
    <n v="2.2999999999999998"/>
    <n v="14.8"/>
    <n v="103851.6"/>
    <x v="0"/>
  </r>
  <r>
    <n v="2016"/>
    <s v="WC"/>
    <s v="Coal"/>
    <n v="4314"/>
    <n v="17.712"/>
    <n v="76409.567999999999"/>
    <n v="1.81"/>
    <n v="26.8"/>
    <n v="115615.2"/>
    <x v="0"/>
  </r>
  <r>
    <n v="2016"/>
    <s v="BIT"/>
    <s v="Coal"/>
    <n v="29925"/>
    <n v="25.724"/>
    <n v="769790.7"/>
    <n v="2.52"/>
    <n v="8"/>
    <n v="239400"/>
    <x v="0"/>
  </r>
  <r>
    <n v="2016"/>
    <s v="BIT"/>
    <s v="Coal"/>
    <n v="30133"/>
    <n v="26.238"/>
    <n v="790629.65399999998"/>
    <n v="2.52"/>
    <n v="8"/>
    <n v="241064"/>
    <x v="0"/>
  </r>
  <r>
    <n v="2016"/>
    <s v="BIT"/>
    <s v="Coal"/>
    <n v="3227"/>
    <n v="22.186"/>
    <n v="71594.221999999994"/>
    <n v="2.65"/>
    <n v="21.3"/>
    <n v="68735.100000000006"/>
    <x v="0"/>
  </r>
  <r>
    <n v="2016"/>
    <s v="BIT"/>
    <s v="Coal"/>
    <n v="2476"/>
    <n v="24.385999999999999"/>
    <n v="60379.735999999997"/>
    <n v="2.8"/>
    <n v="13.6"/>
    <n v="33673.599999999999"/>
    <x v="0"/>
  </r>
  <r>
    <n v="2016"/>
    <s v="BIT"/>
    <s v="Coal"/>
    <n v="30471"/>
    <n v="25.902000000000001"/>
    <n v="789259.84200000006"/>
    <n v="2.68"/>
    <n v="7.5"/>
    <n v="228532.5"/>
    <x v="0"/>
  </r>
  <r>
    <n v="2016"/>
    <s v="BIT"/>
    <s v="Coal"/>
    <n v="15255"/>
    <n v="25.616"/>
    <n v="390772.08"/>
    <n v="2.4900000000000002"/>
    <n v="8"/>
    <n v="122040"/>
    <x v="0"/>
  </r>
  <r>
    <n v="2016"/>
    <s v="BIT"/>
    <s v="Coal"/>
    <n v="5961"/>
    <n v="22.248000000000001"/>
    <n v="132620.32800000001"/>
    <n v="2.94"/>
    <n v="8.6999999999999993"/>
    <n v="51860.7"/>
    <x v="0"/>
  </r>
  <r>
    <n v="2016"/>
    <s v="BIT"/>
    <s v="Coal"/>
    <n v="5351"/>
    <n v="22.326000000000001"/>
    <n v="119466.42600000001"/>
    <n v="3.13"/>
    <n v="7.7"/>
    <n v="41202.700000000004"/>
    <x v="0"/>
  </r>
  <r>
    <n v="2016"/>
    <s v="BIT"/>
    <s v="Coal"/>
    <n v="1920"/>
    <n v="23.428000000000001"/>
    <n v="44981.760000000002"/>
    <n v="2.4300000000000002"/>
    <n v="8"/>
    <n v="15360"/>
    <x v="0"/>
  </r>
  <r>
    <n v="2016"/>
    <s v="BIT"/>
    <s v="Coal"/>
    <n v="200"/>
    <n v="22.96"/>
    <n v="4592"/>
    <n v="2.82"/>
    <n v="8.1999999999999993"/>
    <n v="1639.9999999999998"/>
    <x v="0"/>
  </r>
  <r>
    <n v="2016"/>
    <s v="BIT"/>
    <s v="Coal"/>
    <n v="6201"/>
    <n v="22.274000000000001"/>
    <n v="138121.07399999999"/>
    <n v="2.88"/>
    <n v="8.5"/>
    <n v="52708.5"/>
    <x v="0"/>
  </r>
  <r>
    <n v="2016"/>
    <s v="BIT"/>
    <s v="Coal"/>
    <n v="1694"/>
    <n v="24.148"/>
    <n v="40906.712"/>
    <n v="2.72"/>
    <n v="8.3000000000000007"/>
    <n v="14060.2"/>
    <x v="0"/>
  </r>
  <r>
    <n v="2016"/>
    <s v="SUB"/>
    <s v="Coal"/>
    <n v="64605"/>
    <n v="18.021999999999998"/>
    <n v="1164311.3099999998"/>
    <n v="0.25"/>
    <n v="5.04"/>
    <n v="325609.2"/>
    <x v="0"/>
  </r>
  <r>
    <n v="2016"/>
    <s v="SUB"/>
    <s v="Coal"/>
    <n v="32885"/>
    <n v="17.635999999999999"/>
    <n v="579959.86"/>
    <n v="0.23"/>
    <n v="6.14"/>
    <n v="201913.9"/>
    <x v="0"/>
  </r>
  <r>
    <n v="2016"/>
    <s v="SUB"/>
    <s v="Coal"/>
    <n v="410467"/>
    <n v="17.489999999999998"/>
    <n v="7179067.8299999991"/>
    <n v="0.21"/>
    <n v="4.43"/>
    <n v="1818368.8099999998"/>
    <x v="0"/>
  </r>
  <r>
    <n v="2016"/>
    <s v="BIT"/>
    <s v="Coal"/>
    <n v="3210"/>
    <n v="25"/>
    <n v="80250"/>
    <n v="0.79"/>
    <n v="7.1"/>
    <n v="22791"/>
    <x v="0"/>
  </r>
  <r>
    <n v="2016"/>
    <s v="BIT"/>
    <s v="Coal"/>
    <n v="8267"/>
    <n v="25.8"/>
    <n v="213288.6"/>
    <n v="0.63"/>
    <n v="7.8"/>
    <n v="64482.6"/>
    <x v="0"/>
  </r>
  <r>
    <n v="2016"/>
    <s v="BIT"/>
    <s v="Coal"/>
    <n v="8245"/>
    <n v="25.96"/>
    <n v="214040.2"/>
    <n v="2.2400000000000002"/>
    <n v="8.4"/>
    <n v="69258"/>
    <x v="0"/>
  </r>
  <r>
    <n v="2016"/>
    <s v="BIT"/>
    <s v="Coal"/>
    <n v="8042"/>
    <n v="25.8"/>
    <n v="207483.6"/>
    <n v="0.63"/>
    <n v="7.3"/>
    <n v="58706.6"/>
    <x v="0"/>
  </r>
  <r>
    <n v="2016"/>
    <s v="BIT"/>
    <s v="Coal"/>
    <n v="23507"/>
    <n v="25.01"/>
    <n v="587910.07000000007"/>
    <n v="0.8"/>
    <n v="8.9"/>
    <n v="209212.30000000002"/>
    <x v="0"/>
  </r>
  <r>
    <n v="2016"/>
    <s v="WC"/>
    <s v="Coal"/>
    <n v="135"/>
    <n v="16.324000000000002"/>
    <n v="2203.7400000000002"/>
    <n v="1.74"/>
    <n v="23.1"/>
    <n v="3118.5"/>
    <x v="0"/>
  </r>
  <r>
    <n v="2016"/>
    <s v="WC"/>
    <s v="Coal"/>
    <n v="473"/>
    <n v="8.6379999999999999"/>
    <n v="4085.7739999999999"/>
    <n v="2.16"/>
    <n v="54.4"/>
    <n v="25731.200000000001"/>
    <x v="0"/>
  </r>
  <r>
    <n v="2016"/>
    <s v="WC"/>
    <s v="Coal"/>
    <n v="4244"/>
    <n v="16.268000000000001"/>
    <n v="69041.392000000007"/>
    <n v="2.17"/>
    <n v="35.799999999999997"/>
    <n v="151935.19999999998"/>
    <x v="0"/>
  </r>
  <r>
    <n v="2016"/>
    <s v="WC"/>
    <s v="Coal"/>
    <n v="4468"/>
    <n v="16.166"/>
    <n v="72229.687999999995"/>
    <n v="2.1"/>
    <n v="27.5"/>
    <n v="122870"/>
    <x v="0"/>
  </r>
  <r>
    <n v="2016"/>
    <s v="WC"/>
    <s v="Coal"/>
    <n v="5580"/>
    <n v="15.268000000000001"/>
    <n v="85195.44"/>
    <n v="2.42"/>
    <n v="31.1"/>
    <n v="173538"/>
    <x v="0"/>
  </r>
  <r>
    <n v="2016"/>
    <s v="WC"/>
    <s v="Coal"/>
    <n v="5226"/>
    <n v="16.268000000000001"/>
    <n v="85016.567999999999"/>
    <n v="2.17"/>
    <n v="35.799999999999997"/>
    <n v="187090.8"/>
    <x v="0"/>
  </r>
  <r>
    <n v="2016"/>
    <s v="WC"/>
    <s v="Coal"/>
    <n v="6412"/>
    <n v="9.4239999999999995"/>
    <n v="60426.687999999995"/>
    <n v="1.22"/>
    <n v="52.9"/>
    <n v="339194.8"/>
    <x v="0"/>
  </r>
  <r>
    <n v="2016"/>
    <s v="WC"/>
    <s v="Coal"/>
    <n v="7062"/>
    <n v="17.236000000000001"/>
    <n v="121720.632"/>
    <n v="2.93"/>
    <n v="25.9"/>
    <n v="182905.8"/>
    <x v="0"/>
  </r>
  <r>
    <n v="2016"/>
    <s v="SUB"/>
    <s v="Coal"/>
    <n v="12411"/>
    <n v="17.329999999999998"/>
    <n v="215082.62999999998"/>
    <n v="0.28000000000000003"/>
    <n v="5.4"/>
    <n v="67019.400000000009"/>
    <x v="0"/>
  </r>
  <r>
    <n v="2016"/>
    <s v="BIT"/>
    <s v="Coal"/>
    <n v="12464"/>
    <n v="22.672000000000001"/>
    <n v="282583.80800000002"/>
    <n v="2.71"/>
    <n v="10.8"/>
    <n v="134611.20000000001"/>
    <x v="0"/>
  </r>
  <r>
    <n v="2016"/>
    <s v="SUB"/>
    <s v="Coal"/>
    <n v="9997"/>
    <n v="17.329999999999998"/>
    <n v="173248.00999999998"/>
    <n v="0.28000000000000003"/>
    <n v="5.4"/>
    <n v="53983.8"/>
    <x v="0"/>
  </r>
  <r>
    <n v="2016"/>
    <s v="BIT"/>
    <s v="Coal"/>
    <n v="3375"/>
    <n v="25.2"/>
    <n v="85050"/>
    <n v="0.79"/>
    <n v="8.3000000000000007"/>
    <n v="28012.500000000004"/>
    <x v="0"/>
  </r>
  <r>
    <n v="2016"/>
    <s v="BIT"/>
    <s v="Coal"/>
    <n v="19817"/>
    <n v="25.81"/>
    <n v="511476.76999999996"/>
    <n v="2.38"/>
    <n v="7.8"/>
    <n v="154572.6"/>
    <x v="0"/>
  </r>
  <r>
    <n v="2016"/>
    <s v="BIT"/>
    <s v="Coal"/>
    <n v="8576"/>
    <n v="28.08"/>
    <n v="240814.07999999999"/>
    <n v="0.69"/>
    <n v="4.9000000000000004"/>
    <n v="42022.400000000001"/>
    <x v="0"/>
  </r>
  <r>
    <n v="2016"/>
    <s v="BIT"/>
    <s v="Coal"/>
    <n v="35060"/>
    <n v="20.93"/>
    <n v="733805.8"/>
    <n v="1.26"/>
    <n v="25.6"/>
    <n v="897536"/>
    <x v="0"/>
  </r>
  <r>
    <n v="2016"/>
    <s v="SUB"/>
    <s v="Coal"/>
    <n v="54649"/>
    <n v="16.71"/>
    <n v="913184.79"/>
    <n v="0.34"/>
    <n v="5.0999999999999996"/>
    <n v="278709.89999999997"/>
    <x v="0"/>
  </r>
  <r>
    <n v="2016"/>
    <s v="BIT"/>
    <s v="Coal"/>
    <n v="17064"/>
    <n v="19.89"/>
    <n v="339402.96"/>
    <n v="1.1299999999999999"/>
    <n v="28.5"/>
    <n v="486324"/>
    <x v="0"/>
  </r>
  <r>
    <n v="2016"/>
    <s v="BIT"/>
    <s v="Coal"/>
    <n v="761"/>
    <n v="18.54"/>
    <n v="14108.939999999999"/>
    <n v="1.29"/>
    <n v="33.200000000000003"/>
    <n v="25265.200000000001"/>
    <x v="0"/>
  </r>
  <r>
    <n v="2016"/>
    <s v="BIT"/>
    <s v="Coal"/>
    <n v="12113"/>
    <n v="22.6"/>
    <n v="273753.8"/>
    <n v="1.46"/>
    <n v="20.5"/>
    <n v="248316.5"/>
    <x v="0"/>
  </r>
  <r>
    <n v="2016"/>
    <s v="BIT"/>
    <s v="Coal"/>
    <n v="2863"/>
    <n v="22.01"/>
    <n v="63014.630000000005"/>
    <n v="1.82"/>
    <n v="19.7"/>
    <n v="56401.1"/>
    <x v="0"/>
  </r>
  <r>
    <n v="2016"/>
    <s v="BIT"/>
    <s v="Coal"/>
    <n v="11660"/>
    <n v="22.57"/>
    <n v="263166.2"/>
    <n v="1.77"/>
    <n v="20.9"/>
    <n v="243693.99999999997"/>
    <x v="0"/>
  </r>
  <r>
    <n v="2016"/>
    <s v="BIT"/>
    <s v="Coal"/>
    <n v="11527"/>
    <n v="21.99"/>
    <n v="253478.72999999998"/>
    <n v="1.6"/>
    <n v="23.3"/>
    <n v="268579.10000000003"/>
    <x v="0"/>
  </r>
  <r>
    <n v="2016"/>
    <s v="BIT"/>
    <s v="Coal"/>
    <n v="76655"/>
    <n v="22.972000000000001"/>
    <n v="1760918.6600000001"/>
    <n v="0.5"/>
    <n v="11"/>
    <n v="843205"/>
    <x v="0"/>
  </r>
  <r>
    <n v="2016"/>
    <s v="BIT"/>
    <s v="Coal"/>
    <n v="49053"/>
    <n v="21.8"/>
    <n v="1069355.4000000001"/>
    <n v="3.4"/>
    <n v="7.5"/>
    <n v="367897.5"/>
    <x v="0"/>
  </r>
  <r>
    <n v="2016"/>
    <s v="SUB"/>
    <s v="Coal"/>
    <n v="64544"/>
    <n v="17.5"/>
    <n v="1129520"/>
    <n v="0.18"/>
    <n v="4.4000000000000004"/>
    <n v="283993.60000000003"/>
    <x v="0"/>
  </r>
  <r>
    <n v="2016"/>
    <s v="BIT"/>
    <s v="Coal"/>
    <n v="2770"/>
    <n v="21.1"/>
    <n v="58447.000000000007"/>
    <n v="3.7"/>
    <n v="8.5"/>
    <n v="23545"/>
    <x v="0"/>
  </r>
  <r>
    <n v="2016"/>
    <s v="BIT"/>
    <s v="Coal"/>
    <n v="18644"/>
    <n v="21.1"/>
    <n v="393388.4"/>
    <n v="3.7"/>
    <n v="8.5"/>
    <n v="158474"/>
    <x v="0"/>
  </r>
  <r>
    <n v="2016"/>
    <s v="BIT"/>
    <s v="Coal"/>
    <n v="4046"/>
    <n v="21.1"/>
    <n v="85370.6"/>
    <n v="3.7"/>
    <n v="8.5"/>
    <n v="34391"/>
    <x v="0"/>
  </r>
  <r>
    <n v="2016"/>
    <s v="BIT"/>
    <s v="Coal"/>
    <n v="33232"/>
    <n v="21.1"/>
    <n v="701195.20000000007"/>
    <n v="3.7"/>
    <n v="8.5"/>
    <n v="282472"/>
    <x v="0"/>
  </r>
  <r>
    <n v="2016"/>
    <s v="BIT"/>
    <s v="Coal"/>
    <n v="23711"/>
    <n v="21.1"/>
    <n v="500302.10000000003"/>
    <n v="3.7"/>
    <n v="8.5"/>
    <n v="201543.5"/>
    <x v="0"/>
  </r>
  <r>
    <n v="2016"/>
    <s v="SUB"/>
    <s v="Coal"/>
    <n v="15939"/>
    <n v="17.7"/>
    <n v="282120.3"/>
    <n v="0.25"/>
    <n v="4.2"/>
    <n v="66943.8"/>
    <x v="0"/>
  </r>
  <r>
    <n v="2016"/>
    <s v="SUB"/>
    <s v="Coal"/>
    <n v="32351"/>
    <n v="17.7"/>
    <n v="572612.69999999995"/>
    <n v="0.25"/>
    <n v="4.2"/>
    <n v="135874.20000000001"/>
    <x v="0"/>
  </r>
  <r>
    <n v="2016"/>
    <s v="BIT"/>
    <s v="Coal"/>
    <n v="4853"/>
    <n v="21.21"/>
    <n v="102932.13"/>
    <n v="1.8"/>
    <n v="17.899999999999999"/>
    <n v="86868.7"/>
    <x v="0"/>
  </r>
  <r>
    <n v="2016"/>
    <s v="BIT"/>
    <s v="Coal"/>
    <n v="2321"/>
    <n v="19.213000000000001"/>
    <n v="44593.373"/>
    <n v="1.41"/>
    <n v="29"/>
    <n v="67309"/>
    <x v="0"/>
  </r>
  <r>
    <n v="2016"/>
    <s v="BIT"/>
    <s v="Coal"/>
    <n v="8865"/>
    <n v="21.29"/>
    <n v="188735.85"/>
    <n v="1.64"/>
    <n v="22.3"/>
    <n v="197689.5"/>
    <x v="0"/>
  </r>
  <r>
    <n v="2016"/>
    <s v="BIT"/>
    <s v="Coal"/>
    <n v="990"/>
    <n v="25.24"/>
    <n v="24987.599999999999"/>
    <n v="0.79"/>
    <n v="8.3000000000000007"/>
    <n v="8217"/>
    <x v="0"/>
  </r>
  <r>
    <n v="2016"/>
    <s v="BIT"/>
    <s v="Coal"/>
    <n v="20983"/>
    <n v="26.49"/>
    <n v="555839.66999999993"/>
    <n v="0.99"/>
    <n v="6.7"/>
    <n v="140586.1"/>
    <x v="0"/>
  </r>
  <r>
    <n v="2016"/>
    <s v="BIT"/>
    <s v="Coal"/>
    <n v="10056"/>
    <n v="26.33"/>
    <n v="264774.48"/>
    <n v="0.79"/>
    <n v="5.6"/>
    <n v="56313.599999999999"/>
    <x v="0"/>
  </r>
  <r>
    <n v="2016"/>
    <s v="BIT"/>
    <s v="Coal"/>
    <n v="12856"/>
    <n v="26.4"/>
    <n v="339398.39999999997"/>
    <n v="1.03"/>
    <n v="8.6999999999999993"/>
    <n v="111847.2"/>
    <x v="0"/>
  </r>
  <r>
    <n v="2016"/>
    <s v="BIT"/>
    <s v="Coal"/>
    <n v="17928"/>
    <n v="26.65"/>
    <n v="477781.19999999995"/>
    <n v="0.77"/>
    <n v="8.1"/>
    <n v="145216.79999999999"/>
    <x v="0"/>
  </r>
  <r>
    <n v="2016"/>
    <s v="BIT"/>
    <s v="Coal"/>
    <n v="27791"/>
    <n v="26.82"/>
    <n v="745354.62"/>
    <n v="0.8"/>
    <n v="6.7"/>
    <n v="186199.7"/>
    <x v="0"/>
  </r>
  <r>
    <n v="2016"/>
    <s v="BIT"/>
    <s v="Coal"/>
    <n v="8981"/>
    <n v="25.98"/>
    <n v="233326.38"/>
    <n v="0.98"/>
    <n v="5.9"/>
    <n v="52987.9"/>
    <x v="0"/>
  </r>
  <r>
    <n v="2016"/>
    <s v="BIT"/>
    <s v="Coal"/>
    <n v="3279"/>
    <n v="24.27"/>
    <n v="79581.33"/>
    <n v="0.82"/>
    <n v="12.8"/>
    <n v="41971.200000000004"/>
    <x v="0"/>
  </r>
  <r>
    <n v="2016"/>
    <s v="BIT"/>
    <s v="Coal"/>
    <n v="7505"/>
    <n v="24.8"/>
    <n v="186124"/>
    <n v="0.76"/>
    <n v="6.9"/>
    <n v="51784.5"/>
    <x v="0"/>
  </r>
  <r>
    <n v="2016"/>
    <s v="BIT"/>
    <s v="Coal"/>
    <n v="18645"/>
    <n v="20.53"/>
    <n v="382781.85000000003"/>
    <n v="0.4"/>
    <n v="5.6"/>
    <n v="104412"/>
    <x v="0"/>
  </r>
  <r>
    <n v="2016"/>
    <s v="BIT"/>
    <s v="Coal"/>
    <n v="24679"/>
    <n v="26"/>
    <n v="641654"/>
    <n v="2"/>
    <n v="12"/>
    <n v="296148"/>
    <x v="0"/>
  </r>
  <r>
    <n v="2016"/>
    <s v="BIT"/>
    <s v="Coal"/>
    <n v="12901"/>
    <n v="24.34"/>
    <n v="314010.34000000003"/>
    <n v="0.89"/>
    <n v="10.5"/>
    <n v="135460.5"/>
    <x v="0"/>
  </r>
  <r>
    <n v="2016"/>
    <s v="BIT"/>
    <s v="Coal"/>
    <n v="25896"/>
    <n v="25.68"/>
    <n v="665009.28"/>
    <n v="0.5"/>
    <n v="7"/>
    <n v="181272"/>
    <x v="0"/>
  </r>
  <r>
    <n v="2016"/>
    <s v="BIT"/>
    <s v="Coal"/>
    <n v="12801"/>
    <n v="25.8"/>
    <n v="330265.8"/>
    <n v="1.2"/>
    <n v="8.1999999999999993"/>
    <n v="104968.2"/>
    <x v="0"/>
  </r>
  <r>
    <n v="2016"/>
    <s v="BIT"/>
    <s v="Coal"/>
    <n v="9108"/>
    <n v="25.222000000000001"/>
    <n v="229721.97600000002"/>
    <n v="0.56000000000000005"/>
    <n v="9.3000000000000007"/>
    <n v="84704.400000000009"/>
    <x v="0"/>
  </r>
  <r>
    <n v="2016"/>
    <s v="BIT"/>
    <s v="Coal"/>
    <n v="11143"/>
    <n v="26.06"/>
    <n v="290386.57999999996"/>
    <n v="0.86"/>
    <n v="6.9"/>
    <n v="76886.7"/>
    <x v="0"/>
  </r>
  <r>
    <n v="2016"/>
    <s v="BIT"/>
    <s v="Coal"/>
    <n v="3328"/>
    <n v="24.981999999999999"/>
    <n v="83140.09599999999"/>
    <n v="1.48"/>
    <n v="11.2"/>
    <n v="37273.599999999999"/>
    <x v="0"/>
  </r>
  <r>
    <n v="2016"/>
    <s v="BIT"/>
    <s v="Coal"/>
    <n v="3139"/>
    <n v="25.175999999999998"/>
    <n v="79027.463999999993"/>
    <n v="1.22"/>
    <n v="9.4"/>
    <n v="29506.600000000002"/>
    <x v="0"/>
  </r>
  <r>
    <n v="2016"/>
    <s v="BIT"/>
    <s v="Coal"/>
    <n v="3260"/>
    <n v="24.661999999999999"/>
    <n v="80398.12"/>
    <n v="0.9"/>
    <n v="9.6"/>
    <n v="31296"/>
    <x v="0"/>
  </r>
  <r>
    <n v="2016"/>
    <s v="BIT"/>
    <s v="Coal"/>
    <n v="3348"/>
    <n v="25.803999999999998"/>
    <n v="86391.792000000001"/>
    <n v="1.25"/>
    <n v="8.1"/>
    <n v="27118.799999999999"/>
    <x v="0"/>
  </r>
  <r>
    <n v="2016"/>
    <s v="BIT"/>
    <s v="Coal"/>
    <n v="4802"/>
    <n v="24"/>
    <n v="115248"/>
    <n v="0.69"/>
    <n v="9.3000000000000007"/>
    <n v="44658.600000000006"/>
    <x v="0"/>
  </r>
  <r>
    <n v="2016"/>
    <s v="BIT"/>
    <s v="Coal"/>
    <n v="11830"/>
    <n v="25.22"/>
    <n v="298352.59999999998"/>
    <n v="0.81"/>
    <n v="9.6999999999999993"/>
    <n v="114750.99999999999"/>
    <x v="0"/>
  </r>
  <r>
    <n v="2016"/>
    <s v="BIT"/>
    <s v="Coal"/>
    <n v="1354"/>
    <n v="26.64"/>
    <n v="36070.559999999998"/>
    <n v="1.5"/>
    <n v="10.3"/>
    <n v="13946.2"/>
    <x v="0"/>
  </r>
  <r>
    <n v="2016"/>
    <s v="BIT"/>
    <s v="Coal"/>
    <n v="3432"/>
    <n v="24.39"/>
    <n v="83706.48"/>
    <n v="3.2"/>
    <n v="13.5"/>
    <n v="46332"/>
    <x v="0"/>
  </r>
  <r>
    <n v="2016"/>
    <s v="BIT"/>
    <s v="Coal"/>
    <n v="3672"/>
    <n v="23.92"/>
    <n v="87834.240000000005"/>
    <n v="2.1"/>
    <n v="11.9"/>
    <n v="43696.800000000003"/>
    <x v="0"/>
  </r>
  <r>
    <n v="2016"/>
    <s v="LIG"/>
    <s v="Coal"/>
    <n v="309347"/>
    <n v="10.44"/>
    <n v="3229582.6799999997"/>
    <n v="0.43"/>
    <n v="14"/>
    <n v="4330858"/>
    <x v="1"/>
  </r>
  <r>
    <n v="2016"/>
    <s v="BIT"/>
    <s v="Coal"/>
    <n v="591910"/>
    <n v="16.920000000000002"/>
    <n v="10015117.200000001"/>
    <n v="3.92"/>
    <n v="27"/>
    <n v="15981570"/>
    <x v="0"/>
  </r>
  <r>
    <n v="2016"/>
    <s v="SUB"/>
    <s v="Coal"/>
    <n v="106974"/>
    <n v="17.45"/>
    <n v="1866696.2999999998"/>
    <n v="0.2"/>
    <n v="4.5"/>
    <n v="481383"/>
    <x v="0"/>
  </r>
  <r>
    <n v="2016"/>
    <s v="SUB"/>
    <s v="Coal"/>
    <n v="142487"/>
    <n v="17.54"/>
    <n v="2499221.98"/>
    <n v="0.2"/>
    <n v="4.4000000000000004"/>
    <n v="626942.80000000005"/>
    <x v="0"/>
  </r>
  <r>
    <n v="2016"/>
    <s v="BIT"/>
    <s v="Coal"/>
    <n v="58405"/>
    <n v="22.9"/>
    <n v="1337474.5"/>
    <n v="0.47"/>
    <n v="9.9"/>
    <n v="578209.5"/>
    <x v="0"/>
  </r>
  <r>
    <n v="2016"/>
    <s v="SUB"/>
    <s v="Coal"/>
    <n v="59123"/>
    <n v="17.984000000000002"/>
    <n v="1063268.0320000001"/>
    <n v="0.24"/>
    <n v="4.7"/>
    <n v="277878.10000000003"/>
    <x v="0"/>
  </r>
  <r>
    <n v="2016"/>
    <s v="SUB"/>
    <s v="Coal"/>
    <n v="44963"/>
    <n v="15.99"/>
    <n v="718958.37"/>
    <n v="0.48"/>
    <n v="6.5"/>
    <n v="292259.5"/>
    <x v="0"/>
  </r>
  <r>
    <n v="2016"/>
    <s v="SUB"/>
    <s v="Coal"/>
    <n v="82713"/>
    <n v="17.72"/>
    <n v="1465674.3599999999"/>
    <n v="0.24"/>
    <n v="6.1"/>
    <n v="504549.3"/>
    <x v="0"/>
  </r>
  <r>
    <n v="2016"/>
    <s v="SUB"/>
    <s v="Coal"/>
    <n v="65970"/>
    <n v="17.97"/>
    <n v="1185480.8999999999"/>
    <n v="0.24"/>
    <n v="5.2"/>
    <n v="343044"/>
    <x v="0"/>
  </r>
  <r>
    <n v="2016"/>
    <s v="SUB"/>
    <s v="Coal"/>
    <n v="32940"/>
    <n v="18.102"/>
    <n v="596279.88"/>
    <n v="0.26"/>
    <n v="4.75"/>
    <n v="156465"/>
    <x v="0"/>
  </r>
  <r>
    <n v="2016"/>
    <s v="SUB"/>
    <s v="Coal"/>
    <n v="49674"/>
    <n v="17.712"/>
    <n v="879825.88800000004"/>
    <n v="0.22"/>
    <n v="5.8"/>
    <n v="288109.2"/>
    <x v="0"/>
  </r>
  <r>
    <n v="2016"/>
    <s v="SUB"/>
    <s v="Coal"/>
    <n v="82652"/>
    <n v="18.010000000000002"/>
    <n v="1488562.52"/>
    <n v="0.23"/>
    <n v="4.95"/>
    <n v="409127.4"/>
    <x v="0"/>
  </r>
  <r>
    <n v="2016"/>
    <s v="SUB"/>
    <s v="Coal"/>
    <n v="158891"/>
    <n v="16.096"/>
    <n v="2557509.5359999998"/>
    <n v="0.37"/>
    <n v="5.4"/>
    <n v="858011.4"/>
    <x v="0"/>
  </r>
  <r>
    <n v="2016"/>
    <s v="SUB"/>
    <s v="Coal"/>
    <n v="156607"/>
    <n v="17.739999999999998"/>
    <n v="2778208.1799999997"/>
    <n v="0.23"/>
    <n v="5.8"/>
    <n v="908320.6"/>
    <x v="0"/>
  </r>
  <r>
    <n v="2016"/>
    <s v="SUB"/>
    <s v="Coal"/>
    <n v="108077"/>
    <n v="17.43"/>
    <n v="1883782.1099999999"/>
    <n v="0.2"/>
    <n v="4.4000000000000004"/>
    <n v="475538.80000000005"/>
    <x v="0"/>
  </r>
  <r>
    <n v="2016"/>
    <s v="SUB"/>
    <s v="Coal"/>
    <n v="35923"/>
    <n v="17.59"/>
    <n v="631885.56999999995"/>
    <n v="0.19"/>
    <n v="4.5"/>
    <n v="161653.5"/>
    <x v="0"/>
  </r>
  <r>
    <n v="2016"/>
    <s v="BIT"/>
    <s v="Coal"/>
    <n v="160957"/>
    <n v="22.26"/>
    <n v="3582902.8200000003"/>
    <n v="2.71"/>
    <n v="19.899999999999999"/>
    <n v="3203044.3"/>
    <x v="0"/>
  </r>
  <r>
    <n v="2016"/>
    <s v="LIG"/>
    <s v="Coal"/>
    <n v="25202"/>
    <n v="14.4"/>
    <n v="362908.8"/>
    <n v="0.67"/>
    <n v="8.6999999999999993"/>
    <n v="219257.4"/>
    <x v="1"/>
  </r>
  <r>
    <n v="2016"/>
    <s v="BIT"/>
    <s v="Coal"/>
    <n v="232307"/>
    <n v="15.404"/>
    <n v="3578457.0279999999"/>
    <n v="0.8"/>
    <n v="40.700000000000003"/>
    <n v="9454894.9000000004"/>
    <x v="0"/>
  </r>
  <r>
    <n v="2016"/>
    <s v="BIT"/>
    <s v="Coal"/>
    <n v="274850"/>
    <n v="21.488"/>
    <n v="5905976.7999999998"/>
    <n v="0.52"/>
    <n v="7"/>
    <n v="1923950"/>
    <x v="0"/>
  </r>
  <r>
    <n v="2016"/>
    <s v="BIT"/>
    <s v="Coal"/>
    <n v="33052"/>
    <n v="23.623999999999999"/>
    <n v="780820.44799999997"/>
    <n v="0.69"/>
    <n v="15.5"/>
    <n v="512306"/>
    <x v="0"/>
  </r>
  <r>
    <n v="2016"/>
    <s v="BIT"/>
    <s v="Coal"/>
    <n v="198003"/>
    <n v="24.48"/>
    <n v="4847113.4400000004"/>
    <n v="1.18"/>
    <n v="14"/>
    <n v="2772042"/>
    <x v="0"/>
  </r>
  <r>
    <n v="2016"/>
    <s v="BIT"/>
    <s v="Coal"/>
    <n v="105250"/>
    <n v="23.161999999999999"/>
    <n v="2437800.5"/>
    <n v="1.38"/>
    <n v="6.1"/>
    <n v="642025"/>
    <x v="0"/>
  </r>
  <r>
    <n v="2016"/>
    <s v="BIT"/>
    <s v="Coal"/>
    <n v="42125"/>
    <n v="23.774000000000001"/>
    <n v="1001479.75"/>
    <n v="2.64"/>
    <n v="8"/>
    <n v="337000"/>
    <x v="0"/>
  </r>
  <r>
    <n v="2016"/>
    <s v="LIG"/>
    <s v="Coal"/>
    <n v="53828"/>
    <n v="14.031000000000001"/>
    <n v="755260.66800000006"/>
    <n v="0.69"/>
    <n v="15.1"/>
    <n v="812802.79999999993"/>
    <x v="1"/>
  </r>
  <r>
    <n v="2016"/>
    <s v="LIG"/>
    <s v="Coal"/>
    <n v="219732"/>
    <n v="14.004"/>
    <n v="3077126.9279999998"/>
    <n v="0.43"/>
    <n v="14.5"/>
    <n v="3186114"/>
    <x v="1"/>
  </r>
  <r>
    <n v="2016"/>
    <s v="BIT"/>
    <s v="Coal"/>
    <n v="61937"/>
    <n v="23.03"/>
    <n v="1426409.11"/>
    <n v="2.37"/>
    <n v="8.1"/>
    <n v="501689.69999999995"/>
    <x v="0"/>
  </r>
  <r>
    <n v="2016"/>
    <s v="BIT"/>
    <s v="Coal"/>
    <n v="56445"/>
    <n v="23.178000000000001"/>
    <n v="1308282.21"/>
    <n v="2.71"/>
    <n v="9.1"/>
    <n v="513649.5"/>
    <x v="0"/>
  </r>
  <r>
    <n v="2016"/>
    <s v="SUB"/>
    <s v="Coal"/>
    <n v="69215"/>
    <n v="16.5"/>
    <n v="1142047.5"/>
    <n v="0.33"/>
    <n v="5.5"/>
    <n v="380682.5"/>
    <x v="0"/>
  </r>
  <r>
    <n v="2016"/>
    <s v="SUB"/>
    <s v="Coal"/>
    <n v="66562"/>
    <n v="18.149999999999999"/>
    <n v="1208100.2999999998"/>
    <n v="0.97"/>
    <n v="17.2"/>
    <n v="1144866.3999999999"/>
    <x v="0"/>
  </r>
  <r>
    <n v="2016"/>
    <s v="SUB"/>
    <s v="Coal"/>
    <n v="15060"/>
    <n v="17.72"/>
    <n v="266863.2"/>
    <n v="0.27"/>
    <n v="5.5"/>
    <n v="82830"/>
    <x v="0"/>
  </r>
  <r>
    <n v="2016"/>
    <s v="SUB"/>
    <s v="Coal"/>
    <n v="14013"/>
    <n v="17.940000000000001"/>
    <n v="251393.22000000003"/>
    <n v="0.22"/>
    <n v="4.4000000000000004"/>
    <n v="61657.200000000004"/>
    <x v="0"/>
  </r>
  <r>
    <n v="2016"/>
    <s v="SUB"/>
    <s v="Coal"/>
    <n v="193929"/>
    <n v="17.434000000000001"/>
    <n v="3380958.1860000002"/>
    <n v="0.19"/>
    <n v="4.6500000000000004"/>
    <n v="901769.85000000009"/>
    <x v="0"/>
  </r>
  <r>
    <n v="2016"/>
    <s v="SUB"/>
    <s v="Coal"/>
    <n v="30145"/>
    <n v="17.38"/>
    <n v="523920.1"/>
    <n v="0.19"/>
    <n v="4.5"/>
    <n v="135652.5"/>
    <x v="0"/>
  </r>
  <r>
    <n v="2016"/>
    <s v="BIT"/>
    <s v="Coal"/>
    <n v="12988"/>
    <n v="24.68"/>
    <n v="320543.83999999997"/>
    <n v="1.68"/>
    <n v="11.4"/>
    <n v="148063.20000000001"/>
    <x v="0"/>
  </r>
  <r>
    <n v="2016"/>
    <s v="BIT"/>
    <s v="Coal"/>
    <n v="90410"/>
    <n v="25.53"/>
    <n v="2308167.3000000003"/>
    <n v="2.48"/>
    <n v="8.3000000000000007"/>
    <n v="750403.00000000012"/>
    <x v="0"/>
  </r>
  <r>
    <n v="2016"/>
    <s v="BIT"/>
    <s v="Coal"/>
    <n v="268663"/>
    <n v="24"/>
    <n v="6447912"/>
    <n v="2.61"/>
    <n v="8"/>
    <n v="2149304"/>
    <x v="0"/>
  </r>
  <r>
    <n v="2016"/>
    <s v="BIT"/>
    <s v="Coal"/>
    <n v="91684"/>
    <n v="24.32"/>
    <n v="2229754.8799999999"/>
    <n v="3.16"/>
    <n v="9"/>
    <n v="825156"/>
    <x v="0"/>
  </r>
  <r>
    <n v="2016"/>
    <s v="BIT"/>
    <s v="Coal"/>
    <n v="82032"/>
    <n v="23.21"/>
    <n v="1903962.72"/>
    <n v="2.38"/>
    <n v="8.1999999999999993"/>
    <n v="672662.39999999991"/>
    <x v="0"/>
  </r>
  <r>
    <n v="2016"/>
    <s v="BIT"/>
    <s v="Coal"/>
    <n v="50260"/>
    <n v="24.88"/>
    <n v="1250468.8"/>
    <n v="3.09"/>
    <n v="6.6"/>
    <n v="331716"/>
    <x v="0"/>
  </r>
  <r>
    <n v="2016"/>
    <s v="BIT"/>
    <s v="Coal"/>
    <n v="40240"/>
    <n v="22.428000000000001"/>
    <n v="902502.72000000009"/>
    <n v="0.46"/>
    <n v="10"/>
    <n v="402400"/>
    <x v="0"/>
  </r>
  <r>
    <n v="2016"/>
    <s v="SUB"/>
    <s v="Coal"/>
    <n v="41691"/>
    <n v="18.504000000000001"/>
    <n v="771450.26400000008"/>
    <n v="1"/>
    <n v="15.8"/>
    <n v="658717.80000000005"/>
    <x v="0"/>
  </r>
  <r>
    <n v="2016"/>
    <s v="SUB"/>
    <s v="Coal"/>
    <n v="16464"/>
    <n v="16.7"/>
    <n v="274948.8"/>
    <n v="0.35"/>
    <n v="5.6"/>
    <n v="92198.399999999994"/>
    <x v="0"/>
  </r>
  <r>
    <n v="2016"/>
    <s v="BIT"/>
    <s v="Coal"/>
    <n v="26893"/>
    <n v="21.8"/>
    <n v="586267.4"/>
    <n v="0.79"/>
    <n v="9.4"/>
    <n v="252794.2"/>
    <x v="0"/>
  </r>
  <r>
    <n v="2016"/>
    <s v="BIT"/>
    <s v="Coal"/>
    <n v="114568"/>
    <n v="21.795000000000002"/>
    <n v="2497009.56"/>
    <n v="0.57999999999999996"/>
    <n v="12.8"/>
    <n v="1466470.4000000001"/>
    <x v="0"/>
  </r>
  <r>
    <n v="2016"/>
    <s v="SUB"/>
    <s v="Coal"/>
    <n v="122"/>
    <n v="16.7"/>
    <n v="2037.3999999999999"/>
    <n v="0.32"/>
    <n v="5.5"/>
    <n v="671"/>
    <x v="0"/>
  </r>
  <r>
    <n v="2016"/>
    <s v="SUB"/>
    <s v="Coal"/>
    <n v="16505"/>
    <n v="18.23"/>
    <n v="300886.15000000002"/>
    <n v="0.26"/>
    <n v="4.5"/>
    <n v="74272.5"/>
    <x v="0"/>
  </r>
  <r>
    <n v="2016"/>
    <s v="LIG"/>
    <s v="Coal"/>
    <n v="353580"/>
    <n v="13.56"/>
    <n v="4794544.8"/>
    <n v="1.1299999999999999"/>
    <n v="17.7"/>
    <n v="6258366"/>
    <x v="1"/>
  </r>
  <r>
    <n v="2016"/>
    <s v="SUB"/>
    <s v="Coal"/>
    <n v="64656"/>
    <n v="16.89"/>
    <n v="1092039.8400000001"/>
    <n v="0.34"/>
    <n v="4.8"/>
    <n v="310348.79999999999"/>
    <x v="0"/>
  </r>
  <r>
    <n v="2016"/>
    <s v="SUB"/>
    <s v="Coal"/>
    <n v="65311"/>
    <n v="16.62"/>
    <n v="1085468.82"/>
    <n v="0.36"/>
    <n v="5.3"/>
    <n v="346148.3"/>
    <x v="0"/>
  </r>
  <r>
    <n v="2016"/>
    <s v="SUB"/>
    <s v="Coal"/>
    <n v="81251"/>
    <n v="16.690000000000001"/>
    <n v="1356079.1900000002"/>
    <n v="0.35"/>
    <n v="6.4"/>
    <n v="520006.40000000002"/>
    <x v="0"/>
  </r>
  <r>
    <n v="2016"/>
    <s v="BIT"/>
    <s v="Coal"/>
    <n v="54105"/>
    <n v="22.22"/>
    <n v="1202213.0999999999"/>
    <n v="0.46"/>
    <n v="10.5"/>
    <n v="568102.5"/>
    <x v="0"/>
  </r>
  <r>
    <n v="2016"/>
    <s v="SUB"/>
    <s v="Coal"/>
    <n v="70768"/>
    <n v="17.36"/>
    <n v="1228532.48"/>
    <n v="0.22"/>
    <n v="4.3"/>
    <n v="304302.39999999997"/>
    <x v="0"/>
  </r>
  <r>
    <n v="2016"/>
    <s v="SUB"/>
    <s v="Coal"/>
    <n v="127091"/>
    <n v="17.829999999999998"/>
    <n v="2266032.5299999998"/>
    <n v="0.3"/>
    <n v="5"/>
    <n v="635455"/>
    <x v="0"/>
  </r>
  <r>
    <n v="2016"/>
    <s v="SUB"/>
    <s v="Coal"/>
    <n v="28035"/>
    <n v="17.48"/>
    <n v="490051.8"/>
    <n v="0.21"/>
    <n v="3.9"/>
    <n v="109336.5"/>
    <x v="0"/>
  </r>
  <r>
    <n v="2016"/>
    <s v="SUB"/>
    <s v="Coal"/>
    <n v="14127"/>
    <n v="17.940000000000001"/>
    <n v="253438.38"/>
    <n v="0.2"/>
    <n v="6"/>
    <n v="84762"/>
    <x v="0"/>
  </r>
  <r>
    <n v="2016"/>
    <s v="SUB"/>
    <s v="Coal"/>
    <n v="42386"/>
    <n v="17.36"/>
    <n v="735820.96"/>
    <n v="0.23"/>
    <n v="4.5"/>
    <n v="190737"/>
    <x v="0"/>
  </r>
  <r>
    <n v="2016"/>
    <s v="SUB"/>
    <s v="Coal"/>
    <n v="42496"/>
    <n v="17.28"/>
    <n v="734330.88"/>
    <n v="0.21"/>
    <n v="4.2"/>
    <n v="178483.20000000001"/>
    <x v="0"/>
  </r>
  <r>
    <n v="2016"/>
    <s v="SUB"/>
    <s v="Coal"/>
    <n v="28496"/>
    <n v="17.23"/>
    <n v="490986.08"/>
    <n v="0.23"/>
    <n v="4.4000000000000004"/>
    <n v="125382.40000000001"/>
    <x v="0"/>
  </r>
  <r>
    <n v="2016"/>
    <s v="SUB"/>
    <s v="Coal"/>
    <n v="28407"/>
    <n v="17.66"/>
    <n v="501667.62"/>
    <n v="0.25"/>
    <n v="5.7"/>
    <n v="161919.9"/>
    <x v="0"/>
  </r>
  <r>
    <n v="2016"/>
    <s v="SUB"/>
    <s v="Coal"/>
    <n v="13810"/>
    <n v="17.309999999999999"/>
    <n v="239051.09999999998"/>
    <n v="0.25"/>
    <n v="4.2"/>
    <n v="58002"/>
    <x v="0"/>
  </r>
  <r>
    <n v="2016"/>
    <s v="SUB"/>
    <s v="Coal"/>
    <n v="14125"/>
    <n v="17.190000000000001"/>
    <n v="242808.75000000003"/>
    <n v="0.23"/>
    <n v="4.5"/>
    <n v="63562.5"/>
    <x v="0"/>
  </r>
  <r>
    <n v="2016"/>
    <s v="BIT"/>
    <s v="Coal"/>
    <n v="32527"/>
    <n v="22.2"/>
    <n v="722099.4"/>
    <n v="0.46"/>
    <n v="10.8"/>
    <n v="351291.60000000003"/>
    <x v="0"/>
  </r>
  <r>
    <n v="2016"/>
    <s v="SUB"/>
    <s v="Coal"/>
    <n v="14141"/>
    <n v="17.14"/>
    <n v="242376.74000000002"/>
    <n v="0.21"/>
    <n v="4.7"/>
    <n v="66462.7"/>
    <x v="0"/>
  </r>
  <r>
    <n v="2016"/>
    <s v="SUB"/>
    <s v="Coal"/>
    <n v="56570"/>
    <n v="17.571999999999999"/>
    <n v="994048.03999999992"/>
    <n v="0.2"/>
    <n v="4.5999999999999996"/>
    <n v="260221.99999999997"/>
    <x v="0"/>
  </r>
  <r>
    <n v="2016"/>
    <s v="BIT"/>
    <s v="Coal"/>
    <n v="121994"/>
    <n v="22.2"/>
    <n v="2708266.8"/>
    <n v="0.46"/>
    <n v="10.7"/>
    <n v="1305335.7999999998"/>
    <x v="0"/>
  </r>
  <r>
    <n v="2016"/>
    <s v="BIT"/>
    <s v="Coal"/>
    <n v="112770"/>
    <n v="24.16"/>
    <n v="2724523.2"/>
    <n v="2.85"/>
    <n v="6.9"/>
    <n v="778113"/>
    <x v="0"/>
  </r>
  <r>
    <n v="2016"/>
    <s v="BIT"/>
    <s v="Coal"/>
    <n v="15182"/>
    <n v="25.97"/>
    <n v="394276.54"/>
    <n v="2.62"/>
    <n v="7.8"/>
    <n v="118419.59999999999"/>
    <x v="0"/>
  </r>
  <r>
    <n v="2016"/>
    <s v="BIT"/>
    <s v="Coal"/>
    <n v="158001"/>
    <n v="25.87"/>
    <n v="4087485.87"/>
    <n v="2.72"/>
    <n v="7.8"/>
    <n v="1232407.8"/>
    <x v="0"/>
  </r>
  <r>
    <n v="2016"/>
    <s v="BIT"/>
    <s v="Coal"/>
    <n v="85289"/>
    <n v="22.515999999999998"/>
    <n v="1920367.1239999998"/>
    <n v="0.5"/>
    <n v="7.2"/>
    <n v="614080.80000000005"/>
    <x v="0"/>
  </r>
  <r>
    <n v="2016"/>
    <s v="BIT"/>
    <s v="Coal"/>
    <n v="11847"/>
    <n v="23.084"/>
    <n v="273476.14799999999"/>
    <n v="1.34"/>
    <n v="6.1"/>
    <n v="72266.7"/>
    <x v="0"/>
  </r>
  <r>
    <n v="2016"/>
    <s v="BIT"/>
    <s v="Coal"/>
    <n v="12296"/>
    <n v="22.96"/>
    <n v="282316.16000000003"/>
    <n v="0.49"/>
    <n v="7.3"/>
    <n v="89760.8"/>
    <x v="0"/>
  </r>
  <r>
    <n v="2016"/>
    <s v="BIT"/>
    <s v="Coal"/>
    <n v="232487"/>
    <n v="23.728000000000002"/>
    <n v="5516451.5360000003"/>
    <n v="2.23"/>
    <n v="9.5"/>
    <n v="2208626.5"/>
    <x v="0"/>
  </r>
  <r>
    <n v="2016"/>
    <s v="BIT"/>
    <s v="Coal"/>
    <n v="114962"/>
    <n v="23.32"/>
    <n v="2680913.84"/>
    <n v="2.81"/>
    <n v="7"/>
    <n v="804734"/>
    <x v="0"/>
  </r>
  <r>
    <n v="2016"/>
    <s v="BIT"/>
    <s v="Coal"/>
    <n v="25085"/>
    <n v="25.93"/>
    <n v="650454.05000000005"/>
    <n v="2.68"/>
    <n v="7.9"/>
    <n v="198171.5"/>
    <x v="0"/>
  </r>
  <r>
    <n v="2016"/>
    <s v="BIT"/>
    <s v="Coal"/>
    <n v="33357"/>
    <n v="22.076000000000001"/>
    <n v="736389.13199999998"/>
    <n v="0.48"/>
    <n v="6.4"/>
    <n v="213484.80000000002"/>
    <x v="0"/>
  </r>
  <r>
    <n v="2016"/>
    <s v="BIT"/>
    <s v="Coal"/>
    <n v="64513"/>
    <n v="23.34"/>
    <n v="1505733.42"/>
    <n v="2.4"/>
    <n v="8.1"/>
    <n v="522555.3"/>
    <x v="0"/>
  </r>
  <r>
    <n v="2016"/>
    <s v="BIT"/>
    <s v="Coal"/>
    <n v="34423"/>
    <n v="24.44"/>
    <n v="841298.12"/>
    <n v="0.79"/>
    <n v="6.3"/>
    <n v="216864.9"/>
    <x v="0"/>
  </r>
  <r>
    <n v="2016"/>
    <s v="BIT"/>
    <s v="Coal"/>
    <n v="44798"/>
    <n v="23.667999999999999"/>
    <n v="1060279.064"/>
    <n v="2.64"/>
    <n v="8"/>
    <n v="358384"/>
    <x v="0"/>
  </r>
  <r>
    <n v="2016"/>
    <s v="BIT"/>
    <s v="Coal"/>
    <n v="67037"/>
    <n v="23.815999999999999"/>
    <n v="1596553.192"/>
    <n v="2.61"/>
    <n v="7.7"/>
    <n v="516184.9"/>
    <x v="0"/>
  </r>
  <r>
    <n v="2016"/>
    <s v="BIT"/>
    <s v="Coal"/>
    <n v="212543"/>
    <n v="23.667999999999999"/>
    <n v="5030467.7239999995"/>
    <n v="2.66"/>
    <n v="7.6"/>
    <n v="1615326.7999999998"/>
    <x v="0"/>
  </r>
  <r>
    <n v="2016"/>
    <s v="BIT"/>
    <s v="Coal"/>
    <n v="89017"/>
    <n v="23.044"/>
    <n v="2051307.7480000001"/>
    <n v="1.32"/>
    <n v="6"/>
    <n v="534102"/>
    <x v="0"/>
  </r>
  <r>
    <n v="2016"/>
    <s v="BIT"/>
    <s v="Coal"/>
    <n v="139773"/>
    <n v="25.861999999999998"/>
    <n v="3614809.3259999999"/>
    <n v="2.68"/>
    <n v="7.8"/>
    <n v="1090229.3999999999"/>
    <x v="0"/>
  </r>
  <r>
    <n v="2016"/>
    <s v="BIT"/>
    <s v="Coal"/>
    <n v="12800"/>
    <n v="22.981999999999999"/>
    <n v="294169.59999999998"/>
    <n v="1.67"/>
    <n v="13.7"/>
    <n v="175360"/>
    <x v="0"/>
  </r>
  <r>
    <n v="2016"/>
    <s v="BIT"/>
    <s v="Coal"/>
    <n v="62241"/>
    <n v="23.033999999999999"/>
    <n v="1433659.1939999999"/>
    <n v="1.35"/>
    <n v="6"/>
    <n v="373446"/>
    <x v="0"/>
  </r>
  <r>
    <n v="2016"/>
    <s v="BIT"/>
    <s v="Coal"/>
    <n v="12404"/>
    <n v="25.001999999999999"/>
    <n v="310124.80799999996"/>
    <n v="1.68"/>
    <n v="12.5"/>
    <n v="155050"/>
    <x v="0"/>
  </r>
  <r>
    <n v="2016"/>
    <s v="SUB"/>
    <s v="Coal"/>
    <n v="114624"/>
    <n v="17.600000000000001"/>
    <n v="2017382.4000000001"/>
    <n v="0.2"/>
    <n v="4.4000000000000004"/>
    <n v="504345.60000000003"/>
    <x v="0"/>
  </r>
  <r>
    <n v="2016"/>
    <s v="SUB"/>
    <s v="Coal"/>
    <n v="56393"/>
    <n v="17.350000000000001"/>
    <n v="978418.55"/>
    <n v="0.23"/>
    <n v="4.3"/>
    <n v="242489.9"/>
    <x v="0"/>
  </r>
  <r>
    <n v="2016"/>
    <s v="SUB"/>
    <s v="Coal"/>
    <n v="196775"/>
    <n v="17.489999999999998"/>
    <n v="3441594.7499999995"/>
    <n v="0.19"/>
    <n v="4.5999999999999996"/>
    <n v="905164.99999999988"/>
    <x v="0"/>
  </r>
  <r>
    <n v="2016"/>
    <s v="SUB"/>
    <s v="Coal"/>
    <n v="79582"/>
    <n v="17.84"/>
    <n v="1419742.88"/>
    <n v="0.21"/>
    <n v="5.3"/>
    <n v="421784.6"/>
    <x v="0"/>
  </r>
  <r>
    <n v="2016"/>
    <s v="SUB"/>
    <s v="Coal"/>
    <n v="159337"/>
    <n v="17.632000000000001"/>
    <n v="2809429.9840000002"/>
    <n v="0.18"/>
    <n v="4.5"/>
    <n v="717016.5"/>
    <x v="0"/>
  </r>
  <r>
    <n v="2016"/>
    <s v="SUB"/>
    <s v="Coal"/>
    <n v="321824"/>
    <n v="17.2"/>
    <n v="5535372.7999999998"/>
    <n v="0.19"/>
    <n v="4.4000000000000004"/>
    <n v="1416025.6"/>
    <x v="0"/>
  </r>
  <r>
    <n v="2016"/>
    <s v="SUB"/>
    <s v="Coal"/>
    <n v="131503"/>
    <n v="17.2"/>
    <n v="2261851.6"/>
    <n v="0.18"/>
    <n v="4.5999999999999996"/>
    <n v="604913.79999999993"/>
    <x v="0"/>
  </r>
  <r>
    <n v="2016"/>
    <s v="SUB"/>
    <s v="Coal"/>
    <n v="160085"/>
    <n v="17.260000000000002"/>
    <n v="2763067.1"/>
    <n v="0.19"/>
    <n v="4.4000000000000004"/>
    <n v="704374"/>
    <x v="0"/>
  </r>
  <r>
    <n v="2016"/>
    <s v="SUB"/>
    <s v="Coal"/>
    <n v="95696"/>
    <n v="17.03"/>
    <n v="1629702.8800000001"/>
    <n v="0.22"/>
    <n v="4.7"/>
    <n v="449771.2"/>
    <x v="0"/>
  </r>
  <r>
    <n v="2016"/>
    <s v="SUB"/>
    <s v="Coal"/>
    <n v="79583"/>
    <n v="17.03"/>
    <n v="1355298.49"/>
    <n v="0.22"/>
    <n v="5.3"/>
    <n v="421789.89999999997"/>
    <x v="0"/>
  </r>
  <r>
    <n v="2016"/>
    <s v="SUB"/>
    <s v="Coal"/>
    <n v="466665"/>
    <n v="17.52"/>
    <n v="8175970.7999999998"/>
    <n v="0.19"/>
    <n v="4.5"/>
    <n v="2099992.5"/>
    <x v="0"/>
  </r>
  <r>
    <n v="2016"/>
    <s v="SUB"/>
    <s v="Coal"/>
    <n v="130873"/>
    <n v="17.350000000000001"/>
    <n v="2270646.5500000003"/>
    <n v="0.23"/>
    <n v="4.2"/>
    <n v="549666.6"/>
    <x v="0"/>
  </r>
  <r>
    <n v="2016"/>
    <s v="SUB"/>
    <s v="Coal"/>
    <n v="50674"/>
    <n v="17.988"/>
    <n v="911523.91200000001"/>
    <n v="0.23"/>
    <n v="4.8"/>
    <n v="243235.19999999998"/>
    <x v="0"/>
  </r>
  <r>
    <n v="2016"/>
    <s v="SUB"/>
    <s v="Coal"/>
    <n v="19223"/>
    <n v="17.654"/>
    <n v="339362.842"/>
    <n v="0.21"/>
    <n v="4.5999999999999996"/>
    <n v="88425.799999999988"/>
    <x v="0"/>
  </r>
  <r>
    <n v="2016"/>
    <s v="SUB"/>
    <s v="Coal"/>
    <n v="12928"/>
    <n v="17.277000000000001"/>
    <n v="223357.05600000001"/>
    <n v="0.21"/>
    <n v="4.2"/>
    <n v="54297.600000000006"/>
    <x v="0"/>
  </r>
  <r>
    <n v="2016"/>
    <s v="SUB"/>
    <s v="Coal"/>
    <n v="74107"/>
    <n v="17.95"/>
    <n v="1330220.6499999999"/>
    <n v="0.23"/>
    <n v="5.3"/>
    <n v="392767.1"/>
    <x v="0"/>
  </r>
  <r>
    <n v="2016"/>
    <s v="BIT"/>
    <s v="Coal"/>
    <n v="119724"/>
    <n v="21.131"/>
    <n v="2529887.844"/>
    <n v="3.44"/>
    <n v="9"/>
    <n v="1077516"/>
    <x v="0"/>
  </r>
  <r>
    <n v="2016"/>
    <s v="BIT"/>
    <s v="Coal"/>
    <n v="20376"/>
    <n v="24.59"/>
    <n v="501045.84"/>
    <n v="4.29"/>
    <n v="11.8"/>
    <n v="240436.80000000002"/>
    <x v="0"/>
  </r>
  <r>
    <n v="2016"/>
    <s v="BIT"/>
    <s v="Coal"/>
    <n v="721"/>
    <n v="18.53"/>
    <n v="13360.130000000001"/>
    <n v="0.94"/>
    <n v="17.2"/>
    <n v="12401.199999999999"/>
    <x v="0"/>
  </r>
  <r>
    <n v="2016"/>
    <s v="BIT"/>
    <s v="Coal"/>
    <n v="30"/>
    <n v="22.57"/>
    <n v="677.1"/>
    <n v="3.08"/>
    <n v="8.6999999999999993"/>
    <n v="261"/>
    <x v="0"/>
  </r>
  <r>
    <n v="2016"/>
    <s v="BIT"/>
    <s v="Coal"/>
    <n v="19501"/>
    <n v="21.88"/>
    <n v="426681.88"/>
    <n v="3.47"/>
    <n v="10.199999999999999"/>
    <n v="198910.19999999998"/>
    <x v="0"/>
  </r>
  <r>
    <n v="2016"/>
    <s v="BIT"/>
    <s v="Coal"/>
    <n v="461"/>
    <n v="20.309999999999999"/>
    <n v="9362.91"/>
    <n v="3.79"/>
    <n v="15.9"/>
    <n v="7329.9000000000005"/>
    <x v="0"/>
  </r>
  <r>
    <n v="2016"/>
    <s v="BIT"/>
    <s v="Coal"/>
    <n v="2027"/>
    <n v="16.38"/>
    <n v="33202.259999999995"/>
    <n v="2.58"/>
    <n v="18.600000000000001"/>
    <n v="37702.200000000004"/>
    <x v="0"/>
  </r>
  <r>
    <n v="2016"/>
    <s v="BIT"/>
    <s v="Coal"/>
    <n v="8354"/>
    <n v="19.37"/>
    <n v="161816.98000000001"/>
    <n v="2.83"/>
    <n v="10.1"/>
    <n v="84375.4"/>
    <x v="0"/>
  </r>
  <r>
    <n v="2016"/>
    <s v="BIT"/>
    <s v="Coal"/>
    <n v="4676"/>
    <n v="13.92"/>
    <n v="65089.919999999998"/>
    <n v="1.95"/>
    <n v="28.1"/>
    <n v="131395.6"/>
    <x v="0"/>
  </r>
  <r>
    <n v="2016"/>
    <s v="BIT"/>
    <s v="Coal"/>
    <n v="62841"/>
    <n v="22.367999999999999"/>
    <n v="1405627.4879999999"/>
    <n v="2.94"/>
    <n v="8.4"/>
    <n v="527864.4"/>
    <x v="0"/>
  </r>
  <r>
    <n v="2016"/>
    <s v="BIT"/>
    <s v="Coal"/>
    <n v="79946"/>
    <n v="22.885999999999999"/>
    <n v="1829644.156"/>
    <n v="2.95"/>
    <n v="8.1999999999999993"/>
    <n v="655557.19999999995"/>
    <x v="0"/>
  </r>
  <r>
    <n v="2016"/>
    <s v="BIT"/>
    <s v="Coal"/>
    <n v="34167"/>
    <n v="22.602"/>
    <n v="772242.53399999999"/>
    <n v="3.11"/>
    <n v="8.1"/>
    <n v="276752.7"/>
    <x v="0"/>
  </r>
  <r>
    <n v="2016"/>
    <s v="BIT"/>
    <s v="Coal"/>
    <n v="137102"/>
    <n v="22.63"/>
    <n v="3102618.26"/>
    <n v="3.17"/>
    <n v="7.6"/>
    <n v="1041975.2"/>
    <x v="0"/>
  </r>
  <r>
    <n v="2016"/>
    <s v="BIT"/>
    <s v="Coal"/>
    <n v="49046"/>
    <n v="22.35"/>
    <n v="1096178.1000000001"/>
    <n v="2.6"/>
    <n v="8.6999999999999993"/>
    <n v="426700.19999999995"/>
    <x v="0"/>
  </r>
  <r>
    <n v="2016"/>
    <s v="BIT"/>
    <s v="Coal"/>
    <n v="12946"/>
    <n v="23.47"/>
    <n v="303842.62"/>
    <n v="1.41"/>
    <n v="6"/>
    <n v="77676"/>
    <x v="0"/>
  </r>
  <r>
    <n v="2016"/>
    <s v="BIT"/>
    <s v="Coal"/>
    <n v="25907"/>
    <n v="23.25"/>
    <n v="602337.75"/>
    <n v="3.49"/>
    <n v="7.5"/>
    <n v="194302.5"/>
    <x v="0"/>
  </r>
  <r>
    <n v="2016"/>
    <s v="BIT"/>
    <s v="Coal"/>
    <n v="21104"/>
    <n v="23.73"/>
    <n v="500797.92"/>
    <n v="3.13"/>
    <n v="7.5"/>
    <n v="158280"/>
    <x v="0"/>
  </r>
  <r>
    <n v="2016"/>
    <s v="BIT"/>
    <s v="Coal"/>
    <n v="88720"/>
    <n v="23.265999999999998"/>
    <n v="2064159.5199999998"/>
    <n v="3.35"/>
    <n v="7.6"/>
    <n v="674272"/>
    <x v="0"/>
  </r>
  <r>
    <n v="2016"/>
    <s v="SUB"/>
    <s v="Coal"/>
    <n v="126815"/>
    <n v="18.074000000000002"/>
    <n v="2292054.31"/>
    <n v="0.21"/>
    <n v="4.7"/>
    <n v="596030.5"/>
    <x v="0"/>
  </r>
  <r>
    <n v="2016"/>
    <s v="BIT"/>
    <s v="Coal"/>
    <n v="122"/>
    <n v="25.718"/>
    <n v="3137.596"/>
    <n v="2.4500000000000002"/>
    <n v="7.9"/>
    <n v="963.80000000000007"/>
    <x v="0"/>
  </r>
  <r>
    <n v="2016"/>
    <s v="BIT"/>
    <s v="Coal"/>
    <n v="35390"/>
    <n v="23.51"/>
    <n v="832018.9"/>
    <n v="3.09"/>
    <n v="8"/>
    <n v="283120"/>
    <x v="0"/>
  </r>
  <r>
    <n v="2016"/>
    <s v="BIT"/>
    <s v="Coal"/>
    <n v="185830"/>
    <n v="22.135999999999999"/>
    <n v="4113532.88"/>
    <n v="2.5"/>
    <n v="8.9"/>
    <n v="1653887"/>
    <x v="0"/>
  </r>
  <r>
    <n v="2016"/>
    <s v="BIT"/>
    <s v="Coal"/>
    <n v="116203"/>
    <n v="22.154"/>
    <n v="2574361.2620000001"/>
    <n v="3.1"/>
    <n v="9.3000000000000007"/>
    <n v="1080687.9000000001"/>
    <x v="0"/>
  </r>
  <r>
    <n v="2016"/>
    <s v="BIT"/>
    <s v="Coal"/>
    <n v="70862"/>
    <n v="23.236000000000001"/>
    <n v="1646549.432"/>
    <n v="3.39"/>
    <n v="8.1999999999999993"/>
    <n v="581068.39999999991"/>
    <x v="0"/>
  </r>
  <r>
    <n v="2016"/>
    <s v="SUB"/>
    <s v="Coal"/>
    <n v="64908"/>
    <n v="17.47"/>
    <n v="1133942.76"/>
    <n v="0.26"/>
    <n v="5.5"/>
    <n v="356994"/>
    <x v="0"/>
  </r>
  <r>
    <n v="2016"/>
    <s v="SUB"/>
    <s v="Coal"/>
    <n v="44322"/>
    <n v="17.648"/>
    <n v="782194.65599999996"/>
    <n v="0.19"/>
    <n v="4.5"/>
    <n v="199449"/>
    <x v="0"/>
  </r>
  <r>
    <n v="2016"/>
    <s v="SUB"/>
    <s v="Coal"/>
    <n v="16335"/>
    <n v="17.777999999999999"/>
    <n v="290403.63"/>
    <n v="0.28000000000000003"/>
    <n v="6.1"/>
    <n v="99643.5"/>
    <x v="0"/>
  </r>
  <r>
    <n v="2016"/>
    <s v="SUB"/>
    <s v="Coal"/>
    <n v="48969"/>
    <n v="17.824999999999999"/>
    <n v="872872.42499999993"/>
    <n v="0.23"/>
    <n v="5.0999999999999996"/>
    <n v="249741.9"/>
    <x v="0"/>
  </r>
  <r>
    <n v="2016"/>
    <s v="SUB"/>
    <s v="Coal"/>
    <n v="16102"/>
    <n v="17.994"/>
    <n v="289739.38799999998"/>
    <n v="0.26"/>
    <n v="4.8"/>
    <n v="77289.599999999991"/>
    <x v="0"/>
  </r>
  <r>
    <n v="2016"/>
    <s v="SUB"/>
    <s v="Coal"/>
    <n v="16480"/>
    <n v="17.78"/>
    <n v="293014.40000000002"/>
    <n v="0.25"/>
    <n v="5.4"/>
    <n v="88992"/>
    <x v="0"/>
  </r>
  <r>
    <n v="2016"/>
    <s v="SUB"/>
    <s v="Coal"/>
    <n v="48517"/>
    <n v="18.04"/>
    <n v="875246.67999999993"/>
    <n v="0.2"/>
    <n v="4.5999999999999996"/>
    <n v="223178.19999999998"/>
    <x v="0"/>
  </r>
  <r>
    <n v="2016"/>
    <s v="SUB"/>
    <s v="Coal"/>
    <n v="16414"/>
    <n v="17.725999999999999"/>
    <n v="290954.56400000001"/>
    <n v="0.19"/>
    <n v="4.3"/>
    <n v="70580.2"/>
    <x v="0"/>
  </r>
  <r>
    <n v="2016"/>
    <s v="SUB"/>
    <s v="Coal"/>
    <n v="32511"/>
    <n v="17.280999999999999"/>
    <n v="561822.59100000001"/>
    <n v="0.2"/>
    <n v="4.7"/>
    <n v="152801.70000000001"/>
    <x v="0"/>
  </r>
  <r>
    <n v="2016"/>
    <s v="SUB"/>
    <s v="Coal"/>
    <n v="32532"/>
    <n v="17.263000000000002"/>
    <n v="561599.91600000008"/>
    <n v="0.21"/>
    <n v="4.4000000000000004"/>
    <n v="143140.80000000002"/>
    <x v="0"/>
  </r>
  <r>
    <n v="2016"/>
    <s v="SUB"/>
    <s v="Coal"/>
    <n v="48678"/>
    <n v="18.137"/>
    <n v="882872.88600000006"/>
    <n v="0.26"/>
    <n v="4.8"/>
    <n v="233654.39999999999"/>
    <x v="0"/>
  </r>
  <r>
    <n v="2016"/>
    <s v="SUB"/>
    <s v="Coal"/>
    <n v="65221"/>
    <n v="16.785"/>
    <n v="1094734.4850000001"/>
    <n v="0.35"/>
    <n v="6.2"/>
    <n v="404370.2"/>
    <x v="0"/>
  </r>
  <r>
    <n v="2016"/>
    <s v="SUB"/>
    <s v="Coal"/>
    <n v="81669"/>
    <n v="17.649999999999999"/>
    <n v="1441457.8499999999"/>
    <n v="0.19"/>
    <n v="4.4000000000000004"/>
    <n v="359343.60000000003"/>
    <x v="0"/>
  </r>
  <r>
    <n v="2016"/>
    <s v="SUB"/>
    <s v="Coal"/>
    <n v="32264"/>
    <n v="17.829000000000001"/>
    <n v="575234.85600000003"/>
    <n v="0.21"/>
    <n v="4.5999999999999996"/>
    <n v="148414.39999999999"/>
    <x v="0"/>
  </r>
  <r>
    <n v="2016"/>
    <s v="SUB"/>
    <s v="Coal"/>
    <n v="35453"/>
    <n v="18.018000000000001"/>
    <n v="638792.15399999998"/>
    <n v="0.23"/>
    <n v="4.2"/>
    <n v="148902.6"/>
    <x v="0"/>
  </r>
  <r>
    <n v="2016"/>
    <s v="SUB"/>
    <s v="Coal"/>
    <n v="35451"/>
    <n v="17.709"/>
    <n v="627801.75899999996"/>
    <n v="0.2"/>
    <n v="6.1"/>
    <n v="216251.09999999998"/>
    <x v="0"/>
  </r>
  <r>
    <n v="2016"/>
    <s v="SUB"/>
    <s v="Coal"/>
    <n v="17718"/>
    <n v="17.71"/>
    <n v="313785.78000000003"/>
    <n v="0.28999999999999998"/>
    <n v="5.6"/>
    <n v="99220.799999999988"/>
    <x v="0"/>
  </r>
  <r>
    <n v="2016"/>
    <s v="SUB"/>
    <s v="Coal"/>
    <n v="17358"/>
    <n v="17.488"/>
    <n v="303556.70399999997"/>
    <n v="0.22"/>
    <n v="4.0999999999999996"/>
    <n v="71167.799999999988"/>
    <x v="0"/>
  </r>
  <r>
    <n v="2016"/>
    <s v="SUB"/>
    <s v="Coal"/>
    <n v="17623"/>
    <n v="17.981999999999999"/>
    <n v="316896.78599999996"/>
    <n v="0.21"/>
    <n v="5.4"/>
    <n v="95164.200000000012"/>
    <x v="0"/>
  </r>
  <r>
    <n v="2016"/>
    <s v="SUB"/>
    <s v="Coal"/>
    <n v="17497"/>
    <n v="18.007999999999999"/>
    <n v="315085.97599999997"/>
    <n v="0.27"/>
    <n v="5.7"/>
    <n v="99732.900000000009"/>
    <x v="0"/>
  </r>
  <r>
    <n v="2016"/>
    <s v="SUB"/>
    <s v="Coal"/>
    <n v="13971"/>
    <n v="17.922000000000001"/>
    <n v="250388.26200000002"/>
    <n v="0.2"/>
    <n v="5"/>
    <n v="69855"/>
    <x v="0"/>
  </r>
  <r>
    <n v="2016"/>
    <s v="SUB"/>
    <s v="Coal"/>
    <n v="56200"/>
    <n v="18.062000000000001"/>
    <n v="1015084.4"/>
    <n v="0.21"/>
    <n v="4.5999999999999996"/>
    <n v="258519.99999999997"/>
    <x v="0"/>
  </r>
  <r>
    <n v="2016"/>
    <s v="SUB"/>
    <s v="Coal"/>
    <n v="72851"/>
    <n v="16.702999999999999"/>
    <n v="1216830.253"/>
    <n v="0.35"/>
    <n v="5.4"/>
    <n v="393395.4"/>
    <x v="0"/>
  </r>
  <r>
    <n v="2016"/>
    <s v="BIT"/>
    <s v="Coal"/>
    <n v="18017"/>
    <n v="21.76"/>
    <n v="392049.92000000004"/>
    <n v="2.97"/>
    <n v="12.7"/>
    <n v="228815.9"/>
    <x v="0"/>
  </r>
  <r>
    <n v="2016"/>
    <s v="SUB"/>
    <s v="Coal"/>
    <n v="16477"/>
    <n v="17.64"/>
    <n v="290654.28000000003"/>
    <n v="0.25"/>
    <n v="6.4"/>
    <n v="105452.8"/>
    <x v="0"/>
  </r>
  <r>
    <n v="2016"/>
    <s v="SUB"/>
    <s v="Coal"/>
    <n v="82405"/>
    <n v="17.72"/>
    <n v="1460216.5999999999"/>
    <n v="0.22"/>
    <n v="5.5"/>
    <n v="453227.5"/>
    <x v="0"/>
  </r>
  <r>
    <n v="2016"/>
    <s v="SUB"/>
    <s v="Coal"/>
    <n v="16257"/>
    <n v="17.22"/>
    <n v="279945.53999999998"/>
    <n v="0.24"/>
    <n v="4.3"/>
    <n v="69905.099999999991"/>
    <x v="0"/>
  </r>
  <r>
    <n v="2016"/>
    <s v="SUB"/>
    <s v="Coal"/>
    <n v="32651"/>
    <n v="16.649999999999999"/>
    <n v="543639.14999999991"/>
    <n v="0.35"/>
    <n v="6.6"/>
    <n v="215496.59999999998"/>
    <x v="0"/>
  </r>
  <r>
    <n v="2016"/>
    <s v="SUB"/>
    <s v="Coal"/>
    <n v="32843"/>
    <n v="18.010000000000002"/>
    <n v="591502.43000000005"/>
    <n v="0.22"/>
    <n v="4.5999999999999996"/>
    <n v="151077.79999999999"/>
    <x v="0"/>
  </r>
  <r>
    <n v="2016"/>
    <s v="SUB"/>
    <s v="Coal"/>
    <n v="65023"/>
    <n v="17.3"/>
    <n v="1124897.9000000001"/>
    <n v="0.21"/>
    <n v="4"/>
    <n v="260092"/>
    <x v="0"/>
  </r>
  <r>
    <n v="2016"/>
    <s v="SUB"/>
    <s v="Coal"/>
    <n v="65050"/>
    <n v="16.78"/>
    <n v="1091539"/>
    <n v="0.31"/>
    <n v="5.9"/>
    <n v="383795"/>
    <x v="0"/>
  </r>
  <r>
    <n v="2016"/>
    <s v="SUB"/>
    <s v="Coal"/>
    <n v="65163"/>
    <n v="17.57"/>
    <n v="1144913.9099999999"/>
    <n v="0.19"/>
    <n v="4.4000000000000004"/>
    <n v="286717.2"/>
    <x v="0"/>
  </r>
  <r>
    <n v="2016"/>
    <s v="SUB"/>
    <s v="Coal"/>
    <n v="82128"/>
    <n v="17.71"/>
    <n v="1454486.8800000001"/>
    <n v="0.19"/>
    <n v="4.5"/>
    <n v="369576"/>
    <x v="0"/>
  </r>
  <r>
    <n v="2016"/>
    <s v="SUB"/>
    <s v="Coal"/>
    <n v="16273"/>
    <n v="17.440000000000001"/>
    <n v="283801.12"/>
    <n v="0.19"/>
    <n v="4.5999999999999996"/>
    <n v="74855.799999999988"/>
    <x v="0"/>
  </r>
  <r>
    <n v="2016"/>
    <s v="SUB"/>
    <s v="Coal"/>
    <n v="113183"/>
    <n v="17.952000000000002"/>
    <n v="2031861.2160000002"/>
    <n v="0.25"/>
    <n v="5"/>
    <n v="565915"/>
    <x v="0"/>
  </r>
  <r>
    <n v="2016"/>
    <s v="SUB"/>
    <s v="Coal"/>
    <n v="14129"/>
    <n v="17.904"/>
    <n v="252965.61600000001"/>
    <n v="0.25"/>
    <n v="5.0999999999999996"/>
    <n v="72057.899999999994"/>
    <x v="0"/>
  </r>
  <r>
    <n v="2016"/>
    <s v="BIT"/>
    <s v="Coal"/>
    <n v="1913"/>
    <n v="23.408000000000001"/>
    <n v="44779.504000000001"/>
    <n v="1.6"/>
    <n v="12.9"/>
    <n v="24677.7"/>
    <x v="0"/>
  </r>
  <r>
    <n v="2016"/>
    <s v="BIT"/>
    <s v="Coal"/>
    <n v="66563"/>
    <n v="23.14"/>
    <n v="1540267.82"/>
    <n v="3.48"/>
    <n v="8.1"/>
    <n v="539160.29999999993"/>
    <x v="0"/>
  </r>
  <r>
    <n v="2016"/>
    <s v="BIT"/>
    <s v="Coal"/>
    <n v="33533"/>
    <n v="22.606000000000002"/>
    <n v="758046.99800000002"/>
    <n v="3.25"/>
    <n v="7.5"/>
    <n v="251497.5"/>
    <x v="0"/>
  </r>
  <r>
    <n v="2016"/>
    <s v="BIT"/>
    <s v="Coal"/>
    <n v="11206"/>
    <n v="21.957999999999998"/>
    <n v="246061.34799999997"/>
    <n v="3.04"/>
    <n v="8.9"/>
    <n v="99733.400000000009"/>
    <x v="0"/>
  </r>
  <r>
    <n v="2016"/>
    <s v="BIT"/>
    <s v="Coal"/>
    <n v="68990"/>
    <n v="22.891999999999999"/>
    <n v="1579319.08"/>
    <n v="2.95"/>
    <n v="8.1999999999999993"/>
    <n v="565718"/>
    <x v="0"/>
  </r>
  <r>
    <n v="2016"/>
    <s v="BIT"/>
    <s v="Coal"/>
    <n v="15807"/>
    <n v="23.096"/>
    <n v="365078.47200000001"/>
    <n v="1.37"/>
    <n v="5.9"/>
    <n v="93261.3"/>
    <x v="0"/>
  </r>
  <r>
    <n v="2016"/>
    <s v="BIT"/>
    <s v="Coal"/>
    <n v="23884"/>
    <n v="22.542999999999999"/>
    <n v="538417.01199999999"/>
    <n v="3.15"/>
    <n v="11"/>
    <n v="262724"/>
    <x v="0"/>
  </r>
  <r>
    <n v="2016"/>
    <s v="BIT"/>
    <s v="Coal"/>
    <n v="30252"/>
    <n v="22.564"/>
    <n v="682606.12800000003"/>
    <n v="3.17"/>
    <n v="10.8"/>
    <n v="326721.60000000003"/>
    <x v="0"/>
  </r>
  <r>
    <n v="2016"/>
    <s v="BIT"/>
    <s v="Coal"/>
    <n v="5063"/>
    <n v="25.631"/>
    <n v="129769.753"/>
    <n v="3.84"/>
    <n v="9.3000000000000007"/>
    <n v="47085.9"/>
    <x v="0"/>
  </r>
  <r>
    <n v="2016"/>
    <s v="BIT"/>
    <s v="Coal"/>
    <n v="19078"/>
    <n v="22.251999999999999"/>
    <n v="424523.65599999996"/>
    <n v="3.21"/>
    <n v="11.4"/>
    <n v="217489.2"/>
    <x v="0"/>
  </r>
  <r>
    <n v="2016"/>
    <s v="BIT"/>
    <s v="Coal"/>
    <n v="16144"/>
    <n v="22.378"/>
    <n v="361270.43200000003"/>
    <n v="3.22"/>
    <n v="8.1999999999999993"/>
    <n v="132380.79999999999"/>
    <x v="0"/>
  </r>
  <r>
    <n v="2016"/>
    <s v="BIT"/>
    <s v="Coal"/>
    <n v="3138"/>
    <n v="22.297000000000001"/>
    <n v="69967.986000000004"/>
    <n v="3.44"/>
    <n v="11"/>
    <n v="34518"/>
    <x v="0"/>
  </r>
  <r>
    <n v="2016"/>
    <s v="BIT"/>
    <s v="Coal"/>
    <n v="28436"/>
    <n v="22.64"/>
    <n v="643791.04"/>
    <n v="3.29"/>
    <n v="10.8"/>
    <n v="307108.80000000005"/>
    <x v="0"/>
  </r>
  <r>
    <n v="2016"/>
    <s v="BIT"/>
    <s v="Coal"/>
    <n v="52789"/>
    <n v="22.795999999999999"/>
    <n v="1203378.044"/>
    <n v="2.63"/>
    <n v="8.4"/>
    <n v="443427.60000000003"/>
    <x v="0"/>
  </r>
  <r>
    <n v="2016"/>
    <s v="BIT"/>
    <s v="Coal"/>
    <n v="28501"/>
    <n v="23.024000000000001"/>
    <n v="656207.02399999998"/>
    <n v="2.96"/>
    <n v="8.1999999999999993"/>
    <n v="233708.19999999998"/>
    <x v="0"/>
  </r>
  <r>
    <n v="2016"/>
    <s v="BIT"/>
    <s v="Coal"/>
    <n v="71557"/>
    <n v="23.408000000000001"/>
    <n v="1675006.2560000001"/>
    <n v="2.48"/>
    <n v="8.9"/>
    <n v="636857.30000000005"/>
    <x v="0"/>
  </r>
  <r>
    <n v="2016"/>
    <s v="BIT"/>
    <s v="Coal"/>
    <n v="76087"/>
    <n v="23.321000000000002"/>
    <n v="1774424.9270000001"/>
    <n v="2.82"/>
    <n v="8.6999999999999993"/>
    <n v="661956.89999999991"/>
    <x v="0"/>
  </r>
  <r>
    <n v="2016"/>
    <s v="BIT"/>
    <s v="Coal"/>
    <n v="3140"/>
    <n v="19.606999999999999"/>
    <n v="61565.979999999996"/>
    <n v="1.65"/>
    <n v="28.6"/>
    <n v="89804"/>
    <x v="0"/>
  </r>
  <r>
    <n v="2016"/>
    <s v="BIT"/>
    <s v="Coal"/>
    <n v="7777"/>
    <n v="21.021999999999998"/>
    <n v="163488.09399999998"/>
    <n v="0.96"/>
    <n v="19"/>
    <n v="147763"/>
    <x v="0"/>
  </r>
  <r>
    <n v="2016"/>
    <s v="BIT"/>
    <s v="Coal"/>
    <n v="14226"/>
    <n v="23.108000000000001"/>
    <n v="328734.408"/>
    <n v="2.94"/>
    <n v="8.1"/>
    <n v="115230.59999999999"/>
    <x v="0"/>
  </r>
  <r>
    <n v="2016"/>
    <s v="BIT"/>
    <s v="Coal"/>
    <n v="167242"/>
    <n v="24.029"/>
    <n v="4018658.0180000002"/>
    <n v="3.55"/>
    <n v="10.199999999999999"/>
    <n v="1705868.4"/>
    <x v="0"/>
  </r>
  <r>
    <n v="2016"/>
    <s v="BIT"/>
    <s v="Coal"/>
    <n v="69528"/>
    <n v="22.908000000000001"/>
    <n v="1592747.4240000001"/>
    <n v="3.24"/>
    <n v="9.1"/>
    <n v="632704.79999999993"/>
    <x v="0"/>
  </r>
  <r>
    <n v="2016"/>
    <s v="BIT"/>
    <s v="Coal"/>
    <n v="23377"/>
    <n v="23.568999999999999"/>
    <n v="550972.51300000004"/>
    <n v="2.77"/>
    <n v="8.6999999999999993"/>
    <n v="203379.9"/>
    <x v="0"/>
  </r>
  <r>
    <n v="2016"/>
    <s v="BIT"/>
    <s v="Coal"/>
    <n v="9957"/>
    <n v="22.49"/>
    <n v="223932.93"/>
    <n v="2.86"/>
    <n v="9.8000000000000007"/>
    <n v="97578.6"/>
    <x v="0"/>
  </r>
  <r>
    <n v="2016"/>
    <s v="BIT"/>
    <s v="Coal"/>
    <n v="15727"/>
    <n v="23.516999999999999"/>
    <n v="369851.859"/>
    <n v="2.78"/>
    <n v="8.3000000000000007"/>
    <n v="130534.1"/>
    <x v="0"/>
  </r>
  <r>
    <n v="2016"/>
    <s v="BIT"/>
    <s v="Coal"/>
    <n v="12689"/>
    <n v="23.533999999999999"/>
    <n v="298622.92599999998"/>
    <n v="2.4900000000000002"/>
    <n v="8.9"/>
    <n v="112932.1"/>
    <x v="0"/>
  </r>
  <r>
    <n v="2016"/>
    <s v="BIT"/>
    <s v="Coal"/>
    <n v="17455"/>
    <n v="22.768000000000001"/>
    <n v="397415.44"/>
    <n v="3.06"/>
    <n v="8.3000000000000007"/>
    <n v="144876.5"/>
    <x v="0"/>
  </r>
  <r>
    <n v="2016"/>
    <s v="BIT"/>
    <s v="Coal"/>
    <n v="27706"/>
    <n v="22.222000000000001"/>
    <n v="615682.73200000008"/>
    <n v="2.68"/>
    <n v="9.4"/>
    <n v="260436.40000000002"/>
    <x v="0"/>
  </r>
  <r>
    <n v="2016"/>
    <s v="BIT"/>
    <s v="Coal"/>
    <n v="31727"/>
    <n v="23.786000000000001"/>
    <n v="754658.42200000002"/>
    <n v="2.52"/>
    <n v="8.4"/>
    <n v="266506.8"/>
    <x v="0"/>
  </r>
  <r>
    <n v="2016"/>
    <s v="BIT"/>
    <s v="Coal"/>
    <n v="7169"/>
    <n v="23.268000000000001"/>
    <n v="166808.29200000002"/>
    <n v="2.85"/>
    <n v="8.3000000000000007"/>
    <n v="59502.700000000004"/>
    <x v="0"/>
  </r>
  <r>
    <n v="2016"/>
    <s v="BIT"/>
    <s v="Coal"/>
    <n v="15077"/>
    <n v="22.22"/>
    <n v="335010.94"/>
    <n v="3.63"/>
    <n v="9.9"/>
    <n v="149262.30000000002"/>
    <x v="0"/>
  </r>
  <r>
    <n v="2016"/>
    <s v="BIT"/>
    <s v="Coal"/>
    <n v="7845"/>
    <n v="23.89"/>
    <n v="187417.05000000002"/>
    <n v="2.79"/>
    <n v="7.9"/>
    <n v="61975.5"/>
    <x v="0"/>
  </r>
  <r>
    <n v="2016"/>
    <s v="BIT"/>
    <s v="Coal"/>
    <n v="69223"/>
    <n v="23.452000000000002"/>
    <n v="1623417.7960000001"/>
    <n v="2.7"/>
    <n v="8.1999999999999993"/>
    <n v="567628.6"/>
    <x v="0"/>
  </r>
  <r>
    <n v="2016"/>
    <s v="BIT"/>
    <s v="Coal"/>
    <n v="30163"/>
    <n v="23.702000000000002"/>
    <n v="714923.42600000009"/>
    <n v="2.83"/>
    <n v="8.3000000000000007"/>
    <n v="250352.90000000002"/>
    <x v="0"/>
  </r>
  <r>
    <n v="2016"/>
    <s v="BIT"/>
    <s v="Coal"/>
    <n v="29337"/>
    <n v="23.512"/>
    <n v="689771.54399999999"/>
    <n v="2.7"/>
    <n v="8"/>
    <n v="234696"/>
    <x v="0"/>
  </r>
  <r>
    <n v="2016"/>
    <s v="BIT"/>
    <s v="Coal"/>
    <n v="98728"/>
    <n v="23.384"/>
    <n v="2308655.5520000001"/>
    <n v="2.79"/>
    <n v="6.9"/>
    <n v="681223.20000000007"/>
    <x v="0"/>
  </r>
  <r>
    <n v="2016"/>
    <s v="BIT"/>
    <s v="Coal"/>
    <n v="119816"/>
    <n v="23.488"/>
    <n v="2814238.2080000001"/>
    <n v="2.89"/>
    <n v="8.1999999999999993"/>
    <n v="982491.2"/>
    <x v="0"/>
  </r>
  <r>
    <n v="2016"/>
    <s v="BIT"/>
    <s v="Coal"/>
    <n v="30917"/>
    <n v="23.623999999999999"/>
    <n v="730383.20799999998"/>
    <n v="2.85"/>
    <n v="8.3000000000000007"/>
    <n v="256611.10000000003"/>
    <x v="0"/>
  </r>
  <r>
    <n v="2016"/>
    <s v="SUB"/>
    <s v="Coal"/>
    <n v="47892"/>
    <n v="17.670000000000002"/>
    <n v="846251.64000000013"/>
    <n v="0.24"/>
    <n v="5.6"/>
    <n v="268195.20000000001"/>
    <x v="0"/>
  </r>
  <r>
    <n v="2016"/>
    <s v="SUB"/>
    <s v="Coal"/>
    <n v="269206"/>
    <n v="17.762"/>
    <n v="4781636.9720000001"/>
    <n v="0.33"/>
    <n v="5.2"/>
    <n v="1399871.2"/>
    <x v="0"/>
  </r>
  <r>
    <n v="2016"/>
    <s v="SUB"/>
    <s v="Coal"/>
    <n v="79650"/>
    <n v="18.056000000000001"/>
    <n v="1438160.4000000001"/>
    <n v="0.21"/>
    <n v="4.8"/>
    <n v="382320"/>
    <x v="0"/>
  </r>
  <r>
    <n v="2016"/>
    <s v="BIT"/>
    <s v="Coal"/>
    <n v="25145"/>
    <n v="23.95"/>
    <n v="602222.75"/>
    <n v="3.49"/>
    <n v="10.199999999999999"/>
    <n v="256478.99999999997"/>
    <x v="0"/>
  </r>
  <r>
    <n v="2016"/>
    <s v="BIT"/>
    <s v="Coal"/>
    <n v="17475"/>
    <n v="24.17"/>
    <n v="422370.75000000006"/>
    <n v="3.33"/>
    <n v="9.5"/>
    <n v="166012.5"/>
    <x v="0"/>
  </r>
  <r>
    <n v="2016"/>
    <s v="BIT"/>
    <s v="Coal"/>
    <n v="21852"/>
    <n v="24"/>
    <n v="524448"/>
    <n v="3.48"/>
    <n v="10.199999999999999"/>
    <n v="222890.4"/>
    <x v="0"/>
  </r>
  <r>
    <n v="2016"/>
    <s v="BIT"/>
    <s v="Coal"/>
    <n v="10081"/>
    <n v="23.84"/>
    <n v="240331.04"/>
    <n v="1.43"/>
    <n v="10.9"/>
    <n v="109882.90000000001"/>
    <x v="0"/>
  </r>
  <r>
    <n v="2016"/>
    <s v="BIT"/>
    <s v="Coal"/>
    <n v="3539"/>
    <n v="24.53"/>
    <n v="86811.67"/>
    <n v="1.73"/>
    <n v="9.9"/>
    <n v="35036.1"/>
    <x v="0"/>
  </r>
  <r>
    <n v="2016"/>
    <s v="BIT"/>
    <s v="Coal"/>
    <n v="1596"/>
    <n v="24.44"/>
    <n v="39006.240000000005"/>
    <n v="1.2"/>
    <n v="11.5"/>
    <n v="18354"/>
    <x v="0"/>
  </r>
  <r>
    <n v="2016"/>
    <s v="SUB"/>
    <s v="Coal"/>
    <n v="45167"/>
    <n v="17.96"/>
    <n v="811199.32000000007"/>
    <n v="0.26"/>
    <n v="5"/>
    <n v="225835"/>
    <x v="0"/>
  </r>
  <r>
    <n v="2016"/>
    <s v="SUB"/>
    <s v="Coal"/>
    <n v="45259"/>
    <n v="16.96"/>
    <n v="767592.64"/>
    <n v="0.3"/>
    <n v="5.7"/>
    <n v="257976.30000000002"/>
    <x v="0"/>
  </r>
  <r>
    <n v="2016"/>
    <s v="SUB"/>
    <s v="Coal"/>
    <n v="90559"/>
    <n v="16.829999999999998"/>
    <n v="1524107.9699999997"/>
    <n v="0.31"/>
    <n v="5.7"/>
    <n v="516186.3"/>
    <x v="0"/>
  </r>
  <r>
    <n v="2016"/>
    <s v="BIT"/>
    <s v="Coal"/>
    <n v="11145"/>
    <n v="25"/>
    <n v="278625"/>
    <n v="0.8"/>
    <n v="10.6"/>
    <n v="118137"/>
    <x v="0"/>
  </r>
  <r>
    <n v="2016"/>
    <s v="BIT"/>
    <s v="Coal"/>
    <n v="15352"/>
    <n v="26.44"/>
    <n v="405906.88"/>
    <n v="2.82"/>
    <n v="7.3"/>
    <n v="112069.59999999999"/>
    <x v="0"/>
  </r>
  <r>
    <n v="2016"/>
    <s v="BIT"/>
    <s v="Coal"/>
    <n v="8779"/>
    <n v="26.21"/>
    <n v="230097.59"/>
    <n v="2.78"/>
    <n v="7.8"/>
    <n v="68476.2"/>
    <x v="0"/>
  </r>
  <r>
    <n v="2016"/>
    <s v="BIT"/>
    <s v="Coal"/>
    <n v="15335"/>
    <n v="26.32"/>
    <n v="403617.2"/>
    <n v="2.68"/>
    <n v="7.8"/>
    <n v="119613"/>
    <x v="0"/>
  </r>
  <r>
    <n v="2016"/>
    <s v="BIT"/>
    <s v="Coal"/>
    <n v="15098"/>
    <n v="26.45"/>
    <n v="399342.1"/>
    <n v="2.2200000000000002"/>
    <n v="7.1"/>
    <n v="107195.79999999999"/>
    <x v="0"/>
  </r>
  <r>
    <n v="2016"/>
    <s v="BIT"/>
    <s v="Coal"/>
    <n v="9316"/>
    <n v="25.98"/>
    <n v="242029.68"/>
    <n v="3"/>
    <n v="8.1"/>
    <n v="75459.599999999991"/>
    <x v="0"/>
  </r>
  <r>
    <n v="2016"/>
    <s v="BIT"/>
    <s v="Coal"/>
    <n v="106820"/>
    <n v="25.96"/>
    <n v="2773047.2"/>
    <n v="2.65"/>
    <n v="7.7"/>
    <n v="822514"/>
    <x v="0"/>
  </r>
  <r>
    <n v="2016"/>
    <s v="BIT"/>
    <s v="Coal"/>
    <n v="131811"/>
    <n v="21.24"/>
    <n v="2799665.6399999997"/>
    <n v="0.49"/>
    <n v="6.7"/>
    <n v="883133.70000000007"/>
    <x v="0"/>
  </r>
  <r>
    <n v="2016"/>
    <s v="SUB"/>
    <s v="Coal"/>
    <n v="15930"/>
    <n v="18.186"/>
    <n v="289702.98"/>
    <n v="0.26"/>
    <n v="4.8"/>
    <n v="76464"/>
    <x v="0"/>
  </r>
  <r>
    <n v="2016"/>
    <s v="SUB"/>
    <s v="Coal"/>
    <n v="47421"/>
    <n v="17.824999999999999"/>
    <n v="845279.32499999995"/>
    <n v="0.2"/>
    <n v="5.3"/>
    <n v="251331.3"/>
    <x v="0"/>
  </r>
  <r>
    <n v="2016"/>
    <s v="SUB"/>
    <s v="Coal"/>
    <n v="15893"/>
    <n v="17.783999999999999"/>
    <n v="282641.11199999996"/>
    <n v="0.3"/>
    <n v="4.9000000000000004"/>
    <n v="77875.700000000012"/>
    <x v="0"/>
  </r>
  <r>
    <n v="2016"/>
    <s v="SUB"/>
    <s v="Coal"/>
    <n v="15947"/>
    <n v="17.559999999999999"/>
    <n v="280029.32"/>
    <n v="0.24"/>
    <n v="7.1"/>
    <n v="113223.7"/>
    <x v="0"/>
  </r>
  <r>
    <n v="2016"/>
    <s v="BIT"/>
    <s v="Coal"/>
    <n v="23788"/>
    <n v="25.108000000000001"/>
    <n v="597269.10400000005"/>
    <n v="0.7"/>
    <n v="11.3"/>
    <n v="268804.40000000002"/>
    <x v="0"/>
  </r>
  <r>
    <n v="2016"/>
    <s v="SUB"/>
    <s v="Coal"/>
    <n v="30582"/>
    <n v="18.366"/>
    <n v="561669.01199999999"/>
    <n v="0.28999999999999998"/>
    <n v="4.9000000000000004"/>
    <n v="149851.80000000002"/>
    <x v="0"/>
  </r>
  <r>
    <n v="2016"/>
    <s v="SUB"/>
    <s v="Coal"/>
    <n v="79793"/>
    <n v="17.675999999999998"/>
    <n v="1410421.068"/>
    <n v="0.22"/>
    <n v="5.8"/>
    <n v="462799.39999999997"/>
    <x v="0"/>
  </r>
  <r>
    <n v="2016"/>
    <s v="SUB"/>
    <s v="Coal"/>
    <n v="79352"/>
    <n v="17.466999999999999"/>
    <n v="1386041.3839999998"/>
    <n v="0.19"/>
    <n v="4.5"/>
    <n v="357084"/>
    <x v="0"/>
  </r>
  <r>
    <n v="2016"/>
    <s v="SUB"/>
    <s v="Coal"/>
    <n v="31794"/>
    <n v="18.068999999999999"/>
    <n v="574485.78599999996"/>
    <n v="0.27"/>
    <n v="4.9000000000000004"/>
    <n v="155790.6"/>
    <x v="0"/>
  </r>
  <r>
    <n v="2016"/>
    <s v="SUB"/>
    <s v="Coal"/>
    <n v="15897"/>
    <n v="17.917999999999999"/>
    <n v="284842.446"/>
    <n v="0.18"/>
    <n v="4.9000000000000004"/>
    <n v="77895.3"/>
    <x v="0"/>
  </r>
  <r>
    <n v="2016"/>
    <s v="SUB"/>
    <s v="Coal"/>
    <n v="15882"/>
    <n v="17.891999999999999"/>
    <n v="284160.74400000001"/>
    <n v="0.32"/>
    <n v="4.5"/>
    <n v="71469"/>
    <x v="0"/>
  </r>
  <r>
    <n v="2016"/>
    <s v="SUB"/>
    <s v="Coal"/>
    <n v="15860"/>
    <n v="17.8"/>
    <n v="282308"/>
    <n v="0.4"/>
    <n v="5.4"/>
    <n v="85644"/>
    <x v="0"/>
  </r>
  <r>
    <n v="2016"/>
    <s v="SUB"/>
    <s v="Coal"/>
    <n v="15857"/>
    <n v="17.634"/>
    <n v="279622.33799999999"/>
    <n v="0.25"/>
    <n v="5.6"/>
    <n v="88799.2"/>
    <x v="0"/>
  </r>
  <r>
    <n v="2016"/>
    <s v="BIT"/>
    <s v="Coal"/>
    <n v="22540"/>
    <n v="26.253"/>
    <n v="591742.62"/>
    <n v="1.56"/>
    <n v="8"/>
    <n v="180320"/>
    <x v="0"/>
  </r>
  <r>
    <n v="2016"/>
    <s v="SUB"/>
    <s v="Coal"/>
    <n v="44599"/>
    <n v="17.687000000000001"/>
    <n v="788822.51300000004"/>
    <n v="0.21"/>
    <n v="5.4"/>
    <n v="240834.6"/>
    <x v="0"/>
  </r>
  <r>
    <n v="2016"/>
    <s v="BIT"/>
    <s v="Coal"/>
    <n v="15599"/>
    <n v="25.893999999999998"/>
    <n v="403920.50599999999"/>
    <n v="2.52"/>
    <n v="7.7"/>
    <n v="120112.3"/>
    <x v="0"/>
  </r>
  <r>
    <n v="2016"/>
    <s v="SUB"/>
    <s v="Coal"/>
    <n v="47334"/>
    <n v="17.8"/>
    <n v="842545.20000000007"/>
    <n v="0.25"/>
    <n v="5.3"/>
    <n v="250870.19999999998"/>
    <x v="0"/>
  </r>
  <r>
    <n v="2016"/>
    <s v="SUB"/>
    <s v="Coal"/>
    <n v="47442"/>
    <n v="17.789000000000001"/>
    <n v="843945.73800000001"/>
    <n v="0.25"/>
    <n v="5.4"/>
    <n v="256186.80000000002"/>
    <x v="0"/>
  </r>
  <r>
    <n v="2016"/>
    <s v="SUB"/>
    <s v="Coal"/>
    <n v="74430"/>
    <n v="17.645"/>
    <n v="1313317.3499999999"/>
    <n v="0.18"/>
    <n v="4.4000000000000004"/>
    <n v="327492"/>
    <x v="0"/>
  </r>
  <r>
    <n v="2016"/>
    <s v="SUB"/>
    <s v="Coal"/>
    <n v="88369"/>
    <n v="17.702999999999999"/>
    <n v="1564396.4069999999"/>
    <n v="0.2"/>
    <n v="5.5"/>
    <n v="486029.5"/>
    <x v="0"/>
  </r>
  <r>
    <n v="2016"/>
    <s v="SUB"/>
    <s v="Coal"/>
    <n v="31617"/>
    <n v="17.638999999999999"/>
    <n v="557692.26300000004"/>
    <n v="0.18"/>
    <n v="4.3"/>
    <n v="135953.1"/>
    <x v="0"/>
  </r>
  <r>
    <n v="2016"/>
    <s v="SUB"/>
    <s v="Coal"/>
    <n v="15645"/>
    <n v="18.100000000000001"/>
    <n v="283174.5"/>
    <n v="0.23"/>
    <n v="4.7"/>
    <n v="73531.5"/>
    <x v="0"/>
  </r>
  <r>
    <n v="2016"/>
    <s v="SUB"/>
    <s v="Coal"/>
    <n v="31539"/>
    <n v="17.899999999999999"/>
    <n v="564548.1"/>
    <n v="0.34"/>
    <n v="5"/>
    <n v="157695"/>
    <x v="0"/>
  </r>
  <r>
    <n v="2016"/>
    <s v="BIT"/>
    <s v="Coal"/>
    <n v="83818"/>
    <n v="25.952999999999999"/>
    <n v="2175328.554"/>
    <n v="2.4900000000000002"/>
    <n v="7.7"/>
    <n v="645398.6"/>
    <x v="0"/>
  </r>
  <r>
    <n v="2016"/>
    <s v="SUB"/>
    <s v="Coal"/>
    <n v="62265"/>
    <n v="17.873000000000001"/>
    <n v="1112862.345"/>
    <n v="0.24"/>
    <n v="5.2"/>
    <n v="323778"/>
    <x v="0"/>
  </r>
  <r>
    <n v="2016"/>
    <s v="SUB"/>
    <s v="Coal"/>
    <n v="95567"/>
    <n v="18.006"/>
    <n v="1720779.402"/>
    <n v="0.24"/>
    <n v="5.0999999999999996"/>
    <n v="487391.69999999995"/>
    <x v="0"/>
  </r>
  <r>
    <n v="2016"/>
    <s v="SUB"/>
    <s v="Coal"/>
    <n v="30863"/>
    <n v="17.5"/>
    <n v="540102.5"/>
    <n v="0.2"/>
    <n v="4.2"/>
    <n v="129624.6"/>
    <x v="0"/>
  </r>
  <r>
    <n v="2016"/>
    <s v="SUB"/>
    <s v="Coal"/>
    <n v="14872"/>
    <n v="18.100000000000001"/>
    <n v="269183.2"/>
    <n v="0.28999999999999998"/>
    <n v="4.7"/>
    <n v="69898.400000000009"/>
    <x v="0"/>
  </r>
  <r>
    <n v="2016"/>
    <s v="SUB"/>
    <s v="Coal"/>
    <n v="15533"/>
    <n v="17.7"/>
    <n v="274934.09999999998"/>
    <n v="0.2"/>
    <n v="5.7"/>
    <n v="88538.1"/>
    <x v="0"/>
  </r>
  <r>
    <n v="2016"/>
    <s v="SUB"/>
    <s v="Coal"/>
    <n v="15601"/>
    <n v="17.7"/>
    <n v="276137.7"/>
    <n v="0.34"/>
    <n v="5.4"/>
    <n v="84245.400000000009"/>
    <x v="0"/>
  </r>
  <r>
    <n v="2016"/>
    <s v="BIT"/>
    <s v="Coal"/>
    <n v="31248"/>
    <n v="25.9"/>
    <n v="809323.2"/>
    <n v="2.77"/>
    <n v="7.9"/>
    <n v="246859.2"/>
    <x v="0"/>
  </r>
  <r>
    <n v="2016"/>
    <s v="SUB"/>
    <s v="Coal"/>
    <n v="46944"/>
    <n v="18.100000000000001"/>
    <n v="849686.4"/>
    <n v="0.24"/>
    <n v="4.8"/>
    <n v="225331.19999999998"/>
    <x v="0"/>
  </r>
  <r>
    <n v="2016"/>
    <s v="SUB"/>
    <s v="Coal"/>
    <n v="15833"/>
    <n v="17.600000000000001"/>
    <n v="278660.80000000005"/>
    <n v="0.25"/>
    <n v="6.3"/>
    <n v="99747.9"/>
    <x v="0"/>
  </r>
  <r>
    <n v="2016"/>
    <s v="SUB"/>
    <s v="Coal"/>
    <n v="15794"/>
    <n v="17.399999999999999"/>
    <n v="274815.59999999998"/>
    <n v="0.19"/>
    <n v="4.7"/>
    <n v="74231.8"/>
    <x v="0"/>
  </r>
  <r>
    <n v="2016"/>
    <s v="SUB"/>
    <s v="Coal"/>
    <n v="30658"/>
    <n v="18.094000000000001"/>
    <n v="554725.85200000007"/>
    <n v="0.28000000000000003"/>
    <n v="5.3"/>
    <n v="162487.4"/>
    <x v="0"/>
  </r>
  <r>
    <n v="2016"/>
    <s v="SUB"/>
    <s v="Coal"/>
    <n v="73409"/>
    <n v="17.73"/>
    <n v="1301541.57"/>
    <n v="0.23"/>
    <n v="5.4"/>
    <n v="396408.60000000003"/>
    <x v="0"/>
  </r>
  <r>
    <n v="2016"/>
    <s v="SUB"/>
    <s v="Coal"/>
    <n v="60062"/>
    <n v="18.84"/>
    <n v="1131568.08"/>
    <n v="0.33"/>
    <n v="4.2"/>
    <n v="252260.40000000002"/>
    <x v="0"/>
  </r>
  <r>
    <n v="2016"/>
    <s v="SUB"/>
    <s v="Coal"/>
    <n v="63106"/>
    <n v="18.07"/>
    <n v="1140325.42"/>
    <n v="0.22"/>
    <n v="4.8"/>
    <n v="302908.79999999999"/>
    <x v="0"/>
  </r>
  <r>
    <n v="2016"/>
    <s v="SUB"/>
    <s v="Coal"/>
    <n v="58432"/>
    <n v="18.91"/>
    <n v="1104949.1200000001"/>
    <n v="0.37"/>
    <n v="4.8"/>
    <n v="280473.59999999998"/>
    <x v="0"/>
  </r>
  <r>
    <n v="2016"/>
    <s v="SUB"/>
    <s v="Coal"/>
    <n v="164061"/>
    <n v="17.899999999999999"/>
    <n v="2936691.9"/>
    <n v="0.25"/>
    <n v="5"/>
    <n v="820305"/>
    <x v="0"/>
  </r>
  <r>
    <n v="2016"/>
    <s v="SUB"/>
    <s v="Coal"/>
    <n v="59671"/>
    <n v="17.71"/>
    <n v="1056773.4100000001"/>
    <n v="0.21"/>
    <n v="5.5"/>
    <n v="328190.5"/>
    <x v="0"/>
  </r>
  <r>
    <n v="2016"/>
    <s v="SUB"/>
    <s v="Coal"/>
    <n v="58893"/>
    <n v="18.809999999999999"/>
    <n v="1107777.3299999998"/>
    <n v="0.31"/>
    <n v="4.2"/>
    <n v="247350.6"/>
    <x v="0"/>
  </r>
  <r>
    <n v="2016"/>
    <s v="SUB"/>
    <s v="Coal"/>
    <n v="13187"/>
    <n v="17.66"/>
    <n v="232882.42"/>
    <n v="0.3"/>
    <n v="5.2"/>
    <n v="68572.400000000009"/>
    <x v="0"/>
  </r>
  <r>
    <n v="2016"/>
    <s v="SUB"/>
    <s v="Coal"/>
    <n v="12953"/>
    <n v="17.93"/>
    <n v="232247.29"/>
    <n v="0.22"/>
    <n v="5"/>
    <n v="64765"/>
    <x v="0"/>
  </r>
  <r>
    <n v="2016"/>
    <s v="SUB"/>
    <s v="Coal"/>
    <n v="52432"/>
    <n v="18.05"/>
    <n v="946397.60000000009"/>
    <n v="0.21"/>
    <n v="4.4000000000000004"/>
    <n v="230700.80000000002"/>
    <x v="0"/>
  </r>
  <r>
    <n v="2016"/>
    <s v="SUB"/>
    <s v="Coal"/>
    <n v="38962"/>
    <n v="18.18"/>
    <n v="708329.16"/>
    <n v="0.24"/>
    <n v="4.5"/>
    <n v="175329"/>
    <x v="0"/>
  </r>
  <r>
    <n v="2016"/>
    <s v="SUB"/>
    <s v="Coal"/>
    <n v="39185"/>
    <n v="18.02"/>
    <n v="706113.7"/>
    <n v="0.26"/>
    <n v="4.5"/>
    <n v="176332.5"/>
    <x v="0"/>
  </r>
  <r>
    <n v="2016"/>
    <s v="SUB"/>
    <s v="Coal"/>
    <n v="15825"/>
    <n v="18.190000000000001"/>
    <n v="287856.75"/>
    <n v="0.24"/>
    <n v="5.0999999999999996"/>
    <n v="80707.5"/>
    <x v="0"/>
  </r>
  <r>
    <n v="2016"/>
    <s v="SUB"/>
    <s v="Coal"/>
    <n v="16395"/>
    <n v="17.79"/>
    <n v="291667.05"/>
    <n v="0.32"/>
    <n v="5"/>
    <n v="81975"/>
    <x v="0"/>
  </r>
  <r>
    <n v="2016"/>
    <s v="SUB"/>
    <s v="Coal"/>
    <n v="32850"/>
    <n v="18.100000000000001"/>
    <n v="594585"/>
    <n v="0.23"/>
    <n v="4.5999999999999996"/>
    <n v="151110"/>
    <x v="0"/>
  </r>
  <r>
    <n v="2016"/>
    <s v="SUB"/>
    <s v="Coal"/>
    <n v="128400"/>
    <n v="17.72"/>
    <n v="2275248"/>
    <n v="0.27"/>
    <n v="5.0999999999999996"/>
    <n v="654840"/>
    <x v="0"/>
  </r>
  <r>
    <n v="2016"/>
    <s v="SUB"/>
    <s v="Coal"/>
    <n v="16255"/>
    <n v="17.54"/>
    <n v="285112.7"/>
    <n v="0.32"/>
    <n v="6.4"/>
    <n v="104032"/>
    <x v="0"/>
  </r>
  <r>
    <n v="2016"/>
    <s v="SUB"/>
    <s v="Coal"/>
    <n v="27322"/>
    <n v="17.27"/>
    <n v="471850.94"/>
    <n v="0.22"/>
    <n v="4.0999999999999996"/>
    <n v="112020.2"/>
    <x v="0"/>
  </r>
  <r>
    <n v="2016"/>
    <s v="SUB"/>
    <s v="Coal"/>
    <n v="15336"/>
    <n v="17.350000000000001"/>
    <n v="266079.60000000003"/>
    <n v="0.17"/>
    <n v="4.5"/>
    <n v="69012"/>
    <x v="0"/>
  </r>
  <r>
    <n v="2016"/>
    <s v="SUB"/>
    <s v="Coal"/>
    <n v="15310"/>
    <n v="16.77"/>
    <n v="256748.69999999998"/>
    <n v="0.33"/>
    <n v="6.1"/>
    <n v="93391"/>
    <x v="0"/>
  </r>
  <r>
    <n v="2016"/>
    <s v="SUB"/>
    <s v="Coal"/>
    <n v="46001"/>
    <n v="17.3"/>
    <n v="795817.3"/>
    <n v="0.22"/>
    <n v="4.2"/>
    <n v="193204.2"/>
    <x v="0"/>
  </r>
  <r>
    <n v="2016"/>
    <s v="SUB"/>
    <s v="Coal"/>
    <n v="26071"/>
    <n v="17.78"/>
    <n v="463542.38"/>
    <n v="0.21"/>
    <n v="5.6"/>
    <n v="145997.59999999998"/>
    <x v="0"/>
  </r>
  <r>
    <n v="2016"/>
    <s v="SUB"/>
    <s v="Coal"/>
    <n v="26046"/>
    <n v="17.55"/>
    <n v="457107.30000000005"/>
    <n v="0.23"/>
    <n v="5.8"/>
    <n v="151066.79999999999"/>
    <x v="0"/>
  </r>
  <r>
    <n v="2016"/>
    <s v="SUB"/>
    <s v="Coal"/>
    <n v="38688"/>
    <n v="17.989999999999998"/>
    <n v="695997.12"/>
    <n v="0.23"/>
    <n v="5.3"/>
    <n v="205046.39999999999"/>
    <x v="0"/>
  </r>
  <r>
    <n v="2016"/>
    <s v="SUB"/>
    <s v="Coal"/>
    <n v="12970"/>
    <n v="17.64"/>
    <n v="228790.80000000002"/>
    <n v="0.35"/>
    <n v="5.8"/>
    <n v="75226"/>
    <x v="0"/>
  </r>
  <r>
    <n v="2016"/>
    <s v="SUB"/>
    <s v="Coal"/>
    <n v="15907"/>
    <n v="17.66"/>
    <n v="280917.62"/>
    <n v="0.18"/>
    <n v="4.4000000000000004"/>
    <n v="69990.8"/>
    <x v="0"/>
  </r>
  <r>
    <n v="2016"/>
    <s v="SUB"/>
    <s v="Coal"/>
    <n v="380492"/>
    <n v="17.63"/>
    <n v="6708073.96"/>
    <n v="0.19"/>
    <n v="4.4000000000000004"/>
    <n v="1674164.8"/>
    <x v="0"/>
  </r>
  <r>
    <n v="2016"/>
    <s v="SUB"/>
    <s v="Coal"/>
    <n v="398163"/>
    <n v="17.600000000000001"/>
    <n v="7007668.8000000007"/>
    <n v="0.19"/>
    <n v="4.5"/>
    <n v="1791733.5"/>
    <x v="0"/>
  </r>
  <r>
    <n v="2016"/>
    <s v="SUB"/>
    <s v="Coal"/>
    <n v="15819"/>
    <n v="16.96"/>
    <n v="268290.24"/>
    <n v="0.35"/>
    <n v="5.8"/>
    <n v="91750.2"/>
    <x v="0"/>
  </r>
  <r>
    <n v="2016"/>
    <s v="SUB"/>
    <s v="Coal"/>
    <n v="15854"/>
    <n v="17.87"/>
    <n v="283310.98000000004"/>
    <n v="0.19"/>
    <n v="4"/>
    <n v="63416"/>
    <x v="0"/>
  </r>
  <r>
    <n v="2016"/>
    <s v="SUB"/>
    <s v="Coal"/>
    <n v="15911"/>
    <n v="16.940000000000001"/>
    <n v="269532.34000000003"/>
    <n v="0.26"/>
    <n v="5"/>
    <n v="79555"/>
    <x v="0"/>
  </r>
  <r>
    <n v="2016"/>
    <s v="SUB"/>
    <s v="Coal"/>
    <n v="127076"/>
    <n v="17.559999999999999"/>
    <n v="2231454.56"/>
    <n v="0.19"/>
    <n v="4.5"/>
    <n v="571842"/>
    <x v="0"/>
  </r>
  <r>
    <n v="2016"/>
    <s v="BIT"/>
    <s v="Coal"/>
    <n v="40443"/>
    <n v="22.45"/>
    <n v="907945.35"/>
    <n v="3.07"/>
    <n v="8.9"/>
    <n v="359942.7"/>
    <x v="0"/>
  </r>
  <r>
    <n v="2016"/>
    <s v="SUB"/>
    <s v="Coal"/>
    <n v="127284"/>
    <n v="17.62"/>
    <n v="2242744.08"/>
    <n v="0.19"/>
    <n v="4.5"/>
    <n v="572778"/>
    <x v="0"/>
  </r>
  <r>
    <n v="2016"/>
    <s v="SUB"/>
    <s v="Coal"/>
    <n v="79630"/>
    <n v="17.64"/>
    <n v="1404673.2"/>
    <n v="0.18"/>
    <n v="4.3"/>
    <n v="342409"/>
    <x v="0"/>
  </r>
  <r>
    <n v="2016"/>
    <s v="SUB"/>
    <s v="Coal"/>
    <n v="295192"/>
    <n v="17.640999999999998"/>
    <n v="5207482.0719999997"/>
    <n v="0.18"/>
    <n v="4.5"/>
    <n v="1328364"/>
    <x v="0"/>
  </r>
  <r>
    <n v="2016"/>
    <s v="SUB"/>
    <s v="Coal"/>
    <n v="456532"/>
    <n v="17.576000000000001"/>
    <n v="8024006.432"/>
    <n v="0.19"/>
    <n v="4.5"/>
    <n v="2054394"/>
    <x v="0"/>
  </r>
  <r>
    <n v="2016"/>
    <s v="SUB"/>
    <s v="Coal"/>
    <n v="43731"/>
    <n v="18.010000000000002"/>
    <n v="787595.31"/>
    <n v="0.24"/>
    <n v="4.7"/>
    <n v="205535.7"/>
    <x v="0"/>
  </r>
  <r>
    <n v="2016"/>
    <s v="SUB"/>
    <s v="Coal"/>
    <n v="44217"/>
    <n v="17.327999999999999"/>
    <n v="766192.17599999998"/>
    <n v="0.21"/>
    <n v="3.9"/>
    <n v="172446.3"/>
    <x v="0"/>
  </r>
  <r>
    <n v="2016"/>
    <s v="SUB"/>
    <s v="Coal"/>
    <n v="96274"/>
    <n v="16.8"/>
    <n v="1617403.2"/>
    <n v="0.34"/>
    <n v="6.3"/>
    <n v="606526.19999999995"/>
    <x v="0"/>
  </r>
  <r>
    <n v="2016"/>
    <s v="BIT"/>
    <s v="Coal"/>
    <n v="10054"/>
    <n v="25.9"/>
    <n v="260398.59999999998"/>
    <n v="2.75"/>
    <n v="8"/>
    <n v="80432"/>
    <x v="0"/>
  </r>
  <r>
    <n v="2016"/>
    <s v="BIT"/>
    <s v="Coal"/>
    <n v="9897"/>
    <n v="26"/>
    <n v="257322"/>
    <n v="2.5"/>
    <n v="8.4"/>
    <n v="83134.8"/>
    <x v="0"/>
  </r>
  <r>
    <n v="2016"/>
    <s v="SUB"/>
    <s v="Coal"/>
    <n v="491029"/>
    <n v="17.425999999999998"/>
    <n v="8556671.3539999984"/>
    <n v="0.8"/>
    <n v="23.2"/>
    <n v="11391872.799999999"/>
    <x v="0"/>
  </r>
  <r>
    <n v="2016"/>
    <s v="BIT"/>
    <s v="Coal"/>
    <n v="571200"/>
    <n v="18.95"/>
    <n v="10824240"/>
    <n v="0.81"/>
    <n v="24.5"/>
    <n v="13994400"/>
    <x v="0"/>
  </r>
  <r>
    <n v="2016"/>
    <s v="BIT"/>
    <s v="Coal"/>
    <n v="10308"/>
    <n v="26.108000000000001"/>
    <n v="269121.26400000002"/>
    <n v="2.5"/>
    <n v="7.7"/>
    <n v="79371.600000000006"/>
    <x v="0"/>
  </r>
  <r>
    <n v="2016"/>
    <s v="BIT"/>
    <s v="Coal"/>
    <n v="11134"/>
    <n v="26.431999999999999"/>
    <n v="294293.88799999998"/>
    <n v="3.21"/>
    <n v="8.1999999999999993"/>
    <n v="91298.799999999988"/>
    <x v="0"/>
  </r>
  <r>
    <n v="2016"/>
    <s v="BIT"/>
    <s v="Coal"/>
    <n v="11036"/>
    <n v="26.391999999999999"/>
    <n v="291262.11200000002"/>
    <n v="2.5499999999999998"/>
    <n v="8.1"/>
    <n v="89391.599999999991"/>
    <x v="0"/>
  </r>
  <r>
    <n v="2016"/>
    <s v="BIT"/>
    <s v="Coal"/>
    <n v="10677"/>
    <n v="25.88"/>
    <n v="276320.76"/>
    <n v="2.52"/>
    <n v="7.4"/>
    <n v="79009.8"/>
    <x v="0"/>
  </r>
  <r>
    <n v="2016"/>
    <s v="BIT"/>
    <s v="Coal"/>
    <n v="11588"/>
    <n v="23.968"/>
    <n v="277741.18400000001"/>
    <n v="0.8"/>
    <n v="13.9"/>
    <n v="161073.20000000001"/>
    <x v="0"/>
  </r>
  <r>
    <n v="2016"/>
    <s v="BIT"/>
    <s v="Coal"/>
    <n v="11895"/>
    <n v="26.001999999999999"/>
    <n v="309293.78999999998"/>
    <n v="2.74"/>
    <n v="7.7"/>
    <n v="91591.5"/>
    <x v="0"/>
  </r>
  <r>
    <n v="2016"/>
    <s v="BIT"/>
    <s v="Coal"/>
    <n v="46780"/>
    <n v="25.905999999999999"/>
    <n v="1211882.68"/>
    <n v="2.77"/>
    <n v="7.8"/>
    <n v="364884"/>
    <x v="0"/>
  </r>
  <r>
    <n v="2016"/>
    <s v="BIT"/>
    <s v="Coal"/>
    <n v="68248"/>
    <n v="24.114000000000001"/>
    <n v="1645732.2720000001"/>
    <n v="0.83"/>
    <n v="12.8"/>
    <n v="873574.40000000002"/>
    <x v="0"/>
  </r>
  <r>
    <n v="2016"/>
    <s v="BIT"/>
    <s v="Coal"/>
    <n v="51370"/>
    <n v="25.23"/>
    <n v="1296065.1000000001"/>
    <n v="1.53"/>
    <n v="7.4"/>
    <n v="380138"/>
    <x v="0"/>
  </r>
  <r>
    <n v="2016"/>
    <s v="BIT"/>
    <s v="Coal"/>
    <n v="58963"/>
    <n v="25.911999999999999"/>
    <n v="1527849.2560000001"/>
    <n v="2.74"/>
    <n v="7.8"/>
    <n v="459911.39999999997"/>
    <x v="0"/>
  </r>
  <r>
    <n v="2016"/>
    <s v="BIT"/>
    <s v="Coal"/>
    <n v="58735"/>
    <n v="25.794"/>
    <n v="1515010.59"/>
    <n v="2.82"/>
    <n v="7.9"/>
    <n v="464006.5"/>
    <x v="0"/>
  </r>
  <r>
    <n v="2016"/>
    <s v="BIT"/>
    <s v="Coal"/>
    <n v="20519"/>
    <n v="23.853999999999999"/>
    <n v="489460.22599999997"/>
    <n v="0.7"/>
    <n v="13.6"/>
    <n v="279058.39999999997"/>
    <x v="0"/>
  </r>
  <r>
    <n v="2016"/>
    <s v="BIT"/>
    <s v="Coal"/>
    <n v="12135"/>
    <n v="25.91"/>
    <n v="314417.84999999998"/>
    <n v="0.85"/>
    <n v="7.4"/>
    <n v="89799"/>
    <x v="0"/>
  </r>
  <r>
    <n v="2016"/>
    <s v="BIT"/>
    <s v="Coal"/>
    <n v="26027"/>
    <n v="24.824000000000002"/>
    <n v="646094.24800000002"/>
    <n v="1.1399999999999999"/>
    <n v="11.1"/>
    <n v="288899.7"/>
    <x v="0"/>
  </r>
  <r>
    <n v="2016"/>
    <s v="BIT"/>
    <s v="Coal"/>
    <n v="77973"/>
    <n v="23.297999999999998"/>
    <n v="1816614.9539999999"/>
    <n v="2.39"/>
    <n v="8.1999999999999993"/>
    <n v="639378.6"/>
    <x v="0"/>
  </r>
  <r>
    <n v="2016"/>
    <s v="BIT"/>
    <s v="Coal"/>
    <n v="12634"/>
    <n v="22.443999999999999"/>
    <n v="283557.49599999998"/>
    <n v="2.86"/>
    <n v="7.6"/>
    <n v="96018.4"/>
    <x v="0"/>
  </r>
  <r>
    <n v="2016"/>
    <s v="BIT"/>
    <s v="Coal"/>
    <n v="57218"/>
    <n v="24.1"/>
    <n v="1378953.8"/>
    <n v="0.77"/>
    <n v="12.3"/>
    <n v="703781.4"/>
    <x v="0"/>
  </r>
  <r>
    <n v="2016"/>
    <s v="BIT"/>
    <s v="Coal"/>
    <n v="35309"/>
    <n v="26.277999999999999"/>
    <n v="927849.902"/>
    <n v="2.56"/>
    <n v="7.9"/>
    <n v="278941.10000000003"/>
    <x v="0"/>
  </r>
  <r>
    <n v="2016"/>
    <s v="BIT"/>
    <s v="Coal"/>
    <n v="23866"/>
    <n v="25.28"/>
    <n v="603332.48"/>
    <n v="0.6"/>
    <n v="7.5"/>
    <n v="178995"/>
    <x v="0"/>
  </r>
  <r>
    <n v="2016"/>
    <s v="BIT"/>
    <s v="Coal"/>
    <n v="11297"/>
    <n v="24.021999999999998"/>
    <n v="271376.53399999999"/>
    <n v="0.81"/>
    <n v="13.3"/>
    <n v="150250.1"/>
    <x v="0"/>
  </r>
  <r>
    <n v="2016"/>
    <s v="BIT"/>
    <s v="Coal"/>
    <n v="12013"/>
    <n v="25.841999999999999"/>
    <n v="310439.946"/>
    <n v="2.57"/>
    <n v="7.7"/>
    <n v="92500.1"/>
    <x v="0"/>
  </r>
  <r>
    <n v="2016"/>
    <s v="BIT"/>
    <s v="Coal"/>
    <n v="71836"/>
    <n v="25.533999999999999"/>
    <n v="1834260.4239999999"/>
    <n v="2.83"/>
    <n v="7.7"/>
    <n v="553137.20000000007"/>
    <x v="0"/>
  </r>
  <r>
    <n v="2016"/>
    <s v="BIT"/>
    <s v="Coal"/>
    <n v="11534"/>
    <n v="24.091999999999999"/>
    <n v="277877.12799999997"/>
    <n v="0.76"/>
    <n v="11.5"/>
    <n v="132641"/>
    <x v="0"/>
  </r>
  <r>
    <n v="2016"/>
    <s v="LIG"/>
    <s v="Coal"/>
    <n v="224547"/>
    <n v="13.224"/>
    <n v="2969409.5279999999"/>
    <n v="1.1100000000000001"/>
    <n v="9.5"/>
    <n v="2133196.5"/>
    <x v="1"/>
  </r>
  <r>
    <n v="2016"/>
    <s v="SUB"/>
    <s v="Coal"/>
    <n v="84230"/>
    <n v="16.25"/>
    <n v="1368737.5"/>
    <n v="0.41"/>
    <n v="5.0999999999999996"/>
    <n v="429572.99999999994"/>
    <x v="0"/>
  </r>
  <r>
    <n v="2016"/>
    <s v="LIG"/>
    <s v="Coal"/>
    <n v="127455"/>
    <n v="13.13"/>
    <n v="1673484.1500000001"/>
    <n v="1.07"/>
    <n v="8.6"/>
    <n v="1096113"/>
    <x v="1"/>
  </r>
  <r>
    <n v="2016"/>
    <s v="LIG"/>
    <s v="Coal"/>
    <n v="245583"/>
    <n v="13.15"/>
    <n v="3229416.45"/>
    <n v="1.07"/>
    <n v="8.6999999999999993"/>
    <n v="2136572.0999999996"/>
    <x v="1"/>
  </r>
  <r>
    <n v="2016"/>
    <s v="BIT"/>
    <s v="Coal"/>
    <n v="101665"/>
    <n v="26.13"/>
    <n v="2656506.4499999997"/>
    <n v="2.82"/>
    <n v="7.72"/>
    <n v="784853.79999999993"/>
    <x v="0"/>
  </r>
  <r>
    <n v="2016"/>
    <s v="BIT"/>
    <s v="Coal"/>
    <n v="22025"/>
    <n v="23.756"/>
    <n v="523225.9"/>
    <n v="3.15"/>
    <n v="12.12"/>
    <n v="266943"/>
    <x v="0"/>
  </r>
  <r>
    <n v="2016"/>
    <s v="BIT"/>
    <s v="Coal"/>
    <n v="12566"/>
    <n v="24.585999999999999"/>
    <n v="308947.67599999998"/>
    <n v="3.38"/>
    <n v="10.78"/>
    <n v="135461.47999999998"/>
    <x v="0"/>
  </r>
  <r>
    <n v="2016"/>
    <s v="BIT"/>
    <s v="Coal"/>
    <n v="15290"/>
    <n v="24.68"/>
    <n v="377357.2"/>
    <n v="3.38"/>
    <n v="10.57"/>
    <n v="161615.30000000002"/>
    <x v="0"/>
  </r>
  <r>
    <n v="2016"/>
    <s v="BIT"/>
    <s v="Coal"/>
    <n v="27039"/>
    <n v="25.13"/>
    <n v="679490.07"/>
    <n v="3.31"/>
    <n v="9.4499999999999993"/>
    <n v="255518.55"/>
    <x v="0"/>
  </r>
  <r>
    <n v="2016"/>
    <s v="BIT"/>
    <s v="Coal"/>
    <n v="24025"/>
    <n v="24.984000000000002"/>
    <n v="600240.60000000009"/>
    <n v="3.31"/>
    <n v="9.2899999999999991"/>
    <n v="223192.24999999997"/>
    <x v="0"/>
  </r>
  <r>
    <n v="2016"/>
    <s v="BIT"/>
    <s v="Coal"/>
    <n v="19671"/>
    <n v="25.334"/>
    <n v="498345.114"/>
    <n v="2.62"/>
    <n v="8.91"/>
    <n v="175268.61000000002"/>
    <x v="0"/>
  </r>
  <r>
    <n v="2016"/>
    <s v="BIT"/>
    <s v="Coal"/>
    <n v="12714"/>
    <n v="25.334"/>
    <n v="322096.47600000002"/>
    <n v="2.4700000000000002"/>
    <n v="8.86"/>
    <n v="112646.04"/>
    <x v="0"/>
  </r>
  <r>
    <n v="2016"/>
    <s v="BIT"/>
    <s v="Coal"/>
    <n v="30538"/>
    <n v="25.334"/>
    <n v="773649.69200000004"/>
    <n v="2.6"/>
    <n v="8.9"/>
    <n v="271788.2"/>
    <x v="0"/>
  </r>
  <r>
    <n v="2016"/>
    <s v="BIT"/>
    <s v="Coal"/>
    <n v="30538"/>
    <n v="25.334"/>
    <n v="773649.69200000004"/>
    <n v="2.6"/>
    <n v="8.9"/>
    <n v="271788.2"/>
    <x v="0"/>
  </r>
  <r>
    <n v="2016"/>
    <s v="BIT"/>
    <s v="Coal"/>
    <n v="19671"/>
    <n v="25.334"/>
    <n v="498345.114"/>
    <n v="2.62"/>
    <n v="8.91"/>
    <n v="175268.61000000002"/>
    <x v="0"/>
  </r>
  <r>
    <n v="2016"/>
    <s v="BIT"/>
    <s v="Coal"/>
    <n v="75805"/>
    <n v="25.146000000000001"/>
    <n v="1906192.53"/>
    <n v="3.26"/>
    <n v="9.4600000000000009"/>
    <n v="717115.3"/>
    <x v="0"/>
  </r>
  <r>
    <n v="2016"/>
    <s v="BIT"/>
    <s v="Coal"/>
    <n v="21370"/>
    <n v="25.314"/>
    <n v="540960.18000000005"/>
    <n v="2.67"/>
    <n v="8.8000000000000007"/>
    <n v="188056.00000000003"/>
    <x v="0"/>
  </r>
  <r>
    <n v="2016"/>
    <s v="BIT"/>
    <s v="Coal"/>
    <n v="20799"/>
    <n v="25.303999999999998"/>
    <n v="526297.89599999995"/>
    <n v="2.66"/>
    <n v="8.9"/>
    <n v="185111.1"/>
    <x v="0"/>
  </r>
  <r>
    <n v="2016"/>
    <s v="BIT"/>
    <s v="Coal"/>
    <n v="14733"/>
    <n v="21.776"/>
    <n v="320825.80800000002"/>
    <n v="3.03"/>
    <n v="8.8000000000000007"/>
    <n v="129650.40000000001"/>
    <x v="0"/>
  </r>
  <r>
    <n v="2016"/>
    <s v="BIT"/>
    <s v="Coal"/>
    <n v="14061"/>
    <n v="25.352"/>
    <n v="356474.47200000001"/>
    <n v="2.7"/>
    <n v="8.9"/>
    <n v="125142.90000000001"/>
    <x v="0"/>
  </r>
  <r>
    <n v="2016"/>
    <s v="BIT"/>
    <s v="Coal"/>
    <n v="9622"/>
    <n v="25.242000000000001"/>
    <n v="242878.524"/>
    <n v="3.81"/>
    <n v="10"/>
    <n v="96220"/>
    <x v="0"/>
  </r>
  <r>
    <n v="2016"/>
    <s v="BIT"/>
    <s v="Coal"/>
    <n v="6687"/>
    <n v="26.213999999999999"/>
    <n v="175293.01799999998"/>
    <n v="2.76"/>
    <n v="7.7"/>
    <n v="51489.9"/>
    <x v="0"/>
  </r>
  <r>
    <n v="2016"/>
    <s v="BIT"/>
    <s v="Coal"/>
    <n v="21532"/>
    <n v="26.126000000000001"/>
    <n v="562545.03200000001"/>
    <n v="2.64"/>
    <n v="7.9"/>
    <n v="170102.80000000002"/>
    <x v="0"/>
  </r>
  <r>
    <n v="2016"/>
    <s v="BIT"/>
    <s v="Coal"/>
    <n v="71263"/>
    <n v="25.422000000000001"/>
    <n v="1811647.986"/>
    <n v="3.75"/>
    <n v="9.3000000000000007"/>
    <n v="662745.9"/>
    <x v="0"/>
  </r>
  <r>
    <n v="2016"/>
    <s v="BIT"/>
    <s v="Coal"/>
    <n v="56966"/>
    <n v="22.154"/>
    <n v="1262024.764"/>
    <n v="3.09"/>
    <n v="8.9"/>
    <n v="506997.4"/>
    <x v="0"/>
  </r>
  <r>
    <n v="2016"/>
    <s v="BIT"/>
    <s v="Coal"/>
    <n v="29768"/>
    <n v="22.65"/>
    <n v="674245.2"/>
    <n v="0.46"/>
    <n v="8.9"/>
    <n v="264935.2"/>
    <x v="0"/>
  </r>
  <r>
    <n v="2016"/>
    <s v="BIT"/>
    <s v="Coal"/>
    <n v="25303"/>
    <n v="22.77"/>
    <n v="576149.30999999994"/>
    <n v="0.46"/>
    <n v="7.7"/>
    <n v="194833.1"/>
    <x v="0"/>
  </r>
  <r>
    <n v="2016"/>
    <s v="BIT"/>
    <s v="Coal"/>
    <n v="55201"/>
    <n v="23.28"/>
    <n v="1285079.28"/>
    <n v="3.6"/>
    <n v="12.12"/>
    <n v="669036.12"/>
    <x v="0"/>
  </r>
  <r>
    <n v="2016"/>
    <s v="BIT"/>
    <s v="Coal"/>
    <n v="36005"/>
    <n v="23.937999999999999"/>
    <n v="861887.69"/>
    <n v="2.89"/>
    <n v="9.7200000000000006"/>
    <n v="349968.60000000003"/>
    <x v="0"/>
  </r>
  <r>
    <n v="2016"/>
    <s v="BIT"/>
    <s v="Coal"/>
    <n v="59875"/>
    <n v="23.347999999999999"/>
    <n v="1397961.5"/>
    <n v="2.0299999999999998"/>
    <n v="9.59"/>
    <n v="574201.25"/>
    <x v="0"/>
  </r>
  <r>
    <n v="2016"/>
    <s v="BIT"/>
    <s v="Coal"/>
    <n v="30582"/>
    <n v="23.55"/>
    <n v="720206.1"/>
    <n v="2.5099999999999998"/>
    <n v="8.8000000000000007"/>
    <n v="269121.60000000003"/>
    <x v="0"/>
  </r>
  <r>
    <n v="2016"/>
    <s v="BIT"/>
    <s v="Coal"/>
    <n v="14010"/>
    <n v="25.03"/>
    <n v="350670.3"/>
    <n v="2.67"/>
    <n v="9.3000000000000007"/>
    <n v="130293.00000000001"/>
    <x v="0"/>
  </r>
  <r>
    <n v="2016"/>
    <s v="BIT"/>
    <s v="Coal"/>
    <n v="58323"/>
    <n v="23.59"/>
    <n v="1375839.57"/>
    <n v="2.79"/>
    <n v="8.6999999999999993"/>
    <n v="507410.1"/>
    <x v="0"/>
  </r>
  <r>
    <n v="2016"/>
    <s v="BIT"/>
    <s v="Coal"/>
    <n v="12255"/>
    <n v="23.54"/>
    <n v="288482.7"/>
    <n v="2.79"/>
    <n v="8.8000000000000007"/>
    <n v="107844.00000000001"/>
    <x v="0"/>
  </r>
  <r>
    <n v="2016"/>
    <s v="BIT"/>
    <s v="Coal"/>
    <n v="5492"/>
    <n v="23.48"/>
    <n v="128952.16"/>
    <n v="2.52"/>
    <n v="8.5"/>
    <n v="46682"/>
    <x v="0"/>
  </r>
  <r>
    <n v="2016"/>
    <s v="BIT"/>
    <s v="Coal"/>
    <n v="6993"/>
    <n v="25.11"/>
    <n v="175594.23"/>
    <n v="2.54"/>
    <n v="9.4"/>
    <n v="65734.2"/>
    <x v="0"/>
  </r>
  <r>
    <n v="2016"/>
    <s v="BIT"/>
    <s v="Coal"/>
    <n v="13107"/>
    <n v="23.61"/>
    <n v="309456.27"/>
    <n v="1.41"/>
    <n v="11.3"/>
    <n v="148109.1"/>
    <x v="0"/>
  </r>
  <r>
    <n v="2016"/>
    <s v="BIT"/>
    <s v="Coal"/>
    <n v="16281"/>
    <n v="25.22"/>
    <n v="410606.82"/>
    <n v="2.6"/>
    <n v="9.1"/>
    <n v="148157.1"/>
    <x v="0"/>
  </r>
  <r>
    <n v="2016"/>
    <s v="BIT"/>
    <s v="Coal"/>
    <n v="17200"/>
    <n v="24.09"/>
    <n v="414348"/>
    <n v="1.23"/>
    <n v="9.1999999999999993"/>
    <n v="158240"/>
    <x v="0"/>
  </r>
  <r>
    <n v="2016"/>
    <s v="BIT"/>
    <s v="Coal"/>
    <n v="21567"/>
    <n v="23.5"/>
    <n v="506824.5"/>
    <n v="2.5099999999999998"/>
    <n v="8.4"/>
    <n v="181162.80000000002"/>
    <x v="0"/>
  </r>
  <r>
    <n v="2016"/>
    <s v="BIT"/>
    <s v="Coal"/>
    <n v="26509"/>
    <n v="23.71"/>
    <n v="628528.39"/>
    <n v="1.35"/>
    <n v="11"/>
    <n v="291599"/>
    <x v="0"/>
  </r>
  <r>
    <n v="2016"/>
    <s v="BIT"/>
    <s v="Coal"/>
    <n v="41000"/>
    <n v="25.89"/>
    <n v="1061490"/>
    <n v="2.72"/>
    <n v="7.8"/>
    <n v="319800"/>
    <x v="0"/>
  </r>
  <r>
    <n v="2016"/>
    <s v="BIT"/>
    <s v="Coal"/>
    <n v="52429"/>
    <n v="26.16"/>
    <n v="1371542.64"/>
    <n v="2.93"/>
    <n v="7.5"/>
    <n v="393217.5"/>
    <x v="0"/>
  </r>
  <r>
    <n v="2016"/>
    <s v="BIT"/>
    <s v="Coal"/>
    <n v="1753"/>
    <n v="23.51"/>
    <n v="41213.030000000006"/>
    <n v="2.6"/>
    <n v="8.9"/>
    <n v="15601.7"/>
    <x v="0"/>
  </r>
  <r>
    <n v="2016"/>
    <s v="BIT"/>
    <s v="Coal"/>
    <n v="1690"/>
    <n v="24.6"/>
    <n v="41574"/>
    <n v="1.44"/>
    <n v="9.8000000000000007"/>
    <n v="16562"/>
    <x v="0"/>
  </r>
  <r>
    <n v="2016"/>
    <s v="BIT"/>
    <s v="Coal"/>
    <n v="5115"/>
    <n v="23.73"/>
    <n v="121378.95"/>
    <n v="2.81"/>
    <n v="8"/>
    <n v="40920"/>
    <x v="0"/>
  </r>
  <r>
    <n v="2016"/>
    <s v="BIT"/>
    <s v="Coal"/>
    <n v="11551"/>
    <n v="24.34"/>
    <n v="281151.34000000003"/>
    <n v="1.35"/>
    <n v="11.1"/>
    <n v="128216.09999999999"/>
    <x v="0"/>
  </r>
  <r>
    <n v="2016"/>
    <s v="BIT"/>
    <s v="Coal"/>
    <n v="7384"/>
    <n v="24.01"/>
    <n v="177289.84000000003"/>
    <n v="0.92"/>
    <n v="11"/>
    <n v="81224"/>
    <x v="0"/>
  </r>
  <r>
    <n v="2016"/>
    <s v="BIT"/>
    <s v="Coal"/>
    <n v="9245"/>
    <n v="17.059999999999999"/>
    <n v="157719.69999999998"/>
    <n v="1.78"/>
    <n v="27.9"/>
    <n v="257935.5"/>
    <x v="0"/>
  </r>
  <r>
    <n v="2016"/>
    <s v="BIT"/>
    <s v="Coal"/>
    <n v="3559"/>
    <n v="23.25"/>
    <n v="82746.75"/>
    <n v="2.09"/>
    <n v="13.1"/>
    <n v="46622.9"/>
    <x v="0"/>
  </r>
  <r>
    <n v="2016"/>
    <s v="BIT"/>
    <s v="Coal"/>
    <n v="15070"/>
    <n v="25.99"/>
    <n v="391669.3"/>
    <n v="2.5499999999999998"/>
    <n v="8.9"/>
    <n v="134123"/>
    <x v="0"/>
  </r>
  <r>
    <n v="2016"/>
    <s v="BIT"/>
    <s v="Coal"/>
    <n v="84104"/>
    <n v="25.37"/>
    <n v="2133718.48"/>
    <n v="3.26"/>
    <n v="9.6999999999999993"/>
    <n v="815808.79999999993"/>
    <x v="0"/>
  </r>
  <r>
    <n v="2016"/>
    <s v="BIT"/>
    <s v="Coal"/>
    <n v="42531"/>
    <n v="26.31"/>
    <n v="1118990.6099999999"/>
    <n v="3.21"/>
    <n v="8"/>
    <n v="340248"/>
    <x v="0"/>
  </r>
  <r>
    <n v="2016"/>
    <s v="BIT"/>
    <s v="Coal"/>
    <n v="29033"/>
    <n v="25.78"/>
    <n v="748470.74"/>
    <n v="2.86"/>
    <n v="7.9"/>
    <n v="229360.7"/>
    <x v="0"/>
  </r>
  <r>
    <n v="2016"/>
    <s v="BIT"/>
    <s v="Coal"/>
    <n v="190570"/>
    <n v="25.34"/>
    <n v="4829043.8"/>
    <n v="2.6"/>
    <n v="8.9"/>
    <n v="1696073"/>
    <x v="0"/>
  </r>
  <r>
    <n v="2016"/>
    <s v="BIT"/>
    <s v="Coal"/>
    <n v="205943"/>
    <n v="22.021999999999998"/>
    <n v="4535276.7459999993"/>
    <n v="3.99"/>
    <n v="8.3000000000000007"/>
    <n v="1709326.9000000001"/>
    <x v="0"/>
  </r>
  <r>
    <n v="2016"/>
    <s v="SUB"/>
    <s v="Coal"/>
    <n v="65519"/>
    <n v="16.998000000000001"/>
    <n v="1113691.9620000001"/>
    <n v="0.26"/>
    <n v="4.7"/>
    <n v="307939.3"/>
    <x v="0"/>
  </r>
  <r>
    <n v="2016"/>
    <s v="SUB"/>
    <s v="Coal"/>
    <n v="65230"/>
    <n v="17.824000000000002"/>
    <n v="1162659.52"/>
    <n v="0.21"/>
    <n v="5.4"/>
    <n v="352242"/>
    <x v="0"/>
  </r>
  <r>
    <n v="2016"/>
    <s v="SUB"/>
    <s v="Coal"/>
    <n v="16570"/>
    <n v="17.187999999999999"/>
    <n v="284805.15999999997"/>
    <n v="0.18"/>
    <n v="4.4000000000000004"/>
    <n v="72908"/>
    <x v="0"/>
  </r>
  <r>
    <n v="2016"/>
    <s v="SUB"/>
    <s v="Coal"/>
    <n v="30257"/>
    <n v="17.302"/>
    <n v="523506.614"/>
    <n v="0.23"/>
    <n v="4.5999999999999996"/>
    <n v="139182.19999999998"/>
    <x v="0"/>
  </r>
  <r>
    <n v="2016"/>
    <s v="SUB"/>
    <s v="Coal"/>
    <n v="62065"/>
    <n v="17.364000000000001"/>
    <n v="1077696.6600000001"/>
    <n v="0.19"/>
    <n v="4.58"/>
    <n v="284257.7"/>
    <x v="0"/>
  </r>
  <r>
    <n v="2016"/>
    <s v="BIT"/>
    <s v="Coal"/>
    <n v="11309"/>
    <n v="26"/>
    <n v="294034"/>
    <n v="2.88"/>
    <n v="8.4"/>
    <n v="94995.6"/>
    <x v="0"/>
  </r>
  <r>
    <n v="2016"/>
    <s v="BIT"/>
    <s v="Coal"/>
    <n v="83120"/>
    <n v="26"/>
    <n v="2161120"/>
    <n v="2.87"/>
    <n v="8.1999999999999993"/>
    <n v="681583.99999999988"/>
    <x v="0"/>
  </r>
  <r>
    <n v="2016"/>
    <s v="BIT"/>
    <s v="Coal"/>
    <n v="159570"/>
    <n v="25"/>
    <n v="3989250"/>
    <n v="2.35"/>
    <n v="15"/>
    <n v="2393550"/>
    <x v="0"/>
  </r>
  <r>
    <n v="2016"/>
    <s v="BIT"/>
    <s v="Coal"/>
    <n v="2872"/>
    <n v="26"/>
    <n v="74672"/>
    <n v="1.69"/>
    <n v="10.4"/>
    <n v="29868.799999999999"/>
    <x v="0"/>
  </r>
  <r>
    <n v="2016"/>
    <s v="BIT"/>
    <s v="Coal"/>
    <n v="6587"/>
    <n v="24"/>
    <n v="158088"/>
    <n v="1.42"/>
    <n v="12.8"/>
    <n v="84313.600000000006"/>
    <x v="0"/>
  </r>
  <r>
    <n v="2016"/>
    <s v="BIT"/>
    <s v="Coal"/>
    <n v="7828"/>
    <n v="23"/>
    <n v="180044"/>
    <n v="1.61"/>
    <n v="15.1"/>
    <n v="118202.8"/>
    <x v="0"/>
  </r>
  <r>
    <n v="2016"/>
    <s v="BIT"/>
    <s v="Coal"/>
    <n v="9586"/>
    <n v="24"/>
    <n v="230064"/>
    <n v="2.46"/>
    <n v="15.4"/>
    <n v="147624.4"/>
    <x v="0"/>
  </r>
  <r>
    <n v="2016"/>
    <s v="BIT"/>
    <s v="Coal"/>
    <n v="19416"/>
    <n v="24"/>
    <n v="465984"/>
    <n v="2.0299999999999998"/>
    <n v="15.7"/>
    <n v="304831.2"/>
    <x v="0"/>
  </r>
  <r>
    <n v="2016"/>
    <s v="BIT"/>
    <s v="Coal"/>
    <n v="41636"/>
    <n v="26"/>
    <n v="1082536"/>
    <n v="2.96"/>
    <n v="7.9"/>
    <n v="328924.40000000002"/>
    <x v="0"/>
  </r>
  <r>
    <n v="2016"/>
    <s v="WC"/>
    <s v="Coal"/>
    <n v="293995"/>
    <n v="12.3"/>
    <n v="3616138.5"/>
    <n v="2.9"/>
    <n v="47.1"/>
    <n v="13847164.5"/>
    <x v="0"/>
  </r>
  <r>
    <n v="2016"/>
    <s v="BIT"/>
    <s v="Coal"/>
    <n v="46507"/>
    <n v="26.457000000000001"/>
    <n v="1230435.699"/>
    <n v="3.05"/>
    <n v="7.9"/>
    <n v="367405.3"/>
    <x v="0"/>
  </r>
  <r>
    <n v="2016"/>
    <s v="BIT"/>
    <s v="Coal"/>
    <n v="31066"/>
    <n v="26.366"/>
    <n v="819086.15599999996"/>
    <n v="2.94"/>
    <n v="7.8"/>
    <n v="242314.8"/>
    <x v="0"/>
  </r>
  <r>
    <n v="2016"/>
    <s v="BIT"/>
    <s v="Coal"/>
    <n v="13779"/>
    <n v="24.431999999999999"/>
    <n v="336648.52799999999"/>
    <n v="1.75"/>
    <n v="7.7"/>
    <n v="106098.3"/>
    <x v="0"/>
  </r>
  <r>
    <n v="2016"/>
    <s v="BIT"/>
    <s v="Coal"/>
    <n v="26280"/>
    <n v="25.4"/>
    <n v="667512"/>
    <n v="1.32"/>
    <n v="8.8000000000000007"/>
    <n v="231264.00000000003"/>
    <x v="0"/>
  </r>
  <r>
    <n v="2016"/>
    <s v="BIT"/>
    <s v="Coal"/>
    <n v="21902"/>
    <n v="25.06"/>
    <n v="548864.12"/>
    <n v="0.9"/>
    <n v="9.6"/>
    <n v="210259.19999999998"/>
    <x v="0"/>
  </r>
  <r>
    <n v="2016"/>
    <s v="BIT"/>
    <s v="Coal"/>
    <n v="23000"/>
    <n v="25.25"/>
    <n v="580750"/>
    <n v="0.88"/>
    <n v="9.6999999999999993"/>
    <n v="223099.99999999997"/>
    <x v="0"/>
  </r>
  <r>
    <n v="2016"/>
    <s v="BIT"/>
    <s v="Coal"/>
    <n v="12837"/>
    <n v="25.47"/>
    <n v="326958.39"/>
    <n v="1.06"/>
    <n v="8"/>
    <n v="102696"/>
    <x v="0"/>
  </r>
  <r>
    <n v="2016"/>
    <s v="BIT"/>
    <s v="Coal"/>
    <n v="12811"/>
    <n v="25.91"/>
    <n v="331933.01"/>
    <n v="0.87"/>
    <n v="9"/>
    <n v="115299"/>
    <x v="0"/>
  </r>
  <r>
    <n v="2016"/>
    <s v="BIT"/>
    <s v="Coal"/>
    <n v="10919"/>
    <n v="26.22"/>
    <n v="286296.18"/>
    <n v="2.4700000000000002"/>
    <n v="8.4"/>
    <n v="91719.6"/>
    <x v="0"/>
  </r>
  <r>
    <n v="2016"/>
    <s v="BIT"/>
    <s v="Coal"/>
    <n v="26343"/>
    <n v="25.04"/>
    <n v="659628.72"/>
    <n v="0.72"/>
    <n v="9.1"/>
    <n v="239721.3"/>
    <x v="0"/>
  </r>
  <r>
    <n v="2016"/>
    <s v="BIT"/>
    <s v="Coal"/>
    <n v="52417"/>
    <n v="26.17"/>
    <n v="1371752.8900000001"/>
    <n v="0.59"/>
    <n v="8"/>
    <n v="419336"/>
    <x v="0"/>
  </r>
  <r>
    <n v="2016"/>
    <s v="BIT"/>
    <s v="Coal"/>
    <n v="12751"/>
    <n v="25.37"/>
    <n v="323492.87"/>
    <n v="0.51"/>
    <n v="6.2"/>
    <n v="79056.2"/>
    <x v="0"/>
  </r>
  <r>
    <n v="2016"/>
    <s v="BIT"/>
    <s v="Coal"/>
    <n v="25936"/>
    <n v="25.3"/>
    <n v="656180.80000000005"/>
    <n v="0.9"/>
    <n v="9.1999999999999993"/>
    <n v="238611.19999999998"/>
    <x v="0"/>
  </r>
  <r>
    <n v="2016"/>
    <s v="BIT"/>
    <s v="Coal"/>
    <n v="11791"/>
    <n v="25.425999999999998"/>
    <n v="299797.96599999996"/>
    <n v="0.86"/>
    <n v="8.6999999999999993"/>
    <n v="102581.7"/>
    <x v="0"/>
  </r>
  <r>
    <n v="2016"/>
    <s v="BIT"/>
    <s v="Coal"/>
    <n v="46491"/>
    <n v="24.577999999999999"/>
    <n v="1142655.798"/>
    <n v="1.04"/>
    <n v="10.6"/>
    <n v="492804.6"/>
    <x v="0"/>
  </r>
  <r>
    <n v="2016"/>
    <s v="BIT"/>
    <s v="Coal"/>
    <n v="11719"/>
    <n v="25.372"/>
    <n v="297334.46799999999"/>
    <n v="1.31"/>
    <n v="10.199999999999999"/>
    <n v="119533.79999999999"/>
    <x v="0"/>
  </r>
  <r>
    <n v="2016"/>
    <s v="BIT"/>
    <s v="Coal"/>
    <n v="10464"/>
    <n v="24.526"/>
    <n v="256640.06399999998"/>
    <n v="1.1499999999999999"/>
    <n v="11"/>
    <n v="115104"/>
    <x v="0"/>
  </r>
  <r>
    <n v="2016"/>
    <s v="BIT"/>
    <s v="Coal"/>
    <n v="118009"/>
    <n v="23.27"/>
    <n v="2746069.43"/>
    <n v="2.79"/>
    <n v="8.9"/>
    <n v="1050280.1000000001"/>
    <x v="0"/>
  </r>
  <r>
    <n v="2016"/>
    <s v="BIT"/>
    <s v="Coal"/>
    <n v="56237"/>
    <n v="22.937999999999999"/>
    <n v="1289964.3059999999"/>
    <n v="2.95"/>
    <n v="8.1"/>
    <n v="455519.69999999995"/>
    <x v="0"/>
  </r>
  <r>
    <n v="2016"/>
    <s v="BIT"/>
    <s v="Coal"/>
    <n v="159877"/>
    <n v="24.062000000000001"/>
    <n v="3846960.3740000003"/>
    <n v="2.5299999999999998"/>
    <n v="7.7"/>
    <n v="1231052.9000000001"/>
    <x v="0"/>
  </r>
  <r>
    <n v="2016"/>
    <s v="BIT"/>
    <s v="Coal"/>
    <n v="46775"/>
    <n v="23.084"/>
    <n v="1079754.1000000001"/>
    <n v="2.39"/>
    <n v="8.1999999999999993"/>
    <n v="383554.99999999994"/>
    <x v="0"/>
  </r>
  <r>
    <n v="2016"/>
    <s v="BIT"/>
    <s v="Coal"/>
    <n v="11308"/>
    <n v="22.515999999999998"/>
    <n v="254610.92799999999"/>
    <n v="2.56"/>
    <n v="8.4"/>
    <n v="94987.199999999997"/>
    <x v="0"/>
  </r>
  <r>
    <n v="2016"/>
    <s v="BIT"/>
    <s v="Coal"/>
    <n v="23395"/>
    <n v="23.35"/>
    <n v="546273.25"/>
    <n v="2.69"/>
    <n v="8.1"/>
    <n v="189499.5"/>
    <x v="0"/>
  </r>
  <r>
    <n v="2016"/>
    <s v="BIT"/>
    <s v="Coal"/>
    <n v="93992"/>
    <n v="24.946000000000002"/>
    <n v="2344724.432"/>
    <n v="3.14"/>
    <n v="6.6"/>
    <n v="620347.19999999995"/>
    <x v="0"/>
  </r>
  <r>
    <n v="2016"/>
    <s v="SUB"/>
    <s v="Coal"/>
    <n v="43854"/>
    <n v="18.012"/>
    <n v="789898.24800000002"/>
    <n v="0.22"/>
    <n v="4.5"/>
    <n v="197343"/>
    <x v="0"/>
  </r>
  <r>
    <n v="2016"/>
    <s v="SUB"/>
    <s v="Coal"/>
    <n v="102090"/>
    <n v="17.690000000000001"/>
    <n v="1805972.1"/>
    <n v="0.28999999999999998"/>
    <n v="5.2"/>
    <n v="530868"/>
    <x v="0"/>
  </r>
  <r>
    <n v="2016"/>
    <s v="SUB"/>
    <s v="Coal"/>
    <n v="14915"/>
    <n v="18.28"/>
    <n v="272646.2"/>
    <n v="0.19"/>
    <n v="4.3"/>
    <n v="64134.5"/>
    <x v="0"/>
  </r>
  <r>
    <n v="2016"/>
    <s v="SUB"/>
    <s v="Coal"/>
    <n v="241427"/>
    <n v="16.79"/>
    <n v="4053559.3299999996"/>
    <n v="0.32"/>
    <n v="5.0999999999999996"/>
    <n v="1231277.7"/>
    <x v="0"/>
  </r>
  <r>
    <n v="2016"/>
    <s v="SUB"/>
    <s v="Coal"/>
    <n v="60609"/>
    <n v="17.239999999999998"/>
    <n v="1044899.1599999999"/>
    <n v="0.21"/>
    <n v="5.6"/>
    <n v="339410.39999999997"/>
    <x v="0"/>
  </r>
  <r>
    <n v="2016"/>
    <s v="SUB"/>
    <s v="Coal"/>
    <n v="239490"/>
    <n v="16.61"/>
    <n v="3977928.9"/>
    <n v="0.34"/>
    <n v="5.3"/>
    <n v="1269297"/>
    <x v="0"/>
  </r>
  <r>
    <n v="2016"/>
    <s v="SUB"/>
    <s v="Coal"/>
    <n v="300915"/>
    <n v="16.829999999999998"/>
    <n v="5064399.4499999993"/>
    <n v="0.34"/>
    <n v="6.1"/>
    <n v="1835581.5"/>
    <x v="0"/>
  </r>
  <r>
    <n v="2016"/>
    <s v="SUB"/>
    <s v="Coal"/>
    <n v="125265"/>
    <n v="16.760000000000002"/>
    <n v="2099441.4000000004"/>
    <n v="0.5"/>
    <n v="6.5"/>
    <n v="814222.5"/>
    <x v="0"/>
  </r>
  <r>
    <n v="2016"/>
    <s v="LIG"/>
    <s v="Coal"/>
    <n v="120218"/>
    <n v="13.5"/>
    <n v="1622943"/>
    <n v="0.6"/>
    <n v="14.5"/>
    <n v="1743161"/>
    <x v="1"/>
  </r>
  <r>
    <n v="2016"/>
    <s v="BIT"/>
    <s v="Coal"/>
    <n v="11879"/>
    <n v="25.024000000000001"/>
    <n v="297260.09600000002"/>
    <n v="0.79"/>
    <n v="9.3000000000000007"/>
    <n v="110474.70000000001"/>
    <x v="0"/>
  </r>
  <r>
    <n v="2016"/>
    <s v="BIT"/>
    <s v="Coal"/>
    <n v="12047"/>
    <n v="25.052"/>
    <n v="301801.44400000002"/>
    <n v="0.95"/>
    <n v="10.9"/>
    <n v="131312.30000000002"/>
    <x v="0"/>
  </r>
  <r>
    <n v="2016"/>
    <s v="BIT"/>
    <s v="Coal"/>
    <n v="12051"/>
    <n v="24.73"/>
    <n v="298021.23"/>
    <n v="0.9"/>
    <n v="12.4"/>
    <n v="149432.4"/>
    <x v="0"/>
  </r>
  <r>
    <n v="2016"/>
    <s v="BIT"/>
    <s v="Coal"/>
    <n v="23695"/>
    <n v="25.382999999999999"/>
    <n v="601450.18499999994"/>
    <n v="0.9"/>
    <n v="10.3"/>
    <n v="244058.50000000003"/>
    <x v="0"/>
  </r>
  <r>
    <n v="2016"/>
    <s v="BIT"/>
    <s v="Coal"/>
    <n v="35821"/>
    <n v="26.053000000000001"/>
    <n v="933244.51300000004"/>
    <n v="1.28"/>
    <n v="7.1"/>
    <n v="254329.09999999998"/>
    <x v="0"/>
  </r>
  <r>
    <n v="2016"/>
    <s v="BIT"/>
    <s v="Coal"/>
    <n v="35732"/>
    <n v="26.324000000000002"/>
    <n v="940609.16800000006"/>
    <n v="1.25"/>
    <n v="7"/>
    <n v="250124"/>
    <x v="0"/>
  </r>
  <r>
    <n v="2016"/>
    <s v="BIT"/>
    <s v="Coal"/>
    <n v="12006"/>
    <n v="25.838000000000001"/>
    <n v="310211.02799999999"/>
    <n v="2.89"/>
    <n v="8"/>
    <n v="96048"/>
    <x v="0"/>
  </r>
  <r>
    <n v="2016"/>
    <s v="BIT"/>
    <s v="Coal"/>
    <n v="23609"/>
    <n v="25.902000000000001"/>
    <n v="611520.31799999997"/>
    <n v="2.7"/>
    <n v="7.8"/>
    <n v="184150.19999999998"/>
    <x v="0"/>
  </r>
  <r>
    <n v="2016"/>
    <s v="BIT"/>
    <s v="Coal"/>
    <n v="23741"/>
    <n v="25.965"/>
    <n v="616435.06499999994"/>
    <n v="2.86"/>
    <n v="7.4"/>
    <n v="175683.4"/>
    <x v="0"/>
  </r>
  <r>
    <n v="2016"/>
    <s v="BIT"/>
    <s v="Coal"/>
    <n v="11897"/>
    <n v="24.526"/>
    <n v="291785.82199999999"/>
    <n v="0.84"/>
    <n v="9"/>
    <n v="107073"/>
    <x v="0"/>
  </r>
  <r>
    <n v="2016"/>
    <s v="BIT"/>
    <s v="Coal"/>
    <n v="35420"/>
    <n v="25.529"/>
    <n v="904237.18"/>
    <n v="0.48"/>
    <n v="6.6"/>
    <n v="233772"/>
    <x v="0"/>
  </r>
  <r>
    <n v="2016"/>
    <s v="BIT"/>
    <s v="Coal"/>
    <n v="11035"/>
    <n v="24.492000000000001"/>
    <n v="270269.22000000003"/>
    <n v="0.76"/>
    <n v="9.9"/>
    <n v="109246.5"/>
    <x v="0"/>
  </r>
  <r>
    <n v="2016"/>
    <s v="SUB"/>
    <s v="Coal"/>
    <n v="229843"/>
    <n v="17.36"/>
    <n v="3990074.48"/>
    <n v="0.41"/>
    <n v="10.8"/>
    <n v="2482304.4000000004"/>
    <x v="0"/>
  </r>
  <r>
    <n v="2016"/>
    <s v="SUB"/>
    <s v="Coal"/>
    <n v="45163"/>
    <n v="16.41"/>
    <n v="741124.83"/>
    <n v="0.46"/>
    <n v="5.3"/>
    <n v="239363.9"/>
    <x v="0"/>
  </r>
  <r>
    <n v="2016"/>
    <s v="WC"/>
    <s v="Coal"/>
    <n v="630"/>
    <n v="16.36"/>
    <n v="10306.799999999999"/>
    <n v="0.72"/>
    <n v="9.4"/>
    <n v="5922"/>
    <x v="0"/>
  </r>
  <r>
    <n v="2016"/>
    <s v="BIT"/>
    <s v="Coal"/>
    <n v="23033"/>
    <n v="24.994"/>
    <n v="575686.80200000003"/>
    <n v="0.86"/>
    <n v="11.41"/>
    <n v="262806.53000000003"/>
    <x v="0"/>
  </r>
  <r>
    <n v="2016"/>
    <s v="BIT"/>
    <s v="Coal"/>
    <n v="22819"/>
    <n v="24.437999999999999"/>
    <n v="557650.72199999995"/>
    <n v="0.83"/>
    <n v="12.27"/>
    <n v="279989.13"/>
    <x v="0"/>
  </r>
  <r>
    <n v="2016"/>
    <s v="BIT"/>
    <s v="Coal"/>
    <n v="49580"/>
    <n v="24.762"/>
    <n v="1227699.96"/>
    <n v="0.91"/>
    <n v="12.15"/>
    <n v="602397"/>
    <x v="0"/>
  </r>
  <r>
    <n v="2016"/>
    <s v="BIT"/>
    <s v="Coal"/>
    <n v="31769"/>
    <n v="24.437999999999999"/>
    <n v="776370.82199999993"/>
    <n v="0.86"/>
    <n v="12.34"/>
    <n v="392029.46"/>
    <x v="0"/>
  </r>
  <r>
    <n v="2016"/>
    <s v="BIT"/>
    <s v="Coal"/>
    <n v="22819"/>
    <n v="24.437999999999999"/>
    <n v="557650.72199999995"/>
    <n v="0.83"/>
    <n v="12.27"/>
    <n v="279989.13"/>
    <x v="0"/>
  </r>
  <r>
    <n v="2016"/>
    <s v="BIT"/>
    <s v="Coal"/>
    <n v="2439"/>
    <n v="24.024000000000001"/>
    <n v="58594.536"/>
    <n v="0.81"/>
    <n v="11.99"/>
    <n v="29243.61"/>
    <x v="0"/>
  </r>
  <r>
    <n v="2016"/>
    <s v="BIT"/>
    <s v="Coal"/>
    <n v="2439"/>
    <n v="24.024000000000001"/>
    <n v="58594.536"/>
    <n v="0.81"/>
    <n v="11.99"/>
    <n v="29243.61"/>
    <x v="0"/>
  </r>
  <r>
    <n v="2016"/>
    <s v="BIT"/>
    <s v="Coal"/>
    <n v="54486"/>
    <n v="25.376000000000001"/>
    <n v="1382636.736"/>
    <n v="3.14"/>
    <n v="9.2899999999999991"/>
    <n v="506174.93999999994"/>
    <x v="0"/>
  </r>
  <r>
    <n v="2016"/>
    <s v="BIT"/>
    <s v="Coal"/>
    <n v="115183"/>
    <n v="25.277999999999999"/>
    <n v="2911595.8739999998"/>
    <n v="4.43"/>
    <n v="9.4600000000000009"/>
    <n v="1089631.1800000002"/>
    <x v="0"/>
  </r>
  <r>
    <n v="2016"/>
    <s v="BIT"/>
    <s v="Coal"/>
    <n v="15566"/>
    <n v="26.24"/>
    <n v="408451.83999999997"/>
    <n v="2.9"/>
    <n v="7.8"/>
    <n v="121414.8"/>
    <x v="0"/>
  </r>
  <r>
    <n v="2016"/>
    <s v="BIT"/>
    <s v="Coal"/>
    <n v="114216"/>
    <n v="24.13"/>
    <n v="2756032.08"/>
    <n v="2.72"/>
    <n v="14.8"/>
    <n v="1690396.8"/>
    <x v="0"/>
  </r>
  <r>
    <n v="2016"/>
    <s v="BIT"/>
    <s v="Coal"/>
    <n v="75738"/>
    <n v="25.26"/>
    <n v="1913141.8800000001"/>
    <n v="2.58"/>
    <n v="9"/>
    <n v="681642"/>
    <x v="0"/>
  </r>
  <r>
    <n v="2016"/>
    <s v="BIT"/>
    <s v="Coal"/>
    <n v="1941"/>
    <n v="25.97"/>
    <n v="50407.77"/>
    <n v="1.18"/>
    <n v="8"/>
    <n v="15528"/>
    <x v="0"/>
  </r>
  <r>
    <n v="2016"/>
    <s v="BIT"/>
    <s v="Coal"/>
    <n v="390799"/>
    <n v="25.24"/>
    <n v="9863766.7599999998"/>
    <n v="3.63"/>
    <n v="12"/>
    <n v="4689588"/>
    <x v="0"/>
  </r>
  <r>
    <n v="2016"/>
    <s v="BIT"/>
    <s v="Coal"/>
    <n v="20056"/>
    <n v="24.276"/>
    <n v="486879.45600000001"/>
    <n v="0.88"/>
    <n v="12.47"/>
    <n v="250098.32"/>
    <x v="0"/>
  </r>
  <r>
    <n v="2016"/>
    <s v="BIT"/>
    <s v="Coal"/>
    <n v="20056"/>
    <n v="24.276"/>
    <n v="486879.45600000001"/>
    <n v="0.88"/>
    <n v="12.47"/>
    <n v="250098.32"/>
    <x v="0"/>
  </r>
  <r>
    <n v="2016"/>
    <s v="BIT"/>
    <s v="Coal"/>
    <n v="24664"/>
    <n v="23.82"/>
    <n v="587496.48"/>
    <n v="0.92"/>
    <n v="11.24"/>
    <n v="277223.36"/>
    <x v="0"/>
  </r>
  <r>
    <n v="2016"/>
    <s v="BIT"/>
    <s v="Coal"/>
    <n v="22138"/>
    <n v="24.172000000000001"/>
    <n v="535119.73600000003"/>
    <n v="0.84"/>
    <n v="12.68"/>
    <n v="280709.83999999997"/>
    <x v="0"/>
  </r>
  <r>
    <n v="2016"/>
    <s v="BIT"/>
    <s v="Coal"/>
    <n v="22138"/>
    <n v="24.172000000000001"/>
    <n v="535119.73600000003"/>
    <n v="0.84"/>
    <n v="12.68"/>
    <n v="280709.83999999997"/>
    <x v="0"/>
  </r>
  <r>
    <n v="2016"/>
    <s v="BIT"/>
    <s v="Coal"/>
    <n v="154090"/>
    <n v="25.474"/>
    <n v="3925288.66"/>
    <n v="3.93"/>
    <n v="9.2100000000000009"/>
    <n v="1419168.9000000001"/>
    <x v="0"/>
  </r>
  <r>
    <n v="2016"/>
    <s v="BIT"/>
    <s v="Coal"/>
    <n v="27217"/>
    <n v="24.404"/>
    <n v="664203.66799999995"/>
    <n v="0.87"/>
    <n v="12.27"/>
    <n v="333952.58999999997"/>
    <x v="0"/>
  </r>
  <r>
    <n v="2016"/>
    <s v="BIT"/>
    <s v="Coal"/>
    <n v="5654"/>
    <n v="24.123999999999999"/>
    <n v="136397.09599999999"/>
    <n v="0.8"/>
    <n v="13.31"/>
    <n v="75254.740000000005"/>
    <x v="0"/>
  </r>
  <r>
    <n v="2016"/>
    <s v="BIT"/>
    <s v="Coal"/>
    <n v="5653"/>
    <n v="24.123999999999999"/>
    <n v="136372.97199999998"/>
    <n v="0.8"/>
    <n v="13.31"/>
    <n v="75241.430000000008"/>
    <x v="0"/>
  </r>
  <r>
    <n v="2016"/>
    <s v="BIT"/>
    <s v="Coal"/>
    <n v="10911"/>
    <n v="21.678000000000001"/>
    <n v="236528.658"/>
    <n v="1.84"/>
    <n v="24"/>
    <n v="261864"/>
    <x v="0"/>
  </r>
  <r>
    <n v="2016"/>
    <s v="BIT"/>
    <s v="Coal"/>
    <n v="17582"/>
    <n v="24.869"/>
    <n v="437246.75799999997"/>
    <n v="1.52"/>
    <n v="13.9"/>
    <n v="244389.80000000002"/>
    <x v="0"/>
  </r>
  <r>
    <n v="2016"/>
    <s v="BIT"/>
    <s v="Coal"/>
    <n v="21990"/>
    <n v="23.173999999999999"/>
    <n v="509596.26"/>
    <n v="1.66"/>
    <n v="20.8"/>
    <n v="457392"/>
    <x v="0"/>
  </r>
  <r>
    <n v="2016"/>
    <s v="BIT"/>
    <s v="Coal"/>
    <n v="18053"/>
    <n v="25.978999999999999"/>
    <n v="468998.88699999999"/>
    <n v="2.7"/>
    <n v="7.8"/>
    <n v="140813.4"/>
    <x v="0"/>
  </r>
  <r>
    <n v="2016"/>
    <s v="BIT"/>
    <s v="Coal"/>
    <n v="9013"/>
    <n v="26.111999999999998"/>
    <n v="235347.45599999998"/>
    <n v="2.73"/>
    <n v="7.8"/>
    <n v="70301.399999999994"/>
    <x v="0"/>
  </r>
  <r>
    <n v="2016"/>
    <s v="BIT"/>
    <s v="Coal"/>
    <n v="194395"/>
    <n v="23.986000000000001"/>
    <n v="4662758.47"/>
    <n v="1.47"/>
    <n v="15.1"/>
    <n v="2935364.5"/>
    <x v="0"/>
  </r>
  <r>
    <n v="2016"/>
    <s v="BIT"/>
    <s v="Coal"/>
    <n v="8936"/>
    <n v="26.231999999999999"/>
    <n v="234409.152"/>
    <n v="2.13"/>
    <n v="7.7"/>
    <n v="68807.199999999997"/>
    <x v="0"/>
  </r>
  <r>
    <n v="2016"/>
    <s v="BIT"/>
    <s v="Coal"/>
    <n v="4730"/>
    <n v="22.111999999999998"/>
    <n v="104589.75999999999"/>
    <n v="1.96"/>
    <n v="25.6"/>
    <n v="121088"/>
    <x v="0"/>
  </r>
  <r>
    <n v="2016"/>
    <s v="BIT"/>
    <s v="Coal"/>
    <n v="35796"/>
    <n v="26.248000000000001"/>
    <n v="939573.40800000005"/>
    <n v="2.46"/>
    <n v="7.6"/>
    <n v="272049.59999999998"/>
    <x v="0"/>
  </r>
  <r>
    <n v="2016"/>
    <s v="SUB"/>
    <s v="Coal"/>
    <n v="213674"/>
    <n v="17.559999999999999"/>
    <n v="3752115.44"/>
    <n v="0.19"/>
    <n v="4.5"/>
    <n v="961533"/>
    <x v="0"/>
  </r>
  <r>
    <n v="2016"/>
    <s v="SUB"/>
    <s v="Coal"/>
    <n v="35786"/>
    <n v="17.75"/>
    <n v="635201.5"/>
    <n v="0.23"/>
    <n v="5.6"/>
    <n v="200401.59999999998"/>
    <x v="0"/>
  </r>
  <r>
    <n v="2016"/>
    <s v="SUB"/>
    <s v="Coal"/>
    <n v="15250"/>
    <n v="18.096"/>
    <n v="275964"/>
    <n v="0.22"/>
    <n v="4.5999999999999996"/>
    <n v="70150"/>
    <x v="0"/>
  </r>
  <r>
    <n v="2016"/>
    <s v="SUB"/>
    <s v="Coal"/>
    <n v="15237"/>
    <n v="17.981999999999999"/>
    <n v="273991.734"/>
    <n v="0.23"/>
    <n v="5.5"/>
    <n v="83803.5"/>
    <x v="0"/>
  </r>
  <r>
    <n v="2016"/>
    <s v="SUB"/>
    <s v="Coal"/>
    <n v="45480"/>
    <n v="17.917999999999999"/>
    <n v="814910.64"/>
    <n v="0.22"/>
    <n v="4.9000000000000004"/>
    <n v="222852.00000000003"/>
    <x v="0"/>
  </r>
  <r>
    <n v="2016"/>
    <s v="SUB"/>
    <s v="Coal"/>
    <n v="30301"/>
    <n v="16.78"/>
    <n v="508450.78"/>
    <n v="0.31"/>
    <n v="6"/>
    <n v="181806"/>
    <x v="0"/>
  </r>
  <r>
    <n v="2016"/>
    <s v="SUB"/>
    <s v="Coal"/>
    <n v="13688"/>
    <n v="18.161999999999999"/>
    <n v="248601.45599999998"/>
    <n v="0.22"/>
    <n v="4.5"/>
    <n v="61596"/>
    <x v="0"/>
  </r>
  <r>
    <n v="2016"/>
    <s v="SUB"/>
    <s v="Coal"/>
    <n v="33469"/>
    <n v="18"/>
    <n v="602442"/>
    <n v="0.25"/>
    <n v="5.4"/>
    <n v="180732.6"/>
    <x v="0"/>
  </r>
  <r>
    <n v="2016"/>
    <s v="SUB"/>
    <s v="Coal"/>
    <n v="66771"/>
    <n v="17.829999999999998"/>
    <n v="1190526.93"/>
    <n v="0.23"/>
    <n v="5.3"/>
    <n v="353886.3"/>
    <x v="0"/>
  </r>
  <r>
    <n v="2016"/>
    <s v="SUB"/>
    <s v="Coal"/>
    <n v="33537"/>
    <n v="17.53"/>
    <n v="587903.61"/>
    <n v="0.21"/>
    <n v="4.5999999999999996"/>
    <n v="154270.19999999998"/>
    <x v="0"/>
  </r>
  <r>
    <n v="2016"/>
    <s v="BIT"/>
    <s v="Coal"/>
    <n v="757"/>
    <n v="22.917999999999999"/>
    <n v="17348.925999999999"/>
    <n v="1.29"/>
    <n v="7.5"/>
    <n v="5677.5"/>
    <x v="0"/>
  </r>
  <r>
    <n v="2016"/>
    <s v="BIT"/>
    <s v="Coal"/>
    <n v="51"/>
    <n v="22.763999999999999"/>
    <n v="1160.9639999999999"/>
    <n v="0.63"/>
    <n v="9"/>
    <n v="459"/>
    <x v="0"/>
  </r>
  <r>
    <n v="2016"/>
    <s v="SUB"/>
    <s v="Coal"/>
    <n v="119167"/>
    <n v="17.940000000000001"/>
    <n v="2137855.98"/>
    <n v="0.22"/>
    <n v="4.7"/>
    <n v="560084.9"/>
    <x v="0"/>
  </r>
  <r>
    <n v="2016"/>
    <s v="SUB"/>
    <s v="Coal"/>
    <n v="185465"/>
    <n v="16.14"/>
    <n v="2993405.1"/>
    <n v="0.33"/>
    <n v="5.6"/>
    <n v="1038603.9999999999"/>
    <x v="0"/>
  </r>
  <r>
    <n v="2016"/>
    <s v="SUB"/>
    <s v="Coal"/>
    <n v="15707"/>
    <n v="17.925999999999998"/>
    <n v="281563.68199999997"/>
    <n v="0.32"/>
    <n v="4.5"/>
    <n v="70681.5"/>
    <x v="0"/>
  </r>
  <r>
    <n v="2016"/>
    <s v="SUB"/>
    <s v="Coal"/>
    <n v="79864"/>
    <n v="16.8"/>
    <n v="1341715.2"/>
    <n v="0.31"/>
    <n v="6"/>
    <n v="479184"/>
    <x v="0"/>
  </r>
  <r>
    <n v="2016"/>
    <s v="SUB"/>
    <s v="Coal"/>
    <n v="238134"/>
    <n v="20.437999999999999"/>
    <n v="4866982.6919999998"/>
    <n v="0.74"/>
    <n v="4.9000000000000004"/>
    <n v="1166856.6000000001"/>
    <x v="0"/>
  </r>
  <r>
    <n v="2016"/>
    <s v="SUB"/>
    <s v="Coal"/>
    <n v="59893"/>
    <n v="17.818000000000001"/>
    <n v="1067173.4740000002"/>
    <n v="0.19"/>
    <n v="4.2"/>
    <n v="251550.6"/>
    <x v="0"/>
  </r>
  <r>
    <n v="2016"/>
    <s v="SUB"/>
    <s v="Coal"/>
    <n v="29846"/>
    <n v="18.12"/>
    <n v="540809.52"/>
    <n v="0.25"/>
    <n v="4.8"/>
    <n v="143260.79999999999"/>
    <x v="0"/>
  </r>
  <r>
    <n v="2016"/>
    <s v="SUB"/>
    <s v="Coal"/>
    <n v="30160"/>
    <n v="17.744"/>
    <n v="535159.04000000004"/>
    <n v="0.22"/>
    <n v="5.3"/>
    <n v="159848"/>
    <x v="0"/>
  </r>
  <r>
    <n v="2016"/>
    <s v="BIT"/>
    <s v="Coal"/>
    <n v="550726"/>
    <n v="21.5"/>
    <n v="11840609"/>
    <n v="0.6"/>
    <n v="10.6"/>
    <n v="5837695.5999999996"/>
    <x v="0"/>
  </r>
  <r>
    <n v="2016"/>
    <s v="SUB"/>
    <s v="Coal"/>
    <n v="80098"/>
    <n v="17.852"/>
    <n v="1429909.496"/>
    <n v="0.3"/>
    <n v="5.0999999999999996"/>
    <n v="408499.8"/>
    <x v="0"/>
  </r>
  <r>
    <n v="2016"/>
    <s v="SUB"/>
    <s v="Coal"/>
    <n v="112445"/>
    <n v="17.57"/>
    <n v="1975658.6500000001"/>
    <n v="0.2"/>
    <n v="6"/>
    <n v="674670"/>
    <x v="0"/>
  </r>
  <r>
    <n v="2016"/>
    <s v="SUB"/>
    <s v="Coal"/>
    <n v="48102"/>
    <n v="17.238"/>
    <n v="829182.27599999995"/>
    <n v="0.17"/>
    <n v="4.4000000000000004"/>
    <n v="211648.80000000002"/>
    <x v="0"/>
  </r>
  <r>
    <n v="2016"/>
    <s v="SUB"/>
    <s v="Coal"/>
    <n v="303454"/>
    <n v="17.712"/>
    <n v="5374777.2479999997"/>
    <n v="0.25"/>
    <n v="5.2"/>
    <n v="1577960.8"/>
    <x v="0"/>
  </r>
  <r>
    <n v="2016"/>
    <s v="SUB"/>
    <s v="Coal"/>
    <n v="272455"/>
    <n v="17.838000000000001"/>
    <n v="4860052.29"/>
    <n v="0.26"/>
    <n v="4.9000000000000004"/>
    <n v="1335029.5"/>
    <x v="0"/>
  </r>
  <r>
    <n v="2016"/>
    <s v="SUB"/>
    <s v="Coal"/>
    <n v="48154"/>
    <n v="17.648"/>
    <n v="849821.79200000002"/>
    <n v="0.22"/>
    <n v="5.9"/>
    <n v="284108.60000000003"/>
    <x v="0"/>
  </r>
  <r>
    <n v="2016"/>
    <s v="SUB"/>
    <s v="Coal"/>
    <n v="15994"/>
    <n v="17.826000000000001"/>
    <n v="285109.04399999999"/>
    <n v="0.28000000000000003"/>
    <n v="4.3"/>
    <n v="68774.2"/>
    <x v="0"/>
  </r>
  <r>
    <n v="2016"/>
    <s v="SUB"/>
    <s v="Coal"/>
    <n v="80253"/>
    <n v="17.513999999999999"/>
    <n v="1405551.0419999999"/>
    <n v="0.17"/>
    <n v="4.5999999999999996"/>
    <n v="369163.8"/>
    <x v="0"/>
  </r>
  <r>
    <n v="2016"/>
    <s v="BIT"/>
    <s v="Coal"/>
    <n v="277891"/>
    <n v="25.16"/>
    <n v="6991737.5599999996"/>
    <n v="4.38"/>
    <n v="9.6"/>
    <n v="2667753.6"/>
    <x v="0"/>
  </r>
  <r>
    <n v="2016"/>
    <s v="BIT"/>
    <s v="Coal"/>
    <n v="6927"/>
    <n v="25.59"/>
    <n v="177261.93"/>
    <n v="3.97"/>
    <n v="9.1999999999999993"/>
    <n v="63728.399999999994"/>
    <x v="0"/>
  </r>
  <r>
    <n v="2016"/>
    <s v="SUB"/>
    <s v="Coal"/>
    <n v="98070"/>
    <n v="16.87"/>
    <n v="1654440.9000000001"/>
    <n v="0.31"/>
    <n v="5.9"/>
    <n v="578613"/>
    <x v="0"/>
  </r>
  <r>
    <n v="2016"/>
    <s v="SUB"/>
    <s v="Coal"/>
    <n v="48787"/>
    <n v="17.559999999999999"/>
    <n v="856699.72"/>
    <n v="0.19"/>
    <n v="4.7"/>
    <n v="229298.9"/>
    <x v="0"/>
  </r>
  <r>
    <n v="2016"/>
    <s v="SUB"/>
    <s v="Coal"/>
    <n v="65324"/>
    <n v="16.760000000000002"/>
    <n v="1094830.24"/>
    <n v="0.31"/>
    <n v="5.9"/>
    <n v="385411.60000000003"/>
    <x v="0"/>
  </r>
  <r>
    <n v="2016"/>
    <s v="SUB"/>
    <s v="Coal"/>
    <n v="82037"/>
    <n v="18.059999999999999"/>
    <n v="1481588.22"/>
    <n v="0.24"/>
    <n v="4.9000000000000004"/>
    <n v="401981.30000000005"/>
    <x v="0"/>
  </r>
  <r>
    <n v="2016"/>
    <s v="SUB"/>
    <s v="Coal"/>
    <n v="131537"/>
    <n v="17.98"/>
    <n v="2365035.2600000002"/>
    <n v="0.22"/>
    <n v="5.0999999999999996"/>
    <n v="670838.69999999995"/>
    <x v="0"/>
  </r>
  <r>
    <n v="2016"/>
    <s v="BIT"/>
    <s v="Coal"/>
    <n v="32395"/>
    <n v="25.783999999999999"/>
    <n v="835272.67999999993"/>
    <n v="2.61"/>
    <n v="7.8"/>
    <n v="252681"/>
    <x v="0"/>
  </r>
  <r>
    <n v="2016"/>
    <s v="BIT"/>
    <s v="Coal"/>
    <n v="53836"/>
    <n v="23.027999999999999"/>
    <n v="1239735.4079999998"/>
    <n v="2.96"/>
    <n v="8.1999999999999993"/>
    <n v="441455.19999999995"/>
    <x v="0"/>
  </r>
  <r>
    <n v="2016"/>
    <s v="BIT"/>
    <s v="Coal"/>
    <n v="18875"/>
    <n v="22.347999999999999"/>
    <n v="421818.5"/>
    <n v="3.18"/>
    <n v="7.8"/>
    <n v="147225"/>
    <x v="0"/>
  </r>
  <r>
    <n v="2016"/>
    <s v="BIT"/>
    <s v="Coal"/>
    <n v="14306"/>
    <n v="26.117999999999999"/>
    <n v="373644.10800000001"/>
    <n v="2.97"/>
    <n v="7.7"/>
    <n v="110156.2"/>
    <x v="0"/>
  </r>
  <r>
    <n v="2016"/>
    <s v="BIT"/>
    <s v="Coal"/>
    <n v="5037"/>
    <n v="23.356000000000002"/>
    <n v="117644.17200000001"/>
    <n v="2.73"/>
    <n v="8.4"/>
    <n v="42310.8"/>
    <x v="0"/>
  </r>
  <r>
    <n v="2016"/>
    <s v="BIT"/>
    <s v="Coal"/>
    <n v="1644"/>
    <n v="25.38"/>
    <n v="41724.720000000001"/>
    <n v="2.57"/>
    <n v="8.8000000000000007"/>
    <n v="14467.2"/>
    <x v="0"/>
  </r>
  <r>
    <n v="2016"/>
    <s v="BIT"/>
    <s v="Coal"/>
    <n v="22072"/>
    <n v="25.98"/>
    <n v="573430.56000000006"/>
    <n v="2.6"/>
    <n v="7.1"/>
    <n v="156711.19999999998"/>
    <x v="0"/>
  </r>
  <r>
    <n v="2016"/>
    <s v="BIT"/>
    <s v="Coal"/>
    <n v="74474"/>
    <n v="21.82"/>
    <n v="1625022.68"/>
    <n v="3.01"/>
    <n v="8.4"/>
    <n v="625581.6"/>
    <x v="0"/>
  </r>
  <r>
    <n v="2016"/>
    <s v="BIT"/>
    <s v="Coal"/>
    <n v="43102"/>
    <n v="25.14"/>
    <n v="1083584.28"/>
    <n v="3.06"/>
    <n v="8.5"/>
    <n v="366367"/>
    <x v="0"/>
  </r>
  <r>
    <n v="2016"/>
    <s v="BIT"/>
    <s v="Coal"/>
    <n v="35222"/>
    <n v="25.13"/>
    <n v="885128.86"/>
    <n v="2.5299999999999998"/>
    <n v="8.4"/>
    <n v="295864.8"/>
    <x v="0"/>
  </r>
  <r>
    <n v="2016"/>
    <s v="BIT"/>
    <s v="Coal"/>
    <n v="1761"/>
    <n v="25.03"/>
    <n v="44077.83"/>
    <n v="3.84"/>
    <n v="8.6"/>
    <n v="15144.599999999999"/>
    <x v="0"/>
  </r>
  <r>
    <n v="2016"/>
    <s v="BIT"/>
    <s v="Coal"/>
    <n v="18958"/>
    <n v="25.15"/>
    <n v="476793.69999999995"/>
    <n v="2.62"/>
    <n v="8.4"/>
    <n v="159247.20000000001"/>
    <x v="0"/>
  </r>
  <r>
    <n v="2016"/>
    <s v="BIT"/>
    <s v="Coal"/>
    <n v="12662"/>
    <n v="25.37"/>
    <n v="321234.94"/>
    <n v="2.56"/>
    <n v="8.4"/>
    <n v="106360.8"/>
    <x v="0"/>
  </r>
  <r>
    <n v="2016"/>
    <s v="BIT"/>
    <s v="Coal"/>
    <n v="9455"/>
    <n v="25.84"/>
    <n v="244317.2"/>
    <n v="2.65"/>
    <n v="7.4"/>
    <n v="69967"/>
    <x v="0"/>
  </r>
  <r>
    <n v="2016"/>
    <s v="SUB"/>
    <s v="Coal"/>
    <n v="72568"/>
    <n v="20.41"/>
    <n v="1481112.8800000001"/>
    <n v="0.49"/>
    <n v="6.6"/>
    <n v="478948.8"/>
    <x v="0"/>
  </r>
  <r>
    <n v="2016"/>
    <s v="SUB"/>
    <s v="Coal"/>
    <n v="64949"/>
    <n v="20.41"/>
    <n v="1325609.0900000001"/>
    <n v="0.49"/>
    <n v="6.6"/>
    <n v="428663.39999999997"/>
    <x v="0"/>
  </r>
  <r>
    <n v="2016"/>
    <s v="SUB"/>
    <s v="Coal"/>
    <n v="161791"/>
    <n v="19.86"/>
    <n v="3213169.26"/>
    <n v="0.35"/>
    <n v="7.5"/>
    <n v="1213432.5"/>
    <x v="0"/>
  </r>
  <r>
    <n v="2016"/>
    <s v="LIG"/>
    <s v="Coal"/>
    <n v="691993"/>
    <n v="12.7"/>
    <n v="8788311.0999999996"/>
    <n v="0.61"/>
    <n v="9.9"/>
    <n v="6850730.7000000002"/>
    <x v="1"/>
  </r>
  <r>
    <n v="2016"/>
    <s v="BIT"/>
    <s v="Coal"/>
    <n v="5291"/>
    <n v="25"/>
    <n v="132275"/>
    <n v="2.64"/>
    <n v="9.6"/>
    <n v="50793.599999999999"/>
    <x v="0"/>
  </r>
  <r>
    <n v="2016"/>
    <s v="BIT"/>
    <s v="Coal"/>
    <n v="10713"/>
    <n v="23.57"/>
    <n v="252505.41"/>
    <n v="2.54"/>
    <n v="8.8000000000000007"/>
    <n v="94274.400000000009"/>
    <x v="0"/>
  </r>
  <r>
    <n v="2016"/>
    <s v="BIT"/>
    <s v="Coal"/>
    <n v="22463"/>
    <n v="23.63"/>
    <n v="530800.68999999994"/>
    <n v="2.79"/>
    <n v="8.8000000000000007"/>
    <n v="197674.40000000002"/>
    <x v="0"/>
  </r>
  <r>
    <n v="2016"/>
    <s v="BIT"/>
    <s v="Coal"/>
    <n v="17684"/>
    <n v="23.5"/>
    <n v="415574"/>
    <n v="2.5299999999999998"/>
    <n v="8.4"/>
    <n v="148545.60000000001"/>
    <x v="0"/>
  </r>
  <r>
    <n v="2016"/>
    <s v="BIT"/>
    <s v="Coal"/>
    <n v="5128"/>
    <n v="25.05"/>
    <n v="128456.40000000001"/>
    <n v="2.69"/>
    <n v="9.6"/>
    <n v="49228.799999999996"/>
    <x v="0"/>
  </r>
  <r>
    <n v="2016"/>
    <s v="BIT"/>
    <s v="Coal"/>
    <n v="1705"/>
    <n v="23.43"/>
    <n v="39948.15"/>
    <n v="2.78"/>
    <n v="8.8000000000000007"/>
    <n v="15004.000000000002"/>
    <x v="0"/>
  </r>
  <r>
    <n v="2016"/>
    <s v="BIT"/>
    <s v="Coal"/>
    <n v="19272"/>
    <n v="25.34"/>
    <n v="488352.48"/>
    <n v="2.7"/>
    <n v="9"/>
    <n v="173448"/>
    <x v="0"/>
  </r>
  <r>
    <n v="2016"/>
    <s v="BIT"/>
    <s v="Coal"/>
    <n v="3644"/>
    <n v="23.52"/>
    <n v="85706.880000000005"/>
    <n v="2.6"/>
    <n v="8.9"/>
    <n v="32431.600000000002"/>
    <x v="0"/>
  </r>
  <r>
    <n v="2016"/>
    <s v="BIT"/>
    <s v="Coal"/>
    <n v="34826"/>
    <n v="22.94"/>
    <n v="798908.44000000006"/>
    <n v="3.01"/>
    <n v="8.3000000000000007"/>
    <n v="289055.80000000005"/>
    <x v="0"/>
  </r>
  <r>
    <n v="2016"/>
    <s v="BIT"/>
    <s v="Coal"/>
    <n v="56143"/>
    <n v="22.72"/>
    <n v="1275568.96"/>
    <n v="3.58"/>
    <n v="15.4"/>
    <n v="864602.20000000007"/>
    <x v="0"/>
  </r>
  <r>
    <n v="2016"/>
    <s v="BIT"/>
    <s v="Coal"/>
    <n v="23443"/>
    <n v="22.26"/>
    <n v="521841.18000000005"/>
    <n v="4.53"/>
    <n v="17.600000000000001"/>
    <n v="412596.80000000005"/>
    <x v="0"/>
  </r>
  <r>
    <n v="2016"/>
    <s v="BIT"/>
    <s v="Coal"/>
    <n v="28340"/>
    <n v="23.49"/>
    <n v="665706.6"/>
    <n v="2.81"/>
    <n v="8.6999999999999993"/>
    <n v="246557.99999999997"/>
    <x v="0"/>
  </r>
  <r>
    <n v="2016"/>
    <s v="BIT"/>
    <s v="Coal"/>
    <n v="9611"/>
    <n v="23.64"/>
    <n v="227204.04"/>
    <n v="2.81"/>
    <n v="9"/>
    <n v="86499"/>
    <x v="0"/>
  </r>
  <r>
    <n v="2016"/>
    <s v="BIT"/>
    <s v="Coal"/>
    <n v="14900"/>
    <n v="22.77"/>
    <n v="339273"/>
    <n v="4.42"/>
    <n v="16.5"/>
    <n v="245850"/>
    <x v="0"/>
  </r>
  <r>
    <n v="2016"/>
    <s v="BIT"/>
    <s v="Coal"/>
    <n v="37977"/>
    <n v="22.88"/>
    <n v="868913.76"/>
    <n v="2.96"/>
    <n v="8.1999999999999993"/>
    <n v="311411.39999999997"/>
    <x v="0"/>
  </r>
  <r>
    <n v="2016"/>
    <s v="BIT"/>
    <s v="Coal"/>
    <n v="29612"/>
    <n v="22.17"/>
    <n v="656498.04"/>
    <n v="3.15"/>
    <n v="8.6"/>
    <n v="254663.19999999998"/>
    <x v="0"/>
  </r>
  <r>
    <n v="2016"/>
    <s v="BIT"/>
    <s v="Coal"/>
    <n v="3162"/>
    <n v="23.62"/>
    <n v="74686.44"/>
    <n v="2.82"/>
    <n v="8.6999999999999993"/>
    <n v="27509.399999999998"/>
    <x v="0"/>
  </r>
  <r>
    <n v="2016"/>
    <s v="BIT"/>
    <s v="Coal"/>
    <n v="23481"/>
    <n v="23.5"/>
    <n v="551803.5"/>
    <n v="2.81"/>
    <n v="8.8000000000000007"/>
    <n v="206632.80000000002"/>
    <x v="0"/>
  </r>
  <r>
    <n v="2016"/>
    <s v="BIT"/>
    <s v="Coal"/>
    <n v="11043"/>
    <n v="22.88"/>
    <n v="252663.84"/>
    <n v="2.96"/>
    <n v="8.1999999999999993"/>
    <n v="90552.599999999991"/>
    <x v="0"/>
  </r>
  <r>
    <n v="2016"/>
    <s v="BIT"/>
    <s v="Coal"/>
    <n v="17284"/>
    <n v="22.89"/>
    <n v="395630.76"/>
    <n v="2.98"/>
    <n v="8.1999999999999993"/>
    <n v="141728.79999999999"/>
    <x v="0"/>
  </r>
  <r>
    <n v="2016"/>
    <s v="BIT"/>
    <s v="Coal"/>
    <n v="5199"/>
    <n v="22.43"/>
    <n v="116613.56999999999"/>
    <n v="4.6500000000000004"/>
    <n v="17.100000000000001"/>
    <n v="88902.900000000009"/>
    <x v="0"/>
  </r>
  <r>
    <n v="2016"/>
    <s v="BIT"/>
    <s v="Coal"/>
    <n v="7848"/>
    <n v="23.48"/>
    <n v="184271.04"/>
    <n v="2.8"/>
    <n v="8.6999999999999993"/>
    <n v="68277.599999999991"/>
    <x v="0"/>
  </r>
  <r>
    <n v="2016"/>
    <s v="BIT"/>
    <s v="Coal"/>
    <n v="1653"/>
    <n v="23.65"/>
    <n v="39093.449999999997"/>
    <n v="2.82"/>
    <n v="8.8000000000000007"/>
    <n v="14546.400000000001"/>
    <x v="0"/>
  </r>
  <r>
    <n v="2016"/>
    <s v="BIT"/>
    <s v="Coal"/>
    <n v="30661"/>
    <n v="23.42"/>
    <n v="718080.62"/>
    <n v="3.86"/>
    <n v="13.6"/>
    <n v="416989.6"/>
    <x v="0"/>
  </r>
  <r>
    <n v="2016"/>
    <s v="BIT"/>
    <s v="Coal"/>
    <n v="6376"/>
    <n v="23.41"/>
    <n v="149262.16"/>
    <n v="3.13"/>
    <n v="9.6999999999999993"/>
    <n v="61847.199999999997"/>
    <x v="0"/>
  </r>
  <r>
    <n v="2016"/>
    <s v="BIT"/>
    <s v="Coal"/>
    <n v="20676"/>
    <n v="23.75"/>
    <n v="491055"/>
    <n v="1.93"/>
    <n v="9.4"/>
    <n v="194354.4"/>
    <x v="0"/>
  </r>
  <r>
    <n v="2016"/>
    <s v="BIT"/>
    <s v="Coal"/>
    <n v="25529"/>
    <n v="22.88"/>
    <n v="584103.52"/>
    <n v="2.97"/>
    <n v="8.1"/>
    <n v="206784.9"/>
    <x v="0"/>
  </r>
  <r>
    <n v="2016"/>
    <s v="BIT"/>
    <s v="Coal"/>
    <n v="12312"/>
    <n v="23.512"/>
    <n v="289479.74400000001"/>
    <n v="2.54"/>
    <n v="7.7"/>
    <n v="94802.400000000009"/>
    <x v="0"/>
  </r>
  <r>
    <n v="2016"/>
    <s v="BIT"/>
    <s v="Coal"/>
    <n v="25488"/>
    <n v="23.58"/>
    <n v="601007.03999999992"/>
    <n v="2.64"/>
    <n v="7.5"/>
    <n v="191160"/>
    <x v="0"/>
  </r>
  <r>
    <n v="2016"/>
    <s v="BIT"/>
    <s v="Coal"/>
    <n v="63427"/>
    <n v="23.827999999999999"/>
    <n v="1511338.5559999999"/>
    <n v="2.65"/>
    <n v="7.8"/>
    <n v="494730.6"/>
    <x v="0"/>
  </r>
  <r>
    <n v="2016"/>
    <s v="SUB"/>
    <s v="Coal"/>
    <n v="32739"/>
    <n v="16.97"/>
    <n v="555580.82999999996"/>
    <n v="0.32"/>
    <n v="5.7"/>
    <n v="186612.30000000002"/>
    <x v="0"/>
  </r>
  <r>
    <n v="2016"/>
    <s v="SUB"/>
    <s v="Coal"/>
    <n v="16443"/>
    <n v="16.97"/>
    <n v="279037.70999999996"/>
    <n v="0.32"/>
    <n v="5.7"/>
    <n v="93725.1"/>
    <x v="0"/>
  </r>
  <r>
    <n v="2016"/>
    <s v="SUB"/>
    <s v="Coal"/>
    <n v="16426"/>
    <n v="16.75"/>
    <n v="275135.5"/>
    <n v="0.32"/>
    <n v="4.3"/>
    <n v="70631.8"/>
    <x v="0"/>
  </r>
  <r>
    <n v="2016"/>
    <s v="SUB"/>
    <s v="Coal"/>
    <n v="32623"/>
    <n v="18.149999999999999"/>
    <n v="592107.44999999995"/>
    <n v="0.25"/>
    <n v="5.0999999999999996"/>
    <n v="166377.29999999999"/>
    <x v="0"/>
  </r>
  <r>
    <n v="2016"/>
    <s v="SUB"/>
    <s v="Coal"/>
    <n v="111191"/>
    <n v="16.84"/>
    <n v="1872456.44"/>
    <n v="0.31"/>
    <n v="5.9"/>
    <n v="656026.9"/>
    <x v="0"/>
  </r>
  <r>
    <n v="2016"/>
    <s v="SUB"/>
    <s v="Coal"/>
    <n v="48807"/>
    <n v="17.79"/>
    <n v="868276.52999999991"/>
    <n v="0.21"/>
    <n v="5.0999999999999996"/>
    <n v="248915.69999999998"/>
    <x v="0"/>
  </r>
  <r>
    <n v="2016"/>
    <s v="SUB"/>
    <s v="Coal"/>
    <n v="82286"/>
    <n v="17.739999999999998"/>
    <n v="1459753.64"/>
    <n v="0.23"/>
    <n v="5.4"/>
    <n v="444344.4"/>
    <x v="0"/>
  </r>
  <r>
    <n v="2016"/>
    <s v="SUB"/>
    <s v="Coal"/>
    <n v="48230"/>
    <n v="18.05"/>
    <n v="870551.5"/>
    <n v="0.21"/>
    <n v="4.7"/>
    <n v="226681"/>
    <x v="0"/>
  </r>
  <r>
    <n v="2016"/>
    <s v="SUB"/>
    <s v="Coal"/>
    <n v="31350"/>
    <n v="17.72"/>
    <n v="555522"/>
    <n v="0.27"/>
    <n v="5.3"/>
    <n v="166155"/>
    <x v="0"/>
  </r>
  <r>
    <n v="2016"/>
    <s v="SUB"/>
    <s v="Coal"/>
    <n v="16421"/>
    <n v="17.89"/>
    <n v="293771.69"/>
    <n v="0.23"/>
    <n v="5.3"/>
    <n v="87031.3"/>
    <x v="0"/>
  </r>
  <r>
    <n v="2016"/>
    <s v="SUB"/>
    <s v="Coal"/>
    <n v="15975"/>
    <n v="17.579999999999998"/>
    <n v="280840.5"/>
    <n v="0.19"/>
    <n v="4.8"/>
    <n v="76680"/>
    <x v="0"/>
  </r>
  <r>
    <n v="2016"/>
    <s v="SUB"/>
    <s v="Coal"/>
    <n v="15335"/>
    <n v="17.670000000000002"/>
    <n v="270969.45"/>
    <n v="0.19"/>
    <n v="4.5"/>
    <n v="69007.5"/>
    <x v="0"/>
  </r>
  <r>
    <n v="2016"/>
    <s v="SUB"/>
    <s v="Coal"/>
    <n v="14213"/>
    <n v="16.73"/>
    <n v="237783.49000000002"/>
    <n v="0.32"/>
    <n v="6.4"/>
    <n v="90963.200000000012"/>
    <x v="0"/>
  </r>
  <r>
    <n v="2016"/>
    <s v="SUB"/>
    <s v="Coal"/>
    <n v="46631"/>
    <n v="17.3"/>
    <n v="806716.3"/>
    <n v="0.22"/>
    <n v="4.3"/>
    <n v="200513.3"/>
    <x v="0"/>
  </r>
  <r>
    <n v="2016"/>
    <s v="SUB"/>
    <s v="Coal"/>
    <n v="33031"/>
    <n v="17.38"/>
    <n v="574078.77999999991"/>
    <n v="0.22"/>
    <n v="4"/>
    <n v="132124"/>
    <x v="0"/>
  </r>
  <r>
    <n v="2016"/>
    <s v="SUB"/>
    <s v="Coal"/>
    <n v="61231"/>
    <n v="16.899999999999999"/>
    <n v="1034803.8999999999"/>
    <n v="0.31"/>
    <n v="6"/>
    <n v="367386"/>
    <x v="0"/>
  </r>
  <r>
    <n v="2016"/>
    <s v="SUB"/>
    <s v="Coal"/>
    <n v="49496"/>
    <n v="17.38"/>
    <n v="860240.48"/>
    <n v="0.24"/>
    <n v="4.0999999999999996"/>
    <n v="202933.59999999998"/>
    <x v="0"/>
  </r>
  <r>
    <n v="2016"/>
    <s v="SUB"/>
    <s v="Coal"/>
    <n v="639790"/>
    <n v="16.920000000000002"/>
    <n v="10825246.800000001"/>
    <n v="0.34"/>
    <n v="4.7"/>
    <n v="3007013"/>
    <x v="0"/>
  </r>
  <r>
    <n v="2016"/>
    <s v="BIT"/>
    <s v="Coal"/>
    <n v="7910"/>
    <n v="22.934000000000001"/>
    <n v="181407.94"/>
    <n v="2.99"/>
    <n v="8.1999999999999993"/>
    <n v="64861.999999999993"/>
    <x v="0"/>
  </r>
  <r>
    <n v="2016"/>
    <s v="BIT"/>
    <s v="Coal"/>
    <n v="6344"/>
    <n v="21.74"/>
    <n v="137918.56"/>
    <n v="3.26"/>
    <n v="11.6"/>
    <n v="73590.399999999994"/>
    <x v="0"/>
  </r>
  <r>
    <n v="2016"/>
    <s v="BIT"/>
    <s v="Coal"/>
    <n v="8237"/>
    <n v="25.457999999999998"/>
    <n v="209697.54599999997"/>
    <n v="3.78"/>
    <n v="9.1"/>
    <n v="74956.7"/>
    <x v="0"/>
  </r>
  <r>
    <n v="2016"/>
    <s v="BIT"/>
    <s v="Coal"/>
    <n v="9595"/>
    <n v="22.097999999999999"/>
    <n v="212030.31"/>
    <n v="3.34"/>
    <n v="10.7"/>
    <n v="102666.5"/>
    <x v="0"/>
  </r>
  <r>
    <n v="2016"/>
    <s v="BIT"/>
    <s v="Coal"/>
    <n v="6356"/>
    <n v="23.452999999999999"/>
    <n v="149067.26799999998"/>
    <n v="2.48"/>
    <n v="9"/>
    <n v="57204"/>
    <x v="0"/>
  </r>
  <r>
    <n v="2016"/>
    <s v="BIT"/>
    <s v="Coal"/>
    <n v="77916"/>
    <n v="22.916"/>
    <n v="1785523.0560000001"/>
    <n v="2.96"/>
    <n v="8.1"/>
    <n v="631119.6"/>
    <x v="0"/>
  </r>
  <r>
    <n v="2016"/>
    <s v="BIT"/>
    <s v="Coal"/>
    <n v="35385"/>
    <n v="22.548999999999999"/>
    <n v="797896.36499999999"/>
    <n v="3.05"/>
    <n v="8.4"/>
    <n v="297234"/>
    <x v="0"/>
  </r>
  <r>
    <n v="2016"/>
    <s v="BIT"/>
    <s v="Coal"/>
    <n v="3164"/>
    <n v="20.773"/>
    <n v="65725.771999999997"/>
    <n v="0.9"/>
    <n v="19.2"/>
    <n v="60748.799999999996"/>
    <x v="0"/>
  </r>
  <r>
    <n v="2016"/>
    <s v="BIT"/>
    <s v="Coal"/>
    <n v="3332"/>
    <n v="21.635000000000002"/>
    <n v="72087.820000000007"/>
    <n v="1.34"/>
    <n v="23.3"/>
    <n v="77635.600000000006"/>
    <x v="0"/>
  </r>
  <r>
    <n v="2016"/>
    <s v="SUB"/>
    <s v="Coal"/>
    <n v="124071"/>
    <n v="17.222000000000001"/>
    <n v="2136750.7620000001"/>
    <n v="0.23"/>
    <n v="5.4"/>
    <n v="669983.4"/>
    <x v="0"/>
  </r>
  <r>
    <n v="2016"/>
    <s v="SUB"/>
    <s v="Coal"/>
    <n v="574442"/>
    <n v="17.024000000000001"/>
    <n v="9779300.6080000009"/>
    <n v="0.7"/>
    <n v="10.199999999999999"/>
    <n v="5859308.3999999994"/>
    <x v="0"/>
  </r>
  <r>
    <n v="2016"/>
    <s v="SUB"/>
    <s v="Coal"/>
    <n v="208464"/>
    <n v="17.404"/>
    <n v="3628107.4559999998"/>
    <n v="0.6"/>
    <n v="8.9"/>
    <n v="1855329.6"/>
    <x v="0"/>
  </r>
  <r>
    <n v="2016"/>
    <s v="SUB"/>
    <s v="Coal"/>
    <n v="17122"/>
    <n v="16.850000000000001"/>
    <n v="288505.7"/>
    <n v="0.27"/>
    <n v="6"/>
    <n v="102732"/>
    <x v="0"/>
  </r>
  <r>
    <n v="2016"/>
    <s v="SUB"/>
    <s v="Coal"/>
    <n v="170957"/>
    <n v="16.821000000000002"/>
    <n v="2875667.6970000002"/>
    <n v="0.3"/>
    <n v="5.9"/>
    <n v="1008646.3"/>
    <x v="0"/>
  </r>
  <r>
    <n v="2016"/>
    <s v="SUB"/>
    <s v="Coal"/>
    <n v="222904"/>
    <n v="17.329000000000001"/>
    <n v="3862703.4160000002"/>
    <n v="0.23"/>
    <n v="4.3"/>
    <n v="958487.2"/>
    <x v="0"/>
  </r>
  <r>
    <n v="2016"/>
    <s v="SUB"/>
    <s v="Coal"/>
    <n v="85817"/>
    <n v="17.058"/>
    <n v="1463866.3859999999"/>
    <n v="0.24"/>
    <n v="4.7"/>
    <n v="403339.9"/>
    <x v="0"/>
  </r>
  <r>
    <n v="2016"/>
    <s v="SUB"/>
    <s v="Coal"/>
    <n v="30116"/>
    <n v="17.861999999999998"/>
    <n v="537931.99199999997"/>
    <n v="0.22"/>
    <n v="5.2"/>
    <n v="156603.20000000001"/>
    <x v="0"/>
  </r>
  <r>
    <n v="2016"/>
    <s v="SUB"/>
    <s v="Coal"/>
    <n v="60266"/>
    <n v="17.617999999999999"/>
    <n v="1061766.3879999998"/>
    <n v="0.2"/>
    <n v="4.5"/>
    <n v="271197"/>
    <x v="0"/>
  </r>
  <r>
    <n v="2016"/>
    <s v="BIT"/>
    <s v="Coal"/>
    <n v="120757"/>
    <n v="21.898"/>
    <n v="2644336.7859999998"/>
    <n v="2.77"/>
    <n v="8.8000000000000007"/>
    <n v="1062661.6000000001"/>
    <x v="0"/>
  </r>
  <r>
    <n v="2016"/>
    <s v="BIT"/>
    <s v="Coal"/>
    <n v="14333"/>
    <n v="25.978000000000002"/>
    <n v="372342.674"/>
    <n v="2.64"/>
    <n v="7.6"/>
    <n v="108930.79999999999"/>
    <x v="0"/>
  </r>
  <r>
    <n v="2016"/>
    <s v="SUB"/>
    <s v="Coal"/>
    <n v="129922"/>
    <n v="17.059999999999999"/>
    <n v="2216469.3199999998"/>
    <n v="0.56000000000000005"/>
    <n v="9.1999999999999993"/>
    <n v="1195282.3999999999"/>
    <x v="0"/>
  </r>
  <r>
    <n v="2016"/>
    <s v="SUB"/>
    <s v="Coal"/>
    <n v="28998"/>
    <n v="18.239999999999998"/>
    <n v="528923.5199999999"/>
    <n v="0.27"/>
    <n v="4.8"/>
    <n v="139190.39999999999"/>
    <x v="0"/>
  </r>
  <r>
    <n v="2016"/>
    <s v="SUB"/>
    <s v="Coal"/>
    <n v="14283"/>
    <n v="16.899999999999999"/>
    <n v="241382.69999999998"/>
    <n v="0.6"/>
    <n v="9.8000000000000007"/>
    <n v="139973.40000000002"/>
    <x v="0"/>
  </r>
  <r>
    <n v="2016"/>
    <s v="SUB"/>
    <s v="Coal"/>
    <n v="58919"/>
    <n v="17.37"/>
    <n v="1023423.03"/>
    <n v="0.23"/>
    <n v="4.0999999999999996"/>
    <n v="241567.89999999997"/>
    <x v="0"/>
  </r>
  <r>
    <n v="2016"/>
    <s v="SUB"/>
    <s v="Coal"/>
    <n v="72734"/>
    <n v="17.14"/>
    <n v="1246660.76"/>
    <n v="0.61"/>
    <n v="9.6"/>
    <n v="698246.4"/>
    <x v="0"/>
  </r>
  <r>
    <n v="2016"/>
    <s v="SUB"/>
    <s v="Coal"/>
    <n v="14599"/>
    <n v="17.850000000000001"/>
    <n v="260592.15000000002"/>
    <n v="0.26"/>
    <n v="4.7"/>
    <n v="68615.3"/>
    <x v="0"/>
  </r>
  <r>
    <n v="2016"/>
    <s v="SUB"/>
    <s v="Coal"/>
    <n v="73276"/>
    <n v="18.05"/>
    <n v="1322631.8"/>
    <n v="0.23"/>
    <n v="4.4000000000000004"/>
    <n v="322414.40000000002"/>
    <x v="0"/>
  </r>
  <r>
    <n v="2016"/>
    <s v="SUB"/>
    <s v="Coal"/>
    <n v="43830"/>
    <n v="18.13"/>
    <n v="794637.89999999991"/>
    <n v="0.21"/>
    <n v="4.9000000000000004"/>
    <n v="214767.00000000003"/>
    <x v="0"/>
  </r>
  <r>
    <n v="2016"/>
    <s v="SUB"/>
    <s v="Coal"/>
    <n v="121"/>
    <n v="17.79"/>
    <n v="2152.5899999999997"/>
    <n v="0.38"/>
    <n v="5"/>
    <n v="605"/>
    <x v="0"/>
  </r>
  <r>
    <n v="2016"/>
    <s v="SUB"/>
    <s v="Coal"/>
    <n v="29393"/>
    <n v="17.48"/>
    <n v="513789.64"/>
    <n v="0.24"/>
    <n v="4.3"/>
    <n v="126389.9"/>
    <x v="0"/>
  </r>
  <r>
    <n v="2016"/>
    <s v="SUB"/>
    <s v="Coal"/>
    <n v="72426"/>
    <n v="17.04"/>
    <n v="1234139.04"/>
    <n v="0.59"/>
    <n v="9.1"/>
    <n v="659076.6"/>
    <x v="0"/>
  </r>
  <r>
    <n v="2016"/>
    <s v="BIT"/>
    <s v="Coal"/>
    <n v="6918"/>
    <n v="17.329999999999998"/>
    <n v="119888.93999999999"/>
    <n v="1.73"/>
    <n v="27.6"/>
    <n v="190936.80000000002"/>
    <x v="0"/>
  </r>
  <r>
    <n v="2016"/>
    <s v="BIT"/>
    <s v="Coal"/>
    <n v="541027"/>
    <n v="25.3"/>
    <n v="13687983.1"/>
    <n v="4.16"/>
    <n v="9.6"/>
    <n v="5193859.2"/>
    <x v="0"/>
  </r>
  <r>
    <n v="2016"/>
    <s v="SUB"/>
    <s v="Coal"/>
    <n v="271240"/>
    <n v="17.068000000000001"/>
    <n v="4629524.32"/>
    <n v="0.24"/>
    <n v="4.3"/>
    <n v="1166332"/>
    <x v="0"/>
  </r>
  <r>
    <n v="2016"/>
    <s v="SUB"/>
    <s v="Coal"/>
    <n v="156361"/>
    <n v="17.754000000000001"/>
    <n v="2776033.1940000001"/>
    <n v="0.22"/>
    <n v="5.3"/>
    <n v="828713.29999999993"/>
    <x v="0"/>
  </r>
  <r>
    <n v="2016"/>
    <s v="SUB"/>
    <s v="Coal"/>
    <n v="495119"/>
    <n v="16.77"/>
    <n v="8303145.6299999999"/>
    <n v="0.28000000000000003"/>
    <n v="5.7"/>
    <n v="2822178.3000000003"/>
    <x v="0"/>
  </r>
  <r>
    <n v="2016"/>
    <s v="SUB"/>
    <s v="Coal"/>
    <n v="84496"/>
    <n v="16.501999999999999"/>
    <n v="1394352.9919999999"/>
    <n v="0.35"/>
    <n v="5.5"/>
    <n v="464728"/>
    <x v="0"/>
  </r>
  <r>
    <n v="2016"/>
    <s v="SUB"/>
    <s v="Coal"/>
    <n v="14120"/>
    <n v="16.884"/>
    <n v="238402.08000000002"/>
    <n v="0.27"/>
    <n v="4.0999999999999996"/>
    <n v="57891.999999999993"/>
    <x v="0"/>
  </r>
  <r>
    <n v="2016"/>
    <s v="SUB"/>
    <s v="Coal"/>
    <n v="70832"/>
    <n v="16.89"/>
    <n v="1196352.48"/>
    <n v="0.34"/>
    <n v="5.0999999999999996"/>
    <n v="361243.19999999995"/>
    <x v="0"/>
  </r>
  <r>
    <n v="2016"/>
    <s v="SUB"/>
    <s v="Coal"/>
    <n v="154947"/>
    <n v="16.07"/>
    <n v="2489998.29"/>
    <n v="0.53"/>
    <n v="6.5"/>
    <n v="1007155.5"/>
    <x v="0"/>
  </r>
  <r>
    <n v="2016"/>
    <s v="SUB"/>
    <s v="Coal"/>
    <n v="139992"/>
    <n v="17.34"/>
    <n v="2427461.2799999998"/>
    <n v="0.23"/>
    <n v="4.2"/>
    <n v="587966.4"/>
    <x v="0"/>
  </r>
  <r>
    <n v="2016"/>
    <s v="SUB"/>
    <s v="Coal"/>
    <n v="14216"/>
    <n v="17.86"/>
    <n v="253897.75999999998"/>
    <n v="0.2"/>
    <n v="4.4000000000000004"/>
    <n v="62550.400000000001"/>
    <x v="0"/>
  </r>
  <r>
    <n v="2016"/>
    <s v="BIT"/>
    <s v="Coal"/>
    <n v="111939"/>
    <n v="23.07"/>
    <n v="2582432.73"/>
    <n v="1.34"/>
    <n v="6.2"/>
    <n v="694021.8"/>
    <x v="0"/>
  </r>
  <r>
    <n v="2016"/>
    <s v="BIT"/>
    <s v="Coal"/>
    <n v="164328"/>
    <n v="22.88"/>
    <n v="3759824.6399999997"/>
    <n v="3.5"/>
    <n v="8.4"/>
    <n v="1380355.2"/>
    <x v="0"/>
  </r>
  <r>
    <n v="2016"/>
    <s v="BIT"/>
    <s v="Coal"/>
    <n v="173570"/>
    <n v="22.675999999999998"/>
    <n v="3935873.32"/>
    <n v="2.6"/>
    <n v="8.1999999999999993"/>
    <n v="1423273.9999999998"/>
    <x v="0"/>
  </r>
  <r>
    <n v="2016"/>
    <s v="BIT"/>
    <s v="Coal"/>
    <n v="35193"/>
    <n v="22.89"/>
    <n v="805567.77"/>
    <n v="3.57"/>
    <n v="8.4"/>
    <n v="295621.2"/>
    <x v="0"/>
  </r>
  <r>
    <n v="2016"/>
    <s v="BIT"/>
    <s v="Coal"/>
    <n v="55803"/>
    <n v="22.13"/>
    <n v="1234920.3899999999"/>
    <n v="2.14"/>
    <n v="8.6"/>
    <n v="479905.8"/>
    <x v="0"/>
  </r>
  <r>
    <n v="2016"/>
    <s v="SUB"/>
    <s v="Coal"/>
    <n v="58456"/>
    <n v="16.385999999999999"/>
    <n v="957860.01599999995"/>
    <n v="0.28000000000000003"/>
    <n v="6.1"/>
    <n v="356581.6"/>
    <x v="0"/>
  </r>
  <r>
    <n v="2016"/>
    <s v="BIT"/>
    <s v="Coal"/>
    <n v="61983"/>
    <n v="23.332000000000001"/>
    <n v="1446187.3560000001"/>
    <n v="3.53"/>
    <n v="8"/>
    <n v="495864"/>
    <x v="0"/>
  </r>
  <r>
    <n v="2016"/>
    <s v="SUB"/>
    <s v="Coal"/>
    <n v="45886"/>
    <n v="17.456"/>
    <n v="800986.01599999995"/>
    <n v="0.2"/>
    <n v="4.53"/>
    <n v="207863.58000000002"/>
    <x v="0"/>
  </r>
  <r>
    <n v="2016"/>
    <s v="SUB"/>
    <s v="Coal"/>
    <n v="61237"/>
    <n v="17.224"/>
    <n v="1054746.088"/>
    <n v="0.19"/>
    <n v="4.57"/>
    <n v="279853.09000000003"/>
    <x v="0"/>
  </r>
  <r>
    <n v="2016"/>
    <s v="SUB"/>
    <s v="Coal"/>
    <n v="45617"/>
    <n v="17.36"/>
    <n v="791911.12"/>
    <n v="0.21"/>
    <n v="4.3499999999999996"/>
    <n v="198433.94999999998"/>
    <x v="0"/>
  </r>
  <r>
    <n v="2016"/>
    <s v="SUB"/>
    <s v="Coal"/>
    <n v="15207"/>
    <n v="17.29"/>
    <n v="262929.02999999997"/>
    <n v="0.23"/>
    <n v="4.18"/>
    <n v="63565.259999999995"/>
    <x v="0"/>
  </r>
  <r>
    <n v="2016"/>
    <s v="SUB"/>
    <s v="Coal"/>
    <n v="30428"/>
    <n v="17.225999999999999"/>
    <n v="524152.72799999994"/>
    <n v="0.19"/>
    <n v="4.38"/>
    <n v="133274.63999999998"/>
    <x v="0"/>
  </r>
  <r>
    <n v="2016"/>
    <s v="SUB"/>
    <s v="Coal"/>
    <n v="151552"/>
    <n v="17.367999999999999"/>
    <n v="2632155.1359999999"/>
    <n v="0.2"/>
    <n v="4.59"/>
    <n v="695623.67999999993"/>
    <x v="0"/>
  </r>
  <r>
    <n v="2016"/>
    <s v="SUB"/>
    <s v="Coal"/>
    <n v="136734"/>
    <n v="17.382000000000001"/>
    <n v="2376710.3880000003"/>
    <n v="0.22"/>
    <n v="4.1100000000000003"/>
    <n v="561976.74"/>
    <x v="0"/>
  </r>
  <r>
    <n v="2016"/>
    <s v="SUB"/>
    <s v="Coal"/>
    <n v="186556"/>
    <n v="16.739999999999998"/>
    <n v="3122947.4399999995"/>
    <n v="0.3"/>
    <n v="6.4"/>
    <n v="1193958.4000000001"/>
    <x v="0"/>
  </r>
  <r>
    <n v="2016"/>
    <s v="LIG"/>
    <s v="Coal"/>
    <n v="705957"/>
    <n v="13.3"/>
    <n v="9389228.0999999996"/>
    <n v="0.9"/>
    <n v="13.6"/>
    <n v="9601015.1999999993"/>
    <x v="1"/>
  </r>
  <r>
    <n v="2016"/>
    <s v="SUB"/>
    <s v="Coal"/>
    <n v="639703"/>
    <n v="16.41"/>
    <n v="10497526.23"/>
    <n v="0.4"/>
    <n v="6"/>
    <n v="3838218"/>
    <x v="0"/>
  </r>
  <r>
    <n v="2016"/>
    <s v="SUB"/>
    <s v="Coal"/>
    <n v="221670"/>
    <n v="17.12"/>
    <n v="3794990.4000000004"/>
    <n v="0.24"/>
    <n v="4.8"/>
    <n v="1064016"/>
    <x v="0"/>
  </r>
  <r>
    <n v="2016"/>
    <s v="BIT"/>
    <s v="Coal"/>
    <n v="27382"/>
    <n v="23.456"/>
    <n v="642272.19200000004"/>
    <n v="0.96"/>
    <n v="11.7"/>
    <n v="320369.39999999997"/>
    <x v="0"/>
  </r>
  <r>
    <n v="2016"/>
    <s v="BIT"/>
    <s v="Coal"/>
    <n v="320729"/>
    <n v="22.27"/>
    <n v="7142634.8300000001"/>
    <n v="0.55000000000000004"/>
    <n v="12.4"/>
    <n v="3977039.6"/>
    <x v="0"/>
  </r>
  <r>
    <n v="2016"/>
    <s v="BIT"/>
    <s v="Coal"/>
    <n v="25579"/>
    <n v="23.962"/>
    <n v="612923.99800000002"/>
    <n v="0.93"/>
    <n v="11.23"/>
    <n v="287252.17"/>
    <x v="0"/>
  </r>
  <r>
    <n v="2016"/>
    <s v="BIT"/>
    <s v="Coal"/>
    <n v="12632"/>
    <n v="24.832000000000001"/>
    <n v="313677.82400000002"/>
    <n v="0.88"/>
    <n v="12.14"/>
    <n v="153352.48000000001"/>
    <x v="0"/>
  </r>
  <r>
    <n v="2016"/>
    <s v="BIT"/>
    <s v="Coal"/>
    <n v="7874"/>
    <n v="23.82"/>
    <n v="187558.68"/>
    <n v="0.96"/>
    <n v="11.15"/>
    <n v="87795.1"/>
    <x v="0"/>
  </r>
  <r>
    <n v="2016"/>
    <s v="BIT"/>
    <s v="Coal"/>
    <n v="10893"/>
    <n v="24.634"/>
    <n v="268338.16200000001"/>
    <n v="0.9"/>
    <n v="12.23"/>
    <n v="133221.39000000001"/>
    <x v="0"/>
  </r>
  <r>
    <n v="2016"/>
    <s v="SUB"/>
    <s v="Coal"/>
    <n v="310184"/>
    <n v="16.8"/>
    <n v="5211091.2"/>
    <n v="0.3"/>
    <n v="6"/>
    <n v="1861104"/>
    <x v="0"/>
  </r>
  <r>
    <n v="2016"/>
    <s v="SUB"/>
    <s v="Coal"/>
    <n v="16406"/>
    <n v="16.89"/>
    <n v="277097.34000000003"/>
    <n v="0.4"/>
    <n v="5.9"/>
    <n v="96795.400000000009"/>
    <x v="0"/>
  </r>
  <r>
    <n v="2016"/>
    <s v="SUB"/>
    <s v="Coal"/>
    <n v="65398"/>
    <n v="16.97"/>
    <n v="1109804.0599999998"/>
    <n v="0.34"/>
    <n v="5.8"/>
    <n v="379308.39999999997"/>
    <x v="0"/>
  </r>
  <r>
    <n v="2016"/>
    <s v="SUB"/>
    <s v="Coal"/>
    <n v="137199"/>
    <n v="17.8"/>
    <n v="2442142.2000000002"/>
    <n v="0.22"/>
    <n v="5.4"/>
    <n v="740874.60000000009"/>
    <x v="0"/>
  </r>
  <r>
    <n v="2016"/>
    <s v="SUB"/>
    <s v="Coal"/>
    <n v="29277"/>
    <n v="19"/>
    <n v="556263"/>
    <n v="0.33"/>
    <n v="4.3"/>
    <n v="125891.09999999999"/>
    <x v="0"/>
  </r>
  <r>
    <n v="2016"/>
    <s v="SUB"/>
    <s v="Coal"/>
    <n v="65790"/>
    <n v="17.57"/>
    <n v="1155930.3"/>
    <n v="0.2"/>
    <n v="4.5"/>
    <n v="296055"/>
    <x v="0"/>
  </r>
  <r>
    <n v="2016"/>
    <s v="SUB"/>
    <s v="Coal"/>
    <n v="32898"/>
    <n v="17.91"/>
    <n v="589203.18000000005"/>
    <n v="0.23"/>
    <n v="5.2"/>
    <n v="171069.6"/>
    <x v="0"/>
  </r>
  <r>
    <n v="2016"/>
    <s v="SUB"/>
    <s v="Coal"/>
    <n v="65011"/>
    <n v="18.04"/>
    <n v="1172798.44"/>
    <n v="0.2"/>
    <n v="4.5"/>
    <n v="292549.5"/>
    <x v="0"/>
  </r>
  <r>
    <n v="2016"/>
    <s v="SUB"/>
    <s v="Coal"/>
    <n v="60446"/>
    <n v="16.809999999999999"/>
    <n v="1016097.2599999999"/>
    <n v="0.3"/>
    <n v="6"/>
    <n v="362676"/>
    <x v="0"/>
  </r>
  <r>
    <n v="2016"/>
    <s v="SUB"/>
    <s v="Coal"/>
    <n v="30199"/>
    <n v="16.838999999999999"/>
    <n v="508520.96099999995"/>
    <n v="0.31"/>
    <n v="6"/>
    <n v="181194"/>
    <x v="0"/>
  </r>
  <r>
    <n v="2016"/>
    <s v="SUB"/>
    <s v="Coal"/>
    <n v="60415"/>
    <n v="16.651"/>
    <n v="1005970.165"/>
    <n v="0.34"/>
    <n v="6.6"/>
    <n v="398739"/>
    <x v="0"/>
  </r>
  <r>
    <n v="2016"/>
    <s v="SUB"/>
    <s v="Coal"/>
    <n v="13784"/>
    <n v="16.82"/>
    <n v="231846.88"/>
    <n v="0.43"/>
    <n v="6"/>
    <n v="82704"/>
    <x v="0"/>
  </r>
  <r>
    <n v="2016"/>
    <s v="SUB"/>
    <s v="Coal"/>
    <n v="14735"/>
    <n v="16.582000000000001"/>
    <n v="244335.77000000002"/>
    <n v="0.27"/>
    <n v="5.8"/>
    <n v="85463"/>
    <x v="0"/>
  </r>
  <r>
    <n v="2016"/>
    <s v="SUB"/>
    <s v="Coal"/>
    <n v="60232"/>
    <n v="16.748000000000001"/>
    <n v="1008765.5360000001"/>
    <n v="0.28000000000000003"/>
    <n v="5.8"/>
    <n v="349345.6"/>
    <x v="0"/>
  </r>
  <r>
    <n v="2016"/>
    <s v="SUB"/>
    <s v="Coal"/>
    <n v="60288"/>
    <n v="17.666"/>
    <n v="1065047.808"/>
    <n v="0.21"/>
    <n v="6"/>
    <n v="361728"/>
    <x v="0"/>
  </r>
  <r>
    <n v="2016"/>
    <s v="SUB"/>
    <s v="Coal"/>
    <n v="72961"/>
    <n v="16.690999999999999"/>
    <n v="1217792.051"/>
    <n v="0.35"/>
    <n v="5.5"/>
    <n v="401285.5"/>
    <x v="0"/>
  </r>
  <r>
    <n v="2016"/>
    <s v="SUB"/>
    <s v="Coal"/>
    <n v="60383"/>
    <n v="16.853000000000002"/>
    <n v="1017634.6990000001"/>
    <n v="0.39"/>
    <n v="5.2"/>
    <n v="313991.60000000003"/>
    <x v="0"/>
  </r>
  <r>
    <n v="2016"/>
    <s v="LIG"/>
    <s v="Coal"/>
    <n v="854006"/>
    <n v="13.91"/>
    <n v="11879223.460000001"/>
    <n v="0.9"/>
    <n v="15.8"/>
    <n v="13493294.800000001"/>
    <x v="1"/>
  </r>
  <r>
    <n v="2016"/>
    <s v="SUB"/>
    <s v="Coal"/>
    <n v="131073"/>
    <n v="17.484000000000002"/>
    <n v="2291680.3320000004"/>
    <n v="0.19"/>
    <n v="4.5999999999999996"/>
    <n v="602935.79999999993"/>
    <x v="0"/>
  </r>
  <r>
    <n v="2016"/>
    <s v="SUB"/>
    <s v="Coal"/>
    <n v="82551"/>
    <n v="18.064"/>
    <n v="1491201.264"/>
    <n v="0.22"/>
    <n v="5"/>
    <n v="412755"/>
    <x v="0"/>
  </r>
  <r>
    <n v="2016"/>
    <s v="SUB"/>
    <s v="Coal"/>
    <n v="49183"/>
    <n v="16.690000000000001"/>
    <n v="820864.27"/>
    <n v="0.28000000000000003"/>
    <n v="5.9"/>
    <n v="290179.7"/>
    <x v="0"/>
  </r>
  <r>
    <n v="2016"/>
    <s v="SUB"/>
    <s v="Coal"/>
    <n v="391667"/>
    <n v="16.812000000000001"/>
    <n v="6584705.6040000003"/>
    <n v="0.3"/>
    <n v="5.9"/>
    <n v="2310835.3000000003"/>
    <x v="0"/>
  </r>
  <r>
    <n v="2016"/>
    <s v="SUB"/>
    <s v="Coal"/>
    <n v="16448"/>
    <n v="16.814"/>
    <n v="276556.67200000002"/>
    <n v="0.32"/>
    <n v="5.9"/>
    <n v="97043.200000000012"/>
    <x v="0"/>
  </r>
  <r>
    <n v="2016"/>
    <s v="LIG"/>
    <s v="Coal"/>
    <n v="242258"/>
    <n v="10.4"/>
    <n v="2519483.2000000002"/>
    <n v="2.84"/>
    <n v="30.1"/>
    <n v="7291965.8000000007"/>
    <x v="1"/>
  </r>
  <r>
    <n v="2016"/>
    <s v="SUB"/>
    <s v="Coal"/>
    <n v="65468"/>
    <n v="17.600000000000001"/>
    <n v="1152236.8"/>
    <n v="0.18"/>
    <n v="4.4000000000000004"/>
    <n v="288059.2"/>
    <x v="0"/>
  </r>
  <r>
    <n v="2016"/>
    <s v="SUB"/>
    <s v="Coal"/>
    <n v="263752"/>
    <n v="17.893999999999998"/>
    <n v="4719578.2879999997"/>
    <n v="0.23"/>
    <n v="4.9000000000000004"/>
    <n v="1292384.8"/>
    <x v="0"/>
  </r>
  <r>
    <n v="2016"/>
    <s v="SUB"/>
    <s v="Coal"/>
    <n v="307694"/>
    <n v="17.901"/>
    <n v="5508030.2939999998"/>
    <n v="0.23"/>
    <n v="4.9000000000000004"/>
    <n v="1507700.6"/>
    <x v="0"/>
  </r>
  <r>
    <n v="2016"/>
    <s v="SUB"/>
    <s v="Coal"/>
    <n v="62906"/>
    <n v="17.658000000000001"/>
    <n v="1110794.148"/>
    <n v="0.2"/>
    <n v="4.3"/>
    <n v="270495.8"/>
    <x v="0"/>
  </r>
  <r>
    <n v="2016"/>
    <s v="SUB"/>
    <s v="Coal"/>
    <n v="30931"/>
    <n v="17.544"/>
    <n v="542653.46400000004"/>
    <n v="0.19"/>
    <n v="4.5"/>
    <n v="139189.5"/>
    <x v="0"/>
  </r>
  <r>
    <n v="2016"/>
    <s v="SUB"/>
    <s v="Coal"/>
    <n v="45660"/>
    <n v="18.18"/>
    <n v="830098.79999999993"/>
    <n v="0.23"/>
    <n v="4.2"/>
    <n v="191772"/>
    <x v="0"/>
  </r>
  <r>
    <n v="2016"/>
    <s v="SUB"/>
    <s v="Coal"/>
    <n v="76014"/>
    <n v="17.702000000000002"/>
    <n v="1345599.8280000002"/>
    <n v="0.31"/>
    <n v="5.0999999999999996"/>
    <n v="387671.39999999997"/>
    <x v="0"/>
  </r>
  <r>
    <n v="2016"/>
    <s v="SUB"/>
    <s v="Coal"/>
    <n v="244744"/>
    <n v="17.661999999999999"/>
    <n v="4322668.5279999999"/>
    <n v="0.22"/>
    <n v="5.8"/>
    <n v="1419515.2"/>
    <x v="0"/>
  </r>
  <r>
    <n v="2016"/>
    <s v="SUB"/>
    <s v="Coal"/>
    <n v="136872"/>
    <n v="17.068000000000001"/>
    <n v="2336131.2960000001"/>
    <n v="0.24"/>
    <n v="4.7"/>
    <n v="643298.4"/>
    <x v="0"/>
  </r>
  <r>
    <n v="2016"/>
    <s v="SUB"/>
    <s v="Coal"/>
    <n v="136981"/>
    <n v="16.161999999999999"/>
    <n v="2213886.9219999998"/>
    <n v="0.41"/>
    <n v="5.2"/>
    <n v="712301.20000000007"/>
    <x v="0"/>
  </r>
  <r>
    <n v="2016"/>
    <s v="BIT"/>
    <s v="Coal"/>
    <n v="67538"/>
    <n v="23.38"/>
    <n v="1579038.44"/>
    <n v="3.34"/>
    <n v="7.6"/>
    <n v="513288.8"/>
    <x v="0"/>
  </r>
  <r>
    <n v="2016"/>
    <s v="BIT"/>
    <s v="Coal"/>
    <n v="100308"/>
    <n v="22.26"/>
    <n v="2232856.08"/>
    <n v="3.12"/>
    <n v="9.4"/>
    <n v="942895.20000000007"/>
    <x v="0"/>
  </r>
  <r>
    <n v="2016"/>
    <s v="SUB"/>
    <s v="Coal"/>
    <n v="42332"/>
    <n v="16.75"/>
    <n v="709061"/>
    <n v="0.37"/>
    <n v="5.4"/>
    <n v="228592.80000000002"/>
    <x v="0"/>
  </r>
  <r>
    <n v="2016"/>
    <s v="SUB"/>
    <s v="Coal"/>
    <n v="28200"/>
    <n v="16.940000000000001"/>
    <n v="477708.00000000006"/>
    <n v="0.36"/>
    <n v="5.0999999999999996"/>
    <n v="143820"/>
    <x v="0"/>
  </r>
  <r>
    <n v="2016"/>
    <s v="SUB"/>
    <s v="Coal"/>
    <n v="28233"/>
    <n v="16.68"/>
    <n v="470926.44"/>
    <n v="0.33"/>
    <n v="5.3"/>
    <n v="149634.9"/>
    <x v="0"/>
  </r>
  <r>
    <n v="2016"/>
    <s v="SUB"/>
    <s v="Coal"/>
    <n v="28178"/>
    <n v="16.75"/>
    <n v="471981.5"/>
    <n v="0.41"/>
    <n v="5.3"/>
    <n v="149343.4"/>
    <x v="0"/>
  </r>
  <r>
    <n v="2016"/>
    <s v="SUB"/>
    <s v="Coal"/>
    <n v="42275"/>
    <n v="16.98"/>
    <n v="717829.5"/>
    <n v="0.43"/>
    <n v="5"/>
    <n v="211375"/>
    <x v="0"/>
  </r>
  <r>
    <n v="2016"/>
    <s v="BIT"/>
    <s v="Coal"/>
    <n v="12993"/>
    <n v="25.07"/>
    <n v="325734.51"/>
    <n v="1.6"/>
    <n v="10.6"/>
    <n v="137725.79999999999"/>
    <x v="0"/>
  </r>
  <r>
    <n v="2016"/>
    <s v="BIT"/>
    <s v="Coal"/>
    <n v="12904"/>
    <n v="23.46"/>
    <n v="302727.84000000003"/>
    <n v="1.49"/>
    <n v="11"/>
    <n v="141944"/>
    <x v="0"/>
  </r>
  <r>
    <n v="2016"/>
    <s v="BIT"/>
    <s v="Coal"/>
    <n v="11709"/>
    <n v="25.87"/>
    <n v="302911.83"/>
    <n v="2.83"/>
    <n v="7.9"/>
    <n v="92501.1"/>
    <x v="0"/>
  </r>
  <r>
    <n v="2016"/>
    <s v="SUB"/>
    <s v="Coal"/>
    <n v="45737"/>
    <n v="17.565999999999999"/>
    <n v="803416.14199999999"/>
    <n v="0.18"/>
    <n v="4.4000000000000004"/>
    <n v="201242.80000000002"/>
    <x v="0"/>
  </r>
  <r>
    <n v="2016"/>
    <s v="SUB"/>
    <s v="Coal"/>
    <n v="30309"/>
    <n v="16.782"/>
    <n v="508645.63799999998"/>
    <n v="0.37"/>
    <n v="5.5"/>
    <n v="166699.5"/>
    <x v="0"/>
  </r>
  <r>
    <n v="2016"/>
    <s v="SUB"/>
    <s v="Coal"/>
    <n v="92241"/>
    <n v="17.943999999999999"/>
    <n v="1655172.504"/>
    <n v="0.22"/>
    <n v="5.3"/>
    <n v="488877.3"/>
    <x v="0"/>
  </r>
  <r>
    <n v="2016"/>
    <s v="SUB"/>
    <s v="Coal"/>
    <n v="15943"/>
    <n v="16.923999999999999"/>
    <n v="269819.33199999999"/>
    <n v="0.31"/>
    <n v="4.7"/>
    <n v="74932.100000000006"/>
    <x v="0"/>
  </r>
  <r>
    <n v="2016"/>
    <s v="SUB"/>
    <s v="Coal"/>
    <n v="15953"/>
    <n v="17.724"/>
    <n v="282750.97200000001"/>
    <n v="0.28000000000000003"/>
    <n v="4.4000000000000004"/>
    <n v="70193.200000000012"/>
    <x v="0"/>
  </r>
  <r>
    <n v="2016"/>
    <s v="SUB"/>
    <s v="Coal"/>
    <n v="95304"/>
    <n v="16.745999999999999"/>
    <n v="1595960.784"/>
    <n v="0.38"/>
    <n v="5.0999999999999996"/>
    <n v="486050.39999999997"/>
    <x v="0"/>
  </r>
  <r>
    <n v="2016"/>
    <s v="SUB"/>
    <s v="Coal"/>
    <n v="31961"/>
    <n v="17.898"/>
    <n v="572037.978"/>
    <n v="0.22"/>
    <n v="4"/>
    <n v="127844"/>
    <x v="0"/>
  </r>
  <r>
    <n v="2016"/>
    <s v="SUB"/>
    <s v="Coal"/>
    <n v="47780"/>
    <n v="17.96"/>
    <n v="858128.8"/>
    <n v="0.32"/>
    <n v="4.9000000000000004"/>
    <n v="234122.00000000003"/>
    <x v="0"/>
  </r>
  <r>
    <n v="2016"/>
    <s v="SUB"/>
    <s v="Coal"/>
    <n v="63616"/>
    <n v="16.989999999999998"/>
    <n v="1080835.8399999999"/>
    <n v="0.28000000000000003"/>
    <n v="5"/>
    <n v="318080"/>
    <x v="0"/>
  </r>
  <r>
    <n v="2016"/>
    <s v="SUB"/>
    <s v="Coal"/>
    <n v="174809"/>
    <n v="16.905999999999999"/>
    <n v="2955320.9539999999"/>
    <n v="0.33"/>
    <n v="5.2"/>
    <n v="909006.8"/>
    <x v="0"/>
  </r>
  <r>
    <n v="2016"/>
    <s v="SUB"/>
    <s v="Coal"/>
    <n v="254100"/>
    <n v="16.792000000000002"/>
    <n v="4266847.2"/>
    <n v="0.39"/>
    <n v="4.8"/>
    <n v="1219680"/>
    <x v="0"/>
  </r>
  <r>
    <n v="2016"/>
    <s v="SUB"/>
    <s v="Coal"/>
    <n v="47818"/>
    <n v="16.995999999999999"/>
    <n v="812714.72799999989"/>
    <n v="0.32"/>
    <n v="4.9000000000000004"/>
    <n v="234308.2"/>
    <x v="0"/>
  </r>
  <r>
    <n v="2016"/>
    <s v="BIT"/>
    <s v="Coal"/>
    <n v="31648"/>
    <n v="26.012"/>
    <n v="823227.77600000007"/>
    <n v="2.66"/>
    <n v="7.71"/>
    <n v="244006.08"/>
    <x v="0"/>
  </r>
  <r>
    <n v="2016"/>
    <s v="BIT"/>
    <s v="Coal"/>
    <n v="60333"/>
    <n v="26.2"/>
    <n v="1580724.5999999999"/>
    <n v="3.4"/>
    <n v="8.0399999999999991"/>
    <n v="485077.31999999995"/>
    <x v="0"/>
  </r>
  <r>
    <n v="2016"/>
    <s v="BIT"/>
    <s v="Coal"/>
    <n v="113694"/>
    <n v="25.006"/>
    <n v="2843032.1639999999"/>
    <n v="4.5599999999999996"/>
    <n v="9.34"/>
    <n v="1061901.96"/>
    <x v="0"/>
  </r>
  <r>
    <n v="2016"/>
    <s v="BIT"/>
    <s v="Coal"/>
    <n v="10323"/>
    <n v="24.92"/>
    <n v="257249.16"/>
    <n v="4.58"/>
    <n v="9.66"/>
    <n v="99720.180000000008"/>
    <x v="0"/>
  </r>
  <r>
    <n v="2016"/>
    <s v="BIT"/>
    <s v="Coal"/>
    <n v="3190"/>
    <n v="26.108000000000001"/>
    <n v="83284.52"/>
    <n v="2.74"/>
    <n v="7.99"/>
    <n v="25488.100000000002"/>
    <x v="0"/>
  </r>
  <r>
    <n v="2016"/>
    <s v="LIG"/>
    <s v="Coal"/>
    <n v="10339"/>
    <n v="15"/>
    <n v="155085"/>
    <n v="0.15"/>
    <n v="8.6"/>
    <n v="88915.4"/>
    <x v="1"/>
  </r>
  <r>
    <n v="2016"/>
    <s v="WC"/>
    <s v="Coal"/>
    <n v="5037"/>
    <n v="15"/>
    <n v="75555"/>
    <n v="0.15"/>
    <n v="8.6"/>
    <n v="43318.2"/>
    <x v="0"/>
  </r>
  <r>
    <n v="2016"/>
    <s v="LIG"/>
    <s v="Coal"/>
    <n v="464832"/>
    <n v="13.385999999999999"/>
    <n v="6222241.1519999998"/>
    <n v="0.98"/>
    <n v="10.1"/>
    <n v="4694803.2"/>
    <x v="1"/>
  </r>
  <r>
    <n v="2016"/>
    <s v="BIT"/>
    <s v="Coal"/>
    <n v="48346"/>
    <n v="22.271000000000001"/>
    <n v="1076713.7660000001"/>
    <n v="0.49"/>
    <n v="13"/>
    <n v="628498"/>
    <x v="0"/>
  </r>
  <r>
    <n v="2016"/>
    <s v="BIT"/>
    <s v="Coal"/>
    <n v="89489"/>
    <n v="23.065999999999999"/>
    <n v="2064153.274"/>
    <n v="0.99"/>
    <n v="14"/>
    <n v="1252846"/>
    <x v="0"/>
  </r>
  <r>
    <n v="2016"/>
    <s v="BIT"/>
    <s v="Coal"/>
    <n v="48719"/>
    <n v="22.61"/>
    <n v="1101536.5900000001"/>
    <n v="0.46"/>
    <n v="8.1"/>
    <n v="394623.89999999997"/>
    <x v="0"/>
  </r>
  <r>
    <n v="2016"/>
    <s v="BIT"/>
    <s v="Coal"/>
    <n v="46063"/>
    <n v="22.323"/>
    <n v="1028264.349"/>
    <n v="0.52"/>
    <n v="13.2"/>
    <n v="608031.6"/>
    <x v="0"/>
  </r>
  <r>
    <n v="2016"/>
    <s v="BIT"/>
    <s v="Coal"/>
    <n v="158052"/>
    <n v="20.774000000000001"/>
    <n v="3283372.2480000001"/>
    <n v="0.43"/>
    <n v="15.1"/>
    <n v="2386585.1999999997"/>
    <x v="0"/>
  </r>
  <r>
    <n v="2016"/>
    <s v="SUB"/>
    <s v="Coal"/>
    <n v="84740"/>
    <n v="19.286999999999999"/>
    <n v="1634380.38"/>
    <n v="1"/>
    <n v="9.6999999999999993"/>
    <n v="821977.99999999988"/>
    <x v="0"/>
  </r>
  <r>
    <n v="2016"/>
    <s v="BIT"/>
    <s v="Coal"/>
    <n v="31577"/>
    <n v="23.08"/>
    <n v="728797.15999999992"/>
    <n v="2.95"/>
    <n v="8.1999999999999993"/>
    <n v="258931.39999999997"/>
    <x v="0"/>
  </r>
  <r>
    <n v="2016"/>
    <s v="BIT"/>
    <s v="Coal"/>
    <n v="28489"/>
    <n v="22.19"/>
    <n v="632170.91"/>
    <n v="3.12"/>
    <n v="9"/>
    <n v="256401"/>
    <x v="0"/>
  </r>
  <r>
    <n v="2016"/>
    <s v="BIT"/>
    <s v="Coal"/>
    <n v="22371"/>
    <n v="21.86"/>
    <n v="489030.06"/>
    <n v="3.2"/>
    <n v="7.6"/>
    <n v="170019.6"/>
    <x v="0"/>
  </r>
  <r>
    <n v="2016"/>
    <s v="SUB"/>
    <s v="Coal"/>
    <n v="97446"/>
    <n v="16.75"/>
    <n v="1632220.5"/>
    <n v="0.31"/>
    <n v="6"/>
    <n v="584676"/>
    <x v="0"/>
  </r>
  <r>
    <n v="2016"/>
    <s v="SUB"/>
    <s v="Coal"/>
    <n v="65786"/>
    <n v="17.63"/>
    <n v="1159807.18"/>
    <n v="0.19"/>
    <n v="4.2"/>
    <n v="276301.2"/>
    <x v="0"/>
  </r>
  <r>
    <n v="2016"/>
    <s v="SUB"/>
    <s v="Coal"/>
    <n v="98205"/>
    <n v="18.04"/>
    <n v="1771618.2"/>
    <n v="0.21"/>
    <n v="4.8"/>
    <n v="471384"/>
    <x v="0"/>
  </r>
  <r>
    <n v="2016"/>
    <s v="SUB"/>
    <s v="Coal"/>
    <n v="65319"/>
    <n v="16.78"/>
    <n v="1096052.82"/>
    <n v="0.3"/>
    <n v="5.8"/>
    <n v="378850.2"/>
    <x v="0"/>
  </r>
  <r>
    <n v="2016"/>
    <s v="LIG"/>
    <s v="Coal"/>
    <n v="617294"/>
    <n v="12.55"/>
    <n v="7747039.7000000002"/>
    <n v="1.2"/>
    <n v="20.2"/>
    <n v="12469338.799999999"/>
    <x v="1"/>
  </r>
  <r>
    <n v="2016"/>
    <s v="SUB"/>
    <s v="Coal"/>
    <n v="16395"/>
    <n v="18.12"/>
    <n v="297077.40000000002"/>
    <n v="0.22"/>
    <n v="4.0999999999999996"/>
    <n v="67219.5"/>
    <x v="0"/>
  </r>
  <r>
    <n v="2016"/>
    <s v="SUB"/>
    <s v="Coal"/>
    <n v="81914"/>
    <n v="17.78"/>
    <n v="1456430.9200000002"/>
    <n v="0.28999999999999998"/>
    <n v="5.2"/>
    <n v="425952.8"/>
    <x v="0"/>
  </r>
  <r>
    <n v="2016"/>
    <s v="SUB"/>
    <s v="Coal"/>
    <n v="65316"/>
    <n v="17.78"/>
    <n v="1161318.48"/>
    <n v="0.28999999999999998"/>
    <n v="4.8"/>
    <n v="313516.79999999999"/>
    <x v="0"/>
  </r>
  <r>
    <n v="2016"/>
    <s v="SUB"/>
    <s v="Coal"/>
    <n v="16395"/>
    <n v="17.88"/>
    <n v="293142.59999999998"/>
    <n v="0.28999999999999998"/>
    <n v="5.2"/>
    <n v="85254"/>
    <x v="0"/>
  </r>
  <r>
    <n v="2016"/>
    <s v="SUB"/>
    <s v="Coal"/>
    <n v="16320"/>
    <n v="17.59"/>
    <n v="287068.79999999999"/>
    <n v="0.18"/>
    <n v="4.4000000000000004"/>
    <n v="71808"/>
    <x v="0"/>
  </r>
  <r>
    <n v="2016"/>
    <s v="SUB"/>
    <s v="Coal"/>
    <n v="16446"/>
    <n v="17.39"/>
    <n v="285995.94"/>
    <n v="0.18"/>
    <n v="4.2"/>
    <n v="69073.2"/>
    <x v="0"/>
  </r>
  <r>
    <n v="2016"/>
    <s v="SUB"/>
    <s v="Coal"/>
    <n v="32889"/>
    <n v="17.88"/>
    <n v="588055.31999999995"/>
    <n v="0.23"/>
    <n v="4.9000000000000004"/>
    <n v="161156.1"/>
    <x v="0"/>
  </r>
  <r>
    <n v="2016"/>
    <s v="BIT"/>
    <s v="Coal"/>
    <n v="87487"/>
    <n v="22.53"/>
    <n v="1971082.11"/>
    <n v="3.71"/>
    <n v="9.6999999999999993"/>
    <n v="848623.89999999991"/>
    <x v="0"/>
  </r>
  <r>
    <n v="2016"/>
    <s v="BIT"/>
    <s v="Coal"/>
    <n v="39752"/>
    <n v="23.07"/>
    <n v="917078.64"/>
    <n v="3.55"/>
    <n v="8.3000000000000007"/>
    <n v="329941.60000000003"/>
    <x v="0"/>
  </r>
  <r>
    <n v="2016"/>
    <s v="SUB"/>
    <s v="Coal"/>
    <n v="102760"/>
    <n v="17.695"/>
    <n v="1818338.2"/>
    <n v="0.23"/>
    <n v="5.5"/>
    <n v="565180"/>
    <x v="0"/>
  </r>
  <r>
    <n v="2016"/>
    <s v="SUB"/>
    <s v="Coal"/>
    <n v="111250"/>
    <n v="17.852"/>
    <n v="1986035"/>
    <n v="0.55000000000000004"/>
    <n v="5.0999999999999996"/>
    <n v="567375"/>
    <x v="0"/>
  </r>
  <r>
    <n v="2016"/>
    <s v="SUB"/>
    <s v="Coal"/>
    <n v="148535"/>
    <n v="16.681999999999999"/>
    <n v="2477860.8699999996"/>
    <n v="0.31"/>
    <n v="5.2"/>
    <n v="772382"/>
    <x v="0"/>
  </r>
  <r>
    <n v="2016"/>
    <s v="BIT"/>
    <s v="Coal"/>
    <n v="53370"/>
    <n v="22.97"/>
    <n v="1225908.8999999999"/>
    <n v="2.94"/>
    <n v="8.1"/>
    <n v="432297"/>
    <x v="0"/>
  </r>
  <r>
    <n v="2016"/>
    <s v="BIT"/>
    <s v="Coal"/>
    <n v="19542"/>
    <n v="22.68"/>
    <n v="443212.56"/>
    <n v="2.6"/>
    <n v="8.3000000000000007"/>
    <n v="162198.6"/>
    <x v="0"/>
  </r>
  <r>
    <n v="2016"/>
    <s v="BIT"/>
    <s v="Coal"/>
    <n v="37700"/>
    <n v="23.58"/>
    <n v="888965.99999999988"/>
    <n v="2.87"/>
    <n v="8.1999999999999993"/>
    <n v="309140"/>
    <x v="0"/>
  </r>
  <r>
    <n v="2016"/>
    <s v="LIG"/>
    <s v="Coal"/>
    <n v="177021"/>
    <n v="13.728"/>
    <n v="2430144.2880000002"/>
    <n v="1.01"/>
    <n v="16.100000000000001"/>
    <n v="2850038.1"/>
    <x v="1"/>
  </r>
  <r>
    <n v="2016"/>
    <s v="BIT"/>
    <s v="Coal"/>
    <n v="26002"/>
    <n v="25.36"/>
    <n v="659410.72"/>
    <n v="0.8"/>
    <n v="9.6"/>
    <n v="249619.19999999998"/>
    <x v="0"/>
  </r>
  <r>
    <n v="2016"/>
    <s v="BIT"/>
    <s v="Coal"/>
    <n v="25520"/>
    <n v="24.93"/>
    <n v="636213.6"/>
    <n v="0.67"/>
    <n v="12"/>
    <n v="306240"/>
    <x v="0"/>
  </r>
  <r>
    <n v="2016"/>
    <s v="BIT"/>
    <s v="Coal"/>
    <n v="13040"/>
    <n v="24.67"/>
    <n v="321696.80000000005"/>
    <n v="0.79"/>
    <n v="8.6999999999999993"/>
    <n v="113447.99999999999"/>
    <x v="0"/>
  </r>
  <r>
    <n v="2016"/>
    <s v="BIT"/>
    <s v="Coal"/>
    <n v="12888"/>
    <n v="25.21"/>
    <n v="324906.48000000004"/>
    <n v="1.0900000000000001"/>
    <n v="8.4"/>
    <n v="108259.20000000001"/>
    <x v="0"/>
  </r>
  <r>
    <n v="2016"/>
    <s v="BIT"/>
    <s v="Coal"/>
    <n v="49220"/>
    <n v="24.074000000000002"/>
    <n v="1184922.28"/>
    <n v="0.69"/>
    <n v="11.9"/>
    <n v="585718"/>
    <x v="0"/>
  </r>
  <r>
    <n v="2016"/>
    <s v="BIT"/>
    <s v="Coal"/>
    <n v="10136"/>
    <n v="26.463999999999999"/>
    <n v="268239.10399999999"/>
    <n v="0.84"/>
    <n v="10"/>
    <n v="101360"/>
    <x v="0"/>
  </r>
  <r>
    <n v="2016"/>
    <s v="BIT"/>
    <s v="Coal"/>
    <n v="11834"/>
    <n v="24.661999999999999"/>
    <n v="291850.10800000001"/>
    <n v="0.67"/>
    <n v="10.8"/>
    <n v="127807.20000000001"/>
    <x v="0"/>
  </r>
  <r>
    <n v="2016"/>
    <s v="BIT"/>
    <s v="Coal"/>
    <n v="22115"/>
    <n v="25.381"/>
    <n v="561300.81500000006"/>
    <n v="0.86"/>
    <n v="9.1999999999999993"/>
    <n v="203457.99999999997"/>
    <x v="0"/>
  </r>
  <r>
    <n v="2016"/>
    <s v="BIT"/>
    <s v="Coal"/>
    <n v="23697"/>
    <n v="24.861999999999998"/>
    <n v="589154.81400000001"/>
    <n v="0.89"/>
    <n v="11.3"/>
    <n v="267776.10000000003"/>
    <x v="0"/>
  </r>
  <r>
    <n v="2016"/>
    <s v="BIT"/>
    <s v="Coal"/>
    <n v="11549"/>
    <n v="25.731999999999999"/>
    <n v="297178.86800000002"/>
    <n v="0.75"/>
    <n v="9.1999999999999993"/>
    <n v="106250.79999999999"/>
    <x v="0"/>
  </r>
  <r>
    <n v="2016"/>
    <s v="BIT"/>
    <s v="Coal"/>
    <n v="24024"/>
    <n v="24.277000000000001"/>
    <n v="583230.64800000004"/>
    <n v="0.76"/>
    <n v="12.4"/>
    <n v="297897.60000000003"/>
    <x v="0"/>
  </r>
  <r>
    <n v="2016"/>
    <s v="SUB"/>
    <s v="Coal"/>
    <n v="53044"/>
    <n v="17.93"/>
    <n v="951078.92"/>
    <n v="0.23"/>
    <n v="5.3"/>
    <n v="281133.2"/>
    <x v="0"/>
  </r>
  <r>
    <n v="2016"/>
    <s v="SUB"/>
    <s v="Coal"/>
    <n v="17747"/>
    <n v="18.149999999999999"/>
    <n v="322108.05"/>
    <n v="0.25"/>
    <n v="4.7"/>
    <n v="83410.900000000009"/>
    <x v="0"/>
  </r>
  <r>
    <n v="2016"/>
    <s v="SUB"/>
    <s v="Coal"/>
    <n v="17757"/>
    <n v="17.73"/>
    <n v="314831.61"/>
    <n v="0.18"/>
    <n v="4.5"/>
    <n v="79906.5"/>
    <x v="0"/>
  </r>
  <r>
    <n v="2016"/>
    <s v="SUB"/>
    <s v="Coal"/>
    <n v="17756"/>
    <n v="17.420000000000002"/>
    <n v="309309.52"/>
    <n v="0.24"/>
    <n v="4.3"/>
    <n v="76350.8"/>
    <x v="0"/>
  </r>
  <r>
    <n v="2016"/>
    <s v="SUB"/>
    <s v="Coal"/>
    <n v="17773"/>
    <n v="17.760000000000002"/>
    <n v="315648.48000000004"/>
    <n v="0.22"/>
    <n v="4.5"/>
    <n v="79978.5"/>
    <x v="0"/>
  </r>
  <r>
    <n v="2016"/>
    <s v="SUB"/>
    <s v="Coal"/>
    <n v="35452"/>
    <n v="17.87"/>
    <n v="633527.24"/>
    <n v="0.23"/>
    <n v="4.8"/>
    <n v="170169.60000000001"/>
    <x v="0"/>
  </r>
  <r>
    <n v="2016"/>
    <s v="SUB"/>
    <s v="Coal"/>
    <n v="17771"/>
    <n v="17.75"/>
    <n v="315435.25"/>
    <n v="0.23"/>
    <n v="6.1"/>
    <n v="108403.09999999999"/>
    <x v="0"/>
  </r>
  <r>
    <n v="2016"/>
    <s v="BIT"/>
    <s v="Coal"/>
    <n v="8243"/>
    <n v="25.844000000000001"/>
    <n v="213032.092"/>
    <n v="1.1499999999999999"/>
    <n v="9.1"/>
    <n v="75011.3"/>
    <x v="0"/>
  </r>
  <r>
    <n v="2016"/>
    <s v="BIT"/>
    <s v="Coal"/>
    <n v="8056"/>
    <n v="26.076000000000001"/>
    <n v="210068.25599999999"/>
    <n v="0.84"/>
    <n v="8.6"/>
    <n v="69281.599999999991"/>
    <x v="0"/>
  </r>
  <r>
    <n v="2016"/>
    <s v="BIT"/>
    <s v="Coal"/>
    <n v="136248"/>
    <n v="18.600000000000001"/>
    <n v="2534212.8000000003"/>
    <n v="0.7"/>
    <n v="15.4"/>
    <n v="2098219.2000000002"/>
    <x v="0"/>
  </r>
  <r>
    <n v="2016"/>
    <s v="LIG"/>
    <s v="Coal"/>
    <n v="366123"/>
    <n v="13.108000000000001"/>
    <n v="4799140.284"/>
    <n v="0.72"/>
    <n v="14.71"/>
    <n v="5385669.3300000001"/>
    <x v="1"/>
  </r>
  <r>
    <n v="2016"/>
    <s v="SUB"/>
    <s v="Coal"/>
    <n v="66906"/>
    <n v="16.792000000000002"/>
    <n v="1123485.5520000001"/>
    <n v="0.32"/>
    <n v="6.1"/>
    <n v="408126.6"/>
    <x v="0"/>
  </r>
  <r>
    <n v="2016"/>
    <s v="SUB"/>
    <s v="Coal"/>
    <n v="13913"/>
    <n v="17.597999999999999"/>
    <n v="244840.97399999999"/>
    <n v="0.28999999999999998"/>
    <n v="5.6"/>
    <n v="77912.799999999988"/>
    <x v="0"/>
  </r>
  <r>
    <n v="2016"/>
    <s v="SUB"/>
    <s v="Coal"/>
    <n v="13811"/>
    <n v="17.858000000000001"/>
    <n v="246636.83800000002"/>
    <n v="0.19"/>
    <n v="4.7"/>
    <n v="64911.700000000004"/>
    <x v="0"/>
  </r>
  <r>
    <n v="2016"/>
    <s v="SUB"/>
    <s v="Coal"/>
    <n v="27567"/>
    <n v="17.617999999999999"/>
    <n v="485675.40599999996"/>
    <n v="0.32"/>
    <n v="5.3"/>
    <n v="146105.1"/>
    <x v="0"/>
  </r>
  <r>
    <n v="2016"/>
    <s v="SUB"/>
    <s v="Coal"/>
    <n v="41950"/>
    <n v="17.866"/>
    <n v="749478.7"/>
    <n v="0.19"/>
    <n v="5.4"/>
    <n v="226530.00000000003"/>
    <x v="0"/>
  </r>
  <r>
    <n v="2016"/>
    <s v="SUB"/>
    <s v="Coal"/>
    <n v="97624"/>
    <n v="17.916"/>
    <n v="1749031.584"/>
    <n v="0.28000000000000003"/>
    <n v="5.2"/>
    <n v="507644.8"/>
    <x v="0"/>
  </r>
  <r>
    <n v="2016"/>
    <s v="SUB"/>
    <s v="Coal"/>
    <n v="69692"/>
    <n v="16.808"/>
    <n v="1171383.1359999999"/>
    <n v="0.31"/>
    <n v="5.8"/>
    <n v="404213.6"/>
    <x v="0"/>
  </r>
  <r>
    <n v="2016"/>
    <s v="BIT"/>
    <s v="Coal"/>
    <n v="80929"/>
    <n v="24.013999999999999"/>
    <n v="1943429.0060000001"/>
    <n v="0.79"/>
    <n v="12.4"/>
    <n v="1003519.6"/>
    <x v="0"/>
  </r>
  <r>
    <n v="2016"/>
    <s v="BIT"/>
    <s v="Coal"/>
    <n v="12033"/>
    <n v="24.16"/>
    <n v="290717.28000000003"/>
    <n v="0.9"/>
    <n v="9.4"/>
    <n v="113110.2"/>
    <x v="0"/>
  </r>
  <r>
    <n v="2016"/>
    <s v="BIT"/>
    <s v="Coal"/>
    <n v="12429"/>
    <n v="25.7"/>
    <n v="319425.3"/>
    <n v="0.8"/>
    <n v="7.5"/>
    <n v="93217.5"/>
    <x v="0"/>
  </r>
  <r>
    <n v="2016"/>
    <s v="BIT"/>
    <s v="Coal"/>
    <n v="10883"/>
    <n v="24.763999999999999"/>
    <n v="269506.61199999996"/>
    <n v="0.6"/>
    <n v="9.6"/>
    <n v="104476.8"/>
    <x v="0"/>
  </r>
  <r>
    <n v="2016"/>
    <s v="BIT"/>
    <s v="Coal"/>
    <n v="11980"/>
    <n v="26.388000000000002"/>
    <n v="316128.24000000005"/>
    <n v="2.66"/>
    <n v="8.1999999999999993"/>
    <n v="98235.999999999985"/>
    <x v="0"/>
  </r>
  <r>
    <n v="2016"/>
    <s v="BIT"/>
    <s v="Coal"/>
    <n v="46131"/>
    <n v="26.19"/>
    <n v="1208170.8900000001"/>
    <n v="2.52"/>
    <n v="8.1999999999999993"/>
    <n v="378274.19999999995"/>
    <x v="0"/>
  </r>
  <r>
    <n v="2016"/>
    <s v="BIT"/>
    <s v="Coal"/>
    <n v="35426"/>
    <n v="23.88"/>
    <n v="845972.88"/>
    <n v="0.8"/>
    <n v="13.3"/>
    <n v="471165.80000000005"/>
    <x v="0"/>
  </r>
  <r>
    <n v="2016"/>
    <s v="BIT"/>
    <s v="Coal"/>
    <n v="72242"/>
    <n v="24.007999999999999"/>
    <n v="1734385.936"/>
    <n v="0.72"/>
    <n v="12.3"/>
    <n v="888576.60000000009"/>
    <x v="0"/>
  </r>
  <r>
    <n v="2016"/>
    <s v="BIT"/>
    <s v="Coal"/>
    <n v="10903"/>
    <n v="24.19"/>
    <n v="263743.57"/>
    <n v="0.81"/>
    <n v="12"/>
    <n v="130836"/>
    <x v="0"/>
  </r>
  <r>
    <n v="2016"/>
    <s v="SUB"/>
    <s v="Coal"/>
    <n v="129387"/>
    <n v="19.03"/>
    <n v="2462234.6100000003"/>
    <n v="0.44"/>
    <n v="10.4"/>
    <n v="1345624.8"/>
    <x v="0"/>
  </r>
  <r>
    <n v="2016"/>
    <s v="SUB"/>
    <s v="Coal"/>
    <n v="459036"/>
    <n v="18.065999999999999"/>
    <n v="8292944.3759999992"/>
    <n v="0.55000000000000004"/>
    <n v="11.3"/>
    <n v="5187106.8000000007"/>
    <x v="0"/>
  </r>
  <r>
    <n v="2016"/>
    <s v="SUB"/>
    <s v="Coal"/>
    <n v="81023"/>
    <n v="18.065999999999999"/>
    <n v="1463761.5179999999"/>
    <n v="0.55000000000000004"/>
    <n v="11.3"/>
    <n v="915559.9"/>
    <x v="0"/>
  </r>
  <r>
    <n v="2016"/>
    <s v="BIT"/>
    <s v="Coal"/>
    <n v="40656"/>
    <n v="23.917999999999999"/>
    <n v="972410.20799999998"/>
    <n v="0.64"/>
    <n v="11.9"/>
    <n v="483806.4"/>
    <x v="0"/>
  </r>
  <r>
    <n v="2016"/>
    <s v="BIT"/>
    <s v="Coal"/>
    <n v="121597"/>
    <n v="21.375"/>
    <n v="2599135.875"/>
    <n v="0.44"/>
    <n v="12.8"/>
    <n v="1556441.6"/>
    <x v="0"/>
  </r>
  <r>
    <n v="2016"/>
    <s v="BIT"/>
    <s v="Coal"/>
    <n v="41"/>
    <n v="23.11"/>
    <n v="947.51"/>
    <n v="0.49"/>
    <n v="10.5"/>
    <n v="430.5"/>
    <x v="0"/>
  </r>
  <r>
    <n v="2016"/>
    <s v="BIT"/>
    <s v="Coal"/>
    <n v="32682"/>
    <n v="23.966000000000001"/>
    <n v="783256.81200000003"/>
    <n v="0.64"/>
    <n v="11.8"/>
    <n v="385647.60000000003"/>
    <x v="0"/>
  </r>
  <r>
    <n v="2016"/>
    <s v="BIT"/>
    <s v="Coal"/>
    <n v="38654"/>
    <n v="24.26"/>
    <n v="937746.04"/>
    <n v="1.05"/>
    <n v="11"/>
    <n v="425194"/>
    <x v="0"/>
  </r>
  <r>
    <n v="2016"/>
    <s v="BIT"/>
    <s v="Coal"/>
    <n v="22421"/>
    <n v="24.457999999999998"/>
    <n v="548372.81799999997"/>
    <n v="3.14"/>
    <n v="10.11"/>
    <n v="226676.31"/>
    <x v="0"/>
  </r>
  <r>
    <n v="2016"/>
    <s v="BIT"/>
    <s v="Coal"/>
    <n v="11721"/>
    <n v="25.988"/>
    <n v="304605.348"/>
    <n v="2.73"/>
    <n v="7.64"/>
    <n v="89548.44"/>
    <x v="0"/>
  </r>
  <r>
    <n v="2016"/>
    <s v="BIT"/>
    <s v="Coal"/>
    <n v="22421"/>
    <n v="24.457999999999998"/>
    <n v="548372.81799999997"/>
    <n v="3.14"/>
    <n v="10.11"/>
    <n v="226676.31"/>
    <x v="0"/>
  </r>
  <r>
    <n v="2016"/>
    <s v="BIT"/>
    <s v="Coal"/>
    <n v="272188"/>
    <n v="25.001999999999999"/>
    <n v="6805244.3760000002"/>
    <n v="3.97"/>
    <n v="9.33"/>
    <n v="2539514.04"/>
    <x v="0"/>
  </r>
  <r>
    <n v="2016"/>
    <s v="BIT"/>
    <s v="Coal"/>
    <n v="3613"/>
    <n v="25.181999999999999"/>
    <n v="90982.565999999992"/>
    <n v="3.22"/>
    <n v="9.36"/>
    <n v="33817.68"/>
    <x v="0"/>
  </r>
  <r>
    <n v="2016"/>
    <s v="BIT"/>
    <s v="Coal"/>
    <n v="53684"/>
    <n v="25.088000000000001"/>
    <n v="1346824.192"/>
    <n v="3.33"/>
    <n v="9.3699999999999992"/>
    <n v="503019.07999999996"/>
    <x v="0"/>
  </r>
  <r>
    <n v="2016"/>
    <s v="BIT"/>
    <s v="Coal"/>
    <n v="57456"/>
    <n v="26.138000000000002"/>
    <n v="1501784.9280000001"/>
    <n v="2.81"/>
    <n v="7.67"/>
    <n v="440687.52"/>
    <x v="0"/>
  </r>
  <r>
    <n v="2016"/>
    <s v="SUB"/>
    <s v="Coal"/>
    <n v="14051"/>
    <n v="17.882000000000001"/>
    <n v="251259.98200000002"/>
    <n v="0.18"/>
    <n v="5.2"/>
    <n v="73065.2"/>
    <x v="0"/>
  </r>
  <r>
    <n v="2016"/>
    <s v="SUB"/>
    <s v="Coal"/>
    <n v="13563"/>
    <n v="17.36"/>
    <n v="235453.68"/>
    <n v="0.19"/>
    <n v="4.4000000000000004"/>
    <n v="59677.200000000004"/>
    <x v="0"/>
  </r>
  <r>
    <n v="2016"/>
    <s v="SUB"/>
    <s v="Coal"/>
    <n v="14138"/>
    <n v="17.774000000000001"/>
    <n v="251288.81200000001"/>
    <n v="0.18"/>
    <n v="4.4000000000000004"/>
    <n v="62207.200000000004"/>
    <x v="0"/>
  </r>
  <r>
    <n v="2016"/>
    <s v="SUB"/>
    <s v="Coal"/>
    <n v="13577"/>
    <n v="17.594000000000001"/>
    <n v="238873.73800000001"/>
    <n v="0.2"/>
    <n v="7"/>
    <n v="95039"/>
    <x v="0"/>
  </r>
  <r>
    <n v="2016"/>
    <s v="LIG"/>
    <s v="Coal"/>
    <n v="226974"/>
    <n v="13.507999999999999"/>
    <n v="3065964.7919999999"/>
    <n v="0.8"/>
    <n v="9.1"/>
    <n v="2065463.4"/>
    <x v="1"/>
  </r>
  <r>
    <n v="2016"/>
    <s v="SUB"/>
    <s v="Coal"/>
    <n v="119868"/>
    <n v="17.77"/>
    <n v="2130054.36"/>
    <n v="0.19"/>
    <n v="4.3"/>
    <n v="515432.39999999997"/>
    <x v="0"/>
  </r>
  <r>
    <n v="2016"/>
    <s v="SUB"/>
    <s v="Coal"/>
    <n v="297811"/>
    <n v="18.36"/>
    <n v="5467809.96"/>
    <n v="1"/>
    <n v="16.399999999999999"/>
    <n v="4884100.3999999994"/>
    <x v="0"/>
  </r>
  <r>
    <n v="2016"/>
    <s v="SUB"/>
    <s v="Coal"/>
    <n v="90516"/>
    <n v="17.57"/>
    <n v="1590366.12"/>
    <n v="0.19"/>
    <n v="4.5999999999999996"/>
    <n v="416373.6"/>
    <x v="0"/>
  </r>
  <r>
    <n v="2016"/>
    <s v="BIT"/>
    <s v="Coal"/>
    <n v="80462"/>
    <n v="26.17"/>
    <n v="2105690.54"/>
    <n v="2.84"/>
    <n v="7.6"/>
    <n v="611511.19999999995"/>
    <x v="0"/>
  </r>
  <r>
    <n v="2016"/>
    <s v="BIT"/>
    <s v="Coal"/>
    <n v="16841"/>
    <n v="25.28"/>
    <n v="425740.48000000004"/>
    <n v="2.4700000000000002"/>
    <n v="8.8000000000000007"/>
    <n v="148200.80000000002"/>
    <x v="0"/>
  </r>
  <r>
    <n v="2016"/>
    <s v="BIT"/>
    <s v="Coal"/>
    <n v="36329"/>
    <n v="23.81"/>
    <n v="864993.49"/>
    <n v="0.97"/>
    <n v="13.4"/>
    <n v="486808.60000000003"/>
    <x v="0"/>
  </r>
  <r>
    <n v="2016"/>
    <s v="BIT"/>
    <s v="Coal"/>
    <n v="24328"/>
    <n v="23.41"/>
    <n v="569518.48"/>
    <n v="2.72"/>
    <n v="8.1"/>
    <n v="197056.8"/>
    <x v="0"/>
  </r>
  <r>
    <n v="2016"/>
    <s v="BIT"/>
    <s v="Coal"/>
    <n v="25657"/>
    <n v="22.536000000000001"/>
    <n v="578206.152"/>
    <n v="2.98"/>
    <n v="8.4"/>
    <n v="215518.80000000002"/>
    <x v="0"/>
  </r>
  <r>
    <n v="2016"/>
    <s v="BIT"/>
    <s v="Coal"/>
    <n v="30274"/>
    <n v="22.686"/>
    <n v="686795.96400000004"/>
    <n v="2.96"/>
    <n v="8.3000000000000007"/>
    <n v="251274.2"/>
    <x v="0"/>
  </r>
  <r>
    <n v="2016"/>
    <s v="BIT"/>
    <s v="Coal"/>
    <n v="105524"/>
    <n v="22.942"/>
    <n v="2420931.608"/>
    <n v="2.98"/>
    <n v="8.1"/>
    <n v="854744.39999999991"/>
    <x v="0"/>
  </r>
  <r>
    <n v="2016"/>
    <s v="BIT"/>
    <s v="Coal"/>
    <n v="40123"/>
    <n v="23.754000000000001"/>
    <n v="953081.74200000009"/>
    <n v="2.46"/>
    <n v="8.9"/>
    <n v="357094.7"/>
    <x v="0"/>
  </r>
  <r>
    <n v="2016"/>
    <s v="BIT"/>
    <s v="Coal"/>
    <n v="38575"/>
    <n v="22.452000000000002"/>
    <n v="866085.9"/>
    <n v="3.04"/>
    <n v="8.8000000000000007"/>
    <n v="339460"/>
    <x v="0"/>
  </r>
  <r>
    <n v="2016"/>
    <s v="BIT"/>
    <s v="Coal"/>
    <n v="32523"/>
    <n v="22.36"/>
    <n v="727214.28"/>
    <n v="3.24"/>
    <n v="7.7"/>
    <n v="250427.1"/>
    <x v="0"/>
  </r>
  <r>
    <n v="2016"/>
    <s v="BIT"/>
    <s v="Coal"/>
    <n v="26249"/>
    <n v="23.414000000000001"/>
    <n v="614594.08600000001"/>
    <n v="2.44"/>
    <n v="8.1999999999999993"/>
    <n v="215241.8"/>
    <x v="0"/>
  </r>
  <r>
    <n v="2016"/>
    <s v="BIT"/>
    <s v="Coal"/>
    <n v="77488"/>
    <n v="22.462"/>
    <n v="1740535.456"/>
    <n v="3.07"/>
    <n v="8.8000000000000007"/>
    <n v="681894.40000000002"/>
    <x v="0"/>
  </r>
  <r>
    <n v="2016"/>
    <s v="BIT"/>
    <s v="Coal"/>
    <n v="3542"/>
    <n v="24.242000000000001"/>
    <n v="85865.164000000004"/>
    <n v="2.5499999999999998"/>
    <n v="8.4"/>
    <n v="29752.800000000003"/>
    <x v="0"/>
  </r>
  <r>
    <n v="2016"/>
    <s v="SUB"/>
    <s v="Coal"/>
    <n v="15772"/>
    <n v="17.614000000000001"/>
    <n v="277808.00800000003"/>
    <n v="0.26"/>
    <n v="5.3"/>
    <n v="83591.599999999991"/>
    <x v="0"/>
  </r>
  <r>
    <n v="2016"/>
    <s v="SUB"/>
    <s v="Coal"/>
    <n v="15889"/>
    <n v="18.11"/>
    <n v="287749.78999999998"/>
    <n v="0.21"/>
    <n v="4.9000000000000004"/>
    <n v="77856.100000000006"/>
    <x v="0"/>
  </r>
  <r>
    <n v="2016"/>
    <s v="SUB"/>
    <s v="Coal"/>
    <n v="314201"/>
    <n v="17.603999999999999"/>
    <n v="5531194.4040000001"/>
    <n v="0.19"/>
    <n v="4.4000000000000004"/>
    <n v="1382484.4000000001"/>
    <x v="0"/>
  </r>
  <r>
    <n v="2016"/>
    <s v="SUB"/>
    <s v="Coal"/>
    <n v="16016"/>
    <n v="17.664000000000001"/>
    <n v="282906.62400000001"/>
    <n v="0.2"/>
    <n v="5.8"/>
    <n v="92892.800000000003"/>
    <x v="0"/>
  </r>
  <r>
    <n v="2016"/>
    <s v="BIT"/>
    <s v="Coal"/>
    <n v="168354"/>
    <n v="25.116"/>
    <n v="4228379.0640000002"/>
    <n v="3.15"/>
    <n v="6.6"/>
    <n v="1111136.3999999999"/>
    <x v="0"/>
  </r>
  <r>
    <n v="2016"/>
    <s v="SUB"/>
    <s v="Coal"/>
    <n v="15935"/>
    <n v="18.11"/>
    <n v="288582.84999999998"/>
    <n v="0.21"/>
    <n v="4.9000000000000004"/>
    <n v="78081.5"/>
    <x v="0"/>
  </r>
  <r>
    <n v="2016"/>
    <s v="SUB"/>
    <s v="Coal"/>
    <n v="87351"/>
    <n v="18.713999999999999"/>
    <n v="1634686.6139999998"/>
    <n v="0.33"/>
    <n v="4.0999999999999996"/>
    <n v="358139.1"/>
    <x v="0"/>
  </r>
  <r>
    <n v="2016"/>
    <s v="SUB"/>
    <s v="Coal"/>
    <n v="132032"/>
    <n v="18.814"/>
    <n v="2484050.048"/>
    <n v="0.3"/>
    <n v="4.3"/>
    <n v="567737.59999999998"/>
    <x v="0"/>
  </r>
  <r>
    <n v="2016"/>
    <s v="SUB"/>
    <s v="Coal"/>
    <n v="161864"/>
    <n v="18.79"/>
    <n v="3041424.56"/>
    <n v="0.37"/>
    <n v="4.3"/>
    <n v="696015.2"/>
    <x v="0"/>
  </r>
  <r>
    <n v="2016"/>
    <s v="SUB"/>
    <s v="Coal"/>
    <n v="352260"/>
    <n v="18.971"/>
    <n v="6682724.46"/>
    <n v="0.38"/>
    <n v="4.7"/>
    <n v="1655622"/>
    <x v="0"/>
  </r>
  <r>
    <n v="2016"/>
    <s v="BIT"/>
    <s v="Coal"/>
    <n v="5180"/>
    <n v="17.084"/>
    <n v="88495.12"/>
    <n v="1.46"/>
    <n v="26.6"/>
    <n v="137788"/>
    <x v="0"/>
  </r>
  <r>
    <n v="2016"/>
    <s v="BIT"/>
    <s v="Coal"/>
    <n v="5318"/>
    <n v="23.27"/>
    <n v="123749.86"/>
    <n v="2.46"/>
    <n v="16.3"/>
    <n v="86683.400000000009"/>
    <x v="0"/>
  </r>
  <r>
    <n v="2016"/>
    <s v="BIT"/>
    <s v="Coal"/>
    <n v="10079"/>
    <n v="25.457999999999998"/>
    <n v="256591.18199999997"/>
    <n v="2.86"/>
    <n v="8.5"/>
    <n v="85671.5"/>
    <x v="0"/>
  </r>
  <r>
    <n v="2016"/>
    <s v="BIT"/>
    <s v="Coal"/>
    <n v="16706"/>
    <n v="23.122"/>
    <n v="386276.13199999998"/>
    <n v="4.01"/>
    <n v="18.600000000000001"/>
    <n v="310731.60000000003"/>
    <x v="0"/>
  </r>
  <r>
    <n v="2016"/>
    <s v="BIT"/>
    <s v="Coal"/>
    <n v="8201"/>
    <n v="23.614000000000001"/>
    <n v="193658.41400000002"/>
    <n v="2.95"/>
    <n v="16.8"/>
    <n v="137776.80000000002"/>
    <x v="0"/>
  </r>
  <r>
    <n v="2016"/>
    <s v="BIT"/>
    <s v="Coal"/>
    <n v="119796"/>
    <n v="26.294"/>
    <n v="3149916.0240000002"/>
    <n v="2.85"/>
    <n v="8"/>
    <n v="958368"/>
    <x v="0"/>
  </r>
  <r>
    <n v="2016"/>
    <s v="BIT"/>
    <s v="Coal"/>
    <n v="75962"/>
    <n v="25.846"/>
    <n v="1963313.852"/>
    <n v="2.75"/>
    <n v="7.9"/>
    <n v="600099.80000000005"/>
    <x v="0"/>
  </r>
  <r>
    <n v="2016"/>
    <s v="BIT"/>
    <s v="Coal"/>
    <n v="10672"/>
    <n v="22.231999999999999"/>
    <n v="237259.90399999998"/>
    <n v="2.86"/>
    <n v="23.2"/>
    <n v="247590.39999999999"/>
    <x v="0"/>
  </r>
  <r>
    <n v="2016"/>
    <s v="BIT"/>
    <s v="Coal"/>
    <n v="16415"/>
    <n v="21.786000000000001"/>
    <n v="357617.19"/>
    <n v="2.4700000000000002"/>
    <n v="19.7"/>
    <n v="323375.5"/>
    <x v="0"/>
  </r>
  <r>
    <n v="2016"/>
    <s v="WC"/>
    <s v="Coal"/>
    <n v="1440"/>
    <n v="15.068"/>
    <n v="21697.919999999998"/>
    <n v="3.56"/>
    <n v="44.6"/>
    <n v="64224"/>
    <x v="0"/>
  </r>
  <r>
    <n v="2016"/>
    <s v="BIT"/>
    <s v="Coal"/>
    <n v="10108"/>
    <n v="25.731999999999999"/>
    <n v="260099.05599999998"/>
    <n v="2.95"/>
    <n v="8.1999999999999993"/>
    <n v="82885.599999999991"/>
    <x v="0"/>
  </r>
  <r>
    <n v="2016"/>
    <s v="BIT"/>
    <s v="Coal"/>
    <n v="17939"/>
    <n v="23.68"/>
    <n v="424795.52"/>
    <n v="3.41"/>
    <n v="18.899999999999999"/>
    <n v="339047.1"/>
    <x v="0"/>
  </r>
  <r>
    <n v="2016"/>
    <s v="BIT"/>
    <s v="Coal"/>
    <n v="2178"/>
    <n v="24.187999999999999"/>
    <n v="52681.464"/>
    <n v="3.04"/>
    <n v="16"/>
    <n v="34848"/>
    <x v="0"/>
  </r>
  <r>
    <n v="2016"/>
    <s v="BIT"/>
    <s v="Coal"/>
    <n v="6277"/>
    <n v="18.494"/>
    <n v="116086.838"/>
    <n v="2.73"/>
    <n v="27.3"/>
    <n v="171362.1"/>
    <x v="0"/>
  </r>
  <r>
    <n v="2016"/>
    <s v="BIT"/>
    <s v="Coal"/>
    <n v="2724"/>
    <n v="24.672000000000001"/>
    <n v="67206.528000000006"/>
    <n v="3.76"/>
    <n v="15.5"/>
    <n v="42222"/>
    <x v="0"/>
  </r>
  <r>
    <n v="2016"/>
    <s v="BIT"/>
    <s v="Coal"/>
    <n v="8581"/>
    <n v="23.1"/>
    <n v="198221.1"/>
    <n v="2.84"/>
    <n v="18.8"/>
    <n v="161322.80000000002"/>
    <x v="0"/>
  </r>
  <r>
    <n v="2016"/>
    <s v="BIT"/>
    <s v="Coal"/>
    <n v="7053"/>
    <n v="24.404"/>
    <n v="172121.41200000001"/>
    <n v="3.09"/>
    <n v="16.5"/>
    <n v="116374.5"/>
    <x v="0"/>
  </r>
  <r>
    <n v="2016"/>
    <s v="WC"/>
    <s v="Coal"/>
    <n v="4331"/>
    <n v="18.488"/>
    <n v="80071.527999999991"/>
    <n v="2.8"/>
    <n v="28.2"/>
    <n v="122134.2"/>
    <x v="0"/>
  </r>
  <r>
    <n v="2016"/>
    <s v="BIT"/>
    <s v="Coal"/>
    <n v="74049"/>
    <n v="26.256"/>
    <n v="1944230.544"/>
    <n v="3.09"/>
    <n v="8"/>
    <n v="592392"/>
    <x v="0"/>
  </r>
  <r>
    <n v="2016"/>
    <s v="BIT"/>
    <s v="Coal"/>
    <n v="26646"/>
    <n v="25.834"/>
    <n v="688372.76399999997"/>
    <n v="2.8"/>
    <n v="8"/>
    <n v="213168"/>
    <x v="0"/>
  </r>
  <r>
    <n v="2016"/>
    <s v="BIT"/>
    <s v="Coal"/>
    <n v="3224"/>
    <n v="22.568000000000001"/>
    <n v="72759.232000000004"/>
    <n v="2.46"/>
    <n v="20.100000000000001"/>
    <n v="64802.400000000001"/>
    <x v="0"/>
  </r>
  <r>
    <n v="2016"/>
    <s v="BIT"/>
    <s v="Coal"/>
    <n v="2185"/>
    <n v="23.79"/>
    <n v="51981.15"/>
    <n v="3.06"/>
    <n v="14.3"/>
    <n v="31245.5"/>
    <x v="0"/>
  </r>
  <r>
    <n v="2016"/>
    <s v="BIT"/>
    <s v="Coal"/>
    <n v="2097"/>
    <n v="22.88"/>
    <n v="47979.360000000001"/>
    <n v="2.57"/>
    <n v="19.600000000000001"/>
    <n v="41101.200000000004"/>
    <x v="0"/>
  </r>
  <r>
    <n v="2016"/>
    <s v="BIT"/>
    <s v="Coal"/>
    <n v="30438"/>
    <n v="25.94"/>
    <n v="789561.72000000009"/>
    <n v="2.74"/>
    <n v="7.7"/>
    <n v="234372.6"/>
    <x v="0"/>
  </r>
  <r>
    <n v="2016"/>
    <s v="SUB"/>
    <s v="Coal"/>
    <n v="81988"/>
    <n v="17.707999999999998"/>
    <n v="1451843.504"/>
    <n v="0.23"/>
    <n v="5.3"/>
    <n v="434536.39999999997"/>
    <x v="0"/>
  </r>
  <r>
    <n v="2016"/>
    <s v="SUB"/>
    <s v="Coal"/>
    <n v="65240"/>
    <n v="17.882000000000001"/>
    <n v="1166621.6800000002"/>
    <n v="0.24"/>
    <n v="5.48"/>
    <n v="357515.2"/>
    <x v="0"/>
  </r>
  <r>
    <n v="2016"/>
    <s v="SUB"/>
    <s v="Coal"/>
    <n v="406745"/>
    <n v="17.436"/>
    <n v="7092005.8200000003"/>
    <n v="0.2"/>
    <n v="4.49"/>
    <n v="1826285.05"/>
    <x v="0"/>
  </r>
  <r>
    <n v="2016"/>
    <s v="BIT"/>
    <s v="Coal"/>
    <n v="1587"/>
    <n v="25"/>
    <n v="39675"/>
    <n v="0.79"/>
    <n v="7.1"/>
    <n v="11267.699999999999"/>
    <x v="0"/>
  </r>
  <r>
    <n v="2016"/>
    <s v="BIT"/>
    <s v="Coal"/>
    <n v="8204"/>
    <n v="25.82"/>
    <n v="211827.28"/>
    <n v="0.47"/>
    <n v="6.3"/>
    <n v="51685.2"/>
    <x v="0"/>
  </r>
  <r>
    <n v="2016"/>
    <s v="BIT"/>
    <s v="Coal"/>
    <n v="8129"/>
    <n v="26.07"/>
    <n v="211923.03"/>
    <n v="2.2400000000000002"/>
    <n v="8.4"/>
    <n v="68283.600000000006"/>
    <x v="0"/>
  </r>
  <r>
    <n v="2016"/>
    <s v="BIT"/>
    <s v="Coal"/>
    <n v="23508"/>
    <n v="25.1"/>
    <n v="590050.80000000005"/>
    <n v="0.76"/>
    <n v="9.9"/>
    <n v="232729.2"/>
    <x v="0"/>
  </r>
  <r>
    <n v="2016"/>
    <s v="BIT"/>
    <s v="Coal"/>
    <n v="3108"/>
    <n v="25.96"/>
    <n v="80683.680000000008"/>
    <n v="2.65"/>
    <n v="8.1"/>
    <n v="25174.799999999999"/>
    <x v="0"/>
  </r>
  <r>
    <n v="2016"/>
    <s v="BIT"/>
    <s v="Coal"/>
    <n v="4912"/>
    <n v="28"/>
    <n v="137536"/>
    <n v="0.67"/>
    <n v="5.3"/>
    <n v="26033.599999999999"/>
    <x v="0"/>
  </r>
  <r>
    <n v="2016"/>
    <s v="WC"/>
    <s v="Coal"/>
    <n v="724"/>
    <n v="16.38"/>
    <n v="11859.119999999999"/>
    <n v="3.16"/>
    <n v="27.8"/>
    <n v="20127.2"/>
    <x v="0"/>
  </r>
  <r>
    <n v="2016"/>
    <s v="WC"/>
    <s v="Coal"/>
    <n v="9611"/>
    <n v="16.850000000000001"/>
    <n v="161945.35"/>
    <n v="2.71"/>
    <n v="26.3"/>
    <n v="252769.30000000002"/>
    <x v="0"/>
  </r>
  <r>
    <n v="2016"/>
    <s v="WC"/>
    <s v="Coal"/>
    <n v="6911"/>
    <n v="8.82"/>
    <n v="60955.020000000004"/>
    <n v="2.65"/>
    <n v="56.3"/>
    <n v="389089.3"/>
    <x v="0"/>
  </r>
  <r>
    <n v="2016"/>
    <s v="WC"/>
    <s v="Coal"/>
    <n v="6064"/>
    <n v="15.74"/>
    <n v="95447.360000000001"/>
    <n v="2.2400000000000002"/>
    <n v="37.4"/>
    <n v="226793.60000000001"/>
    <x v="0"/>
  </r>
  <r>
    <n v="2016"/>
    <s v="WC"/>
    <s v="Coal"/>
    <n v="4213"/>
    <n v="15.74"/>
    <n v="66312.62"/>
    <n v="2.2400000000000002"/>
    <n v="37.4"/>
    <n v="157566.19999999998"/>
    <x v="0"/>
  </r>
  <r>
    <n v="2016"/>
    <s v="WC"/>
    <s v="Coal"/>
    <n v="3175"/>
    <n v="8.9"/>
    <n v="28257.5"/>
    <n v="1.79"/>
    <n v="51.6"/>
    <n v="163830"/>
    <x v="0"/>
  </r>
  <r>
    <n v="2016"/>
    <s v="WC"/>
    <s v="Coal"/>
    <n v="2868"/>
    <n v="17.41"/>
    <n v="49931.88"/>
    <n v="1.61"/>
    <n v="25.1"/>
    <n v="71986.8"/>
    <x v="0"/>
  </r>
  <r>
    <n v="2016"/>
    <s v="SUB"/>
    <s v="Coal"/>
    <n v="12941"/>
    <n v="17.39"/>
    <n v="225043.99000000002"/>
    <n v="0.28000000000000003"/>
    <n v="5.6"/>
    <n v="72469.599999999991"/>
    <x v="0"/>
  </r>
  <r>
    <n v="2016"/>
    <s v="BIT"/>
    <s v="Coal"/>
    <n v="12496"/>
    <n v="22.61"/>
    <n v="282534.56"/>
    <n v="3.06"/>
    <n v="11"/>
    <n v="137456"/>
    <x v="0"/>
  </r>
  <r>
    <n v="2016"/>
    <s v="BIT"/>
    <s v="Coal"/>
    <n v="13683"/>
    <n v="22.4"/>
    <n v="306499.19999999995"/>
    <n v="0.5"/>
    <n v="9.6999999999999993"/>
    <n v="132725.09999999998"/>
    <x v="0"/>
  </r>
  <r>
    <n v="2016"/>
    <s v="SUB"/>
    <s v="Coal"/>
    <n v="10256"/>
    <n v="17.399999999999999"/>
    <n v="178454.39999999999"/>
    <n v="0.28000000000000003"/>
    <n v="5.6"/>
    <n v="57433.599999999999"/>
    <x v="0"/>
  </r>
  <r>
    <n v="2016"/>
    <s v="BIT"/>
    <s v="Coal"/>
    <n v="5124"/>
    <n v="25.2"/>
    <n v="129124.8"/>
    <n v="0.79"/>
    <n v="8.3000000000000007"/>
    <n v="42529.200000000004"/>
    <x v="0"/>
  </r>
  <r>
    <n v="2016"/>
    <s v="BIT"/>
    <s v="Coal"/>
    <n v="22068"/>
    <n v="25.99"/>
    <n v="573547.31999999995"/>
    <n v="2.64"/>
    <n v="7.7"/>
    <n v="169923.6"/>
    <x v="0"/>
  </r>
  <r>
    <n v="2016"/>
    <s v="BIT"/>
    <s v="Coal"/>
    <n v="10166"/>
    <n v="24.18"/>
    <n v="245813.88"/>
    <n v="0.68"/>
    <n v="12.2"/>
    <n v="124025.2"/>
    <x v="0"/>
  </r>
  <r>
    <n v="2016"/>
    <s v="BIT"/>
    <s v="Coal"/>
    <n v="31191"/>
    <n v="20.67"/>
    <n v="644717.97000000009"/>
    <n v="1.29"/>
    <n v="26.1"/>
    <n v="814085.10000000009"/>
    <x v="0"/>
  </r>
  <r>
    <n v="2016"/>
    <s v="SUB"/>
    <s v="Coal"/>
    <n v="42012"/>
    <n v="16.71"/>
    <n v="702020.52"/>
    <n v="0.36"/>
    <n v="5.3"/>
    <n v="222663.6"/>
    <x v="0"/>
  </r>
  <r>
    <n v="2016"/>
    <s v="BIT"/>
    <s v="Coal"/>
    <n v="1408"/>
    <n v="15.91"/>
    <n v="22401.279999999999"/>
    <n v="1.23"/>
    <n v="40.299999999999997"/>
    <n v="56742.399999999994"/>
    <x v="0"/>
  </r>
  <r>
    <n v="2016"/>
    <s v="BIT"/>
    <s v="Coal"/>
    <n v="15021"/>
    <n v="19.190000000000001"/>
    <n v="288252.99"/>
    <n v="1.36"/>
    <n v="29.5"/>
    <n v="443119.5"/>
    <x v="0"/>
  </r>
  <r>
    <n v="2016"/>
    <s v="SUB"/>
    <s v="Coal"/>
    <n v="118156"/>
    <n v="19.201000000000001"/>
    <n v="2268713.3560000001"/>
    <n v="0.16"/>
    <n v="4.4000000000000004"/>
    <n v="519886.4"/>
    <x v="0"/>
  </r>
  <r>
    <n v="2016"/>
    <s v="BIT"/>
    <s v="Coal"/>
    <n v="11015"/>
    <n v="22.47"/>
    <n v="247507.05"/>
    <n v="1.45"/>
    <n v="21.9"/>
    <n v="241228.49999999997"/>
    <x v="0"/>
  </r>
  <r>
    <n v="2016"/>
    <s v="BIT"/>
    <s v="Coal"/>
    <n v="12432"/>
    <n v="22.03"/>
    <n v="273876.96000000002"/>
    <n v="1.56"/>
    <n v="22.2"/>
    <n v="275990.39999999997"/>
    <x v="0"/>
  </r>
  <r>
    <n v="2016"/>
    <s v="BIT"/>
    <s v="Coal"/>
    <n v="2980"/>
    <n v="22.05"/>
    <n v="65709"/>
    <n v="1.8"/>
    <n v="19.7"/>
    <n v="58706"/>
    <x v="0"/>
  </r>
  <r>
    <n v="2016"/>
    <s v="BIT"/>
    <s v="Coal"/>
    <n v="10620"/>
    <n v="22.45"/>
    <n v="238419"/>
    <n v="1.66"/>
    <n v="22.1"/>
    <n v="234702.00000000003"/>
    <x v="0"/>
  </r>
  <r>
    <n v="2016"/>
    <s v="BIT"/>
    <s v="Coal"/>
    <n v="66002"/>
    <n v="22.84"/>
    <n v="1507485.68"/>
    <n v="0.49"/>
    <n v="11.1"/>
    <n v="732622.2"/>
    <x v="0"/>
  </r>
  <r>
    <n v="2016"/>
    <s v="BIT"/>
    <s v="Coal"/>
    <n v="41422"/>
    <n v="21.8"/>
    <n v="902999.6"/>
    <n v="3.4"/>
    <n v="7.5"/>
    <n v="310665"/>
    <x v="0"/>
  </r>
  <r>
    <n v="2016"/>
    <s v="SUB"/>
    <s v="Coal"/>
    <n v="79865"/>
    <n v="17.5"/>
    <n v="1397637.5"/>
    <n v="0.18"/>
    <n v="4.4000000000000004"/>
    <n v="351406"/>
    <x v="0"/>
  </r>
  <r>
    <n v="2016"/>
    <s v="BIT"/>
    <s v="Coal"/>
    <n v="63189"/>
    <n v="21.1"/>
    <n v="1333287.9000000001"/>
    <n v="3.7"/>
    <n v="8.5"/>
    <n v="537106.5"/>
    <x v="0"/>
  </r>
  <r>
    <n v="2016"/>
    <s v="BIT"/>
    <s v="Coal"/>
    <n v="14193"/>
    <n v="21.1"/>
    <n v="299472.30000000005"/>
    <n v="3.7"/>
    <n v="8.5"/>
    <n v="120640.5"/>
    <x v="0"/>
  </r>
  <r>
    <n v="2016"/>
    <s v="BIT"/>
    <s v="Coal"/>
    <n v="8204"/>
    <n v="21.1"/>
    <n v="173104.40000000002"/>
    <n v="3.7"/>
    <n v="8.5"/>
    <n v="69734"/>
    <x v="0"/>
  </r>
  <r>
    <n v="2016"/>
    <s v="SUB"/>
    <s v="Coal"/>
    <n v="32642"/>
    <n v="17.7"/>
    <n v="577763.4"/>
    <n v="0.25"/>
    <n v="4.2"/>
    <n v="137096.4"/>
    <x v="0"/>
  </r>
  <r>
    <n v="2016"/>
    <s v="SUB"/>
    <s v="Coal"/>
    <n v="16250"/>
    <n v="17.7"/>
    <n v="287625"/>
    <n v="0.25"/>
    <n v="4.2"/>
    <n v="68250"/>
    <x v="0"/>
  </r>
  <r>
    <n v="2016"/>
    <s v="BIT"/>
    <s v="Coal"/>
    <n v="5373"/>
    <n v="21.46"/>
    <n v="115304.58"/>
    <n v="2.08"/>
    <n v="18.100000000000001"/>
    <n v="97251.3"/>
    <x v="0"/>
  </r>
  <r>
    <n v="2016"/>
    <s v="BIT"/>
    <s v="Coal"/>
    <n v="9359"/>
    <n v="21.8"/>
    <n v="204026.2"/>
    <n v="1.71"/>
    <n v="21.5"/>
    <n v="201218.5"/>
    <x v="0"/>
  </r>
  <r>
    <n v="2016"/>
    <s v="BIT"/>
    <s v="Coal"/>
    <n v="2019"/>
    <n v="18.98"/>
    <n v="38320.620000000003"/>
    <n v="1.25"/>
    <n v="29.1"/>
    <n v="58752.9"/>
    <x v="0"/>
  </r>
  <r>
    <n v="2016"/>
    <s v="BIT"/>
    <s v="Coal"/>
    <n v="1515"/>
    <n v="25.24"/>
    <n v="38238.6"/>
    <n v="0.79"/>
    <n v="8.3000000000000007"/>
    <n v="12574.500000000002"/>
    <x v="0"/>
  </r>
  <r>
    <n v="2016"/>
    <s v="BIT"/>
    <s v="Coal"/>
    <n v="20849"/>
    <n v="26.37"/>
    <n v="549788.13"/>
    <n v="1.02"/>
    <n v="7"/>
    <n v="145943"/>
    <x v="0"/>
  </r>
  <r>
    <n v="2016"/>
    <s v="BIT"/>
    <s v="Coal"/>
    <n v="21879"/>
    <n v="26.15"/>
    <n v="572135.85"/>
    <n v="1.03"/>
    <n v="9.3000000000000007"/>
    <n v="203474.7"/>
    <x v="0"/>
  </r>
  <r>
    <n v="2016"/>
    <s v="BIT"/>
    <s v="Coal"/>
    <n v="33961"/>
    <n v="26.76"/>
    <n v="908796.3600000001"/>
    <n v="0.81"/>
    <n v="7.6"/>
    <n v="258103.59999999998"/>
    <x v="0"/>
  </r>
  <r>
    <n v="2016"/>
    <s v="BIT"/>
    <s v="Coal"/>
    <n v="14609"/>
    <n v="26.48"/>
    <n v="386846.32"/>
    <n v="0.68"/>
    <n v="8.1999999999999993"/>
    <n v="119793.79999999999"/>
    <x v="0"/>
  </r>
  <r>
    <n v="2016"/>
    <s v="BIT"/>
    <s v="Coal"/>
    <n v="8982"/>
    <n v="26.08"/>
    <n v="234250.56"/>
    <n v="0.78"/>
    <n v="6.5"/>
    <n v="58383"/>
    <x v="0"/>
  </r>
  <r>
    <n v="2016"/>
    <s v="BIT"/>
    <s v="Coal"/>
    <n v="3189"/>
    <n v="23.94"/>
    <n v="76344.66"/>
    <n v="0.92"/>
    <n v="9"/>
    <n v="28701"/>
    <x v="0"/>
  </r>
  <r>
    <n v="2016"/>
    <s v="BIT"/>
    <s v="Coal"/>
    <n v="18129"/>
    <n v="25.88"/>
    <n v="469178.51999999996"/>
    <n v="2.4"/>
    <n v="7.8"/>
    <n v="141406.19999999998"/>
    <x v="0"/>
  </r>
  <r>
    <n v="2016"/>
    <s v="BIT"/>
    <s v="Coal"/>
    <n v="18423"/>
    <n v="20.58"/>
    <n v="379145.33999999997"/>
    <n v="0.4"/>
    <n v="5.6"/>
    <n v="103168.79999999999"/>
    <x v="0"/>
  </r>
  <r>
    <n v="2016"/>
    <s v="BIT"/>
    <s v="Coal"/>
    <n v="16391"/>
    <n v="26"/>
    <n v="426166"/>
    <n v="2"/>
    <n v="12"/>
    <n v="196692"/>
    <x v="0"/>
  </r>
  <r>
    <n v="2016"/>
    <s v="BIT"/>
    <s v="Coal"/>
    <n v="25301"/>
    <n v="25.6"/>
    <n v="647705.60000000009"/>
    <n v="0.5"/>
    <n v="10.4"/>
    <n v="263130.40000000002"/>
    <x v="0"/>
  </r>
  <r>
    <n v="2016"/>
    <s v="BIT"/>
    <s v="Coal"/>
    <n v="13001"/>
    <n v="25"/>
    <n v="325025"/>
    <n v="0.89"/>
    <n v="10.6"/>
    <n v="137810.6"/>
    <x v="0"/>
  </r>
  <r>
    <n v="2016"/>
    <s v="BIT"/>
    <s v="Coal"/>
    <n v="12914"/>
    <n v="25.11"/>
    <n v="324270.53999999998"/>
    <n v="1.1000000000000001"/>
    <n v="10.199999999999999"/>
    <n v="131722.79999999999"/>
    <x v="0"/>
  </r>
  <r>
    <n v="2016"/>
    <s v="BIT"/>
    <s v="Coal"/>
    <n v="9229"/>
    <n v="25.347999999999999"/>
    <n v="233936.69199999998"/>
    <n v="0.55000000000000004"/>
    <n v="9"/>
    <n v="83061"/>
    <x v="0"/>
  </r>
  <r>
    <n v="2016"/>
    <s v="BIT"/>
    <s v="Coal"/>
    <n v="22504"/>
    <n v="25.37"/>
    <n v="570926.48"/>
    <n v="0.91"/>
    <n v="9.1"/>
    <n v="204786.4"/>
    <x v="0"/>
  </r>
  <r>
    <n v="2016"/>
    <s v="BIT"/>
    <s v="Coal"/>
    <n v="11143"/>
    <n v="26.07"/>
    <n v="290498.01"/>
    <n v="0.92"/>
    <n v="6.2"/>
    <n v="69086.600000000006"/>
    <x v="0"/>
  </r>
  <r>
    <n v="2016"/>
    <s v="BIT"/>
    <s v="Coal"/>
    <n v="3359"/>
    <n v="24.632000000000001"/>
    <n v="82738.888000000006"/>
    <n v="1"/>
    <n v="11.1"/>
    <n v="37284.9"/>
    <x v="0"/>
  </r>
  <r>
    <n v="2016"/>
    <s v="BIT"/>
    <s v="Coal"/>
    <n v="3336"/>
    <n v="24.654"/>
    <n v="82245.744000000006"/>
    <n v="0.9"/>
    <n v="8.5"/>
    <n v="28356"/>
    <x v="0"/>
  </r>
  <r>
    <n v="2016"/>
    <s v="BIT"/>
    <s v="Coal"/>
    <n v="3359"/>
    <n v="25.056000000000001"/>
    <n v="84163.104000000007"/>
    <n v="1"/>
    <n v="10.4"/>
    <n v="34933.599999999999"/>
    <x v="0"/>
  </r>
  <r>
    <n v="2016"/>
    <s v="BIT"/>
    <s v="Coal"/>
    <n v="3364"/>
    <n v="24.638000000000002"/>
    <n v="82882.232000000004"/>
    <n v="1.42"/>
    <n v="11"/>
    <n v="37004"/>
    <x v="0"/>
  </r>
  <r>
    <n v="2016"/>
    <s v="BIT"/>
    <s v="Coal"/>
    <n v="4704"/>
    <n v="24"/>
    <n v="112896"/>
    <n v="0.71"/>
    <n v="8.4"/>
    <n v="39513.599999999999"/>
    <x v="0"/>
  </r>
  <r>
    <n v="2016"/>
    <s v="BIT"/>
    <s v="Coal"/>
    <n v="11809"/>
    <n v="24.56"/>
    <n v="290029.03999999998"/>
    <n v="0.9"/>
    <n v="10.8"/>
    <n v="127537.20000000001"/>
    <x v="0"/>
  </r>
  <r>
    <n v="2016"/>
    <s v="BIT"/>
    <s v="Coal"/>
    <n v="11805"/>
    <n v="24.86"/>
    <n v="293472.3"/>
    <n v="0.87"/>
    <n v="10.4"/>
    <n v="122772"/>
    <x v="0"/>
  </r>
  <r>
    <n v="2016"/>
    <s v="BIT"/>
    <s v="Coal"/>
    <n v="3521"/>
    <n v="24.16"/>
    <n v="85067.36"/>
    <n v="2.4"/>
    <n v="13.1"/>
    <n v="46125.1"/>
    <x v="0"/>
  </r>
  <r>
    <n v="2016"/>
    <s v="BIT"/>
    <s v="Coal"/>
    <n v="3319"/>
    <n v="24.21"/>
    <n v="80352.990000000005"/>
    <n v="1.9"/>
    <n v="11.1"/>
    <n v="36840.9"/>
    <x v="0"/>
  </r>
  <r>
    <n v="2016"/>
    <s v="BIT"/>
    <s v="Coal"/>
    <n v="1405"/>
    <n v="26.72"/>
    <n v="37541.599999999999"/>
    <n v="1.3"/>
    <n v="10.7"/>
    <n v="15033.499999999998"/>
    <x v="0"/>
  </r>
  <r>
    <n v="2016"/>
    <s v="LIG"/>
    <s v="Coal"/>
    <n v="328696"/>
    <n v="10.5"/>
    <n v="3451308"/>
    <n v="0.4"/>
    <n v="13.8"/>
    <n v="4536004.8"/>
    <x v="1"/>
  </r>
  <r>
    <n v="2016"/>
    <s v="BIT"/>
    <s v="Coal"/>
    <n v="537321"/>
    <n v="16.84"/>
    <n v="9048485.6400000006"/>
    <n v="3.94"/>
    <n v="26.4"/>
    <n v="14185274.399999999"/>
    <x v="0"/>
  </r>
  <r>
    <n v="2016"/>
    <s v="BIT"/>
    <s v="Coal"/>
    <n v="109164"/>
    <n v="25.8"/>
    <n v="2816431.2"/>
    <n v="2.69"/>
    <n v="7.8"/>
    <n v="851479.2"/>
    <x v="0"/>
  </r>
  <r>
    <n v="2016"/>
    <s v="SUB"/>
    <s v="Coal"/>
    <n v="265296"/>
    <n v="17.579999999999998"/>
    <n v="4663903.68"/>
    <n v="0.19"/>
    <n v="4.4000000000000004"/>
    <n v="1167302.4000000001"/>
    <x v="0"/>
  </r>
  <r>
    <n v="2016"/>
    <s v="BIT"/>
    <s v="Coal"/>
    <n v="43890"/>
    <n v="22.92"/>
    <n v="1005958.8"/>
    <n v="0.45"/>
    <n v="9.4"/>
    <n v="412566"/>
    <x v="0"/>
  </r>
  <r>
    <n v="2016"/>
    <s v="SUB"/>
    <s v="Coal"/>
    <n v="44432"/>
    <n v="17.623999999999999"/>
    <n v="783069.56799999997"/>
    <n v="0.26"/>
    <n v="6.1"/>
    <n v="271035.2"/>
    <x v="0"/>
  </r>
  <r>
    <n v="2016"/>
    <s v="SUB"/>
    <s v="Coal"/>
    <n v="47856"/>
    <n v="16.04"/>
    <n v="767610.24"/>
    <n v="0.51"/>
    <n v="6.5"/>
    <n v="311064"/>
    <x v="0"/>
  </r>
  <r>
    <n v="2016"/>
    <s v="SUB"/>
    <s v="Coal"/>
    <n v="115372"/>
    <n v="17.72"/>
    <n v="2044391.8399999999"/>
    <n v="0.23"/>
    <n v="5.4"/>
    <n v="623008.80000000005"/>
    <x v="0"/>
  </r>
  <r>
    <n v="2016"/>
    <s v="SUB"/>
    <s v="Coal"/>
    <n v="98756"/>
    <n v="17.899999999999999"/>
    <n v="1767732.4"/>
    <n v="0.25"/>
    <n v="5.0999999999999996"/>
    <n v="503655.6"/>
    <x v="0"/>
  </r>
  <r>
    <n v="2016"/>
    <s v="SUB"/>
    <s v="Coal"/>
    <n v="32766"/>
    <n v="17.686"/>
    <n v="579499.47600000002"/>
    <n v="0.21"/>
    <n v="5.76"/>
    <n v="188732.16"/>
    <x v="0"/>
  </r>
  <r>
    <n v="2016"/>
    <s v="SUB"/>
    <s v="Coal"/>
    <n v="32955"/>
    <n v="17.931999999999999"/>
    <n v="590949.05999999994"/>
    <n v="0.28000000000000003"/>
    <n v="4.97"/>
    <n v="163786.35"/>
    <x v="0"/>
  </r>
  <r>
    <n v="2016"/>
    <s v="SUB"/>
    <s v="Coal"/>
    <n v="98725"/>
    <n v="17.954000000000001"/>
    <n v="1772508.6500000001"/>
    <n v="0.28999999999999998"/>
    <n v="4.91"/>
    <n v="484739.75"/>
    <x v="0"/>
  </r>
  <r>
    <n v="2016"/>
    <s v="SUB"/>
    <s v="Coal"/>
    <n v="189885"/>
    <n v="16.16"/>
    <n v="3068541.6"/>
    <n v="0.37"/>
    <n v="5.4"/>
    <n v="1025379.0000000001"/>
    <x v="0"/>
  </r>
  <r>
    <n v="2016"/>
    <s v="SUB"/>
    <s v="Coal"/>
    <n v="190391"/>
    <n v="17.649999999999999"/>
    <n v="3360401.15"/>
    <n v="0.19"/>
    <n v="4.5"/>
    <n v="856759.5"/>
    <x v="0"/>
  </r>
  <r>
    <n v="2016"/>
    <s v="SUB"/>
    <s v="Coal"/>
    <n v="71813"/>
    <n v="17.71"/>
    <n v="1271808.23"/>
    <n v="0.23"/>
    <n v="5.6"/>
    <n v="402152.8"/>
    <x v="0"/>
  </r>
  <r>
    <n v="2016"/>
    <s v="BIT"/>
    <s v="Coal"/>
    <n v="161948"/>
    <n v="21.768999999999998"/>
    <n v="3525446.0119999996"/>
    <n v="2.72"/>
    <n v="20.100000000000001"/>
    <n v="3255154.8000000003"/>
    <x v="0"/>
  </r>
  <r>
    <n v="2016"/>
    <s v="LIG"/>
    <s v="Coal"/>
    <n v="10232"/>
    <n v="14.5"/>
    <n v="148364"/>
    <n v="0.66"/>
    <n v="7.7"/>
    <n v="78786.400000000009"/>
    <x v="1"/>
  </r>
  <r>
    <n v="2016"/>
    <s v="BIT"/>
    <s v="Coal"/>
    <n v="913"/>
    <n v="17.254000000000001"/>
    <n v="15752.902000000002"/>
    <n v="0.42"/>
    <n v="37.299999999999997"/>
    <n v="34054.899999999994"/>
    <x v="0"/>
  </r>
  <r>
    <n v="2016"/>
    <s v="BIT"/>
    <s v="Coal"/>
    <n v="1303"/>
    <n v="16.024000000000001"/>
    <n v="20879.272000000001"/>
    <n v="0.43"/>
    <n v="41.6"/>
    <n v="54204.800000000003"/>
    <x v="0"/>
  </r>
  <r>
    <n v="2016"/>
    <s v="BIT"/>
    <s v="Coal"/>
    <n v="190712"/>
    <n v="15.545999999999999"/>
    <n v="2964808.7519999999"/>
    <n v="0.69"/>
    <n v="39.799999999999997"/>
    <n v="7590337.5999999996"/>
    <x v="0"/>
  </r>
  <r>
    <n v="2016"/>
    <s v="BIT"/>
    <s v="Coal"/>
    <n v="287828"/>
    <n v="21.588000000000001"/>
    <n v="6213630.8640000001"/>
    <n v="0.47"/>
    <n v="6.3"/>
    <n v="1813316.4"/>
    <x v="0"/>
  </r>
  <r>
    <n v="2016"/>
    <s v="BIT"/>
    <s v="Coal"/>
    <n v="42585"/>
    <n v="24.638000000000002"/>
    <n v="1049209.23"/>
    <n v="0.57999999999999996"/>
    <n v="13.4"/>
    <n v="570639"/>
    <x v="0"/>
  </r>
  <r>
    <n v="2016"/>
    <s v="BIT"/>
    <s v="Coal"/>
    <n v="146839"/>
    <n v="24.48"/>
    <n v="3594618.72"/>
    <n v="1.1499999999999999"/>
    <n v="15.6"/>
    <n v="2290688.4"/>
    <x v="0"/>
  </r>
  <r>
    <n v="2016"/>
    <s v="BIT"/>
    <s v="Coal"/>
    <n v="62935"/>
    <n v="23.22"/>
    <n v="1461350.7"/>
    <n v="1.34"/>
    <n v="6"/>
    <n v="377610"/>
    <x v="0"/>
  </r>
  <r>
    <n v="2016"/>
    <s v="BIT"/>
    <s v="Coal"/>
    <n v="52822"/>
    <n v="23.79"/>
    <n v="1256635.3799999999"/>
    <n v="2.72"/>
    <n v="8"/>
    <n v="422576"/>
    <x v="0"/>
  </r>
  <r>
    <n v="2016"/>
    <s v="LIG"/>
    <s v="Coal"/>
    <n v="88980"/>
    <n v="13.417999999999999"/>
    <n v="1193933.6399999999"/>
    <n v="0.51"/>
    <n v="16.5"/>
    <n v="1468170"/>
    <x v="1"/>
  </r>
  <r>
    <n v="2016"/>
    <s v="LIG"/>
    <s v="Coal"/>
    <n v="71673"/>
    <n v="13.968"/>
    <n v="1001128.464"/>
    <n v="0.69"/>
    <n v="14.4"/>
    <n v="1032091.2000000001"/>
    <x v="1"/>
  </r>
  <r>
    <n v="2016"/>
    <s v="BIT"/>
    <s v="Coal"/>
    <n v="96162"/>
    <n v="22.91"/>
    <n v="2203071.42"/>
    <n v="2.35"/>
    <n v="8.1"/>
    <n v="778912.2"/>
    <x v="0"/>
  </r>
  <r>
    <n v="2016"/>
    <s v="BIT"/>
    <s v="Coal"/>
    <n v="53234"/>
    <n v="23.364000000000001"/>
    <n v="1243759.176"/>
    <n v="2.59"/>
    <n v="9.3000000000000007"/>
    <n v="495076.2"/>
    <x v="0"/>
  </r>
  <r>
    <n v="2016"/>
    <s v="SUB"/>
    <s v="Coal"/>
    <n v="106023"/>
    <n v="16.431999999999999"/>
    <n v="1742169.9359999998"/>
    <n v="0.34"/>
    <n v="5.3"/>
    <n v="561921.9"/>
    <x v="0"/>
  </r>
  <r>
    <n v="2016"/>
    <s v="SUB"/>
    <s v="Coal"/>
    <n v="69739"/>
    <n v="18.5"/>
    <n v="1290171.5"/>
    <n v="1.01"/>
    <n v="14.8"/>
    <n v="1032137.2000000001"/>
    <x v="0"/>
  </r>
  <r>
    <n v="2016"/>
    <s v="SUB"/>
    <s v="Coal"/>
    <n v="15078"/>
    <n v="17.782"/>
    <n v="268116.99599999998"/>
    <n v="0.2"/>
    <n v="5.0999999999999996"/>
    <n v="76897.799999999988"/>
    <x v="0"/>
  </r>
  <r>
    <n v="2016"/>
    <s v="SUB"/>
    <s v="Coal"/>
    <n v="44634"/>
    <n v="17.617999999999999"/>
    <n v="786361.81199999992"/>
    <n v="0.19"/>
    <n v="4.5999999999999996"/>
    <n v="205316.4"/>
    <x v="0"/>
  </r>
  <r>
    <n v="2016"/>
    <s v="SUB"/>
    <s v="Coal"/>
    <n v="73066"/>
    <n v="17.936"/>
    <n v="1310511.7760000001"/>
    <n v="0.23"/>
    <n v="4.9000000000000004"/>
    <n v="358023.4"/>
    <x v="0"/>
  </r>
  <r>
    <n v="2016"/>
    <s v="SUB"/>
    <s v="Coal"/>
    <n v="181860"/>
    <n v="18.440000000000001"/>
    <n v="3353498.4000000004"/>
    <n v="1.1000000000000001"/>
    <n v="15.4"/>
    <n v="2800644"/>
    <x v="0"/>
  </r>
  <r>
    <n v="2016"/>
    <s v="SUB"/>
    <s v="Coal"/>
    <n v="209856"/>
    <n v="17.263999999999999"/>
    <n v="3622953.9839999997"/>
    <n v="0.2"/>
    <n v="4.49"/>
    <n v="942253.44000000006"/>
    <x v="0"/>
  </r>
  <r>
    <n v="2016"/>
    <s v="BIT"/>
    <s v="Coal"/>
    <n v="135840"/>
    <n v="25.67"/>
    <n v="3487012.8000000003"/>
    <n v="2.65"/>
    <n v="7.9"/>
    <n v="1073136"/>
    <x v="0"/>
  </r>
  <r>
    <n v="2016"/>
    <s v="BIT"/>
    <s v="Coal"/>
    <n v="239584"/>
    <n v="23.81"/>
    <n v="5704495.04"/>
    <n v="2.66"/>
    <n v="8"/>
    <n v="1916672"/>
    <x v="0"/>
  </r>
  <r>
    <n v="2016"/>
    <s v="BIT"/>
    <s v="Coal"/>
    <n v="41170"/>
    <n v="23.06"/>
    <n v="949380.2"/>
    <n v="2.39"/>
    <n v="8.3000000000000007"/>
    <n v="341711.00000000006"/>
    <x v="0"/>
  </r>
  <r>
    <n v="2016"/>
    <s v="BIT"/>
    <s v="Coal"/>
    <n v="132078"/>
    <n v="24.69"/>
    <n v="3261005.8200000003"/>
    <n v="3.17"/>
    <n v="8.5"/>
    <n v="1122663"/>
    <x v="0"/>
  </r>
  <r>
    <n v="2016"/>
    <s v="BIT"/>
    <s v="Coal"/>
    <n v="110463"/>
    <n v="25.14"/>
    <n v="2777039.82"/>
    <n v="3.19"/>
    <n v="6.8"/>
    <n v="751148.4"/>
    <x v="0"/>
  </r>
  <r>
    <n v="2016"/>
    <s v="BIT"/>
    <s v="Coal"/>
    <n v="52942"/>
    <n v="22.315999999999999"/>
    <n v="1181453.672"/>
    <n v="0.47"/>
    <n v="10.4"/>
    <n v="550596.80000000005"/>
    <x v="0"/>
  </r>
  <r>
    <n v="2016"/>
    <s v="SUB"/>
    <s v="Coal"/>
    <n v="41570"/>
    <n v="18.495999999999999"/>
    <n v="768878.72"/>
    <n v="0.96"/>
    <n v="15"/>
    <n v="623550"/>
    <x v="0"/>
  </r>
  <r>
    <n v="2016"/>
    <s v="SUB"/>
    <s v="Coal"/>
    <n v="48610"/>
    <n v="16.64"/>
    <n v="808870.40000000002"/>
    <n v="0.34"/>
    <n v="5.5"/>
    <n v="267355"/>
    <x v="0"/>
  </r>
  <r>
    <n v="2016"/>
    <s v="BIT"/>
    <s v="Coal"/>
    <n v="13450"/>
    <n v="22.158000000000001"/>
    <n v="298025.10000000003"/>
    <n v="0.74"/>
    <n v="7.2"/>
    <n v="96840"/>
    <x v="0"/>
  </r>
  <r>
    <n v="2016"/>
    <s v="BIT"/>
    <s v="Coal"/>
    <n v="134278"/>
    <n v="22.152999999999999"/>
    <n v="2974660.534"/>
    <n v="0.56999999999999995"/>
    <n v="11.3"/>
    <n v="1517341.4000000001"/>
    <x v="0"/>
  </r>
  <r>
    <n v="2016"/>
    <s v="SUB"/>
    <s v="Coal"/>
    <n v="14509"/>
    <n v="18.21"/>
    <n v="264208.89"/>
    <n v="0.19"/>
    <n v="3.8"/>
    <n v="55134.2"/>
    <x v="0"/>
  </r>
  <r>
    <n v="2016"/>
    <s v="LIG"/>
    <s v="Coal"/>
    <n v="336672"/>
    <n v="13.62"/>
    <n v="4585472.6399999997"/>
    <n v="1.08"/>
    <n v="16.2"/>
    <n v="5454086.3999999994"/>
    <x v="1"/>
  </r>
  <r>
    <n v="2016"/>
    <s v="SUB"/>
    <s v="Coal"/>
    <n v="14660"/>
    <n v="17.96"/>
    <n v="263293.60000000003"/>
    <n v="0.26"/>
    <n v="4.8"/>
    <n v="70368"/>
    <x v="0"/>
  </r>
  <r>
    <n v="2016"/>
    <s v="SUB"/>
    <s v="Coal"/>
    <n v="32872"/>
    <n v="16.88"/>
    <n v="554879.36"/>
    <n v="0.34"/>
    <n v="4.8"/>
    <n v="157785.60000000001"/>
    <x v="0"/>
  </r>
  <r>
    <n v="2016"/>
    <s v="SUB"/>
    <s v="Coal"/>
    <n v="49122"/>
    <n v="17.36"/>
    <n v="852757.91999999993"/>
    <n v="0.2"/>
    <n v="4.5"/>
    <n v="221049"/>
    <x v="0"/>
  </r>
  <r>
    <n v="2016"/>
    <s v="SUB"/>
    <s v="Coal"/>
    <n v="49342"/>
    <n v="16.48"/>
    <n v="813156.16"/>
    <n v="0.34"/>
    <n v="5.3"/>
    <n v="261512.59999999998"/>
    <x v="0"/>
  </r>
  <r>
    <n v="2016"/>
    <s v="SUB"/>
    <s v="Coal"/>
    <n v="98453"/>
    <n v="16.88"/>
    <n v="1661886.64"/>
    <n v="0.35"/>
    <n v="5.8"/>
    <n v="571027.4"/>
    <x v="0"/>
  </r>
  <r>
    <n v="2016"/>
    <s v="BIT"/>
    <s v="Coal"/>
    <n v="81270"/>
    <n v="22.45"/>
    <n v="1824511.5"/>
    <n v="0.47"/>
    <n v="9.9"/>
    <n v="804573"/>
    <x v="0"/>
  </r>
  <r>
    <n v="2016"/>
    <s v="SUB"/>
    <s v="Coal"/>
    <n v="113305"/>
    <n v="17.78"/>
    <n v="2014562.9000000001"/>
    <n v="0.3"/>
    <n v="5.2"/>
    <n v="589186"/>
    <x v="0"/>
  </r>
  <r>
    <n v="2016"/>
    <s v="SUB"/>
    <s v="Coal"/>
    <n v="56112"/>
    <n v="17.3"/>
    <n v="970737.60000000009"/>
    <n v="0.23"/>
    <n v="4.2"/>
    <n v="235670.40000000002"/>
    <x v="0"/>
  </r>
  <r>
    <n v="2016"/>
    <s v="SUB"/>
    <s v="Coal"/>
    <n v="28281"/>
    <n v="18.02"/>
    <n v="509623.62"/>
    <n v="0.21"/>
    <n v="5.2"/>
    <n v="147061.20000000001"/>
    <x v="0"/>
  </r>
  <r>
    <n v="2016"/>
    <s v="SUB"/>
    <s v="Coal"/>
    <n v="70700"/>
    <n v="17.239999999999998"/>
    <n v="1218868"/>
    <n v="0.24"/>
    <n v="4.5"/>
    <n v="318150"/>
    <x v="0"/>
  </r>
  <r>
    <n v="2016"/>
    <s v="SUB"/>
    <s v="Coal"/>
    <n v="28256"/>
    <n v="17.21"/>
    <n v="486285.76"/>
    <n v="0.25"/>
    <n v="4.8"/>
    <n v="135628.79999999999"/>
    <x v="0"/>
  </r>
  <r>
    <n v="2016"/>
    <s v="SUB"/>
    <s v="Coal"/>
    <n v="70559"/>
    <n v="17.309999999999999"/>
    <n v="1221376.2899999998"/>
    <n v="0.23"/>
    <n v="4.4000000000000004"/>
    <n v="310459.60000000003"/>
    <x v="0"/>
  </r>
  <r>
    <n v="2016"/>
    <s v="SUB"/>
    <s v="Coal"/>
    <n v="70752"/>
    <n v="17.22"/>
    <n v="1218349.44"/>
    <n v="0.2"/>
    <n v="4.0999999999999996"/>
    <n v="290083.19999999995"/>
    <x v="0"/>
  </r>
  <r>
    <n v="2016"/>
    <s v="SUB"/>
    <s v="Coal"/>
    <n v="70943"/>
    <n v="17.739999999999998"/>
    <n v="1258528.8199999998"/>
    <n v="0.21"/>
    <n v="5.2"/>
    <n v="368903.60000000003"/>
    <x v="0"/>
  </r>
  <r>
    <n v="2016"/>
    <s v="BIT"/>
    <s v="Coal"/>
    <n v="49420"/>
    <n v="22.39"/>
    <n v="1106513.8"/>
    <n v="0.47"/>
    <n v="10.3"/>
    <n v="509026.00000000006"/>
    <x v="0"/>
  </r>
  <r>
    <n v="2016"/>
    <s v="SUB"/>
    <s v="Coal"/>
    <n v="42342"/>
    <n v="17.545999999999999"/>
    <n v="742932.73199999996"/>
    <n v="0.19"/>
    <n v="4.5"/>
    <n v="190539"/>
    <x v="0"/>
  </r>
  <r>
    <n v="2016"/>
    <s v="BIT"/>
    <s v="Coal"/>
    <n v="122110"/>
    <n v="22.44"/>
    <n v="2740148.4000000004"/>
    <n v="0.47"/>
    <n v="10"/>
    <n v="1221100"/>
    <x v="0"/>
  </r>
  <r>
    <n v="2016"/>
    <s v="BIT"/>
    <s v="Coal"/>
    <n v="25290"/>
    <n v="20.53"/>
    <n v="519203.7"/>
    <n v="1.04"/>
    <n v="23.2"/>
    <n v="586728"/>
    <x v="0"/>
  </r>
  <r>
    <n v="2016"/>
    <s v="BIT"/>
    <s v="Coal"/>
    <n v="12444"/>
    <n v="24.21"/>
    <n v="301269.24"/>
    <n v="2.57"/>
    <n v="7"/>
    <n v="87108"/>
    <x v="0"/>
  </r>
  <r>
    <n v="2016"/>
    <s v="BIT"/>
    <s v="Coal"/>
    <n v="62908"/>
    <n v="23.99"/>
    <n v="1509162.92"/>
    <n v="3.08"/>
    <n v="7.2"/>
    <n v="452937.60000000003"/>
    <x v="0"/>
  </r>
  <r>
    <n v="2016"/>
    <s v="BIT"/>
    <s v="Coal"/>
    <n v="11887"/>
    <n v="26.09"/>
    <n v="310131.83"/>
    <n v="2.72"/>
    <n v="7.8"/>
    <n v="92718.599999999991"/>
    <x v="0"/>
  </r>
  <r>
    <n v="2016"/>
    <s v="BIT"/>
    <s v="Coal"/>
    <n v="118663"/>
    <n v="22.846"/>
    <n v="2710974.898"/>
    <n v="2.71"/>
    <n v="7.8"/>
    <n v="925571.4"/>
    <x v="0"/>
  </r>
  <r>
    <n v="2016"/>
    <s v="BIT"/>
    <s v="Coal"/>
    <n v="57376"/>
    <n v="23.3"/>
    <n v="1336860.8"/>
    <n v="1.32"/>
    <n v="5.9"/>
    <n v="338518.4"/>
    <x v="0"/>
  </r>
  <r>
    <n v="2016"/>
    <s v="BIT"/>
    <s v="Coal"/>
    <n v="32967"/>
    <n v="22"/>
    <n v="725274"/>
    <n v="0.48"/>
    <n v="7.2"/>
    <n v="237362.4"/>
    <x v="0"/>
  </r>
  <r>
    <n v="2016"/>
    <s v="BIT"/>
    <s v="Coal"/>
    <n v="83746"/>
    <n v="22.873999999999999"/>
    <n v="1915606.004"/>
    <n v="0.46"/>
    <n v="7.8"/>
    <n v="653218.79999999993"/>
    <x v="0"/>
  </r>
  <r>
    <n v="2016"/>
    <s v="BIT"/>
    <s v="Coal"/>
    <n v="183272"/>
    <n v="23.911000000000001"/>
    <n v="4382216.7920000004"/>
    <n v="1.22"/>
    <n v="8.5"/>
    <n v="1557812"/>
    <x v="0"/>
  </r>
  <r>
    <n v="2016"/>
    <s v="BIT"/>
    <s v="Coal"/>
    <n v="12892"/>
    <n v="23.838000000000001"/>
    <n v="307319.49599999998"/>
    <n v="2.7"/>
    <n v="7.8"/>
    <n v="100557.59999999999"/>
    <x v="0"/>
  </r>
  <r>
    <n v="2016"/>
    <s v="BIT"/>
    <s v="Coal"/>
    <n v="35519"/>
    <n v="25.957999999999998"/>
    <n v="922002.20199999993"/>
    <n v="2.79"/>
    <n v="7.8"/>
    <n v="277048.2"/>
    <x v="0"/>
  </r>
  <r>
    <n v="2016"/>
    <s v="BIT"/>
    <s v="Coal"/>
    <n v="116160"/>
    <n v="23.302"/>
    <n v="2706760.32"/>
    <n v="2.82"/>
    <n v="6.9"/>
    <n v="801504"/>
    <x v="0"/>
  </r>
  <r>
    <n v="2016"/>
    <s v="BIT"/>
    <s v="Coal"/>
    <n v="30212"/>
    <n v="22.552"/>
    <n v="681341.02399999998"/>
    <n v="2.86"/>
    <n v="8.1"/>
    <n v="244717.19999999998"/>
    <x v="0"/>
  </r>
  <r>
    <n v="2016"/>
    <s v="BIT"/>
    <s v="Coal"/>
    <n v="33732"/>
    <n v="22.08"/>
    <n v="744802.55999999994"/>
    <n v="0.41"/>
    <n v="6.2"/>
    <n v="209138.4"/>
    <x v="0"/>
  </r>
  <r>
    <n v="2016"/>
    <s v="BIT"/>
    <s v="Coal"/>
    <n v="33733"/>
    <n v="22.077999999999999"/>
    <n v="744757.174"/>
    <n v="0.44"/>
    <n v="6"/>
    <n v="202398"/>
    <x v="0"/>
  </r>
  <r>
    <n v="2016"/>
    <s v="BIT"/>
    <s v="Coal"/>
    <n v="90303"/>
    <n v="22.55"/>
    <n v="2036332.6500000001"/>
    <n v="2.4"/>
    <n v="8.1"/>
    <n v="731454.29999999993"/>
    <x v="0"/>
  </r>
  <r>
    <n v="2016"/>
    <s v="BIT"/>
    <s v="Coal"/>
    <n v="37421"/>
    <n v="23.43"/>
    <n v="876774.03"/>
    <n v="0.48"/>
    <n v="10.4"/>
    <n v="389178.4"/>
    <x v="0"/>
  </r>
  <r>
    <n v="2016"/>
    <s v="BIT"/>
    <s v="Coal"/>
    <n v="55868"/>
    <n v="23.756"/>
    <n v="1327200.2080000001"/>
    <n v="2.62"/>
    <n v="8.1"/>
    <n v="452530.8"/>
    <x v="0"/>
  </r>
  <r>
    <n v="2016"/>
    <s v="BIT"/>
    <s v="Coal"/>
    <n v="202844"/>
    <n v="25.853999999999999"/>
    <n v="5244328.7759999996"/>
    <n v="2.74"/>
    <n v="7.8"/>
    <n v="1582183.2"/>
    <x v="0"/>
  </r>
  <r>
    <n v="2016"/>
    <s v="BIT"/>
    <s v="Coal"/>
    <n v="56098"/>
    <n v="23.698"/>
    <n v="1329410.4040000001"/>
    <n v="2.59"/>
    <n v="8"/>
    <n v="448784"/>
    <x v="0"/>
  </r>
  <r>
    <n v="2016"/>
    <s v="BIT"/>
    <s v="Coal"/>
    <n v="234438"/>
    <n v="23.594000000000001"/>
    <n v="5531330.1720000003"/>
    <n v="2.61"/>
    <n v="7.9"/>
    <n v="1852060.2000000002"/>
    <x v="0"/>
  </r>
  <r>
    <n v="2016"/>
    <s v="BIT"/>
    <s v="Coal"/>
    <n v="33312"/>
    <n v="22.923999999999999"/>
    <n v="763644.28799999994"/>
    <n v="1.32"/>
    <n v="6"/>
    <n v="199872"/>
    <x v="0"/>
  </r>
  <r>
    <n v="2016"/>
    <s v="BIT"/>
    <s v="Coal"/>
    <n v="12779"/>
    <n v="25.861999999999998"/>
    <n v="330490.49799999996"/>
    <n v="2.52"/>
    <n v="7.7"/>
    <n v="98398.3"/>
    <x v="0"/>
  </r>
  <r>
    <n v="2016"/>
    <s v="BIT"/>
    <s v="Coal"/>
    <n v="12728"/>
    <n v="23.361999999999998"/>
    <n v="297351.53599999996"/>
    <n v="0.89"/>
    <n v="13.6"/>
    <n v="173100.79999999999"/>
    <x v="0"/>
  </r>
  <r>
    <n v="2016"/>
    <s v="BIT"/>
    <s v="Coal"/>
    <n v="50807"/>
    <n v="23.216000000000001"/>
    <n v="1179535.3120000002"/>
    <n v="1.34"/>
    <n v="6"/>
    <n v="304842"/>
    <x v="0"/>
  </r>
  <r>
    <n v="2016"/>
    <s v="BIT"/>
    <s v="Coal"/>
    <n v="12692"/>
    <n v="25.288"/>
    <n v="320955.29600000003"/>
    <n v="1.67"/>
    <n v="11.4"/>
    <n v="144688.80000000002"/>
    <x v="0"/>
  </r>
  <r>
    <n v="2016"/>
    <s v="SUB"/>
    <s v="Coal"/>
    <n v="16423"/>
    <n v="17.600000000000001"/>
    <n v="289044.80000000005"/>
    <n v="0.2"/>
    <n v="4.8"/>
    <n v="78830.399999999994"/>
    <x v="0"/>
  </r>
  <r>
    <n v="2016"/>
    <s v="SUB"/>
    <s v="Coal"/>
    <n v="98423"/>
    <n v="17.600000000000001"/>
    <n v="1732244.8"/>
    <n v="0.2"/>
    <n v="4.5"/>
    <n v="442903.5"/>
    <x v="0"/>
  </r>
  <r>
    <n v="2016"/>
    <s v="SUB"/>
    <s v="Coal"/>
    <n v="196039"/>
    <n v="17.399999999999999"/>
    <n v="3411078.5999999996"/>
    <n v="0.2"/>
    <n v="4.5"/>
    <n v="882175.5"/>
    <x v="0"/>
  </r>
  <r>
    <n v="2016"/>
    <s v="SUB"/>
    <s v="Coal"/>
    <n v="56557"/>
    <n v="17.399999999999999"/>
    <n v="984091.79999999993"/>
    <n v="0.2"/>
    <n v="4.5"/>
    <n v="254506.5"/>
    <x v="0"/>
  </r>
  <r>
    <n v="2016"/>
    <s v="SUB"/>
    <s v="Coal"/>
    <n v="157317"/>
    <n v="17.579999999999998"/>
    <n v="2765632.86"/>
    <n v="0.2"/>
    <n v="4.5"/>
    <n v="707926.5"/>
    <x v="0"/>
  </r>
  <r>
    <n v="2016"/>
    <s v="SUB"/>
    <s v="Coal"/>
    <n v="79618"/>
    <n v="17.739999999999998"/>
    <n v="1412423.3199999998"/>
    <n v="0.21"/>
    <n v="5.0999999999999996"/>
    <n v="406051.8"/>
    <x v="0"/>
  </r>
  <r>
    <n v="2016"/>
    <s v="SUB"/>
    <s v="Coal"/>
    <n v="377872"/>
    <n v="17.170000000000002"/>
    <n v="6488062.2400000002"/>
    <n v="0.2"/>
    <n v="4.5"/>
    <n v="1700424"/>
    <x v="0"/>
  </r>
  <r>
    <n v="2016"/>
    <s v="SUB"/>
    <s v="Coal"/>
    <n v="82479"/>
    <n v="17.22"/>
    <n v="1420288.38"/>
    <n v="0.2"/>
    <n v="4.5999999999999996"/>
    <n v="379403.39999999997"/>
    <x v="0"/>
  </r>
  <r>
    <n v="2016"/>
    <s v="SUB"/>
    <s v="Coal"/>
    <n v="165569"/>
    <n v="17.2"/>
    <n v="2847786.8"/>
    <n v="0.2"/>
    <n v="4.5"/>
    <n v="745060.5"/>
    <x v="0"/>
  </r>
  <r>
    <n v="2016"/>
    <s v="SUB"/>
    <s v="Coal"/>
    <n v="31089"/>
    <n v="17.489999999999998"/>
    <n v="543746.61"/>
    <n v="0.32"/>
    <n v="5.4"/>
    <n v="167880.6"/>
    <x v="0"/>
  </r>
  <r>
    <n v="2016"/>
    <s v="SUB"/>
    <s v="Coal"/>
    <n v="79539"/>
    <n v="17.489999999999998"/>
    <n v="1391137.1099999999"/>
    <n v="0.23"/>
    <n v="5.4"/>
    <n v="429510.60000000003"/>
    <x v="0"/>
  </r>
  <r>
    <n v="2016"/>
    <s v="SUB"/>
    <s v="Coal"/>
    <n v="62815"/>
    <n v="17.489999999999998"/>
    <n v="1098634.3499999999"/>
    <n v="0.24"/>
    <n v="4.7"/>
    <n v="295230.5"/>
    <x v="0"/>
  </r>
  <r>
    <n v="2016"/>
    <s v="SUB"/>
    <s v="Coal"/>
    <n v="160921"/>
    <n v="17.27"/>
    <n v="2779105.67"/>
    <n v="0.24"/>
    <n v="4.4000000000000004"/>
    <n v="708052.4"/>
    <x v="0"/>
  </r>
  <r>
    <n v="2016"/>
    <s v="SUB"/>
    <s v="Coal"/>
    <n v="412549"/>
    <n v="17.55"/>
    <n v="7240234.9500000002"/>
    <n v="0.2"/>
    <n v="4.5"/>
    <n v="1856470.5"/>
    <x v="0"/>
  </r>
  <r>
    <n v="2016"/>
    <s v="SUB"/>
    <s v="Coal"/>
    <n v="56122"/>
    <n v="17.547999999999998"/>
    <n v="984828.85599999991"/>
    <n v="0.2"/>
    <n v="4.5999999999999996"/>
    <n v="258161.19999999998"/>
    <x v="0"/>
  </r>
  <r>
    <n v="2016"/>
    <s v="SUB"/>
    <s v="Coal"/>
    <n v="15739"/>
    <n v="17.277000000000001"/>
    <n v="271922.70300000004"/>
    <n v="0.21"/>
    <n v="4.2"/>
    <n v="66103.8"/>
    <x v="0"/>
  </r>
  <r>
    <n v="2016"/>
    <s v="SUB"/>
    <s v="Coal"/>
    <n v="61630"/>
    <n v="17.986000000000001"/>
    <n v="1108477.18"/>
    <n v="0.24"/>
    <n v="4.8"/>
    <n v="295824"/>
    <x v="0"/>
  </r>
  <r>
    <n v="2016"/>
    <s v="SUB"/>
    <s v="Coal"/>
    <n v="38102"/>
    <n v="17.5"/>
    <n v="666785"/>
    <n v="0.2"/>
    <n v="4.5999999999999996"/>
    <n v="175269.19999999998"/>
    <x v="0"/>
  </r>
  <r>
    <n v="2016"/>
    <s v="SUB"/>
    <s v="Coal"/>
    <n v="29080"/>
    <n v="18"/>
    <n v="523440"/>
    <n v="0.23"/>
    <n v="4.8"/>
    <n v="139584"/>
    <x v="0"/>
  </r>
  <r>
    <n v="2016"/>
    <s v="SUB"/>
    <s v="Coal"/>
    <n v="15408"/>
    <n v="17.3"/>
    <n v="266558.40000000002"/>
    <n v="0.21"/>
    <n v="4.2"/>
    <n v="64713.600000000006"/>
    <x v="0"/>
  </r>
  <r>
    <n v="2016"/>
    <s v="BIT"/>
    <s v="Coal"/>
    <n v="125700"/>
    <n v="21.09"/>
    <n v="2651013"/>
    <n v="3.44"/>
    <n v="9"/>
    <n v="1131300"/>
    <x v="0"/>
  </r>
  <r>
    <n v="2016"/>
    <s v="BIT"/>
    <s v="Coal"/>
    <n v="28096"/>
    <n v="24.5"/>
    <n v="688352"/>
    <n v="4.24"/>
    <n v="11.6"/>
    <n v="325913.59999999998"/>
    <x v="0"/>
  </r>
  <r>
    <n v="2016"/>
    <s v="BIT"/>
    <s v="Coal"/>
    <n v="7429"/>
    <n v="23.39"/>
    <n v="173764.31"/>
    <n v="3.25"/>
    <n v="10.6"/>
    <n v="78747.399999999994"/>
    <x v="0"/>
  </r>
  <r>
    <n v="2016"/>
    <s v="BIT"/>
    <s v="Coal"/>
    <n v="10"/>
    <n v="19.79"/>
    <n v="197.89999999999998"/>
    <n v="3.49"/>
    <n v="14.9"/>
    <n v="149"/>
    <x v="0"/>
  </r>
  <r>
    <n v="2016"/>
    <s v="BIT"/>
    <s v="Coal"/>
    <n v="27"/>
    <n v="18.53"/>
    <n v="500.31000000000006"/>
    <n v="0.94"/>
    <n v="17.2"/>
    <n v="464.4"/>
    <x v="0"/>
  </r>
  <r>
    <n v="2016"/>
    <s v="BIT"/>
    <s v="Coal"/>
    <n v="2770"/>
    <n v="20.03"/>
    <n v="55483.100000000006"/>
    <n v="0.63"/>
    <n v="8.1"/>
    <n v="22437"/>
    <x v="0"/>
  </r>
  <r>
    <n v="2016"/>
    <s v="BIT"/>
    <s v="Coal"/>
    <n v="25"/>
    <n v="20.03"/>
    <n v="500.75"/>
    <n v="3.78"/>
    <n v="16.5"/>
    <n v="412.5"/>
    <x v="0"/>
  </r>
  <r>
    <n v="2016"/>
    <s v="BIT"/>
    <s v="Coal"/>
    <n v="19929"/>
    <n v="21.91"/>
    <n v="436644.39"/>
    <n v="3.41"/>
    <n v="9.6999999999999993"/>
    <n v="193311.3"/>
    <x v="0"/>
  </r>
  <r>
    <n v="2016"/>
    <s v="BIT"/>
    <s v="Coal"/>
    <n v="9723"/>
    <n v="18.78"/>
    <n v="182597.94"/>
    <n v="2.87"/>
    <n v="11.8"/>
    <n v="114731.40000000001"/>
    <x v="0"/>
  </r>
  <r>
    <n v="2016"/>
    <s v="BIT"/>
    <s v="Coal"/>
    <n v="3038"/>
    <n v="16.23"/>
    <n v="49306.74"/>
    <n v="2.83"/>
    <n v="22.2"/>
    <n v="67443.599999999991"/>
    <x v="0"/>
  </r>
  <r>
    <n v="2016"/>
    <s v="BIT"/>
    <s v="Coal"/>
    <n v="21897"/>
    <n v="15.72"/>
    <n v="344220.84"/>
    <n v="2.2400000000000002"/>
    <n v="23.2"/>
    <n v="508010.39999999997"/>
    <x v="0"/>
  </r>
  <r>
    <n v="2016"/>
    <s v="BIT"/>
    <s v="Coal"/>
    <n v="61861"/>
    <n v="22.402000000000001"/>
    <n v="1385810.122"/>
    <n v="2.94"/>
    <n v="8.4"/>
    <n v="519632.4"/>
    <x v="0"/>
  </r>
  <r>
    <n v="2016"/>
    <s v="BIT"/>
    <s v="Coal"/>
    <n v="79551"/>
    <n v="22.91"/>
    <n v="1822513.41"/>
    <n v="2.95"/>
    <n v="8.3000000000000007"/>
    <n v="660273.30000000005"/>
    <x v="0"/>
  </r>
  <r>
    <n v="2016"/>
    <s v="BIT"/>
    <s v="Coal"/>
    <n v="32898"/>
    <n v="22.686"/>
    <n v="746324.02800000005"/>
    <n v="3.07"/>
    <n v="8"/>
    <n v="263184"/>
    <x v="0"/>
  </r>
  <r>
    <n v="2016"/>
    <s v="BIT"/>
    <s v="Coal"/>
    <n v="49092"/>
    <n v="22.33"/>
    <n v="1096224.3599999999"/>
    <n v="2.65"/>
    <n v="8.5"/>
    <n v="417282"/>
    <x v="0"/>
  </r>
  <r>
    <n v="2016"/>
    <s v="BIT"/>
    <s v="Coal"/>
    <n v="156699"/>
    <n v="22.59"/>
    <n v="3539830.41"/>
    <n v="3.17"/>
    <n v="7.9"/>
    <n v="1237922.1000000001"/>
    <x v="0"/>
  </r>
  <r>
    <n v="2016"/>
    <s v="BIT"/>
    <s v="Coal"/>
    <n v="42374"/>
    <n v="23.53"/>
    <n v="997060.22000000009"/>
    <n v="3.25"/>
    <n v="7.7"/>
    <n v="326279.8"/>
    <x v="0"/>
  </r>
  <r>
    <n v="2016"/>
    <s v="BIT"/>
    <s v="Coal"/>
    <n v="32436"/>
    <n v="23.49"/>
    <n v="761921.6399999999"/>
    <n v="1.44"/>
    <n v="5.9"/>
    <n v="191372.40000000002"/>
    <x v="0"/>
  </r>
  <r>
    <n v="2016"/>
    <s v="BIT"/>
    <s v="Coal"/>
    <n v="22359"/>
    <n v="23.44"/>
    <n v="524094.96"/>
    <n v="3.38"/>
    <n v="7.3"/>
    <n v="163220.69999999998"/>
    <x v="0"/>
  </r>
  <r>
    <n v="2016"/>
    <s v="BIT"/>
    <s v="Coal"/>
    <n v="93710"/>
    <n v="23.16"/>
    <n v="2170323.6"/>
    <n v="3.28"/>
    <n v="7.5"/>
    <n v="702825"/>
    <x v="0"/>
  </r>
  <r>
    <n v="2016"/>
    <s v="SUB"/>
    <s v="Coal"/>
    <n v="97150"/>
    <n v="17.966000000000001"/>
    <n v="1745396.9000000001"/>
    <n v="0.25"/>
    <n v="4.7"/>
    <n v="456605"/>
    <x v="0"/>
  </r>
  <r>
    <n v="2016"/>
    <s v="BIT"/>
    <s v="Coal"/>
    <n v="30076"/>
    <n v="25.931999999999999"/>
    <n v="779930.83199999994"/>
    <n v="2.69"/>
    <n v="7.8"/>
    <n v="234592.8"/>
    <x v="0"/>
  </r>
  <r>
    <n v="2016"/>
    <s v="BIT"/>
    <s v="Coal"/>
    <n v="58984"/>
    <n v="23.364000000000001"/>
    <n v="1378102.176"/>
    <n v="3.04"/>
    <n v="7.7"/>
    <n v="454176.8"/>
    <x v="0"/>
  </r>
  <r>
    <n v="2016"/>
    <s v="BIT"/>
    <s v="Coal"/>
    <n v="232325"/>
    <n v="22.236000000000001"/>
    <n v="5165978.7"/>
    <n v="2.67"/>
    <n v="8.9"/>
    <n v="2067692.5"/>
    <x v="0"/>
  </r>
  <r>
    <n v="2016"/>
    <s v="BIT"/>
    <s v="Coal"/>
    <n v="174575"/>
    <n v="22.265999999999998"/>
    <n v="3887086.9499999997"/>
    <n v="2.96"/>
    <n v="9.1"/>
    <n v="1588632.5"/>
    <x v="0"/>
  </r>
  <r>
    <n v="2016"/>
    <s v="BIT"/>
    <s v="Coal"/>
    <n v="30007"/>
    <n v="23.276"/>
    <n v="698442.93200000003"/>
    <n v="3.48"/>
    <n v="7.8"/>
    <n v="234054.6"/>
    <x v="0"/>
  </r>
  <r>
    <n v="2016"/>
    <s v="SUB"/>
    <s v="Coal"/>
    <n v="88691"/>
    <n v="17.29"/>
    <n v="1533467.39"/>
    <n v="0.25"/>
    <n v="5.2"/>
    <n v="461193.2"/>
    <x v="0"/>
  </r>
  <r>
    <n v="2016"/>
    <s v="SUB"/>
    <s v="Coal"/>
    <n v="29786"/>
    <n v="17.484000000000002"/>
    <n v="520778.42400000006"/>
    <n v="0.21"/>
    <n v="4.7"/>
    <n v="139994.20000000001"/>
    <x v="0"/>
  </r>
  <r>
    <n v="2016"/>
    <s v="SUB"/>
    <s v="Coal"/>
    <n v="16360"/>
    <n v="17.795999999999999"/>
    <n v="291142.56"/>
    <n v="0.2"/>
    <n v="5.4"/>
    <n v="88344"/>
    <x v="0"/>
  </r>
  <r>
    <n v="2016"/>
    <s v="SUB"/>
    <s v="Coal"/>
    <n v="32761"/>
    <n v="17.972999999999999"/>
    <n v="588813.45299999998"/>
    <n v="0.31"/>
    <n v="5.3"/>
    <n v="173633.3"/>
    <x v="0"/>
  </r>
  <r>
    <n v="2016"/>
    <s v="SUB"/>
    <s v="Coal"/>
    <n v="48754"/>
    <n v="17.882999999999999"/>
    <n v="871867.78200000001"/>
    <n v="0.2"/>
    <n v="4.9000000000000004"/>
    <n v="238894.6"/>
    <x v="0"/>
  </r>
  <r>
    <n v="2016"/>
    <s v="SUB"/>
    <s v="Coal"/>
    <n v="48380"/>
    <n v="17.939"/>
    <n v="867888.82"/>
    <n v="0.26"/>
    <n v="5.0999999999999996"/>
    <n v="246737.99999999997"/>
    <x v="0"/>
  </r>
  <r>
    <n v="2016"/>
    <s v="SUB"/>
    <s v="Coal"/>
    <n v="64726"/>
    <n v="16.893000000000001"/>
    <n v="1093416.318"/>
    <n v="0.37"/>
    <n v="5.3"/>
    <n v="343047.8"/>
    <x v="0"/>
  </r>
  <r>
    <n v="2016"/>
    <s v="SUB"/>
    <s v="Coal"/>
    <n v="32870"/>
    <n v="17.196000000000002"/>
    <n v="565232.52"/>
    <n v="0.27"/>
    <n v="5"/>
    <n v="164350"/>
    <x v="0"/>
  </r>
  <r>
    <n v="2016"/>
    <s v="SUB"/>
    <s v="Coal"/>
    <n v="48987"/>
    <n v="17.888999999999999"/>
    <n v="876328.44299999997"/>
    <n v="0.24"/>
    <n v="5.0999999999999996"/>
    <n v="249833.69999999998"/>
    <x v="0"/>
  </r>
  <r>
    <n v="2016"/>
    <s v="SUB"/>
    <s v="Coal"/>
    <n v="81238"/>
    <n v="17.53"/>
    <n v="1424102.1400000001"/>
    <n v="0.19"/>
    <n v="4.4000000000000004"/>
    <n v="357447.2"/>
    <x v="0"/>
  </r>
  <r>
    <n v="2016"/>
    <s v="SUB"/>
    <s v="Coal"/>
    <n v="16248"/>
    <n v="17.454000000000001"/>
    <n v="283592.592"/>
    <n v="0.19"/>
    <n v="4.7"/>
    <n v="76365.600000000006"/>
    <x v="0"/>
  </r>
  <r>
    <n v="2016"/>
    <s v="SUB"/>
    <s v="Coal"/>
    <n v="32537"/>
    <n v="17.667000000000002"/>
    <n v="574831.179"/>
    <n v="0.24"/>
    <n v="5.9"/>
    <n v="191968.30000000002"/>
    <x v="0"/>
  </r>
  <r>
    <n v="2016"/>
    <s v="SUB"/>
    <s v="Coal"/>
    <n v="17704"/>
    <n v="17.579999999999998"/>
    <n v="311236.31999999995"/>
    <n v="0.35"/>
    <n v="6.9"/>
    <n v="122157.6"/>
    <x v="0"/>
  </r>
  <r>
    <n v="2016"/>
    <s v="SUB"/>
    <s v="Coal"/>
    <n v="70713"/>
    <n v="18.009"/>
    <n v="1273470.4170000001"/>
    <n v="0.26"/>
    <n v="4.8"/>
    <n v="339422.39999999997"/>
    <x v="0"/>
  </r>
  <r>
    <n v="2016"/>
    <s v="SUB"/>
    <s v="Coal"/>
    <n v="35577"/>
    <n v="17.498000000000001"/>
    <n v="622526.34600000002"/>
    <n v="0.21"/>
    <n v="4.8"/>
    <n v="170769.6"/>
    <x v="0"/>
  </r>
  <r>
    <n v="2016"/>
    <s v="SUB"/>
    <s v="Coal"/>
    <n v="17723"/>
    <n v="18.07"/>
    <n v="320254.61"/>
    <n v="0.32"/>
    <n v="4.7"/>
    <n v="83298.100000000006"/>
    <x v="0"/>
  </r>
  <r>
    <n v="2016"/>
    <s v="SUB"/>
    <s v="Coal"/>
    <n v="17750"/>
    <n v="17.751999999999999"/>
    <n v="315098"/>
    <n v="0.24"/>
    <n v="5.5"/>
    <n v="97625"/>
    <x v="0"/>
  </r>
  <r>
    <n v="2016"/>
    <s v="SUB"/>
    <s v="Coal"/>
    <n v="13994"/>
    <n v="17.8"/>
    <n v="249093.2"/>
    <n v="0.28999999999999998"/>
    <n v="5.3"/>
    <n v="74168.2"/>
    <x v="0"/>
  </r>
  <r>
    <n v="2016"/>
    <s v="SUB"/>
    <s v="Coal"/>
    <n v="14069"/>
    <n v="18.198"/>
    <n v="256027.66200000001"/>
    <n v="0.22"/>
    <n v="4.2"/>
    <n v="59089.8"/>
    <x v="0"/>
  </r>
  <r>
    <n v="2016"/>
    <s v="SUB"/>
    <s v="Coal"/>
    <n v="28161"/>
    <n v="17.146000000000001"/>
    <n v="482848.50599999999"/>
    <n v="0.24"/>
    <n v="4.8"/>
    <n v="135172.79999999999"/>
    <x v="0"/>
  </r>
  <r>
    <n v="2016"/>
    <s v="SUB"/>
    <s v="Coal"/>
    <n v="71335"/>
    <n v="16.696000000000002"/>
    <n v="1191009.1600000001"/>
    <n v="0.28999999999999998"/>
    <n v="5.0999999999999996"/>
    <n v="363808.5"/>
    <x v="0"/>
  </r>
  <r>
    <n v="2016"/>
    <s v="SUB"/>
    <s v="Coal"/>
    <n v="81999"/>
    <n v="17.72"/>
    <n v="1453022.2799999998"/>
    <n v="0.23"/>
    <n v="5.2"/>
    <n v="426394.8"/>
    <x v="0"/>
  </r>
  <r>
    <n v="2016"/>
    <s v="SUB"/>
    <s v="Coal"/>
    <n v="113314"/>
    <n v="17.75"/>
    <n v="2011323.5"/>
    <n v="0.21"/>
    <n v="5.2"/>
    <n v="589232.80000000005"/>
    <x v="0"/>
  </r>
  <r>
    <n v="2016"/>
    <s v="BIT"/>
    <s v="Coal"/>
    <n v="15000"/>
    <n v="21.97"/>
    <n v="329550"/>
    <n v="2.96"/>
    <n v="12.1"/>
    <n v="181500"/>
    <x v="0"/>
  </r>
  <r>
    <n v="2016"/>
    <s v="SUB"/>
    <s v="Coal"/>
    <n v="16033"/>
    <n v="17.82"/>
    <n v="285708.06"/>
    <n v="0.34"/>
    <n v="4.9000000000000004"/>
    <n v="78561.700000000012"/>
    <x v="0"/>
  </r>
  <r>
    <n v="2016"/>
    <s v="SUB"/>
    <s v="Coal"/>
    <n v="15789"/>
    <n v="18.21"/>
    <n v="287517.69"/>
    <n v="0.27"/>
    <n v="4.8"/>
    <n v="75787.199999999997"/>
    <x v="0"/>
  </r>
  <r>
    <n v="2016"/>
    <s v="SUB"/>
    <s v="Coal"/>
    <n v="15666"/>
    <n v="17.62"/>
    <n v="276034.92000000004"/>
    <n v="0.19"/>
    <n v="4.5"/>
    <n v="70497"/>
    <x v="0"/>
  </r>
  <r>
    <n v="2016"/>
    <s v="SUB"/>
    <s v="Coal"/>
    <n v="16311"/>
    <n v="17.420000000000002"/>
    <n v="284137.62000000005"/>
    <n v="0.21"/>
    <n v="3.7"/>
    <n v="60350.700000000004"/>
    <x v="0"/>
  </r>
  <r>
    <n v="2016"/>
    <s v="SUB"/>
    <s v="Coal"/>
    <n v="32585"/>
    <n v="16.71"/>
    <n v="544495.35"/>
    <n v="0.28999999999999998"/>
    <n v="6.2"/>
    <n v="202027"/>
    <x v="0"/>
  </r>
  <r>
    <n v="2016"/>
    <s v="SUB"/>
    <s v="Coal"/>
    <n v="48274"/>
    <n v="17.239999999999998"/>
    <n v="832243.75999999989"/>
    <n v="0.23"/>
    <n v="4.3"/>
    <n v="207578.19999999998"/>
    <x v="0"/>
  </r>
  <r>
    <n v="2016"/>
    <s v="SUB"/>
    <s v="Coal"/>
    <n v="49229"/>
    <n v="18.010000000000002"/>
    <n v="886614.29"/>
    <n v="0.21"/>
    <n v="4.8"/>
    <n v="236299.19999999998"/>
    <x v="0"/>
  </r>
  <r>
    <n v="2016"/>
    <s v="SUB"/>
    <s v="Coal"/>
    <n v="65300"/>
    <n v="17.260000000000002"/>
    <n v="1127078"/>
    <n v="0.22"/>
    <n v="4.4000000000000004"/>
    <n v="287320"/>
    <x v="0"/>
  </r>
  <r>
    <n v="2016"/>
    <s v="SUB"/>
    <s v="Coal"/>
    <n v="16006"/>
    <n v="17.420000000000002"/>
    <n v="278824.52"/>
    <n v="0.23"/>
    <n v="5.3"/>
    <n v="84831.8"/>
    <x v="0"/>
  </r>
  <r>
    <n v="2016"/>
    <s v="SUB"/>
    <s v="Coal"/>
    <n v="113187"/>
    <n v="17.736000000000001"/>
    <n v="2007484.632"/>
    <n v="0.3"/>
    <n v="5.3"/>
    <n v="599891.1"/>
    <x v="0"/>
  </r>
  <r>
    <n v="2016"/>
    <s v="SUB"/>
    <s v="Coal"/>
    <n v="14142"/>
    <n v="17.736000000000001"/>
    <n v="250822.51200000002"/>
    <n v="0.28999999999999998"/>
    <n v="5.2"/>
    <n v="73538.400000000009"/>
    <x v="0"/>
  </r>
  <r>
    <n v="2016"/>
    <s v="BIT"/>
    <s v="Coal"/>
    <n v="3881"/>
    <n v="23.478000000000002"/>
    <n v="91118.118000000002"/>
    <n v="1.28"/>
    <n v="12.1"/>
    <n v="46960.1"/>
    <x v="0"/>
  </r>
  <r>
    <n v="2016"/>
    <s v="BIT"/>
    <s v="Coal"/>
    <n v="55805"/>
    <n v="23.213000000000001"/>
    <n v="1295401.4650000001"/>
    <n v="3.47"/>
    <n v="7.8"/>
    <n v="435279"/>
    <x v="0"/>
  </r>
  <r>
    <n v="2016"/>
    <s v="BIT"/>
    <s v="Coal"/>
    <n v="44657"/>
    <n v="22.582000000000001"/>
    <n v="1008444.3740000001"/>
    <n v="3.23"/>
    <n v="7.8"/>
    <n v="348324.6"/>
    <x v="0"/>
  </r>
  <r>
    <n v="2016"/>
    <s v="BIT"/>
    <s v="Coal"/>
    <n v="73188"/>
    <n v="22.876000000000001"/>
    <n v="1674248.6880000001"/>
    <n v="2.96"/>
    <n v="8.3000000000000007"/>
    <n v="607460.4"/>
    <x v="0"/>
  </r>
  <r>
    <n v="2016"/>
    <s v="BIT"/>
    <s v="Coal"/>
    <n v="71289"/>
    <n v="22.59"/>
    <n v="1610418.51"/>
    <n v="3.22"/>
    <n v="11.2"/>
    <n v="798436.79999999993"/>
    <x v="0"/>
  </r>
  <r>
    <n v="2016"/>
    <s v="BIT"/>
    <s v="Coal"/>
    <n v="26810"/>
    <n v="23.038"/>
    <n v="617648.78"/>
    <n v="1.37"/>
    <n v="5.9"/>
    <n v="158179"/>
    <x v="0"/>
  </r>
  <r>
    <n v="2016"/>
    <s v="BIT"/>
    <s v="Coal"/>
    <n v="20922"/>
    <n v="25.347999999999999"/>
    <n v="530330.85600000003"/>
    <n v="3.89"/>
    <n v="9.6999999999999993"/>
    <n v="202943.4"/>
    <x v="0"/>
  </r>
  <r>
    <n v="2016"/>
    <s v="BIT"/>
    <s v="Coal"/>
    <n v="23880"/>
    <n v="22.526"/>
    <n v="537920.88"/>
    <n v="3.34"/>
    <n v="11"/>
    <n v="262680"/>
    <x v="0"/>
  </r>
  <r>
    <n v="2016"/>
    <s v="BIT"/>
    <s v="Coal"/>
    <n v="44570"/>
    <n v="22.193000000000001"/>
    <n v="989142.01"/>
    <n v="3.1"/>
    <n v="8.6"/>
    <n v="383302"/>
    <x v="0"/>
  </r>
  <r>
    <n v="2016"/>
    <s v="BIT"/>
    <s v="Coal"/>
    <n v="82344"/>
    <n v="22.547999999999998"/>
    <n v="1856692.5119999999"/>
    <n v="3.36"/>
    <n v="10.8"/>
    <n v="889315.20000000007"/>
    <x v="0"/>
  </r>
  <r>
    <n v="2016"/>
    <s v="BIT"/>
    <s v="Coal"/>
    <n v="12592"/>
    <n v="22.477"/>
    <n v="283030.38400000002"/>
    <n v="3.11"/>
    <n v="11.5"/>
    <n v="144808"/>
    <x v="0"/>
  </r>
  <r>
    <n v="2016"/>
    <s v="BIT"/>
    <s v="Coal"/>
    <n v="88399"/>
    <n v="22.754000000000001"/>
    <n v="2011430.8460000001"/>
    <n v="2.63"/>
    <n v="8.4"/>
    <n v="742551.6"/>
    <x v="0"/>
  </r>
  <r>
    <n v="2016"/>
    <s v="BIT"/>
    <s v="Coal"/>
    <n v="7947"/>
    <n v="22.937000000000001"/>
    <n v="182280.33900000001"/>
    <n v="2.98"/>
    <n v="8.3000000000000007"/>
    <n v="65960.100000000006"/>
    <x v="0"/>
  </r>
  <r>
    <n v="2016"/>
    <s v="BIT"/>
    <s v="Coal"/>
    <n v="8084"/>
    <n v="21.571000000000002"/>
    <n v="174379.96400000001"/>
    <n v="1.17"/>
    <n v="22.2"/>
    <n v="179464.8"/>
    <x v="0"/>
  </r>
  <r>
    <n v="2016"/>
    <s v="BIT"/>
    <s v="Coal"/>
    <n v="6207"/>
    <n v="21.082999999999998"/>
    <n v="130862.181"/>
    <n v="0.83"/>
    <n v="19.399999999999999"/>
    <n v="120415.79999999999"/>
    <x v="0"/>
  </r>
  <r>
    <n v="2016"/>
    <s v="BIT"/>
    <s v="Coal"/>
    <n v="77283"/>
    <n v="23.268999999999998"/>
    <n v="1798298.1269999999"/>
    <n v="2.8"/>
    <n v="8.6999999999999993"/>
    <n v="672362.1"/>
    <x v="0"/>
  </r>
  <r>
    <n v="2016"/>
    <s v="BIT"/>
    <s v="Coal"/>
    <n v="44486"/>
    <n v="23.556999999999999"/>
    <n v="1047956.7019999999"/>
    <n v="2.5499999999999998"/>
    <n v="8.8000000000000007"/>
    <n v="391476.80000000005"/>
    <x v="0"/>
  </r>
  <r>
    <n v="2016"/>
    <s v="BIT"/>
    <s v="Coal"/>
    <n v="187318"/>
    <n v="24.161999999999999"/>
    <n v="4525977.5159999998"/>
    <n v="3.62"/>
    <n v="9.9"/>
    <n v="1854448.2"/>
    <x v="0"/>
  </r>
  <r>
    <n v="2016"/>
    <s v="BIT"/>
    <s v="Coal"/>
    <n v="49863"/>
    <n v="22.420999999999999"/>
    <n v="1117978.3229999999"/>
    <n v="3.01"/>
    <n v="9.6"/>
    <n v="478684.8"/>
    <x v="0"/>
  </r>
  <r>
    <n v="2016"/>
    <s v="BIT"/>
    <s v="Coal"/>
    <n v="1551"/>
    <n v="21.89"/>
    <n v="33951.39"/>
    <n v="3.11"/>
    <n v="8.9"/>
    <n v="13803.900000000001"/>
    <x v="0"/>
  </r>
  <r>
    <n v="2016"/>
    <s v="BIT"/>
    <s v="Coal"/>
    <n v="20104"/>
    <n v="22.486999999999998"/>
    <n v="452078.64799999999"/>
    <n v="3.12"/>
    <n v="10"/>
    <n v="201040"/>
    <x v="0"/>
  </r>
  <r>
    <n v="2016"/>
    <s v="BIT"/>
    <s v="Coal"/>
    <n v="9529"/>
    <n v="23.428000000000001"/>
    <n v="223245.41200000001"/>
    <n v="2.56"/>
    <n v="8.9"/>
    <n v="84808.1"/>
    <x v="0"/>
  </r>
  <r>
    <n v="2016"/>
    <s v="BIT"/>
    <s v="Coal"/>
    <n v="12621"/>
    <n v="23.105"/>
    <n v="291608.20500000002"/>
    <n v="2.76"/>
    <n v="8.6999999999999993"/>
    <n v="109802.7"/>
    <x v="0"/>
  </r>
  <r>
    <n v="2016"/>
    <s v="BIT"/>
    <s v="Coal"/>
    <n v="31624"/>
    <n v="23.77"/>
    <n v="751702.48"/>
    <n v="2.74"/>
    <n v="8.6999999999999993"/>
    <n v="275128.8"/>
    <x v="0"/>
  </r>
  <r>
    <n v="2016"/>
    <s v="BIT"/>
    <s v="Coal"/>
    <n v="15011"/>
    <n v="22.448"/>
    <n v="336966.92800000001"/>
    <n v="3.92"/>
    <n v="9.6999999999999993"/>
    <n v="145606.69999999998"/>
    <x v="0"/>
  </r>
  <r>
    <n v="2016"/>
    <s v="BIT"/>
    <s v="Coal"/>
    <n v="7599"/>
    <n v="23.62"/>
    <n v="179488.38"/>
    <n v="2.88"/>
    <n v="8.1999999999999993"/>
    <n v="62311.799999999996"/>
    <x v="0"/>
  </r>
  <r>
    <n v="2016"/>
    <s v="BIT"/>
    <s v="Coal"/>
    <n v="27711"/>
    <n v="22.33"/>
    <n v="618786.63"/>
    <n v="2.72"/>
    <n v="9"/>
    <n v="249399"/>
    <x v="0"/>
  </r>
  <r>
    <n v="2016"/>
    <s v="BIT"/>
    <s v="Coal"/>
    <n v="113969"/>
    <n v="23.436"/>
    <n v="2670977.4840000002"/>
    <n v="2.72"/>
    <n v="8.1999999999999993"/>
    <n v="934545.79999999993"/>
    <x v="0"/>
  </r>
  <r>
    <n v="2016"/>
    <s v="BIT"/>
    <s v="Coal"/>
    <n v="98973"/>
    <n v="23.2"/>
    <n v="2296173.6"/>
    <n v="3.1"/>
    <n v="9"/>
    <n v="890757"/>
    <x v="0"/>
  </r>
  <r>
    <n v="2016"/>
    <s v="BIT"/>
    <s v="Coal"/>
    <n v="58434"/>
    <n v="23.802"/>
    <n v="1390846.068"/>
    <n v="2.83"/>
    <n v="7.9"/>
    <n v="461628.60000000003"/>
    <x v="0"/>
  </r>
  <r>
    <n v="2016"/>
    <s v="BIT"/>
    <s v="Coal"/>
    <n v="160629"/>
    <n v="23.608000000000001"/>
    <n v="3792129.432"/>
    <n v="2.86"/>
    <n v="8.1999999999999993"/>
    <n v="1317157.7999999998"/>
    <x v="0"/>
  </r>
  <r>
    <n v="2016"/>
    <s v="SUB"/>
    <s v="Coal"/>
    <n v="111473"/>
    <n v="17.78"/>
    <n v="1981989.9400000002"/>
    <n v="0.2"/>
    <n v="5.2"/>
    <n v="579659.6"/>
    <x v="0"/>
  </r>
  <r>
    <n v="2016"/>
    <s v="SUB"/>
    <s v="Coal"/>
    <n v="205692"/>
    <n v="17.8"/>
    <n v="3661317.6"/>
    <n v="0.32"/>
    <n v="5.0999999999999996"/>
    <n v="1049029.2"/>
    <x v="0"/>
  </r>
  <r>
    <n v="2016"/>
    <s v="SUB"/>
    <s v="Coal"/>
    <n v="47775"/>
    <n v="18.042000000000002"/>
    <n v="861956.55"/>
    <n v="0.23"/>
    <n v="4.4000000000000004"/>
    <n v="210210.00000000003"/>
    <x v="0"/>
  </r>
  <r>
    <n v="2016"/>
    <s v="BIT"/>
    <s v="Coal"/>
    <n v="24440"/>
    <n v="24.34"/>
    <n v="594869.6"/>
    <n v="3.44"/>
    <n v="9.8000000000000007"/>
    <n v="239512.00000000003"/>
    <x v="0"/>
  </r>
  <r>
    <n v="2016"/>
    <s v="BIT"/>
    <s v="Coal"/>
    <n v="14887"/>
    <n v="24.52"/>
    <n v="365029.24"/>
    <n v="3.27"/>
    <n v="8.9"/>
    <n v="132494.30000000002"/>
    <x v="0"/>
  </r>
  <r>
    <n v="2016"/>
    <s v="BIT"/>
    <s v="Coal"/>
    <n v="24164"/>
    <n v="24.33"/>
    <n v="587910.12"/>
    <n v="3.46"/>
    <n v="9.8000000000000007"/>
    <n v="236807.2"/>
    <x v="0"/>
  </r>
  <r>
    <n v="2016"/>
    <s v="BIT"/>
    <s v="Coal"/>
    <n v="10485"/>
    <n v="23.74"/>
    <n v="248913.9"/>
    <n v="1.31"/>
    <n v="12.3"/>
    <n v="128965.50000000001"/>
    <x v="0"/>
  </r>
  <r>
    <n v="2016"/>
    <s v="BIT"/>
    <s v="Coal"/>
    <n v="21454"/>
    <n v="24.73"/>
    <n v="530557.42000000004"/>
    <n v="1.95"/>
    <n v="10.4"/>
    <n v="223121.6"/>
    <x v="0"/>
  </r>
  <r>
    <n v="2016"/>
    <s v="BIT"/>
    <s v="Coal"/>
    <n v="18426"/>
    <n v="24.94"/>
    <n v="459544.44"/>
    <n v="1.93"/>
    <n v="10.1"/>
    <n v="186102.6"/>
    <x v="0"/>
  </r>
  <r>
    <n v="2016"/>
    <s v="SUB"/>
    <s v="Coal"/>
    <n v="30335"/>
    <n v="17.899999999999999"/>
    <n v="542996.5"/>
    <n v="0.28000000000000003"/>
    <n v="5"/>
    <n v="151675"/>
    <x v="0"/>
  </r>
  <r>
    <n v="2016"/>
    <s v="SUB"/>
    <s v="Coal"/>
    <n v="44522"/>
    <n v="16.71"/>
    <n v="743962.62"/>
    <n v="0.28999999999999998"/>
    <n v="6.1"/>
    <n v="271584.2"/>
    <x v="0"/>
  </r>
  <r>
    <n v="2016"/>
    <s v="SUB"/>
    <s v="Coal"/>
    <n v="59922"/>
    <n v="16.77"/>
    <n v="1004891.94"/>
    <n v="0.31"/>
    <n v="6"/>
    <n v="359532"/>
    <x v="0"/>
  </r>
  <r>
    <n v="2016"/>
    <s v="BIT"/>
    <s v="Coal"/>
    <n v="9492"/>
    <n v="22.1"/>
    <n v="209773.2"/>
    <n v="0.6"/>
    <n v="6.1"/>
    <n v="57901.2"/>
    <x v="0"/>
  </r>
  <r>
    <n v="2016"/>
    <s v="BIT"/>
    <s v="Coal"/>
    <n v="45725"/>
    <n v="24.672000000000001"/>
    <n v="1128127.2"/>
    <n v="0.53"/>
    <n v="9.4"/>
    <n v="429815"/>
    <x v="0"/>
  </r>
  <r>
    <n v="2016"/>
    <s v="BIT"/>
    <s v="Coal"/>
    <n v="8580"/>
    <n v="24.643999999999998"/>
    <n v="211445.52"/>
    <n v="0.79"/>
    <n v="12.1"/>
    <n v="103818"/>
    <x v="0"/>
  </r>
  <r>
    <n v="2016"/>
    <s v="BIT"/>
    <s v="Coal"/>
    <n v="11636"/>
    <n v="25.225999999999999"/>
    <n v="293529.73599999998"/>
    <n v="0.93"/>
    <n v="10"/>
    <n v="116360"/>
    <x v="0"/>
  </r>
  <r>
    <n v="2016"/>
    <s v="BIT"/>
    <s v="Coal"/>
    <n v="7482"/>
    <n v="26.17"/>
    <n v="195803.94"/>
    <n v="2.77"/>
    <n v="7.8"/>
    <n v="58359.6"/>
    <x v="0"/>
  </r>
  <r>
    <n v="2016"/>
    <s v="BIT"/>
    <s v="Coal"/>
    <n v="30705"/>
    <n v="25.79"/>
    <n v="791881.95"/>
    <n v="2.79"/>
    <n v="8.1999999999999993"/>
    <n v="251780.99999999997"/>
    <x v="0"/>
  </r>
  <r>
    <n v="2016"/>
    <s v="BIT"/>
    <s v="Coal"/>
    <n v="27162"/>
    <n v="25.82"/>
    <n v="701322.84"/>
    <n v="2.7"/>
    <n v="7.9"/>
    <n v="214579.80000000002"/>
    <x v="0"/>
  </r>
  <r>
    <n v="2016"/>
    <s v="BIT"/>
    <s v="Coal"/>
    <n v="173160"/>
    <n v="25.86"/>
    <n v="4477917.5999999996"/>
    <n v="2.73"/>
    <n v="7.8"/>
    <n v="1350648"/>
    <x v="0"/>
  </r>
  <r>
    <n v="2016"/>
    <s v="BIT"/>
    <s v="Coal"/>
    <n v="47690"/>
    <n v="21.18"/>
    <n v="1010074.2"/>
    <n v="0.73"/>
    <n v="8.6999999999999993"/>
    <n v="414902.99999999994"/>
    <x v="0"/>
  </r>
  <r>
    <n v="2016"/>
    <s v="SUB"/>
    <s v="Coal"/>
    <n v="15790"/>
    <n v="17.934000000000001"/>
    <n v="283177.86000000004"/>
    <n v="0.28000000000000003"/>
    <n v="5.0999999999999996"/>
    <n v="80529"/>
    <x v="0"/>
  </r>
  <r>
    <n v="2016"/>
    <s v="SUB"/>
    <s v="Coal"/>
    <n v="15872"/>
    <n v="17.8"/>
    <n v="282521.60000000003"/>
    <n v="0.31"/>
    <n v="5.0999999999999996"/>
    <n v="80947.199999999997"/>
    <x v="0"/>
  </r>
  <r>
    <n v="2016"/>
    <s v="SUB"/>
    <s v="Coal"/>
    <n v="15909"/>
    <n v="17.821999999999999"/>
    <n v="283530.19799999997"/>
    <n v="0.33"/>
    <n v="5.0999999999999996"/>
    <n v="81135.899999999994"/>
    <x v="0"/>
  </r>
  <r>
    <n v="2016"/>
    <s v="SUB"/>
    <s v="Coal"/>
    <n v="16060"/>
    <n v="17.780999999999999"/>
    <n v="285562.86"/>
    <n v="0.33"/>
    <n v="5.7"/>
    <n v="91542"/>
    <x v="0"/>
  </r>
  <r>
    <n v="2016"/>
    <s v="SUB"/>
    <s v="Coal"/>
    <n v="31223"/>
    <n v="17.667000000000002"/>
    <n v="551616.74100000004"/>
    <n v="0.32"/>
    <n v="4.9000000000000004"/>
    <n v="152992.70000000001"/>
    <x v="0"/>
  </r>
  <r>
    <n v="2016"/>
    <s v="BIT"/>
    <s v="Coal"/>
    <n v="12040"/>
    <n v="24.736000000000001"/>
    <n v="297821.44"/>
    <n v="0.72"/>
    <n v="12.5"/>
    <n v="150500"/>
    <x v="0"/>
  </r>
  <r>
    <n v="2016"/>
    <s v="SUB"/>
    <s v="Coal"/>
    <n v="29717"/>
    <n v="18.327999999999999"/>
    <n v="544653.17599999998"/>
    <n v="0.27"/>
    <n v="4.9000000000000004"/>
    <n v="145613.30000000002"/>
    <x v="0"/>
  </r>
  <r>
    <n v="2016"/>
    <s v="SUB"/>
    <s v="Coal"/>
    <n v="15958"/>
    <n v="17.731999999999999"/>
    <n v="282967.25599999999"/>
    <n v="0.25"/>
    <n v="5.0999999999999996"/>
    <n v="81385.799999999988"/>
    <x v="0"/>
  </r>
  <r>
    <n v="2016"/>
    <s v="SUB"/>
    <s v="Coal"/>
    <n v="15771"/>
    <n v="17.638000000000002"/>
    <n v="278168.89800000004"/>
    <n v="0.33"/>
    <n v="5.0999999999999996"/>
    <n v="80432.099999999991"/>
    <x v="0"/>
  </r>
  <r>
    <n v="2016"/>
    <s v="SUB"/>
    <s v="Coal"/>
    <n v="15617"/>
    <n v="17.952000000000002"/>
    <n v="280356.38400000002"/>
    <n v="0.31"/>
    <n v="5.4"/>
    <n v="84331.8"/>
    <x v="0"/>
  </r>
  <r>
    <n v="2016"/>
    <s v="SUB"/>
    <s v="Coal"/>
    <n v="79580"/>
    <n v="17.748000000000001"/>
    <n v="1412385.84"/>
    <n v="0.2"/>
    <n v="5"/>
    <n v="397900"/>
    <x v="0"/>
  </r>
  <r>
    <n v="2016"/>
    <s v="SUB"/>
    <s v="Coal"/>
    <n v="79404"/>
    <n v="17.52"/>
    <n v="1391158.08"/>
    <n v="0.19"/>
    <n v="4.5"/>
    <n v="357318"/>
    <x v="0"/>
  </r>
  <r>
    <n v="2016"/>
    <s v="SUB"/>
    <s v="Coal"/>
    <n v="47729"/>
    <n v="18.073"/>
    <n v="862606.21700000006"/>
    <n v="0.19"/>
    <n v="4.3"/>
    <n v="205234.69999999998"/>
    <x v="0"/>
  </r>
  <r>
    <n v="2016"/>
    <s v="SUB"/>
    <s v="Coal"/>
    <n v="31847"/>
    <n v="17.977"/>
    <n v="572513.51899999997"/>
    <n v="0.22"/>
    <n v="4.7"/>
    <n v="149680.9"/>
    <x v="0"/>
  </r>
  <r>
    <n v="2016"/>
    <s v="BIT"/>
    <s v="Coal"/>
    <n v="60698"/>
    <n v="25.927"/>
    <n v="1573717.0460000001"/>
    <n v="2.66"/>
    <n v="7.8"/>
    <n v="473444.39999999997"/>
    <x v="0"/>
  </r>
  <r>
    <n v="2016"/>
    <s v="SUB"/>
    <s v="Coal"/>
    <n v="15724"/>
    <n v="18"/>
    <n v="283032"/>
    <n v="0.3"/>
    <n v="5"/>
    <n v="78620"/>
    <x v="0"/>
  </r>
  <r>
    <n v="2016"/>
    <s v="SUB"/>
    <s v="Coal"/>
    <n v="62964"/>
    <n v="17.643999999999998"/>
    <n v="1110936.8159999999"/>
    <n v="0.2"/>
    <n v="4.4000000000000004"/>
    <n v="277041.60000000003"/>
    <x v="0"/>
  </r>
  <r>
    <n v="2016"/>
    <s v="SUB"/>
    <s v="Coal"/>
    <n v="29971"/>
    <n v="17.655000000000001"/>
    <n v="529138.005"/>
    <n v="0.22"/>
    <n v="5.5"/>
    <n v="164840.5"/>
    <x v="0"/>
  </r>
  <r>
    <n v="2016"/>
    <s v="SUB"/>
    <s v="Coal"/>
    <n v="31307"/>
    <n v="17.832000000000001"/>
    <n v="558266.424"/>
    <n v="0.21"/>
    <n v="4.8"/>
    <n v="150273.60000000001"/>
    <x v="0"/>
  </r>
  <r>
    <n v="2016"/>
    <s v="SUB"/>
    <s v="Coal"/>
    <n v="15796"/>
    <n v="17.352"/>
    <n v="274092.19199999998"/>
    <n v="0.21"/>
    <n v="4.4000000000000004"/>
    <n v="69502.400000000009"/>
    <x v="0"/>
  </r>
  <r>
    <n v="2016"/>
    <s v="SUB"/>
    <s v="Coal"/>
    <n v="31538"/>
    <n v="18"/>
    <n v="567684"/>
    <n v="0.28999999999999998"/>
    <n v="4.7"/>
    <n v="148228.6"/>
    <x v="0"/>
  </r>
  <r>
    <n v="2016"/>
    <s v="SUB"/>
    <s v="Coal"/>
    <n v="31313"/>
    <n v="18.071000000000002"/>
    <n v="565857.223"/>
    <n v="0.34"/>
    <n v="5"/>
    <n v="156565"/>
    <x v="0"/>
  </r>
  <r>
    <n v="2016"/>
    <s v="BIT"/>
    <s v="Coal"/>
    <n v="20883"/>
    <n v="25.981999999999999"/>
    <n v="542582.10600000003"/>
    <n v="2.68"/>
    <n v="7.6"/>
    <n v="158710.79999999999"/>
    <x v="0"/>
  </r>
  <r>
    <n v="2016"/>
    <s v="SUB"/>
    <s v="Coal"/>
    <n v="111276"/>
    <n v="17.77"/>
    <n v="1977374.52"/>
    <n v="0.25"/>
    <n v="5.4"/>
    <n v="600890.4"/>
    <x v="0"/>
  </r>
  <r>
    <n v="2016"/>
    <s v="SUB"/>
    <s v="Coal"/>
    <n v="31086"/>
    <n v="17.600000000000001"/>
    <n v="547113.60000000009"/>
    <n v="0.19"/>
    <n v="4.4000000000000004"/>
    <n v="136778.40000000002"/>
    <x v="0"/>
  </r>
  <r>
    <n v="2016"/>
    <s v="SUB"/>
    <s v="Coal"/>
    <n v="30243"/>
    <n v="17.7"/>
    <n v="535301.1"/>
    <n v="0.31"/>
    <n v="5.2"/>
    <n v="157263.6"/>
    <x v="0"/>
  </r>
  <r>
    <n v="2016"/>
    <s v="SUB"/>
    <s v="Coal"/>
    <n v="15413"/>
    <n v="18.100000000000001"/>
    <n v="278975.30000000005"/>
    <n v="0.27"/>
    <n v="4.8"/>
    <n v="73982.399999999994"/>
    <x v="0"/>
  </r>
  <r>
    <n v="2016"/>
    <s v="SUB"/>
    <s v="Coal"/>
    <n v="14964"/>
    <n v="17.899999999999999"/>
    <n v="267855.59999999998"/>
    <n v="0.25"/>
    <n v="4.5999999999999996"/>
    <n v="68834.399999999994"/>
    <x v="0"/>
  </r>
  <r>
    <n v="2016"/>
    <s v="BIT"/>
    <s v="Coal"/>
    <n v="15570"/>
    <n v="26.1"/>
    <n v="406377"/>
    <n v="2.81"/>
    <n v="7.6"/>
    <n v="118332"/>
    <x v="0"/>
  </r>
  <r>
    <n v="2016"/>
    <s v="SUB"/>
    <s v="Coal"/>
    <n v="14715"/>
    <n v="18.2"/>
    <n v="267813"/>
    <n v="0.24"/>
    <n v="4"/>
    <n v="58860"/>
    <x v="0"/>
  </r>
  <r>
    <n v="2016"/>
    <s v="SUB"/>
    <s v="Coal"/>
    <n v="15593"/>
    <n v="17.600000000000001"/>
    <n v="274436.80000000005"/>
    <n v="0.38"/>
    <n v="5.3"/>
    <n v="82642.899999999994"/>
    <x v="0"/>
  </r>
  <r>
    <n v="2016"/>
    <s v="SUB"/>
    <s v="Coal"/>
    <n v="31326"/>
    <n v="17.8"/>
    <n v="557602.80000000005"/>
    <n v="0.23"/>
    <n v="5.2"/>
    <n v="162895.20000000001"/>
    <x v="0"/>
  </r>
  <r>
    <n v="2016"/>
    <s v="SUB"/>
    <s v="Coal"/>
    <n v="31240"/>
    <n v="17.7"/>
    <n v="552948"/>
    <n v="0.21"/>
    <n v="5.0999999999999996"/>
    <n v="159324"/>
    <x v="0"/>
  </r>
  <r>
    <n v="2016"/>
    <s v="BIT"/>
    <s v="Coal"/>
    <n v="35871"/>
    <n v="26.056000000000001"/>
    <n v="934654.77600000007"/>
    <n v="2.4900000000000002"/>
    <n v="7.5"/>
    <n v="269032.5"/>
    <x v="0"/>
  </r>
  <r>
    <n v="2016"/>
    <s v="SUB"/>
    <s v="Coal"/>
    <n v="73391"/>
    <n v="17.7"/>
    <n v="1299020.7"/>
    <n v="0.23"/>
    <n v="5.5"/>
    <n v="403650.5"/>
    <x v="0"/>
  </r>
  <r>
    <n v="2016"/>
    <s v="SUB"/>
    <s v="Coal"/>
    <n v="60048"/>
    <n v="18.84"/>
    <n v="1131304.32"/>
    <n v="0.34"/>
    <n v="4.2"/>
    <n v="252201.60000000001"/>
    <x v="0"/>
  </r>
  <r>
    <n v="2016"/>
    <s v="SUB"/>
    <s v="Coal"/>
    <n v="51026"/>
    <n v="18.018000000000001"/>
    <n v="919386.46799999999"/>
    <n v="0.24"/>
    <n v="4.9000000000000004"/>
    <n v="250027.40000000002"/>
    <x v="0"/>
  </r>
  <r>
    <n v="2016"/>
    <s v="SUB"/>
    <s v="Coal"/>
    <n v="43611"/>
    <n v="17.809999999999999"/>
    <n v="776711.90999999992"/>
    <n v="0.24"/>
    <n v="5.4"/>
    <n v="235499.40000000002"/>
    <x v="0"/>
  </r>
  <r>
    <n v="2016"/>
    <s v="SUB"/>
    <s v="Coal"/>
    <n v="58990"/>
    <n v="19.07"/>
    <n v="1124939.3"/>
    <n v="0.33"/>
    <n v="4.7"/>
    <n v="277253"/>
    <x v="0"/>
  </r>
  <r>
    <n v="2016"/>
    <s v="SUB"/>
    <s v="Coal"/>
    <n v="179292"/>
    <n v="17.97"/>
    <n v="3221877.2399999998"/>
    <n v="0.27"/>
    <n v="4.9000000000000004"/>
    <n v="878530.8"/>
    <x v="0"/>
  </r>
  <r>
    <n v="2016"/>
    <s v="SUB"/>
    <s v="Coal"/>
    <n v="88121"/>
    <n v="18.920000000000002"/>
    <n v="1667249.32"/>
    <n v="0.32"/>
    <n v="4.3"/>
    <n v="378920.3"/>
    <x v="0"/>
  </r>
  <r>
    <n v="2016"/>
    <s v="SUB"/>
    <s v="Coal"/>
    <n v="13153"/>
    <n v="17.62"/>
    <n v="231755.86000000002"/>
    <n v="0.19"/>
    <n v="4.7"/>
    <n v="61819.100000000006"/>
    <x v="0"/>
  </r>
  <r>
    <n v="2016"/>
    <s v="SUB"/>
    <s v="Coal"/>
    <n v="51636"/>
    <n v="18.03"/>
    <n v="930997.08000000007"/>
    <n v="0.23"/>
    <n v="4.7"/>
    <n v="242689.2"/>
    <x v="0"/>
  </r>
  <r>
    <n v="2016"/>
    <s v="SUB"/>
    <s v="Coal"/>
    <n v="78015"/>
    <n v="18.04"/>
    <n v="1407390.5999999999"/>
    <n v="0.26"/>
    <n v="4.3"/>
    <n v="335464.5"/>
    <x v="0"/>
  </r>
  <r>
    <n v="2016"/>
    <s v="SUB"/>
    <s v="Coal"/>
    <n v="12752"/>
    <n v="17.78"/>
    <n v="226730.56000000003"/>
    <n v="0.3"/>
    <n v="4.7"/>
    <n v="59934.400000000001"/>
    <x v="0"/>
  </r>
  <r>
    <n v="2016"/>
    <s v="SUB"/>
    <s v="Coal"/>
    <n v="46042"/>
    <n v="17.809999999999999"/>
    <n v="820008.0199999999"/>
    <n v="0.22"/>
    <n v="5.2"/>
    <n v="239418.4"/>
    <x v="0"/>
  </r>
  <r>
    <n v="2016"/>
    <s v="SUB"/>
    <s v="Coal"/>
    <n v="30478"/>
    <n v="17.53"/>
    <n v="534279.34000000008"/>
    <n v="0.2"/>
    <n v="4.8"/>
    <n v="146294.39999999999"/>
    <x v="0"/>
  </r>
  <r>
    <n v="2016"/>
    <s v="SUB"/>
    <s v="Coal"/>
    <n v="16199"/>
    <n v="17.68"/>
    <n v="286398.32"/>
    <n v="0.31"/>
    <n v="6.4"/>
    <n v="103673.60000000001"/>
    <x v="0"/>
  </r>
  <r>
    <n v="2016"/>
    <s v="SUB"/>
    <s v="Coal"/>
    <n v="80110"/>
    <n v="17.84"/>
    <n v="1429162.4"/>
    <n v="0.27"/>
    <n v="4.8"/>
    <n v="384528"/>
    <x v="0"/>
  </r>
  <r>
    <n v="2016"/>
    <s v="SUB"/>
    <s v="Coal"/>
    <n v="32238"/>
    <n v="18.03"/>
    <n v="581251.14"/>
    <n v="0.22"/>
    <n v="4.8"/>
    <n v="154742.39999999999"/>
    <x v="0"/>
  </r>
  <r>
    <n v="2016"/>
    <s v="SUB"/>
    <s v="Coal"/>
    <n v="32791"/>
    <n v="18.079999999999998"/>
    <n v="592861.27999999991"/>
    <n v="0.25"/>
    <n v="4.4000000000000004"/>
    <n v="144280.40000000002"/>
    <x v="0"/>
  </r>
  <r>
    <n v="2016"/>
    <s v="SUB"/>
    <s v="Coal"/>
    <n v="46065"/>
    <n v="17.850000000000001"/>
    <n v="822260.25000000012"/>
    <n v="0.21"/>
    <n v="5"/>
    <n v="230325"/>
    <x v="0"/>
  </r>
  <r>
    <n v="2016"/>
    <s v="SUB"/>
    <s v="Coal"/>
    <n v="15101"/>
    <n v="17.239999999999998"/>
    <n v="260341.24"/>
    <n v="0.21"/>
    <n v="4.0999999999999996"/>
    <n v="61914.099999999991"/>
    <x v="0"/>
  </r>
  <r>
    <n v="2016"/>
    <s v="SUB"/>
    <s v="Coal"/>
    <n v="15113"/>
    <n v="17.16"/>
    <n v="259339.08000000002"/>
    <n v="0.21"/>
    <n v="4.3"/>
    <n v="64985.899999999994"/>
    <x v="0"/>
  </r>
  <r>
    <n v="2016"/>
    <s v="SUB"/>
    <s v="Coal"/>
    <n v="45679"/>
    <n v="16.739999999999998"/>
    <n v="764666.46"/>
    <n v="0.28999999999999998"/>
    <n v="5.8"/>
    <n v="264938.2"/>
    <x v="0"/>
  </r>
  <r>
    <n v="2016"/>
    <s v="SUB"/>
    <s v="Coal"/>
    <n v="26059"/>
    <n v="17.77"/>
    <n v="463068.43"/>
    <n v="0.22"/>
    <n v="5.0999999999999996"/>
    <n v="132900.9"/>
    <x v="0"/>
  </r>
  <r>
    <n v="2016"/>
    <s v="SUB"/>
    <s v="Coal"/>
    <n v="25426"/>
    <n v="17.84"/>
    <n v="453599.83999999997"/>
    <n v="0.19"/>
    <n v="4.5"/>
    <n v="114417"/>
    <x v="0"/>
  </r>
  <r>
    <n v="2016"/>
    <s v="SUB"/>
    <s v="Coal"/>
    <n v="25990"/>
    <n v="18.02"/>
    <n v="468339.8"/>
    <n v="0.19"/>
    <n v="4.5999999999999996"/>
    <n v="119553.99999999999"/>
    <x v="0"/>
  </r>
  <r>
    <n v="2016"/>
    <s v="SUB"/>
    <s v="Coal"/>
    <n v="13188"/>
    <n v="17.64"/>
    <n v="232636.32"/>
    <n v="0.22"/>
    <n v="5.2"/>
    <n v="68577.600000000006"/>
    <x v="0"/>
  </r>
  <r>
    <n v="2016"/>
    <s v="SUB"/>
    <s v="Coal"/>
    <n v="13225"/>
    <n v="17.88"/>
    <n v="236463"/>
    <n v="0.2"/>
    <n v="5"/>
    <n v="66125"/>
    <x v="0"/>
  </r>
  <r>
    <n v="2016"/>
    <s v="SUB"/>
    <s v="Coal"/>
    <n v="239267"/>
    <n v="17.48"/>
    <n v="4182387.16"/>
    <n v="0.2"/>
    <n v="4.7"/>
    <n v="1124554.9000000001"/>
    <x v="0"/>
  </r>
  <r>
    <n v="2016"/>
    <s v="SUB"/>
    <s v="Coal"/>
    <n v="78792"/>
    <n v="17.100000000000001"/>
    <n v="1347343.2000000002"/>
    <n v="0.24"/>
    <n v="4.8"/>
    <n v="378201.59999999998"/>
    <x v="0"/>
  </r>
  <r>
    <n v="2016"/>
    <s v="SUB"/>
    <s v="Coal"/>
    <n v="476430"/>
    <n v="17.59"/>
    <n v="8380403.7000000002"/>
    <n v="0.2"/>
    <n v="4.5"/>
    <n v="2143935"/>
    <x v="0"/>
  </r>
  <r>
    <n v="2016"/>
    <s v="SUB"/>
    <s v="Coal"/>
    <n v="47059"/>
    <n v="17.68"/>
    <n v="832003.12"/>
    <n v="0.23"/>
    <n v="5.2"/>
    <n v="244706.80000000002"/>
    <x v="0"/>
  </r>
  <r>
    <n v="2016"/>
    <s v="SUB"/>
    <s v="Coal"/>
    <n v="15948"/>
    <n v="16.809999999999999"/>
    <n v="268085.88"/>
    <n v="0.36"/>
    <n v="5.4"/>
    <n v="86119.200000000012"/>
    <x v="0"/>
  </r>
  <r>
    <n v="2016"/>
    <s v="SUB"/>
    <s v="Coal"/>
    <n v="47783"/>
    <n v="17.11"/>
    <n v="817567.13"/>
    <n v="0.24"/>
    <n v="4.5999999999999996"/>
    <n v="219801.8"/>
    <x v="0"/>
  </r>
  <r>
    <n v="2016"/>
    <s v="SUB"/>
    <s v="Coal"/>
    <n v="47702"/>
    <n v="17.600000000000001"/>
    <n v="839555.20000000007"/>
    <n v="0.19"/>
    <n v="4.3"/>
    <n v="205118.6"/>
    <x v="0"/>
  </r>
  <r>
    <n v="2016"/>
    <s v="SUB"/>
    <s v="Coal"/>
    <n v="31739"/>
    <n v="17.52"/>
    <n v="556067.28"/>
    <n v="0.19"/>
    <n v="4.5999999999999996"/>
    <n v="145999.4"/>
    <x v="0"/>
  </r>
  <r>
    <n v="2016"/>
    <s v="BIT"/>
    <s v="Coal"/>
    <n v="80711"/>
    <n v="22.37"/>
    <n v="1805505.07"/>
    <n v="3.08"/>
    <n v="8.9"/>
    <n v="718327.9"/>
    <x v="0"/>
  </r>
  <r>
    <n v="2016"/>
    <s v="SUB"/>
    <s v="Coal"/>
    <n v="95172"/>
    <n v="17.53"/>
    <n v="1668365.1600000001"/>
    <n v="0.19"/>
    <n v="4.4000000000000004"/>
    <n v="418756.80000000005"/>
    <x v="0"/>
  </r>
  <r>
    <n v="2016"/>
    <s v="SUB"/>
    <s v="Coal"/>
    <n v="79538"/>
    <n v="17.61"/>
    <n v="1400664.18"/>
    <n v="0.19"/>
    <n v="4.3"/>
    <n v="342013.39999999997"/>
    <x v="0"/>
  </r>
  <r>
    <n v="2016"/>
    <s v="SUB"/>
    <s v="Coal"/>
    <n v="409674"/>
    <n v="17.5"/>
    <n v="7169295"/>
    <n v="0.2"/>
    <n v="4.5"/>
    <n v="1843533"/>
    <x v="0"/>
  </r>
  <r>
    <n v="2016"/>
    <s v="SUB"/>
    <s v="Coal"/>
    <n v="419947"/>
    <n v="17.600000000000001"/>
    <n v="7391067.2000000002"/>
    <n v="0.2"/>
    <n v="4.5"/>
    <n v="1889761.5"/>
    <x v="0"/>
  </r>
  <r>
    <n v="2016"/>
    <s v="SUB"/>
    <s v="Coal"/>
    <n v="44521"/>
    <n v="18.05"/>
    <n v="803604.05"/>
    <n v="0.22"/>
    <n v="4.5"/>
    <n v="200344.5"/>
    <x v="0"/>
  </r>
  <r>
    <n v="2016"/>
    <s v="SUB"/>
    <s v="Coal"/>
    <n v="44146"/>
    <n v="17.303999999999998"/>
    <n v="763902.38399999996"/>
    <n v="0.23"/>
    <n v="4.3"/>
    <n v="189827.8"/>
    <x v="0"/>
  </r>
  <r>
    <n v="2016"/>
    <s v="SUB"/>
    <s v="Coal"/>
    <n v="95090"/>
    <n v="16.829999999999998"/>
    <n v="1600364.7"/>
    <n v="0.36"/>
    <n v="5.6"/>
    <n v="532504"/>
    <x v="0"/>
  </r>
  <r>
    <n v="2016"/>
    <s v="BIT"/>
    <s v="Coal"/>
    <n v="9894"/>
    <n v="25.8"/>
    <n v="255265.2"/>
    <n v="2.83"/>
    <n v="9.1"/>
    <n v="90035.4"/>
    <x v="0"/>
  </r>
  <r>
    <n v="2016"/>
    <s v="BIT"/>
    <s v="Coal"/>
    <n v="9945"/>
    <n v="25.9"/>
    <n v="257575.5"/>
    <n v="2.87"/>
    <n v="8"/>
    <n v="79560"/>
    <x v="0"/>
  </r>
  <r>
    <n v="2016"/>
    <s v="BIT"/>
    <s v="Coal"/>
    <n v="9035"/>
    <n v="26"/>
    <n v="234910"/>
    <n v="2.37"/>
    <n v="7.7"/>
    <n v="69569.5"/>
    <x v="0"/>
  </r>
  <r>
    <n v="2016"/>
    <s v="BIT"/>
    <s v="Coal"/>
    <n v="9485"/>
    <n v="25.962"/>
    <n v="246249.57"/>
    <n v="2.2599999999999998"/>
    <n v="7.8"/>
    <n v="73983"/>
    <x v="0"/>
  </r>
  <r>
    <n v="2016"/>
    <s v="BIT"/>
    <s v="Coal"/>
    <n v="10348"/>
    <n v="25.454000000000001"/>
    <n v="263397.99200000003"/>
    <n v="2.27"/>
    <n v="8.8000000000000007"/>
    <n v="91062.400000000009"/>
    <x v="0"/>
  </r>
  <r>
    <n v="2016"/>
    <s v="SUB"/>
    <s v="Coal"/>
    <n v="224604"/>
    <n v="17.576000000000001"/>
    <n v="3947639.9040000001"/>
    <n v="0.8"/>
    <n v="21.8"/>
    <n v="4896367.2"/>
    <x v="0"/>
  </r>
  <r>
    <n v="2016"/>
    <s v="BIT"/>
    <s v="Coal"/>
    <n v="556885"/>
    <n v="19.423999999999999"/>
    <n v="10816934.24"/>
    <n v="0.73"/>
    <n v="22.9"/>
    <n v="12752666.5"/>
    <x v="0"/>
  </r>
  <r>
    <n v="2016"/>
    <s v="BIT"/>
    <s v="Coal"/>
    <n v="13412"/>
    <n v="26.334"/>
    <n v="353191.60800000001"/>
    <n v="3.36"/>
    <n v="7.6"/>
    <n v="101931.2"/>
    <x v="0"/>
  </r>
  <r>
    <n v="2016"/>
    <s v="BIT"/>
    <s v="Coal"/>
    <n v="10765"/>
    <n v="25.265999999999998"/>
    <n v="271988.49"/>
    <n v="0.66"/>
    <n v="9.5"/>
    <n v="102267.5"/>
    <x v="0"/>
  </r>
  <r>
    <n v="2016"/>
    <s v="BIT"/>
    <s v="Coal"/>
    <n v="23264"/>
    <n v="23.762"/>
    <n v="552799.16800000006"/>
    <n v="0.78"/>
    <n v="14.4"/>
    <n v="335001.60000000003"/>
    <x v="0"/>
  </r>
  <r>
    <n v="2016"/>
    <s v="BIT"/>
    <s v="Coal"/>
    <n v="23476"/>
    <n v="25.923999999999999"/>
    <n v="608591.82400000002"/>
    <n v="2.77"/>
    <n v="7.9"/>
    <n v="185460.4"/>
    <x v="0"/>
  </r>
  <r>
    <n v="2016"/>
    <s v="BIT"/>
    <s v="Coal"/>
    <n v="82032"/>
    <n v="25.847999999999999"/>
    <n v="2120363.1359999999"/>
    <n v="2.83"/>
    <n v="7.8"/>
    <n v="639849.6"/>
    <x v="0"/>
  </r>
  <r>
    <n v="2016"/>
    <s v="BIT"/>
    <s v="Coal"/>
    <n v="76469"/>
    <n v="25.213999999999999"/>
    <n v="1928089.3659999999"/>
    <n v="1.54"/>
    <n v="7.1"/>
    <n v="542929.9"/>
    <x v="0"/>
  </r>
  <r>
    <n v="2016"/>
    <s v="BIT"/>
    <s v="Coal"/>
    <n v="58095"/>
    <n v="23.86"/>
    <n v="1386146.7"/>
    <n v="0.82"/>
    <n v="14"/>
    <n v="813330"/>
    <x v="0"/>
  </r>
  <r>
    <n v="2016"/>
    <s v="BIT"/>
    <s v="Coal"/>
    <n v="93717"/>
    <n v="25.797999999999998"/>
    <n v="2417711.1659999997"/>
    <n v="2.82"/>
    <n v="7.8"/>
    <n v="730992.6"/>
    <x v="0"/>
  </r>
  <r>
    <n v="2016"/>
    <s v="BIT"/>
    <s v="Coal"/>
    <n v="93944"/>
    <n v="25.893999999999998"/>
    <n v="2432585.9359999998"/>
    <n v="2.88"/>
    <n v="7.8"/>
    <n v="732763.2"/>
    <x v="0"/>
  </r>
  <r>
    <n v="2016"/>
    <s v="BIT"/>
    <s v="Coal"/>
    <n v="9962"/>
    <n v="27.754000000000001"/>
    <n v="276485.348"/>
    <n v="0.68"/>
    <n v="5.3"/>
    <n v="52798.6"/>
    <x v="0"/>
  </r>
  <r>
    <n v="2016"/>
    <s v="BIT"/>
    <s v="Coal"/>
    <n v="20888"/>
    <n v="24.34"/>
    <n v="508413.92"/>
    <n v="0.67"/>
    <n v="11.4"/>
    <n v="238123.2"/>
    <x v="0"/>
  </r>
  <r>
    <n v="2016"/>
    <s v="BIT"/>
    <s v="Coal"/>
    <n v="12842"/>
    <n v="23.776"/>
    <n v="305331.39199999999"/>
    <n v="2.5"/>
    <n v="8.6"/>
    <n v="110441.2"/>
    <x v="0"/>
  </r>
  <r>
    <n v="2016"/>
    <s v="BIT"/>
    <s v="Coal"/>
    <n v="12835"/>
    <n v="23.738"/>
    <n v="304677.23"/>
    <n v="1.06"/>
    <n v="11.9"/>
    <n v="152736.5"/>
    <x v="0"/>
  </r>
  <r>
    <n v="2016"/>
    <s v="BIT"/>
    <s v="Coal"/>
    <n v="25031"/>
    <n v="24.638000000000002"/>
    <n v="616713.77800000005"/>
    <n v="0.84"/>
    <n v="10.9"/>
    <n v="272837.90000000002"/>
    <x v="0"/>
  </r>
  <r>
    <n v="2016"/>
    <s v="BIT"/>
    <s v="Coal"/>
    <n v="12558"/>
    <n v="23.934000000000001"/>
    <n v="300563.17200000002"/>
    <n v="0.77"/>
    <n v="12.8"/>
    <n v="160742.40000000002"/>
    <x v="0"/>
  </r>
  <r>
    <n v="2016"/>
    <s v="BIT"/>
    <s v="Coal"/>
    <n v="51979"/>
    <n v="23.288"/>
    <n v="1210486.952"/>
    <n v="2.33"/>
    <n v="8.6"/>
    <n v="447019.39999999997"/>
    <x v="0"/>
  </r>
  <r>
    <n v="2016"/>
    <s v="BIT"/>
    <s v="Coal"/>
    <n v="61831"/>
    <n v="23.468"/>
    <n v="1451049.9080000001"/>
    <n v="2.93"/>
    <n v="8.4"/>
    <n v="519380.4"/>
    <x v="0"/>
  </r>
  <r>
    <n v="2016"/>
    <s v="BIT"/>
    <s v="Coal"/>
    <n v="10820"/>
    <n v="24.158000000000001"/>
    <n v="261389.56000000003"/>
    <n v="0.67"/>
    <n v="11.8"/>
    <n v="127676.00000000001"/>
    <x v="0"/>
  </r>
  <r>
    <n v="2016"/>
    <s v="BIT"/>
    <s v="Coal"/>
    <n v="22889"/>
    <n v="24.635999999999999"/>
    <n v="563893.40399999998"/>
    <n v="0.72"/>
    <n v="9.9"/>
    <n v="226601.1"/>
    <x v="0"/>
  </r>
  <r>
    <n v="2016"/>
    <s v="BIT"/>
    <s v="Coal"/>
    <n v="36381"/>
    <n v="25.648"/>
    <n v="933099.88800000004"/>
    <n v="0.78"/>
    <n v="7.9"/>
    <n v="287409.90000000002"/>
    <x v="0"/>
  </r>
  <r>
    <n v="2016"/>
    <s v="BIT"/>
    <s v="Coal"/>
    <n v="35856"/>
    <n v="25.966000000000001"/>
    <n v="931036.89600000007"/>
    <n v="2.77"/>
    <n v="8.1999999999999993"/>
    <n v="294019.19999999995"/>
    <x v="0"/>
  </r>
  <r>
    <n v="2016"/>
    <s v="BIT"/>
    <s v="Coal"/>
    <n v="11927"/>
    <n v="25.925999999999998"/>
    <n v="309219.402"/>
    <n v="2.8"/>
    <n v="7.8"/>
    <n v="93030.599999999991"/>
    <x v="0"/>
  </r>
  <r>
    <n v="2016"/>
    <s v="BIT"/>
    <s v="Coal"/>
    <n v="48500"/>
    <n v="25.091999999999999"/>
    <n v="1216962"/>
    <n v="2.72"/>
    <n v="9.1999999999999993"/>
    <n v="446199.99999999994"/>
    <x v="0"/>
  </r>
  <r>
    <n v="2016"/>
    <s v="BIT"/>
    <s v="Coal"/>
    <n v="24101"/>
    <n v="25.378"/>
    <n v="611635.17799999996"/>
    <n v="2.76"/>
    <n v="8"/>
    <n v="192808"/>
    <x v="0"/>
  </r>
  <r>
    <n v="2016"/>
    <s v="BIT"/>
    <s v="Coal"/>
    <n v="80318"/>
    <n v="24.16"/>
    <n v="1940482.8800000001"/>
    <n v="0.68"/>
    <n v="12.7"/>
    <n v="1020038.6"/>
    <x v="0"/>
  </r>
  <r>
    <n v="2016"/>
    <s v="BIT"/>
    <s v="Coal"/>
    <n v="11191"/>
    <n v="24.474"/>
    <n v="273888.53399999999"/>
    <n v="0.67"/>
    <n v="11.3"/>
    <n v="126458.3"/>
    <x v="0"/>
  </r>
  <r>
    <n v="2016"/>
    <s v="LIG"/>
    <s v="Coal"/>
    <n v="284203"/>
    <n v="13.444000000000001"/>
    <n v="3820825.1320000002"/>
    <n v="0.97"/>
    <n v="9.6"/>
    <n v="2728348.8"/>
    <x v="1"/>
  </r>
  <r>
    <n v="2016"/>
    <s v="SUB"/>
    <s v="Coal"/>
    <n v="10346"/>
    <n v="16.206"/>
    <n v="167667.27599999998"/>
    <n v="0.41"/>
    <n v="5.0999999999999996"/>
    <n v="52764.6"/>
    <x v="0"/>
  </r>
  <r>
    <n v="2016"/>
    <s v="LIG"/>
    <s v="Coal"/>
    <n v="286335"/>
    <n v="13.292"/>
    <n v="3805964.82"/>
    <n v="0.87"/>
    <n v="9.6"/>
    <n v="2748816"/>
    <x v="1"/>
  </r>
  <r>
    <n v="2016"/>
    <s v="LIG"/>
    <s v="Coal"/>
    <n v="114873"/>
    <n v="12.706"/>
    <n v="1459576.338"/>
    <n v="0.85"/>
    <n v="8.4"/>
    <n v="964933.20000000007"/>
    <x v="1"/>
  </r>
  <r>
    <n v="2016"/>
    <s v="SUB"/>
    <s v="Coal"/>
    <n v="86475"/>
    <n v="18.899999999999999"/>
    <n v="1634377.4999999998"/>
    <n v="0.3"/>
    <n v="4.5"/>
    <n v="389137.5"/>
    <x v="0"/>
  </r>
  <r>
    <n v="2016"/>
    <s v="BIT"/>
    <s v="Coal"/>
    <n v="18530"/>
    <n v="26.16"/>
    <n v="484744.8"/>
    <n v="2.74"/>
    <n v="7.89"/>
    <n v="146201.69999999998"/>
    <x v="0"/>
  </r>
  <r>
    <n v="2016"/>
    <s v="BIT"/>
    <s v="Coal"/>
    <n v="16728"/>
    <n v="23.68"/>
    <n v="396119.03999999998"/>
    <n v="3.04"/>
    <n v="11.73"/>
    <n v="196219.44"/>
    <x v="0"/>
  </r>
  <r>
    <n v="2016"/>
    <s v="BIT"/>
    <s v="Coal"/>
    <n v="30467"/>
    <n v="25.128"/>
    <n v="765574.77599999995"/>
    <n v="3.33"/>
    <n v="9.4499999999999993"/>
    <n v="287913.14999999997"/>
    <x v="0"/>
  </r>
  <r>
    <n v="2016"/>
    <s v="BIT"/>
    <s v="Coal"/>
    <n v="16331"/>
    <n v="24.36"/>
    <n v="397823.16"/>
    <n v="3.46"/>
    <n v="11.15"/>
    <n v="182090.65"/>
    <x v="0"/>
  </r>
  <r>
    <n v="2016"/>
    <s v="BIT"/>
    <s v="Coal"/>
    <n v="54257"/>
    <n v="25.015999999999998"/>
    <n v="1357293.112"/>
    <n v="3.3"/>
    <n v="9.33"/>
    <n v="506217.81"/>
    <x v="0"/>
  </r>
  <r>
    <n v="2016"/>
    <s v="BIT"/>
    <s v="Coal"/>
    <n v="14506"/>
    <n v="24.242000000000001"/>
    <n v="351654.45199999999"/>
    <n v="3.57"/>
    <n v="11.28"/>
    <n v="163627.68"/>
    <x v="0"/>
  </r>
  <r>
    <n v="2016"/>
    <s v="BIT"/>
    <s v="Coal"/>
    <n v="36709"/>
    <n v="25.15"/>
    <n v="923231.35"/>
    <n v="2.85"/>
    <n v="9.4700000000000006"/>
    <n v="347634.23000000004"/>
    <x v="0"/>
  </r>
  <r>
    <n v="2016"/>
    <s v="BIT"/>
    <s v="Coal"/>
    <n v="36709"/>
    <n v="25.15"/>
    <n v="923231.35"/>
    <n v="2.85"/>
    <n v="9.4700000000000006"/>
    <n v="347634.23000000004"/>
    <x v="0"/>
  </r>
  <r>
    <n v="2016"/>
    <s v="BIT"/>
    <s v="Coal"/>
    <n v="41159"/>
    <n v="25.138000000000002"/>
    <n v="1034654.942"/>
    <n v="2.85"/>
    <n v="9.4499999999999993"/>
    <n v="388952.55"/>
    <x v="0"/>
  </r>
  <r>
    <n v="2016"/>
    <s v="BIT"/>
    <s v="Coal"/>
    <n v="41159"/>
    <n v="25.138000000000002"/>
    <n v="1034654.942"/>
    <n v="2.85"/>
    <n v="9.4499999999999993"/>
    <n v="388952.55"/>
    <x v="0"/>
  </r>
  <r>
    <n v="2016"/>
    <s v="BIT"/>
    <s v="Coal"/>
    <n v="16370"/>
    <n v="26.216000000000001"/>
    <n v="429155.92000000004"/>
    <n v="2.82"/>
    <n v="7.75"/>
    <n v="126867.5"/>
    <x v="0"/>
  </r>
  <r>
    <n v="2016"/>
    <s v="BIT"/>
    <s v="Coal"/>
    <n v="44401"/>
    <n v="25.178000000000001"/>
    <n v="1117928.378"/>
    <n v="3.27"/>
    <n v="9.7200000000000006"/>
    <n v="431577.72000000003"/>
    <x v="0"/>
  </r>
  <r>
    <n v="2016"/>
    <s v="BIT"/>
    <s v="Coal"/>
    <n v="79394"/>
    <n v="22.172000000000001"/>
    <n v="1760323.7680000002"/>
    <n v="3.14"/>
    <n v="9.1"/>
    <n v="722485.4"/>
    <x v="0"/>
  </r>
  <r>
    <n v="2016"/>
    <s v="BIT"/>
    <s v="Coal"/>
    <n v="61792"/>
    <n v="25.277999999999999"/>
    <n v="1561978.176"/>
    <n v="3.21"/>
    <n v="9.6999999999999993"/>
    <n v="599382.39999999991"/>
    <x v="0"/>
  </r>
  <r>
    <n v="2016"/>
    <s v="BIT"/>
    <s v="Coal"/>
    <n v="24047"/>
    <n v="25.22"/>
    <n v="606465.34"/>
    <n v="2.84"/>
    <n v="9.3000000000000007"/>
    <n v="223637.1"/>
    <x v="0"/>
  </r>
  <r>
    <n v="2016"/>
    <s v="BIT"/>
    <s v="Coal"/>
    <n v="27605"/>
    <n v="25.164000000000001"/>
    <n v="694652.22000000009"/>
    <n v="2.89"/>
    <n v="9.4"/>
    <n v="259487"/>
    <x v="0"/>
  </r>
  <r>
    <n v="2016"/>
    <s v="BIT"/>
    <s v="Coal"/>
    <n v="29231"/>
    <n v="25.17"/>
    <n v="735744.27"/>
    <n v="2.89"/>
    <n v="9.3000000000000007"/>
    <n v="271848.30000000005"/>
    <x v="0"/>
  </r>
  <r>
    <n v="2016"/>
    <s v="BIT"/>
    <s v="Coal"/>
    <n v="29959"/>
    <n v="26.228000000000002"/>
    <n v="785764.652"/>
    <n v="2.67"/>
    <n v="7.7"/>
    <n v="230684.30000000002"/>
    <x v="0"/>
  </r>
  <r>
    <n v="2016"/>
    <s v="BIT"/>
    <s v="Coal"/>
    <n v="41480"/>
    <n v="25.212"/>
    <n v="1045793.76"/>
    <n v="3.97"/>
    <n v="9.8000000000000007"/>
    <n v="406504.00000000006"/>
    <x v="0"/>
  </r>
  <r>
    <n v="2016"/>
    <s v="BIT"/>
    <s v="Coal"/>
    <n v="27148"/>
    <n v="22.78"/>
    <n v="618431.44000000006"/>
    <n v="0.46"/>
    <n v="8.6999999999999993"/>
    <n v="236187.59999999998"/>
    <x v="0"/>
  </r>
  <r>
    <n v="2016"/>
    <s v="BIT"/>
    <s v="Coal"/>
    <n v="49875"/>
    <n v="22.69"/>
    <n v="1131663.75"/>
    <n v="0.45"/>
    <n v="8.1"/>
    <n v="403987.5"/>
    <x v="0"/>
  </r>
  <r>
    <n v="2016"/>
    <s v="BIT"/>
    <s v="Coal"/>
    <n v="63742"/>
    <n v="23.361999999999998"/>
    <n v="1489140.6039999998"/>
    <n v="3.55"/>
    <n v="11.42"/>
    <n v="727933.64"/>
    <x v="0"/>
  </r>
  <r>
    <n v="2016"/>
    <s v="BIT"/>
    <s v="Coal"/>
    <n v="73781"/>
    <n v="23.29"/>
    <n v="1718359.49"/>
    <n v="2.04"/>
    <n v="9.74"/>
    <n v="718626.94000000006"/>
    <x v="0"/>
  </r>
  <r>
    <n v="2016"/>
    <s v="BIT"/>
    <s v="Coal"/>
    <n v="39436"/>
    <n v="23.872"/>
    <n v="941416.19200000004"/>
    <n v="2.98"/>
    <n v="9.57"/>
    <n v="377402.52"/>
    <x v="0"/>
  </r>
  <r>
    <n v="2016"/>
    <s v="BIT"/>
    <s v="Coal"/>
    <n v="41780"/>
    <n v="23.63"/>
    <n v="987261.39999999991"/>
    <n v="2.59"/>
    <n v="8.6"/>
    <n v="359308"/>
    <x v="0"/>
  </r>
  <r>
    <n v="2016"/>
    <s v="BIT"/>
    <s v="Coal"/>
    <n v="158324"/>
    <n v="23.62"/>
    <n v="3739612.8800000004"/>
    <n v="2.8"/>
    <n v="8.6999999999999993"/>
    <n v="1377418.7999999998"/>
    <x v="0"/>
  </r>
  <r>
    <n v="2016"/>
    <s v="BIT"/>
    <s v="Coal"/>
    <n v="60217"/>
    <n v="23.55"/>
    <n v="1418110.35"/>
    <n v="2.8"/>
    <n v="8.9"/>
    <n v="535931.30000000005"/>
    <x v="0"/>
  </r>
  <r>
    <n v="2016"/>
    <s v="BIT"/>
    <s v="Coal"/>
    <n v="6835"/>
    <n v="23.52"/>
    <n v="160759.20000000001"/>
    <n v="2.5299999999999998"/>
    <n v="8.1999999999999993"/>
    <n v="56046.999999999993"/>
    <x v="0"/>
  </r>
  <r>
    <n v="2016"/>
    <s v="BIT"/>
    <s v="Coal"/>
    <n v="16967"/>
    <n v="23.86"/>
    <n v="404832.62"/>
    <n v="1.31"/>
    <n v="11.3"/>
    <n v="191727.1"/>
    <x v="0"/>
  </r>
  <r>
    <n v="2016"/>
    <s v="BIT"/>
    <s v="Coal"/>
    <n v="12876"/>
    <n v="23.11"/>
    <n v="297564.36"/>
    <n v="1.19"/>
    <n v="12.3"/>
    <n v="158374.80000000002"/>
    <x v="0"/>
  </r>
  <r>
    <n v="2016"/>
    <s v="BIT"/>
    <s v="Coal"/>
    <n v="9936"/>
    <n v="23.63"/>
    <n v="234787.68"/>
    <n v="1.36"/>
    <n v="10.9"/>
    <n v="108302.40000000001"/>
    <x v="0"/>
  </r>
  <r>
    <n v="2016"/>
    <s v="BIT"/>
    <s v="Coal"/>
    <n v="8456"/>
    <n v="23.59"/>
    <n v="199477.04"/>
    <n v="2.81"/>
    <n v="8.6999999999999993"/>
    <n v="73567.199999999997"/>
    <x v="0"/>
  </r>
  <r>
    <n v="2016"/>
    <s v="BIT"/>
    <s v="Coal"/>
    <n v="8113"/>
    <n v="24.06"/>
    <n v="195198.78"/>
    <n v="0.89"/>
    <n v="10.8"/>
    <n v="87620.400000000009"/>
    <x v="0"/>
  </r>
  <r>
    <n v="2016"/>
    <s v="BIT"/>
    <s v="Coal"/>
    <n v="6515"/>
    <n v="23.37"/>
    <n v="152255.55000000002"/>
    <n v="1.44"/>
    <n v="11.4"/>
    <n v="74271"/>
    <x v="0"/>
  </r>
  <r>
    <n v="2016"/>
    <s v="BIT"/>
    <s v="Coal"/>
    <n v="4995"/>
    <n v="24.64"/>
    <n v="123076.8"/>
    <n v="1.07"/>
    <n v="12"/>
    <n v="59940"/>
    <x v="0"/>
  </r>
  <r>
    <n v="2016"/>
    <s v="BIT"/>
    <s v="Coal"/>
    <n v="3569"/>
    <n v="23.93"/>
    <n v="85406.17"/>
    <n v="1.44"/>
    <n v="10.1"/>
    <n v="36046.9"/>
    <x v="0"/>
  </r>
  <r>
    <n v="2016"/>
    <s v="BIT"/>
    <s v="Coal"/>
    <n v="28305"/>
    <n v="23.47"/>
    <n v="664318.35"/>
    <n v="2.54"/>
    <n v="8.3000000000000007"/>
    <n v="234931.50000000003"/>
    <x v="0"/>
  </r>
  <r>
    <n v="2016"/>
    <s v="BIT"/>
    <s v="Coal"/>
    <n v="37647"/>
    <n v="23.64"/>
    <n v="889975.08000000007"/>
    <n v="2.59"/>
    <n v="8.6999999999999993"/>
    <n v="327528.89999999997"/>
    <x v="0"/>
  </r>
  <r>
    <n v="2016"/>
    <s v="BIT"/>
    <s v="Coal"/>
    <n v="46846"/>
    <n v="25.17"/>
    <n v="1179113.82"/>
    <n v="2.77"/>
    <n v="9.1999999999999993"/>
    <n v="430983.19999999995"/>
    <x v="0"/>
  </r>
  <r>
    <n v="2016"/>
    <s v="BIT"/>
    <s v="Coal"/>
    <n v="79827"/>
    <n v="25.83"/>
    <n v="2061931.41"/>
    <n v="2.8"/>
    <n v="7.8"/>
    <n v="622650.6"/>
    <x v="0"/>
  </r>
  <r>
    <n v="2016"/>
    <s v="BIT"/>
    <s v="Coal"/>
    <n v="3342"/>
    <n v="23.82"/>
    <n v="79606.44"/>
    <n v="1.45"/>
    <n v="10.5"/>
    <n v="35091"/>
    <x v="0"/>
  </r>
  <r>
    <n v="2016"/>
    <s v="BIT"/>
    <s v="Coal"/>
    <n v="1556"/>
    <n v="23.63"/>
    <n v="36768.28"/>
    <n v="1.22"/>
    <n v="13.4"/>
    <n v="20850.400000000001"/>
    <x v="0"/>
  </r>
  <r>
    <n v="2016"/>
    <s v="BIT"/>
    <s v="Coal"/>
    <n v="4717"/>
    <n v="23.42"/>
    <n v="110472.14000000001"/>
    <n v="2.08"/>
    <n v="13.9"/>
    <n v="65566.3"/>
    <x v="0"/>
  </r>
  <r>
    <n v="2016"/>
    <s v="BIT"/>
    <s v="Coal"/>
    <n v="3713"/>
    <n v="16.89"/>
    <n v="62712.57"/>
    <n v="1.69"/>
    <n v="28.9"/>
    <n v="107305.7"/>
    <x v="0"/>
  </r>
  <r>
    <n v="2016"/>
    <s v="BIT"/>
    <s v="Coal"/>
    <n v="61487"/>
    <n v="26.46"/>
    <n v="1626946.02"/>
    <n v="3.4"/>
    <n v="7.7"/>
    <n v="473449.9"/>
    <x v="0"/>
  </r>
  <r>
    <n v="2016"/>
    <s v="BIT"/>
    <s v="Coal"/>
    <n v="154205"/>
    <n v="25.24"/>
    <n v="3892134.1999999997"/>
    <n v="3.28"/>
    <n v="9.9"/>
    <n v="1526629.5"/>
    <x v="0"/>
  </r>
  <r>
    <n v="2016"/>
    <s v="BIT"/>
    <s v="Coal"/>
    <n v="15062"/>
    <n v="25.7"/>
    <n v="387093.39999999997"/>
    <n v="2.59"/>
    <n v="7.6"/>
    <n v="114471.2"/>
    <x v="0"/>
  </r>
  <r>
    <n v="2016"/>
    <s v="BIT"/>
    <s v="Coal"/>
    <n v="39683"/>
    <n v="26.25"/>
    <n v="1041678.75"/>
    <n v="2.68"/>
    <n v="7.6"/>
    <n v="301590.8"/>
    <x v="0"/>
  </r>
  <r>
    <n v="2016"/>
    <s v="BIT"/>
    <s v="Coal"/>
    <n v="186711"/>
    <n v="25.12"/>
    <n v="4690180.32"/>
    <n v="2.86"/>
    <n v="9.4"/>
    <n v="1755083.4000000001"/>
    <x v="0"/>
  </r>
  <r>
    <n v="2016"/>
    <s v="BIT"/>
    <s v="Coal"/>
    <n v="268255"/>
    <n v="25.006"/>
    <n v="6707984.5300000003"/>
    <n v="4.16"/>
    <n v="9.4"/>
    <n v="2521597"/>
    <x v="0"/>
  </r>
  <r>
    <n v="2016"/>
    <s v="SUB"/>
    <s v="Coal"/>
    <n v="229474"/>
    <n v="17.071999999999999"/>
    <n v="3917580.128"/>
    <n v="0.25"/>
    <n v="4.8"/>
    <n v="1101475.2"/>
    <x v="0"/>
  </r>
  <r>
    <n v="2016"/>
    <s v="SUB"/>
    <s v="Coal"/>
    <n v="49350"/>
    <n v="17.79"/>
    <n v="877936.5"/>
    <n v="0.24"/>
    <n v="5.2"/>
    <n v="256620"/>
    <x v="0"/>
  </r>
  <r>
    <n v="2016"/>
    <s v="SUB"/>
    <s v="Coal"/>
    <n v="15811"/>
    <n v="17.712"/>
    <n v="280044.43199999997"/>
    <n v="0.18"/>
    <n v="4.2"/>
    <n v="66406.2"/>
    <x v="0"/>
  </r>
  <r>
    <n v="2016"/>
    <s v="SUB"/>
    <s v="Coal"/>
    <n v="90939"/>
    <n v="17.263999999999999"/>
    <n v="1569970.8959999999"/>
    <n v="0.22"/>
    <n v="4.63"/>
    <n v="421047.57"/>
    <x v="0"/>
  </r>
  <r>
    <n v="2016"/>
    <s v="SUB"/>
    <s v="Coal"/>
    <n v="30239"/>
    <n v="17.324000000000002"/>
    <n v="523860.43600000005"/>
    <n v="0.19"/>
    <n v="4.4000000000000004"/>
    <n v="133051.6"/>
    <x v="0"/>
  </r>
  <r>
    <n v="2016"/>
    <s v="BIT"/>
    <s v="Coal"/>
    <n v="3155"/>
    <n v="24"/>
    <n v="75720"/>
    <n v="1.63"/>
    <n v="7.9"/>
    <n v="24924.5"/>
    <x v="0"/>
  </r>
  <r>
    <n v="2016"/>
    <s v="BIT"/>
    <s v="Coal"/>
    <n v="26533"/>
    <n v="26"/>
    <n v="689858"/>
    <n v="2.67"/>
    <n v="8"/>
    <n v="212264"/>
    <x v="0"/>
  </r>
  <r>
    <n v="2016"/>
    <s v="BIT"/>
    <s v="Coal"/>
    <n v="10429"/>
    <n v="24"/>
    <n v="250296"/>
    <n v="2.21"/>
    <n v="16"/>
    <n v="166864"/>
    <x v="0"/>
  </r>
  <r>
    <n v="2016"/>
    <s v="BIT"/>
    <s v="Coal"/>
    <n v="3824"/>
    <n v="24"/>
    <n v="91776"/>
    <n v="2.13"/>
    <n v="15.8"/>
    <n v="60419.200000000004"/>
    <x v="0"/>
  </r>
  <r>
    <n v="2016"/>
    <s v="BIT"/>
    <s v="Coal"/>
    <n v="6432"/>
    <n v="24"/>
    <n v="154368"/>
    <n v="2.56"/>
    <n v="12.4"/>
    <n v="79756.800000000003"/>
    <x v="0"/>
  </r>
  <r>
    <n v="2016"/>
    <s v="BIT"/>
    <s v="Coal"/>
    <n v="6598"/>
    <n v="24"/>
    <n v="158352"/>
    <n v="2.37"/>
    <n v="15.3"/>
    <n v="100949.40000000001"/>
    <x v="0"/>
  </r>
  <r>
    <n v="2016"/>
    <s v="BIT"/>
    <s v="Coal"/>
    <n v="7865"/>
    <n v="26"/>
    <n v="204490"/>
    <n v="2.2599999999999998"/>
    <n v="12.8"/>
    <n v="100672"/>
    <x v="0"/>
  </r>
  <r>
    <n v="2016"/>
    <s v="BIT"/>
    <s v="Coal"/>
    <n v="8284"/>
    <n v="25"/>
    <n v="207100"/>
    <n v="2.0699999999999998"/>
    <n v="13.8"/>
    <n v="114319.20000000001"/>
    <x v="0"/>
  </r>
  <r>
    <n v="2016"/>
    <s v="BIT"/>
    <s v="Coal"/>
    <n v="10048"/>
    <n v="24"/>
    <n v="241152"/>
    <n v="1.87"/>
    <n v="13"/>
    <n v="130624"/>
    <x v="0"/>
  </r>
  <r>
    <n v="2016"/>
    <s v="BIT"/>
    <s v="Coal"/>
    <n v="19354"/>
    <n v="24"/>
    <n v="464496"/>
    <n v="1.74"/>
    <n v="14.9"/>
    <n v="288374.60000000003"/>
    <x v="0"/>
  </r>
  <r>
    <n v="2016"/>
    <s v="BIT"/>
    <s v="Coal"/>
    <n v="114878"/>
    <n v="24"/>
    <n v="2757072"/>
    <n v="2.3199999999999998"/>
    <n v="16.100000000000001"/>
    <n v="1849535.8000000003"/>
    <x v="0"/>
  </r>
  <r>
    <n v="2016"/>
    <s v="BIT"/>
    <s v="Coal"/>
    <n v="165417"/>
    <n v="26"/>
    <n v="4300842"/>
    <n v="2.89"/>
    <n v="7.9"/>
    <n v="1306794.3"/>
    <x v="0"/>
  </r>
  <r>
    <n v="2016"/>
    <s v="BIT"/>
    <s v="Coal"/>
    <n v="14625"/>
    <n v="24"/>
    <n v="351000"/>
    <n v="2.27"/>
    <n v="12.9"/>
    <n v="188662.5"/>
    <x v="0"/>
  </r>
  <r>
    <n v="2016"/>
    <s v="WC"/>
    <s v="Coal"/>
    <n v="273536"/>
    <n v="12.6"/>
    <n v="3446553.6"/>
    <n v="2.9"/>
    <n v="44.9"/>
    <n v="12281766.4"/>
    <x v="0"/>
  </r>
  <r>
    <n v="2016"/>
    <s v="BIT"/>
    <s v="Coal"/>
    <n v="15028"/>
    <n v="26.378"/>
    <n v="396408.58399999997"/>
    <n v="2.2400000000000002"/>
    <n v="7.9"/>
    <n v="118721.20000000001"/>
    <x v="0"/>
  </r>
  <r>
    <n v="2016"/>
    <s v="BIT"/>
    <s v="Coal"/>
    <n v="15166"/>
    <n v="25.815999999999999"/>
    <n v="391525.45600000001"/>
    <n v="3.05"/>
    <n v="8.5"/>
    <n v="128911"/>
    <x v="0"/>
  </r>
  <r>
    <n v="2016"/>
    <s v="BIT"/>
    <s v="Coal"/>
    <n v="61231"/>
    <n v="26.337"/>
    <n v="1612640.8470000001"/>
    <n v="3.42"/>
    <n v="7.6"/>
    <n v="465355.6"/>
    <x v="0"/>
  </r>
  <r>
    <n v="2016"/>
    <s v="BIT"/>
    <s v="Coal"/>
    <n v="15468"/>
    <n v="24.314"/>
    <n v="376088.95199999999"/>
    <n v="1.82"/>
    <n v="8.9"/>
    <n v="137665.20000000001"/>
    <x v="0"/>
  </r>
  <r>
    <n v="2016"/>
    <s v="BIT"/>
    <s v="Coal"/>
    <n v="138491"/>
    <n v="26.294"/>
    <n v="3641482.3540000003"/>
    <n v="3.42"/>
    <n v="7.5"/>
    <n v="1038682.5"/>
    <x v="0"/>
  </r>
  <r>
    <n v="2016"/>
    <s v="BIT"/>
    <s v="Coal"/>
    <n v="13015"/>
    <n v="25.04"/>
    <n v="325895.59999999998"/>
    <n v="1.06"/>
    <n v="9.1999999999999993"/>
    <n v="119737.99999999999"/>
    <x v="0"/>
  </r>
  <r>
    <n v="2016"/>
    <s v="BIT"/>
    <s v="Coal"/>
    <n v="26146"/>
    <n v="25.76"/>
    <n v="673520.96000000008"/>
    <n v="1.19"/>
    <n v="8.8000000000000007"/>
    <n v="230084.80000000002"/>
    <x v="0"/>
  </r>
  <r>
    <n v="2016"/>
    <s v="BIT"/>
    <s v="Coal"/>
    <n v="13093"/>
    <n v="26.41"/>
    <n v="345786.13"/>
    <n v="0.76"/>
    <n v="7.5"/>
    <n v="98197.5"/>
    <x v="0"/>
  </r>
  <r>
    <n v="2016"/>
    <s v="BIT"/>
    <s v="Coal"/>
    <n v="20980"/>
    <n v="25.5"/>
    <n v="534990"/>
    <n v="0.84"/>
    <n v="8.6999999999999993"/>
    <n v="182525.99999999997"/>
    <x v="0"/>
  </r>
  <r>
    <n v="2016"/>
    <s v="BIT"/>
    <s v="Coal"/>
    <n v="13129"/>
    <n v="25.62"/>
    <n v="336364.98000000004"/>
    <n v="1.24"/>
    <n v="9.8000000000000007"/>
    <n v="128664.20000000001"/>
    <x v="0"/>
  </r>
  <r>
    <n v="2016"/>
    <s v="BIT"/>
    <s v="Coal"/>
    <n v="22748"/>
    <n v="25.79"/>
    <n v="586670.91999999993"/>
    <n v="2.76"/>
    <n v="8.1"/>
    <n v="184258.8"/>
    <x v="0"/>
  </r>
  <r>
    <n v="2016"/>
    <s v="BIT"/>
    <s v="Coal"/>
    <n v="26045"/>
    <n v="25.01"/>
    <n v="651385.45000000007"/>
    <n v="0.94"/>
    <n v="10"/>
    <n v="260450"/>
    <x v="0"/>
  </r>
  <r>
    <n v="2016"/>
    <s v="BIT"/>
    <s v="Coal"/>
    <n v="13064"/>
    <n v="25.28"/>
    <n v="330257.92000000004"/>
    <n v="1.45"/>
    <n v="9.5"/>
    <n v="124108"/>
    <x v="0"/>
  </r>
  <r>
    <n v="2016"/>
    <s v="BIT"/>
    <s v="Coal"/>
    <n v="26367"/>
    <n v="25.06"/>
    <n v="660757.02"/>
    <n v="0.82"/>
    <n v="8.6999999999999993"/>
    <n v="229392.9"/>
    <x v="0"/>
  </r>
  <r>
    <n v="2016"/>
    <s v="BIT"/>
    <s v="Coal"/>
    <n v="38559"/>
    <n v="26.23"/>
    <n v="1011402.5700000001"/>
    <n v="0.82"/>
    <n v="7.9"/>
    <n v="304616.10000000003"/>
    <x v="0"/>
  </r>
  <r>
    <n v="2016"/>
    <s v="BIT"/>
    <s v="Coal"/>
    <n v="12426"/>
    <n v="26.2"/>
    <n v="325561.2"/>
    <n v="0.82"/>
    <n v="8"/>
    <n v="99408"/>
    <x v="0"/>
  </r>
  <r>
    <n v="2016"/>
    <s v="BIT"/>
    <s v="Coal"/>
    <n v="11501"/>
    <n v="25.58"/>
    <n v="294195.57999999996"/>
    <n v="0.47"/>
    <n v="6.2"/>
    <n v="71306.2"/>
    <x v="0"/>
  </r>
  <r>
    <n v="2016"/>
    <s v="BIT"/>
    <s v="Coal"/>
    <n v="23090"/>
    <n v="23"/>
    <n v="531070"/>
    <n v="2.75"/>
    <n v="7"/>
    <n v="161630"/>
    <x v="0"/>
  </r>
  <r>
    <n v="2016"/>
    <s v="BIT"/>
    <s v="Coal"/>
    <n v="11814"/>
    <n v="25.192"/>
    <n v="297618.288"/>
    <n v="0.98"/>
    <n v="11.9"/>
    <n v="140586.6"/>
    <x v="0"/>
  </r>
  <r>
    <n v="2016"/>
    <s v="BIT"/>
    <s v="Coal"/>
    <n v="22703"/>
    <n v="24.506"/>
    <n v="556359.71799999999"/>
    <n v="0.91"/>
    <n v="11.5"/>
    <n v="261084.5"/>
    <x v="0"/>
  </r>
  <r>
    <n v="2016"/>
    <s v="BIT"/>
    <s v="Coal"/>
    <n v="11716"/>
    <n v="25.724"/>
    <n v="301382.38400000002"/>
    <n v="1.26"/>
    <n v="9.3000000000000007"/>
    <n v="108958.8"/>
    <x v="0"/>
  </r>
  <r>
    <n v="2016"/>
    <s v="BIT"/>
    <s v="Coal"/>
    <n v="11304"/>
    <n v="24.571999999999999"/>
    <n v="277761.88799999998"/>
    <n v="1.05"/>
    <n v="11.4"/>
    <n v="128865.60000000001"/>
    <x v="0"/>
  </r>
  <r>
    <n v="2016"/>
    <s v="BIT"/>
    <s v="Coal"/>
    <n v="89583"/>
    <n v="23.173999999999999"/>
    <n v="2075996.442"/>
    <n v="2.79"/>
    <n v="8.6999999999999993"/>
    <n v="779372.1"/>
    <x v="0"/>
  </r>
  <r>
    <n v="2016"/>
    <s v="BIT"/>
    <s v="Coal"/>
    <n v="53322"/>
    <n v="23"/>
    <n v="1226406"/>
    <n v="3.1"/>
    <n v="8.5"/>
    <n v="453237"/>
    <x v="0"/>
  </r>
  <r>
    <n v="2016"/>
    <s v="BIT"/>
    <s v="Coal"/>
    <n v="192775"/>
    <n v="24.032"/>
    <n v="4632768.8"/>
    <n v="2.52"/>
    <n v="7.5"/>
    <n v="1445812.5"/>
    <x v="0"/>
  </r>
  <r>
    <n v="2016"/>
    <s v="BIT"/>
    <s v="Coal"/>
    <n v="22801"/>
    <n v="23.218"/>
    <n v="529393.61800000002"/>
    <n v="2.46"/>
    <n v="8.3000000000000007"/>
    <n v="189248.30000000002"/>
    <x v="0"/>
  </r>
  <r>
    <n v="2016"/>
    <s v="BIT"/>
    <s v="Coal"/>
    <n v="78498"/>
    <n v="24.943999999999999"/>
    <n v="1958054.112"/>
    <n v="3.14"/>
    <n v="6.7"/>
    <n v="525936.6"/>
    <x v="0"/>
  </r>
  <r>
    <n v="2016"/>
    <s v="BIT"/>
    <s v="Coal"/>
    <n v="24107"/>
    <n v="22.1"/>
    <n v="532764.70000000007"/>
    <n v="2.56"/>
    <n v="9.5"/>
    <n v="229016.5"/>
    <x v="0"/>
  </r>
  <r>
    <n v="2016"/>
    <s v="BIT"/>
    <s v="Coal"/>
    <n v="48235"/>
    <n v="23"/>
    <n v="1109405"/>
    <n v="2.75"/>
    <n v="7"/>
    <n v="337645"/>
    <x v="0"/>
  </r>
  <r>
    <n v="2016"/>
    <s v="SUB"/>
    <s v="Coal"/>
    <n v="43445"/>
    <n v="18.082000000000001"/>
    <n v="785572.49"/>
    <n v="0.25"/>
    <n v="4.5999999999999996"/>
    <n v="199846.99999999997"/>
    <x v="0"/>
  </r>
  <r>
    <n v="2016"/>
    <s v="SUB"/>
    <s v="Coal"/>
    <n v="101190"/>
    <n v="17.760000000000002"/>
    <n v="1797134.4000000001"/>
    <n v="0.32"/>
    <n v="4.9000000000000004"/>
    <n v="495831.00000000006"/>
    <x v="0"/>
  </r>
  <r>
    <n v="2016"/>
    <s v="SUB"/>
    <s v="Coal"/>
    <n v="149970"/>
    <n v="16.7"/>
    <n v="2504499"/>
    <n v="0.31"/>
    <n v="4.5999999999999996"/>
    <n v="689862"/>
    <x v="0"/>
  </r>
  <r>
    <n v="2016"/>
    <s v="SUB"/>
    <s v="Coal"/>
    <n v="286976"/>
    <n v="16.45"/>
    <n v="4720755.2"/>
    <n v="0.33"/>
    <n v="5.2"/>
    <n v="1492275.2"/>
    <x v="0"/>
  </r>
  <r>
    <n v="2016"/>
    <s v="SUB"/>
    <s v="Coal"/>
    <n v="331396"/>
    <n v="16.82"/>
    <n v="5574080.7199999997"/>
    <n v="0.36"/>
    <n v="5.6"/>
    <n v="1855817.5999999999"/>
    <x v="0"/>
  </r>
  <r>
    <n v="2016"/>
    <s v="SUB"/>
    <s v="Coal"/>
    <n v="98765"/>
    <n v="17.27"/>
    <n v="1705671.55"/>
    <n v="0.23"/>
    <n v="4.5999999999999996"/>
    <n v="454318.99999999994"/>
    <x v="0"/>
  </r>
  <r>
    <n v="2016"/>
    <s v="SUB"/>
    <s v="Coal"/>
    <n v="141475"/>
    <n v="16.7"/>
    <n v="2362632.5"/>
    <n v="0.4"/>
    <n v="5.7"/>
    <n v="806407.5"/>
    <x v="0"/>
  </r>
  <r>
    <n v="2016"/>
    <s v="LIG"/>
    <s v="Coal"/>
    <n v="173673"/>
    <n v="14.11"/>
    <n v="2450526.0299999998"/>
    <n v="0.6"/>
    <n v="11.8"/>
    <n v="2049341.4000000001"/>
    <x v="1"/>
  </r>
  <r>
    <n v="2016"/>
    <s v="BIT"/>
    <s v="Coal"/>
    <n v="11894"/>
    <n v="24.763999999999999"/>
    <n v="294543.016"/>
    <n v="0.76"/>
    <n v="9.6999999999999993"/>
    <n v="115371.79999999999"/>
    <x v="0"/>
  </r>
  <r>
    <n v="2016"/>
    <s v="BIT"/>
    <s v="Coal"/>
    <n v="11708"/>
    <n v="25.757999999999999"/>
    <n v="301574.66399999999"/>
    <n v="0.99"/>
    <n v="8.5"/>
    <n v="99518"/>
    <x v="0"/>
  </r>
  <r>
    <n v="2016"/>
    <s v="BIT"/>
    <s v="Coal"/>
    <n v="12041"/>
    <n v="25.428000000000001"/>
    <n v="306178.54800000001"/>
    <n v="0.86"/>
    <n v="10.9"/>
    <n v="131246.9"/>
    <x v="0"/>
  </r>
  <r>
    <n v="2016"/>
    <s v="BIT"/>
    <s v="Coal"/>
    <n v="12053"/>
    <n v="24.92"/>
    <n v="300360.76"/>
    <n v="0.95"/>
    <n v="12.2"/>
    <n v="147046.6"/>
    <x v="0"/>
  </r>
  <r>
    <n v="2016"/>
    <s v="BIT"/>
    <s v="Coal"/>
    <n v="23522"/>
    <n v="24.350999999999999"/>
    <n v="572784.22199999995"/>
    <n v="0.78"/>
    <n v="12.8"/>
    <n v="301081.60000000003"/>
    <x v="0"/>
  </r>
  <r>
    <n v="2016"/>
    <s v="BIT"/>
    <s v="Coal"/>
    <n v="23706"/>
    <n v="24.321000000000002"/>
    <n v="576553.62600000005"/>
    <n v="0.84"/>
    <n v="12.4"/>
    <n v="293954.40000000002"/>
    <x v="0"/>
  </r>
  <r>
    <n v="2016"/>
    <s v="BIT"/>
    <s v="Coal"/>
    <n v="24093"/>
    <n v="25.001999999999999"/>
    <n v="602373.18599999999"/>
    <n v="0.92"/>
    <n v="11.2"/>
    <n v="269841.59999999998"/>
    <x v="0"/>
  </r>
  <r>
    <n v="2016"/>
    <s v="BIT"/>
    <s v="Coal"/>
    <n v="35742"/>
    <n v="25.847000000000001"/>
    <n v="923823.47400000005"/>
    <n v="1.3"/>
    <n v="7.6"/>
    <n v="271639.2"/>
    <x v="0"/>
  </r>
  <r>
    <n v="2016"/>
    <s v="BIT"/>
    <s v="Coal"/>
    <n v="11905"/>
    <n v="24.698"/>
    <n v="294029.69"/>
    <n v="0.82"/>
    <n v="10"/>
    <n v="119050"/>
    <x v="0"/>
  </r>
  <r>
    <n v="2016"/>
    <s v="BIT"/>
    <s v="Coal"/>
    <n v="23950"/>
    <n v="25.936"/>
    <n v="621167.19999999995"/>
    <n v="2.87"/>
    <n v="7.9"/>
    <n v="189205"/>
    <x v="0"/>
  </r>
  <r>
    <n v="2016"/>
    <s v="BIT"/>
    <s v="Coal"/>
    <n v="11923"/>
    <n v="25.372"/>
    <n v="302510.35599999997"/>
    <n v="1.67"/>
    <n v="8.8000000000000007"/>
    <n v="104922.40000000001"/>
    <x v="0"/>
  </r>
  <r>
    <n v="2016"/>
    <s v="BIT"/>
    <s v="Coal"/>
    <n v="23303"/>
    <n v="25.553999999999998"/>
    <n v="595484.86199999996"/>
    <n v="0.52"/>
    <n v="6.6"/>
    <n v="153799.79999999999"/>
    <x v="0"/>
  </r>
  <r>
    <n v="2016"/>
    <s v="BIT"/>
    <s v="Coal"/>
    <n v="11899"/>
    <n v="26.007999999999999"/>
    <n v="309469.19199999998"/>
    <n v="1.25"/>
    <n v="7.6"/>
    <n v="90432.4"/>
    <x v="0"/>
  </r>
  <r>
    <n v="2016"/>
    <s v="SUB"/>
    <s v="Coal"/>
    <n v="259626"/>
    <n v="17.399999999999999"/>
    <n v="4517492.3999999994"/>
    <n v="0.41"/>
    <n v="10.5"/>
    <n v="2726073"/>
    <x v="0"/>
  </r>
  <r>
    <n v="2016"/>
    <s v="SUB"/>
    <s v="Coal"/>
    <n v="85325"/>
    <n v="16.399999999999999"/>
    <n v="1399329.9999999998"/>
    <n v="0.47"/>
    <n v="5.2"/>
    <n v="443690"/>
    <x v="0"/>
  </r>
  <r>
    <n v="2016"/>
    <s v="WC"/>
    <s v="Coal"/>
    <n v="3676"/>
    <n v="16.09"/>
    <n v="59146.84"/>
    <n v="0.79"/>
    <n v="10.9"/>
    <n v="40068.400000000001"/>
    <x v="0"/>
  </r>
  <r>
    <n v="2016"/>
    <s v="BIT"/>
    <s v="Coal"/>
    <n v="21471"/>
    <n v="24.207999999999998"/>
    <n v="519769.96799999999"/>
    <n v="0.8"/>
    <n v="12.96"/>
    <n v="278264.16000000003"/>
    <x v="0"/>
  </r>
  <r>
    <n v="2016"/>
    <s v="BIT"/>
    <s v="Coal"/>
    <n v="21471"/>
    <n v="24.207999999999998"/>
    <n v="519769.96799999999"/>
    <n v="0.8"/>
    <n v="12.96"/>
    <n v="278264.16000000003"/>
    <x v="0"/>
  </r>
  <r>
    <n v="2016"/>
    <s v="BIT"/>
    <s v="Coal"/>
    <n v="16129"/>
    <n v="23.994"/>
    <n v="386999.22600000002"/>
    <n v="0.92"/>
    <n v="14.28"/>
    <n v="230322.12"/>
    <x v="0"/>
  </r>
  <r>
    <n v="2016"/>
    <s v="BIT"/>
    <s v="Coal"/>
    <n v="8296"/>
    <n v="23.861999999999998"/>
    <n v="197959.15199999997"/>
    <n v="0.83"/>
    <n v="11.84"/>
    <n v="98224.639999999999"/>
    <x v="0"/>
  </r>
  <r>
    <n v="2016"/>
    <s v="BIT"/>
    <s v="Coal"/>
    <n v="8296"/>
    <n v="23.861999999999998"/>
    <n v="197959.15199999997"/>
    <n v="0.83"/>
    <n v="11.84"/>
    <n v="98224.639999999999"/>
    <x v="0"/>
  </r>
  <r>
    <n v="2016"/>
    <s v="BIT"/>
    <s v="Coal"/>
    <n v="16472"/>
    <n v="24.664000000000001"/>
    <n v="406265.408"/>
    <n v="0.93"/>
    <n v="12.74"/>
    <n v="209853.28"/>
    <x v="0"/>
  </r>
  <r>
    <n v="2016"/>
    <s v="BIT"/>
    <s v="Coal"/>
    <n v="29644"/>
    <n v="23.972000000000001"/>
    <n v="710625.96799999999"/>
    <n v="0.84"/>
    <n v="12.55"/>
    <n v="372032.2"/>
    <x v="0"/>
  </r>
  <r>
    <n v="2016"/>
    <s v="BIT"/>
    <s v="Coal"/>
    <n v="40531"/>
    <n v="24.24"/>
    <n v="982471.44"/>
    <n v="0.86"/>
    <n v="12.22"/>
    <n v="495288.82"/>
    <x v="0"/>
  </r>
  <r>
    <n v="2016"/>
    <s v="BIT"/>
    <s v="Coal"/>
    <n v="40531"/>
    <n v="24.24"/>
    <n v="982471.44"/>
    <n v="0.86"/>
    <n v="12.22"/>
    <n v="495288.82"/>
    <x v="0"/>
  </r>
  <r>
    <n v="2016"/>
    <s v="BIT"/>
    <s v="Coal"/>
    <n v="1583"/>
    <n v="25.416"/>
    <n v="40233.527999999998"/>
    <n v="3.94"/>
    <n v="9.6199999999999992"/>
    <n v="15228.46"/>
    <x v="0"/>
  </r>
  <r>
    <n v="2016"/>
    <s v="BIT"/>
    <s v="Coal"/>
    <n v="29378"/>
    <n v="25.302"/>
    <n v="743322.15599999996"/>
    <n v="4.6100000000000003"/>
    <n v="9.18"/>
    <n v="269690.03999999998"/>
    <x v="0"/>
  </r>
  <r>
    <n v="2016"/>
    <s v="BIT"/>
    <s v="Coal"/>
    <n v="184050"/>
    <n v="25.31"/>
    <n v="4658305.5"/>
    <n v="4.4000000000000004"/>
    <n v="9.35"/>
    <n v="1720867.5"/>
    <x v="0"/>
  </r>
  <r>
    <n v="2016"/>
    <s v="BIT"/>
    <s v="Coal"/>
    <n v="23985"/>
    <n v="25.72"/>
    <n v="616894.19999999995"/>
    <n v="3.41"/>
    <n v="9.75"/>
    <n v="233853.75"/>
    <x v="0"/>
  </r>
  <r>
    <n v="2016"/>
    <s v="BIT"/>
    <s v="Coal"/>
    <n v="72238"/>
    <n v="26.26"/>
    <n v="1896969.8800000001"/>
    <n v="2.73"/>
    <n v="7.6"/>
    <n v="549008.79999999993"/>
    <x v="0"/>
  </r>
  <r>
    <n v="2016"/>
    <s v="BIT"/>
    <s v="Coal"/>
    <n v="113050"/>
    <n v="24.19"/>
    <n v="2734679.5"/>
    <n v="2.8"/>
    <n v="14.4"/>
    <n v="1627920"/>
    <x v="0"/>
  </r>
  <r>
    <n v="2016"/>
    <s v="BIT"/>
    <s v="Coal"/>
    <n v="34795"/>
    <n v="25.24"/>
    <n v="878225.79999999993"/>
    <n v="2.88"/>
    <n v="9.1999999999999993"/>
    <n v="320114"/>
    <x v="0"/>
  </r>
  <r>
    <n v="2016"/>
    <s v="BIT"/>
    <s v="Coal"/>
    <n v="393580"/>
    <n v="24.8"/>
    <n v="9760784"/>
    <n v="3.39"/>
    <n v="12.9"/>
    <n v="5077182"/>
    <x v="0"/>
  </r>
  <r>
    <n v="2016"/>
    <s v="BIT"/>
    <s v="Coal"/>
    <n v="37075"/>
    <n v="24.271999999999998"/>
    <n v="899884.39999999991"/>
    <n v="0.83"/>
    <n v="12.4"/>
    <n v="459730"/>
    <x v="0"/>
  </r>
  <r>
    <n v="2016"/>
    <s v="BIT"/>
    <s v="Coal"/>
    <n v="37075"/>
    <n v="24.271999999999998"/>
    <n v="899884.39999999991"/>
    <n v="0.83"/>
    <n v="12.4"/>
    <n v="459730"/>
    <x v="0"/>
  </r>
  <r>
    <n v="2016"/>
    <s v="BIT"/>
    <s v="Coal"/>
    <n v="36373"/>
    <n v="24.045999999999999"/>
    <n v="874625.15799999994"/>
    <n v="0.9"/>
    <n v="10.49"/>
    <n v="381552.77"/>
    <x v="0"/>
  </r>
  <r>
    <n v="2016"/>
    <s v="BIT"/>
    <s v="Coal"/>
    <n v="58678"/>
    <n v="24.26"/>
    <n v="1423528.28"/>
    <n v="0.87"/>
    <n v="12.67"/>
    <n v="743450.26"/>
    <x v="0"/>
  </r>
  <r>
    <n v="2016"/>
    <s v="BIT"/>
    <s v="Coal"/>
    <n v="4745"/>
    <n v="23.922000000000001"/>
    <n v="113509.89"/>
    <n v="0.79"/>
    <n v="12.63"/>
    <n v="59929.350000000006"/>
    <x v="0"/>
  </r>
  <r>
    <n v="2016"/>
    <s v="BIT"/>
    <s v="Coal"/>
    <n v="4745"/>
    <n v="23.922000000000001"/>
    <n v="113509.89"/>
    <n v="0.79"/>
    <n v="12.63"/>
    <n v="59929.350000000006"/>
    <x v="0"/>
  </r>
  <r>
    <n v="2016"/>
    <s v="BIT"/>
    <s v="Coal"/>
    <n v="139320"/>
    <n v="25.27"/>
    <n v="3520616.4"/>
    <n v="4.01"/>
    <n v="9.07"/>
    <n v="1263632.4000000001"/>
    <x v="0"/>
  </r>
  <r>
    <n v="2016"/>
    <s v="BIT"/>
    <s v="Coal"/>
    <n v="42827"/>
    <n v="24.931999999999999"/>
    <n v="1067762.764"/>
    <n v="1.47"/>
    <n v="13.4"/>
    <n v="573881.80000000005"/>
    <x v="0"/>
  </r>
  <r>
    <n v="2016"/>
    <s v="BIT"/>
    <s v="Coal"/>
    <n v="33308"/>
    <n v="23.468"/>
    <n v="781672.14399999997"/>
    <n v="1.76"/>
    <n v="19.7"/>
    <n v="656167.6"/>
    <x v="0"/>
  </r>
  <r>
    <n v="2016"/>
    <s v="BIT"/>
    <s v="Coal"/>
    <n v="9051"/>
    <n v="25.914000000000001"/>
    <n v="234547.614"/>
    <n v="3"/>
    <n v="7.9"/>
    <n v="71502.900000000009"/>
    <x v="0"/>
  </r>
  <r>
    <n v="2016"/>
    <s v="BIT"/>
    <s v="Coal"/>
    <n v="8975"/>
    <n v="25.797999999999998"/>
    <n v="231537.05"/>
    <n v="2.82"/>
    <n v="7.9"/>
    <n v="70902.5"/>
    <x v="0"/>
  </r>
  <r>
    <n v="2016"/>
    <s v="BIT"/>
    <s v="Coal"/>
    <n v="211321"/>
    <n v="24.103999999999999"/>
    <n v="5093681.3839999996"/>
    <n v="1.51"/>
    <n v="15.4"/>
    <n v="3254343.4"/>
    <x v="0"/>
  </r>
  <r>
    <n v="2016"/>
    <s v="BIT"/>
    <s v="Coal"/>
    <n v="80364"/>
    <n v="26.087"/>
    <n v="2096455.6680000001"/>
    <n v="2.29"/>
    <n v="7.7"/>
    <n v="618802.80000000005"/>
    <x v="0"/>
  </r>
  <r>
    <n v="2016"/>
    <s v="BIT"/>
    <s v="Coal"/>
    <n v="15339"/>
    <n v="23.512"/>
    <n v="360650.56800000003"/>
    <n v="1.77"/>
    <n v="18.899999999999999"/>
    <n v="289907.09999999998"/>
    <x v="0"/>
  </r>
  <r>
    <n v="2016"/>
    <s v="BIT"/>
    <s v="Coal"/>
    <n v="7291"/>
    <n v="22.917999999999999"/>
    <n v="167095.13800000001"/>
    <n v="1.67"/>
    <n v="20.2"/>
    <n v="147278.19999999998"/>
    <x v="0"/>
  </r>
  <r>
    <n v="2016"/>
    <s v="SUB"/>
    <s v="Coal"/>
    <n v="125396"/>
    <n v="17.54"/>
    <n v="2199445.84"/>
    <n v="0.2"/>
    <n v="4.7"/>
    <n v="589361.20000000007"/>
    <x v="0"/>
  </r>
  <r>
    <n v="2016"/>
    <s v="SUB"/>
    <s v="Coal"/>
    <n v="107302"/>
    <n v="17.72"/>
    <n v="1901391.44"/>
    <n v="0.22"/>
    <n v="5.3"/>
    <n v="568700.6"/>
    <x v="0"/>
  </r>
  <r>
    <n v="2016"/>
    <s v="SUB"/>
    <s v="Coal"/>
    <n v="71599"/>
    <n v="17.39"/>
    <n v="1245106.6100000001"/>
    <n v="0.19"/>
    <n v="4.4000000000000004"/>
    <n v="315035.60000000003"/>
    <x v="0"/>
  </r>
  <r>
    <n v="2016"/>
    <s v="SUB"/>
    <s v="Coal"/>
    <n v="15146"/>
    <n v="17.922000000000001"/>
    <n v="271446.61200000002"/>
    <n v="0.26"/>
    <n v="4.8"/>
    <n v="72700.800000000003"/>
    <x v="0"/>
  </r>
  <r>
    <n v="2016"/>
    <s v="SUB"/>
    <s v="Coal"/>
    <n v="14991"/>
    <n v="17.754000000000001"/>
    <n v="266150.21400000004"/>
    <n v="0.19"/>
    <n v="5.7"/>
    <n v="85448.7"/>
    <x v="0"/>
  </r>
  <r>
    <n v="2016"/>
    <s v="SUB"/>
    <s v="Coal"/>
    <n v="15194"/>
    <n v="17.283999999999999"/>
    <n v="262613.09599999996"/>
    <n v="0.19"/>
    <n v="4.3"/>
    <n v="65334.2"/>
    <x v="0"/>
  </r>
  <r>
    <n v="2016"/>
    <s v="SUB"/>
    <s v="Coal"/>
    <n v="15131"/>
    <n v="17.866"/>
    <n v="270330.446"/>
    <n v="0.19"/>
    <n v="4.9000000000000004"/>
    <n v="74141.900000000009"/>
    <x v="0"/>
  </r>
  <r>
    <n v="2016"/>
    <s v="SUB"/>
    <s v="Coal"/>
    <n v="28969"/>
    <n v="16.8"/>
    <n v="486679.2"/>
    <n v="0.31"/>
    <n v="5.8"/>
    <n v="168020.19999999998"/>
    <x v="0"/>
  </r>
  <r>
    <n v="2016"/>
    <s v="SUB"/>
    <s v="Coal"/>
    <n v="30292"/>
    <n v="17.963999999999999"/>
    <n v="544165.48800000001"/>
    <n v="0.22"/>
    <n v="4.7"/>
    <n v="142372.4"/>
    <x v="0"/>
  </r>
  <r>
    <n v="2016"/>
    <s v="SUB"/>
    <s v="Coal"/>
    <n v="28919"/>
    <n v="17.885999999999999"/>
    <n v="517245.234"/>
    <n v="0.23"/>
    <n v="4.8"/>
    <n v="138811.19999999998"/>
    <x v="0"/>
  </r>
  <r>
    <n v="2016"/>
    <s v="SUB"/>
    <s v="Coal"/>
    <n v="84100"/>
    <n v="17.95"/>
    <n v="1509595"/>
    <n v="0.27"/>
    <n v="4.8"/>
    <n v="403680"/>
    <x v="0"/>
  </r>
  <r>
    <n v="2016"/>
    <s v="SUB"/>
    <s v="Coal"/>
    <n v="50465"/>
    <n v="17.77"/>
    <n v="896763.04999999993"/>
    <n v="0.2"/>
    <n v="5.4"/>
    <n v="272511"/>
    <x v="0"/>
  </r>
  <r>
    <n v="2016"/>
    <s v="SUB"/>
    <s v="Coal"/>
    <n v="17006"/>
    <n v="17.86"/>
    <n v="303727.15999999997"/>
    <n v="0.28999999999999998"/>
    <n v="5.7"/>
    <n v="96934.2"/>
    <x v="0"/>
  </r>
  <r>
    <n v="2016"/>
    <s v="BIT"/>
    <s v="Coal"/>
    <n v="3765"/>
    <n v="22.76"/>
    <n v="85691.400000000009"/>
    <n v="0.63"/>
    <n v="9"/>
    <n v="33885"/>
    <x v="0"/>
  </r>
  <r>
    <n v="2016"/>
    <s v="BIT"/>
    <s v="Coal"/>
    <n v="1483"/>
    <n v="24.15"/>
    <n v="35814.449999999997"/>
    <n v="1.6"/>
    <n v="7.5"/>
    <n v="11122.5"/>
    <x v="0"/>
  </r>
  <r>
    <n v="2016"/>
    <s v="SUB"/>
    <s v="Coal"/>
    <n v="135261"/>
    <n v="18.004000000000001"/>
    <n v="2435239.0440000002"/>
    <n v="0.26"/>
    <n v="5.0999999999999996"/>
    <n v="689831.1"/>
    <x v="0"/>
  </r>
  <r>
    <n v="2016"/>
    <s v="SUB"/>
    <s v="Coal"/>
    <n v="224398"/>
    <n v="16.068000000000001"/>
    <n v="3605627.0640000002"/>
    <n v="0.34"/>
    <n v="5.6"/>
    <n v="1256628.7999999998"/>
    <x v="0"/>
  </r>
  <r>
    <n v="2016"/>
    <s v="SUB"/>
    <s v="Coal"/>
    <n v="16043"/>
    <n v="18.170000000000002"/>
    <n v="291501.31000000006"/>
    <n v="0.27"/>
    <n v="4.5999999999999996"/>
    <n v="73797.799999999988"/>
    <x v="0"/>
  </r>
  <r>
    <n v="2016"/>
    <s v="SUB"/>
    <s v="Coal"/>
    <n v="76892"/>
    <n v="16.690000000000001"/>
    <n v="1283327.4800000002"/>
    <n v="0.3"/>
    <n v="6.1"/>
    <n v="469041.19999999995"/>
    <x v="0"/>
  </r>
  <r>
    <n v="2016"/>
    <s v="SUB"/>
    <s v="Coal"/>
    <n v="232600"/>
    <n v="20.079999999999998"/>
    <n v="4670608"/>
    <n v="0.86"/>
    <n v="4.5999999999999996"/>
    <n v="1069960"/>
    <x v="0"/>
  </r>
  <r>
    <n v="2016"/>
    <s v="SUB"/>
    <s v="Coal"/>
    <n v="15004"/>
    <n v="17.809999999999999"/>
    <n v="267221.24"/>
    <n v="0.28000000000000003"/>
    <n v="5.6"/>
    <n v="84022.399999999994"/>
    <x v="0"/>
  </r>
  <r>
    <n v="2016"/>
    <s v="SUB"/>
    <s v="Coal"/>
    <n v="60079"/>
    <n v="17.494"/>
    <n v="1051022.0260000001"/>
    <n v="0.19"/>
    <n v="4.5999999999999996"/>
    <n v="276363.39999999997"/>
    <x v="0"/>
  </r>
  <r>
    <n v="2016"/>
    <s v="BIT"/>
    <s v="Coal"/>
    <n v="621784"/>
    <n v="21.74"/>
    <n v="13517584.159999998"/>
    <n v="0.6"/>
    <n v="10.7"/>
    <n v="6653088.7999999998"/>
    <x v="0"/>
  </r>
  <r>
    <n v="2016"/>
    <s v="SUB"/>
    <s v="Coal"/>
    <n v="16019"/>
    <n v="17.808"/>
    <n v="285266.35200000001"/>
    <n v="0.27"/>
    <n v="4.5999999999999996"/>
    <n v="73687.399999999994"/>
    <x v="0"/>
  </r>
  <r>
    <n v="2016"/>
    <s v="SUB"/>
    <s v="Coal"/>
    <n v="112376"/>
    <n v="17.716000000000001"/>
    <n v="1990853.216"/>
    <n v="0.22"/>
    <n v="5.4"/>
    <n v="606830.4"/>
    <x v="0"/>
  </r>
  <r>
    <n v="2016"/>
    <s v="SUB"/>
    <s v="Coal"/>
    <n v="32104"/>
    <n v="17.495999999999999"/>
    <n v="561691.58399999992"/>
    <n v="0.17"/>
    <n v="4.5"/>
    <n v="144468"/>
    <x v="0"/>
  </r>
  <r>
    <n v="2016"/>
    <s v="SUB"/>
    <s v="Coal"/>
    <n v="319999"/>
    <n v="17.713999999999999"/>
    <n v="5668462.2859999994"/>
    <n v="0.3"/>
    <n v="5.2"/>
    <n v="1663994.8"/>
    <x v="0"/>
  </r>
  <r>
    <n v="2016"/>
    <s v="SUB"/>
    <s v="Coal"/>
    <n v="80018"/>
    <n v="17.66"/>
    <n v="1413117.8800000001"/>
    <n v="0.21"/>
    <n v="5.5"/>
    <n v="440099"/>
    <x v="0"/>
  </r>
  <r>
    <n v="2016"/>
    <s v="SUB"/>
    <s v="Coal"/>
    <n v="271271"/>
    <n v="17.623999999999999"/>
    <n v="4780880.1039999994"/>
    <n v="0.31"/>
    <n v="5.2"/>
    <n v="1410609.2"/>
    <x v="0"/>
  </r>
  <r>
    <n v="2016"/>
    <s v="SUB"/>
    <s v="Coal"/>
    <n v="176426"/>
    <n v="17.443999999999999"/>
    <n v="3077575.1439999999"/>
    <n v="0.19"/>
    <n v="4.5999999999999996"/>
    <n v="811559.6"/>
    <x v="0"/>
  </r>
  <r>
    <n v="2016"/>
    <s v="BIT"/>
    <s v="Coal"/>
    <n v="284565"/>
    <n v="25.21"/>
    <n v="7173883.6500000004"/>
    <n v="4.51"/>
    <n v="9.3000000000000007"/>
    <n v="2646454.5"/>
    <x v="0"/>
  </r>
  <r>
    <n v="2016"/>
    <s v="BIT"/>
    <s v="Coal"/>
    <n v="25853"/>
    <n v="25.17"/>
    <n v="650720.01"/>
    <n v="4.72"/>
    <n v="9.1999999999999993"/>
    <n v="237847.59999999998"/>
    <x v="0"/>
  </r>
  <r>
    <n v="2016"/>
    <s v="SUB"/>
    <s v="Coal"/>
    <n v="49242"/>
    <n v="17.66"/>
    <n v="869613.72"/>
    <n v="0.21"/>
    <n v="4.7"/>
    <n v="231437.40000000002"/>
    <x v="0"/>
  </r>
  <r>
    <n v="2016"/>
    <s v="SUB"/>
    <s v="Coal"/>
    <n v="16317"/>
    <n v="16.78"/>
    <n v="273799.26"/>
    <n v="0.3"/>
    <n v="6"/>
    <n v="97902"/>
    <x v="0"/>
  </r>
  <r>
    <n v="2016"/>
    <s v="SUB"/>
    <s v="Coal"/>
    <n v="65613"/>
    <n v="16.66"/>
    <n v="1093112.58"/>
    <n v="0.3"/>
    <n v="6.2"/>
    <n v="406800.60000000003"/>
    <x v="0"/>
  </r>
  <r>
    <n v="2016"/>
    <s v="SUB"/>
    <s v="Coal"/>
    <n v="65267"/>
    <n v="17.86"/>
    <n v="1165668.6199999999"/>
    <n v="0.28000000000000003"/>
    <n v="5"/>
    <n v="326335"/>
    <x v="0"/>
  </r>
  <r>
    <n v="2016"/>
    <s v="SUB"/>
    <s v="Coal"/>
    <n v="98783"/>
    <n v="17.940000000000001"/>
    <n v="1772167.02"/>
    <n v="0.25"/>
    <n v="4.7"/>
    <n v="464280.10000000003"/>
    <x v="0"/>
  </r>
  <r>
    <n v="2016"/>
    <s v="SUB"/>
    <s v="Coal"/>
    <n v="17386"/>
    <n v="18"/>
    <n v="312948"/>
    <n v="0.26"/>
    <n v="4.7"/>
    <n v="81714.2"/>
    <x v="0"/>
  </r>
  <r>
    <n v="2016"/>
    <s v="SUB"/>
    <s v="Coal"/>
    <n v="241"/>
    <n v="18"/>
    <n v="4338"/>
    <n v="0.26"/>
    <n v="4.7"/>
    <n v="1132.7"/>
    <x v="0"/>
  </r>
  <r>
    <n v="2016"/>
    <s v="BIT"/>
    <s v="Coal"/>
    <n v="111453"/>
    <n v="22.943999999999999"/>
    <n v="2557177.6319999998"/>
    <n v="2.96"/>
    <n v="8.3000000000000007"/>
    <n v="925059.9"/>
    <x v="0"/>
  </r>
  <r>
    <n v="2016"/>
    <s v="BIT"/>
    <s v="Coal"/>
    <n v="39230"/>
    <n v="25.898"/>
    <n v="1015978.54"/>
    <n v="2.58"/>
    <n v="7.7"/>
    <n v="302071"/>
    <x v="0"/>
  </r>
  <r>
    <n v="2016"/>
    <s v="BIT"/>
    <s v="Coal"/>
    <n v="18850"/>
    <n v="22.308"/>
    <n v="420505.8"/>
    <n v="3.17"/>
    <n v="8"/>
    <n v="150800"/>
    <x v="0"/>
  </r>
  <r>
    <n v="2016"/>
    <s v="BIT"/>
    <s v="Coal"/>
    <n v="24345"/>
    <n v="25.23"/>
    <n v="614224.35"/>
    <n v="2.71"/>
    <n v="8.9"/>
    <n v="216670.5"/>
    <x v="0"/>
  </r>
  <r>
    <n v="2016"/>
    <s v="BIT"/>
    <s v="Coal"/>
    <n v="14152"/>
    <n v="23.416"/>
    <n v="331383.23200000002"/>
    <n v="2.7"/>
    <n v="8.1"/>
    <n v="114631.2"/>
    <x v="0"/>
  </r>
  <r>
    <n v="2016"/>
    <s v="BIT"/>
    <s v="Coal"/>
    <n v="109084"/>
    <n v="22.25"/>
    <n v="2427119"/>
    <n v="3.04"/>
    <n v="8.6"/>
    <n v="938122.39999999991"/>
    <x v="0"/>
  </r>
  <r>
    <n v="2016"/>
    <s v="BIT"/>
    <s v="Coal"/>
    <n v="30438"/>
    <n v="25.02"/>
    <n v="761558.76"/>
    <n v="2.76"/>
    <n v="8.8000000000000007"/>
    <n v="267854.40000000002"/>
    <x v="0"/>
  </r>
  <r>
    <n v="2016"/>
    <s v="BIT"/>
    <s v="Coal"/>
    <n v="37106"/>
    <n v="24.91"/>
    <n v="924310.46"/>
    <n v="3.79"/>
    <n v="8.9"/>
    <n v="330243.40000000002"/>
    <x v="0"/>
  </r>
  <r>
    <n v="2016"/>
    <s v="BIT"/>
    <s v="Coal"/>
    <n v="10853"/>
    <n v="25.29"/>
    <n v="274472.37"/>
    <n v="3.13"/>
    <n v="8.8000000000000007"/>
    <n v="95506.400000000009"/>
    <x v="0"/>
  </r>
  <r>
    <n v="2016"/>
    <s v="BIT"/>
    <s v="Coal"/>
    <n v="7818"/>
    <n v="25.78"/>
    <n v="201548.04"/>
    <n v="2.62"/>
    <n v="7.7"/>
    <n v="60198.6"/>
    <x v="0"/>
  </r>
  <r>
    <n v="2016"/>
    <s v="BIT"/>
    <s v="Coal"/>
    <n v="26116"/>
    <n v="25.71"/>
    <n v="671442.36"/>
    <n v="2.65"/>
    <n v="7.4"/>
    <n v="193258.40000000002"/>
    <x v="0"/>
  </r>
  <r>
    <n v="2016"/>
    <s v="BIT"/>
    <s v="Coal"/>
    <n v="34751"/>
    <n v="24.72"/>
    <n v="859044.72"/>
    <n v="2.82"/>
    <n v="8.9"/>
    <n v="309283.90000000002"/>
    <x v="0"/>
  </r>
  <r>
    <n v="2016"/>
    <s v="BIT"/>
    <s v="Coal"/>
    <n v="21772"/>
    <n v="25"/>
    <n v="544300"/>
    <n v="2.85"/>
    <n v="8.8000000000000007"/>
    <n v="191593.60000000001"/>
    <x v="0"/>
  </r>
  <r>
    <n v="2016"/>
    <s v="SUB"/>
    <s v="Coal"/>
    <n v="116792"/>
    <n v="20.29"/>
    <n v="2369709.6799999997"/>
    <n v="0.49"/>
    <n v="7.5"/>
    <n v="875940"/>
    <x v="0"/>
  </r>
  <r>
    <n v="2016"/>
    <s v="SUB"/>
    <s v="Coal"/>
    <n v="104530"/>
    <n v="20.29"/>
    <n v="2120913.6999999997"/>
    <n v="0.49"/>
    <n v="7.5"/>
    <n v="783975"/>
    <x v="0"/>
  </r>
  <r>
    <n v="2016"/>
    <s v="SUB"/>
    <s v="Coal"/>
    <n v="190807"/>
    <n v="19.940000000000001"/>
    <n v="3804691.58"/>
    <n v="0.4"/>
    <n v="7.4"/>
    <n v="1411971.8"/>
    <x v="0"/>
  </r>
  <r>
    <n v="2016"/>
    <s v="LIG"/>
    <s v="Coal"/>
    <n v="714829"/>
    <n v="12.7"/>
    <n v="9078328.2999999989"/>
    <n v="0.62"/>
    <n v="10"/>
    <n v="7148290"/>
    <x v="1"/>
  </r>
  <r>
    <n v="2016"/>
    <s v="BIT"/>
    <s v="Coal"/>
    <n v="1934"/>
    <n v="23.62"/>
    <n v="45681.08"/>
    <n v="2.5499999999999998"/>
    <n v="8.8000000000000007"/>
    <n v="17019.2"/>
    <x v="0"/>
  </r>
  <r>
    <n v="2016"/>
    <s v="BIT"/>
    <s v="Coal"/>
    <n v="38129"/>
    <n v="23.65"/>
    <n v="901750.85"/>
    <n v="2.81"/>
    <n v="8.1999999999999993"/>
    <n v="312657.8"/>
    <x v="0"/>
  </r>
  <r>
    <n v="2016"/>
    <s v="BIT"/>
    <s v="Coal"/>
    <n v="40708"/>
    <n v="23.48"/>
    <n v="955823.84"/>
    <n v="2.52"/>
    <n v="8.4"/>
    <n v="341947.2"/>
    <x v="0"/>
  </r>
  <r>
    <n v="2016"/>
    <s v="BIT"/>
    <s v="Coal"/>
    <n v="6689"/>
    <n v="23.73"/>
    <n v="158729.97"/>
    <n v="2.79"/>
    <n v="8.6"/>
    <n v="57525.399999999994"/>
    <x v="0"/>
  </r>
  <r>
    <n v="2016"/>
    <s v="BIT"/>
    <s v="Coal"/>
    <n v="3283"/>
    <n v="25.06"/>
    <n v="82271.98"/>
    <n v="2.94"/>
    <n v="9.6999999999999993"/>
    <n v="31845.1"/>
    <x v="0"/>
  </r>
  <r>
    <n v="2016"/>
    <s v="BIT"/>
    <s v="Coal"/>
    <n v="3478"/>
    <n v="23.67"/>
    <n v="82324.260000000009"/>
    <n v="2.82"/>
    <n v="8.4"/>
    <n v="29215.200000000001"/>
    <x v="0"/>
  </r>
  <r>
    <n v="2016"/>
    <s v="BIT"/>
    <s v="Coal"/>
    <n v="3915"/>
    <n v="23.51"/>
    <n v="92041.650000000009"/>
    <n v="2.5"/>
    <n v="8.4"/>
    <n v="32886"/>
    <x v="0"/>
  </r>
  <r>
    <n v="2016"/>
    <s v="BIT"/>
    <s v="Coal"/>
    <n v="18768"/>
    <n v="22.94"/>
    <n v="430537.92000000004"/>
    <n v="3"/>
    <n v="8.5"/>
    <n v="159528"/>
    <x v="0"/>
  </r>
  <r>
    <n v="2016"/>
    <s v="BIT"/>
    <s v="Coal"/>
    <n v="20096"/>
    <n v="25.17"/>
    <n v="505816.32000000001"/>
    <n v="2.79"/>
    <n v="9.3000000000000007"/>
    <n v="186892.80000000002"/>
    <x v="0"/>
  </r>
  <r>
    <n v="2016"/>
    <s v="BIT"/>
    <s v="Coal"/>
    <n v="6981"/>
    <n v="23.66"/>
    <n v="165170.46"/>
    <n v="2.59"/>
    <n v="8.6999999999999993"/>
    <n v="60734.7"/>
    <x v="0"/>
  </r>
  <r>
    <n v="2016"/>
    <s v="BIT"/>
    <s v="Coal"/>
    <n v="30456"/>
    <n v="23.64"/>
    <n v="719979.84"/>
    <n v="3.44"/>
    <n v="13"/>
    <n v="395928"/>
    <x v="0"/>
  </r>
  <r>
    <n v="2016"/>
    <s v="BIT"/>
    <s v="Coal"/>
    <n v="21721"/>
    <n v="22.4"/>
    <n v="486550.39999999997"/>
    <n v="4.53"/>
    <n v="16.899999999999999"/>
    <n v="367084.89999999997"/>
    <x v="0"/>
  </r>
  <r>
    <n v="2016"/>
    <s v="BIT"/>
    <s v="Coal"/>
    <n v="8448"/>
    <n v="22.22"/>
    <n v="187714.56"/>
    <n v="4.57"/>
    <n v="17.3"/>
    <n v="146150.39999999999"/>
    <x v="0"/>
  </r>
  <r>
    <n v="2016"/>
    <s v="BIT"/>
    <s v="Coal"/>
    <n v="11016"/>
    <n v="23.45"/>
    <n v="258325.19999999998"/>
    <n v="2.86"/>
    <n v="9.1"/>
    <n v="100245.59999999999"/>
    <x v="0"/>
  </r>
  <r>
    <n v="2016"/>
    <s v="BIT"/>
    <s v="Coal"/>
    <n v="9608"/>
    <n v="23.46"/>
    <n v="225403.68000000002"/>
    <n v="2.84"/>
    <n v="8.1999999999999993"/>
    <n v="78785.599999999991"/>
    <x v="0"/>
  </r>
  <r>
    <n v="2016"/>
    <s v="BIT"/>
    <s v="Coal"/>
    <n v="23672"/>
    <n v="22.82"/>
    <n v="540195.04"/>
    <n v="2.97"/>
    <n v="8.3000000000000007"/>
    <n v="196477.6"/>
    <x v="0"/>
  </r>
  <r>
    <n v="2016"/>
    <s v="BIT"/>
    <s v="Coal"/>
    <n v="30505"/>
    <n v="22.21"/>
    <n v="677516.05"/>
    <n v="3.16"/>
    <n v="9.1"/>
    <n v="277595.5"/>
    <x v="0"/>
  </r>
  <r>
    <n v="2016"/>
    <s v="BIT"/>
    <s v="Coal"/>
    <n v="7949"/>
    <n v="23.47"/>
    <n v="186563.03"/>
    <n v="2.84"/>
    <n v="8.3000000000000007"/>
    <n v="65976.700000000012"/>
    <x v="0"/>
  </r>
  <r>
    <n v="2016"/>
    <s v="BIT"/>
    <s v="Coal"/>
    <n v="11127"/>
    <n v="22.82"/>
    <n v="253918.14"/>
    <n v="2.96"/>
    <n v="8.1999999999999993"/>
    <n v="91241.4"/>
    <x v="0"/>
  </r>
  <r>
    <n v="2016"/>
    <s v="BIT"/>
    <s v="Coal"/>
    <n v="10043"/>
    <n v="23.15"/>
    <n v="232495.44999999998"/>
    <n v="4.41"/>
    <n v="15.2"/>
    <n v="152653.6"/>
    <x v="0"/>
  </r>
  <r>
    <n v="2016"/>
    <s v="BIT"/>
    <s v="Coal"/>
    <n v="14309"/>
    <n v="22.84"/>
    <n v="326817.56"/>
    <n v="2.95"/>
    <n v="8.1999999999999993"/>
    <n v="117333.79999999999"/>
    <x v="0"/>
  </r>
  <r>
    <n v="2016"/>
    <s v="BIT"/>
    <s v="Coal"/>
    <n v="8091"/>
    <n v="23.53"/>
    <n v="190381.23"/>
    <n v="2.85"/>
    <n v="9"/>
    <n v="72819"/>
    <x v="0"/>
  </r>
  <r>
    <n v="2016"/>
    <s v="BIT"/>
    <s v="Coal"/>
    <n v="4680"/>
    <n v="23.48"/>
    <n v="109886.40000000001"/>
    <n v="2.84"/>
    <n v="9"/>
    <n v="42120"/>
    <x v="0"/>
  </r>
  <r>
    <n v="2016"/>
    <s v="BIT"/>
    <s v="Coal"/>
    <n v="4830"/>
    <n v="23.46"/>
    <n v="113311.8"/>
    <n v="2.85"/>
    <n v="8.1"/>
    <n v="39123"/>
    <x v="0"/>
  </r>
  <r>
    <n v="2016"/>
    <s v="BIT"/>
    <s v="Coal"/>
    <n v="15346"/>
    <n v="23.71"/>
    <n v="363853.66000000003"/>
    <n v="3.46"/>
    <n v="12.5"/>
    <n v="191825"/>
    <x v="0"/>
  </r>
  <r>
    <n v="2016"/>
    <s v="BIT"/>
    <s v="Coal"/>
    <n v="9498"/>
    <n v="23.65"/>
    <n v="224627.69999999998"/>
    <n v="2.98"/>
    <n v="9.6999999999999993"/>
    <n v="92130.599999999991"/>
    <x v="0"/>
  </r>
  <r>
    <n v="2016"/>
    <s v="BIT"/>
    <s v="Coal"/>
    <n v="17685"/>
    <n v="23.29"/>
    <n v="411883.64999999997"/>
    <n v="1.99"/>
    <n v="10.1"/>
    <n v="178618.5"/>
    <x v="0"/>
  </r>
  <r>
    <n v="2016"/>
    <s v="BIT"/>
    <s v="Coal"/>
    <n v="17548"/>
    <n v="22.82"/>
    <n v="400445.36"/>
    <n v="2.97"/>
    <n v="8.1999999999999993"/>
    <n v="143893.59999999998"/>
    <x v="0"/>
  </r>
  <r>
    <n v="2016"/>
    <s v="BIT"/>
    <s v="Coal"/>
    <n v="51165"/>
    <n v="23.77"/>
    <n v="1216192.05"/>
    <n v="2.59"/>
    <n v="7.9"/>
    <n v="404203.5"/>
    <x v="0"/>
  </r>
  <r>
    <n v="2016"/>
    <s v="BIT"/>
    <s v="Coal"/>
    <n v="50602"/>
    <n v="23.672000000000001"/>
    <n v="1197850.544"/>
    <n v="2.66"/>
    <n v="7.9"/>
    <n v="399755.80000000005"/>
    <x v="0"/>
  </r>
  <r>
    <n v="2016"/>
    <s v="BIT"/>
    <s v="Coal"/>
    <n v="38398"/>
    <n v="24.666"/>
    <n v="947125.06799999997"/>
    <n v="2.34"/>
    <n v="12.1"/>
    <n v="464615.8"/>
    <x v="0"/>
  </r>
  <r>
    <n v="2016"/>
    <s v="BIT"/>
    <s v="Coal"/>
    <n v="50594"/>
    <n v="23.405999999999999"/>
    <n v="1184203.1639999999"/>
    <n v="2.59"/>
    <n v="8.1"/>
    <n v="409811.39999999997"/>
    <x v="0"/>
  </r>
  <r>
    <n v="2016"/>
    <s v="SUB"/>
    <s v="Coal"/>
    <n v="16446"/>
    <n v="16.690000000000001"/>
    <n v="274483.74000000005"/>
    <n v="0.3"/>
    <n v="4.5"/>
    <n v="74007"/>
    <x v="0"/>
  </r>
  <r>
    <n v="2016"/>
    <s v="SUB"/>
    <s v="Coal"/>
    <n v="15997"/>
    <n v="17.97"/>
    <n v="287466.08999999997"/>
    <n v="0.35"/>
    <n v="5.0999999999999996"/>
    <n v="81584.7"/>
    <x v="0"/>
  </r>
  <r>
    <n v="2016"/>
    <s v="SUB"/>
    <s v="Coal"/>
    <n v="49301"/>
    <n v="16.63"/>
    <n v="819875.63"/>
    <n v="0.37"/>
    <n v="5.5"/>
    <n v="271155.5"/>
    <x v="0"/>
  </r>
  <r>
    <n v="2016"/>
    <s v="SUB"/>
    <s v="Coal"/>
    <n v="16426"/>
    <n v="16.63"/>
    <n v="273164.38"/>
    <n v="0.37"/>
    <n v="5.5"/>
    <n v="90343"/>
    <x v="0"/>
  </r>
  <r>
    <n v="2016"/>
    <s v="BIT"/>
    <s v="Coal"/>
    <n v="12129"/>
    <n v="25.434000000000001"/>
    <n v="308488.98600000003"/>
    <n v="1.24"/>
    <n v="10.6"/>
    <n v="128567.4"/>
    <x v="0"/>
  </r>
  <r>
    <n v="2016"/>
    <s v="SUB"/>
    <s v="Coal"/>
    <n v="55741"/>
    <n v="16.68"/>
    <n v="929759.88"/>
    <n v="0.3"/>
    <n v="6.1"/>
    <n v="340020.1"/>
    <x v="0"/>
  </r>
  <r>
    <n v="2016"/>
    <s v="SUB"/>
    <s v="Coal"/>
    <n v="96547"/>
    <n v="17.75"/>
    <n v="1713709.25"/>
    <n v="0.21"/>
    <n v="5.2"/>
    <n v="502044.4"/>
    <x v="0"/>
  </r>
  <r>
    <n v="2016"/>
    <s v="SUB"/>
    <s v="Coal"/>
    <n v="49342"/>
    <n v="17.78"/>
    <n v="877300.76"/>
    <n v="0.21"/>
    <n v="5.4"/>
    <n v="266446.80000000005"/>
    <x v="0"/>
  </r>
  <r>
    <n v="2016"/>
    <s v="SUB"/>
    <s v="Coal"/>
    <n v="65970"/>
    <n v="17.3"/>
    <n v="1141281"/>
    <n v="0.22"/>
    <n v="4.3"/>
    <n v="283671"/>
    <x v="0"/>
  </r>
  <r>
    <n v="2016"/>
    <s v="SUB"/>
    <s v="Coal"/>
    <n v="49549"/>
    <n v="17.260000000000002"/>
    <n v="855215.74000000011"/>
    <n v="0.23"/>
    <n v="4.5"/>
    <n v="222970.5"/>
    <x v="0"/>
  </r>
  <r>
    <n v="2016"/>
    <s v="SUB"/>
    <s v="Coal"/>
    <n v="95806"/>
    <n v="17.73"/>
    <n v="1698640.3800000001"/>
    <n v="0.3"/>
    <n v="5"/>
    <n v="479030"/>
    <x v="0"/>
  </r>
  <r>
    <n v="2016"/>
    <s v="SUB"/>
    <s v="Coal"/>
    <n v="48655"/>
    <n v="16.79"/>
    <n v="816917.45"/>
    <n v="0.3"/>
    <n v="6"/>
    <n v="291930"/>
    <x v="0"/>
  </r>
  <r>
    <n v="2016"/>
    <s v="SUB"/>
    <s v="Coal"/>
    <n v="16397"/>
    <n v="17.78"/>
    <n v="291538.66000000003"/>
    <n v="0.26"/>
    <n v="4.5999999999999996"/>
    <n v="75426.2"/>
    <x v="0"/>
  </r>
  <r>
    <n v="2016"/>
    <s v="SUB"/>
    <s v="Coal"/>
    <n v="15220"/>
    <n v="17.25"/>
    <n v="262545"/>
    <n v="0.22"/>
    <n v="4.2"/>
    <n v="63924"/>
    <x v="0"/>
  </r>
  <r>
    <n v="2016"/>
    <s v="SUB"/>
    <s v="Coal"/>
    <n v="81014"/>
    <n v="18.04"/>
    <n v="1461492.5599999998"/>
    <n v="0.22"/>
    <n v="4.7"/>
    <n v="380765.8"/>
    <x v="0"/>
  </r>
  <r>
    <n v="2016"/>
    <s v="SUB"/>
    <s v="Coal"/>
    <n v="49112"/>
    <n v="17.53"/>
    <n v="860933.3600000001"/>
    <n v="0.19"/>
    <n v="4.5"/>
    <n v="221004"/>
    <x v="0"/>
  </r>
  <r>
    <n v="2016"/>
    <s v="SUB"/>
    <s v="Coal"/>
    <n v="760982"/>
    <n v="16.736000000000001"/>
    <n v="12735794.752"/>
    <n v="0.33"/>
    <n v="4.5999999999999996"/>
    <n v="3500517.1999999997"/>
    <x v="0"/>
  </r>
  <r>
    <n v="2016"/>
    <s v="BIT"/>
    <s v="Coal"/>
    <n v="34806"/>
    <n v="22.884"/>
    <n v="796500.50399999996"/>
    <n v="2.95"/>
    <n v="8.1999999999999993"/>
    <n v="285409.19999999995"/>
    <x v="0"/>
  </r>
  <r>
    <n v="2016"/>
    <s v="BIT"/>
    <s v="Coal"/>
    <n v="11182"/>
    <n v="25.413"/>
    <n v="284168.16600000003"/>
    <n v="3.7"/>
    <n v="9.4"/>
    <n v="105110.8"/>
    <x v="0"/>
  </r>
  <r>
    <n v="2016"/>
    <s v="BIT"/>
    <s v="Coal"/>
    <n v="9500"/>
    <n v="22.512"/>
    <n v="213864"/>
    <n v="3.5"/>
    <n v="10.7"/>
    <n v="101650"/>
    <x v="0"/>
  </r>
  <r>
    <n v="2016"/>
    <s v="BIT"/>
    <s v="Coal"/>
    <n v="14338"/>
    <n v="23.32"/>
    <n v="334362.16000000003"/>
    <n v="2.83"/>
    <n v="8.5"/>
    <n v="121873"/>
    <x v="0"/>
  </r>
  <r>
    <n v="2016"/>
    <s v="BIT"/>
    <s v="Coal"/>
    <n v="1604"/>
    <n v="21.468"/>
    <n v="34434.671999999999"/>
    <n v="1.03"/>
    <n v="23.5"/>
    <n v="37694"/>
    <x v="0"/>
  </r>
  <r>
    <n v="2016"/>
    <s v="BIT"/>
    <s v="Coal"/>
    <n v="82566"/>
    <n v="22.846"/>
    <n v="1886302.8359999999"/>
    <n v="2.97"/>
    <n v="8.1999999999999993"/>
    <n v="677041.2"/>
    <x v="0"/>
  </r>
  <r>
    <n v="2016"/>
    <s v="BIT"/>
    <s v="Coal"/>
    <n v="90583"/>
    <n v="22.683"/>
    <n v="2054694.189"/>
    <n v="3.05"/>
    <n v="8.6"/>
    <n v="779013.79999999993"/>
    <x v="0"/>
  </r>
  <r>
    <n v="2016"/>
    <s v="BIT"/>
    <s v="Coal"/>
    <n v="18601"/>
    <n v="23.114999999999998"/>
    <n v="429962.11499999999"/>
    <n v="2.4700000000000002"/>
    <n v="9.3000000000000007"/>
    <n v="172989.30000000002"/>
    <x v="0"/>
  </r>
  <r>
    <n v="2016"/>
    <s v="BIT"/>
    <s v="Coal"/>
    <n v="3080"/>
    <n v="21.187000000000001"/>
    <n v="65255.960000000006"/>
    <n v="0.74"/>
    <n v="18.8"/>
    <n v="57904"/>
    <x v="0"/>
  </r>
  <r>
    <n v="2016"/>
    <s v="BIT"/>
    <s v="Coal"/>
    <n v="36614"/>
    <n v="23.001999999999999"/>
    <n v="842195.228"/>
    <n v="0.47"/>
    <n v="7.2"/>
    <n v="263620.8"/>
    <x v="0"/>
  </r>
  <r>
    <n v="2016"/>
    <s v="SUB"/>
    <s v="Coal"/>
    <n v="124079"/>
    <n v="17.776"/>
    <n v="2205628.304"/>
    <n v="0.28000000000000003"/>
    <n v="5"/>
    <n v="620395"/>
    <x v="0"/>
  </r>
  <r>
    <n v="2016"/>
    <s v="SUB"/>
    <s v="Coal"/>
    <n v="672163"/>
    <n v="17.077999999999999"/>
    <n v="11479199.714"/>
    <n v="0.79"/>
    <n v="9.8000000000000007"/>
    <n v="6587197.4000000004"/>
    <x v="0"/>
  </r>
  <r>
    <n v="2016"/>
    <s v="SUB"/>
    <s v="Coal"/>
    <n v="262360"/>
    <n v="17.402000000000001"/>
    <n v="4565588.7200000007"/>
    <n v="0.62"/>
    <n v="8.6"/>
    <n v="2256296"/>
    <x v="0"/>
  </r>
  <r>
    <n v="2016"/>
    <s v="SUB"/>
    <s v="Coal"/>
    <n v="17124"/>
    <n v="16.716000000000001"/>
    <n v="286244.78400000004"/>
    <n v="0.3"/>
    <n v="5.9"/>
    <n v="101031.6"/>
    <x v="0"/>
  </r>
  <r>
    <n v="2016"/>
    <s v="SUB"/>
    <s v="Coal"/>
    <n v="136681"/>
    <n v="16.719000000000001"/>
    <n v="2285169.639"/>
    <n v="0.3"/>
    <n v="6"/>
    <n v="820086"/>
    <x v="0"/>
  </r>
  <r>
    <n v="2016"/>
    <s v="SUB"/>
    <s v="Coal"/>
    <n v="257698"/>
    <n v="17.327999999999999"/>
    <n v="4465390.9440000001"/>
    <n v="0.24"/>
    <n v="4.3"/>
    <n v="1108101.3999999999"/>
    <x v="0"/>
  </r>
  <r>
    <n v="2016"/>
    <s v="SUB"/>
    <s v="Coal"/>
    <n v="85760"/>
    <n v="17.044"/>
    <n v="1461693.4399999999"/>
    <n v="0.25"/>
    <n v="4.7"/>
    <n v="403072"/>
    <x v="0"/>
  </r>
  <r>
    <n v="2016"/>
    <s v="BIT"/>
    <s v="Coal"/>
    <n v="41909"/>
    <n v="26.23"/>
    <n v="1099273.07"/>
    <n v="3.29"/>
    <n v="7.6"/>
    <n v="318508.39999999997"/>
    <x v="0"/>
  </r>
  <r>
    <n v="2016"/>
    <s v="SUB"/>
    <s v="Coal"/>
    <n v="90123"/>
    <n v="17.992000000000001"/>
    <n v="1621493.0160000001"/>
    <n v="0.26"/>
    <n v="4.7"/>
    <n v="423578.10000000003"/>
    <x v="0"/>
  </r>
  <r>
    <n v="2016"/>
    <s v="SUB"/>
    <s v="Coal"/>
    <n v="15061"/>
    <n v="17.372"/>
    <n v="261639.69200000001"/>
    <n v="0.19"/>
    <n v="4.8"/>
    <n v="72292.800000000003"/>
    <x v="0"/>
  </r>
  <r>
    <n v="2016"/>
    <s v="BIT"/>
    <s v="Coal"/>
    <n v="165640"/>
    <n v="21.867999999999999"/>
    <n v="3622215.5199999996"/>
    <n v="2.82"/>
    <n v="8.9"/>
    <n v="1474196"/>
    <x v="0"/>
  </r>
  <r>
    <n v="2016"/>
    <s v="SUB"/>
    <s v="Coal"/>
    <n v="173713"/>
    <n v="17.07"/>
    <n v="2965280.91"/>
    <n v="0.63"/>
    <n v="9.6999999999999993"/>
    <n v="1685016.0999999999"/>
    <x v="0"/>
  </r>
  <r>
    <n v="2016"/>
    <s v="SUB"/>
    <s v="Coal"/>
    <n v="28835"/>
    <n v="17.66"/>
    <n v="509226.1"/>
    <n v="0.31"/>
    <n v="5.2"/>
    <n v="149942"/>
    <x v="0"/>
  </r>
  <r>
    <n v="2016"/>
    <s v="SUB"/>
    <s v="Coal"/>
    <n v="86999"/>
    <n v="17.03"/>
    <n v="1481592.9700000002"/>
    <n v="0.67"/>
    <n v="9.8000000000000007"/>
    <n v="852590.20000000007"/>
    <x v="0"/>
  </r>
  <r>
    <n v="2016"/>
    <s v="SUB"/>
    <s v="Coal"/>
    <n v="58599"/>
    <n v="18.07"/>
    <n v="1058883.93"/>
    <n v="0.25"/>
    <n v="4.2"/>
    <n v="246115.80000000002"/>
    <x v="0"/>
  </r>
  <r>
    <n v="2016"/>
    <s v="SUB"/>
    <s v="Coal"/>
    <n v="29951"/>
    <n v="17.84"/>
    <n v="534325.84"/>
    <n v="0.28000000000000003"/>
    <n v="5.8"/>
    <n v="173715.8"/>
    <x v="0"/>
  </r>
  <r>
    <n v="2016"/>
    <s v="SUB"/>
    <s v="Coal"/>
    <n v="43768"/>
    <n v="17.670000000000002"/>
    <n v="773380.56"/>
    <n v="0.31"/>
    <n v="5.0999999999999996"/>
    <n v="223216.8"/>
    <x v="0"/>
  </r>
  <r>
    <n v="2016"/>
    <s v="SUB"/>
    <s v="Coal"/>
    <n v="43837"/>
    <n v="17.11"/>
    <n v="750051.07"/>
    <n v="0.59"/>
    <n v="9.6999999999999993"/>
    <n v="425218.89999999997"/>
    <x v="0"/>
  </r>
  <r>
    <n v="2016"/>
    <s v="SUB"/>
    <s v="Coal"/>
    <n v="43465"/>
    <n v="18.13"/>
    <n v="788020.45"/>
    <n v="0.21"/>
    <n v="4.4000000000000004"/>
    <n v="191246.00000000003"/>
    <x v="0"/>
  </r>
  <r>
    <n v="2016"/>
    <s v="SUB"/>
    <s v="Coal"/>
    <n v="43155"/>
    <n v="17.88"/>
    <n v="771611.39999999991"/>
    <n v="0.24"/>
    <n v="5.0999999999999996"/>
    <n v="220090.49999999997"/>
    <x v="0"/>
  </r>
  <r>
    <n v="2016"/>
    <s v="SUB"/>
    <s v="Coal"/>
    <n v="57393"/>
    <n v="17.940000000000001"/>
    <n v="1029630.42"/>
    <n v="0.28999999999999998"/>
    <n v="5"/>
    <n v="286965"/>
    <x v="0"/>
  </r>
  <r>
    <n v="2016"/>
    <s v="SUB"/>
    <s v="Coal"/>
    <n v="101879"/>
    <n v="17.11"/>
    <n v="1743149.69"/>
    <n v="0.61"/>
    <n v="9.6"/>
    <n v="978038.39999999991"/>
    <x v="0"/>
  </r>
  <r>
    <n v="2016"/>
    <s v="BIT"/>
    <s v="Coal"/>
    <n v="7307"/>
    <n v="17.22"/>
    <n v="125826.54"/>
    <n v="1.74"/>
    <n v="27.7"/>
    <n v="202403.9"/>
    <x v="0"/>
  </r>
  <r>
    <n v="2016"/>
    <s v="BIT"/>
    <s v="Coal"/>
    <n v="378260"/>
    <n v="25.21"/>
    <n v="9535934.5999999996"/>
    <n v="4.25"/>
    <n v="9.6999999999999993"/>
    <n v="3669121.9999999995"/>
    <x v="0"/>
  </r>
  <r>
    <n v="2016"/>
    <s v="BIT"/>
    <s v="Coal"/>
    <n v="3031"/>
    <n v="26.25"/>
    <n v="79563.75"/>
    <n v="2.59"/>
    <n v="7.4"/>
    <n v="22429.4"/>
    <x v="0"/>
  </r>
  <r>
    <n v="2016"/>
    <s v="SUB"/>
    <s v="Coal"/>
    <n v="161757"/>
    <n v="17.748000000000001"/>
    <n v="2870863.236"/>
    <n v="0.23"/>
    <n v="5.3"/>
    <n v="857312.1"/>
    <x v="0"/>
  </r>
  <r>
    <n v="2016"/>
    <s v="SUB"/>
    <s v="Coal"/>
    <n v="306130"/>
    <n v="17.114000000000001"/>
    <n v="5239108.82"/>
    <n v="0.24"/>
    <n v="4.7"/>
    <n v="1438811"/>
    <x v="0"/>
  </r>
  <r>
    <n v="2016"/>
    <s v="SUB"/>
    <s v="Coal"/>
    <n v="496662"/>
    <n v="16.75"/>
    <n v="8319088.5"/>
    <n v="0.28000000000000003"/>
    <n v="5.7"/>
    <n v="2830973.4"/>
    <x v="0"/>
  </r>
  <r>
    <n v="2016"/>
    <s v="SUB"/>
    <s v="Coal"/>
    <n v="31941"/>
    <n v="16.829999999999998"/>
    <n v="537567.02999999991"/>
    <n v="0.35"/>
    <n v="5.4"/>
    <n v="172481.40000000002"/>
    <x v="0"/>
  </r>
  <r>
    <n v="2016"/>
    <s v="SUB"/>
    <s v="Coal"/>
    <n v="70392"/>
    <n v="16.776"/>
    <n v="1180896.192"/>
    <n v="0.32"/>
    <n v="4.7"/>
    <n v="330842.40000000002"/>
    <x v="0"/>
  </r>
  <r>
    <n v="2016"/>
    <s v="SUB"/>
    <s v="Coal"/>
    <n v="71122"/>
    <n v="16.428000000000001"/>
    <n v="1168392.216"/>
    <n v="0.35"/>
    <n v="5.3"/>
    <n v="376946.6"/>
    <x v="0"/>
  </r>
  <r>
    <n v="2016"/>
    <s v="SUB"/>
    <s v="Coal"/>
    <n v="186235"/>
    <n v="16.111999999999998"/>
    <n v="3000618.32"/>
    <n v="0.54"/>
    <n v="6.6"/>
    <n v="1229151"/>
    <x v="0"/>
  </r>
  <r>
    <n v="2016"/>
    <s v="SUB"/>
    <s v="Coal"/>
    <n v="98348"/>
    <n v="17.27"/>
    <n v="1698469.96"/>
    <n v="0.24"/>
    <n v="4.4000000000000004"/>
    <n v="432731.2"/>
    <x v="0"/>
  </r>
  <r>
    <n v="2016"/>
    <s v="SUB"/>
    <s v="Coal"/>
    <n v="28245"/>
    <n v="17.68"/>
    <n v="499371.6"/>
    <n v="0.27"/>
    <n v="6"/>
    <n v="169470"/>
    <x v="0"/>
  </r>
  <r>
    <n v="2016"/>
    <s v="BIT"/>
    <s v="Coal"/>
    <n v="112285"/>
    <n v="23.2"/>
    <n v="2605012"/>
    <n v="1.31"/>
    <n v="6"/>
    <n v="673710"/>
    <x v="0"/>
  </r>
  <r>
    <n v="2016"/>
    <s v="BIT"/>
    <s v="Coal"/>
    <n v="165929"/>
    <n v="23.116"/>
    <n v="3835614.764"/>
    <n v="3.55"/>
    <n v="8.3000000000000007"/>
    <n v="1377210.7000000002"/>
    <x v="0"/>
  </r>
  <r>
    <n v="2016"/>
    <s v="BIT"/>
    <s v="Coal"/>
    <n v="178836"/>
    <n v="22.552"/>
    <n v="4033109.4720000001"/>
    <n v="2.57"/>
    <n v="8.4"/>
    <n v="1502222.4000000001"/>
    <x v="0"/>
  </r>
  <r>
    <n v="2016"/>
    <s v="BIT"/>
    <s v="Coal"/>
    <n v="125598"/>
    <n v="22.004000000000001"/>
    <n v="2763658.392"/>
    <n v="1.83"/>
    <n v="8.5"/>
    <n v="1067583"/>
    <x v="0"/>
  </r>
  <r>
    <n v="2016"/>
    <s v="BIT"/>
    <s v="Coal"/>
    <n v="47360"/>
    <n v="23.024000000000001"/>
    <n v="1090416.6400000001"/>
    <n v="3.58"/>
    <n v="8.6"/>
    <n v="407296"/>
    <x v="0"/>
  </r>
  <r>
    <n v="2016"/>
    <s v="SUB"/>
    <s v="Coal"/>
    <n v="132574"/>
    <n v="16.306000000000001"/>
    <n v="2161751.6440000003"/>
    <n v="0.28000000000000003"/>
    <n v="6.2"/>
    <n v="821958.8"/>
    <x v="0"/>
  </r>
  <r>
    <n v="2016"/>
    <s v="BIT"/>
    <s v="Coal"/>
    <n v="79693"/>
    <n v="23.21"/>
    <n v="1849674.53"/>
    <n v="3.57"/>
    <n v="8"/>
    <n v="637544"/>
    <x v="0"/>
  </r>
  <r>
    <n v="2016"/>
    <s v="SUB"/>
    <s v="Coal"/>
    <n v="15242"/>
    <n v="17.100000000000001"/>
    <n v="260638.2"/>
    <n v="0.23"/>
    <n v="4.45"/>
    <n v="67826.900000000009"/>
    <x v="0"/>
  </r>
  <r>
    <n v="2016"/>
    <s v="SUB"/>
    <s v="Coal"/>
    <n v="45938"/>
    <n v="17.242000000000001"/>
    <n v="792062.99600000004"/>
    <n v="0.22"/>
    <n v="4.71"/>
    <n v="216367.98"/>
    <x v="0"/>
  </r>
  <r>
    <n v="2016"/>
    <s v="SUB"/>
    <s v="Coal"/>
    <n v="90992"/>
    <n v="17.234000000000002"/>
    <n v="1568156.1280000003"/>
    <n v="0.23"/>
    <n v="4.3600000000000003"/>
    <n v="396725.12000000005"/>
    <x v="0"/>
  </r>
  <r>
    <n v="2016"/>
    <s v="SUB"/>
    <s v="Coal"/>
    <n v="90936"/>
    <n v="17.181999999999999"/>
    <n v="1562462.352"/>
    <n v="0.22"/>
    <n v="4.66"/>
    <n v="423761.76"/>
    <x v="0"/>
  </r>
  <r>
    <n v="2016"/>
    <s v="SUB"/>
    <s v="Coal"/>
    <n v="75911"/>
    <n v="17.256"/>
    <n v="1309920.216"/>
    <n v="0.21"/>
    <n v="4.66"/>
    <n v="353745.26"/>
    <x v="0"/>
  </r>
  <r>
    <n v="2016"/>
    <s v="SUB"/>
    <s v="Coal"/>
    <n v="121"/>
    <n v="17.206"/>
    <n v="2081.9259999999999"/>
    <n v="0.21"/>
    <n v="4"/>
    <n v="484"/>
    <x v="0"/>
  </r>
  <r>
    <n v="2016"/>
    <s v="SUB"/>
    <s v="Coal"/>
    <n v="152445"/>
    <n v="17.206"/>
    <n v="2622968.67"/>
    <n v="0.23"/>
    <n v="4.37"/>
    <n v="666184.65"/>
    <x v="0"/>
  </r>
  <r>
    <n v="2016"/>
    <s v="SUB"/>
    <s v="Coal"/>
    <n v="319811"/>
    <n v="17.059999999999999"/>
    <n v="5455975.6599999992"/>
    <n v="0.4"/>
    <n v="7.7"/>
    <n v="2462544.7000000002"/>
    <x v="0"/>
  </r>
  <r>
    <n v="2016"/>
    <s v="LIG"/>
    <s v="Coal"/>
    <n v="706736"/>
    <n v="13.78"/>
    <n v="9738822.0800000001"/>
    <n v="0.7"/>
    <n v="11.7"/>
    <n v="8268811.1999999993"/>
    <x v="1"/>
  </r>
  <r>
    <n v="2016"/>
    <s v="SUB"/>
    <s v="Coal"/>
    <n v="591359"/>
    <n v="16.579999999999998"/>
    <n v="9804732.2199999988"/>
    <n v="0.3"/>
    <n v="5.0999999999999996"/>
    <n v="3015930.9"/>
    <x v="0"/>
  </r>
  <r>
    <n v="2016"/>
    <s v="SUB"/>
    <s v="Coal"/>
    <n v="377307"/>
    <n v="17.09"/>
    <n v="6448176.6299999999"/>
    <n v="0.24"/>
    <n v="4.7"/>
    <n v="1773342.9000000001"/>
    <x v="0"/>
  </r>
  <r>
    <n v="2016"/>
    <s v="BIT"/>
    <s v="Coal"/>
    <n v="28470"/>
    <n v="23.562000000000001"/>
    <n v="670810.14"/>
    <n v="0.96"/>
    <n v="11.7"/>
    <n v="333099"/>
    <x v="0"/>
  </r>
  <r>
    <n v="2016"/>
    <s v="BIT"/>
    <s v="Coal"/>
    <n v="373177"/>
    <n v="22.173999999999999"/>
    <n v="8274826.7979999995"/>
    <n v="0.55000000000000004"/>
    <n v="12.6"/>
    <n v="4702030.2"/>
    <x v="0"/>
  </r>
  <r>
    <n v="2016"/>
    <s v="BIT"/>
    <s v="Coal"/>
    <n v="20283"/>
    <n v="24.294"/>
    <n v="492755.20199999999"/>
    <n v="0.9"/>
    <n v="9.7100000000000009"/>
    <n v="196947.93000000002"/>
    <x v="0"/>
  </r>
  <r>
    <n v="2016"/>
    <s v="BIT"/>
    <s v="Coal"/>
    <n v="18491"/>
    <n v="24.276"/>
    <n v="448887.516"/>
    <n v="0.85"/>
    <n v="12.33"/>
    <n v="227994.03"/>
    <x v="0"/>
  </r>
  <r>
    <n v="2016"/>
    <s v="BIT"/>
    <s v="Coal"/>
    <n v="7671"/>
    <n v="23.994"/>
    <n v="184057.97399999999"/>
    <n v="0.88"/>
    <n v="10.83"/>
    <n v="83076.930000000008"/>
    <x v="0"/>
  </r>
  <r>
    <n v="2016"/>
    <s v="BIT"/>
    <s v="Coal"/>
    <n v="6574"/>
    <n v="24.372"/>
    <n v="160221.52799999999"/>
    <n v="0.87"/>
    <n v="12.92"/>
    <n v="84936.08"/>
    <x v="0"/>
  </r>
  <r>
    <n v="2016"/>
    <s v="SUB"/>
    <s v="Coal"/>
    <n v="310401"/>
    <n v="16.72"/>
    <n v="5189904.72"/>
    <n v="0.3"/>
    <n v="6.2"/>
    <n v="1924486.2"/>
    <x v="0"/>
  </r>
  <r>
    <n v="2016"/>
    <s v="SUB"/>
    <s v="Coal"/>
    <n v="114288"/>
    <n v="16.78"/>
    <n v="1917752.6400000001"/>
    <n v="0.36"/>
    <n v="5.7"/>
    <n v="651441.6"/>
    <x v="0"/>
  </r>
  <r>
    <n v="2016"/>
    <s v="SUB"/>
    <s v="Coal"/>
    <n v="120802"/>
    <n v="17.7"/>
    <n v="2138195.4"/>
    <n v="0.23"/>
    <n v="5.4"/>
    <n v="652330.80000000005"/>
    <x v="0"/>
  </r>
  <r>
    <n v="2016"/>
    <s v="SUB"/>
    <s v="Coal"/>
    <n v="14645"/>
    <n v="18.7"/>
    <n v="273861.5"/>
    <n v="0.31"/>
    <n v="4.0999999999999996"/>
    <n v="60044.499999999993"/>
    <x v="0"/>
  </r>
  <r>
    <n v="2016"/>
    <s v="SUB"/>
    <s v="Coal"/>
    <n v="112732"/>
    <n v="17.61"/>
    <n v="1985210.52"/>
    <n v="0.2"/>
    <n v="4.4000000000000004"/>
    <n v="496020.80000000005"/>
    <x v="0"/>
  </r>
  <r>
    <n v="2016"/>
    <s v="SUB"/>
    <s v="Coal"/>
    <n v="80476"/>
    <n v="17.88"/>
    <n v="1438910.88"/>
    <n v="0.28000000000000003"/>
    <n v="4.9000000000000004"/>
    <n v="394332.4"/>
    <x v="0"/>
  </r>
  <r>
    <n v="2016"/>
    <s v="SUB"/>
    <s v="Coal"/>
    <n v="90531"/>
    <n v="16.75"/>
    <n v="1516394.25"/>
    <n v="0.3"/>
    <n v="6.1"/>
    <n v="552239.1"/>
    <x v="0"/>
  </r>
  <r>
    <n v="2016"/>
    <s v="SUB"/>
    <s v="Coal"/>
    <n v="30294"/>
    <n v="16.45"/>
    <n v="498336.3"/>
    <n v="0.37"/>
    <n v="5.6"/>
    <n v="169646.4"/>
    <x v="0"/>
  </r>
  <r>
    <n v="2016"/>
    <s v="SUB"/>
    <s v="Coal"/>
    <n v="15150"/>
    <n v="16.399999999999999"/>
    <n v="248459.99999999997"/>
    <n v="0.3"/>
    <n v="4.8"/>
    <n v="72720"/>
    <x v="0"/>
  </r>
  <r>
    <n v="2016"/>
    <s v="SUB"/>
    <s v="Coal"/>
    <n v="14977"/>
    <n v="16.78"/>
    <n v="251314.06000000003"/>
    <n v="0.33"/>
    <n v="5.7"/>
    <n v="85368.900000000009"/>
    <x v="0"/>
  </r>
  <r>
    <n v="2016"/>
    <s v="SUB"/>
    <s v="Coal"/>
    <n v="45365"/>
    <n v="16.739999999999998"/>
    <n v="759410.1"/>
    <n v="0.31"/>
    <n v="6.2"/>
    <n v="281263"/>
    <x v="0"/>
  </r>
  <r>
    <n v="2016"/>
    <s v="SUB"/>
    <s v="Coal"/>
    <n v="60422"/>
    <n v="16.72"/>
    <n v="1010255.84"/>
    <n v="0.36"/>
    <n v="5.9"/>
    <n v="356489.80000000005"/>
    <x v="0"/>
  </r>
  <r>
    <n v="2016"/>
    <s v="SUB"/>
    <s v="Coal"/>
    <n v="60684"/>
    <n v="16.7"/>
    <n v="1013422.7999999999"/>
    <n v="0.27"/>
    <n v="5.7"/>
    <n v="345898.8"/>
    <x v="0"/>
  </r>
  <r>
    <n v="2016"/>
    <s v="SUB"/>
    <s v="Coal"/>
    <n v="89827"/>
    <n v="16.71"/>
    <n v="1501009.1700000002"/>
    <n v="0.3"/>
    <n v="5"/>
    <n v="449135"/>
    <x v="0"/>
  </r>
  <r>
    <n v="2016"/>
    <s v="SUB"/>
    <s v="Coal"/>
    <n v="45301"/>
    <n v="17.760000000000002"/>
    <n v="804545.76000000013"/>
    <n v="0.2"/>
    <n v="5.0999999999999996"/>
    <n v="231035.09999999998"/>
    <x v="0"/>
  </r>
  <r>
    <n v="2016"/>
    <s v="SUB"/>
    <s v="Coal"/>
    <n v="60124"/>
    <n v="16.66"/>
    <n v="1001665.84"/>
    <n v="0.31"/>
    <n v="4.4000000000000004"/>
    <n v="264545.60000000003"/>
    <x v="0"/>
  </r>
  <r>
    <n v="2016"/>
    <s v="LIG"/>
    <s v="Coal"/>
    <n v="832176"/>
    <n v="13.96"/>
    <n v="11617176.960000001"/>
    <n v="0.9"/>
    <n v="15.4"/>
    <n v="12815510.4"/>
    <x v="1"/>
  </r>
  <r>
    <n v="2016"/>
    <s v="SUB"/>
    <s v="Coal"/>
    <n v="115648"/>
    <n v="17.652000000000001"/>
    <n v="2041418.496"/>
    <n v="0.19"/>
    <n v="4.5"/>
    <n v="520416"/>
    <x v="0"/>
  </r>
  <r>
    <n v="2016"/>
    <s v="SUB"/>
    <s v="Coal"/>
    <n v="82271"/>
    <n v="17.962"/>
    <n v="1477751.702"/>
    <n v="0.25"/>
    <n v="5.0999999999999996"/>
    <n v="419582.1"/>
    <x v="0"/>
  </r>
  <r>
    <n v="2016"/>
    <s v="SUB"/>
    <s v="Coal"/>
    <n v="65060"/>
    <n v="16.739999999999998"/>
    <n v="1089104.3999999999"/>
    <n v="0.28000000000000003"/>
    <n v="5.7"/>
    <n v="370842"/>
    <x v="0"/>
  </r>
  <r>
    <n v="2016"/>
    <s v="SUB"/>
    <s v="Coal"/>
    <n v="426665"/>
    <n v="16.72"/>
    <n v="7133838.7999999998"/>
    <n v="0.3"/>
    <n v="6.1"/>
    <n v="2602656.5"/>
    <x v="0"/>
  </r>
  <r>
    <n v="2016"/>
    <s v="LIG"/>
    <s v="Coal"/>
    <n v="238343"/>
    <n v="10.3"/>
    <n v="2454932.9000000004"/>
    <n v="2.88"/>
    <n v="30.3"/>
    <n v="7221792.9000000004"/>
    <x v="1"/>
  </r>
  <r>
    <n v="2016"/>
    <s v="SUB"/>
    <s v="Coal"/>
    <n v="82149"/>
    <n v="17.43"/>
    <n v="1431857.07"/>
    <n v="0.19"/>
    <n v="4.5"/>
    <n v="369670.5"/>
    <x v="0"/>
  </r>
  <r>
    <n v="2016"/>
    <s v="SUB"/>
    <s v="Coal"/>
    <n v="333089"/>
    <n v="17.771999999999998"/>
    <n v="5919657.7079999996"/>
    <n v="0.25"/>
    <n v="4.8"/>
    <n v="1598827.2"/>
    <x v="0"/>
  </r>
  <r>
    <n v="2016"/>
    <s v="SUB"/>
    <s v="Coal"/>
    <n v="309975"/>
    <n v="17.78"/>
    <n v="5511355.5"/>
    <n v="0.25"/>
    <n v="4.9000000000000004"/>
    <n v="1518877.5"/>
    <x v="0"/>
  </r>
  <r>
    <n v="2016"/>
    <s v="SUB"/>
    <s v="Coal"/>
    <n v="60338"/>
    <n v="17.648"/>
    <n v="1064845.024"/>
    <n v="0.21"/>
    <n v="4.5"/>
    <n v="271521"/>
    <x v="0"/>
  </r>
  <r>
    <n v="2016"/>
    <s v="SUB"/>
    <s v="Coal"/>
    <n v="59758"/>
    <n v="17.55"/>
    <n v="1048752.9000000001"/>
    <n v="0.19"/>
    <n v="4.5"/>
    <n v="268911"/>
    <x v="0"/>
  </r>
  <r>
    <n v="2016"/>
    <s v="SUB"/>
    <s v="Coal"/>
    <n v="136676"/>
    <n v="17.222999999999999"/>
    <n v="2353970.7479999997"/>
    <n v="0.23"/>
    <n v="4.7"/>
    <n v="642377.20000000007"/>
    <x v="0"/>
  </r>
  <r>
    <n v="2016"/>
    <s v="SUB"/>
    <s v="Coal"/>
    <n v="106171"/>
    <n v="17.675999999999998"/>
    <n v="1876678.5959999999"/>
    <n v="0.35"/>
    <n v="5.5"/>
    <n v="583940.5"/>
    <x v="0"/>
  </r>
  <r>
    <n v="2016"/>
    <s v="SUB"/>
    <s v="Coal"/>
    <n v="244458"/>
    <n v="17.706"/>
    <n v="4328373.3480000002"/>
    <n v="0.22"/>
    <n v="5.3"/>
    <n v="1295627.3999999999"/>
    <x v="0"/>
  </r>
  <r>
    <n v="2016"/>
    <s v="SUB"/>
    <s v="Coal"/>
    <n v="45620"/>
    <n v="17.885999999999999"/>
    <n v="815959.32"/>
    <n v="0.26"/>
    <n v="4.7"/>
    <n v="214414"/>
    <x v="0"/>
  </r>
  <r>
    <n v="2016"/>
    <s v="SUB"/>
    <s v="Coal"/>
    <n v="182201"/>
    <n v="16.106000000000002"/>
    <n v="2934529.3060000003"/>
    <n v="0.43"/>
    <n v="5.2"/>
    <n v="947445.20000000007"/>
    <x v="0"/>
  </r>
  <r>
    <n v="2016"/>
    <s v="BIT"/>
    <s v="Coal"/>
    <n v="116738"/>
    <n v="23.52"/>
    <n v="2745677.76"/>
    <n v="3.39"/>
    <n v="7.6"/>
    <n v="887208.79999999993"/>
    <x v="0"/>
  </r>
  <r>
    <n v="2016"/>
    <s v="BIT"/>
    <s v="Coal"/>
    <n v="102106"/>
    <n v="22.2"/>
    <n v="2266753.1999999997"/>
    <n v="2.98"/>
    <n v="9.1"/>
    <n v="929164.6"/>
    <x v="0"/>
  </r>
  <r>
    <n v="2016"/>
    <s v="SUB"/>
    <s v="Coal"/>
    <n v="42348"/>
    <n v="16.84"/>
    <n v="713140.32"/>
    <n v="0.33"/>
    <n v="5.0999999999999996"/>
    <n v="215974.8"/>
    <x v="0"/>
  </r>
  <r>
    <n v="2016"/>
    <s v="SUB"/>
    <s v="Coal"/>
    <n v="13841"/>
    <n v="16.82"/>
    <n v="232805.62"/>
    <n v="0.35"/>
    <n v="4.7"/>
    <n v="65052.700000000004"/>
    <x v="0"/>
  </r>
  <r>
    <n v="2016"/>
    <s v="SUB"/>
    <s v="Coal"/>
    <n v="28190"/>
    <n v="16.75"/>
    <n v="472182.5"/>
    <n v="0.28000000000000003"/>
    <n v="4.3"/>
    <n v="121217"/>
    <x v="0"/>
  </r>
  <r>
    <n v="2016"/>
    <s v="SUB"/>
    <s v="Coal"/>
    <n v="28174"/>
    <n v="16.75"/>
    <n v="471914.5"/>
    <n v="0.28999999999999998"/>
    <n v="4.9000000000000004"/>
    <n v="138052.6"/>
    <x v="0"/>
  </r>
  <r>
    <n v="2016"/>
    <s v="SUB"/>
    <s v="Coal"/>
    <n v="84366"/>
    <n v="16.850000000000001"/>
    <n v="1421567.1"/>
    <n v="0.33"/>
    <n v="4.4000000000000004"/>
    <n v="371210.4"/>
    <x v="0"/>
  </r>
  <r>
    <n v="2016"/>
    <s v="BIT"/>
    <s v="Coal"/>
    <n v="26002"/>
    <n v="25.08"/>
    <n v="652130.15999999992"/>
    <n v="1.44"/>
    <n v="10.1"/>
    <n v="262620.2"/>
    <x v="0"/>
  </r>
  <r>
    <n v="2016"/>
    <s v="BIT"/>
    <s v="Coal"/>
    <n v="38666"/>
    <n v="23.83"/>
    <n v="921410.77999999991"/>
    <n v="1.45"/>
    <n v="11.9"/>
    <n v="460125.4"/>
    <x v="0"/>
  </r>
  <r>
    <n v="2016"/>
    <s v="BIT"/>
    <s v="Coal"/>
    <n v="11614"/>
    <n v="25.882000000000001"/>
    <n v="300593.54800000001"/>
    <n v="2.71"/>
    <n v="7.9"/>
    <n v="91750.6"/>
    <x v="0"/>
  </r>
  <r>
    <n v="2016"/>
    <s v="SUB"/>
    <s v="Coal"/>
    <n v="15200"/>
    <n v="16.652000000000001"/>
    <n v="253110.40000000002"/>
    <n v="0.23"/>
    <n v="5"/>
    <n v="76000"/>
    <x v="0"/>
  </r>
  <r>
    <n v="2016"/>
    <s v="SUB"/>
    <s v="Coal"/>
    <n v="45787"/>
    <n v="17.338000000000001"/>
    <n v="793855.00600000005"/>
    <n v="0.23"/>
    <n v="4.2"/>
    <n v="192305.4"/>
    <x v="0"/>
  </r>
  <r>
    <n v="2016"/>
    <s v="SUB"/>
    <s v="Coal"/>
    <n v="45631"/>
    <n v="17.972000000000001"/>
    <n v="820080.33200000005"/>
    <n v="0.26"/>
    <n v="4.8"/>
    <n v="219028.8"/>
    <x v="0"/>
  </r>
  <r>
    <n v="2016"/>
    <s v="SUB"/>
    <s v="Coal"/>
    <n v="60990"/>
    <n v="16.826000000000001"/>
    <n v="1026217.74"/>
    <n v="0.28000000000000003"/>
    <n v="5.7"/>
    <n v="347643"/>
    <x v="0"/>
  </r>
  <r>
    <n v="2016"/>
    <s v="SUB"/>
    <s v="Coal"/>
    <n v="31853"/>
    <n v="17.547999999999998"/>
    <n v="558956.4439999999"/>
    <n v="0.22"/>
    <n v="4.5999999999999996"/>
    <n v="146523.79999999999"/>
    <x v="0"/>
  </r>
  <r>
    <n v="2016"/>
    <s v="SUB"/>
    <s v="Coal"/>
    <n v="111190"/>
    <n v="16.803999999999998"/>
    <n v="1868436.7599999998"/>
    <n v="0.32"/>
    <n v="4.9000000000000004"/>
    <n v="544831"/>
    <x v="0"/>
  </r>
  <r>
    <n v="2016"/>
    <s v="SUB"/>
    <s v="Coal"/>
    <n v="47734"/>
    <n v="17.141999999999999"/>
    <n v="818256.228"/>
    <n v="0.28000000000000003"/>
    <n v="4.8"/>
    <n v="229123.19999999998"/>
    <x v="0"/>
  </r>
  <r>
    <n v="2016"/>
    <s v="SUB"/>
    <s v="Coal"/>
    <n v="79819"/>
    <n v="17.878"/>
    <n v="1427004.0819999999"/>
    <n v="0.3"/>
    <n v="4.8"/>
    <n v="383131.2"/>
    <x v="0"/>
  </r>
  <r>
    <n v="2016"/>
    <s v="SUB"/>
    <s v="Coal"/>
    <n v="190387"/>
    <n v="16.954000000000001"/>
    <n v="3227821.1980000003"/>
    <n v="0.35"/>
    <n v="5.0999999999999996"/>
    <n v="970973.7"/>
    <x v="0"/>
  </r>
  <r>
    <n v="2016"/>
    <s v="SUB"/>
    <s v="Coal"/>
    <n v="317491"/>
    <n v="16.678000000000001"/>
    <n v="5295114.898"/>
    <n v="0.36"/>
    <n v="4.5"/>
    <n v="1428709.5"/>
    <x v="0"/>
  </r>
  <r>
    <n v="2016"/>
    <s v="BIT"/>
    <s v="Coal"/>
    <n v="50322"/>
    <n v="26.065999999999999"/>
    <n v="1311693.2519999999"/>
    <n v="3.29"/>
    <n v="8.0500000000000007"/>
    <n v="405092.10000000003"/>
    <x v="0"/>
  </r>
  <r>
    <n v="2016"/>
    <s v="BIT"/>
    <s v="Coal"/>
    <n v="113934"/>
    <n v="24.986000000000001"/>
    <n v="2846754.9240000001"/>
    <n v="4.34"/>
    <n v="9.07"/>
    <n v="1033381.38"/>
    <x v="0"/>
  </r>
  <r>
    <n v="2016"/>
    <s v="BIT"/>
    <s v="Coal"/>
    <n v="20848"/>
    <n v="25.07"/>
    <n v="522659.36"/>
    <n v="4.2300000000000004"/>
    <n v="9.0500000000000007"/>
    <n v="188674.40000000002"/>
    <x v="0"/>
  </r>
  <r>
    <n v="2016"/>
    <s v="BIT"/>
    <s v="Coal"/>
    <n v="10165"/>
    <n v="25.132000000000001"/>
    <n v="255466.78000000003"/>
    <n v="4.57"/>
    <n v="9.19"/>
    <n v="93416.349999999991"/>
    <x v="0"/>
  </r>
  <r>
    <n v="2016"/>
    <s v="BIT"/>
    <s v="Coal"/>
    <n v="9237"/>
    <n v="26.341999999999999"/>
    <n v="243321.05399999997"/>
    <n v="2.77"/>
    <n v="7.36"/>
    <n v="67984.320000000007"/>
    <x v="0"/>
  </r>
  <r>
    <n v="2016"/>
    <s v="BIT"/>
    <s v="Coal"/>
    <n v="18191"/>
    <n v="26.18"/>
    <n v="476240.38"/>
    <n v="2.59"/>
    <n v="7.98"/>
    <n v="145164.18000000002"/>
    <x v="0"/>
  </r>
  <r>
    <n v="2016"/>
    <s v="LIG"/>
    <s v="Coal"/>
    <n v="10085"/>
    <n v="14"/>
    <n v="141190"/>
    <n v="0.15"/>
    <n v="8.6"/>
    <n v="86731"/>
    <x v="1"/>
  </r>
  <r>
    <n v="2016"/>
    <s v="WC"/>
    <s v="Coal"/>
    <n v="5683"/>
    <n v="14"/>
    <n v="79562"/>
    <n v="0.15"/>
    <n v="8.6"/>
    <n v="48873.799999999996"/>
    <x v="0"/>
  </r>
  <r>
    <n v="2016"/>
    <s v="LIG"/>
    <s v="Coal"/>
    <n v="464832"/>
    <n v="13.314"/>
    <n v="6188773.2479999997"/>
    <n v="0.92"/>
    <n v="10.3"/>
    <n v="4787769.6000000006"/>
    <x v="1"/>
  </r>
  <r>
    <n v="2016"/>
    <s v="BIT"/>
    <s v="Coal"/>
    <n v="76268"/>
    <n v="23.047999999999998"/>
    <n v="1757824.8639999998"/>
    <n v="0.96"/>
    <n v="14"/>
    <n v="1067752"/>
    <x v="0"/>
  </r>
  <r>
    <n v="2016"/>
    <s v="BIT"/>
    <s v="Coal"/>
    <n v="48521"/>
    <n v="22.408999999999999"/>
    <n v="1087307.0889999999"/>
    <n v="0.52"/>
    <n v="12.9"/>
    <n v="625920.9"/>
    <x v="0"/>
  </r>
  <r>
    <n v="2016"/>
    <s v="BIT"/>
    <s v="Coal"/>
    <n v="61107"/>
    <n v="22.699000000000002"/>
    <n v="1387067.7930000001"/>
    <n v="0.44"/>
    <n v="7.8"/>
    <n v="476634.6"/>
    <x v="0"/>
  </r>
  <r>
    <n v="2016"/>
    <s v="BIT"/>
    <s v="Coal"/>
    <n v="48326"/>
    <n v="22.433"/>
    <n v="1084097.1580000001"/>
    <n v="0.54"/>
    <n v="12.5"/>
    <n v="604075"/>
    <x v="0"/>
  </r>
  <r>
    <n v="2016"/>
    <s v="BIT"/>
    <s v="Coal"/>
    <n v="154351"/>
    <n v="20.242999999999999"/>
    <n v="3124527.2929999996"/>
    <n v="0.44"/>
    <n v="16.3"/>
    <n v="2515921.3000000003"/>
    <x v="0"/>
  </r>
  <r>
    <n v="2016"/>
    <s v="SUB"/>
    <s v="Coal"/>
    <n v="86937"/>
    <n v="19.606000000000002"/>
    <n v="1704486.8220000002"/>
    <n v="1.1000000000000001"/>
    <n v="12"/>
    <n v="1043244"/>
    <x v="0"/>
  </r>
  <r>
    <n v="2016"/>
    <s v="BIT"/>
    <s v="Coal"/>
    <n v="28793"/>
    <n v="23.05"/>
    <n v="663678.65"/>
    <n v="2.95"/>
    <n v="8.1999999999999993"/>
    <n v="236102.59999999998"/>
    <x v="0"/>
  </r>
  <r>
    <n v="2016"/>
    <s v="BIT"/>
    <s v="Coal"/>
    <n v="38346"/>
    <n v="22.17"/>
    <n v="850130.82000000007"/>
    <n v="3.17"/>
    <n v="9.1"/>
    <n v="348948.6"/>
    <x v="0"/>
  </r>
  <r>
    <n v="2016"/>
    <s v="BIT"/>
    <s v="Coal"/>
    <n v="23333"/>
    <n v="21.9"/>
    <n v="510992.69999999995"/>
    <n v="3.36"/>
    <n v="7.7"/>
    <n v="179664.1"/>
    <x v="0"/>
  </r>
  <r>
    <n v="2016"/>
    <s v="SUB"/>
    <s v="Coal"/>
    <n v="33077"/>
    <n v="17.63"/>
    <n v="583147.51"/>
    <n v="0.19"/>
    <n v="4.4000000000000004"/>
    <n v="145538.80000000002"/>
    <x v="0"/>
  </r>
  <r>
    <n v="2016"/>
    <s v="SUB"/>
    <s v="Coal"/>
    <n v="64754"/>
    <n v="16.670000000000002"/>
    <n v="1079449.1800000002"/>
    <n v="0.31"/>
    <n v="6.1"/>
    <n v="394999.39999999997"/>
    <x v="0"/>
  </r>
  <r>
    <n v="2016"/>
    <s v="SUB"/>
    <s v="Coal"/>
    <n v="81781"/>
    <n v="16.75"/>
    <n v="1369831.75"/>
    <n v="0.28999999999999998"/>
    <n v="6"/>
    <n v="490686"/>
    <x v="0"/>
  </r>
  <r>
    <n v="2016"/>
    <s v="SUB"/>
    <s v="Coal"/>
    <n v="114675"/>
    <n v="17.989999999999998"/>
    <n v="2063003.2499999998"/>
    <n v="0.25"/>
    <n v="5"/>
    <n v="573375"/>
    <x v="0"/>
  </r>
  <r>
    <n v="2016"/>
    <s v="LIG"/>
    <s v="Coal"/>
    <n v="476902"/>
    <n v="12.55"/>
    <n v="5985120.1000000006"/>
    <n v="1.1000000000000001"/>
    <n v="19.8"/>
    <n v="9442659.5999999996"/>
    <x v="1"/>
  </r>
  <r>
    <n v="2016"/>
    <s v="SUB"/>
    <s v="Coal"/>
    <n v="48453"/>
    <n v="17.946000000000002"/>
    <n v="869537.53800000006"/>
    <n v="0.26"/>
    <n v="4.8"/>
    <n v="232574.4"/>
    <x v="0"/>
  </r>
  <r>
    <n v="2016"/>
    <s v="SUB"/>
    <s v="Coal"/>
    <n v="98293"/>
    <n v="17.853000000000002"/>
    <n v="1754824.9290000002"/>
    <n v="0.28000000000000003"/>
    <n v="4.7"/>
    <n v="461977.10000000003"/>
    <x v="0"/>
  </r>
  <r>
    <n v="2016"/>
    <s v="SUB"/>
    <s v="Coal"/>
    <n v="16368"/>
    <n v="18.065999999999999"/>
    <n v="295704.288"/>
    <n v="0.25"/>
    <n v="4.7"/>
    <n v="76929.600000000006"/>
    <x v="0"/>
  </r>
  <r>
    <n v="2016"/>
    <s v="SUB"/>
    <s v="Coal"/>
    <n v="16241"/>
    <n v="17.616"/>
    <n v="286101.45600000001"/>
    <n v="0.2"/>
    <n v="5.0999999999999996"/>
    <n v="82829.099999999991"/>
    <x v="0"/>
  </r>
  <r>
    <n v="2016"/>
    <s v="BIT"/>
    <s v="Coal"/>
    <n v="95754"/>
    <n v="22.7"/>
    <n v="2173615.7999999998"/>
    <n v="3.68"/>
    <n v="9.5"/>
    <n v="909663"/>
    <x v="0"/>
  </r>
  <r>
    <n v="2016"/>
    <s v="BIT"/>
    <s v="Coal"/>
    <n v="49107"/>
    <n v="23.3"/>
    <n v="1144193.1000000001"/>
    <n v="3.53"/>
    <n v="8"/>
    <n v="392856"/>
    <x v="0"/>
  </r>
  <r>
    <n v="2016"/>
    <s v="SUB"/>
    <s v="Coal"/>
    <n v="102565"/>
    <n v="17.739999999999998"/>
    <n v="1819503.0999999999"/>
    <n v="0.22"/>
    <n v="5.2"/>
    <n v="533338"/>
    <x v="0"/>
  </r>
  <r>
    <n v="2016"/>
    <s v="SUB"/>
    <s v="Coal"/>
    <n v="95116"/>
    <n v="17.989000000000001"/>
    <n v="1711041.7240000002"/>
    <n v="0.56000000000000005"/>
    <n v="4.5999999999999996"/>
    <n v="437533.6"/>
    <x v="0"/>
  </r>
  <r>
    <n v="2016"/>
    <s v="SUB"/>
    <s v="Coal"/>
    <n v="148316"/>
    <n v="16.718"/>
    <n v="2479546.8879999998"/>
    <n v="0.28000000000000003"/>
    <n v="4.9000000000000004"/>
    <n v="726748.4"/>
    <x v="0"/>
  </r>
  <r>
    <n v="2016"/>
    <s v="BIT"/>
    <s v="Coal"/>
    <n v="39607"/>
    <n v="23.04"/>
    <n v="912545.27999999991"/>
    <n v="2.94"/>
    <n v="8.3000000000000007"/>
    <n v="328738.10000000003"/>
    <x v="0"/>
  </r>
  <r>
    <n v="2016"/>
    <s v="BIT"/>
    <s v="Coal"/>
    <n v="35947"/>
    <n v="22.84"/>
    <n v="821029.48"/>
    <n v="2.62"/>
    <n v="8.3000000000000007"/>
    <n v="298360.10000000003"/>
    <x v="0"/>
  </r>
  <r>
    <n v="2016"/>
    <s v="BIT"/>
    <s v="Coal"/>
    <n v="41246"/>
    <n v="23.66"/>
    <n v="975880.36"/>
    <n v="2.89"/>
    <n v="8.1"/>
    <n v="334092.59999999998"/>
    <x v="0"/>
  </r>
  <r>
    <n v="2016"/>
    <s v="LIG"/>
    <s v="Coal"/>
    <n v="194361"/>
    <n v="13.704000000000001"/>
    <n v="2663523.1440000003"/>
    <n v="0.96"/>
    <n v="15"/>
    <n v="2915415"/>
    <x v="1"/>
  </r>
  <r>
    <n v="2016"/>
    <s v="BIT"/>
    <s v="Coal"/>
    <n v="25848"/>
    <n v="24.71"/>
    <n v="638704.08000000007"/>
    <n v="0.88"/>
    <n v="10.9"/>
    <n v="281743.2"/>
    <x v="0"/>
  </r>
  <r>
    <n v="2016"/>
    <s v="BIT"/>
    <s v="Coal"/>
    <n v="13103"/>
    <n v="25.23"/>
    <n v="330588.69"/>
    <n v="0.85"/>
    <n v="7.5"/>
    <n v="98272.5"/>
    <x v="0"/>
  </r>
  <r>
    <n v="2016"/>
    <s v="BIT"/>
    <s v="Coal"/>
    <n v="354"/>
    <n v="25"/>
    <n v="8850"/>
    <n v="0.66"/>
    <n v="12.2"/>
    <n v="4318.8"/>
    <x v="0"/>
  </r>
  <r>
    <n v="2016"/>
    <s v="BIT"/>
    <s v="Coal"/>
    <n v="11811"/>
    <n v="25.08"/>
    <n v="296219.88"/>
    <n v="0.98"/>
    <n v="8.6"/>
    <n v="101574.59999999999"/>
    <x v="0"/>
  </r>
  <r>
    <n v="2016"/>
    <s v="BIT"/>
    <s v="Coal"/>
    <n v="12804"/>
    <n v="25.18"/>
    <n v="322404.71999999997"/>
    <n v="0.75"/>
    <n v="8.3000000000000007"/>
    <n v="106273.20000000001"/>
    <x v="0"/>
  </r>
  <r>
    <n v="2016"/>
    <s v="BIT"/>
    <s v="Coal"/>
    <n v="12984"/>
    <n v="24.81"/>
    <n v="322133.03999999998"/>
    <n v="0.7"/>
    <n v="12.5"/>
    <n v="162300"/>
    <x v="0"/>
  </r>
  <r>
    <n v="2016"/>
    <s v="BIT"/>
    <s v="Coal"/>
    <n v="48255"/>
    <n v="23.902999999999999"/>
    <n v="1153439.2649999999"/>
    <n v="0.65"/>
    <n v="11.3"/>
    <n v="545281.5"/>
    <x v="0"/>
  </r>
  <r>
    <n v="2016"/>
    <s v="BIT"/>
    <s v="Coal"/>
    <n v="11384"/>
    <n v="25.562000000000001"/>
    <n v="290997.80800000002"/>
    <n v="0.79"/>
    <n v="7.6"/>
    <n v="86518.399999999994"/>
    <x v="0"/>
  </r>
  <r>
    <n v="2016"/>
    <s v="BIT"/>
    <s v="Coal"/>
    <n v="61109"/>
    <n v="23.946999999999999"/>
    <n v="1463377.223"/>
    <n v="0.65"/>
    <n v="12.9"/>
    <n v="788306.1"/>
    <x v="0"/>
  </r>
  <r>
    <n v="2016"/>
    <s v="BIT"/>
    <s v="Coal"/>
    <n v="21527"/>
    <n v="25.42"/>
    <n v="547216.34000000008"/>
    <n v="0.88"/>
    <n v="8.4"/>
    <n v="180826.80000000002"/>
    <x v="0"/>
  </r>
  <r>
    <n v="2016"/>
    <s v="BIT"/>
    <s v="Coal"/>
    <n v="35560"/>
    <n v="24.641999999999999"/>
    <n v="876269.52"/>
    <n v="0.86"/>
    <n v="11.7"/>
    <n v="416052"/>
    <x v="0"/>
  </r>
  <r>
    <n v="2016"/>
    <s v="BIT"/>
    <s v="Coal"/>
    <n v="11665"/>
    <n v="25.462"/>
    <n v="297014.23"/>
    <n v="0.78"/>
    <n v="9.6"/>
    <n v="111984"/>
    <x v="0"/>
  </r>
  <r>
    <n v="2016"/>
    <s v="BIT"/>
    <s v="Coal"/>
    <n v="12302"/>
    <n v="24.03"/>
    <n v="295617.06"/>
    <n v="0.68"/>
    <n v="13.2"/>
    <n v="162386.4"/>
    <x v="0"/>
  </r>
  <r>
    <n v="2016"/>
    <s v="BIT"/>
    <s v="Coal"/>
    <n v="36376"/>
    <n v="22.963999999999999"/>
    <n v="835338.46399999992"/>
    <n v="0.59"/>
    <n v="6.4"/>
    <n v="232806.40000000002"/>
    <x v="0"/>
  </r>
  <r>
    <n v="2016"/>
    <s v="SUB"/>
    <s v="Coal"/>
    <n v="17724"/>
    <n v="17.776"/>
    <n v="315061.82400000002"/>
    <n v="0.33"/>
    <n v="5.3"/>
    <n v="93937.2"/>
    <x v="0"/>
  </r>
  <r>
    <n v="2016"/>
    <s v="SUB"/>
    <s v="Coal"/>
    <n v="17875"/>
    <n v="18.059999999999999"/>
    <n v="322822.5"/>
    <n v="0.22"/>
    <n v="5"/>
    <n v="89375"/>
    <x v="0"/>
  </r>
  <r>
    <n v="2016"/>
    <s v="SUB"/>
    <s v="Coal"/>
    <n v="35444"/>
    <n v="17.372"/>
    <n v="615733.16799999995"/>
    <n v="0.18"/>
    <n v="4.5"/>
    <n v="159498"/>
    <x v="0"/>
  </r>
  <r>
    <n v="2016"/>
    <s v="SUB"/>
    <s v="Coal"/>
    <n v="35505"/>
    <n v="17.309000000000001"/>
    <n v="614556.04500000004"/>
    <n v="0.2"/>
    <n v="4.9000000000000004"/>
    <n v="173974.5"/>
    <x v="0"/>
  </r>
  <r>
    <n v="2016"/>
    <s v="SUB"/>
    <s v="Coal"/>
    <n v="35382"/>
    <n v="18.074999999999999"/>
    <n v="639529.65"/>
    <n v="0.2"/>
    <n v="4.5"/>
    <n v="159219"/>
    <x v="0"/>
  </r>
  <r>
    <n v="2016"/>
    <s v="SUB"/>
    <s v="Coal"/>
    <n v="35374"/>
    <n v="17.434000000000001"/>
    <n v="616710.31599999999"/>
    <n v="0.18"/>
    <n v="4.4000000000000004"/>
    <n v="155645.6"/>
    <x v="0"/>
  </r>
  <r>
    <n v="2016"/>
    <s v="SUB"/>
    <s v="Coal"/>
    <n v="35396"/>
    <n v="18.161000000000001"/>
    <n v="642826.75600000005"/>
    <n v="0.28000000000000003"/>
    <n v="4.4000000000000004"/>
    <n v="155742.40000000002"/>
    <x v="0"/>
  </r>
  <r>
    <n v="2016"/>
    <s v="SUB"/>
    <s v="Coal"/>
    <n v="53037"/>
    <n v="17.661000000000001"/>
    <n v="936686.45700000005"/>
    <n v="0.23"/>
    <n v="5.0999999999999996"/>
    <n v="270488.69999999995"/>
    <x v="0"/>
  </r>
  <r>
    <n v="2016"/>
    <s v="BIT"/>
    <s v="Coal"/>
    <n v="14689"/>
    <n v="26.105"/>
    <n v="383456.34500000003"/>
    <n v="0.87"/>
    <n v="8.4"/>
    <n v="123387.6"/>
    <x v="0"/>
  </r>
  <r>
    <n v="2016"/>
    <s v="BIT"/>
    <s v="Coal"/>
    <n v="145156"/>
    <n v="18.600000000000001"/>
    <n v="2699901.6"/>
    <n v="0.8"/>
    <n v="15.1"/>
    <n v="2191855.6"/>
    <x v="0"/>
  </r>
  <r>
    <n v="2016"/>
    <s v="LIG"/>
    <s v="Coal"/>
    <n v="368826"/>
    <n v="12.794"/>
    <n v="4718759.8440000005"/>
    <n v="0.77"/>
    <n v="15.29"/>
    <n v="5639349.54"/>
    <x v="1"/>
  </r>
  <r>
    <n v="2016"/>
    <s v="SUB"/>
    <s v="Coal"/>
    <n v="55601"/>
    <n v="16.776"/>
    <n v="932762.37599999993"/>
    <n v="0.3"/>
    <n v="6.2"/>
    <n v="344726.2"/>
    <x v="0"/>
  </r>
  <r>
    <n v="2016"/>
    <s v="SUB"/>
    <s v="Coal"/>
    <n v="13936"/>
    <n v="17.954000000000001"/>
    <n v="250206.94400000002"/>
    <n v="0.28000000000000003"/>
    <n v="4.3"/>
    <n v="59924.799999999996"/>
    <x v="0"/>
  </r>
  <r>
    <n v="2016"/>
    <s v="SUB"/>
    <s v="Coal"/>
    <n v="55796"/>
    <n v="17.532"/>
    <n v="978215.47199999995"/>
    <n v="0.2"/>
    <n v="4.4000000000000004"/>
    <n v="245502.40000000002"/>
    <x v="0"/>
  </r>
  <r>
    <n v="2016"/>
    <s v="SUB"/>
    <s v="Coal"/>
    <n v="83491"/>
    <n v="16.673999999999999"/>
    <n v="1392128.9339999999"/>
    <n v="0.3"/>
    <n v="6.2"/>
    <n v="517644.2"/>
    <x v="0"/>
  </r>
  <r>
    <n v="2016"/>
    <s v="SUB"/>
    <s v="Coal"/>
    <n v="138715"/>
    <n v="17.878"/>
    <n v="2479946.77"/>
    <n v="0.26"/>
    <n v="5"/>
    <n v="693575"/>
    <x v="0"/>
  </r>
  <r>
    <n v="2016"/>
    <s v="BIT"/>
    <s v="Coal"/>
    <n v="23569"/>
    <n v="23.786000000000001"/>
    <n v="560612.23400000005"/>
    <n v="0.67"/>
    <n v="10.9"/>
    <n v="256902.1"/>
    <x v="0"/>
  </r>
  <r>
    <n v="2016"/>
    <s v="BIT"/>
    <s v="Coal"/>
    <n v="11882"/>
    <n v="24.655999999999999"/>
    <n v="292962.592"/>
    <n v="0.89"/>
    <n v="11.1"/>
    <n v="131890.19999999998"/>
    <x v="0"/>
  </r>
  <r>
    <n v="2016"/>
    <s v="BIT"/>
    <s v="Coal"/>
    <n v="24554"/>
    <n v="25.878"/>
    <n v="635408.41200000001"/>
    <n v="0.8"/>
    <n v="7.6"/>
    <n v="186610.4"/>
    <x v="0"/>
  </r>
  <r>
    <n v="2016"/>
    <s v="BIT"/>
    <s v="Coal"/>
    <n v="25499"/>
    <n v="24.577999999999999"/>
    <n v="626714.42200000002"/>
    <n v="0.68"/>
    <n v="9.9"/>
    <n v="252440.1"/>
    <x v="0"/>
  </r>
  <r>
    <n v="2016"/>
    <s v="BIT"/>
    <s v="Coal"/>
    <n v="57154"/>
    <n v="26.117999999999999"/>
    <n v="1492748.172"/>
    <n v="2.73"/>
    <n v="8.1999999999999993"/>
    <n v="468662.8"/>
    <x v="0"/>
  </r>
  <r>
    <n v="2016"/>
    <s v="BIT"/>
    <s v="Coal"/>
    <n v="69694"/>
    <n v="24.09"/>
    <n v="1678928.46"/>
    <n v="0.77"/>
    <n v="12.2"/>
    <n v="850266.79999999993"/>
    <x v="0"/>
  </r>
  <r>
    <n v="2016"/>
    <s v="BIT"/>
    <s v="Coal"/>
    <n v="72876"/>
    <n v="23.867999999999999"/>
    <n v="1739404.3679999998"/>
    <n v="0.67"/>
    <n v="13"/>
    <n v="947388"/>
    <x v="0"/>
  </r>
  <r>
    <n v="2016"/>
    <s v="BIT"/>
    <s v="Coal"/>
    <n v="71708"/>
    <n v="26.07"/>
    <n v="1869427.56"/>
    <n v="2.7"/>
    <n v="7.9"/>
    <n v="566493.20000000007"/>
    <x v="0"/>
  </r>
  <r>
    <n v="2016"/>
    <s v="BIT"/>
    <s v="Coal"/>
    <n v="44238"/>
    <n v="24.096"/>
    <n v="1065958.848"/>
    <n v="0.71"/>
    <n v="12.2"/>
    <n v="539703.6"/>
    <x v="0"/>
  </r>
  <r>
    <n v="2016"/>
    <s v="SUB"/>
    <s v="Coal"/>
    <n v="205798"/>
    <n v="19.242000000000001"/>
    <n v="3959965.1160000004"/>
    <n v="0.48"/>
    <n v="9.8000000000000007"/>
    <n v="2016820.4000000001"/>
    <x v="0"/>
  </r>
  <r>
    <n v="2016"/>
    <s v="SUB"/>
    <s v="Coal"/>
    <n v="187836"/>
    <n v="18.068000000000001"/>
    <n v="3393820.8480000002"/>
    <n v="0.55000000000000004"/>
    <n v="11.4"/>
    <n v="2141330.4"/>
    <x v="0"/>
  </r>
  <r>
    <n v="2016"/>
    <s v="SUB"/>
    <s v="Coal"/>
    <n v="386169"/>
    <n v="18.068000000000001"/>
    <n v="6977301.4920000006"/>
    <n v="0.55000000000000004"/>
    <n v="11.4"/>
    <n v="4402326.6000000006"/>
    <x v="0"/>
  </r>
  <r>
    <n v="2016"/>
    <s v="BIT"/>
    <s v="Coal"/>
    <n v="39487"/>
    <n v="23.802"/>
    <n v="939869.57400000002"/>
    <n v="0.69"/>
    <n v="12.5"/>
    <n v="493587.5"/>
    <x v="0"/>
  </r>
  <r>
    <n v="2016"/>
    <s v="BIT"/>
    <s v="Coal"/>
    <n v="28289"/>
    <n v="23.934000000000001"/>
    <n v="677068.92599999998"/>
    <n v="0.86"/>
    <n v="11.9"/>
    <n v="336639.10000000003"/>
    <x v="0"/>
  </r>
  <r>
    <n v="2016"/>
    <s v="BIT"/>
    <s v="Coal"/>
    <n v="15174"/>
    <n v="23.22"/>
    <n v="352340.27999999997"/>
    <n v="0.53"/>
    <n v="11"/>
    <n v="166914"/>
    <x v="0"/>
  </r>
  <r>
    <n v="2016"/>
    <s v="BIT"/>
    <s v="Coal"/>
    <n v="96547"/>
    <n v="21.06"/>
    <n v="2033279.8199999998"/>
    <n v="0.43"/>
    <n v="13.5"/>
    <n v="1303384.5"/>
    <x v="0"/>
  </r>
  <r>
    <n v="2016"/>
    <s v="BIT"/>
    <s v="Coal"/>
    <n v="35757"/>
    <n v="23.992000000000001"/>
    <n v="857881.94400000002"/>
    <n v="0.69"/>
    <n v="12"/>
    <n v="429084"/>
    <x v="0"/>
  </r>
  <r>
    <n v="2016"/>
    <s v="BIT"/>
    <s v="Coal"/>
    <n v="14436"/>
    <n v="24.216000000000001"/>
    <n v="349582.17600000004"/>
    <n v="3.46"/>
    <n v="10.72"/>
    <n v="154753.92000000001"/>
    <x v="0"/>
  </r>
  <r>
    <n v="2016"/>
    <s v="BIT"/>
    <s v="Coal"/>
    <n v="14436"/>
    <n v="24.216000000000001"/>
    <n v="349582.17600000004"/>
    <n v="3.46"/>
    <n v="10.72"/>
    <n v="154753.92000000001"/>
    <x v="0"/>
  </r>
  <r>
    <n v="2016"/>
    <s v="BIT"/>
    <s v="Coal"/>
    <n v="4861"/>
    <n v="25.434000000000001"/>
    <n v="123634.674"/>
    <n v="2.62"/>
    <n v="7.55"/>
    <n v="36700.549999999996"/>
    <x v="0"/>
  </r>
  <r>
    <n v="2016"/>
    <s v="BIT"/>
    <s v="Coal"/>
    <n v="296773"/>
    <n v="25.026"/>
    <n v="7427041.0980000002"/>
    <n v="3.47"/>
    <n v="9.5500000000000007"/>
    <n v="2834182.1500000004"/>
    <x v="0"/>
  </r>
  <r>
    <n v="2016"/>
    <s v="BIT"/>
    <s v="Coal"/>
    <n v="29295"/>
    <n v="26.216000000000001"/>
    <n v="767997.72000000009"/>
    <n v="2.81"/>
    <n v="7.65"/>
    <n v="224106.75"/>
    <x v="0"/>
  </r>
  <r>
    <n v="2016"/>
    <s v="BIT"/>
    <s v="Coal"/>
    <n v="26502"/>
    <n v="25.154"/>
    <n v="666631.30799999996"/>
    <n v="4.3899999999999997"/>
    <n v="9.4499999999999993"/>
    <n v="250443.9"/>
    <x v="0"/>
  </r>
  <r>
    <n v="2016"/>
    <s v="BIT"/>
    <s v="Coal"/>
    <n v="21377"/>
    <n v="25.05"/>
    <n v="535493.85"/>
    <n v="3.31"/>
    <n v="9.44"/>
    <n v="201798.87999999998"/>
    <x v="0"/>
  </r>
  <r>
    <n v="2016"/>
    <s v="BIT"/>
    <s v="Coal"/>
    <n v="17978"/>
    <n v="25.085999999999999"/>
    <n v="450996.10799999995"/>
    <n v="3.3"/>
    <n v="9.4700000000000006"/>
    <n v="170251.66"/>
    <x v="0"/>
  </r>
  <r>
    <n v="2016"/>
    <s v="BIT"/>
    <s v="Coal"/>
    <n v="11131"/>
    <n v="26.2"/>
    <n v="291632.2"/>
    <n v="2.8"/>
    <n v="7.97"/>
    <n v="88714.069999999992"/>
    <x v="0"/>
  </r>
  <r>
    <n v="2016"/>
    <s v="SUB"/>
    <s v="Coal"/>
    <n v="14623"/>
    <n v="17.994"/>
    <n v="263126.26199999999"/>
    <n v="0.21"/>
    <n v="5"/>
    <n v="73115"/>
    <x v="0"/>
  </r>
  <r>
    <n v="2016"/>
    <s v="SUB"/>
    <s v="Coal"/>
    <n v="42427"/>
    <n v="17.559000000000001"/>
    <n v="744975.69300000009"/>
    <n v="0.2"/>
    <n v="4.4000000000000004"/>
    <n v="186678.80000000002"/>
    <x v="0"/>
  </r>
  <r>
    <n v="2016"/>
    <s v="SUB"/>
    <s v="Coal"/>
    <n v="14611"/>
    <n v="17.963999999999999"/>
    <n v="262472.00399999996"/>
    <n v="0.24"/>
    <n v="5.0999999999999996"/>
    <n v="74516.099999999991"/>
    <x v="0"/>
  </r>
  <r>
    <n v="2016"/>
    <s v="LIG"/>
    <s v="Coal"/>
    <n v="259387"/>
    <n v="13.89"/>
    <n v="3602885.43"/>
    <n v="0.82"/>
    <n v="9"/>
    <n v="2334483"/>
    <x v="1"/>
  </r>
  <r>
    <n v="2016"/>
    <s v="SUB"/>
    <s v="Coal"/>
    <n v="134301"/>
    <n v="17.670000000000002"/>
    <n v="2373098.6700000004"/>
    <n v="0.19"/>
    <n v="4.3"/>
    <n v="577494.29999999993"/>
    <x v="0"/>
  </r>
  <r>
    <n v="2016"/>
    <s v="SUB"/>
    <s v="Coal"/>
    <n v="250768"/>
    <n v="18.36"/>
    <n v="4604100.4799999995"/>
    <n v="1.01"/>
    <n v="15.5"/>
    <n v="3886904"/>
    <x v="0"/>
  </r>
  <r>
    <n v="2016"/>
    <s v="SUB"/>
    <s v="Coal"/>
    <n v="15142"/>
    <n v="17.809999999999999"/>
    <n v="269679.01999999996"/>
    <n v="0.2"/>
    <n v="4.9000000000000004"/>
    <n v="74195.8"/>
    <x v="0"/>
  </r>
  <r>
    <n v="2016"/>
    <s v="SUB"/>
    <s v="Coal"/>
    <n v="44558"/>
    <n v="17.87"/>
    <n v="796251.46000000008"/>
    <n v="0.28999999999999998"/>
    <n v="5.3"/>
    <n v="236157.4"/>
    <x v="0"/>
  </r>
  <r>
    <n v="2016"/>
    <s v="SUB"/>
    <s v="Coal"/>
    <n v="120036"/>
    <n v="17.66"/>
    <n v="2119835.7600000002"/>
    <n v="0.18"/>
    <n v="4.4000000000000004"/>
    <n v="528158.4"/>
    <x v="0"/>
  </r>
  <r>
    <n v="2016"/>
    <s v="BIT"/>
    <s v="Coal"/>
    <n v="48724"/>
    <n v="23.09"/>
    <n v="1125037.1599999999"/>
    <n v="0.44"/>
    <n v="6.8"/>
    <n v="331323.2"/>
    <x v="0"/>
  </r>
  <r>
    <n v="2016"/>
    <s v="BIT"/>
    <s v="Coal"/>
    <n v="43411"/>
    <n v="26.17"/>
    <n v="1136065.8700000001"/>
    <n v="2.68"/>
    <n v="7.9"/>
    <n v="342946.9"/>
    <x v="0"/>
  </r>
  <r>
    <n v="2016"/>
    <s v="BIT"/>
    <s v="Coal"/>
    <n v="51741"/>
    <n v="26.32"/>
    <n v="1361823.12"/>
    <n v="2.69"/>
    <n v="7.5"/>
    <n v="388057.5"/>
    <x v="0"/>
  </r>
  <r>
    <n v="2016"/>
    <s v="BIT"/>
    <s v="Coal"/>
    <n v="1867"/>
    <n v="25.51"/>
    <n v="47627.170000000006"/>
    <n v="2.59"/>
    <n v="8.3000000000000007"/>
    <n v="15496.100000000002"/>
    <x v="0"/>
  </r>
  <r>
    <n v="2016"/>
    <s v="BIT"/>
    <s v="Coal"/>
    <n v="63450"/>
    <n v="22.47"/>
    <n v="1425721.5"/>
    <n v="0.96"/>
    <n v="13.2"/>
    <n v="837540"/>
    <x v="0"/>
  </r>
  <r>
    <n v="2016"/>
    <s v="BIT"/>
    <s v="Coal"/>
    <n v="9156"/>
    <n v="23.486999999999998"/>
    <n v="215046.97199999998"/>
    <n v="2.69"/>
    <n v="8.1999999999999993"/>
    <n v="75079.199999999997"/>
    <x v="0"/>
  </r>
  <r>
    <n v="2016"/>
    <s v="BIT"/>
    <s v="Coal"/>
    <n v="11575"/>
    <n v="22.436"/>
    <n v="259696.7"/>
    <n v="3"/>
    <n v="8.4"/>
    <n v="97230"/>
    <x v="0"/>
  </r>
  <r>
    <n v="2016"/>
    <s v="BIT"/>
    <s v="Coal"/>
    <n v="15208"/>
    <n v="23.437000000000001"/>
    <n v="356429.89600000001"/>
    <n v="2.73"/>
    <n v="8.1999999999999993"/>
    <n v="124705.59999999999"/>
    <x v="0"/>
  </r>
  <r>
    <n v="2016"/>
    <s v="BIT"/>
    <s v="Coal"/>
    <n v="5464"/>
    <n v="22.952000000000002"/>
    <n v="125409.728"/>
    <n v="2.99"/>
    <n v="8.1999999999999993"/>
    <n v="44804.799999999996"/>
    <x v="0"/>
  </r>
  <r>
    <n v="2016"/>
    <s v="BIT"/>
    <s v="Coal"/>
    <n v="1844"/>
    <n v="22.64"/>
    <n v="41748.160000000003"/>
    <n v="3.16"/>
    <n v="7.9"/>
    <n v="14567.6"/>
    <x v="0"/>
  </r>
  <r>
    <n v="2016"/>
    <s v="BIT"/>
    <s v="Coal"/>
    <n v="1960"/>
    <n v="23.161999999999999"/>
    <n v="45397.52"/>
    <n v="2.41"/>
    <n v="8.3000000000000007"/>
    <n v="16268.000000000002"/>
    <x v="0"/>
  </r>
  <r>
    <n v="2016"/>
    <s v="BIT"/>
    <s v="Coal"/>
    <n v="9085"/>
    <n v="22.38"/>
    <n v="203322.3"/>
    <n v="3.32"/>
    <n v="7.7"/>
    <n v="69954.5"/>
    <x v="0"/>
  </r>
  <r>
    <n v="2016"/>
    <s v="BIT"/>
    <s v="Coal"/>
    <n v="52222"/>
    <n v="22.431999999999999"/>
    <n v="1171443.9039999999"/>
    <n v="3.04"/>
    <n v="8.6999999999999993"/>
    <n v="454331.39999999997"/>
    <x v="0"/>
  </r>
  <r>
    <n v="2016"/>
    <s v="BIT"/>
    <s v="Coal"/>
    <n v="46312"/>
    <n v="22.864000000000001"/>
    <n v="1058877.568"/>
    <n v="2.93"/>
    <n v="8.1999999999999993"/>
    <n v="379758.39999999997"/>
    <x v="0"/>
  </r>
  <r>
    <n v="2016"/>
    <s v="BIT"/>
    <s v="Coal"/>
    <n v="35513"/>
    <n v="23.49"/>
    <n v="834200.37"/>
    <n v="2.4300000000000002"/>
    <n v="8.9"/>
    <n v="316065.7"/>
    <x v="0"/>
  </r>
  <r>
    <n v="2016"/>
    <s v="BIT"/>
    <s v="Coal"/>
    <n v="93826"/>
    <n v="22.388000000000002"/>
    <n v="2100576.4880000004"/>
    <n v="3.11"/>
    <n v="9"/>
    <n v="844434"/>
    <x v="0"/>
  </r>
  <r>
    <n v="2016"/>
    <s v="SUB"/>
    <s v="Coal"/>
    <n v="232722"/>
    <n v="17.512"/>
    <n v="4075427.6639999999"/>
    <n v="0.2"/>
    <n v="4.5"/>
    <n v="1047249"/>
    <x v="0"/>
  </r>
  <r>
    <n v="2016"/>
    <s v="SUB"/>
    <s v="Coal"/>
    <n v="47395"/>
    <n v="17.617999999999999"/>
    <n v="835005.11"/>
    <n v="0.23"/>
    <n v="5.3"/>
    <n v="251193.5"/>
    <x v="0"/>
  </r>
  <r>
    <n v="2016"/>
    <s v="BIT"/>
    <s v="Coal"/>
    <n v="152695"/>
    <n v="24.93"/>
    <n v="3806686.35"/>
    <n v="3.14"/>
    <n v="6.7"/>
    <n v="1023056.5"/>
    <x v="0"/>
  </r>
  <r>
    <n v="2016"/>
    <s v="SUB"/>
    <s v="Coal"/>
    <n v="191885"/>
    <n v="17.957999999999998"/>
    <n v="3445870.8299999996"/>
    <n v="0.26"/>
    <n v="4.9000000000000004"/>
    <n v="940236.50000000012"/>
    <x v="0"/>
  </r>
  <r>
    <n v="2016"/>
    <s v="SUB"/>
    <s v="Coal"/>
    <n v="79235"/>
    <n v="17.891999999999999"/>
    <n v="1417672.6199999999"/>
    <n v="0.3"/>
    <n v="5"/>
    <n v="396175"/>
    <x v="0"/>
  </r>
  <r>
    <n v="2016"/>
    <s v="SUB"/>
    <s v="Coal"/>
    <n v="117370"/>
    <n v="18.952000000000002"/>
    <n v="2224396.2400000002"/>
    <n v="0.32"/>
    <n v="4.0999999999999996"/>
    <n v="481216.99999999994"/>
    <x v="0"/>
  </r>
  <r>
    <n v="2016"/>
    <s v="SUB"/>
    <s v="Coal"/>
    <n v="72935"/>
    <n v="18.913"/>
    <n v="1379419.655"/>
    <n v="0.3"/>
    <n v="4.3"/>
    <n v="313620.5"/>
    <x v="0"/>
  </r>
  <r>
    <n v="2016"/>
    <s v="SUB"/>
    <s v="Coal"/>
    <n v="192626"/>
    <n v="18.899999999999999"/>
    <n v="3640631.4"/>
    <n v="0.33"/>
    <n v="4.2"/>
    <n v="809029.20000000007"/>
    <x v="0"/>
  </r>
  <r>
    <n v="2016"/>
    <s v="SUB"/>
    <s v="Coal"/>
    <n v="287737"/>
    <n v="18.803999999999998"/>
    <n v="5410606.5479999995"/>
    <n v="0.35"/>
    <n v="4.8"/>
    <n v="1381137.5999999999"/>
    <x v="0"/>
  </r>
  <r>
    <n v="2016"/>
    <s v="BIT"/>
    <s v="Coal"/>
    <n v="29921"/>
    <n v="25.803999999999998"/>
    <n v="772081.48399999994"/>
    <n v="2.76"/>
    <n v="7.8"/>
    <n v="233383.8"/>
    <x v="0"/>
  </r>
  <r>
    <n v="2016"/>
    <s v="BIT"/>
    <s v="Coal"/>
    <n v="5376"/>
    <n v="23.074000000000002"/>
    <n v="124045.82400000001"/>
    <n v="2.8"/>
    <n v="16.3"/>
    <n v="87628.800000000003"/>
    <x v="0"/>
  </r>
  <r>
    <n v="2016"/>
    <s v="WC"/>
    <s v="Coal"/>
    <n v="5191"/>
    <n v="15.7"/>
    <n v="81498.7"/>
    <n v="1.1000000000000001"/>
    <n v="28.2"/>
    <n v="146386.19999999998"/>
    <x v="0"/>
  </r>
  <r>
    <n v="2016"/>
    <s v="BIT"/>
    <s v="Coal"/>
    <n v="10108"/>
    <n v="25.63"/>
    <n v="259068.03999999998"/>
    <n v="2.82"/>
    <n v="8.4"/>
    <n v="84907.199999999997"/>
    <x v="0"/>
  </r>
  <r>
    <n v="2016"/>
    <s v="BIT"/>
    <s v="Coal"/>
    <n v="302132"/>
    <n v="26.167999999999999"/>
    <n v="7906190.176"/>
    <n v="3.02"/>
    <n v="8.1999999999999993"/>
    <n v="2477482.4"/>
    <x v="0"/>
  </r>
  <r>
    <n v="2016"/>
    <s v="BIT"/>
    <s v="Coal"/>
    <n v="8182"/>
    <n v="23.27"/>
    <n v="190395.13999999998"/>
    <n v="2.5"/>
    <n v="15.8"/>
    <n v="129275.6"/>
    <x v="0"/>
  </r>
  <r>
    <n v="2016"/>
    <s v="BIT"/>
    <s v="Coal"/>
    <n v="15237"/>
    <n v="25.954000000000001"/>
    <n v="395461.098"/>
    <n v="2.84"/>
    <n v="8.4"/>
    <n v="127990.8"/>
    <x v="0"/>
  </r>
  <r>
    <n v="2016"/>
    <s v="BIT"/>
    <s v="Coal"/>
    <n v="16412"/>
    <n v="21.832000000000001"/>
    <n v="358306.78399999999"/>
    <n v="2.4"/>
    <n v="19.7"/>
    <n v="323316.39999999997"/>
    <x v="0"/>
  </r>
  <r>
    <n v="2016"/>
    <s v="WC"/>
    <s v="Coal"/>
    <n v="1411"/>
    <n v="15.802"/>
    <n v="22296.621999999999"/>
    <n v="3.51"/>
    <n v="43.4"/>
    <n v="61237.4"/>
    <x v="0"/>
  </r>
  <r>
    <n v="2016"/>
    <s v="BIT"/>
    <s v="Coal"/>
    <n v="2137"/>
    <n v="25.16"/>
    <n v="53766.92"/>
    <n v="2.39"/>
    <n v="14.7"/>
    <n v="31413.899999999998"/>
    <x v="0"/>
  </r>
  <r>
    <n v="2016"/>
    <s v="BIT"/>
    <s v="Coal"/>
    <n v="17931"/>
    <n v="23.696000000000002"/>
    <n v="424892.97600000002"/>
    <n v="3.39"/>
    <n v="18.8"/>
    <n v="337102.8"/>
    <x v="0"/>
  </r>
  <r>
    <n v="2016"/>
    <s v="BIT"/>
    <s v="Coal"/>
    <n v="6311"/>
    <n v="19.292000000000002"/>
    <n v="121751.81200000001"/>
    <n v="2.59"/>
    <n v="25.5"/>
    <n v="160930.5"/>
    <x v="0"/>
  </r>
  <r>
    <n v="2016"/>
    <s v="BIT"/>
    <s v="Coal"/>
    <n v="7003"/>
    <n v="24.021999999999998"/>
    <n v="168226.06599999999"/>
    <n v="2.82"/>
    <n v="17.100000000000001"/>
    <n v="119751.3"/>
    <x v="0"/>
  </r>
  <r>
    <n v="2016"/>
    <s v="BIT"/>
    <s v="Coal"/>
    <n v="8659"/>
    <n v="23.47"/>
    <n v="203226.72999999998"/>
    <n v="2.63"/>
    <n v="18.3"/>
    <n v="158459.70000000001"/>
    <x v="0"/>
  </r>
  <r>
    <n v="2016"/>
    <s v="BIT"/>
    <s v="Coal"/>
    <n v="10831"/>
    <n v="21.917999999999999"/>
    <n v="237393.85799999998"/>
    <n v="2.82"/>
    <n v="23.4"/>
    <n v="253445.4"/>
    <x v="0"/>
  </r>
  <r>
    <n v="2016"/>
    <s v="BIT"/>
    <s v="Coal"/>
    <n v="2731"/>
    <n v="24.826000000000001"/>
    <n v="67799.805999999997"/>
    <n v="3.6"/>
    <n v="14.9"/>
    <n v="40691.9"/>
    <x v="0"/>
  </r>
  <r>
    <n v="2016"/>
    <s v="WC"/>
    <s v="Coal"/>
    <n v="4367"/>
    <n v="18.544"/>
    <n v="80981.648000000001"/>
    <n v="2.08"/>
    <n v="22.9"/>
    <n v="100004.29999999999"/>
    <x v="0"/>
  </r>
  <r>
    <n v="2016"/>
    <s v="BIT"/>
    <s v="Coal"/>
    <n v="89540"/>
    <n v="25.91"/>
    <n v="2319981.4"/>
    <n v="2.88"/>
    <n v="7.9"/>
    <n v="707366"/>
    <x v="0"/>
  </r>
  <r>
    <n v="2016"/>
    <s v="BIT"/>
    <s v="Coal"/>
    <n v="211753"/>
    <n v="26.22"/>
    <n v="5552163.6600000001"/>
    <n v="3.11"/>
    <n v="8"/>
    <n v="1694024"/>
    <x v="0"/>
  </r>
  <r>
    <n v="2016"/>
    <s v="BIT"/>
    <s v="Coal"/>
    <n v="1742"/>
    <n v="23.102"/>
    <n v="40243.684000000001"/>
    <n v="2.99"/>
    <n v="8.4"/>
    <n v="14632.800000000001"/>
    <x v="0"/>
  </r>
  <r>
    <n v="2016"/>
    <s v="BIT"/>
    <s v="Coal"/>
    <n v="30633"/>
    <n v="22.943999999999999"/>
    <n v="702843.55200000003"/>
    <n v="2.96"/>
    <n v="8.4"/>
    <n v="257317.2"/>
    <x v="0"/>
  </r>
  <r>
    <n v="2016"/>
    <s v="SUB"/>
    <s v="Coal"/>
    <n v="16192"/>
    <n v="17.736000000000001"/>
    <n v="287181.31200000003"/>
    <n v="0.24"/>
    <n v="5.2"/>
    <n v="84198.400000000009"/>
    <x v="0"/>
  </r>
  <r>
    <n v="2016"/>
    <s v="SUB"/>
    <s v="Coal"/>
    <n v="82420"/>
    <n v="17.776"/>
    <n v="1465097.92"/>
    <n v="0.33"/>
    <n v="5.13"/>
    <n v="422814.6"/>
    <x v="0"/>
  </r>
  <r>
    <n v="2016"/>
    <s v="SUB"/>
    <s v="Coal"/>
    <n v="261676"/>
    <n v="17.393999999999998"/>
    <n v="4551592.3439999996"/>
    <n v="0.2"/>
    <n v="4.4800000000000004"/>
    <n v="1172308.4800000002"/>
    <x v="0"/>
  </r>
  <r>
    <n v="2016"/>
    <s v="BIT"/>
    <s v="Coal"/>
    <n v="8127"/>
    <n v="26.3"/>
    <n v="213740.1"/>
    <n v="2.19"/>
    <n v="7"/>
    <n v="56889"/>
    <x v="0"/>
  </r>
  <r>
    <n v="2016"/>
    <s v="BIT"/>
    <s v="Coal"/>
    <n v="7950"/>
    <n v="25.74"/>
    <n v="204633"/>
    <n v="0.62"/>
    <n v="8.9"/>
    <n v="70755"/>
    <x v="0"/>
  </r>
  <r>
    <n v="2016"/>
    <s v="BIT"/>
    <s v="Coal"/>
    <n v="8178"/>
    <n v="25.74"/>
    <n v="210501.72"/>
    <n v="0.62"/>
    <n v="8.9"/>
    <n v="72784.2"/>
    <x v="0"/>
  </r>
  <r>
    <n v="2016"/>
    <s v="BIT"/>
    <s v="Coal"/>
    <n v="23450"/>
    <n v="24.88"/>
    <n v="583436"/>
    <n v="0.77"/>
    <n v="9.6999999999999993"/>
    <n v="227464.99999999997"/>
    <x v="0"/>
  </r>
  <r>
    <n v="2016"/>
    <s v="WC"/>
    <s v="Coal"/>
    <n v="8441"/>
    <n v="16.29"/>
    <n v="137503.88999999998"/>
    <n v="2.5299999999999998"/>
    <n v="34.200000000000003"/>
    <n v="288682.2"/>
    <x v="0"/>
  </r>
  <r>
    <n v="2016"/>
    <s v="WC"/>
    <s v="Coal"/>
    <n v="6742"/>
    <n v="9.8000000000000007"/>
    <n v="66071.600000000006"/>
    <n v="2.34"/>
    <n v="52.2"/>
    <n v="351932.4"/>
    <x v="0"/>
  </r>
  <r>
    <n v="2016"/>
    <s v="WC"/>
    <s v="Coal"/>
    <n v="6642"/>
    <n v="8.91"/>
    <n v="59180.22"/>
    <n v="2.23"/>
    <n v="52.9"/>
    <n v="351361.8"/>
    <x v="0"/>
  </r>
  <r>
    <n v="2016"/>
    <s v="WC"/>
    <s v="Coal"/>
    <n v="3512"/>
    <n v="16.29"/>
    <n v="57210.479999999996"/>
    <n v="2.5299999999999998"/>
    <n v="34.200000000000003"/>
    <n v="120110.40000000001"/>
    <x v="0"/>
  </r>
  <r>
    <n v="2016"/>
    <s v="WC"/>
    <s v="Coal"/>
    <n v="3331"/>
    <n v="16.95"/>
    <n v="56460.45"/>
    <n v="1.53"/>
    <n v="25.9"/>
    <n v="86272.9"/>
    <x v="0"/>
  </r>
  <r>
    <n v="2016"/>
    <s v="WC"/>
    <s v="Coal"/>
    <n v="15628"/>
    <n v="15.61"/>
    <n v="243953.08"/>
    <n v="2.74"/>
    <n v="21.6"/>
    <n v="337564.80000000005"/>
    <x v="0"/>
  </r>
  <r>
    <n v="2016"/>
    <s v="WC"/>
    <s v="Coal"/>
    <n v="494"/>
    <n v="17.38"/>
    <n v="8585.7199999999993"/>
    <n v="4.12"/>
    <n v="27.7"/>
    <n v="13683.8"/>
    <x v="0"/>
  </r>
  <r>
    <n v="2016"/>
    <s v="SUB"/>
    <s v="Coal"/>
    <n v="13095"/>
    <n v="17.3"/>
    <n v="226543.5"/>
    <n v="0.27"/>
    <n v="5.4"/>
    <n v="70713"/>
    <x v="0"/>
  </r>
  <r>
    <n v="2016"/>
    <s v="BIT"/>
    <s v="Coal"/>
    <n v="12880"/>
    <n v="22.824000000000002"/>
    <n v="293973.12"/>
    <n v="2.5299999999999998"/>
    <n v="9.9"/>
    <n v="127512"/>
    <x v="0"/>
  </r>
  <r>
    <n v="2016"/>
    <s v="SUB"/>
    <s v="Coal"/>
    <n v="10156"/>
    <n v="17.3"/>
    <n v="175698.80000000002"/>
    <n v="0.27"/>
    <n v="5.4"/>
    <n v="54842.400000000001"/>
    <x v="0"/>
  </r>
  <r>
    <n v="2016"/>
    <s v="BIT"/>
    <s v="Coal"/>
    <n v="4472"/>
    <n v="24.8"/>
    <n v="110905.60000000001"/>
    <n v="0.74"/>
    <n v="7.9"/>
    <n v="35328.800000000003"/>
    <x v="0"/>
  </r>
  <r>
    <n v="2016"/>
    <s v="BIT"/>
    <s v="Coal"/>
    <n v="23039"/>
    <n v="25.94"/>
    <n v="597631.66"/>
    <n v="2.54"/>
    <n v="7.7"/>
    <n v="177400.30000000002"/>
    <x v="0"/>
  </r>
  <r>
    <n v="2016"/>
    <s v="BIT"/>
    <s v="Coal"/>
    <n v="10108"/>
    <n v="28.02"/>
    <n v="283226.15999999997"/>
    <n v="0.71"/>
    <n v="5.4"/>
    <n v="54583.200000000004"/>
    <x v="0"/>
  </r>
  <r>
    <n v="2016"/>
    <s v="BIT"/>
    <s v="Coal"/>
    <n v="31387"/>
    <n v="20.12"/>
    <n v="631506.44000000006"/>
    <n v="1.38"/>
    <n v="27.8"/>
    <n v="872558.6"/>
    <x v="0"/>
  </r>
  <r>
    <n v="2016"/>
    <s v="SUB"/>
    <s v="Coal"/>
    <n v="55921"/>
    <n v="16.850000000000001"/>
    <n v="942268.85000000009"/>
    <n v="0.33"/>
    <n v="4.8"/>
    <n v="268420.8"/>
    <x v="0"/>
  </r>
  <r>
    <n v="2016"/>
    <s v="BIT"/>
    <s v="Coal"/>
    <n v="8018"/>
    <n v="19.39"/>
    <n v="155469.02000000002"/>
    <n v="1.47"/>
    <n v="29.1"/>
    <n v="233323.80000000002"/>
    <x v="0"/>
  </r>
  <r>
    <n v="2016"/>
    <s v="BIT"/>
    <s v="Coal"/>
    <n v="2479"/>
    <n v="15.61"/>
    <n v="38697.189999999995"/>
    <n v="1.3"/>
    <n v="40.9"/>
    <n v="101391.09999999999"/>
    <x v="0"/>
  </r>
  <r>
    <n v="2016"/>
    <s v="SUB"/>
    <s v="Coal"/>
    <n v="59856"/>
    <n v="19.481999999999999"/>
    <n v="1166114.5919999999"/>
    <n v="0.33"/>
    <n v="4"/>
    <n v="239424"/>
    <x v="0"/>
  </r>
  <r>
    <n v="2016"/>
    <s v="BIT"/>
    <s v="Coal"/>
    <n v="3483"/>
    <n v="22.47"/>
    <n v="78263.009999999995"/>
    <n v="1.8"/>
    <n v="19.2"/>
    <n v="66873.599999999991"/>
    <x v="0"/>
  </r>
  <r>
    <n v="2016"/>
    <s v="BIT"/>
    <s v="Coal"/>
    <n v="9349"/>
    <n v="22.42"/>
    <n v="209604.58000000002"/>
    <n v="1.5"/>
    <n v="21.7"/>
    <n v="202873.3"/>
    <x v="0"/>
  </r>
  <r>
    <n v="2016"/>
    <s v="BIT"/>
    <s v="Coal"/>
    <n v="9808"/>
    <n v="22.13"/>
    <n v="217051.03999999998"/>
    <n v="1.19"/>
    <n v="22.8"/>
    <n v="223622.39999999999"/>
    <x v="0"/>
  </r>
  <r>
    <n v="2016"/>
    <s v="BIT"/>
    <s v="Coal"/>
    <n v="11408"/>
    <n v="22.92"/>
    <n v="261471.36000000002"/>
    <n v="1.75"/>
    <n v="20.2"/>
    <n v="230441.60000000001"/>
    <x v="0"/>
  </r>
  <r>
    <n v="2016"/>
    <s v="BIT"/>
    <s v="Coal"/>
    <n v="54714"/>
    <n v="22.911999999999999"/>
    <n v="1253607.1680000001"/>
    <n v="0.53"/>
    <n v="11.2"/>
    <n v="612796.79999999993"/>
    <x v="0"/>
  </r>
  <r>
    <n v="2016"/>
    <s v="BIT"/>
    <s v="Coal"/>
    <n v="20257"/>
    <n v="21.8"/>
    <n v="441602.60000000003"/>
    <n v="3.4"/>
    <n v="7.5"/>
    <n v="151927.5"/>
    <x v="0"/>
  </r>
  <r>
    <n v="2016"/>
    <s v="SUB"/>
    <s v="Coal"/>
    <n v="113167"/>
    <n v="17.5"/>
    <n v="1980422.5"/>
    <n v="0.18"/>
    <n v="4.4000000000000004"/>
    <n v="497934.80000000005"/>
    <x v="0"/>
  </r>
  <r>
    <n v="2016"/>
    <s v="BIT"/>
    <s v="Coal"/>
    <n v="7397"/>
    <n v="21.1"/>
    <n v="156076.70000000001"/>
    <n v="3.7"/>
    <n v="8.5"/>
    <n v="62874.5"/>
    <x v="0"/>
  </r>
  <r>
    <n v="2016"/>
    <s v="BIT"/>
    <s v="Coal"/>
    <n v="12840"/>
    <n v="21.1"/>
    <n v="270924"/>
    <n v="3.7"/>
    <n v="8.5"/>
    <n v="109140"/>
    <x v="0"/>
  </r>
  <r>
    <n v="2016"/>
    <s v="BIT"/>
    <s v="Coal"/>
    <n v="73132"/>
    <n v="21.1"/>
    <n v="1543085.2000000002"/>
    <n v="3.7"/>
    <n v="8.5"/>
    <n v="621622"/>
    <x v="0"/>
  </r>
  <r>
    <n v="2016"/>
    <s v="SUB"/>
    <s v="Coal"/>
    <n v="32370"/>
    <n v="17.7"/>
    <n v="572949"/>
    <n v="0.25"/>
    <n v="4.2"/>
    <n v="135954"/>
    <x v="0"/>
  </r>
  <r>
    <n v="2016"/>
    <s v="SUB"/>
    <s v="Coal"/>
    <n v="16392"/>
    <n v="17.7"/>
    <n v="290138.39999999997"/>
    <n v="0.25"/>
    <n v="4.2"/>
    <n v="68846.400000000009"/>
    <x v="0"/>
  </r>
  <r>
    <n v="2016"/>
    <s v="BIT"/>
    <s v="Coal"/>
    <n v="4500"/>
    <n v="22.22"/>
    <n v="99990"/>
    <n v="2.21"/>
    <n v="19.8"/>
    <n v="89100"/>
    <x v="0"/>
  </r>
  <r>
    <n v="2016"/>
    <s v="BIT"/>
    <s v="Coal"/>
    <n v="9013"/>
    <n v="22.04"/>
    <n v="198646.52"/>
    <n v="1.66"/>
    <n v="21.6"/>
    <n v="194680.80000000002"/>
    <x v="0"/>
  </r>
  <r>
    <n v="2016"/>
    <s v="BIT"/>
    <s v="Coal"/>
    <n v="3895"/>
    <n v="19.64"/>
    <n v="76497.8"/>
    <n v="1.62"/>
    <n v="28.3"/>
    <n v="110228.5"/>
    <x v="0"/>
  </r>
  <r>
    <n v="2016"/>
    <s v="BIT"/>
    <s v="Coal"/>
    <n v="903"/>
    <n v="26.4"/>
    <n v="23839.199999999997"/>
    <n v="0.84"/>
    <n v="13"/>
    <n v="11739"/>
    <x v="0"/>
  </r>
  <r>
    <n v="2016"/>
    <s v="BIT"/>
    <s v="Coal"/>
    <n v="1439"/>
    <n v="25.24"/>
    <n v="36320.36"/>
    <n v="0.79"/>
    <n v="8.3000000000000007"/>
    <n v="11943.7"/>
    <x v="0"/>
  </r>
  <r>
    <n v="2016"/>
    <s v="BIT"/>
    <s v="Coal"/>
    <n v="14265"/>
    <n v="26.21"/>
    <n v="373885.65"/>
    <n v="0.86"/>
    <n v="7.6"/>
    <n v="108414"/>
    <x v="0"/>
  </r>
  <r>
    <n v="2016"/>
    <s v="BIT"/>
    <s v="Coal"/>
    <n v="27027"/>
    <n v="26.33"/>
    <n v="711620.90999999992"/>
    <n v="0.91"/>
    <n v="8.4"/>
    <n v="227026.80000000002"/>
    <x v="0"/>
  </r>
  <r>
    <n v="2016"/>
    <s v="BIT"/>
    <s v="Coal"/>
    <n v="23227"/>
    <n v="26.47"/>
    <n v="614818.68999999994"/>
    <n v="0.95"/>
    <n v="8.3000000000000007"/>
    <n v="192784.1"/>
    <x v="0"/>
  </r>
  <r>
    <n v="2016"/>
    <s v="BIT"/>
    <s v="Coal"/>
    <n v="16174"/>
    <n v="26.28"/>
    <n v="425052.72000000003"/>
    <n v="0.78"/>
    <n v="7"/>
    <n v="113218"/>
    <x v="0"/>
  </r>
  <r>
    <n v="2016"/>
    <s v="BIT"/>
    <s v="Coal"/>
    <n v="14776"/>
    <n v="26.05"/>
    <n v="384914.8"/>
    <n v="0.69"/>
    <n v="8.4"/>
    <n v="124118.40000000001"/>
    <x v="0"/>
  </r>
  <r>
    <n v="2016"/>
    <s v="BIT"/>
    <s v="Coal"/>
    <n v="9048"/>
    <n v="25.59"/>
    <n v="231538.32"/>
    <n v="0.97"/>
    <n v="6.9"/>
    <n v="62431.200000000004"/>
    <x v="0"/>
  </r>
  <r>
    <n v="2016"/>
    <s v="BIT"/>
    <s v="Coal"/>
    <n v="17987"/>
    <n v="20.61"/>
    <n v="370712.07"/>
    <n v="0.43"/>
    <n v="5.5"/>
    <n v="98928.5"/>
    <x v="0"/>
  </r>
  <r>
    <n v="2016"/>
    <s v="BIT"/>
    <s v="Coal"/>
    <n v="25891"/>
    <n v="26"/>
    <n v="673166"/>
    <n v="2"/>
    <n v="12"/>
    <n v="310692"/>
    <x v="0"/>
  </r>
  <r>
    <n v="2016"/>
    <s v="BIT"/>
    <s v="Coal"/>
    <n v="4029"/>
    <n v="22.72"/>
    <n v="91538.87999999999"/>
    <n v="3.09"/>
    <n v="8.6"/>
    <n v="34649.4"/>
    <x v="0"/>
  </r>
  <r>
    <n v="2016"/>
    <s v="BIT"/>
    <s v="Coal"/>
    <n v="12925"/>
    <n v="25.18"/>
    <n v="325451.5"/>
    <n v="1.1299999999999999"/>
    <n v="10.3"/>
    <n v="133127.5"/>
    <x v="0"/>
  </r>
  <r>
    <n v="2016"/>
    <s v="BIT"/>
    <s v="Coal"/>
    <n v="24124"/>
    <n v="25.45"/>
    <n v="613955.79999999993"/>
    <n v="0.51"/>
    <n v="6.4"/>
    <n v="154393.60000000001"/>
    <x v="0"/>
  </r>
  <r>
    <n v="2016"/>
    <s v="BIT"/>
    <s v="Coal"/>
    <n v="8435"/>
    <n v="26.4"/>
    <n v="222684"/>
    <n v="0.76"/>
    <n v="8.8000000000000007"/>
    <n v="74228"/>
    <x v="0"/>
  </r>
  <r>
    <n v="2016"/>
    <s v="BIT"/>
    <s v="Coal"/>
    <n v="22278"/>
    <n v="25.68"/>
    <n v="572099.04"/>
    <n v="0.91"/>
    <n v="7.4"/>
    <n v="164857.20000000001"/>
    <x v="0"/>
  </r>
  <r>
    <n v="2016"/>
    <s v="BIT"/>
    <s v="Coal"/>
    <n v="11258"/>
    <n v="25.58"/>
    <n v="287979.63999999996"/>
    <n v="0.91"/>
    <n v="9"/>
    <n v="101322"/>
    <x v="0"/>
  </r>
  <r>
    <n v="2016"/>
    <s v="BIT"/>
    <s v="Coal"/>
    <n v="3344"/>
    <n v="24.678000000000001"/>
    <n v="82523.232000000004"/>
    <n v="1.1000000000000001"/>
    <n v="11"/>
    <n v="36784"/>
    <x v="0"/>
  </r>
  <r>
    <n v="2016"/>
    <s v="BIT"/>
    <s v="Coal"/>
    <n v="3307"/>
    <n v="24.562000000000001"/>
    <n v="81226.534"/>
    <n v="1.3"/>
    <n v="9.1999999999999993"/>
    <n v="30424.399999999998"/>
    <x v="0"/>
  </r>
  <r>
    <n v="2016"/>
    <s v="BIT"/>
    <s v="Coal"/>
    <n v="3341"/>
    <n v="25.021999999999998"/>
    <n v="83598.501999999993"/>
    <n v="1"/>
    <n v="11"/>
    <n v="36751"/>
    <x v="0"/>
  </r>
  <r>
    <n v="2016"/>
    <s v="BIT"/>
    <s v="Coal"/>
    <n v="5194"/>
    <n v="24"/>
    <n v="124656"/>
    <n v="0.71"/>
    <n v="8.4"/>
    <n v="43629.599999999999"/>
    <x v="0"/>
  </r>
  <r>
    <n v="2016"/>
    <s v="BIT"/>
    <s v="Coal"/>
    <n v="11835"/>
    <n v="24.74"/>
    <n v="292797.89999999997"/>
    <n v="0.88"/>
    <n v="10.6"/>
    <n v="125451"/>
    <x v="0"/>
  </r>
  <r>
    <n v="2016"/>
    <s v="BIT"/>
    <s v="Coal"/>
    <n v="1401"/>
    <n v="26.47"/>
    <n v="37084.47"/>
    <n v="1.4"/>
    <n v="10.6"/>
    <n v="14850.6"/>
    <x v="0"/>
  </r>
  <r>
    <n v="2016"/>
    <s v="BIT"/>
    <s v="Coal"/>
    <n v="3372"/>
    <n v="25.61"/>
    <n v="86356.92"/>
    <n v="2.1"/>
    <n v="10.1"/>
    <n v="34057.199999999997"/>
    <x v="0"/>
  </r>
  <r>
    <n v="2016"/>
    <s v="BIT"/>
    <s v="Coal"/>
    <n v="3732"/>
    <n v="22.49"/>
    <n v="83932.68"/>
    <n v="1.7"/>
    <n v="13.2"/>
    <n v="49262.399999999994"/>
    <x v="0"/>
  </r>
  <r>
    <n v="2016"/>
    <s v="LIG"/>
    <s v="Coal"/>
    <n v="326676"/>
    <n v="10.58"/>
    <n v="3456232.08"/>
    <n v="0.53"/>
    <n v="14"/>
    <n v="4573464"/>
    <x v="1"/>
  </r>
  <r>
    <n v="2016"/>
    <s v="BIT"/>
    <s v="Coal"/>
    <n v="476506"/>
    <n v="16.36"/>
    <n v="7795638.1600000001"/>
    <n v="3.81"/>
    <n v="26.7"/>
    <n v="12722710.199999999"/>
    <x v="0"/>
  </r>
  <r>
    <n v="2016"/>
    <s v="BIT"/>
    <s v="Coal"/>
    <n v="109348"/>
    <n v="25.92"/>
    <n v="2834300.16"/>
    <n v="2.77"/>
    <n v="7.9"/>
    <n v="863849.20000000007"/>
    <x v="0"/>
  </r>
  <r>
    <n v="2016"/>
    <s v="SUB"/>
    <s v="Coal"/>
    <n v="107165"/>
    <n v="17.63"/>
    <n v="1889318.95"/>
    <n v="0.19"/>
    <n v="4.4000000000000004"/>
    <n v="471526.00000000006"/>
    <x v="0"/>
  </r>
  <r>
    <n v="2016"/>
    <s v="SUB"/>
    <s v="Coal"/>
    <n v="177293"/>
    <n v="17.489999999999998"/>
    <n v="3100854.57"/>
    <n v="0.19"/>
    <n v="4.5"/>
    <n v="797818.5"/>
    <x v="0"/>
  </r>
  <r>
    <n v="2016"/>
    <s v="BIT"/>
    <s v="Coal"/>
    <n v="48769"/>
    <n v="21.05"/>
    <n v="1026587.4500000001"/>
    <n v="0.42"/>
    <n v="8.6999999999999993"/>
    <n v="424290.3"/>
    <x v="0"/>
  </r>
  <r>
    <n v="2016"/>
    <s v="SUB"/>
    <s v="Coal"/>
    <n v="60004"/>
    <n v="17.678000000000001"/>
    <n v="1060750.7120000001"/>
    <n v="0.28000000000000003"/>
    <n v="5.2"/>
    <n v="312020.8"/>
    <x v="0"/>
  </r>
  <r>
    <n v="2016"/>
    <s v="SUB"/>
    <s v="Coal"/>
    <n v="46350"/>
    <n v="16.14"/>
    <n v="748089"/>
    <n v="0.49"/>
    <n v="6.4"/>
    <n v="296640"/>
    <x v="0"/>
  </r>
  <r>
    <n v="2016"/>
    <s v="SUB"/>
    <s v="Coal"/>
    <n v="82749"/>
    <n v="17.72"/>
    <n v="1466312.2799999998"/>
    <n v="0.23"/>
    <n v="5.0999999999999996"/>
    <n v="422019.89999999997"/>
    <x v="0"/>
  </r>
  <r>
    <n v="2016"/>
    <s v="SUB"/>
    <s v="Coal"/>
    <n v="114667"/>
    <n v="17.79"/>
    <n v="2039925.93"/>
    <n v="0.28999999999999998"/>
    <n v="5.2"/>
    <n v="596268.4"/>
    <x v="0"/>
  </r>
  <r>
    <n v="2016"/>
    <s v="SUB"/>
    <s v="Coal"/>
    <n v="49232"/>
    <n v="17.858000000000001"/>
    <n v="879185.05599999998"/>
    <n v="0.28999999999999998"/>
    <n v="5.3"/>
    <n v="260929.59999999998"/>
    <x v="0"/>
  </r>
  <r>
    <n v="2016"/>
    <s v="SUB"/>
    <s v="Coal"/>
    <n v="97586"/>
    <n v="18.010000000000002"/>
    <n v="1757523.86"/>
    <n v="0.23"/>
    <n v="4.6500000000000004"/>
    <n v="453774.9"/>
    <x v="0"/>
  </r>
  <r>
    <n v="2016"/>
    <s v="SUB"/>
    <s v="Coal"/>
    <n v="16682"/>
    <n v="17.442"/>
    <n v="290967.44400000002"/>
    <n v="0.25"/>
    <n v="6.44"/>
    <n v="107432.08"/>
    <x v="0"/>
  </r>
  <r>
    <n v="2016"/>
    <s v="SUB"/>
    <s v="Coal"/>
    <n v="190818"/>
    <n v="16.088000000000001"/>
    <n v="3069879.9840000002"/>
    <n v="0.38"/>
    <n v="5.4"/>
    <n v="1030417.2000000001"/>
    <x v="0"/>
  </r>
  <r>
    <n v="2016"/>
    <s v="SUB"/>
    <s v="Coal"/>
    <n v="221581"/>
    <n v="17.510000000000002"/>
    <n v="3879883.3100000005"/>
    <n v="0.2"/>
    <n v="4.5999999999999996"/>
    <n v="1019272.6"/>
    <x v="0"/>
  </r>
  <r>
    <n v="2016"/>
    <s v="SUB"/>
    <s v="Coal"/>
    <n v="33952"/>
    <n v="17.77"/>
    <n v="603327.04"/>
    <n v="0.23"/>
    <n v="5"/>
    <n v="169760"/>
    <x v="0"/>
  </r>
  <r>
    <n v="2016"/>
    <s v="BIT"/>
    <s v="Coal"/>
    <n v="179730"/>
    <n v="22.12"/>
    <n v="3975627.6"/>
    <n v="2.74"/>
    <n v="19.600000000000001"/>
    <n v="3522708.0000000005"/>
    <x v="0"/>
  </r>
  <r>
    <n v="2016"/>
    <s v="LIG"/>
    <s v="Coal"/>
    <n v="15172"/>
    <n v="14.4"/>
    <n v="218476.80000000002"/>
    <n v="0.62"/>
    <n v="7.9"/>
    <n v="119858.8"/>
    <x v="1"/>
  </r>
  <r>
    <n v="2016"/>
    <s v="BIT"/>
    <s v="Coal"/>
    <n v="974"/>
    <n v="16.315999999999999"/>
    <n v="15891.784"/>
    <n v="0.45"/>
    <n v="40"/>
    <n v="38960"/>
    <x v="0"/>
  </r>
  <r>
    <n v="2016"/>
    <s v="BIT"/>
    <s v="Coal"/>
    <n v="255145"/>
    <n v="15.874000000000001"/>
    <n v="4050171.73"/>
    <n v="0.7"/>
    <n v="38.299999999999997"/>
    <n v="9772053.5"/>
    <x v="0"/>
  </r>
  <r>
    <n v="2016"/>
    <s v="BIT"/>
    <s v="Coal"/>
    <n v="104884"/>
    <n v="24.161999999999999"/>
    <n v="2534207.2080000001"/>
    <n v="1.23"/>
    <n v="13.9"/>
    <n v="1457887.6"/>
    <x v="0"/>
  </r>
  <r>
    <n v="2016"/>
    <s v="BIT"/>
    <s v="Coal"/>
    <n v="97172"/>
    <n v="24.295999999999999"/>
    <n v="2360890.912"/>
    <n v="1.29"/>
    <n v="13"/>
    <n v="1263236"/>
    <x v="0"/>
  </r>
  <r>
    <n v="2016"/>
    <s v="BIT"/>
    <s v="Coal"/>
    <n v="36216"/>
    <n v="21.597999999999999"/>
    <n v="782193.16799999995"/>
    <n v="0.47"/>
    <n v="6.3"/>
    <n v="228160.8"/>
    <x v="0"/>
  </r>
  <r>
    <n v="2016"/>
    <s v="BIT"/>
    <s v="Coal"/>
    <n v="63067"/>
    <n v="23.423999999999999"/>
    <n v="1477281.4080000001"/>
    <n v="1.37"/>
    <n v="6.2"/>
    <n v="391015.4"/>
    <x v="0"/>
  </r>
  <r>
    <n v="2016"/>
    <s v="BIT"/>
    <s v="Coal"/>
    <n v="31657"/>
    <n v="23.92"/>
    <n v="757235.44000000006"/>
    <n v="2.69"/>
    <n v="7.7"/>
    <n v="243758.9"/>
    <x v="0"/>
  </r>
  <r>
    <n v="2016"/>
    <s v="LIG"/>
    <s v="Coal"/>
    <n v="123526"/>
    <n v="13.528"/>
    <n v="1671059.7280000001"/>
    <n v="0.47"/>
    <n v="15.3"/>
    <n v="1889947.8"/>
    <x v="1"/>
  </r>
  <r>
    <n v="2016"/>
    <s v="LIG"/>
    <s v="Coal"/>
    <n v="70436"/>
    <n v="13.893000000000001"/>
    <n v="978567.348"/>
    <n v="0.67"/>
    <n v="15.3"/>
    <n v="1077670.8"/>
    <x v="1"/>
  </r>
  <r>
    <n v="2016"/>
    <s v="BIT"/>
    <s v="Coal"/>
    <n v="44755"/>
    <n v="23.04"/>
    <n v="1031155.2"/>
    <n v="2.36"/>
    <n v="8.1999999999999993"/>
    <n v="366990.99999999994"/>
    <x v="0"/>
  </r>
  <r>
    <n v="2016"/>
    <s v="BIT"/>
    <s v="Coal"/>
    <n v="33380"/>
    <n v="23.603999999999999"/>
    <n v="787901.52"/>
    <n v="2.61"/>
    <n v="9.8000000000000007"/>
    <n v="327124"/>
    <x v="0"/>
  </r>
  <r>
    <n v="2016"/>
    <s v="SUB"/>
    <s v="Coal"/>
    <n v="101039"/>
    <n v="16.437000000000001"/>
    <n v="1660778.0430000001"/>
    <n v="0.32"/>
    <n v="5.2"/>
    <n v="525402.80000000005"/>
    <x v="0"/>
  </r>
  <r>
    <n v="2016"/>
    <s v="SUB"/>
    <s v="Coal"/>
    <n v="56517"/>
    <n v="18.399999999999999"/>
    <n v="1039912.7999999999"/>
    <n v="1.03"/>
    <n v="15.7"/>
    <n v="887316.89999999991"/>
    <x v="0"/>
  </r>
  <r>
    <n v="2016"/>
    <s v="SUB"/>
    <s v="Coal"/>
    <n v="9925"/>
    <n v="17.36"/>
    <n v="172298"/>
    <n v="0.79"/>
    <n v="21"/>
    <n v="208425"/>
    <x v="0"/>
  </r>
  <r>
    <n v="2016"/>
    <s v="SUB"/>
    <s v="Coal"/>
    <n v="30198"/>
    <n v="17.7"/>
    <n v="534504.6"/>
    <n v="0.26"/>
    <n v="5.9"/>
    <n v="178168.2"/>
    <x v="0"/>
  </r>
  <r>
    <n v="2016"/>
    <s v="SUB"/>
    <s v="Coal"/>
    <n v="30036"/>
    <n v="17.91"/>
    <n v="537944.76"/>
    <n v="0.36"/>
    <n v="4.8"/>
    <n v="144172.79999999999"/>
    <x v="0"/>
  </r>
  <r>
    <n v="2016"/>
    <s v="SUB"/>
    <s v="Coal"/>
    <n v="15044"/>
    <n v="17.54"/>
    <n v="263871.76"/>
    <n v="0.23"/>
    <n v="5.7"/>
    <n v="85750.8"/>
    <x v="0"/>
  </r>
  <r>
    <n v="2016"/>
    <s v="SUB"/>
    <s v="Coal"/>
    <n v="242083"/>
    <n v="18.36"/>
    <n v="4444643.88"/>
    <n v="1.04"/>
    <n v="16.5"/>
    <n v="3994369.5"/>
    <x v="0"/>
  </r>
  <r>
    <n v="2016"/>
    <s v="SUB"/>
    <s v="Coal"/>
    <n v="269824"/>
    <n v="17.347999999999999"/>
    <n v="4680906.7519999994"/>
    <n v="0.19"/>
    <n v="4.6100000000000003"/>
    <n v="1243888.6400000001"/>
    <x v="0"/>
  </r>
  <r>
    <n v="2016"/>
    <s v="BIT"/>
    <s v="Coal"/>
    <n v="75318"/>
    <n v="25.57"/>
    <n v="1925881.26"/>
    <n v="2.5499999999999998"/>
    <n v="8"/>
    <n v="602544"/>
    <x v="0"/>
  </r>
  <r>
    <n v="2016"/>
    <s v="BIT"/>
    <s v="Coal"/>
    <n v="117"/>
    <n v="23.61"/>
    <n v="2762.37"/>
    <n v="1.1499999999999999"/>
    <n v="13.1"/>
    <n v="1532.7"/>
    <x v="0"/>
  </r>
  <r>
    <n v="2016"/>
    <s v="BIT"/>
    <s v="Coal"/>
    <n v="178732"/>
    <n v="24.04"/>
    <n v="4296717.28"/>
    <n v="2.67"/>
    <n v="8"/>
    <n v="1429856"/>
    <x v="0"/>
  </r>
  <r>
    <n v="2016"/>
    <s v="BIT"/>
    <s v="Coal"/>
    <n v="70152"/>
    <n v="25.13"/>
    <n v="1762919.76"/>
    <n v="3.19"/>
    <n v="7"/>
    <n v="491064"/>
    <x v="0"/>
  </r>
  <r>
    <n v="2016"/>
    <s v="BIT"/>
    <s v="Coal"/>
    <n v="142853"/>
    <n v="24.75"/>
    <n v="3535611.75"/>
    <n v="3.11"/>
    <n v="8.1"/>
    <n v="1157109.3"/>
    <x v="0"/>
  </r>
  <r>
    <n v="2016"/>
    <s v="BIT"/>
    <s v="Coal"/>
    <n v="61677"/>
    <n v="23.42"/>
    <n v="1444475.34"/>
    <n v="2.41"/>
    <n v="8.1"/>
    <n v="499583.69999999995"/>
    <x v="0"/>
  </r>
  <r>
    <n v="2016"/>
    <s v="BIT"/>
    <s v="Coal"/>
    <n v="38288"/>
    <n v="22.675999999999998"/>
    <n v="868218.68799999997"/>
    <n v="0.47"/>
    <n v="9.3000000000000007"/>
    <n v="356078.4"/>
    <x v="0"/>
  </r>
  <r>
    <n v="2016"/>
    <s v="BIT"/>
    <s v="Coal"/>
    <n v="24544"/>
    <n v="22.77"/>
    <n v="558866.88"/>
    <n v="0.43"/>
    <n v="9.3000000000000007"/>
    <n v="228259.20000000001"/>
    <x v="0"/>
  </r>
  <r>
    <n v="2016"/>
    <s v="SUB"/>
    <s v="Coal"/>
    <n v="53634"/>
    <n v="18.456"/>
    <n v="989869.10399999993"/>
    <n v="1.04"/>
    <n v="15.5"/>
    <n v="831327"/>
    <x v="0"/>
  </r>
  <r>
    <n v="2016"/>
    <s v="SUB"/>
    <s v="Coal"/>
    <n v="31703"/>
    <n v="16.61"/>
    <n v="526586.82999999996"/>
    <n v="0.34"/>
    <n v="5.5"/>
    <n v="174366.5"/>
    <x v="0"/>
  </r>
  <r>
    <n v="2016"/>
    <s v="BIT"/>
    <s v="Coal"/>
    <n v="26908"/>
    <n v="22.276"/>
    <n v="599402.60800000001"/>
    <n v="0.76"/>
    <n v="9"/>
    <n v="242172"/>
    <x v="0"/>
  </r>
  <r>
    <n v="2016"/>
    <s v="BIT"/>
    <s v="Coal"/>
    <n v="191993"/>
    <n v="21.488"/>
    <n v="4125545.5839999998"/>
    <n v="0.56000000000000005"/>
    <n v="13.3"/>
    <n v="2553506.9"/>
    <x v="0"/>
  </r>
  <r>
    <n v="2016"/>
    <s v="SUB"/>
    <s v="Coal"/>
    <n v="16306"/>
    <n v="18"/>
    <n v="293508"/>
    <n v="0.37"/>
    <n v="4.9000000000000004"/>
    <n v="79899.400000000009"/>
    <x v="0"/>
  </r>
  <r>
    <n v="2016"/>
    <s v="LIG"/>
    <s v="Coal"/>
    <n v="328670"/>
    <n v="13.47"/>
    <n v="4427184.9000000004"/>
    <n v="1.02"/>
    <n v="17"/>
    <n v="5587390"/>
    <x v="1"/>
  </r>
  <r>
    <n v="2016"/>
    <s v="SUB"/>
    <s v="Coal"/>
    <n v="49219"/>
    <n v="16.670000000000002"/>
    <n v="820480.7300000001"/>
    <n v="0.37"/>
    <n v="5"/>
    <n v="246095"/>
    <x v="0"/>
  </r>
  <r>
    <n v="2016"/>
    <s v="SUB"/>
    <s v="Coal"/>
    <n v="32819"/>
    <n v="16.77"/>
    <n v="550374.63"/>
    <n v="0.37"/>
    <n v="6.4"/>
    <n v="210041.60000000001"/>
    <x v="0"/>
  </r>
  <r>
    <n v="2016"/>
    <s v="SUB"/>
    <s v="Coal"/>
    <n v="16626"/>
    <n v="17.3"/>
    <n v="287629.8"/>
    <n v="0.2"/>
    <n v="5.2"/>
    <n v="86455.2"/>
    <x v="0"/>
  </r>
  <r>
    <n v="2016"/>
    <s v="SUB"/>
    <s v="Coal"/>
    <n v="80728"/>
    <n v="16.5"/>
    <n v="1332012"/>
    <n v="0.36"/>
    <n v="5.3"/>
    <n v="427858.39999999997"/>
    <x v="0"/>
  </r>
  <r>
    <n v="2016"/>
    <s v="SUB"/>
    <s v="Coal"/>
    <n v="33046"/>
    <n v="17.649999999999999"/>
    <n v="583261.89999999991"/>
    <n v="0.23"/>
    <n v="6"/>
    <n v="198276"/>
    <x v="0"/>
  </r>
  <r>
    <n v="2016"/>
    <s v="BIT"/>
    <s v="Coal"/>
    <n v="80973"/>
    <n v="22.37"/>
    <n v="1811366.01"/>
    <n v="0.48"/>
    <n v="9.6"/>
    <n v="777340.79999999993"/>
    <x v="0"/>
  </r>
  <r>
    <n v="2016"/>
    <s v="SUB"/>
    <s v="Coal"/>
    <n v="70538"/>
    <n v="17.79"/>
    <n v="1254871.02"/>
    <n v="0.32"/>
    <n v="5.0999999999999996"/>
    <n v="359743.8"/>
    <x v="0"/>
  </r>
  <r>
    <n v="2016"/>
    <s v="SUB"/>
    <s v="Coal"/>
    <n v="42901"/>
    <n v="17.329999999999998"/>
    <n v="743474.33"/>
    <n v="0.25"/>
    <n v="4.4000000000000004"/>
    <n v="188764.40000000002"/>
    <x v="0"/>
  </r>
  <r>
    <n v="2016"/>
    <s v="SUB"/>
    <s v="Coal"/>
    <n v="113900"/>
    <n v="17.28"/>
    <n v="1968192.0000000002"/>
    <n v="0.23"/>
    <n v="4.2"/>
    <n v="478380"/>
    <x v="0"/>
  </r>
  <r>
    <n v="2016"/>
    <s v="SUB"/>
    <s v="Coal"/>
    <n v="56195"/>
    <n v="17.899999999999999"/>
    <n v="1005890.4999999999"/>
    <n v="0.24"/>
    <n v="5.2"/>
    <n v="292214"/>
    <x v="0"/>
  </r>
  <r>
    <n v="2016"/>
    <s v="SUB"/>
    <s v="Coal"/>
    <n v="56215"/>
    <n v="17.2"/>
    <n v="966898"/>
    <n v="0.21"/>
    <n v="4.3"/>
    <n v="241724.5"/>
    <x v="0"/>
  </r>
  <r>
    <n v="2016"/>
    <s v="SUB"/>
    <s v="Coal"/>
    <n v="28237"/>
    <n v="17.21"/>
    <n v="485958.77"/>
    <n v="0.22"/>
    <n v="4.3"/>
    <n v="121419.09999999999"/>
    <x v="0"/>
  </r>
  <r>
    <n v="2016"/>
    <s v="SUB"/>
    <s v="Coal"/>
    <n v="42282"/>
    <n v="17.170000000000002"/>
    <n v="725981.94000000006"/>
    <n v="0.22"/>
    <n v="4.0999999999999996"/>
    <n v="173356.19999999998"/>
    <x v="0"/>
  </r>
  <r>
    <n v="2016"/>
    <s v="SUB"/>
    <s v="Coal"/>
    <n v="56672"/>
    <n v="17.7"/>
    <n v="1003094.3999999999"/>
    <n v="0.26"/>
    <n v="5.7"/>
    <n v="323030.40000000002"/>
    <x v="0"/>
  </r>
  <r>
    <n v="2016"/>
    <s v="SUB"/>
    <s v="Coal"/>
    <n v="56112"/>
    <n v="17.23"/>
    <n v="966809.76"/>
    <n v="0.23"/>
    <n v="4.3"/>
    <n v="241281.59999999998"/>
    <x v="0"/>
  </r>
  <r>
    <n v="2016"/>
    <s v="BIT"/>
    <s v="Coal"/>
    <n v="37122"/>
    <n v="22.49"/>
    <n v="834873.77999999991"/>
    <n v="0.49"/>
    <n v="9.5"/>
    <n v="352659"/>
    <x v="0"/>
  </r>
  <r>
    <n v="2016"/>
    <s v="SUB"/>
    <s v="Coal"/>
    <n v="56552"/>
    <n v="17.628"/>
    <n v="996898.65599999996"/>
    <n v="0.2"/>
    <n v="4.4000000000000004"/>
    <n v="248828.80000000002"/>
    <x v="0"/>
  </r>
  <r>
    <n v="2016"/>
    <s v="BIT"/>
    <s v="Coal"/>
    <n v="13575"/>
    <n v="22.79"/>
    <n v="309374.25"/>
    <n v="0.48"/>
    <n v="9.1"/>
    <n v="123532.5"/>
    <x v="0"/>
  </r>
  <r>
    <n v="2016"/>
    <s v="BIT"/>
    <s v="Coal"/>
    <n v="67885"/>
    <n v="22.51"/>
    <n v="1528091.35"/>
    <n v="0.49"/>
    <n v="9.6"/>
    <n v="651696"/>
    <x v="0"/>
  </r>
  <r>
    <n v="2016"/>
    <s v="BIT"/>
    <s v="Coal"/>
    <n v="24031"/>
    <n v="20.43"/>
    <n v="490953.33"/>
    <n v="1.1000000000000001"/>
    <n v="23.3"/>
    <n v="559922.30000000005"/>
    <x v="0"/>
  </r>
  <r>
    <n v="2016"/>
    <s v="BIT"/>
    <s v="Coal"/>
    <n v="37297"/>
    <n v="24.09"/>
    <n v="898484.73"/>
    <n v="3.1"/>
    <n v="7.3"/>
    <n v="272268.09999999998"/>
    <x v="0"/>
  </r>
  <r>
    <n v="2016"/>
    <s v="BIT"/>
    <s v="Coal"/>
    <n v="12817"/>
    <n v="24.09"/>
    <n v="308761.52999999997"/>
    <n v="2.67"/>
    <n v="6.8"/>
    <n v="87155.599999999991"/>
    <x v="0"/>
  </r>
  <r>
    <n v="2016"/>
    <s v="BIT"/>
    <s v="Coal"/>
    <n v="24502"/>
    <n v="25.87"/>
    <n v="633866.74"/>
    <n v="3.11"/>
    <n v="8.5"/>
    <n v="208267"/>
    <x v="0"/>
  </r>
  <r>
    <n v="2016"/>
    <s v="BIT"/>
    <s v="Coal"/>
    <n v="14801"/>
    <n v="25.98"/>
    <n v="384529.98"/>
    <n v="2.65"/>
    <n v="7.6"/>
    <n v="112487.59999999999"/>
    <x v="0"/>
  </r>
  <r>
    <n v="2016"/>
    <s v="BIT"/>
    <s v="Coal"/>
    <n v="15296"/>
    <n v="26.155999999999999"/>
    <n v="400082.17599999998"/>
    <n v="3.29"/>
    <n v="7.1"/>
    <n v="108601.59999999999"/>
    <x v="0"/>
  </r>
  <r>
    <n v="2016"/>
    <s v="BIT"/>
    <s v="Coal"/>
    <n v="212675"/>
    <n v="26"/>
    <n v="5529550"/>
    <n v="2.68"/>
    <n v="7.8"/>
    <n v="1658865"/>
    <x v="0"/>
  </r>
  <r>
    <n v="2016"/>
    <s v="BIT"/>
    <s v="Coal"/>
    <n v="57987"/>
    <n v="23.35"/>
    <n v="1353996.4500000002"/>
    <n v="1.33"/>
    <n v="5.8"/>
    <n v="336324.6"/>
    <x v="0"/>
  </r>
  <r>
    <n v="2016"/>
    <s v="BIT"/>
    <s v="Coal"/>
    <n v="20030"/>
    <n v="22.181999999999999"/>
    <n v="444305.45999999996"/>
    <n v="0.46"/>
    <n v="7.1"/>
    <n v="142213"/>
    <x v="0"/>
  </r>
  <r>
    <n v="2016"/>
    <s v="BIT"/>
    <s v="Coal"/>
    <n v="57120"/>
    <n v="23.154"/>
    <n v="1322556.48"/>
    <n v="0.45"/>
    <n v="6.9"/>
    <n v="394128"/>
    <x v="0"/>
  </r>
  <r>
    <n v="2016"/>
    <s v="BIT"/>
    <s v="Coal"/>
    <n v="149034"/>
    <n v="23.911000000000001"/>
    <n v="3563551.9740000004"/>
    <n v="1.22"/>
    <n v="8.5"/>
    <n v="1266789"/>
    <x v="0"/>
  </r>
  <r>
    <n v="2016"/>
    <s v="BIT"/>
    <s v="Coal"/>
    <n v="51294"/>
    <n v="25.872"/>
    <n v="1327078.368"/>
    <n v="2.7"/>
    <n v="7.7"/>
    <n v="394963.8"/>
    <x v="0"/>
  </r>
  <r>
    <n v="2016"/>
    <s v="BIT"/>
    <s v="Coal"/>
    <n v="77451"/>
    <n v="23.36"/>
    <n v="1809255.3599999999"/>
    <n v="2.74"/>
    <n v="6.8"/>
    <n v="526666.79999999993"/>
    <x v="0"/>
  </r>
  <r>
    <n v="2016"/>
    <s v="BIT"/>
    <s v="Coal"/>
    <n v="38817"/>
    <n v="23.605"/>
    <n v="916275.28500000003"/>
    <n v="2.64"/>
    <n v="8.1999999999999993"/>
    <n v="318299.39999999997"/>
    <x v="0"/>
  </r>
  <r>
    <n v="2016"/>
    <s v="BIT"/>
    <s v="Coal"/>
    <n v="24675"/>
    <n v="25.113"/>
    <n v="619663.27500000002"/>
    <n v="3.05"/>
    <n v="6.5"/>
    <n v="160387.5"/>
    <x v="0"/>
  </r>
  <r>
    <n v="2016"/>
    <s v="BIT"/>
    <s v="Coal"/>
    <n v="39001"/>
    <n v="22.712"/>
    <n v="885790.71199999994"/>
    <n v="0.53"/>
    <n v="10.1"/>
    <n v="393910.1"/>
    <x v="0"/>
  </r>
  <r>
    <n v="2016"/>
    <s v="BIT"/>
    <s v="Coal"/>
    <n v="38572"/>
    <n v="23.61"/>
    <n v="910684.91999999993"/>
    <n v="1.7"/>
    <n v="6.4"/>
    <n v="246860.80000000002"/>
    <x v="0"/>
  </r>
  <r>
    <n v="2016"/>
    <s v="BIT"/>
    <s v="Coal"/>
    <n v="34712"/>
    <n v="24.44"/>
    <n v="848361.28"/>
    <n v="0.73"/>
    <n v="5.7"/>
    <n v="197858.4"/>
    <x v="0"/>
  </r>
  <r>
    <n v="2016"/>
    <s v="BIT"/>
    <s v="Coal"/>
    <n v="253930"/>
    <n v="25.806000000000001"/>
    <n v="6552917.5800000001"/>
    <n v="2.73"/>
    <n v="7.7"/>
    <n v="1955261"/>
    <x v="0"/>
  </r>
  <r>
    <n v="2016"/>
    <s v="BIT"/>
    <s v="Coal"/>
    <n v="55753"/>
    <n v="23.917999999999999"/>
    <n v="1333500.254"/>
    <n v="2.65"/>
    <n v="7.4"/>
    <n v="412572.2"/>
    <x v="0"/>
  </r>
  <r>
    <n v="2016"/>
    <s v="BIT"/>
    <s v="Coal"/>
    <n v="67233"/>
    <n v="23.87"/>
    <n v="1604851.71"/>
    <n v="2.69"/>
    <n v="7.7"/>
    <n v="517694.10000000003"/>
    <x v="0"/>
  </r>
  <r>
    <n v="2016"/>
    <s v="BIT"/>
    <s v="Coal"/>
    <n v="234537"/>
    <n v="23.815999999999999"/>
    <n v="5585733.1919999998"/>
    <n v="2.67"/>
    <n v="7.7"/>
    <n v="1805934.9000000001"/>
    <x v="0"/>
  </r>
  <r>
    <n v="2016"/>
    <s v="BIT"/>
    <s v="Coal"/>
    <n v="44393"/>
    <n v="23.384"/>
    <n v="1038085.912"/>
    <n v="1.33"/>
    <n v="5.9"/>
    <n v="261918.7"/>
    <x v="0"/>
  </r>
  <r>
    <n v="2016"/>
    <s v="SUB"/>
    <s v="Coal"/>
    <n v="132217"/>
    <n v="17.600000000000001"/>
    <n v="2327019.2000000002"/>
    <n v="0.19"/>
    <n v="4.4000000000000004"/>
    <n v="581754.80000000005"/>
    <x v="0"/>
  </r>
  <r>
    <n v="2016"/>
    <s v="SUB"/>
    <s v="Coal"/>
    <n v="42078"/>
    <n v="17.54"/>
    <n v="738048.12"/>
    <n v="0.21"/>
    <n v="4.5"/>
    <n v="189351"/>
    <x v="0"/>
  </r>
  <r>
    <n v="2016"/>
    <s v="SUB"/>
    <s v="Coal"/>
    <n v="196272"/>
    <n v="17.54"/>
    <n v="3442610.88"/>
    <n v="0.19"/>
    <n v="4.2"/>
    <n v="824342.4"/>
    <x v="0"/>
  </r>
  <r>
    <n v="2016"/>
    <s v="SUB"/>
    <s v="Coal"/>
    <n v="219624"/>
    <n v="17.539000000000001"/>
    <n v="3851985.3360000001"/>
    <n v="0.19"/>
    <n v="4.5"/>
    <n v="988308"/>
    <x v="0"/>
  </r>
  <r>
    <n v="2016"/>
    <s v="SUB"/>
    <s v="Coal"/>
    <n v="15915"/>
    <n v="17.765999999999998"/>
    <n v="282745.88999999996"/>
    <n v="0.24"/>
    <n v="5.3"/>
    <n v="84349.5"/>
    <x v="0"/>
  </r>
  <r>
    <n v="2016"/>
    <s v="SUB"/>
    <s v="Coal"/>
    <n v="300355"/>
    <n v="17.28"/>
    <n v="5190134.4000000004"/>
    <n v="0.19"/>
    <n v="4.5"/>
    <n v="1351597.5"/>
    <x v="0"/>
  </r>
  <r>
    <n v="2016"/>
    <s v="SUB"/>
    <s v="Coal"/>
    <n v="131592"/>
    <n v="17.23"/>
    <n v="2267330.16"/>
    <n v="0.19"/>
    <n v="4.4000000000000004"/>
    <n v="579004.80000000005"/>
    <x v="0"/>
  </r>
  <r>
    <n v="2016"/>
    <s v="SUB"/>
    <s v="Coal"/>
    <n v="197617"/>
    <n v="17.23"/>
    <n v="3404940.91"/>
    <n v="0.19"/>
    <n v="4.5"/>
    <n v="889276.5"/>
    <x v="0"/>
  </r>
  <r>
    <n v="2016"/>
    <s v="SUB"/>
    <s v="Coal"/>
    <n v="79870"/>
    <n v="17.239999999999998"/>
    <n v="1376958.7999999998"/>
    <n v="0.25"/>
    <n v="5.6"/>
    <n v="447272"/>
    <x v="0"/>
  </r>
  <r>
    <n v="2016"/>
    <s v="SUB"/>
    <s v="Coal"/>
    <n v="63792"/>
    <n v="17.239999999999998"/>
    <n v="1099774.0799999998"/>
    <n v="0.31"/>
    <n v="5.0999999999999996"/>
    <n v="325339.19999999995"/>
    <x v="0"/>
  </r>
  <r>
    <n v="2016"/>
    <s v="SUB"/>
    <s v="Coal"/>
    <n v="437706"/>
    <n v="17.53"/>
    <n v="7672986.1800000006"/>
    <n v="0.19"/>
    <n v="4.5"/>
    <n v="1969677"/>
    <x v="0"/>
  </r>
  <r>
    <n v="2016"/>
    <s v="SUB"/>
    <s v="Coal"/>
    <n v="182832"/>
    <n v="17.27"/>
    <n v="3157508.64"/>
    <n v="0.22"/>
    <n v="4.2"/>
    <n v="767894.4"/>
    <x v="0"/>
  </r>
  <r>
    <n v="2016"/>
    <s v="SUB"/>
    <s v="Coal"/>
    <n v="138391"/>
    <n v="17.97"/>
    <n v="2486886.27"/>
    <n v="0.24"/>
    <n v="4.9000000000000004"/>
    <n v="678115.9"/>
    <x v="0"/>
  </r>
  <r>
    <n v="2016"/>
    <s v="SUB"/>
    <s v="Coal"/>
    <n v="8587"/>
    <n v="17.62"/>
    <n v="151302.94"/>
    <n v="0.22"/>
    <n v="4.5"/>
    <n v="38641.5"/>
    <x v="0"/>
  </r>
  <r>
    <n v="2016"/>
    <s v="SUB"/>
    <s v="Coal"/>
    <n v="58132"/>
    <n v="18"/>
    <n v="1046376"/>
    <n v="0.24"/>
    <n v="4.9000000000000004"/>
    <n v="284846.80000000005"/>
    <x v="0"/>
  </r>
  <r>
    <n v="2016"/>
    <s v="SUB"/>
    <s v="Coal"/>
    <n v="31769"/>
    <n v="17.600000000000001"/>
    <n v="559134.4"/>
    <n v="0.21"/>
    <n v="4.5"/>
    <n v="142960.5"/>
    <x v="0"/>
  </r>
  <r>
    <n v="2016"/>
    <s v="SUB"/>
    <s v="Coal"/>
    <n v="12919"/>
    <n v="17.3"/>
    <n v="223498.7"/>
    <n v="0.24"/>
    <n v="4.4000000000000004"/>
    <n v="56843.600000000006"/>
    <x v="0"/>
  </r>
  <r>
    <n v="2016"/>
    <s v="BIT"/>
    <s v="Coal"/>
    <n v="109270"/>
    <n v="21.212"/>
    <n v="2317835.2399999998"/>
    <n v="3.44"/>
    <n v="9"/>
    <n v="983430"/>
    <x v="0"/>
  </r>
  <r>
    <n v="2016"/>
    <s v="BIT"/>
    <s v="Coal"/>
    <n v="9956"/>
    <n v="24.31"/>
    <n v="242030.36"/>
    <n v="3.96"/>
    <n v="11.3"/>
    <n v="112502.8"/>
    <x v="0"/>
  </r>
  <r>
    <n v="2016"/>
    <s v="BIT"/>
    <s v="Coal"/>
    <n v="2428"/>
    <n v="22.91"/>
    <n v="55625.48"/>
    <n v="2.69"/>
    <n v="9.3000000000000007"/>
    <n v="22580.400000000001"/>
    <x v="0"/>
  </r>
  <r>
    <n v="2016"/>
    <s v="BIT"/>
    <s v="Coal"/>
    <n v="5631"/>
    <n v="23.14"/>
    <n v="130301.34"/>
    <n v="2.79"/>
    <n v="10.6"/>
    <n v="59688.6"/>
    <x v="0"/>
  </r>
  <r>
    <n v="2016"/>
    <s v="BIT"/>
    <s v="Coal"/>
    <n v="29"/>
    <n v="22.95"/>
    <n v="665.55"/>
    <n v="2.71"/>
    <n v="8.9"/>
    <n v="258.10000000000002"/>
    <x v="0"/>
  </r>
  <r>
    <n v="2016"/>
    <s v="BIT"/>
    <s v="Coal"/>
    <n v="1345"/>
    <n v="17.28"/>
    <n v="23241.600000000002"/>
    <n v="2.77"/>
    <n v="16.7"/>
    <n v="22461.5"/>
    <x v="0"/>
  </r>
  <r>
    <n v="2016"/>
    <s v="BIT"/>
    <s v="Coal"/>
    <n v="19981"/>
    <n v="21.69"/>
    <n v="433387.89"/>
    <n v="3.43"/>
    <n v="10.9"/>
    <n v="217792.9"/>
    <x v="0"/>
  </r>
  <r>
    <n v="2016"/>
    <s v="BIT"/>
    <s v="Coal"/>
    <n v="7477"/>
    <n v="16"/>
    <n v="119632"/>
    <n v="2.4"/>
    <n v="20.2"/>
    <n v="151035.4"/>
    <x v="0"/>
  </r>
  <r>
    <n v="2016"/>
    <s v="BIT"/>
    <s v="Coal"/>
    <n v="9392"/>
    <n v="19.91"/>
    <n v="186994.72"/>
    <n v="2.84"/>
    <n v="12.3"/>
    <n v="115521.60000000001"/>
    <x v="0"/>
  </r>
  <r>
    <n v="2016"/>
    <s v="BIT"/>
    <s v="Coal"/>
    <n v="12497"/>
    <n v="15.85"/>
    <n v="198077.44999999998"/>
    <n v="2.06"/>
    <n v="22.1"/>
    <n v="276183.7"/>
    <x v="0"/>
  </r>
  <r>
    <n v="2016"/>
    <s v="BIT"/>
    <s v="Coal"/>
    <n v="56511"/>
    <n v="22.388000000000002"/>
    <n v="1265168.2680000002"/>
    <n v="2.96"/>
    <n v="8.3000000000000007"/>
    <n v="469041.30000000005"/>
    <x v="0"/>
  </r>
  <r>
    <n v="2016"/>
    <s v="BIT"/>
    <s v="Coal"/>
    <n v="79971"/>
    <n v="23.08"/>
    <n v="1845730.68"/>
    <n v="3.01"/>
    <n v="8.3000000000000007"/>
    <n v="663759.30000000005"/>
    <x v="0"/>
  </r>
  <r>
    <n v="2016"/>
    <s v="BIT"/>
    <s v="Coal"/>
    <n v="32378"/>
    <n v="22.902000000000001"/>
    <n v="741520.95600000001"/>
    <n v="3.1"/>
    <n v="8"/>
    <n v="259024"/>
    <x v="0"/>
  </r>
  <r>
    <n v="2016"/>
    <s v="BIT"/>
    <s v="Coal"/>
    <n v="156212"/>
    <n v="22.43"/>
    <n v="3503835.16"/>
    <n v="3.09"/>
    <n v="8.1999999999999993"/>
    <n v="1280938.3999999999"/>
    <x v="0"/>
  </r>
  <r>
    <n v="2016"/>
    <s v="BIT"/>
    <s v="Coal"/>
    <n v="9974"/>
    <n v="22.64"/>
    <n v="225811.36000000002"/>
    <n v="3.08"/>
    <n v="9.1999999999999993"/>
    <n v="91760.799999999988"/>
    <x v="0"/>
  </r>
  <r>
    <n v="2016"/>
    <s v="BIT"/>
    <s v="Coal"/>
    <n v="55974"/>
    <n v="22.42"/>
    <n v="1254937.08"/>
    <n v="2.83"/>
    <n v="8.6"/>
    <n v="481376.39999999997"/>
    <x v="0"/>
  </r>
  <r>
    <n v="2016"/>
    <s v="BIT"/>
    <s v="Coal"/>
    <n v="50174"/>
    <n v="23.47"/>
    <n v="1177583.78"/>
    <n v="1.43"/>
    <n v="6.1"/>
    <n v="306061.39999999997"/>
    <x v="0"/>
  </r>
  <r>
    <n v="2016"/>
    <s v="BIT"/>
    <s v="Coal"/>
    <n v="76349"/>
    <n v="23.67"/>
    <n v="1807180.83"/>
    <n v="3.29"/>
    <n v="7.7"/>
    <n v="587887.30000000005"/>
    <x v="0"/>
  </r>
  <r>
    <n v="2016"/>
    <s v="BIT"/>
    <s v="Coal"/>
    <n v="66750"/>
    <n v="23.504000000000001"/>
    <n v="1568892"/>
    <n v="3.33"/>
    <n v="7.2"/>
    <n v="480600"/>
    <x v="0"/>
  </r>
  <r>
    <n v="2016"/>
    <s v="SUB"/>
    <s v="Coal"/>
    <n v="72908"/>
    <n v="18.007999999999999"/>
    <n v="1312927.264"/>
    <n v="0.24"/>
    <n v="4.7"/>
    <n v="342667.60000000003"/>
    <x v="0"/>
  </r>
  <r>
    <n v="2016"/>
    <s v="SUB"/>
    <s v="Coal"/>
    <n v="15109"/>
    <n v="17.37"/>
    <n v="262443.33"/>
    <n v="0.21"/>
    <n v="4.4000000000000004"/>
    <n v="66479.600000000006"/>
    <x v="0"/>
  </r>
  <r>
    <n v="2016"/>
    <s v="BIT"/>
    <s v="Coal"/>
    <n v="29109"/>
    <n v="25.782"/>
    <n v="750488.23800000001"/>
    <n v="2.75"/>
    <n v="7.8"/>
    <n v="227050.19999999998"/>
    <x v="0"/>
  </r>
  <r>
    <n v="2016"/>
    <s v="BIT"/>
    <s v="Coal"/>
    <n v="59025"/>
    <n v="23.352"/>
    <n v="1378351.8"/>
    <n v="3.03"/>
    <n v="7.5"/>
    <n v="442687.5"/>
    <x v="0"/>
  </r>
  <r>
    <n v="2016"/>
    <s v="BIT"/>
    <s v="Coal"/>
    <n v="174336"/>
    <n v="22.234000000000002"/>
    <n v="3876186.6240000003"/>
    <n v="3.12"/>
    <n v="9.1999999999999993"/>
    <n v="1603891.2"/>
    <x v="0"/>
  </r>
  <r>
    <n v="2016"/>
    <s v="BIT"/>
    <s v="Coal"/>
    <n v="127969"/>
    <n v="22.161999999999999"/>
    <n v="2836048.9779999997"/>
    <n v="3.14"/>
    <n v="9.5"/>
    <n v="1215705.5"/>
    <x v="0"/>
  </r>
  <r>
    <n v="2016"/>
    <s v="BIT"/>
    <s v="Coal"/>
    <n v="5680"/>
    <n v="23.353000000000002"/>
    <n v="132645.04"/>
    <n v="3.41"/>
    <n v="7.8"/>
    <n v="44304"/>
    <x v="0"/>
  </r>
  <r>
    <n v="2016"/>
    <s v="SUB"/>
    <s v="Coal"/>
    <n v="89270"/>
    <n v="17.61"/>
    <n v="1572044.7"/>
    <n v="0.23"/>
    <n v="4.8"/>
    <n v="428496"/>
    <x v="0"/>
  </r>
  <r>
    <n v="2016"/>
    <s v="SUB"/>
    <s v="Coal"/>
    <n v="58308"/>
    <n v="17.59"/>
    <n v="1025637.72"/>
    <n v="0.19"/>
    <n v="4.4000000000000004"/>
    <n v="256555.2"/>
    <x v="0"/>
  </r>
  <r>
    <n v="2016"/>
    <s v="SUB"/>
    <s v="Coal"/>
    <n v="16181"/>
    <n v="17.742000000000001"/>
    <n v="287083.30200000003"/>
    <n v="0.28000000000000003"/>
    <n v="4.9000000000000004"/>
    <n v="79286.900000000009"/>
    <x v="0"/>
  </r>
  <r>
    <n v="2016"/>
    <s v="SUB"/>
    <s v="Coal"/>
    <n v="65212"/>
    <n v="17.643999999999998"/>
    <n v="1150600.5279999999"/>
    <n v="0.35"/>
    <n v="5.3"/>
    <n v="345623.6"/>
    <x v="0"/>
  </r>
  <r>
    <n v="2016"/>
    <s v="SUB"/>
    <s v="Coal"/>
    <n v="49415"/>
    <n v="17.702000000000002"/>
    <n v="874744.33000000007"/>
    <n v="0.26"/>
    <n v="5.7"/>
    <n v="281665.5"/>
    <x v="0"/>
  </r>
  <r>
    <n v="2016"/>
    <s v="SUB"/>
    <s v="Coal"/>
    <n v="65126"/>
    <n v="17.658000000000001"/>
    <n v="1149994.9080000001"/>
    <n v="0.3"/>
    <n v="5"/>
    <n v="325630"/>
    <x v="0"/>
  </r>
  <r>
    <n v="2016"/>
    <s v="SUB"/>
    <s v="Coal"/>
    <n v="48915"/>
    <n v="17.648"/>
    <n v="863251.92"/>
    <n v="0.21"/>
    <n v="4.5"/>
    <n v="220117.5"/>
    <x v="0"/>
  </r>
  <r>
    <n v="2016"/>
    <s v="SUB"/>
    <s v="Coal"/>
    <n v="32854"/>
    <n v="17.431999999999999"/>
    <n v="572710.92799999996"/>
    <n v="0.18"/>
    <n v="4.3"/>
    <n v="141272.19999999998"/>
    <x v="0"/>
  </r>
  <r>
    <n v="2016"/>
    <s v="SUB"/>
    <s v="Coal"/>
    <n v="32650"/>
    <n v="16.887"/>
    <n v="551360.55000000005"/>
    <n v="0.33"/>
    <n v="6.1"/>
    <n v="199165"/>
    <x v="0"/>
  </r>
  <r>
    <n v="2016"/>
    <s v="SUB"/>
    <s v="Coal"/>
    <n v="32637"/>
    <n v="17.890999999999998"/>
    <n v="583908.56699999992"/>
    <n v="0.27"/>
    <n v="5.2"/>
    <n v="169712.4"/>
    <x v="0"/>
  </r>
  <r>
    <n v="2016"/>
    <s v="SUB"/>
    <s v="Coal"/>
    <n v="32527"/>
    <n v="17.260999999999999"/>
    <n v="561448.54700000002"/>
    <n v="0.22"/>
    <n v="4.2"/>
    <n v="136613.4"/>
    <x v="0"/>
  </r>
  <r>
    <n v="2016"/>
    <s v="SUB"/>
    <s v="Coal"/>
    <n v="81471"/>
    <n v="17.510000000000002"/>
    <n v="1426557.2100000002"/>
    <n v="0.19"/>
    <n v="4.5"/>
    <n v="366619.5"/>
    <x v="0"/>
  </r>
  <r>
    <n v="2016"/>
    <s v="SUB"/>
    <s v="Coal"/>
    <n v="32640"/>
    <n v="17.707999999999998"/>
    <n v="577989.12"/>
    <n v="0.22"/>
    <n v="5.2"/>
    <n v="169728"/>
    <x v="0"/>
  </r>
  <r>
    <n v="2016"/>
    <s v="SUB"/>
    <s v="Coal"/>
    <n v="35136"/>
    <n v="17.879000000000001"/>
    <n v="628196.54399999999"/>
    <n v="0.34"/>
    <n v="4.9000000000000004"/>
    <n v="172166.40000000002"/>
    <x v="0"/>
  </r>
  <r>
    <n v="2016"/>
    <s v="SUB"/>
    <s v="Coal"/>
    <n v="17751"/>
    <n v="17.75"/>
    <n v="315080.25"/>
    <n v="0.19"/>
    <n v="4.3"/>
    <n v="76329.3"/>
    <x v="0"/>
  </r>
  <r>
    <n v="2016"/>
    <s v="SUB"/>
    <s v="Coal"/>
    <n v="17774"/>
    <n v="17.32"/>
    <n v="307845.68"/>
    <n v="0.25"/>
    <n v="4.3"/>
    <n v="76428.2"/>
    <x v="0"/>
  </r>
  <r>
    <n v="2016"/>
    <s v="SUB"/>
    <s v="Coal"/>
    <n v="17746"/>
    <n v="17.437999999999999"/>
    <n v="309454.74799999996"/>
    <n v="0.19"/>
    <n v="5.0999999999999996"/>
    <n v="90504.599999999991"/>
    <x v="0"/>
  </r>
  <r>
    <n v="2016"/>
    <s v="SUB"/>
    <s v="Coal"/>
    <n v="17702"/>
    <n v="17.728000000000002"/>
    <n v="313821.05600000004"/>
    <n v="0.37"/>
    <n v="5.4"/>
    <n v="95590.8"/>
    <x v="0"/>
  </r>
  <r>
    <n v="2016"/>
    <s v="SUB"/>
    <s v="Coal"/>
    <n v="17740"/>
    <n v="17.437999999999999"/>
    <n v="309350.12"/>
    <n v="0.19"/>
    <n v="5.0999999999999996"/>
    <n v="90474"/>
    <x v="0"/>
  </r>
  <r>
    <n v="2016"/>
    <s v="SUB"/>
    <s v="Coal"/>
    <n v="17597"/>
    <n v="17.777999999999999"/>
    <n v="312839.46599999996"/>
    <n v="0.31"/>
    <n v="5.2"/>
    <n v="91504.400000000009"/>
    <x v="0"/>
  </r>
  <r>
    <n v="2016"/>
    <s v="SUB"/>
    <s v="Coal"/>
    <n v="56148"/>
    <n v="17.038"/>
    <n v="956649.62400000007"/>
    <n v="0.24"/>
    <n v="4.5999999999999996"/>
    <n v="258280.8"/>
    <x v="0"/>
  </r>
  <r>
    <n v="2016"/>
    <s v="SUB"/>
    <s v="Coal"/>
    <n v="72767"/>
    <n v="16.8"/>
    <n v="1222485.6000000001"/>
    <n v="0.31"/>
    <n v="5.0999999999999996"/>
    <n v="371111.69999999995"/>
    <x v="0"/>
  </r>
  <r>
    <n v="2016"/>
    <s v="SUB"/>
    <s v="Coal"/>
    <n v="81851"/>
    <n v="17.760000000000002"/>
    <n v="1453673.7600000002"/>
    <n v="0.24"/>
    <n v="5.5"/>
    <n v="450180.5"/>
    <x v="0"/>
  </r>
  <r>
    <n v="2016"/>
    <s v="SUB"/>
    <s v="Coal"/>
    <n v="32933"/>
    <n v="17.739999999999998"/>
    <n v="584231.41999999993"/>
    <n v="0.25"/>
    <n v="5.5"/>
    <n v="181131.5"/>
    <x v="0"/>
  </r>
  <r>
    <n v="2016"/>
    <s v="BIT"/>
    <s v="Coal"/>
    <n v="15005"/>
    <n v="21.64"/>
    <n v="324708.2"/>
    <n v="2.97"/>
    <n v="12.5"/>
    <n v="187562.5"/>
    <x v="0"/>
  </r>
  <r>
    <n v="2016"/>
    <s v="SUB"/>
    <s v="Coal"/>
    <n v="32431"/>
    <n v="17.149999999999999"/>
    <n v="556191.64999999991"/>
    <n v="0.23"/>
    <n v="4.4000000000000004"/>
    <n v="142696.40000000002"/>
    <x v="0"/>
  </r>
  <r>
    <n v="2016"/>
    <s v="SUB"/>
    <s v="Coal"/>
    <n v="16555"/>
    <n v="17.3"/>
    <n v="286401.5"/>
    <n v="0.23"/>
    <n v="4.3"/>
    <n v="71186.5"/>
    <x v="0"/>
  </r>
  <r>
    <n v="2016"/>
    <s v="SUB"/>
    <s v="Coal"/>
    <n v="16383"/>
    <n v="16.52"/>
    <n v="270647.15999999997"/>
    <n v="0.28999999999999998"/>
    <n v="6.6"/>
    <n v="108127.79999999999"/>
    <x v="0"/>
  </r>
  <r>
    <n v="2016"/>
    <s v="SUB"/>
    <s v="Coal"/>
    <n v="16224"/>
    <n v="17.61"/>
    <n v="285704.64"/>
    <n v="0.26"/>
    <n v="6.4"/>
    <n v="103833.60000000001"/>
    <x v="0"/>
  </r>
  <r>
    <n v="2016"/>
    <s v="SUB"/>
    <s v="Coal"/>
    <n v="32599"/>
    <n v="17.78"/>
    <n v="579610.22000000009"/>
    <n v="0.3"/>
    <n v="5.3"/>
    <n v="172774.69999999998"/>
    <x v="0"/>
  </r>
  <r>
    <n v="2016"/>
    <s v="SUB"/>
    <s v="Coal"/>
    <n v="32749"/>
    <n v="16.59"/>
    <n v="543305.91"/>
    <n v="0.3"/>
    <n v="6.1"/>
    <n v="199768.9"/>
    <x v="0"/>
  </r>
  <r>
    <n v="2016"/>
    <s v="SUB"/>
    <s v="Coal"/>
    <n v="32816"/>
    <n v="17.48"/>
    <n v="573623.68000000005"/>
    <n v="0.18"/>
    <n v="4.5999999999999996"/>
    <n v="150953.59999999998"/>
    <x v="0"/>
  </r>
  <r>
    <n v="2016"/>
    <s v="SUB"/>
    <s v="Coal"/>
    <n v="47730"/>
    <n v="17.75"/>
    <n v="847207.5"/>
    <n v="0.31"/>
    <n v="5.2"/>
    <n v="248196"/>
    <x v="0"/>
  </r>
  <r>
    <n v="2016"/>
    <s v="SUB"/>
    <s v="Coal"/>
    <n v="96795"/>
    <n v="17.510000000000002"/>
    <n v="1694880.4500000002"/>
    <n v="0.2"/>
    <n v="4.4000000000000004"/>
    <n v="425898.00000000006"/>
    <x v="0"/>
  </r>
  <r>
    <n v="2016"/>
    <s v="SUB"/>
    <s v="Coal"/>
    <n v="16533"/>
    <n v="17.29"/>
    <n v="285855.57"/>
    <n v="0.23"/>
    <n v="4.2"/>
    <n v="69438.600000000006"/>
    <x v="0"/>
  </r>
  <r>
    <n v="2016"/>
    <s v="SUB"/>
    <s v="Coal"/>
    <n v="117596"/>
    <n v="17.847999999999999"/>
    <n v="2098853.4079999998"/>
    <n v="0.3"/>
    <n v="5"/>
    <n v="587980"/>
    <x v="0"/>
  </r>
  <r>
    <n v="2016"/>
    <s v="SUB"/>
    <s v="Coal"/>
    <n v="9419"/>
    <n v="17.95"/>
    <n v="169071.05"/>
    <n v="0.26"/>
    <n v="4.5999999999999996"/>
    <n v="43327.399999999994"/>
    <x v="0"/>
  </r>
  <r>
    <n v="2016"/>
    <s v="BIT"/>
    <s v="Coal"/>
    <n v="5325"/>
    <n v="23.672999999999998"/>
    <n v="126058.72499999999"/>
    <n v="1.45"/>
    <n v="12.9"/>
    <n v="68692.5"/>
    <x v="0"/>
  </r>
  <r>
    <n v="2016"/>
    <s v="BIT"/>
    <s v="Coal"/>
    <n v="54146"/>
    <n v="23.43"/>
    <n v="1268640.78"/>
    <n v="3.49"/>
    <n v="8"/>
    <n v="433168"/>
    <x v="0"/>
  </r>
  <r>
    <n v="2016"/>
    <s v="BIT"/>
    <s v="Coal"/>
    <n v="22420"/>
    <n v="22.689"/>
    <n v="508687.38"/>
    <n v="3.4"/>
    <n v="8.1"/>
    <n v="181602"/>
    <x v="0"/>
  </r>
  <r>
    <n v="2016"/>
    <s v="BIT"/>
    <s v="Coal"/>
    <n v="102317"/>
    <n v="23.047999999999998"/>
    <n v="2358202.216"/>
    <n v="2.99"/>
    <n v="8.3000000000000007"/>
    <n v="849231.10000000009"/>
    <x v="0"/>
  </r>
  <r>
    <n v="2016"/>
    <s v="BIT"/>
    <s v="Coal"/>
    <n v="32957"/>
    <n v="23.324999999999999"/>
    <n v="768722.02500000002"/>
    <n v="1.33"/>
    <n v="5.9"/>
    <n v="194446.30000000002"/>
    <x v="0"/>
  </r>
  <r>
    <n v="2016"/>
    <s v="BIT"/>
    <s v="Coal"/>
    <n v="68503"/>
    <n v="22.483000000000001"/>
    <n v="1540152.949"/>
    <n v="3.23"/>
    <n v="11.2"/>
    <n v="767233.6"/>
    <x v="0"/>
  </r>
  <r>
    <n v="2016"/>
    <s v="BIT"/>
    <s v="Coal"/>
    <n v="9565"/>
    <n v="22.611000000000001"/>
    <n v="216274.215"/>
    <n v="3.3"/>
    <n v="10.6"/>
    <n v="101389"/>
    <x v="0"/>
  </r>
  <r>
    <n v="2016"/>
    <s v="BIT"/>
    <s v="Coal"/>
    <n v="22006"/>
    <n v="25.41"/>
    <n v="559172.46"/>
    <n v="3.9"/>
    <n v="9.4"/>
    <n v="206856.4"/>
    <x v="0"/>
  </r>
  <r>
    <n v="2016"/>
    <s v="BIT"/>
    <s v="Coal"/>
    <n v="38336"/>
    <n v="22.143999999999998"/>
    <n v="848912.38399999996"/>
    <n v="3.19"/>
    <n v="9"/>
    <n v="345024"/>
    <x v="0"/>
  </r>
  <r>
    <n v="2016"/>
    <s v="BIT"/>
    <s v="Coal"/>
    <n v="62258"/>
    <n v="22.542000000000002"/>
    <n v="1403419.8360000001"/>
    <n v="3.35"/>
    <n v="10.8"/>
    <n v="672386.4"/>
    <x v="0"/>
  </r>
  <r>
    <n v="2016"/>
    <s v="BIT"/>
    <s v="Coal"/>
    <n v="4784"/>
    <n v="22.678000000000001"/>
    <n v="108491.55200000001"/>
    <n v="3.12"/>
    <n v="11.7"/>
    <n v="55972.799999999996"/>
    <x v="0"/>
  </r>
  <r>
    <n v="2016"/>
    <s v="BIT"/>
    <s v="Coal"/>
    <n v="77546"/>
    <n v="22.766999999999999"/>
    <n v="1765489.7819999999"/>
    <n v="2.6"/>
    <n v="8.5"/>
    <n v="659141"/>
    <x v="0"/>
  </r>
  <r>
    <n v="2016"/>
    <s v="BIT"/>
    <s v="Coal"/>
    <n v="47937"/>
    <n v="23.623000000000001"/>
    <n v="1132415.7510000002"/>
    <n v="2.5099999999999998"/>
    <n v="8.6"/>
    <n v="412258.2"/>
    <x v="0"/>
  </r>
  <r>
    <n v="2016"/>
    <s v="BIT"/>
    <s v="Coal"/>
    <n v="83811"/>
    <n v="23.733000000000001"/>
    <n v="1989086.463"/>
    <n v="2.77"/>
    <n v="8.1999999999999993"/>
    <n v="687250.2"/>
    <x v="0"/>
  </r>
  <r>
    <n v="2016"/>
    <s v="BIT"/>
    <s v="Coal"/>
    <n v="3210"/>
    <n v="23.018000000000001"/>
    <n v="73887.78"/>
    <n v="3"/>
    <n v="8.5"/>
    <n v="27285"/>
    <x v="0"/>
  </r>
  <r>
    <n v="2016"/>
    <s v="BIT"/>
    <s v="Coal"/>
    <n v="4541"/>
    <n v="21.257999999999999"/>
    <n v="96532.577999999994"/>
    <n v="0.75"/>
    <n v="18.899999999999999"/>
    <n v="85824.9"/>
    <x v="0"/>
  </r>
  <r>
    <n v="2016"/>
    <s v="BIT"/>
    <s v="Coal"/>
    <n v="7924"/>
    <n v="19.800999999999998"/>
    <n v="156903.12399999998"/>
    <n v="0.99"/>
    <n v="28.5"/>
    <n v="225834"/>
    <x v="0"/>
  </r>
  <r>
    <n v="2016"/>
    <s v="BIT"/>
    <s v="Coal"/>
    <n v="7959"/>
    <n v="23.064"/>
    <n v="183566.37599999999"/>
    <n v="3"/>
    <n v="8.1999999999999993"/>
    <n v="65263.799999999996"/>
    <x v="0"/>
  </r>
  <r>
    <n v="2016"/>
    <s v="BIT"/>
    <s v="Coal"/>
    <n v="45880"/>
    <n v="23.042999999999999"/>
    <n v="1057212.8399999999"/>
    <n v="3.04"/>
    <n v="8.1999999999999993"/>
    <n v="376215.99999999994"/>
    <x v="0"/>
  </r>
  <r>
    <n v="2016"/>
    <s v="BIT"/>
    <s v="Coal"/>
    <n v="87349"/>
    <n v="24.26"/>
    <n v="2119086.7400000002"/>
    <n v="3.55"/>
    <n v="9.6999999999999993"/>
    <n v="847285.29999999993"/>
    <x v="0"/>
  </r>
  <r>
    <n v="2016"/>
    <s v="BIT"/>
    <s v="Coal"/>
    <n v="39764"/>
    <n v="22.655999999999999"/>
    <n v="900893.18400000001"/>
    <n v="3.06"/>
    <n v="9.8000000000000007"/>
    <n v="389687.2"/>
    <x v="0"/>
  </r>
  <r>
    <n v="2016"/>
    <s v="BIT"/>
    <s v="Coal"/>
    <n v="29874"/>
    <n v="22.443999999999999"/>
    <n v="670492.05599999998"/>
    <n v="3.01"/>
    <n v="10.1"/>
    <n v="301727.39999999997"/>
    <x v="0"/>
  </r>
  <r>
    <n v="2016"/>
    <s v="BIT"/>
    <s v="Coal"/>
    <n v="29969"/>
    <n v="22.95"/>
    <n v="687788.54999999993"/>
    <n v="3.22"/>
    <n v="9"/>
    <n v="269721"/>
    <x v="0"/>
  </r>
  <r>
    <n v="2016"/>
    <s v="BIT"/>
    <s v="Coal"/>
    <n v="3440"/>
    <n v="22.213999999999999"/>
    <n v="76416.159999999989"/>
    <n v="3.1"/>
    <n v="9.1"/>
    <n v="31304"/>
    <x v="0"/>
  </r>
  <r>
    <n v="2016"/>
    <s v="BIT"/>
    <s v="Coal"/>
    <n v="9460"/>
    <n v="23.789000000000001"/>
    <n v="225043.94"/>
    <n v="2.77"/>
    <n v="7.8"/>
    <n v="73788"/>
    <x v="0"/>
  </r>
  <r>
    <n v="2016"/>
    <s v="BIT"/>
    <s v="Coal"/>
    <n v="15617"/>
    <n v="23.704999999999998"/>
    <n v="370200.98499999999"/>
    <n v="2.56"/>
    <n v="8.6"/>
    <n v="134306.19999999998"/>
    <x v="0"/>
  </r>
  <r>
    <n v="2016"/>
    <s v="BIT"/>
    <s v="Coal"/>
    <n v="6522"/>
    <n v="22.283999999999999"/>
    <n v="145336.24799999999"/>
    <n v="3.76"/>
    <n v="10.6"/>
    <n v="69133.2"/>
    <x v="0"/>
  </r>
  <r>
    <n v="2016"/>
    <s v="BIT"/>
    <s v="Coal"/>
    <n v="5040"/>
    <n v="23.526"/>
    <n v="118571.04"/>
    <n v="2.83"/>
    <n v="8.3000000000000007"/>
    <n v="41832"/>
    <x v="0"/>
  </r>
  <r>
    <n v="2016"/>
    <s v="BIT"/>
    <s v="Coal"/>
    <n v="26197"/>
    <n v="23.558"/>
    <n v="617148.92599999998"/>
    <n v="2.88"/>
    <n v="9.1"/>
    <n v="238392.69999999998"/>
    <x v="0"/>
  </r>
  <r>
    <n v="2016"/>
    <s v="BIT"/>
    <s v="Coal"/>
    <n v="27406"/>
    <n v="22.64"/>
    <n v="620471.84"/>
    <n v="2.87"/>
    <n v="9"/>
    <n v="246654"/>
    <x v="0"/>
  </r>
  <r>
    <n v="2016"/>
    <s v="BIT"/>
    <s v="Coal"/>
    <n v="98939"/>
    <n v="23.2"/>
    <n v="2295384.7999999998"/>
    <n v="3.1"/>
    <n v="9"/>
    <n v="890451"/>
    <x v="0"/>
  </r>
  <r>
    <n v="2016"/>
    <s v="BIT"/>
    <s v="Coal"/>
    <n v="149995"/>
    <n v="23.48"/>
    <n v="3521882.6"/>
    <n v="2.79"/>
    <n v="8.1999999999999993"/>
    <n v="1229959"/>
    <x v="0"/>
  </r>
  <r>
    <n v="2016"/>
    <s v="BIT"/>
    <s v="Coal"/>
    <n v="58246"/>
    <n v="23.786000000000001"/>
    <n v="1385439.3560000001"/>
    <n v="2.88"/>
    <n v="7.9"/>
    <n v="460143.4"/>
    <x v="0"/>
  </r>
  <r>
    <n v="2016"/>
    <s v="BIT"/>
    <s v="Coal"/>
    <n v="127187"/>
    <n v="23.501999999999999"/>
    <n v="2989148.8739999998"/>
    <n v="2.64"/>
    <n v="8.1"/>
    <n v="1030214.7"/>
    <x v="0"/>
  </r>
  <r>
    <n v="2016"/>
    <s v="SUB"/>
    <s v="Coal"/>
    <n v="63804"/>
    <n v="17.702000000000002"/>
    <n v="1129458.4080000001"/>
    <n v="0.25"/>
    <n v="5.6"/>
    <n v="357302.39999999997"/>
    <x v="0"/>
  </r>
  <r>
    <n v="2016"/>
    <s v="SUB"/>
    <s v="Coal"/>
    <n v="158657"/>
    <n v="17.704000000000001"/>
    <n v="2808863.5279999999"/>
    <n v="0.33"/>
    <n v="5.3"/>
    <n v="840882.1"/>
    <x v="0"/>
  </r>
  <r>
    <n v="2016"/>
    <s v="SUB"/>
    <s v="Coal"/>
    <n v="110740"/>
    <n v="17.899999999999999"/>
    <n v="1982245.9999999998"/>
    <n v="0.27"/>
    <n v="5"/>
    <n v="553700"/>
    <x v="0"/>
  </r>
  <r>
    <n v="2016"/>
    <s v="SUB"/>
    <s v="Coal"/>
    <n v="15983"/>
    <n v="17.771999999999998"/>
    <n v="284049.87599999999"/>
    <n v="0.22"/>
    <n v="5.2"/>
    <n v="83111.600000000006"/>
    <x v="0"/>
  </r>
  <r>
    <n v="2016"/>
    <s v="BIT"/>
    <s v="Coal"/>
    <n v="37371"/>
    <n v="24.52"/>
    <n v="916336.92"/>
    <n v="3.23"/>
    <n v="8.8000000000000007"/>
    <n v="328864.80000000005"/>
    <x v="0"/>
  </r>
  <r>
    <n v="2016"/>
    <s v="BIT"/>
    <s v="Coal"/>
    <n v="25050"/>
    <n v="24.3"/>
    <n v="608715"/>
    <n v="3.42"/>
    <n v="9.6"/>
    <n v="240480"/>
    <x v="0"/>
  </r>
  <r>
    <n v="2016"/>
    <s v="BIT"/>
    <s v="Coal"/>
    <n v="23054"/>
    <n v="24.29"/>
    <n v="559981.66"/>
    <n v="3.4"/>
    <n v="9.5"/>
    <n v="219013"/>
    <x v="0"/>
  </r>
  <r>
    <n v="2016"/>
    <s v="BIT"/>
    <s v="Coal"/>
    <n v="4140"/>
    <n v="25.13"/>
    <n v="104038.2"/>
    <n v="1.38"/>
    <n v="9.3000000000000007"/>
    <n v="38502"/>
    <x v="0"/>
  </r>
  <r>
    <n v="2016"/>
    <s v="SUB"/>
    <s v="Coal"/>
    <n v="30298"/>
    <n v="17.600000000000001"/>
    <n v="533244.80000000005"/>
    <n v="0.24"/>
    <n v="5.6"/>
    <n v="169668.8"/>
    <x v="0"/>
  </r>
  <r>
    <n v="2016"/>
    <s v="SUB"/>
    <s v="Coal"/>
    <n v="60464"/>
    <n v="16.68"/>
    <n v="1008539.52"/>
    <n v="0.3"/>
    <n v="6.2"/>
    <n v="374876.8"/>
    <x v="0"/>
  </r>
  <r>
    <n v="2016"/>
    <s v="SUB"/>
    <s v="Coal"/>
    <n v="60383"/>
    <n v="16.7"/>
    <n v="1008396.1"/>
    <n v="0.3"/>
    <n v="6"/>
    <n v="362298"/>
    <x v="0"/>
  </r>
  <r>
    <n v="2016"/>
    <s v="BIT"/>
    <s v="Coal"/>
    <n v="23538"/>
    <n v="22.1"/>
    <n v="520189.80000000005"/>
    <n v="0.6"/>
    <n v="6.1"/>
    <n v="143581.79999999999"/>
    <x v="0"/>
  </r>
  <r>
    <n v="2016"/>
    <s v="BIT"/>
    <s v="Coal"/>
    <n v="11711"/>
    <n v="23.866"/>
    <n v="279494.72600000002"/>
    <n v="0.76"/>
    <n v="13.2"/>
    <n v="154585.19999999998"/>
    <x v="0"/>
  </r>
  <r>
    <n v="2016"/>
    <s v="BIT"/>
    <s v="Coal"/>
    <n v="10005"/>
    <n v="24.007999999999999"/>
    <n v="240200.03999999998"/>
    <n v="0.84"/>
    <n v="11.6"/>
    <n v="116058"/>
    <x v="0"/>
  </r>
  <r>
    <n v="2016"/>
    <s v="BIT"/>
    <s v="Coal"/>
    <n v="11584"/>
    <n v="24.536000000000001"/>
    <n v="284225.02400000003"/>
    <n v="0.83"/>
    <n v="12.5"/>
    <n v="144800"/>
    <x v="0"/>
  </r>
  <r>
    <n v="2016"/>
    <s v="BIT"/>
    <s v="Coal"/>
    <n v="15151"/>
    <n v="26"/>
    <n v="393926"/>
    <n v="2.57"/>
    <n v="8"/>
    <n v="121208"/>
    <x v="0"/>
  </r>
  <r>
    <n v="2016"/>
    <s v="BIT"/>
    <s v="Coal"/>
    <n v="18011"/>
    <n v="25.66"/>
    <n v="462162.26"/>
    <n v="2.73"/>
    <n v="7.8"/>
    <n v="140485.79999999999"/>
    <x v="0"/>
  </r>
  <r>
    <n v="2016"/>
    <s v="BIT"/>
    <s v="Coal"/>
    <n v="52000"/>
    <n v="26.01"/>
    <n v="1352520"/>
    <n v="2.64"/>
    <n v="7.6"/>
    <n v="395200"/>
    <x v="0"/>
  </r>
  <r>
    <n v="2016"/>
    <s v="BIT"/>
    <s v="Coal"/>
    <n v="15090"/>
    <n v="26.14"/>
    <n v="394452.60000000003"/>
    <n v="2.23"/>
    <n v="7.4"/>
    <n v="111666"/>
    <x v="0"/>
  </r>
  <r>
    <n v="2016"/>
    <s v="BIT"/>
    <s v="Coal"/>
    <n v="182318"/>
    <n v="25.86"/>
    <n v="4714743.4799999995"/>
    <n v="2.69"/>
    <n v="7.7"/>
    <n v="1403848.6"/>
    <x v="0"/>
  </r>
  <r>
    <n v="2016"/>
    <s v="BIT"/>
    <s v="Coal"/>
    <n v="47973"/>
    <n v="21.36"/>
    <n v="1024703.28"/>
    <n v="0.48"/>
    <n v="6.5"/>
    <n v="311824.5"/>
    <x v="0"/>
  </r>
  <r>
    <n v="2016"/>
    <s v="SUB"/>
    <s v="Coal"/>
    <n v="31636"/>
    <n v="17.706"/>
    <n v="560147.01599999995"/>
    <n v="0.37"/>
    <n v="5.5"/>
    <n v="173998"/>
    <x v="0"/>
  </r>
  <r>
    <n v="2016"/>
    <s v="SUB"/>
    <s v="Coal"/>
    <n v="15905"/>
    <n v="17.98"/>
    <n v="285971.90000000002"/>
    <n v="0.28000000000000003"/>
    <n v="4.5999999999999996"/>
    <n v="73163"/>
    <x v="0"/>
  </r>
  <r>
    <n v="2016"/>
    <s v="SUB"/>
    <s v="Coal"/>
    <n v="15873"/>
    <n v="18.088000000000001"/>
    <n v="287110.82400000002"/>
    <n v="0.33"/>
    <n v="5.0999999999999996"/>
    <n v="80952.299999999988"/>
    <x v="0"/>
  </r>
  <r>
    <n v="2016"/>
    <s v="SUB"/>
    <s v="Coal"/>
    <n v="15909"/>
    <n v="18.015999999999998"/>
    <n v="286616.54399999999"/>
    <n v="0.32"/>
    <n v="5.0999999999999996"/>
    <n v="81135.899999999994"/>
    <x v="0"/>
  </r>
  <r>
    <n v="2016"/>
    <s v="SUB"/>
    <s v="Coal"/>
    <n v="15948"/>
    <n v="17.64"/>
    <n v="281322.72000000003"/>
    <n v="0.26"/>
    <n v="5.5"/>
    <n v="87714"/>
    <x v="0"/>
  </r>
  <r>
    <n v="2016"/>
    <s v="BIT"/>
    <s v="Coal"/>
    <n v="14885"/>
    <n v="23.501999999999999"/>
    <n v="349827.26999999996"/>
    <n v="1.41"/>
    <n v="5.8"/>
    <n v="86333"/>
    <x v="0"/>
  </r>
  <r>
    <n v="2016"/>
    <s v="SUB"/>
    <s v="Coal"/>
    <n v="60443"/>
    <n v="18.241"/>
    <n v="1102540.763"/>
    <n v="0.28000000000000003"/>
    <n v="5"/>
    <n v="302215"/>
    <x v="0"/>
  </r>
  <r>
    <n v="2016"/>
    <s v="SUB"/>
    <s v="Coal"/>
    <n v="95520"/>
    <n v="17.582999999999998"/>
    <n v="1679528.16"/>
    <n v="0.19"/>
    <n v="4.5"/>
    <n v="429840"/>
    <x v="0"/>
  </r>
  <r>
    <n v="2016"/>
    <s v="SUB"/>
    <s v="Coal"/>
    <n v="79558"/>
    <n v="17.914000000000001"/>
    <n v="1425202.0120000001"/>
    <n v="0.26"/>
    <n v="5.2"/>
    <n v="413701.60000000003"/>
    <x v="0"/>
  </r>
  <r>
    <n v="2016"/>
    <s v="SUB"/>
    <s v="Coal"/>
    <n v="47759"/>
    <n v="17.988"/>
    <n v="859088.89199999999"/>
    <n v="0.28000000000000003"/>
    <n v="4.9000000000000004"/>
    <n v="234019.1"/>
    <x v="0"/>
  </r>
  <r>
    <n v="2016"/>
    <s v="SUB"/>
    <s v="Coal"/>
    <n v="47619"/>
    <n v="18.077000000000002"/>
    <n v="860808.66300000006"/>
    <n v="0.25"/>
    <n v="4.7"/>
    <n v="223809.30000000002"/>
    <x v="0"/>
  </r>
  <r>
    <n v="2016"/>
    <s v="SUB"/>
    <s v="Coal"/>
    <n v="32036"/>
    <n v="17.614000000000001"/>
    <n v="564282.10400000005"/>
    <n v="0.26"/>
    <n v="6.2"/>
    <n v="198623.2"/>
    <x v="0"/>
  </r>
  <r>
    <n v="2016"/>
    <s v="SUB"/>
    <s v="Coal"/>
    <n v="15763"/>
    <n v="17.8"/>
    <n v="280581.40000000002"/>
    <n v="0.28999999999999998"/>
    <n v="5.2"/>
    <n v="81967.600000000006"/>
    <x v="0"/>
  </r>
  <r>
    <n v="2016"/>
    <s v="BIT"/>
    <s v="Coal"/>
    <n v="139689"/>
    <n v="25.9"/>
    <n v="3617945.0999999996"/>
    <n v="2.66"/>
    <n v="7.7"/>
    <n v="1075605.3"/>
    <x v="0"/>
  </r>
  <r>
    <n v="2016"/>
    <s v="SUB"/>
    <s v="Coal"/>
    <n v="77322"/>
    <n v="17.581"/>
    <n v="1359398.0819999999"/>
    <n v="0.19"/>
    <n v="4.5"/>
    <n v="347949"/>
    <x v="0"/>
  </r>
  <r>
    <n v="2016"/>
    <s v="SUB"/>
    <s v="Coal"/>
    <n v="105122"/>
    <n v="17.7"/>
    <n v="1860659.4"/>
    <n v="0.24"/>
    <n v="5.7"/>
    <n v="599195.4"/>
    <x v="0"/>
  </r>
  <r>
    <n v="2016"/>
    <s v="SUB"/>
    <s v="Coal"/>
    <n v="62991"/>
    <n v="17.724"/>
    <n v="1116452.4839999999"/>
    <n v="0.32"/>
    <n v="5.3"/>
    <n v="333852.3"/>
    <x v="0"/>
  </r>
  <r>
    <n v="2016"/>
    <s v="SUB"/>
    <s v="Coal"/>
    <n v="15838"/>
    <n v="17.7"/>
    <n v="280332.59999999998"/>
    <n v="0.24"/>
    <n v="5.3"/>
    <n v="83941.4"/>
    <x v="0"/>
  </r>
  <r>
    <n v="2016"/>
    <s v="SUB"/>
    <s v="Coal"/>
    <n v="31164"/>
    <n v="17.899999999999999"/>
    <n v="557835.6"/>
    <n v="0.28999999999999998"/>
    <n v="4.9000000000000004"/>
    <n v="152703.6"/>
    <x v="0"/>
  </r>
  <r>
    <n v="2016"/>
    <s v="SUB"/>
    <s v="Coal"/>
    <n v="31250"/>
    <n v="18.100000000000001"/>
    <n v="565625"/>
    <n v="0.23"/>
    <n v="4.7"/>
    <n v="146875"/>
    <x v="0"/>
  </r>
  <r>
    <n v="2016"/>
    <s v="SUB"/>
    <s v="Coal"/>
    <n v="31542"/>
    <n v="17.899999999999999"/>
    <n v="564601.79999999993"/>
    <n v="0.28999999999999998"/>
    <n v="5"/>
    <n v="157710"/>
    <x v="0"/>
  </r>
  <r>
    <n v="2016"/>
    <s v="SUB"/>
    <s v="Coal"/>
    <n v="41365"/>
    <n v="17.635000000000002"/>
    <n v="729471.77500000002"/>
    <n v="0.2"/>
    <n v="4.3"/>
    <n v="177869.5"/>
    <x v="0"/>
  </r>
  <r>
    <n v="2016"/>
    <s v="SUB"/>
    <s v="Coal"/>
    <n v="62225"/>
    <n v="17.684999999999999"/>
    <n v="1100449.125"/>
    <n v="0.25"/>
    <n v="5.8"/>
    <n v="360905"/>
    <x v="0"/>
  </r>
  <r>
    <n v="2016"/>
    <s v="BIT"/>
    <s v="Coal"/>
    <n v="41522"/>
    <n v="25.952000000000002"/>
    <n v="1077578.9440000001"/>
    <n v="2.65"/>
    <n v="7.9"/>
    <n v="328023.8"/>
    <x v="0"/>
  </r>
  <r>
    <n v="2016"/>
    <s v="SUB"/>
    <s v="Coal"/>
    <n v="88951"/>
    <n v="17.661000000000001"/>
    <n v="1570963.611"/>
    <n v="0.24"/>
    <n v="5.9"/>
    <n v="524810.9"/>
    <x v="0"/>
  </r>
  <r>
    <n v="2016"/>
    <s v="SUB"/>
    <s v="Coal"/>
    <n v="120165"/>
    <n v="17.864999999999998"/>
    <n v="2146747.7249999996"/>
    <n v="0.3"/>
    <n v="5.2"/>
    <n v="624858"/>
    <x v="0"/>
  </r>
  <r>
    <n v="2016"/>
    <s v="SUB"/>
    <s v="Coal"/>
    <n v="15700"/>
    <n v="17.7"/>
    <n v="277890"/>
    <n v="0.19"/>
    <n v="4.5"/>
    <n v="70650"/>
    <x v="0"/>
  </r>
  <r>
    <n v="2016"/>
    <s v="SUB"/>
    <s v="Coal"/>
    <n v="15672"/>
    <n v="17.8"/>
    <n v="278961.60000000003"/>
    <n v="0.25"/>
    <n v="5.3"/>
    <n v="83061.599999999991"/>
    <x v="0"/>
  </r>
  <r>
    <n v="2016"/>
    <s v="SUB"/>
    <s v="Coal"/>
    <n v="15659"/>
    <n v="17.7"/>
    <n v="277164.3"/>
    <n v="0.35"/>
    <n v="5.5"/>
    <n v="86124.5"/>
    <x v="0"/>
  </r>
  <r>
    <n v="2016"/>
    <s v="SUB"/>
    <s v="Coal"/>
    <n v="15619"/>
    <n v="17.7"/>
    <n v="276456.3"/>
    <n v="0.24"/>
    <n v="5.4"/>
    <n v="84342.6"/>
    <x v="0"/>
  </r>
  <r>
    <n v="2016"/>
    <s v="SUB"/>
    <s v="Coal"/>
    <n v="31176"/>
    <n v="17.600000000000001"/>
    <n v="548697.60000000009"/>
    <n v="0.18"/>
    <n v="4.5"/>
    <n v="140292"/>
    <x v="0"/>
  </r>
  <r>
    <n v="2016"/>
    <s v="SUB"/>
    <s v="Coal"/>
    <n v="31178"/>
    <n v="18"/>
    <n v="561204"/>
    <n v="0.3"/>
    <n v="4.9000000000000004"/>
    <n v="152772.20000000001"/>
    <x v="0"/>
  </r>
  <r>
    <n v="2016"/>
    <s v="BIT"/>
    <s v="Coal"/>
    <n v="15441"/>
    <n v="26.059000000000001"/>
    <n v="402377.01900000003"/>
    <n v="2.65"/>
    <n v="7.6"/>
    <n v="117351.59999999999"/>
    <x v="0"/>
  </r>
  <r>
    <n v="2016"/>
    <s v="SUB"/>
    <s v="Coal"/>
    <n v="112081"/>
    <n v="17.71"/>
    <n v="1984954.51"/>
    <n v="0.24"/>
    <n v="5.4"/>
    <n v="605237.4"/>
    <x v="0"/>
  </r>
  <r>
    <n v="2016"/>
    <s v="SUB"/>
    <s v="Coal"/>
    <n v="91703"/>
    <n v="18.68"/>
    <n v="1713012.04"/>
    <n v="0.33"/>
    <n v="4.3"/>
    <n v="394322.89999999997"/>
    <x v="0"/>
  </r>
  <r>
    <n v="2016"/>
    <s v="SUB"/>
    <s v="Coal"/>
    <n v="23761"/>
    <n v="17.917999999999999"/>
    <n v="425749.598"/>
    <n v="0.26"/>
    <n v="5"/>
    <n v="118805"/>
    <x v="0"/>
  </r>
  <r>
    <n v="2016"/>
    <s v="SUB"/>
    <s v="Coal"/>
    <n v="60224"/>
    <n v="17.739999999999998"/>
    <n v="1068373.76"/>
    <n v="0.24"/>
    <n v="5.4"/>
    <n v="325209.60000000003"/>
    <x v="0"/>
  </r>
  <r>
    <n v="2016"/>
    <s v="SUB"/>
    <s v="Coal"/>
    <n v="179372"/>
    <n v="17.850000000000001"/>
    <n v="3201790.2"/>
    <n v="0.27"/>
    <n v="4.9000000000000004"/>
    <n v="878922.8"/>
    <x v="0"/>
  </r>
  <r>
    <n v="2016"/>
    <s v="SUB"/>
    <s v="Coal"/>
    <n v="59409"/>
    <n v="18.62"/>
    <n v="1106195.58"/>
    <n v="0.32"/>
    <n v="4.3"/>
    <n v="255458.69999999998"/>
    <x v="0"/>
  </r>
  <r>
    <n v="2016"/>
    <s v="SUB"/>
    <s v="Coal"/>
    <n v="15194"/>
    <n v="17.39"/>
    <n v="264223.66000000003"/>
    <n v="0.19"/>
    <n v="4.9000000000000004"/>
    <n v="74450.600000000006"/>
    <x v="0"/>
  </r>
  <r>
    <n v="2016"/>
    <s v="SUB"/>
    <s v="Coal"/>
    <n v="59285"/>
    <n v="18.84"/>
    <n v="1116929.3999999999"/>
    <n v="0.37"/>
    <n v="4.5999999999999996"/>
    <n v="272711"/>
    <x v="0"/>
  </r>
  <r>
    <n v="2016"/>
    <s v="SUB"/>
    <s v="Coal"/>
    <n v="39267"/>
    <n v="18.03"/>
    <n v="707984.01"/>
    <n v="0.25"/>
    <n v="4.9000000000000004"/>
    <n v="192408.30000000002"/>
    <x v="0"/>
  </r>
  <r>
    <n v="2016"/>
    <s v="SUB"/>
    <s v="Coal"/>
    <n v="64581"/>
    <n v="17.47"/>
    <n v="1128230.0699999998"/>
    <n v="0.2"/>
    <n v="4.5"/>
    <n v="290614.5"/>
    <x v="0"/>
  </r>
  <r>
    <n v="2016"/>
    <s v="SUB"/>
    <s v="Coal"/>
    <n v="26035"/>
    <n v="18"/>
    <n v="468630"/>
    <n v="0.27"/>
    <n v="5"/>
    <n v="130175"/>
    <x v="0"/>
  </r>
  <r>
    <n v="2016"/>
    <s v="SUB"/>
    <s v="Coal"/>
    <n v="12665"/>
    <n v="17.670000000000002"/>
    <n v="223790.55000000002"/>
    <n v="0.33"/>
    <n v="4.9000000000000004"/>
    <n v="62058.500000000007"/>
    <x v="0"/>
  </r>
  <r>
    <n v="2016"/>
    <s v="SUB"/>
    <s v="Coal"/>
    <n v="117"/>
    <n v="18.04"/>
    <n v="2110.6799999999998"/>
    <n v="0.27"/>
    <n v="4.9000000000000004"/>
    <n v="573.30000000000007"/>
    <x v="0"/>
  </r>
  <r>
    <n v="2016"/>
    <s v="SUB"/>
    <s v="Coal"/>
    <n v="30437"/>
    <n v="17.57"/>
    <n v="534778.09"/>
    <n v="0.2"/>
    <n v="4.5999999999999996"/>
    <n v="140010.19999999998"/>
    <x v="0"/>
  </r>
  <r>
    <n v="2016"/>
    <s v="SUB"/>
    <s v="Coal"/>
    <n v="15257"/>
    <n v="17.89"/>
    <n v="272947.73"/>
    <n v="0.23"/>
    <n v="5"/>
    <n v="76285"/>
    <x v="0"/>
  </r>
  <r>
    <n v="2016"/>
    <s v="BIT"/>
    <s v="Coal"/>
    <n v="14745"/>
    <n v="22.43"/>
    <n v="330730.34999999998"/>
    <n v="2.67"/>
    <n v="10.1"/>
    <n v="148924.5"/>
    <x v="0"/>
  </r>
  <r>
    <n v="2016"/>
    <s v="SUB"/>
    <s v="Coal"/>
    <n v="65334"/>
    <n v="17.75"/>
    <n v="1159678.5"/>
    <n v="0.31"/>
    <n v="5.4"/>
    <n v="352803.60000000003"/>
    <x v="0"/>
  </r>
  <r>
    <n v="2016"/>
    <s v="SUB"/>
    <s v="Coal"/>
    <n v="16306"/>
    <n v="17.89"/>
    <n v="291714.34000000003"/>
    <n v="0.27"/>
    <n v="5.2"/>
    <n v="84791.2"/>
    <x v="0"/>
  </r>
  <r>
    <n v="2016"/>
    <s v="SUB"/>
    <s v="Coal"/>
    <n v="30201"/>
    <n v="17.68"/>
    <n v="533953.67999999993"/>
    <n v="0.22"/>
    <n v="5.0999999999999996"/>
    <n v="154025.09999999998"/>
    <x v="0"/>
  </r>
  <r>
    <n v="2016"/>
    <s v="SUB"/>
    <s v="Coal"/>
    <n v="15221"/>
    <n v="17.36"/>
    <n v="264236.56"/>
    <n v="0.21"/>
    <n v="4.3"/>
    <n v="65450.299999999996"/>
    <x v="0"/>
  </r>
  <r>
    <n v="2016"/>
    <s v="SUB"/>
    <s v="Coal"/>
    <n v="14971"/>
    <n v="16.600000000000001"/>
    <n v="248518.60000000003"/>
    <n v="0.35"/>
    <n v="6"/>
    <n v="89826"/>
    <x v="0"/>
  </r>
  <r>
    <n v="2016"/>
    <s v="SUB"/>
    <s v="Coal"/>
    <n v="52099"/>
    <n v="17.690000000000001"/>
    <n v="921631.31"/>
    <n v="0.25"/>
    <n v="5.6"/>
    <n v="291754.39999999997"/>
    <x v="0"/>
  </r>
  <r>
    <n v="2016"/>
    <s v="SUB"/>
    <s v="Coal"/>
    <n v="25821"/>
    <n v="17.670000000000002"/>
    <n v="456257.07000000007"/>
    <n v="0.41"/>
    <n v="5.0999999999999996"/>
    <n v="131687.09999999998"/>
    <x v="0"/>
  </r>
  <r>
    <n v="2016"/>
    <s v="SUB"/>
    <s v="Coal"/>
    <n v="12975"/>
    <n v="17.57"/>
    <n v="227970.75"/>
    <n v="0.26"/>
    <n v="6.3"/>
    <n v="81742.5"/>
    <x v="0"/>
  </r>
  <r>
    <n v="2016"/>
    <s v="SUB"/>
    <s v="Coal"/>
    <n v="444277"/>
    <n v="17.596"/>
    <n v="7817498.0920000002"/>
    <n v="0.19"/>
    <n v="4.5"/>
    <n v="1999246.5"/>
    <x v="0"/>
  </r>
  <r>
    <n v="2016"/>
    <s v="SUB"/>
    <s v="Coal"/>
    <n v="206202"/>
    <n v="17.565999999999999"/>
    <n v="3622144.3319999999"/>
    <n v="0.19"/>
    <n v="4.4000000000000004"/>
    <n v="907288.8"/>
    <x v="0"/>
  </r>
  <r>
    <n v="2016"/>
    <s v="SUB"/>
    <s v="Coal"/>
    <n v="47761"/>
    <n v="17.013000000000002"/>
    <n v="812557.89300000004"/>
    <n v="0.23"/>
    <n v="4.7"/>
    <n v="224476.7"/>
    <x v="0"/>
  </r>
  <r>
    <n v="2016"/>
    <s v="SUB"/>
    <s v="Coal"/>
    <n v="15528"/>
    <n v="16.571999999999999"/>
    <n v="257330.01599999997"/>
    <n v="0.4"/>
    <n v="6.2"/>
    <n v="96273.600000000006"/>
    <x v="0"/>
  </r>
  <r>
    <n v="2016"/>
    <s v="SUB"/>
    <s v="Coal"/>
    <n v="15893"/>
    <n v="17.565999999999999"/>
    <n v="279176.43799999997"/>
    <n v="0.19"/>
    <n v="4.4000000000000004"/>
    <n v="69929.200000000012"/>
    <x v="0"/>
  </r>
  <r>
    <n v="2016"/>
    <s v="SUB"/>
    <s v="Coal"/>
    <n v="31572"/>
    <n v="17.047999999999998"/>
    <n v="538239.45599999989"/>
    <n v="0.23"/>
    <n v="4.5999999999999996"/>
    <n v="145231.19999999998"/>
    <x v="0"/>
  </r>
  <r>
    <n v="2016"/>
    <s v="SUB"/>
    <s v="Coal"/>
    <n v="31678"/>
    <n v="17.341000000000001"/>
    <n v="549328.19800000009"/>
    <n v="0.19"/>
    <n v="4.8"/>
    <n v="152054.39999999999"/>
    <x v="0"/>
  </r>
  <r>
    <n v="2016"/>
    <s v="BIT"/>
    <s v="Coal"/>
    <n v="19641"/>
    <n v="22.486000000000001"/>
    <n v="441647.52600000001"/>
    <n v="3.1"/>
    <n v="8.8000000000000007"/>
    <n v="172840.80000000002"/>
    <x v="0"/>
  </r>
  <r>
    <n v="2016"/>
    <s v="SUB"/>
    <s v="Coal"/>
    <n v="15882"/>
    <n v="17.538"/>
    <n v="278538.516"/>
    <n v="0.17"/>
    <n v="4.3"/>
    <n v="68292.599999999991"/>
    <x v="0"/>
  </r>
  <r>
    <n v="2016"/>
    <s v="SUB"/>
    <s v="Coal"/>
    <n v="63647"/>
    <n v="17.558"/>
    <n v="1117514.0260000001"/>
    <n v="0.19"/>
    <n v="4.4000000000000004"/>
    <n v="280046.80000000005"/>
    <x v="0"/>
  </r>
  <r>
    <n v="2016"/>
    <s v="SUB"/>
    <s v="Coal"/>
    <n v="47458"/>
    <n v="17.655000000000001"/>
    <n v="837870.99000000011"/>
    <n v="0.24"/>
    <n v="5.7"/>
    <n v="270510.60000000003"/>
    <x v="0"/>
  </r>
  <r>
    <n v="2016"/>
    <s v="SUB"/>
    <s v="Coal"/>
    <n v="411258"/>
    <n v="17.542999999999999"/>
    <n v="7214699.0939999996"/>
    <n v="0.2"/>
    <n v="4.5"/>
    <n v="1850661"/>
    <x v="0"/>
  </r>
  <r>
    <n v="2016"/>
    <s v="SUB"/>
    <s v="Coal"/>
    <n v="236891"/>
    <n v="17.521000000000001"/>
    <n v="4150567.2110000001"/>
    <n v="0.19"/>
    <n v="4.5"/>
    <n v="1066009.5"/>
    <x v="0"/>
  </r>
  <r>
    <n v="2016"/>
    <s v="SUB"/>
    <s v="Coal"/>
    <n v="43379"/>
    <n v="17.829999999999998"/>
    <n v="773447.57"/>
    <n v="0.28999999999999998"/>
    <n v="5.2"/>
    <n v="225570.80000000002"/>
    <x v="0"/>
  </r>
  <r>
    <n v="2016"/>
    <s v="SUB"/>
    <s v="Coal"/>
    <n v="14594"/>
    <n v="17.321999999999999"/>
    <n v="252797.26799999998"/>
    <n v="0.22"/>
    <n v="4"/>
    <n v="58376"/>
    <x v="0"/>
  </r>
  <r>
    <n v="2016"/>
    <s v="SUB"/>
    <s v="Coal"/>
    <n v="63135"/>
    <n v="16.809999999999999"/>
    <n v="1061299.3499999999"/>
    <n v="0.36"/>
    <n v="5.7"/>
    <n v="359869.5"/>
    <x v="0"/>
  </r>
  <r>
    <n v="2016"/>
    <s v="BIT"/>
    <s v="Coal"/>
    <n v="20304"/>
    <n v="26.1"/>
    <n v="529934.4"/>
    <n v="2.6"/>
    <n v="7.4"/>
    <n v="150249.60000000001"/>
    <x v="0"/>
  </r>
  <r>
    <n v="2016"/>
    <s v="BIT"/>
    <s v="Coal"/>
    <n v="9945"/>
    <n v="26"/>
    <n v="258570"/>
    <n v="2.9"/>
    <n v="7.8"/>
    <n v="77571"/>
    <x v="0"/>
  </r>
  <r>
    <n v="2016"/>
    <s v="BIT"/>
    <s v="Coal"/>
    <n v="8501"/>
    <n v="26.1"/>
    <n v="221876.1"/>
    <n v="2.2999999999999998"/>
    <n v="7"/>
    <n v="59507"/>
    <x v="0"/>
  </r>
  <r>
    <n v="2016"/>
    <s v="SUB"/>
    <s v="Coal"/>
    <n v="242814"/>
    <n v="17.734000000000002"/>
    <n v="4306063.4760000007"/>
    <n v="0.8"/>
    <n v="21.7"/>
    <n v="5269063.8"/>
    <x v="0"/>
  </r>
  <r>
    <n v="2016"/>
    <s v="BIT"/>
    <s v="Coal"/>
    <n v="473228"/>
    <n v="19.352"/>
    <n v="9157908.256000001"/>
    <n v="0.74"/>
    <n v="23.2"/>
    <n v="10978889.6"/>
    <x v="0"/>
  </r>
  <r>
    <n v="2016"/>
    <s v="BIT"/>
    <s v="Coal"/>
    <n v="10906"/>
    <n v="26.513999999999999"/>
    <n v="289161.68400000001"/>
    <n v="3.49"/>
    <n v="7.7"/>
    <n v="83976.2"/>
    <x v="0"/>
  </r>
  <r>
    <n v="2016"/>
    <s v="BIT"/>
    <s v="Coal"/>
    <n v="10848"/>
    <n v="25.818000000000001"/>
    <n v="280073.66399999999"/>
    <n v="2.95"/>
    <n v="8.1999999999999993"/>
    <n v="88953.599999999991"/>
    <x v="0"/>
  </r>
  <r>
    <n v="2016"/>
    <s v="BIT"/>
    <s v="Coal"/>
    <n v="1853"/>
    <n v="22.431999999999999"/>
    <n v="41566.495999999999"/>
    <n v="0.81"/>
    <n v="19.2"/>
    <n v="35577.599999999999"/>
    <x v="0"/>
  </r>
  <r>
    <n v="2016"/>
    <s v="BIT"/>
    <s v="Coal"/>
    <n v="11627"/>
    <n v="24.254000000000001"/>
    <n v="282001.25800000003"/>
    <n v="0.87"/>
    <n v="12.6"/>
    <n v="146500.19999999998"/>
    <x v="0"/>
  </r>
  <r>
    <n v="2016"/>
    <s v="BIT"/>
    <s v="Coal"/>
    <n v="11523"/>
    <n v="25.954000000000001"/>
    <n v="299067.94199999998"/>
    <n v="2.9"/>
    <n v="7.6"/>
    <n v="87574.8"/>
    <x v="0"/>
  </r>
  <r>
    <n v="2016"/>
    <s v="BIT"/>
    <s v="Coal"/>
    <n v="82062"/>
    <n v="25.937999999999999"/>
    <n v="2128524.156"/>
    <n v="2.82"/>
    <n v="7.7"/>
    <n v="631877.4"/>
    <x v="0"/>
  </r>
  <r>
    <n v="2016"/>
    <s v="BIT"/>
    <s v="Coal"/>
    <n v="51311"/>
    <n v="25.504000000000001"/>
    <n v="1308635.7440000002"/>
    <n v="1.56"/>
    <n v="7.2"/>
    <n v="369439.2"/>
    <x v="0"/>
  </r>
  <r>
    <n v="2016"/>
    <s v="BIT"/>
    <s v="Coal"/>
    <n v="68277"/>
    <n v="24.085999999999999"/>
    <n v="1644519.8219999999"/>
    <n v="0.83"/>
    <n v="13.8"/>
    <n v="942222.60000000009"/>
    <x v="0"/>
  </r>
  <r>
    <n v="2016"/>
    <s v="BIT"/>
    <s v="Coal"/>
    <n v="175759"/>
    <n v="25.876000000000001"/>
    <n v="4547939.8840000005"/>
    <n v="2.86"/>
    <n v="7.7"/>
    <n v="1353344.3"/>
    <x v="0"/>
  </r>
  <r>
    <n v="2016"/>
    <s v="BIT"/>
    <s v="Coal"/>
    <n v="93766"/>
    <n v="25.885999999999999"/>
    <n v="2427226.676"/>
    <n v="2.79"/>
    <n v="7.7"/>
    <n v="721998.20000000007"/>
    <x v="0"/>
  </r>
  <r>
    <n v="2016"/>
    <s v="BIT"/>
    <s v="Coal"/>
    <n v="10858"/>
    <n v="24.265999999999998"/>
    <n v="263480.228"/>
    <n v="0.78"/>
    <n v="12.1"/>
    <n v="131381.79999999999"/>
    <x v="0"/>
  </r>
  <r>
    <n v="2016"/>
    <s v="BIT"/>
    <s v="Coal"/>
    <n v="9901"/>
    <n v="23.468"/>
    <n v="232356.66800000001"/>
    <n v="0.67"/>
    <n v="11.9"/>
    <n v="117821.90000000001"/>
    <x v="0"/>
  </r>
  <r>
    <n v="2016"/>
    <s v="BIT"/>
    <s v="Coal"/>
    <n v="11674"/>
    <n v="23.202000000000002"/>
    <n v="270860.14800000004"/>
    <n v="3.03"/>
    <n v="8.5"/>
    <n v="99229"/>
    <x v="0"/>
  </r>
  <r>
    <n v="2016"/>
    <s v="BIT"/>
    <s v="Coal"/>
    <n v="10355"/>
    <n v="24.617999999999999"/>
    <n v="254919.38999999998"/>
    <n v="0.71"/>
    <n v="12.1"/>
    <n v="125295.5"/>
    <x v="0"/>
  </r>
  <r>
    <n v="2016"/>
    <s v="BIT"/>
    <s v="Coal"/>
    <n v="38471"/>
    <n v="24.164000000000001"/>
    <n v="929613.24400000006"/>
    <n v="1.1200000000000001"/>
    <n v="11.6"/>
    <n v="446263.6"/>
    <x v="0"/>
  </r>
  <r>
    <n v="2016"/>
    <s v="BIT"/>
    <s v="Coal"/>
    <n v="25053"/>
    <n v="24.515999999999998"/>
    <n v="614199.348"/>
    <n v="0.79"/>
    <n v="11.3"/>
    <n v="283098.90000000002"/>
    <x v="0"/>
  </r>
  <r>
    <n v="2016"/>
    <s v="BIT"/>
    <s v="Coal"/>
    <n v="12783"/>
    <n v="23.853999999999999"/>
    <n v="304925.68199999997"/>
    <n v="0.69"/>
    <n v="12.8"/>
    <n v="163622.40000000002"/>
    <x v="0"/>
  </r>
  <r>
    <n v="2016"/>
    <s v="BIT"/>
    <s v="Coal"/>
    <n v="12964"/>
    <n v="23.844000000000001"/>
    <n v="309113.61600000004"/>
    <n v="2.5"/>
    <n v="8.6999999999999993"/>
    <n v="112786.79999999999"/>
    <x v="0"/>
  </r>
  <r>
    <n v="2016"/>
    <s v="BIT"/>
    <s v="Coal"/>
    <n v="75369"/>
    <n v="23.178000000000001"/>
    <n v="1746902.682"/>
    <n v="3.09"/>
    <n v="8.5"/>
    <n v="640636.5"/>
    <x v="0"/>
  </r>
  <r>
    <n v="2016"/>
    <s v="BIT"/>
    <s v="Coal"/>
    <n v="12881"/>
    <n v="24.492000000000001"/>
    <n v="315481.45199999999"/>
    <n v="0.76"/>
    <n v="12.5"/>
    <n v="161012.5"/>
    <x v="0"/>
  </r>
  <r>
    <n v="2016"/>
    <s v="BIT"/>
    <s v="Coal"/>
    <n v="23164"/>
    <n v="25.948"/>
    <n v="601059.47200000007"/>
    <n v="2.78"/>
    <n v="8.1"/>
    <n v="187628.4"/>
    <x v="0"/>
  </r>
  <r>
    <n v="2016"/>
    <s v="BIT"/>
    <s v="Coal"/>
    <n v="12137"/>
    <n v="26.001999999999999"/>
    <n v="315586.27399999998"/>
    <n v="0.79"/>
    <n v="8"/>
    <n v="97096"/>
    <x v="0"/>
  </r>
  <r>
    <n v="2016"/>
    <s v="BIT"/>
    <s v="Coal"/>
    <n v="11581"/>
    <n v="26.148"/>
    <n v="302819.98800000001"/>
    <n v="3.09"/>
    <n v="8.6999999999999993"/>
    <n v="100754.7"/>
    <x v="0"/>
  </r>
  <r>
    <n v="2016"/>
    <s v="BIT"/>
    <s v="Coal"/>
    <n v="22504"/>
    <n v="24.456"/>
    <n v="550357.82400000002"/>
    <n v="0.77"/>
    <n v="11.7"/>
    <n v="263296.8"/>
    <x v="0"/>
  </r>
  <r>
    <n v="2016"/>
    <s v="BIT"/>
    <s v="Coal"/>
    <n v="11971"/>
    <n v="26.143999999999998"/>
    <n v="312969.82399999996"/>
    <n v="2.99"/>
    <n v="8.1999999999999993"/>
    <n v="98162.2"/>
    <x v="0"/>
  </r>
  <r>
    <n v="2016"/>
    <s v="BIT"/>
    <s v="Coal"/>
    <n v="11591"/>
    <n v="24.35"/>
    <n v="282240.85000000003"/>
    <n v="2.37"/>
    <n v="10"/>
    <n v="115910"/>
    <x v="0"/>
  </r>
  <r>
    <n v="2016"/>
    <s v="LIG"/>
    <s v="Coal"/>
    <n v="221805"/>
    <n v="13.384"/>
    <n v="2968638.12"/>
    <n v="0.99"/>
    <n v="8.6999999999999993"/>
    <n v="1929703.4999999998"/>
    <x v="1"/>
  </r>
  <r>
    <n v="2016"/>
    <s v="LIG"/>
    <s v="Coal"/>
    <n v="147423"/>
    <n v="13.28"/>
    <n v="1957777.44"/>
    <n v="0.78"/>
    <n v="8.3000000000000007"/>
    <n v="1223610.9000000001"/>
    <x v="1"/>
  </r>
  <r>
    <n v="2016"/>
    <s v="LIG"/>
    <s v="Coal"/>
    <n v="52985"/>
    <n v="13.326000000000001"/>
    <n v="706078.11"/>
    <n v="0.82"/>
    <n v="9.8000000000000007"/>
    <n v="519253.00000000006"/>
    <x v="1"/>
  </r>
  <r>
    <n v="2016"/>
    <s v="SUB"/>
    <s v="Coal"/>
    <n v="28788"/>
    <n v="18.600000000000001"/>
    <n v="535456.80000000005"/>
    <n v="0.31"/>
    <n v="4.5"/>
    <n v="129546"/>
    <x v="0"/>
  </r>
  <r>
    <n v="2016"/>
    <s v="BIT"/>
    <s v="Coal"/>
    <n v="24713"/>
    <n v="24.984000000000002"/>
    <n v="617429.59200000006"/>
    <n v="3.31"/>
    <n v="9.2899999999999991"/>
    <n v="229583.77"/>
    <x v="0"/>
  </r>
  <r>
    <n v="2016"/>
    <s v="BIT"/>
    <s v="Coal"/>
    <n v="5578"/>
    <n v="24.504000000000001"/>
    <n v="136683.31200000001"/>
    <n v="3.44"/>
    <n v="10.99"/>
    <n v="61302.22"/>
    <x v="0"/>
  </r>
  <r>
    <n v="2016"/>
    <s v="BIT"/>
    <s v="Coal"/>
    <n v="8385"/>
    <n v="23.558"/>
    <n v="197533.83"/>
    <n v="2.88"/>
    <n v="12.66"/>
    <n v="106154.1"/>
    <x v="0"/>
  </r>
  <r>
    <n v="2016"/>
    <s v="BIT"/>
    <s v="Coal"/>
    <n v="25426"/>
    <n v="25.114000000000001"/>
    <n v="638548.56400000001"/>
    <n v="3.34"/>
    <n v="9.42"/>
    <n v="239512.91999999998"/>
    <x v="0"/>
  </r>
  <r>
    <n v="2016"/>
    <s v="BIT"/>
    <s v="Coal"/>
    <n v="6780"/>
    <n v="24.41"/>
    <n v="165499.79999999999"/>
    <n v="3.59"/>
    <n v="11.02"/>
    <n v="74715.599999999991"/>
    <x v="0"/>
  </r>
  <r>
    <n v="2016"/>
    <s v="BIT"/>
    <s v="Coal"/>
    <n v="20075"/>
    <n v="25.14"/>
    <n v="504685.5"/>
    <n v="3.04"/>
    <n v="9.44"/>
    <n v="189508"/>
    <x v="0"/>
  </r>
  <r>
    <n v="2016"/>
    <s v="BIT"/>
    <s v="Coal"/>
    <n v="28980"/>
    <n v="25.096"/>
    <n v="727282.08"/>
    <n v="3"/>
    <n v="9.57"/>
    <n v="277338.60000000003"/>
    <x v="0"/>
  </r>
  <r>
    <n v="2016"/>
    <s v="BIT"/>
    <s v="Coal"/>
    <n v="28980"/>
    <n v="25.096"/>
    <n v="727282.08"/>
    <n v="3"/>
    <n v="9.57"/>
    <n v="277338.60000000003"/>
    <x v="0"/>
  </r>
  <r>
    <n v="2016"/>
    <s v="BIT"/>
    <s v="Coal"/>
    <n v="20075"/>
    <n v="25.14"/>
    <n v="504685.5"/>
    <n v="3.04"/>
    <n v="9.44"/>
    <n v="189508"/>
    <x v="0"/>
  </r>
  <r>
    <n v="2016"/>
    <s v="BIT"/>
    <s v="Coal"/>
    <n v="4526"/>
    <n v="26.302"/>
    <n v="119042.852"/>
    <n v="2.63"/>
    <n v="7.91"/>
    <n v="35800.660000000003"/>
    <x v="0"/>
  </r>
  <r>
    <n v="2016"/>
    <s v="BIT"/>
    <s v="Coal"/>
    <n v="24591"/>
    <n v="25.064"/>
    <n v="616348.82400000002"/>
    <n v="3.26"/>
    <n v="9.64"/>
    <n v="237057.24000000002"/>
    <x v="0"/>
  </r>
  <r>
    <n v="2016"/>
    <s v="BIT"/>
    <s v="Coal"/>
    <n v="19332"/>
    <n v="25.138000000000002"/>
    <n v="485967.81600000005"/>
    <n v="3.05"/>
    <n v="9.5"/>
    <n v="183654"/>
    <x v="0"/>
  </r>
  <r>
    <n v="2016"/>
    <s v="BIT"/>
    <s v="Coal"/>
    <n v="12908"/>
    <n v="26.027999999999999"/>
    <n v="335969.424"/>
    <n v="2.89"/>
    <n v="8.1999999999999993"/>
    <n v="105845.59999999999"/>
    <x v="0"/>
  </r>
  <r>
    <n v="2016"/>
    <s v="BIT"/>
    <s v="Coal"/>
    <n v="13718"/>
    <n v="25.116"/>
    <n v="344541.288"/>
    <n v="3.03"/>
    <n v="9.5"/>
    <n v="130321"/>
    <x v="0"/>
  </r>
  <r>
    <n v="2016"/>
    <s v="BIT"/>
    <s v="Coal"/>
    <n v="17424"/>
    <n v="25.076000000000001"/>
    <n v="436924.22399999999"/>
    <n v="3.03"/>
    <n v="9.5"/>
    <n v="165528"/>
    <x v="0"/>
  </r>
  <r>
    <n v="2016"/>
    <s v="BIT"/>
    <s v="Coal"/>
    <n v="79819"/>
    <n v="25.277999999999999"/>
    <n v="2017664.6819999998"/>
    <n v="3.54"/>
    <n v="9.4"/>
    <n v="750298.6"/>
    <x v="0"/>
  </r>
  <r>
    <n v="2016"/>
    <s v="BIT"/>
    <s v="Coal"/>
    <n v="61377"/>
    <n v="22.196000000000002"/>
    <n v="1362323.892"/>
    <n v="3.13"/>
    <n v="8.9"/>
    <n v="546255.30000000005"/>
    <x v="0"/>
  </r>
  <r>
    <n v="2016"/>
    <s v="BIT"/>
    <s v="Coal"/>
    <n v="17749"/>
    <n v="23.236000000000001"/>
    <n v="412415.76400000002"/>
    <n v="2.94"/>
    <n v="8.1"/>
    <n v="143766.9"/>
    <x v="0"/>
  </r>
  <r>
    <n v="2016"/>
    <s v="BIT"/>
    <s v="Coal"/>
    <n v="13595"/>
    <n v="22.95"/>
    <n v="312005.25"/>
    <n v="0.49"/>
    <n v="8.8000000000000007"/>
    <n v="119636.00000000001"/>
    <x v="0"/>
  </r>
  <r>
    <n v="2016"/>
    <s v="BIT"/>
    <s v="Coal"/>
    <n v="62392"/>
    <n v="23.04"/>
    <n v="1437511.6799999999"/>
    <n v="0.42"/>
    <n v="6.8"/>
    <n v="424265.6"/>
    <x v="0"/>
  </r>
  <r>
    <n v="2016"/>
    <s v="BIT"/>
    <s v="Coal"/>
    <n v="81254"/>
    <n v="23.46"/>
    <n v="1906218.84"/>
    <n v="3.62"/>
    <n v="12"/>
    <n v="975048"/>
    <x v="0"/>
  </r>
  <r>
    <n v="2016"/>
    <s v="BIT"/>
    <s v="Coal"/>
    <n v="43392"/>
    <n v="23.396000000000001"/>
    <n v="1015199.2320000001"/>
    <n v="2.09"/>
    <n v="9.73"/>
    <n v="422204.16000000003"/>
    <x v="0"/>
  </r>
  <r>
    <n v="2016"/>
    <s v="BIT"/>
    <s v="Coal"/>
    <n v="33522"/>
    <n v="23.904"/>
    <n v="801309.88800000004"/>
    <n v="2.5499999999999998"/>
    <n v="9.66"/>
    <n v="323822.52"/>
    <x v="0"/>
  </r>
  <r>
    <n v="2016"/>
    <s v="BIT"/>
    <s v="Coal"/>
    <n v="25354"/>
    <n v="23.69"/>
    <n v="600636.26"/>
    <n v="2.65"/>
    <n v="8.5"/>
    <n v="215509"/>
    <x v="0"/>
  </r>
  <r>
    <n v="2016"/>
    <s v="BIT"/>
    <s v="Coal"/>
    <n v="39617"/>
    <n v="23.79"/>
    <n v="942488.42999999993"/>
    <n v="2.79"/>
    <n v="8.1"/>
    <n v="320897.7"/>
    <x v="0"/>
  </r>
  <r>
    <n v="2016"/>
    <s v="BIT"/>
    <s v="Coal"/>
    <n v="3526"/>
    <n v="23.69"/>
    <n v="83530.94"/>
    <n v="2.48"/>
    <n v="7.5"/>
    <n v="26445"/>
    <x v="0"/>
  </r>
  <r>
    <n v="2016"/>
    <s v="BIT"/>
    <s v="Coal"/>
    <n v="33027"/>
    <n v="23.74"/>
    <n v="784060.98"/>
    <n v="2.81"/>
    <n v="8.1"/>
    <n v="267518.7"/>
    <x v="0"/>
  </r>
  <r>
    <n v="2016"/>
    <s v="BIT"/>
    <s v="Coal"/>
    <n v="110660"/>
    <n v="25.05"/>
    <n v="2772033"/>
    <n v="3.05"/>
    <n v="9.5"/>
    <n v="1051270"/>
    <x v="0"/>
  </r>
  <r>
    <n v="2016"/>
    <s v="BIT"/>
    <s v="Coal"/>
    <n v="29355"/>
    <n v="23.65"/>
    <n v="694245.75"/>
    <n v="2.5"/>
    <n v="7.8"/>
    <n v="228969"/>
    <x v="0"/>
  </r>
  <r>
    <n v="2016"/>
    <s v="BIT"/>
    <s v="Coal"/>
    <n v="1633"/>
    <n v="25.1"/>
    <n v="40988.300000000003"/>
    <n v="3.02"/>
    <n v="9.4"/>
    <n v="15350.2"/>
    <x v="0"/>
  </r>
  <r>
    <n v="2016"/>
    <s v="BIT"/>
    <s v="Coal"/>
    <n v="8667"/>
    <n v="23.61"/>
    <n v="204627.87"/>
    <n v="2.79"/>
    <n v="8.5"/>
    <n v="73669.5"/>
    <x v="0"/>
  </r>
  <r>
    <n v="2016"/>
    <s v="BIT"/>
    <s v="Coal"/>
    <n v="1795"/>
    <n v="24.66"/>
    <n v="44264.7"/>
    <n v="1.04"/>
    <n v="10.9"/>
    <n v="19565.5"/>
    <x v="0"/>
  </r>
  <r>
    <n v="2016"/>
    <s v="BIT"/>
    <s v="Coal"/>
    <n v="4761"/>
    <n v="23.66"/>
    <n v="112645.26"/>
    <n v="1.39"/>
    <n v="10.199999999999999"/>
    <n v="48562.2"/>
    <x v="0"/>
  </r>
  <r>
    <n v="2016"/>
    <s v="BIT"/>
    <s v="Coal"/>
    <n v="95113"/>
    <n v="25.78"/>
    <n v="2452013.14"/>
    <n v="2.79"/>
    <n v="7.7"/>
    <n v="732370.1"/>
    <x v="0"/>
  </r>
  <r>
    <n v="2016"/>
    <s v="BIT"/>
    <s v="Coal"/>
    <n v="3468"/>
    <n v="23.67"/>
    <n v="82087.560000000012"/>
    <n v="2.64"/>
    <n v="8.8000000000000007"/>
    <n v="30518.400000000001"/>
    <x v="0"/>
  </r>
  <r>
    <n v="2016"/>
    <s v="BIT"/>
    <s v="Coal"/>
    <n v="3077"/>
    <n v="22.89"/>
    <n v="70432.53"/>
    <n v="1.22"/>
    <n v="12"/>
    <n v="36924"/>
    <x v="0"/>
  </r>
  <r>
    <n v="2016"/>
    <s v="BIT"/>
    <s v="Coal"/>
    <n v="6526"/>
    <n v="23.63"/>
    <n v="154209.38"/>
    <n v="1.28"/>
    <n v="11.9"/>
    <n v="77659.400000000009"/>
    <x v="0"/>
  </r>
  <r>
    <n v="2016"/>
    <s v="BIT"/>
    <s v="Coal"/>
    <n v="6543"/>
    <n v="16.78"/>
    <n v="109791.54000000001"/>
    <n v="1.75"/>
    <n v="28.6"/>
    <n v="187129.80000000002"/>
    <x v="0"/>
  </r>
  <r>
    <n v="2016"/>
    <s v="BIT"/>
    <s v="Coal"/>
    <n v="6126"/>
    <n v="23.75"/>
    <n v="145492.5"/>
    <n v="2.33"/>
    <n v="14.5"/>
    <n v="88827"/>
    <x v="0"/>
  </r>
  <r>
    <n v="2016"/>
    <s v="BIT"/>
    <s v="Coal"/>
    <n v="15242"/>
    <n v="26.03"/>
    <n v="396749.26"/>
    <n v="2.94"/>
    <n v="8.6999999999999993"/>
    <n v="132605.4"/>
    <x v="0"/>
  </r>
  <r>
    <n v="2016"/>
    <s v="BIT"/>
    <s v="Coal"/>
    <n v="38827"/>
    <n v="25.08"/>
    <n v="973781.15999999992"/>
    <n v="3.44"/>
    <n v="10"/>
    <n v="388270"/>
    <x v="0"/>
  </r>
  <r>
    <n v="2016"/>
    <s v="BIT"/>
    <s v="Coal"/>
    <n v="30145"/>
    <n v="25.74"/>
    <n v="775932.29999999993"/>
    <n v="2.62"/>
    <n v="8"/>
    <n v="241160"/>
    <x v="0"/>
  </r>
  <r>
    <n v="2016"/>
    <s v="BIT"/>
    <s v="Coal"/>
    <n v="76817"/>
    <n v="25.16"/>
    <n v="1932715.72"/>
    <n v="2.89"/>
    <n v="9.4"/>
    <n v="722079.8"/>
    <x v="0"/>
  </r>
  <r>
    <n v="2016"/>
    <s v="BIT"/>
    <s v="Coal"/>
    <n v="27558"/>
    <n v="26.18"/>
    <n v="721468.44"/>
    <n v="2.61"/>
    <n v="7.8"/>
    <n v="214952.4"/>
    <x v="0"/>
  </r>
  <r>
    <n v="2016"/>
    <s v="SUB"/>
    <s v="Coal"/>
    <n v="15223"/>
    <n v="17.920000000000002"/>
    <n v="272796.16000000003"/>
    <n v="0.32"/>
    <n v="4.5999999999999996"/>
    <n v="70025.799999999988"/>
    <x v="0"/>
  </r>
  <r>
    <n v="2016"/>
    <s v="BIT"/>
    <s v="Coal"/>
    <n v="173244"/>
    <n v="25.347999999999999"/>
    <n v="4391388.9119999995"/>
    <n v="4.62"/>
    <n v="9.1999999999999993"/>
    <n v="1593844.7999999998"/>
    <x v="0"/>
  </r>
  <r>
    <n v="2016"/>
    <s v="SUB"/>
    <s v="Coal"/>
    <n v="163954"/>
    <n v="17.058"/>
    <n v="2796727.3319999999"/>
    <n v="0.24"/>
    <n v="4.7"/>
    <n v="770583.8"/>
    <x v="0"/>
  </r>
  <r>
    <n v="2016"/>
    <s v="SUB"/>
    <s v="Coal"/>
    <n v="65082"/>
    <n v="17.760000000000002"/>
    <n v="1155856.32"/>
    <n v="0.25"/>
    <n v="5.0999999999999996"/>
    <n v="331918.19999999995"/>
    <x v="0"/>
  </r>
  <r>
    <n v="2016"/>
    <s v="SUB"/>
    <s v="Coal"/>
    <n v="32440"/>
    <n v="17.396000000000001"/>
    <n v="564326.24"/>
    <n v="0.19"/>
    <n v="4.7"/>
    <n v="152468"/>
    <x v="0"/>
  </r>
  <r>
    <n v="2016"/>
    <s v="SUB"/>
    <s v="Coal"/>
    <n v="15475"/>
    <n v="17.484000000000002"/>
    <n v="270564.90000000002"/>
    <n v="0.21"/>
    <n v="4.5999999999999996"/>
    <n v="71185"/>
    <x v="0"/>
  </r>
  <r>
    <n v="2016"/>
    <s v="SUB"/>
    <s v="Coal"/>
    <n v="168230"/>
    <n v="17.274000000000001"/>
    <n v="2906005.02"/>
    <n v="0.21"/>
    <n v="4.6100000000000003"/>
    <n v="775540.3"/>
    <x v="0"/>
  </r>
  <r>
    <n v="2016"/>
    <s v="BIT"/>
    <s v="Coal"/>
    <n v="14016"/>
    <n v="26"/>
    <n v="364416"/>
    <n v="2.94"/>
    <n v="8.3000000000000007"/>
    <n v="116332.8"/>
    <x v="0"/>
  </r>
  <r>
    <n v="2016"/>
    <s v="BIT"/>
    <s v="Coal"/>
    <n v="17708"/>
    <n v="24"/>
    <n v="424992"/>
    <n v="2.2799999999999998"/>
    <n v="14"/>
    <n v="247912"/>
    <x v="0"/>
  </r>
  <r>
    <n v="2016"/>
    <s v="BIT"/>
    <s v="Coal"/>
    <n v="50970"/>
    <n v="25"/>
    <n v="1274250"/>
    <n v="2.2599999999999998"/>
    <n v="14.7"/>
    <n v="749259"/>
    <x v="0"/>
  </r>
  <r>
    <n v="2016"/>
    <s v="BIT"/>
    <s v="Coal"/>
    <n v="108942"/>
    <n v="26"/>
    <n v="2832492"/>
    <n v="2.76"/>
    <n v="7.7"/>
    <n v="838853.4"/>
    <x v="0"/>
  </r>
  <r>
    <n v="2016"/>
    <s v="BIT"/>
    <s v="Coal"/>
    <n v="12200"/>
    <n v="24"/>
    <n v="292800"/>
    <n v="2.74"/>
    <n v="16.600000000000001"/>
    <n v="202520.00000000003"/>
    <x v="0"/>
  </r>
  <r>
    <n v="2016"/>
    <s v="BIT"/>
    <s v="Coal"/>
    <n v="4544"/>
    <n v="25"/>
    <n v="113600"/>
    <n v="2.2799999999999998"/>
    <n v="14.6"/>
    <n v="66342.399999999994"/>
    <x v="0"/>
  </r>
  <r>
    <n v="2016"/>
    <s v="BIT"/>
    <s v="Coal"/>
    <n v="9474"/>
    <n v="24"/>
    <n v="227376"/>
    <n v="2.37"/>
    <n v="11.7"/>
    <n v="110845.79999999999"/>
    <x v="0"/>
  </r>
  <r>
    <n v="2016"/>
    <s v="BIT"/>
    <s v="Coal"/>
    <n v="8311"/>
    <n v="24"/>
    <n v="199464"/>
    <n v="1.56"/>
    <n v="13.6"/>
    <n v="113029.59999999999"/>
    <x v="0"/>
  </r>
  <r>
    <n v="2016"/>
    <s v="BIT"/>
    <s v="Coal"/>
    <n v="7164"/>
    <n v="25"/>
    <n v="179100"/>
    <n v="2.2200000000000002"/>
    <n v="12.3"/>
    <n v="88117.200000000012"/>
    <x v="0"/>
  </r>
  <r>
    <n v="2016"/>
    <s v="BIT"/>
    <s v="Coal"/>
    <n v="6866"/>
    <n v="24"/>
    <n v="164784"/>
    <n v="2.37"/>
    <n v="13.3"/>
    <n v="91317.8"/>
    <x v="0"/>
  </r>
  <r>
    <n v="2016"/>
    <s v="BIT"/>
    <s v="Coal"/>
    <n v="5534"/>
    <n v="24"/>
    <n v="132816"/>
    <n v="2.2799999999999998"/>
    <n v="14.1"/>
    <n v="78029.399999999994"/>
    <x v="0"/>
  </r>
  <r>
    <n v="2016"/>
    <s v="WC"/>
    <s v="Coal"/>
    <n v="202343"/>
    <n v="12.8"/>
    <n v="2589990.4000000004"/>
    <n v="3.09"/>
    <n v="45.4"/>
    <n v="9186372.1999999993"/>
    <x v="0"/>
  </r>
  <r>
    <n v="2016"/>
    <s v="BIT"/>
    <s v="Coal"/>
    <n v="30304"/>
    <n v="25.885000000000002"/>
    <n v="784419.04"/>
    <n v="3.03"/>
    <n v="8.4"/>
    <n v="254553.60000000001"/>
    <x v="0"/>
  </r>
  <r>
    <n v="2016"/>
    <s v="BIT"/>
    <s v="Coal"/>
    <n v="91978"/>
    <n v="26.364999999999998"/>
    <n v="2424999.9699999997"/>
    <n v="3.47"/>
    <n v="7.4"/>
    <n v="680637.20000000007"/>
    <x v="0"/>
  </r>
  <r>
    <n v="2016"/>
    <s v="BIT"/>
    <s v="Coal"/>
    <n v="76207"/>
    <n v="26.303000000000001"/>
    <n v="2004472.7210000001"/>
    <n v="3.48"/>
    <n v="7.6"/>
    <n v="579173.19999999995"/>
    <x v="0"/>
  </r>
  <r>
    <n v="2016"/>
    <s v="BIT"/>
    <s v="Coal"/>
    <n v="15722"/>
    <n v="26.044"/>
    <n v="409463.76799999998"/>
    <n v="3.03"/>
    <n v="8.1"/>
    <n v="127348.2"/>
    <x v="0"/>
  </r>
  <r>
    <n v="2016"/>
    <s v="BIT"/>
    <s v="Coal"/>
    <n v="14354"/>
    <n v="24.34"/>
    <n v="349376.36"/>
    <n v="2.2999999999999998"/>
    <n v="9.8000000000000007"/>
    <n v="140669.20000000001"/>
    <x v="0"/>
  </r>
  <r>
    <n v="2016"/>
    <s v="BIT"/>
    <s v="Coal"/>
    <n v="26212"/>
    <n v="25.02"/>
    <n v="655824.24"/>
    <n v="1.29"/>
    <n v="10.4"/>
    <n v="272604.79999999999"/>
    <x v="0"/>
  </r>
  <r>
    <n v="2016"/>
    <s v="BIT"/>
    <s v="Coal"/>
    <n v="13154"/>
    <n v="25.47"/>
    <n v="335032.38"/>
    <n v="1.38"/>
    <n v="9.9"/>
    <n v="130224.6"/>
    <x v="0"/>
  </r>
  <r>
    <n v="2016"/>
    <s v="BIT"/>
    <s v="Coal"/>
    <n v="13024"/>
    <n v="25.26"/>
    <n v="328986.24000000005"/>
    <n v="0.77"/>
    <n v="9.1"/>
    <n v="118518.39999999999"/>
    <x v="0"/>
  </r>
  <r>
    <n v="2016"/>
    <s v="BIT"/>
    <s v="Coal"/>
    <n v="24059"/>
    <n v="25.56"/>
    <n v="614948.03999999992"/>
    <n v="0.95"/>
    <n v="10.199999999999999"/>
    <n v="245401.8"/>
    <x v="0"/>
  </r>
  <r>
    <n v="2016"/>
    <s v="BIT"/>
    <s v="Coal"/>
    <n v="121"/>
    <n v="26.41"/>
    <n v="3195.61"/>
    <n v="0.76"/>
    <n v="7.5"/>
    <n v="907.5"/>
    <x v="0"/>
  </r>
  <r>
    <n v="2016"/>
    <s v="BIT"/>
    <s v="Coal"/>
    <n v="12812"/>
    <n v="25.61"/>
    <n v="328115.32"/>
    <n v="0.95"/>
    <n v="8.4"/>
    <n v="107620.8"/>
    <x v="0"/>
  </r>
  <r>
    <n v="2016"/>
    <s v="BIT"/>
    <s v="Coal"/>
    <n v="13009"/>
    <n v="25.49"/>
    <n v="331599.40999999997"/>
    <n v="1.54"/>
    <n v="8.3000000000000007"/>
    <n v="107974.70000000001"/>
    <x v="0"/>
  </r>
  <r>
    <n v="2016"/>
    <s v="BIT"/>
    <s v="Coal"/>
    <n v="23460"/>
    <n v="25.99"/>
    <n v="609725.39999999991"/>
    <n v="2.65"/>
    <n v="7.6"/>
    <n v="178296"/>
    <x v="0"/>
  </r>
  <r>
    <n v="2016"/>
    <s v="BIT"/>
    <s v="Coal"/>
    <n v="12877"/>
    <n v="25.51"/>
    <n v="328492.27"/>
    <n v="1.2"/>
    <n v="11.3"/>
    <n v="145510.1"/>
    <x v="0"/>
  </r>
  <r>
    <n v="2016"/>
    <s v="BIT"/>
    <s v="Coal"/>
    <n v="12844"/>
    <n v="25.2"/>
    <n v="323668.8"/>
    <n v="0.97"/>
    <n v="9.3000000000000007"/>
    <n v="119449.20000000001"/>
    <x v="0"/>
  </r>
  <r>
    <n v="2016"/>
    <s v="BIT"/>
    <s v="Coal"/>
    <n v="52849"/>
    <n v="25.69"/>
    <n v="1357690.81"/>
    <n v="0.84"/>
    <n v="9.1"/>
    <n v="480925.89999999997"/>
    <x v="0"/>
  </r>
  <r>
    <n v="2016"/>
    <s v="BIT"/>
    <s v="Coal"/>
    <n v="13049"/>
    <n v="25.03"/>
    <n v="326616.47000000003"/>
    <n v="0.83"/>
    <n v="9.1"/>
    <n v="118745.9"/>
    <x v="0"/>
  </r>
  <r>
    <n v="2016"/>
    <s v="BIT"/>
    <s v="Coal"/>
    <n v="12716"/>
    <n v="25.53"/>
    <n v="324639.48000000004"/>
    <n v="0.55000000000000004"/>
    <n v="6.7"/>
    <n v="85197.2"/>
    <x v="0"/>
  </r>
  <r>
    <n v="2016"/>
    <s v="BIT"/>
    <s v="Coal"/>
    <n v="451"/>
    <n v="26.2"/>
    <n v="11816.199999999999"/>
    <n v="0.82"/>
    <n v="8"/>
    <n v="3608"/>
    <x v="0"/>
  </r>
  <r>
    <n v="2016"/>
    <s v="BIT"/>
    <s v="Coal"/>
    <n v="57827"/>
    <n v="23"/>
    <n v="1330021"/>
    <n v="2.75"/>
    <n v="7"/>
    <n v="404789"/>
    <x v="0"/>
  </r>
  <r>
    <n v="2016"/>
    <s v="BIT"/>
    <s v="Coal"/>
    <n v="11720"/>
    <n v="24.468"/>
    <n v="286764.96000000002"/>
    <n v="0.91"/>
    <n v="11.2"/>
    <n v="131264"/>
    <x v="0"/>
  </r>
  <r>
    <n v="2016"/>
    <s v="BIT"/>
    <s v="Coal"/>
    <n v="23361"/>
    <n v="25.513999999999999"/>
    <n v="596032.554"/>
    <n v="1.22"/>
    <n v="9.1999999999999993"/>
    <n v="214921.19999999998"/>
    <x v="0"/>
  </r>
  <r>
    <n v="2016"/>
    <s v="BIT"/>
    <s v="Coal"/>
    <n v="11577"/>
    <n v="24.617999999999999"/>
    <n v="285002.58600000001"/>
    <n v="0.74"/>
    <n v="12.5"/>
    <n v="144712.5"/>
    <x v="0"/>
  </r>
  <r>
    <n v="2016"/>
    <s v="BIT"/>
    <s v="Coal"/>
    <n v="318"/>
    <n v="24.524000000000001"/>
    <n v="7798.6320000000005"/>
    <n v="0.78"/>
    <n v="11.2"/>
    <n v="3561.6"/>
    <x v="0"/>
  </r>
  <r>
    <n v="2016"/>
    <s v="BIT"/>
    <s v="Coal"/>
    <n v="11509"/>
    <n v="24.474"/>
    <n v="281671.266"/>
    <n v="1.18"/>
    <n v="11.9"/>
    <n v="136957.1"/>
    <x v="0"/>
  </r>
  <r>
    <n v="2016"/>
    <s v="BIT"/>
    <s v="Coal"/>
    <n v="83714"/>
    <n v="23.724"/>
    <n v="1986030.936"/>
    <n v="2.84"/>
    <n v="8.1"/>
    <n v="678083.4"/>
    <x v="0"/>
  </r>
  <r>
    <n v="2016"/>
    <s v="BIT"/>
    <s v="Coal"/>
    <n v="51974"/>
    <n v="23"/>
    <n v="1195402"/>
    <n v="3.1"/>
    <n v="8.5"/>
    <n v="441779"/>
    <x v="0"/>
  </r>
  <r>
    <n v="2016"/>
    <s v="BIT"/>
    <s v="Coal"/>
    <n v="128004"/>
    <n v="23.952000000000002"/>
    <n v="3065951.8080000002"/>
    <n v="2.58"/>
    <n v="7.5"/>
    <n v="960030"/>
    <x v="0"/>
  </r>
  <r>
    <n v="2016"/>
    <s v="BIT"/>
    <s v="Coal"/>
    <n v="61670"/>
    <n v="22.1"/>
    <n v="1362907"/>
    <n v="2.56"/>
    <n v="9.5"/>
    <n v="585865"/>
    <x v="0"/>
  </r>
  <r>
    <n v="2016"/>
    <s v="BIT"/>
    <s v="Coal"/>
    <n v="58217"/>
    <n v="25.012"/>
    <n v="1456123.6040000001"/>
    <n v="3.15"/>
    <n v="6.8"/>
    <n v="395875.6"/>
    <x v="0"/>
  </r>
  <r>
    <n v="2016"/>
    <s v="BIT"/>
    <s v="Coal"/>
    <n v="37627"/>
    <n v="23"/>
    <n v="865421"/>
    <n v="2.75"/>
    <n v="7"/>
    <n v="263389"/>
    <x v="0"/>
  </r>
  <r>
    <n v="2016"/>
    <s v="SUB"/>
    <s v="Coal"/>
    <n v="116070"/>
    <n v="17.931999999999999"/>
    <n v="2081367.2399999998"/>
    <n v="0.26"/>
    <n v="5.0999999999999996"/>
    <n v="591957"/>
    <x v="0"/>
  </r>
  <r>
    <n v="2016"/>
    <s v="SUB"/>
    <s v="Coal"/>
    <n v="27951"/>
    <n v="17.738"/>
    <n v="495794.83799999999"/>
    <n v="0.31"/>
    <n v="5.3"/>
    <n v="148140.29999999999"/>
    <x v="0"/>
  </r>
  <r>
    <n v="2016"/>
    <s v="SUB"/>
    <s v="Coal"/>
    <n v="120817"/>
    <n v="16.72"/>
    <n v="2020060.2399999998"/>
    <n v="0.36"/>
    <n v="4.9000000000000004"/>
    <n v="592003.30000000005"/>
    <x v="0"/>
  </r>
  <r>
    <n v="2016"/>
    <s v="SUB"/>
    <s v="Coal"/>
    <n v="255245"/>
    <n v="16.66"/>
    <n v="4252381.7"/>
    <n v="0.36"/>
    <n v="5.9"/>
    <n v="1505945.5"/>
    <x v="0"/>
  </r>
  <r>
    <n v="2016"/>
    <s v="SUB"/>
    <s v="Coal"/>
    <n v="196636"/>
    <n v="16.45"/>
    <n v="3234662.1999999997"/>
    <n v="0.35"/>
    <n v="5.2"/>
    <n v="1022507.2000000001"/>
    <x v="0"/>
  </r>
  <r>
    <n v="2016"/>
    <s v="SUB"/>
    <s v="Coal"/>
    <n v="126296"/>
    <n v="17.12"/>
    <n v="2162187.52"/>
    <n v="0.24"/>
    <n v="4.5"/>
    <n v="568332"/>
    <x v="0"/>
  </r>
  <r>
    <n v="2016"/>
    <s v="SUB"/>
    <s v="Coal"/>
    <n v="150892"/>
    <n v="17.920000000000002"/>
    <n v="2703984.6400000001"/>
    <n v="0.25"/>
    <n v="5"/>
    <n v="754460"/>
    <x v="0"/>
  </r>
  <r>
    <n v="2016"/>
    <s v="SUB"/>
    <s v="Coal"/>
    <n v="266089"/>
    <n v="16.52"/>
    <n v="4395790.28"/>
    <n v="0.4"/>
    <n v="5.2"/>
    <n v="1383662.8"/>
    <x v="0"/>
  </r>
  <r>
    <n v="2016"/>
    <s v="LIG"/>
    <s v="Coal"/>
    <n v="156126"/>
    <n v="13.39"/>
    <n v="2090527.1400000001"/>
    <n v="0.6"/>
    <n v="16.7"/>
    <n v="2607304.1999999997"/>
    <x v="1"/>
  </r>
  <r>
    <n v="2016"/>
    <s v="BIT"/>
    <s v="Coal"/>
    <n v="11715"/>
    <n v="25.707999999999998"/>
    <n v="301169.21999999997"/>
    <n v="0.96"/>
    <n v="9.6"/>
    <n v="112464"/>
    <x v="0"/>
  </r>
  <r>
    <n v="2016"/>
    <s v="BIT"/>
    <s v="Coal"/>
    <n v="23676"/>
    <n v="25.573"/>
    <n v="605466.348"/>
    <n v="0.8"/>
    <n v="7.9"/>
    <n v="187040.4"/>
    <x v="0"/>
  </r>
  <r>
    <n v="2016"/>
    <s v="BIT"/>
    <s v="Coal"/>
    <n v="11872"/>
    <n v="25.088000000000001"/>
    <n v="297844.73600000003"/>
    <n v="0.79"/>
    <n v="9.8000000000000007"/>
    <n v="116345.60000000001"/>
    <x v="0"/>
  </r>
  <r>
    <n v="2016"/>
    <s v="BIT"/>
    <s v="Coal"/>
    <n v="12056"/>
    <n v="24.902000000000001"/>
    <n v="300218.51199999999"/>
    <n v="0.99"/>
    <n v="11.1"/>
    <n v="133821.6"/>
    <x v="0"/>
  </r>
  <r>
    <n v="2016"/>
    <s v="BIT"/>
    <s v="Coal"/>
    <n v="11823"/>
    <n v="24.216000000000001"/>
    <n v="286305.76800000004"/>
    <n v="0.73"/>
    <n v="12.5"/>
    <n v="147787.5"/>
    <x v="0"/>
  </r>
  <r>
    <n v="2016"/>
    <s v="BIT"/>
    <s v="Coal"/>
    <n v="11803"/>
    <n v="25.02"/>
    <n v="295311.06"/>
    <n v="0.71"/>
    <n v="11.9"/>
    <n v="140455.70000000001"/>
    <x v="0"/>
  </r>
  <r>
    <n v="2016"/>
    <s v="BIT"/>
    <s v="Coal"/>
    <n v="47712"/>
    <n v="26.100999999999999"/>
    <n v="1245330.912"/>
    <n v="1.2"/>
    <n v="7.8"/>
    <n v="372153.59999999998"/>
    <x v="0"/>
  </r>
  <r>
    <n v="2016"/>
    <s v="BIT"/>
    <s v="Coal"/>
    <n v="11979"/>
    <n v="25.97"/>
    <n v="311094.63"/>
    <n v="2.9"/>
    <n v="7.7"/>
    <n v="92238.3"/>
    <x v="0"/>
  </r>
  <r>
    <n v="2016"/>
    <s v="BIT"/>
    <s v="Coal"/>
    <n v="11982"/>
    <n v="25.911999999999999"/>
    <n v="310477.58399999997"/>
    <n v="2.88"/>
    <n v="7.7"/>
    <n v="92261.400000000009"/>
    <x v="0"/>
  </r>
  <r>
    <n v="2016"/>
    <s v="BIT"/>
    <s v="Coal"/>
    <n v="23866"/>
    <n v="26.245000000000001"/>
    <n v="626363.17000000004"/>
    <n v="2.85"/>
    <n v="7.6"/>
    <n v="181381.6"/>
    <x v="0"/>
  </r>
  <r>
    <n v="2016"/>
    <s v="BIT"/>
    <s v="Coal"/>
    <n v="21360"/>
    <n v="25.963000000000001"/>
    <n v="554569.68000000005"/>
    <n v="1.94"/>
    <n v="7.8"/>
    <n v="166608"/>
    <x v="0"/>
  </r>
  <r>
    <n v="2016"/>
    <s v="BIT"/>
    <s v="Coal"/>
    <n v="23603"/>
    <n v="26.401"/>
    <n v="623142.80299999996"/>
    <n v="1.64"/>
    <n v="7.9"/>
    <n v="186463.7"/>
    <x v="0"/>
  </r>
  <r>
    <n v="2016"/>
    <s v="BIT"/>
    <s v="Coal"/>
    <n v="11771"/>
    <n v="25.852"/>
    <n v="304303.89199999999"/>
    <n v="0.56999999999999995"/>
    <n v="6.7"/>
    <n v="78865.7"/>
    <x v="0"/>
  </r>
  <r>
    <n v="2016"/>
    <s v="SUB"/>
    <s v="Coal"/>
    <n v="321243"/>
    <n v="17.28"/>
    <n v="5551079.04"/>
    <n v="0.43"/>
    <n v="10.1"/>
    <n v="3244554.3"/>
    <x v="0"/>
  </r>
  <r>
    <n v="2016"/>
    <s v="SUB"/>
    <s v="Coal"/>
    <n v="88025"/>
    <n v="16.440000000000001"/>
    <n v="1447131"/>
    <n v="0.48"/>
    <n v="5.3"/>
    <n v="466532.5"/>
    <x v="0"/>
  </r>
  <r>
    <n v="2016"/>
    <s v="BIT"/>
    <s v="Coal"/>
    <n v="22666"/>
    <n v="24.17"/>
    <n v="547837.22000000009"/>
    <n v="0.78"/>
    <n v="14.34"/>
    <n v="325030.44"/>
    <x v="0"/>
  </r>
  <r>
    <n v="2016"/>
    <s v="BIT"/>
    <s v="Coal"/>
    <n v="7248"/>
    <n v="24.074000000000002"/>
    <n v="174488.35200000001"/>
    <n v="0.82"/>
    <n v="12.55"/>
    <n v="90962.400000000009"/>
    <x v="0"/>
  </r>
  <r>
    <n v="2016"/>
    <s v="BIT"/>
    <s v="Coal"/>
    <n v="7248"/>
    <n v="24.074000000000002"/>
    <n v="174488.35200000001"/>
    <n v="0.82"/>
    <n v="12.55"/>
    <n v="90962.400000000009"/>
    <x v="0"/>
  </r>
  <r>
    <n v="2016"/>
    <s v="BIT"/>
    <s v="Coal"/>
    <n v="36195"/>
    <n v="24.824000000000002"/>
    <n v="898504.68"/>
    <n v="0.9"/>
    <n v="11.78"/>
    <n v="426377.1"/>
    <x v="0"/>
  </r>
  <r>
    <n v="2016"/>
    <s v="BIT"/>
    <s v="Coal"/>
    <n v="32852"/>
    <n v="24.853999999999999"/>
    <n v="816503.60800000001"/>
    <n v="0.85"/>
    <n v="13"/>
    <n v="427076"/>
    <x v="0"/>
  </r>
  <r>
    <n v="2016"/>
    <s v="BIT"/>
    <s v="Coal"/>
    <n v="32130"/>
    <n v="24.271999999999998"/>
    <n v="779859.36"/>
    <n v="0.82"/>
    <n v="12.45"/>
    <n v="400018.5"/>
    <x v="0"/>
  </r>
  <r>
    <n v="2016"/>
    <s v="BIT"/>
    <s v="Coal"/>
    <n v="32130"/>
    <n v="24.271999999999998"/>
    <n v="779859.36"/>
    <n v="0.82"/>
    <n v="12.45"/>
    <n v="400018.5"/>
    <x v="0"/>
  </r>
  <r>
    <n v="2016"/>
    <s v="BIT"/>
    <s v="Coal"/>
    <n v="21431"/>
    <n v="25.268000000000001"/>
    <n v="541518.50800000003"/>
    <n v="4.54"/>
    <n v="9.31"/>
    <n v="199522.61000000002"/>
    <x v="0"/>
  </r>
  <r>
    <n v="2016"/>
    <s v="BIT"/>
    <s v="Coal"/>
    <n v="42948"/>
    <n v="25.155999999999999"/>
    <n v="1080399.888"/>
    <n v="3.49"/>
    <n v="10"/>
    <n v="429480"/>
    <x v="0"/>
  </r>
  <r>
    <n v="2016"/>
    <s v="BIT"/>
    <s v="Coal"/>
    <n v="215306"/>
    <n v="25.347999999999999"/>
    <n v="5457576.4879999999"/>
    <n v="4.66"/>
    <n v="9.1300000000000008"/>
    <n v="1965743.7800000003"/>
    <x v="0"/>
  </r>
  <r>
    <n v="2016"/>
    <s v="BIT"/>
    <s v="Coal"/>
    <n v="1572"/>
    <n v="25.416"/>
    <n v="39953.951999999997"/>
    <n v="3.93"/>
    <n v="9.61"/>
    <n v="15106.919999999998"/>
    <x v="0"/>
  </r>
  <r>
    <n v="2016"/>
    <s v="BIT"/>
    <s v="Coal"/>
    <n v="92170"/>
    <n v="26.13"/>
    <n v="2408402.1"/>
    <n v="2.92"/>
    <n v="7.8"/>
    <n v="718926"/>
    <x v="0"/>
  </r>
  <r>
    <n v="2016"/>
    <s v="BIT"/>
    <s v="Coal"/>
    <n v="86953"/>
    <n v="24.15"/>
    <n v="2099914.9499999997"/>
    <n v="2.75"/>
    <n v="14.8"/>
    <n v="1286904.4000000001"/>
    <x v="0"/>
  </r>
  <r>
    <n v="2016"/>
    <s v="BIT"/>
    <s v="Coal"/>
    <n v="78206"/>
    <n v="25.16"/>
    <n v="1967662.96"/>
    <n v="2.93"/>
    <n v="9.4"/>
    <n v="735136.4"/>
    <x v="0"/>
  </r>
  <r>
    <n v="2016"/>
    <s v="BIT"/>
    <s v="Coal"/>
    <n v="338486"/>
    <n v="24.62"/>
    <n v="8333525.3200000003"/>
    <n v="3.52"/>
    <n v="14"/>
    <n v="4738804"/>
    <x v="0"/>
  </r>
  <r>
    <n v="2016"/>
    <s v="BIT"/>
    <s v="Coal"/>
    <n v="13945"/>
    <n v="24.456"/>
    <n v="341038.92"/>
    <n v="0.83"/>
    <n v="12.42"/>
    <n v="173196.9"/>
    <x v="0"/>
  </r>
  <r>
    <n v="2016"/>
    <s v="BIT"/>
    <s v="Coal"/>
    <n v="10821"/>
    <n v="24.4"/>
    <n v="264032.39999999997"/>
    <n v="0.89"/>
    <n v="11.33"/>
    <n v="122601.93000000001"/>
    <x v="0"/>
  </r>
  <r>
    <n v="2016"/>
    <s v="BIT"/>
    <s v="Coal"/>
    <n v="13945"/>
    <n v="24.456"/>
    <n v="341038.92"/>
    <n v="0.83"/>
    <n v="12.42"/>
    <n v="173196.9"/>
    <x v="0"/>
  </r>
  <r>
    <n v="2016"/>
    <s v="BIT"/>
    <s v="Coal"/>
    <n v="81029"/>
    <n v="24.297999999999998"/>
    <n v="1968842.6419999998"/>
    <n v="0.88"/>
    <n v="12.8"/>
    <n v="1037171.2000000001"/>
    <x v="0"/>
  </r>
  <r>
    <n v="2016"/>
    <s v="BIT"/>
    <s v="Coal"/>
    <n v="7796"/>
    <n v="24.15"/>
    <n v="188273.4"/>
    <n v="0.82"/>
    <n v="12.21"/>
    <n v="95189.16"/>
    <x v="0"/>
  </r>
  <r>
    <n v="2016"/>
    <s v="BIT"/>
    <s v="Coal"/>
    <n v="7796"/>
    <n v="24.15"/>
    <n v="188273.4"/>
    <n v="0.82"/>
    <n v="12.21"/>
    <n v="95189.16"/>
    <x v="0"/>
  </r>
  <r>
    <n v="2016"/>
    <s v="BIT"/>
    <s v="Coal"/>
    <n v="2504"/>
    <n v="25.146000000000001"/>
    <n v="62965.584000000003"/>
    <n v="4.3"/>
    <n v="10.02"/>
    <n v="25090.079999999998"/>
    <x v="0"/>
  </r>
  <r>
    <n v="2016"/>
    <s v="BIT"/>
    <s v="Coal"/>
    <n v="89960"/>
    <n v="25.16"/>
    <n v="2263393.6"/>
    <n v="3.93"/>
    <n v="9.02"/>
    <n v="811439.2"/>
    <x v="0"/>
  </r>
  <r>
    <n v="2016"/>
    <s v="BIT"/>
    <s v="Coal"/>
    <n v="16922"/>
    <n v="24.89"/>
    <n v="421188.58"/>
    <n v="1.56"/>
    <n v="14.4"/>
    <n v="243676.80000000002"/>
    <x v="0"/>
  </r>
  <r>
    <n v="2016"/>
    <s v="BIT"/>
    <s v="Coal"/>
    <n v="30632"/>
    <n v="23.364000000000001"/>
    <n v="715686.04800000007"/>
    <n v="1.71"/>
    <n v="18.8"/>
    <n v="575881.6"/>
    <x v="0"/>
  </r>
  <r>
    <n v="2016"/>
    <s v="BIT"/>
    <s v="Coal"/>
    <n v="44936"/>
    <n v="25.925000000000001"/>
    <n v="1164965.8"/>
    <n v="2.64"/>
    <n v="7.8"/>
    <n v="350500.8"/>
    <x v="0"/>
  </r>
  <r>
    <n v="2016"/>
    <s v="BIT"/>
    <s v="Coal"/>
    <n v="35955"/>
    <n v="25.954000000000001"/>
    <n v="933176.07000000007"/>
    <n v="2.74"/>
    <n v="8"/>
    <n v="287640"/>
    <x v="0"/>
  </r>
  <r>
    <n v="2016"/>
    <s v="BIT"/>
    <s v="Coal"/>
    <n v="160775"/>
    <n v="23.998000000000001"/>
    <n v="3858278.45"/>
    <n v="1.65"/>
    <n v="16.100000000000001"/>
    <n v="2588477.5"/>
    <x v="0"/>
  </r>
  <r>
    <n v="2016"/>
    <s v="BIT"/>
    <s v="Coal"/>
    <n v="20371"/>
    <n v="23.05"/>
    <n v="469551.55"/>
    <n v="1.85"/>
    <n v="20.3"/>
    <n v="413531.3"/>
    <x v="0"/>
  </r>
  <r>
    <n v="2016"/>
    <s v="BIT"/>
    <s v="Coal"/>
    <n v="2980"/>
    <n v="22.312000000000001"/>
    <n v="66489.760000000009"/>
    <n v="1.89"/>
    <n v="23.8"/>
    <n v="70924"/>
    <x v="0"/>
  </r>
  <r>
    <n v="2016"/>
    <s v="BIT"/>
    <s v="Coal"/>
    <n v="44772"/>
    <n v="26.202000000000002"/>
    <n v="1173115.9440000001"/>
    <n v="2.4500000000000002"/>
    <n v="7.5"/>
    <n v="335790"/>
    <x v="0"/>
  </r>
  <r>
    <n v="2016"/>
    <s v="SUB"/>
    <s v="Coal"/>
    <n v="35513"/>
    <n v="17.7"/>
    <n v="628580.1"/>
    <n v="0.27"/>
    <n v="5.8"/>
    <n v="205975.4"/>
    <x v="0"/>
  </r>
  <r>
    <n v="2016"/>
    <s v="SUB"/>
    <s v="Coal"/>
    <n v="232270"/>
    <n v="17.510000000000002"/>
    <n v="4067047.7"/>
    <n v="0.19"/>
    <n v="4.5"/>
    <n v="1045215"/>
    <x v="0"/>
  </r>
  <r>
    <n v="2016"/>
    <s v="SUB"/>
    <s v="Coal"/>
    <n v="30053"/>
    <n v="17.756"/>
    <n v="533621.06799999997"/>
    <n v="0.25"/>
    <n v="5.2"/>
    <n v="156275.6"/>
    <x v="0"/>
  </r>
  <r>
    <n v="2016"/>
    <s v="SUB"/>
    <s v="Coal"/>
    <n v="15275"/>
    <n v="17.846"/>
    <n v="272597.65000000002"/>
    <n v="0.23"/>
    <n v="4.9000000000000004"/>
    <n v="74847.5"/>
    <x v="0"/>
  </r>
  <r>
    <n v="2016"/>
    <s v="SUB"/>
    <s v="Coal"/>
    <n v="15142"/>
    <n v="17.861999999999998"/>
    <n v="270466.40399999998"/>
    <n v="0.23"/>
    <n v="5.0999999999999996"/>
    <n v="77224.2"/>
    <x v="0"/>
  </r>
  <r>
    <n v="2016"/>
    <s v="SUB"/>
    <s v="Coal"/>
    <n v="30304"/>
    <n v="17.742000000000001"/>
    <n v="537653.56799999997"/>
    <n v="0.36"/>
    <n v="5"/>
    <n v="151520"/>
    <x v="0"/>
  </r>
  <r>
    <n v="2016"/>
    <s v="SUB"/>
    <s v="Coal"/>
    <n v="30374"/>
    <n v="18.091999999999999"/>
    <n v="549526.40799999994"/>
    <n v="0.27"/>
    <n v="4.7"/>
    <n v="142757.80000000002"/>
    <x v="0"/>
  </r>
  <r>
    <n v="2016"/>
    <s v="SUB"/>
    <s v="Coal"/>
    <n v="60451"/>
    <n v="17.795999999999999"/>
    <n v="1075785.996"/>
    <n v="0.28000000000000003"/>
    <n v="5.0999999999999996"/>
    <n v="308300.09999999998"/>
    <x v="0"/>
  </r>
  <r>
    <n v="2016"/>
    <s v="SUB"/>
    <s v="Coal"/>
    <n v="13405"/>
    <n v="17.82"/>
    <n v="238877.1"/>
    <n v="0.22"/>
    <n v="4.9000000000000004"/>
    <n v="65684.5"/>
    <x v="0"/>
  </r>
  <r>
    <n v="2016"/>
    <s v="SUB"/>
    <s v="Coal"/>
    <n v="26736"/>
    <n v="17.59"/>
    <n v="470286.24"/>
    <n v="0.2"/>
    <n v="4.4000000000000004"/>
    <n v="117638.40000000001"/>
    <x v="0"/>
  </r>
  <r>
    <n v="2016"/>
    <s v="SUB"/>
    <s v="Coal"/>
    <n v="67037"/>
    <n v="17.899999999999999"/>
    <n v="1199962.2999999998"/>
    <n v="0.26"/>
    <n v="5.0999999999999996"/>
    <n v="341888.69999999995"/>
    <x v="0"/>
  </r>
  <r>
    <n v="2016"/>
    <s v="SUB"/>
    <s v="Coal"/>
    <n v="101335"/>
    <n v="17.78"/>
    <n v="1801736.3"/>
    <n v="0.25"/>
    <n v="5.5"/>
    <n v="557342.5"/>
    <x v="0"/>
  </r>
  <r>
    <n v="2016"/>
    <s v="SUB"/>
    <s v="Coal"/>
    <n v="83706"/>
    <n v="17.79"/>
    <n v="1489129.74"/>
    <n v="0.27"/>
    <n v="4.9000000000000004"/>
    <n v="410159.4"/>
    <x v="0"/>
  </r>
  <r>
    <n v="2016"/>
    <s v="BIT"/>
    <s v="Coal"/>
    <n v="2056"/>
    <n v="22.138000000000002"/>
    <n v="45515.728000000003"/>
    <n v="1.27"/>
    <n v="8.1999999999999993"/>
    <n v="16859.199999999997"/>
    <x v="0"/>
  </r>
  <r>
    <n v="2016"/>
    <s v="SUB"/>
    <s v="Coal"/>
    <n v="137735"/>
    <n v="18.010000000000002"/>
    <n v="2480607.35"/>
    <n v="0.22"/>
    <n v="4.8"/>
    <n v="661128"/>
    <x v="0"/>
  </r>
  <r>
    <n v="2016"/>
    <s v="SUB"/>
    <s v="Coal"/>
    <n v="209985"/>
    <n v="15.996"/>
    <n v="3358920.06"/>
    <n v="0.34"/>
    <n v="5.7"/>
    <n v="1196914.5"/>
    <x v="0"/>
  </r>
  <r>
    <n v="2016"/>
    <s v="SUB"/>
    <s v="Coal"/>
    <n v="16049"/>
    <n v="17.504000000000001"/>
    <n v="280921.696"/>
    <n v="0.37"/>
    <n v="6.2"/>
    <n v="99503.8"/>
    <x v="0"/>
  </r>
  <r>
    <n v="2016"/>
    <s v="SUB"/>
    <s v="Coal"/>
    <n v="95771"/>
    <n v="16.77"/>
    <n v="1606079.67"/>
    <n v="0.28999999999999998"/>
    <n v="6.1"/>
    <n v="584203.1"/>
    <x v="0"/>
  </r>
  <r>
    <n v="2016"/>
    <s v="SUB"/>
    <s v="Coal"/>
    <n v="216477"/>
    <n v="19.696000000000002"/>
    <n v="4263730.9920000006"/>
    <n v="0.78"/>
    <n v="5"/>
    <n v="1082385"/>
    <x v="0"/>
  </r>
  <r>
    <n v="2016"/>
    <s v="SUB"/>
    <s v="Coal"/>
    <n v="74249"/>
    <n v="17.696000000000002"/>
    <n v="1313910.304"/>
    <n v="0.2"/>
    <n v="4.5"/>
    <n v="334120.5"/>
    <x v="0"/>
  </r>
  <r>
    <n v="2016"/>
    <s v="SUB"/>
    <s v="Coal"/>
    <n v="44844"/>
    <n v="18.05"/>
    <n v="809434.20000000007"/>
    <n v="0.24"/>
    <n v="4.7"/>
    <n v="210766.80000000002"/>
    <x v="0"/>
  </r>
  <r>
    <n v="2016"/>
    <s v="SUB"/>
    <s v="Coal"/>
    <n v="15005"/>
    <n v="17.818000000000001"/>
    <n v="267359.09000000003"/>
    <n v="0.24"/>
    <n v="4.9000000000000004"/>
    <n v="73524.5"/>
    <x v="0"/>
  </r>
  <r>
    <n v="2016"/>
    <s v="BIT"/>
    <s v="Coal"/>
    <n v="694666"/>
    <n v="21.5"/>
    <n v="14935319"/>
    <n v="0.6"/>
    <n v="10.7"/>
    <n v="7432926.1999999993"/>
    <x v="0"/>
  </r>
  <r>
    <n v="2016"/>
    <s v="SUB"/>
    <s v="Coal"/>
    <n v="32119"/>
    <n v="17.515999999999998"/>
    <n v="562596.40399999998"/>
    <n v="0.16"/>
    <n v="4.3"/>
    <n v="138111.69999999998"/>
    <x v="0"/>
  </r>
  <r>
    <n v="2016"/>
    <s v="SUB"/>
    <s v="Coal"/>
    <n v="48149"/>
    <n v="17.614000000000001"/>
    <n v="848096.48600000003"/>
    <n v="0.22"/>
    <n v="5.7"/>
    <n v="274449.3"/>
    <x v="0"/>
  </r>
  <r>
    <n v="2016"/>
    <s v="SUB"/>
    <s v="Coal"/>
    <n v="96386"/>
    <n v="17.654"/>
    <n v="1701598.4439999999"/>
    <n v="0.24"/>
    <n v="5.6"/>
    <n v="539761.6"/>
    <x v="0"/>
  </r>
  <r>
    <n v="2016"/>
    <s v="SUB"/>
    <s v="Coal"/>
    <n v="336157"/>
    <n v="17.687999999999999"/>
    <n v="5945945.0159999998"/>
    <n v="0.28000000000000003"/>
    <n v="5.3"/>
    <n v="1781632.0999999999"/>
    <x v="0"/>
  </r>
  <r>
    <n v="2016"/>
    <s v="SUB"/>
    <s v="Coal"/>
    <n v="48043"/>
    <n v="17.78"/>
    <n v="854204.54"/>
    <n v="0.3"/>
    <n v="5.4"/>
    <n v="259432.2"/>
    <x v="0"/>
  </r>
  <r>
    <n v="2016"/>
    <s v="SUB"/>
    <s v="Coal"/>
    <n v="176257"/>
    <n v="17.731999999999999"/>
    <n v="3125389.1239999998"/>
    <n v="0.26"/>
    <n v="5.3"/>
    <n v="934162.1"/>
    <x v="0"/>
  </r>
  <r>
    <n v="2016"/>
    <s v="SUB"/>
    <s v="Coal"/>
    <n v="112321"/>
    <n v="17.617999999999999"/>
    <n v="1978871.3779999998"/>
    <n v="0.23"/>
    <n v="5.9"/>
    <n v="662693.9"/>
    <x v="0"/>
  </r>
  <r>
    <n v="2016"/>
    <s v="SUB"/>
    <s v="Coal"/>
    <n v="144448"/>
    <n v="17.463999999999999"/>
    <n v="2522639.872"/>
    <n v="0.18"/>
    <n v="4.5"/>
    <n v="650016"/>
    <x v="0"/>
  </r>
  <r>
    <n v="2016"/>
    <s v="BIT"/>
    <s v="Coal"/>
    <n v="247867"/>
    <n v="25.25"/>
    <n v="6258641.75"/>
    <n v="4.5599999999999996"/>
    <n v="9.4"/>
    <n v="2329949.8000000003"/>
    <x v="0"/>
  </r>
  <r>
    <n v="2016"/>
    <s v="BIT"/>
    <s v="Coal"/>
    <n v="51879"/>
    <n v="25.17"/>
    <n v="1305794.4300000002"/>
    <n v="4.4800000000000004"/>
    <n v="9.5"/>
    <n v="492850.5"/>
    <x v="0"/>
  </r>
  <r>
    <n v="2016"/>
    <s v="SUB"/>
    <s v="Coal"/>
    <n v="65701"/>
    <n v="17.45"/>
    <n v="1146482.45"/>
    <n v="0.19"/>
    <n v="4.5999999999999996"/>
    <n v="302224.59999999998"/>
    <x v="0"/>
  </r>
  <r>
    <n v="2016"/>
    <s v="SUB"/>
    <s v="Coal"/>
    <n v="98055"/>
    <n v="16.75"/>
    <n v="1642421.25"/>
    <n v="0.28999999999999998"/>
    <n v="6"/>
    <n v="588330"/>
    <x v="0"/>
  </r>
  <r>
    <n v="2016"/>
    <s v="SUB"/>
    <s v="Coal"/>
    <n v="49217"/>
    <n v="16.760000000000002"/>
    <n v="824876.92"/>
    <n v="0.28999999999999998"/>
    <n v="6.2"/>
    <n v="305145.40000000002"/>
    <x v="0"/>
  </r>
  <r>
    <n v="2016"/>
    <s v="SUB"/>
    <s v="Coal"/>
    <n v="98046"/>
    <n v="17.850000000000001"/>
    <n v="1750121.1"/>
    <n v="0.31"/>
    <n v="5.5"/>
    <n v="539253"/>
    <x v="0"/>
  </r>
  <r>
    <n v="2016"/>
    <s v="SUB"/>
    <s v="Coal"/>
    <n v="32550"/>
    <n v="17.96"/>
    <n v="584598"/>
    <n v="0.27"/>
    <n v="5"/>
    <n v="162750"/>
    <x v="0"/>
  </r>
  <r>
    <n v="2016"/>
    <s v="SUB"/>
    <s v="Coal"/>
    <n v="49331"/>
    <n v="17.66"/>
    <n v="871185.46"/>
    <n v="0.32"/>
    <n v="5.4"/>
    <n v="266387.40000000002"/>
    <x v="0"/>
  </r>
  <r>
    <n v="2016"/>
    <s v="SUB"/>
    <s v="Coal"/>
    <n v="17398"/>
    <n v="17.600000000000001"/>
    <n v="306204.80000000005"/>
    <n v="0.28000000000000003"/>
    <n v="4.8"/>
    <n v="83510.399999999994"/>
    <x v="0"/>
  </r>
  <r>
    <n v="2016"/>
    <s v="SUB"/>
    <s v="Coal"/>
    <n v="17406"/>
    <n v="17.600000000000001"/>
    <n v="306345.60000000003"/>
    <n v="0.32"/>
    <n v="5"/>
    <n v="87030"/>
    <x v="0"/>
  </r>
  <r>
    <n v="2016"/>
    <s v="BIT"/>
    <s v="Coal"/>
    <n v="19164"/>
    <n v="25.96"/>
    <n v="497497.44"/>
    <n v="2.71"/>
    <n v="7.6"/>
    <n v="145646.39999999999"/>
    <x v="0"/>
  </r>
  <r>
    <n v="2016"/>
    <s v="BIT"/>
    <s v="Coal"/>
    <n v="5680"/>
    <n v="22.963999999999999"/>
    <n v="130435.51999999999"/>
    <n v="2.93"/>
    <n v="8.1999999999999993"/>
    <n v="46575.999999999993"/>
    <x v="0"/>
  </r>
  <r>
    <n v="2016"/>
    <s v="BIT"/>
    <s v="Coal"/>
    <n v="20392"/>
    <n v="22.512"/>
    <n v="459064.70400000003"/>
    <n v="3.26"/>
    <n v="7.9"/>
    <n v="161096.80000000002"/>
    <x v="0"/>
  </r>
  <r>
    <n v="2016"/>
    <s v="BIT"/>
    <s v="Coal"/>
    <n v="89329"/>
    <n v="22.934000000000001"/>
    <n v="2048671.2860000001"/>
    <n v="2.98"/>
    <n v="8.3000000000000007"/>
    <n v="741430.70000000007"/>
    <x v="0"/>
  </r>
  <r>
    <n v="2016"/>
    <s v="BIT"/>
    <s v="Coal"/>
    <n v="7862"/>
    <n v="26.065999999999999"/>
    <n v="204930.89199999999"/>
    <n v="2.89"/>
    <n v="8.5"/>
    <n v="66827"/>
    <x v="0"/>
  </r>
  <r>
    <n v="2016"/>
    <s v="BIT"/>
    <s v="Coal"/>
    <n v="7849"/>
    <n v="26.251999999999999"/>
    <n v="206051.948"/>
    <n v="2.71"/>
    <n v="8.1"/>
    <n v="63576.899999999994"/>
    <x v="0"/>
  </r>
  <r>
    <n v="2016"/>
    <s v="BIT"/>
    <s v="Coal"/>
    <n v="15874"/>
    <n v="23.526"/>
    <n v="373451.72399999999"/>
    <n v="2.82"/>
    <n v="8.9"/>
    <n v="141278.6"/>
    <x v="0"/>
  </r>
  <r>
    <n v="2016"/>
    <s v="BIT"/>
    <s v="Coal"/>
    <n v="19508"/>
    <n v="25.18"/>
    <n v="491211.44"/>
    <n v="2.9"/>
    <n v="9.4"/>
    <n v="183375.2"/>
    <x v="0"/>
  </r>
  <r>
    <n v="2016"/>
    <s v="BIT"/>
    <s v="Coal"/>
    <n v="40920"/>
    <n v="24.97"/>
    <n v="1021772.3999999999"/>
    <n v="2.98"/>
    <n v="9.1"/>
    <n v="372372"/>
    <x v="0"/>
  </r>
  <r>
    <n v="2016"/>
    <s v="BIT"/>
    <s v="Coal"/>
    <n v="47684"/>
    <n v="25.13"/>
    <n v="1198298.92"/>
    <n v="2.97"/>
    <n v="9"/>
    <n v="429156"/>
    <x v="0"/>
  </r>
  <r>
    <n v="2016"/>
    <s v="BIT"/>
    <s v="Coal"/>
    <n v="48997"/>
    <n v="25.2"/>
    <n v="1234724.3999999999"/>
    <n v="3.21"/>
    <n v="8.6999999999999993"/>
    <n v="426273.89999999997"/>
    <x v="0"/>
  </r>
  <r>
    <n v="2016"/>
    <s v="BIT"/>
    <s v="Coal"/>
    <n v="31432"/>
    <n v="25.95"/>
    <n v="815660.4"/>
    <n v="2.67"/>
    <n v="7.6"/>
    <n v="238883.19999999998"/>
    <x v="0"/>
  </r>
  <r>
    <n v="2016"/>
    <s v="BIT"/>
    <s v="Coal"/>
    <n v="32560"/>
    <n v="25.08"/>
    <n v="816604.79999999993"/>
    <n v="2.95"/>
    <n v="9"/>
    <n v="293040"/>
    <x v="0"/>
  </r>
  <r>
    <n v="2016"/>
    <s v="BIT"/>
    <s v="Coal"/>
    <n v="82047"/>
    <n v="22.21"/>
    <n v="1822263.87"/>
    <n v="3.14"/>
    <n v="8.6"/>
    <n v="705604.2"/>
    <x v="0"/>
  </r>
  <r>
    <n v="2016"/>
    <s v="SUB"/>
    <s v="Coal"/>
    <n v="132516"/>
    <n v="20.18"/>
    <n v="2674172.88"/>
    <n v="0.46"/>
    <n v="7.5"/>
    <n v="993870"/>
    <x v="0"/>
  </r>
  <r>
    <n v="2016"/>
    <s v="SUB"/>
    <s v="Coal"/>
    <n v="148061"/>
    <n v="20.18"/>
    <n v="2987870.98"/>
    <n v="0.46"/>
    <n v="7.5"/>
    <n v="1110457.5"/>
    <x v="0"/>
  </r>
  <r>
    <n v="2016"/>
    <s v="SUB"/>
    <s v="Coal"/>
    <n v="22330"/>
    <n v="20"/>
    <n v="446600"/>
    <n v="0.35"/>
    <n v="7.2"/>
    <n v="160776"/>
    <x v="0"/>
  </r>
  <r>
    <n v="2016"/>
    <s v="LIG"/>
    <s v="Coal"/>
    <n v="677993"/>
    <n v="12.5"/>
    <n v="8474912.5"/>
    <n v="0.59"/>
    <n v="10.6"/>
    <n v="7186725.7999999998"/>
    <x v="1"/>
  </r>
  <r>
    <n v="2016"/>
    <s v="BIT"/>
    <s v="Coal"/>
    <n v="75812"/>
    <n v="23.77"/>
    <n v="1802051.24"/>
    <n v="2.8"/>
    <n v="8.1999999999999993"/>
    <n v="621658.39999999991"/>
    <x v="0"/>
  </r>
  <r>
    <n v="2016"/>
    <s v="BIT"/>
    <s v="Coal"/>
    <n v="6696"/>
    <n v="23.75"/>
    <n v="159030"/>
    <n v="2.72"/>
    <n v="8.3000000000000007"/>
    <n v="55576.800000000003"/>
    <x v="0"/>
  </r>
  <r>
    <n v="2016"/>
    <s v="BIT"/>
    <s v="Coal"/>
    <n v="9763"/>
    <n v="23.62"/>
    <n v="230602.06"/>
    <n v="2.77"/>
    <n v="8.5"/>
    <n v="82985.5"/>
    <x v="0"/>
  </r>
  <r>
    <n v="2016"/>
    <s v="BIT"/>
    <s v="Coal"/>
    <n v="37848"/>
    <n v="23.67"/>
    <n v="895862.16"/>
    <n v="2.48"/>
    <n v="7.9"/>
    <n v="298999.2"/>
    <x v="0"/>
  </r>
  <r>
    <n v="2016"/>
    <s v="BIT"/>
    <s v="Coal"/>
    <n v="6995"/>
    <n v="25.12"/>
    <n v="175714.4"/>
    <n v="3.01"/>
    <n v="9.4"/>
    <n v="65753"/>
    <x v="0"/>
  </r>
  <r>
    <n v="2016"/>
    <s v="BIT"/>
    <s v="Coal"/>
    <n v="10318"/>
    <n v="25.15"/>
    <n v="259497.69999999998"/>
    <n v="3.11"/>
    <n v="9.3000000000000007"/>
    <n v="95957.400000000009"/>
    <x v="0"/>
  </r>
  <r>
    <n v="2016"/>
    <s v="BIT"/>
    <s v="Coal"/>
    <n v="3426"/>
    <n v="23.7"/>
    <n v="81196.2"/>
    <n v="2.4900000000000002"/>
    <n v="7.9"/>
    <n v="27065.4"/>
    <x v="0"/>
  </r>
  <r>
    <n v="2016"/>
    <s v="BIT"/>
    <s v="Coal"/>
    <n v="6994"/>
    <n v="23.62"/>
    <n v="165198.28"/>
    <n v="2.61"/>
    <n v="8.6"/>
    <n v="60148.399999999994"/>
    <x v="0"/>
  </r>
  <r>
    <n v="2016"/>
    <s v="BIT"/>
    <s v="Coal"/>
    <n v="20642"/>
    <n v="22.69"/>
    <n v="468366.98000000004"/>
    <n v="3.78"/>
    <n v="14.1"/>
    <n v="291052.2"/>
    <x v="0"/>
  </r>
  <r>
    <n v="2016"/>
    <s v="BIT"/>
    <s v="Coal"/>
    <n v="1631"/>
    <n v="23.59"/>
    <n v="38475.29"/>
    <n v="4.45"/>
    <n v="14.6"/>
    <n v="23812.6"/>
    <x v="0"/>
  </r>
  <r>
    <n v="2016"/>
    <s v="BIT"/>
    <s v="Coal"/>
    <n v="7959"/>
    <n v="22.92"/>
    <n v="182420.28000000003"/>
    <n v="2.98"/>
    <n v="8.1999999999999993"/>
    <n v="65263.799999999996"/>
    <x v="0"/>
  </r>
  <r>
    <n v="2016"/>
    <s v="BIT"/>
    <s v="Coal"/>
    <n v="4810"/>
    <n v="23.61"/>
    <n v="113564.09999999999"/>
    <n v="2.86"/>
    <n v="8.3000000000000007"/>
    <n v="39923"/>
    <x v="0"/>
  </r>
  <r>
    <n v="2016"/>
    <s v="BIT"/>
    <s v="Coal"/>
    <n v="3172"/>
    <n v="23.51"/>
    <n v="74573.72"/>
    <n v="2.4500000000000002"/>
    <n v="8.1"/>
    <n v="25693.199999999997"/>
    <x v="0"/>
  </r>
  <r>
    <n v="2016"/>
    <s v="BIT"/>
    <s v="Coal"/>
    <n v="1680"/>
    <n v="23.31"/>
    <n v="39160.799999999996"/>
    <n v="4.24"/>
    <n v="14.8"/>
    <n v="24864"/>
    <x v="0"/>
  </r>
  <r>
    <n v="2016"/>
    <s v="BIT"/>
    <s v="Coal"/>
    <n v="3184"/>
    <n v="23.66"/>
    <n v="75333.440000000002"/>
    <n v="2.87"/>
    <n v="8.3000000000000007"/>
    <n v="26427.200000000001"/>
    <x v="0"/>
  </r>
  <r>
    <n v="2016"/>
    <s v="BIT"/>
    <s v="Coal"/>
    <n v="3142"/>
    <n v="22.85"/>
    <n v="71794.700000000012"/>
    <n v="2.98"/>
    <n v="8.1"/>
    <n v="25450.199999999997"/>
    <x v="0"/>
  </r>
  <r>
    <n v="2016"/>
    <s v="BIT"/>
    <s v="Coal"/>
    <n v="4914"/>
    <n v="22.69"/>
    <n v="111498.66"/>
    <n v="4.6500000000000004"/>
    <n v="16.2"/>
    <n v="79606.8"/>
    <x v="0"/>
  </r>
  <r>
    <n v="2016"/>
    <s v="BIT"/>
    <s v="Coal"/>
    <n v="4736"/>
    <n v="22.84"/>
    <n v="108170.24000000001"/>
    <n v="2.98"/>
    <n v="8.4"/>
    <n v="39782.400000000001"/>
    <x v="0"/>
  </r>
  <r>
    <n v="2016"/>
    <s v="BIT"/>
    <s v="Coal"/>
    <n v="1601"/>
    <n v="23.58"/>
    <n v="37751.579999999994"/>
    <n v="2.84"/>
    <n v="8.3000000000000007"/>
    <n v="13288.300000000001"/>
    <x v="0"/>
  </r>
  <r>
    <n v="2016"/>
    <s v="BIT"/>
    <s v="Coal"/>
    <n v="5144"/>
    <n v="22.97"/>
    <n v="118157.68"/>
    <n v="3.84"/>
    <n v="13.1"/>
    <n v="67386.399999999994"/>
    <x v="0"/>
  </r>
  <r>
    <n v="2016"/>
    <s v="BIT"/>
    <s v="Coal"/>
    <n v="1594"/>
    <n v="22.86"/>
    <n v="36438.839999999997"/>
    <n v="2.65"/>
    <n v="10.9"/>
    <n v="17374.600000000002"/>
    <x v="0"/>
  </r>
  <r>
    <n v="2016"/>
    <s v="BIT"/>
    <s v="Coal"/>
    <n v="3135"/>
    <n v="23.12"/>
    <n v="72481.2"/>
    <n v="2.52"/>
    <n v="12.7"/>
    <n v="39814.5"/>
    <x v="0"/>
  </r>
  <r>
    <n v="2016"/>
    <s v="BIT"/>
    <s v="Coal"/>
    <n v="4724"/>
    <n v="22.98"/>
    <n v="108557.52"/>
    <n v="2.98"/>
    <n v="8.1"/>
    <n v="38264.400000000001"/>
    <x v="0"/>
  </r>
  <r>
    <n v="2016"/>
    <s v="BIT"/>
    <s v="Coal"/>
    <n v="126607"/>
    <n v="23.888000000000002"/>
    <n v="3024388.0160000003"/>
    <n v="2.66"/>
    <n v="7.5"/>
    <n v="949552.5"/>
    <x v="0"/>
  </r>
  <r>
    <n v="2016"/>
    <s v="BIT"/>
    <s v="Coal"/>
    <n v="50538"/>
    <n v="23.738"/>
    <n v="1199671.044"/>
    <n v="2.69"/>
    <n v="7.9"/>
    <n v="399250.2"/>
    <x v="0"/>
  </r>
  <r>
    <n v="2016"/>
    <s v="BIT"/>
    <s v="Coal"/>
    <n v="38085"/>
    <n v="23.844000000000001"/>
    <n v="908098.74"/>
    <n v="2.74"/>
    <n v="8"/>
    <n v="304680"/>
    <x v="0"/>
  </r>
  <r>
    <n v="2016"/>
    <s v="SUB"/>
    <s v="Coal"/>
    <n v="32918"/>
    <n v="16.489999999999998"/>
    <n v="542817.81999999995"/>
    <n v="0.38"/>
    <n v="5"/>
    <n v="164590"/>
    <x v="0"/>
  </r>
  <r>
    <n v="2016"/>
    <s v="SUB"/>
    <s v="Coal"/>
    <n v="14705"/>
    <n v="17.87"/>
    <n v="262778.35000000003"/>
    <n v="0.26"/>
    <n v="5.0999999999999996"/>
    <n v="74995.5"/>
    <x v="0"/>
  </r>
  <r>
    <n v="2016"/>
    <s v="SUB"/>
    <s v="Coal"/>
    <n v="32804"/>
    <n v="16.71"/>
    <n v="548154.84000000008"/>
    <n v="0.32"/>
    <n v="5.5"/>
    <n v="180422"/>
    <x v="0"/>
  </r>
  <r>
    <n v="2016"/>
    <s v="SUB"/>
    <s v="Coal"/>
    <n v="16437"/>
    <n v="16.71"/>
    <n v="274662.27"/>
    <n v="0.32"/>
    <n v="5.5"/>
    <n v="90403.5"/>
    <x v="0"/>
  </r>
  <r>
    <n v="2016"/>
    <s v="SUB"/>
    <s v="Coal"/>
    <n v="33000"/>
    <n v="18.059999999999999"/>
    <n v="595980"/>
    <n v="0.28000000000000003"/>
    <n v="4.7"/>
    <n v="155100"/>
    <x v="0"/>
  </r>
  <r>
    <n v="2016"/>
    <s v="SUB"/>
    <s v="Coal"/>
    <n v="32984"/>
    <n v="16.71"/>
    <n v="551162.64"/>
    <n v="0.32"/>
    <n v="5.5"/>
    <n v="181412"/>
    <x v="0"/>
  </r>
  <r>
    <n v="2016"/>
    <s v="BIT"/>
    <s v="Coal"/>
    <n v="11273"/>
    <n v="25.021999999999998"/>
    <n v="282073.00599999999"/>
    <n v="0.7"/>
    <n v="10.7"/>
    <n v="120621.09999999999"/>
    <x v="0"/>
  </r>
  <r>
    <n v="2016"/>
    <s v="SUB"/>
    <s v="Coal"/>
    <n v="16356"/>
    <n v="17.88"/>
    <n v="292445.27999999997"/>
    <n v="0.28999999999999998"/>
    <n v="4.9000000000000004"/>
    <n v="80144.400000000009"/>
    <x v="0"/>
  </r>
  <r>
    <n v="2016"/>
    <s v="SUB"/>
    <s v="Coal"/>
    <n v="145484"/>
    <n v="17.75"/>
    <n v="2582341"/>
    <n v="0.25"/>
    <n v="5.6"/>
    <n v="814710.39999999991"/>
    <x v="0"/>
  </r>
  <r>
    <n v="2016"/>
    <s v="SUB"/>
    <s v="Coal"/>
    <n v="16386"/>
    <n v="16.59"/>
    <n v="271843.74"/>
    <n v="0.31"/>
    <n v="6.3"/>
    <n v="103231.8"/>
    <x v="0"/>
  </r>
  <r>
    <n v="2016"/>
    <s v="SUB"/>
    <s v="Coal"/>
    <n v="16380"/>
    <n v="17.7"/>
    <n v="289926"/>
    <n v="0.32"/>
    <n v="5.2"/>
    <n v="85176"/>
    <x v="0"/>
  </r>
  <r>
    <n v="2016"/>
    <s v="SUB"/>
    <s v="Coal"/>
    <n v="16368"/>
    <n v="17.77"/>
    <n v="290859.36"/>
    <n v="0.31"/>
    <n v="4.7"/>
    <n v="76929.600000000006"/>
    <x v="0"/>
  </r>
  <r>
    <n v="2016"/>
    <s v="SUB"/>
    <s v="Coal"/>
    <n v="16136"/>
    <n v="17.55"/>
    <n v="283186.8"/>
    <n v="0.21"/>
    <n v="4.8"/>
    <n v="77452.800000000003"/>
    <x v="0"/>
  </r>
  <r>
    <n v="2016"/>
    <s v="SUB"/>
    <s v="Coal"/>
    <n v="16398"/>
    <n v="17.2"/>
    <n v="282045.59999999998"/>
    <n v="0.22"/>
    <n v="4.3"/>
    <n v="70511.399999999994"/>
    <x v="0"/>
  </r>
  <r>
    <n v="2016"/>
    <s v="SUB"/>
    <s v="Coal"/>
    <n v="16403"/>
    <n v="18.02"/>
    <n v="295582.06"/>
    <n v="0.28000000000000003"/>
    <n v="5.4"/>
    <n v="88576.200000000012"/>
    <x v="0"/>
  </r>
  <r>
    <n v="2016"/>
    <s v="SUB"/>
    <s v="Coal"/>
    <n v="16432"/>
    <n v="17.96"/>
    <n v="295118.72000000003"/>
    <n v="0.23"/>
    <n v="5.0999999999999996"/>
    <n v="83803.199999999997"/>
    <x v="0"/>
  </r>
  <r>
    <n v="2016"/>
    <s v="SUB"/>
    <s v="Coal"/>
    <n v="32705"/>
    <n v="16.649999999999999"/>
    <n v="544538.25"/>
    <n v="0.36"/>
    <n v="6.9"/>
    <n v="225664.5"/>
    <x v="0"/>
  </r>
  <r>
    <n v="2016"/>
    <s v="SUB"/>
    <s v="Coal"/>
    <n v="49642"/>
    <n v="17.25"/>
    <n v="856324.5"/>
    <n v="0.22"/>
    <n v="4.0999999999999996"/>
    <n v="203532.19999999998"/>
    <x v="0"/>
  </r>
  <r>
    <n v="2016"/>
    <s v="SUB"/>
    <s v="Coal"/>
    <n v="82237"/>
    <n v="17.22"/>
    <n v="1416121.14"/>
    <n v="0.23"/>
    <n v="4.5"/>
    <n v="370066.5"/>
    <x v="0"/>
  </r>
  <r>
    <n v="2016"/>
    <s v="SUB"/>
    <s v="Coal"/>
    <n v="130667"/>
    <n v="17.52"/>
    <n v="2289285.84"/>
    <n v="0.19"/>
    <n v="4.5"/>
    <n v="588001.5"/>
    <x v="0"/>
  </r>
  <r>
    <n v="2016"/>
    <s v="SUB"/>
    <s v="Coal"/>
    <n v="688507"/>
    <n v="16.712"/>
    <n v="11506328.983999999"/>
    <n v="0.32"/>
    <n v="4.7"/>
    <n v="3235982.9"/>
    <x v="0"/>
  </r>
  <r>
    <n v="2016"/>
    <s v="BIT"/>
    <s v="Coal"/>
    <n v="22091"/>
    <n v="22.978000000000002"/>
    <n v="507606.99800000002"/>
    <n v="3.04"/>
    <n v="8.3000000000000007"/>
    <n v="183355.30000000002"/>
    <x v="0"/>
  </r>
  <r>
    <n v="2016"/>
    <s v="BIT"/>
    <s v="Coal"/>
    <n v="4670"/>
    <n v="22.628"/>
    <n v="105672.76"/>
    <n v="3.43"/>
    <n v="10.5"/>
    <n v="49035"/>
    <x v="0"/>
  </r>
  <r>
    <n v="2016"/>
    <s v="SUB"/>
    <s v="Coal"/>
    <n v="48070"/>
    <n v="17.959"/>
    <n v="863289.13"/>
    <n v="0.26"/>
    <n v="4.9000000000000004"/>
    <n v="235543.00000000003"/>
    <x v="0"/>
  </r>
  <r>
    <n v="2016"/>
    <s v="BIT"/>
    <s v="Coal"/>
    <n v="3353"/>
    <n v="25.199000000000002"/>
    <n v="84492.247000000003"/>
    <n v="3.53"/>
    <n v="9.4"/>
    <n v="31518.2"/>
    <x v="0"/>
  </r>
  <r>
    <n v="2016"/>
    <s v="BIT"/>
    <s v="Coal"/>
    <n v="19024"/>
    <n v="22.634"/>
    <n v="430589.21600000001"/>
    <n v="3.5"/>
    <n v="9.9"/>
    <n v="188337.6"/>
    <x v="0"/>
  </r>
  <r>
    <n v="2016"/>
    <s v="BIT"/>
    <s v="Coal"/>
    <n v="10853"/>
    <n v="22.658999999999999"/>
    <n v="245918.12699999998"/>
    <n v="2.6"/>
    <n v="8.4"/>
    <n v="91165.2"/>
    <x v="0"/>
  </r>
  <r>
    <n v="2016"/>
    <s v="BIT"/>
    <s v="Coal"/>
    <n v="3045"/>
    <n v="20.286999999999999"/>
    <n v="61773.914999999994"/>
    <n v="0.74"/>
    <n v="21.8"/>
    <n v="66381"/>
    <x v="0"/>
  </r>
  <r>
    <n v="2016"/>
    <s v="BIT"/>
    <s v="Coal"/>
    <n v="3184"/>
    <n v="20.6"/>
    <n v="65590.400000000009"/>
    <n v="2.04"/>
    <n v="24.4"/>
    <n v="77689.599999999991"/>
    <x v="0"/>
  </r>
  <r>
    <n v="2016"/>
    <s v="BIT"/>
    <s v="Coal"/>
    <n v="4737"/>
    <n v="23.783000000000001"/>
    <n v="112660.07100000001"/>
    <n v="2.75"/>
    <n v="8.1"/>
    <n v="38369.699999999997"/>
    <x v="0"/>
  </r>
  <r>
    <n v="2016"/>
    <s v="BIT"/>
    <s v="Coal"/>
    <n v="20605"/>
    <n v="23.751999999999999"/>
    <n v="489409.95999999996"/>
    <n v="2.54"/>
    <n v="8.4"/>
    <n v="173082"/>
    <x v="0"/>
  </r>
  <r>
    <n v="2016"/>
    <s v="BIT"/>
    <s v="Coal"/>
    <n v="65042"/>
    <n v="23.001000000000001"/>
    <n v="1496031.0420000001"/>
    <n v="2.99"/>
    <n v="8.3000000000000007"/>
    <n v="539848.60000000009"/>
    <x v="0"/>
  </r>
  <r>
    <n v="2016"/>
    <s v="BIT"/>
    <s v="Coal"/>
    <n v="70465"/>
    <n v="22.923999999999999"/>
    <n v="1615339.66"/>
    <n v="3.1"/>
    <n v="8.6999999999999993"/>
    <n v="613045.5"/>
    <x v="0"/>
  </r>
  <r>
    <n v="2016"/>
    <s v="BIT"/>
    <s v="Coal"/>
    <n v="73877"/>
    <n v="23.27"/>
    <n v="1719117.79"/>
    <n v="0.46"/>
    <n v="6.3"/>
    <n v="465425.1"/>
    <x v="0"/>
  </r>
  <r>
    <n v="2016"/>
    <s v="SUB"/>
    <s v="Coal"/>
    <n v="96439"/>
    <n v="17.72"/>
    <n v="1708899.0799999998"/>
    <n v="0.26"/>
    <n v="5.0999999999999996"/>
    <n v="491838.89999999997"/>
    <x v="0"/>
  </r>
  <r>
    <n v="2016"/>
    <s v="SUB"/>
    <s v="Coal"/>
    <n v="636838"/>
    <n v="16.687999999999999"/>
    <n v="10627552.544"/>
    <n v="0.71"/>
    <n v="10.7"/>
    <n v="6814166.5999999996"/>
    <x v="0"/>
  </r>
  <r>
    <n v="2016"/>
    <s v="SUB"/>
    <s v="Coal"/>
    <n v="238002"/>
    <n v="17.158000000000001"/>
    <n v="4083638.3160000001"/>
    <n v="0.61"/>
    <n v="8.5"/>
    <n v="2023017"/>
    <x v="0"/>
  </r>
  <r>
    <n v="2016"/>
    <s v="SUB"/>
    <s v="Coal"/>
    <n v="16983"/>
    <n v="16.841999999999999"/>
    <n v="286027.68599999999"/>
    <n v="0.3"/>
    <n v="5.8"/>
    <n v="98501.4"/>
    <x v="0"/>
  </r>
  <r>
    <n v="2016"/>
    <s v="SUB"/>
    <s v="Coal"/>
    <n v="154404"/>
    <n v="17.286000000000001"/>
    <n v="2669027.5440000002"/>
    <n v="0.23"/>
    <n v="4.3"/>
    <n v="663937.19999999995"/>
    <x v="0"/>
  </r>
  <r>
    <n v="2016"/>
    <s v="SUB"/>
    <s v="Coal"/>
    <n v="102573"/>
    <n v="16.715"/>
    <n v="1714507.6950000001"/>
    <n v="0.28999999999999998"/>
    <n v="6.1"/>
    <n v="625695.29999999993"/>
    <x v="0"/>
  </r>
  <r>
    <n v="2016"/>
    <s v="SUB"/>
    <s v="Coal"/>
    <n v="68579"/>
    <n v="17.039000000000001"/>
    <n v="1168517.581"/>
    <n v="0.23"/>
    <n v="4.5999999999999996"/>
    <n v="315463.39999999997"/>
    <x v="0"/>
  </r>
  <r>
    <n v="2016"/>
    <s v="BIT"/>
    <s v="Coal"/>
    <n v="14183"/>
    <n v="26.17"/>
    <n v="371169.11000000004"/>
    <n v="2.82"/>
    <n v="8"/>
    <n v="113464"/>
    <x v="0"/>
  </r>
  <r>
    <n v="2016"/>
    <s v="SUB"/>
    <s v="Coal"/>
    <n v="30293"/>
    <n v="18.021999999999998"/>
    <n v="545940.446"/>
    <n v="0.25"/>
    <n v="4.5999999999999996"/>
    <n v="139347.79999999999"/>
    <x v="0"/>
  </r>
  <r>
    <n v="2016"/>
    <s v="SUB"/>
    <s v="Coal"/>
    <n v="106007"/>
    <n v="17.596"/>
    <n v="1865299.172"/>
    <n v="0.19"/>
    <n v="4.5"/>
    <n v="477031.5"/>
    <x v="0"/>
  </r>
  <r>
    <n v="2016"/>
    <s v="BIT"/>
    <s v="Coal"/>
    <n v="166071"/>
    <n v="21.9"/>
    <n v="3636954.9"/>
    <n v="2.79"/>
    <n v="8.6999999999999993"/>
    <n v="1444817.7"/>
    <x v="0"/>
  </r>
  <r>
    <n v="2016"/>
    <s v="SUB"/>
    <s v="Coal"/>
    <n v="57446"/>
    <n v="17.88"/>
    <n v="1027134.48"/>
    <n v="0.28000000000000003"/>
    <n v="4.9000000000000004"/>
    <n v="281485.40000000002"/>
    <x v="0"/>
  </r>
  <r>
    <n v="2016"/>
    <s v="SUB"/>
    <s v="Coal"/>
    <n v="244"/>
    <n v="17.989999999999998"/>
    <n v="4389.5599999999995"/>
    <n v="0.22"/>
    <n v="4.4000000000000004"/>
    <n v="1073.6000000000001"/>
    <x v="0"/>
  </r>
  <r>
    <n v="2016"/>
    <s v="SUB"/>
    <s v="Coal"/>
    <n v="43421"/>
    <n v="17.68"/>
    <n v="767683.28"/>
    <n v="0.37"/>
    <n v="5.3"/>
    <n v="230131.3"/>
    <x v="0"/>
  </r>
  <r>
    <n v="2016"/>
    <s v="SUB"/>
    <s v="Coal"/>
    <n v="72713"/>
    <n v="17.21"/>
    <n v="1251390.73"/>
    <n v="0.56999999999999995"/>
    <n v="9"/>
    <n v="654417"/>
    <x v="0"/>
  </r>
  <r>
    <n v="2016"/>
    <s v="SUB"/>
    <s v="Coal"/>
    <n v="58335"/>
    <n v="17.89"/>
    <n v="1043613.15"/>
    <n v="0.3"/>
    <n v="5"/>
    <n v="291675"/>
    <x v="0"/>
  </r>
  <r>
    <n v="2016"/>
    <s v="SUB"/>
    <s v="Coal"/>
    <n v="73266"/>
    <n v="17.86"/>
    <n v="1308530.76"/>
    <n v="0.26"/>
    <n v="5.3"/>
    <n v="388309.8"/>
    <x v="0"/>
  </r>
  <r>
    <n v="2016"/>
    <s v="SUB"/>
    <s v="Coal"/>
    <n v="29041"/>
    <n v="17.149999999999999"/>
    <n v="498053.14999999997"/>
    <n v="0.59"/>
    <n v="9"/>
    <n v="261369"/>
    <x v="0"/>
  </r>
  <r>
    <n v="2016"/>
    <s v="SUB"/>
    <s v="Coal"/>
    <n v="146140"/>
    <n v="17.16"/>
    <n v="2507762.4"/>
    <n v="0.56000000000000005"/>
    <n v="9.1"/>
    <n v="1329874"/>
    <x v="0"/>
  </r>
  <r>
    <n v="2016"/>
    <s v="SUB"/>
    <s v="Coal"/>
    <n v="15930"/>
    <n v="17.920000000000002"/>
    <n v="285465.60000000003"/>
    <n v="0.31"/>
    <n v="5.0999999999999996"/>
    <n v="81243"/>
    <x v="0"/>
  </r>
  <r>
    <n v="2016"/>
    <s v="SUB"/>
    <s v="Coal"/>
    <n v="58194"/>
    <n v="17.22"/>
    <n v="1002100.6799999999"/>
    <n v="0.23"/>
    <n v="4.2"/>
    <n v="244414.80000000002"/>
    <x v="0"/>
  </r>
  <r>
    <n v="2016"/>
    <s v="SUB"/>
    <s v="Coal"/>
    <n v="87138"/>
    <n v="17.18"/>
    <n v="1497030.84"/>
    <n v="0.56000000000000005"/>
    <n v="9.1"/>
    <n v="792955.79999999993"/>
    <x v="0"/>
  </r>
  <r>
    <n v="2016"/>
    <s v="BIT"/>
    <s v="Coal"/>
    <n v="2145"/>
    <n v="17.010000000000002"/>
    <n v="36486.450000000004"/>
    <n v="1.81"/>
    <n v="28.5"/>
    <n v="61132.5"/>
    <x v="0"/>
  </r>
  <r>
    <n v="2016"/>
    <s v="BIT"/>
    <s v="Coal"/>
    <n v="447711"/>
    <n v="25.27"/>
    <n v="11313656.970000001"/>
    <n v="4.43"/>
    <n v="9.5"/>
    <n v="4253254.5"/>
    <x v="0"/>
  </r>
  <r>
    <n v="2016"/>
    <s v="SUB"/>
    <s v="Coal"/>
    <n v="236264"/>
    <n v="17.015999999999998"/>
    <n v="4020268.2239999995"/>
    <n v="0.24"/>
    <n v="4.7"/>
    <n v="1110440.8"/>
    <x v="0"/>
  </r>
  <r>
    <n v="2016"/>
    <s v="SUB"/>
    <s v="Coal"/>
    <n v="18231"/>
    <n v="17.751999999999999"/>
    <n v="323636.712"/>
    <n v="0.22"/>
    <n v="5.2"/>
    <n v="94801.2"/>
    <x v="0"/>
  </r>
  <r>
    <n v="2016"/>
    <s v="SUB"/>
    <s v="Coal"/>
    <n v="448475"/>
    <n v="16.72"/>
    <n v="7498501.9999999991"/>
    <n v="0.28999999999999998"/>
    <n v="5.5"/>
    <n v="2466612.5"/>
    <x v="0"/>
  </r>
  <r>
    <n v="2016"/>
    <s v="SUB"/>
    <s v="Coal"/>
    <n v="16041"/>
    <n v="16.989999999999998"/>
    <n v="272536.58999999997"/>
    <n v="0.34"/>
    <n v="5.7"/>
    <n v="91433.7"/>
    <x v="0"/>
  </r>
  <r>
    <n v="2016"/>
    <s v="SUB"/>
    <s v="Coal"/>
    <n v="56763"/>
    <n v="16.399999999999999"/>
    <n v="930913.2"/>
    <n v="0.33"/>
    <n v="5.2"/>
    <n v="295167.60000000003"/>
    <x v="0"/>
  </r>
  <r>
    <n v="2016"/>
    <s v="SUB"/>
    <s v="Coal"/>
    <n v="42509"/>
    <n v="16.63"/>
    <n v="706924.66999999993"/>
    <n v="0.34"/>
    <n v="4.9000000000000004"/>
    <n v="208294.1"/>
    <x v="0"/>
  </r>
  <r>
    <n v="2016"/>
    <s v="SUB"/>
    <s v="Coal"/>
    <n v="177464"/>
    <n v="16.04"/>
    <n v="2846522.56"/>
    <n v="0.5"/>
    <n v="6.7"/>
    <n v="1189008.8"/>
    <x v="0"/>
  </r>
  <r>
    <n v="2016"/>
    <s v="SUB"/>
    <s v="Coal"/>
    <n v="14022"/>
    <n v="17.489999999999998"/>
    <n v="245244.77999999997"/>
    <n v="0.21"/>
    <n v="4.5"/>
    <n v="63099"/>
    <x v="0"/>
  </r>
  <r>
    <n v="2016"/>
    <s v="SUB"/>
    <s v="Coal"/>
    <n v="144530"/>
    <n v="17.29"/>
    <n v="2498923.6999999997"/>
    <n v="0.24"/>
    <n v="4.3"/>
    <n v="621479"/>
    <x v="0"/>
  </r>
  <r>
    <n v="2016"/>
    <s v="BIT"/>
    <s v="Coal"/>
    <n v="126430"/>
    <n v="23.244"/>
    <n v="2938738.92"/>
    <n v="1.34"/>
    <n v="6.2"/>
    <n v="783866"/>
    <x v="0"/>
  </r>
  <r>
    <n v="2016"/>
    <s v="BIT"/>
    <s v="Coal"/>
    <n v="118392"/>
    <n v="23.088000000000001"/>
    <n v="2733434.4960000003"/>
    <n v="3.53"/>
    <n v="8.1999999999999993"/>
    <n v="970814.39999999991"/>
    <x v="0"/>
  </r>
  <r>
    <n v="2016"/>
    <s v="BIT"/>
    <s v="Coal"/>
    <n v="177966"/>
    <n v="22.698"/>
    <n v="4039472.2680000002"/>
    <n v="2.4900000000000002"/>
    <n v="8.3000000000000007"/>
    <n v="1477117.8"/>
    <x v="0"/>
  </r>
  <r>
    <n v="2016"/>
    <s v="BIT"/>
    <s v="Coal"/>
    <n v="47446"/>
    <n v="23.344000000000001"/>
    <n v="1107579.4240000001"/>
    <n v="3.63"/>
    <n v="8.1999999999999993"/>
    <n v="389057.19999999995"/>
    <x v="0"/>
  </r>
  <r>
    <n v="2016"/>
    <s v="BIT"/>
    <s v="Coal"/>
    <n v="139114"/>
    <n v="21.96"/>
    <n v="3054943.44"/>
    <n v="1.83"/>
    <n v="8.8000000000000007"/>
    <n v="1224203.2000000002"/>
    <x v="0"/>
  </r>
  <r>
    <n v="2016"/>
    <s v="SUB"/>
    <s v="Coal"/>
    <n v="120445"/>
    <n v="16.224"/>
    <n v="1954099.68"/>
    <n v="0.3"/>
    <n v="6.2"/>
    <n v="746759"/>
    <x v="0"/>
  </r>
  <r>
    <n v="2016"/>
    <s v="BIT"/>
    <s v="Coal"/>
    <n v="106078"/>
    <n v="23.411000000000001"/>
    <n v="2483392.0580000002"/>
    <n v="3.52"/>
    <n v="7.7"/>
    <n v="816800.6"/>
    <x v="0"/>
  </r>
  <r>
    <n v="2016"/>
    <s v="SUB"/>
    <s v="Coal"/>
    <n v="15275"/>
    <n v="17.239999999999998"/>
    <n v="263341"/>
    <n v="0.22"/>
    <n v="4.75"/>
    <n v="72556.25"/>
    <x v="0"/>
  </r>
  <r>
    <n v="2016"/>
    <s v="SUB"/>
    <s v="Coal"/>
    <n v="45925"/>
    <n v="17.138000000000002"/>
    <n v="787062.65"/>
    <n v="0.21"/>
    <n v="4.6399999999999997"/>
    <n v="213091.99999999997"/>
    <x v="0"/>
  </r>
  <r>
    <n v="2016"/>
    <s v="SUB"/>
    <s v="Coal"/>
    <n v="61235"/>
    <n v="17.178000000000001"/>
    <n v="1051894.83"/>
    <n v="0.22"/>
    <n v="4.47"/>
    <n v="273720.45"/>
    <x v="0"/>
  </r>
  <r>
    <n v="2016"/>
    <s v="SUB"/>
    <s v="Coal"/>
    <n v="45977"/>
    <n v="17.007999999999999"/>
    <n v="781976.81599999999"/>
    <n v="0.26"/>
    <n v="4.62"/>
    <n v="212413.74"/>
    <x v="0"/>
  </r>
  <r>
    <n v="2016"/>
    <s v="SUB"/>
    <s v="Coal"/>
    <n v="15331"/>
    <n v="17.114000000000001"/>
    <n v="262374.734"/>
    <n v="0.25"/>
    <n v="4.41"/>
    <n v="67609.710000000006"/>
    <x v="0"/>
  </r>
  <r>
    <n v="2016"/>
    <s v="SUB"/>
    <s v="Coal"/>
    <n v="106493"/>
    <n v="17.274000000000001"/>
    <n v="1839560.0820000002"/>
    <n v="0.22"/>
    <n v="4.2"/>
    <n v="447270.60000000003"/>
    <x v="0"/>
  </r>
  <r>
    <n v="2016"/>
    <s v="SUB"/>
    <s v="Coal"/>
    <n v="248102"/>
    <n v="16.670000000000002"/>
    <n v="4135860.3400000003"/>
    <n v="0.4"/>
    <n v="7.9"/>
    <n v="1960005.8"/>
    <x v="0"/>
  </r>
  <r>
    <n v="2016"/>
    <s v="LIG"/>
    <s v="Coal"/>
    <n v="683640"/>
    <n v="13.39"/>
    <n v="9153939.5999999996"/>
    <n v="0.8"/>
    <n v="12.9"/>
    <n v="8818956"/>
    <x v="1"/>
  </r>
  <r>
    <n v="2016"/>
    <s v="SUB"/>
    <s v="Coal"/>
    <n v="597485"/>
    <n v="16.46"/>
    <n v="9834603.0999999996"/>
    <n v="0.4"/>
    <n v="5.6"/>
    <n v="3345916"/>
    <x v="0"/>
  </r>
  <r>
    <n v="2016"/>
    <s v="SUB"/>
    <s v="Coal"/>
    <n v="333764"/>
    <n v="17.047000000000001"/>
    <n v="5689674.9079999998"/>
    <n v="0.24"/>
    <n v="4.8"/>
    <n v="1602067.2"/>
    <x v="0"/>
  </r>
  <r>
    <n v="2016"/>
    <s v="SUB"/>
    <s v="Coal"/>
    <n v="15857"/>
    <n v="17.803999999999998"/>
    <n v="282318.02799999999"/>
    <n v="0.2"/>
    <n v="4.5"/>
    <n v="71356.5"/>
    <x v="0"/>
  </r>
  <r>
    <n v="2016"/>
    <s v="BIT"/>
    <s v="Coal"/>
    <n v="25587"/>
    <n v="23.2"/>
    <n v="593618.4"/>
    <n v="0.98"/>
    <n v="12.7"/>
    <n v="324954.89999999997"/>
    <x v="0"/>
  </r>
  <r>
    <n v="2016"/>
    <s v="BIT"/>
    <s v="Coal"/>
    <n v="317619"/>
    <n v="22.088000000000001"/>
    <n v="7015568.4720000001"/>
    <n v="0.53"/>
    <n v="12.2"/>
    <n v="3874951.8"/>
    <x v="0"/>
  </r>
  <r>
    <n v="2016"/>
    <s v="BIT"/>
    <s v="Coal"/>
    <n v="19207"/>
    <n v="24.282"/>
    <n v="466384.37400000001"/>
    <n v="0.86"/>
    <n v="10.62"/>
    <n v="203978.34"/>
    <x v="0"/>
  </r>
  <r>
    <n v="2016"/>
    <s v="BIT"/>
    <s v="Coal"/>
    <n v="21760"/>
    <n v="24.38"/>
    <n v="530508.79999999993"/>
    <n v="0.86"/>
    <n v="12.11"/>
    <n v="263513.59999999998"/>
    <x v="0"/>
  </r>
  <r>
    <n v="2016"/>
    <s v="BIT"/>
    <s v="Coal"/>
    <n v="3125"/>
    <n v="24.254000000000001"/>
    <n v="75793.75"/>
    <n v="0.89"/>
    <n v="10.59"/>
    <n v="33093.75"/>
    <x v="0"/>
  </r>
  <r>
    <n v="2016"/>
    <s v="BIT"/>
    <s v="Coal"/>
    <n v="1754"/>
    <n v="23.53"/>
    <n v="41271.620000000003"/>
    <n v="0.95"/>
    <n v="12.59"/>
    <n v="22082.86"/>
    <x v="0"/>
  </r>
  <r>
    <n v="2016"/>
    <s v="SUB"/>
    <s v="Coal"/>
    <n v="32762"/>
    <n v="16.72"/>
    <n v="547780.64"/>
    <n v="0.3"/>
    <n v="6.1"/>
    <n v="199848.19999999998"/>
    <x v="0"/>
  </r>
  <r>
    <n v="2016"/>
    <s v="SUB"/>
    <s v="Coal"/>
    <n v="82338"/>
    <n v="16.7"/>
    <n v="1375044.5999999999"/>
    <n v="0.28999999999999998"/>
    <n v="6.2"/>
    <n v="510495.60000000003"/>
    <x v="0"/>
  </r>
  <r>
    <n v="2016"/>
    <s v="SUB"/>
    <s v="Coal"/>
    <n v="48868"/>
    <n v="16.77"/>
    <n v="819516.36"/>
    <n v="0.37"/>
    <n v="5.7"/>
    <n v="278547.60000000003"/>
    <x v="0"/>
  </r>
  <r>
    <n v="2016"/>
    <s v="SUB"/>
    <s v="Coal"/>
    <n v="17895"/>
    <n v="17.739999999999998"/>
    <n v="317457.3"/>
    <n v="0.2"/>
    <n v="4.0999999999999996"/>
    <n v="73369.5"/>
    <x v="0"/>
  </r>
  <r>
    <n v="2016"/>
    <s v="SUB"/>
    <s v="Coal"/>
    <n v="74593"/>
    <n v="18.5"/>
    <n v="1379970.5"/>
    <n v="0.34"/>
    <n v="4.4000000000000004"/>
    <n v="328209.2"/>
    <x v="0"/>
  </r>
  <r>
    <n v="2016"/>
    <s v="SUB"/>
    <s v="Coal"/>
    <n v="240471"/>
    <n v="17.8"/>
    <n v="4280383.8"/>
    <n v="0.25"/>
    <n v="5.5"/>
    <n v="1322590.5"/>
    <x v="0"/>
  </r>
  <r>
    <n v="2016"/>
    <s v="SUB"/>
    <s v="Coal"/>
    <n v="111451"/>
    <n v="17.87"/>
    <n v="1991629.37"/>
    <n v="0.28999999999999998"/>
    <n v="5.2"/>
    <n v="579545.20000000007"/>
    <x v="0"/>
  </r>
  <r>
    <n v="2016"/>
    <s v="SUB"/>
    <s v="Coal"/>
    <n v="96662"/>
    <n v="17.489999999999998"/>
    <n v="1690618.38"/>
    <n v="0.19"/>
    <n v="4.5"/>
    <n v="434979"/>
    <x v="0"/>
  </r>
  <r>
    <n v="2016"/>
    <s v="SUB"/>
    <s v="Coal"/>
    <n v="63388"/>
    <n v="17.72"/>
    <n v="1123235.3599999999"/>
    <n v="0.25"/>
    <n v="6"/>
    <n v="380328"/>
    <x v="0"/>
  </r>
  <r>
    <n v="2016"/>
    <s v="SUB"/>
    <s v="Coal"/>
    <n v="14946"/>
    <n v="16.564"/>
    <n v="247565.54399999999"/>
    <n v="0.28999999999999998"/>
    <n v="6.4"/>
    <n v="95654.400000000009"/>
    <x v="0"/>
  </r>
  <r>
    <n v="2016"/>
    <s v="SUB"/>
    <s v="Coal"/>
    <n v="15149"/>
    <n v="16.39"/>
    <n v="248292.11000000002"/>
    <n v="0.3"/>
    <n v="5.3"/>
    <n v="80289.7"/>
    <x v="0"/>
  </r>
  <r>
    <n v="2016"/>
    <s v="SUB"/>
    <s v="Coal"/>
    <n v="30194"/>
    <n v="16.542000000000002"/>
    <n v="499469.14800000004"/>
    <n v="0.39"/>
    <n v="6.2"/>
    <n v="187202.80000000002"/>
    <x v="0"/>
  </r>
  <r>
    <n v="2016"/>
    <s v="SUB"/>
    <s v="Coal"/>
    <n v="30203"/>
    <n v="16.847999999999999"/>
    <n v="508860.14399999997"/>
    <n v="0.37"/>
    <n v="5.5"/>
    <n v="166116.5"/>
    <x v="0"/>
  </r>
  <r>
    <n v="2016"/>
    <s v="SUB"/>
    <s v="Coal"/>
    <n v="45459"/>
    <n v="16.716999999999999"/>
    <n v="759938.10299999989"/>
    <n v="0.28999999999999998"/>
    <n v="6.1"/>
    <n v="277299.89999999997"/>
    <x v="0"/>
  </r>
  <r>
    <n v="2016"/>
    <s v="SUB"/>
    <s v="Coal"/>
    <n v="90447"/>
    <n v="16.832000000000001"/>
    <n v="1522403.9040000001"/>
    <n v="0.31"/>
    <n v="5"/>
    <n v="452235"/>
    <x v="0"/>
  </r>
  <r>
    <n v="2016"/>
    <s v="SUB"/>
    <s v="Coal"/>
    <n v="15150"/>
    <n v="16.45"/>
    <n v="249217.5"/>
    <n v="0.3"/>
    <n v="4.4000000000000004"/>
    <n v="66660"/>
    <x v="0"/>
  </r>
  <r>
    <n v="2016"/>
    <s v="SUB"/>
    <s v="Coal"/>
    <n v="45185"/>
    <n v="16.7"/>
    <n v="754589.5"/>
    <n v="0.35"/>
    <n v="4.8"/>
    <n v="216888"/>
    <x v="0"/>
  </r>
  <r>
    <n v="2016"/>
    <s v="SUB"/>
    <s v="Coal"/>
    <n v="29956"/>
    <n v="16.843"/>
    <n v="504548.908"/>
    <n v="0.31"/>
    <n v="5.0999999999999996"/>
    <n v="152775.59999999998"/>
    <x v="0"/>
  </r>
  <r>
    <n v="2016"/>
    <s v="SUB"/>
    <s v="Coal"/>
    <n v="60631"/>
    <n v="17.609000000000002"/>
    <n v="1067651.2790000001"/>
    <n v="0.24"/>
    <n v="6.1"/>
    <n v="369849.1"/>
    <x v="0"/>
  </r>
  <r>
    <n v="2016"/>
    <s v="SUB"/>
    <s v="Coal"/>
    <n v="75651"/>
    <n v="16.692"/>
    <n v="1262766.4920000001"/>
    <n v="0.3"/>
    <n v="5.7"/>
    <n v="431210.7"/>
    <x v="0"/>
  </r>
  <r>
    <n v="2016"/>
    <s v="LIG"/>
    <s v="Coal"/>
    <n v="792799"/>
    <n v="13.87"/>
    <n v="10996122.129999999"/>
    <n v="1"/>
    <n v="15.7"/>
    <n v="12446944.299999999"/>
    <x v="1"/>
  </r>
  <r>
    <n v="2016"/>
    <s v="SUB"/>
    <s v="Coal"/>
    <n v="98410"/>
    <n v="17.989999999999998"/>
    <n v="1770395.9"/>
    <n v="0.23"/>
    <n v="4.9000000000000004"/>
    <n v="482209.00000000006"/>
    <x v="0"/>
  </r>
  <r>
    <n v="2016"/>
    <s v="SUB"/>
    <s v="Coal"/>
    <n v="32954"/>
    <n v="16.762"/>
    <n v="552374.94799999997"/>
    <n v="0.28000000000000003"/>
    <n v="5.7"/>
    <n v="187837.80000000002"/>
    <x v="0"/>
  </r>
  <r>
    <n v="2016"/>
    <s v="SUB"/>
    <s v="Coal"/>
    <n v="114859"/>
    <n v="17.574000000000002"/>
    <n v="2018532.0660000001"/>
    <n v="0.2"/>
    <n v="4.5"/>
    <n v="516865.5"/>
    <x v="0"/>
  </r>
  <r>
    <n v="2016"/>
    <s v="SUB"/>
    <s v="Coal"/>
    <n v="478410"/>
    <n v="16.716000000000001"/>
    <n v="7997101.5600000005"/>
    <n v="0.28999999999999998"/>
    <n v="6.2"/>
    <n v="2966142"/>
    <x v="0"/>
  </r>
  <r>
    <n v="2016"/>
    <s v="LIG"/>
    <s v="Coal"/>
    <n v="212359"/>
    <n v="10.4"/>
    <n v="2208533.6"/>
    <n v="2.96"/>
    <n v="29.3"/>
    <n v="6222118.7000000002"/>
    <x v="1"/>
  </r>
  <r>
    <n v="2016"/>
    <s v="SUB"/>
    <s v="Coal"/>
    <n v="66108"/>
    <n v="17.489999999999998"/>
    <n v="1156228.92"/>
    <n v="0.19"/>
    <n v="4.4000000000000004"/>
    <n v="290875.2"/>
    <x v="0"/>
  </r>
  <r>
    <n v="2016"/>
    <s v="BIT"/>
    <s v="Coal"/>
    <n v="38873"/>
    <n v="22.352"/>
    <n v="868889.29599999997"/>
    <n v="3.25"/>
    <n v="9.5"/>
    <n v="369293.5"/>
    <x v="0"/>
  </r>
  <r>
    <n v="2016"/>
    <s v="SUB"/>
    <s v="Coal"/>
    <n v="318462"/>
    <n v="17.818999999999999"/>
    <n v="5674674.3779999996"/>
    <n v="0.24"/>
    <n v="5"/>
    <n v="1592310"/>
    <x v="0"/>
  </r>
  <r>
    <n v="2016"/>
    <s v="SUB"/>
    <s v="Coal"/>
    <n v="353891"/>
    <n v="17.702000000000002"/>
    <n v="6264578.4820000008"/>
    <n v="0.28000000000000003"/>
    <n v="5.0999999999999996"/>
    <n v="1804844.0999999999"/>
    <x v="0"/>
  </r>
  <r>
    <n v="2016"/>
    <s v="SUB"/>
    <s v="Coal"/>
    <n v="31879"/>
    <n v="17.686"/>
    <n v="563811.99399999995"/>
    <n v="0.19"/>
    <n v="4.5"/>
    <n v="143455.5"/>
    <x v="0"/>
  </r>
  <r>
    <n v="2016"/>
    <s v="SUB"/>
    <s v="Coal"/>
    <n v="31671"/>
    <n v="17.558"/>
    <n v="556079.41799999995"/>
    <n v="0.21"/>
    <n v="4.5999999999999996"/>
    <n v="145686.59999999998"/>
    <x v="0"/>
  </r>
  <r>
    <n v="2016"/>
    <s v="SUB"/>
    <s v="Coal"/>
    <n v="336060"/>
    <n v="17.707999999999998"/>
    <n v="5950950.4799999995"/>
    <n v="0.25"/>
    <n v="5.9"/>
    <n v="1982754.0000000002"/>
    <x v="0"/>
  </r>
  <r>
    <n v="2016"/>
    <s v="SUB"/>
    <s v="Coal"/>
    <n v="60712"/>
    <n v="17.122"/>
    <n v="1039510.8639999999"/>
    <n v="0.27"/>
    <n v="4.7"/>
    <n v="285346.40000000002"/>
    <x v="0"/>
  </r>
  <r>
    <n v="2016"/>
    <s v="SUB"/>
    <s v="Coal"/>
    <n v="30288"/>
    <n v="17.853999999999999"/>
    <n v="540761.95199999993"/>
    <n v="0.35"/>
    <n v="5.4"/>
    <n v="163555.20000000001"/>
    <x v="0"/>
  </r>
  <r>
    <n v="2016"/>
    <s v="SUB"/>
    <s v="Coal"/>
    <n v="15092"/>
    <n v="18.111999999999998"/>
    <n v="273346.304"/>
    <n v="0.24"/>
    <n v="4.5999999999999996"/>
    <n v="69423.199999999997"/>
    <x v="0"/>
  </r>
  <r>
    <n v="2016"/>
    <s v="SUB"/>
    <s v="Coal"/>
    <n v="106209"/>
    <n v="16.100000000000001"/>
    <n v="1709964.9000000001"/>
    <n v="0.4"/>
    <n v="5.5"/>
    <n v="584149.5"/>
    <x v="0"/>
  </r>
  <r>
    <n v="2016"/>
    <s v="BIT"/>
    <s v="Coal"/>
    <n v="113504"/>
    <n v="23.5"/>
    <n v="2667344"/>
    <n v="3.38"/>
    <n v="7.5"/>
    <n v="851280"/>
    <x v="0"/>
  </r>
  <r>
    <n v="2016"/>
    <s v="BIT"/>
    <s v="Coal"/>
    <n v="74072"/>
    <n v="22.31"/>
    <n v="1652546.3199999998"/>
    <n v="3.07"/>
    <n v="9.5"/>
    <n v="703684"/>
    <x v="0"/>
  </r>
  <r>
    <n v="2016"/>
    <s v="SUB"/>
    <s v="Coal"/>
    <n v="42290"/>
    <n v="16.61"/>
    <n v="702436.9"/>
    <n v="0.41"/>
    <n v="5.0999999999999996"/>
    <n v="215678.99999999997"/>
    <x v="0"/>
  </r>
  <r>
    <n v="2016"/>
    <s v="SUB"/>
    <s v="Coal"/>
    <n v="42181"/>
    <n v="16.809999999999999"/>
    <n v="709062.61"/>
    <n v="0.28999999999999998"/>
    <n v="5.0999999999999996"/>
    <n v="215123.09999999998"/>
    <x v="0"/>
  </r>
  <r>
    <n v="2016"/>
    <s v="SUB"/>
    <s v="Coal"/>
    <n v="28239"/>
    <n v="16.72"/>
    <n v="472156.07999999996"/>
    <n v="0.41"/>
    <n v="5.3"/>
    <n v="149666.69999999998"/>
    <x v="0"/>
  </r>
  <r>
    <n v="2016"/>
    <s v="SUB"/>
    <s v="Coal"/>
    <n v="28202"/>
    <n v="16.91"/>
    <n v="476895.82"/>
    <n v="0.31"/>
    <n v="4.8"/>
    <n v="135369.60000000001"/>
    <x v="0"/>
  </r>
  <r>
    <n v="2016"/>
    <s v="SUB"/>
    <s v="Coal"/>
    <n v="14102"/>
    <n v="16.739999999999998"/>
    <n v="236067.47999999998"/>
    <n v="0.42"/>
    <n v="5.2"/>
    <n v="73330.400000000009"/>
    <x v="0"/>
  </r>
  <r>
    <n v="2016"/>
    <s v="SUB"/>
    <s v="Coal"/>
    <n v="15131"/>
    <n v="17.372"/>
    <n v="262855.73200000002"/>
    <n v="0.21"/>
    <n v="4.7"/>
    <n v="71115.7"/>
    <x v="0"/>
  </r>
  <r>
    <n v="2016"/>
    <s v="SUB"/>
    <s v="Coal"/>
    <n v="30592"/>
    <n v="17.234000000000002"/>
    <n v="527222.52800000005"/>
    <n v="0.22"/>
    <n v="4.5"/>
    <n v="137664"/>
    <x v="0"/>
  </r>
  <r>
    <n v="2016"/>
    <s v="SUB"/>
    <s v="Coal"/>
    <n v="60500"/>
    <n v="17.891999999999999"/>
    <n v="1082466"/>
    <n v="0.24"/>
    <n v="5.2"/>
    <n v="314600"/>
    <x v="0"/>
  </r>
  <r>
    <n v="2016"/>
    <s v="SUB"/>
    <s v="Coal"/>
    <n v="59567"/>
    <n v="16.712"/>
    <n v="995483.70400000003"/>
    <n v="0.28999999999999998"/>
    <n v="5.6"/>
    <n v="333575.19999999995"/>
    <x v="0"/>
  </r>
  <r>
    <n v="2016"/>
    <s v="SUB"/>
    <s v="Coal"/>
    <n v="91513"/>
    <n v="16.667999999999999"/>
    <n v="1525338.6839999999"/>
    <n v="0.38"/>
    <n v="5.9"/>
    <n v="539926.70000000007"/>
    <x v="0"/>
  </r>
  <r>
    <n v="2016"/>
    <s v="SUB"/>
    <s v="Coal"/>
    <n v="95391"/>
    <n v="16.79"/>
    <n v="1601614.89"/>
    <n v="0.3"/>
    <n v="4.9000000000000004"/>
    <n v="467415.9"/>
    <x v="0"/>
  </r>
  <r>
    <n v="2016"/>
    <s v="SUB"/>
    <s v="Coal"/>
    <n v="63427"/>
    <n v="17.356000000000002"/>
    <n v="1100839.0120000001"/>
    <n v="0.2"/>
    <n v="4.4000000000000004"/>
    <n v="279078.80000000005"/>
    <x v="0"/>
  </r>
  <r>
    <n v="2016"/>
    <s v="SUB"/>
    <s v="Coal"/>
    <n v="333616"/>
    <n v="16.686"/>
    <n v="5566716.5760000004"/>
    <n v="0.37"/>
    <n v="4.9000000000000004"/>
    <n v="1634718.4000000001"/>
    <x v="0"/>
  </r>
  <r>
    <n v="2016"/>
    <s v="SUB"/>
    <s v="Coal"/>
    <n v="222319"/>
    <n v="16.968"/>
    <n v="3772308.7919999999"/>
    <n v="0.32"/>
    <n v="5"/>
    <n v="1111595"/>
    <x v="0"/>
  </r>
  <r>
    <n v="2016"/>
    <s v="SUB"/>
    <s v="Coal"/>
    <n v="47752"/>
    <n v="16.920000000000002"/>
    <n v="807963.84000000008"/>
    <n v="0.27"/>
    <n v="4.7"/>
    <n v="224434.4"/>
    <x v="0"/>
  </r>
  <r>
    <n v="2016"/>
    <s v="SUB"/>
    <s v="Coal"/>
    <n v="31814"/>
    <n v="17.596"/>
    <n v="559799.14399999997"/>
    <n v="0.43"/>
    <n v="5.4"/>
    <n v="171795.6"/>
    <x v="0"/>
  </r>
  <r>
    <n v="2016"/>
    <s v="BIT"/>
    <s v="Coal"/>
    <n v="49980"/>
    <n v="26.276"/>
    <n v="1313274.48"/>
    <n v="3.08"/>
    <n v="7.77"/>
    <n v="388344.6"/>
    <x v="0"/>
  </r>
  <r>
    <n v="2016"/>
    <s v="BIT"/>
    <s v="Coal"/>
    <n v="1722"/>
    <n v="25.141999999999999"/>
    <n v="43294.523999999998"/>
    <n v="4.21"/>
    <n v="9.1999999999999993"/>
    <n v="15842.4"/>
    <x v="0"/>
  </r>
  <r>
    <n v="2016"/>
    <s v="BIT"/>
    <s v="Coal"/>
    <n v="6274"/>
    <n v="25.297999999999998"/>
    <n v="158719.652"/>
    <n v="4.18"/>
    <n v="8.6199999999999992"/>
    <n v="54081.88"/>
    <x v="0"/>
  </r>
  <r>
    <n v="2016"/>
    <s v="BIT"/>
    <s v="Coal"/>
    <n v="32391"/>
    <n v="24.89"/>
    <n v="806211.99"/>
    <n v="4.04"/>
    <n v="9.32"/>
    <n v="301884.12"/>
    <x v="0"/>
  </r>
  <r>
    <n v="2016"/>
    <s v="BIT"/>
    <s v="Coal"/>
    <n v="19899"/>
    <n v="24.808"/>
    <n v="493654.39199999999"/>
    <n v="3.38"/>
    <n v="9.84"/>
    <n v="195806.16"/>
    <x v="0"/>
  </r>
  <r>
    <n v="2016"/>
    <s v="BIT"/>
    <s v="Coal"/>
    <n v="18433"/>
    <n v="26.271999999999998"/>
    <n v="484271.77599999995"/>
    <n v="2.59"/>
    <n v="7.62"/>
    <n v="140459.46"/>
    <x v="0"/>
  </r>
  <r>
    <n v="2016"/>
    <s v="LIG"/>
    <s v="Coal"/>
    <n v="9008"/>
    <n v="14"/>
    <n v="126112"/>
    <n v="0.16"/>
    <n v="9.9"/>
    <n v="89179.199999999997"/>
    <x v="1"/>
  </r>
  <r>
    <n v="2016"/>
    <s v="WC"/>
    <s v="Coal"/>
    <n v="5674"/>
    <n v="14"/>
    <n v="79436"/>
    <n v="0.16"/>
    <n v="9.9"/>
    <n v="56172.6"/>
    <x v="0"/>
  </r>
  <r>
    <n v="2016"/>
    <s v="LIG"/>
    <s v="Coal"/>
    <n v="406219"/>
    <n v="13.384"/>
    <n v="5436835.0959999999"/>
    <n v="0.97"/>
    <n v="10.1"/>
    <n v="4102811.9"/>
    <x v="1"/>
  </r>
  <r>
    <n v="2016"/>
    <s v="BIT"/>
    <s v="Coal"/>
    <n v="86686"/>
    <n v="22.908000000000001"/>
    <n v="1985802.888"/>
    <n v="0.95"/>
    <n v="14.1"/>
    <n v="1222272.5999999999"/>
    <x v="0"/>
  </r>
  <r>
    <n v="2016"/>
    <s v="BIT"/>
    <s v="Coal"/>
    <n v="34976"/>
    <n v="22.276"/>
    <n v="779125.37600000005"/>
    <n v="0.51"/>
    <n v="12.8"/>
    <n v="447692.80000000005"/>
    <x v="0"/>
  </r>
  <r>
    <n v="2016"/>
    <s v="BIT"/>
    <s v="Coal"/>
    <n v="73332"/>
    <n v="23.300999999999998"/>
    <n v="1708708.9319999998"/>
    <n v="0.42"/>
    <n v="6.1"/>
    <n v="447325.19999999995"/>
    <x v="0"/>
  </r>
  <r>
    <n v="2016"/>
    <s v="BIT"/>
    <s v="Coal"/>
    <n v="132354"/>
    <n v="20.312000000000001"/>
    <n v="2688374.4480000003"/>
    <n v="0.47"/>
    <n v="15.8"/>
    <n v="2091193.2000000002"/>
    <x v="0"/>
  </r>
  <r>
    <n v="2016"/>
    <s v="BIT"/>
    <s v="Coal"/>
    <n v="35993"/>
    <n v="22.210999999999999"/>
    <n v="799440.52299999993"/>
    <n v="0.52"/>
    <n v="13.5"/>
    <n v="485905.5"/>
    <x v="0"/>
  </r>
  <r>
    <n v="2016"/>
    <s v="SUB"/>
    <s v="Coal"/>
    <n v="82435"/>
    <n v="19.943999999999999"/>
    <n v="1644083.64"/>
    <n v="1.02"/>
    <n v="9"/>
    <n v="741915"/>
    <x v="0"/>
  </r>
  <r>
    <n v="2016"/>
    <s v="BIT"/>
    <s v="Coal"/>
    <n v="37905"/>
    <n v="23.13"/>
    <n v="876742.64999999991"/>
    <n v="2.96"/>
    <n v="8.1999999999999993"/>
    <n v="310821"/>
    <x v="0"/>
  </r>
  <r>
    <n v="2016"/>
    <s v="BIT"/>
    <s v="Coal"/>
    <n v="2069"/>
    <n v="24.44"/>
    <n v="50566.36"/>
    <n v="3.4"/>
    <n v="9.3000000000000007"/>
    <n v="19241.7"/>
    <x v="0"/>
  </r>
  <r>
    <n v="2016"/>
    <s v="BIT"/>
    <s v="Coal"/>
    <n v="23986"/>
    <n v="22.21"/>
    <n v="532729.06000000006"/>
    <n v="3.13"/>
    <n v="8.9"/>
    <n v="213475.4"/>
    <x v="0"/>
  </r>
  <r>
    <n v="2016"/>
    <s v="BIT"/>
    <s v="Coal"/>
    <n v="26129"/>
    <n v="22"/>
    <n v="574838"/>
    <n v="3.31"/>
    <n v="7.4"/>
    <n v="193354.6"/>
    <x v="0"/>
  </r>
  <r>
    <n v="2016"/>
    <s v="SUB"/>
    <s v="Coal"/>
    <n v="115184"/>
    <n v="16.760000000000002"/>
    <n v="1930483.84"/>
    <n v="0.28999999999999998"/>
    <n v="6.1"/>
    <n v="702622.39999999991"/>
    <x v="0"/>
  </r>
  <r>
    <n v="2016"/>
    <s v="SUB"/>
    <s v="Coal"/>
    <n v="65238"/>
    <n v="17.59"/>
    <n v="1147536.42"/>
    <n v="0.2"/>
    <n v="4.5"/>
    <n v="293571"/>
    <x v="0"/>
  </r>
  <r>
    <n v="2016"/>
    <s v="SUB"/>
    <s v="Coal"/>
    <n v="33278"/>
    <n v="17.940000000000001"/>
    <n v="597007.32000000007"/>
    <n v="0.3"/>
    <n v="4.8"/>
    <n v="159734.39999999999"/>
    <x v="0"/>
  </r>
  <r>
    <n v="2016"/>
    <s v="SUB"/>
    <s v="Coal"/>
    <n v="82122"/>
    <n v="16.809999999999999"/>
    <n v="1380470.8199999998"/>
    <n v="0.28999999999999998"/>
    <n v="6.1"/>
    <n v="500944.19999999995"/>
    <x v="0"/>
  </r>
  <r>
    <n v="2016"/>
    <s v="LIG"/>
    <s v="Coal"/>
    <n v="700383"/>
    <n v="12.32"/>
    <n v="8628718.5600000005"/>
    <n v="1.2"/>
    <n v="20.2"/>
    <n v="14147736.6"/>
    <x v="1"/>
  </r>
  <r>
    <n v="2016"/>
    <s v="SUB"/>
    <s v="Coal"/>
    <n v="16238"/>
    <n v="17.818000000000001"/>
    <n v="289328.68400000001"/>
    <n v="0.33"/>
    <n v="5.0999999999999996"/>
    <n v="82813.799999999988"/>
    <x v="0"/>
  </r>
  <r>
    <n v="2016"/>
    <s v="SUB"/>
    <s v="Coal"/>
    <n v="16252"/>
    <n v="17.802"/>
    <n v="289318.10399999999"/>
    <n v="0.37"/>
    <n v="5.0999999999999996"/>
    <n v="82885.2"/>
    <x v="0"/>
  </r>
  <r>
    <n v="2016"/>
    <s v="SUB"/>
    <s v="Coal"/>
    <n v="48169"/>
    <n v="17.952000000000002"/>
    <n v="864729.88800000004"/>
    <n v="0.27"/>
    <n v="5"/>
    <n v="240845"/>
    <x v="0"/>
  </r>
  <r>
    <n v="2016"/>
    <s v="SUB"/>
    <s v="Coal"/>
    <n v="16337"/>
    <n v="16.46"/>
    <n v="268907.02"/>
    <n v="0.39"/>
    <n v="6.6"/>
    <n v="107824.2"/>
    <x v="0"/>
  </r>
  <r>
    <n v="2016"/>
    <s v="SUB"/>
    <s v="Coal"/>
    <n v="16201"/>
    <n v="17.167999999999999"/>
    <n v="278138.76799999998"/>
    <n v="0.22"/>
    <n v="4.3"/>
    <n v="69664.3"/>
    <x v="0"/>
  </r>
  <r>
    <n v="2016"/>
    <s v="SUB"/>
    <s v="Coal"/>
    <n v="16110"/>
    <n v="17.55"/>
    <n v="282730.5"/>
    <n v="0.21"/>
    <n v="4.5999999999999996"/>
    <n v="74106"/>
    <x v="0"/>
  </r>
  <r>
    <n v="2016"/>
    <s v="SUB"/>
    <s v="Coal"/>
    <n v="32470"/>
    <n v="17.821999999999999"/>
    <n v="578680.34"/>
    <n v="0.33"/>
    <n v="5.2"/>
    <n v="168844"/>
    <x v="0"/>
  </r>
  <r>
    <n v="2016"/>
    <s v="BIT"/>
    <s v="Coal"/>
    <n v="58248"/>
    <n v="23.35"/>
    <n v="1360090.8"/>
    <n v="3.41"/>
    <n v="7.8"/>
    <n v="454334.39999999997"/>
    <x v="0"/>
  </r>
  <r>
    <n v="2016"/>
    <s v="BIT"/>
    <s v="Coal"/>
    <n v="103100"/>
    <n v="22.7"/>
    <n v="2340370"/>
    <n v="3.68"/>
    <n v="9.6999999999999993"/>
    <n v="1000069.9999999999"/>
    <x v="0"/>
  </r>
  <r>
    <n v="2016"/>
    <s v="SUB"/>
    <s v="Coal"/>
    <n v="102793"/>
    <n v="17.719000000000001"/>
    <n v="1821389.1670000001"/>
    <n v="0.25"/>
    <n v="5.5"/>
    <n v="565361.5"/>
    <x v="0"/>
  </r>
  <r>
    <n v="2016"/>
    <s v="SUB"/>
    <s v="Coal"/>
    <n v="111490"/>
    <n v="17.882000000000001"/>
    <n v="1993664.1800000002"/>
    <n v="0.57999999999999996"/>
    <n v="5.3"/>
    <n v="590897"/>
    <x v="0"/>
  </r>
  <r>
    <n v="2016"/>
    <s v="SUB"/>
    <s v="Coal"/>
    <n v="148285"/>
    <n v="16.745999999999999"/>
    <n v="2483180.61"/>
    <n v="0.25"/>
    <n v="5"/>
    <n v="741425"/>
    <x v="0"/>
  </r>
  <r>
    <n v="2016"/>
    <s v="BIT"/>
    <s v="Coal"/>
    <n v="40158"/>
    <n v="23.12"/>
    <n v="928452.96000000008"/>
    <n v="2.99"/>
    <n v="8.3000000000000007"/>
    <n v="333311.40000000002"/>
    <x v="0"/>
  </r>
  <r>
    <n v="2016"/>
    <s v="BIT"/>
    <s v="Coal"/>
    <n v="19233"/>
    <n v="22.65"/>
    <n v="435627.44999999995"/>
    <n v="2.6"/>
    <n v="8.6"/>
    <n v="165403.79999999999"/>
    <x v="0"/>
  </r>
  <r>
    <n v="2016"/>
    <s v="BIT"/>
    <s v="Coal"/>
    <n v="36265"/>
    <n v="23.54"/>
    <n v="853678.1"/>
    <n v="2.79"/>
    <n v="8"/>
    <n v="290120"/>
    <x v="0"/>
  </r>
  <r>
    <n v="2016"/>
    <s v="LIG"/>
    <s v="Coal"/>
    <n v="198606"/>
    <n v="13.624000000000001"/>
    <n v="2705808.1440000003"/>
    <n v="1"/>
    <n v="15"/>
    <n v="2979090"/>
    <x v="1"/>
  </r>
  <r>
    <n v="2016"/>
    <s v="BIT"/>
    <s v="Coal"/>
    <n v="25929"/>
    <n v="24.67"/>
    <n v="639668.43000000005"/>
    <n v="0.84"/>
    <n v="9.6999999999999993"/>
    <n v="251511.3"/>
    <x v="0"/>
  </r>
  <r>
    <n v="2016"/>
    <s v="BIT"/>
    <s v="Coal"/>
    <n v="12958"/>
    <n v="24.66"/>
    <n v="319544.28000000003"/>
    <n v="0.87"/>
    <n v="9.8000000000000007"/>
    <n v="126988.40000000001"/>
    <x v="0"/>
  </r>
  <r>
    <n v="2016"/>
    <s v="BIT"/>
    <s v="Coal"/>
    <n v="13090"/>
    <n v="26.04"/>
    <n v="340863.6"/>
    <n v="0.87"/>
    <n v="10.4"/>
    <n v="136136"/>
    <x v="0"/>
  </r>
  <r>
    <n v="2016"/>
    <s v="BIT"/>
    <s v="Coal"/>
    <n v="11556"/>
    <n v="26.975999999999999"/>
    <n v="311734.65600000002"/>
    <n v="0.74"/>
    <n v="6.5"/>
    <n v="75114"/>
    <x v="0"/>
  </r>
  <r>
    <n v="2016"/>
    <s v="BIT"/>
    <s v="Coal"/>
    <n v="11986"/>
    <n v="24.64"/>
    <n v="295335.03999999998"/>
    <n v="0.97"/>
    <n v="11.4"/>
    <n v="136640.4"/>
    <x v="0"/>
  </r>
  <r>
    <n v="2016"/>
    <s v="BIT"/>
    <s v="Coal"/>
    <n v="18635"/>
    <n v="25.268000000000001"/>
    <n v="470869.18"/>
    <n v="0.71"/>
    <n v="10.3"/>
    <n v="191940.5"/>
    <x v="0"/>
  </r>
  <r>
    <n v="2016"/>
    <s v="BIT"/>
    <s v="Coal"/>
    <n v="24590"/>
    <n v="24.062999999999999"/>
    <n v="591709.16999999993"/>
    <n v="0.72"/>
    <n v="13.1"/>
    <n v="322129"/>
    <x v="0"/>
  </r>
  <r>
    <n v="2016"/>
    <s v="BIT"/>
    <s v="Coal"/>
    <n v="24492"/>
    <n v="25.21"/>
    <n v="617443.32000000007"/>
    <n v="1.1100000000000001"/>
    <n v="10.1"/>
    <n v="247369.19999999998"/>
    <x v="0"/>
  </r>
  <r>
    <n v="2016"/>
    <s v="BIT"/>
    <s v="Coal"/>
    <n v="22713"/>
    <n v="25.109000000000002"/>
    <n v="570300.71700000006"/>
    <n v="1.02"/>
    <n v="10.1"/>
    <n v="229401.3"/>
    <x v="0"/>
  </r>
  <r>
    <n v="2016"/>
    <s v="BIT"/>
    <s v="Coal"/>
    <n v="12320"/>
    <n v="23.934000000000001"/>
    <n v="294866.88"/>
    <n v="0.73"/>
    <n v="13.9"/>
    <n v="171248"/>
    <x v="0"/>
  </r>
  <r>
    <n v="2016"/>
    <s v="BIT"/>
    <s v="Coal"/>
    <n v="11028"/>
    <n v="26.846"/>
    <n v="296057.68800000002"/>
    <n v="1.23"/>
    <n v="8.1"/>
    <n v="89326.8"/>
    <x v="0"/>
  </r>
  <r>
    <n v="2016"/>
    <s v="SUB"/>
    <s v="Coal"/>
    <n v="35446"/>
    <n v="17.949000000000002"/>
    <n v="636220.25400000007"/>
    <n v="0.31"/>
    <n v="5.4"/>
    <n v="191408.40000000002"/>
    <x v="0"/>
  </r>
  <r>
    <n v="2016"/>
    <s v="SUB"/>
    <s v="Coal"/>
    <n v="17610"/>
    <n v="17.608000000000001"/>
    <n v="310076.88"/>
    <n v="0.19"/>
    <n v="5.4"/>
    <n v="95094"/>
    <x v="0"/>
  </r>
  <r>
    <n v="2016"/>
    <s v="SUB"/>
    <s v="Coal"/>
    <n v="17700"/>
    <n v="17.617999999999999"/>
    <n v="311838.59999999998"/>
    <n v="0.26"/>
    <n v="7"/>
    <n v="123900"/>
    <x v="0"/>
  </r>
  <r>
    <n v="2016"/>
    <s v="SUB"/>
    <s v="Coal"/>
    <n v="70852"/>
    <n v="17.437000000000001"/>
    <n v="1235446.324"/>
    <n v="0.19"/>
    <n v="4.5"/>
    <n v="318834"/>
    <x v="0"/>
  </r>
  <r>
    <n v="2016"/>
    <s v="SUB"/>
    <s v="Coal"/>
    <n v="17762"/>
    <n v="17.404"/>
    <n v="309129.848"/>
    <n v="0.2"/>
    <n v="4.3"/>
    <n v="76376.599999999991"/>
    <x v="0"/>
  </r>
  <r>
    <n v="2016"/>
    <s v="SUB"/>
    <s v="Coal"/>
    <n v="17632"/>
    <n v="17.170000000000002"/>
    <n v="302741.44"/>
    <n v="0.23"/>
    <n v="4.5999999999999996"/>
    <n v="81107.199999999997"/>
    <x v="0"/>
  </r>
  <r>
    <n v="2016"/>
    <s v="SUB"/>
    <s v="Coal"/>
    <n v="17679"/>
    <n v="17.885999999999999"/>
    <n v="316206.59399999998"/>
    <n v="0.27"/>
    <n v="5.2"/>
    <n v="91930.8"/>
    <x v="0"/>
  </r>
  <r>
    <n v="2016"/>
    <s v="SUB"/>
    <s v="Coal"/>
    <n v="17759"/>
    <n v="17.667999999999999"/>
    <n v="313766.01199999999"/>
    <n v="0.27"/>
    <n v="5.6"/>
    <n v="99450.4"/>
    <x v="0"/>
  </r>
  <r>
    <n v="2016"/>
    <s v="BIT"/>
    <s v="Coal"/>
    <n v="8002"/>
    <n v="26.01"/>
    <n v="208132.02000000002"/>
    <n v="0.83"/>
    <n v="9.1"/>
    <n v="72818.2"/>
    <x v="0"/>
  </r>
  <r>
    <n v="2016"/>
    <s v="BIT"/>
    <s v="Coal"/>
    <n v="113007"/>
    <n v="18.600000000000001"/>
    <n v="2101930.2000000002"/>
    <n v="0.78"/>
    <n v="14.2"/>
    <n v="1604699.4"/>
    <x v="0"/>
  </r>
  <r>
    <n v="2016"/>
    <s v="LIG"/>
    <s v="Coal"/>
    <n v="388907"/>
    <n v="12.885999999999999"/>
    <n v="5011455.602"/>
    <n v="0.81"/>
    <n v="16.05"/>
    <n v="6241957.3500000006"/>
    <x v="1"/>
  </r>
  <r>
    <n v="2016"/>
    <s v="SUB"/>
    <s v="Coal"/>
    <n v="13707"/>
    <n v="17.513999999999999"/>
    <n v="240064.39799999999"/>
    <n v="0.2"/>
    <n v="4.3"/>
    <n v="58940.1"/>
    <x v="0"/>
  </r>
  <r>
    <n v="2016"/>
    <s v="SUB"/>
    <s v="Coal"/>
    <n v="69818"/>
    <n v="16.634"/>
    <n v="1161352.612"/>
    <n v="0.32"/>
    <n v="6.1"/>
    <n v="425889.8"/>
    <x v="0"/>
  </r>
  <r>
    <n v="2016"/>
    <s v="SUB"/>
    <s v="Coal"/>
    <n v="27764"/>
    <n v="17.652000000000001"/>
    <n v="490090.12800000003"/>
    <n v="0.3"/>
    <n v="5.4"/>
    <n v="149925.6"/>
    <x v="0"/>
  </r>
  <r>
    <n v="2016"/>
    <s v="SUB"/>
    <s v="Coal"/>
    <n v="28034"/>
    <n v="17.963999999999999"/>
    <n v="503602.77599999995"/>
    <n v="0.22"/>
    <n v="5.0999999999999996"/>
    <n v="142973.4"/>
    <x v="0"/>
  </r>
  <r>
    <n v="2016"/>
    <s v="SUB"/>
    <s v="Coal"/>
    <n v="69187"/>
    <n v="17.853999999999999"/>
    <n v="1235264.6979999999"/>
    <n v="0.28000000000000003"/>
    <n v="5.0999999999999996"/>
    <n v="352853.69999999995"/>
    <x v="0"/>
  </r>
  <r>
    <n v="2016"/>
    <s v="SUB"/>
    <s v="Coal"/>
    <n v="83556"/>
    <n v="16.693999999999999"/>
    <n v="1394883.8639999998"/>
    <n v="0.3"/>
    <n v="6"/>
    <n v="501336"/>
    <x v="0"/>
  </r>
  <r>
    <n v="2016"/>
    <s v="BIT"/>
    <s v="Coal"/>
    <n v="25094"/>
    <n v="23.486000000000001"/>
    <n v="589357.68400000001"/>
    <n v="1.31"/>
    <n v="5.8"/>
    <n v="145545.19999999998"/>
    <x v="0"/>
  </r>
  <r>
    <n v="2016"/>
    <s v="BIT"/>
    <s v="Coal"/>
    <n v="13565"/>
    <n v="23.527999999999999"/>
    <n v="319157.32"/>
    <n v="2.72"/>
    <n v="10.3"/>
    <n v="139719.5"/>
    <x v="0"/>
  </r>
  <r>
    <n v="2016"/>
    <s v="BIT"/>
    <s v="Coal"/>
    <n v="11060"/>
    <n v="24.196000000000002"/>
    <n v="267607.76"/>
    <n v="0.91"/>
    <n v="12.5"/>
    <n v="138250"/>
    <x v="0"/>
  </r>
  <r>
    <n v="2016"/>
    <s v="BIT"/>
    <s v="Coal"/>
    <n v="9055"/>
    <n v="25.29"/>
    <n v="229000.94999999998"/>
    <n v="0.98"/>
    <n v="13.7"/>
    <n v="124053.5"/>
    <x v="0"/>
  </r>
  <r>
    <n v="2016"/>
    <s v="BIT"/>
    <s v="Coal"/>
    <n v="58522"/>
    <n v="24.238"/>
    <n v="1418456.236"/>
    <n v="0.75"/>
    <n v="12.1"/>
    <n v="708116.2"/>
    <x v="0"/>
  </r>
  <r>
    <n v="2016"/>
    <s v="BIT"/>
    <s v="Coal"/>
    <n v="31822"/>
    <n v="24.495999999999999"/>
    <n v="779511.71199999994"/>
    <n v="0.69"/>
    <n v="11"/>
    <n v="350042"/>
    <x v="0"/>
  </r>
  <r>
    <n v="2016"/>
    <s v="BIT"/>
    <s v="Coal"/>
    <n v="36765"/>
    <n v="25.83"/>
    <n v="949639.95"/>
    <n v="0.8"/>
    <n v="8"/>
    <n v="294120"/>
    <x v="0"/>
  </r>
  <r>
    <n v="2016"/>
    <s v="BIT"/>
    <s v="Coal"/>
    <n v="72323"/>
    <n v="24.04"/>
    <n v="1738644.92"/>
    <n v="0.67"/>
    <n v="13.3"/>
    <n v="961895.9"/>
    <x v="0"/>
  </r>
  <r>
    <n v="2016"/>
    <s v="BIT"/>
    <s v="Coal"/>
    <n v="100677"/>
    <n v="24.238"/>
    <n v="2440209.1260000002"/>
    <n v="0.7"/>
    <n v="12.1"/>
    <n v="1218191.7"/>
    <x v="0"/>
  </r>
  <r>
    <n v="2016"/>
    <s v="BIT"/>
    <s v="Coal"/>
    <n v="12263"/>
    <n v="23.812000000000001"/>
    <n v="292006.55600000004"/>
    <n v="0.76"/>
    <n v="13.6"/>
    <n v="166776.79999999999"/>
    <x v="0"/>
  </r>
  <r>
    <n v="2016"/>
    <s v="BIT"/>
    <s v="Coal"/>
    <n v="11423"/>
    <n v="25.946000000000002"/>
    <n v="296381.158"/>
    <n v="2.63"/>
    <n v="7.4"/>
    <n v="84530.2"/>
    <x v="0"/>
  </r>
  <r>
    <n v="2016"/>
    <s v="BIT"/>
    <s v="Coal"/>
    <n v="59840"/>
    <n v="25.75"/>
    <n v="1540880"/>
    <n v="2.62"/>
    <n v="8"/>
    <n v="478720"/>
    <x v="0"/>
  </r>
  <r>
    <n v="2016"/>
    <s v="BIT"/>
    <s v="Coal"/>
    <n v="101154"/>
    <n v="24.085999999999999"/>
    <n v="2436395.2439999999"/>
    <n v="0.7"/>
    <n v="12.6"/>
    <n v="1274540.3999999999"/>
    <x v="0"/>
  </r>
  <r>
    <n v="2016"/>
    <s v="SUB"/>
    <s v="Coal"/>
    <n v="197483"/>
    <n v="19.056000000000001"/>
    <n v="3763236.0480000004"/>
    <n v="0.43"/>
    <n v="9"/>
    <n v="1777347"/>
    <x v="0"/>
  </r>
  <r>
    <n v="2016"/>
    <s v="SUB"/>
    <s v="Coal"/>
    <n v="179835"/>
    <n v="17.998000000000001"/>
    <n v="3236670.33"/>
    <n v="0.66"/>
    <n v="12.9"/>
    <n v="2319871.5"/>
    <x v="0"/>
  </r>
  <r>
    <n v="2016"/>
    <s v="SUB"/>
    <s v="Coal"/>
    <n v="170987"/>
    <n v="17.998000000000001"/>
    <n v="3077424.0260000001"/>
    <n v="0.66"/>
    <n v="12.9"/>
    <n v="2205732.3000000003"/>
    <x v="0"/>
  </r>
  <r>
    <n v="2016"/>
    <s v="BIT"/>
    <s v="Coal"/>
    <n v="16368"/>
    <n v="23.745999999999999"/>
    <n v="388674.52799999999"/>
    <n v="0.68"/>
    <n v="12.6"/>
    <n v="206236.79999999999"/>
    <x v="0"/>
  </r>
  <r>
    <n v="2016"/>
    <s v="BIT"/>
    <s v="Coal"/>
    <n v="73063"/>
    <n v="20.757999999999999"/>
    <n v="1516641.754"/>
    <n v="0.45"/>
    <n v="14.2"/>
    <n v="1037494.6"/>
    <x v="0"/>
  </r>
  <r>
    <n v="2016"/>
    <s v="BIT"/>
    <s v="Coal"/>
    <n v="54206"/>
    <n v="23.85"/>
    <n v="1292813.1000000001"/>
    <n v="0.81"/>
    <n v="11.5"/>
    <n v="623369"/>
    <x v="0"/>
  </r>
  <r>
    <n v="2016"/>
    <s v="BIT"/>
    <s v="Coal"/>
    <n v="36618"/>
    <n v="23.204000000000001"/>
    <n v="849684.07200000004"/>
    <n v="0.52"/>
    <n v="10"/>
    <n v="366180"/>
    <x v="0"/>
  </r>
  <r>
    <n v="2016"/>
    <s v="BIT"/>
    <s v="Coal"/>
    <n v="19512"/>
    <n v="23.72"/>
    <n v="462824.63999999996"/>
    <n v="0.68"/>
    <n v="12.8"/>
    <n v="249753.60000000001"/>
    <x v="0"/>
  </r>
  <r>
    <n v="2016"/>
    <s v="BIT"/>
    <s v="Coal"/>
    <n v="18186"/>
    <n v="24.494"/>
    <n v="445447.88400000002"/>
    <n v="3.2"/>
    <n v="10.38"/>
    <n v="188770.68000000002"/>
    <x v="0"/>
  </r>
  <r>
    <n v="2016"/>
    <s v="BIT"/>
    <s v="Coal"/>
    <n v="8483"/>
    <n v="25.86"/>
    <n v="219370.38"/>
    <n v="2.64"/>
    <n v="7.69"/>
    <n v="65234.270000000004"/>
    <x v="0"/>
  </r>
  <r>
    <n v="2016"/>
    <s v="BIT"/>
    <s v="Coal"/>
    <n v="18186"/>
    <n v="24.494"/>
    <n v="445447.88400000002"/>
    <n v="3.2"/>
    <n v="10.38"/>
    <n v="188770.68000000002"/>
    <x v="0"/>
  </r>
  <r>
    <n v="2016"/>
    <s v="BIT"/>
    <s v="Coal"/>
    <n v="10900"/>
    <n v="24.936"/>
    <n v="271802.40000000002"/>
    <n v="3.25"/>
    <n v="9.8800000000000008"/>
    <n v="107692.00000000001"/>
    <x v="0"/>
  </r>
  <r>
    <n v="2016"/>
    <s v="BIT"/>
    <s v="Coal"/>
    <n v="203291"/>
    <n v="25.14"/>
    <n v="5110735.74"/>
    <n v="3.93"/>
    <n v="9.49"/>
    <n v="1929231.59"/>
    <x v="0"/>
  </r>
  <r>
    <n v="2016"/>
    <s v="BIT"/>
    <s v="Coal"/>
    <n v="14337"/>
    <n v="26.14"/>
    <n v="374769.18"/>
    <n v="2.63"/>
    <n v="7.74"/>
    <n v="110968.38"/>
    <x v="0"/>
  </r>
  <r>
    <n v="2016"/>
    <s v="BIT"/>
    <s v="Coal"/>
    <n v="1610"/>
    <n v="25.286000000000001"/>
    <n v="40710.46"/>
    <n v="4.4800000000000004"/>
    <n v="9.49"/>
    <n v="15278.9"/>
    <x v="0"/>
  </r>
  <r>
    <n v="2016"/>
    <s v="BIT"/>
    <s v="Coal"/>
    <n v="43956"/>
    <n v="25.231999999999999"/>
    <n v="1109097.7919999999"/>
    <n v="4.49"/>
    <n v="9.44"/>
    <n v="414944.63999999996"/>
    <x v="0"/>
  </r>
  <r>
    <n v="2016"/>
    <s v="BIT"/>
    <s v="Coal"/>
    <n v="49574"/>
    <n v="25.015999999999998"/>
    <n v="1240143.1839999999"/>
    <n v="3.68"/>
    <n v="9.83"/>
    <n v="487312.42"/>
    <x v="0"/>
  </r>
  <r>
    <n v="2016"/>
    <s v="SUB"/>
    <s v="Coal"/>
    <n v="14729"/>
    <n v="17.891999999999999"/>
    <n v="263531.26799999998"/>
    <n v="0.31"/>
    <n v="5.2"/>
    <n v="76590.8"/>
    <x v="0"/>
  </r>
  <r>
    <n v="2016"/>
    <s v="SUB"/>
    <s v="Coal"/>
    <n v="29321"/>
    <n v="17.541"/>
    <n v="514319.66100000002"/>
    <n v="0.2"/>
    <n v="4.5999999999999996"/>
    <n v="134876.59999999998"/>
    <x v="0"/>
  </r>
  <r>
    <n v="2016"/>
    <s v="SUB"/>
    <s v="Coal"/>
    <n v="14724"/>
    <n v="17.724"/>
    <n v="260968.17600000001"/>
    <n v="0.18"/>
    <n v="5.5"/>
    <n v="80982"/>
    <x v="0"/>
  </r>
  <r>
    <n v="2016"/>
    <s v="LIG"/>
    <s v="Coal"/>
    <n v="172160"/>
    <n v="13.846"/>
    <n v="2383727.36"/>
    <n v="0.81"/>
    <n v="8.9"/>
    <n v="1532224"/>
    <x v="1"/>
  </r>
  <r>
    <n v="2016"/>
    <s v="SUB"/>
    <s v="Coal"/>
    <n v="30181"/>
    <n v="17.75"/>
    <n v="535712.75"/>
    <n v="0.25"/>
    <n v="5.6"/>
    <n v="169013.59999999998"/>
    <x v="0"/>
  </r>
  <r>
    <n v="2016"/>
    <s v="SUB"/>
    <s v="Coal"/>
    <n v="172151"/>
    <n v="18.170000000000002"/>
    <n v="3127983.6700000004"/>
    <n v="0.98"/>
    <n v="16.7"/>
    <n v="2874921.6999999997"/>
    <x v="0"/>
  </r>
  <r>
    <n v="2016"/>
    <s v="SUB"/>
    <s v="Coal"/>
    <n v="75148"/>
    <n v="17.68"/>
    <n v="1328616.6399999999"/>
    <n v="0.19"/>
    <n v="4.4000000000000004"/>
    <n v="330651.2"/>
    <x v="0"/>
  </r>
  <r>
    <n v="2016"/>
    <s v="SUB"/>
    <s v="Coal"/>
    <n v="74494"/>
    <n v="17.82"/>
    <n v="1327483.08"/>
    <n v="0.27"/>
    <n v="5.2"/>
    <n v="387368.8"/>
    <x v="0"/>
  </r>
  <r>
    <n v="2016"/>
    <s v="SUB"/>
    <s v="Coal"/>
    <n v="105114"/>
    <n v="17.559999999999999"/>
    <n v="1845801.8399999999"/>
    <n v="0.19"/>
    <n v="4.4000000000000004"/>
    <n v="462501.60000000003"/>
    <x v="0"/>
  </r>
  <r>
    <n v="2016"/>
    <s v="BIT"/>
    <s v="Coal"/>
    <n v="49020"/>
    <n v="23.22"/>
    <n v="1138244.3999999999"/>
    <n v="0.42"/>
    <n v="6.4"/>
    <n v="313728"/>
    <x v="0"/>
  </r>
  <r>
    <n v="2016"/>
    <s v="SUB"/>
    <s v="Coal"/>
    <n v="33840"/>
    <n v="20"/>
    <n v="676800"/>
    <n v="0.42"/>
    <n v="4.5999999999999996"/>
    <n v="155664"/>
    <x v="0"/>
  </r>
  <r>
    <n v="2016"/>
    <s v="BIT"/>
    <s v="Coal"/>
    <n v="1014"/>
    <n v="26.08"/>
    <n v="26445.119999999999"/>
    <n v="2.69"/>
    <n v="7.9"/>
    <n v="8010.6"/>
    <x v="0"/>
  </r>
  <r>
    <n v="2016"/>
    <s v="BIT"/>
    <s v="Coal"/>
    <n v="46723"/>
    <n v="26.18"/>
    <n v="1223208.1399999999"/>
    <n v="2.66"/>
    <n v="7.9"/>
    <n v="369111.7"/>
    <x v="0"/>
  </r>
  <r>
    <n v="2016"/>
    <s v="BIT"/>
    <s v="Coal"/>
    <n v="26495"/>
    <n v="25.18"/>
    <n v="667144.1"/>
    <n v="2.9"/>
    <n v="9.5"/>
    <n v="251702.5"/>
    <x v="0"/>
  </r>
  <r>
    <n v="2016"/>
    <s v="BIT"/>
    <s v="Coal"/>
    <n v="14598"/>
    <n v="24.04"/>
    <n v="350935.92"/>
    <n v="0.93"/>
    <n v="13"/>
    <n v="189774"/>
    <x v="0"/>
  </r>
  <r>
    <n v="2016"/>
    <s v="BIT"/>
    <s v="Coal"/>
    <n v="28212"/>
    <n v="22.526"/>
    <n v="635503.51199999999"/>
    <n v="3.03"/>
    <n v="8.3000000000000007"/>
    <n v="234159.6"/>
    <x v="0"/>
  </r>
  <r>
    <n v="2016"/>
    <s v="BIT"/>
    <s v="Coal"/>
    <n v="31894"/>
    <n v="23.48"/>
    <n v="748871.12"/>
    <n v="2.52"/>
    <n v="8.9"/>
    <n v="283856.60000000003"/>
    <x v="0"/>
  </r>
  <r>
    <n v="2016"/>
    <s v="BIT"/>
    <s v="Coal"/>
    <n v="3865"/>
    <n v="23.257999999999999"/>
    <n v="89892.17"/>
    <n v="2.34"/>
    <n v="7.8"/>
    <n v="30147"/>
    <x v="0"/>
  </r>
  <r>
    <n v="2016"/>
    <s v="BIT"/>
    <s v="Coal"/>
    <n v="5347"/>
    <n v="22.922000000000001"/>
    <n v="122563.93400000001"/>
    <n v="2.96"/>
    <n v="8.4"/>
    <n v="44914.8"/>
    <x v="0"/>
  </r>
  <r>
    <n v="2016"/>
    <s v="BIT"/>
    <s v="Coal"/>
    <n v="55974"/>
    <n v="22.158000000000001"/>
    <n v="1240271.892"/>
    <n v="3.26"/>
    <n v="7.7"/>
    <n v="430999.8"/>
    <x v="0"/>
  </r>
  <r>
    <n v="2016"/>
    <s v="BIT"/>
    <s v="Coal"/>
    <n v="44230"/>
    <n v="22.366"/>
    <n v="989248.17999999993"/>
    <n v="3.06"/>
    <n v="8.8000000000000007"/>
    <n v="389224.00000000006"/>
    <x v="0"/>
  </r>
  <r>
    <n v="2016"/>
    <s v="BIT"/>
    <s v="Coal"/>
    <n v="43362"/>
    <n v="22.277999999999999"/>
    <n v="966018.63599999994"/>
    <n v="2.96"/>
    <n v="8.3000000000000007"/>
    <n v="359904.60000000003"/>
    <x v="0"/>
  </r>
  <r>
    <n v="2016"/>
    <s v="BIT"/>
    <s v="Coal"/>
    <n v="9368"/>
    <n v="23.03"/>
    <n v="215745.04"/>
    <n v="2.99"/>
    <n v="8.1999999999999993"/>
    <n v="76817.599999999991"/>
    <x v="0"/>
  </r>
  <r>
    <n v="2016"/>
    <s v="BIT"/>
    <s v="Coal"/>
    <n v="94922"/>
    <n v="22.364000000000001"/>
    <n v="2122835.608"/>
    <n v="3.15"/>
    <n v="9.1"/>
    <n v="863790.2"/>
    <x v="0"/>
  </r>
  <r>
    <n v="2016"/>
    <s v="SUB"/>
    <s v="Coal"/>
    <n v="63355"/>
    <n v="17.978999999999999"/>
    <n v="1139059.5449999999"/>
    <n v="0.31"/>
    <n v="4.9000000000000004"/>
    <n v="310439.5"/>
    <x v="0"/>
  </r>
  <r>
    <n v="2016"/>
    <s v="SUB"/>
    <s v="Coal"/>
    <n v="184391"/>
    <n v="17.561"/>
    <n v="3238090.3509999998"/>
    <n v="0.2"/>
    <n v="4.5"/>
    <n v="829759.5"/>
    <x v="0"/>
  </r>
  <r>
    <n v="2016"/>
    <s v="SUB"/>
    <s v="Coal"/>
    <n v="183027"/>
    <n v="17.591999999999999"/>
    <n v="3219810.9839999997"/>
    <n v="0.28000000000000003"/>
    <n v="5.0999999999999996"/>
    <n v="933437.7"/>
    <x v="0"/>
  </r>
  <r>
    <n v="2016"/>
    <s v="BIT"/>
    <s v="Coal"/>
    <n v="181850"/>
    <n v="25.047000000000001"/>
    <n v="4554796.95"/>
    <n v="3.13"/>
    <n v="6.7"/>
    <n v="1218395"/>
    <x v="0"/>
  </r>
  <r>
    <n v="2016"/>
    <s v="SUB"/>
    <s v="Coal"/>
    <n v="15337"/>
    <n v="17.600000000000001"/>
    <n v="269931.2"/>
    <n v="0.2"/>
    <n v="4.5999999999999996"/>
    <n v="70550.2"/>
    <x v="0"/>
  </r>
  <r>
    <n v="2016"/>
    <s v="SUB"/>
    <s v="Coal"/>
    <n v="15900"/>
    <n v="17.920000000000002"/>
    <n v="284928"/>
    <n v="0.3"/>
    <n v="5"/>
    <n v="79500"/>
    <x v="0"/>
  </r>
  <r>
    <n v="2016"/>
    <s v="SUB"/>
    <s v="Coal"/>
    <n v="268049"/>
    <n v="17.77"/>
    <n v="4763230.7299999995"/>
    <n v="0.33"/>
    <n v="5.2"/>
    <n v="1393854.8"/>
    <x v="0"/>
  </r>
  <r>
    <n v="2016"/>
    <s v="SUB"/>
    <s v="Coal"/>
    <n v="91678"/>
    <n v="17.747"/>
    <n v="1627009.466"/>
    <n v="0.23"/>
    <n v="5.4"/>
    <n v="495061.2"/>
    <x v="0"/>
  </r>
  <r>
    <n v="2016"/>
    <s v="SUB"/>
    <s v="Coal"/>
    <n v="89594"/>
    <n v="18.887"/>
    <n v="1692161.878"/>
    <n v="0.34"/>
    <n v="4.2"/>
    <n v="376294.8"/>
    <x v="0"/>
  </r>
  <r>
    <n v="2016"/>
    <s v="SUB"/>
    <s v="Coal"/>
    <n v="250004"/>
    <n v="18.79"/>
    <n v="4697575.16"/>
    <n v="0.33"/>
    <n v="4.5"/>
    <n v="1125018"/>
    <x v="0"/>
  </r>
  <r>
    <n v="2016"/>
    <s v="SUB"/>
    <s v="Coal"/>
    <n v="103100"/>
    <n v="19.033000000000001"/>
    <n v="1962302.3"/>
    <n v="0.3"/>
    <n v="4.3"/>
    <n v="443330"/>
    <x v="0"/>
  </r>
  <r>
    <n v="2016"/>
    <s v="SUB"/>
    <s v="Coal"/>
    <n v="285603"/>
    <n v="18.957999999999998"/>
    <n v="5414461.6739999996"/>
    <n v="0.36"/>
    <n v="4.8"/>
    <n v="1370894.4"/>
    <x v="0"/>
  </r>
  <r>
    <n v="2016"/>
    <s v="BIT"/>
    <s v="Coal"/>
    <n v="5351"/>
    <n v="23.3"/>
    <n v="124678.3"/>
    <n v="2.89"/>
    <n v="15.7"/>
    <n v="84010.7"/>
    <x v="0"/>
  </r>
  <r>
    <n v="2016"/>
    <s v="WC"/>
    <s v="Coal"/>
    <n v="5188"/>
    <n v="16.670000000000002"/>
    <n v="86483.96"/>
    <n v="1.02"/>
    <n v="25.5"/>
    <n v="132294"/>
    <x v="0"/>
  </r>
  <r>
    <n v="2016"/>
    <s v="BIT"/>
    <s v="Coal"/>
    <n v="12304"/>
    <n v="25.797999999999998"/>
    <n v="317418.592"/>
    <n v="2.82"/>
    <n v="8.6"/>
    <n v="105814.39999999999"/>
    <x v="0"/>
  </r>
  <r>
    <n v="2016"/>
    <s v="BIT"/>
    <s v="Coal"/>
    <n v="16661"/>
    <n v="22.751999999999999"/>
    <n v="379071.07199999999"/>
    <n v="4.55"/>
    <n v="18.3"/>
    <n v="304896.3"/>
    <x v="0"/>
  </r>
  <r>
    <n v="2016"/>
    <s v="BIT"/>
    <s v="Coal"/>
    <n v="44556"/>
    <n v="26.007999999999999"/>
    <n v="1158812.4479999999"/>
    <n v="2.8"/>
    <n v="7.7"/>
    <n v="343081.2"/>
    <x v="0"/>
  </r>
  <r>
    <n v="2016"/>
    <s v="BIT"/>
    <s v="Coal"/>
    <n v="181016"/>
    <n v="26.257999999999999"/>
    <n v="4753118.1279999996"/>
    <n v="3.18"/>
    <n v="8"/>
    <n v="1448128"/>
    <x v="0"/>
  </r>
  <r>
    <n v="2016"/>
    <s v="BIT"/>
    <s v="Coal"/>
    <n v="8268"/>
    <n v="23.292000000000002"/>
    <n v="192578.25600000002"/>
    <n v="2.92"/>
    <n v="16.2"/>
    <n v="133941.6"/>
    <x v="0"/>
  </r>
  <r>
    <n v="2016"/>
    <s v="BIT"/>
    <s v="Coal"/>
    <n v="10795"/>
    <n v="22.335999999999999"/>
    <n v="241117.12"/>
    <n v="2.5499999999999998"/>
    <n v="19.5"/>
    <n v="210502.5"/>
    <x v="0"/>
  </r>
  <r>
    <n v="2016"/>
    <s v="BIT"/>
    <s v="Coal"/>
    <n v="16368"/>
    <n v="21.78"/>
    <n v="356495.04000000004"/>
    <n v="2.35"/>
    <n v="19.2"/>
    <n v="314265.59999999998"/>
    <x v="0"/>
  </r>
  <r>
    <n v="2016"/>
    <s v="WC"/>
    <s v="Coal"/>
    <n v="1439"/>
    <n v="15.77"/>
    <n v="22693.03"/>
    <n v="3.48"/>
    <n v="43.1"/>
    <n v="62020.9"/>
    <x v="0"/>
  </r>
  <r>
    <n v="2016"/>
    <s v="BIT"/>
    <s v="Coal"/>
    <n v="14576"/>
    <n v="26.036000000000001"/>
    <n v="379500.73600000003"/>
    <n v="2.85"/>
    <n v="8.6"/>
    <n v="125353.59999999999"/>
    <x v="0"/>
  </r>
  <r>
    <n v="2016"/>
    <s v="BIT"/>
    <s v="Coal"/>
    <n v="18673"/>
    <n v="23.834"/>
    <n v="445052.28200000001"/>
    <n v="2.82"/>
    <n v="17.3"/>
    <n v="323042.90000000002"/>
    <x v="0"/>
  </r>
  <r>
    <n v="2016"/>
    <s v="BIT"/>
    <s v="Coal"/>
    <n v="2191"/>
    <n v="24.47"/>
    <n v="53613.77"/>
    <n v="2.86"/>
    <n v="17"/>
    <n v="37247"/>
    <x v="0"/>
  </r>
  <r>
    <n v="2016"/>
    <s v="BIT"/>
    <s v="Coal"/>
    <n v="4771"/>
    <n v="17.864000000000001"/>
    <n v="85229.144"/>
    <n v="1.01"/>
    <n v="19.5"/>
    <n v="93034.5"/>
    <x v="0"/>
  </r>
  <r>
    <n v="2016"/>
    <s v="BIT"/>
    <s v="Coal"/>
    <n v="8767"/>
    <n v="23.096"/>
    <n v="202482.63200000001"/>
    <n v="2.85"/>
    <n v="19.5"/>
    <n v="170956.5"/>
    <x v="0"/>
  </r>
  <r>
    <n v="2016"/>
    <s v="BIT"/>
    <s v="Coal"/>
    <n v="2571"/>
    <n v="23.844000000000001"/>
    <n v="61302.924000000006"/>
    <n v="1.51"/>
    <n v="17.5"/>
    <n v="44992.5"/>
    <x v="0"/>
  </r>
  <r>
    <n v="2016"/>
    <s v="BIT"/>
    <s v="Coal"/>
    <n v="6969"/>
    <n v="23.937999999999999"/>
    <n v="166823.92199999999"/>
    <n v="2.23"/>
    <n v="16"/>
    <n v="111504"/>
    <x v="0"/>
  </r>
  <r>
    <n v="2016"/>
    <s v="WC"/>
    <s v="Coal"/>
    <n v="1968"/>
    <n v="16.495999999999999"/>
    <n v="32464.127999999997"/>
    <n v="1.68"/>
    <n v="28.9"/>
    <n v="56875.199999999997"/>
    <x v="0"/>
  </r>
  <r>
    <n v="2016"/>
    <s v="BIT"/>
    <s v="Coal"/>
    <n v="60498"/>
    <n v="26.013999999999999"/>
    <n v="1573794.9720000001"/>
    <n v="3.12"/>
    <n v="8.1"/>
    <n v="490033.8"/>
    <x v="0"/>
  </r>
  <r>
    <n v="2016"/>
    <s v="BIT"/>
    <s v="Coal"/>
    <n v="29653"/>
    <n v="25.956"/>
    <n v="769673.26800000004"/>
    <n v="2.58"/>
    <n v="7.7"/>
    <n v="228328.1"/>
    <x v="0"/>
  </r>
  <r>
    <n v="2016"/>
    <s v="BIT"/>
    <s v="Coal"/>
    <n v="15148"/>
    <n v="25.802"/>
    <n v="390848.696"/>
    <n v="2.89"/>
    <n v="7.9"/>
    <n v="119669.20000000001"/>
    <x v="0"/>
  </r>
  <r>
    <n v="2016"/>
    <s v="BIT"/>
    <s v="Coal"/>
    <n v="16204"/>
    <n v="22.552"/>
    <n v="365432.60800000001"/>
    <n v="0.41"/>
    <n v="8.3000000000000007"/>
    <n v="134493.20000000001"/>
    <x v="0"/>
  </r>
  <r>
    <n v="2016"/>
    <s v="SUB"/>
    <s v="Coal"/>
    <n v="16167"/>
    <n v="17.852"/>
    <n v="288613.28399999999"/>
    <n v="0.2"/>
    <n v="5.25"/>
    <n v="84876.75"/>
    <x v="0"/>
  </r>
  <r>
    <n v="2016"/>
    <s v="SUB"/>
    <s v="Coal"/>
    <n v="163492"/>
    <n v="17.292000000000002"/>
    <n v="2827103.6640000003"/>
    <n v="0.21"/>
    <n v="4.5199999999999996"/>
    <n v="738983.84"/>
    <x v="0"/>
  </r>
  <r>
    <n v="2016"/>
    <s v="BIT"/>
    <s v="Coal"/>
    <n v="2000"/>
    <n v="25"/>
    <n v="50000"/>
    <n v="0.86"/>
    <n v="5.5"/>
    <n v="11000"/>
    <x v="0"/>
  </r>
  <r>
    <n v="2016"/>
    <s v="BIT"/>
    <s v="Coal"/>
    <n v="8064"/>
    <n v="25.5"/>
    <n v="205632"/>
    <n v="0.62"/>
    <n v="8.9"/>
    <n v="71769.600000000006"/>
    <x v="0"/>
  </r>
  <r>
    <n v="2016"/>
    <s v="BIT"/>
    <s v="Coal"/>
    <n v="8248"/>
    <n v="26.07"/>
    <n v="215025.36000000002"/>
    <n v="2.2400000000000002"/>
    <n v="8.4"/>
    <n v="69283.199999999997"/>
    <x v="0"/>
  </r>
  <r>
    <n v="2016"/>
    <s v="BIT"/>
    <s v="Coal"/>
    <n v="9031"/>
    <n v="25.5"/>
    <n v="230290.5"/>
    <n v="0.62"/>
    <n v="8.9"/>
    <n v="80375.900000000009"/>
    <x v="0"/>
  </r>
  <r>
    <n v="2016"/>
    <s v="BIT"/>
    <s v="Coal"/>
    <n v="9668"/>
    <n v="28.04"/>
    <n v="271090.71999999997"/>
    <n v="0.67"/>
    <n v="5.5"/>
    <n v="53174"/>
    <x v="0"/>
  </r>
  <r>
    <n v="2016"/>
    <s v="BIT"/>
    <s v="Coal"/>
    <n v="6362"/>
    <n v="25.96"/>
    <n v="165157.52000000002"/>
    <n v="2.65"/>
    <n v="8.1"/>
    <n v="51532.2"/>
    <x v="0"/>
  </r>
  <r>
    <n v="2016"/>
    <s v="WC"/>
    <s v="Coal"/>
    <n v="10004"/>
    <n v="15.948"/>
    <n v="159543.79200000002"/>
    <n v="2.3199999999999998"/>
    <n v="34.9"/>
    <n v="349139.6"/>
    <x v="0"/>
  </r>
  <r>
    <n v="2016"/>
    <s v="WC"/>
    <s v="Coal"/>
    <n v="7973"/>
    <n v="9.16"/>
    <n v="73032.680000000008"/>
    <n v="1.97"/>
    <n v="54.5"/>
    <n v="434528.5"/>
    <x v="0"/>
  </r>
  <r>
    <n v="2016"/>
    <s v="WC"/>
    <s v="Coal"/>
    <n v="4398"/>
    <n v="17.225999999999999"/>
    <n v="75759.947999999989"/>
    <n v="1.36"/>
    <n v="23.9"/>
    <n v="105112.2"/>
    <x v="0"/>
  </r>
  <r>
    <n v="2016"/>
    <s v="WC"/>
    <s v="Coal"/>
    <n v="286"/>
    <n v="17.803999999999998"/>
    <n v="5091.9439999999995"/>
    <n v="1.56"/>
    <n v="19.2"/>
    <n v="5491.2"/>
    <x v="0"/>
  </r>
  <r>
    <n v="2016"/>
    <s v="WC"/>
    <s v="Coal"/>
    <n v="10098"/>
    <n v="9.2140000000000004"/>
    <n v="93042.972000000009"/>
    <n v="3.01"/>
    <n v="55.3"/>
    <n v="558419.4"/>
    <x v="0"/>
  </r>
  <r>
    <n v="2016"/>
    <s v="WC"/>
    <s v="Coal"/>
    <n v="7345"/>
    <n v="17.224"/>
    <n v="126510.28"/>
    <n v="3.23"/>
    <n v="25"/>
    <n v="183625"/>
    <x v="0"/>
  </r>
  <r>
    <n v="2016"/>
    <s v="SUB"/>
    <s v="Coal"/>
    <n v="13062"/>
    <n v="17.309999999999999"/>
    <n v="226103.21999999997"/>
    <n v="0.28999999999999998"/>
    <n v="5.5"/>
    <n v="71841"/>
    <x v="0"/>
  </r>
  <r>
    <n v="2016"/>
    <s v="BIT"/>
    <s v="Coal"/>
    <n v="1785"/>
    <n v="22.338000000000001"/>
    <n v="39873.33"/>
    <n v="2.99"/>
    <n v="13.1"/>
    <n v="23383.5"/>
    <x v="0"/>
  </r>
  <r>
    <n v="2016"/>
    <s v="BIT"/>
    <s v="Coal"/>
    <n v="13344"/>
    <n v="22.6"/>
    <n v="301574.40000000002"/>
    <n v="0.5"/>
    <n v="9"/>
    <n v="120096"/>
    <x v="0"/>
  </r>
  <r>
    <n v="2016"/>
    <s v="SUB"/>
    <s v="Coal"/>
    <n v="12805"/>
    <n v="17.309999999999999"/>
    <n v="221654.55"/>
    <n v="0.28999999999999998"/>
    <n v="5.5"/>
    <n v="70427.5"/>
    <x v="0"/>
  </r>
  <r>
    <n v="2016"/>
    <s v="BIT"/>
    <s v="Coal"/>
    <n v="5099"/>
    <n v="24.8"/>
    <n v="126455.2"/>
    <n v="0.74"/>
    <n v="7.9"/>
    <n v="40282.1"/>
    <x v="0"/>
  </r>
  <r>
    <n v="2016"/>
    <s v="BIT"/>
    <s v="Coal"/>
    <n v="23271"/>
    <n v="25.94"/>
    <n v="603649.74"/>
    <n v="2.59"/>
    <n v="7.7"/>
    <n v="179186.7"/>
    <x v="0"/>
  </r>
  <r>
    <n v="2016"/>
    <s v="BIT"/>
    <s v="Coal"/>
    <n v="9696"/>
    <n v="27.9"/>
    <n v="270518.39999999997"/>
    <n v="0.71"/>
    <n v="5.0999999999999996"/>
    <n v="49449.599999999999"/>
    <x v="0"/>
  </r>
  <r>
    <n v="2016"/>
    <s v="BIT"/>
    <s v="Coal"/>
    <n v="30104"/>
    <n v="20.03"/>
    <n v="602983.12"/>
    <n v="1.54"/>
    <n v="28.5"/>
    <n v="857964"/>
    <x v="0"/>
  </r>
  <r>
    <n v="2016"/>
    <s v="SUB"/>
    <s v="Coal"/>
    <n v="55226"/>
    <n v="16.829999999999998"/>
    <n v="929453.58"/>
    <n v="0.3"/>
    <n v="5.0999999999999996"/>
    <n v="281652.59999999998"/>
    <x v="0"/>
  </r>
  <r>
    <n v="2016"/>
    <s v="BIT"/>
    <s v="Coal"/>
    <n v="12501"/>
    <n v="17.48"/>
    <n v="218517.48"/>
    <n v="1.28"/>
    <n v="34.799999999999997"/>
    <n v="435034.8"/>
    <x v="0"/>
  </r>
  <r>
    <n v="2016"/>
    <s v="BIT"/>
    <s v="Coal"/>
    <n v="3273"/>
    <n v="25.8"/>
    <n v="84443.400000000009"/>
    <n v="1.03"/>
    <n v="12.1"/>
    <n v="39603.299999999996"/>
    <x v="0"/>
  </r>
  <r>
    <n v="2016"/>
    <s v="BIT"/>
    <s v="Coal"/>
    <n v="1054"/>
    <n v="14.66"/>
    <n v="15451.64"/>
    <n v="1.41"/>
    <n v="42.5"/>
    <n v="44795"/>
    <x v="0"/>
  </r>
  <r>
    <n v="2016"/>
    <s v="BIT"/>
    <s v="Coal"/>
    <n v="61980"/>
    <n v="22.186"/>
    <n v="1375088.28"/>
    <n v="0.24"/>
    <n v="9.4"/>
    <n v="582612"/>
    <x v="0"/>
  </r>
  <r>
    <n v="2016"/>
    <s v="BIT"/>
    <s v="Coal"/>
    <n v="6311"/>
    <n v="21.9"/>
    <n v="138210.9"/>
    <n v="1.17"/>
    <n v="24.1"/>
    <n v="152095.1"/>
    <x v="0"/>
  </r>
  <r>
    <n v="2016"/>
    <s v="BIT"/>
    <s v="Coal"/>
    <n v="421"/>
    <n v="21.52"/>
    <n v="9059.92"/>
    <n v="1.53"/>
    <n v="25.9"/>
    <n v="10903.9"/>
    <x v="0"/>
  </r>
  <r>
    <n v="2016"/>
    <s v="BIT"/>
    <s v="Coal"/>
    <n v="2603"/>
    <n v="21.99"/>
    <n v="57239.969999999994"/>
    <n v="1.8"/>
    <n v="21.2"/>
    <n v="55183.6"/>
    <x v="0"/>
  </r>
  <r>
    <n v="2016"/>
    <s v="BIT"/>
    <s v="Coal"/>
    <n v="5448"/>
    <n v="22.48"/>
    <n v="122471.04000000001"/>
    <n v="1.8"/>
    <n v="21.4"/>
    <n v="116587.2"/>
    <x v="0"/>
  </r>
  <r>
    <n v="2016"/>
    <s v="BIT"/>
    <s v="Coal"/>
    <n v="32953"/>
    <n v="22.8"/>
    <n v="751328.4"/>
    <n v="0.51"/>
    <n v="10.8"/>
    <n v="355892.4"/>
    <x v="0"/>
  </r>
  <r>
    <n v="2016"/>
    <s v="BIT"/>
    <s v="Coal"/>
    <n v="33015"/>
    <n v="21.8"/>
    <n v="719727"/>
    <n v="3.4"/>
    <n v="7.5"/>
    <n v="247612.5"/>
    <x v="0"/>
  </r>
  <r>
    <n v="2016"/>
    <s v="SUB"/>
    <s v="Coal"/>
    <n v="49576"/>
    <n v="17.5"/>
    <n v="867580"/>
    <n v="0.18"/>
    <n v="4.4000000000000004"/>
    <n v="218134.40000000002"/>
    <x v="0"/>
  </r>
  <r>
    <n v="2016"/>
    <s v="BIT"/>
    <s v="Coal"/>
    <n v="61650"/>
    <n v="21.7"/>
    <n v="1337805"/>
    <n v="3.7"/>
    <n v="8.5"/>
    <n v="524025"/>
    <x v="0"/>
  </r>
  <r>
    <n v="2016"/>
    <s v="BIT"/>
    <s v="Coal"/>
    <n v="8998"/>
    <n v="21.7"/>
    <n v="195256.6"/>
    <n v="3.7"/>
    <n v="8.5"/>
    <n v="76483"/>
    <x v="0"/>
  </r>
  <r>
    <n v="2016"/>
    <s v="SUB"/>
    <s v="Coal"/>
    <n v="48895"/>
    <n v="17.399999999999999"/>
    <n v="850772.99999999988"/>
    <n v="0.8"/>
    <n v="6.5"/>
    <n v="317817.5"/>
    <x v="0"/>
  </r>
  <r>
    <n v="2016"/>
    <s v="BIT"/>
    <s v="Coal"/>
    <n v="4971"/>
    <n v="22.52"/>
    <n v="111946.92"/>
    <n v="2.23"/>
    <n v="18.899999999999999"/>
    <n v="93951.9"/>
    <x v="0"/>
  </r>
  <r>
    <n v="2016"/>
    <s v="BIT"/>
    <s v="Coal"/>
    <n v="9063"/>
    <n v="21.7"/>
    <n v="196667.1"/>
    <n v="1.67"/>
    <n v="23.2"/>
    <n v="210261.6"/>
    <x v="0"/>
  </r>
  <r>
    <n v="2016"/>
    <s v="BIT"/>
    <s v="Coal"/>
    <n v="3068"/>
    <n v="20.41"/>
    <n v="62617.88"/>
    <n v="1.84"/>
    <n v="27.3"/>
    <n v="83756.400000000009"/>
    <x v="0"/>
  </r>
  <r>
    <n v="2016"/>
    <s v="BIT"/>
    <s v="Coal"/>
    <n v="1003"/>
    <n v="26.4"/>
    <n v="26479.199999999997"/>
    <n v="0.84"/>
    <n v="13"/>
    <n v="13039"/>
    <x v="0"/>
  </r>
  <r>
    <n v="2016"/>
    <s v="BIT"/>
    <s v="Coal"/>
    <n v="1814"/>
    <n v="25.24"/>
    <n v="45785.36"/>
    <n v="0.79"/>
    <n v="8.3000000000000007"/>
    <n v="15056.2"/>
    <x v="0"/>
  </r>
  <r>
    <n v="2016"/>
    <s v="BIT"/>
    <s v="Coal"/>
    <n v="18215"/>
    <n v="26.21"/>
    <n v="477415.15"/>
    <n v="0.8"/>
    <n v="7.6"/>
    <n v="138434"/>
    <x v="0"/>
  </r>
  <r>
    <n v="2016"/>
    <s v="BIT"/>
    <s v="Coal"/>
    <n v="11390"/>
    <n v="25.77"/>
    <n v="293520.3"/>
    <n v="0.77"/>
    <n v="7.7"/>
    <n v="87703"/>
    <x v="0"/>
  </r>
  <r>
    <n v="2016"/>
    <s v="BIT"/>
    <s v="Coal"/>
    <n v="20290"/>
    <n v="26.59"/>
    <n v="539511.1"/>
    <n v="0.69"/>
    <n v="8.6999999999999993"/>
    <n v="176523"/>
    <x v="0"/>
  </r>
  <r>
    <n v="2016"/>
    <s v="BIT"/>
    <s v="Coal"/>
    <n v="11578"/>
    <n v="26.44"/>
    <n v="306122.32"/>
    <n v="1.03"/>
    <n v="8.8000000000000007"/>
    <n v="101886.40000000001"/>
    <x v="0"/>
  </r>
  <r>
    <n v="2016"/>
    <s v="BIT"/>
    <s v="Coal"/>
    <n v="26534"/>
    <n v="27.04"/>
    <n v="717479.36"/>
    <n v="0.71"/>
    <n v="5.9"/>
    <n v="156550.6"/>
    <x v="0"/>
  </r>
  <r>
    <n v="2016"/>
    <s v="BIT"/>
    <s v="Coal"/>
    <n v="18252"/>
    <n v="20.6"/>
    <n v="375991.2"/>
    <n v="0.47"/>
    <n v="5.8"/>
    <n v="105861.59999999999"/>
    <x v="0"/>
  </r>
  <r>
    <n v="2016"/>
    <s v="BIT"/>
    <s v="Coal"/>
    <n v="16148"/>
    <n v="25.45"/>
    <n v="410966.6"/>
    <n v="2.65"/>
    <n v="7.9"/>
    <n v="127569.20000000001"/>
    <x v="0"/>
  </r>
  <r>
    <n v="2016"/>
    <s v="BIT"/>
    <s v="Coal"/>
    <n v="15935"/>
    <n v="26"/>
    <n v="414310"/>
    <n v="0.64"/>
    <n v="7.1"/>
    <n v="113138.5"/>
    <x v="0"/>
  </r>
  <r>
    <n v="2016"/>
    <s v="BIT"/>
    <s v="Coal"/>
    <n v="6711"/>
    <n v="22.74"/>
    <n v="152608.13999999998"/>
    <n v="3.14"/>
    <n v="8.5"/>
    <n v="57043.5"/>
    <x v="0"/>
  </r>
  <r>
    <n v="2016"/>
    <s v="BIT"/>
    <s v="Coal"/>
    <n v="13013"/>
    <n v="24.74"/>
    <n v="321941.62"/>
    <n v="0.84"/>
    <n v="10.3"/>
    <n v="134033.90000000002"/>
    <x v="0"/>
  </r>
  <r>
    <n v="2016"/>
    <s v="BIT"/>
    <s v="Coal"/>
    <n v="12861"/>
    <n v="25.14"/>
    <n v="323325.53999999998"/>
    <n v="0.96"/>
    <n v="11.1"/>
    <n v="142757.1"/>
    <x v="0"/>
  </r>
  <r>
    <n v="2016"/>
    <s v="BIT"/>
    <s v="Coal"/>
    <n v="12658"/>
    <n v="25.8"/>
    <n v="326576.40000000002"/>
    <n v="0.56000000000000005"/>
    <n v="6.7"/>
    <n v="84808.6"/>
    <x v="0"/>
  </r>
  <r>
    <n v="2016"/>
    <s v="BIT"/>
    <s v="Coal"/>
    <n v="12633"/>
    <n v="24.89"/>
    <n v="314435.37"/>
    <n v="1.19"/>
    <n v="10.4"/>
    <n v="131383.20000000001"/>
    <x v="0"/>
  </r>
  <r>
    <n v="2016"/>
    <s v="BIT"/>
    <s v="Coal"/>
    <n v="20758"/>
    <n v="23.93"/>
    <n v="496738.94"/>
    <n v="0.72"/>
    <n v="13.8"/>
    <n v="286460.40000000002"/>
    <x v="0"/>
  </r>
  <r>
    <n v="2016"/>
    <s v="BIT"/>
    <s v="Coal"/>
    <n v="20566"/>
    <n v="24.581"/>
    <n v="505532.84599999996"/>
    <n v="0.91"/>
    <n v="12.2"/>
    <n v="250905.19999999998"/>
    <x v="0"/>
  </r>
  <r>
    <n v="2016"/>
    <s v="BIT"/>
    <s v="Coal"/>
    <n v="11260"/>
    <n v="25.54"/>
    <n v="287580.39999999997"/>
    <n v="0.8"/>
    <n v="9.1999999999999993"/>
    <n v="103591.99999999999"/>
    <x v="0"/>
  </r>
  <r>
    <n v="2016"/>
    <s v="BIT"/>
    <s v="Coal"/>
    <n v="10801"/>
    <n v="26"/>
    <n v="280826"/>
    <n v="0.8"/>
    <n v="7"/>
    <n v="75607"/>
    <x v="0"/>
  </r>
  <r>
    <n v="2016"/>
    <s v="BIT"/>
    <s v="Coal"/>
    <n v="3352"/>
    <n v="24.78"/>
    <n v="83062.559999999998"/>
    <n v="1.4"/>
    <n v="9.5"/>
    <n v="31844"/>
    <x v="0"/>
  </r>
  <r>
    <n v="2016"/>
    <s v="BIT"/>
    <s v="Coal"/>
    <n v="3368"/>
    <n v="24.782"/>
    <n v="83465.775999999998"/>
    <n v="1.1000000000000001"/>
    <n v="10.6"/>
    <n v="35700.799999999996"/>
    <x v="0"/>
  </r>
  <r>
    <n v="2016"/>
    <s v="BIT"/>
    <s v="Coal"/>
    <n v="3364"/>
    <n v="24.948"/>
    <n v="83925.072"/>
    <n v="1.2"/>
    <n v="11.4"/>
    <n v="38349.599999999999"/>
    <x v="0"/>
  </r>
  <r>
    <n v="2016"/>
    <s v="BIT"/>
    <s v="Coal"/>
    <n v="4802"/>
    <n v="24"/>
    <n v="115248"/>
    <n v="0.64"/>
    <n v="8.1"/>
    <n v="38896.199999999997"/>
    <x v="0"/>
  </r>
  <r>
    <n v="2016"/>
    <s v="BIT"/>
    <s v="Coal"/>
    <n v="11823"/>
    <n v="24.69"/>
    <n v="291909.87"/>
    <n v="0.72"/>
    <n v="10.1"/>
    <n v="119412.3"/>
    <x v="0"/>
  </r>
  <r>
    <n v="2016"/>
    <s v="BIT"/>
    <s v="Coal"/>
    <n v="11812"/>
    <n v="24.38"/>
    <n v="287976.56"/>
    <n v="0.94"/>
    <n v="11.3"/>
    <n v="133475.6"/>
    <x v="0"/>
  </r>
  <r>
    <n v="2016"/>
    <s v="BIT"/>
    <s v="Coal"/>
    <n v="1224"/>
    <n v="26.35"/>
    <n v="32252.400000000001"/>
    <n v="1.4"/>
    <n v="11.5"/>
    <n v="14076"/>
    <x v="0"/>
  </r>
  <r>
    <n v="2016"/>
    <s v="BIT"/>
    <s v="Coal"/>
    <n v="3539"/>
    <n v="25.66"/>
    <n v="90810.74"/>
    <n v="2.1"/>
    <n v="10.199999999999999"/>
    <n v="36097.799999999996"/>
    <x v="0"/>
  </r>
  <r>
    <n v="2016"/>
    <s v="BIT"/>
    <s v="Coal"/>
    <n v="3770"/>
    <n v="23.54"/>
    <n v="88745.8"/>
    <n v="2.2000000000000002"/>
    <n v="12.1"/>
    <n v="45617"/>
    <x v="0"/>
  </r>
  <r>
    <n v="2016"/>
    <s v="LIG"/>
    <s v="Coal"/>
    <n v="311494"/>
    <n v="10.58"/>
    <n v="3295606.52"/>
    <n v="0.42"/>
    <n v="13.9"/>
    <n v="4329766.6000000006"/>
    <x v="1"/>
  </r>
  <r>
    <n v="2016"/>
    <s v="BIT"/>
    <s v="Coal"/>
    <n v="507733"/>
    <n v="16.68"/>
    <n v="8468986.4399999995"/>
    <n v="3.83"/>
    <n v="27.3"/>
    <n v="13861110.9"/>
    <x v="0"/>
  </r>
  <r>
    <n v="2016"/>
    <s v="BIT"/>
    <s v="Coal"/>
    <n v="140869"/>
    <n v="26.02"/>
    <n v="3665411.38"/>
    <n v="2.73"/>
    <n v="7.6"/>
    <n v="1070604.3999999999"/>
    <x v="0"/>
  </r>
  <r>
    <n v="2016"/>
    <s v="SUB"/>
    <s v="Coal"/>
    <n v="194487"/>
    <n v="17.53"/>
    <n v="3409357.1100000003"/>
    <n v="0.19"/>
    <n v="4.5"/>
    <n v="875191.5"/>
    <x v="0"/>
  </r>
  <r>
    <n v="2016"/>
    <s v="BIT"/>
    <s v="Coal"/>
    <n v="26767"/>
    <n v="21.36"/>
    <n v="571743.12"/>
    <n v="0.44"/>
    <n v="9"/>
    <n v="240903"/>
    <x v="0"/>
  </r>
  <r>
    <n v="2016"/>
    <s v="SUB"/>
    <s v="Coal"/>
    <n v="44456"/>
    <n v="17.79"/>
    <n v="790872.24"/>
    <n v="0.26"/>
    <n v="4.9000000000000004"/>
    <n v="217834.40000000002"/>
    <x v="0"/>
  </r>
  <r>
    <n v="2016"/>
    <s v="SUB"/>
    <s v="Coal"/>
    <n v="46796"/>
    <n v="16.02"/>
    <n v="749671.91999999993"/>
    <n v="0.42"/>
    <n v="5.8"/>
    <n v="271416.8"/>
    <x v="0"/>
  </r>
  <r>
    <n v="2016"/>
    <s v="SUB"/>
    <s v="Coal"/>
    <n v="115208"/>
    <n v="17.8"/>
    <n v="2050702.4000000001"/>
    <n v="0.28000000000000003"/>
    <n v="5.0999999999999996"/>
    <n v="587560.79999999993"/>
    <x v="0"/>
  </r>
  <r>
    <n v="2016"/>
    <s v="SUB"/>
    <s v="Coal"/>
    <n v="66055"/>
    <n v="17.7"/>
    <n v="1169173.5"/>
    <n v="0.26"/>
    <n v="5.5"/>
    <n v="363302.5"/>
    <x v="0"/>
  </r>
  <r>
    <n v="2016"/>
    <s v="SUB"/>
    <s v="Coal"/>
    <n v="16462"/>
    <n v="17.706"/>
    <n v="291476.17200000002"/>
    <n v="0.24"/>
    <n v="5.4"/>
    <n v="88894.8"/>
    <x v="0"/>
  </r>
  <r>
    <n v="2016"/>
    <s v="SUB"/>
    <s v="Coal"/>
    <n v="48880"/>
    <n v="17.582000000000001"/>
    <n v="859408.16"/>
    <n v="0.32"/>
    <n v="5.77"/>
    <n v="282037.59999999998"/>
    <x v="0"/>
  </r>
  <r>
    <n v="2016"/>
    <s v="SUB"/>
    <s v="Coal"/>
    <n v="98369"/>
    <n v="17.84"/>
    <n v="1754902.96"/>
    <n v="0.28000000000000003"/>
    <n v="5.2"/>
    <n v="511518.80000000005"/>
    <x v="0"/>
  </r>
  <r>
    <n v="2016"/>
    <s v="SUB"/>
    <s v="Coal"/>
    <n v="171858"/>
    <n v="15.981999999999999"/>
    <n v="2746634.5559999999"/>
    <n v="0.35"/>
    <n v="5.5"/>
    <n v="945219"/>
    <x v="0"/>
  </r>
  <r>
    <n v="2016"/>
    <s v="SUB"/>
    <s v="Coal"/>
    <n v="14396"/>
    <n v="17.489999999999998"/>
    <n v="251786.03999999998"/>
    <n v="0.19"/>
    <n v="4.4000000000000004"/>
    <n v="63342.400000000009"/>
    <x v="0"/>
  </r>
  <r>
    <n v="2016"/>
    <s v="SUB"/>
    <s v="Coal"/>
    <n v="151509"/>
    <n v="17.54"/>
    <n v="2657467.86"/>
    <n v="0.19"/>
    <n v="4.5"/>
    <n v="681790.5"/>
    <x v="0"/>
  </r>
  <r>
    <n v="2016"/>
    <s v="SUB"/>
    <s v="Coal"/>
    <n v="54650"/>
    <n v="17.73"/>
    <n v="968944.5"/>
    <n v="0.25"/>
    <n v="5.7"/>
    <n v="311505"/>
    <x v="0"/>
  </r>
  <r>
    <n v="2016"/>
    <s v="SUB"/>
    <s v="Coal"/>
    <n v="53001"/>
    <n v="18.059999999999999"/>
    <n v="957198.05999999994"/>
    <n v="0.24"/>
    <n v="4.9000000000000004"/>
    <n v="259704.90000000002"/>
    <x v="0"/>
  </r>
  <r>
    <n v="2016"/>
    <s v="BIT"/>
    <s v="Coal"/>
    <n v="172524"/>
    <n v="21.5"/>
    <n v="3709266"/>
    <n v="3.61"/>
    <n v="19.600000000000001"/>
    <n v="3381470.4000000004"/>
    <x v="0"/>
  </r>
  <r>
    <n v="2016"/>
    <s v="LIG"/>
    <s v="Coal"/>
    <n v="15296"/>
    <n v="14.4"/>
    <n v="220262.39999999999"/>
    <n v="0.62"/>
    <n v="7.9"/>
    <n v="120838.40000000001"/>
    <x v="1"/>
  </r>
  <r>
    <n v="2016"/>
    <s v="BIT"/>
    <s v="Coal"/>
    <n v="209741"/>
    <n v="16.114000000000001"/>
    <n v="3379766.4739999999"/>
    <n v="0.68"/>
    <n v="38.299999999999997"/>
    <n v="8033080.2999999998"/>
    <x v="0"/>
  </r>
  <r>
    <n v="2016"/>
    <s v="BIT"/>
    <s v="Coal"/>
    <n v="1641"/>
    <n v="21.564"/>
    <n v="35386.523999999998"/>
    <n v="0.52"/>
    <n v="6.6"/>
    <n v="10830.599999999999"/>
    <x v="0"/>
  </r>
  <r>
    <n v="2016"/>
    <s v="BIT"/>
    <s v="Coal"/>
    <n v="138804"/>
    <n v="23.98"/>
    <n v="3328519.92"/>
    <n v="1.23"/>
    <n v="14.3"/>
    <n v="1984897.2000000002"/>
    <x v="0"/>
  </r>
  <r>
    <n v="2016"/>
    <s v="BIT"/>
    <s v="Coal"/>
    <n v="14545"/>
    <n v="21.597999999999999"/>
    <n v="314142.90999999997"/>
    <n v="0.47"/>
    <n v="6.3"/>
    <n v="91633.5"/>
    <x v="0"/>
  </r>
  <r>
    <n v="2016"/>
    <s v="BIT"/>
    <s v="Coal"/>
    <n v="10337"/>
    <n v="24.074000000000002"/>
    <n v="248852.93800000002"/>
    <n v="1.23"/>
    <n v="14.7"/>
    <n v="151953.9"/>
    <x v="0"/>
  </r>
  <r>
    <n v="2016"/>
    <s v="BIT"/>
    <s v="Coal"/>
    <n v="33799"/>
    <n v="23.303999999999998"/>
    <n v="787651.89599999995"/>
    <n v="1.43"/>
    <n v="6.7"/>
    <n v="226453.30000000002"/>
    <x v="0"/>
  </r>
  <r>
    <n v="2016"/>
    <s v="BIT"/>
    <s v="Coal"/>
    <n v="52521"/>
    <n v="23.175999999999998"/>
    <n v="1217226.696"/>
    <n v="1.39"/>
    <n v="6.9"/>
    <n v="362394.9"/>
    <x v="0"/>
  </r>
  <r>
    <n v="2016"/>
    <s v="BIT"/>
    <s v="Coal"/>
    <n v="52778"/>
    <n v="23.846"/>
    <n v="1258544.1880000001"/>
    <n v="2.74"/>
    <n v="7.8"/>
    <n v="411668.39999999997"/>
    <x v="0"/>
  </r>
  <r>
    <n v="2016"/>
    <s v="LIG"/>
    <s v="Coal"/>
    <n v="169840"/>
    <n v="13.531000000000001"/>
    <n v="2298105.04"/>
    <n v="0.44"/>
    <n v="15.6"/>
    <n v="2649504"/>
    <x v="1"/>
  </r>
  <r>
    <n v="2016"/>
    <s v="LIG"/>
    <s v="Coal"/>
    <n v="91333"/>
    <n v="13.782999999999999"/>
    <n v="1258842.7390000001"/>
    <n v="0.67"/>
    <n v="16"/>
    <n v="1461328"/>
    <x v="1"/>
  </r>
  <r>
    <n v="2016"/>
    <s v="BIT"/>
    <s v="Coal"/>
    <n v="18432"/>
    <n v="23.186"/>
    <n v="427364.35200000001"/>
    <n v="2.44"/>
    <n v="8.4"/>
    <n v="154828.80000000002"/>
    <x v="0"/>
  </r>
  <r>
    <n v="2016"/>
    <s v="BIT"/>
    <s v="Coal"/>
    <n v="12328"/>
    <n v="23.468"/>
    <n v="289313.50400000002"/>
    <n v="1.31"/>
    <n v="5.9"/>
    <n v="72735.200000000012"/>
    <x v="0"/>
  </r>
  <r>
    <n v="2016"/>
    <s v="BIT"/>
    <s v="Coal"/>
    <n v="50377"/>
    <n v="23.542000000000002"/>
    <n v="1185975.334"/>
    <n v="2.66"/>
    <n v="9.9"/>
    <n v="498732.30000000005"/>
    <x v="0"/>
  </r>
  <r>
    <n v="2016"/>
    <s v="SUB"/>
    <s v="Coal"/>
    <n v="18721"/>
    <n v="16.515999999999998"/>
    <n v="309196.03599999996"/>
    <n v="0.33"/>
    <n v="5.2"/>
    <n v="97349.2"/>
    <x v="0"/>
  </r>
  <r>
    <n v="2016"/>
    <s v="SUB"/>
    <s v="Coal"/>
    <n v="39328"/>
    <n v="18.28"/>
    <n v="718915.84000000008"/>
    <n v="1.05"/>
    <n v="16.2"/>
    <n v="637113.59999999998"/>
    <x v="0"/>
  </r>
  <r>
    <n v="2016"/>
    <s v="SUB"/>
    <s v="Coal"/>
    <n v="20660"/>
    <n v="17.39"/>
    <n v="359277.4"/>
    <n v="0.74"/>
    <n v="20.8"/>
    <n v="429728"/>
    <x v="0"/>
  </r>
  <r>
    <n v="2016"/>
    <s v="SUB"/>
    <s v="Coal"/>
    <n v="90153"/>
    <n v="17.559999999999999"/>
    <n v="1583086.68"/>
    <n v="0.35"/>
    <n v="5.4"/>
    <n v="486826.2"/>
    <x v="0"/>
  </r>
  <r>
    <n v="2016"/>
    <s v="SUB"/>
    <s v="Coal"/>
    <n v="242559"/>
    <n v="18.21"/>
    <n v="4416999.3900000006"/>
    <n v="1.04"/>
    <n v="16.8"/>
    <n v="4074991.2"/>
    <x v="0"/>
  </r>
  <r>
    <n v="2016"/>
    <s v="SUB"/>
    <s v="Coal"/>
    <n v="104635"/>
    <n v="17.282"/>
    <n v="1808302.07"/>
    <n v="0.42"/>
    <n v="4.57"/>
    <n v="478181.95"/>
    <x v="0"/>
  </r>
  <r>
    <n v="2016"/>
    <s v="SUB"/>
    <s v="Coal"/>
    <n v="60196"/>
    <n v="17.43"/>
    <n v="1049216.28"/>
    <n v="0.2"/>
    <n v="4.43"/>
    <n v="266668.27999999997"/>
    <x v="0"/>
  </r>
  <r>
    <n v="2016"/>
    <s v="BIT"/>
    <s v="Coal"/>
    <n v="40887"/>
    <n v="23.29"/>
    <n v="952258.23"/>
    <n v="2.4700000000000002"/>
    <n v="8.4"/>
    <n v="343450.8"/>
    <x v="0"/>
  </r>
  <r>
    <n v="2016"/>
    <s v="BIT"/>
    <s v="Coal"/>
    <n v="50273"/>
    <n v="25.34"/>
    <n v="1273917.82"/>
    <n v="3.22"/>
    <n v="6.9"/>
    <n v="346883.7"/>
    <x v="0"/>
  </r>
  <r>
    <n v="2016"/>
    <s v="BIT"/>
    <s v="Coal"/>
    <n v="142914"/>
    <n v="24.83"/>
    <n v="3548554.6199999996"/>
    <n v="3.19"/>
    <n v="7.9"/>
    <n v="1129020.6000000001"/>
    <x v="0"/>
  </r>
  <r>
    <n v="2016"/>
    <s v="BIT"/>
    <s v="Coal"/>
    <n v="38282"/>
    <n v="22.111999999999998"/>
    <n v="846491.58399999992"/>
    <n v="0.5"/>
    <n v="11"/>
    <n v="421102"/>
    <x v="0"/>
  </r>
  <r>
    <n v="2016"/>
    <s v="SUB"/>
    <s v="Coal"/>
    <n v="12654"/>
    <n v="17.344000000000001"/>
    <n v="219470.97600000002"/>
    <n v="0.2"/>
    <n v="4.3"/>
    <n v="54412.2"/>
    <x v="0"/>
  </r>
  <r>
    <n v="2016"/>
    <s v="SUB"/>
    <s v="Coal"/>
    <n v="39432"/>
    <n v="18.634"/>
    <n v="734775.88800000004"/>
    <n v="1.03"/>
    <n v="14.8"/>
    <n v="583593.6"/>
    <x v="0"/>
  </r>
  <r>
    <n v="2016"/>
    <s v="BIT"/>
    <s v="Coal"/>
    <n v="26914"/>
    <n v="22.13"/>
    <n v="595606.81999999995"/>
    <n v="0.81"/>
    <n v="9"/>
    <n v="242226"/>
    <x v="0"/>
  </r>
  <r>
    <n v="2016"/>
    <s v="BIT"/>
    <s v="Coal"/>
    <n v="194928"/>
    <n v="21.805"/>
    <n v="4250405.04"/>
    <n v="0.55000000000000004"/>
    <n v="11.9"/>
    <n v="2319643.2000000002"/>
    <x v="0"/>
  </r>
  <r>
    <n v="2016"/>
    <s v="LIG"/>
    <s v="Coal"/>
    <n v="314495"/>
    <n v="13.76"/>
    <n v="4327451.2"/>
    <n v="1.22"/>
    <n v="16.600000000000001"/>
    <n v="5220617"/>
    <x v="1"/>
  </r>
  <r>
    <n v="2016"/>
    <s v="SUB"/>
    <s v="Coal"/>
    <n v="14517"/>
    <n v="16.670000000000002"/>
    <n v="241998.39"/>
    <n v="0.44"/>
    <n v="5.0999999999999996"/>
    <n v="74036.7"/>
    <x v="0"/>
  </r>
  <r>
    <n v="2016"/>
    <s v="SUB"/>
    <s v="Coal"/>
    <n v="16348"/>
    <n v="17.940000000000001"/>
    <n v="293283.12"/>
    <n v="0.28000000000000003"/>
    <n v="4.5999999999999996"/>
    <n v="75200.799999999988"/>
    <x v="0"/>
  </r>
  <r>
    <n v="2016"/>
    <s v="SUB"/>
    <s v="Coal"/>
    <n v="16479"/>
    <n v="16.98"/>
    <n v="279813.42"/>
    <n v="0.23"/>
    <n v="4.5"/>
    <n v="74155.5"/>
    <x v="0"/>
  </r>
  <r>
    <n v="2016"/>
    <s v="SUB"/>
    <s v="Coal"/>
    <n v="32874"/>
    <n v="17.11"/>
    <n v="562474.14"/>
    <n v="0.23"/>
    <n v="4.8"/>
    <n v="157795.19999999998"/>
    <x v="0"/>
  </r>
  <r>
    <n v="2016"/>
    <s v="SUB"/>
    <s v="Coal"/>
    <n v="15820"/>
    <n v="16.489999999999998"/>
    <n v="260871.8"/>
    <n v="0.19"/>
    <n v="4.9000000000000004"/>
    <n v="77518"/>
    <x v="0"/>
  </r>
  <r>
    <n v="2016"/>
    <s v="SUB"/>
    <s v="Coal"/>
    <n v="32925"/>
    <n v="16.920000000000002"/>
    <n v="557091"/>
    <n v="0.34"/>
    <n v="5.7"/>
    <n v="187672.5"/>
    <x v="0"/>
  </r>
  <r>
    <n v="2016"/>
    <s v="SUB"/>
    <s v="Coal"/>
    <n v="65794"/>
    <n v="18.02"/>
    <n v="1185607.8799999999"/>
    <n v="0.23"/>
    <n v="4.5"/>
    <n v="296073"/>
    <x v="0"/>
  </r>
  <r>
    <n v="2016"/>
    <s v="SUB"/>
    <s v="Coal"/>
    <n v="16365"/>
    <n v="18.02"/>
    <n v="294897.3"/>
    <n v="0.27"/>
    <n v="4.7"/>
    <n v="76915.5"/>
    <x v="0"/>
  </r>
  <r>
    <n v="2016"/>
    <s v="SUB"/>
    <s v="Coal"/>
    <n v="16491"/>
    <n v="18.420000000000002"/>
    <n v="303764.22000000003"/>
    <n v="0.2"/>
    <n v="3.6"/>
    <n v="59367.6"/>
    <x v="0"/>
  </r>
  <r>
    <n v="2016"/>
    <s v="SUB"/>
    <s v="Coal"/>
    <n v="16204"/>
    <n v="17.8"/>
    <n v="288431.2"/>
    <n v="0.22"/>
    <n v="4.7"/>
    <n v="76158.8"/>
    <x v="0"/>
  </r>
  <r>
    <n v="2016"/>
    <s v="BIT"/>
    <s v="Coal"/>
    <n v="67729"/>
    <n v="22.01"/>
    <n v="1490715.29"/>
    <n v="0.5"/>
    <n v="11.1"/>
    <n v="751791.9"/>
    <x v="0"/>
  </r>
  <r>
    <n v="2016"/>
    <s v="SUB"/>
    <s v="Coal"/>
    <n v="70697"/>
    <n v="17.23"/>
    <n v="1218109.31"/>
    <n v="0.22"/>
    <n v="4.0999999999999996"/>
    <n v="289857.69999999995"/>
    <x v="0"/>
  </r>
  <r>
    <n v="2016"/>
    <s v="SUB"/>
    <s v="Coal"/>
    <n v="126927"/>
    <n v="17.68"/>
    <n v="2244069.36"/>
    <n v="0.35"/>
    <n v="5.0999999999999996"/>
    <n v="647327.69999999995"/>
    <x v="0"/>
  </r>
  <r>
    <n v="2016"/>
    <s v="SUB"/>
    <s v="Coal"/>
    <n v="42308"/>
    <n v="17.2"/>
    <n v="727697.6"/>
    <n v="0.23"/>
    <n v="4.2"/>
    <n v="177693.6"/>
    <x v="0"/>
  </r>
  <r>
    <n v="2016"/>
    <s v="SUB"/>
    <s v="Coal"/>
    <n v="14141"/>
    <n v="17.989999999999998"/>
    <n v="254396.58999999997"/>
    <n v="0.22"/>
    <n v="4.7"/>
    <n v="66462.7"/>
    <x v="0"/>
  </r>
  <r>
    <n v="2016"/>
    <s v="SUB"/>
    <s v="Coal"/>
    <n v="56267"/>
    <n v="17.329999999999998"/>
    <n v="975107.10999999987"/>
    <n v="0.23"/>
    <n v="4"/>
    <n v="225068"/>
    <x v="0"/>
  </r>
  <r>
    <n v="2016"/>
    <s v="SUB"/>
    <s v="Coal"/>
    <n v="56167"/>
    <n v="17.170000000000002"/>
    <n v="964387.39000000013"/>
    <n v="0.23"/>
    <n v="4.5"/>
    <n v="252751.5"/>
    <x v="0"/>
  </r>
  <r>
    <n v="2016"/>
    <s v="SUB"/>
    <s v="Coal"/>
    <n v="42558"/>
    <n v="17.71"/>
    <n v="753702.18"/>
    <n v="0.25"/>
    <n v="5.8"/>
    <n v="246836.4"/>
    <x v="0"/>
  </r>
  <r>
    <n v="2016"/>
    <s v="SUB"/>
    <s v="Coal"/>
    <n v="70591"/>
    <n v="17.16"/>
    <n v="1211341.56"/>
    <n v="0.23"/>
    <n v="4.3"/>
    <n v="303541.3"/>
    <x v="0"/>
  </r>
  <r>
    <n v="2016"/>
    <s v="SUB"/>
    <s v="Coal"/>
    <n v="14171"/>
    <n v="17.654"/>
    <n v="250174.834"/>
    <n v="0.33"/>
    <n v="5.6"/>
    <n v="79357.599999999991"/>
    <x v="0"/>
  </r>
  <r>
    <n v="2016"/>
    <s v="SUB"/>
    <s v="Coal"/>
    <n v="42455"/>
    <n v="17.341000000000001"/>
    <n v="736212.15500000003"/>
    <n v="0.2"/>
    <n v="4.5999999999999996"/>
    <n v="195292.99999999997"/>
    <x v="0"/>
  </r>
  <r>
    <n v="2016"/>
    <s v="SUB"/>
    <s v="Coal"/>
    <n v="28254"/>
    <n v="17.513000000000002"/>
    <n v="494812.30200000003"/>
    <n v="0.2"/>
    <n v="4.7"/>
    <n v="132793.80000000002"/>
    <x v="0"/>
  </r>
  <r>
    <n v="2016"/>
    <s v="SUB"/>
    <s v="Coal"/>
    <n v="14174"/>
    <n v="18"/>
    <n v="255132"/>
    <n v="0.24"/>
    <n v="4.5"/>
    <n v="63783"/>
    <x v="0"/>
  </r>
  <r>
    <n v="2016"/>
    <s v="BIT"/>
    <s v="Coal"/>
    <n v="27154"/>
    <n v="22.2"/>
    <n v="602818.79999999993"/>
    <n v="0.5"/>
    <n v="11.3"/>
    <n v="306840.2"/>
    <x v="0"/>
  </r>
  <r>
    <n v="2016"/>
    <s v="BIT"/>
    <s v="Coal"/>
    <n v="54299"/>
    <n v="22.09"/>
    <n v="1199464.9099999999"/>
    <n v="0.5"/>
    <n v="11.1"/>
    <n v="602718.9"/>
    <x v="0"/>
  </r>
  <r>
    <n v="2016"/>
    <s v="BIT"/>
    <s v="Coal"/>
    <n v="3954"/>
    <n v="20.51"/>
    <n v="81096.540000000008"/>
    <n v="1.03"/>
    <n v="23.2"/>
    <n v="91732.800000000003"/>
    <x v="0"/>
  </r>
  <r>
    <n v="2016"/>
    <s v="BIT"/>
    <s v="Coal"/>
    <n v="88568"/>
    <n v="24.08"/>
    <n v="2132717.44"/>
    <n v="3.11"/>
    <n v="7.1"/>
    <n v="628832.79999999993"/>
    <x v="0"/>
  </r>
  <r>
    <n v="2016"/>
    <s v="BIT"/>
    <s v="Coal"/>
    <n v="24832"/>
    <n v="23.88"/>
    <n v="592988.16000000003"/>
    <n v="2.76"/>
    <n v="7.5"/>
    <n v="186240"/>
    <x v="0"/>
  </r>
  <r>
    <n v="2016"/>
    <s v="BIT"/>
    <s v="Coal"/>
    <n v="25494"/>
    <n v="24.12"/>
    <n v="614915.28"/>
    <n v="3.1"/>
    <n v="6.8"/>
    <n v="173359.19999999998"/>
    <x v="0"/>
  </r>
  <r>
    <n v="2016"/>
    <s v="BIT"/>
    <s v="Coal"/>
    <n v="182227"/>
    <n v="26"/>
    <n v="4737902"/>
    <n v="2.74"/>
    <n v="7.6"/>
    <n v="1384925.2"/>
    <x v="0"/>
  </r>
  <r>
    <n v="2016"/>
    <s v="BIT"/>
    <s v="Coal"/>
    <n v="45803"/>
    <n v="25.97"/>
    <n v="1189503.9099999999"/>
    <n v="3.39"/>
    <n v="8.1"/>
    <n v="371004.3"/>
    <x v="0"/>
  </r>
  <r>
    <n v="2016"/>
    <s v="BIT"/>
    <s v="Coal"/>
    <n v="23016"/>
    <n v="23.202000000000002"/>
    <n v="534017.23200000008"/>
    <n v="1.41"/>
    <n v="6.7"/>
    <n v="154207.20000000001"/>
    <x v="0"/>
  </r>
  <r>
    <n v="2016"/>
    <s v="BIT"/>
    <s v="Coal"/>
    <n v="39993"/>
    <n v="22.456"/>
    <n v="898082.80799999996"/>
    <n v="0.52"/>
    <n v="7.3"/>
    <n v="291948.89999999997"/>
    <x v="0"/>
  </r>
  <r>
    <n v="2016"/>
    <s v="BIT"/>
    <s v="Coal"/>
    <n v="34607"/>
    <n v="23.358000000000001"/>
    <n v="808350.30599999998"/>
    <n v="0.44"/>
    <n v="6.2"/>
    <n v="214563.4"/>
    <x v="0"/>
  </r>
  <r>
    <n v="2016"/>
    <s v="BIT"/>
    <s v="Coal"/>
    <n v="23300"/>
    <n v="23.29"/>
    <n v="542657"/>
    <n v="0.43"/>
    <n v="6.5"/>
    <n v="151450"/>
    <x v="0"/>
  </r>
  <r>
    <n v="2016"/>
    <s v="BIT"/>
    <s v="Coal"/>
    <n v="127931"/>
    <n v="23.911000000000001"/>
    <n v="3058958.1410000003"/>
    <n v="1.22"/>
    <n v="8.5"/>
    <n v="1087413.5"/>
    <x v="0"/>
  </r>
  <r>
    <n v="2016"/>
    <s v="BIT"/>
    <s v="Coal"/>
    <n v="38624"/>
    <n v="25.896999999999998"/>
    <n v="1000245.7279999999"/>
    <n v="2.61"/>
    <n v="7.7"/>
    <n v="297404.79999999999"/>
    <x v="0"/>
  </r>
  <r>
    <n v="2016"/>
    <s v="BIT"/>
    <s v="Coal"/>
    <n v="88966"/>
    <n v="25.032"/>
    <n v="2226996.912"/>
    <n v="3.11"/>
    <n v="6.6"/>
    <n v="587175.6"/>
    <x v="0"/>
  </r>
  <r>
    <n v="2016"/>
    <s v="BIT"/>
    <s v="Coal"/>
    <n v="38622"/>
    <n v="23.606000000000002"/>
    <n v="911710.93200000003"/>
    <n v="2.64"/>
    <n v="7.9"/>
    <n v="305113.8"/>
    <x v="0"/>
  </r>
  <r>
    <n v="2016"/>
    <s v="BIT"/>
    <s v="Coal"/>
    <n v="40159"/>
    <n v="22.498000000000001"/>
    <n v="903497.18200000003"/>
    <n v="0.56999999999999995"/>
    <n v="11.4"/>
    <n v="457812.60000000003"/>
    <x v="0"/>
  </r>
  <r>
    <n v="2016"/>
    <s v="BIT"/>
    <s v="Coal"/>
    <n v="38463"/>
    <n v="23.12"/>
    <n v="889264.56"/>
    <n v="1.36"/>
    <n v="6.6"/>
    <n v="253855.8"/>
    <x v="0"/>
  </r>
  <r>
    <n v="2016"/>
    <s v="BIT"/>
    <s v="Coal"/>
    <n v="240424"/>
    <n v="25.786000000000001"/>
    <n v="6199573.2640000004"/>
    <n v="2.75"/>
    <n v="7.6"/>
    <n v="1827222.4"/>
    <x v="0"/>
  </r>
  <r>
    <n v="2016"/>
    <s v="BIT"/>
    <s v="Coal"/>
    <n v="55592"/>
    <n v="23.84"/>
    <n v="1325313.28"/>
    <n v="2.62"/>
    <n v="7.7"/>
    <n v="428058.4"/>
    <x v="0"/>
  </r>
  <r>
    <n v="2016"/>
    <s v="BIT"/>
    <s v="Coal"/>
    <n v="12591"/>
    <n v="25.76"/>
    <n v="324344.16000000003"/>
    <n v="2.83"/>
    <n v="7.6"/>
    <n v="95691.599999999991"/>
    <x v="0"/>
  </r>
  <r>
    <n v="2016"/>
    <s v="BIT"/>
    <s v="Coal"/>
    <n v="55624"/>
    <n v="23.821999999999999"/>
    <n v="1325074.9279999998"/>
    <n v="2.62"/>
    <n v="7.6"/>
    <n v="422742.39999999997"/>
    <x v="0"/>
  </r>
  <r>
    <n v="2016"/>
    <s v="BIT"/>
    <s v="Coal"/>
    <n v="212335"/>
    <n v="23.818000000000001"/>
    <n v="5057395.03"/>
    <n v="2.7"/>
    <n v="7.7"/>
    <n v="1634979.5"/>
    <x v="0"/>
  </r>
  <r>
    <n v="2016"/>
    <s v="BIT"/>
    <s v="Coal"/>
    <n v="32816"/>
    <n v="23.245999999999999"/>
    <n v="762840.73599999992"/>
    <n v="1.38"/>
    <n v="6.4"/>
    <n v="210022.40000000002"/>
    <x v="0"/>
  </r>
  <r>
    <n v="2016"/>
    <s v="BIT"/>
    <s v="Coal"/>
    <n v="11693"/>
    <n v="23.783999999999999"/>
    <n v="278106.31199999998"/>
    <n v="1.34"/>
    <n v="13.1"/>
    <n v="153178.29999999999"/>
    <x v="0"/>
  </r>
  <r>
    <n v="2016"/>
    <s v="SUB"/>
    <s v="Coal"/>
    <n v="113792"/>
    <n v="17.600000000000001"/>
    <n v="2002739.2000000002"/>
    <n v="0.2"/>
    <n v="4.5999999999999996"/>
    <n v="523443.19999999995"/>
    <x v="0"/>
  </r>
  <r>
    <n v="2016"/>
    <s v="SUB"/>
    <s v="Coal"/>
    <n v="237935"/>
    <n v="17.54"/>
    <n v="4173379.9"/>
    <n v="0.21"/>
    <n v="4.5999999999999996"/>
    <n v="1094501"/>
    <x v="0"/>
  </r>
  <r>
    <n v="2016"/>
    <s v="SUB"/>
    <s v="Coal"/>
    <n v="95391"/>
    <n v="17.702000000000002"/>
    <n v="1688611.4820000001"/>
    <n v="0.25"/>
    <n v="5.6"/>
    <n v="534189.6"/>
    <x v="0"/>
  </r>
  <r>
    <n v="2016"/>
    <s v="SUB"/>
    <s v="Coal"/>
    <n v="141439"/>
    <n v="17.542999999999999"/>
    <n v="2481264.3769999999"/>
    <n v="0.21"/>
    <n v="4.4000000000000004"/>
    <n v="622331.60000000009"/>
    <x v="0"/>
  </r>
  <r>
    <n v="2016"/>
    <s v="SUB"/>
    <s v="Coal"/>
    <n v="194308"/>
    <n v="17.34"/>
    <n v="3369300.72"/>
    <n v="0.2"/>
    <n v="4.5"/>
    <n v="874386"/>
    <x v="0"/>
  </r>
  <r>
    <n v="2016"/>
    <s v="SUB"/>
    <s v="Coal"/>
    <n v="132602"/>
    <n v="17.29"/>
    <n v="2292688.58"/>
    <n v="0.2"/>
    <n v="4.5999999999999996"/>
    <n v="609969.19999999995"/>
    <x v="0"/>
  </r>
  <r>
    <n v="2016"/>
    <s v="SUB"/>
    <s v="Coal"/>
    <n v="148864"/>
    <n v="17.260000000000002"/>
    <n v="2569392.64"/>
    <n v="0.2"/>
    <n v="4.5999999999999996"/>
    <n v="684774.39999999991"/>
    <x v="0"/>
  </r>
  <r>
    <n v="2016"/>
    <s v="SUB"/>
    <s v="Coal"/>
    <n v="96043"/>
    <n v="17.64"/>
    <n v="1694198.52"/>
    <n v="0.24"/>
    <n v="4.5999999999999996"/>
    <n v="441797.8"/>
    <x v="0"/>
  </r>
  <r>
    <n v="2016"/>
    <s v="SUB"/>
    <s v="Coal"/>
    <n v="79776"/>
    <n v="17.64"/>
    <n v="1407248.6400000001"/>
    <n v="0.24"/>
    <n v="5.2"/>
    <n v="414835.20000000001"/>
    <x v="0"/>
  </r>
  <r>
    <n v="2016"/>
    <s v="SUB"/>
    <s v="Coal"/>
    <n v="507916"/>
    <n v="17.440000000000001"/>
    <n v="8858055.040000001"/>
    <n v="0.2"/>
    <n v="4.5999999999999996"/>
    <n v="2336413.5999999996"/>
    <x v="0"/>
  </r>
  <r>
    <n v="2016"/>
    <s v="SUB"/>
    <s v="Coal"/>
    <n v="114182"/>
    <n v="17.18"/>
    <n v="1961646.76"/>
    <n v="0.23"/>
    <n v="4.3"/>
    <n v="490982.6"/>
    <x v="0"/>
  </r>
  <r>
    <n v="2016"/>
    <s v="SUB"/>
    <s v="Coal"/>
    <n v="69378"/>
    <n v="17.899999999999999"/>
    <n v="1241866.2"/>
    <n v="0.24"/>
    <n v="5.0999999999999996"/>
    <n v="353827.8"/>
    <x v="0"/>
  </r>
  <r>
    <n v="2016"/>
    <s v="SUB"/>
    <s v="Coal"/>
    <n v="68934"/>
    <n v="17.399999999999999"/>
    <n v="1199451.5999999999"/>
    <n v="0.21"/>
    <n v="4.5"/>
    <n v="310203"/>
    <x v="0"/>
  </r>
  <r>
    <n v="2016"/>
    <s v="SUB"/>
    <s v="Coal"/>
    <n v="22465"/>
    <n v="17.2"/>
    <n v="386398"/>
    <n v="0.22"/>
    <n v="4.0999999999999996"/>
    <n v="92106.499999999985"/>
    <x v="0"/>
  </r>
  <r>
    <n v="2016"/>
    <s v="SUB"/>
    <s v="Coal"/>
    <n v="46878"/>
    <n v="17.34"/>
    <n v="812864.52"/>
    <n v="0.21"/>
    <n v="4.5"/>
    <n v="210951"/>
    <x v="0"/>
  </r>
  <r>
    <n v="2016"/>
    <s v="SUB"/>
    <s v="Coal"/>
    <n v="40423"/>
    <n v="17.190000000000001"/>
    <n v="694871.37"/>
    <n v="0.23"/>
    <n v="4.3"/>
    <n v="173818.9"/>
    <x v="0"/>
  </r>
  <r>
    <n v="2016"/>
    <s v="SUB"/>
    <s v="Coal"/>
    <n v="21622"/>
    <n v="17.87"/>
    <n v="386385.14"/>
    <n v="0.24"/>
    <n v="5.0999999999999996"/>
    <n v="110272.2"/>
    <x v="0"/>
  </r>
  <r>
    <n v="2016"/>
    <s v="BIT"/>
    <s v="Coal"/>
    <n v="81178"/>
    <n v="21.148"/>
    <n v="1716752.344"/>
    <n v="3.44"/>
    <n v="9"/>
    <n v="730602"/>
    <x v="0"/>
  </r>
  <r>
    <n v="2016"/>
    <s v="BIT"/>
    <s v="Coal"/>
    <n v="29181"/>
    <n v="24.82"/>
    <n v="724272.42"/>
    <n v="3.42"/>
    <n v="9.4"/>
    <n v="274301.40000000002"/>
    <x v="0"/>
  </r>
  <r>
    <n v="2016"/>
    <s v="BIT"/>
    <s v="Coal"/>
    <n v="7115"/>
    <n v="23.15"/>
    <n v="164712.25"/>
    <n v="2.56"/>
    <n v="9.1999999999999993"/>
    <n v="65457.999999999993"/>
    <x v="0"/>
  </r>
  <r>
    <n v="2016"/>
    <s v="BIT"/>
    <s v="Coal"/>
    <n v="7022"/>
    <n v="23.23"/>
    <n v="163121.06"/>
    <n v="2.77"/>
    <n v="10.6"/>
    <n v="74433.2"/>
    <x v="0"/>
  </r>
  <r>
    <n v="2016"/>
    <s v="BIT"/>
    <s v="Coal"/>
    <n v="658"/>
    <n v="20.92"/>
    <n v="13765.36"/>
    <n v="0.75"/>
    <n v="9.3000000000000007"/>
    <n v="6119.4000000000005"/>
    <x v="0"/>
  </r>
  <r>
    <n v="2016"/>
    <s v="BIT"/>
    <s v="Coal"/>
    <n v="7"/>
    <n v="23.74"/>
    <n v="166.17999999999998"/>
    <n v="3.11"/>
    <n v="9.6999999999999993"/>
    <n v="67.899999999999991"/>
    <x v="0"/>
  </r>
  <r>
    <n v="2016"/>
    <s v="BIT"/>
    <s v="Coal"/>
    <n v="2780"/>
    <n v="17.84"/>
    <n v="49595.199999999997"/>
    <n v="3.07"/>
    <n v="18.7"/>
    <n v="51986"/>
    <x v="0"/>
  </r>
  <r>
    <n v="2016"/>
    <s v="BIT"/>
    <s v="Coal"/>
    <n v="7861"/>
    <n v="16.690000000000001"/>
    <n v="131200.09"/>
    <n v="1.76"/>
    <n v="23"/>
    <n v="180803"/>
    <x v="0"/>
  </r>
  <r>
    <n v="2016"/>
    <s v="BIT"/>
    <s v="Coal"/>
    <n v="19985"/>
    <n v="22.01"/>
    <n v="439869.85000000003"/>
    <n v="3.19"/>
    <n v="9.9"/>
    <n v="197851.5"/>
    <x v="0"/>
  </r>
  <r>
    <n v="2016"/>
    <s v="BIT"/>
    <s v="Coal"/>
    <n v="12969"/>
    <n v="16.64"/>
    <n v="215804.16"/>
    <n v="2.54"/>
    <n v="18.8"/>
    <n v="243817.2"/>
    <x v="0"/>
  </r>
  <r>
    <n v="2016"/>
    <s v="BIT"/>
    <s v="Coal"/>
    <n v="13346"/>
    <n v="19.989999999999998"/>
    <n v="266786.53999999998"/>
    <n v="2.77"/>
    <n v="11.5"/>
    <n v="153479"/>
    <x v="0"/>
  </r>
  <r>
    <n v="2016"/>
    <s v="BIT"/>
    <s v="Coal"/>
    <n v="28215"/>
    <n v="15.41"/>
    <n v="434793.15"/>
    <n v="1.95"/>
    <n v="22.9"/>
    <n v="646123.5"/>
    <x v="0"/>
  </r>
  <r>
    <n v="2016"/>
    <s v="BIT"/>
    <s v="Coal"/>
    <n v="86632"/>
    <n v="22.402000000000001"/>
    <n v="1940730.064"/>
    <n v="2.96"/>
    <n v="8.3000000000000007"/>
    <n v="719045.60000000009"/>
    <x v="0"/>
  </r>
  <r>
    <n v="2016"/>
    <s v="BIT"/>
    <s v="Coal"/>
    <n v="99317"/>
    <n v="22.962"/>
    <n v="2280516.9539999999"/>
    <n v="2.96"/>
    <n v="8.3000000000000007"/>
    <n v="824331.10000000009"/>
    <x v="0"/>
  </r>
  <r>
    <n v="2016"/>
    <s v="BIT"/>
    <s v="Coal"/>
    <n v="36754"/>
    <n v="22.795999999999999"/>
    <n v="837844.18400000001"/>
    <n v="3.08"/>
    <n v="8"/>
    <n v="294032"/>
    <x v="0"/>
  </r>
  <r>
    <n v="2016"/>
    <s v="BIT"/>
    <s v="Coal"/>
    <n v="16783"/>
    <n v="23.32"/>
    <n v="391379.56"/>
    <n v="3.39"/>
    <n v="6.9"/>
    <n v="115802.70000000001"/>
    <x v="0"/>
  </r>
  <r>
    <n v="2016"/>
    <s v="BIT"/>
    <s v="Coal"/>
    <n v="31727"/>
    <n v="22.31"/>
    <n v="707829.37"/>
    <n v="2.69"/>
    <n v="8.6999999999999993"/>
    <n v="276024.89999999997"/>
    <x v="0"/>
  </r>
  <r>
    <n v="2016"/>
    <s v="BIT"/>
    <s v="Coal"/>
    <n v="178556"/>
    <n v="22.55"/>
    <n v="4026437.8000000003"/>
    <n v="3.23"/>
    <n v="8"/>
    <n v="1428448"/>
    <x v="0"/>
  </r>
  <r>
    <n v="2016"/>
    <s v="BIT"/>
    <s v="Coal"/>
    <n v="54854"/>
    <n v="23.3"/>
    <n v="1278098.2"/>
    <n v="1.43"/>
    <n v="6.7"/>
    <n v="367521.8"/>
    <x v="0"/>
  </r>
  <r>
    <n v="2016"/>
    <s v="BIT"/>
    <s v="Coal"/>
    <n v="68825"/>
    <n v="23.57"/>
    <n v="1622205.25"/>
    <n v="3.33"/>
    <n v="7.6"/>
    <n v="523070"/>
    <x v="0"/>
  </r>
  <r>
    <n v="2016"/>
    <s v="BIT"/>
    <s v="Coal"/>
    <n v="53246"/>
    <n v="23.475999999999999"/>
    <n v="1250003.0959999999"/>
    <n v="3.28"/>
    <n v="7.2"/>
    <n v="383371.2"/>
    <x v="0"/>
  </r>
  <r>
    <n v="2016"/>
    <s v="BIT"/>
    <s v="Coal"/>
    <n v="46424"/>
    <n v="23.48"/>
    <n v="1090035.52"/>
    <n v="2.4900000000000002"/>
    <n v="8.6"/>
    <n v="399246.39999999997"/>
    <x v="0"/>
  </r>
  <r>
    <n v="2016"/>
    <s v="SUB"/>
    <s v="Coal"/>
    <n v="15092"/>
    <n v="17.917999999999999"/>
    <n v="270418.45600000001"/>
    <n v="0.22"/>
    <n v="4.8"/>
    <n v="72441.599999999991"/>
    <x v="0"/>
  </r>
  <r>
    <n v="2016"/>
    <s v="BIT"/>
    <s v="Coal"/>
    <n v="60156"/>
    <n v="25.968"/>
    <n v="1562131.0079999999"/>
    <n v="2.72"/>
    <n v="7.5"/>
    <n v="451170"/>
    <x v="0"/>
  </r>
  <r>
    <n v="2016"/>
    <s v="BIT"/>
    <s v="Coal"/>
    <n v="47196"/>
    <n v="23.352"/>
    <n v="1102120.9920000001"/>
    <n v="3.03"/>
    <n v="7.5"/>
    <n v="353970"/>
    <x v="0"/>
  </r>
  <r>
    <n v="2016"/>
    <s v="BIT"/>
    <s v="Coal"/>
    <n v="162677"/>
    <n v="22.21"/>
    <n v="3613056.17"/>
    <n v="3.03"/>
    <n v="9.3000000000000007"/>
    <n v="1512896.1"/>
    <x v="0"/>
  </r>
  <r>
    <n v="2016"/>
    <s v="BIT"/>
    <s v="Coal"/>
    <n v="14562"/>
    <n v="24.01"/>
    <n v="349633.62"/>
    <n v="0.79"/>
    <n v="13.4"/>
    <n v="195130.80000000002"/>
    <x v="0"/>
  </r>
  <r>
    <n v="2016"/>
    <s v="BIT"/>
    <s v="Coal"/>
    <n v="11253"/>
    <n v="23.276"/>
    <n v="261924.82800000001"/>
    <n v="0.77"/>
    <n v="13.9"/>
    <n v="156416.70000000001"/>
    <x v="0"/>
  </r>
  <r>
    <n v="2016"/>
    <s v="BIT"/>
    <s v="Coal"/>
    <n v="8556"/>
    <n v="22.373999999999999"/>
    <n v="191431.94399999999"/>
    <n v="0.84"/>
    <n v="14.8"/>
    <n v="126628.8"/>
    <x v="0"/>
  </r>
  <r>
    <n v="2016"/>
    <s v="BIT"/>
    <s v="Coal"/>
    <n v="4927"/>
    <n v="23.552"/>
    <n v="116040.704"/>
    <n v="0.74"/>
    <n v="14"/>
    <n v="68978"/>
    <x v="0"/>
  </r>
  <r>
    <n v="2016"/>
    <s v="BIT"/>
    <s v="Coal"/>
    <n v="4824"/>
    <n v="23.042000000000002"/>
    <n v="111154.60800000001"/>
    <n v="0.68"/>
    <n v="17"/>
    <n v="82008"/>
    <x v="0"/>
  </r>
  <r>
    <n v="2016"/>
    <s v="BIT"/>
    <s v="Coal"/>
    <n v="3247"/>
    <n v="24.02"/>
    <n v="77992.94"/>
    <n v="0.61"/>
    <n v="13.6"/>
    <n v="44159.199999999997"/>
    <x v="0"/>
  </r>
  <r>
    <n v="2016"/>
    <s v="BIT"/>
    <s v="Coal"/>
    <n v="5927"/>
    <n v="23.347000000000001"/>
    <n v="138377.66899999999"/>
    <n v="3.57"/>
    <n v="7.9"/>
    <n v="46823.3"/>
    <x v="0"/>
  </r>
  <r>
    <n v="2016"/>
    <s v="SUB"/>
    <s v="Coal"/>
    <n v="37075"/>
    <n v="17.38"/>
    <n v="644363.5"/>
    <n v="0.19"/>
    <n v="4.9000000000000004"/>
    <n v="181667.5"/>
    <x v="0"/>
  </r>
  <r>
    <n v="2016"/>
    <s v="SUB"/>
    <s v="Coal"/>
    <n v="29761"/>
    <n v="17.536000000000001"/>
    <n v="521888.89600000007"/>
    <n v="0.2"/>
    <n v="4.4000000000000004"/>
    <n v="130948.40000000001"/>
    <x v="0"/>
  </r>
  <r>
    <n v="2016"/>
    <s v="SUB"/>
    <s v="Coal"/>
    <n v="49142"/>
    <n v="17.776"/>
    <n v="873548.19200000004"/>
    <n v="0.23"/>
    <n v="5.4"/>
    <n v="265366.80000000005"/>
    <x v="0"/>
  </r>
  <r>
    <n v="2016"/>
    <s v="SUB"/>
    <s v="Coal"/>
    <n v="15828"/>
    <n v="17.654"/>
    <n v="279427.51199999999"/>
    <n v="0.25"/>
    <n v="5.6"/>
    <n v="88636.799999999988"/>
    <x v="0"/>
  </r>
  <r>
    <n v="2016"/>
    <s v="SUB"/>
    <s v="Coal"/>
    <n v="16398"/>
    <n v="18.11"/>
    <n v="296967.77999999997"/>
    <n v="0.27"/>
    <n v="4.5"/>
    <n v="73791"/>
    <x v="0"/>
  </r>
  <r>
    <n v="2016"/>
    <s v="SUB"/>
    <s v="Coal"/>
    <n v="65406"/>
    <n v="17.789000000000001"/>
    <n v="1163507.334"/>
    <n v="0.25"/>
    <n v="4.7"/>
    <n v="307408.2"/>
    <x v="0"/>
  </r>
  <r>
    <n v="2016"/>
    <s v="SUB"/>
    <s v="Coal"/>
    <n v="49097"/>
    <n v="17.395"/>
    <n v="854042.31499999994"/>
    <n v="0.2"/>
    <n v="4.5999999999999996"/>
    <n v="225846.19999999998"/>
    <x v="0"/>
  </r>
  <r>
    <n v="2016"/>
    <s v="SUB"/>
    <s v="Coal"/>
    <n v="48570"/>
    <n v="17.103000000000002"/>
    <n v="830692.71000000008"/>
    <n v="0.33"/>
    <n v="5.9"/>
    <n v="286563"/>
    <x v="0"/>
  </r>
  <r>
    <n v="2016"/>
    <s v="SUB"/>
    <s v="Coal"/>
    <n v="32246"/>
    <n v="17.045999999999999"/>
    <n v="549665.31599999999"/>
    <n v="0.28999999999999998"/>
    <n v="4.5999999999999996"/>
    <n v="148331.59999999998"/>
    <x v="0"/>
  </r>
  <r>
    <n v="2016"/>
    <s v="SUB"/>
    <s v="Coal"/>
    <n v="97909"/>
    <n v="17.920000000000002"/>
    <n v="1754529.2800000003"/>
    <n v="0.23"/>
    <n v="5"/>
    <n v="489545"/>
    <x v="0"/>
  </r>
  <r>
    <n v="2016"/>
    <s v="SUB"/>
    <s v="Coal"/>
    <n v="97796"/>
    <n v="17.509"/>
    <n v="1712310.1640000001"/>
    <n v="0.2"/>
    <n v="4.5999999999999996"/>
    <n v="449861.6"/>
    <x v="0"/>
  </r>
  <r>
    <n v="2016"/>
    <s v="SUB"/>
    <s v="Coal"/>
    <n v="65319"/>
    <n v="17.468"/>
    <n v="1140992.2919999999"/>
    <n v="0.21"/>
    <n v="4.5"/>
    <n v="293935.5"/>
    <x v="0"/>
  </r>
  <r>
    <n v="2016"/>
    <s v="SUB"/>
    <s v="Coal"/>
    <n v="49312"/>
    <n v="17.721"/>
    <n v="873857.95200000005"/>
    <n v="0.23"/>
    <n v="5.3"/>
    <n v="261353.59999999998"/>
    <x v="0"/>
  </r>
  <r>
    <n v="2016"/>
    <s v="SUB"/>
    <s v="Coal"/>
    <n v="53106"/>
    <n v="17.733000000000001"/>
    <n v="941728.69799999997"/>
    <n v="0.33"/>
    <n v="5.0999999999999996"/>
    <n v="270840.59999999998"/>
    <x v="0"/>
  </r>
  <r>
    <n v="2016"/>
    <s v="SUB"/>
    <s v="Coal"/>
    <n v="17731"/>
    <n v="17.71"/>
    <n v="314016.01"/>
    <n v="0.27"/>
    <n v="4.9000000000000004"/>
    <n v="86881.900000000009"/>
    <x v="0"/>
  </r>
  <r>
    <n v="2016"/>
    <s v="SUB"/>
    <s v="Coal"/>
    <n v="17736"/>
    <n v="17.393999999999998"/>
    <n v="308499.984"/>
    <n v="0.21"/>
    <n v="4.5"/>
    <n v="79812"/>
    <x v="0"/>
  </r>
  <r>
    <n v="2016"/>
    <s v="SUB"/>
    <s v="Coal"/>
    <n v="17751"/>
    <n v="17.431999999999999"/>
    <n v="309435.43199999997"/>
    <n v="0.19"/>
    <n v="4.4000000000000004"/>
    <n v="78104.400000000009"/>
    <x v="0"/>
  </r>
  <r>
    <n v="2016"/>
    <s v="SUB"/>
    <s v="Coal"/>
    <n v="17752"/>
    <n v="17.486000000000001"/>
    <n v="310411.47200000001"/>
    <n v="0.2"/>
    <n v="4.5"/>
    <n v="79884"/>
    <x v="0"/>
  </r>
  <r>
    <n v="2016"/>
    <s v="SUB"/>
    <s v="Coal"/>
    <n v="35464"/>
    <n v="17.324000000000002"/>
    <n v="614378.33600000001"/>
    <n v="0.24"/>
    <n v="4.2"/>
    <n v="148948.80000000002"/>
    <x v="0"/>
  </r>
  <r>
    <n v="2016"/>
    <s v="SUB"/>
    <s v="Coal"/>
    <n v="53087"/>
    <n v="17.681000000000001"/>
    <n v="938631.24700000009"/>
    <n v="0.21"/>
    <n v="5.4"/>
    <n v="286669.80000000005"/>
    <x v="0"/>
  </r>
  <r>
    <n v="2016"/>
    <s v="SUB"/>
    <s v="Coal"/>
    <n v="14124"/>
    <n v="17.923999999999999"/>
    <n v="253158.576"/>
    <n v="0.3"/>
    <n v="4.9000000000000004"/>
    <n v="69207.600000000006"/>
    <x v="0"/>
  </r>
  <r>
    <n v="2016"/>
    <s v="SUB"/>
    <s v="Coal"/>
    <n v="14891"/>
    <n v="17.574000000000002"/>
    <n v="261694.43400000004"/>
    <n v="0.28999999999999998"/>
    <n v="5"/>
    <n v="74455"/>
    <x v="0"/>
  </r>
  <r>
    <n v="2016"/>
    <s v="SUB"/>
    <s v="Coal"/>
    <n v="56202"/>
    <n v="17.111999999999998"/>
    <n v="961728.62399999995"/>
    <n v="0.24"/>
    <n v="4.7"/>
    <n v="264149.40000000002"/>
    <x v="0"/>
  </r>
  <r>
    <n v="2016"/>
    <s v="SUB"/>
    <s v="Coal"/>
    <n v="72808"/>
    <n v="16.849"/>
    <n v="1226741.9920000001"/>
    <n v="0.32"/>
    <n v="4.7"/>
    <n v="342197.60000000003"/>
    <x v="0"/>
  </r>
  <r>
    <n v="2016"/>
    <s v="SUB"/>
    <s v="Coal"/>
    <n v="15857"/>
    <n v="17.760000000000002"/>
    <n v="281620.32"/>
    <n v="0.23"/>
    <n v="5.5"/>
    <n v="87213.5"/>
    <x v="0"/>
  </r>
  <r>
    <n v="2016"/>
    <s v="SUB"/>
    <s v="Coal"/>
    <n v="178723"/>
    <n v="17.72"/>
    <n v="3166971.5599999996"/>
    <n v="0.22"/>
    <n v="5.4"/>
    <n v="965104.20000000007"/>
    <x v="0"/>
  </r>
  <r>
    <n v="2016"/>
    <s v="BIT"/>
    <s v="Coal"/>
    <n v="15019"/>
    <n v="21.66"/>
    <n v="325311.53999999998"/>
    <n v="3.03"/>
    <n v="12.6"/>
    <n v="189239.4"/>
    <x v="0"/>
  </r>
  <r>
    <n v="2016"/>
    <s v="SUB"/>
    <s v="Coal"/>
    <n v="16423"/>
    <n v="17.53"/>
    <n v="287895.19"/>
    <n v="0.2"/>
    <n v="4.7"/>
    <n v="77188.100000000006"/>
    <x v="0"/>
  </r>
  <r>
    <n v="2016"/>
    <s v="SUB"/>
    <s v="Coal"/>
    <n v="16420"/>
    <n v="18"/>
    <n v="295560"/>
    <n v="0.22"/>
    <n v="4.5"/>
    <n v="73890"/>
    <x v="0"/>
  </r>
  <r>
    <n v="2016"/>
    <s v="SUB"/>
    <s v="Coal"/>
    <n v="15995"/>
    <n v="16.72"/>
    <n v="267436.39999999997"/>
    <n v="0.28000000000000003"/>
    <n v="5.8"/>
    <n v="92771"/>
    <x v="0"/>
  </r>
  <r>
    <n v="2016"/>
    <s v="SUB"/>
    <s v="Coal"/>
    <n v="32721"/>
    <n v="17.29"/>
    <n v="565746.09"/>
    <n v="0.24"/>
    <n v="4.5"/>
    <n v="147244.5"/>
    <x v="0"/>
  </r>
  <r>
    <n v="2016"/>
    <s v="SUB"/>
    <s v="Coal"/>
    <n v="32797"/>
    <n v="17.600000000000001"/>
    <n v="577227.20000000007"/>
    <n v="0.3"/>
    <n v="5"/>
    <n v="163985"/>
    <x v="0"/>
  </r>
  <r>
    <n v="2016"/>
    <s v="SUB"/>
    <s v="Coal"/>
    <n v="49108"/>
    <n v="17.690000000000001"/>
    <n v="868720.52"/>
    <n v="0.33"/>
    <n v="4.9000000000000004"/>
    <n v="240629.2"/>
    <x v="0"/>
  </r>
  <r>
    <n v="2016"/>
    <s v="SUB"/>
    <s v="Coal"/>
    <n v="81386"/>
    <n v="17.14"/>
    <n v="1394956.04"/>
    <n v="0.22"/>
    <n v="4.2"/>
    <n v="341821.2"/>
    <x v="0"/>
  </r>
  <r>
    <n v="2016"/>
    <s v="SUB"/>
    <s v="Coal"/>
    <n v="97768"/>
    <n v="17.52"/>
    <n v="1712895.3599999999"/>
    <n v="0.21"/>
    <n v="4.5"/>
    <n v="439956"/>
    <x v="0"/>
  </r>
  <r>
    <n v="2016"/>
    <s v="SUB"/>
    <s v="Coal"/>
    <n v="16387"/>
    <n v="17.190000000000001"/>
    <n v="281692.53000000003"/>
    <n v="0.23"/>
    <n v="4.2"/>
    <n v="68825.400000000009"/>
    <x v="0"/>
  </r>
  <r>
    <n v="2016"/>
    <s v="SUB"/>
    <s v="Coal"/>
    <n v="121986"/>
    <n v="17.876000000000001"/>
    <n v="2180621.736"/>
    <n v="0.3"/>
    <n v="4.7"/>
    <n v="573334.20000000007"/>
    <x v="0"/>
  </r>
  <r>
    <n v="2016"/>
    <s v="SUB"/>
    <s v="Coal"/>
    <n v="21184"/>
    <n v="17.876000000000001"/>
    <n v="378685.18400000001"/>
    <n v="0.3"/>
    <n v="4.7"/>
    <n v="99564.800000000003"/>
    <x v="0"/>
  </r>
  <r>
    <n v="2016"/>
    <s v="BIT"/>
    <s v="Coal"/>
    <n v="2818"/>
    <n v="23.068000000000001"/>
    <n v="65005.624000000003"/>
    <n v="1.65"/>
    <n v="15.4"/>
    <n v="43397.200000000004"/>
    <x v="0"/>
  </r>
  <r>
    <n v="2016"/>
    <s v="BIT"/>
    <s v="Coal"/>
    <n v="43525"/>
    <n v="23.465"/>
    <n v="1021314.125"/>
    <n v="3.5"/>
    <n v="8.1"/>
    <n v="352552.5"/>
    <x v="0"/>
  </r>
  <r>
    <n v="2016"/>
    <s v="BIT"/>
    <s v="Coal"/>
    <n v="22538"/>
    <n v="22.425000000000001"/>
    <n v="505414.65"/>
    <n v="3.04"/>
    <n v="8"/>
    <n v="180304"/>
    <x v="0"/>
  </r>
  <r>
    <n v="2016"/>
    <s v="BIT"/>
    <s v="Coal"/>
    <n v="12752"/>
    <n v="23.052"/>
    <n v="293959.10399999999"/>
    <n v="2.97"/>
    <n v="8.1999999999999993"/>
    <n v="104566.39999999999"/>
    <x v="0"/>
  </r>
  <r>
    <n v="2016"/>
    <s v="BIT"/>
    <s v="Coal"/>
    <n v="1561"/>
    <n v="23.148"/>
    <n v="36134.027999999998"/>
    <n v="1.34"/>
    <n v="6.5"/>
    <n v="10146.5"/>
    <x v="0"/>
  </r>
  <r>
    <n v="2016"/>
    <s v="BIT"/>
    <s v="Coal"/>
    <n v="3198"/>
    <n v="22.213000000000001"/>
    <n v="71037.173999999999"/>
    <n v="3.31"/>
    <n v="11.6"/>
    <n v="37096.799999999996"/>
    <x v="0"/>
  </r>
  <r>
    <n v="2016"/>
    <s v="BIT"/>
    <s v="Coal"/>
    <n v="4780"/>
    <n v="22.111000000000001"/>
    <n v="105690.58"/>
    <n v="3.32"/>
    <n v="11.6"/>
    <n v="55448"/>
    <x v="0"/>
  </r>
  <r>
    <n v="2016"/>
    <s v="BIT"/>
    <s v="Coal"/>
    <n v="1578"/>
    <n v="22.15"/>
    <n v="34952.699999999997"/>
    <n v="3.36"/>
    <n v="11.8"/>
    <n v="18620.400000000001"/>
    <x v="0"/>
  </r>
  <r>
    <n v="2016"/>
    <s v="BIT"/>
    <s v="Coal"/>
    <n v="23216"/>
    <n v="22.762"/>
    <n v="528442.59200000006"/>
    <n v="2.64"/>
    <n v="8.5"/>
    <n v="197336"/>
    <x v="0"/>
  </r>
  <r>
    <n v="2016"/>
    <s v="BIT"/>
    <s v="Coal"/>
    <n v="1588"/>
    <n v="23.632000000000001"/>
    <n v="37527.616000000002"/>
    <n v="2.67"/>
    <n v="9.1"/>
    <n v="14450.8"/>
    <x v="0"/>
  </r>
  <r>
    <n v="2016"/>
    <s v="BIT"/>
    <s v="Coal"/>
    <n v="92305"/>
    <n v="23.013999999999999"/>
    <n v="2124307.27"/>
    <n v="2.98"/>
    <n v="8.3000000000000007"/>
    <n v="766131.50000000012"/>
    <x v="0"/>
  </r>
  <r>
    <n v="2016"/>
    <s v="BIT"/>
    <s v="Coal"/>
    <n v="88489"/>
    <n v="24.195"/>
    <n v="2140991.355"/>
    <n v="3.68"/>
    <n v="9.5"/>
    <n v="840645.5"/>
    <x v="0"/>
  </r>
  <r>
    <n v="2016"/>
    <s v="BIT"/>
    <s v="Coal"/>
    <n v="59657"/>
    <n v="22.292999999999999"/>
    <n v="1329933.5009999999"/>
    <n v="3.16"/>
    <n v="10.5"/>
    <n v="626398.5"/>
    <x v="0"/>
  </r>
  <r>
    <n v="2016"/>
    <s v="BIT"/>
    <s v="Coal"/>
    <n v="29706"/>
    <n v="22.553000000000001"/>
    <n v="669959.41800000006"/>
    <n v="3.12"/>
    <n v="9.6999999999999993"/>
    <n v="288148.19999999995"/>
    <x v="0"/>
  </r>
  <r>
    <n v="2016"/>
    <s v="BIT"/>
    <s v="Coal"/>
    <n v="12813"/>
    <n v="22.236000000000001"/>
    <n v="284909.86800000002"/>
    <n v="3.15"/>
    <n v="9.1999999999999993"/>
    <n v="117879.59999999999"/>
    <x v="0"/>
  </r>
  <r>
    <n v="2016"/>
    <s v="BIT"/>
    <s v="Coal"/>
    <n v="9952"/>
    <n v="22.402000000000001"/>
    <n v="222944.704"/>
    <n v="3.11"/>
    <n v="10.4"/>
    <n v="103500.8"/>
    <x v="0"/>
  </r>
  <r>
    <n v="2016"/>
    <s v="BIT"/>
    <s v="Coal"/>
    <n v="19066"/>
    <n v="23.867999999999999"/>
    <n v="455067.288"/>
    <n v="2.74"/>
    <n v="8.1999999999999993"/>
    <n v="156341.19999999998"/>
    <x v="0"/>
  </r>
  <r>
    <n v="2016"/>
    <s v="BIT"/>
    <s v="Coal"/>
    <n v="12877"/>
    <n v="23.331"/>
    <n v="300433.28700000001"/>
    <n v="2.56"/>
    <n v="9.5"/>
    <n v="122331.5"/>
    <x v="0"/>
  </r>
  <r>
    <n v="2016"/>
    <s v="BIT"/>
    <s v="Coal"/>
    <n v="33404"/>
    <n v="23.67"/>
    <n v="790672.68"/>
    <n v="2.57"/>
    <n v="8.6999999999999993"/>
    <n v="290614.8"/>
    <x v="0"/>
  </r>
  <r>
    <n v="2016"/>
    <s v="BIT"/>
    <s v="Coal"/>
    <n v="4454"/>
    <n v="23.411999999999999"/>
    <n v="104277.048"/>
    <n v="2.85"/>
    <n v="8.6"/>
    <n v="38304.400000000001"/>
    <x v="0"/>
  </r>
  <r>
    <n v="2016"/>
    <s v="BIT"/>
    <s v="Coal"/>
    <n v="27699"/>
    <n v="22.744"/>
    <n v="629986.05599999998"/>
    <n v="2.75"/>
    <n v="9.4"/>
    <n v="260370.6"/>
    <x v="0"/>
  </r>
  <r>
    <n v="2016"/>
    <s v="BIT"/>
    <s v="Coal"/>
    <n v="16718"/>
    <n v="22.468"/>
    <n v="375620.02399999998"/>
    <n v="3.94"/>
    <n v="10"/>
    <n v="167180"/>
    <x v="0"/>
  </r>
  <r>
    <n v="2016"/>
    <s v="BIT"/>
    <s v="Coal"/>
    <n v="129375"/>
    <n v="23.41"/>
    <n v="3028668.75"/>
    <n v="2.74"/>
    <n v="6.4"/>
    <n v="828000"/>
    <x v="0"/>
  </r>
  <r>
    <n v="2016"/>
    <s v="BIT"/>
    <s v="Coal"/>
    <n v="47284"/>
    <n v="23.2"/>
    <n v="1096988.8"/>
    <n v="3.1"/>
    <n v="10.3"/>
    <n v="487025.2"/>
    <x v="0"/>
  </r>
  <r>
    <n v="2016"/>
    <s v="BIT"/>
    <s v="Coal"/>
    <n v="158246"/>
    <n v="23.524000000000001"/>
    <n v="3722578.9040000001"/>
    <n v="2.62"/>
    <n v="7.8"/>
    <n v="1234318.8"/>
    <x v="0"/>
  </r>
  <r>
    <n v="2016"/>
    <s v="BIT"/>
    <s v="Coal"/>
    <n v="49722"/>
    <n v="23.937999999999999"/>
    <n v="1190245.236"/>
    <n v="2.77"/>
    <n v="7.4"/>
    <n v="367942.80000000005"/>
    <x v="0"/>
  </r>
  <r>
    <n v="2016"/>
    <s v="BIT"/>
    <s v="Coal"/>
    <n v="101307"/>
    <n v="23.54"/>
    <n v="2384766.7799999998"/>
    <n v="2.82"/>
    <n v="8.3000000000000007"/>
    <n v="840848.10000000009"/>
    <x v="0"/>
  </r>
  <r>
    <n v="2016"/>
    <s v="SUB"/>
    <s v="Coal"/>
    <n v="31997"/>
    <n v="17.815999999999999"/>
    <n v="570058.55199999991"/>
    <n v="0.23"/>
    <n v="5.2"/>
    <n v="166384.4"/>
    <x v="0"/>
  </r>
  <r>
    <n v="2016"/>
    <s v="SUB"/>
    <s v="Coal"/>
    <n v="31572"/>
    <n v="17.925999999999998"/>
    <n v="565959.6719999999"/>
    <n v="0.22"/>
    <n v="4.4000000000000004"/>
    <n v="138916.80000000002"/>
    <x v="0"/>
  </r>
  <r>
    <n v="2016"/>
    <s v="SUB"/>
    <s v="Coal"/>
    <n v="269488"/>
    <n v="17.614000000000001"/>
    <n v="4746761.6320000002"/>
    <n v="0.35"/>
    <n v="5.2"/>
    <n v="1401337.6"/>
    <x v="0"/>
  </r>
  <r>
    <n v="2016"/>
    <s v="SUB"/>
    <s v="Coal"/>
    <n v="32043"/>
    <n v="17.71"/>
    <n v="567481.53"/>
    <n v="0.23"/>
    <n v="5.5"/>
    <n v="176236.5"/>
    <x v="0"/>
  </r>
  <r>
    <n v="2016"/>
    <s v="BIT"/>
    <s v="Coal"/>
    <n v="25046"/>
    <n v="24.35"/>
    <n v="609870.10000000009"/>
    <n v="3.5"/>
    <n v="9.1999999999999993"/>
    <n v="230423.19999999998"/>
    <x v="0"/>
  </r>
  <r>
    <n v="2016"/>
    <s v="BIT"/>
    <s v="Coal"/>
    <n v="20168"/>
    <n v="24.61"/>
    <n v="496334.48"/>
    <n v="3.3"/>
    <n v="8.4"/>
    <n v="169411.20000000001"/>
    <x v="0"/>
  </r>
  <r>
    <n v="2016"/>
    <s v="BIT"/>
    <s v="Coal"/>
    <n v="23017"/>
    <n v="24.26"/>
    <n v="558392.42000000004"/>
    <n v="3.49"/>
    <n v="9.3000000000000007"/>
    <n v="214058.1"/>
    <x v="0"/>
  </r>
  <r>
    <n v="2016"/>
    <s v="BIT"/>
    <s v="Coal"/>
    <n v="998"/>
    <n v="23.9"/>
    <n v="23852.199999999997"/>
    <n v="1.7"/>
    <n v="10.4"/>
    <n v="10379.200000000001"/>
    <x v="0"/>
  </r>
  <r>
    <n v="2016"/>
    <s v="SUB"/>
    <s v="Coal"/>
    <n v="15071"/>
    <n v="18.02"/>
    <n v="271579.42"/>
    <n v="0.25"/>
    <n v="4.4000000000000004"/>
    <n v="66312.400000000009"/>
    <x v="0"/>
  </r>
  <r>
    <n v="2016"/>
    <s v="SUB"/>
    <s v="Coal"/>
    <n v="45497"/>
    <n v="16.760000000000002"/>
    <n v="762529.72000000009"/>
    <n v="0.28999999999999998"/>
    <n v="6.1"/>
    <n v="277531.7"/>
    <x v="0"/>
  </r>
  <r>
    <n v="2016"/>
    <s v="BIT"/>
    <s v="Coal"/>
    <n v="19249"/>
    <n v="22.1"/>
    <n v="425402.9"/>
    <n v="0.6"/>
    <n v="6.1"/>
    <n v="117418.9"/>
    <x v="0"/>
  </r>
  <r>
    <n v="2016"/>
    <s v="BIT"/>
    <s v="Coal"/>
    <n v="11342"/>
    <n v="27.404"/>
    <n v="310816.16800000001"/>
    <n v="0.72"/>
    <n v="5.5"/>
    <n v="62381"/>
    <x v="0"/>
  </r>
  <r>
    <n v="2016"/>
    <s v="BIT"/>
    <s v="Coal"/>
    <n v="10899"/>
    <n v="24.116"/>
    <n v="262840.28399999999"/>
    <n v="0.8"/>
    <n v="12.6"/>
    <n v="137327.4"/>
    <x v="0"/>
  </r>
  <r>
    <n v="2016"/>
    <s v="BIT"/>
    <s v="Coal"/>
    <n v="11271"/>
    <n v="24.295999999999999"/>
    <n v="273840.21600000001"/>
    <n v="0.78"/>
    <n v="12.7"/>
    <n v="143141.69999999998"/>
    <x v="0"/>
  </r>
  <r>
    <n v="2016"/>
    <s v="BIT"/>
    <s v="Coal"/>
    <n v="11594"/>
    <n v="23.738"/>
    <n v="275218.37199999997"/>
    <n v="0.77"/>
    <n v="13.6"/>
    <n v="157678.39999999999"/>
    <x v="0"/>
  </r>
  <r>
    <n v="2016"/>
    <s v="BIT"/>
    <s v="Coal"/>
    <n v="11832"/>
    <n v="24.475999999999999"/>
    <n v="289600.03200000001"/>
    <n v="0.93"/>
    <n v="11.4"/>
    <n v="134884.80000000002"/>
    <x v="0"/>
  </r>
  <r>
    <n v="2016"/>
    <s v="BIT"/>
    <s v="Coal"/>
    <n v="23432"/>
    <n v="24.713999999999999"/>
    <n v="579098.44799999997"/>
    <n v="0.79"/>
    <n v="12.6"/>
    <n v="295243.2"/>
    <x v="0"/>
  </r>
  <r>
    <n v="2016"/>
    <s v="BIT"/>
    <s v="Coal"/>
    <n v="30421"/>
    <n v="25.78"/>
    <n v="784253.38"/>
    <n v="2.58"/>
    <n v="7.5"/>
    <n v="228157.5"/>
    <x v="0"/>
  </r>
  <r>
    <n v="2016"/>
    <s v="BIT"/>
    <s v="Coal"/>
    <n v="7620"/>
    <n v="25.95"/>
    <n v="197739"/>
    <n v="2.64"/>
    <n v="7.5"/>
    <n v="57150"/>
    <x v="0"/>
  </r>
  <r>
    <n v="2016"/>
    <s v="BIT"/>
    <s v="Coal"/>
    <n v="219891"/>
    <n v="25.97"/>
    <n v="5710569.2699999996"/>
    <n v="2.72"/>
    <n v="7.6"/>
    <n v="1671171.5999999999"/>
    <x v="0"/>
  </r>
  <r>
    <n v="2016"/>
    <s v="BIT"/>
    <s v="Coal"/>
    <n v="15111"/>
    <n v="26.07"/>
    <n v="393943.77"/>
    <n v="2.1"/>
    <n v="7.3"/>
    <n v="110310.3"/>
    <x v="0"/>
  </r>
  <r>
    <n v="2016"/>
    <s v="BIT"/>
    <s v="Coal"/>
    <n v="45230"/>
    <n v="21.36"/>
    <n v="966112.79999999993"/>
    <n v="0.48"/>
    <n v="6.5"/>
    <n v="293995"/>
    <x v="0"/>
  </r>
  <r>
    <n v="2016"/>
    <s v="SUB"/>
    <s v="Coal"/>
    <n v="121"/>
    <n v="17.788"/>
    <n v="2152.348"/>
    <n v="0.39"/>
    <n v="5.5"/>
    <n v="665.5"/>
    <x v="0"/>
  </r>
  <r>
    <n v="2016"/>
    <s v="SUB"/>
    <s v="Coal"/>
    <n v="15934"/>
    <n v="17.888000000000002"/>
    <n v="285027.39200000005"/>
    <n v="0.28000000000000003"/>
    <n v="5"/>
    <n v="79670"/>
    <x v="0"/>
  </r>
  <r>
    <n v="2016"/>
    <s v="SUB"/>
    <s v="Coal"/>
    <n v="47657"/>
    <n v="18.056999999999999"/>
    <n v="860542.44899999991"/>
    <n v="0.22"/>
    <n v="4.5"/>
    <n v="214456.5"/>
    <x v="0"/>
  </r>
  <r>
    <n v="2016"/>
    <s v="BIT"/>
    <s v="Coal"/>
    <n v="240"/>
    <n v="23.501999999999999"/>
    <n v="5640.48"/>
    <n v="1.41"/>
    <n v="5.8"/>
    <n v="1392"/>
    <x v="0"/>
  </r>
  <r>
    <n v="2016"/>
    <s v="SUB"/>
    <s v="Coal"/>
    <n v="60022"/>
    <n v="18.146999999999998"/>
    <n v="1089219.2339999999"/>
    <n v="0.28999999999999998"/>
    <n v="5"/>
    <n v="300110"/>
    <x v="0"/>
  </r>
  <r>
    <n v="2016"/>
    <s v="SUB"/>
    <s v="Coal"/>
    <n v="15883"/>
    <n v="17.899999999999999"/>
    <n v="284305.69999999995"/>
    <n v="0.27"/>
    <n v="4.8"/>
    <n v="76238.399999999994"/>
    <x v="0"/>
  </r>
  <r>
    <n v="2016"/>
    <s v="SUB"/>
    <s v="Coal"/>
    <n v="47659"/>
    <n v="17.951000000000001"/>
    <n v="855526.70900000003"/>
    <n v="0.25"/>
    <n v="4.5"/>
    <n v="214465.5"/>
    <x v="0"/>
  </r>
  <r>
    <n v="2016"/>
    <s v="SUB"/>
    <s v="Coal"/>
    <n v="47665"/>
    <n v="17.87"/>
    <n v="851773.55"/>
    <n v="0.26"/>
    <n v="4.9000000000000004"/>
    <n v="233558.50000000003"/>
    <x v="0"/>
  </r>
  <r>
    <n v="2016"/>
    <s v="SUB"/>
    <s v="Coal"/>
    <n v="79531"/>
    <n v="17.898"/>
    <n v="1423445.838"/>
    <n v="0.24"/>
    <n v="4.9000000000000004"/>
    <n v="389701.9"/>
    <x v="0"/>
  </r>
  <r>
    <n v="2016"/>
    <s v="SUB"/>
    <s v="Coal"/>
    <n v="95241"/>
    <n v="17.504000000000001"/>
    <n v="1667098.4640000002"/>
    <n v="0.2"/>
    <n v="4.5999999999999996"/>
    <n v="438108.6"/>
    <x v="0"/>
  </r>
  <r>
    <n v="2016"/>
    <s v="SUB"/>
    <s v="Coal"/>
    <n v="95604"/>
    <n v="17.803999999999998"/>
    <n v="1702133.6159999999"/>
    <n v="0.22"/>
    <n v="5.2"/>
    <n v="497140.8"/>
    <x v="0"/>
  </r>
  <r>
    <n v="2016"/>
    <s v="SUB"/>
    <s v="Coal"/>
    <n v="15787"/>
    <n v="17.884"/>
    <n v="282334.70799999998"/>
    <n v="0.31"/>
    <n v="5.4"/>
    <n v="85249.8"/>
    <x v="0"/>
  </r>
  <r>
    <n v="2016"/>
    <s v="SUB"/>
    <s v="Coal"/>
    <n v="47723"/>
    <n v="17.809999999999999"/>
    <n v="849946.62999999989"/>
    <n v="0.25"/>
    <n v="5.3"/>
    <n v="252931.9"/>
    <x v="0"/>
  </r>
  <r>
    <n v="2016"/>
    <s v="BIT"/>
    <s v="Coal"/>
    <n v="78021"/>
    <n v="26.08"/>
    <n v="2034787.68"/>
    <n v="2.65"/>
    <n v="7.6"/>
    <n v="592959.6"/>
    <x v="0"/>
  </r>
  <r>
    <n v="2016"/>
    <s v="SUB"/>
    <s v="Coal"/>
    <n v="31348"/>
    <n v="17.472000000000001"/>
    <n v="547712.25600000005"/>
    <n v="0.21"/>
    <n v="4.7"/>
    <n v="147335.6"/>
    <x v="0"/>
  </r>
  <r>
    <n v="2016"/>
    <s v="SUB"/>
    <s v="Coal"/>
    <n v="29753"/>
    <n v="17.497"/>
    <n v="520588.24099999998"/>
    <n v="0.21"/>
    <n v="4.9000000000000004"/>
    <n v="145789.70000000001"/>
    <x v="0"/>
  </r>
  <r>
    <n v="2016"/>
    <s v="SUB"/>
    <s v="Coal"/>
    <n v="31530"/>
    <n v="17.8"/>
    <n v="561234"/>
    <n v="0.27"/>
    <n v="5.2"/>
    <n v="163956"/>
    <x v="0"/>
  </r>
  <r>
    <n v="2016"/>
    <s v="SUB"/>
    <s v="Coal"/>
    <n v="31591"/>
    <n v="17.581"/>
    <n v="555401.37100000004"/>
    <n v="0.39"/>
    <n v="5.7"/>
    <n v="180068.7"/>
    <x v="0"/>
  </r>
  <r>
    <n v="2016"/>
    <s v="SUB"/>
    <s v="Coal"/>
    <n v="31600"/>
    <n v="17.561"/>
    <n v="554927.6"/>
    <n v="0.38"/>
    <n v="5.3"/>
    <n v="167480"/>
    <x v="0"/>
  </r>
  <r>
    <n v="2016"/>
    <s v="SUB"/>
    <s v="Coal"/>
    <n v="31616"/>
    <n v="17.927"/>
    <n v="566780.03200000001"/>
    <n v="0.27"/>
    <n v="4.5999999999999996"/>
    <n v="145433.59999999998"/>
    <x v="0"/>
  </r>
  <r>
    <n v="2016"/>
    <s v="SUB"/>
    <s v="Coal"/>
    <n v="75796"/>
    <n v="17.719000000000001"/>
    <n v="1343029.324"/>
    <n v="0.21"/>
    <n v="5.6"/>
    <n v="424457.6"/>
    <x v="0"/>
  </r>
  <r>
    <n v="2016"/>
    <s v="SUB"/>
    <s v="Coal"/>
    <n v="31756"/>
    <n v="17.693999999999999"/>
    <n v="561890.66399999999"/>
    <n v="0.23"/>
    <n v="5.5"/>
    <n v="174658"/>
    <x v="0"/>
  </r>
  <r>
    <n v="2016"/>
    <s v="BIT"/>
    <s v="Coal"/>
    <n v="42116"/>
    <n v="25.858000000000001"/>
    <n v="1089035.5279999999"/>
    <n v="2.74"/>
    <n v="7.8"/>
    <n v="328504.8"/>
    <x v="0"/>
  </r>
  <r>
    <n v="2016"/>
    <s v="SUB"/>
    <s v="Coal"/>
    <n v="103457"/>
    <n v="17.975000000000001"/>
    <n v="1859639.5750000002"/>
    <n v="0.28000000000000003"/>
    <n v="4.7"/>
    <n v="486247.9"/>
    <x v="0"/>
  </r>
  <r>
    <n v="2016"/>
    <s v="SUB"/>
    <s v="Coal"/>
    <n v="134"/>
    <n v="17.739999999999998"/>
    <n v="2377.16"/>
    <n v="0.23"/>
    <n v="5.2"/>
    <n v="696.80000000000007"/>
    <x v="0"/>
  </r>
  <r>
    <n v="2016"/>
    <s v="SUB"/>
    <s v="Coal"/>
    <n v="14922"/>
    <n v="17.3"/>
    <n v="258150.6"/>
    <n v="0.34"/>
    <n v="6"/>
    <n v="89532"/>
    <x v="0"/>
  </r>
  <r>
    <n v="2016"/>
    <s v="SUB"/>
    <s v="Coal"/>
    <n v="15836"/>
    <n v="18"/>
    <n v="285048"/>
    <n v="0.24"/>
    <n v="4.5"/>
    <n v="71262"/>
    <x v="0"/>
  </r>
  <r>
    <n v="2016"/>
    <s v="BIT"/>
    <s v="Coal"/>
    <n v="31213"/>
    <n v="26"/>
    <n v="811538"/>
    <n v="2.69"/>
    <n v="7.5"/>
    <n v="234097.5"/>
    <x v="0"/>
  </r>
  <r>
    <n v="2016"/>
    <s v="SUB"/>
    <s v="Coal"/>
    <n v="15814"/>
    <n v="18"/>
    <n v="284652"/>
    <n v="0.22"/>
    <n v="4.3"/>
    <n v="68000.2"/>
    <x v="0"/>
  </r>
  <r>
    <n v="2016"/>
    <s v="SUB"/>
    <s v="Coal"/>
    <n v="15797"/>
    <n v="17.600000000000001"/>
    <n v="278027.2"/>
    <n v="0.2"/>
    <n v="4.4000000000000004"/>
    <n v="69506.8"/>
    <x v="0"/>
  </r>
  <r>
    <n v="2016"/>
    <s v="SUB"/>
    <s v="Coal"/>
    <n v="15779"/>
    <n v="17.8"/>
    <n v="280866.2"/>
    <n v="0.24"/>
    <n v="5.8"/>
    <n v="91518.2"/>
    <x v="0"/>
  </r>
  <r>
    <n v="2016"/>
    <s v="SUB"/>
    <s v="Coal"/>
    <n v="75126"/>
    <n v="17.72"/>
    <n v="1331232.72"/>
    <n v="0.23"/>
    <n v="5.5"/>
    <n v="413193"/>
    <x v="0"/>
  </r>
  <r>
    <n v="2016"/>
    <s v="SUB"/>
    <s v="Coal"/>
    <n v="61467"/>
    <n v="18.7"/>
    <n v="1149432.8999999999"/>
    <n v="0.32"/>
    <n v="4.3"/>
    <n v="264308.09999999998"/>
    <x v="0"/>
  </r>
  <r>
    <n v="2016"/>
    <s v="SUB"/>
    <s v="Coal"/>
    <n v="41213"/>
    <n v="17.956"/>
    <n v="740020.62800000003"/>
    <n v="0.25"/>
    <n v="4.9000000000000004"/>
    <n v="201943.7"/>
    <x v="0"/>
  </r>
  <r>
    <n v="2016"/>
    <s v="SUB"/>
    <s v="Coal"/>
    <n v="88733"/>
    <n v="17.440000000000001"/>
    <n v="1547503.52"/>
    <n v="0.2"/>
    <n v="4.5999999999999996"/>
    <n v="408171.8"/>
    <x v="0"/>
  </r>
  <r>
    <n v="2016"/>
    <s v="SUB"/>
    <s v="Coal"/>
    <n v="103832"/>
    <n v="18.57"/>
    <n v="1928160.24"/>
    <n v="0.36"/>
    <n v="4.5999999999999996"/>
    <n v="477627.19999999995"/>
    <x v="0"/>
  </r>
  <r>
    <n v="2016"/>
    <s v="SUB"/>
    <s v="Coal"/>
    <n v="102060"/>
    <n v="17.75"/>
    <n v="1811565"/>
    <n v="0.31"/>
    <n v="5"/>
    <n v="510300"/>
    <x v="0"/>
  </r>
  <r>
    <n v="2016"/>
    <s v="SUB"/>
    <s v="Coal"/>
    <n v="15024"/>
    <n v="17.899999999999999"/>
    <n v="268929.59999999998"/>
    <n v="0.24"/>
    <n v="4.9000000000000004"/>
    <n v="73617.600000000006"/>
    <x v="0"/>
  </r>
  <r>
    <n v="2016"/>
    <s v="SUB"/>
    <s v="Coal"/>
    <n v="29521"/>
    <n v="19.14"/>
    <n v="565031.94000000006"/>
    <n v="0.36"/>
    <n v="4.9000000000000004"/>
    <n v="144652.90000000002"/>
    <x v="0"/>
  </r>
  <r>
    <n v="2016"/>
    <s v="SUB"/>
    <s v="Coal"/>
    <n v="65800"/>
    <n v="17.53"/>
    <n v="1153474"/>
    <n v="0.2"/>
    <n v="4.5999999999999996"/>
    <n v="302680"/>
    <x v="0"/>
  </r>
  <r>
    <n v="2016"/>
    <s v="SUB"/>
    <s v="Coal"/>
    <n v="26147"/>
    <n v="17.5"/>
    <n v="457572.5"/>
    <n v="0.34"/>
    <n v="5.0999999999999996"/>
    <n v="133349.69999999998"/>
    <x v="0"/>
  </r>
  <r>
    <n v="2016"/>
    <s v="SUB"/>
    <s v="Coal"/>
    <n v="39461"/>
    <n v="17.649999999999999"/>
    <n v="696486.64999999991"/>
    <n v="0.35"/>
    <n v="5"/>
    <n v="197305"/>
    <x v="0"/>
  </r>
  <r>
    <n v="2016"/>
    <s v="SUB"/>
    <s v="Coal"/>
    <n v="15321"/>
    <n v="17.760000000000002"/>
    <n v="272100.96000000002"/>
    <n v="0.23"/>
    <n v="4.8"/>
    <n v="73540.800000000003"/>
    <x v="0"/>
  </r>
  <r>
    <n v="2016"/>
    <s v="SUB"/>
    <s v="Coal"/>
    <n v="30522"/>
    <n v="17.73"/>
    <n v="541155.06000000006"/>
    <n v="0.31"/>
    <n v="4.9000000000000004"/>
    <n v="149557.80000000002"/>
    <x v="0"/>
  </r>
  <r>
    <n v="2016"/>
    <s v="SUB"/>
    <s v="Coal"/>
    <n v="122"/>
    <n v="17.850000000000001"/>
    <n v="2177.7000000000003"/>
    <n v="0.27"/>
    <n v="4.4000000000000004"/>
    <n v="536.80000000000007"/>
    <x v="0"/>
  </r>
  <r>
    <n v="2016"/>
    <s v="SUB"/>
    <s v="Coal"/>
    <n v="30116"/>
    <n v="17.52"/>
    <n v="527632.31999999995"/>
    <n v="0.21"/>
    <n v="4.5999999999999996"/>
    <n v="138533.59999999998"/>
    <x v="0"/>
  </r>
  <r>
    <n v="2016"/>
    <s v="SUB"/>
    <s v="Coal"/>
    <n v="51932"/>
    <n v="17.829999999999998"/>
    <n v="925947.55999999994"/>
    <n v="0.23"/>
    <n v="5.4"/>
    <n v="280432.80000000005"/>
    <x v="0"/>
  </r>
  <r>
    <n v="2016"/>
    <s v="SUB"/>
    <s v="Coal"/>
    <n v="52089"/>
    <n v="17.66"/>
    <n v="919891.74"/>
    <n v="0.24"/>
    <n v="5.7"/>
    <n v="296907.3"/>
    <x v="0"/>
  </r>
  <r>
    <n v="2016"/>
    <s v="SUB"/>
    <s v="Coal"/>
    <n v="91384"/>
    <n v="17.600000000000001"/>
    <n v="1608358.4000000001"/>
    <n v="0.34"/>
    <n v="5.3"/>
    <n v="484335.2"/>
    <x v="0"/>
  </r>
  <r>
    <n v="2016"/>
    <s v="SUB"/>
    <s v="Coal"/>
    <n v="509621"/>
    <n v="17.509"/>
    <n v="8922954.0889999997"/>
    <n v="0.21"/>
    <n v="4.5999999999999996"/>
    <n v="2344256.5999999996"/>
    <x v="0"/>
  </r>
  <r>
    <n v="2016"/>
    <s v="SUB"/>
    <s v="Coal"/>
    <n v="79349"/>
    <n v="17.117000000000001"/>
    <n v="1358216.8330000001"/>
    <n v="0.24"/>
    <n v="4.8"/>
    <n v="380875.2"/>
    <x v="0"/>
  </r>
  <r>
    <n v="2016"/>
    <s v="SUB"/>
    <s v="Coal"/>
    <n v="79322"/>
    <n v="17.504999999999999"/>
    <n v="1388531.6099999999"/>
    <n v="0.2"/>
    <n v="4.7"/>
    <n v="372813.4"/>
    <x v="0"/>
  </r>
  <r>
    <n v="2016"/>
    <s v="SUB"/>
    <s v="Coal"/>
    <n v="63684"/>
    <n v="17.454000000000001"/>
    <n v="1111540.5360000001"/>
    <n v="0.21"/>
    <n v="4.4000000000000004"/>
    <n v="280209.60000000003"/>
    <x v="0"/>
  </r>
  <r>
    <n v="2016"/>
    <s v="SUB"/>
    <s v="Coal"/>
    <n v="47501"/>
    <n v="17.181999999999999"/>
    <n v="816162.18199999991"/>
    <n v="0.25"/>
    <n v="4.5999999999999996"/>
    <n v="218504.59999999998"/>
    <x v="0"/>
  </r>
  <r>
    <n v="2016"/>
    <s v="SUB"/>
    <s v="Coal"/>
    <n v="31861"/>
    <n v="17.344999999999999"/>
    <n v="552629.04499999993"/>
    <n v="0.21"/>
    <n v="4.5999999999999996"/>
    <n v="146560.59999999998"/>
    <x v="0"/>
  </r>
  <r>
    <n v="2016"/>
    <s v="SUB"/>
    <s v="Coal"/>
    <n v="79528"/>
    <n v="17.64"/>
    <n v="1402873.9200000002"/>
    <n v="0.2"/>
    <n v="4.5"/>
    <n v="357876"/>
    <x v="0"/>
  </r>
  <r>
    <n v="2016"/>
    <s v="SUB"/>
    <s v="Coal"/>
    <n v="47823"/>
    <n v="17.483000000000001"/>
    <n v="836089.50900000008"/>
    <n v="0.21"/>
    <n v="4.5"/>
    <n v="215203.5"/>
    <x v="0"/>
  </r>
  <r>
    <n v="2016"/>
    <s v="SUB"/>
    <s v="Coal"/>
    <n v="47243"/>
    <n v="17.829000000000001"/>
    <n v="842295.44700000004"/>
    <n v="0.23"/>
    <n v="5.2"/>
    <n v="245663.6"/>
    <x v="0"/>
  </r>
  <r>
    <n v="2016"/>
    <s v="SUB"/>
    <s v="Coal"/>
    <n v="542078"/>
    <n v="17.475999999999999"/>
    <n v="9473355.1279999986"/>
    <n v="0.21"/>
    <n v="4.5999999999999996"/>
    <n v="2493558.7999999998"/>
    <x v="0"/>
  </r>
  <r>
    <n v="2016"/>
    <s v="SUB"/>
    <s v="Coal"/>
    <n v="274010"/>
    <n v="17.472999999999999"/>
    <n v="4787776.7299999995"/>
    <n v="0.21"/>
    <n v="4.7"/>
    <n v="1287847"/>
    <x v="0"/>
  </r>
  <r>
    <n v="2016"/>
    <s v="SUB"/>
    <s v="Coal"/>
    <n v="43735"/>
    <n v="17.98"/>
    <n v="786355.3"/>
    <n v="0.24"/>
    <n v="4.8"/>
    <n v="209928"/>
    <x v="0"/>
  </r>
  <r>
    <n v="2016"/>
    <s v="SUB"/>
    <s v="Coal"/>
    <n v="29250"/>
    <n v="17.192"/>
    <n v="502866"/>
    <n v="0.22"/>
    <n v="4.4000000000000004"/>
    <n v="128700.00000000001"/>
    <x v="0"/>
  </r>
  <r>
    <n v="2016"/>
    <s v="SUB"/>
    <s v="Coal"/>
    <n v="47689"/>
    <n v="16.73"/>
    <n v="797836.97"/>
    <n v="0.36"/>
    <n v="5.7"/>
    <n v="271827.3"/>
    <x v="0"/>
  </r>
  <r>
    <n v="2016"/>
    <s v="BIT"/>
    <s v="Coal"/>
    <n v="26432"/>
    <n v="26"/>
    <n v="687232"/>
    <n v="2.78"/>
    <n v="7.6"/>
    <n v="200883.19999999998"/>
    <x v="0"/>
  </r>
  <r>
    <n v="2016"/>
    <s v="BIT"/>
    <s v="Coal"/>
    <n v="10087"/>
    <n v="25.9"/>
    <n v="261253.3"/>
    <n v="2.98"/>
    <n v="7.9"/>
    <n v="79687.3"/>
    <x v="0"/>
  </r>
  <r>
    <n v="2016"/>
    <s v="SUB"/>
    <s v="Coal"/>
    <n v="462238"/>
    <n v="17.564"/>
    <n v="8118748.2319999998"/>
    <n v="0.7"/>
    <n v="22.8"/>
    <n v="10539026.4"/>
    <x v="0"/>
  </r>
  <r>
    <n v="2016"/>
    <s v="BIT"/>
    <s v="Coal"/>
    <n v="577900"/>
    <n v="19.744"/>
    <n v="11410057.6"/>
    <n v="0.71"/>
    <n v="22.5"/>
    <n v="13002750"/>
    <x v="0"/>
  </r>
  <r>
    <n v="2016"/>
    <s v="BIT"/>
    <s v="Coal"/>
    <n v="3832"/>
    <n v="21.488"/>
    <n v="82342.016000000003"/>
    <n v="0.76"/>
    <n v="20.8"/>
    <n v="79705.600000000006"/>
    <x v="0"/>
  </r>
  <r>
    <n v="2016"/>
    <s v="BIT"/>
    <s v="Coal"/>
    <n v="11103"/>
    <n v="26.122"/>
    <n v="290032.56599999999"/>
    <n v="3.41"/>
    <n v="7.9"/>
    <n v="87713.7"/>
    <x v="0"/>
  </r>
  <r>
    <n v="2016"/>
    <s v="BIT"/>
    <s v="Coal"/>
    <n v="11069"/>
    <n v="26.178000000000001"/>
    <n v="289764.28200000001"/>
    <n v="3.25"/>
    <n v="8"/>
    <n v="88552"/>
    <x v="0"/>
  </r>
  <r>
    <n v="2016"/>
    <s v="BIT"/>
    <s v="Coal"/>
    <n v="10929"/>
    <n v="26.021999999999998"/>
    <n v="284394.43799999997"/>
    <n v="3.24"/>
    <n v="8.4"/>
    <n v="91803.6"/>
    <x v="0"/>
  </r>
  <r>
    <n v="2016"/>
    <s v="BIT"/>
    <s v="Coal"/>
    <n v="10863"/>
    <n v="25.902000000000001"/>
    <n v="281373.42600000004"/>
    <n v="2.99"/>
    <n v="8"/>
    <n v="86904"/>
    <x v="0"/>
  </r>
  <r>
    <n v="2016"/>
    <s v="BIT"/>
    <s v="Coal"/>
    <n v="11091"/>
    <n v="24.303999999999998"/>
    <n v="269555.66399999999"/>
    <n v="0.83"/>
    <n v="11.8"/>
    <n v="130873.8"/>
    <x v="0"/>
  </r>
  <r>
    <n v="2016"/>
    <s v="BIT"/>
    <s v="Coal"/>
    <n v="11693"/>
    <n v="25.84"/>
    <n v="302147.12"/>
    <n v="2.9"/>
    <n v="7.6"/>
    <n v="88866.8"/>
    <x v="0"/>
  </r>
  <r>
    <n v="2016"/>
    <s v="BIT"/>
    <s v="Coal"/>
    <n v="22989"/>
    <n v="24.068000000000001"/>
    <n v="553299.25199999998"/>
    <n v="0.83"/>
    <n v="12.9"/>
    <n v="296558.10000000003"/>
    <x v="0"/>
  </r>
  <r>
    <n v="2016"/>
    <s v="BIT"/>
    <s v="Coal"/>
    <n v="64341"/>
    <n v="25.286000000000001"/>
    <n v="1626926.5260000001"/>
    <n v="1.57"/>
    <n v="7.4"/>
    <n v="476123.4"/>
    <x v="0"/>
  </r>
  <r>
    <n v="2016"/>
    <s v="BIT"/>
    <s v="Coal"/>
    <n v="46899"/>
    <n v="26.015999999999998"/>
    <n v="1220124.3839999998"/>
    <n v="2.89"/>
    <n v="7.8"/>
    <n v="365812.2"/>
    <x v="0"/>
  </r>
  <r>
    <n v="2016"/>
    <s v="BIT"/>
    <s v="Coal"/>
    <n v="23485"/>
    <n v="25.954000000000001"/>
    <n v="609529.69000000006"/>
    <n v="3.06"/>
    <n v="7.7"/>
    <n v="180834.5"/>
    <x v="0"/>
  </r>
  <r>
    <n v="2016"/>
    <s v="BIT"/>
    <s v="Coal"/>
    <n v="693"/>
    <n v="23.885999999999999"/>
    <n v="16552.998"/>
    <n v="0.7"/>
    <n v="13.3"/>
    <n v="9216.9"/>
    <x v="0"/>
  </r>
  <r>
    <n v="2016"/>
    <s v="BIT"/>
    <s v="Coal"/>
    <n v="11144"/>
    <n v="23.998000000000001"/>
    <n v="267433.712"/>
    <n v="0.73"/>
    <n v="9.9"/>
    <n v="110325.6"/>
    <x v="0"/>
  </r>
  <r>
    <n v="2016"/>
    <s v="BIT"/>
    <s v="Coal"/>
    <n v="10592"/>
    <n v="24.616"/>
    <n v="260732.67199999999"/>
    <n v="0.65"/>
    <n v="11.3"/>
    <n v="119689.60000000001"/>
    <x v="0"/>
  </r>
  <r>
    <n v="2016"/>
    <s v="BIT"/>
    <s v="Coal"/>
    <n v="23517"/>
    <n v="22.792000000000002"/>
    <n v="535999.46400000004"/>
    <n v="2.97"/>
    <n v="8.3000000000000007"/>
    <n v="195191.1"/>
    <x v="0"/>
  </r>
  <r>
    <n v="2016"/>
    <s v="BIT"/>
    <s v="Coal"/>
    <n v="12246"/>
    <n v="22.827999999999999"/>
    <n v="279551.68799999997"/>
    <n v="2.95"/>
    <n v="8.6999999999999993"/>
    <n v="106540.2"/>
    <x v="0"/>
  </r>
  <r>
    <n v="2016"/>
    <s v="BIT"/>
    <s v="Coal"/>
    <n v="22639"/>
    <n v="24.123999999999999"/>
    <n v="546143.23599999992"/>
    <n v="0.65"/>
    <n v="11.3"/>
    <n v="255820.7"/>
    <x v="0"/>
  </r>
  <r>
    <n v="2016"/>
    <s v="BIT"/>
    <s v="Coal"/>
    <n v="237"/>
    <n v="24.55"/>
    <n v="5818.35"/>
    <n v="0.83"/>
    <n v="11.1"/>
    <n v="2630.7"/>
    <x v="0"/>
  </r>
  <r>
    <n v="2016"/>
    <s v="BIT"/>
    <s v="Coal"/>
    <n v="100807"/>
    <n v="23.308"/>
    <n v="2349609.5559999999"/>
    <n v="3"/>
    <n v="8.4"/>
    <n v="846778.8"/>
    <x v="0"/>
  </r>
  <r>
    <n v="2016"/>
    <s v="BIT"/>
    <s v="Coal"/>
    <n v="25292"/>
    <n v="24.975999999999999"/>
    <n v="631692.99199999997"/>
    <n v="0.89"/>
    <n v="10.8"/>
    <n v="273153.60000000003"/>
    <x v="0"/>
  </r>
  <r>
    <n v="2016"/>
    <s v="BIT"/>
    <s v="Coal"/>
    <n v="13009"/>
    <n v="25.096"/>
    <n v="326473.864"/>
    <n v="1.31"/>
    <n v="8.9"/>
    <n v="115780.1"/>
    <x v="0"/>
  </r>
  <r>
    <n v="2016"/>
    <s v="BIT"/>
    <s v="Coal"/>
    <n v="12945"/>
    <n v="24.475999999999999"/>
    <n v="316841.82"/>
    <n v="0.99"/>
    <n v="13.5"/>
    <n v="174757.5"/>
    <x v="0"/>
  </r>
  <r>
    <n v="2016"/>
    <s v="BIT"/>
    <s v="Coal"/>
    <n v="12776"/>
    <n v="24.596"/>
    <n v="314238.49599999998"/>
    <n v="0.97"/>
    <n v="9.5"/>
    <n v="121372"/>
    <x v="0"/>
  </r>
  <r>
    <n v="2016"/>
    <s v="BIT"/>
    <s v="Coal"/>
    <n v="12617"/>
    <n v="24.423999999999999"/>
    <n v="308157.60800000001"/>
    <n v="0.76"/>
    <n v="11.3"/>
    <n v="142572.1"/>
    <x v="0"/>
  </r>
  <r>
    <n v="2016"/>
    <s v="BIT"/>
    <s v="Coal"/>
    <n v="411"/>
    <n v="25.975999999999999"/>
    <n v="10676.136"/>
    <n v="2.4700000000000002"/>
    <n v="7.4"/>
    <n v="3041.4"/>
    <x v="0"/>
  </r>
  <r>
    <n v="2016"/>
    <s v="BIT"/>
    <s v="Coal"/>
    <n v="313"/>
    <n v="23.728000000000002"/>
    <n v="7426.8640000000005"/>
    <n v="0.75"/>
    <n v="13.5"/>
    <n v="4225.5"/>
    <x v="0"/>
  </r>
  <r>
    <n v="2016"/>
    <s v="BIT"/>
    <s v="Coal"/>
    <n v="10142"/>
    <n v="24.552"/>
    <n v="249006.38399999999"/>
    <n v="0.66"/>
    <n v="12.5"/>
    <n v="126775"/>
    <x v="0"/>
  </r>
  <r>
    <n v="2016"/>
    <s v="BIT"/>
    <s v="Coal"/>
    <n v="11845"/>
    <n v="24.071999999999999"/>
    <n v="285132.83999999997"/>
    <n v="0.82"/>
    <n v="11.8"/>
    <n v="139771"/>
    <x v="0"/>
  </r>
  <r>
    <n v="2016"/>
    <s v="BIT"/>
    <s v="Coal"/>
    <n v="12048"/>
    <n v="24.071999999999999"/>
    <n v="290019.45600000001"/>
    <n v="0.74"/>
    <n v="12.1"/>
    <n v="145780.79999999999"/>
    <x v="0"/>
  </r>
  <r>
    <n v="2016"/>
    <s v="BIT"/>
    <s v="Coal"/>
    <n v="36348"/>
    <n v="26.038"/>
    <n v="946429.22400000005"/>
    <n v="2.98"/>
    <n v="8"/>
    <n v="290784"/>
    <x v="0"/>
  </r>
  <r>
    <n v="2016"/>
    <s v="BIT"/>
    <s v="Coal"/>
    <n v="24107"/>
    <n v="26.091999999999999"/>
    <n v="628999.84399999992"/>
    <n v="2.95"/>
    <n v="8"/>
    <n v="192856"/>
    <x v="0"/>
  </r>
  <r>
    <n v="2016"/>
    <s v="BIT"/>
    <s v="Coal"/>
    <n v="58816"/>
    <n v="24.158000000000001"/>
    <n v="1420876.9280000001"/>
    <n v="0.69"/>
    <n v="11.7"/>
    <n v="688147.2"/>
    <x v="0"/>
  </r>
  <r>
    <n v="2016"/>
    <s v="BIT"/>
    <s v="Coal"/>
    <n v="24108"/>
    <n v="25.876000000000001"/>
    <n v="623818.60800000001"/>
    <n v="2.42"/>
    <n v="7.5"/>
    <n v="180810"/>
    <x v="0"/>
  </r>
  <r>
    <n v="2016"/>
    <s v="BIT"/>
    <s v="Coal"/>
    <n v="23914"/>
    <n v="24.994"/>
    <n v="597706.51599999995"/>
    <n v="3.1"/>
    <n v="9.6"/>
    <n v="229574.39999999999"/>
    <x v="0"/>
  </r>
  <r>
    <n v="2016"/>
    <s v="LIG"/>
    <s v="Coal"/>
    <n v="260347"/>
    <n v="13.378"/>
    <n v="3482922.1660000002"/>
    <n v="0.97"/>
    <n v="9.9"/>
    <n v="2577435.3000000003"/>
    <x v="1"/>
  </r>
  <r>
    <n v="2016"/>
    <s v="LIG"/>
    <s v="Coal"/>
    <n v="140107"/>
    <n v="13.256"/>
    <n v="1857258.392"/>
    <n v="1.1599999999999999"/>
    <n v="8.6999999999999993"/>
    <n v="1218930.8999999999"/>
    <x v="1"/>
  </r>
  <r>
    <n v="2016"/>
    <s v="SUB"/>
    <s v="Coal"/>
    <n v="14650"/>
    <n v="18.5"/>
    <n v="271025"/>
    <n v="0.34"/>
    <n v="5.0999999999999996"/>
    <n v="74715"/>
    <x v="0"/>
  </r>
  <r>
    <n v="2016"/>
    <s v="BIT"/>
    <s v="Coal"/>
    <n v="25405"/>
    <n v="25.178000000000001"/>
    <n v="639647.09"/>
    <n v="3.39"/>
    <n v="9.39"/>
    <n v="238552.95"/>
    <x v="0"/>
  </r>
  <r>
    <n v="2016"/>
    <s v="BIT"/>
    <s v="Coal"/>
    <n v="29698"/>
    <n v="25.004000000000001"/>
    <n v="742568.79200000002"/>
    <n v="3.55"/>
    <n v="9.74"/>
    <n v="289258.52"/>
    <x v="0"/>
  </r>
  <r>
    <n v="2016"/>
    <s v="BIT"/>
    <s v="Coal"/>
    <n v="8652"/>
    <n v="24.132000000000001"/>
    <n v="208790.06400000001"/>
    <n v="3.34"/>
    <n v="11.33"/>
    <n v="98027.16"/>
    <x v="0"/>
  </r>
  <r>
    <n v="2016"/>
    <s v="BIT"/>
    <s v="Coal"/>
    <n v="1688"/>
    <n v="23.83"/>
    <n v="40225.039999999994"/>
    <n v="2.84"/>
    <n v="11.13"/>
    <n v="18787.440000000002"/>
    <x v="0"/>
  </r>
  <r>
    <n v="2016"/>
    <s v="BIT"/>
    <s v="Coal"/>
    <n v="3867"/>
    <n v="24.288"/>
    <n v="93921.695999999996"/>
    <n v="3.57"/>
    <n v="10.93"/>
    <n v="42266.31"/>
    <x v="0"/>
  </r>
  <r>
    <n v="2016"/>
    <s v="BIT"/>
    <s v="Coal"/>
    <n v="19733"/>
    <n v="24.908000000000001"/>
    <n v="491509.56400000001"/>
    <n v="3.46"/>
    <n v="9.17"/>
    <n v="180951.61"/>
    <x v="0"/>
  </r>
  <r>
    <n v="2016"/>
    <s v="BIT"/>
    <s v="Coal"/>
    <n v="16977"/>
    <n v="25.091999999999999"/>
    <n v="425986.88399999996"/>
    <n v="2.96"/>
    <n v="9.26"/>
    <n v="157207.01999999999"/>
    <x v="0"/>
  </r>
  <r>
    <n v="2016"/>
    <s v="BIT"/>
    <s v="Coal"/>
    <n v="22751"/>
    <n v="25.154"/>
    <n v="572278.65399999998"/>
    <n v="3.04"/>
    <n v="9.3000000000000007"/>
    <n v="211584.30000000002"/>
    <x v="0"/>
  </r>
  <r>
    <n v="2016"/>
    <s v="BIT"/>
    <s v="Coal"/>
    <n v="22751"/>
    <n v="25.154"/>
    <n v="572278.65399999998"/>
    <n v="3.04"/>
    <n v="9.3000000000000007"/>
    <n v="211584.30000000002"/>
    <x v="0"/>
  </r>
  <r>
    <n v="2016"/>
    <s v="BIT"/>
    <s v="Coal"/>
    <n v="16977"/>
    <n v="25.091999999999999"/>
    <n v="425986.88399999996"/>
    <n v="2.96"/>
    <n v="9.26"/>
    <n v="157207.01999999999"/>
    <x v="0"/>
  </r>
  <r>
    <n v="2016"/>
    <s v="BIT"/>
    <s v="Coal"/>
    <n v="13688"/>
    <n v="25.001999999999999"/>
    <n v="342227.37599999999"/>
    <n v="3.46"/>
    <n v="9.48"/>
    <n v="129762.24000000001"/>
    <x v="0"/>
  </r>
  <r>
    <n v="2016"/>
    <s v="BIT"/>
    <s v="Coal"/>
    <n v="56731"/>
    <n v="25.378"/>
    <n v="1439719.318"/>
    <n v="3.57"/>
    <n v="9.3000000000000007"/>
    <n v="527598.30000000005"/>
    <x v="0"/>
  </r>
  <r>
    <n v="2016"/>
    <s v="BIT"/>
    <s v="Coal"/>
    <n v="48010"/>
    <n v="22.245999999999999"/>
    <n v="1068030.46"/>
    <n v="3.11"/>
    <n v="8.8000000000000007"/>
    <n v="422488.00000000006"/>
    <x v="0"/>
  </r>
  <r>
    <n v="2016"/>
    <s v="BIT"/>
    <s v="Coal"/>
    <n v="24723"/>
    <n v="25.05"/>
    <n v="619311.15"/>
    <n v="2.98"/>
    <n v="9.4"/>
    <n v="232396.2"/>
    <x v="0"/>
  </r>
  <r>
    <n v="2016"/>
    <s v="BIT"/>
    <s v="Coal"/>
    <n v="21984"/>
    <n v="25.135999999999999"/>
    <n v="552589.82400000002"/>
    <n v="4.5999999999999996"/>
    <n v="9.1"/>
    <n v="200054.39999999999"/>
    <x v="0"/>
  </r>
  <r>
    <n v="2016"/>
    <s v="BIT"/>
    <s v="Coal"/>
    <n v="18729"/>
    <n v="25.026"/>
    <n v="468711.95399999997"/>
    <n v="2.93"/>
    <n v="9.5"/>
    <n v="177925.5"/>
    <x v="0"/>
  </r>
  <r>
    <n v="2016"/>
    <s v="BIT"/>
    <s v="Coal"/>
    <n v="14999"/>
    <n v="25.69"/>
    <n v="385324.31"/>
    <n v="3.04"/>
    <n v="8.6"/>
    <n v="128991.4"/>
    <x v="0"/>
  </r>
  <r>
    <n v="2016"/>
    <s v="BIT"/>
    <s v="Coal"/>
    <n v="9567"/>
    <n v="25.934000000000001"/>
    <n v="248110.57800000001"/>
    <n v="3.02"/>
    <n v="8.1999999999999993"/>
    <n v="78449.399999999994"/>
    <x v="0"/>
  </r>
  <r>
    <n v="2016"/>
    <s v="BIT"/>
    <s v="Coal"/>
    <n v="13533"/>
    <n v="22.53"/>
    <n v="304898.49"/>
    <n v="0.53"/>
    <n v="10"/>
    <n v="135330"/>
    <x v="0"/>
  </r>
  <r>
    <n v="2016"/>
    <s v="BIT"/>
    <s v="Coal"/>
    <n v="62823"/>
    <n v="23.3"/>
    <n v="1463775.9000000001"/>
    <n v="0.43"/>
    <n v="6.5"/>
    <n v="408349.5"/>
    <x v="0"/>
  </r>
  <r>
    <n v="2016"/>
    <s v="BIT"/>
    <s v="Coal"/>
    <n v="81809"/>
    <n v="22.968"/>
    <n v="1878989.112"/>
    <n v="3.51"/>
    <n v="12.39"/>
    <n v="1013613.51"/>
    <x v="0"/>
  </r>
  <r>
    <n v="2016"/>
    <s v="BIT"/>
    <s v="Coal"/>
    <n v="54419"/>
    <n v="23.295999999999999"/>
    <n v="1267745.024"/>
    <n v="2.04"/>
    <n v="9.5"/>
    <n v="516980.5"/>
    <x v="0"/>
  </r>
  <r>
    <n v="2016"/>
    <s v="BIT"/>
    <s v="Coal"/>
    <n v="30859"/>
    <n v="23.765999999999998"/>
    <n v="733394.99399999995"/>
    <n v="2.73"/>
    <n v="9.7100000000000009"/>
    <n v="299640.89"/>
    <x v="0"/>
  </r>
  <r>
    <n v="2016"/>
    <s v="BIT"/>
    <s v="Coal"/>
    <n v="15509"/>
    <n v="23.71"/>
    <n v="367718.39"/>
    <n v="2.81"/>
    <n v="9.1999999999999993"/>
    <n v="142682.79999999999"/>
    <x v="0"/>
  </r>
  <r>
    <n v="2016"/>
    <s v="BIT"/>
    <s v="Coal"/>
    <n v="161964"/>
    <n v="23.84"/>
    <n v="3861221.76"/>
    <n v="2.8"/>
    <n v="8.3000000000000007"/>
    <n v="1344301.2000000002"/>
    <x v="0"/>
  </r>
  <r>
    <n v="2016"/>
    <s v="BIT"/>
    <s v="Coal"/>
    <n v="45313"/>
    <n v="23.97"/>
    <n v="1086152.6099999999"/>
    <n v="2.84"/>
    <n v="7.9"/>
    <n v="357972.7"/>
    <x v="0"/>
  </r>
  <r>
    <n v="2016"/>
    <s v="BIT"/>
    <s v="Coal"/>
    <n v="1702"/>
    <n v="23.37"/>
    <n v="39775.740000000005"/>
    <n v="2.46"/>
    <n v="8.9"/>
    <n v="15147.800000000001"/>
    <x v="0"/>
  </r>
  <r>
    <n v="2016"/>
    <s v="BIT"/>
    <s v="Coal"/>
    <n v="28587"/>
    <n v="25.94"/>
    <n v="741546.78"/>
    <n v="2.67"/>
    <n v="7.5"/>
    <n v="214402.5"/>
    <x v="0"/>
  </r>
  <r>
    <n v="2016"/>
    <s v="BIT"/>
    <s v="Coal"/>
    <n v="21791"/>
    <n v="23.1"/>
    <n v="503372.10000000003"/>
    <n v="3.04"/>
    <n v="8.1"/>
    <n v="176507.1"/>
    <x v="0"/>
  </r>
  <r>
    <n v="2016"/>
    <s v="BIT"/>
    <s v="Coal"/>
    <n v="33712"/>
    <n v="24.99"/>
    <n v="842462.88"/>
    <n v="3.08"/>
    <n v="9.4"/>
    <n v="316892.79999999999"/>
    <x v="0"/>
  </r>
  <r>
    <n v="2016"/>
    <s v="BIT"/>
    <s v="Coal"/>
    <n v="54765"/>
    <n v="23.47"/>
    <n v="1285334.55"/>
    <n v="2.5"/>
    <n v="8.6"/>
    <n v="470979"/>
    <x v="0"/>
  </r>
  <r>
    <n v="2016"/>
    <s v="BIT"/>
    <s v="Coal"/>
    <n v="15205"/>
    <n v="23.92"/>
    <n v="363703.60000000003"/>
    <n v="2.88"/>
    <n v="8.6"/>
    <n v="130763"/>
    <x v="0"/>
  </r>
  <r>
    <n v="2016"/>
    <s v="BIT"/>
    <s v="Coal"/>
    <n v="1786"/>
    <n v="23.59"/>
    <n v="42131.74"/>
    <n v="2.75"/>
    <n v="9"/>
    <n v="16074"/>
    <x v="0"/>
  </r>
  <r>
    <n v="2016"/>
    <s v="BIT"/>
    <s v="Coal"/>
    <n v="1654"/>
    <n v="17.09"/>
    <n v="28266.86"/>
    <n v="1.73"/>
    <n v="27.9"/>
    <n v="46146.6"/>
    <x v="0"/>
  </r>
  <r>
    <n v="2016"/>
    <s v="BIT"/>
    <s v="Coal"/>
    <n v="5768"/>
    <n v="23.62"/>
    <n v="136240.16"/>
    <n v="2.83"/>
    <n v="14.2"/>
    <n v="81905.599999999991"/>
    <x v="0"/>
  </r>
  <r>
    <n v="2016"/>
    <s v="BIT"/>
    <s v="Coal"/>
    <n v="20797"/>
    <n v="25.3"/>
    <n v="526164.1"/>
    <n v="3.51"/>
    <n v="9.6999999999999993"/>
    <n v="201730.9"/>
    <x v="0"/>
  </r>
  <r>
    <n v="2016"/>
    <s v="BIT"/>
    <s v="Coal"/>
    <n v="30370"/>
    <n v="25.74"/>
    <n v="781723.79999999993"/>
    <n v="2.27"/>
    <n v="8.1"/>
    <n v="245997"/>
    <x v="0"/>
  </r>
  <r>
    <n v="2016"/>
    <s v="BIT"/>
    <s v="Coal"/>
    <n v="118144"/>
    <n v="25.14"/>
    <n v="2970140.16"/>
    <n v="2.96"/>
    <n v="9.1"/>
    <n v="1075110.3999999999"/>
    <x v="0"/>
  </r>
  <r>
    <n v="2016"/>
    <s v="BIT"/>
    <s v="Coal"/>
    <n v="44400"/>
    <n v="25.91"/>
    <n v="1150404"/>
    <n v="2.66"/>
    <n v="7.8"/>
    <n v="346320"/>
    <x v="0"/>
  </r>
  <r>
    <n v="2016"/>
    <s v="SUB"/>
    <s v="Coal"/>
    <n v="30673"/>
    <n v="17.93"/>
    <n v="549966.89"/>
    <n v="0.23"/>
    <n v="4.7"/>
    <n v="144163.1"/>
    <x v="0"/>
  </r>
  <r>
    <n v="2016"/>
    <s v="BIT"/>
    <s v="Coal"/>
    <n v="230916"/>
    <n v="25.256"/>
    <n v="5832014.4960000003"/>
    <n v="4.45"/>
    <n v="9.1999999999999993"/>
    <n v="2124427.1999999997"/>
    <x v="0"/>
  </r>
  <r>
    <n v="2016"/>
    <s v="SUB"/>
    <s v="Coal"/>
    <n v="139087"/>
    <n v="17.282"/>
    <n v="2403701.534"/>
    <n v="0.2"/>
    <n v="4.5"/>
    <n v="625891.5"/>
    <x v="0"/>
  </r>
  <r>
    <n v="2016"/>
    <s v="SUB"/>
    <s v="Coal"/>
    <n v="226707"/>
    <n v="17.138000000000002"/>
    <n v="3885304.5660000006"/>
    <n v="0.24"/>
    <n v="4.8"/>
    <n v="1088193.5999999999"/>
    <x v="0"/>
  </r>
  <r>
    <n v="2016"/>
    <s v="SUB"/>
    <s v="Coal"/>
    <n v="65047"/>
    <n v="17.734000000000002"/>
    <n v="1153543.4980000001"/>
    <n v="0.23"/>
    <n v="5.7"/>
    <n v="370767.9"/>
    <x v="0"/>
  </r>
  <r>
    <n v="2016"/>
    <s v="SUB"/>
    <s v="Coal"/>
    <n v="30557"/>
    <n v="17.052"/>
    <n v="521057.96399999998"/>
    <n v="0.4"/>
    <n v="6.5"/>
    <n v="198620.5"/>
    <x v="0"/>
  </r>
  <r>
    <n v="2016"/>
    <s v="SUB"/>
    <s v="Coal"/>
    <n v="15363"/>
    <n v="17.231999999999999"/>
    <n v="264735.21600000001"/>
    <n v="0.22"/>
    <n v="4.5999999999999996"/>
    <n v="70669.799999999988"/>
    <x v="0"/>
  </r>
  <r>
    <n v="2016"/>
    <s v="SUB"/>
    <s v="Coal"/>
    <n v="136520"/>
    <n v="17.350000000000001"/>
    <n v="2368622"/>
    <n v="0.2"/>
    <n v="4.6100000000000003"/>
    <n v="629357.20000000007"/>
    <x v="0"/>
  </r>
  <r>
    <n v="2016"/>
    <s v="BIT"/>
    <s v="Coal"/>
    <n v="11720"/>
    <n v="26"/>
    <n v="304720"/>
    <n v="2.83"/>
    <n v="7.8"/>
    <n v="91416"/>
    <x v="0"/>
  </r>
  <r>
    <n v="2016"/>
    <s v="BIT"/>
    <s v="Coal"/>
    <n v="3075"/>
    <n v="25"/>
    <n v="76875"/>
    <n v="1.86"/>
    <n v="11.6"/>
    <n v="35670"/>
    <x v="0"/>
  </r>
  <r>
    <n v="2016"/>
    <s v="BIT"/>
    <s v="Coal"/>
    <n v="431"/>
    <n v="21"/>
    <n v="9051"/>
    <n v="1.74"/>
    <n v="7.8"/>
    <n v="3361.7999999999997"/>
    <x v="0"/>
  </r>
  <r>
    <n v="2016"/>
    <s v="BIT"/>
    <s v="Coal"/>
    <n v="1252"/>
    <n v="25"/>
    <n v="31300"/>
    <n v="2.71"/>
    <n v="9.1"/>
    <n v="11393.199999999999"/>
    <x v="0"/>
  </r>
  <r>
    <n v="2016"/>
    <s v="BIT"/>
    <s v="Coal"/>
    <n v="2014"/>
    <n v="24"/>
    <n v="48336"/>
    <n v="2.34"/>
    <n v="14"/>
    <n v="28196"/>
    <x v="0"/>
  </r>
  <r>
    <n v="2016"/>
    <s v="BIT"/>
    <s v="Coal"/>
    <n v="2116"/>
    <n v="24"/>
    <n v="50784"/>
    <n v="1.91"/>
    <n v="15.1"/>
    <n v="31951.599999999999"/>
    <x v="0"/>
  </r>
  <r>
    <n v="2016"/>
    <s v="BIT"/>
    <s v="Coal"/>
    <n v="5206"/>
    <n v="24"/>
    <n v="124944"/>
    <n v="2.4700000000000002"/>
    <n v="13.9"/>
    <n v="72363.400000000009"/>
    <x v="0"/>
  </r>
  <r>
    <n v="2016"/>
    <s v="BIT"/>
    <s v="Coal"/>
    <n v="3667"/>
    <n v="23"/>
    <n v="84341"/>
    <n v="2.3199999999999998"/>
    <n v="17.5"/>
    <n v="64172.5"/>
    <x v="0"/>
  </r>
  <r>
    <n v="2016"/>
    <s v="BIT"/>
    <s v="Coal"/>
    <n v="179312"/>
    <n v="26"/>
    <n v="4662112"/>
    <n v="2.78"/>
    <n v="7.7"/>
    <n v="1380702.4000000001"/>
    <x v="0"/>
  </r>
  <r>
    <n v="2016"/>
    <s v="WC"/>
    <s v="Coal"/>
    <n v="50516"/>
    <n v="12.85"/>
    <n v="649130.6"/>
    <n v="3.23"/>
    <n v="45.4"/>
    <n v="2293426.4"/>
    <x v="0"/>
  </r>
  <r>
    <n v="2016"/>
    <s v="BIT"/>
    <s v="Coal"/>
    <n v="45457"/>
    <n v="26.315999999999999"/>
    <n v="1196246.412"/>
    <n v="3.26"/>
    <n v="7.6"/>
    <n v="345473.2"/>
    <x v="0"/>
  </r>
  <r>
    <n v="2016"/>
    <s v="BIT"/>
    <s v="Coal"/>
    <n v="30435"/>
    <n v="25.805"/>
    <n v="785375.17500000005"/>
    <n v="3"/>
    <n v="8.4"/>
    <n v="255654"/>
    <x v="0"/>
  </r>
  <r>
    <n v="2016"/>
    <s v="BIT"/>
    <s v="Coal"/>
    <n v="45697"/>
    <n v="26.184999999999999"/>
    <n v="1196575.9449999998"/>
    <n v="3.12"/>
    <n v="7.4"/>
    <n v="338157.8"/>
    <x v="0"/>
  </r>
  <r>
    <n v="2016"/>
    <s v="BIT"/>
    <s v="Coal"/>
    <n v="30947"/>
    <n v="25.957000000000001"/>
    <n v="803291.27899999998"/>
    <n v="3.21"/>
    <n v="7.9"/>
    <n v="244481.30000000002"/>
    <x v="0"/>
  </r>
  <r>
    <n v="2016"/>
    <s v="BIT"/>
    <s v="Coal"/>
    <n v="13631"/>
    <n v="24.515999999999998"/>
    <n v="334177.59599999996"/>
    <n v="2.2599999999999998"/>
    <n v="8.9"/>
    <n v="121315.90000000001"/>
    <x v="0"/>
  </r>
  <r>
    <n v="2016"/>
    <s v="BIT"/>
    <s v="Coal"/>
    <n v="13070"/>
    <n v="25.37"/>
    <n v="331585.90000000002"/>
    <n v="1.46"/>
    <n v="9.1999999999999993"/>
    <n v="120243.99999999999"/>
    <x v="0"/>
  </r>
  <r>
    <n v="2016"/>
    <s v="BIT"/>
    <s v="Coal"/>
    <n v="39204"/>
    <n v="25.6"/>
    <n v="1003622.4"/>
    <n v="1.44"/>
    <n v="9.4"/>
    <n v="368517.60000000003"/>
    <x v="0"/>
  </r>
  <r>
    <n v="2016"/>
    <s v="BIT"/>
    <s v="Coal"/>
    <n v="22534"/>
    <n v="25.5"/>
    <n v="574617"/>
    <n v="1.1599999999999999"/>
    <n v="10"/>
    <n v="225340"/>
    <x v="0"/>
  </r>
  <r>
    <n v="2016"/>
    <s v="BIT"/>
    <s v="Coal"/>
    <n v="12687"/>
    <n v="26.06"/>
    <n v="330623.21999999997"/>
    <n v="0.57999999999999996"/>
    <n v="6.1"/>
    <n v="77390.7"/>
    <x v="0"/>
  </r>
  <r>
    <n v="2016"/>
    <s v="BIT"/>
    <s v="Coal"/>
    <n v="11924"/>
    <n v="26.04"/>
    <n v="310500.95999999996"/>
    <n v="2.76"/>
    <n v="7.6"/>
    <n v="90622.399999999994"/>
    <x v="0"/>
  </r>
  <r>
    <n v="2016"/>
    <s v="BIT"/>
    <s v="Coal"/>
    <n v="26669"/>
    <n v="25.38"/>
    <n v="676859.22"/>
    <n v="1.56"/>
    <n v="10.1"/>
    <n v="269356.89999999997"/>
    <x v="0"/>
  </r>
  <r>
    <n v="2016"/>
    <s v="BIT"/>
    <s v="Coal"/>
    <n v="12809"/>
    <n v="25.03"/>
    <n v="320609.27"/>
    <n v="1.1000000000000001"/>
    <n v="11.1"/>
    <n v="142179.9"/>
    <x v="0"/>
  </r>
  <r>
    <n v="2016"/>
    <s v="BIT"/>
    <s v="Coal"/>
    <n v="13073"/>
    <n v="25.28"/>
    <n v="330485.44"/>
    <n v="1.56"/>
    <n v="10.199999999999999"/>
    <n v="133344.59999999998"/>
    <x v="0"/>
  </r>
  <r>
    <n v="2016"/>
    <s v="BIT"/>
    <s v="Coal"/>
    <n v="26355"/>
    <n v="25.18"/>
    <n v="663618.9"/>
    <n v="0.91"/>
    <n v="11"/>
    <n v="289905"/>
    <x v="0"/>
  </r>
  <r>
    <n v="2016"/>
    <s v="BIT"/>
    <s v="Coal"/>
    <n v="21659"/>
    <n v="24.452000000000002"/>
    <n v="529605.86800000002"/>
    <n v="1.1000000000000001"/>
    <n v="11.4"/>
    <n v="246912.6"/>
    <x v="0"/>
  </r>
  <r>
    <n v="2016"/>
    <s v="BIT"/>
    <s v="Coal"/>
    <n v="23183"/>
    <n v="24.774000000000001"/>
    <n v="574335.64199999999"/>
    <n v="1.1399999999999999"/>
    <n v="10.9"/>
    <n v="252694.7"/>
    <x v="0"/>
  </r>
  <r>
    <n v="2016"/>
    <s v="BIT"/>
    <s v="Coal"/>
    <n v="12033"/>
    <n v="27.722000000000001"/>
    <n v="333578.826"/>
    <n v="0.78"/>
    <n v="11.6"/>
    <n v="139582.79999999999"/>
    <x v="0"/>
  </r>
  <r>
    <n v="2016"/>
    <s v="BIT"/>
    <s v="Coal"/>
    <n v="11590"/>
    <n v="25.806000000000001"/>
    <n v="299091.54000000004"/>
    <n v="1.28"/>
    <n v="9.5"/>
    <n v="110105"/>
    <x v="0"/>
  </r>
  <r>
    <n v="2016"/>
    <s v="BIT"/>
    <s v="Coal"/>
    <n v="11630"/>
    <n v="24.32"/>
    <n v="282841.59999999998"/>
    <n v="0.91"/>
    <n v="11.5"/>
    <n v="133745"/>
    <x v="0"/>
  </r>
  <r>
    <n v="2016"/>
    <s v="BIT"/>
    <s v="Coal"/>
    <n v="11740"/>
    <n v="24.658000000000001"/>
    <n v="289484.92000000004"/>
    <n v="0.8"/>
    <n v="11.1"/>
    <n v="130314"/>
    <x v="0"/>
  </r>
  <r>
    <n v="2016"/>
    <s v="BIT"/>
    <s v="Coal"/>
    <n v="101856"/>
    <n v="23.82"/>
    <n v="2426209.92"/>
    <n v="2.7"/>
    <n v="8.1999999999999993"/>
    <n v="835219.2"/>
    <x v="0"/>
  </r>
  <r>
    <n v="2016"/>
    <s v="BIT"/>
    <s v="Coal"/>
    <n v="25337"/>
    <n v="22.914000000000001"/>
    <n v="580572.01800000004"/>
    <n v="2.96"/>
    <n v="8.4"/>
    <n v="212830.80000000002"/>
    <x v="0"/>
  </r>
  <r>
    <n v="2016"/>
    <s v="BIT"/>
    <s v="Coal"/>
    <n v="126486"/>
    <n v="24.256"/>
    <n v="3068044.4160000002"/>
    <n v="2.56"/>
    <n v="7.5"/>
    <n v="948645"/>
    <x v="0"/>
  </r>
  <r>
    <n v="2016"/>
    <s v="BIT"/>
    <s v="Coal"/>
    <n v="106079"/>
    <n v="22.338000000000001"/>
    <n v="2369592.702"/>
    <n v="2.42"/>
    <n v="8.3000000000000007"/>
    <n v="880455.70000000007"/>
    <x v="0"/>
  </r>
  <r>
    <n v="2016"/>
    <s v="SUB"/>
    <s v="Coal"/>
    <n v="58201"/>
    <n v="17.864000000000001"/>
    <n v="1039702.664"/>
    <n v="0.26"/>
    <n v="5.2"/>
    <n v="302645.2"/>
    <x v="0"/>
  </r>
  <r>
    <n v="2016"/>
    <s v="SUB"/>
    <s v="Coal"/>
    <n v="116311"/>
    <n v="17.582000000000001"/>
    <n v="2044980.0020000001"/>
    <n v="0.34"/>
    <n v="5.0999999999999996"/>
    <n v="593186.1"/>
    <x v="0"/>
  </r>
  <r>
    <n v="2016"/>
    <s v="SUB"/>
    <s v="Coal"/>
    <n v="135915"/>
    <n v="16.579999999999998"/>
    <n v="2253470.6999999997"/>
    <n v="0.42"/>
    <n v="5.3"/>
    <n v="720349.5"/>
    <x v="0"/>
  </r>
  <r>
    <n v="2016"/>
    <s v="SUB"/>
    <s v="Coal"/>
    <n v="90931"/>
    <n v="16.420000000000002"/>
    <n v="1493087.0200000003"/>
    <n v="0.28000000000000003"/>
    <n v="5.0999999999999996"/>
    <n v="463748.1"/>
    <x v="0"/>
  </r>
  <r>
    <n v="2016"/>
    <s v="SUB"/>
    <s v="Coal"/>
    <n v="120771"/>
    <n v="17.14"/>
    <n v="2070014.9400000002"/>
    <n v="0.24"/>
    <n v="4.8"/>
    <n v="579700.79999999993"/>
    <x v="0"/>
  </r>
  <r>
    <n v="2016"/>
    <s v="SUB"/>
    <s v="Coal"/>
    <n v="211098"/>
    <n v="16.920000000000002"/>
    <n v="3571778.16"/>
    <n v="0.34"/>
    <n v="6.1"/>
    <n v="1287697.7999999998"/>
    <x v="0"/>
  </r>
  <r>
    <n v="2016"/>
    <s v="SUB"/>
    <s v="Coal"/>
    <n v="75312"/>
    <n v="17.32"/>
    <n v="1304403.8400000001"/>
    <n v="0.23"/>
    <n v="4.4000000000000004"/>
    <n v="331372.80000000005"/>
    <x v="0"/>
  </r>
  <r>
    <n v="2016"/>
    <s v="SUB"/>
    <s v="Coal"/>
    <n v="211157"/>
    <n v="17.95"/>
    <n v="3790268.15"/>
    <n v="0.24"/>
    <n v="4.8"/>
    <n v="1013553.6"/>
    <x v="0"/>
  </r>
  <r>
    <n v="2016"/>
    <s v="SUB"/>
    <s v="Coal"/>
    <n v="14541"/>
    <n v="17.920000000000002"/>
    <n v="260574.72000000003"/>
    <n v="0.21"/>
    <n v="4.5999999999999996"/>
    <n v="66888.599999999991"/>
    <x v="0"/>
  </r>
  <r>
    <n v="2016"/>
    <s v="SUB"/>
    <s v="Coal"/>
    <n v="15146"/>
    <n v="17.920000000000002"/>
    <n v="271416.32000000001"/>
    <n v="0.21"/>
    <n v="4.5999999999999996"/>
    <n v="69671.599999999991"/>
    <x v="0"/>
  </r>
  <r>
    <n v="2016"/>
    <s v="SUB"/>
    <s v="Coal"/>
    <n v="15146"/>
    <n v="17.899999999999999"/>
    <n v="271113.39999999997"/>
    <n v="0.31"/>
    <n v="5.0999999999999996"/>
    <n v="77244.599999999991"/>
    <x v="0"/>
  </r>
  <r>
    <n v="2016"/>
    <s v="SUB"/>
    <s v="Coal"/>
    <n v="15169"/>
    <n v="17.98"/>
    <n v="272738.62"/>
    <n v="0.24"/>
    <n v="4.5"/>
    <n v="68260.5"/>
    <x v="0"/>
  </r>
  <r>
    <n v="2016"/>
    <s v="SUB"/>
    <s v="Coal"/>
    <n v="45105"/>
    <n v="17.96"/>
    <n v="810085.8"/>
    <n v="0.25"/>
    <n v="4.8"/>
    <n v="216504"/>
    <x v="0"/>
  </r>
  <r>
    <n v="2016"/>
    <s v="SUB"/>
    <s v="Coal"/>
    <n v="253128"/>
    <n v="16.600000000000001"/>
    <n v="4201924.8000000007"/>
    <n v="0.3"/>
    <n v="5.2"/>
    <n v="1316265.6000000001"/>
    <x v="0"/>
  </r>
  <r>
    <n v="2016"/>
    <s v="LIG"/>
    <s v="Coal"/>
    <n v="152128"/>
    <n v="13.99"/>
    <n v="2128270.7200000002"/>
    <n v="0.8"/>
    <n v="13.7"/>
    <n v="2084153.5999999999"/>
    <x v="1"/>
  </r>
  <r>
    <n v="2016"/>
    <s v="BIT"/>
    <s v="Coal"/>
    <n v="11854"/>
    <n v="25.763999999999999"/>
    <n v="305406.45600000001"/>
    <n v="0.96"/>
    <n v="10.1"/>
    <n v="119725.4"/>
    <x v="0"/>
  </r>
  <r>
    <n v="2016"/>
    <s v="BIT"/>
    <s v="Coal"/>
    <n v="11885"/>
    <n v="25.344000000000001"/>
    <n v="301213.44"/>
    <n v="0.79"/>
    <n v="10.5"/>
    <n v="124792.5"/>
    <x v="0"/>
  </r>
  <r>
    <n v="2016"/>
    <s v="BIT"/>
    <s v="Coal"/>
    <n v="11894"/>
    <n v="24.181999999999999"/>
    <n v="287620.70799999998"/>
    <n v="0.81"/>
    <n v="12.9"/>
    <n v="153432.6"/>
    <x v="0"/>
  </r>
  <r>
    <n v="2016"/>
    <s v="BIT"/>
    <s v="Coal"/>
    <n v="11925"/>
    <n v="24.64"/>
    <n v="293832"/>
    <n v="0.85"/>
    <n v="12.7"/>
    <n v="151447.5"/>
    <x v="0"/>
  </r>
  <r>
    <n v="2016"/>
    <s v="BIT"/>
    <s v="Coal"/>
    <n v="12051"/>
    <n v="24.661999999999999"/>
    <n v="297201.76199999999"/>
    <n v="0.9"/>
    <n v="11.6"/>
    <n v="139791.6"/>
    <x v="0"/>
  </r>
  <r>
    <n v="2016"/>
    <s v="BIT"/>
    <s v="Coal"/>
    <n v="12054"/>
    <n v="24.713999999999999"/>
    <n v="297902.55599999998"/>
    <n v="0.81"/>
    <n v="13.2"/>
    <n v="159112.79999999999"/>
    <x v="0"/>
  </r>
  <r>
    <n v="2016"/>
    <s v="BIT"/>
    <s v="Coal"/>
    <n v="35567"/>
    <n v="25.143000000000001"/>
    <n v="894261.08100000001"/>
    <n v="0.84"/>
    <n v="9.4"/>
    <n v="334329.8"/>
    <x v="0"/>
  </r>
  <r>
    <n v="2016"/>
    <s v="BIT"/>
    <s v="Coal"/>
    <n v="23842"/>
    <n v="25.771999999999998"/>
    <n v="614456.02399999998"/>
    <n v="1.18"/>
    <n v="9.1999999999999993"/>
    <n v="219346.4"/>
    <x v="0"/>
  </r>
  <r>
    <n v="2016"/>
    <s v="BIT"/>
    <s v="Coal"/>
    <n v="23977"/>
    <n v="25.966000000000001"/>
    <n v="622586.78200000001"/>
    <n v="2.77"/>
    <n v="7.9"/>
    <n v="189418.30000000002"/>
    <x v="0"/>
  </r>
  <r>
    <n v="2016"/>
    <s v="BIT"/>
    <s v="Coal"/>
    <n v="11054"/>
    <n v="25.664000000000001"/>
    <n v="283689.85600000003"/>
    <n v="0.75"/>
    <n v="8"/>
    <n v="88432"/>
    <x v="0"/>
  </r>
  <r>
    <n v="2016"/>
    <s v="BIT"/>
    <s v="Coal"/>
    <n v="11945"/>
    <n v="24.417999999999999"/>
    <n v="291673.01"/>
    <n v="0.65"/>
    <n v="13.1"/>
    <n v="156479.5"/>
    <x v="0"/>
  </r>
  <r>
    <n v="2016"/>
    <s v="BIT"/>
    <s v="Coal"/>
    <n v="11915"/>
    <n v="24.565999999999999"/>
    <n v="292703.89"/>
    <n v="0.81"/>
    <n v="13.3"/>
    <n v="158469.5"/>
    <x v="0"/>
  </r>
  <r>
    <n v="2016"/>
    <s v="BIT"/>
    <s v="Coal"/>
    <n v="23928"/>
    <n v="25.888999999999999"/>
    <n v="619471.99199999997"/>
    <n v="1.1599999999999999"/>
    <n v="9.1"/>
    <n v="217744.8"/>
    <x v="0"/>
  </r>
  <r>
    <n v="2016"/>
    <s v="BIT"/>
    <s v="Coal"/>
    <n v="23671"/>
    <n v="25.991"/>
    <n v="615232.96100000001"/>
    <n v="1.61"/>
    <n v="7.8"/>
    <n v="184633.8"/>
    <x v="0"/>
  </r>
  <r>
    <n v="2016"/>
    <s v="BIT"/>
    <s v="Coal"/>
    <n v="11799"/>
    <n v="25.173999999999999"/>
    <n v="297028.02600000001"/>
    <n v="1.45"/>
    <n v="9.4"/>
    <n v="110910.6"/>
    <x v="0"/>
  </r>
  <r>
    <n v="2016"/>
    <s v="BIT"/>
    <s v="Coal"/>
    <n v="11731"/>
    <n v="25.838000000000001"/>
    <n v="303105.57800000004"/>
    <n v="0.63"/>
    <n v="6.5"/>
    <n v="76251.5"/>
    <x v="0"/>
  </r>
  <r>
    <n v="2016"/>
    <s v="SUB"/>
    <s v="Coal"/>
    <n v="245586"/>
    <n v="17.25"/>
    <n v="4236358.5"/>
    <n v="0.43"/>
    <n v="10.3"/>
    <n v="2529535.8000000003"/>
    <x v="0"/>
  </r>
  <r>
    <n v="2016"/>
    <s v="SUB"/>
    <s v="Coal"/>
    <n v="117235"/>
    <n v="16.46"/>
    <n v="1929688.1"/>
    <n v="0.4"/>
    <n v="5.2"/>
    <n v="609622"/>
    <x v="0"/>
  </r>
  <r>
    <n v="2016"/>
    <s v="WC"/>
    <s v="Coal"/>
    <n v="58"/>
    <n v="15.63"/>
    <n v="906.54000000000008"/>
    <n v="0.72"/>
    <n v="12.5"/>
    <n v="725"/>
    <x v="0"/>
  </r>
  <r>
    <n v="2016"/>
    <s v="BIT"/>
    <s v="Coal"/>
    <n v="6282"/>
    <n v="23.547999999999998"/>
    <n v="147928.53599999999"/>
    <n v="0.83"/>
    <n v="14.26"/>
    <n v="89581.319999999992"/>
    <x v="0"/>
  </r>
  <r>
    <n v="2016"/>
    <s v="BIT"/>
    <s v="Coal"/>
    <n v="6282"/>
    <n v="23.547999999999998"/>
    <n v="147928.53599999999"/>
    <n v="0.83"/>
    <n v="14.26"/>
    <n v="89581.319999999992"/>
    <x v="0"/>
  </r>
  <r>
    <n v="2016"/>
    <s v="BIT"/>
    <s v="Coal"/>
    <n v="10444"/>
    <n v="23.448"/>
    <n v="244890.91200000001"/>
    <n v="0.87"/>
    <n v="16.62"/>
    <n v="173579.28"/>
    <x v="0"/>
  </r>
  <r>
    <n v="2016"/>
    <s v="BIT"/>
    <s v="Coal"/>
    <n v="6190"/>
    <n v="24.225999999999999"/>
    <n v="149958.94"/>
    <n v="0.74"/>
    <n v="12.11"/>
    <n v="74960.899999999994"/>
    <x v="0"/>
  </r>
  <r>
    <n v="2016"/>
    <s v="BIT"/>
    <s v="Coal"/>
    <n v="53109"/>
    <n v="24.27"/>
    <n v="1288955.43"/>
    <n v="0.82"/>
    <n v="11.95"/>
    <n v="634652.54999999993"/>
    <x v="0"/>
  </r>
  <r>
    <n v="2016"/>
    <s v="BIT"/>
    <s v="Coal"/>
    <n v="6190"/>
    <n v="24.225999999999999"/>
    <n v="149958.94"/>
    <n v="0.74"/>
    <n v="12.11"/>
    <n v="74960.899999999994"/>
    <x v="0"/>
  </r>
  <r>
    <n v="2016"/>
    <s v="BIT"/>
    <s v="Coal"/>
    <n v="16586"/>
    <n v="24.99"/>
    <n v="414484.13999999996"/>
    <n v="0.84"/>
    <n v="10.65"/>
    <n v="176640.9"/>
    <x v="0"/>
  </r>
  <r>
    <n v="2016"/>
    <s v="BIT"/>
    <s v="Coal"/>
    <n v="50600"/>
    <n v="24.457999999999998"/>
    <n v="1237574.7999999998"/>
    <n v="0.83"/>
    <n v="12.13"/>
    <n v="613778"/>
    <x v="0"/>
  </r>
  <r>
    <n v="2016"/>
    <s v="BIT"/>
    <s v="Coal"/>
    <n v="50600"/>
    <n v="24.457999999999998"/>
    <n v="1237574.7999999998"/>
    <n v="0.83"/>
    <n v="12.13"/>
    <n v="613778"/>
    <x v="0"/>
  </r>
  <r>
    <n v="2016"/>
    <s v="BIT"/>
    <s v="Coal"/>
    <n v="23149"/>
    <n v="25.294"/>
    <n v="585530.80599999998"/>
    <n v="4.63"/>
    <n v="9.33"/>
    <n v="215980.17"/>
    <x v="0"/>
  </r>
  <r>
    <n v="2016"/>
    <s v="BIT"/>
    <s v="Coal"/>
    <n v="32373"/>
    <n v="25.193999999999999"/>
    <n v="815605.36199999996"/>
    <n v="3.49"/>
    <n v="9.9600000000000009"/>
    <n v="322435.08"/>
    <x v="0"/>
  </r>
  <r>
    <n v="2016"/>
    <s v="BIT"/>
    <s v="Coal"/>
    <n v="117289"/>
    <n v="25.288"/>
    <n v="2966004.2319999998"/>
    <n v="4.46"/>
    <n v="9.2799999999999994"/>
    <n v="1088441.92"/>
    <x v="0"/>
  </r>
  <r>
    <n v="2016"/>
    <s v="BIT"/>
    <s v="Coal"/>
    <n v="25375"/>
    <n v="25.16"/>
    <n v="638435"/>
    <n v="3.79"/>
    <n v="9.6999999999999993"/>
    <n v="246137.49999999997"/>
    <x v="0"/>
  </r>
  <r>
    <n v="2016"/>
    <s v="BIT"/>
    <s v="Coal"/>
    <n v="115122"/>
    <n v="26.08"/>
    <n v="3002381.76"/>
    <n v="2.92"/>
    <n v="7.9"/>
    <n v="909463.8"/>
    <x v="0"/>
  </r>
  <r>
    <n v="2016"/>
    <s v="BIT"/>
    <s v="Coal"/>
    <n v="78559"/>
    <n v="24.16"/>
    <n v="1897985.44"/>
    <n v="2.72"/>
    <n v="14.5"/>
    <n v="1139105.5"/>
    <x v="0"/>
  </r>
  <r>
    <n v="2016"/>
    <s v="BIT"/>
    <s v="Coal"/>
    <n v="81789"/>
    <n v="25.06"/>
    <n v="2049632.3399999999"/>
    <n v="3.01"/>
    <n v="9.3000000000000007"/>
    <n v="760637.70000000007"/>
    <x v="0"/>
  </r>
  <r>
    <n v="2016"/>
    <s v="BIT"/>
    <s v="Coal"/>
    <n v="401728"/>
    <n v="24.89"/>
    <n v="9999009.9199999999"/>
    <n v="3.72"/>
    <n v="13.2"/>
    <n v="5302809.5999999996"/>
    <x v="0"/>
  </r>
  <r>
    <n v="2016"/>
    <s v="BIT"/>
    <s v="Coal"/>
    <n v="3030"/>
    <n v="24.03"/>
    <n v="72810.900000000009"/>
    <n v="0.91"/>
    <n v="11.86"/>
    <n v="35935.799999999996"/>
    <x v="0"/>
  </r>
  <r>
    <n v="2016"/>
    <s v="BIT"/>
    <s v="Coal"/>
    <n v="39507"/>
    <n v="24.277999999999999"/>
    <n v="959150.946"/>
    <n v="0.85"/>
    <n v="12.05"/>
    <n v="476059.35000000003"/>
    <x v="0"/>
  </r>
  <r>
    <n v="2016"/>
    <s v="BIT"/>
    <s v="Coal"/>
    <n v="1283"/>
    <n v="23.585999999999999"/>
    <n v="30260.838"/>
    <n v="0.71"/>
    <n v="12.55"/>
    <n v="16101.650000000001"/>
    <x v="0"/>
  </r>
  <r>
    <n v="2016"/>
    <s v="BIT"/>
    <s v="Coal"/>
    <n v="1283"/>
    <n v="23.585999999999999"/>
    <n v="30260.838"/>
    <n v="0.71"/>
    <n v="12.55"/>
    <n v="16101.650000000001"/>
    <x v="0"/>
  </r>
  <r>
    <n v="2016"/>
    <s v="BIT"/>
    <s v="Coal"/>
    <n v="65770"/>
    <n v="25.341999999999999"/>
    <n v="1666743.3399999999"/>
    <n v="4.1500000000000004"/>
    <n v="9.3000000000000007"/>
    <n v="611661"/>
    <x v="0"/>
  </r>
  <r>
    <n v="2016"/>
    <s v="BIT"/>
    <s v="Coal"/>
    <n v="15983"/>
    <n v="22.794"/>
    <n v="364316.50200000004"/>
    <n v="1.84"/>
    <n v="20.6"/>
    <n v="329249.80000000005"/>
    <x v="0"/>
  </r>
  <r>
    <n v="2016"/>
    <s v="BIT"/>
    <s v="Coal"/>
    <n v="27497"/>
    <n v="23.832000000000001"/>
    <n v="655308.50400000007"/>
    <n v="1.81"/>
    <n v="18.2"/>
    <n v="500445.39999999997"/>
    <x v="0"/>
  </r>
  <r>
    <n v="2016"/>
    <s v="BIT"/>
    <s v="Coal"/>
    <n v="90177"/>
    <n v="25.856999999999999"/>
    <n v="2331706.6889999998"/>
    <n v="2.65"/>
    <n v="7.7"/>
    <n v="694362.9"/>
    <x v="0"/>
  </r>
  <r>
    <n v="2016"/>
    <s v="BIT"/>
    <s v="Coal"/>
    <n v="27034"/>
    <n v="25.888999999999999"/>
    <n v="699883.22600000002"/>
    <n v="2.72"/>
    <n v="8"/>
    <n v="216272"/>
    <x v="0"/>
  </r>
  <r>
    <n v="2016"/>
    <s v="BIT"/>
    <s v="Coal"/>
    <n v="111854"/>
    <n v="24.256"/>
    <n v="2713130.6239999998"/>
    <n v="1.69"/>
    <n v="16"/>
    <n v="1789664"/>
    <x v="0"/>
  </r>
  <r>
    <n v="2016"/>
    <s v="BIT"/>
    <s v="Coal"/>
    <n v="26876"/>
    <n v="26.321999999999999"/>
    <n v="707430.07199999993"/>
    <n v="2.25"/>
    <n v="7.2"/>
    <n v="193507.20000000001"/>
    <x v="0"/>
  </r>
  <r>
    <n v="2016"/>
    <s v="SUB"/>
    <s v="Coal"/>
    <n v="87062"/>
    <n v="17.489999999999998"/>
    <n v="1522714.38"/>
    <n v="0.2"/>
    <n v="4.5"/>
    <n v="391779"/>
    <x v="0"/>
  </r>
  <r>
    <n v="2016"/>
    <s v="SUB"/>
    <s v="Coal"/>
    <n v="16268"/>
    <n v="16.79"/>
    <n v="273139.71999999997"/>
    <n v="0.27"/>
    <n v="6.2"/>
    <n v="100861.6"/>
    <x v="0"/>
  </r>
  <r>
    <n v="2016"/>
    <s v="SUB"/>
    <s v="Coal"/>
    <n v="15230"/>
    <n v="17.623999999999999"/>
    <n v="268413.51999999996"/>
    <n v="0.33"/>
    <n v="5.2"/>
    <n v="79196"/>
    <x v="0"/>
  </r>
  <r>
    <n v="2016"/>
    <s v="SUB"/>
    <s v="Coal"/>
    <n v="30393"/>
    <n v="17.46"/>
    <n v="530661.78"/>
    <n v="0.21"/>
    <n v="4.7"/>
    <n v="142847.1"/>
    <x v="0"/>
  </r>
  <r>
    <n v="2016"/>
    <s v="SUB"/>
    <s v="Coal"/>
    <n v="60000"/>
    <n v="17.922000000000001"/>
    <n v="1075320"/>
    <n v="0.27"/>
    <n v="4.8"/>
    <n v="288000"/>
    <x v="0"/>
  </r>
  <r>
    <n v="2016"/>
    <s v="SUB"/>
    <s v="Coal"/>
    <n v="74571"/>
    <n v="16.774000000000001"/>
    <n v="1250853.9540000001"/>
    <n v="0.28000000000000003"/>
    <n v="5.7"/>
    <n v="425054.7"/>
    <x v="0"/>
  </r>
  <r>
    <n v="2016"/>
    <s v="SUB"/>
    <s v="Coal"/>
    <n v="45228"/>
    <n v="18.085999999999999"/>
    <n v="817993.60799999989"/>
    <n v="0.24"/>
    <n v="4.5"/>
    <n v="203526"/>
    <x v="0"/>
  </r>
  <r>
    <n v="2016"/>
    <s v="SUB"/>
    <s v="Coal"/>
    <n v="39894"/>
    <n v="17.829999999999998"/>
    <n v="711310.0199999999"/>
    <n v="0.23"/>
    <n v="5.3"/>
    <n v="211438.19999999998"/>
    <x v="0"/>
  </r>
  <r>
    <n v="2016"/>
    <s v="SUB"/>
    <s v="Coal"/>
    <n v="13573"/>
    <n v="17.55"/>
    <n v="238206.15000000002"/>
    <n v="0.2"/>
    <n v="4.5"/>
    <n v="61078.5"/>
    <x v="0"/>
  </r>
  <r>
    <n v="2016"/>
    <s v="SUB"/>
    <s v="Coal"/>
    <n v="34403"/>
    <n v="17.739999999999998"/>
    <n v="610309.22"/>
    <n v="0.27"/>
    <n v="4.8"/>
    <n v="165134.39999999999"/>
    <x v="0"/>
  </r>
  <r>
    <n v="2016"/>
    <s v="SUB"/>
    <s v="Coal"/>
    <n v="17331"/>
    <n v="17.86"/>
    <n v="309531.65999999997"/>
    <n v="0.23"/>
    <n v="5.2"/>
    <n v="90121.2"/>
    <x v="0"/>
  </r>
  <r>
    <n v="2016"/>
    <s v="SUB"/>
    <s v="Coal"/>
    <n v="68288"/>
    <n v="17.73"/>
    <n v="1210746.24"/>
    <n v="0.31"/>
    <n v="5"/>
    <n v="341440"/>
    <x v="0"/>
  </r>
  <r>
    <n v="2016"/>
    <s v="SUB"/>
    <s v="Coal"/>
    <n v="17032"/>
    <n v="17.93"/>
    <n v="305383.76"/>
    <n v="0.23"/>
    <n v="4.5"/>
    <n v="76644"/>
    <x v="0"/>
  </r>
  <r>
    <n v="2016"/>
    <s v="BIT"/>
    <s v="Coal"/>
    <n v="1215"/>
    <n v="23.352"/>
    <n v="28372.68"/>
    <n v="1.54"/>
    <n v="7.4"/>
    <n v="8991"/>
    <x v="0"/>
  </r>
  <r>
    <n v="2016"/>
    <s v="SUB"/>
    <s v="Coal"/>
    <n v="72827"/>
    <n v="17.835999999999999"/>
    <n v="1298942.372"/>
    <n v="0.28000000000000003"/>
    <n v="4.9000000000000004"/>
    <n v="356852.30000000005"/>
    <x v="0"/>
  </r>
  <r>
    <n v="2016"/>
    <s v="SUB"/>
    <s v="Coal"/>
    <n v="238224"/>
    <n v="15.86"/>
    <n v="3778232.6399999997"/>
    <n v="0.33"/>
    <n v="5.8"/>
    <n v="1381699.2"/>
    <x v="0"/>
  </r>
  <r>
    <n v="2016"/>
    <s v="SUB"/>
    <s v="Coal"/>
    <n v="63921"/>
    <n v="16.763999999999999"/>
    <n v="1071571.6439999999"/>
    <n v="0.28000000000000003"/>
    <n v="6"/>
    <n v="383526"/>
    <x v="0"/>
  </r>
  <r>
    <n v="2016"/>
    <s v="SUB"/>
    <s v="Coal"/>
    <n v="216974"/>
    <n v="19.968"/>
    <n v="4332536.8320000004"/>
    <n v="0.64"/>
    <n v="4.5999999999999996"/>
    <n v="998080.39999999991"/>
    <x v="0"/>
  </r>
  <r>
    <n v="2016"/>
    <s v="SUB"/>
    <s v="Coal"/>
    <n v="89909"/>
    <n v="18.012"/>
    <n v="1619440.9080000001"/>
    <n v="0.23"/>
    <n v="4.5"/>
    <n v="404590.5"/>
    <x v="0"/>
  </r>
  <r>
    <n v="2016"/>
    <s v="SUB"/>
    <s v="Coal"/>
    <n v="58586"/>
    <n v="17.576000000000001"/>
    <n v="1029707.5360000001"/>
    <n v="0.21"/>
    <n v="4.4000000000000004"/>
    <n v="257778.40000000002"/>
    <x v="0"/>
  </r>
  <r>
    <n v="2016"/>
    <s v="SUB"/>
    <s v="Coal"/>
    <n v="13986"/>
    <n v="17.504000000000001"/>
    <n v="244810.94400000002"/>
    <n v="0.24"/>
    <n v="6.1"/>
    <n v="85314.599999999991"/>
    <x v="0"/>
  </r>
  <r>
    <n v="2016"/>
    <s v="BIT"/>
    <s v="Coal"/>
    <n v="495704"/>
    <n v="21.44"/>
    <n v="10627893.76"/>
    <n v="0.57999999999999996"/>
    <n v="10.7"/>
    <n v="5304032.8"/>
    <x v="0"/>
  </r>
  <r>
    <n v="2016"/>
    <s v="SUB"/>
    <s v="Coal"/>
    <n v="32041"/>
    <n v="17.312000000000001"/>
    <n v="554693.79200000002"/>
    <n v="0.2"/>
    <n v="4.5999999999999996"/>
    <n v="147388.59999999998"/>
    <x v="0"/>
  </r>
  <r>
    <n v="2016"/>
    <s v="SUB"/>
    <s v="Coal"/>
    <n v="112418"/>
    <n v="17.693999999999999"/>
    <n v="1989124.0919999999"/>
    <n v="0.22"/>
    <n v="5.5"/>
    <n v="618299"/>
    <x v="0"/>
  </r>
  <r>
    <n v="2016"/>
    <s v="SUB"/>
    <s v="Coal"/>
    <n v="96337"/>
    <n v="17.704000000000001"/>
    <n v="1705550.2480000001"/>
    <n v="0.2"/>
    <n v="5.6"/>
    <n v="539487.19999999995"/>
    <x v="0"/>
  </r>
  <r>
    <n v="2016"/>
    <s v="SUB"/>
    <s v="Coal"/>
    <n v="384008"/>
    <n v="17.713999999999999"/>
    <n v="6802317.7119999994"/>
    <n v="0.26"/>
    <n v="5.0999999999999996"/>
    <n v="1958440.7999999998"/>
    <x v="0"/>
  </r>
  <r>
    <n v="2016"/>
    <s v="SUB"/>
    <s v="Coal"/>
    <n v="160108"/>
    <n v="17.643999999999998"/>
    <n v="2824945.5519999997"/>
    <n v="0.31"/>
    <n v="5"/>
    <n v="800540"/>
    <x v="0"/>
  </r>
  <r>
    <n v="2016"/>
    <s v="SUB"/>
    <s v="Coal"/>
    <n v="96356"/>
    <n v="17.600000000000001"/>
    <n v="1695865.6"/>
    <n v="0.21"/>
    <n v="5.9"/>
    <n v="568500.4"/>
    <x v="0"/>
  </r>
  <r>
    <n v="2016"/>
    <s v="SUB"/>
    <s v="Coal"/>
    <n v="32043"/>
    <n v="18.032"/>
    <n v="577799.37600000005"/>
    <n v="0.19"/>
    <n v="5"/>
    <n v="160215"/>
    <x v="0"/>
  </r>
  <r>
    <n v="2016"/>
    <s v="SUB"/>
    <s v="Coal"/>
    <n v="144378"/>
    <n v="17.41"/>
    <n v="2513620.98"/>
    <n v="0.19"/>
    <n v="4.5999999999999996"/>
    <n v="664138.79999999993"/>
    <x v="0"/>
  </r>
  <r>
    <n v="2016"/>
    <s v="BIT"/>
    <s v="Coal"/>
    <n v="212641"/>
    <n v="25.14"/>
    <n v="5345794.74"/>
    <n v="4.43"/>
    <n v="9.3000000000000007"/>
    <n v="1977561.3"/>
    <x v="0"/>
  </r>
  <r>
    <n v="2016"/>
    <s v="BIT"/>
    <s v="Coal"/>
    <n v="76454"/>
    <n v="25.29"/>
    <n v="1933521.66"/>
    <n v="4.4000000000000004"/>
    <n v="9.1"/>
    <n v="695731.4"/>
    <x v="0"/>
  </r>
  <r>
    <n v="2016"/>
    <s v="SUB"/>
    <s v="Coal"/>
    <n v="114934"/>
    <n v="17.55"/>
    <n v="2017091.7000000002"/>
    <n v="0.2"/>
    <n v="4.5999999999999996"/>
    <n v="528696.39999999991"/>
    <x v="0"/>
  </r>
  <r>
    <n v="2016"/>
    <s v="SUB"/>
    <s v="Coal"/>
    <n v="97731"/>
    <n v="16.850000000000001"/>
    <n v="1646767.35"/>
    <n v="0.28000000000000003"/>
    <n v="5.8"/>
    <n v="566839.79999999993"/>
    <x v="0"/>
  </r>
  <r>
    <n v="2016"/>
    <s v="SUB"/>
    <s v="Coal"/>
    <n v="81674"/>
    <n v="16.82"/>
    <n v="1373756.68"/>
    <n v="0.28999999999999998"/>
    <n v="5.8"/>
    <n v="473709.2"/>
    <x v="0"/>
  </r>
  <r>
    <n v="2016"/>
    <s v="SUB"/>
    <s v="Coal"/>
    <n v="98408"/>
    <n v="17.95"/>
    <n v="1766423.5999999999"/>
    <n v="0.28000000000000003"/>
    <n v="4.8"/>
    <n v="472358.39999999997"/>
    <x v="0"/>
  </r>
  <r>
    <n v="2016"/>
    <s v="SUB"/>
    <s v="Coal"/>
    <n v="49247"/>
    <n v="17.64"/>
    <n v="868717.08000000007"/>
    <n v="0.33"/>
    <n v="5.2"/>
    <n v="256084.40000000002"/>
    <x v="0"/>
  </r>
  <r>
    <n v="2016"/>
    <s v="SUB"/>
    <s v="Coal"/>
    <n v="32918"/>
    <n v="17.96"/>
    <n v="591207.28"/>
    <n v="0.24"/>
    <n v="4.7"/>
    <n v="154714.6"/>
    <x v="0"/>
  </r>
  <r>
    <n v="2016"/>
    <s v="SUB"/>
    <s v="Coal"/>
    <n v="53659"/>
    <n v="17.600000000000001"/>
    <n v="944398.4"/>
    <n v="0.26"/>
    <n v="4.8"/>
    <n v="257563.19999999998"/>
    <x v="0"/>
  </r>
  <r>
    <n v="2016"/>
    <s v="BIT"/>
    <s v="Coal"/>
    <n v="73222"/>
    <n v="22.984000000000002"/>
    <n v="1682934.4480000001"/>
    <n v="2.99"/>
    <n v="8.4"/>
    <n v="615064.80000000005"/>
    <x v="0"/>
  </r>
  <r>
    <n v="2016"/>
    <s v="BIT"/>
    <s v="Coal"/>
    <n v="40157"/>
    <n v="25.856000000000002"/>
    <n v="1038299.3920000001"/>
    <n v="2.71"/>
    <n v="7.6"/>
    <n v="305193.2"/>
    <x v="0"/>
  </r>
  <r>
    <n v="2016"/>
    <s v="BIT"/>
    <s v="Coal"/>
    <n v="1601"/>
    <n v="22.974"/>
    <n v="36781.374000000003"/>
    <n v="2.94"/>
    <n v="8.1"/>
    <n v="12968.099999999999"/>
    <x v="0"/>
  </r>
  <r>
    <n v="2016"/>
    <s v="BIT"/>
    <s v="Coal"/>
    <n v="14320"/>
    <n v="22.443999999999999"/>
    <n v="321398.07999999996"/>
    <n v="3.23"/>
    <n v="7.9"/>
    <n v="113128"/>
    <x v="0"/>
  </r>
  <r>
    <n v="2016"/>
    <s v="BIT"/>
    <s v="Coal"/>
    <n v="1620"/>
    <n v="22.934000000000001"/>
    <n v="37153.08"/>
    <n v="2.97"/>
    <n v="8.5"/>
    <n v="13770"/>
    <x v="0"/>
  </r>
  <r>
    <n v="2016"/>
    <s v="BIT"/>
    <s v="Coal"/>
    <n v="31662"/>
    <n v="23.556000000000001"/>
    <n v="745830.07200000004"/>
    <n v="2.8"/>
    <n v="9.1"/>
    <n v="288124.2"/>
    <x v="0"/>
  </r>
  <r>
    <n v="2016"/>
    <s v="BIT"/>
    <s v="Coal"/>
    <n v="22022"/>
    <n v="25.957999999999998"/>
    <n v="571647.076"/>
    <n v="3.11"/>
    <n v="8.5"/>
    <n v="187187"/>
    <x v="0"/>
  </r>
  <r>
    <n v="2016"/>
    <s v="BIT"/>
    <s v="Coal"/>
    <n v="11804"/>
    <n v="25.08"/>
    <n v="296044.32"/>
    <n v="3.01"/>
    <n v="9.4"/>
    <n v="110957.6"/>
    <x v="0"/>
  </r>
  <r>
    <n v="2016"/>
    <s v="BIT"/>
    <s v="Coal"/>
    <n v="15523"/>
    <n v="22.712"/>
    <n v="352558.37599999999"/>
    <n v="2.58"/>
    <n v="8.4"/>
    <n v="130393.20000000001"/>
    <x v="0"/>
  </r>
  <r>
    <n v="2016"/>
    <s v="BIT"/>
    <s v="Coal"/>
    <n v="18411"/>
    <n v="24.94"/>
    <n v="459170.34"/>
    <n v="3.02"/>
    <n v="9.1"/>
    <n v="167540.1"/>
    <x v="0"/>
  </r>
  <r>
    <n v="2016"/>
    <s v="BIT"/>
    <s v="Coal"/>
    <n v="41495"/>
    <n v="25.11"/>
    <n v="1041939.45"/>
    <n v="3.01"/>
    <n v="8.8000000000000007"/>
    <n v="365156.00000000006"/>
    <x v="0"/>
  </r>
  <r>
    <n v="2016"/>
    <s v="BIT"/>
    <s v="Coal"/>
    <n v="17983"/>
    <n v="24.59"/>
    <n v="442201.97"/>
    <n v="3.05"/>
    <n v="9"/>
    <n v="161847"/>
    <x v="0"/>
  </r>
  <r>
    <n v="2016"/>
    <s v="BIT"/>
    <s v="Coal"/>
    <n v="10148"/>
    <n v="25.49"/>
    <n v="258672.52"/>
    <n v="3.04"/>
    <n v="8.1999999999999993"/>
    <n v="83213.599999999991"/>
    <x v="0"/>
  </r>
  <r>
    <n v="2016"/>
    <s v="BIT"/>
    <s v="Coal"/>
    <n v="78002"/>
    <n v="22.33"/>
    <n v="1741784.66"/>
    <n v="3.02"/>
    <n v="8.3000000000000007"/>
    <n v="647416.60000000009"/>
    <x v="0"/>
  </r>
  <r>
    <n v="2016"/>
    <s v="BIT"/>
    <s v="Coal"/>
    <n v="45637"/>
    <n v="25.37"/>
    <n v="1157810.69"/>
    <n v="3.52"/>
    <n v="8.4"/>
    <n v="383350.8"/>
    <x v="0"/>
  </r>
  <r>
    <n v="2016"/>
    <s v="SUB"/>
    <s v="Coal"/>
    <n v="141586"/>
    <n v="20.29"/>
    <n v="2872779.94"/>
    <n v="0.45"/>
    <n v="7.2"/>
    <n v="1019419.2000000001"/>
    <x v="0"/>
  </r>
  <r>
    <n v="2016"/>
    <s v="SUB"/>
    <s v="Coal"/>
    <n v="126721"/>
    <n v="20.29"/>
    <n v="2571169.09"/>
    <n v="0.45"/>
    <n v="7.2"/>
    <n v="912391.20000000007"/>
    <x v="0"/>
  </r>
  <r>
    <n v="2016"/>
    <s v="SUB"/>
    <s v="Coal"/>
    <n v="143767"/>
    <n v="19.78"/>
    <n v="2843711.2600000002"/>
    <n v="0.39"/>
    <n v="7.8"/>
    <n v="1121382.5999999999"/>
    <x v="0"/>
  </r>
  <r>
    <n v="2016"/>
    <s v="LIG"/>
    <s v="Coal"/>
    <n v="617768"/>
    <n v="12.6"/>
    <n v="7783876.7999999998"/>
    <n v="0.56999999999999995"/>
    <n v="10.1"/>
    <n v="6239456.7999999998"/>
    <x v="1"/>
  </r>
  <r>
    <n v="2016"/>
    <s v="BIT"/>
    <s v="Coal"/>
    <n v="15118"/>
    <n v="23.8"/>
    <n v="359808.4"/>
    <n v="2.79"/>
    <n v="7.9"/>
    <n v="119432.20000000001"/>
    <x v="0"/>
  </r>
  <r>
    <n v="2016"/>
    <s v="BIT"/>
    <s v="Coal"/>
    <n v="6986"/>
    <n v="23.74"/>
    <n v="165847.63999999998"/>
    <n v="2.52"/>
    <n v="8"/>
    <n v="55888"/>
    <x v="0"/>
  </r>
  <r>
    <n v="2016"/>
    <s v="BIT"/>
    <s v="Coal"/>
    <n v="11698"/>
    <n v="23.61"/>
    <n v="276189.77999999997"/>
    <n v="2.74"/>
    <n v="8.9"/>
    <n v="104112.2"/>
    <x v="0"/>
  </r>
  <r>
    <n v="2016"/>
    <s v="BIT"/>
    <s v="Coal"/>
    <n v="53350"/>
    <n v="22.32"/>
    <n v="1190772"/>
    <n v="3.85"/>
    <n v="16.600000000000001"/>
    <n v="885610.00000000012"/>
    <x v="0"/>
  </r>
  <r>
    <n v="2016"/>
    <s v="BIT"/>
    <s v="Coal"/>
    <n v="23386"/>
    <n v="21.61"/>
    <n v="505371.45999999996"/>
    <n v="4.38"/>
    <n v="17.8"/>
    <n v="416270.8"/>
    <x v="0"/>
  </r>
  <r>
    <n v="2016"/>
    <s v="BIT"/>
    <s v="Coal"/>
    <n v="4937"/>
    <n v="23.6"/>
    <n v="116513.20000000001"/>
    <n v="2.8"/>
    <n v="8.4"/>
    <n v="41470.800000000003"/>
    <x v="0"/>
  </r>
  <r>
    <n v="2016"/>
    <s v="BIT"/>
    <s v="Coal"/>
    <n v="5182"/>
    <n v="23.09"/>
    <n v="119652.38"/>
    <n v="3.73"/>
    <n v="14.7"/>
    <n v="76175.399999999994"/>
    <x v="0"/>
  </r>
  <r>
    <n v="2016"/>
    <s v="BIT"/>
    <s v="Coal"/>
    <n v="12639"/>
    <n v="23.56"/>
    <n v="297774.83999999997"/>
    <n v="2.46"/>
    <n v="8"/>
    <n v="101112"/>
    <x v="0"/>
  </r>
  <r>
    <n v="2016"/>
    <s v="BIT"/>
    <s v="Coal"/>
    <n v="18891"/>
    <n v="23.3"/>
    <n v="440160.3"/>
    <n v="2.39"/>
    <n v="8.6"/>
    <n v="162462.6"/>
    <x v="0"/>
  </r>
  <r>
    <n v="2016"/>
    <s v="BIT"/>
    <s v="Coal"/>
    <n v="23325"/>
    <n v="22.9"/>
    <n v="534142.5"/>
    <n v="4.3600000000000003"/>
    <n v="15.6"/>
    <n v="363870"/>
    <x v="0"/>
  </r>
  <r>
    <n v="2016"/>
    <s v="BIT"/>
    <s v="Coal"/>
    <n v="28663"/>
    <n v="24"/>
    <n v="687912"/>
    <n v="2.84"/>
    <n v="7.7"/>
    <n v="220705.1"/>
    <x v="0"/>
  </r>
  <r>
    <n v="2016"/>
    <s v="BIT"/>
    <s v="Coal"/>
    <n v="31613"/>
    <n v="22.97"/>
    <n v="726150.61"/>
    <n v="2.97"/>
    <n v="8.3000000000000007"/>
    <n v="262387.90000000002"/>
    <x v="0"/>
  </r>
  <r>
    <n v="2016"/>
    <s v="BIT"/>
    <s v="Coal"/>
    <n v="52608"/>
    <n v="22.24"/>
    <n v="1170001.9199999999"/>
    <n v="3.06"/>
    <n v="8.6999999999999993"/>
    <n v="457689.59999999998"/>
    <x v="0"/>
  </r>
  <r>
    <n v="2016"/>
    <s v="BIT"/>
    <s v="Coal"/>
    <n v="19271"/>
    <n v="22.94"/>
    <n v="442076.74000000005"/>
    <n v="2.97"/>
    <n v="8.5"/>
    <n v="163803.5"/>
    <x v="0"/>
  </r>
  <r>
    <n v="2016"/>
    <s v="BIT"/>
    <s v="Coal"/>
    <n v="3345"/>
    <n v="22.97"/>
    <n v="76834.649999999994"/>
    <n v="4.29"/>
    <n v="15.5"/>
    <n v="51847.5"/>
    <x v="0"/>
  </r>
  <r>
    <n v="2016"/>
    <s v="BIT"/>
    <s v="Coal"/>
    <n v="22553"/>
    <n v="23.97"/>
    <n v="540595.40999999992"/>
    <n v="2.81"/>
    <n v="8"/>
    <n v="180424"/>
    <x v="0"/>
  </r>
  <r>
    <n v="2016"/>
    <s v="BIT"/>
    <s v="Coal"/>
    <n v="6345"/>
    <n v="23.59"/>
    <n v="149678.54999999999"/>
    <n v="2.81"/>
    <n v="8.5"/>
    <n v="53932.5"/>
    <x v="0"/>
  </r>
  <r>
    <n v="2016"/>
    <s v="BIT"/>
    <s v="Coal"/>
    <n v="25102"/>
    <n v="23.02"/>
    <n v="577848.04"/>
    <n v="3"/>
    <n v="8.4"/>
    <n v="210856.80000000002"/>
    <x v="0"/>
  </r>
  <r>
    <n v="2016"/>
    <s v="BIT"/>
    <s v="Coal"/>
    <n v="3237"/>
    <n v="23.58"/>
    <n v="76328.459999999992"/>
    <n v="2.8"/>
    <n v="8.5"/>
    <n v="27514.5"/>
    <x v="0"/>
  </r>
  <r>
    <n v="2016"/>
    <s v="BIT"/>
    <s v="Coal"/>
    <n v="11098"/>
    <n v="23.95"/>
    <n v="265797.09999999998"/>
    <n v="2.82"/>
    <n v="7.5"/>
    <n v="83235"/>
    <x v="0"/>
  </r>
  <r>
    <n v="2016"/>
    <s v="BIT"/>
    <s v="Coal"/>
    <n v="17030"/>
    <n v="23.18"/>
    <n v="394755.4"/>
    <n v="3.87"/>
    <n v="13.8"/>
    <n v="235014"/>
    <x v="0"/>
  </r>
  <r>
    <n v="2016"/>
    <s v="BIT"/>
    <s v="Coal"/>
    <n v="4802"/>
    <n v="23.05"/>
    <n v="110686.1"/>
    <n v="2.82"/>
    <n v="12.3"/>
    <n v="59064.600000000006"/>
    <x v="0"/>
  </r>
  <r>
    <n v="2016"/>
    <s v="BIT"/>
    <s v="Coal"/>
    <n v="8000"/>
    <n v="22.88"/>
    <n v="183040"/>
    <n v="2.68"/>
    <n v="12.5"/>
    <n v="100000"/>
    <x v="0"/>
  </r>
  <r>
    <n v="2016"/>
    <s v="BIT"/>
    <s v="Coal"/>
    <n v="16236"/>
    <n v="23.26"/>
    <n v="377649.36000000004"/>
    <n v="2.74"/>
    <n v="12.4"/>
    <n v="201326.4"/>
    <x v="0"/>
  </r>
  <r>
    <n v="2016"/>
    <s v="BIT"/>
    <s v="Coal"/>
    <n v="38384"/>
    <n v="23.78"/>
    <n v="912771.52"/>
    <n v="2.63"/>
    <n v="7.7"/>
    <n v="295556.8"/>
    <x v="0"/>
  </r>
  <r>
    <n v="2016"/>
    <s v="BIT"/>
    <s v="Coal"/>
    <n v="38187"/>
    <n v="23.948"/>
    <n v="914502.27600000007"/>
    <n v="2.72"/>
    <n v="7.6"/>
    <n v="290221.2"/>
    <x v="0"/>
  </r>
  <r>
    <n v="2016"/>
    <s v="BIT"/>
    <s v="Coal"/>
    <n v="24710"/>
    <n v="25.138000000000002"/>
    <n v="621159.9800000001"/>
    <n v="1.99"/>
    <n v="12.4"/>
    <n v="306404"/>
    <x v="0"/>
  </r>
  <r>
    <n v="2016"/>
    <s v="BIT"/>
    <s v="Coal"/>
    <n v="38207"/>
    <n v="23.896000000000001"/>
    <n v="912994.47200000007"/>
    <n v="2.7"/>
    <n v="7.8"/>
    <n v="298014.59999999998"/>
    <x v="0"/>
  </r>
  <r>
    <n v="2016"/>
    <s v="SUB"/>
    <s v="Coal"/>
    <n v="32903"/>
    <n v="16.71"/>
    <n v="549809.13"/>
    <n v="0.25"/>
    <n v="5"/>
    <n v="164515"/>
    <x v="0"/>
  </r>
  <r>
    <n v="2016"/>
    <s v="SUB"/>
    <s v="Coal"/>
    <n v="32887"/>
    <n v="16.61"/>
    <n v="546253.06999999995"/>
    <n v="0.41"/>
    <n v="6"/>
    <n v="197322"/>
    <x v="0"/>
  </r>
  <r>
    <n v="2016"/>
    <s v="SUB"/>
    <s v="Coal"/>
    <n v="16458"/>
    <n v="17.82"/>
    <n v="293281.56"/>
    <n v="0.22"/>
    <n v="5.3"/>
    <n v="87227.4"/>
    <x v="0"/>
  </r>
  <r>
    <n v="2016"/>
    <s v="SUB"/>
    <s v="Coal"/>
    <n v="16457"/>
    <n v="16.71"/>
    <n v="274996.47000000003"/>
    <n v="0.25"/>
    <n v="5"/>
    <n v="82285"/>
    <x v="0"/>
  </r>
  <r>
    <n v="2016"/>
    <s v="SUB"/>
    <s v="Coal"/>
    <n v="82400"/>
    <n v="16.71"/>
    <n v="1376904"/>
    <n v="0.25"/>
    <n v="5"/>
    <n v="412000"/>
    <x v="0"/>
  </r>
  <r>
    <n v="2016"/>
    <s v="SUB"/>
    <s v="Coal"/>
    <n v="32749"/>
    <n v="18.03"/>
    <n v="590464.47000000009"/>
    <n v="0.27"/>
    <n v="4.4000000000000004"/>
    <n v="144095.6"/>
    <x v="0"/>
  </r>
  <r>
    <n v="2016"/>
    <s v="SUB"/>
    <s v="Coal"/>
    <n v="32113"/>
    <n v="17.75"/>
    <n v="570005.75"/>
    <n v="0.24"/>
    <n v="5.5"/>
    <n v="176621.5"/>
    <x v="0"/>
  </r>
  <r>
    <n v="2016"/>
    <s v="SUB"/>
    <s v="Coal"/>
    <n v="16349"/>
    <n v="17.600000000000001"/>
    <n v="287742.40000000002"/>
    <n v="0.21"/>
    <n v="5.9"/>
    <n v="96459.1"/>
    <x v="0"/>
  </r>
  <r>
    <n v="2016"/>
    <s v="SUB"/>
    <s v="Coal"/>
    <n v="32816"/>
    <n v="17.8"/>
    <n v="584124.80000000005"/>
    <n v="0.23"/>
    <n v="5.5"/>
    <n v="180488"/>
    <x v="0"/>
  </r>
  <r>
    <n v="2016"/>
    <s v="SUB"/>
    <s v="Coal"/>
    <n v="16238"/>
    <n v="16.82"/>
    <n v="273123.16000000003"/>
    <n v="0.27"/>
    <n v="5.9"/>
    <n v="95804.200000000012"/>
    <x v="0"/>
  </r>
  <r>
    <n v="2016"/>
    <s v="SUB"/>
    <s v="Coal"/>
    <n v="16249"/>
    <n v="16.8"/>
    <n v="272983.2"/>
    <n v="0.33"/>
    <n v="5.7"/>
    <n v="92619.3"/>
    <x v="0"/>
  </r>
  <r>
    <n v="2016"/>
    <s v="SUB"/>
    <s v="Coal"/>
    <n v="16257"/>
    <n v="17.87"/>
    <n v="290512.59000000003"/>
    <n v="0.24"/>
    <n v="5"/>
    <n v="81285"/>
    <x v="0"/>
  </r>
  <r>
    <n v="2016"/>
    <s v="SUB"/>
    <s v="Coal"/>
    <n v="48483"/>
    <n v="17.14"/>
    <n v="830998.62"/>
    <n v="0.22"/>
    <n v="4.2"/>
    <n v="203628.6"/>
    <x v="0"/>
  </r>
  <r>
    <n v="2016"/>
    <s v="SUB"/>
    <s v="Coal"/>
    <n v="81620"/>
    <n v="17.57"/>
    <n v="1434063.4"/>
    <n v="0.31"/>
    <n v="5.4"/>
    <n v="440748"/>
    <x v="0"/>
  </r>
  <r>
    <n v="2016"/>
    <s v="SUB"/>
    <s v="Coal"/>
    <n v="689244"/>
    <n v="16.754000000000001"/>
    <n v="11547593.976000002"/>
    <n v="0.35"/>
    <n v="4.9000000000000004"/>
    <n v="3377295.6"/>
    <x v="0"/>
  </r>
  <r>
    <n v="2016"/>
    <s v="BIT"/>
    <s v="Coal"/>
    <n v="23816"/>
    <n v="22.998000000000001"/>
    <n v="547720.36800000002"/>
    <n v="2.97"/>
    <n v="8.1999999999999993"/>
    <n v="195291.19999999998"/>
    <x v="0"/>
  </r>
  <r>
    <n v="2016"/>
    <s v="BIT"/>
    <s v="Coal"/>
    <n v="67215"/>
    <n v="22.974"/>
    <n v="1544197.41"/>
    <n v="3.13"/>
    <n v="8.8000000000000007"/>
    <n v="591492"/>
    <x v="0"/>
  </r>
  <r>
    <n v="2016"/>
    <s v="BIT"/>
    <s v="Coal"/>
    <n v="22085"/>
    <n v="22.547000000000001"/>
    <n v="497950.495"/>
    <n v="3.52"/>
    <n v="10.199999999999999"/>
    <n v="225266.99999999997"/>
    <x v="0"/>
  </r>
  <r>
    <n v="2016"/>
    <s v="SUB"/>
    <s v="Coal"/>
    <n v="32843"/>
    <n v="17.571000000000002"/>
    <n v="577084.353"/>
    <n v="0.32"/>
    <n v="4.9000000000000004"/>
    <n v="160930.70000000001"/>
    <x v="0"/>
  </r>
  <r>
    <n v="2016"/>
    <s v="BIT"/>
    <s v="Coal"/>
    <n v="16808"/>
    <n v="25.324000000000002"/>
    <n v="425645.79200000002"/>
    <n v="3.32"/>
    <n v="7.9"/>
    <n v="132783.20000000001"/>
    <x v="0"/>
  </r>
  <r>
    <n v="2016"/>
    <s v="BIT"/>
    <s v="Coal"/>
    <n v="89833"/>
    <n v="22.544"/>
    <n v="2025195.152"/>
    <n v="3.49"/>
    <n v="10.6"/>
    <n v="952229.79999999993"/>
    <x v="0"/>
  </r>
  <r>
    <n v="2016"/>
    <s v="BIT"/>
    <s v="Coal"/>
    <n v="4727"/>
    <n v="22.724"/>
    <n v="107416.348"/>
    <n v="3.44"/>
    <n v="11.7"/>
    <n v="55305.899999999994"/>
    <x v="0"/>
  </r>
  <r>
    <n v="2016"/>
    <s v="BIT"/>
    <s v="Coal"/>
    <n v="21715"/>
    <n v="22.707000000000001"/>
    <n v="493082.505"/>
    <n v="2.68"/>
    <n v="8.4"/>
    <n v="182406"/>
    <x v="0"/>
  </r>
  <r>
    <n v="2016"/>
    <s v="BIT"/>
    <s v="Coal"/>
    <n v="9563"/>
    <n v="23.8"/>
    <n v="227599.4"/>
    <n v="2.78"/>
    <n v="8.1999999999999993"/>
    <n v="78416.599999999991"/>
    <x v="0"/>
  </r>
  <r>
    <n v="2016"/>
    <s v="BIT"/>
    <s v="Coal"/>
    <n v="6449"/>
    <n v="18.725999999999999"/>
    <n v="120763.97399999999"/>
    <n v="0.71"/>
    <n v="29.3"/>
    <n v="188955.7"/>
    <x v="0"/>
  </r>
  <r>
    <n v="2016"/>
    <s v="BIT"/>
    <s v="Coal"/>
    <n v="4692"/>
    <n v="19.832999999999998"/>
    <n v="93056.435999999987"/>
    <n v="0.83"/>
    <n v="22.2"/>
    <n v="104162.4"/>
    <x v="0"/>
  </r>
  <r>
    <n v="2016"/>
    <s v="BIT"/>
    <s v="Coal"/>
    <n v="105069"/>
    <n v="23.052"/>
    <n v="2422050.588"/>
    <n v="2.99"/>
    <n v="8.1999999999999993"/>
    <n v="861565.79999999993"/>
    <x v="0"/>
  </r>
  <r>
    <n v="2016"/>
    <s v="BIT"/>
    <s v="Coal"/>
    <n v="30732"/>
    <n v="23.234000000000002"/>
    <n v="714027.28800000006"/>
    <n v="2.5499999999999998"/>
    <n v="9.8000000000000007"/>
    <n v="301173.60000000003"/>
    <x v="0"/>
  </r>
  <r>
    <n v="2016"/>
    <s v="BIT"/>
    <s v="Coal"/>
    <n v="97915"/>
    <n v="23.37"/>
    <n v="2288273.5500000003"/>
    <n v="0.46"/>
    <n v="6.1"/>
    <n v="597281.5"/>
    <x v="0"/>
  </r>
  <r>
    <n v="2016"/>
    <s v="SUB"/>
    <s v="Coal"/>
    <n v="96905"/>
    <n v="17.687999999999999"/>
    <n v="1714055.64"/>
    <n v="0.26"/>
    <n v="4.7"/>
    <n v="455453.5"/>
    <x v="0"/>
  </r>
  <r>
    <n v="2016"/>
    <s v="SUB"/>
    <s v="Coal"/>
    <n v="41703"/>
    <n v="18.187999999999999"/>
    <n v="758494.16399999999"/>
    <n v="0.26"/>
    <n v="5.2"/>
    <n v="216855.6"/>
    <x v="0"/>
  </r>
  <r>
    <n v="2016"/>
    <s v="SUB"/>
    <s v="Coal"/>
    <n v="235428"/>
    <n v="17.088000000000001"/>
    <n v="4022993.6640000003"/>
    <n v="0.67"/>
    <n v="8.6999999999999993"/>
    <n v="2048223.5999999999"/>
    <x v="0"/>
  </r>
  <r>
    <n v="2016"/>
    <s v="SUB"/>
    <s v="Coal"/>
    <n v="629589"/>
    <n v="16.844000000000001"/>
    <n v="10604797.116"/>
    <n v="0.64"/>
    <n v="10.1"/>
    <n v="6358848.8999999994"/>
    <x v="0"/>
  </r>
  <r>
    <n v="2016"/>
    <s v="SUB"/>
    <s v="Coal"/>
    <n v="17126"/>
    <n v="16.634"/>
    <n v="284873.88400000002"/>
    <n v="0.3"/>
    <n v="5.6"/>
    <n v="95905.599999999991"/>
    <x v="0"/>
  </r>
  <r>
    <n v="2016"/>
    <s v="SUB"/>
    <s v="Coal"/>
    <n v="151681"/>
    <n v="17.207000000000001"/>
    <n v="2609974.9670000002"/>
    <n v="0.23"/>
    <n v="4.3"/>
    <n v="652228.29999999993"/>
    <x v="0"/>
  </r>
  <r>
    <n v="2016"/>
    <s v="SUB"/>
    <s v="Coal"/>
    <n v="153943"/>
    <n v="16.809000000000001"/>
    <n v="2587627.8870000001"/>
    <n v="0.28999999999999998"/>
    <n v="5.7"/>
    <n v="877475.1"/>
    <x v="0"/>
  </r>
  <r>
    <n v="2016"/>
    <s v="SUB"/>
    <s v="Coal"/>
    <n v="102881"/>
    <n v="17.108000000000001"/>
    <n v="1760088.148"/>
    <n v="0.26"/>
    <n v="4.9000000000000004"/>
    <n v="504116.9"/>
    <x v="0"/>
  </r>
  <r>
    <n v="2016"/>
    <s v="SUB"/>
    <s v="Coal"/>
    <n v="29961"/>
    <n v="17.928000000000001"/>
    <n v="537140.80800000008"/>
    <n v="0.28000000000000003"/>
    <n v="4.9000000000000004"/>
    <n v="146808.90000000002"/>
    <x v="0"/>
  </r>
  <r>
    <n v="2016"/>
    <s v="SUB"/>
    <s v="Coal"/>
    <n v="58074"/>
    <n v="17.532"/>
    <n v="1018153.368"/>
    <n v="0.2"/>
    <n v="4.4000000000000004"/>
    <n v="255525.60000000003"/>
    <x v="0"/>
  </r>
  <r>
    <n v="2016"/>
    <s v="BIT"/>
    <s v="Coal"/>
    <n v="105559"/>
    <n v="21.917999999999999"/>
    <n v="2313642.162"/>
    <n v="2.76"/>
    <n v="8.6999999999999993"/>
    <n v="918363.29999999993"/>
    <x v="0"/>
  </r>
  <r>
    <n v="2016"/>
    <s v="SUB"/>
    <s v="Coal"/>
    <n v="14835"/>
    <n v="17.54"/>
    <n v="260205.9"/>
    <n v="0.4"/>
    <n v="5.5"/>
    <n v="81592.5"/>
    <x v="0"/>
  </r>
  <r>
    <n v="2016"/>
    <s v="SUB"/>
    <s v="Coal"/>
    <n v="43774"/>
    <n v="17.940000000000001"/>
    <n v="785305.56"/>
    <n v="0.24"/>
    <n v="4.5"/>
    <n v="196983"/>
    <x v="0"/>
  </r>
  <r>
    <n v="2016"/>
    <s v="SUB"/>
    <s v="Coal"/>
    <n v="243"/>
    <n v="17.53"/>
    <n v="4259.79"/>
    <n v="0.32"/>
    <n v="5.3"/>
    <n v="1287.8999999999999"/>
    <x v="0"/>
  </r>
  <r>
    <n v="2016"/>
    <s v="SUB"/>
    <s v="Coal"/>
    <n v="43821"/>
    <n v="17.88"/>
    <n v="783519.48"/>
    <n v="0.21"/>
    <n v="4.7"/>
    <n v="205958.7"/>
    <x v="0"/>
  </r>
  <r>
    <n v="2016"/>
    <s v="SUB"/>
    <s v="Coal"/>
    <n v="115444"/>
    <n v="16.82"/>
    <n v="1941768.08"/>
    <n v="0.64"/>
    <n v="9.6999999999999993"/>
    <n v="1119806.7999999998"/>
    <x v="0"/>
  </r>
  <r>
    <n v="2016"/>
    <s v="SUB"/>
    <s v="Coal"/>
    <n v="145251"/>
    <n v="16.920000000000002"/>
    <n v="2457646.9200000004"/>
    <n v="0.59"/>
    <n v="9.1999999999999993"/>
    <n v="1336309.2"/>
    <x v="0"/>
  </r>
  <r>
    <n v="2016"/>
    <s v="SUB"/>
    <s v="Coal"/>
    <n v="58084"/>
    <n v="16.97"/>
    <n v="985685.48"/>
    <n v="0.61"/>
    <n v="9"/>
    <n v="522756"/>
    <x v="0"/>
  </r>
  <r>
    <n v="2016"/>
    <s v="SUB"/>
    <s v="Coal"/>
    <n v="43682"/>
    <n v="16.690000000000001"/>
    <n v="729052.58000000007"/>
    <n v="0.64"/>
    <n v="9.8000000000000007"/>
    <n v="428083.60000000003"/>
    <x v="0"/>
  </r>
  <r>
    <n v="2016"/>
    <s v="SUB"/>
    <s v="Coal"/>
    <n v="365"/>
    <n v="17.73"/>
    <n v="6471.45"/>
    <n v="0.26"/>
    <n v="5.5"/>
    <n v="2007.5"/>
    <x v="0"/>
  </r>
  <r>
    <n v="2016"/>
    <s v="SUB"/>
    <s v="Coal"/>
    <n v="483"/>
    <n v="17.86"/>
    <n v="8626.3799999999992"/>
    <n v="0.35"/>
    <n v="4.8"/>
    <n v="2318.4"/>
    <x v="0"/>
  </r>
  <r>
    <n v="2016"/>
    <s v="SUB"/>
    <s v="Coal"/>
    <n v="57780"/>
    <n v="17.97"/>
    <n v="1038306.6"/>
    <n v="0.27"/>
    <n v="5"/>
    <n v="288900"/>
    <x v="0"/>
  </r>
  <r>
    <n v="2016"/>
    <s v="SUB"/>
    <s v="Coal"/>
    <n v="43519"/>
    <n v="17.46"/>
    <n v="759841.74"/>
    <n v="0.37"/>
    <n v="5.7"/>
    <n v="248058.30000000002"/>
    <x v="0"/>
  </r>
  <r>
    <n v="2016"/>
    <s v="SUB"/>
    <s v="Coal"/>
    <n v="262316"/>
    <n v="17.23"/>
    <n v="4519704.68"/>
    <n v="0.23"/>
    <n v="4.3"/>
    <n v="1127958.8"/>
    <x v="0"/>
  </r>
  <r>
    <n v="2016"/>
    <s v="SUB"/>
    <s v="Coal"/>
    <n v="100382"/>
    <n v="16.89"/>
    <n v="1695451.98"/>
    <n v="0.63"/>
    <n v="9.4"/>
    <n v="943590.8"/>
    <x v="0"/>
  </r>
  <r>
    <n v="2016"/>
    <s v="BIT"/>
    <s v="Coal"/>
    <n v="488666"/>
    <n v="25.23"/>
    <n v="12329043.18"/>
    <n v="4.33"/>
    <n v="9.5"/>
    <n v="4642327"/>
    <x v="0"/>
  </r>
  <r>
    <n v="2016"/>
    <s v="SUB"/>
    <s v="Coal"/>
    <n v="109576"/>
    <n v="17.744"/>
    <n v="1944316.544"/>
    <n v="0.23"/>
    <n v="5.5"/>
    <n v="602668"/>
    <x v="0"/>
  </r>
  <r>
    <n v="2016"/>
    <s v="SUB"/>
    <s v="Coal"/>
    <n v="290983"/>
    <n v="17.071999999999999"/>
    <n v="4967661.7759999996"/>
    <n v="0.25"/>
    <n v="5"/>
    <n v="1454915"/>
    <x v="0"/>
  </r>
  <r>
    <n v="2016"/>
    <s v="SUB"/>
    <s v="Coal"/>
    <n v="79955"/>
    <n v="16.88"/>
    <n v="1349640.4"/>
    <n v="0.33"/>
    <n v="6.3"/>
    <n v="503716.5"/>
    <x v="0"/>
  </r>
  <r>
    <n v="2016"/>
    <s v="SUB"/>
    <s v="Coal"/>
    <n v="399569"/>
    <n v="16.73"/>
    <n v="6684789.3700000001"/>
    <n v="0.28999999999999998"/>
    <n v="5.6"/>
    <n v="2237586.4"/>
    <x v="0"/>
  </r>
  <r>
    <n v="2016"/>
    <s v="SUB"/>
    <s v="Coal"/>
    <n v="42679"/>
    <n v="16.367999999999999"/>
    <n v="698569.87199999997"/>
    <n v="0.22"/>
    <n v="4.8"/>
    <n v="204859.19999999998"/>
    <x v="0"/>
  </r>
  <r>
    <n v="2016"/>
    <s v="SUB"/>
    <s v="Coal"/>
    <n v="28420"/>
    <n v="16.61"/>
    <n v="472056.2"/>
    <n v="0.45"/>
    <n v="5.3"/>
    <n v="150626"/>
    <x v="0"/>
  </r>
  <r>
    <n v="2016"/>
    <s v="SUB"/>
    <s v="Coal"/>
    <n v="166909"/>
    <n v="16.053999999999998"/>
    <n v="2679557.0859999997"/>
    <n v="0.51"/>
    <n v="6.7"/>
    <n v="1118290.3"/>
    <x v="0"/>
  </r>
  <r>
    <n v="2016"/>
    <s v="SUB"/>
    <s v="Coal"/>
    <n v="83750"/>
    <n v="17.21"/>
    <n v="1441337.5"/>
    <n v="0.24"/>
    <n v="4.4000000000000004"/>
    <n v="368500.00000000006"/>
    <x v="0"/>
  </r>
  <r>
    <n v="2016"/>
    <s v="SUB"/>
    <s v="Coal"/>
    <n v="13538"/>
    <n v="17.57"/>
    <n v="237862.66"/>
    <n v="0.22"/>
    <n v="4.5"/>
    <n v="60921"/>
    <x v="0"/>
  </r>
  <r>
    <n v="2016"/>
    <s v="BIT"/>
    <s v="Coal"/>
    <n v="154524"/>
    <n v="23.248000000000001"/>
    <n v="3592373.952"/>
    <n v="1.34"/>
    <n v="6.5"/>
    <n v="1004406"/>
    <x v="0"/>
  </r>
  <r>
    <n v="2016"/>
    <s v="BIT"/>
    <s v="Coal"/>
    <n v="168840"/>
    <n v="23.141999999999999"/>
    <n v="3907295.28"/>
    <n v="3.59"/>
    <n v="8.4"/>
    <n v="1418256"/>
    <x v="0"/>
  </r>
  <r>
    <n v="2016"/>
    <s v="BIT"/>
    <s v="Coal"/>
    <n v="165193"/>
    <n v="22.736000000000001"/>
    <n v="3755828.048"/>
    <n v="2.72"/>
    <n v="8.3000000000000007"/>
    <n v="1371101.9000000001"/>
    <x v="0"/>
  </r>
  <r>
    <n v="2016"/>
    <s v="BIT"/>
    <s v="Coal"/>
    <n v="153222"/>
    <n v="21.981999999999999"/>
    <n v="3368126.0039999997"/>
    <n v="1.84"/>
    <n v="8.6"/>
    <n v="1317709.2"/>
    <x v="0"/>
  </r>
  <r>
    <n v="2016"/>
    <s v="BIT"/>
    <s v="Coal"/>
    <n v="35216"/>
    <n v="23.315999999999999"/>
    <n v="821096.25599999994"/>
    <n v="3.64"/>
    <n v="8.4"/>
    <n v="295814.40000000002"/>
    <x v="0"/>
  </r>
  <r>
    <n v="2016"/>
    <s v="SUB"/>
    <s v="Coal"/>
    <n v="104242"/>
    <n v="16.172000000000001"/>
    <n v="1685801.6240000001"/>
    <n v="0.3"/>
    <n v="6.4"/>
    <n v="667148.80000000005"/>
    <x v="0"/>
  </r>
  <r>
    <n v="2016"/>
    <s v="BIT"/>
    <s v="Coal"/>
    <n v="70408"/>
    <n v="23.19"/>
    <n v="1632761.52"/>
    <n v="3.41"/>
    <n v="7.7"/>
    <n v="542141.6"/>
    <x v="0"/>
  </r>
  <r>
    <n v="2016"/>
    <s v="SUB"/>
    <s v="Coal"/>
    <n v="15356"/>
    <n v="17.059999999999999"/>
    <n v="261973.36"/>
    <n v="0.2"/>
    <n v="4.5"/>
    <n v="69102"/>
    <x v="0"/>
  </r>
  <r>
    <n v="2016"/>
    <s v="SUB"/>
    <s v="Coal"/>
    <n v="30135"/>
    <n v="17.25"/>
    <n v="519828.75"/>
    <n v="0.23"/>
    <n v="4.4800000000000004"/>
    <n v="135004.80000000002"/>
    <x v="0"/>
  </r>
  <r>
    <n v="2016"/>
    <s v="SUB"/>
    <s v="Coal"/>
    <n v="61069"/>
    <n v="17.276"/>
    <n v="1055028.044"/>
    <n v="0.23"/>
    <n v="4.09"/>
    <n v="249772.21"/>
    <x v="0"/>
  </r>
  <r>
    <n v="2016"/>
    <s v="SUB"/>
    <s v="Coal"/>
    <n v="30596"/>
    <n v="17.103999999999999"/>
    <n v="523313.984"/>
    <n v="0.22"/>
    <n v="4.7699999999999996"/>
    <n v="145942.91999999998"/>
    <x v="0"/>
  </r>
  <r>
    <n v="2016"/>
    <s v="SUB"/>
    <s v="Coal"/>
    <n v="30814"/>
    <n v="17.149999999999999"/>
    <n v="528460.1"/>
    <n v="0.24"/>
    <n v="4.75"/>
    <n v="146366.5"/>
    <x v="0"/>
  </r>
  <r>
    <n v="2016"/>
    <s v="SUB"/>
    <s v="Coal"/>
    <n v="61566"/>
    <n v="17.23"/>
    <n v="1060782.18"/>
    <n v="0.23"/>
    <n v="4.3099999999999996"/>
    <n v="265349.45999999996"/>
    <x v="0"/>
  </r>
  <r>
    <n v="2016"/>
    <s v="SUB"/>
    <s v="Coal"/>
    <n v="629626"/>
    <n v="16.579999999999998"/>
    <n v="10439199.079999998"/>
    <n v="0.3"/>
    <n v="7"/>
    <n v="4407382"/>
    <x v="0"/>
  </r>
  <r>
    <n v="2016"/>
    <s v="LIG"/>
    <s v="Coal"/>
    <n v="635074"/>
    <n v="13.4"/>
    <n v="8509991.5999999996"/>
    <n v="0.8"/>
    <n v="12.8"/>
    <n v="8128947.2000000002"/>
    <x v="1"/>
  </r>
  <r>
    <n v="2016"/>
    <s v="SUB"/>
    <s v="Coal"/>
    <n v="336595"/>
    <n v="16.48"/>
    <n v="5547085.6000000006"/>
    <n v="0.3"/>
    <n v="5.3"/>
    <n v="1783953.5"/>
    <x v="0"/>
  </r>
  <r>
    <n v="2016"/>
    <s v="SUB"/>
    <s v="Coal"/>
    <n v="254046"/>
    <n v="17.13"/>
    <n v="4351807.9799999995"/>
    <n v="0.24"/>
    <n v="4.7"/>
    <n v="1194016.2"/>
    <x v="0"/>
  </r>
  <r>
    <n v="2016"/>
    <s v="BIT"/>
    <s v="Coal"/>
    <n v="28399"/>
    <n v="23.448"/>
    <n v="665899.75199999998"/>
    <n v="0.99"/>
    <n v="11.9"/>
    <n v="337948.10000000003"/>
    <x v="0"/>
  </r>
  <r>
    <n v="2016"/>
    <s v="BIT"/>
    <s v="Coal"/>
    <n v="295489"/>
    <n v="22.084"/>
    <n v="6525579.0760000004"/>
    <n v="0.5"/>
    <n v="12.1"/>
    <n v="3575416.9"/>
    <x v="0"/>
  </r>
  <r>
    <n v="2016"/>
    <s v="BIT"/>
    <s v="Coal"/>
    <n v="25303"/>
    <n v="24.271999999999998"/>
    <n v="614154.41599999997"/>
    <n v="0.88"/>
    <n v="11.13"/>
    <n v="281622.39"/>
    <x v="0"/>
  </r>
  <r>
    <n v="2016"/>
    <s v="BIT"/>
    <s v="Coal"/>
    <n v="22589"/>
    <n v="24.013999999999999"/>
    <n v="542452.24600000004"/>
    <n v="0.76"/>
    <n v="12.7"/>
    <n v="286880.3"/>
    <x v="0"/>
  </r>
  <r>
    <n v="2016"/>
    <s v="BIT"/>
    <s v="Coal"/>
    <n v="19488"/>
    <n v="23.986000000000001"/>
    <n v="467439.16800000001"/>
    <n v="0.78"/>
    <n v="12.05"/>
    <n v="234830.40000000002"/>
    <x v="0"/>
  </r>
  <r>
    <n v="2016"/>
    <s v="BIT"/>
    <s v="Coal"/>
    <n v="1557"/>
    <n v="23.725999999999999"/>
    <n v="36941.381999999998"/>
    <n v="0.9"/>
    <n v="12.33"/>
    <n v="19197.810000000001"/>
    <x v="0"/>
  </r>
  <r>
    <n v="2016"/>
    <s v="BIT"/>
    <s v="Coal"/>
    <n v="1544"/>
    <n v="24.338000000000001"/>
    <n v="37577.872000000003"/>
    <n v="0.84"/>
    <n v="11.01"/>
    <n v="16999.439999999999"/>
    <x v="0"/>
  </r>
  <r>
    <n v="2016"/>
    <s v="SUB"/>
    <s v="Coal"/>
    <n v="16755"/>
    <n v="17.45"/>
    <n v="292374.75"/>
    <n v="0.27"/>
    <n v="6.9"/>
    <n v="115609.5"/>
    <x v="0"/>
  </r>
  <r>
    <n v="2016"/>
    <s v="SUB"/>
    <s v="Coal"/>
    <n v="16614"/>
    <n v="18.05"/>
    <n v="299882.7"/>
    <n v="0.24"/>
    <n v="4.9000000000000004"/>
    <n v="81408.600000000006"/>
    <x v="0"/>
  </r>
  <r>
    <n v="2016"/>
    <s v="SUB"/>
    <s v="Coal"/>
    <n v="308890"/>
    <n v="16.79"/>
    <n v="5186263.0999999996"/>
    <n v="0.28000000000000003"/>
    <n v="5.8"/>
    <n v="1791562"/>
    <x v="0"/>
  </r>
  <r>
    <n v="2016"/>
    <s v="SUB"/>
    <s v="Coal"/>
    <n v="16592"/>
    <n v="17.66"/>
    <n v="293014.72000000003"/>
    <n v="0.22"/>
    <n v="4.2"/>
    <n v="69686.400000000009"/>
    <x v="0"/>
  </r>
  <r>
    <n v="2016"/>
    <s v="SUB"/>
    <s v="Coal"/>
    <n v="81924"/>
    <n v="17.03"/>
    <n v="1395165.7200000002"/>
    <n v="0.33"/>
    <n v="5.7"/>
    <n v="466966.8"/>
    <x v="0"/>
  </r>
  <r>
    <n v="2016"/>
    <s v="SUB"/>
    <s v="Coal"/>
    <n v="59552"/>
    <n v="18.600000000000001"/>
    <n v="1107667.2000000002"/>
    <n v="0.35"/>
    <n v="4.7"/>
    <n v="279894.40000000002"/>
    <x v="0"/>
  </r>
  <r>
    <n v="2016"/>
    <s v="SUB"/>
    <s v="Coal"/>
    <n v="90026"/>
    <n v="17.8"/>
    <n v="1602462.8"/>
    <n v="0.24"/>
    <n v="5.2"/>
    <n v="468135.2"/>
    <x v="0"/>
  </r>
  <r>
    <n v="2016"/>
    <s v="SUB"/>
    <s v="Coal"/>
    <n v="15138"/>
    <n v="18.100000000000001"/>
    <n v="273997.80000000005"/>
    <n v="0.24"/>
    <n v="5.2"/>
    <n v="78717.600000000006"/>
    <x v="0"/>
  </r>
  <r>
    <n v="2016"/>
    <s v="SUB"/>
    <s v="Coal"/>
    <n v="131998"/>
    <n v="17.45"/>
    <n v="2303365.1"/>
    <n v="0.21"/>
    <n v="4.5999999999999996"/>
    <n v="607190.79999999993"/>
    <x v="0"/>
  </r>
  <r>
    <n v="2016"/>
    <s v="SUB"/>
    <s v="Coal"/>
    <n v="32198"/>
    <n v="17.64"/>
    <n v="567972.72"/>
    <n v="0.31"/>
    <n v="5.5"/>
    <n v="177089"/>
    <x v="0"/>
  </r>
  <r>
    <n v="2016"/>
    <s v="SUB"/>
    <s v="Coal"/>
    <n v="90539"/>
    <n v="16.655000000000001"/>
    <n v="1507927.0450000002"/>
    <n v="0.34"/>
    <n v="6.3"/>
    <n v="570395.69999999995"/>
    <x v="0"/>
  </r>
  <r>
    <n v="2016"/>
    <s v="SUB"/>
    <s v="Coal"/>
    <n v="60394"/>
    <n v="16.818999999999999"/>
    <n v="1015766.686"/>
    <n v="0.28000000000000003"/>
    <n v="6"/>
    <n v="362364"/>
    <x v="0"/>
  </r>
  <r>
    <n v="2016"/>
    <s v="SUB"/>
    <s v="Coal"/>
    <n v="15113"/>
    <n v="16.623999999999999"/>
    <n v="251238.51199999999"/>
    <n v="0.28999999999999998"/>
    <n v="6.4"/>
    <n v="96723.200000000012"/>
    <x v="0"/>
  </r>
  <r>
    <n v="2016"/>
    <s v="SUB"/>
    <s v="Coal"/>
    <n v="15116"/>
    <n v="17.143999999999998"/>
    <n v="259148.70399999997"/>
    <n v="0.3"/>
    <n v="5.0999999999999996"/>
    <n v="77091.599999999991"/>
    <x v="0"/>
  </r>
  <r>
    <n v="2016"/>
    <s v="SUB"/>
    <s v="Coal"/>
    <n v="60217"/>
    <n v="16.672999999999998"/>
    <n v="1003998.0409999999"/>
    <n v="0.28000000000000003"/>
    <n v="5.4"/>
    <n v="325171.80000000005"/>
    <x v="0"/>
  </r>
  <r>
    <n v="2016"/>
    <s v="SUB"/>
    <s v="Coal"/>
    <n v="15132"/>
    <n v="17.033999999999999"/>
    <n v="257758.48799999998"/>
    <n v="0.32"/>
    <n v="4.5999999999999996"/>
    <n v="69607.199999999997"/>
    <x v="0"/>
  </r>
  <r>
    <n v="2016"/>
    <s v="SUB"/>
    <s v="Coal"/>
    <n v="14503"/>
    <n v="16.722000000000001"/>
    <n v="242519.16600000003"/>
    <n v="0.43"/>
    <n v="5"/>
    <n v="72515"/>
    <x v="0"/>
  </r>
  <r>
    <n v="2016"/>
    <s v="SUB"/>
    <s v="Coal"/>
    <n v="120465"/>
    <n v="16.690999999999999"/>
    <n v="2010681.3149999999"/>
    <n v="0.44"/>
    <n v="5.4"/>
    <n v="650511"/>
    <x v="0"/>
  </r>
  <r>
    <n v="2016"/>
    <s v="SUB"/>
    <s v="Coal"/>
    <n v="75867"/>
    <n v="17.757000000000001"/>
    <n v="1347170.3190000001"/>
    <n v="0.24"/>
    <n v="5.5"/>
    <n v="417268.5"/>
    <x v="0"/>
  </r>
  <r>
    <n v="2016"/>
    <s v="SUB"/>
    <s v="Coal"/>
    <n v="90288"/>
    <n v="16.89"/>
    <n v="1524964.32"/>
    <n v="0.36"/>
    <n v="4.9000000000000004"/>
    <n v="442411.2"/>
    <x v="0"/>
  </r>
  <r>
    <n v="2016"/>
    <s v="LIG"/>
    <s v="Coal"/>
    <n v="780923"/>
    <n v="13.65"/>
    <n v="10659598.950000001"/>
    <n v="1"/>
    <n v="15.7"/>
    <n v="12260491.1"/>
    <x v="1"/>
  </r>
  <r>
    <n v="2016"/>
    <s v="SUB"/>
    <s v="Coal"/>
    <n v="32876"/>
    <n v="17.905999999999999"/>
    <n v="588677.65599999996"/>
    <n v="0.25"/>
    <n v="4.5999999999999996"/>
    <n v="151229.59999999998"/>
    <x v="0"/>
  </r>
  <r>
    <n v="2016"/>
    <s v="SUB"/>
    <s v="Coal"/>
    <n v="51090"/>
    <n v="16.664000000000001"/>
    <n v="851363.76000000013"/>
    <n v="0.28999999999999998"/>
    <n v="5.6"/>
    <n v="286104"/>
    <x v="0"/>
  </r>
  <r>
    <n v="2016"/>
    <s v="SUB"/>
    <s v="Coal"/>
    <n v="65769"/>
    <n v="17.361999999999998"/>
    <n v="1141881.3779999998"/>
    <n v="0.21"/>
    <n v="4.7"/>
    <n v="309114.3"/>
    <x v="0"/>
  </r>
  <r>
    <n v="2016"/>
    <s v="SUB"/>
    <s v="Coal"/>
    <n v="632837"/>
    <n v="16.821999999999999"/>
    <n v="10645584.013999999"/>
    <n v="0.28000000000000003"/>
    <n v="5.7"/>
    <n v="3607170.9"/>
    <x v="0"/>
  </r>
  <r>
    <n v="2016"/>
    <s v="LIG"/>
    <s v="Coal"/>
    <n v="251359"/>
    <n v="10.1"/>
    <n v="2538725.9"/>
    <n v="2.89"/>
    <n v="31.2"/>
    <n v="7842400.7999999998"/>
    <x v="1"/>
  </r>
  <r>
    <n v="2016"/>
    <s v="SUB"/>
    <s v="Coal"/>
    <n v="16312"/>
    <n v="17.62"/>
    <n v="287417.44"/>
    <n v="0.28000000000000003"/>
    <n v="4.4000000000000004"/>
    <n v="71772.800000000003"/>
    <x v="0"/>
  </r>
  <r>
    <n v="2016"/>
    <s v="SUB"/>
    <s v="Coal"/>
    <n v="65621"/>
    <n v="17.45"/>
    <n v="1145086.45"/>
    <n v="0.19"/>
    <n v="4.5"/>
    <n v="295294.5"/>
    <x v="0"/>
  </r>
  <r>
    <n v="2016"/>
    <s v="BIT"/>
    <s v="Coal"/>
    <n v="38754"/>
    <n v="22.289000000000001"/>
    <n v="863787.90600000008"/>
    <n v="3.26"/>
    <n v="9.9"/>
    <n v="383664.60000000003"/>
    <x v="0"/>
  </r>
  <r>
    <n v="2016"/>
    <s v="SUB"/>
    <s v="Coal"/>
    <n v="334478"/>
    <n v="17.739999999999998"/>
    <n v="5933639.7199999997"/>
    <n v="0.23"/>
    <n v="4.9000000000000004"/>
    <n v="1638942.2000000002"/>
    <x v="0"/>
  </r>
  <r>
    <n v="2016"/>
    <s v="SUB"/>
    <s v="Coal"/>
    <n v="418543"/>
    <n v="17.724"/>
    <n v="7418256.1320000002"/>
    <n v="0.26"/>
    <n v="4.9000000000000004"/>
    <n v="2050860.7000000002"/>
    <x v="0"/>
  </r>
  <r>
    <n v="2016"/>
    <s v="SUB"/>
    <s v="Coal"/>
    <n v="31855"/>
    <n v="17.603999999999999"/>
    <n v="560775.41999999993"/>
    <n v="0.21"/>
    <n v="4.7"/>
    <n v="149718.5"/>
    <x v="0"/>
  </r>
  <r>
    <n v="2016"/>
    <s v="SUB"/>
    <s v="Coal"/>
    <n v="15828"/>
    <n v="16.686"/>
    <n v="264106.00799999997"/>
    <n v="0.28999999999999998"/>
    <n v="6"/>
    <n v="94968"/>
    <x v="0"/>
  </r>
  <r>
    <n v="2016"/>
    <s v="SUB"/>
    <s v="Coal"/>
    <n v="47749"/>
    <n v="17.57"/>
    <n v="838949.93"/>
    <n v="0.21"/>
    <n v="4.7"/>
    <n v="224420.30000000002"/>
    <x v="0"/>
  </r>
  <r>
    <n v="2016"/>
    <s v="SUB"/>
    <s v="Coal"/>
    <n v="60878"/>
    <n v="17.187999999999999"/>
    <n v="1046371.0639999999"/>
    <n v="0.26"/>
    <n v="4.5999999999999996"/>
    <n v="280038.8"/>
    <x v="0"/>
  </r>
  <r>
    <n v="2016"/>
    <s v="SUB"/>
    <s v="Coal"/>
    <n v="350710"/>
    <n v="17.82"/>
    <n v="6249652.2000000002"/>
    <n v="0.24"/>
    <n v="5.5"/>
    <n v="1928905"/>
    <x v="0"/>
  </r>
  <r>
    <n v="2016"/>
    <s v="SUB"/>
    <s v="Coal"/>
    <n v="15234"/>
    <n v="17.606000000000002"/>
    <n v="268209.804"/>
    <n v="0.28000000000000003"/>
    <n v="5.4"/>
    <n v="82263.600000000006"/>
    <x v="0"/>
  </r>
  <r>
    <n v="2016"/>
    <s v="SUB"/>
    <s v="Coal"/>
    <n v="45607"/>
    <n v="17.622"/>
    <n v="803686.554"/>
    <n v="0.33"/>
    <n v="5.3"/>
    <n v="241717.1"/>
    <x v="0"/>
  </r>
  <r>
    <n v="2016"/>
    <s v="SUB"/>
    <s v="Coal"/>
    <n v="60470"/>
    <n v="16.006"/>
    <n v="967882.82000000007"/>
    <n v="0.4"/>
    <n v="5.0999999999999996"/>
    <n v="308397"/>
    <x v="0"/>
  </r>
  <r>
    <n v="2016"/>
    <s v="BIT"/>
    <s v="Coal"/>
    <n v="134157"/>
    <n v="23.33"/>
    <n v="3129882.8099999996"/>
    <n v="3.39"/>
    <n v="7.6"/>
    <n v="1019593.2"/>
    <x v="0"/>
  </r>
  <r>
    <n v="2016"/>
    <s v="BIT"/>
    <s v="Coal"/>
    <n v="100984"/>
    <n v="22.23"/>
    <n v="2244874.3199999998"/>
    <n v="2.95"/>
    <n v="9.1"/>
    <n v="918954.39999999991"/>
    <x v="0"/>
  </r>
  <r>
    <n v="2016"/>
    <s v="SUB"/>
    <s v="Coal"/>
    <n v="56199"/>
    <n v="16.899999999999999"/>
    <n v="949763.1"/>
    <n v="0.33"/>
    <n v="4.9000000000000004"/>
    <n v="275375.10000000003"/>
    <x v="0"/>
  </r>
  <r>
    <n v="2016"/>
    <s v="SUB"/>
    <s v="Coal"/>
    <n v="28248"/>
    <n v="16.57"/>
    <n v="468069.36"/>
    <n v="0.51"/>
    <n v="5.5"/>
    <n v="155364"/>
    <x v="0"/>
  </r>
  <r>
    <n v="2016"/>
    <s v="SUB"/>
    <s v="Coal"/>
    <n v="28116"/>
    <n v="16.64"/>
    <n v="467850.23999999999"/>
    <n v="0.4"/>
    <n v="5.2"/>
    <n v="146203.20000000001"/>
    <x v="0"/>
  </r>
  <r>
    <n v="2016"/>
    <s v="SUB"/>
    <s v="Coal"/>
    <n v="28122"/>
    <n v="16.96"/>
    <n v="476949.12"/>
    <n v="0.34"/>
    <n v="4.5"/>
    <n v="126549"/>
    <x v="0"/>
  </r>
  <r>
    <n v="2016"/>
    <s v="SUB"/>
    <s v="Coal"/>
    <n v="56363"/>
    <n v="16.690000000000001"/>
    <n v="940698.47000000009"/>
    <n v="0.44"/>
    <n v="5.3"/>
    <n v="298723.89999999997"/>
    <x v="0"/>
  </r>
  <r>
    <n v="2016"/>
    <s v="BIT"/>
    <s v="Coal"/>
    <n v="39030"/>
    <n v="24.22"/>
    <n v="945306.6"/>
    <n v="1.8"/>
    <n v="12.2"/>
    <n v="476166"/>
    <x v="0"/>
  </r>
  <r>
    <n v="2016"/>
    <s v="BIT"/>
    <s v="Coal"/>
    <n v="46941"/>
    <n v="25.86"/>
    <n v="1213894.26"/>
    <n v="2.96"/>
    <n v="7.7"/>
    <n v="361445.7"/>
    <x v="0"/>
  </r>
  <r>
    <n v="2016"/>
    <s v="BIT"/>
    <s v="Coal"/>
    <n v="12839"/>
    <n v="24.97"/>
    <n v="320589.82999999996"/>
    <n v="1.56"/>
    <n v="7.7"/>
    <n v="98860.3"/>
    <x v="0"/>
  </r>
  <r>
    <n v="2016"/>
    <s v="BIT"/>
    <s v="Coal"/>
    <n v="34847"/>
    <n v="23.974"/>
    <n v="835421.978"/>
    <n v="0.86"/>
    <n v="12.9"/>
    <n v="449526.3"/>
    <x v="0"/>
  </r>
  <r>
    <n v="2016"/>
    <s v="BIT"/>
    <s v="Coal"/>
    <n v="47114"/>
    <n v="25.818000000000001"/>
    <n v="1216389.2520000001"/>
    <n v="2.88"/>
    <n v="7.6"/>
    <n v="358066.39999999997"/>
    <x v="0"/>
  </r>
  <r>
    <n v="2016"/>
    <s v="BIT"/>
    <s v="Coal"/>
    <n v="47046"/>
    <n v="25.844000000000001"/>
    <n v="1215856.824"/>
    <n v="2.92"/>
    <n v="7.7"/>
    <n v="362254.2"/>
    <x v="0"/>
  </r>
  <r>
    <n v="2016"/>
    <s v="SUB"/>
    <s v="Coal"/>
    <n v="15391"/>
    <n v="17.648"/>
    <n v="271620.36800000002"/>
    <n v="0.21"/>
    <n v="4.4000000000000004"/>
    <n v="67720.400000000009"/>
    <x v="0"/>
  </r>
  <r>
    <n v="2016"/>
    <s v="SUB"/>
    <s v="Coal"/>
    <n v="15057"/>
    <n v="17.038"/>
    <n v="256541.166"/>
    <n v="0.22"/>
    <n v="4.3"/>
    <n v="64745.1"/>
    <x v="0"/>
  </r>
  <r>
    <n v="2016"/>
    <s v="SUB"/>
    <s v="Coal"/>
    <n v="30341"/>
    <n v="18.052"/>
    <n v="547715.73199999996"/>
    <n v="0.24"/>
    <n v="4.5999999999999996"/>
    <n v="139568.59999999998"/>
    <x v="0"/>
  </r>
  <r>
    <n v="2016"/>
    <s v="SUB"/>
    <s v="Coal"/>
    <n v="30784"/>
    <n v="17.902000000000001"/>
    <n v="551095.16800000006"/>
    <n v="0.24"/>
    <n v="4.8"/>
    <n v="147763.19999999998"/>
    <x v="0"/>
  </r>
  <r>
    <n v="2016"/>
    <s v="SUB"/>
    <s v="Coal"/>
    <n v="183841"/>
    <n v="16.731999999999999"/>
    <n v="3076027.6119999997"/>
    <n v="0.28999999999999998"/>
    <n v="5.6"/>
    <n v="1029509.6"/>
    <x v="0"/>
  </r>
  <r>
    <n v="2016"/>
    <s v="SUB"/>
    <s v="Coal"/>
    <n v="45983"/>
    <n v="16.827999999999999"/>
    <n v="773801.924"/>
    <n v="0.33"/>
    <n v="6.3"/>
    <n v="289692.89999999997"/>
    <x v="0"/>
  </r>
  <r>
    <n v="2016"/>
    <s v="SUB"/>
    <s v="Coal"/>
    <n v="63635"/>
    <n v="17.062000000000001"/>
    <n v="1085740.3700000001"/>
    <n v="0.35"/>
    <n v="5.6"/>
    <n v="356356"/>
    <x v="0"/>
  </r>
  <r>
    <n v="2016"/>
    <s v="SUB"/>
    <s v="Coal"/>
    <n v="15904"/>
    <n v="17.684000000000001"/>
    <n v="281246.33600000001"/>
    <n v="0.24"/>
    <n v="4.5"/>
    <n v="71568"/>
    <x v="0"/>
  </r>
  <r>
    <n v="2016"/>
    <s v="SUB"/>
    <s v="Coal"/>
    <n v="47462"/>
    <n v="17.007999999999999"/>
    <n v="807233.696"/>
    <n v="0.26"/>
    <n v="4.4000000000000004"/>
    <n v="208832.80000000002"/>
    <x v="0"/>
  </r>
  <r>
    <n v="2016"/>
    <s v="SUB"/>
    <s v="Coal"/>
    <n v="270335"/>
    <n v="16.765999999999998"/>
    <n v="4532436.6099999994"/>
    <n v="0.42"/>
    <n v="5"/>
    <n v="1351675"/>
    <x v="0"/>
  </r>
  <r>
    <n v="2016"/>
    <s v="SUB"/>
    <s v="Coal"/>
    <n v="254520"/>
    <n v="16.93"/>
    <n v="4309023.5999999996"/>
    <n v="0.28999999999999998"/>
    <n v="4.9000000000000004"/>
    <n v="1247148"/>
    <x v="0"/>
  </r>
  <r>
    <n v="2016"/>
    <s v="SUB"/>
    <s v="Coal"/>
    <n v="143026"/>
    <n v="16.93"/>
    <n v="2421430.1800000002"/>
    <n v="0.34"/>
    <n v="5.2"/>
    <n v="743735.20000000007"/>
    <x v="0"/>
  </r>
  <r>
    <n v="2016"/>
    <s v="SUB"/>
    <s v="Coal"/>
    <n v="63550"/>
    <n v="16.763999999999999"/>
    <n v="1065352.2"/>
    <n v="0.33"/>
    <n v="4.5"/>
    <n v="285975"/>
    <x v="0"/>
  </r>
  <r>
    <n v="2016"/>
    <s v="SUB"/>
    <s v="Coal"/>
    <n v="31846"/>
    <n v="17.754000000000001"/>
    <n v="565393.88400000008"/>
    <n v="0.28999999999999998"/>
    <n v="4.9000000000000004"/>
    <n v="156045.40000000002"/>
    <x v="0"/>
  </r>
  <r>
    <n v="2016"/>
    <s v="BIT"/>
    <s v="Coal"/>
    <n v="10454"/>
    <n v="26.004000000000001"/>
    <n v="271845.81599999999"/>
    <n v="2.93"/>
    <n v="7.94"/>
    <n v="83004.760000000009"/>
    <x v="0"/>
  </r>
  <r>
    <n v="2016"/>
    <s v="BIT"/>
    <s v="Coal"/>
    <n v="3704"/>
    <n v="25.423999999999999"/>
    <n v="94170.495999999999"/>
    <n v="4.03"/>
    <n v="8.49"/>
    <n v="31446.959999999999"/>
    <x v="0"/>
  </r>
  <r>
    <n v="2016"/>
    <s v="BIT"/>
    <s v="Coal"/>
    <n v="60459"/>
    <n v="26.327999999999999"/>
    <n v="1591764.5519999999"/>
    <n v="3.27"/>
    <n v="7.58"/>
    <n v="458279.22000000003"/>
    <x v="0"/>
  </r>
  <r>
    <n v="2016"/>
    <s v="BIT"/>
    <s v="Coal"/>
    <n v="11830"/>
    <n v="24.978000000000002"/>
    <n v="295489.74"/>
    <n v="4.41"/>
    <n v="9.18"/>
    <n v="108599.4"/>
    <x v="0"/>
  </r>
  <r>
    <n v="2016"/>
    <s v="BIT"/>
    <s v="Coal"/>
    <n v="120234"/>
    <n v="25"/>
    <n v="3005850"/>
    <n v="4.2"/>
    <n v="9.02"/>
    <n v="1084510.68"/>
    <x v="0"/>
  </r>
  <r>
    <n v="2016"/>
    <s v="LIG"/>
    <s v="Coal"/>
    <n v="9541"/>
    <n v="14"/>
    <n v="133574"/>
    <n v="0.15"/>
    <n v="10"/>
    <n v="95410"/>
    <x v="1"/>
  </r>
  <r>
    <n v="2016"/>
    <s v="WC"/>
    <s v="Coal"/>
    <n v="5792"/>
    <n v="14"/>
    <n v="81088"/>
    <n v="0.15"/>
    <n v="10"/>
    <n v="57920"/>
    <x v="0"/>
  </r>
  <r>
    <n v="2016"/>
    <s v="LIG"/>
    <s v="Coal"/>
    <n v="443619"/>
    <n v="13.436"/>
    <n v="5960464.8839999996"/>
    <n v="0.93"/>
    <n v="10.5"/>
    <n v="4657999.5"/>
    <x v="1"/>
  </r>
  <r>
    <n v="2016"/>
    <s v="BIT"/>
    <s v="Coal"/>
    <n v="36329"/>
    <n v="22.38"/>
    <n v="813043.02"/>
    <n v="0.5"/>
    <n v="11.6"/>
    <n v="421416.39999999997"/>
    <x v="0"/>
  </r>
  <r>
    <n v="2016"/>
    <s v="BIT"/>
    <s v="Coal"/>
    <n v="86393"/>
    <n v="20.015000000000001"/>
    <n v="1729155.895"/>
    <n v="0.81"/>
    <n v="11.9"/>
    <n v="1028076.7000000001"/>
    <x v="0"/>
  </r>
  <r>
    <n v="2016"/>
    <s v="BIT"/>
    <s v="Coal"/>
    <n v="61360"/>
    <n v="23.126000000000001"/>
    <n v="1419011.36"/>
    <n v="0.43"/>
    <n v="6.8"/>
    <n v="417248"/>
    <x v="0"/>
  </r>
  <r>
    <n v="2016"/>
    <s v="BIT"/>
    <s v="Coal"/>
    <n v="177122"/>
    <n v="20.215"/>
    <n v="3580521.23"/>
    <n v="0.41"/>
    <n v="15.9"/>
    <n v="2816239.8000000003"/>
    <x v="0"/>
  </r>
  <r>
    <n v="2016"/>
    <s v="BIT"/>
    <s v="Coal"/>
    <n v="48215"/>
    <n v="22.38"/>
    <n v="1079051.7"/>
    <n v="0.52"/>
    <n v="11.9"/>
    <n v="573758.5"/>
    <x v="0"/>
  </r>
  <r>
    <n v="2016"/>
    <s v="SUB"/>
    <s v="Coal"/>
    <n v="83248"/>
    <n v="20.268999999999998"/>
    <n v="1687353.7119999998"/>
    <n v="1.05"/>
    <n v="8.6999999999999993"/>
    <n v="724257.6"/>
    <x v="0"/>
  </r>
  <r>
    <n v="2016"/>
    <s v="BIT"/>
    <s v="Coal"/>
    <n v="46319"/>
    <n v="23.07"/>
    <n v="1068579.33"/>
    <n v="2.99"/>
    <n v="8.3000000000000007"/>
    <n v="384447.7"/>
    <x v="0"/>
  </r>
  <r>
    <n v="2016"/>
    <s v="BIT"/>
    <s v="Coal"/>
    <n v="5778"/>
    <n v="22.08"/>
    <n v="127578.23999999999"/>
    <n v="3.06"/>
    <n v="9.1999999999999993"/>
    <n v="53157.599999999999"/>
    <x v="0"/>
  </r>
  <r>
    <n v="2016"/>
    <s v="BIT"/>
    <s v="Coal"/>
    <n v="24543"/>
    <n v="21.85"/>
    <n v="536264.55000000005"/>
    <n v="3.48"/>
    <n v="7.3"/>
    <n v="179163.9"/>
    <x v="0"/>
  </r>
  <r>
    <n v="2016"/>
    <s v="SUB"/>
    <s v="Coal"/>
    <n v="98850"/>
    <n v="17.61"/>
    <n v="1740748.5"/>
    <n v="0.2"/>
    <n v="4.4000000000000004"/>
    <n v="434940.00000000006"/>
    <x v="0"/>
  </r>
  <r>
    <n v="2016"/>
    <s v="SUB"/>
    <s v="Coal"/>
    <n v="114664"/>
    <n v="16.87"/>
    <n v="1934381.6800000002"/>
    <n v="0.28000000000000003"/>
    <n v="5.7"/>
    <n v="653584.80000000005"/>
    <x v="0"/>
  </r>
  <r>
    <n v="2016"/>
    <s v="SUB"/>
    <s v="Coal"/>
    <n v="197757"/>
    <n v="18.010000000000002"/>
    <n v="3561603.5700000003"/>
    <n v="0.24"/>
    <n v="4.5999999999999996"/>
    <n v="909682.2"/>
    <x v="0"/>
  </r>
  <r>
    <n v="2016"/>
    <s v="SUB"/>
    <s v="Coal"/>
    <n v="65597"/>
    <n v="16.79"/>
    <n v="1101373.6299999999"/>
    <n v="0.28999999999999998"/>
    <n v="5.7"/>
    <n v="373902.9"/>
    <x v="0"/>
  </r>
  <r>
    <n v="2016"/>
    <s v="LIG"/>
    <s v="Coal"/>
    <n v="581465"/>
    <n v="12.3"/>
    <n v="7152019.5"/>
    <n v="1.2"/>
    <n v="20.399999999999999"/>
    <n v="11861886"/>
    <x v="1"/>
  </r>
  <r>
    <n v="2016"/>
    <s v="SUB"/>
    <s v="Coal"/>
    <n v="65740"/>
    <n v="17.904"/>
    <n v="1177008.96"/>
    <n v="0.26"/>
    <n v="4.9000000000000004"/>
    <n v="322126"/>
    <x v="0"/>
  </r>
  <r>
    <n v="2016"/>
    <s v="SUB"/>
    <s v="Coal"/>
    <n v="48586"/>
    <n v="17.86"/>
    <n v="867745.96"/>
    <n v="0.31"/>
    <n v="5.0999999999999996"/>
    <n v="247788.59999999998"/>
    <x v="0"/>
  </r>
  <r>
    <n v="2016"/>
    <s v="SUB"/>
    <s v="Coal"/>
    <n v="32744"/>
    <n v="17.626000000000001"/>
    <n v="577145.74400000006"/>
    <n v="0.19"/>
    <n v="4.5"/>
    <n v="147348"/>
    <x v="0"/>
  </r>
  <r>
    <n v="2016"/>
    <s v="SUB"/>
    <s v="Coal"/>
    <n v="16357"/>
    <n v="17.510000000000002"/>
    <n v="286411.07"/>
    <n v="0.2"/>
    <n v="4.3"/>
    <n v="70335.099999999991"/>
    <x v="0"/>
  </r>
  <r>
    <n v="2016"/>
    <s v="SUB"/>
    <s v="Coal"/>
    <n v="16100"/>
    <n v="17.207999999999998"/>
    <n v="277048.8"/>
    <n v="0.23"/>
    <n v="4"/>
    <n v="64400"/>
    <x v="0"/>
  </r>
  <r>
    <n v="2016"/>
    <s v="SUB"/>
    <s v="Coal"/>
    <n v="49253"/>
    <n v="17.878"/>
    <n v="880545.13399999996"/>
    <n v="0.25"/>
    <n v="4.9000000000000004"/>
    <n v="241339.7"/>
    <x v="0"/>
  </r>
  <r>
    <n v="2016"/>
    <s v="BIT"/>
    <s v="Coal"/>
    <n v="91250"/>
    <n v="22.87"/>
    <n v="2086887.5"/>
    <n v="3.7"/>
    <n v="8.9"/>
    <n v="812125"/>
    <x v="0"/>
  </r>
  <r>
    <n v="2016"/>
    <s v="BIT"/>
    <s v="Coal"/>
    <n v="35170"/>
    <n v="23.03"/>
    <n v="809965.10000000009"/>
    <n v="3.58"/>
    <n v="8"/>
    <n v="281360"/>
    <x v="0"/>
  </r>
  <r>
    <n v="2016"/>
    <s v="SUB"/>
    <s v="Coal"/>
    <n v="99744"/>
    <n v="17.706"/>
    <n v="1766067.264"/>
    <n v="0.23"/>
    <n v="5.5"/>
    <n v="548592"/>
    <x v="0"/>
  </r>
  <r>
    <n v="2016"/>
    <s v="SUB"/>
    <s v="Coal"/>
    <n v="127202"/>
    <n v="17.96"/>
    <n v="2284547.92"/>
    <n v="0.57999999999999996"/>
    <n v="5"/>
    <n v="636010"/>
    <x v="0"/>
  </r>
  <r>
    <n v="2016"/>
    <s v="SUB"/>
    <s v="Coal"/>
    <n v="164822"/>
    <n v="16.931999999999999"/>
    <n v="2790766.1039999998"/>
    <n v="0.31"/>
    <n v="4.5999999999999996"/>
    <n v="758181.2"/>
    <x v="0"/>
  </r>
  <r>
    <n v="2016"/>
    <s v="BIT"/>
    <s v="Coal"/>
    <n v="27905"/>
    <n v="23.02"/>
    <n v="642373.1"/>
    <n v="2.98"/>
    <n v="8.3000000000000007"/>
    <n v="231611.50000000003"/>
    <x v="0"/>
  </r>
  <r>
    <n v="2016"/>
    <s v="BIT"/>
    <s v="Coal"/>
    <n v="23659"/>
    <n v="22.32"/>
    <n v="528068.88"/>
    <n v="3.1"/>
    <n v="8.9"/>
    <n v="210565.1"/>
    <x v="0"/>
  </r>
  <r>
    <n v="2016"/>
    <s v="BIT"/>
    <s v="Coal"/>
    <n v="39586"/>
    <n v="22.78"/>
    <n v="901769.08000000007"/>
    <n v="2.57"/>
    <n v="8.3000000000000007"/>
    <n v="328563.80000000005"/>
    <x v="0"/>
  </r>
  <r>
    <n v="2016"/>
    <s v="BIT"/>
    <s v="Coal"/>
    <n v="43643"/>
    <n v="23.53"/>
    <n v="1026919.79"/>
    <n v="2.8"/>
    <n v="8.1"/>
    <n v="353508.3"/>
    <x v="0"/>
  </r>
  <r>
    <n v="2016"/>
    <s v="LIG"/>
    <s v="Coal"/>
    <n v="191453"/>
    <n v="13.731999999999999"/>
    <n v="2629032.5959999999"/>
    <n v="0.91"/>
    <n v="15.2"/>
    <n v="2910085.6"/>
    <x v="1"/>
  </r>
  <r>
    <n v="2016"/>
    <s v="BIT"/>
    <s v="Coal"/>
    <n v="12423"/>
    <n v="24.44"/>
    <n v="303618.12"/>
    <n v="0.82"/>
    <n v="11.1"/>
    <n v="137895.29999999999"/>
    <x v="0"/>
  </r>
  <r>
    <n v="2016"/>
    <s v="BIT"/>
    <s v="Coal"/>
    <n v="12701"/>
    <n v="25.7"/>
    <n v="326415.7"/>
    <n v="0.59"/>
    <n v="6.6"/>
    <n v="83826.599999999991"/>
    <x v="0"/>
  </r>
  <r>
    <n v="2016"/>
    <s v="BIT"/>
    <s v="Coal"/>
    <n v="22298"/>
    <n v="25.347000000000001"/>
    <n v="565187.40600000008"/>
    <n v="1.1499999999999999"/>
    <n v="10.199999999999999"/>
    <n v="227439.59999999998"/>
    <x v="0"/>
  </r>
  <r>
    <n v="2016"/>
    <s v="BIT"/>
    <s v="Coal"/>
    <n v="22956"/>
    <n v="23.946999999999999"/>
    <n v="549727.33199999994"/>
    <n v="0.75"/>
    <n v="10.5"/>
    <n v="241038"/>
    <x v="0"/>
  </r>
  <r>
    <n v="2016"/>
    <s v="BIT"/>
    <s v="Coal"/>
    <n v="21456"/>
    <n v="27.27"/>
    <n v="585105.12"/>
    <n v="0.74"/>
    <n v="5.7"/>
    <n v="122299.2"/>
    <x v="0"/>
  </r>
  <r>
    <n v="2016"/>
    <s v="BIT"/>
    <s v="Coal"/>
    <n v="22930"/>
    <n v="24.417000000000002"/>
    <n v="559881.81000000006"/>
    <n v="0.88"/>
    <n v="11.8"/>
    <n v="270574"/>
    <x v="0"/>
  </r>
  <r>
    <n v="2016"/>
    <s v="BIT"/>
    <s v="Coal"/>
    <n v="24089"/>
    <n v="24.135000000000002"/>
    <n v="581388.01500000001"/>
    <n v="0.71"/>
    <n v="13.9"/>
    <n v="334837.10000000003"/>
    <x v="0"/>
  </r>
  <r>
    <n v="2016"/>
    <s v="BIT"/>
    <s v="Coal"/>
    <n v="36317"/>
    <n v="25.13"/>
    <n v="912646.21"/>
    <n v="1.35"/>
    <n v="11.5"/>
    <n v="417645.5"/>
    <x v="0"/>
  </r>
  <r>
    <n v="2016"/>
    <s v="BIT"/>
    <s v="Coal"/>
    <n v="22228"/>
    <n v="25.88"/>
    <n v="575260.64"/>
    <n v="1.2"/>
    <n v="9.3000000000000007"/>
    <n v="206720.40000000002"/>
    <x v="0"/>
  </r>
  <r>
    <n v="2016"/>
    <s v="BIT"/>
    <s v="Coal"/>
    <n v="11747"/>
    <n v="24.526"/>
    <n v="288106.92200000002"/>
    <n v="0.91"/>
    <n v="11.3"/>
    <n v="132741.1"/>
    <x v="0"/>
  </r>
  <r>
    <n v="2016"/>
    <s v="BIT"/>
    <s v="Coal"/>
    <n v="22882"/>
    <n v="25.856000000000002"/>
    <n v="591636.99200000009"/>
    <n v="1.01"/>
    <n v="10"/>
    <n v="228820"/>
    <x v="0"/>
  </r>
  <r>
    <n v="2016"/>
    <s v="BIT"/>
    <s v="Coal"/>
    <n v="24518"/>
    <n v="23.798999999999999"/>
    <n v="583503.88199999998"/>
    <n v="0.69"/>
    <n v="14.2"/>
    <n v="348155.6"/>
    <x v="0"/>
  </r>
  <r>
    <n v="2016"/>
    <s v="SUB"/>
    <s v="Coal"/>
    <n v="35231"/>
    <n v="17.78"/>
    <n v="626407.18000000005"/>
    <n v="0.3"/>
    <n v="4.7"/>
    <n v="165585.70000000001"/>
    <x v="0"/>
  </r>
  <r>
    <n v="2016"/>
    <s v="SUB"/>
    <s v="Coal"/>
    <n v="17593"/>
    <n v="17.748000000000001"/>
    <n v="312240.56400000001"/>
    <n v="0.34"/>
    <n v="4.7"/>
    <n v="82687.100000000006"/>
    <x v="0"/>
  </r>
  <r>
    <n v="2016"/>
    <s v="SUB"/>
    <s v="Coal"/>
    <n v="35472"/>
    <n v="17.279"/>
    <n v="612920.68799999997"/>
    <n v="0.24"/>
    <n v="4.4000000000000004"/>
    <n v="156076.80000000002"/>
    <x v="0"/>
  </r>
  <r>
    <n v="2016"/>
    <s v="SUB"/>
    <s v="Coal"/>
    <n v="53060"/>
    <n v="17.321999999999999"/>
    <n v="919105.32"/>
    <n v="0.21"/>
    <n v="4.5999999999999996"/>
    <n v="244075.99999999997"/>
    <x v="0"/>
  </r>
  <r>
    <n v="2016"/>
    <s v="SUB"/>
    <s v="Coal"/>
    <n v="17697"/>
    <n v="17.77"/>
    <n v="314475.69"/>
    <n v="0.28999999999999998"/>
    <n v="4.9000000000000004"/>
    <n v="86715.3"/>
    <x v="0"/>
  </r>
  <r>
    <n v="2016"/>
    <s v="BIT"/>
    <s v="Coal"/>
    <n v="16088"/>
    <n v="26.148"/>
    <n v="420669.02399999998"/>
    <n v="0.79"/>
    <n v="8.6999999999999993"/>
    <n v="139965.59999999998"/>
    <x v="0"/>
  </r>
  <r>
    <n v="2016"/>
    <s v="BIT"/>
    <s v="Coal"/>
    <n v="153263"/>
    <n v="18.399999999999999"/>
    <n v="2820039.1999999997"/>
    <n v="0.83"/>
    <n v="14.6"/>
    <n v="2237639.7999999998"/>
    <x v="0"/>
  </r>
  <r>
    <n v="2016"/>
    <s v="LIG"/>
    <s v="Coal"/>
    <n v="338321"/>
    <n v="13.007999999999999"/>
    <n v="4400879.568"/>
    <n v="0.9"/>
    <n v="16.420000000000002"/>
    <n v="5555230.8200000003"/>
    <x v="1"/>
  </r>
  <r>
    <n v="2016"/>
    <s v="SUB"/>
    <s v="Coal"/>
    <n v="95602"/>
    <n v="16.808"/>
    <n v="1606878.416"/>
    <n v="0.27"/>
    <n v="5.8"/>
    <n v="554491.6"/>
    <x v="0"/>
  </r>
  <r>
    <n v="2016"/>
    <s v="SUB"/>
    <s v="Coal"/>
    <n v="13616"/>
    <n v="17.634"/>
    <n v="240104.54399999999"/>
    <n v="0.21"/>
    <n v="4.5"/>
    <n v="61272"/>
    <x v="0"/>
  </r>
  <r>
    <n v="2016"/>
    <s v="SUB"/>
    <s v="Coal"/>
    <n v="83043"/>
    <n v="18.018000000000001"/>
    <n v="1496268.774"/>
    <n v="0.24"/>
    <n v="4.5"/>
    <n v="373693.5"/>
    <x v="0"/>
  </r>
  <r>
    <n v="2016"/>
    <s v="SUB"/>
    <s v="Coal"/>
    <n v="13935"/>
    <n v="17.724"/>
    <n v="246983.94"/>
    <n v="0.22"/>
    <n v="6"/>
    <n v="83610"/>
    <x v="0"/>
  </r>
  <r>
    <n v="2016"/>
    <s v="SUB"/>
    <s v="Coal"/>
    <n v="22873"/>
    <n v="16.838000000000001"/>
    <n v="385135.57400000002"/>
    <n v="0.28000000000000003"/>
    <n v="5.7"/>
    <n v="130376.1"/>
    <x v="0"/>
  </r>
  <r>
    <n v="2016"/>
    <s v="SUB"/>
    <s v="Coal"/>
    <n v="68919"/>
    <n v="17.920000000000002"/>
    <n v="1235028.4800000002"/>
    <n v="0.27"/>
    <n v="4.8"/>
    <n v="330811.2"/>
    <x v="0"/>
  </r>
  <r>
    <n v="2016"/>
    <s v="BIT"/>
    <s v="Coal"/>
    <n v="58509"/>
    <n v="24.084"/>
    <n v="1409130.7560000001"/>
    <n v="0.74"/>
    <n v="12.5"/>
    <n v="731362.5"/>
    <x v="0"/>
  </r>
  <r>
    <n v="2016"/>
    <s v="BIT"/>
    <s v="Coal"/>
    <n v="37056"/>
    <n v="25.498000000000001"/>
    <n v="944853.88800000004"/>
    <n v="0.82"/>
    <n v="8.3000000000000007"/>
    <n v="307564.80000000005"/>
    <x v="0"/>
  </r>
  <r>
    <n v="2016"/>
    <s v="BIT"/>
    <s v="Coal"/>
    <n v="23632"/>
    <n v="23.77"/>
    <n v="561732.64"/>
    <n v="0.9"/>
    <n v="12.7"/>
    <n v="300126.39999999997"/>
    <x v="0"/>
  </r>
  <r>
    <n v="2016"/>
    <s v="BIT"/>
    <s v="Coal"/>
    <n v="11458"/>
    <n v="24.681999999999999"/>
    <n v="282806.35599999997"/>
    <n v="0.66"/>
    <n v="13.9"/>
    <n v="159266.20000000001"/>
    <x v="0"/>
  </r>
  <r>
    <n v="2016"/>
    <s v="BIT"/>
    <s v="Coal"/>
    <n v="48685"/>
    <n v="24.07"/>
    <n v="1171847.95"/>
    <n v="0.73"/>
    <n v="13.5"/>
    <n v="657247.5"/>
    <x v="0"/>
  </r>
  <r>
    <n v="2016"/>
    <s v="BIT"/>
    <s v="Coal"/>
    <n v="12198"/>
    <n v="23.88"/>
    <n v="291288.24"/>
    <n v="0.68"/>
    <n v="14.2"/>
    <n v="173211.6"/>
    <x v="0"/>
  </r>
  <r>
    <n v="2016"/>
    <s v="BIT"/>
    <s v="Coal"/>
    <n v="70155"/>
    <n v="23.896000000000001"/>
    <n v="1676423.8800000001"/>
    <n v="0.62"/>
    <n v="12.7"/>
    <n v="890968.5"/>
    <x v="0"/>
  </r>
  <r>
    <n v="2016"/>
    <s v="BIT"/>
    <s v="Coal"/>
    <n v="11466"/>
    <n v="25.744"/>
    <n v="295180.70399999997"/>
    <n v="2.6"/>
    <n v="7.7"/>
    <n v="88288.2"/>
    <x v="0"/>
  </r>
  <r>
    <n v="2016"/>
    <s v="BIT"/>
    <s v="Coal"/>
    <n v="48165"/>
    <n v="26.071999999999999"/>
    <n v="1255757.8799999999"/>
    <n v="2.89"/>
    <n v="8.3000000000000007"/>
    <n v="399769.50000000006"/>
    <x v="0"/>
  </r>
  <r>
    <n v="2016"/>
    <s v="BIT"/>
    <s v="Coal"/>
    <n v="12062"/>
    <n v="23.556000000000001"/>
    <n v="284132.47200000001"/>
    <n v="0.56000000000000005"/>
    <n v="13.9"/>
    <n v="167661.80000000002"/>
    <x v="0"/>
  </r>
  <r>
    <n v="2016"/>
    <s v="SUB"/>
    <s v="Coal"/>
    <n v="170692"/>
    <n v="18.786000000000001"/>
    <n v="3206619.912"/>
    <n v="0.41"/>
    <n v="9.4"/>
    <n v="1604504.8"/>
    <x v="0"/>
  </r>
  <r>
    <n v="2016"/>
    <s v="SUB"/>
    <s v="Coal"/>
    <n v="122767"/>
    <n v="18.184000000000001"/>
    <n v="2232395.128"/>
    <n v="0.62"/>
    <n v="12.5"/>
    <n v="1534587.5"/>
    <x v="0"/>
  </r>
  <r>
    <n v="2016"/>
    <s v="SUB"/>
    <s v="Coal"/>
    <n v="207447"/>
    <n v="18.184000000000001"/>
    <n v="3772216.2480000001"/>
    <n v="0.62"/>
    <n v="12.5"/>
    <n v="2593087.5"/>
    <x v="0"/>
  </r>
  <r>
    <n v="2016"/>
    <s v="BIT"/>
    <s v="Coal"/>
    <n v="44837"/>
    <n v="23.731999999999999"/>
    <n v="1064071.6839999999"/>
    <n v="0.65"/>
    <n v="12.6"/>
    <n v="564946.19999999995"/>
    <x v="0"/>
  </r>
  <r>
    <n v="2016"/>
    <s v="BIT"/>
    <s v="Coal"/>
    <n v="53554"/>
    <n v="23.321999999999999"/>
    <n v="1248986.388"/>
    <n v="0.49"/>
    <n v="9.9"/>
    <n v="530184.6"/>
    <x v="0"/>
  </r>
  <r>
    <n v="2016"/>
    <s v="BIT"/>
    <s v="Coal"/>
    <n v="50174"/>
    <n v="20.045000000000002"/>
    <n v="1005737.8300000001"/>
    <n v="0.39"/>
    <n v="16.2"/>
    <n v="812818.79999999993"/>
    <x v="0"/>
  </r>
  <r>
    <n v="2016"/>
    <s v="BIT"/>
    <s v="Coal"/>
    <n v="37008"/>
    <n v="23.762"/>
    <n v="879384.09600000002"/>
    <n v="0.65"/>
    <n v="12.4"/>
    <n v="458899.20000000001"/>
    <x v="0"/>
  </r>
  <r>
    <n v="2016"/>
    <s v="BIT"/>
    <s v="Coal"/>
    <n v="19754"/>
    <n v="24.033999999999999"/>
    <n v="474767.636"/>
    <n v="0.89"/>
    <n v="11.3"/>
    <n v="223220.2"/>
    <x v="0"/>
  </r>
  <r>
    <n v="2016"/>
    <s v="BIT"/>
    <s v="Coal"/>
    <n v="36548"/>
    <n v="24.417999999999999"/>
    <n v="892429.06400000001"/>
    <n v="3.21"/>
    <n v="10.44"/>
    <n v="381561.12"/>
    <x v="0"/>
  </r>
  <r>
    <n v="2016"/>
    <s v="BIT"/>
    <s v="Coal"/>
    <n v="36548"/>
    <n v="24.417999999999999"/>
    <n v="892429.06400000001"/>
    <n v="3.21"/>
    <n v="10.44"/>
    <n v="381561.12"/>
    <x v="0"/>
  </r>
  <r>
    <n v="2016"/>
    <s v="BIT"/>
    <s v="Coal"/>
    <n v="255258"/>
    <n v="25.021999999999998"/>
    <n v="6387065.676"/>
    <n v="3.8"/>
    <n v="9.5399999999999991"/>
    <n v="2435161.3199999998"/>
    <x v="0"/>
  </r>
  <r>
    <n v="2016"/>
    <s v="BIT"/>
    <s v="Coal"/>
    <n v="45316"/>
    <n v="24.96"/>
    <n v="1131087.3600000001"/>
    <n v="4.1500000000000004"/>
    <n v="9.33"/>
    <n v="422798.28"/>
    <x v="0"/>
  </r>
  <r>
    <n v="2016"/>
    <s v="BIT"/>
    <s v="Coal"/>
    <n v="45041"/>
    <n v="25.06"/>
    <n v="1128727.46"/>
    <n v="4.22"/>
    <n v="9.36"/>
    <n v="421583.75999999995"/>
    <x v="0"/>
  </r>
  <r>
    <n v="2016"/>
    <s v="BIT"/>
    <s v="Coal"/>
    <n v="15719"/>
    <n v="25.93"/>
    <n v="407593.67"/>
    <n v="2.62"/>
    <n v="7.49"/>
    <n v="117735.31"/>
    <x v="0"/>
  </r>
  <r>
    <n v="2016"/>
    <s v="LIG"/>
    <s v="Coal"/>
    <n v="193785"/>
    <n v="13.766"/>
    <n v="2667644.31"/>
    <n v="1.1200000000000001"/>
    <n v="8.6999999999999993"/>
    <n v="1685929.4999999998"/>
    <x v="1"/>
  </r>
  <r>
    <n v="2016"/>
    <s v="SUB"/>
    <s v="Coal"/>
    <n v="164239"/>
    <n v="17.559999999999999"/>
    <n v="2884036.84"/>
    <n v="0.2"/>
    <n v="4.5999999999999996"/>
    <n v="755499.39999999991"/>
    <x v="0"/>
  </r>
  <r>
    <n v="2016"/>
    <s v="SUB"/>
    <s v="Coal"/>
    <n v="250701"/>
    <n v="18.03"/>
    <n v="4520139.03"/>
    <n v="0.97"/>
    <n v="17.5"/>
    <n v="4387267.5"/>
    <x v="0"/>
  </r>
  <r>
    <n v="2016"/>
    <s v="SUB"/>
    <s v="Coal"/>
    <n v="120560"/>
    <n v="17.64"/>
    <n v="2126678.4"/>
    <n v="0.2"/>
    <n v="4.4000000000000004"/>
    <n v="530464"/>
    <x v="0"/>
  </r>
  <r>
    <n v="2016"/>
    <s v="BIT"/>
    <s v="Coal"/>
    <n v="86539"/>
    <n v="23.26"/>
    <n v="2012897.1400000001"/>
    <n v="0.43"/>
    <n v="6.5"/>
    <n v="562503.5"/>
    <x v="0"/>
  </r>
  <r>
    <n v="2016"/>
    <s v="BIT"/>
    <s v="Coal"/>
    <n v="17953"/>
    <n v="25.1"/>
    <n v="450620.30000000005"/>
    <n v="3.03"/>
    <n v="9.6"/>
    <n v="172348.79999999999"/>
    <x v="0"/>
  </r>
  <r>
    <n v="2016"/>
    <s v="BIT"/>
    <s v="Coal"/>
    <n v="48770"/>
    <n v="25.97"/>
    <n v="1266556.8999999999"/>
    <n v="3.08"/>
    <n v="8.6999999999999993"/>
    <n v="424298.99999999994"/>
    <x v="0"/>
  </r>
  <r>
    <n v="2016"/>
    <s v="BIT"/>
    <s v="Coal"/>
    <n v="144195"/>
    <n v="22.994"/>
    <n v="3315619.83"/>
    <n v="2.99"/>
    <n v="8.3000000000000007"/>
    <n v="1196818.5"/>
    <x v="0"/>
  </r>
  <r>
    <n v="2016"/>
    <s v="BIT"/>
    <s v="Coal"/>
    <n v="52214"/>
    <n v="22.507999999999999"/>
    <n v="1175232.7120000001"/>
    <n v="3.06"/>
    <n v="8.3000000000000007"/>
    <n v="433376.2"/>
    <x v="0"/>
  </r>
  <r>
    <n v="2016"/>
    <s v="BIT"/>
    <s v="Coal"/>
    <n v="57295"/>
    <n v="22.48"/>
    <n v="1287991.6000000001"/>
    <n v="3.28"/>
    <n v="7.6"/>
    <n v="435442"/>
    <x v="0"/>
  </r>
  <r>
    <n v="2016"/>
    <s v="BIT"/>
    <s v="Coal"/>
    <n v="40253"/>
    <n v="23.012"/>
    <n v="926302.03599999996"/>
    <n v="3.02"/>
    <n v="8.3000000000000007"/>
    <n v="334099.90000000002"/>
    <x v="0"/>
  </r>
  <r>
    <n v="2016"/>
    <s v="BIT"/>
    <s v="Coal"/>
    <n v="31442"/>
    <n v="23.122"/>
    <n v="727001.924"/>
    <n v="2.5099999999999998"/>
    <n v="9.9"/>
    <n v="311275.8"/>
    <x v="0"/>
  </r>
  <r>
    <n v="2016"/>
    <s v="BIT"/>
    <s v="Coal"/>
    <n v="31087"/>
    <n v="22.425999999999998"/>
    <n v="697157.06199999992"/>
    <n v="3.17"/>
    <n v="9.1"/>
    <n v="282891.7"/>
    <x v="0"/>
  </r>
  <r>
    <n v="2016"/>
    <s v="BIT"/>
    <s v="Coal"/>
    <n v="1763"/>
    <n v="23.478000000000002"/>
    <n v="41391.714"/>
    <n v="2.42"/>
    <n v="8"/>
    <n v="14104"/>
    <x v="0"/>
  </r>
  <r>
    <n v="2016"/>
    <s v="BIT"/>
    <s v="Coal"/>
    <n v="8640"/>
    <n v="23.507999999999999"/>
    <n v="203109.12"/>
    <n v="2.4700000000000002"/>
    <n v="8.1999999999999993"/>
    <n v="70848"/>
    <x v="0"/>
  </r>
  <r>
    <n v="2016"/>
    <s v="BIT"/>
    <s v="Coal"/>
    <n v="79863"/>
    <n v="22.37"/>
    <n v="1786535.31"/>
    <n v="3.26"/>
    <n v="9.5"/>
    <n v="758698.5"/>
    <x v="0"/>
  </r>
  <r>
    <n v="2016"/>
    <s v="SUB"/>
    <s v="Coal"/>
    <n v="15965"/>
    <n v="17.623999999999999"/>
    <n v="281367.15999999997"/>
    <n v="0.23"/>
    <n v="4.4000000000000004"/>
    <n v="70246"/>
    <x v="0"/>
  </r>
  <r>
    <n v="2016"/>
    <s v="SUB"/>
    <s v="Coal"/>
    <n v="31427"/>
    <n v="17.856000000000002"/>
    <n v="561160.5120000001"/>
    <n v="0.23"/>
    <n v="5.0999999999999996"/>
    <n v="160277.69999999998"/>
    <x v="0"/>
  </r>
  <r>
    <n v="2016"/>
    <s v="SUB"/>
    <s v="Coal"/>
    <n v="185450"/>
    <n v="17.547999999999998"/>
    <n v="3254276.5999999996"/>
    <n v="0.21"/>
    <n v="4.4000000000000004"/>
    <n v="815980.00000000012"/>
    <x v="0"/>
  </r>
  <r>
    <n v="2016"/>
    <s v="SUB"/>
    <s v="Coal"/>
    <n v="97970"/>
    <n v="17.472000000000001"/>
    <n v="1711731.84"/>
    <n v="0.21"/>
    <n v="4.5"/>
    <n v="440865"/>
    <x v="0"/>
  </r>
  <r>
    <n v="2016"/>
    <s v="SUB"/>
    <s v="Coal"/>
    <n v="31050"/>
    <n v="17.925999999999998"/>
    <n v="556602.29999999993"/>
    <n v="0.23"/>
    <n v="5"/>
    <n v="155250"/>
    <x v="0"/>
  </r>
  <r>
    <n v="2016"/>
    <s v="BIT"/>
    <s v="Coal"/>
    <n v="140883"/>
    <n v="25.088000000000001"/>
    <n v="3534472.7039999999"/>
    <n v="3.12"/>
    <n v="6.6"/>
    <n v="929827.79999999993"/>
    <x v="0"/>
  </r>
  <r>
    <n v="2016"/>
    <s v="SUB"/>
    <s v="Coal"/>
    <n v="237952"/>
    <n v="17.584"/>
    <n v="4184147.9679999999"/>
    <n v="0.35"/>
    <n v="5.4"/>
    <n v="1284940.8"/>
    <x v="0"/>
  </r>
  <r>
    <n v="2016"/>
    <s v="SUB"/>
    <s v="Coal"/>
    <n v="190582"/>
    <n v="17.905999999999999"/>
    <n v="3412561.2919999999"/>
    <n v="0.27"/>
    <n v="4.9000000000000004"/>
    <n v="933851.8"/>
    <x v="0"/>
  </r>
  <r>
    <n v="2016"/>
    <s v="SUB"/>
    <s v="Coal"/>
    <n v="14759"/>
    <n v="17.521999999999998"/>
    <n v="258607.19799999997"/>
    <n v="0.33"/>
    <n v="5.3"/>
    <n v="78222.7"/>
    <x v="0"/>
  </r>
  <r>
    <n v="2016"/>
    <s v="SUB"/>
    <s v="Coal"/>
    <n v="111889"/>
    <n v="17.672000000000001"/>
    <n v="1977302.4080000001"/>
    <n v="0.24"/>
    <n v="5.7"/>
    <n v="637767.30000000005"/>
    <x v="0"/>
  </r>
  <r>
    <n v="2016"/>
    <s v="SUB"/>
    <s v="Coal"/>
    <n v="73702"/>
    <n v="18.594000000000001"/>
    <n v="1370414.9880000001"/>
    <n v="0.34"/>
    <n v="4.4000000000000004"/>
    <n v="324288.80000000005"/>
    <x v="0"/>
  </r>
  <r>
    <n v="2016"/>
    <s v="SUB"/>
    <s v="Coal"/>
    <n v="133121"/>
    <n v="18.614000000000001"/>
    <n v="2477914.2940000002"/>
    <n v="0.31"/>
    <n v="4.4000000000000004"/>
    <n v="585732.4"/>
    <x v="0"/>
  </r>
  <r>
    <n v="2016"/>
    <s v="SUB"/>
    <s v="Coal"/>
    <n v="88931"/>
    <n v="18.628"/>
    <n v="1656606.6680000001"/>
    <n v="0.3"/>
    <n v="4.3"/>
    <n v="382403.3"/>
    <x v="0"/>
  </r>
  <r>
    <n v="2016"/>
    <s v="SUB"/>
    <s v="Coal"/>
    <n v="209092"/>
    <n v="18.786999999999999"/>
    <n v="3928211.4039999996"/>
    <n v="0.37"/>
    <n v="4.5999999999999996"/>
    <n v="961823.2"/>
    <x v="0"/>
  </r>
  <r>
    <n v="2016"/>
    <s v="BIT"/>
    <s v="Coal"/>
    <n v="5360"/>
    <n v="23.122"/>
    <n v="123933.92"/>
    <n v="3.93"/>
    <n v="15.9"/>
    <n v="85224"/>
    <x v="0"/>
  </r>
  <r>
    <n v="2016"/>
    <s v="WC"/>
    <s v="Coal"/>
    <n v="7754"/>
    <n v="16.454000000000001"/>
    <n v="127584.31600000001"/>
    <n v="1.08"/>
    <n v="25.1"/>
    <n v="194625.40000000002"/>
    <x v="0"/>
  </r>
  <r>
    <n v="2016"/>
    <s v="BIT"/>
    <s v="Coal"/>
    <n v="9711"/>
    <n v="25.152000000000001"/>
    <n v="244251.07200000001"/>
    <n v="2.88"/>
    <n v="8.6999999999999993"/>
    <n v="84485.7"/>
    <x v="0"/>
  </r>
  <r>
    <n v="2016"/>
    <s v="BIT"/>
    <s v="Coal"/>
    <n v="16765"/>
    <n v="22.623999999999999"/>
    <n v="379291.36"/>
    <n v="4.45"/>
    <n v="18.100000000000001"/>
    <n v="303446.5"/>
    <x v="0"/>
  </r>
  <r>
    <n v="2016"/>
    <s v="BIT"/>
    <s v="Coal"/>
    <n v="90249"/>
    <n v="25.978000000000002"/>
    <n v="2344488.5220000003"/>
    <n v="2.88"/>
    <n v="7.6"/>
    <n v="685892.4"/>
    <x v="0"/>
  </r>
  <r>
    <n v="2016"/>
    <s v="BIT"/>
    <s v="Coal"/>
    <n v="8031"/>
    <n v="23.26"/>
    <n v="186801.06000000003"/>
    <n v="2.8"/>
    <n v="16.2"/>
    <n v="130102.2"/>
    <x v="0"/>
  </r>
  <r>
    <n v="2016"/>
    <s v="BIT"/>
    <s v="Coal"/>
    <n v="150039"/>
    <n v="25.923999999999999"/>
    <n v="3889611.0359999998"/>
    <n v="3.11"/>
    <n v="8.1999999999999993"/>
    <n v="1230319.7999999998"/>
    <x v="0"/>
  </r>
  <r>
    <n v="2016"/>
    <s v="BIT"/>
    <s v="Coal"/>
    <n v="10665"/>
    <n v="22.23"/>
    <n v="237082.95"/>
    <n v="2.37"/>
    <n v="19.399999999999999"/>
    <n v="206900.99999999997"/>
    <x v="0"/>
  </r>
  <r>
    <n v="2016"/>
    <s v="BIT"/>
    <s v="Coal"/>
    <n v="16290"/>
    <n v="21.7"/>
    <n v="353493"/>
    <n v="2.54"/>
    <n v="17.8"/>
    <n v="289962"/>
    <x v="0"/>
  </r>
  <r>
    <n v="2016"/>
    <s v="WC"/>
    <s v="Coal"/>
    <n v="1405"/>
    <n v="14.965999999999999"/>
    <n v="21027.23"/>
    <n v="1.77"/>
    <n v="36.6"/>
    <n v="51423"/>
    <x v="0"/>
  </r>
  <r>
    <n v="2016"/>
    <s v="BIT"/>
    <s v="Coal"/>
    <n v="14739"/>
    <n v="25.382000000000001"/>
    <n v="374105.29800000001"/>
    <n v="2.78"/>
    <n v="8.4"/>
    <n v="123807.6"/>
    <x v="0"/>
  </r>
  <r>
    <n v="2016"/>
    <s v="BIT"/>
    <s v="Coal"/>
    <n v="16961"/>
    <n v="23.966000000000001"/>
    <n v="406487.326"/>
    <n v="2.4300000000000002"/>
    <n v="14.1"/>
    <n v="239150.1"/>
    <x v="0"/>
  </r>
  <r>
    <n v="2016"/>
    <s v="BIT"/>
    <s v="Coal"/>
    <n v="2143"/>
    <n v="24.236000000000001"/>
    <n v="51937.748"/>
    <n v="2.88"/>
    <n v="16.7"/>
    <n v="35788.1"/>
    <x v="0"/>
  </r>
  <r>
    <n v="2016"/>
    <s v="BIT"/>
    <s v="Coal"/>
    <n v="6323"/>
    <n v="17.405999999999999"/>
    <n v="110058.13799999999"/>
    <n v="2.0499999999999998"/>
    <n v="27.9"/>
    <n v="176411.69999999998"/>
    <x v="0"/>
  </r>
  <r>
    <n v="2016"/>
    <s v="BIT"/>
    <s v="Coal"/>
    <n v="8799"/>
    <n v="23.11"/>
    <n v="203344.88999999998"/>
    <n v="2.81"/>
    <n v="18.899999999999999"/>
    <n v="166301.09999999998"/>
    <x v="0"/>
  </r>
  <r>
    <n v="2016"/>
    <s v="BIT"/>
    <s v="Coal"/>
    <n v="7007"/>
    <n v="23.914000000000001"/>
    <n v="167565.39800000002"/>
    <n v="1.93"/>
    <n v="15"/>
    <n v="105105"/>
    <x v="0"/>
  </r>
  <r>
    <n v="2016"/>
    <s v="WC"/>
    <s v="Coal"/>
    <n v="4379"/>
    <n v="17.37"/>
    <n v="76063.23000000001"/>
    <n v="2.0099999999999998"/>
    <n v="24.7"/>
    <n v="108161.3"/>
    <x v="0"/>
  </r>
  <r>
    <n v="2016"/>
    <s v="BIT"/>
    <s v="Coal"/>
    <n v="29305"/>
    <n v="25.852"/>
    <n v="757592.86"/>
    <n v="2.91"/>
    <n v="7.6"/>
    <n v="222718"/>
    <x v="0"/>
  </r>
  <r>
    <n v="2016"/>
    <s v="BIT"/>
    <s v="Coal"/>
    <n v="89971"/>
    <n v="25.995999999999999"/>
    <n v="2338886.1159999999"/>
    <n v="3.16"/>
    <n v="8.1"/>
    <n v="728765.1"/>
    <x v="0"/>
  </r>
  <r>
    <n v="2016"/>
    <s v="BIT"/>
    <s v="Coal"/>
    <n v="30338"/>
    <n v="25.984000000000002"/>
    <n v="788302.59200000006"/>
    <n v="2.84"/>
    <n v="7.6"/>
    <n v="230568.8"/>
    <x v="0"/>
  </r>
  <r>
    <n v="2016"/>
    <s v="BIT"/>
    <s v="Coal"/>
    <n v="17430"/>
    <n v="22.974"/>
    <n v="400436.82"/>
    <n v="2.97"/>
    <n v="8.1999999999999993"/>
    <n v="142926"/>
    <x v="0"/>
  </r>
  <r>
    <n v="2016"/>
    <s v="BIT"/>
    <s v="Coal"/>
    <n v="2269"/>
    <n v="22.545999999999999"/>
    <n v="51156.873999999996"/>
    <n v="3.27"/>
    <n v="9.1999999999999993"/>
    <n v="20874.8"/>
    <x v="0"/>
  </r>
  <r>
    <n v="2016"/>
    <s v="SUB"/>
    <s v="Coal"/>
    <n v="243"/>
    <n v="17.852"/>
    <n v="4338.0360000000001"/>
    <n v="0.2"/>
    <n v="5.25"/>
    <n v="1275.75"/>
    <x v="0"/>
  </r>
  <r>
    <n v="2016"/>
    <s v="SUB"/>
    <s v="Coal"/>
    <n v="16568"/>
    <n v="17.824000000000002"/>
    <n v="295308.03200000001"/>
    <n v="0.23"/>
    <n v="5.18"/>
    <n v="85822.239999999991"/>
    <x v="0"/>
  </r>
  <r>
    <n v="2016"/>
    <s v="SUB"/>
    <s v="Coal"/>
    <n v="16468"/>
    <n v="17.507999999999999"/>
    <n v="288321.74400000001"/>
    <n v="0.2"/>
    <n v="4.8499999999999996"/>
    <n v="79869.799999999988"/>
    <x v="0"/>
  </r>
  <r>
    <n v="2016"/>
    <s v="SUB"/>
    <s v="Coal"/>
    <n v="249023"/>
    <n v="17.314"/>
    <n v="4311584.2220000001"/>
    <n v="0.22"/>
    <n v="4.6900000000000004"/>
    <n v="1167917.8700000001"/>
    <x v="0"/>
  </r>
  <r>
    <n v="2016"/>
    <s v="SUB"/>
    <s v="Coal"/>
    <n v="15907"/>
    <n v="17.614000000000001"/>
    <n v="280185.89799999999"/>
    <n v="0.31"/>
    <n v="5.6"/>
    <n v="89079.2"/>
    <x v="0"/>
  </r>
  <r>
    <n v="2016"/>
    <s v="BIT"/>
    <s v="Coal"/>
    <n v="3322"/>
    <n v="25"/>
    <n v="83050"/>
    <n v="0.71"/>
    <n v="5.2"/>
    <n v="17274.400000000001"/>
    <x v="0"/>
  </r>
  <r>
    <n v="2016"/>
    <s v="BIT"/>
    <s v="Coal"/>
    <n v="24574"/>
    <n v="25.93"/>
    <n v="637203.81999999995"/>
    <n v="2.75"/>
    <n v="7.7"/>
    <n v="189219.80000000002"/>
    <x v="0"/>
  </r>
  <r>
    <n v="2016"/>
    <s v="BIT"/>
    <s v="Coal"/>
    <n v="13757"/>
    <n v="27.7"/>
    <n v="381068.89999999997"/>
    <n v="0.71"/>
    <n v="5.3"/>
    <n v="72912.099999999991"/>
    <x v="0"/>
  </r>
  <r>
    <n v="2016"/>
    <s v="BIT"/>
    <s v="Coal"/>
    <n v="10254"/>
    <n v="25.94"/>
    <n v="265988.76"/>
    <n v="2.64"/>
    <n v="8"/>
    <n v="82032"/>
    <x v="0"/>
  </r>
  <r>
    <n v="2016"/>
    <s v="WC"/>
    <s v="Coal"/>
    <n v="5874"/>
    <n v="8.75"/>
    <n v="51397.5"/>
    <n v="2.0699999999999998"/>
    <n v="53.1"/>
    <n v="311909.40000000002"/>
    <x v="0"/>
  </r>
  <r>
    <n v="2016"/>
    <s v="WC"/>
    <s v="Coal"/>
    <n v="6380"/>
    <n v="17.350000000000001"/>
    <n v="110693.00000000001"/>
    <n v="3.32"/>
    <n v="23.6"/>
    <n v="150568"/>
    <x v="0"/>
  </r>
  <r>
    <n v="2016"/>
    <s v="WC"/>
    <s v="Coal"/>
    <n v="10528"/>
    <n v="16.77"/>
    <n v="176554.56"/>
    <n v="2.5099999999999998"/>
    <n v="33.799999999999997"/>
    <n v="355846.39999999997"/>
    <x v="0"/>
  </r>
  <r>
    <n v="2016"/>
    <s v="WC"/>
    <s v="Coal"/>
    <n v="5340"/>
    <n v="9.14"/>
    <n v="48807.600000000006"/>
    <n v="2.63"/>
    <n v="54.8"/>
    <n v="292632"/>
    <x v="0"/>
  </r>
  <r>
    <n v="2016"/>
    <s v="WC"/>
    <s v="Coal"/>
    <n v="920"/>
    <n v="15"/>
    <n v="13800"/>
    <n v="2.6"/>
    <n v="40"/>
    <n v="36800"/>
    <x v="0"/>
  </r>
  <r>
    <n v="2016"/>
    <s v="WC"/>
    <s v="Coal"/>
    <n v="3957"/>
    <n v="15.82"/>
    <n v="62599.74"/>
    <n v="1.75"/>
    <n v="27.1"/>
    <n v="107234.70000000001"/>
    <x v="0"/>
  </r>
  <r>
    <n v="2016"/>
    <s v="SUB"/>
    <s v="Coal"/>
    <n v="13890"/>
    <n v="17.37"/>
    <n v="241269.30000000002"/>
    <n v="0.26"/>
    <n v="5.2"/>
    <n v="72228"/>
    <x v="0"/>
  </r>
  <r>
    <n v="2016"/>
    <s v="BIT"/>
    <s v="Coal"/>
    <n v="13533"/>
    <n v="22.4"/>
    <n v="303139.19999999995"/>
    <n v="0.5"/>
    <n v="10.4"/>
    <n v="140743.20000000001"/>
    <x v="0"/>
  </r>
  <r>
    <n v="2016"/>
    <s v="BIT"/>
    <s v="Coal"/>
    <n v="11297"/>
    <n v="21.58"/>
    <n v="243789.25999999998"/>
    <n v="1.17"/>
    <n v="19.399999999999999"/>
    <n v="219161.8"/>
    <x v="0"/>
  </r>
  <r>
    <n v="2016"/>
    <s v="SUB"/>
    <s v="Coal"/>
    <n v="11245"/>
    <n v="17.37"/>
    <n v="195325.65000000002"/>
    <n v="0.26"/>
    <n v="5.2"/>
    <n v="58474"/>
    <x v="0"/>
  </r>
  <r>
    <n v="2016"/>
    <s v="BIT"/>
    <s v="Coal"/>
    <n v="7527"/>
    <n v="24.8"/>
    <n v="186669.6"/>
    <n v="0.74"/>
    <n v="7.9"/>
    <n v="59463.3"/>
    <x v="0"/>
  </r>
  <r>
    <n v="2016"/>
    <s v="BIT"/>
    <s v="Coal"/>
    <n v="23247"/>
    <n v="25.97"/>
    <n v="603724.59"/>
    <n v="2.5299999999999998"/>
    <n v="7.6"/>
    <n v="176677.19999999998"/>
    <x v="0"/>
  </r>
  <r>
    <n v="2016"/>
    <s v="BIT"/>
    <s v="Coal"/>
    <n v="9839"/>
    <n v="27.93"/>
    <n v="274803.27"/>
    <n v="0.77"/>
    <n v="5.3"/>
    <n v="52146.7"/>
    <x v="0"/>
  </r>
  <r>
    <n v="2016"/>
    <s v="SUB"/>
    <s v="Coal"/>
    <n v="68661"/>
    <n v="16.95"/>
    <n v="1163803.95"/>
    <n v="0.36"/>
    <n v="4.8"/>
    <n v="329572.8"/>
    <x v="0"/>
  </r>
  <r>
    <n v="2016"/>
    <s v="BIT"/>
    <s v="Coal"/>
    <n v="33794"/>
    <n v="19.78"/>
    <n v="668445.32000000007"/>
    <n v="1.67"/>
    <n v="29"/>
    <n v="980026"/>
    <x v="0"/>
  </r>
  <r>
    <n v="2016"/>
    <s v="BIT"/>
    <s v="Coal"/>
    <n v="1515"/>
    <n v="14.46"/>
    <n v="21906.9"/>
    <n v="1.5"/>
    <n v="44.5"/>
    <n v="67417.5"/>
    <x v="0"/>
  </r>
  <r>
    <n v="2016"/>
    <s v="BIT"/>
    <s v="Coal"/>
    <n v="3296"/>
    <n v="17.97"/>
    <n v="59229.119999999995"/>
    <n v="1.25"/>
    <n v="32.5"/>
    <n v="107120"/>
    <x v="0"/>
  </r>
  <r>
    <n v="2016"/>
    <s v="BIT"/>
    <s v="Coal"/>
    <n v="462"/>
    <n v="24.18"/>
    <n v="11171.16"/>
    <n v="1.1599999999999999"/>
    <n v="16.8"/>
    <n v="7761.6"/>
    <x v="0"/>
  </r>
  <r>
    <n v="2016"/>
    <s v="SUB"/>
    <s v="Coal"/>
    <n v="61840"/>
    <n v="19.489999999999998"/>
    <n v="1205261.5999999999"/>
    <n v="0.12"/>
    <n v="3.3"/>
    <n v="204072"/>
    <x v="0"/>
  </r>
  <r>
    <n v="2016"/>
    <s v="BIT"/>
    <s v="Coal"/>
    <n v="17601"/>
    <n v="22.15"/>
    <n v="389862.14999999997"/>
    <n v="1.23"/>
    <n v="22.6"/>
    <n v="397782.60000000003"/>
    <x v="0"/>
  </r>
  <r>
    <n v="2016"/>
    <s v="BIT"/>
    <s v="Coal"/>
    <n v="1868"/>
    <n v="22.05"/>
    <n v="41189.4"/>
    <n v="1.39"/>
    <n v="21.8"/>
    <n v="40722.400000000001"/>
    <x v="0"/>
  </r>
  <r>
    <n v="2016"/>
    <s v="BIT"/>
    <s v="Coal"/>
    <n v="4535"/>
    <n v="22.38"/>
    <n v="101493.29999999999"/>
    <n v="1.77"/>
    <n v="20.5"/>
    <n v="92967.5"/>
    <x v="0"/>
  </r>
  <r>
    <n v="2016"/>
    <s v="BIT"/>
    <s v="Coal"/>
    <n v="16007"/>
    <n v="22.64"/>
    <n v="362398.48"/>
    <n v="1.76"/>
    <n v="19.8"/>
    <n v="316938.60000000003"/>
    <x v="0"/>
  </r>
  <r>
    <n v="2016"/>
    <s v="BIT"/>
    <s v="Coal"/>
    <n v="65474"/>
    <n v="23"/>
    <n v="1505902"/>
    <n v="0.53"/>
    <n v="10.199999999999999"/>
    <n v="667834.79999999993"/>
    <x v="0"/>
  </r>
  <r>
    <n v="2016"/>
    <s v="BIT"/>
    <s v="Coal"/>
    <n v="22690"/>
    <n v="21.8"/>
    <n v="494642"/>
    <n v="3.4"/>
    <n v="7.5"/>
    <n v="170175"/>
    <x v="0"/>
  </r>
  <r>
    <n v="2016"/>
    <s v="SUB"/>
    <s v="Coal"/>
    <n v="82298"/>
    <n v="17.5"/>
    <n v="1440215"/>
    <n v="0.18"/>
    <n v="4.4000000000000004"/>
    <n v="362111.2"/>
    <x v="0"/>
  </r>
  <r>
    <n v="2016"/>
    <s v="BIT"/>
    <s v="Coal"/>
    <n v="97005"/>
    <n v="21.7"/>
    <n v="2105008.5"/>
    <n v="3.7"/>
    <n v="8.5"/>
    <n v="824542.5"/>
    <x v="0"/>
  </r>
  <r>
    <n v="2016"/>
    <s v="BIT"/>
    <s v="Coal"/>
    <n v="8763"/>
    <n v="21.7"/>
    <n v="190157.1"/>
    <n v="3.7"/>
    <n v="8.5"/>
    <n v="74485.5"/>
    <x v="0"/>
  </r>
  <r>
    <n v="2016"/>
    <s v="SUB"/>
    <s v="Coal"/>
    <n v="64628"/>
    <n v="17.399999999999999"/>
    <n v="1124527.2"/>
    <n v="0.8"/>
    <n v="6.5"/>
    <n v="420082"/>
    <x v="0"/>
  </r>
  <r>
    <n v="2016"/>
    <s v="SUB"/>
    <s v="Coal"/>
    <n v="1119"/>
    <n v="17.7"/>
    <n v="19806.3"/>
    <n v="1.7"/>
    <n v="22"/>
    <n v="24618"/>
    <x v="0"/>
  </r>
  <r>
    <n v="2016"/>
    <s v="BIT"/>
    <s v="Coal"/>
    <n v="5198"/>
    <n v="22.23"/>
    <n v="115551.54000000001"/>
    <n v="2.17"/>
    <n v="19"/>
    <n v="98762"/>
    <x v="0"/>
  </r>
  <r>
    <n v="2016"/>
    <s v="BIT"/>
    <s v="Coal"/>
    <n v="9961"/>
    <n v="21.74"/>
    <n v="216552.13999999998"/>
    <n v="1.46"/>
    <n v="21.7"/>
    <n v="216153.69999999998"/>
    <x v="0"/>
  </r>
  <r>
    <n v="2016"/>
    <s v="BIT"/>
    <s v="Coal"/>
    <n v="3574"/>
    <n v="20.07"/>
    <n v="71730.180000000008"/>
    <n v="1.65"/>
    <n v="25.4"/>
    <n v="90779.599999999991"/>
    <x v="0"/>
  </r>
  <r>
    <n v="2016"/>
    <s v="BIT"/>
    <s v="Coal"/>
    <n v="1246"/>
    <n v="26.41"/>
    <n v="32906.86"/>
    <n v="0.84"/>
    <n v="13"/>
    <n v="16198"/>
    <x v="0"/>
  </r>
  <r>
    <n v="2016"/>
    <s v="BIT"/>
    <s v="Coal"/>
    <n v="1279"/>
    <n v="25.24"/>
    <n v="32281.96"/>
    <n v="0.79"/>
    <n v="8.3000000000000007"/>
    <n v="10615.7"/>
    <x v="0"/>
  </r>
  <r>
    <n v="2016"/>
    <s v="BIT"/>
    <s v="Coal"/>
    <n v="18385"/>
    <n v="26.51"/>
    <n v="487386.35000000003"/>
    <n v="0.9"/>
    <n v="6.4"/>
    <n v="117664"/>
    <x v="0"/>
  </r>
  <r>
    <n v="2016"/>
    <s v="BIT"/>
    <s v="Coal"/>
    <n v="12835"/>
    <n v="26.74"/>
    <n v="343207.89999999997"/>
    <n v="0.78"/>
    <n v="8.5"/>
    <n v="109097.5"/>
    <x v="0"/>
  </r>
  <r>
    <n v="2016"/>
    <s v="BIT"/>
    <s v="Coal"/>
    <n v="20189"/>
    <n v="27.1"/>
    <n v="547121.9"/>
    <n v="0.7"/>
    <n v="5.7"/>
    <n v="115077.3"/>
    <x v="0"/>
  </r>
  <r>
    <n v="2016"/>
    <s v="BIT"/>
    <s v="Coal"/>
    <n v="8883"/>
    <n v="25.83"/>
    <n v="229447.88999999998"/>
    <n v="0.75"/>
    <n v="7.9"/>
    <n v="70175.7"/>
    <x v="0"/>
  </r>
  <r>
    <n v="2016"/>
    <s v="BIT"/>
    <s v="Coal"/>
    <n v="6977"/>
    <n v="26.42"/>
    <n v="184332.34000000003"/>
    <n v="0.95"/>
    <n v="8.6999999999999993"/>
    <n v="60699.899999999994"/>
    <x v="0"/>
  </r>
  <r>
    <n v="2016"/>
    <s v="BIT"/>
    <s v="Coal"/>
    <n v="7535"/>
    <n v="24.8"/>
    <n v="186868"/>
    <n v="0.73"/>
    <n v="5.5"/>
    <n v="41442.5"/>
    <x v="0"/>
  </r>
  <r>
    <n v="2016"/>
    <s v="BIT"/>
    <s v="Coal"/>
    <n v="17760"/>
    <n v="20.6"/>
    <n v="365856"/>
    <n v="0.45"/>
    <n v="5.9"/>
    <n v="104784"/>
    <x v="0"/>
  </r>
  <r>
    <n v="2016"/>
    <s v="BIT"/>
    <s v="Coal"/>
    <n v="16839"/>
    <n v="25.45"/>
    <n v="428552.55"/>
    <n v="2.82"/>
    <n v="7.3"/>
    <n v="122924.7"/>
    <x v="0"/>
  </r>
  <r>
    <n v="2016"/>
    <s v="BIT"/>
    <s v="Coal"/>
    <n v="25281"/>
    <n v="26"/>
    <n v="657306"/>
    <n v="0.64"/>
    <n v="7.1"/>
    <n v="179495.09999999998"/>
    <x v="0"/>
  </r>
  <r>
    <n v="2016"/>
    <s v="BIT"/>
    <s v="Coal"/>
    <n v="7024"/>
    <n v="22.67"/>
    <n v="159234.08000000002"/>
    <n v="3.15"/>
    <n v="8.8000000000000007"/>
    <n v="61811.200000000004"/>
    <x v="0"/>
  </r>
  <r>
    <n v="2016"/>
    <s v="BIT"/>
    <s v="Coal"/>
    <n v="12819"/>
    <n v="24.6"/>
    <n v="315347.40000000002"/>
    <n v="0.99"/>
    <n v="8.4"/>
    <n v="107679.6"/>
    <x v="0"/>
  </r>
  <r>
    <n v="2016"/>
    <s v="BIT"/>
    <s v="Coal"/>
    <n v="30748"/>
    <n v="24.024999999999999"/>
    <n v="738720.7"/>
    <n v="0.69"/>
    <n v="13.6"/>
    <n v="418172.8"/>
    <x v="0"/>
  </r>
  <r>
    <n v="2016"/>
    <s v="BIT"/>
    <s v="Coal"/>
    <n v="10608"/>
    <n v="23.981999999999999"/>
    <n v="254401.05599999998"/>
    <n v="0.76"/>
    <n v="14.4"/>
    <n v="152755.20000000001"/>
    <x v="0"/>
  </r>
  <r>
    <n v="2016"/>
    <s v="BIT"/>
    <s v="Coal"/>
    <n v="22294"/>
    <n v="25.82"/>
    <n v="575631.07999999996"/>
    <n v="0.77"/>
    <n v="8"/>
    <n v="178352"/>
    <x v="0"/>
  </r>
  <r>
    <n v="2016"/>
    <s v="BIT"/>
    <s v="Coal"/>
    <n v="6742"/>
    <n v="24.68"/>
    <n v="166392.56"/>
    <n v="1.2"/>
    <n v="11.1"/>
    <n v="74836.2"/>
    <x v="0"/>
  </r>
  <r>
    <n v="2016"/>
    <s v="BIT"/>
    <s v="Coal"/>
    <n v="6649"/>
    <n v="24.58"/>
    <n v="163432.41999999998"/>
    <n v="1.1000000000000001"/>
    <n v="9.9"/>
    <n v="65825.100000000006"/>
    <x v="0"/>
  </r>
  <r>
    <n v="2016"/>
    <s v="BIT"/>
    <s v="Coal"/>
    <n v="6860"/>
    <n v="24"/>
    <n v="164640"/>
    <n v="0.64"/>
    <n v="8.1"/>
    <n v="55566"/>
    <x v="0"/>
  </r>
  <r>
    <n v="2016"/>
    <s v="BIT"/>
    <s v="Coal"/>
    <n v="11794"/>
    <n v="24.31"/>
    <n v="286712.14"/>
    <n v="0.83"/>
    <n v="11"/>
    <n v="129734"/>
    <x v="0"/>
  </r>
  <r>
    <n v="2016"/>
    <s v="BIT"/>
    <s v="Coal"/>
    <n v="11815"/>
    <n v="24.29"/>
    <n v="286986.34999999998"/>
    <n v="0.77"/>
    <n v="10.6"/>
    <n v="125239"/>
    <x v="0"/>
  </r>
  <r>
    <n v="2016"/>
    <s v="BIT"/>
    <s v="Coal"/>
    <n v="764"/>
    <n v="26.36"/>
    <n v="20139.04"/>
    <n v="1.5"/>
    <n v="10.9"/>
    <n v="8327.6"/>
    <x v="0"/>
  </r>
  <r>
    <n v="2016"/>
    <s v="BIT"/>
    <s v="Coal"/>
    <n v="1539"/>
    <n v="25.23"/>
    <n v="38828.97"/>
    <n v="2.5"/>
    <n v="9.8000000000000007"/>
    <n v="15082.2"/>
    <x v="0"/>
  </r>
  <r>
    <n v="2016"/>
    <s v="BIT"/>
    <s v="Coal"/>
    <n v="3784"/>
    <n v="23.19"/>
    <n v="87750.96"/>
    <n v="1.6"/>
    <n v="11.7"/>
    <n v="44272.799999999996"/>
    <x v="0"/>
  </r>
  <r>
    <n v="2016"/>
    <s v="LIG"/>
    <s v="Coal"/>
    <n v="183491"/>
    <n v="10.62"/>
    <n v="1948674.42"/>
    <n v="0.43"/>
    <n v="13.6"/>
    <n v="2495477.6"/>
    <x v="1"/>
  </r>
  <r>
    <n v="2016"/>
    <s v="BIT"/>
    <s v="Coal"/>
    <n v="486440"/>
    <n v="16.66"/>
    <n v="8104090.4000000004"/>
    <n v="3.87"/>
    <n v="28.1"/>
    <n v="13668964"/>
    <x v="0"/>
  </r>
  <r>
    <n v="2016"/>
    <s v="BIT"/>
    <s v="Coal"/>
    <n v="62583"/>
    <n v="25.95"/>
    <n v="1624028.8499999999"/>
    <n v="2.69"/>
    <n v="7.6"/>
    <n v="475630.8"/>
    <x v="0"/>
  </r>
  <r>
    <n v="2016"/>
    <s v="BIT"/>
    <s v="Coal"/>
    <n v="15428"/>
    <n v="25.73"/>
    <n v="396962.44"/>
    <n v="3.06"/>
    <n v="8.4"/>
    <n v="129595.20000000001"/>
    <x v="0"/>
  </r>
  <r>
    <n v="2016"/>
    <s v="SUB"/>
    <s v="Coal"/>
    <n v="125144"/>
    <n v="17.53"/>
    <n v="2193774.3200000003"/>
    <n v="0.2"/>
    <n v="4.5999999999999996"/>
    <n v="575662.39999999991"/>
    <x v="0"/>
  </r>
  <r>
    <n v="2016"/>
    <s v="BIT"/>
    <s v="Coal"/>
    <n v="17109"/>
    <n v="23.33"/>
    <n v="399152.97"/>
    <n v="0.52"/>
    <n v="9.8000000000000007"/>
    <n v="167668.20000000001"/>
    <x v="0"/>
  </r>
  <r>
    <n v="2016"/>
    <s v="SUB"/>
    <s v="Coal"/>
    <n v="44286"/>
    <n v="17.696000000000002"/>
    <n v="783685.0560000001"/>
    <n v="0.34"/>
    <n v="5.3"/>
    <n v="234715.8"/>
    <x v="0"/>
  </r>
  <r>
    <n v="2016"/>
    <s v="SUB"/>
    <s v="Coal"/>
    <n v="47795"/>
    <n v="16.100000000000001"/>
    <n v="769499.50000000012"/>
    <n v="0.49"/>
    <n v="6.6"/>
    <n v="315447"/>
    <x v="0"/>
  </r>
  <r>
    <n v="2016"/>
    <s v="SUB"/>
    <s v="Coal"/>
    <n v="165449"/>
    <n v="17.71"/>
    <n v="2930101.79"/>
    <n v="0.24"/>
    <n v="5.6"/>
    <n v="926514.39999999991"/>
    <x v="0"/>
  </r>
  <r>
    <n v="2016"/>
    <s v="SUB"/>
    <s v="Coal"/>
    <n v="49118"/>
    <n v="17.71"/>
    <n v="869879.78"/>
    <n v="0.33"/>
    <n v="5"/>
    <n v="245590"/>
    <x v="0"/>
  </r>
  <r>
    <n v="2016"/>
    <s v="SUB"/>
    <s v="Coal"/>
    <n v="98710"/>
    <n v="17.917999999999999"/>
    <n v="1768685.78"/>
    <n v="0.25"/>
    <n v="4.8499999999999996"/>
    <n v="478743.49999999994"/>
    <x v="0"/>
  </r>
  <r>
    <n v="2016"/>
    <s v="SUB"/>
    <s v="Coal"/>
    <n v="16677"/>
    <n v="17.795999999999999"/>
    <n v="296783.89199999999"/>
    <n v="0.2"/>
    <n v="4.82"/>
    <n v="80383.14"/>
    <x v="0"/>
  </r>
  <r>
    <n v="2016"/>
    <s v="SUB"/>
    <s v="Coal"/>
    <n v="16767"/>
    <n v="17.507999999999999"/>
    <n v="293556.636"/>
    <n v="0.32"/>
    <n v="5.34"/>
    <n v="89535.78"/>
    <x v="0"/>
  </r>
  <r>
    <n v="2016"/>
    <s v="SUB"/>
    <s v="Coal"/>
    <n v="189395"/>
    <n v="15.882"/>
    <n v="3007971.39"/>
    <n v="0.34"/>
    <n v="5.7"/>
    <n v="1079551.5"/>
    <x v="0"/>
  </r>
  <r>
    <n v="2016"/>
    <s v="SUB"/>
    <s v="Coal"/>
    <n v="241640"/>
    <n v="17.43"/>
    <n v="4211785.2"/>
    <n v="0.21"/>
    <n v="4.5999999999999996"/>
    <n v="1111544"/>
    <x v="0"/>
  </r>
  <r>
    <n v="2016"/>
    <s v="SUB"/>
    <s v="Coal"/>
    <n v="18059"/>
    <n v="17.79"/>
    <n v="321269.61"/>
    <n v="0.25"/>
    <n v="5.2"/>
    <n v="93906.8"/>
    <x v="0"/>
  </r>
  <r>
    <n v="2016"/>
    <s v="BIT"/>
    <s v="Coal"/>
    <n v="120183"/>
    <n v="21.9"/>
    <n v="2632007.6999999997"/>
    <n v="3.08"/>
    <n v="20.3"/>
    <n v="2439714.9"/>
    <x v="0"/>
  </r>
  <r>
    <n v="2016"/>
    <s v="LIG"/>
    <s v="Coal"/>
    <n v="15011"/>
    <n v="14.5"/>
    <n v="217659.5"/>
    <n v="0.65"/>
    <n v="9"/>
    <n v="135099"/>
    <x v="1"/>
  </r>
  <r>
    <n v="2016"/>
    <s v="BIT"/>
    <s v="Coal"/>
    <n v="87880"/>
    <n v="21.564"/>
    <n v="1895044.32"/>
    <n v="0.52"/>
    <n v="6.6"/>
    <n v="580008"/>
    <x v="0"/>
  </r>
  <r>
    <n v="2016"/>
    <s v="BIT"/>
    <s v="Coal"/>
    <n v="118464"/>
    <n v="24.48"/>
    <n v="2899998.7200000002"/>
    <n v="1.18"/>
    <n v="14"/>
    <n v="1658496"/>
    <x v="0"/>
  </r>
  <r>
    <n v="2016"/>
    <s v="BIT"/>
    <s v="Coal"/>
    <n v="84921"/>
    <n v="23.838000000000001"/>
    <n v="2024346.7980000002"/>
    <n v="1.26"/>
    <n v="15"/>
    <n v="1273815"/>
    <x v="0"/>
  </r>
  <r>
    <n v="2016"/>
    <s v="BIT"/>
    <s v="Coal"/>
    <n v="29311"/>
    <n v="23.268000000000001"/>
    <n v="682008.348"/>
    <n v="1.37"/>
    <n v="7.1"/>
    <n v="208108.09999999998"/>
    <x v="0"/>
  </r>
  <r>
    <n v="2016"/>
    <s v="BIT"/>
    <s v="Coal"/>
    <n v="21024"/>
    <n v="23.166"/>
    <n v="487041.984"/>
    <n v="1.4"/>
    <n v="7.1"/>
    <n v="149270.39999999999"/>
    <x v="0"/>
  </r>
  <r>
    <n v="2016"/>
    <s v="BIT"/>
    <s v="Coal"/>
    <n v="20986"/>
    <n v="25.998000000000001"/>
    <n v="545594.02800000005"/>
    <n v="1.43"/>
    <n v="4"/>
    <n v="83944"/>
    <x v="0"/>
  </r>
  <r>
    <n v="2016"/>
    <s v="LIG"/>
    <s v="Coal"/>
    <n v="197165"/>
    <n v="13.67"/>
    <n v="2695245.55"/>
    <n v="0.5"/>
    <n v="14.7"/>
    <n v="2898325.5"/>
    <x v="1"/>
  </r>
  <r>
    <n v="2016"/>
    <s v="LIG"/>
    <s v="Coal"/>
    <n v="72693"/>
    <n v="13.9"/>
    <n v="1010432.7000000001"/>
    <n v="0.69"/>
    <n v="15"/>
    <n v="1090395"/>
    <x v="1"/>
  </r>
  <r>
    <n v="2016"/>
    <s v="LIG"/>
    <s v="Coal"/>
    <n v="5219"/>
    <n v="14.95"/>
    <n v="78024.05"/>
    <n v="0.5"/>
    <n v="14.7"/>
    <n v="76719.3"/>
    <x v="1"/>
  </r>
  <r>
    <n v="2016"/>
    <s v="BIT"/>
    <s v="Coal"/>
    <n v="6166"/>
    <n v="23.164000000000001"/>
    <n v="142829.22400000002"/>
    <n v="1.32"/>
    <n v="7.1"/>
    <n v="43778.6"/>
    <x v="0"/>
  </r>
  <r>
    <n v="2016"/>
    <s v="BIT"/>
    <s v="Coal"/>
    <n v="9348"/>
    <n v="23.7"/>
    <n v="221547.6"/>
    <n v="2.66"/>
    <n v="9.6"/>
    <n v="89740.800000000003"/>
    <x v="0"/>
  </r>
  <r>
    <n v="2016"/>
    <s v="SUB"/>
    <s v="Coal"/>
    <n v="17787"/>
    <n v="16.47"/>
    <n v="292951.88999999996"/>
    <n v="0.23"/>
    <n v="5.2"/>
    <n v="92492.400000000009"/>
    <x v="0"/>
  </r>
  <r>
    <n v="2016"/>
    <s v="SUB"/>
    <s v="Coal"/>
    <n v="41315"/>
    <n v="18.54"/>
    <n v="765980.1"/>
    <n v="1.03"/>
    <n v="14.3"/>
    <n v="590804.5"/>
    <x v="0"/>
  </r>
  <r>
    <n v="2016"/>
    <s v="SUB"/>
    <s v="Coal"/>
    <n v="30377"/>
    <n v="16.91"/>
    <n v="513675.07"/>
    <n v="0.73"/>
    <n v="21.3"/>
    <n v="647030.1"/>
    <x v="0"/>
  </r>
  <r>
    <n v="2016"/>
    <s v="SUB"/>
    <s v="Coal"/>
    <n v="89314"/>
    <n v="17.667000000000002"/>
    <n v="1577910.4380000001"/>
    <n v="0.34"/>
    <n v="5.7"/>
    <n v="509089.8"/>
    <x v="0"/>
  </r>
  <r>
    <n v="2016"/>
    <s v="SUB"/>
    <s v="Coal"/>
    <n v="196551"/>
    <n v="18.260000000000002"/>
    <n v="3589021.2600000002"/>
    <n v="1.04"/>
    <n v="16.5"/>
    <n v="3243091.5"/>
    <x v="0"/>
  </r>
  <r>
    <n v="2016"/>
    <s v="SUB"/>
    <s v="Coal"/>
    <n v="59932"/>
    <n v="17.376000000000001"/>
    <n v="1041378.432"/>
    <n v="0.19"/>
    <n v="4.62"/>
    <n v="276885.84000000003"/>
    <x v="0"/>
  </r>
  <r>
    <n v="2016"/>
    <s v="SUB"/>
    <s v="Coal"/>
    <n v="14502"/>
    <n v="17.466000000000001"/>
    <n v="253291.93200000003"/>
    <n v="0.18"/>
    <n v="4.4000000000000004"/>
    <n v="63808.800000000003"/>
    <x v="0"/>
  </r>
  <r>
    <n v="2016"/>
    <s v="SUB"/>
    <s v="Coal"/>
    <n v="44593"/>
    <n v="17.303999999999998"/>
    <n v="771637.27199999988"/>
    <n v="0.19"/>
    <n v="4.7699999999999996"/>
    <n v="212708.61"/>
    <x v="0"/>
  </r>
  <r>
    <n v="2016"/>
    <s v="SUB"/>
    <s v="Coal"/>
    <n v="89701"/>
    <n v="17.463999999999999"/>
    <n v="1566538.264"/>
    <n v="0.19"/>
    <n v="4.47"/>
    <n v="400963.47"/>
    <x v="0"/>
  </r>
  <r>
    <n v="2016"/>
    <s v="BIT"/>
    <s v="Coal"/>
    <n v="164918"/>
    <n v="25.76"/>
    <n v="4248287.6800000006"/>
    <n v="2.36"/>
    <n v="8.3000000000000007"/>
    <n v="1368819.4000000001"/>
    <x v="0"/>
  </r>
  <r>
    <n v="2016"/>
    <s v="BIT"/>
    <s v="Coal"/>
    <n v="87104"/>
    <n v="23.95"/>
    <n v="2086140.8"/>
    <n v="2.67"/>
    <n v="7.9"/>
    <n v="688121.6"/>
    <x v="0"/>
  </r>
  <r>
    <n v="2016"/>
    <s v="BIT"/>
    <s v="Coal"/>
    <n v="70238"/>
    <n v="25.15"/>
    <n v="1766485.7"/>
    <n v="3.22"/>
    <n v="6.8"/>
    <n v="477618.39999999997"/>
    <x v="0"/>
  </r>
  <r>
    <n v="2016"/>
    <s v="BIT"/>
    <s v="Coal"/>
    <n v="173412"/>
    <n v="24.81"/>
    <n v="4302351.72"/>
    <n v="3.21"/>
    <n v="7.8"/>
    <n v="1352613.5999999999"/>
    <x v="0"/>
  </r>
  <r>
    <n v="2016"/>
    <s v="BIT"/>
    <s v="Coal"/>
    <n v="20330"/>
    <n v="23.97"/>
    <n v="487310.1"/>
    <n v="2.99"/>
    <n v="8"/>
    <n v="162640"/>
    <x v="0"/>
  </r>
  <r>
    <n v="2016"/>
    <s v="BIT"/>
    <s v="Coal"/>
    <n v="53641"/>
    <n v="22.116"/>
    <n v="1186324.3559999999"/>
    <n v="0.48"/>
    <n v="11.9"/>
    <n v="638327.9"/>
    <x v="0"/>
  </r>
  <r>
    <n v="2016"/>
    <s v="SUB"/>
    <s v="Coal"/>
    <n v="14171"/>
    <n v="17.494"/>
    <n v="247907.47399999999"/>
    <n v="0.19"/>
    <n v="4.5999999999999996"/>
    <n v="65186.6"/>
    <x v="0"/>
  </r>
  <r>
    <n v="2016"/>
    <s v="SUB"/>
    <s v="Coal"/>
    <n v="13973"/>
    <n v="18.454000000000001"/>
    <n v="257857.742"/>
    <n v="1.1000000000000001"/>
    <n v="15.3"/>
    <n v="213786.90000000002"/>
    <x v="0"/>
  </r>
  <r>
    <n v="2016"/>
    <s v="SUB"/>
    <s v="Coal"/>
    <n v="609"/>
    <n v="16.57"/>
    <n v="10091.130000000001"/>
    <n v="0.34"/>
    <n v="5.5"/>
    <n v="3349.5"/>
    <x v="0"/>
  </r>
  <r>
    <n v="2016"/>
    <s v="BIT"/>
    <s v="Coal"/>
    <n v="26785"/>
    <n v="21.951000000000001"/>
    <n v="587957.53500000003"/>
    <n v="0.77"/>
    <n v="9.1999999999999993"/>
    <n v="246421.99999999997"/>
    <x v="0"/>
  </r>
  <r>
    <n v="2016"/>
    <s v="BIT"/>
    <s v="Coal"/>
    <n v="251529"/>
    <n v="21.698"/>
    <n v="5457676.2420000006"/>
    <n v="0.54"/>
    <n v="12.3"/>
    <n v="3093806.7"/>
    <x v="0"/>
  </r>
  <r>
    <n v="2016"/>
    <s v="SUB"/>
    <s v="Coal"/>
    <n v="122"/>
    <n v="18"/>
    <n v="2196"/>
    <n v="0.37"/>
    <n v="4.9000000000000004"/>
    <n v="597.80000000000007"/>
    <x v="0"/>
  </r>
  <r>
    <n v="2016"/>
    <s v="LIG"/>
    <s v="Coal"/>
    <n v="345199"/>
    <n v="13.63"/>
    <n v="4705062.37"/>
    <n v="1.06"/>
    <n v="16"/>
    <n v="5523184"/>
    <x v="1"/>
  </r>
  <r>
    <n v="2016"/>
    <s v="SUB"/>
    <s v="Coal"/>
    <n v="122"/>
    <n v="17.940000000000001"/>
    <n v="2188.6800000000003"/>
    <n v="0.28000000000000003"/>
    <n v="4.5999999999999996"/>
    <n v="561.19999999999993"/>
    <x v="0"/>
  </r>
  <r>
    <n v="2016"/>
    <s v="SUB"/>
    <s v="Coal"/>
    <n v="32813"/>
    <n v="16.78"/>
    <n v="550602.14"/>
    <n v="0.35"/>
    <n v="5"/>
    <n v="164065"/>
    <x v="0"/>
  </r>
  <r>
    <n v="2016"/>
    <s v="SUB"/>
    <s v="Coal"/>
    <n v="48048"/>
    <n v="16.96"/>
    <n v="814894.08000000007"/>
    <n v="0.34"/>
    <n v="5.6"/>
    <n v="269068.79999999999"/>
    <x v="0"/>
  </r>
  <r>
    <n v="2016"/>
    <s v="SUB"/>
    <s v="Coal"/>
    <n v="49440"/>
    <n v="17.489999999999998"/>
    <n v="864705.6"/>
    <n v="0.24"/>
    <n v="4.7"/>
    <n v="232368"/>
    <x v="0"/>
  </r>
  <r>
    <n v="2016"/>
    <s v="SUB"/>
    <s v="Coal"/>
    <n v="49333"/>
    <n v="16.53"/>
    <n v="815474.49000000011"/>
    <n v="0.2"/>
    <n v="4.5999999999999996"/>
    <n v="226931.8"/>
    <x v="0"/>
  </r>
  <r>
    <n v="2016"/>
    <s v="SUB"/>
    <s v="Coal"/>
    <n v="31553"/>
    <n v="17.91"/>
    <n v="565114.23"/>
    <n v="0.22"/>
    <n v="4.8"/>
    <n v="151454.39999999999"/>
    <x v="0"/>
  </r>
  <r>
    <n v="2016"/>
    <s v="SUB"/>
    <s v="Coal"/>
    <n v="16379"/>
    <n v="17.91"/>
    <n v="293347.89"/>
    <n v="0.28000000000000003"/>
    <n v="5.2"/>
    <n v="85170.8"/>
    <x v="0"/>
  </r>
  <r>
    <n v="2016"/>
    <s v="SUB"/>
    <s v="Coal"/>
    <n v="16471"/>
    <n v="17.149999999999999"/>
    <n v="282477.64999999997"/>
    <n v="0.28999999999999998"/>
    <n v="4.4000000000000004"/>
    <n v="72472.400000000009"/>
    <x v="0"/>
  </r>
  <r>
    <n v="2016"/>
    <s v="SUB"/>
    <s v="Coal"/>
    <n v="122"/>
    <n v="18.02"/>
    <n v="2198.44"/>
    <n v="0.27"/>
    <n v="4.7"/>
    <n v="573.4"/>
    <x v="0"/>
  </r>
  <r>
    <n v="2016"/>
    <s v="SUB"/>
    <s v="Coal"/>
    <n v="243"/>
    <n v="17.8"/>
    <n v="4325.4000000000005"/>
    <n v="0.22"/>
    <n v="4.7"/>
    <n v="1142.1000000000001"/>
    <x v="0"/>
  </r>
  <r>
    <n v="2016"/>
    <s v="BIT"/>
    <s v="Coal"/>
    <n v="27318"/>
    <n v="22.15"/>
    <n v="605093.69999999995"/>
    <n v="0.49"/>
    <n v="11.7"/>
    <n v="319620.59999999998"/>
    <x v="0"/>
  </r>
  <r>
    <n v="2016"/>
    <s v="SUB"/>
    <s v="Coal"/>
    <n v="98816"/>
    <n v="17.87"/>
    <n v="1765841.9200000002"/>
    <n v="0.26"/>
    <n v="5"/>
    <n v="494080"/>
    <x v="0"/>
  </r>
  <r>
    <n v="2016"/>
    <s v="SUB"/>
    <s v="Coal"/>
    <n v="42287"/>
    <n v="17.32"/>
    <n v="732410.84"/>
    <n v="0.23"/>
    <n v="4"/>
    <n v="169148"/>
    <x v="0"/>
  </r>
  <r>
    <n v="2016"/>
    <s v="SUB"/>
    <s v="Coal"/>
    <n v="122"/>
    <n v="17.100000000000001"/>
    <n v="2086.2000000000003"/>
    <n v="0.37"/>
    <n v="4.9000000000000004"/>
    <n v="597.80000000000007"/>
    <x v="0"/>
  </r>
  <r>
    <n v="2016"/>
    <s v="SUB"/>
    <s v="Coal"/>
    <n v="42341"/>
    <n v="17.3"/>
    <n v="732499.3"/>
    <n v="0.23"/>
    <n v="3.9"/>
    <n v="165129.9"/>
    <x v="0"/>
  </r>
  <r>
    <n v="2016"/>
    <s v="SUB"/>
    <s v="Coal"/>
    <n v="56471"/>
    <n v="17.739999999999998"/>
    <n v="1001795.5399999999"/>
    <n v="0.28999999999999998"/>
    <n v="5.2"/>
    <n v="293649.2"/>
    <x v="0"/>
  </r>
  <r>
    <n v="2016"/>
    <s v="SUB"/>
    <s v="Coal"/>
    <n v="70508"/>
    <n v="17.25"/>
    <n v="1216263"/>
    <n v="0.23"/>
    <n v="4.0999999999999996"/>
    <n v="289082.8"/>
    <x v="0"/>
  </r>
  <r>
    <n v="2016"/>
    <s v="SUB"/>
    <s v="Coal"/>
    <n v="42326"/>
    <n v="17.25"/>
    <n v="730123.5"/>
    <n v="0.23"/>
    <n v="4.0999999999999996"/>
    <n v="173536.59999999998"/>
    <x v="0"/>
  </r>
  <r>
    <n v="2016"/>
    <s v="SUB"/>
    <s v="Coal"/>
    <n v="42283"/>
    <n v="17.29"/>
    <n v="731073.07"/>
    <n v="0.23"/>
    <n v="4.0999999999999996"/>
    <n v="173360.3"/>
    <x v="0"/>
  </r>
  <r>
    <n v="2016"/>
    <s v="SUB"/>
    <s v="Coal"/>
    <n v="70429"/>
    <n v="17.23"/>
    <n v="1213491.67"/>
    <n v="0.23"/>
    <n v="4.2"/>
    <n v="295801.8"/>
    <x v="0"/>
  </r>
  <r>
    <n v="2016"/>
    <s v="SUB"/>
    <s v="Coal"/>
    <n v="42503"/>
    <n v="17.71"/>
    <n v="752728.13"/>
    <n v="0.23"/>
    <n v="5.6"/>
    <n v="238016.8"/>
    <x v="0"/>
  </r>
  <r>
    <n v="2016"/>
    <s v="SUB"/>
    <s v="Coal"/>
    <n v="116"/>
    <n v="17.2"/>
    <n v="1995.1999999999998"/>
    <n v="0.3"/>
    <n v="4.4000000000000004"/>
    <n v="510.40000000000003"/>
    <x v="0"/>
  </r>
  <r>
    <n v="2016"/>
    <s v="BIT"/>
    <s v="Coal"/>
    <n v="24721"/>
    <n v="22.05"/>
    <n v="545098.05000000005"/>
    <n v="0.47"/>
    <n v="11.8"/>
    <n v="291707.80000000005"/>
    <x v="0"/>
  </r>
  <r>
    <n v="2016"/>
    <s v="SUB"/>
    <s v="Coal"/>
    <n v="14154"/>
    <n v="17.954000000000001"/>
    <n v="254120.916"/>
    <n v="0.26"/>
    <n v="4.7"/>
    <n v="66523.8"/>
    <x v="0"/>
  </r>
  <r>
    <n v="2016"/>
    <s v="SUB"/>
    <s v="Coal"/>
    <n v="42460"/>
    <n v="17.59"/>
    <n v="746871.4"/>
    <n v="0.19"/>
    <n v="4"/>
    <n v="169840"/>
    <x v="0"/>
  </r>
  <r>
    <n v="2016"/>
    <s v="SUB"/>
    <s v="Coal"/>
    <n v="28277"/>
    <n v="17.567"/>
    <n v="496742.05900000001"/>
    <n v="0.19"/>
    <n v="4.5999999999999996"/>
    <n v="130074.2"/>
    <x v="0"/>
  </r>
  <r>
    <n v="2016"/>
    <s v="SUB"/>
    <s v="Coal"/>
    <n v="14144"/>
    <n v="17.803999999999998"/>
    <n v="251819.77599999998"/>
    <n v="0.25"/>
    <n v="5.2"/>
    <n v="73548.800000000003"/>
    <x v="0"/>
  </r>
  <r>
    <n v="2016"/>
    <s v="BIT"/>
    <s v="Coal"/>
    <n v="27052"/>
    <n v="21.87"/>
    <n v="591627.24"/>
    <n v="0.47"/>
    <n v="12.1"/>
    <n v="327329.2"/>
    <x v="0"/>
  </r>
  <r>
    <n v="2016"/>
    <s v="BIT"/>
    <s v="Coal"/>
    <n v="95029"/>
    <n v="22.05"/>
    <n v="2095389.45"/>
    <n v="0.49"/>
    <n v="11.8"/>
    <n v="1121342.2"/>
    <x v="0"/>
  </r>
  <r>
    <n v="2016"/>
    <s v="BIT"/>
    <s v="Coal"/>
    <n v="10238"/>
    <n v="20.51"/>
    <n v="209981.38"/>
    <n v="1.03"/>
    <n v="23.2"/>
    <n v="237521.6"/>
    <x v="0"/>
  </r>
  <r>
    <n v="2016"/>
    <s v="BIT"/>
    <s v="Coal"/>
    <n v="62555"/>
    <n v="23.99"/>
    <n v="1500694.45"/>
    <n v="3.1"/>
    <n v="7"/>
    <n v="437885"/>
    <x v="0"/>
  </r>
  <r>
    <n v="2016"/>
    <s v="BIT"/>
    <s v="Coal"/>
    <n v="37834"/>
    <n v="24.12"/>
    <n v="912556.08000000007"/>
    <n v="3.12"/>
    <n v="7"/>
    <n v="264838"/>
    <x v="0"/>
  </r>
  <r>
    <n v="2016"/>
    <s v="BIT"/>
    <s v="Coal"/>
    <n v="25781"/>
    <n v="23.95"/>
    <n v="617454.94999999995"/>
    <n v="2.72"/>
    <n v="7.5"/>
    <n v="193357.5"/>
    <x v="0"/>
  </r>
  <r>
    <n v="2016"/>
    <s v="BIT"/>
    <s v="Coal"/>
    <n v="37804"/>
    <n v="23.94"/>
    <n v="905027.76"/>
    <n v="2.73"/>
    <n v="7.4"/>
    <n v="279749.60000000003"/>
    <x v="0"/>
  </r>
  <r>
    <n v="2016"/>
    <s v="BIT"/>
    <s v="Coal"/>
    <n v="14427"/>
    <n v="25.76"/>
    <n v="371639.52"/>
    <n v="2.41"/>
    <n v="7.5"/>
    <n v="108202.5"/>
    <x v="0"/>
  </r>
  <r>
    <n v="2016"/>
    <s v="BIT"/>
    <s v="Coal"/>
    <n v="158787"/>
    <n v="26"/>
    <n v="4128462"/>
    <n v="2.72"/>
    <n v="7.7"/>
    <n v="1222659.9000000001"/>
    <x v="0"/>
  </r>
  <r>
    <n v="2016"/>
    <s v="BIT"/>
    <s v="Coal"/>
    <n v="76553"/>
    <n v="26.11"/>
    <n v="1998798.8299999998"/>
    <n v="3.31"/>
    <n v="8.1"/>
    <n v="620079.29999999993"/>
    <x v="0"/>
  </r>
  <r>
    <n v="2016"/>
    <s v="BIT"/>
    <s v="Coal"/>
    <n v="11734"/>
    <n v="23.314"/>
    <n v="273566.47600000002"/>
    <n v="0.41"/>
    <n v="6.2"/>
    <n v="72750.8"/>
    <x v="0"/>
  </r>
  <r>
    <n v="2016"/>
    <s v="BIT"/>
    <s v="Coal"/>
    <n v="11162"/>
    <n v="23.152000000000001"/>
    <n v="258422.62400000001"/>
    <n v="0.42"/>
    <n v="6.8"/>
    <n v="75901.599999999991"/>
    <x v="0"/>
  </r>
  <r>
    <n v="2016"/>
    <s v="BIT"/>
    <s v="Coal"/>
    <n v="22135"/>
    <n v="23.911000000000001"/>
    <n v="529269.98499999999"/>
    <n v="1.22"/>
    <n v="8.5"/>
    <n v="188147.5"/>
    <x v="0"/>
  </r>
  <r>
    <n v="2016"/>
    <s v="BIT"/>
    <s v="Coal"/>
    <n v="25798"/>
    <n v="26.068000000000001"/>
    <n v="672502.26400000008"/>
    <n v="2.65"/>
    <n v="7.6"/>
    <n v="196064.8"/>
    <x v="0"/>
  </r>
  <r>
    <n v="2016"/>
    <s v="BIT"/>
    <s v="Coal"/>
    <n v="121458"/>
    <n v="25.100999999999999"/>
    <n v="3048717.2579999999"/>
    <n v="3.12"/>
    <n v="6.6"/>
    <n v="801622.79999999993"/>
    <x v="0"/>
  </r>
  <r>
    <n v="2016"/>
    <s v="BIT"/>
    <s v="Coal"/>
    <n v="12766"/>
    <n v="23.405999999999999"/>
    <n v="298800.99599999998"/>
    <n v="2.74"/>
    <n v="8.4"/>
    <n v="107234.40000000001"/>
    <x v="0"/>
  </r>
  <r>
    <n v="2016"/>
    <s v="BIT"/>
    <s v="Coal"/>
    <n v="38715"/>
    <n v="23.44"/>
    <n v="907479.60000000009"/>
    <n v="1.82"/>
    <n v="7.5"/>
    <n v="290362.5"/>
    <x v="0"/>
  </r>
  <r>
    <n v="2016"/>
    <s v="BIT"/>
    <s v="Coal"/>
    <n v="25023"/>
    <n v="25.02"/>
    <n v="626075.46"/>
    <n v="2.6"/>
    <n v="7.7"/>
    <n v="192677.1"/>
    <x v="0"/>
  </r>
  <r>
    <n v="2016"/>
    <s v="BIT"/>
    <s v="Coal"/>
    <n v="32670"/>
    <n v="23.827999999999999"/>
    <n v="778460.76"/>
    <n v="2.65"/>
    <n v="8"/>
    <n v="261360"/>
    <x v="0"/>
  </r>
  <r>
    <n v="2016"/>
    <s v="BIT"/>
    <s v="Coal"/>
    <n v="253300"/>
    <n v="25.986000000000001"/>
    <n v="6582253.7999999998"/>
    <n v="2.66"/>
    <n v="7.6"/>
    <n v="1925080"/>
    <x v="0"/>
  </r>
  <r>
    <n v="2016"/>
    <s v="BIT"/>
    <s v="Coal"/>
    <n v="55783"/>
    <n v="23.78"/>
    <n v="1326519.74"/>
    <n v="2.6"/>
    <n v="7.5"/>
    <n v="418372.5"/>
    <x v="0"/>
  </r>
  <r>
    <n v="2016"/>
    <s v="BIT"/>
    <s v="Coal"/>
    <n v="198734"/>
    <n v="23.844000000000001"/>
    <n v="4738613.4960000003"/>
    <n v="2.65"/>
    <n v="7.8"/>
    <n v="1550125.2"/>
    <x v="0"/>
  </r>
  <r>
    <n v="2016"/>
    <s v="BIT"/>
    <s v="Coal"/>
    <n v="10742"/>
    <n v="23.033999999999999"/>
    <n v="247431.228"/>
    <n v="1.35"/>
    <n v="7"/>
    <n v="75194"/>
    <x v="0"/>
  </r>
  <r>
    <n v="2016"/>
    <s v="BIT"/>
    <s v="Coal"/>
    <n v="12372"/>
    <n v="24.905999999999999"/>
    <n v="308137.03200000001"/>
    <n v="1.45"/>
    <n v="12.9"/>
    <n v="159598.80000000002"/>
    <x v="0"/>
  </r>
  <r>
    <n v="2016"/>
    <s v="SUB"/>
    <s v="Coal"/>
    <n v="98189"/>
    <n v="17.600000000000001"/>
    <n v="1728126.4000000001"/>
    <n v="0.2"/>
    <n v="4.5"/>
    <n v="441850.5"/>
    <x v="0"/>
  </r>
  <r>
    <n v="2016"/>
    <s v="SUB"/>
    <s v="Coal"/>
    <n v="48956"/>
    <n v="17.600000000000001"/>
    <n v="861625.60000000009"/>
    <n v="0.2"/>
    <n v="5.0999999999999996"/>
    <n v="249675.59999999998"/>
    <x v="0"/>
  </r>
  <r>
    <n v="2016"/>
    <s v="SUB"/>
    <s v="Coal"/>
    <n v="181928"/>
    <n v="17.47"/>
    <n v="3178282.1599999997"/>
    <n v="0.21"/>
    <n v="4.5999999999999996"/>
    <n v="836868.79999999993"/>
    <x v="0"/>
  </r>
  <r>
    <n v="2016"/>
    <s v="SUB"/>
    <s v="Coal"/>
    <n v="69991"/>
    <n v="17.47"/>
    <n v="1222742.77"/>
    <n v="0.21"/>
    <n v="4.5999999999999996"/>
    <n v="321958.59999999998"/>
    <x v="0"/>
  </r>
  <r>
    <n v="2016"/>
    <s v="SUB"/>
    <s v="Coal"/>
    <n v="63685"/>
    <n v="17.713000000000001"/>
    <n v="1128052.405"/>
    <n v="0.22"/>
    <n v="5.2"/>
    <n v="331162"/>
    <x v="0"/>
  </r>
  <r>
    <n v="2016"/>
    <s v="SUB"/>
    <s v="Coal"/>
    <n v="236547"/>
    <n v="17.622"/>
    <n v="4168431.2340000002"/>
    <n v="0.19"/>
    <n v="4.5"/>
    <n v="1064461.5"/>
    <x v="0"/>
  </r>
  <r>
    <n v="2016"/>
    <s v="SUB"/>
    <s v="Coal"/>
    <n v="326936"/>
    <n v="17.2"/>
    <n v="5623299.2000000002"/>
    <n v="0.19"/>
    <n v="4.5"/>
    <n v="1471212"/>
    <x v="0"/>
  </r>
  <r>
    <n v="2016"/>
    <s v="SUB"/>
    <s v="Coal"/>
    <n v="81791"/>
    <n v="17.21"/>
    <n v="1407623.11"/>
    <n v="0.19"/>
    <n v="4.5999999999999996"/>
    <n v="376238.6"/>
    <x v="0"/>
  </r>
  <r>
    <n v="2016"/>
    <s v="SUB"/>
    <s v="Coal"/>
    <n v="66396"/>
    <n v="17.27"/>
    <n v="1146658.92"/>
    <n v="0.2"/>
    <n v="4.5"/>
    <n v="298782"/>
    <x v="0"/>
  </r>
  <r>
    <n v="2016"/>
    <s v="SUB"/>
    <s v="Coal"/>
    <n v="95385"/>
    <n v="17.86"/>
    <n v="1703576.0999999999"/>
    <n v="0.23"/>
    <n v="5.4"/>
    <n v="515079.00000000006"/>
    <x v="0"/>
  </r>
  <r>
    <n v="2016"/>
    <s v="SUB"/>
    <s v="Coal"/>
    <n v="80058"/>
    <n v="17.86"/>
    <n v="1429835.88"/>
    <n v="0.24"/>
    <n v="4.9000000000000004"/>
    <n v="392284.2"/>
    <x v="0"/>
  </r>
  <r>
    <n v="2016"/>
    <s v="SUB"/>
    <s v="Coal"/>
    <n v="390083"/>
    <n v="17.559999999999999"/>
    <n v="6849857.4799999995"/>
    <n v="0.19"/>
    <n v="4.5"/>
    <n v="1755373.5"/>
    <x v="0"/>
  </r>
  <r>
    <n v="2016"/>
    <s v="SUB"/>
    <s v="Coal"/>
    <n v="147385"/>
    <n v="17.2"/>
    <n v="2535022"/>
    <n v="0.24"/>
    <n v="4.2"/>
    <n v="619017"/>
    <x v="0"/>
  </r>
  <r>
    <n v="2016"/>
    <s v="SUB"/>
    <s v="Coal"/>
    <n v="75902"/>
    <n v="17.2"/>
    <n v="1305514.3999999999"/>
    <n v="0.24"/>
    <n v="4.2"/>
    <n v="318788.40000000002"/>
    <x v="0"/>
  </r>
  <r>
    <n v="2016"/>
    <s v="SUB"/>
    <s v="Coal"/>
    <n v="46760"/>
    <n v="17.600000000000001"/>
    <n v="822976.00000000012"/>
    <n v="0.19"/>
    <n v="4.3"/>
    <n v="201068"/>
    <x v="0"/>
  </r>
  <r>
    <n v="2016"/>
    <s v="SUB"/>
    <s v="Coal"/>
    <n v="5863"/>
    <n v="17.8"/>
    <n v="104361.40000000001"/>
    <n v="0.28999999999999998"/>
    <n v="4.9000000000000004"/>
    <n v="28728.7"/>
    <x v="0"/>
  </r>
  <r>
    <n v="2016"/>
    <s v="SUB"/>
    <s v="Coal"/>
    <n v="15986"/>
    <n v="17.899999999999999"/>
    <n v="286149.39999999997"/>
    <n v="0.24"/>
    <n v="5.4"/>
    <n v="86324.400000000009"/>
    <x v="0"/>
  </r>
  <r>
    <n v="2016"/>
    <s v="SUB"/>
    <s v="Coal"/>
    <n v="73966"/>
    <n v="17.899999999999999"/>
    <n v="1323991.3999999999"/>
    <n v="0.24"/>
    <n v="5.4"/>
    <n v="399416.4"/>
    <x v="0"/>
  </r>
  <r>
    <n v="2016"/>
    <s v="SUB"/>
    <s v="Coal"/>
    <n v="9709"/>
    <n v="17.8"/>
    <n v="172820.2"/>
    <n v="0.28999999999999998"/>
    <n v="4.9000000000000004"/>
    <n v="47574.100000000006"/>
    <x v="0"/>
  </r>
  <r>
    <n v="2016"/>
    <s v="SUB"/>
    <s v="Coal"/>
    <n v="11728"/>
    <n v="17.3"/>
    <n v="202894.4"/>
    <n v="0.24"/>
    <n v="4.2"/>
    <n v="49257.599999999999"/>
    <x v="0"/>
  </r>
  <r>
    <n v="2016"/>
    <s v="BIT"/>
    <s v="Coal"/>
    <n v="34280"/>
    <n v="21.181000000000001"/>
    <n v="726084.68"/>
    <n v="3.44"/>
    <n v="9"/>
    <n v="308520"/>
    <x v="0"/>
  </r>
  <r>
    <n v="2016"/>
    <s v="BIT"/>
    <s v="Coal"/>
    <n v="23607"/>
    <n v="24.87"/>
    <n v="587106.09"/>
    <n v="2.98"/>
    <n v="8.3000000000000007"/>
    <n v="195938.1"/>
    <x v="0"/>
  </r>
  <r>
    <n v="2016"/>
    <s v="BIT"/>
    <s v="Coal"/>
    <n v="459"/>
    <n v="23.51"/>
    <n v="10791.09"/>
    <n v="2.6"/>
    <n v="8.4"/>
    <n v="3855.6000000000004"/>
    <x v="0"/>
  </r>
  <r>
    <n v="2016"/>
    <s v="BIT"/>
    <s v="Coal"/>
    <n v="22"/>
    <n v="21.78"/>
    <n v="479.16"/>
    <n v="2.65"/>
    <n v="9.4"/>
    <n v="206.8"/>
    <x v="0"/>
  </r>
  <r>
    <n v="2016"/>
    <s v="BIT"/>
    <s v="Coal"/>
    <n v="7599"/>
    <n v="18.46"/>
    <n v="140277.54"/>
    <n v="2.81"/>
    <n v="17.7"/>
    <n v="134502.29999999999"/>
    <x v="0"/>
  </r>
  <r>
    <n v="2016"/>
    <s v="BIT"/>
    <s v="Coal"/>
    <n v="7894"/>
    <n v="15.05"/>
    <n v="118804.70000000001"/>
    <n v="1.77"/>
    <n v="27.5"/>
    <n v="217085"/>
    <x v="0"/>
  </r>
  <r>
    <n v="2016"/>
    <s v="BIT"/>
    <s v="Coal"/>
    <n v="20274"/>
    <n v="21.92"/>
    <n v="444406.08"/>
    <n v="3.06"/>
    <n v="9.6999999999999993"/>
    <n v="196657.8"/>
    <x v="0"/>
  </r>
  <r>
    <n v="2016"/>
    <s v="BIT"/>
    <s v="Coal"/>
    <n v="7804"/>
    <n v="16.829999999999998"/>
    <n v="131341.31999999998"/>
    <n v="2.39"/>
    <n v="18.3"/>
    <n v="142813.20000000001"/>
    <x v="0"/>
  </r>
  <r>
    <n v="2016"/>
    <s v="BIT"/>
    <s v="Coal"/>
    <n v="13224"/>
    <n v="19.91"/>
    <n v="263289.84000000003"/>
    <n v="2.42"/>
    <n v="8.9"/>
    <n v="117693.6"/>
    <x v="0"/>
  </r>
  <r>
    <n v="2016"/>
    <s v="BIT"/>
    <s v="Coal"/>
    <n v="29039"/>
    <n v="15.48"/>
    <n v="449523.72000000003"/>
    <n v="1.87"/>
    <n v="22.6"/>
    <n v="656281.4"/>
    <x v="0"/>
  </r>
  <r>
    <n v="2016"/>
    <s v="BIT"/>
    <s v="Coal"/>
    <n v="101822"/>
    <n v="22.414000000000001"/>
    <n v="2282238.3080000002"/>
    <n v="2.92"/>
    <n v="8.3000000000000007"/>
    <n v="845122.60000000009"/>
    <x v="0"/>
  </r>
  <r>
    <n v="2016"/>
    <s v="BIT"/>
    <s v="Coal"/>
    <n v="84920"/>
    <n v="22.972000000000001"/>
    <n v="1950782.2400000002"/>
    <n v="2.96"/>
    <n v="8.3000000000000007"/>
    <n v="704836.00000000012"/>
    <x v="0"/>
  </r>
  <r>
    <n v="2016"/>
    <s v="BIT"/>
    <s v="Coal"/>
    <n v="33123"/>
    <n v="22.861999999999998"/>
    <n v="757258.02599999995"/>
    <n v="3.13"/>
    <n v="7.8"/>
    <n v="258359.4"/>
    <x v="0"/>
  </r>
  <r>
    <n v="2016"/>
    <s v="BIT"/>
    <s v="Coal"/>
    <n v="58727"/>
    <n v="22.47"/>
    <n v="1319595.69"/>
    <n v="2.8"/>
    <n v="8.6"/>
    <n v="505052.19999999995"/>
    <x v="0"/>
  </r>
  <r>
    <n v="2016"/>
    <s v="BIT"/>
    <s v="Coal"/>
    <n v="115640"/>
    <n v="22.51"/>
    <n v="2603056.4000000004"/>
    <n v="3.19"/>
    <n v="8"/>
    <n v="925120"/>
    <x v="0"/>
  </r>
  <r>
    <n v="2016"/>
    <s v="BIT"/>
    <s v="Coal"/>
    <n v="57428"/>
    <n v="23.08"/>
    <n v="1325438.24"/>
    <n v="1.45"/>
    <n v="7.1"/>
    <n v="407738.8"/>
    <x v="0"/>
  </r>
  <r>
    <n v="2016"/>
    <s v="BIT"/>
    <s v="Coal"/>
    <n v="62855"/>
    <n v="23.28"/>
    <n v="1463264.4000000001"/>
    <n v="3.31"/>
    <n v="7.7"/>
    <n v="483983.5"/>
    <x v="0"/>
  </r>
  <r>
    <n v="2016"/>
    <s v="BIT"/>
    <s v="Coal"/>
    <n v="20356"/>
    <n v="23.16"/>
    <n v="471444.96"/>
    <n v="3.3"/>
    <n v="7.2"/>
    <n v="146563.20000000001"/>
    <x v="0"/>
  </r>
  <r>
    <n v="2016"/>
    <s v="BIT"/>
    <s v="Coal"/>
    <n v="45659"/>
    <n v="22.41"/>
    <n v="1023218.1900000001"/>
    <n v="2.41"/>
    <n v="7.9"/>
    <n v="360706.10000000003"/>
    <x v="0"/>
  </r>
  <r>
    <n v="2016"/>
    <s v="BIT"/>
    <s v="Coal"/>
    <n v="72285"/>
    <n v="22.76"/>
    <n v="1645206.6"/>
    <n v="3.19"/>
    <n v="8.8000000000000007"/>
    <n v="636108"/>
    <x v="0"/>
  </r>
  <r>
    <n v="2016"/>
    <s v="BIT"/>
    <s v="Coal"/>
    <n v="93593"/>
    <n v="23.07"/>
    <n v="2159190.5100000002"/>
    <n v="3.3"/>
    <n v="7.8"/>
    <n v="730025.4"/>
    <x v="0"/>
  </r>
  <r>
    <n v="2016"/>
    <s v="BIT"/>
    <s v="Coal"/>
    <n v="6683"/>
    <n v="24.026"/>
    <n v="160565.758"/>
    <n v="2.89"/>
    <n v="7.6"/>
    <n v="50790.799999999996"/>
    <x v="0"/>
  </r>
  <r>
    <n v="2016"/>
    <s v="SUB"/>
    <s v="Coal"/>
    <n v="55839"/>
    <n v="17.866"/>
    <n v="997619.57400000002"/>
    <n v="0.27"/>
    <n v="4.7"/>
    <n v="262443.3"/>
    <x v="0"/>
  </r>
  <r>
    <n v="2016"/>
    <s v="BIT"/>
    <s v="Coal"/>
    <n v="121"/>
    <n v="25.88"/>
    <n v="3131.48"/>
    <n v="2.65"/>
    <n v="7.4"/>
    <n v="895.40000000000009"/>
    <x v="0"/>
  </r>
  <r>
    <n v="2016"/>
    <s v="BIT"/>
    <s v="Coal"/>
    <n v="47230"/>
    <n v="22.978000000000002"/>
    <n v="1085250.9400000002"/>
    <n v="3.43"/>
    <n v="7.9"/>
    <n v="373117"/>
    <x v="0"/>
  </r>
  <r>
    <n v="2016"/>
    <s v="BIT"/>
    <s v="Coal"/>
    <n v="81249"/>
    <n v="22.393999999999998"/>
    <n v="1819490.1059999999"/>
    <n v="3.15"/>
    <n v="9.1999999999999993"/>
    <n v="747490.79999999993"/>
    <x v="0"/>
  </r>
  <r>
    <n v="2016"/>
    <s v="BIT"/>
    <s v="Coal"/>
    <n v="29235"/>
    <n v="24.007999999999999"/>
    <n v="701873.88"/>
    <n v="0.81"/>
    <n v="13.8"/>
    <n v="403443"/>
    <x v="0"/>
  </r>
  <r>
    <n v="2016"/>
    <s v="BIT"/>
    <s v="Coal"/>
    <n v="1506"/>
    <n v="23.9"/>
    <n v="35993.4"/>
    <n v="0.73"/>
    <n v="12.4"/>
    <n v="18674.400000000001"/>
    <x v="0"/>
  </r>
  <r>
    <n v="2016"/>
    <s v="BIT"/>
    <s v="Coal"/>
    <n v="10885"/>
    <n v="22.184000000000001"/>
    <n v="241472.84000000003"/>
    <n v="0.85"/>
    <n v="15"/>
    <n v="163275"/>
    <x v="0"/>
  </r>
  <r>
    <n v="2016"/>
    <s v="BIT"/>
    <s v="Coal"/>
    <n v="6547"/>
    <n v="23.1"/>
    <n v="151235.70000000001"/>
    <n v="0.55000000000000004"/>
    <n v="16.5"/>
    <n v="108025.5"/>
    <x v="0"/>
  </r>
  <r>
    <n v="2016"/>
    <s v="BIT"/>
    <s v="Coal"/>
    <n v="6401"/>
    <n v="23.111999999999998"/>
    <n v="147939.91199999998"/>
    <n v="0.75"/>
    <n v="13.5"/>
    <n v="86413.5"/>
    <x v="0"/>
  </r>
  <r>
    <n v="2016"/>
    <s v="BIT"/>
    <s v="Coal"/>
    <n v="4798"/>
    <n v="24.283999999999999"/>
    <n v="116514.632"/>
    <n v="0.65"/>
    <n v="13.1"/>
    <n v="62853.799999999996"/>
    <x v="0"/>
  </r>
  <r>
    <n v="2016"/>
    <s v="BIT"/>
    <s v="Coal"/>
    <n v="3251"/>
    <n v="23.276"/>
    <n v="75670.275999999998"/>
    <n v="0.82"/>
    <n v="9.8000000000000007"/>
    <n v="31859.800000000003"/>
    <x v="0"/>
  </r>
  <r>
    <n v="2016"/>
    <s v="BIT"/>
    <s v="Coal"/>
    <n v="3237"/>
    <n v="24.141999999999999"/>
    <n v="78147.653999999995"/>
    <n v="0.56000000000000005"/>
    <n v="11.2"/>
    <n v="36254.399999999994"/>
    <x v="0"/>
  </r>
  <r>
    <n v="2016"/>
    <s v="BIT"/>
    <s v="Coal"/>
    <n v="46562"/>
    <n v="23.257000000000001"/>
    <n v="1082892.4340000001"/>
    <n v="3.59"/>
    <n v="8.1999999999999993"/>
    <n v="381808.39999999997"/>
    <x v="0"/>
  </r>
  <r>
    <n v="2016"/>
    <s v="SUB"/>
    <s v="Coal"/>
    <n v="59884"/>
    <n v="17.68"/>
    <n v="1058749.1199999999"/>
    <n v="0.19"/>
    <n v="4.4000000000000004"/>
    <n v="263489.60000000003"/>
    <x v="0"/>
  </r>
  <r>
    <n v="2016"/>
    <s v="SUB"/>
    <s v="Coal"/>
    <n v="16243"/>
    <n v="17.783999999999999"/>
    <n v="288865.51199999999"/>
    <n v="0.23"/>
    <n v="5.4"/>
    <n v="87712.200000000012"/>
    <x v="0"/>
  </r>
  <r>
    <n v="2016"/>
    <s v="SUB"/>
    <s v="Coal"/>
    <n v="48871"/>
    <n v="17.832999999999998"/>
    <n v="871516.54299999995"/>
    <n v="0.22"/>
    <n v="5.2"/>
    <n v="254129.2"/>
    <x v="0"/>
  </r>
  <r>
    <n v="2016"/>
    <s v="SUB"/>
    <s v="Coal"/>
    <n v="48974"/>
    <n v="17.690999999999999"/>
    <n v="866399.03399999999"/>
    <n v="0.24"/>
    <n v="5.9"/>
    <n v="288946.60000000003"/>
    <x v="0"/>
  </r>
  <r>
    <n v="2016"/>
    <s v="SUB"/>
    <s v="Coal"/>
    <n v="65608"/>
    <n v="17.603000000000002"/>
    <n v="1154897.6240000001"/>
    <n v="0.19"/>
    <n v="4.7"/>
    <n v="308357.60000000003"/>
    <x v="0"/>
  </r>
  <r>
    <n v="2016"/>
    <s v="SUB"/>
    <s v="Coal"/>
    <n v="97992"/>
    <n v="17.62"/>
    <n v="1726619.04"/>
    <n v="0.2"/>
    <n v="4.4000000000000004"/>
    <n v="431164.80000000005"/>
    <x v="0"/>
  </r>
  <r>
    <n v="2016"/>
    <s v="SUB"/>
    <s v="Coal"/>
    <n v="48788"/>
    <n v="17.754000000000001"/>
    <n v="866182.15200000012"/>
    <n v="0.25"/>
    <n v="5.5"/>
    <n v="268334"/>
    <x v="0"/>
  </r>
  <r>
    <n v="2016"/>
    <s v="SUB"/>
    <s v="Coal"/>
    <n v="16144"/>
    <n v="17.39"/>
    <n v="280744.16000000003"/>
    <n v="0.22"/>
    <n v="3.8"/>
    <n v="61347.199999999997"/>
    <x v="0"/>
  </r>
  <r>
    <n v="2016"/>
    <s v="SUB"/>
    <s v="Coal"/>
    <n v="32702"/>
    <n v="16.88"/>
    <n v="552009.76"/>
    <n v="0.35"/>
    <n v="5.6"/>
    <n v="183131.19999999998"/>
    <x v="0"/>
  </r>
  <r>
    <n v="2016"/>
    <s v="SUB"/>
    <s v="Coal"/>
    <n v="64955"/>
    <n v="17.71"/>
    <n v="1150353.05"/>
    <n v="0.24"/>
    <n v="5.6"/>
    <n v="363748"/>
    <x v="0"/>
  </r>
  <r>
    <n v="2016"/>
    <s v="SUB"/>
    <s v="Coal"/>
    <n v="35146"/>
    <n v="17.844000000000001"/>
    <n v="627145.22400000005"/>
    <n v="0.26"/>
    <n v="5.2"/>
    <n v="182759.2"/>
    <x v="0"/>
  </r>
  <r>
    <n v="2016"/>
    <s v="SUB"/>
    <s v="Coal"/>
    <n v="17608"/>
    <n v="17.635999999999999"/>
    <n v="310534.68799999997"/>
    <n v="0.19"/>
    <n v="4.4000000000000004"/>
    <n v="77475.200000000012"/>
    <x v="0"/>
  </r>
  <r>
    <n v="2016"/>
    <s v="SUB"/>
    <s v="Coal"/>
    <n v="35193"/>
    <n v="17.266999999999999"/>
    <n v="607677.53099999996"/>
    <n v="0.24"/>
    <n v="4.2"/>
    <n v="147810.6"/>
    <x v="0"/>
  </r>
  <r>
    <n v="2016"/>
    <s v="SUB"/>
    <s v="Coal"/>
    <n v="17624"/>
    <n v="17.873999999999999"/>
    <n v="315011.37599999999"/>
    <n v="0.21"/>
    <n v="5.3"/>
    <n v="93407.2"/>
    <x v="0"/>
  </r>
  <r>
    <n v="2016"/>
    <s v="SUB"/>
    <s v="Coal"/>
    <n v="14056"/>
    <n v="17.475999999999999"/>
    <n v="245642.65599999999"/>
    <n v="0.34"/>
    <n v="5.5"/>
    <n v="77308"/>
    <x v="0"/>
  </r>
  <r>
    <n v="2016"/>
    <s v="SUB"/>
    <s v="Coal"/>
    <n v="14087"/>
    <n v="18.015999999999998"/>
    <n v="253791.39199999996"/>
    <n v="0.23"/>
    <n v="4.8"/>
    <n v="67617.599999999991"/>
    <x v="0"/>
  </r>
  <r>
    <n v="2016"/>
    <s v="SUB"/>
    <s v="Coal"/>
    <n v="28198"/>
    <n v="17.692"/>
    <n v="498879.016"/>
    <n v="0.24"/>
    <n v="5.8"/>
    <n v="163548.4"/>
    <x v="0"/>
  </r>
  <r>
    <n v="2016"/>
    <s v="SUB"/>
    <s v="Coal"/>
    <n v="28105"/>
    <n v="17.108000000000001"/>
    <n v="480820.34"/>
    <n v="0.26"/>
    <n v="4.7"/>
    <n v="132093.5"/>
    <x v="0"/>
  </r>
  <r>
    <n v="2016"/>
    <s v="SUB"/>
    <s v="Coal"/>
    <n v="72851"/>
    <n v="17.059000000000001"/>
    <n v="1242765.209"/>
    <n v="0.28999999999999998"/>
    <n v="4.5"/>
    <n v="327829.5"/>
    <x v="0"/>
  </r>
  <r>
    <n v="2016"/>
    <s v="SUB"/>
    <s v="Coal"/>
    <n v="81074"/>
    <n v="17.66"/>
    <n v="1431766.84"/>
    <n v="0.23"/>
    <n v="5.3"/>
    <n v="429692.2"/>
    <x v="0"/>
  </r>
  <r>
    <n v="2016"/>
    <s v="BIT"/>
    <s v="Coal"/>
    <n v="15001"/>
    <n v="21.84"/>
    <n v="327621.84000000003"/>
    <n v="3.08"/>
    <n v="12.6"/>
    <n v="189012.6"/>
    <x v="0"/>
  </r>
  <r>
    <n v="2016"/>
    <s v="SUB"/>
    <s v="Coal"/>
    <n v="32130"/>
    <n v="17.8"/>
    <n v="571914"/>
    <n v="0.21"/>
    <n v="5.0999999999999996"/>
    <n v="163863"/>
    <x v="0"/>
  </r>
  <r>
    <n v="2016"/>
    <s v="SUB"/>
    <s v="Coal"/>
    <n v="16311"/>
    <n v="17.95"/>
    <n v="292782.45"/>
    <n v="0.25"/>
    <n v="5.0999999999999996"/>
    <n v="83186.099999999991"/>
    <x v="0"/>
  </r>
  <r>
    <n v="2016"/>
    <s v="SUB"/>
    <s v="Coal"/>
    <n v="16395"/>
    <n v="17.61"/>
    <n v="288715.95"/>
    <n v="0.19"/>
    <n v="4.3"/>
    <n v="70498.5"/>
    <x v="0"/>
  </r>
  <r>
    <n v="2016"/>
    <s v="SUB"/>
    <s v="Coal"/>
    <n v="16458"/>
    <n v="17.82"/>
    <n v="293281.56"/>
    <n v="0.27"/>
    <n v="5"/>
    <n v="82290"/>
    <x v="0"/>
  </r>
  <r>
    <n v="2016"/>
    <s v="SUB"/>
    <s v="Coal"/>
    <n v="16125"/>
    <n v="16.62"/>
    <n v="267997.5"/>
    <n v="0.34"/>
    <n v="6"/>
    <n v="96750"/>
    <x v="0"/>
  </r>
  <r>
    <n v="2016"/>
    <s v="SUB"/>
    <s v="Coal"/>
    <n v="32812"/>
    <n v="17.16"/>
    <n v="563053.92000000004"/>
    <n v="0.23"/>
    <n v="4.2"/>
    <n v="137810.4"/>
    <x v="0"/>
  </r>
  <r>
    <n v="2016"/>
    <s v="SUB"/>
    <s v="Coal"/>
    <n v="48983"/>
    <n v="17.28"/>
    <n v="846426.24000000011"/>
    <n v="0.24"/>
    <n v="4.2"/>
    <n v="205728.6"/>
    <x v="0"/>
  </r>
  <r>
    <n v="2016"/>
    <s v="SUB"/>
    <s v="Coal"/>
    <n v="149222"/>
    <n v="17.942"/>
    <n v="2677341.1239999998"/>
    <n v="0.27"/>
    <n v="4.8"/>
    <n v="716265.6"/>
    <x v="0"/>
  </r>
  <r>
    <n v="2016"/>
    <s v="SUB"/>
    <s v="Coal"/>
    <n v="25779"/>
    <n v="17.942"/>
    <n v="462526.81800000003"/>
    <n v="0.27"/>
    <n v="4.8"/>
    <n v="123739.2"/>
    <x v="0"/>
  </r>
  <r>
    <n v="2016"/>
    <s v="BIT"/>
    <s v="Coal"/>
    <n v="11097"/>
    <n v="23.55"/>
    <n v="261334.35"/>
    <n v="3.96"/>
    <n v="8.1999999999999993"/>
    <n v="90995.4"/>
    <x v="0"/>
  </r>
  <r>
    <n v="2016"/>
    <s v="BIT"/>
    <s v="Coal"/>
    <n v="11203"/>
    <n v="22.187999999999999"/>
    <n v="248572.16399999999"/>
    <n v="3.07"/>
    <n v="8.8000000000000007"/>
    <n v="98586.400000000009"/>
    <x v="0"/>
  </r>
  <r>
    <n v="2016"/>
    <s v="BIT"/>
    <s v="Coal"/>
    <n v="22237"/>
    <n v="22.582999999999998"/>
    <n v="502178.17099999997"/>
    <n v="3.11"/>
    <n v="7.8"/>
    <n v="173448.6"/>
    <x v="0"/>
  </r>
  <r>
    <n v="2016"/>
    <s v="BIT"/>
    <s v="Coal"/>
    <n v="22512"/>
    <n v="23.398"/>
    <n v="526735.77599999995"/>
    <n v="3.31"/>
    <n v="6.8"/>
    <n v="153081.60000000001"/>
    <x v="0"/>
  </r>
  <r>
    <n v="2016"/>
    <s v="BIT"/>
    <s v="Coal"/>
    <n v="101606"/>
    <n v="23.010999999999999"/>
    <n v="2338055.6659999997"/>
    <n v="2.98"/>
    <n v="8.3000000000000007"/>
    <n v="843329.8"/>
    <x v="0"/>
  </r>
  <r>
    <n v="2016"/>
    <s v="BIT"/>
    <s v="Coal"/>
    <n v="15642"/>
    <n v="23.099"/>
    <n v="361314.55800000002"/>
    <n v="1.33"/>
    <n v="7.1"/>
    <n v="111058.2"/>
    <x v="0"/>
  </r>
  <r>
    <n v="2016"/>
    <s v="BIT"/>
    <s v="Coal"/>
    <n v="16087"/>
    <n v="23.094999999999999"/>
    <n v="371529.26499999996"/>
    <n v="2.93"/>
    <n v="8.4"/>
    <n v="135130.80000000002"/>
    <x v="0"/>
  </r>
  <r>
    <n v="2016"/>
    <s v="BIT"/>
    <s v="Coal"/>
    <n v="49506"/>
    <n v="22.460999999999999"/>
    <n v="1111954.2659999998"/>
    <n v="3.29"/>
    <n v="10.8"/>
    <n v="534664.80000000005"/>
    <x v="0"/>
  </r>
  <r>
    <n v="2016"/>
    <s v="BIT"/>
    <s v="Coal"/>
    <n v="15123"/>
    <n v="25.465"/>
    <n v="385107.19500000001"/>
    <n v="3.3"/>
    <n v="8"/>
    <n v="120984"/>
    <x v="0"/>
  </r>
  <r>
    <n v="2016"/>
    <s v="BIT"/>
    <s v="Coal"/>
    <n v="6442"/>
    <n v="22.597000000000001"/>
    <n v="145569.87400000001"/>
    <n v="3.27"/>
    <n v="10.7"/>
    <n v="68929.399999999994"/>
    <x v="0"/>
  </r>
  <r>
    <n v="2016"/>
    <s v="BIT"/>
    <s v="Coal"/>
    <n v="3263"/>
    <n v="22.216999999999999"/>
    <n v="72494.070999999996"/>
    <n v="3.02"/>
    <n v="8.8000000000000007"/>
    <n v="28714.400000000001"/>
    <x v="0"/>
  </r>
  <r>
    <n v="2016"/>
    <s v="BIT"/>
    <s v="Coal"/>
    <n v="8022"/>
    <n v="22.574000000000002"/>
    <n v="181088.62800000003"/>
    <n v="3.24"/>
    <n v="10.6"/>
    <n v="85033.2"/>
    <x v="0"/>
  </r>
  <r>
    <n v="2016"/>
    <s v="BIT"/>
    <s v="Coal"/>
    <n v="59378"/>
    <n v="22.518999999999998"/>
    <n v="1337133.1819999998"/>
    <n v="3.23"/>
    <n v="10.7"/>
    <n v="635344.6"/>
    <x v="0"/>
  </r>
  <r>
    <n v="2016"/>
    <s v="BIT"/>
    <s v="Coal"/>
    <n v="82160"/>
    <n v="22.792000000000002"/>
    <n v="1872590.7200000002"/>
    <n v="2.62"/>
    <n v="8.3000000000000007"/>
    <n v="681928.00000000012"/>
    <x v="0"/>
  </r>
  <r>
    <n v="2016"/>
    <s v="BIT"/>
    <s v="Coal"/>
    <n v="4572"/>
    <n v="19.492000000000001"/>
    <n v="89117.423999999999"/>
    <n v="0.79"/>
    <n v="23.4"/>
    <n v="106984.79999999999"/>
    <x v="0"/>
  </r>
  <r>
    <n v="2016"/>
    <s v="BIT"/>
    <s v="Coal"/>
    <n v="9672"/>
    <n v="23.082000000000001"/>
    <n v="223249.10400000002"/>
    <n v="2.96"/>
    <n v="8.4"/>
    <n v="81244.800000000003"/>
    <x v="0"/>
  </r>
  <r>
    <n v="2016"/>
    <s v="BIT"/>
    <s v="Coal"/>
    <n v="16183"/>
    <n v="23.844000000000001"/>
    <n v="385867.45200000005"/>
    <n v="2.69"/>
    <n v="8.1"/>
    <n v="131082.29999999999"/>
    <x v="0"/>
  </r>
  <r>
    <n v="2016"/>
    <s v="BIT"/>
    <s v="Coal"/>
    <n v="36832"/>
    <n v="25.492000000000001"/>
    <n v="938921.34400000004"/>
    <n v="3.6"/>
    <n v="9"/>
    <n v="331488"/>
    <x v="0"/>
  </r>
  <r>
    <n v="2016"/>
    <s v="BIT"/>
    <s v="Coal"/>
    <n v="79845"/>
    <n v="25.248999999999999"/>
    <n v="2016006.4049999998"/>
    <n v="3.74"/>
    <n v="9.6"/>
    <n v="766512"/>
    <x v="0"/>
  </r>
  <r>
    <n v="2016"/>
    <s v="BIT"/>
    <s v="Coal"/>
    <n v="1571"/>
    <n v="18.032"/>
    <n v="28328.272000000001"/>
    <n v="0.42"/>
    <n v="29.9"/>
    <n v="46972.899999999994"/>
    <x v="0"/>
  </r>
  <r>
    <n v="2016"/>
    <s v="BIT"/>
    <s v="Coal"/>
    <n v="99055"/>
    <n v="24.218"/>
    <n v="2398913.9900000002"/>
    <n v="3.54"/>
    <n v="9.1999999999999993"/>
    <n v="911305.99999999988"/>
    <x v="0"/>
  </r>
  <r>
    <n v="2016"/>
    <s v="BIT"/>
    <s v="Coal"/>
    <n v="73399"/>
    <n v="22.995999999999999"/>
    <n v="1687883.4039999999"/>
    <n v="2.97"/>
    <n v="8.3000000000000007"/>
    <n v="609211.70000000007"/>
    <x v="0"/>
  </r>
  <r>
    <n v="2016"/>
    <s v="BIT"/>
    <s v="Coal"/>
    <n v="59760"/>
    <n v="22.596"/>
    <n v="1350336.96"/>
    <n v="3.14"/>
    <n v="9.8000000000000007"/>
    <n v="585648"/>
    <x v="0"/>
  </r>
  <r>
    <n v="2016"/>
    <s v="BIT"/>
    <s v="Coal"/>
    <n v="4726"/>
    <n v="22.827999999999999"/>
    <n v="107885.128"/>
    <n v="3.05"/>
    <n v="8.9"/>
    <n v="42061.4"/>
    <x v="0"/>
  </r>
  <r>
    <n v="2016"/>
    <s v="BIT"/>
    <s v="Coal"/>
    <n v="19917"/>
    <n v="22.216000000000001"/>
    <n v="442476.07200000004"/>
    <n v="3.09"/>
    <n v="10.4"/>
    <n v="207136.80000000002"/>
    <x v="0"/>
  </r>
  <r>
    <n v="2016"/>
    <s v="BIT"/>
    <s v="Coal"/>
    <n v="29900"/>
    <n v="22.67"/>
    <n v="677833"/>
    <n v="3.22"/>
    <n v="9.5"/>
    <n v="284050"/>
    <x v="0"/>
  </r>
  <r>
    <n v="2016"/>
    <s v="BIT"/>
    <s v="Coal"/>
    <n v="2429"/>
    <n v="23.635999999999999"/>
    <n v="57411.843999999997"/>
    <n v="2.82"/>
    <n v="8.1"/>
    <n v="19674.899999999998"/>
    <x v="0"/>
  </r>
  <r>
    <n v="2016"/>
    <s v="BIT"/>
    <s v="Coal"/>
    <n v="34611"/>
    <n v="23.64"/>
    <n v="818204.04"/>
    <n v="2.71"/>
    <n v="8.8000000000000007"/>
    <n v="304576.80000000005"/>
    <x v="0"/>
  </r>
  <r>
    <n v="2016"/>
    <s v="BIT"/>
    <s v="Coal"/>
    <n v="27851"/>
    <n v="22.713999999999999"/>
    <n v="632607.61399999994"/>
    <n v="2.88"/>
    <n v="8.6999999999999993"/>
    <n v="242303.69999999998"/>
    <x v="0"/>
  </r>
  <r>
    <n v="2016"/>
    <s v="BIT"/>
    <s v="Coal"/>
    <n v="21439"/>
    <n v="22.576000000000001"/>
    <n v="484006.864"/>
    <n v="3.2"/>
    <n v="8.1"/>
    <n v="173655.9"/>
    <x v="0"/>
  </r>
  <r>
    <n v="2016"/>
    <s v="BIT"/>
    <s v="Coal"/>
    <n v="45630"/>
    <n v="24.2"/>
    <n v="1104246"/>
    <n v="3.1"/>
    <n v="10.3"/>
    <n v="469989.00000000006"/>
    <x v="0"/>
  </r>
  <r>
    <n v="2016"/>
    <s v="BIT"/>
    <s v="Coal"/>
    <n v="121325"/>
    <n v="23.2"/>
    <n v="2814740"/>
    <n v="3.1"/>
    <n v="9"/>
    <n v="1091925"/>
    <x v="0"/>
  </r>
  <r>
    <n v="2016"/>
    <s v="BIT"/>
    <s v="Coal"/>
    <n v="42258"/>
    <n v="23.443999999999999"/>
    <n v="990696.55199999991"/>
    <n v="2.68"/>
    <n v="8.1999999999999993"/>
    <n v="346515.6"/>
    <x v="0"/>
  </r>
  <r>
    <n v="2016"/>
    <s v="BIT"/>
    <s v="Coal"/>
    <n v="131853"/>
    <n v="23.568000000000001"/>
    <n v="3107511.5040000002"/>
    <n v="2.81"/>
    <n v="8.1"/>
    <n v="1068009.3"/>
    <x v="0"/>
  </r>
  <r>
    <n v="2016"/>
    <s v="BIT"/>
    <s v="Coal"/>
    <n v="59150"/>
    <n v="23.402000000000001"/>
    <n v="1384228.3"/>
    <n v="2.67"/>
    <n v="8.1999999999999993"/>
    <n v="485029.99999999994"/>
    <x v="0"/>
  </r>
  <r>
    <n v="2016"/>
    <s v="SUB"/>
    <s v="Coal"/>
    <n v="47725"/>
    <n v="17.968"/>
    <n v="857522.8"/>
    <n v="0.32"/>
    <n v="4.8"/>
    <n v="229080"/>
    <x v="0"/>
  </r>
  <r>
    <n v="2016"/>
    <s v="SUB"/>
    <s v="Coal"/>
    <n v="15806"/>
    <n v="17.866"/>
    <n v="282389.99599999998"/>
    <n v="0.27"/>
    <n v="4.8"/>
    <n v="75868.800000000003"/>
    <x v="0"/>
  </r>
  <r>
    <n v="2016"/>
    <s v="SUB"/>
    <s v="Coal"/>
    <n v="31993"/>
    <n v="17.713999999999999"/>
    <n v="566724.00199999998"/>
    <n v="0.24"/>
    <n v="5.0999999999999996"/>
    <n v="163164.29999999999"/>
    <x v="0"/>
  </r>
  <r>
    <n v="2016"/>
    <s v="SUB"/>
    <s v="Coal"/>
    <n v="47778"/>
    <n v="17.917999999999999"/>
    <n v="856086.20399999991"/>
    <n v="0.28000000000000003"/>
    <n v="4.8"/>
    <n v="229334.39999999999"/>
    <x v="0"/>
  </r>
  <r>
    <n v="2016"/>
    <s v="SUB"/>
    <s v="Coal"/>
    <n v="175194"/>
    <n v="17.814"/>
    <n v="3120905.9160000002"/>
    <n v="0.34"/>
    <n v="5.0999999999999996"/>
    <n v="893489.39999999991"/>
    <x v="0"/>
  </r>
  <r>
    <n v="2016"/>
    <s v="SUB"/>
    <s v="Coal"/>
    <n v="48062"/>
    <n v="17.670000000000002"/>
    <n v="849255.54"/>
    <n v="0.24"/>
    <n v="5.7"/>
    <n v="273953.40000000002"/>
    <x v="0"/>
  </r>
  <r>
    <n v="2016"/>
    <s v="BIT"/>
    <s v="Coal"/>
    <n v="20963"/>
    <n v="24.61"/>
    <n v="515899.43"/>
    <n v="3.3"/>
    <n v="8.6999999999999993"/>
    <n v="182378.09999999998"/>
    <x v="0"/>
  </r>
  <r>
    <n v="2016"/>
    <s v="BIT"/>
    <s v="Coal"/>
    <n v="24963"/>
    <n v="24.41"/>
    <n v="609346.82999999996"/>
    <n v="3.47"/>
    <n v="9"/>
    <n v="224667"/>
    <x v="0"/>
  </r>
  <r>
    <n v="2016"/>
    <s v="BIT"/>
    <s v="Coal"/>
    <n v="17739"/>
    <n v="24.43"/>
    <n v="433363.77"/>
    <n v="3.33"/>
    <n v="9"/>
    <n v="159651"/>
    <x v="0"/>
  </r>
  <r>
    <n v="2016"/>
    <s v="BIT"/>
    <s v="Coal"/>
    <n v="4903"/>
    <n v="23.49"/>
    <n v="115171.46999999999"/>
    <n v="1.56"/>
    <n v="11.7"/>
    <n v="57365.1"/>
    <x v="0"/>
  </r>
  <r>
    <n v="2016"/>
    <s v="SUB"/>
    <s v="Coal"/>
    <n v="14230"/>
    <n v="17.91"/>
    <n v="254859.3"/>
    <n v="0.27"/>
    <n v="4.5999999999999996"/>
    <n v="65457.999999999993"/>
    <x v="0"/>
  </r>
  <r>
    <n v="2016"/>
    <s v="SUB"/>
    <s v="Coal"/>
    <n v="30160"/>
    <n v="17.899999999999999"/>
    <n v="539864"/>
    <n v="0.27"/>
    <n v="4.8"/>
    <n v="144768"/>
    <x v="0"/>
  </r>
  <r>
    <n v="2016"/>
    <s v="SUB"/>
    <s v="Coal"/>
    <n v="29963"/>
    <n v="17.88"/>
    <n v="535738.43999999994"/>
    <n v="0.25"/>
    <n v="4.9000000000000004"/>
    <n v="146818.70000000001"/>
    <x v="0"/>
  </r>
  <r>
    <n v="2016"/>
    <s v="SUB"/>
    <s v="Coal"/>
    <n v="15098"/>
    <n v="17.27"/>
    <n v="260742.46"/>
    <n v="0.22"/>
    <n v="4"/>
    <n v="60392"/>
    <x v="0"/>
  </r>
  <r>
    <n v="2016"/>
    <s v="SUB"/>
    <s v="Coal"/>
    <n v="27161"/>
    <n v="17.600000000000001"/>
    <n v="478033.60000000003"/>
    <n v="0.2"/>
    <n v="4.5999999999999996"/>
    <n v="124940.59999999999"/>
    <x v="0"/>
  </r>
  <r>
    <n v="2016"/>
    <s v="BIT"/>
    <s v="Coal"/>
    <n v="12001"/>
    <n v="24.521999999999998"/>
    <n v="294288.522"/>
    <n v="0.71"/>
    <n v="12.3"/>
    <n v="147612.30000000002"/>
    <x v="0"/>
  </r>
  <r>
    <n v="2016"/>
    <s v="BIT"/>
    <s v="Coal"/>
    <n v="10780"/>
    <n v="24.603999999999999"/>
    <n v="265231.12"/>
    <n v="0.79"/>
    <n v="11.4"/>
    <n v="122892"/>
    <x v="0"/>
  </r>
  <r>
    <n v="2016"/>
    <s v="BIT"/>
    <s v="Coal"/>
    <n v="30692"/>
    <n v="26.22"/>
    <n v="804744.24"/>
    <n v="2.98"/>
    <n v="7.9"/>
    <n v="242466.80000000002"/>
    <x v="0"/>
  </r>
  <r>
    <n v="2016"/>
    <s v="BIT"/>
    <s v="Coal"/>
    <n v="60710"/>
    <n v="25.94"/>
    <n v="1574817.4000000001"/>
    <n v="2.68"/>
    <n v="7.8"/>
    <n v="473538"/>
    <x v="0"/>
  </r>
  <r>
    <n v="2016"/>
    <s v="BIT"/>
    <s v="Coal"/>
    <n v="9066"/>
    <n v="25.64"/>
    <n v="232452.24"/>
    <n v="2.64"/>
    <n v="8"/>
    <n v="72528"/>
    <x v="0"/>
  </r>
  <r>
    <n v="2016"/>
    <s v="BIT"/>
    <s v="Coal"/>
    <n v="24691"/>
    <n v="25.97"/>
    <n v="641225.27"/>
    <n v="2.91"/>
    <n v="8.1999999999999993"/>
    <n v="202466.19999999998"/>
    <x v="0"/>
  </r>
  <r>
    <n v="2016"/>
    <s v="BIT"/>
    <s v="Coal"/>
    <n v="30313"/>
    <n v="26.27"/>
    <n v="796322.51"/>
    <n v="2.08"/>
    <n v="7.2"/>
    <n v="218253.6"/>
    <x v="0"/>
  </r>
  <r>
    <n v="2016"/>
    <s v="BIT"/>
    <s v="Coal"/>
    <n v="125919"/>
    <n v="25.9"/>
    <n v="3261302.0999999996"/>
    <n v="2.56"/>
    <n v="7.6"/>
    <n v="956984.39999999991"/>
    <x v="0"/>
  </r>
  <r>
    <n v="2016"/>
    <s v="BIT"/>
    <s v="Coal"/>
    <n v="50671"/>
    <n v="21.38"/>
    <n v="1083345.98"/>
    <n v="0.47"/>
    <n v="6.8"/>
    <n v="344562.8"/>
    <x v="0"/>
  </r>
  <r>
    <n v="2016"/>
    <s v="BIT"/>
    <s v="Coal"/>
    <n v="34507"/>
    <n v="23.97"/>
    <n v="827132.78999999992"/>
    <n v="0.85"/>
    <n v="13"/>
    <n v="448591"/>
    <x v="0"/>
  </r>
  <r>
    <n v="2016"/>
    <s v="SUB"/>
    <s v="Coal"/>
    <n v="31829"/>
    <n v="17.946999999999999"/>
    <n v="571235.06299999997"/>
    <n v="0.25"/>
    <n v="5.3"/>
    <n v="168693.69999999998"/>
    <x v="0"/>
  </r>
  <r>
    <n v="2016"/>
    <s v="SUB"/>
    <s v="Coal"/>
    <n v="15903"/>
    <n v="17.664000000000001"/>
    <n v="280910.592"/>
    <n v="0.21"/>
    <n v="4.7"/>
    <n v="74744.100000000006"/>
    <x v="0"/>
  </r>
  <r>
    <n v="2016"/>
    <s v="SUB"/>
    <s v="Coal"/>
    <n v="15888"/>
    <n v="17.98"/>
    <n v="285666.24"/>
    <n v="0.25"/>
    <n v="5.4"/>
    <n v="85795.200000000012"/>
    <x v="0"/>
  </r>
  <r>
    <n v="2016"/>
    <s v="BIT"/>
    <s v="Coal"/>
    <n v="480"/>
    <n v="24.878"/>
    <n v="11941.44"/>
    <n v="0.71"/>
    <n v="11.6"/>
    <n v="5568"/>
    <x v="0"/>
  </r>
  <r>
    <n v="2016"/>
    <s v="SUB"/>
    <s v="Coal"/>
    <n v="29190"/>
    <n v="18.306000000000001"/>
    <n v="534352.14"/>
    <n v="0.28999999999999998"/>
    <n v="4.9000000000000004"/>
    <n v="143031"/>
    <x v="0"/>
  </r>
  <r>
    <n v="2016"/>
    <s v="SUB"/>
    <s v="Coal"/>
    <n v="15877"/>
    <n v="17.803999999999998"/>
    <n v="282674.10799999995"/>
    <n v="0.38"/>
    <n v="5.8"/>
    <n v="92086.599999999991"/>
    <x v="0"/>
  </r>
  <r>
    <n v="2016"/>
    <s v="SUB"/>
    <s v="Coal"/>
    <n v="143517"/>
    <n v="17.742000000000001"/>
    <n v="2546278.6140000001"/>
    <n v="0.21"/>
    <n v="5.5"/>
    <n v="789343.5"/>
    <x v="0"/>
  </r>
  <r>
    <n v="2016"/>
    <s v="SUB"/>
    <s v="Coal"/>
    <n v="15889"/>
    <n v="17.71"/>
    <n v="281394.19"/>
    <n v="0.38"/>
    <n v="5.6"/>
    <n v="88978.4"/>
    <x v="0"/>
  </r>
  <r>
    <n v="2016"/>
    <s v="SUB"/>
    <s v="Coal"/>
    <n v="15892"/>
    <n v="17.925999999999998"/>
    <n v="284879.99199999997"/>
    <n v="0.24"/>
    <n v="5.3"/>
    <n v="84227.599999999991"/>
    <x v="0"/>
  </r>
  <r>
    <n v="2016"/>
    <s v="SUB"/>
    <s v="Coal"/>
    <n v="63704"/>
    <n v="17.690999999999999"/>
    <n v="1126987.4639999999"/>
    <n v="0.19"/>
    <n v="4.3"/>
    <n v="273927.2"/>
    <x v="0"/>
  </r>
  <r>
    <n v="2016"/>
    <s v="SUB"/>
    <s v="Coal"/>
    <n v="79518"/>
    <n v="17.893999999999998"/>
    <n v="1422895.0919999999"/>
    <n v="0.25"/>
    <n v="5.0999999999999996"/>
    <n v="405541.8"/>
    <x v="0"/>
  </r>
  <r>
    <n v="2016"/>
    <s v="SUB"/>
    <s v="Coal"/>
    <n v="15896"/>
    <n v="17.925999999999998"/>
    <n v="284951.696"/>
    <n v="0.24"/>
    <n v="5.0999999999999996"/>
    <n v="81069.599999999991"/>
    <x v="0"/>
  </r>
  <r>
    <n v="2016"/>
    <s v="SUB"/>
    <s v="Coal"/>
    <n v="47709"/>
    <n v="17.808"/>
    <n v="849601.87199999997"/>
    <n v="0.24"/>
    <n v="5"/>
    <n v="238545"/>
    <x v="0"/>
  </r>
  <r>
    <n v="2016"/>
    <s v="BIT"/>
    <s v="Coal"/>
    <n v="15602"/>
    <n v="25.92"/>
    <n v="404403.84"/>
    <n v="2.61"/>
    <n v="7.6"/>
    <n v="118575.2"/>
    <x v="0"/>
  </r>
  <r>
    <n v="2016"/>
    <s v="SUB"/>
    <s v="Coal"/>
    <n v="44990"/>
    <n v="17.734999999999999"/>
    <n v="797897.65"/>
    <n v="0.21"/>
    <n v="5.4"/>
    <n v="242946.00000000003"/>
    <x v="0"/>
  </r>
  <r>
    <n v="2016"/>
    <s v="SUB"/>
    <s v="Coal"/>
    <n v="78148"/>
    <n v="17.645"/>
    <n v="1378921.46"/>
    <n v="0.32"/>
    <n v="5.5"/>
    <n v="429814"/>
    <x v="0"/>
  </r>
  <r>
    <n v="2016"/>
    <s v="SUB"/>
    <s v="Coal"/>
    <n v="31682"/>
    <n v="17.655999999999999"/>
    <n v="559377.39199999999"/>
    <n v="0.24"/>
    <n v="6"/>
    <n v="190092"/>
    <x v="0"/>
  </r>
  <r>
    <n v="2016"/>
    <s v="SUB"/>
    <s v="Coal"/>
    <n v="14980"/>
    <n v="17.596"/>
    <n v="263588.08"/>
    <n v="0.2"/>
    <n v="4.4000000000000004"/>
    <n v="65912"/>
    <x v="0"/>
  </r>
  <r>
    <n v="2016"/>
    <s v="SUB"/>
    <s v="Coal"/>
    <n v="15574"/>
    <n v="17.802"/>
    <n v="277248.348"/>
    <n v="0.31"/>
    <n v="5.6"/>
    <n v="87214.399999999994"/>
    <x v="0"/>
  </r>
  <r>
    <n v="2016"/>
    <s v="SUB"/>
    <s v="Coal"/>
    <n v="30996"/>
    <n v="17.492999999999999"/>
    <n v="542213.02799999993"/>
    <n v="0.19"/>
    <n v="4.5"/>
    <n v="139482"/>
    <x v="0"/>
  </r>
  <r>
    <n v="2016"/>
    <s v="SUB"/>
    <s v="Coal"/>
    <n v="31613"/>
    <n v="17.934999999999999"/>
    <n v="566979.15499999991"/>
    <n v="0.27"/>
    <n v="4.8"/>
    <n v="151742.39999999999"/>
    <x v="0"/>
  </r>
  <r>
    <n v="2016"/>
    <s v="SUB"/>
    <s v="Coal"/>
    <n v="31644"/>
    <n v="17.617999999999999"/>
    <n v="557503.99199999997"/>
    <n v="0.23"/>
    <n v="5.6"/>
    <n v="177206.39999999999"/>
    <x v="0"/>
  </r>
  <r>
    <n v="2016"/>
    <s v="BIT"/>
    <s v="Coal"/>
    <n v="21455"/>
    <n v="25.905000000000001"/>
    <n v="555791.77500000002"/>
    <n v="2.78"/>
    <n v="7.6"/>
    <n v="163058"/>
    <x v="0"/>
  </r>
  <r>
    <n v="2016"/>
    <s v="SUB"/>
    <s v="Coal"/>
    <n v="34489"/>
    <n v="17.643999999999998"/>
    <n v="608523.91599999997"/>
    <n v="0.26"/>
    <n v="5.7"/>
    <n v="196587.30000000002"/>
    <x v="0"/>
  </r>
  <r>
    <n v="2016"/>
    <s v="SUB"/>
    <s v="Coal"/>
    <n v="90777"/>
    <n v="17.93"/>
    <n v="1627631.6099999999"/>
    <n v="0.28000000000000003"/>
    <n v="5"/>
    <n v="453885"/>
    <x v="0"/>
  </r>
  <r>
    <n v="2016"/>
    <s v="SUB"/>
    <s v="Coal"/>
    <n v="15800"/>
    <n v="18.077999999999999"/>
    <n v="285632.39999999997"/>
    <n v="0.23"/>
    <n v="4.9000000000000004"/>
    <n v="77420"/>
    <x v="0"/>
  </r>
  <r>
    <n v="2016"/>
    <s v="SUB"/>
    <s v="Coal"/>
    <n v="15786"/>
    <n v="17.975999999999999"/>
    <n v="283769.136"/>
    <n v="0.31"/>
    <n v="4.5999999999999996"/>
    <n v="72615.599999999991"/>
    <x v="0"/>
  </r>
  <r>
    <n v="2016"/>
    <s v="BIT"/>
    <s v="Coal"/>
    <n v="46306"/>
    <n v="26.065000000000001"/>
    <n v="1206965.8900000001"/>
    <n v="2.65"/>
    <n v="7.5"/>
    <n v="347295"/>
    <x v="0"/>
  </r>
  <r>
    <n v="2016"/>
    <s v="SUB"/>
    <s v="Coal"/>
    <n v="15760"/>
    <n v="17.475999999999999"/>
    <n v="275421.76"/>
    <n v="0.35"/>
    <n v="6.4"/>
    <n v="100864"/>
    <x v="0"/>
  </r>
  <r>
    <n v="2016"/>
    <s v="SUB"/>
    <s v="Coal"/>
    <n v="15872"/>
    <n v="17.536000000000001"/>
    <n v="278331.39199999999"/>
    <n v="0.25"/>
    <n v="5.8"/>
    <n v="92057.599999999991"/>
    <x v="0"/>
  </r>
  <r>
    <n v="2016"/>
    <s v="SUB"/>
    <s v="Coal"/>
    <n v="30109"/>
    <n v="17.609000000000002"/>
    <n v="530189.38100000005"/>
    <n v="0.19"/>
    <n v="4.5"/>
    <n v="135490.5"/>
    <x v="0"/>
  </r>
  <r>
    <n v="2016"/>
    <s v="SUB"/>
    <s v="Coal"/>
    <n v="74210"/>
    <n v="17.64"/>
    <n v="1309064.4000000001"/>
    <n v="0.24"/>
    <n v="5.8"/>
    <n v="430418"/>
    <x v="0"/>
  </r>
  <r>
    <n v="2016"/>
    <s v="SUB"/>
    <s v="Coal"/>
    <n v="60717"/>
    <n v="18.760000000000002"/>
    <n v="1139050.9200000002"/>
    <n v="0.33"/>
    <n v="4.2"/>
    <n v="255011.40000000002"/>
    <x v="0"/>
  </r>
  <r>
    <n v="2016"/>
    <s v="SUB"/>
    <s v="Coal"/>
    <n v="38448"/>
    <n v="17.956"/>
    <n v="690372.28799999994"/>
    <n v="0.21"/>
    <n v="4.7"/>
    <n v="180705.6"/>
    <x v="0"/>
  </r>
  <r>
    <n v="2016"/>
    <s v="SUB"/>
    <s v="Coal"/>
    <n v="43558"/>
    <n v="19.07"/>
    <n v="830651.06"/>
    <n v="0.42"/>
    <n v="5.0999999999999996"/>
    <n v="222145.8"/>
    <x v="0"/>
  </r>
  <r>
    <n v="2016"/>
    <s v="SUB"/>
    <s v="Coal"/>
    <n v="45001"/>
    <n v="15.54"/>
    <n v="699315.53999999992"/>
    <n v="0.19"/>
    <n v="4.5999999999999996"/>
    <n v="207004.59999999998"/>
    <x v="0"/>
  </r>
  <r>
    <n v="2016"/>
    <s v="SUB"/>
    <s v="Coal"/>
    <n v="74409"/>
    <n v="18.63"/>
    <n v="1386239.67"/>
    <n v="0.37"/>
    <n v="4.5999999999999996"/>
    <n v="342281.39999999997"/>
    <x v="0"/>
  </r>
  <r>
    <n v="2016"/>
    <s v="SUB"/>
    <s v="Coal"/>
    <n v="148761"/>
    <n v="17.89"/>
    <n v="2661334.29"/>
    <n v="0.28000000000000003"/>
    <n v="5"/>
    <n v="743805"/>
    <x v="0"/>
  </r>
  <r>
    <n v="2016"/>
    <s v="SUB"/>
    <s v="Coal"/>
    <n v="29953"/>
    <n v="17.68"/>
    <n v="529569.04"/>
    <n v="0.23"/>
    <n v="6"/>
    <n v="179718"/>
    <x v="0"/>
  </r>
  <r>
    <n v="2016"/>
    <s v="SUB"/>
    <s v="Coal"/>
    <n v="78157"/>
    <n v="17.559999999999999"/>
    <n v="1372436.92"/>
    <n v="0.2"/>
    <n v="4.3"/>
    <n v="336075.1"/>
    <x v="0"/>
  </r>
  <r>
    <n v="2016"/>
    <s v="SUB"/>
    <s v="Coal"/>
    <n v="13126"/>
    <n v="18.09"/>
    <n v="237449.34"/>
    <n v="0.21"/>
    <n v="4.9000000000000004"/>
    <n v="64317.4"/>
    <x v="0"/>
  </r>
  <r>
    <n v="2016"/>
    <s v="SUB"/>
    <s v="Coal"/>
    <n v="13339"/>
    <n v="17.91"/>
    <n v="238901.49"/>
    <n v="0.23"/>
    <n v="4.9000000000000004"/>
    <n v="65361.100000000006"/>
    <x v="0"/>
  </r>
  <r>
    <n v="2016"/>
    <s v="SUB"/>
    <s v="Coal"/>
    <n v="13137"/>
    <n v="18.03"/>
    <n v="236860.11000000002"/>
    <n v="0.35"/>
    <n v="4.8"/>
    <n v="63057.599999999999"/>
    <x v="0"/>
  </r>
  <r>
    <n v="2016"/>
    <s v="SUB"/>
    <s v="Coal"/>
    <n v="51912"/>
    <n v="17.7"/>
    <n v="918842.39999999991"/>
    <n v="0.31"/>
    <n v="4.7"/>
    <n v="243986.40000000002"/>
    <x v="0"/>
  </r>
  <r>
    <n v="2016"/>
    <s v="SUB"/>
    <s v="Coal"/>
    <n v="15254"/>
    <n v="17.690000000000001"/>
    <n v="269843.26"/>
    <n v="0.33"/>
    <n v="5.6"/>
    <n v="85422.399999999994"/>
    <x v="0"/>
  </r>
  <r>
    <n v="2016"/>
    <s v="SUB"/>
    <s v="Coal"/>
    <n v="16392"/>
    <n v="18.05"/>
    <n v="295875.60000000003"/>
    <n v="0.28000000000000003"/>
    <n v="4.8"/>
    <n v="78681.599999999991"/>
    <x v="0"/>
  </r>
  <r>
    <n v="2016"/>
    <s v="SUB"/>
    <s v="Coal"/>
    <n v="16303"/>
    <n v="17.850000000000001"/>
    <n v="291008.55000000005"/>
    <n v="0.25"/>
    <n v="4.9000000000000004"/>
    <n v="79884.700000000012"/>
    <x v="0"/>
  </r>
  <r>
    <n v="2016"/>
    <s v="SUB"/>
    <s v="Coal"/>
    <n v="26090"/>
    <n v="17.649999999999999"/>
    <n v="460488.49999999994"/>
    <n v="0.23"/>
    <n v="5.5"/>
    <n v="143495"/>
    <x v="0"/>
  </r>
  <r>
    <n v="2016"/>
    <s v="SUB"/>
    <s v="Coal"/>
    <n v="26091"/>
    <n v="17.690000000000001"/>
    <n v="461549.79000000004"/>
    <n v="0.23"/>
    <n v="5.6"/>
    <n v="146109.59999999998"/>
    <x v="0"/>
  </r>
  <r>
    <n v="2016"/>
    <s v="SUB"/>
    <s v="Coal"/>
    <n v="12995"/>
    <n v="17.73"/>
    <n v="230401.35"/>
    <n v="0.35"/>
    <n v="5.5"/>
    <n v="71472.5"/>
    <x v="0"/>
  </r>
  <r>
    <n v="2016"/>
    <s v="SUB"/>
    <s v="Coal"/>
    <n v="12893"/>
    <n v="17.96"/>
    <n v="231558.28"/>
    <n v="0.27"/>
    <n v="4.5999999999999996"/>
    <n v="59307.799999999996"/>
    <x v="0"/>
  </r>
  <r>
    <n v="2016"/>
    <s v="SUB"/>
    <s v="Coal"/>
    <n v="13257"/>
    <n v="17.63"/>
    <n v="233720.90999999997"/>
    <n v="0.21"/>
    <n v="6"/>
    <n v="79542"/>
    <x v="0"/>
  </r>
  <r>
    <n v="2016"/>
    <s v="SUB"/>
    <s v="Coal"/>
    <n v="26907"/>
    <n v="17.77"/>
    <n v="478137.39"/>
    <n v="0.23"/>
    <n v="5.4"/>
    <n v="145297.80000000002"/>
    <x v="0"/>
  </r>
  <r>
    <n v="2016"/>
    <s v="SUB"/>
    <s v="Coal"/>
    <n v="95678"/>
    <n v="17.675999999999998"/>
    <n v="1691204.3279999997"/>
    <n v="0.19"/>
    <n v="4.4000000000000004"/>
    <n v="420983.2"/>
    <x v="0"/>
  </r>
  <r>
    <n v="2016"/>
    <s v="SUB"/>
    <s v="Coal"/>
    <n v="646435"/>
    <n v="17.619"/>
    <n v="11389538.265000001"/>
    <n v="0.19"/>
    <n v="4.5999999999999996"/>
    <n v="2973601"/>
    <x v="0"/>
  </r>
  <r>
    <n v="2016"/>
    <s v="SUB"/>
    <s v="Coal"/>
    <n v="47582"/>
    <n v="17.062000000000001"/>
    <n v="811844.08400000003"/>
    <n v="0.25"/>
    <n v="4.8"/>
    <n v="228393.60000000001"/>
    <x v="0"/>
  </r>
  <r>
    <n v="2016"/>
    <s v="SUB"/>
    <s v="Coal"/>
    <n v="15700"/>
    <n v="17.187999999999999"/>
    <n v="269851.59999999998"/>
    <n v="0.23"/>
    <n v="4.5"/>
    <n v="70650"/>
    <x v="0"/>
  </r>
  <r>
    <n v="2016"/>
    <s v="SUB"/>
    <s v="Coal"/>
    <n v="31693"/>
    <n v="17.439"/>
    <n v="552694.22699999996"/>
    <n v="0.19"/>
    <n v="4.7"/>
    <n v="148957.1"/>
    <x v="0"/>
  </r>
  <r>
    <n v="2016"/>
    <s v="SUB"/>
    <s v="Coal"/>
    <n v="31785"/>
    <n v="17.529"/>
    <n v="557159.26500000001"/>
    <n v="0.19"/>
    <n v="4.5"/>
    <n v="143032.5"/>
    <x v="0"/>
  </r>
  <r>
    <n v="2016"/>
    <s v="SUB"/>
    <s v="Coal"/>
    <n v="47367"/>
    <n v="17.73"/>
    <n v="839816.91"/>
    <n v="0.24"/>
    <n v="5.5"/>
    <n v="260518.5"/>
    <x v="0"/>
  </r>
  <r>
    <n v="2016"/>
    <s v="SUB"/>
    <s v="Coal"/>
    <n v="79613"/>
    <n v="17.463000000000001"/>
    <n v="1390281.8190000001"/>
    <n v="0.21"/>
    <n v="5.0999999999999996"/>
    <n v="406026.3"/>
    <x v="0"/>
  </r>
  <r>
    <n v="2016"/>
    <s v="SUB"/>
    <s v="Coal"/>
    <n v="377465"/>
    <n v="17.558"/>
    <n v="6627530.4699999997"/>
    <n v="0.2"/>
    <n v="4.5999999999999996"/>
    <n v="1736338.9999999998"/>
    <x v="0"/>
  </r>
  <r>
    <n v="2016"/>
    <s v="SUB"/>
    <s v="Coal"/>
    <n v="401498"/>
    <n v="17.64"/>
    <n v="7082424.7200000007"/>
    <n v="0.2"/>
    <n v="4.5"/>
    <n v="1806741"/>
    <x v="0"/>
  </r>
  <r>
    <n v="2016"/>
    <s v="SUB"/>
    <s v="Coal"/>
    <n v="14184"/>
    <n v="17.12"/>
    <n v="242830.08000000002"/>
    <n v="0.24"/>
    <n v="4.7"/>
    <n v="66664.800000000003"/>
    <x v="0"/>
  </r>
  <r>
    <n v="2016"/>
    <s v="SUB"/>
    <s v="Coal"/>
    <n v="14663"/>
    <n v="17.256"/>
    <n v="253024.728"/>
    <n v="0.23"/>
    <n v="4"/>
    <n v="58652"/>
    <x v="0"/>
  </r>
  <r>
    <n v="2016"/>
    <s v="SUB"/>
    <s v="Coal"/>
    <n v="63339"/>
    <n v="16.97"/>
    <n v="1074862.8299999998"/>
    <n v="0.33"/>
    <n v="5.4"/>
    <n v="342030.60000000003"/>
    <x v="0"/>
  </r>
  <r>
    <n v="2016"/>
    <s v="SUB"/>
    <s v="Coal"/>
    <n v="484990"/>
    <n v="17.491"/>
    <n v="8482960.0899999999"/>
    <n v="0.7"/>
    <n v="22.8"/>
    <n v="11057772"/>
    <x v="0"/>
  </r>
  <r>
    <n v="2016"/>
    <s v="BIT"/>
    <s v="Coal"/>
    <n v="514627"/>
    <n v="19.696000000000002"/>
    <n v="10136093.392000001"/>
    <n v="0.76"/>
    <n v="21.9"/>
    <n v="11270331.299999999"/>
    <x v="0"/>
  </r>
  <r>
    <n v="2016"/>
    <s v="BIT"/>
    <s v="Coal"/>
    <n v="1971"/>
    <n v="22.26"/>
    <n v="43874.460000000006"/>
    <n v="0.98"/>
    <n v="19.399999999999999"/>
    <n v="38237.399999999994"/>
    <x v="0"/>
  </r>
  <r>
    <n v="2016"/>
    <s v="BIT"/>
    <s v="Coal"/>
    <n v="22278"/>
    <n v="24.506"/>
    <n v="545944.66799999995"/>
    <n v="0.85"/>
    <n v="12.1"/>
    <n v="269563.8"/>
    <x v="0"/>
  </r>
  <r>
    <n v="2016"/>
    <s v="BIT"/>
    <s v="Coal"/>
    <n v="23293"/>
    <n v="26.042000000000002"/>
    <n v="606596.30599999998"/>
    <n v="2.48"/>
    <n v="7.6"/>
    <n v="177026.8"/>
    <x v="0"/>
  </r>
  <r>
    <n v="2016"/>
    <s v="BIT"/>
    <s v="Coal"/>
    <n v="25750"/>
    <n v="25.352"/>
    <n v="652814"/>
    <n v="1.46"/>
    <n v="7.9"/>
    <n v="203425"/>
    <x v="0"/>
  </r>
  <r>
    <n v="2016"/>
    <s v="BIT"/>
    <s v="Coal"/>
    <n v="81342"/>
    <n v="24.312000000000001"/>
    <n v="1977586.7040000001"/>
    <n v="0.87"/>
    <n v="12.6"/>
    <n v="1024909.2"/>
    <x v="0"/>
  </r>
  <r>
    <n v="2016"/>
    <s v="BIT"/>
    <s v="Coal"/>
    <n v="105015"/>
    <n v="26.021999999999998"/>
    <n v="2732700.3299999996"/>
    <n v="2.65"/>
    <n v="7.7"/>
    <n v="808615.5"/>
    <x v="0"/>
  </r>
  <r>
    <n v="2016"/>
    <s v="BIT"/>
    <s v="Coal"/>
    <n v="245346"/>
    <n v="25.962"/>
    <n v="6369672.852"/>
    <n v="2.58"/>
    <n v="7.6"/>
    <n v="1864629.5999999999"/>
    <x v="0"/>
  </r>
  <r>
    <n v="2016"/>
    <s v="BIT"/>
    <s v="Coal"/>
    <n v="231"/>
    <n v="23.885999999999999"/>
    <n v="5517.6660000000002"/>
    <n v="0.7"/>
    <n v="13.3"/>
    <n v="3072.3"/>
    <x v="0"/>
  </r>
  <r>
    <n v="2016"/>
    <s v="BIT"/>
    <s v="Coal"/>
    <n v="34452"/>
    <n v="22.745999999999999"/>
    <n v="783645.19199999992"/>
    <n v="2.93"/>
    <n v="8.6999999999999993"/>
    <n v="299732.39999999997"/>
    <x v="0"/>
  </r>
  <r>
    <n v="2016"/>
    <s v="BIT"/>
    <s v="Coal"/>
    <n v="21463"/>
    <n v="24.472000000000001"/>
    <n v="525242.53600000008"/>
    <n v="0.76"/>
    <n v="11.2"/>
    <n v="240385.59999999998"/>
    <x v="0"/>
  </r>
  <r>
    <n v="2016"/>
    <s v="BIT"/>
    <s v="Coal"/>
    <n v="25918"/>
    <n v="24.65"/>
    <n v="638878.69999999995"/>
    <n v="1.04"/>
    <n v="11.4"/>
    <n v="295465.2"/>
    <x v="0"/>
  </r>
  <r>
    <n v="2016"/>
    <s v="BIT"/>
    <s v="Coal"/>
    <n v="165036"/>
    <n v="22.981999999999999"/>
    <n v="3792857.352"/>
    <n v="3.02"/>
    <n v="8.6"/>
    <n v="1419309.5999999999"/>
    <x v="0"/>
  </r>
  <r>
    <n v="2016"/>
    <s v="BIT"/>
    <s v="Coal"/>
    <n v="39088"/>
    <n v="24.942"/>
    <n v="974932.89599999995"/>
    <n v="0.92"/>
    <n v="12.2"/>
    <n v="476873.6"/>
    <x v="0"/>
  </r>
  <r>
    <n v="2016"/>
    <s v="BIT"/>
    <s v="Coal"/>
    <n v="60074"/>
    <n v="24.141999999999999"/>
    <n v="1450306.5079999999"/>
    <n v="0.76"/>
    <n v="12.6"/>
    <n v="756932.4"/>
    <x v="0"/>
  </r>
  <r>
    <n v="2016"/>
    <s v="BIT"/>
    <s v="Coal"/>
    <n v="46228"/>
    <n v="26.027999999999999"/>
    <n v="1203222.3839999998"/>
    <n v="2.91"/>
    <n v="7.5"/>
    <n v="346710"/>
    <x v="0"/>
  </r>
  <r>
    <n v="2016"/>
    <s v="BIT"/>
    <s v="Coal"/>
    <n v="34704"/>
    <n v="26.128"/>
    <n v="906746.11199999996"/>
    <n v="2.89"/>
    <n v="7.6"/>
    <n v="263750.39999999997"/>
    <x v="0"/>
  </r>
  <r>
    <n v="2016"/>
    <s v="BIT"/>
    <s v="Coal"/>
    <n v="36473"/>
    <n v="25.405999999999999"/>
    <n v="926633.03799999994"/>
    <n v="0.83"/>
    <n v="8.1"/>
    <n v="295431.3"/>
    <x v="0"/>
  </r>
  <r>
    <n v="2016"/>
    <s v="BIT"/>
    <s v="Coal"/>
    <n v="131397"/>
    <n v="24.338000000000001"/>
    <n v="3197940.1860000002"/>
    <n v="0.71"/>
    <n v="11.6"/>
    <n v="1524205.2"/>
    <x v="0"/>
  </r>
  <r>
    <n v="2016"/>
    <s v="BIT"/>
    <s v="Coal"/>
    <n v="36259"/>
    <n v="24.347999999999999"/>
    <n v="882834.13199999998"/>
    <n v="0.73"/>
    <n v="12.6"/>
    <n v="456863.39999999997"/>
    <x v="0"/>
  </r>
  <r>
    <n v="2016"/>
    <s v="BIT"/>
    <s v="Coal"/>
    <n v="34522"/>
    <n v="25.646000000000001"/>
    <n v="885351.21200000006"/>
    <n v="2.88"/>
    <n v="8.5"/>
    <n v="293437"/>
    <x v="0"/>
  </r>
  <r>
    <n v="2016"/>
    <s v="BIT"/>
    <s v="Coal"/>
    <n v="23976"/>
    <n v="24.335999999999999"/>
    <n v="583479.93599999999"/>
    <n v="0.7"/>
    <n v="13.1"/>
    <n v="314085.59999999998"/>
    <x v="0"/>
  </r>
  <r>
    <n v="2016"/>
    <s v="BIT"/>
    <s v="Coal"/>
    <n v="11968"/>
    <n v="24.788"/>
    <n v="296662.78399999999"/>
    <n v="0.71"/>
    <n v="10.6"/>
    <n v="126860.8"/>
    <x v="0"/>
  </r>
  <r>
    <n v="2016"/>
    <s v="LIG"/>
    <s v="Coal"/>
    <n v="273046"/>
    <n v="13.305999999999999"/>
    <n v="3633150.0759999999"/>
    <n v="0.97"/>
    <n v="10"/>
    <n v="2730460"/>
    <x v="1"/>
  </r>
  <r>
    <n v="2016"/>
    <s v="LIG"/>
    <s v="Coal"/>
    <n v="21587"/>
    <n v="13.326000000000001"/>
    <n v="287668.36200000002"/>
    <n v="0.82"/>
    <n v="9.8000000000000007"/>
    <n v="211552.6"/>
    <x v="1"/>
  </r>
  <r>
    <n v="2016"/>
    <s v="LIG"/>
    <s v="Coal"/>
    <n v="143947"/>
    <n v="13.304"/>
    <n v="1915070.888"/>
    <n v="0.77"/>
    <n v="9.1"/>
    <n v="1309917.7"/>
    <x v="1"/>
  </r>
  <r>
    <n v="2016"/>
    <s v="SUB"/>
    <s v="Coal"/>
    <n v="39002"/>
    <n v="18.3"/>
    <n v="713736.6"/>
    <n v="0.34"/>
    <n v="5.3"/>
    <n v="206710.6"/>
    <x v="0"/>
  </r>
  <r>
    <n v="2016"/>
    <s v="BIT"/>
    <s v="Coal"/>
    <n v="45540"/>
    <n v="24.788"/>
    <n v="1128845.52"/>
    <n v="4.28"/>
    <n v="8.94"/>
    <n v="407127.6"/>
    <x v="0"/>
  </r>
  <r>
    <n v="2016"/>
    <s v="BIT"/>
    <s v="Coal"/>
    <n v="3888"/>
    <n v="24.271999999999998"/>
    <n v="94369.535999999993"/>
    <n v="3.62"/>
    <n v="11.78"/>
    <n v="45800.639999999999"/>
    <x v="0"/>
  </r>
  <r>
    <n v="2016"/>
    <s v="BIT"/>
    <s v="Coal"/>
    <n v="4170"/>
    <n v="23.884"/>
    <n v="99596.28"/>
    <n v="2.84"/>
    <n v="11.41"/>
    <n v="47579.7"/>
    <x v="0"/>
  </r>
  <r>
    <n v="2016"/>
    <s v="BIT"/>
    <s v="Coal"/>
    <n v="21207"/>
    <n v="24.984000000000002"/>
    <n v="529835.68800000008"/>
    <n v="3.31"/>
    <n v="9.2899999999999991"/>
    <n v="197013.02999999997"/>
    <x v="0"/>
  </r>
  <r>
    <n v="2016"/>
    <s v="BIT"/>
    <s v="Coal"/>
    <n v="25508"/>
    <n v="24.884"/>
    <n v="634741.07200000004"/>
    <n v="3.89"/>
    <n v="10.050000000000001"/>
    <n v="256355.40000000002"/>
    <x v="0"/>
  </r>
  <r>
    <n v="2016"/>
    <s v="BIT"/>
    <s v="Coal"/>
    <n v="3882"/>
    <n v="24.367999999999999"/>
    <n v="94596.576000000001"/>
    <n v="3.43"/>
    <n v="11.43"/>
    <n v="44371.26"/>
    <x v="0"/>
  </r>
  <r>
    <n v="2016"/>
    <s v="BIT"/>
    <s v="Coal"/>
    <n v="1658"/>
    <n v="25.04"/>
    <n v="41516.32"/>
    <n v="3.03"/>
    <n v="9.83"/>
    <n v="16298.14"/>
    <x v="0"/>
  </r>
  <r>
    <n v="2016"/>
    <s v="BIT"/>
    <s v="Coal"/>
    <n v="15491"/>
    <n v="25.268000000000001"/>
    <n v="391426.58799999999"/>
    <n v="3.08"/>
    <n v="9"/>
    <n v="139419"/>
    <x v="0"/>
  </r>
  <r>
    <n v="2016"/>
    <s v="BIT"/>
    <s v="Coal"/>
    <n v="15491"/>
    <n v="25.268000000000001"/>
    <n v="391426.58799999999"/>
    <n v="3.08"/>
    <n v="9"/>
    <n v="139419"/>
    <x v="0"/>
  </r>
  <r>
    <n v="2016"/>
    <s v="BIT"/>
    <s v="Coal"/>
    <n v="34499"/>
    <n v="25.22"/>
    <n v="870064.77999999991"/>
    <n v="2.98"/>
    <n v="9.02"/>
    <n v="311180.98"/>
    <x v="0"/>
  </r>
  <r>
    <n v="2016"/>
    <s v="BIT"/>
    <s v="Coal"/>
    <n v="34499"/>
    <n v="25.22"/>
    <n v="870064.77999999991"/>
    <n v="2.98"/>
    <n v="9.02"/>
    <n v="311180.98"/>
    <x v="0"/>
  </r>
  <r>
    <n v="2016"/>
    <s v="BIT"/>
    <s v="Coal"/>
    <n v="15775"/>
    <n v="26.141999999999999"/>
    <n v="412390.05"/>
    <n v="3"/>
    <n v="8.1199999999999992"/>
    <n v="128092.99999999999"/>
    <x v="0"/>
  </r>
  <r>
    <n v="2016"/>
    <s v="BIT"/>
    <s v="Coal"/>
    <n v="36690"/>
    <n v="25.004000000000001"/>
    <n v="917396.76"/>
    <n v="3.52"/>
    <n v="9.6999999999999993"/>
    <n v="355893"/>
    <x v="0"/>
  </r>
  <r>
    <n v="2016"/>
    <s v="BIT"/>
    <s v="Coal"/>
    <n v="14425"/>
    <n v="25.234000000000002"/>
    <n v="364000.45"/>
    <n v="3.01"/>
    <n v="8.9"/>
    <n v="128382.5"/>
    <x v="0"/>
  </r>
  <r>
    <n v="2016"/>
    <s v="BIT"/>
    <s v="Coal"/>
    <n v="14392"/>
    <n v="25.225999999999999"/>
    <n v="363052.592"/>
    <n v="3.02"/>
    <n v="9.1"/>
    <n v="130967.2"/>
    <x v="0"/>
  </r>
  <r>
    <n v="2016"/>
    <s v="BIT"/>
    <s v="Coal"/>
    <n v="63939"/>
    <n v="25.384"/>
    <n v="1623027.5760000001"/>
    <n v="3.57"/>
    <n v="9.1999999999999993"/>
    <n v="588238.79999999993"/>
    <x v="0"/>
  </r>
  <r>
    <n v="2016"/>
    <s v="BIT"/>
    <s v="Coal"/>
    <n v="25184"/>
    <n v="25.204000000000001"/>
    <n v="634737.53599999996"/>
    <n v="3.02"/>
    <n v="9.1999999999999993"/>
    <n v="231692.79999999999"/>
    <x v="0"/>
  </r>
  <r>
    <n v="2016"/>
    <s v="BIT"/>
    <s v="Coal"/>
    <n v="25921"/>
    <n v="26.071999999999999"/>
    <n v="675812.31200000003"/>
    <n v="2.98"/>
    <n v="8.1"/>
    <n v="209960.09999999998"/>
    <x v="0"/>
  </r>
  <r>
    <n v="2016"/>
    <s v="BIT"/>
    <s v="Coal"/>
    <n v="56097"/>
    <n v="22.146000000000001"/>
    <n v="1242324.162"/>
    <n v="2.99"/>
    <n v="8.8000000000000007"/>
    <n v="493653.60000000003"/>
    <x v="0"/>
  </r>
  <r>
    <n v="2016"/>
    <s v="BIT"/>
    <s v="Coal"/>
    <n v="5000"/>
    <n v="25.198"/>
    <n v="125990"/>
    <n v="2.96"/>
    <n v="9.1999999999999993"/>
    <n v="46000"/>
    <x v="0"/>
  </r>
  <r>
    <n v="2016"/>
    <s v="BIT"/>
    <s v="Coal"/>
    <n v="118"/>
    <n v="22.96"/>
    <n v="2709.28"/>
    <n v="0.49"/>
    <n v="8.8000000000000007"/>
    <n v="1038.4000000000001"/>
    <x v="0"/>
  </r>
  <r>
    <n v="2016"/>
    <s v="BIT"/>
    <s v="Coal"/>
    <n v="39286"/>
    <n v="23.08"/>
    <n v="906720.87999999989"/>
    <n v="0.42"/>
    <n v="7"/>
    <n v="275002"/>
    <x v="0"/>
  </r>
  <r>
    <n v="2016"/>
    <s v="BIT"/>
    <s v="Coal"/>
    <n v="78823"/>
    <n v="23.297999999999998"/>
    <n v="1836418.254"/>
    <n v="3.58"/>
    <n v="12.85"/>
    <n v="1012875.5499999999"/>
    <x v="0"/>
  </r>
  <r>
    <n v="2016"/>
    <s v="BIT"/>
    <s v="Coal"/>
    <n v="43632"/>
    <n v="23.404"/>
    <n v="1021163.328"/>
    <n v="1.99"/>
    <n v="9.41"/>
    <n v="410577.12"/>
    <x v="0"/>
  </r>
  <r>
    <n v="2016"/>
    <s v="BIT"/>
    <s v="Coal"/>
    <n v="8501"/>
    <n v="23.937999999999999"/>
    <n v="203496.93799999999"/>
    <n v="2.5299999999999998"/>
    <n v="10.25"/>
    <n v="87135.25"/>
    <x v="0"/>
  </r>
  <r>
    <n v="2016"/>
    <s v="BIT"/>
    <s v="Coal"/>
    <n v="126272"/>
    <n v="24.04"/>
    <n v="3035578.88"/>
    <n v="2.8"/>
    <n v="7.9"/>
    <n v="997548.8"/>
    <x v="0"/>
  </r>
  <r>
    <n v="2016"/>
    <s v="BIT"/>
    <s v="Coal"/>
    <n v="23295"/>
    <n v="23.93"/>
    <n v="557449.35"/>
    <n v="2.81"/>
    <n v="8.1"/>
    <n v="188689.5"/>
    <x v="0"/>
  </r>
  <r>
    <n v="2016"/>
    <s v="BIT"/>
    <s v="Coal"/>
    <n v="1566"/>
    <n v="23.78"/>
    <n v="37239.480000000003"/>
    <n v="2.72"/>
    <n v="8.3000000000000007"/>
    <n v="12997.800000000001"/>
    <x v="0"/>
  </r>
  <r>
    <n v="2016"/>
    <s v="BIT"/>
    <s v="Coal"/>
    <n v="20471"/>
    <n v="23.82"/>
    <n v="487619.22000000003"/>
    <n v="2.73"/>
    <n v="8.1"/>
    <n v="165815.1"/>
    <x v="0"/>
  </r>
  <r>
    <n v="2016"/>
    <s v="BIT"/>
    <s v="Coal"/>
    <n v="15990"/>
    <n v="23.13"/>
    <n v="369848.7"/>
    <n v="3.12"/>
    <n v="8.3000000000000007"/>
    <n v="132717"/>
    <x v="0"/>
  </r>
  <r>
    <n v="2016"/>
    <s v="BIT"/>
    <s v="Coal"/>
    <n v="6264"/>
    <n v="23.64"/>
    <n v="148080.95999999999"/>
    <n v="2.7"/>
    <n v="8.1999999999999993"/>
    <n v="51364.799999999996"/>
    <x v="0"/>
  </r>
  <r>
    <n v="2016"/>
    <s v="BIT"/>
    <s v="Coal"/>
    <n v="4808"/>
    <n v="23.03"/>
    <n v="110728.24"/>
    <n v="3.15"/>
    <n v="8.3000000000000007"/>
    <n v="39906.400000000001"/>
    <x v="0"/>
  </r>
  <r>
    <n v="2016"/>
    <s v="BIT"/>
    <s v="Coal"/>
    <n v="60754"/>
    <n v="23.95"/>
    <n v="1455058.3"/>
    <n v="2.78"/>
    <n v="8"/>
    <n v="486032"/>
    <x v="0"/>
  </r>
  <r>
    <n v="2016"/>
    <s v="BIT"/>
    <s v="Coal"/>
    <n v="31039"/>
    <n v="25.25"/>
    <n v="783734.75"/>
    <n v="3.1"/>
    <n v="8.9"/>
    <n v="276247.10000000003"/>
    <x v="0"/>
  </r>
  <r>
    <n v="2016"/>
    <s v="BIT"/>
    <s v="Coal"/>
    <n v="5843"/>
    <n v="23.98"/>
    <n v="140115.14000000001"/>
    <n v="2.84"/>
    <n v="14"/>
    <n v="81802"/>
    <x v="0"/>
  </r>
  <r>
    <n v="2016"/>
    <s v="BIT"/>
    <s v="Coal"/>
    <n v="1098"/>
    <n v="16.920000000000002"/>
    <n v="18578.160000000003"/>
    <n v="1.7"/>
    <n v="27.9"/>
    <n v="30634.199999999997"/>
    <x v="0"/>
  </r>
  <r>
    <n v="2016"/>
    <s v="BIT"/>
    <s v="Coal"/>
    <n v="73110"/>
    <n v="25.17"/>
    <n v="1840178.7000000002"/>
    <n v="3.75"/>
    <n v="10"/>
    <n v="731100"/>
    <x v="0"/>
  </r>
  <r>
    <n v="2016"/>
    <s v="BIT"/>
    <s v="Coal"/>
    <n v="42237"/>
    <n v="25.85"/>
    <n v="1091826.45"/>
    <n v="2.81"/>
    <n v="8"/>
    <n v="337896"/>
    <x v="0"/>
  </r>
  <r>
    <n v="2016"/>
    <s v="BIT"/>
    <s v="Coal"/>
    <n v="15138"/>
    <n v="25.62"/>
    <n v="387835.56"/>
    <n v="2.4900000000000002"/>
    <n v="8.1999999999999993"/>
    <n v="124131.59999999999"/>
    <x v="0"/>
  </r>
  <r>
    <n v="2016"/>
    <s v="BIT"/>
    <s v="Coal"/>
    <n v="81222"/>
    <n v="25.24"/>
    <n v="2050043.2799999998"/>
    <n v="3"/>
    <n v="9"/>
    <n v="730998"/>
    <x v="0"/>
  </r>
  <r>
    <n v="2016"/>
    <s v="BIT"/>
    <s v="Coal"/>
    <n v="217824"/>
    <n v="25.18"/>
    <n v="5484808.3200000003"/>
    <n v="4.37"/>
    <n v="9.1999999999999993"/>
    <n v="2003980.7999999998"/>
    <x v="0"/>
  </r>
  <r>
    <n v="2016"/>
    <s v="SUB"/>
    <s v="Coal"/>
    <n v="333317"/>
    <n v="17.097999999999999"/>
    <n v="5699054.0659999996"/>
    <n v="0.25"/>
    <n v="4.5999999999999996"/>
    <n v="1533258.2"/>
    <x v="0"/>
  </r>
  <r>
    <n v="2016"/>
    <s v="SUB"/>
    <s v="Coal"/>
    <n v="47789"/>
    <n v="17.745999999999999"/>
    <n v="848063.59399999992"/>
    <n v="0.22"/>
    <n v="5.5"/>
    <n v="262839.5"/>
    <x v="0"/>
  </r>
  <r>
    <n v="2016"/>
    <s v="SUB"/>
    <s v="Coal"/>
    <n v="32165"/>
    <n v="17.556000000000001"/>
    <n v="564688.74"/>
    <n v="0.19"/>
    <n v="4.55"/>
    <n v="146350.75"/>
    <x v="0"/>
  </r>
  <r>
    <n v="2016"/>
    <s v="BIT"/>
    <s v="Coal"/>
    <n v="61895"/>
    <n v="26"/>
    <n v="1609270"/>
    <n v="2.6"/>
    <n v="7.7"/>
    <n v="476591.5"/>
    <x v="0"/>
  </r>
  <r>
    <n v="2016"/>
    <s v="WC"/>
    <s v="Coal"/>
    <n v="94382"/>
    <n v="11.76"/>
    <n v="1109932.32"/>
    <n v="3.14"/>
    <n v="47.4"/>
    <n v="4473706.8"/>
    <x v="0"/>
  </r>
  <r>
    <n v="2016"/>
    <s v="BIT"/>
    <s v="Coal"/>
    <n v="77326"/>
    <n v="26.067"/>
    <n v="2015656.8419999999"/>
    <n v="3.23"/>
    <n v="8.1"/>
    <n v="626340.6"/>
    <x v="0"/>
  </r>
  <r>
    <n v="2016"/>
    <s v="BIT"/>
    <s v="Coal"/>
    <n v="62310"/>
    <n v="26.167000000000002"/>
    <n v="1630465.77"/>
    <n v="3.22"/>
    <n v="8"/>
    <n v="498480"/>
    <x v="0"/>
  </r>
  <r>
    <n v="2016"/>
    <s v="BIT"/>
    <s v="Coal"/>
    <n v="15534"/>
    <n v="26.012"/>
    <n v="404070.408"/>
    <n v="3.27"/>
    <n v="8.1"/>
    <n v="125825.4"/>
    <x v="0"/>
  </r>
  <r>
    <n v="2016"/>
    <s v="BIT"/>
    <s v="Coal"/>
    <n v="16089"/>
    <n v="25.204000000000001"/>
    <n v="405507.15600000002"/>
    <n v="1.92"/>
    <n v="7.4"/>
    <n v="119058.6"/>
    <x v="0"/>
  </r>
  <r>
    <n v="2016"/>
    <s v="BIT"/>
    <s v="Coal"/>
    <n v="26258"/>
    <n v="26.07"/>
    <n v="684546.06"/>
    <n v="1.36"/>
    <n v="8.1"/>
    <n v="212689.8"/>
    <x v="0"/>
  </r>
  <r>
    <n v="2016"/>
    <s v="BIT"/>
    <s v="Coal"/>
    <n v="12102"/>
    <n v="25.27"/>
    <n v="305817.53999999998"/>
    <n v="1.19"/>
    <n v="10.9"/>
    <n v="131911.80000000002"/>
    <x v="0"/>
  </r>
  <r>
    <n v="2016"/>
    <s v="BIT"/>
    <s v="Coal"/>
    <n v="23758"/>
    <n v="25.21"/>
    <n v="598939.18000000005"/>
    <n v="1.29"/>
    <n v="9.6"/>
    <n v="228076.79999999999"/>
    <x v="0"/>
  </r>
  <r>
    <n v="2016"/>
    <s v="BIT"/>
    <s v="Coal"/>
    <n v="13267"/>
    <n v="25.06"/>
    <n v="332471.01999999996"/>
    <n v="1.52"/>
    <n v="10.9"/>
    <n v="144610.30000000002"/>
    <x v="0"/>
  </r>
  <r>
    <n v="2016"/>
    <s v="BIT"/>
    <s v="Coal"/>
    <n v="13004"/>
    <n v="25.47"/>
    <n v="331211.88"/>
    <n v="0.56999999999999995"/>
    <n v="9.9"/>
    <n v="128739.6"/>
    <x v="0"/>
  </r>
  <r>
    <n v="2016"/>
    <s v="BIT"/>
    <s v="Coal"/>
    <n v="12974"/>
    <n v="25.26"/>
    <n v="327723.24000000005"/>
    <n v="1.24"/>
    <n v="10.9"/>
    <n v="141416.6"/>
    <x v="0"/>
  </r>
  <r>
    <n v="2016"/>
    <s v="BIT"/>
    <s v="Coal"/>
    <n v="12824"/>
    <n v="25.51"/>
    <n v="327140.24000000005"/>
    <n v="1.1100000000000001"/>
    <n v="9.1"/>
    <n v="116698.4"/>
    <x v="0"/>
  </r>
  <r>
    <n v="2016"/>
    <s v="BIT"/>
    <s v="Coal"/>
    <n v="11434"/>
    <n v="26.12"/>
    <n v="298656.08"/>
    <n v="3.19"/>
    <n v="8.1"/>
    <n v="92615.4"/>
    <x v="0"/>
  </r>
  <r>
    <n v="2016"/>
    <s v="BIT"/>
    <s v="Coal"/>
    <n v="11101"/>
    <n v="25.94"/>
    <n v="287959.94"/>
    <n v="2.76"/>
    <n v="7.8"/>
    <n v="86587.8"/>
    <x v="0"/>
  </r>
  <r>
    <n v="2016"/>
    <s v="BIT"/>
    <s v="Coal"/>
    <n v="25998"/>
    <n v="25.45"/>
    <n v="661649.1"/>
    <n v="1.27"/>
    <n v="9.3000000000000007"/>
    <n v="241781.40000000002"/>
    <x v="0"/>
  </r>
  <r>
    <n v="2016"/>
    <s v="BIT"/>
    <s v="Coal"/>
    <n v="13225"/>
    <n v="25.42"/>
    <n v="336179.5"/>
    <n v="0.83"/>
    <n v="8.6999999999999993"/>
    <n v="115057.49999999999"/>
    <x v="0"/>
  </r>
  <r>
    <n v="2016"/>
    <s v="BIT"/>
    <s v="Coal"/>
    <n v="13616"/>
    <n v="25.26"/>
    <n v="343940.16000000003"/>
    <n v="0.98"/>
    <n v="10.3"/>
    <n v="140244.80000000002"/>
    <x v="0"/>
  </r>
  <r>
    <n v="2016"/>
    <s v="BIT"/>
    <s v="Coal"/>
    <n v="13179"/>
    <n v="25.91"/>
    <n v="341467.89"/>
    <n v="0.88"/>
    <n v="8.4"/>
    <n v="110703.6"/>
    <x v="0"/>
  </r>
  <r>
    <n v="2016"/>
    <s v="BIT"/>
    <s v="Coal"/>
    <n v="12441"/>
    <n v="25.87"/>
    <n v="321848.67"/>
    <n v="0.54"/>
    <n v="6"/>
    <n v="74646"/>
    <x v="0"/>
  </r>
  <r>
    <n v="2016"/>
    <s v="BIT"/>
    <s v="Coal"/>
    <n v="45508"/>
    <n v="23"/>
    <n v="1046684"/>
    <n v="2.75"/>
    <n v="7"/>
    <n v="318556"/>
    <x v="0"/>
  </r>
  <r>
    <n v="2016"/>
    <s v="BIT"/>
    <s v="Coal"/>
    <n v="11648"/>
    <n v="24.728000000000002"/>
    <n v="288031.74400000001"/>
    <n v="0.93"/>
    <n v="10.3"/>
    <n v="119974.40000000001"/>
    <x v="0"/>
  </r>
  <r>
    <n v="2016"/>
    <s v="BIT"/>
    <s v="Coal"/>
    <n v="11547"/>
    <n v="26.053999999999998"/>
    <n v="300845.538"/>
    <n v="1.27"/>
    <n v="8.8000000000000007"/>
    <n v="101613.6"/>
    <x v="0"/>
  </r>
  <r>
    <n v="2016"/>
    <s v="BIT"/>
    <s v="Coal"/>
    <n v="56735"/>
    <n v="23.808"/>
    <n v="1350746.88"/>
    <n v="2.8"/>
    <n v="7.8"/>
    <n v="442533"/>
    <x v="0"/>
  </r>
  <r>
    <n v="2016"/>
    <s v="BIT"/>
    <s v="Coal"/>
    <n v="25711"/>
    <n v="22.896000000000001"/>
    <n v="588679.05599999998"/>
    <n v="3"/>
    <n v="8.3000000000000007"/>
    <n v="213401.30000000002"/>
    <x v="0"/>
  </r>
  <r>
    <n v="2016"/>
    <s v="BIT"/>
    <s v="Coal"/>
    <n v="148072"/>
    <n v="24.338000000000001"/>
    <n v="3603776.3360000001"/>
    <n v="2.57"/>
    <n v="7.5"/>
    <n v="1110540"/>
    <x v="0"/>
  </r>
  <r>
    <n v="2016"/>
    <s v="BIT"/>
    <s v="Coal"/>
    <n v="104104"/>
    <n v="22.120999999999999"/>
    <n v="2302884.5839999998"/>
    <n v="2.67"/>
    <n v="9.3000000000000007"/>
    <n v="968167.20000000007"/>
    <x v="0"/>
  </r>
  <r>
    <n v="2016"/>
    <s v="BIT"/>
    <s v="Coal"/>
    <n v="11421"/>
    <n v="23"/>
    <n v="262683"/>
    <n v="2.75"/>
    <n v="7"/>
    <n v="79947"/>
    <x v="0"/>
  </r>
  <r>
    <n v="2016"/>
    <s v="BIT"/>
    <s v="Coal"/>
    <n v="72192"/>
    <n v="23.425999999999998"/>
    <n v="1691169.7919999999"/>
    <n v="2.68"/>
    <n v="8.3000000000000007"/>
    <n v="599193.60000000009"/>
    <x v="0"/>
  </r>
  <r>
    <n v="2016"/>
    <s v="SUB"/>
    <s v="Coal"/>
    <n v="116038"/>
    <n v="17.79"/>
    <n v="2064316.0199999998"/>
    <n v="0.33"/>
    <n v="5.2"/>
    <n v="603397.6"/>
    <x v="0"/>
  </r>
  <r>
    <n v="2016"/>
    <s v="SUB"/>
    <s v="Coal"/>
    <n v="43851"/>
    <n v="17.802"/>
    <n v="780635.50199999998"/>
    <n v="0.27"/>
    <n v="5.4"/>
    <n v="236795.40000000002"/>
    <x v="0"/>
  </r>
  <r>
    <n v="2016"/>
    <s v="SUB"/>
    <s v="Coal"/>
    <n v="151250"/>
    <n v="16.690000000000001"/>
    <n v="2524362.5"/>
    <n v="0.4"/>
    <n v="5"/>
    <n v="756250"/>
    <x v="0"/>
  </r>
  <r>
    <n v="2016"/>
    <s v="SUB"/>
    <s v="Coal"/>
    <n v="135845"/>
    <n v="16.82"/>
    <n v="2284912.9"/>
    <n v="0.35"/>
    <n v="5.8"/>
    <n v="787901"/>
    <x v="0"/>
  </r>
  <r>
    <n v="2016"/>
    <s v="SUB"/>
    <s v="Coal"/>
    <n v="225496"/>
    <n v="17.440000000000001"/>
    <n v="3932650.24"/>
    <n v="0.21"/>
    <n v="4.5999999999999996"/>
    <n v="1037281.6"/>
    <x v="0"/>
  </r>
  <r>
    <n v="2016"/>
    <s v="SUB"/>
    <s v="Coal"/>
    <n v="226844"/>
    <n v="16.489999999999998"/>
    <n v="3740657.5599999996"/>
    <n v="0.27"/>
    <n v="5.2"/>
    <n v="1179588.8"/>
    <x v="0"/>
  </r>
  <r>
    <n v="2016"/>
    <s v="SUB"/>
    <s v="Coal"/>
    <n v="166428"/>
    <n v="17.899999999999999"/>
    <n v="2979061.1999999997"/>
    <n v="0.23"/>
    <n v="5"/>
    <n v="832140"/>
    <x v="0"/>
  </r>
  <r>
    <n v="2016"/>
    <s v="SUB"/>
    <s v="Coal"/>
    <n v="15120"/>
    <n v="17.829999999999998"/>
    <n v="269589.59999999998"/>
    <n v="0.26"/>
    <n v="4.5"/>
    <n v="68040"/>
    <x v="0"/>
  </r>
  <r>
    <n v="2016"/>
    <s v="SUB"/>
    <s v="Coal"/>
    <n v="14897"/>
    <n v="17.66"/>
    <n v="263081.02"/>
    <n v="0.3"/>
    <n v="6.5"/>
    <n v="96830.5"/>
    <x v="0"/>
  </r>
  <r>
    <n v="2016"/>
    <s v="SUB"/>
    <s v="Coal"/>
    <n v="30027"/>
    <n v="17.809999999999999"/>
    <n v="534780.87"/>
    <n v="0.27"/>
    <n v="5.3"/>
    <n v="159143.1"/>
    <x v="0"/>
  </r>
  <r>
    <n v="2016"/>
    <s v="SUB"/>
    <s v="Coal"/>
    <n v="59780"/>
    <n v="17.079999999999998"/>
    <n v="1021042.3999999999"/>
    <n v="0.28999999999999998"/>
    <n v="4.5"/>
    <n v="269010"/>
    <x v="0"/>
  </r>
  <r>
    <n v="2016"/>
    <s v="SUB"/>
    <s v="Coal"/>
    <n v="328615"/>
    <n v="16.71"/>
    <n v="5491156.6500000004"/>
    <n v="0.3"/>
    <n v="5.4"/>
    <n v="1774521.0000000002"/>
    <x v="0"/>
  </r>
  <r>
    <n v="2016"/>
    <s v="LIG"/>
    <s v="Coal"/>
    <n v="115673"/>
    <n v="13.48"/>
    <n v="1559272.04"/>
    <n v="0.5"/>
    <n v="16.3"/>
    <n v="1885469.9000000001"/>
    <x v="1"/>
  </r>
  <r>
    <n v="2016"/>
    <s v="BIT"/>
    <s v="Coal"/>
    <n v="10791"/>
    <n v="24.802"/>
    <n v="267638.38199999998"/>
    <n v="0.77"/>
    <n v="10.6"/>
    <n v="114384.59999999999"/>
    <x v="0"/>
  </r>
  <r>
    <n v="2016"/>
    <s v="BIT"/>
    <s v="Coal"/>
    <n v="47642"/>
    <n v="26.065999999999999"/>
    <n v="1241836.372"/>
    <n v="1.2"/>
    <n v="8.4"/>
    <n v="400192.8"/>
    <x v="0"/>
  </r>
  <r>
    <n v="2016"/>
    <s v="BIT"/>
    <s v="Coal"/>
    <n v="23831"/>
    <n v="26.056000000000001"/>
    <n v="620940.53600000008"/>
    <n v="3.01"/>
    <n v="7.9"/>
    <n v="188264.9"/>
    <x v="0"/>
  </r>
  <r>
    <n v="2016"/>
    <s v="BIT"/>
    <s v="Coal"/>
    <n v="11928"/>
    <n v="26.116"/>
    <n v="311511.64799999999"/>
    <n v="2.59"/>
    <n v="7.6"/>
    <n v="90652.800000000003"/>
    <x v="0"/>
  </r>
  <r>
    <n v="2016"/>
    <s v="BIT"/>
    <s v="Coal"/>
    <n v="23295"/>
    <n v="24.954000000000001"/>
    <n v="581303.43000000005"/>
    <n v="0.7"/>
    <n v="12.9"/>
    <n v="300505.5"/>
    <x v="0"/>
  </r>
  <r>
    <n v="2016"/>
    <s v="BIT"/>
    <s v="Coal"/>
    <n v="11707"/>
    <n v="25.84"/>
    <n v="302508.88"/>
    <n v="0.51"/>
    <n v="6.6"/>
    <n v="77266.2"/>
    <x v="0"/>
  </r>
  <r>
    <n v="2016"/>
    <s v="BIT"/>
    <s v="Coal"/>
    <n v="11901"/>
    <n v="24.544"/>
    <n v="292098.14400000003"/>
    <n v="0.76"/>
    <n v="11.7"/>
    <n v="139241.69999999998"/>
    <x v="0"/>
  </r>
  <r>
    <n v="2016"/>
    <s v="BIT"/>
    <s v="Coal"/>
    <n v="11818"/>
    <n v="25.968"/>
    <n v="306889.82400000002"/>
    <n v="0.92"/>
    <n v="8.6999999999999993"/>
    <n v="102816.59999999999"/>
    <x v="0"/>
  </r>
  <r>
    <n v="2016"/>
    <s v="BIT"/>
    <s v="Coal"/>
    <n v="11771"/>
    <n v="25.294"/>
    <n v="297735.674"/>
    <n v="1.46"/>
    <n v="11.8"/>
    <n v="138897.80000000002"/>
    <x v="0"/>
  </r>
  <r>
    <n v="2016"/>
    <s v="BIT"/>
    <s v="Coal"/>
    <n v="11709"/>
    <n v="25.576000000000001"/>
    <n v="299469.38400000002"/>
    <n v="0.69"/>
    <n v="9.8000000000000007"/>
    <n v="114748.20000000001"/>
    <x v="0"/>
  </r>
  <r>
    <n v="2016"/>
    <s v="BIT"/>
    <s v="Coal"/>
    <n v="23384"/>
    <n v="25.587"/>
    <n v="598326.40799999994"/>
    <n v="1.44"/>
    <n v="10"/>
    <n v="233840"/>
    <x v="0"/>
  </r>
  <r>
    <n v="2016"/>
    <s v="SUB"/>
    <s v="Coal"/>
    <n v="329362"/>
    <n v="17.47"/>
    <n v="5753954.1399999997"/>
    <n v="0.44"/>
    <n v="10.1"/>
    <n v="3326556.1999999997"/>
    <x v="0"/>
  </r>
  <r>
    <n v="2016"/>
    <s v="SUB"/>
    <s v="Coal"/>
    <n v="145766"/>
    <n v="16.489999999999998"/>
    <n v="2403681.34"/>
    <n v="0.39"/>
    <n v="5.6"/>
    <n v="816289.6"/>
    <x v="0"/>
  </r>
  <r>
    <n v="2016"/>
    <s v="WC"/>
    <s v="Coal"/>
    <n v="22"/>
    <n v="15.63"/>
    <n v="343.86"/>
    <n v="0.72"/>
    <n v="12.5"/>
    <n v="275"/>
    <x v="0"/>
  </r>
  <r>
    <n v="2016"/>
    <s v="BIT"/>
    <s v="Coal"/>
    <n v="6348"/>
    <n v="24.135999999999999"/>
    <n v="153215.32800000001"/>
    <n v="0.83"/>
    <n v="12.16"/>
    <n v="77191.680000000008"/>
    <x v="0"/>
  </r>
  <r>
    <n v="2016"/>
    <s v="BIT"/>
    <s v="Coal"/>
    <n v="6348"/>
    <n v="24.135999999999999"/>
    <n v="153215.32800000001"/>
    <n v="0.83"/>
    <n v="12.16"/>
    <n v="77191.680000000008"/>
    <x v="0"/>
  </r>
  <r>
    <n v="2016"/>
    <s v="BIT"/>
    <s v="Coal"/>
    <n v="22283"/>
    <n v="24.204000000000001"/>
    <n v="539337.73199999996"/>
    <n v="0.82"/>
    <n v="12.73"/>
    <n v="283662.59000000003"/>
    <x v="0"/>
  </r>
  <r>
    <n v="2016"/>
    <s v="BIT"/>
    <s v="Coal"/>
    <n v="22283"/>
    <n v="24.204000000000001"/>
    <n v="539337.73199999996"/>
    <n v="0.82"/>
    <n v="12.73"/>
    <n v="283662.59000000003"/>
    <x v="0"/>
  </r>
  <r>
    <n v="2016"/>
    <s v="BIT"/>
    <s v="Coal"/>
    <n v="49041"/>
    <n v="24.545999999999999"/>
    <n v="1203760.3859999999"/>
    <n v="0.88"/>
    <n v="12.96"/>
    <n v="635571.36"/>
    <x v="0"/>
  </r>
  <r>
    <n v="2016"/>
    <s v="BIT"/>
    <s v="Coal"/>
    <n v="24008"/>
    <n v="25.373999999999999"/>
    <n v="609178.99199999997"/>
    <n v="4.33"/>
    <n v="8.85"/>
    <n v="212470.8"/>
    <x v="0"/>
  </r>
  <r>
    <n v="2016"/>
    <s v="BIT"/>
    <s v="Coal"/>
    <n v="34834"/>
    <n v="25.172000000000001"/>
    <n v="876841.44799999997"/>
    <n v="3.79"/>
    <n v="10.06"/>
    <n v="350430.04000000004"/>
    <x v="0"/>
  </r>
  <r>
    <n v="2016"/>
    <s v="BIT"/>
    <s v="Coal"/>
    <n v="166168"/>
    <n v="25.282"/>
    <n v="4201059.3760000002"/>
    <n v="4.38"/>
    <n v="9.1999999999999993"/>
    <n v="1528745.5999999999"/>
    <x v="0"/>
  </r>
  <r>
    <n v="2016"/>
    <s v="BIT"/>
    <s v="Coal"/>
    <n v="12771"/>
    <n v="25.751999999999999"/>
    <n v="328878.79199999996"/>
    <n v="4.3499999999999996"/>
    <n v="8.91"/>
    <n v="113789.61"/>
    <x v="0"/>
  </r>
  <r>
    <n v="2016"/>
    <s v="BIT"/>
    <s v="Coal"/>
    <n v="3099"/>
    <n v="23.481999999999999"/>
    <n v="72770.717999999993"/>
    <n v="1.25"/>
    <n v="12.91"/>
    <n v="40008.090000000004"/>
    <x v="0"/>
  </r>
  <r>
    <n v="2016"/>
    <s v="BIT"/>
    <s v="Coal"/>
    <n v="12762"/>
    <n v="24.117999999999999"/>
    <n v="307793.91599999997"/>
    <n v="0.73"/>
    <n v="12.14"/>
    <n v="154930.68"/>
    <x v="0"/>
  </r>
  <r>
    <n v="2016"/>
    <s v="BIT"/>
    <s v="Coal"/>
    <n v="12762"/>
    <n v="24.117999999999999"/>
    <n v="307793.91599999997"/>
    <n v="0.73"/>
    <n v="12.14"/>
    <n v="154930.68"/>
    <x v="0"/>
  </r>
  <r>
    <n v="2016"/>
    <s v="BIT"/>
    <s v="Coal"/>
    <n v="26231"/>
    <n v="24.411999999999999"/>
    <n v="640351.17200000002"/>
    <n v="0.79"/>
    <n v="12.02"/>
    <n v="315296.62"/>
    <x v="0"/>
  </r>
  <r>
    <n v="2016"/>
    <s v="BIT"/>
    <s v="Coal"/>
    <n v="26231"/>
    <n v="24.411999999999999"/>
    <n v="640351.17200000002"/>
    <n v="0.79"/>
    <n v="12.02"/>
    <n v="315296.62"/>
    <x v="0"/>
  </r>
  <r>
    <n v="2016"/>
    <s v="BIT"/>
    <s v="Coal"/>
    <n v="115448"/>
    <n v="26.11"/>
    <n v="3014347.28"/>
    <n v="2.95"/>
    <n v="8"/>
    <n v="923584"/>
    <x v="0"/>
  </r>
  <r>
    <n v="2016"/>
    <s v="BIT"/>
    <s v="Coal"/>
    <n v="77540"/>
    <n v="24.1"/>
    <n v="1868714"/>
    <n v="2.62"/>
    <n v="14.8"/>
    <n v="1147592"/>
    <x v="0"/>
  </r>
  <r>
    <n v="2016"/>
    <s v="BIT"/>
    <s v="Coal"/>
    <n v="53049"/>
    <n v="25.2"/>
    <n v="1336834.8"/>
    <n v="3"/>
    <n v="9.1"/>
    <n v="482745.89999999997"/>
    <x v="0"/>
  </r>
  <r>
    <n v="2016"/>
    <s v="BIT"/>
    <s v="Coal"/>
    <n v="419753"/>
    <n v="25"/>
    <n v="10493825"/>
    <n v="3.71"/>
    <n v="13"/>
    <n v="5456789"/>
    <x v="0"/>
  </r>
  <r>
    <n v="2016"/>
    <s v="BIT"/>
    <s v="Coal"/>
    <n v="4854"/>
    <n v="24.26"/>
    <n v="117758.04000000001"/>
    <n v="0.84"/>
    <n v="12.34"/>
    <n v="59898.36"/>
    <x v="0"/>
  </r>
  <r>
    <n v="2016"/>
    <s v="BIT"/>
    <s v="Coal"/>
    <n v="4854"/>
    <n v="24.26"/>
    <n v="117758.04000000001"/>
    <n v="0.84"/>
    <n v="12.34"/>
    <n v="59898.36"/>
    <x v="0"/>
  </r>
  <r>
    <n v="2016"/>
    <s v="BIT"/>
    <s v="Coal"/>
    <n v="18762"/>
    <n v="24.308"/>
    <n v="456066.696"/>
    <n v="0.92"/>
    <n v="10.25"/>
    <n v="192310.5"/>
    <x v="0"/>
  </r>
  <r>
    <n v="2016"/>
    <s v="BIT"/>
    <s v="Coal"/>
    <n v="85415"/>
    <n v="24.39"/>
    <n v="2083271.85"/>
    <n v="0.81"/>
    <n v="12.17"/>
    <n v="1039500.55"/>
    <x v="0"/>
  </r>
  <r>
    <n v="2016"/>
    <s v="BIT"/>
    <s v="Coal"/>
    <n v="3661"/>
    <n v="23.783999999999999"/>
    <n v="87073.224000000002"/>
    <n v="0.74"/>
    <n v="11.51"/>
    <n v="42138.11"/>
    <x v="0"/>
  </r>
  <r>
    <n v="2016"/>
    <s v="BIT"/>
    <s v="Coal"/>
    <n v="3661"/>
    <n v="23.783999999999999"/>
    <n v="87073.224000000002"/>
    <n v="0.74"/>
    <n v="11.51"/>
    <n v="42138.11"/>
    <x v="0"/>
  </r>
  <r>
    <n v="2016"/>
    <s v="BIT"/>
    <s v="Coal"/>
    <n v="140270"/>
    <n v="25.527999999999999"/>
    <n v="3580812.5599999996"/>
    <n v="4.1500000000000004"/>
    <n v="8.86"/>
    <n v="1242792.2"/>
    <x v="0"/>
  </r>
  <r>
    <n v="2016"/>
    <s v="BIT"/>
    <s v="Coal"/>
    <n v="8872"/>
    <n v="23.617999999999999"/>
    <n v="209538.89599999998"/>
    <n v="1.76"/>
    <n v="17.899999999999999"/>
    <n v="158808.79999999999"/>
    <x v="0"/>
  </r>
  <r>
    <n v="2016"/>
    <s v="BIT"/>
    <s v="Coal"/>
    <n v="11092"/>
    <n v="23.026"/>
    <n v="255404.39199999999"/>
    <n v="1.82"/>
    <n v="21.4"/>
    <n v="237368.8"/>
    <x v="0"/>
  </r>
  <r>
    <n v="2016"/>
    <s v="BIT"/>
    <s v="Coal"/>
    <n v="20203"/>
    <n v="23.513999999999999"/>
    <n v="475053.342"/>
    <n v="1.8"/>
    <n v="18.7"/>
    <n v="377796.1"/>
    <x v="0"/>
  </r>
  <r>
    <n v="2016"/>
    <s v="BIT"/>
    <s v="Coal"/>
    <n v="17873"/>
    <n v="25.899000000000001"/>
    <n v="462892.82699999999"/>
    <n v="2.4700000000000002"/>
    <n v="7.8"/>
    <n v="139409.4"/>
    <x v="0"/>
  </r>
  <r>
    <n v="2016"/>
    <s v="BIT"/>
    <s v="Coal"/>
    <n v="17907"/>
    <n v="25.879000000000001"/>
    <n v="463415.25300000003"/>
    <n v="2.48"/>
    <n v="8"/>
    <n v="143256"/>
    <x v="0"/>
  </r>
  <r>
    <n v="2016"/>
    <s v="BIT"/>
    <s v="Coal"/>
    <n v="71679"/>
    <n v="25.881"/>
    <n v="1855124.199"/>
    <n v="2.5099999999999998"/>
    <n v="7.9"/>
    <n v="566264.1"/>
    <x v="0"/>
  </r>
  <r>
    <n v="2016"/>
    <s v="BIT"/>
    <s v="Coal"/>
    <n v="98183"/>
    <n v="24.2"/>
    <n v="2376028.6"/>
    <n v="1.66"/>
    <n v="15.5"/>
    <n v="1521836.5"/>
    <x v="0"/>
  </r>
  <r>
    <n v="2016"/>
    <s v="SUB"/>
    <s v="Coal"/>
    <n v="17722"/>
    <n v="17.559999999999999"/>
    <n v="311198.31999999995"/>
    <n v="0.2"/>
    <n v="6.2"/>
    <n v="109876.40000000001"/>
    <x v="0"/>
  </r>
  <r>
    <n v="2016"/>
    <s v="SUB"/>
    <s v="Coal"/>
    <n v="210282"/>
    <n v="17.600000000000001"/>
    <n v="3700963.2"/>
    <n v="0.2"/>
    <n v="4.5"/>
    <n v="946269"/>
    <x v="0"/>
  </r>
  <r>
    <n v="2016"/>
    <s v="SUB"/>
    <s v="Coal"/>
    <n v="30397"/>
    <n v="17.82"/>
    <n v="541674.54"/>
    <n v="0.24"/>
    <n v="4.8"/>
    <n v="145905.60000000001"/>
    <x v="0"/>
  </r>
  <r>
    <n v="2016"/>
    <s v="SUB"/>
    <s v="Coal"/>
    <n v="74126"/>
    <n v="16.693999999999999"/>
    <n v="1237459.4439999999"/>
    <n v="0.3"/>
    <n v="6"/>
    <n v="444756"/>
    <x v="0"/>
  </r>
  <r>
    <n v="2016"/>
    <s v="SUB"/>
    <s v="Coal"/>
    <n v="75814"/>
    <n v="17.806000000000001"/>
    <n v="1349944.084"/>
    <n v="0.28000000000000003"/>
    <n v="5.5"/>
    <n v="416977"/>
    <x v="0"/>
  </r>
  <r>
    <n v="2016"/>
    <s v="SUB"/>
    <s v="Coal"/>
    <n v="60531"/>
    <n v="17.87"/>
    <n v="1081688.97"/>
    <n v="0.26"/>
    <n v="5.4"/>
    <n v="326867.40000000002"/>
    <x v="0"/>
  </r>
  <r>
    <n v="2016"/>
    <s v="SUB"/>
    <s v="Coal"/>
    <n v="26605"/>
    <n v="17.91"/>
    <n v="476495.55"/>
    <n v="0.24"/>
    <n v="4.9000000000000004"/>
    <n v="130364.50000000001"/>
    <x v="0"/>
  </r>
  <r>
    <n v="2016"/>
    <s v="SUB"/>
    <s v="Coal"/>
    <n v="118176"/>
    <n v="17.87"/>
    <n v="2111805.12"/>
    <n v="0.28000000000000003"/>
    <n v="5.0999999999999996"/>
    <n v="602697.6"/>
    <x v="0"/>
  </r>
  <r>
    <n v="2016"/>
    <s v="SUB"/>
    <s v="Coal"/>
    <n v="68082"/>
    <n v="17.68"/>
    <n v="1203689.76"/>
    <n v="0.23"/>
    <n v="5.5"/>
    <n v="374451"/>
    <x v="0"/>
  </r>
  <r>
    <n v="2016"/>
    <s v="SUB"/>
    <s v="Coal"/>
    <n v="85358"/>
    <n v="17.73"/>
    <n v="1513397.34"/>
    <n v="0.24"/>
    <n v="5.2"/>
    <n v="443861.60000000003"/>
    <x v="0"/>
  </r>
  <r>
    <n v="2016"/>
    <s v="BIT"/>
    <s v="Coal"/>
    <n v="662"/>
    <n v="23.911000000000001"/>
    <n v="15829.082"/>
    <n v="1.76"/>
    <n v="7.6"/>
    <n v="5031.2"/>
    <x v="0"/>
  </r>
  <r>
    <n v="2016"/>
    <s v="SUB"/>
    <s v="Coal"/>
    <n v="22359"/>
    <n v="18.010000000000002"/>
    <n v="402685.59"/>
    <n v="0.22"/>
    <n v="4.8"/>
    <n v="107323.2"/>
    <x v="0"/>
  </r>
  <r>
    <n v="2016"/>
    <s v="SUB"/>
    <s v="Coal"/>
    <n v="240930"/>
    <n v="15.885999999999999"/>
    <n v="3827413.98"/>
    <n v="0.33"/>
    <n v="5.7"/>
    <n v="1373301"/>
    <x v="0"/>
  </r>
  <r>
    <n v="2016"/>
    <s v="SUB"/>
    <s v="Coal"/>
    <n v="15902"/>
    <n v="17.768000000000001"/>
    <n v="282546.73600000003"/>
    <n v="0.33"/>
    <n v="5.3"/>
    <n v="84280.599999999991"/>
    <x v="0"/>
  </r>
  <r>
    <n v="2016"/>
    <s v="SUB"/>
    <s v="Coal"/>
    <n v="63471"/>
    <n v="16.712"/>
    <n v="1060727.352"/>
    <n v="0.28999999999999998"/>
    <n v="6"/>
    <n v="380826"/>
    <x v="0"/>
  </r>
  <r>
    <n v="2016"/>
    <s v="SUB"/>
    <s v="Coal"/>
    <n v="220237"/>
    <n v="19.972000000000001"/>
    <n v="4398573.3640000001"/>
    <n v="0.52"/>
    <n v="4.5999999999999996"/>
    <n v="1013090.2"/>
    <x v="0"/>
  </r>
  <r>
    <n v="2016"/>
    <s v="SUB"/>
    <s v="Coal"/>
    <n v="59699"/>
    <n v="17.78"/>
    <n v="1061448.22"/>
    <n v="0.3"/>
    <n v="5.2"/>
    <n v="310434.8"/>
    <x v="0"/>
  </r>
  <r>
    <n v="2016"/>
    <s v="SUB"/>
    <s v="Coal"/>
    <n v="30038"/>
    <n v="17.760000000000002"/>
    <n v="533474.88"/>
    <n v="0.22"/>
    <n v="5.0999999999999996"/>
    <n v="153193.79999999999"/>
    <x v="0"/>
  </r>
  <r>
    <n v="2016"/>
    <s v="SUB"/>
    <s v="Coal"/>
    <n v="73593"/>
    <n v="17.72"/>
    <n v="1304067.96"/>
    <n v="0.19"/>
    <n v="4.3"/>
    <n v="316449.89999999997"/>
    <x v="0"/>
  </r>
  <r>
    <n v="2016"/>
    <s v="BIT"/>
    <s v="Coal"/>
    <n v="513142"/>
    <n v="21.4"/>
    <n v="10981238.799999999"/>
    <n v="0.64"/>
    <n v="10.7"/>
    <n v="5490619.3999999994"/>
    <x v="0"/>
  </r>
  <r>
    <n v="2016"/>
    <s v="SUB"/>
    <s v="Coal"/>
    <n v="15948"/>
    <n v="17.75"/>
    <n v="283077"/>
    <n v="0.23"/>
    <n v="5"/>
    <n v="79740"/>
    <x v="0"/>
  </r>
  <r>
    <n v="2016"/>
    <s v="SUB"/>
    <s v="Coal"/>
    <n v="112347"/>
    <n v="17.632000000000001"/>
    <n v="1980902.3040000002"/>
    <n v="0.21"/>
    <n v="5.4"/>
    <n v="606673.80000000005"/>
    <x v="0"/>
  </r>
  <r>
    <n v="2016"/>
    <s v="SUB"/>
    <s v="Coal"/>
    <n v="384715"/>
    <n v="17.614000000000001"/>
    <n v="6776370.0100000007"/>
    <n v="0.3"/>
    <n v="5.5"/>
    <n v="2115932.5"/>
    <x v="0"/>
  </r>
  <r>
    <n v="2016"/>
    <s v="SUB"/>
    <s v="Coal"/>
    <n v="64330"/>
    <n v="17.571999999999999"/>
    <n v="1130406.76"/>
    <n v="0.21"/>
    <n v="5.7"/>
    <n v="366681"/>
    <x v="0"/>
  </r>
  <r>
    <n v="2016"/>
    <s v="SUB"/>
    <s v="Coal"/>
    <n v="176062"/>
    <n v="17.89"/>
    <n v="3149749.18"/>
    <n v="0.3"/>
    <n v="5"/>
    <n v="880310"/>
    <x v="0"/>
  </r>
  <r>
    <n v="2016"/>
    <s v="SUB"/>
    <s v="Coal"/>
    <n v="32091"/>
    <n v="17.821999999999999"/>
    <n v="571925.80200000003"/>
    <n v="0.28000000000000003"/>
    <n v="4.8"/>
    <n v="154036.79999999999"/>
    <x v="0"/>
  </r>
  <r>
    <n v="2016"/>
    <s v="SUB"/>
    <s v="Coal"/>
    <n v="192146"/>
    <n v="17.399999999999999"/>
    <n v="3343340.4"/>
    <n v="0.17"/>
    <n v="4.7"/>
    <n v="903086.20000000007"/>
    <x v="0"/>
  </r>
  <r>
    <n v="2016"/>
    <s v="BIT"/>
    <s v="Coal"/>
    <n v="189106"/>
    <n v="24.56"/>
    <n v="4644443.3599999994"/>
    <n v="4.26"/>
    <n v="8.8000000000000007"/>
    <n v="1664132.8"/>
    <x v="0"/>
  </r>
  <r>
    <n v="2016"/>
    <s v="BIT"/>
    <s v="Coal"/>
    <n v="49907"/>
    <n v="25.09"/>
    <n v="1252166.6299999999"/>
    <n v="4.45"/>
    <n v="9.6"/>
    <n v="479107.19999999995"/>
    <x v="0"/>
  </r>
  <r>
    <n v="2016"/>
    <s v="SUB"/>
    <s v="Coal"/>
    <n v="82019"/>
    <n v="16.670000000000002"/>
    <n v="1367256.7300000002"/>
    <n v="0.3"/>
    <n v="6.2"/>
    <n v="508517.8"/>
    <x v="0"/>
  </r>
  <r>
    <n v="2016"/>
    <s v="SUB"/>
    <s v="Coal"/>
    <n v="32719"/>
    <n v="17.7"/>
    <n v="579126.29999999993"/>
    <n v="0.19"/>
    <n v="4.5"/>
    <n v="147235.5"/>
    <x v="0"/>
  </r>
  <r>
    <n v="2016"/>
    <s v="SUB"/>
    <s v="Coal"/>
    <n v="114957"/>
    <n v="16.78"/>
    <n v="1928978.4600000002"/>
    <n v="0.28999999999999998"/>
    <n v="6"/>
    <n v="689742"/>
    <x v="0"/>
  </r>
  <r>
    <n v="2016"/>
    <s v="SUB"/>
    <s v="Coal"/>
    <n v="97963"/>
    <n v="17.8"/>
    <n v="1743741.4000000001"/>
    <n v="0.26"/>
    <n v="5.3"/>
    <n v="519203.89999999997"/>
    <x v="0"/>
  </r>
  <r>
    <n v="2016"/>
    <s v="SUB"/>
    <s v="Coal"/>
    <n v="66133"/>
    <n v="17.96"/>
    <n v="1187748.6800000002"/>
    <n v="0.27"/>
    <n v="5"/>
    <n v="330665"/>
    <x v="0"/>
  </r>
  <r>
    <n v="2016"/>
    <s v="SUB"/>
    <s v="Coal"/>
    <n v="16441"/>
    <n v="17.850000000000001"/>
    <n v="293471.85000000003"/>
    <n v="0.3"/>
    <n v="4.5999999999999996"/>
    <n v="75628.599999999991"/>
    <x v="0"/>
  </r>
  <r>
    <n v="2016"/>
    <s v="SUB"/>
    <s v="Coal"/>
    <n v="113299"/>
    <n v="17.600000000000001"/>
    <n v="1994062.4000000001"/>
    <n v="0.24"/>
    <n v="4.9000000000000004"/>
    <n v="555165.10000000009"/>
    <x v="0"/>
  </r>
  <r>
    <n v="2016"/>
    <s v="BIT"/>
    <s v="Coal"/>
    <n v="43125"/>
    <n v="25.728000000000002"/>
    <n v="1109520"/>
    <n v="2.79"/>
    <n v="7.5"/>
    <n v="323437.5"/>
    <x v="0"/>
  </r>
  <r>
    <n v="2016"/>
    <s v="BIT"/>
    <s v="Coal"/>
    <n v="19141"/>
    <n v="23.05"/>
    <n v="441200.05"/>
    <n v="2.96"/>
    <n v="8.4"/>
    <n v="160784.4"/>
    <x v="0"/>
  </r>
  <r>
    <n v="2016"/>
    <s v="BIT"/>
    <s v="Coal"/>
    <n v="25591"/>
    <n v="22.37"/>
    <n v="572470.67000000004"/>
    <n v="3.28"/>
    <n v="7.8"/>
    <n v="199609.8"/>
    <x v="0"/>
  </r>
  <r>
    <n v="2016"/>
    <s v="BIT"/>
    <s v="Coal"/>
    <n v="14644"/>
    <n v="25.155999999999999"/>
    <n v="368384.46399999998"/>
    <n v="3.08"/>
    <n v="9.1"/>
    <n v="133260.4"/>
    <x v="0"/>
  </r>
  <r>
    <n v="2016"/>
    <s v="BIT"/>
    <s v="Coal"/>
    <n v="1572"/>
    <n v="26.212"/>
    <n v="41205.264000000003"/>
    <n v="2.77"/>
    <n v="7.8"/>
    <n v="12261.6"/>
    <x v="0"/>
  </r>
  <r>
    <n v="2016"/>
    <s v="BIT"/>
    <s v="Coal"/>
    <n v="44504"/>
    <n v="23.388000000000002"/>
    <n v="1040859.552"/>
    <n v="2.7"/>
    <n v="9.8000000000000007"/>
    <n v="436139.2"/>
    <x v="0"/>
  </r>
  <r>
    <n v="2016"/>
    <s v="BIT"/>
    <s v="Coal"/>
    <n v="25649"/>
    <n v="26.033999999999999"/>
    <n v="667746.06599999999"/>
    <n v="2.9"/>
    <n v="8.1"/>
    <n v="207756.9"/>
    <x v="0"/>
  </r>
  <r>
    <n v="2016"/>
    <s v="BIT"/>
    <s v="Coal"/>
    <n v="20843"/>
    <n v="25.48"/>
    <n v="531079.64"/>
    <n v="3.12"/>
    <n v="8.6"/>
    <n v="179249.8"/>
    <x v="0"/>
  </r>
  <r>
    <n v="2016"/>
    <s v="BIT"/>
    <s v="Coal"/>
    <n v="17825"/>
    <n v="25.43"/>
    <n v="453289.75"/>
    <n v="3.1"/>
    <n v="8"/>
    <n v="142600"/>
    <x v="0"/>
  </r>
  <r>
    <n v="2016"/>
    <s v="BIT"/>
    <s v="Coal"/>
    <n v="62259"/>
    <n v="25.72"/>
    <n v="1601301.48"/>
    <n v="3.13"/>
    <n v="8"/>
    <n v="498072"/>
    <x v="0"/>
  </r>
  <r>
    <n v="2016"/>
    <s v="BIT"/>
    <s v="Coal"/>
    <n v="12954"/>
    <n v="25.5"/>
    <n v="330327"/>
    <n v="3.11"/>
    <n v="8.4"/>
    <n v="108813.6"/>
    <x v="0"/>
  </r>
  <r>
    <n v="2016"/>
    <s v="BIT"/>
    <s v="Coal"/>
    <n v="69102"/>
    <n v="22.26"/>
    <n v="1538210.52"/>
    <n v="3.07"/>
    <n v="8.4"/>
    <n v="580456.80000000005"/>
    <x v="0"/>
  </r>
  <r>
    <n v="2016"/>
    <s v="BIT"/>
    <s v="Coal"/>
    <n v="33420"/>
    <n v="25.34"/>
    <n v="846862.8"/>
    <n v="3.7"/>
    <n v="9"/>
    <n v="300780"/>
    <x v="0"/>
  </r>
  <r>
    <n v="2016"/>
    <s v="SUB"/>
    <s v="Coal"/>
    <n v="97422"/>
    <n v="20.239999999999998"/>
    <n v="1971821.2799999998"/>
    <n v="0.52"/>
    <n v="7.2"/>
    <n v="701438.4"/>
    <x v="0"/>
  </r>
  <r>
    <n v="2016"/>
    <s v="SUB"/>
    <s v="Coal"/>
    <n v="108851"/>
    <n v="20.239999999999998"/>
    <n v="2203144.2399999998"/>
    <n v="0.52"/>
    <n v="7.2"/>
    <n v="783727.20000000007"/>
    <x v="0"/>
  </r>
  <r>
    <n v="2016"/>
    <s v="SUB"/>
    <s v="Coal"/>
    <n v="160600"/>
    <n v="19.690000000000001"/>
    <n v="3162214"/>
    <n v="0.38"/>
    <n v="8.1999999999999993"/>
    <n v="1316920"/>
    <x v="0"/>
  </r>
  <r>
    <n v="2016"/>
    <s v="LIG"/>
    <s v="Coal"/>
    <n v="630293"/>
    <n v="12.6"/>
    <n v="7941691.7999999998"/>
    <n v="0.6"/>
    <n v="10.7"/>
    <n v="6744135.0999999996"/>
    <x v="1"/>
  </r>
  <r>
    <n v="2016"/>
    <s v="BIT"/>
    <s v="Coal"/>
    <n v="17289"/>
    <n v="23.76"/>
    <n v="410786.64"/>
    <n v="2.74"/>
    <n v="7.9"/>
    <n v="136583.1"/>
    <x v="0"/>
  </r>
  <r>
    <n v="2016"/>
    <s v="BIT"/>
    <s v="Coal"/>
    <n v="6376"/>
    <n v="23.92"/>
    <n v="152513.92000000001"/>
    <n v="2.78"/>
    <n v="7.8"/>
    <n v="49732.799999999996"/>
    <x v="0"/>
  </r>
  <r>
    <n v="2016"/>
    <s v="BIT"/>
    <s v="Coal"/>
    <n v="3166"/>
    <n v="23.65"/>
    <n v="74875.899999999994"/>
    <n v="2.68"/>
    <n v="8"/>
    <n v="25328"/>
    <x v="0"/>
  </r>
  <r>
    <n v="2016"/>
    <s v="BIT"/>
    <s v="Coal"/>
    <n v="54320"/>
    <n v="23.12"/>
    <n v="1255878.4000000001"/>
    <n v="3.1"/>
    <n v="8.3000000000000007"/>
    <n v="450856.00000000006"/>
    <x v="0"/>
  </r>
  <r>
    <n v="2016"/>
    <s v="BIT"/>
    <s v="Coal"/>
    <n v="33282"/>
    <n v="22.34"/>
    <n v="743519.88"/>
    <n v="3.66"/>
    <n v="16.3"/>
    <n v="542496.6"/>
    <x v="0"/>
  </r>
  <r>
    <n v="2016"/>
    <s v="BIT"/>
    <s v="Coal"/>
    <n v="23072"/>
    <n v="22"/>
    <n v="507584"/>
    <n v="4.6500000000000004"/>
    <n v="18.2"/>
    <n v="419910.39999999997"/>
    <x v="0"/>
  </r>
  <r>
    <n v="2016"/>
    <s v="BIT"/>
    <s v="Coal"/>
    <n v="11308"/>
    <n v="23.98"/>
    <n v="271165.84000000003"/>
    <n v="2.81"/>
    <n v="7.7"/>
    <n v="87071.6"/>
    <x v="0"/>
  </r>
  <r>
    <n v="2016"/>
    <s v="BIT"/>
    <s v="Coal"/>
    <n v="15960"/>
    <n v="24.13"/>
    <n v="385114.8"/>
    <n v="2.76"/>
    <n v="7.5"/>
    <n v="119700"/>
    <x v="0"/>
  </r>
  <r>
    <n v="2016"/>
    <s v="BIT"/>
    <s v="Coal"/>
    <n v="33273"/>
    <n v="23.01"/>
    <n v="765611.7300000001"/>
    <n v="2.97"/>
    <n v="8.4"/>
    <n v="279493.2"/>
    <x v="0"/>
  </r>
  <r>
    <n v="2016"/>
    <s v="BIT"/>
    <s v="Coal"/>
    <n v="34565"/>
    <n v="22.19"/>
    <n v="766997.35000000009"/>
    <n v="3.02"/>
    <n v="8.8000000000000007"/>
    <n v="304172"/>
    <x v="0"/>
  </r>
  <r>
    <n v="2016"/>
    <s v="BIT"/>
    <s v="Coal"/>
    <n v="4986"/>
    <n v="23.16"/>
    <n v="115475.76"/>
    <n v="3.87"/>
    <n v="14"/>
    <n v="69804"/>
    <x v="0"/>
  </r>
  <r>
    <n v="2016"/>
    <s v="BIT"/>
    <s v="Coal"/>
    <n v="7863"/>
    <n v="23.79"/>
    <n v="187060.77"/>
    <n v="2.74"/>
    <n v="7.9"/>
    <n v="62117.700000000004"/>
    <x v="0"/>
  </r>
  <r>
    <n v="2016"/>
    <s v="BIT"/>
    <s v="Coal"/>
    <n v="10899"/>
    <n v="24.03"/>
    <n v="261902.97"/>
    <n v="2.79"/>
    <n v="7.5"/>
    <n v="81742.5"/>
    <x v="0"/>
  </r>
  <r>
    <n v="2016"/>
    <s v="BIT"/>
    <s v="Coal"/>
    <n v="14290"/>
    <n v="23.97"/>
    <n v="342531.3"/>
    <n v="2.77"/>
    <n v="7.7"/>
    <n v="110033"/>
    <x v="0"/>
  </r>
  <r>
    <n v="2016"/>
    <s v="BIT"/>
    <s v="Coal"/>
    <n v="17488"/>
    <n v="23"/>
    <n v="402224"/>
    <n v="2.99"/>
    <n v="8.1999999999999993"/>
    <n v="143401.59999999998"/>
    <x v="0"/>
  </r>
  <r>
    <n v="2016"/>
    <s v="BIT"/>
    <s v="Coal"/>
    <n v="10061"/>
    <n v="22.11"/>
    <n v="222448.71"/>
    <n v="4.47"/>
    <n v="17.600000000000001"/>
    <n v="177073.6"/>
    <x v="0"/>
  </r>
  <r>
    <n v="2016"/>
    <s v="BIT"/>
    <s v="Coal"/>
    <n v="8094"/>
    <n v="24.01"/>
    <n v="194336.94"/>
    <n v="2.82"/>
    <n v="7.8"/>
    <n v="63133.2"/>
    <x v="0"/>
  </r>
  <r>
    <n v="2016"/>
    <s v="BIT"/>
    <s v="Coal"/>
    <n v="13267"/>
    <n v="22"/>
    <n v="291874"/>
    <n v="4.6500000000000004"/>
    <n v="17.600000000000001"/>
    <n v="233499.2"/>
    <x v="0"/>
  </r>
  <r>
    <n v="2016"/>
    <s v="BIT"/>
    <s v="Coal"/>
    <n v="7903"/>
    <n v="24.09"/>
    <n v="190383.27"/>
    <n v="2.76"/>
    <n v="7.4"/>
    <n v="58482.200000000004"/>
    <x v="0"/>
  </r>
  <r>
    <n v="2016"/>
    <s v="BIT"/>
    <s v="Coal"/>
    <n v="23833"/>
    <n v="23.06"/>
    <n v="549588.98"/>
    <n v="3"/>
    <n v="8.1999999999999993"/>
    <n v="195430.59999999998"/>
    <x v="0"/>
  </r>
  <r>
    <n v="2016"/>
    <s v="BIT"/>
    <s v="Coal"/>
    <n v="22027"/>
    <n v="23.4"/>
    <n v="515431.8"/>
    <n v="2.36"/>
    <n v="11.1"/>
    <n v="244499.69999999998"/>
    <x v="0"/>
  </r>
  <r>
    <n v="2016"/>
    <s v="BIT"/>
    <s v="Coal"/>
    <n v="7887"/>
    <n v="23.69"/>
    <n v="186843.03"/>
    <n v="2.77"/>
    <n v="11.6"/>
    <n v="91489.2"/>
    <x v="0"/>
  </r>
  <r>
    <n v="2016"/>
    <s v="BIT"/>
    <s v="Coal"/>
    <n v="6299"/>
    <n v="23.23"/>
    <n v="146325.76999999999"/>
    <n v="2.48"/>
    <n v="11"/>
    <n v="69289"/>
    <x v="0"/>
  </r>
  <r>
    <n v="2016"/>
    <s v="BIT"/>
    <s v="Coal"/>
    <n v="25541"/>
    <n v="23.794"/>
    <n v="607722.554"/>
    <n v="2.63"/>
    <n v="7.7"/>
    <n v="196665.7"/>
    <x v="0"/>
  </r>
  <r>
    <n v="2016"/>
    <s v="BIT"/>
    <s v="Coal"/>
    <n v="25263"/>
    <n v="22.954000000000001"/>
    <n v="579886.902"/>
    <n v="1.38"/>
    <n v="7.1"/>
    <n v="179367.3"/>
    <x v="0"/>
  </r>
  <r>
    <n v="2016"/>
    <s v="BIT"/>
    <s v="Coal"/>
    <n v="25364"/>
    <n v="23.86"/>
    <n v="605185.04"/>
    <n v="2.61"/>
    <n v="7.5"/>
    <n v="190230"/>
    <x v="0"/>
  </r>
  <r>
    <n v="2016"/>
    <s v="BIT"/>
    <s v="Coal"/>
    <n v="49791"/>
    <n v="23.88"/>
    <n v="1189009.0799999998"/>
    <n v="2.61"/>
    <n v="7.7"/>
    <n v="383390.7"/>
    <x v="0"/>
  </r>
  <r>
    <n v="2016"/>
    <s v="SUB"/>
    <s v="Coal"/>
    <n v="32967"/>
    <n v="16.87"/>
    <n v="556153.29"/>
    <n v="0.26"/>
    <n v="4.8"/>
    <n v="158241.60000000001"/>
    <x v="0"/>
  </r>
  <r>
    <n v="2016"/>
    <s v="SUB"/>
    <s v="Coal"/>
    <n v="32934"/>
    <n v="17.95"/>
    <n v="591165.29999999993"/>
    <n v="0.28999999999999998"/>
    <n v="5"/>
    <n v="164670"/>
    <x v="0"/>
  </r>
  <r>
    <n v="2016"/>
    <s v="SUB"/>
    <s v="Coal"/>
    <n v="32923"/>
    <n v="16.600000000000001"/>
    <n v="546521.80000000005"/>
    <n v="0.39"/>
    <n v="5.0999999999999996"/>
    <n v="167907.3"/>
    <x v="0"/>
  </r>
  <r>
    <n v="2016"/>
    <s v="SUB"/>
    <s v="Coal"/>
    <n v="49208"/>
    <n v="16.91"/>
    <n v="832107.28"/>
    <n v="0.24"/>
    <n v="4.9000000000000004"/>
    <n v="241119.2"/>
    <x v="0"/>
  </r>
  <r>
    <n v="2016"/>
    <s v="SUB"/>
    <s v="Coal"/>
    <n v="49355"/>
    <n v="16.91"/>
    <n v="834593.05"/>
    <n v="0.24"/>
    <n v="4.9000000000000004"/>
    <n v="241839.50000000003"/>
    <x v="0"/>
  </r>
  <r>
    <n v="2016"/>
    <s v="SUB"/>
    <s v="Coal"/>
    <n v="32958"/>
    <n v="17.739999999999998"/>
    <n v="584674.91999999993"/>
    <n v="0.26"/>
    <n v="5.2"/>
    <n v="171381.6"/>
    <x v="0"/>
  </r>
  <r>
    <n v="2016"/>
    <s v="SUB"/>
    <s v="Coal"/>
    <n v="32353"/>
    <n v="17.61"/>
    <n v="569736.32999999996"/>
    <n v="0.24"/>
    <n v="5.4"/>
    <n v="174706.2"/>
    <x v="0"/>
  </r>
  <r>
    <n v="2016"/>
    <s v="SUB"/>
    <s v="Coal"/>
    <n v="48720"/>
    <n v="17.7"/>
    <n v="862344"/>
    <n v="0.25"/>
    <n v="5.7"/>
    <n v="277704"/>
    <x v="0"/>
  </r>
  <r>
    <n v="2016"/>
    <s v="SUB"/>
    <s v="Coal"/>
    <n v="16432"/>
    <n v="17.690000000000001"/>
    <n v="290682.08"/>
    <n v="0.21"/>
    <n v="6"/>
    <n v="98592"/>
    <x v="0"/>
  </r>
  <r>
    <n v="2016"/>
    <s v="SUB"/>
    <s v="Coal"/>
    <n v="16399"/>
    <n v="17.739999999999998"/>
    <n v="290918.25999999995"/>
    <n v="0.31"/>
    <n v="5.2"/>
    <n v="85274.8"/>
    <x v="0"/>
  </r>
  <r>
    <n v="2016"/>
    <s v="SUB"/>
    <s v="Coal"/>
    <n v="16399"/>
    <n v="17.149999999999999"/>
    <n v="281242.84999999998"/>
    <n v="0.23"/>
    <n v="4.2"/>
    <n v="68875.8"/>
    <x v="0"/>
  </r>
  <r>
    <n v="2016"/>
    <s v="SUB"/>
    <s v="Coal"/>
    <n v="16354"/>
    <n v="16.62"/>
    <n v="271803.48000000004"/>
    <n v="0.3"/>
    <n v="6.1"/>
    <n v="99759.4"/>
    <x v="0"/>
  </r>
  <r>
    <n v="2016"/>
    <s v="SUB"/>
    <s v="Coal"/>
    <n v="16340"/>
    <n v="16.829999999999998"/>
    <n v="275002.19999999995"/>
    <n v="0.33"/>
    <n v="5.0999999999999996"/>
    <n v="83334"/>
    <x v="0"/>
  </r>
  <r>
    <n v="2016"/>
    <s v="SUB"/>
    <s v="Coal"/>
    <n v="16266"/>
    <n v="17.920000000000002"/>
    <n v="291486.72000000003"/>
    <n v="0.24"/>
    <n v="4.8"/>
    <n v="78076.800000000003"/>
    <x v="0"/>
  </r>
  <r>
    <n v="2016"/>
    <s v="SUB"/>
    <s v="Coal"/>
    <n v="16049"/>
    <n v="17.46"/>
    <n v="280215.54000000004"/>
    <n v="0.21"/>
    <n v="3.9"/>
    <n v="62591.1"/>
    <x v="0"/>
  </r>
  <r>
    <n v="2016"/>
    <s v="SUB"/>
    <s v="Coal"/>
    <n v="16551"/>
    <n v="17.670000000000002"/>
    <n v="292456.17000000004"/>
    <n v="0.2"/>
    <n v="4.2"/>
    <n v="69514.2"/>
    <x v="0"/>
  </r>
  <r>
    <n v="2016"/>
    <s v="SUB"/>
    <s v="Coal"/>
    <n v="32782"/>
    <n v="17.559999999999999"/>
    <n v="575651.91999999993"/>
    <n v="0.33"/>
    <n v="6"/>
    <n v="196692"/>
    <x v="0"/>
  </r>
  <r>
    <n v="2016"/>
    <s v="SUB"/>
    <s v="Coal"/>
    <n v="81975"/>
    <n v="17.61"/>
    <n v="1443579.75"/>
    <n v="0.2"/>
    <n v="4.4000000000000004"/>
    <n v="360690.00000000006"/>
    <x v="0"/>
  </r>
  <r>
    <n v="2016"/>
    <s v="SUB"/>
    <s v="Coal"/>
    <n v="16413"/>
    <n v="17.59"/>
    <n v="288704.67"/>
    <n v="0.32"/>
    <n v="6.2"/>
    <n v="101760.6"/>
    <x v="0"/>
  </r>
  <r>
    <n v="2016"/>
    <s v="SUB"/>
    <s v="Coal"/>
    <n v="778291"/>
    <n v="16.712"/>
    <n v="13006799.192"/>
    <n v="0.35"/>
    <n v="4.7"/>
    <n v="3657967.7"/>
    <x v="0"/>
  </r>
  <r>
    <n v="2016"/>
    <s v="BIT"/>
    <s v="Coal"/>
    <n v="14316"/>
    <n v="22.927"/>
    <n v="328222.93199999997"/>
    <n v="2.95"/>
    <n v="8.3000000000000007"/>
    <n v="118822.8"/>
    <x v="0"/>
  </r>
  <r>
    <n v="2016"/>
    <s v="BIT"/>
    <s v="Coal"/>
    <n v="42123"/>
    <n v="22.972000000000001"/>
    <n v="967649.5560000001"/>
    <n v="3.08"/>
    <n v="8.8000000000000007"/>
    <n v="370682.4"/>
    <x v="0"/>
  </r>
  <r>
    <n v="2016"/>
    <s v="SUB"/>
    <s v="Coal"/>
    <n v="66819"/>
    <n v="17.614999999999998"/>
    <n v="1177016.6849999998"/>
    <n v="0.32"/>
    <n v="5.3"/>
    <n v="354140.7"/>
    <x v="0"/>
  </r>
  <r>
    <n v="2016"/>
    <s v="BIT"/>
    <s v="Coal"/>
    <n v="15009"/>
    <n v="25.687000000000001"/>
    <n v="385536.18300000002"/>
    <n v="3.27"/>
    <n v="7.7"/>
    <n v="115569.3"/>
    <x v="0"/>
  </r>
  <r>
    <n v="2016"/>
    <s v="BIT"/>
    <s v="Coal"/>
    <n v="47373"/>
    <n v="22.486000000000001"/>
    <n v="1065229.2779999999"/>
    <n v="3.42"/>
    <n v="10.9"/>
    <n v="516365.7"/>
    <x v="0"/>
  </r>
  <r>
    <n v="2016"/>
    <s v="BIT"/>
    <s v="Coal"/>
    <n v="4930"/>
    <n v="18.143000000000001"/>
    <n v="89444.99"/>
    <n v="0.46"/>
    <n v="29.8"/>
    <n v="146914"/>
    <x v="0"/>
  </r>
  <r>
    <n v="2016"/>
    <s v="BIT"/>
    <s v="Coal"/>
    <n v="4549"/>
    <n v="19.588999999999999"/>
    <n v="89110.36099999999"/>
    <n v="0.73"/>
    <n v="24.4"/>
    <n v="110995.59999999999"/>
    <x v="0"/>
  </r>
  <r>
    <n v="2016"/>
    <s v="BIT"/>
    <s v="Coal"/>
    <n v="46065"/>
    <n v="23.053000000000001"/>
    <n v="1061936.4450000001"/>
    <n v="2.96"/>
    <n v="8.3000000000000007"/>
    <n v="382339.50000000006"/>
    <x v="0"/>
  </r>
  <r>
    <n v="2016"/>
    <s v="BIT"/>
    <s v="Coal"/>
    <n v="73645"/>
    <n v="23.234000000000002"/>
    <n v="1711067.9300000002"/>
    <n v="0.44"/>
    <n v="6.3"/>
    <n v="463963.5"/>
    <x v="0"/>
  </r>
  <r>
    <n v="2016"/>
    <s v="SUB"/>
    <s v="Coal"/>
    <n v="96928"/>
    <n v="17.864000000000001"/>
    <n v="1731521.7920000001"/>
    <n v="0.28000000000000003"/>
    <n v="4.8"/>
    <n v="465254.39999999997"/>
    <x v="0"/>
  </r>
  <r>
    <n v="2016"/>
    <s v="SUB"/>
    <s v="Coal"/>
    <n v="232017"/>
    <n v="17.172000000000001"/>
    <n v="3984195.9240000001"/>
    <n v="0.66"/>
    <n v="8.6999999999999993"/>
    <n v="2018547.9"/>
    <x v="0"/>
  </r>
  <r>
    <n v="2016"/>
    <s v="SUB"/>
    <s v="Coal"/>
    <n v="570766"/>
    <n v="16.690000000000001"/>
    <n v="9526084.540000001"/>
    <n v="0.71"/>
    <n v="10.8"/>
    <n v="6164272.8000000007"/>
    <x v="0"/>
  </r>
  <r>
    <n v="2016"/>
    <s v="SUB"/>
    <s v="Coal"/>
    <n v="17124"/>
    <n v="16.7"/>
    <n v="285970.8"/>
    <n v="0.28999999999999998"/>
    <n v="5.7"/>
    <n v="97606.8"/>
    <x v="0"/>
  </r>
  <r>
    <n v="2016"/>
    <s v="SUB"/>
    <s v="Coal"/>
    <n v="68527"/>
    <n v="17.05"/>
    <n v="1168385.3500000001"/>
    <n v="0.25"/>
    <n v="4.7"/>
    <n v="322076.90000000002"/>
    <x v="0"/>
  </r>
  <r>
    <n v="2016"/>
    <s v="SUB"/>
    <s v="Coal"/>
    <n v="136680"/>
    <n v="16.718"/>
    <n v="2285016.2400000002"/>
    <n v="0.3"/>
    <n v="6.2"/>
    <n v="847416"/>
    <x v="0"/>
  </r>
  <r>
    <n v="2016"/>
    <s v="SUB"/>
    <s v="Coal"/>
    <n v="171124"/>
    <n v="17.285"/>
    <n v="2957878.34"/>
    <n v="0.24"/>
    <n v="4.0999999999999996"/>
    <n v="701608.39999999991"/>
    <x v="0"/>
  </r>
  <r>
    <n v="2016"/>
    <s v="BIT"/>
    <s v="Coal"/>
    <n v="42217"/>
    <n v="26.08"/>
    <n v="1101019.3599999999"/>
    <n v="2.95"/>
    <n v="7.7"/>
    <n v="325070.90000000002"/>
    <x v="0"/>
  </r>
  <r>
    <n v="2016"/>
    <s v="SUB"/>
    <s v="Coal"/>
    <n v="61135"/>
    <n v="17.54"/>
    <n v="1072307.8999999999"/>
    <n v="0.2"/>
    <n v="4.5999999999999996"/>
    <n v="281221"/>
    <x v="0"/>
  </r>
  <r>
    <n v="2016"/>
    <s v="BIT"/>
    <s v="Coal"/>
    <n v="143967"/>
    <n v="21.882000000000001"/>
    <n v="3150285.8940000003"/>
    <n v="2.71"/>
    <n v="8.6"/>
    <n v="1238116.2"/>
    <x v="0"/>
  </r>
  <r>
    <n v="2016"/>
    <s v="BIT"/>
    <s v="Coal"/>
    <n v="15005"/>
    <n v="25.954000000000001"/>
    <n v="389439.77"/>
    <n v="2.6"/>
    <n v="7.5"/>
    <n v="112537.5"/>
    <x v="0"/>
  </r>
  <r>
    <n v="2016"/>
    <s v="SUB"/>
    <s v="Coal"/>
    <n v="144254"/>
    <n v="17.899999999999999"/>
    <n v="2582146.5999999996"/>
    <n v="0.27"/>
    <n v="4.9000000000000004"/>
    <n v="706844.60000000009"/>
    <x v="0"/>
  </r>
  <r>
    <n v="2016"/>
    <s v="SUB"/>
    <s v="Coal"/>
    <n v="189351"/>
    <n v="17.829999999999998"/>
    <n v="3376128.3299999996"/>
    <n v="0.32"/>
    <n v="5.0999999999999996"/>
    <n v="965690.1"/>
    <x v="0"/>
  </r>
  <r>
    <n v="2016"/>
    <s v="SUB"/>
    <s v="Coal"/>
    <n v="243"/>
    <n v="17.899999999999999"/>
    <n v="4349.7"/>
    <n v="0.28000000000000003"/>
    <n v="5.2"/>
    <n v="1263.6000000000001"/>
    <x v="0"/>
  </r>
  <r>
    <n v="2016"/>
    <s v="SUB"/>
    <s v="Coal"/>
    <n v="364"/>
    <n v="17.3"/>
    <n v="6297.2"/>
    <n v="0.22"/>
    <n v="4.0999999999999996"/>
    <n v="1492.3999999999999"/>
    <x v="0"/>
  </r>
  <r>
    <n v="2016"/>
    <s v="SUB"/>
    <s v="Coal"/>
    <n v="14618"/>
    <n v="17.36"/>
    <n v="253768.47999999998"/>
    <n v="0.33"/>
    <n v="5.7"/>
    <n v="83322.600000000006"/>
    <x v="0"/>
  </r>
  <r>
    <n v="2016"/>
    <s v="SUB"/>
    <s v="Coal"/>
    <n v="58001"/>
    <n v="17.82"/>
    <n v="1033577.8200000001"/>
    <n v="0.3"/>
    <n v="5"/>
    <n v="290005"/>
    <x v="0"/>
  </r>
  <r>
    <n v="2016"/>
    <s v="SUB"/>
    <s v="Coal"/>
    <n v="159755"/>
    <n v="17.059999999999999"/>
    <n v="2725420.3"/>
    <n v="0.71"/>
    <n v="9.4"/>
    <n v="1501697"/>
    <x v="0"/>
  </r>
  <r>
    <n v="2016"/>
    <s v="SUB"/>
    <s v="Coal"/>
    <n v="86745"/>
    <n v="17.100000000000001"/>
    <n v="1483339.5000000002"/>
    <n v="0.65"/>
    <n v="9.1"/>
    <n v="789379.5"/>
    <x v="0"/>
  </r>
  <r>
    <n v="2016"/>
    <s v="SUB"/>
    <s v="Coal"/>
    <n v="122"/>
    <n v="17.36"/>
    <n v="2117.92"/>
    <n v="0.33"/>
    <n v="5.7"/>
    <n v="695.4"/>
    <x v="0"/>
  </r>
  <r>
    <n v="2016"/>
    <s v="SUB"/>
    <s v="Coal"/>
    <n v="58328"/>
    <n v="17.11"/>
    <n v="997992.08"/>
    <n v="0.66"/>
    <n v="9.3000000000000007"/>
    <n v="542450.4"/>
    <x v="0"/>
  </r>
  <r>
    <n v="2016"/>
    <s v="SUB"/>
    <s v="Coal"/>
    <n v="29041"/>
    <n v="16.920000000000002"/>
    <n v="491373.72000000003"/>
    <n v="0.74"/>
    <n v="9.5"/>
    <n v="275889.5"/>
    <x v="0"/>
  </r>
  <r>
    <n v="2016"/>
    <s v="SUB"/>
    <s v="Coal"/>
    <n v="29036"/>
    <n v="17.920000000000002"/>
    <n v="520325.12000000005"/>
    <n v="0.21"/>
    <n v="5"/>
    <n v="145180"/>
    <x v="0"/>
  </r>
  <r>
    <n v="2016"/>
    <s v="SUB"/>
    <s v="Coal"/>
    <n v="14616"/>
    <n v="17.59"/>
    <n v="257095.44"/>
    <n v="0.34"/>
    <n v="5.5"/>
    <n v="80388"/>
    <x v="0"/>
  </r>
  <r>
    <n v="2016"/>
    <s v="SUB"/>
    <s v="Coal"/>
    <n v="485"/>
    <n v="17.87"/>
    <n v="8666.9500000000007"/>
    <n v="0.3"/>
    <n v="5.2"/>
    <n v="2522"/>
    <x v="0"/>
  </r>
  <r>
    <n v="2016"/>
    <s v="SUB"/>
    <s v="Coal"/>
    <n v="122"/>
    <n v="17.87"/>
    <n v="2180.1400000000003"/>
    <n v="0.3"/>
    <n v="5.2"/>
    <n v="634.4"/>
    <x v="0"/>
  </r>
  <r>
    <n v="2016"/>
    <s v="SUB"/>
    <s v="Coal"/>
    <n v="98858"/>
    <n v="16.98"/>
    <n v="1678608.84"/>
    <n v="0.71"/>
    <n v="9.4"/>
    <n v="929265.20000000007"/>
    <x v="0"/>
  </r>
  <r>
    <n v="2016"/>
    <s v="BIT"/>
    <s v="Coal"/>
    <n v="11329"/>
    <n v="17.21"/>
    <n v="194972.09"/>
    <n v="1.71"/>
    <n v="27.6"/>
    <n v="312680.40000000002"/>
    <x v="0"/>
  </r>
  <r>
    <n v="2016"/>
    <s v="BIT"/>
    <s v="Coal"/>
    <n v="441967"/>
    <n v="25.33"/>
    <n v="11195024.109999999"/>
    <n v="4.3099999999999996"/>
    <n v="9.4"/>
    <n v="4154489.8000000003"/>
    <x v="0"/>
  </r>
  <r>
    <n v="2016"/>
    <s v="BIT"/>
    <s v="Coal"/>
    <n v="7911"/>
    <n v="26.13"/>
    <n v="206714.43"/>
    <n v="2.98"/>
    <n v="8.1"/>
    <n v="64079.1"/>
    <x v="0"/>
  </r>
  <r>
    <n v="2016"/>
    <s v="SUB"/>
    <s v="Coal"/>
    <n v="125760"/>
    <n v="17.088000000000001"/>
    <n v="2148986.8800000004"/>
    <n v="0.26"/>
    <n v="4.8"/>
    <n v="603648"/>
    <x v="0"/>
  </r>
  <r>
    <n v="2016"/>
    <s v="SUB"/>
    <s v="Coal"/>
    <n v="54813"/>
    <n v="17.64"/>
    <n v="966901.32000000007"/>
    <n v="0.26"/>
    <n v="5.8"/>
    <n v="317915.39999999997"/>
    <x v="0"/>
  </r>
  <r>
    <n v="2016"/>
    <s v="SUB"/>
    <s v="Coal"/>
    <n v="415846"/>
    <n v="16.73"/>
    <n v="6957103.5800000001"/>
    <n v="0.28999999999999998"/>
    <n v="5.6"/>
    <n v="2328737.5999999996"/>
    <x v="0"/>
  </r>
  <r>
    <n v="2016"/>
    <s v="SUB"/>
    <s v="Coal"/>
    <n v="96009"/>
    <n v="16.940000000000001"/>
    <n v="1626392.4600000002"/>
    <n v="0.4"/>
    <n v="5.2"/>
    <n v="499246.8"/>
    <x v="0"/>
  </r>
  <r>
    <n v="2016"/>
    <s v="SUB"/>
    <s v="Coal"/>
    <n v="85096"/>
    <n v="16.68"/>
    <n v="1419401.28"/>
    <n v="0.4"/>
    <n v="5.0999999999999996"/>
    <n v="433989.6"/>
    <x v="0"/>
  </r>
  <r>
    <n v="2016"/>
    <s v="SUB"/>
    <s v="Coal"/>
    <n v="70622"/>
    <n v="16.468"/>
    <n v="1163003.0959999999"/>
    <n v="0.28999999999999998"/>
    <n v="5.4"/>
    <n v="381358.80000000005"/>
    <x v="0"/>
  </r>
  <r>
    <n v="2016"/>
    <s v="SUB"/>
    <s v="Coal"/>
    <n v="168307"/>
    <n v="16.094000000000001"/>
    <n v="2708732.858"/>
    <n v="0.5"/>
    <n v="6.4"/>
    <n v="1077164.8"/>
    <x v="0"/>
  </r>
  <r>
    <n v="2016"/>
    <s v="SUB"/>
    <s v="Coal"/>
    <n v="14007"/>
    <n v="17.46"/>
    <n v="244562.22"/>
    <n v="0.26"/>
    <n v="4.4000000000000004"/>
    <n v="61630.8"/>
    <x v="0"/>
  </r>
  <r>
    <n v="2016"/>
    <s v="SUB"/>
    <s v="Coal"/>
    <n v="55970"/>
    <n v="17.18"/>
    <n v="961564.6"/>
    <n v="0.23"/>
    <n v="4.4000000000000004"/>
    <n v="246268.00000000003"/>
    <x v="0"/>
  </r>
  <r>
    <n v="2016"/>
    <s v="BIT"/>
    <s v="Coal"/>
    <n v="98363"/>
    <n v="23.074000000000002"/>
    <n v="2269627.8620000002"/>
    <n v="1.36"/>
    <n v="6.9"/>
    <n v="678704.70000000007"/>
    <x v="0"/>
  </r>
  <r>
    <n v="2016"/>
    <s v="BIT"/>
    <s v="Coal"/>
    <n v="124651"/>
    <n v="23.192"/>
    <n v="2890905.9920000001"/>
    <n v="3.96"/>
    <n v="7.7"/>
    <n v="959812.70000000007"/>
    <x v="0"/>
  </r>
  <r>
    <n v="2016"/>
    <s v="BIT"/>
    <s v="Coal"/>
    <n v="54944"/>
    <n v="22.456"/>
    <n v="1233822.4639999999"/>
    <n v="2.4500000000000002"/>
    <n v="8.1999999999999993"/>
    <n v="450540.79999999999"/>
    <x v="0"/>
  </r>
  <r>
    <n v="2016"/>
    <s v="BIT"/>
    <s v="Coal"/>
    <n v="195158"/>
    <n v="21.994"/>
    <n v="4292305.0520000001"/>
    <n v="1.96"/>
    <n v="8.8000000000000007"/>
    <n v="1717390.4000000001"/>
    <x v="0"/>
  </r>
  <r>
    <n v="2016"/>
    <s v="BIT"/>
    <s v="Coal"/>
    <n v="46005"/>
    <n v="23.326000000000001"/>
    <n v="1073112.6300000001"/>
    <n v="3.61"/>
    <n v="8"/>
    <n v="368040"/>
    <x v="0"/>
  </r>
  <r>
    <n v="2016"/>
    <s v="BIT"/>
    <s v="Coal"/>
    <n v="42466"/>
    <n v="21.257999999999999"/>
    <n v="902742.228"/>
    <n v="2.14"/>
    <n v="10.7"/>
    <n v="454386.19999999995"/>
    <x v="0"/>
  </r>
  <r>
    <n v="2016"/>
    <s v="SUB"/>
    <s v="Coal"/>
    <n v="150251"/>
    <n v="16.347999999999999"/>
    <n v="2456303.3479999998"/>
    <n v="0.28999999999999998"/>
    <n v="6.2"/>
    <n v="931556.20000000007"/>
    <x v="0"/>
  </r>
  <r>
    <n v="2016"/>
    <s v="BIT"/>
    <s v="Coal"/>
    <n v="88556"/>
    <n v="22.949000000000002"/>
    <n v="2032271.6440000001"/>
    <n v="3.42"/>
    <n v="8.1"/>
    <n v="717303.6"/>
    <x v="0"/>
  </r>
  <r>
    <n v="2016"/>
    <s v="SUB"/>
    <s v="Coal"/>
    <n v="46054"/>
    <n v="17.276"/>
    <n v="795628.90399999998"/>
    <n v="0.2"/>
    <n v="4.6399999999999997"/>
    <n v="213690.56"/>
    <x v="0"/>
  </r>
  <r>
    <n v="2016"/>
    <s v="SUB"/>
    <s v="Coal"/>
    <n v="62272"/>
    <n v="17.170000000000002"/>
    <n v="1069210.24"/>
    <n v="0.24"/>
    <n v="4.33"/>
    <n v="269637.76000000001"/>
    <x v="0"/>
  </r>
  <r>
    <n v="2016"/>
    <s v="SUB"/>
    <s v="Coal"/>
    <n v="76685"/>
    <n v="17.277999999999999"/>
    <n v="1324963.43"/>
    <n v="0.2"/>
    <n v="4.63"/>
    <n v="355051.55"/>
    <x v="0"/>
  </r>
  <r>
    <n v="2016"/>
    <s v="SUB"/>
    <s v="Coal"/>
    <n v="46098"/>
    <n v="17.164000000000001"/>
    <n v="791226.07200000004"/>
    <n v="0.22"/>
    <n v="4.68"/>
    <n v="215738.63999999998"/>
    <x v="0"/>
  </r>
  <r>
    <n v="2016"/>
    <s v="SUB"/>
    <s v="Coal"/>
    <n v="75816"/>
    <n v="17.297999999999998"/>
    <n v="1311465.1679999998"/>
    <n v="0.23"/>
    <n v="4.04"/>
    <n v="306296.64"/>
    <x v="0"/>
  </r>
  <r>
    <n v="2016"/>
    <s v="SUB"/>
    <s v="Coal"/>
    <n v="398432"/>
    <n v="16.75"/>
    <n v="6673736"/>
    <n v="0.5"/>
    <n v="6.9"/>
    <n v="2749180.8000000003"/>
    <x v="0"/>
  </r>
  <r>
    <n v="2016"/>
    <s v="LIG"/>
    <s v="Coal"/>
    <n v="628177"/>
    <n v="13.53"/>
    <n v="8499234.8100000005"/>
    <n v="0.9"/>
    <n v="12.5"/>
    <n v="7852212.5"/>
    <x v="1"/>
  </r>
  <r>
    <n v="2016"/>
    <s v="SUB"/>
    <s v="Coal"/>
    <n v="627016"/>
    <n v="16.510000000000002"/>
    <n v="10352034.16"/>
    <n v="0.3"/>
    <n v="5.4"/>
    <n v="3385886.4000000004"/>
    <x v="0"/>
  </r>
  <r>
    <n v="2016"/>
    <s v="SUB"/>
    <s v="Coal"/>
    <n v="269711"/>
    <n v="17.081"/>
    <n v="4606933.591"/>
    <n v="0.25"/>
    <n v="4.8"/>
    <n v="1294612.8"/>
    <x v="0"/>
  </r>
  <r>
    <n v="2016"/>
    <s v="BIT"/>
    <s v="Coal"/>
    <n v="43448"/>
    <n v="23.544"/>
    <n v="1022939.7120000001"/>
    <n v="0.97"/>
    <n v="11.1"/>
    <n v="482272.8"/>
    <x v="0"/>
  </r>
  <r>
    <n v="2016"/>
    <s v="BIT"/>
    <s v="Coal"/>
    <n v="299955"/>
    <n v="22.116"/>
    <n v="6633804.7800000003"/>
    <n v="0.47"/>
    <n v="12.3"/>
    <n v="3689446.5"/>
    <x v="0"/>
  </r>
  <r>
    <n v="2016"/>
    <s v="BIT"/>
    <s v="Coal"/>
    <n v="42411"/>
    <n v="24.007999999999999"/>
    <n v="1018203.2879999999"/>
    <n v="0.89"/>
    <n v="11.38"/>
    <n v="482637.18000000005"/>
    <x v="0"/>
  </r>
  <r>
    <n v="2016"/>
    <s v="BIT"/>
    <s v="Coal"/>
    <n v="3395"/>
    <n v="24.545999999999999"/>
    <n v="83333.67"/>
    <n v="0.79"/>
    <n v="11.92"/>
    <n v="40468.400000000001"/>
    <x v="0"/>
  </r>
  <r>
    <n v="2016"/>
    <s v="BIT"/>
    <s v="Coal"/>
    <n v="13868"/>
    <n v="23.844000000000001"/>
    <n v="330668.592"/>
    <n v="0.95"/>
    <n v="11.03"/>
    <n v="152964.03999999998"/>
    <x v="0"/>
  </r>
  <r>
    <n v="2016"/>
    <s v="BIT"/>
    <s v="Coal"/>
    <n v="19614"/>
    <n v="24.263999999999999"/>
    <n v="475914.09599999996"/>
    <n v="0.75"/>
    <n v="12.14"/>
    <n v="238113.96000000002"/>
    <x v="0"/>
  </r>
  <r>
    <n v="2016"/>
    <s v="SUB"/>
    <s v="Coal"/>
    <n v="277826"/>
    <n v="16.739999999999998"/>
    <n v="4650807.2399999993"/>
    <n v="0.3"/>
    <n v="6.1"/>
    <n v="1694738.5999999999"/>
    <x v="0"/>
  </r>
  <r>
    <n v="2016"/>
    <s v="SUB"/>
    <s v="Coal"/>
    <n v="48882"/>
    <n v="16.920000000000002"/>
    <n v="827083.44000000006"/>
    <n v="0.37"/>
    <n v="5.8"/>
    <n v="283515.59999999998"/>
    <x v="0"/>
  </r>
  <r>
    <n v="2016"/>
    <s v="SUB"/>
    <s v="Coal"/>
    <n v="97972"/>
    <n v="16.95"/>
    <n v="1660625.4"/>
    <n v="0.35"/>
    <n v="5.6"/>
    <n v="548643.19999999995"/>
    <x v="0"/>
  </r>
  <r>
    <n v="2016"/>
    <s v="SUB"/>
    <s v="Coal"/>
    <n v="32745"/>
    <n v="16.79"/>
    <n v="549788.54999999993"/>
    <n v="0.28999999999999998"/>
    <n v="5.6"/>
    <n v="183372"/>
    <x v="0"/>
  </r>
  <r>
    <n v="2016"/>
    <s v="SUB"/>
    <s v="Coal"/>
    <n v="30227"/>
    <n v="17.899999999999999"/>
    <n v="541063.29999999993"/>
    <n v="0.26"/>
    <n v="5"/>
    <n v="151135"/>
    <x v="0"/>
  </r>
  <r>
    <n v="2016"/>
    <s v="SUB"/>
    <s v="Coal"/>
    <n v="59184"/>
    <n v="18.8"/>
    <n v="1112659.2"/>
    <n v="0.36"/>
    <n v="4.2"/>
    <n v="248572.80000000002"/>
    <x v="0"/>
  </r>
  <r>
    <n v="2016"/>
    <s v="SUB"/>
    <s v="Coal"/>
    <n v="30021"/>
    <n v="17.8"/>
    <n v="534373.80000000005"/>
    <n v="0.26"/>
    <n v="5"/>
    <n v="150105"/>
    <x v="0"/>
  </r>
  <r>
    <n v="2016"/>
    <s v="SUB"/>
    <s v="Coal"/>
    <n v="64921"/>
    <n v="17.86"/>
    <n v="1159489.06"/>
    <n v="0.28999999999999998"/>
    <n v="4.9000000000000004"/>
    <n v="318112.90000000002"/>
    <x v="0"/>
  </r>
  <r>
    <n v="2016"/>
    <s v="SUB"/>
    <s v="Coal"/>
    <n v="129899"/>
    <n v="17.57"/>
    <n v="2282325.4300000002"/>
    <n v="0.2"/>
    <n v="4.5"/>
    <n v="584545.5"/>
    <x v="0"/>
  </r>
  <r>
    <n v="2016"/>
    <s v="SUB"/>
    <s v="Coal"/>
    <n v="15126"/>
    <n v="17.14"/>
    <n v="259259.64"/>
    <n v="0.31"/>
    <n v="4.7"/>
    <n v="71092.2"/>
    <x v="0"/>
  </r>
  <r>
    <n v="2016"/>
    <s v="SUB"/>
    <s v="Coal"/>
    <n v="15151"/>
    <n v="16.52"/>
    <n v="250294.52"/>
    <n v="0.28999999999999998"/>
    <n v="4.7"/>
    <n v="71209.7"/>
    <x v="0"/>
  </r>
  <r>
    <n v="2016"/>
    <s v="SUB"/>
    <s v="Coal"/>
    <n v="15065"/>
    <n v="16.748000000000001"/>
    <n v="252308.62000000002"/>
    <n v="0.3"/>
    <n v="6.5"/>
    <n v="97922.5"/>
    <x v="0"/>
  </r>
  <r>
    <n v="2016"/>
    <s v="SUB"/>
    <s v="Coal"/>
    <n v="75318"/>
    <n v="16.672000000000001"/>
    <n v="1255701.696"/>
    <n v="0.34"/>
    <n v="6.2"/>
    <n v="466971.60000000003"/>
    <x v="0"/>
  </r>
  <r>
    <n v="2016"/>
    <s v="SUB"/>
    <s v="Coal"/>
    <n v="45289"/>
    <n v="16.751999999999999"/>
    <n v="758681.32799999998"/>
    <n v="0.3"/>
    <n v="5.9"/>
    <n v="267205.10000000003"/>
    <x v="0"/>
  </r>
  <r>
    <n v="2016"/>
    <s v="SUB"/>
    <s v="Coal"/>
    <n v="45067"/>
    <n v="17.628"/>
    <n v="794441.076"/>
    <n v="0.24"/>
    <n v="5.7"/>
    <n v="256881.9"/>
    <x v="0"/>
  </r>
  <r>
    <n v="2016"/>
    <s v="SUB"/>
    <s v="Coal"/>
    <n v="45247"/>
    <n v="16.986000000000001"/>
    <n v="768565.54200000002"/>
    <n v="0.28000000000000003"/>
    <n v="4.8"/>
    <n v="217185.6"/>
    <x v="0"/>
  </r>
  <r>
    <n v="2016"/>
    <s v="SUB"/>
    <s v="Coal"/>
    <n v="45385"/>
    <n v="16.835000000000001"/>
    <n v="764056.47500000009"/>
    <n v="0.42"/>
    <n v="4.9000000000000004"/>
    <n v="222386.50000000003"/>
    <x v="0"/>
  </r>
  <r>
    <n v="2016"/>
    <s v="SUB"/>
    <s v="Coal"/>
    <n v="89681"/>
    <n v="17.077999999999999"/>
    <n v="1531572.118"/>
    <n v="0.32"/>
    <n v="4.5"/>
    <n v="403564.5"/>
    <x v="0"/>
  </r>
  <r>
    <n v="2016"/>
    <s v="SUB"/>
    <s v="Coal"/>
    <n v="90616"/>
    <n v="16.677"/>
    <n v="1511203.0319999999"/>
    <n v="0.28999999999999998"/>
    <n v="5.7"/>
    <n v="516511.2"/>
    <x v="0"/>
  </r>
  <r>
    <n v="2016"/>
    <s v="SUB"/>
    <s v="Coal"/>
    <n v="90289"/>
    <n v="16.657"/>
    <n v="1503943.8729999999"/>
    <n v="0.39"/>
    <n v="5.2"/>
    <n v="469502.8"/>
    <x v="0"/>
  </r>
  <r>
    <n v="2016"/>
    <s v="LIG"/>
    <s v="Coal"/>
    <n v="837955"/>
    <n v="13.71"/>
    <n v="11488363.050000001"/>
    <n v="0.9"/>
    <n v="16.2"/>
    <n v="13574871"/>
    <x v="1"/>
  </r>
  <r>
    <n v="2016"/>
    <s v="SUB"/>
    <s v="Coal"/>
    <n v="54764"/>
    <n v="17.510000000000002"/>
    <n v="958917.64000000013"/>
    <n v="0.19"/>
    <n v="4.5999999999999996"/>
    <n v="251914.4"/>
    <x v="0"/>
  </r>
  <r>
    <n v="2016"/>
    <s v="SUB"/>
    <s v="Coal"/>
    <n v="36609"/>
    <n v="16.588000000000001"/>
    <n v="607270.09200000006"/>
    <n v="0.28000000000000003"/>
    <n v="5.6"/>
    <n v="205010.4"/>
    <x v="0"/>
  </r>
  <r>
    <n v="2016"/>
    <s v="SUB"/>
    <s v="Coal"/>
    <n v="18001"/>
    <n v="17.82"/>
    <n v="320777.82"/>
    <n v="0.24"/>
    <n v="4.8"/>
    <n v="86404.800000000003"/>
    <x v="0"/>
  </r>
  <r>
    <n v="2016"/>
    <s v="SUB"/>
    <s v="Coal"/>
    <n v="514060"/>
    <n v="16.687999999999999"/>
    <n v="8578633.2799999993"/>
    <n v="0.3"/>
    <n v="6.2"/>
    <n v="3187172"/>
    <x v="0"/>
  </r>
  <r>
    <n v="2016"/>
    <s v="LIG"/>
    <s v="Coal"/>
    <n v="223058"/>
    <n v="10.56"/>
    <n v="2355492.48"/>
    <n v="3.02"/>
    <n v="27.8"/>
    <n v="6201012.4000000004"/>
    <x v="1"/>
  </r>
  <r>
    <n v="2016"/>
    <s v="SUB"/>
    <s v="Coal"/>
    <n v="16087"/>
    <n v="17.690000000000001"/>
    <n v="284579.03000000003"/>
    <n v="0.22"/>
    <n v="5.4"/>
    <n v="86869.8"/>
    <x v="0"/>
  </r>
  <r>
    <n v="2016"/>
    <s v="SUB"/>
    <s v="Coal"/>
    <n v="49230"/>
    <n v="17.43"/>
    <n v="858078.9"/>
    <n v="0.22"/>
    <n v="5.2"/>
    <n v="255996"/>
    <x v="0"/>
  </r>
  <r>
    <n v="2016"/>
    <s v="BIT"/>
    <s v="Coal"/>
    <n v="38853"/>
    <n v="21.989000000000001"/>
    <n v="854338.61700000009"/>
    <n v="3.18"/>
    <n v="9.8000000000000007"/>
    <n v="380759.4"/>
    <x v="0"/>
  </r>
  <r>
    <n v="2016"/>
    <s v="SUB"/>
    <s v="Coal"/>
    <n v="261643"/>
    <n v="17.683"/>
    <n v="4626633.1689999998"/>
    <n v="0.25"/>
    <n v="5.0999999999999996"/>
    <n v="1334379.2999999998"/>
    <x v="0"/>
  </r>
  <r>
    <n v="2016"/>
    <s v="SUB"/>
    <s v="Coal"/>
    <n v="417065"/>
    <n v="17.855"/>
    <n v="7446695.5750000002"/>
    <n v="0.26"/>
    <n v="5"/>
    <n v="2085325"/>
    <x v="0"/>
  </r>
  <r>
    <n v="2016"/>
    <s v="SUB"/>
    <s v="Coal"/>
    <n v="48148"/>
    <n v="17.61"/>
    <n v="847886.28"/>
    <n v="0.19"/>
    <n v="4.5999999999999996"/>
    <n v="221480.8"/>
    <x v="0"/>
  </r>
  <r>
    <n v="2016"/>
    <s v="SUB"/>
    <s v="Coal"/>
    <n v="47516"/>
    <n v="16.782"/>
    <n v="797413.51199999999"/>
    <n v="0.28999999999999998"/>
    <n v="6"/>
    <n v="285096"/>
    <x v="0"/>
  </r>
  <r>
    <n v="2016"/>
    <s v="SUB"/>
    <s v="Coal"/>
    <n v="365094"/>
    <n v="17.648"/>
    <n v="6443178.9119999995"/>
    <n v="0.24"/>
    <n v="5.4"/>
    <n v="1971507.6"/>
    <x v="0"/>
  </r>
  <r>
    <n v="2016"/>
    <s v="SUB"/>
    <s v="Coal"/>
    <n v="75647"/>
    <n v="17.18"/>
    <n v="1299615.46"/>
    <n v="0.27"/>
    <n v="4.8"/>
    <n v="363105.6"/>
    <x v="0"/>
  </r>
  <r>
    <n v="2016"/>
    <s v="SUB"/>
    <s v="Coal"/>
    <n v="44997"/>
    <n v="17.786000000000001"/>
    <n v="800316.64200000011"/>
    <n v="0.35"/>
    <n v="5"/>
    <n v="224985"/>
    <x v="0"/>
  </r>
  <r>
    <n v="2016"/>
    <s v="SUB"/>
    <s v="Coal"/>
    <n v="150871"/>
    <n v="16.021999999999998"/>
    <n v="2417255.1619999995"/>
    <n v="0.37"/>
    <n v="5.2"/>
    <n v="784529.20000000007"/>
    <x v="0"/>
  </r>
  <r>
    <n v="2016"/>
    <s v="BIT"/>
    <s v="Coal"/>
    <n v="109251"/>
    <n v="23.02"/>
    <n v="2514958.02"/>
    <n v="3.4"/>
    <n v="7.9"/>
    <n v="863082.9"/>
    <x v="0"/>
  </r>
  <r>
    <n v="2016"/>
    <s v="BIT"/>
    <s v="Coal"/>
    <n v="107614"/>
    <n v="22.37"/>
    <n v="2407325.1800000002"/>
    <n v="3.12"/>
    <n v="9.1999999999999993"/>
    <n v="990048.79999999993"/>
    <x v="0"/>
  </r>
  <r>
    <n v="2016"/>
    <s v="SUB"/>
    <s v="Coal"/>
    <n v="56463"/>
    <n v="16.96"/>
    <n v="957612.4800000001"/>
    <n v="0.31"/>
    <n v="4.8"/>
    <n v="271022.39999999997"/>
    <x v="0"/>
  </r>
  <r>
    <n v="2016"/>
    <s v="SUB"/>
    <s v="Coal"/>
    <n v="14116"/>
    <n v="16.809999999999999"/>
    <n v="237289.96"/>
    <n v="0.35"/>
    <n v="4.5"/>
    <n v="63522"/>
    <x v="0"/>
  </r>
  <r>
    <n v="2016"/>
    <s v="SUB"/>
    <s v="Coal"/>
    <n v="28174"/>
    <n v="17.18"/>
    <n v="484029.32"/>
    <n v="0.28000000000000003"/>
    <n v="4.2"/>
    <n v="118330.8"/>
    <x v="0"/>
  </r>
  <r>
    <n v="2016"/>
    <s v="SUB"/>
    <s v="Coal"/>
    <n v="14144"/>
    <n v="16.989999999999998"/>
    <n v="240306.55999999997"/>
    <n v="0.25"/>
    <n v="3.9"/>
    <n v="55161.599999999999"/>
    <x v="0"/>
  </r>
  <r>
    <n v="2016"/>
    <s v="SUB"/>
    <s v="Coal"/>
    <n v="56439"/>
    <n v="16.8"/>
    <n v="948175.20000000007"/>
    <n v="0.36"/>
    <n v="5"/>
    <n v="282195"/>
    <x v="0"/>
  </r>
  <r>
    <n v="2016"/>
    <s v="SUB"/>
    <s v="Coal"/>
    <n v="13957"/>
    <n v="17.2"/>
    <n v="240060.4"/>
    <n v="0.3"/>
    <n v="4.4000000000000004"/>
    <n v="61410.8"/>
    <x v="0"/>
  </r>
  <r>
    <n v="2016"/>
    <s v="BIT"/>
    <s v="Coal"/>
    <n v="51891"/>
    <n v="25.09"/>
    <n v="1301945.19"/>
    <n v="1.68"/>
    <n v="11"/>
    <n v="570801"/>
    <x v="0"/>
  </r>
  <r>
    <n v="2016"/>
    <s v="BIT"/>
    <s v="Coal"/>
    <n v="45130"/>
    <n v="24.09"/>
    <n v="1087181.7"/>
    <n v="1.5"/>
    <n v="12.8"/>
    <n v="577664"/>
    <x v="0"/>
  </r>
  <r>
    <n v="2016"/>
    <s v="SUB"/>
    <s v="Coal"/>
    <n v="15457"/>
    <n v="17.77"/>
    <n v="274670.89"/>
    <n v="0.31"/>
    <n v="5.0999999999999996"/>
    <n v="78830.7"/>
    <x v="0"/>
  </r>
  <r>
    <n v="2016"/>
    <s v="SUB"/>
    <s v="Coal"/>
    <n v="15215"/>
    <n v="17.943999999999999"/>
    <n v="273017.95999999996"/>
    <n v="0.28000000000000003"/>
    <n v="5.2"/>
    <n v="79118"/>
    <x v="0"/>
  </r>
  <r>
    <n v="2016"/>
    <s v="SUB"/>
    <s v="Coal"/>
    <n v="168679"/>
    <n v="17.085999999999999"/>
    <n v="2882049.3939999999"/>
    <n v="0.3"/>
    <n v="4.5999999999999996"/>
    <n v="775923.39999999991"/>
    <x v="0"/>
  </r>
  <r>
    <n v="2016"/>
    <s v="SUB"/>
    <s v="Coal"/>
    <n v="61482"/>
    <n v="17.824000000000002"/>
    <n v="1095855.1680000001"/>
    <n v="0.28999999999999998"/>
    <n v="5.3"/>
    <n v="325854.59999999998"/>
    <x v="0"/>
  </r>
  <r>
    <n v="2016"/>
    <s v="SUB"/>
    <s v="Coal"/>
    <n v="159558"/>
    <n v="16.95"/>
    <n v="2704508.1"/>
    <n v="0.26"/>
    <n v="4.7"/>
    <n v="749922.6"/>
    <x v="0"/>
  </r>
  <r>
    <n v="2016"/>
    <s v="SUB"/>
    <s v="Coal"/>
    <n v="142878"/>
    <n v="16.768000000000001"/>
    <n v="2395778.304"/>
    <n v="0.36"/>
    <n v="5.4"/>
    <n v="771541.20000000007"/>
    <x v="0"/>
  </r>
  <r>
    <n v="2016"/>
    <s v="SUB"/>
    <s v="Coal"/>
    <n v="63805"/>
    <n v="16.898"/>
    <n v="1078176.8899999999"/>
    <n v="0.26"/>
    <n v="4.5999999999999996"/>
    <n v="293503"/>
    <x v="0"/>
  </r>
  <r>
    <n v="2016"/>
    <s v="SUB"/>
    <s v="Coal"/>
    <n v="31851"/>
    <n v="17.702000000000002"/>
    <n v="563826.402"/>
    <n v="0.28999999999999998"/>
    <n v="5.2"/>
    <n v="165625.20000000001"/>
    <x v="0"/>
  </r>
  <r>
    <n v="2016"/>
    <s v="SUB"/>
    <s v="Coal"/>
    <n v="31747"/>
    <n v="17.13"/>
    <n v="543826.11"/>
    <n v="0.32"/>
    <n v="4.3"/>
    <n v="136512.1"/>
    <x v="0"/>
  </r>
  <r>
    <n v="2016"/>
    <s v="SUB"/>
    <s v="Coal"/>
    <n v="349898"/>
    <n v="16.827999999999999"/>
    <n v="5888083.5439999998"/>
    <n v="0.4"/>
    <n v="4.7"/>
    <n v="1644520.6"/>
    <x v="0"/>
  </r>
  <r>
    <n v="2016"/>
    <s v="SUB"/>
    <s v="Coal"/>
    <n v="63595"/>
    <n v="16.795999999999999"/>
    <n v="1068141.6199999999"/>
    <n v="0.3"/>
    <n v="4.3"/>
    <n v="273458.5"/>
    <x v="0"/>
  </r>
  <r>
    <n v="2016"/>
    <s v="BIT"/>
    <s v="Coal"/>
    <n v="120418"/>
    <n v="25.12"/>
    <n v="3024900.16"/>
    <n v="4.1100000000000003"/>
    <n v="8.86"/>
    <n v="1066903.48"/>
    <x v="0"/>
  </r>
  <r>
    <n v="2016"/>
    <s v="BIT"/>
    <s v="Coal"/>
    <n v="25490"/>
    <n v="25.245999999999999"/>
    <n v="643520.53999999992"/>
    <n v="4.21"/>
    <n v="9.34"/>
    <n v="238076.6"/>
    <x v="0"/>
  </r>
  <r>
    <n v="2016"/>
    <s v="BIT"/>
    <s v="Coal"/>
    <n v="28864"/>
    <n v="24.882000000000001"/>
    <n v="718194.04800000007"/>
    <n v="3.78"/>
    <n v="10.11"/>
    <n v="291815.03999999998"/>
    <x v="0"/>
  </r>
  <r>
    <n v="2016"/>
    <s v="BIT"/>
    <s v="Coal"/>
    <n v="38449"/>
    <n v="25.154"/>
    <n v="967146.14599999995"/>
    <n v="4.2699999999999996"/>
    <n v="8.7799999999999994"/>
    <n v="337582.22"/>
    <x v="0"/>
  </r>
  <r>
    <n v="2016"/>
    <s v="BIT"/>
    <s v="Coal"/>
    <n v="37013"/>
    <n v="26.074000000000002"/>
    <n v="965076.96200000006"/>
    <n v="2.92"/>
    <n v="8.02"/>
    <n v="296844.26"/>
    <x v="0"/>
  </r>
  <r>
    <n v="2016"/>
    <s v="LIG"/>
    <s v="Coal"/>
    <n v="15"/>
    <n v="15"/>
    <n v="225"/>
    <n v="0.14000000000000001"/>
    <n v="8.8000000000000007"/>
    <n v="132"/>
    <x v="1"/>
  </r>
  <r>
    <n v="2016"/>
    <s v="LIG"/>
    <s v="Coal"/>
    <n v="7644"/>
    <n v="14"/>
    <n v="107016"/>
    <n v="0.16"/>
    <n v="10.5"/>
    <n v="80262"/>
    <x v="1"/>
  </r>
  <r>
    <n v="2016"/>
    <s v="WC"/>
    <s v="Coal"/>
    <n v="5085"/>
    <n v="14"/>
    <n v="71190"/>
    <n v="0.16"/>
    <n v="10.5"/>
    <n v="53392.5"/>
    <x v="0"/>
  </r>
  <r>
    <n v="2016"/>
    <s v="WC"/>
    <s v="Coal"/>
    <n v="3"/>
    <n v="15"/>
    <n v="45"/>
    <n v="0.14000000000000001"/>
    <n v="8.8000000000000007"/>
    <n v="26.400000000000002"/>
    <x v="0"/>
  </r>
  <r>
    <n v="2016"/>
    <s v="LIG"/>
    <s v="Coal"/>
    <n v="485645"/>
    <n v="13.342000000000001"/>
    <n v="6479475.5899999999"/>
    <n v="0.96"/>
    <n v="11.1"/>
    <n v="5390659.5"/>
    <x v="1"/>
  </r>
  <r>
    <n v="2016"/>
    <s v="BIT"/>
    <s v="Coal"/>
    <n v="89107"/>
    <n v="22.946000000000002"/>
    <n v="2044649.2220000001"/>
    <n v="0.91"/>
    <n v="13.6"/>
    <n v="1211855.2"/>
    <x v="0"/>
  </r>
  <r>
    <n v="2016"/>
    <s v="BIT"/>
    <s v="Coal"/>
    <n v="48368"/>
    <n v="22.251999999999999"/>
    <n v="1076284.736"/>
    <n v="0.49"/>
    <n v="12"/>
    <n v="580416"/>
    <x v="0"/>
  </r>
  <r>
    <n v="2016"/>
    <s v="BIT"/>
    <s v="Coal"/>
    <n v="48646"/>
    <n v="23.216999999999999"/>
    <n v="1129414.182"/>
    <n v="0.41"/>
    <n v="6.6"/>
    <n v="321063.59999999998"/>
    <x v="0"/>
  </r>
  <r>
    <n v="2016"/>
    <s v="BIT"/>
    <s v="Coal"/>
    <n v="22040"/>
    <n v="22.375"/>
    <n v="493145"/>
    <n v="0.47"/>
    <n v="12.3"/>
    <n v="271092"/>
    <x v="0"/>
  </r>
  <r>
    <n v="2016"/>
    <s v="BIT"/>
    <s v="Coal"/>
    <n v="181553"/>
    <n v="20.052"/>
    <n v="3640500.7560000001"/>
    <n v="0.38"/>
    <n v="16.600000000000001"/>
    <n v="3013779.8000000003"/>
    <x v="0"/>
  </r>
  <r>
    <n v="2016"/>
    <s v="SUB"/>
    <s v="Coal"/>
    <n v="75590"/>
    <n v="19.891999999999999"/>
    <n v="1503636.28"/>
    <n v="1.07"/>
    <n v="8.6999999999999993"/>
    <n v="657633"/>
    <x v="0"/>
  </r>
  <r>
    <n v="2016"/>
    <s v="BIT"/>
    <s v="Coal"/>
    <n v="28784"/>
    <n v="23.02"/>
    <n v="662607.67999999993"/>
    <n v="2.96"/>
    <n v="8.3000000000000007"/>
    <n v="238907.2"/>
    <x v="0"/>
  </r>
  <r>
    <n v="2016"/>
    <s v="BIT"/>
    <s v="Coal"/>
    <n v="24535"/>
    <n v="22.24"/>
    <n v="545658.39999999991"/>
    <n v="2.97"/>
    <n v="8.8000000000000007"/>
    <n v="215908.00000000003"/>
    <x v="0"/>
  </r>
  <r>
    <n v="2016"/>
    <s v="BIT"/>
    <s v="Coal"/>
    <n v="22401"/>
    <n v="21.74"/>
    <n v="486997.74"/>
    <n v="3.48"/>
    <n v="7.6"/>
    <n v="170247.6"/>
    <x v="0"/>
  </r>
  <r>
    <n v="2016"/>
    <s v="SUB"/>
    <s v="Coal"/>
    <n v="98086"/>
    <n v="16.7"/>
    <n v="1638036.2"/>
    <n v="0.3"/>
    <n v="6.2"/>
    <n v="608133.20000000007"/>
    <x v="0"/>
  </r>
  <r>
    <n v="2016"/>
    <s v="SUB"/>
    <s v="Coal"/>
    <n v="82283"/>
    <n v="17.62"/>
    <n v="1449826.4600000002"/>
    <n v="0.19"/>
    <n v="4.5"/>
    <n v="370273.5"/>
    <x v="0"/>
  </r>
  <r>
    <n v="2016"/>
    <s v="SUB"/>
    <s v="Coal"/>
    <n v="115195"/>
    <n v="17.91"/>
    <n v="2063142.45"/>
    <n v="0.25"/>
    <n v="5.0999999999999996"/>
    <n v="587494.5"/>
    <x v="0"/>
  </r>
  <r>
    <n v="2016"/>
    <s v="SUB"/>
    <s v="Coal"/>
    <n v="65465"/>
    <n v="16.739999999999998"/>
    <n v="1095884.0999999999"/>
    <n v="0.28999999999999998"/>
    <n v="5.9"/>
    <n v="386243.5"/>
    <x v="0"/>
  </r>
  <r>
    <n v="2016"/>
    <s v="LIG"/>
    <s v="Coal"/>
    <n v="341011"/>
    <n v="12.12"/>
    <n v="4133053.32"/>
    <n v="1.1000000000000001"/>
    <n v="20.8"/>
    <n v="7093028.7999999998"/>
    <x v="1"/>
  </r>
  <r>
    <n v="2016"/>
    <s v="SUB"/>
    <s v="Coal"/>
    <n v="16378"/>
    <n v="17.943999999999999"/>
    <n v="293886.83199999999"/>
    <n v="0.26"/>
    <n v="4.5999999999999996"/>
    <n v="75338.799999999988"/>
    <x v="0"/>
  </r>
  <r>
    <n v="2016"/>
    <s v="SUB"/>
    <s v="Coal"/>
    <n v="48708"/>
    <n v="17.861000000000001"/>
    <n v="869973.58799999999"/>
    <n v="0.27"/>
    <n v="5"/>
    <n v="243540"/>
    <x v="0"/>
  </r>
  <r>
    <n v="2016"/>
    <s v="SUB"/>
    <s v="Coal"/>
    <n v="31754"/>
    <n v="17.649999999999999"/>
    <n v="560458.1"/>
    <n v="0.19"/>
    <n v="4.5"/>
    <n v="142893"/>
    <x v="0"/>
  </r>
  <r>
    <n v="2016"/>
    <s v="SUB"/>
    <s v="Coal"/>
    <n v="16307"/>
    <n v="17.713999999999999"/>
    <n v="288862.19799999997"/>
    <n v="0.19"/>
    <n v="4.2"/>
    <n v="68489.400000000009"/>
    <x v="0"/>
  </r>
  <r>
    <n v="2016"/>
    <s v="SUB"/>
    <s v="Coal"/>
    <n v="16055"/>
    <n v="17.155999999999999"/>
    <n v="275439.57999999996"/>
    <n v="0.23"/>
    <n v="4.0999999999999996"/>
    <n v="65825.5"/>
    <x v="0"/>
  </r>
  <r>
    <n v="2016"/>
    <s v="SUB"/>
    <s v="Coal"/>
    <n v="48966"/>
    <n v="17.922000000000001"/>
    <n v="877568.652"/>
    <n v="0.23"/>
    <n v="5.2"/>
    <n v="254623.2"/>
    <x v="0"/>
  </r>
  <r>
    <n v="2016"/>
    <s v="BIT"/>
    <s v="Coal"/>
    <n v="29639"/>
    <n v="23.19"/>
    <n v="687328.41"/>
    <n v="3.52"/>
    <n v="8.1"/>
    <n v="240075.9"/>
    <x v="0"/>
  </r>
  <r>
    <n v="2016"/>
    <s v="BIT"/>
    <s v="Coal"/>
    <n v="71804"/>
    <n v="22.56"/>
    <n v="1619898.24"/>
    <n v="3.77"/>
    <n v="9.6999999999999993"/>
    <n v="696498.79999999993"/>
    <x v="0"/>
  </r>
  <r>
    <n v="2016"/>
    <s v="SUB"/>
    <s v="Coal"/>
    <n v="116056"/>
    <n v="17.734999999999999"/>
    <n v="2058253.16"/>
    <n v="0.23"/>
    <n v="5.4"/>
    <n v="626702.4"/>
    <x v="0"/>
  </r>
  <r>
    <n v="2016"/>
    <s v="SUB"/>
    <s v="Coal"/>
    <n v="63830"/>
    <n v="17.817"/>
    <n v="1137259.1100000001"/>
    <n v="0.66"/>
    <n v="5"/>
    <n v="319150"/>
    <x v="0"/>
  </r>
  <r>
    <n v="2016"/>
    <s v="SUB"/>
    <s v="Coal"/>
    <n v="148557"/>
    <n v="16.992000000000001"/>
    <n v="2524280.5440000002"/>
    <n v="0.3"/>
    <n v="4.5999999999999996"/>
    <n v="683362.2"/>
    <x v="0"/>
  </r>
  <r>
    <n v="2016"/>
    <s v="BIT"/>
    <s v="Coal"/>
    <n v="43700"/>
    <n v="23.23"/>
    <n v="1015151"/>
    <n v="2.94"/>
    <n v="8.1"/>
    <n v="353970"/>
    <x v="0"/>
  </r>
  <r>
    <n v="2016"/>
    <s v="BIT"/>
    <s v="Coal"/>
    <n v="16738"/>
    <n v="22.79"/>
    <n v="381459.01999999996"/>
    <n v="2.59"/>
    <n v="8.3000000000000007"/>
    <n v="138925.40000000002"/>
    <x v="0"/>
  </r>
  <r>
    <n v="2016"/>
    <s v="BIT"/>
    <s v="Coal"/>
    <n v="43828"/>
    <n v="23.62"/>
    <n v="1035217.36"/>
    <n v="2.79"/>
    <n v="7.9"/>
    <n v="346241.2"/>
    <x v="0"/>
  </r>
  <r>
    <n v="2016"/>
    <s v="LIG"/>
    <s v="Coal"/>
    <n v="179515"/>
    <n v="13.538"/>
    <n v="2430274.0699999998"/>
    <n v="0.94"/>
    <n v="14.6"/>
    <n v="2620919"/>
    <x v="1"/>
  </r>
  <r>
    <n v="2016"/>
    <s v="BIT"/>
    <s v="Coal"/>
    <n v="13172"/>
    <n v="25.42"/>
    <n v="334832.24000000005"/>
    <n v="0.72"/>
    <n v="9.1"/>
    <n v="119865.2"/>
    <x v="0"/>
  </r>
  <r>
    <n v="2016"/>
    <s v="BIT"/>
    <s v="Coal"/>
    <n v="13311"/>
    <n v="26.67"/>
    <n v="355004.37"/>
    <n v="0.82"/>
    <n v="6.1"/>
    <n v="81197.099999999991"/>
    <x v="0"/>
  </r>
  <r>
    <n v="2016"/>
    <s v="BIT"/>
    <s v="Coal"/>
    <n v="26050"/>
    <n v="24.94"/>
    <n v="649687"/>
    <n v="0.94"/>
    <n v="11.5"/>
    <n v="299575"/>
    <x v="0"/>
  </r>
  <r>
    <n v="2016"/>
    <s v="BIT"/>
    <s v="Coal"/>
    <n v="23544"/>
    <n v="25.574000000000002"/>
    <n v="602114.25600000005"/>
    <n v="1.1000000000000001"/>
    <n v="10.3"/>
    <n v="242503.2"/>
    <x v="0"/>
  </r>
  <r>
    <n v="2016"/>
    <s v="BIT"/>
    <s v="Coal"/>
    <n v="11632"/>
    <n v="24.835999999999999"/>
    <n v="288892.35199999996"/>
    <n v="0.94"/>
    <n v="10"/>
    <n v="116320"/>
    <x v="0"/>
  </r>
  <r>
    <n v="2016"/>
    <s v="BIT"/>
    <s v="Coal"/>
    <n v="36723"/>
    <n v="24.216999999999999"/>
    <n v="889320.89099999995"/>
    <n v="0.71"/>
    <n v="13.9"/>
    <n v="510449.7"/>
    <x v="0"/>
  </r>
  <r>
    <n v="2016"/>
    <s v="BIT"/>
    <s v="Coal"/>
    <n v="11543"/>
    <n v="25.576000000000001"/>
    <n v="295223.76799999998"/>
    <n v="1.1000000000000001"/>
    <n v="10.6"/>
    <n v="122355.8"/>
    <x v="0"/>
  </r>
  <r>
    <n v="2016"/>
    <s v="BIT"/>
    <s v="Coal"/>
    <n v="12319"/>
    <n v="23.98"/>
    <n v="295409.62"/>
    <n v="0.64"/>
    <n v="14.9"/>
    <n v="183553.1"/>
    <x v="0"/>
  </r>
  <r>
    <n v="2016"/>
    <s v="BIT"/>
    <s v="Coal"/>
    <n v="35567"/>
    <n v="24.510999999999999"/>
    <n v="871782.73699999996"/>
    <n v="0.87"/>
    <n v="11.1"/>
    <n v="394793.7"/>
    <x v="0"/>
  </r>
  <r>
    <n v="2016"/>
    <s v="SUB"/>
    <s v="Coal"/>
    <n v="17720"/>
    <n v="17.936"/>
    <n v="317825.91999999998"/>
    <n v="0.32"/>
    <n v="4.9000000000000004"/>
    <n v="86828"/>
    <x v="0"/>
  </r>
  <r>
    <n v="2016"/>
    <s v="SUB"/>
    <s v="Coal"/>
    <n v="17781"/>
    <n v="17.873999999999999"/>
    <n v="317817.59399999998"/>
    <n v="0.18"/>
    <n v="4.4000000000000004"/>
    <n v="78236.400000000009"/>
    <x v="0"/>
  </r>
  <r>
    <n v="2016"/>
    <s v="SUB"/>
    <s v="Coal"/>
    <n v="17797"/>
    <n v="17.492000000000001"/>
    <n v="311305.12400000001"/>
    <n v="0.2"/>
    <n v="4.5"/>
    <n v="80086.5"/>
    <x v="0"/>
  </r>
  <r>
    <n v="2016"/>
    <s v="SUB"/>
    <s v="Coal"/>
    <n v="35312"/>
    <n v="17.27"/>
    <n v="609838.24"/>
    <n v="0.12"/>
    <n v="4.0999999999999996"/>
    <n v="144779.19999999998"/>
    <x v="0"/>
  </r>
  <r>
    <n v="2016"/>
    <s v="BIT"/>
    <s v="Coal"/>
    <n v="15545"/>
    <n v="26.224"/>
    <n v="407652.08"/>
    <n v="0.94"/>
    <n v="8.8000000000000007"/>
    <n v="136796"/>
    <x v="0"/>
  </r>
  <r>
    <n v="2016"/>
    <s v="BIT"/>
    <s v="Coal"/>
    <n v="163515"/>
    <n v="18"/>
    <n v="2943270"/>
    <n v="0.76"/>
    <n v="15.8"/>
    <n v="2583537"/>
    <x v="0"/>
  </r>
  <r>
    <n v="2016"/>
    <s v="LIG"/>
    <s v="Coal"/>
    <n v="147042"/>
    <n v="12.644"/>
    <n v="1859199.048"/>
    <n v="0.67"/>
    <n v="17.53"/>
    <n v="2577646.2600000002"/>
    <x v="1"/>
  </r>
  <r>
    <n v="2016"/>
    <s v="SUB"/>
    <s v="Coal"/>
    <n v="28500"/>
    <n v="16.72"/>
    <n v="476519.99999999994"/>
    <n v="0.3"/>
    <n v="6.1"/>
    <n v="173850"/>
    <x v="0"/>
  </r>
  <r>
    <n v="2016"/>
    <s v="SUB"/>
    <s v="Coal"/>
    <n v="13981"/>
    <n v="17.634"/>
    <n v="246540.954"/>
    <n v="0.21"/>
    <n v="4.5"/>
    <n v="62914.5"/>
    <x v="0"/>
  </r>
  <r>
    <n v="2016"/>
    <s v="SUB"/>
    <s v="Coal"/>
    <n v="13936"/>
    <n v="17.73"/>
    <n v="247085.28"/>
    <n v="0.23"/>
    <n v="5.2"/>
    <n v="72467.199999999997"/>
    <x v="0"/>
  </r>
  <r>
    <n v="2016"/>
    <s v="SUB"/>
    <s v="Coal"/>
    <n v="41748"/>
    <n v="17.866"/>
    <n v="745869.76800000004"/>
    <n v="0.25"/>
    <n v="5.3"/>
    <n v="221264.4"/>
    <x v="0"/>
  </r>
  <r>
    <n v="2016"/>
    <s v="SUB"/>
    <s v="Coal"/>
    <n v="32666"/>
    <n v="16.838000000000001"/>
    <n v="550030.10800000001"/>
    <n v="0.28000000000000003"/>
    <n v="5.7"/>
    <n v="186196.2"/>
    <x v="0"/>
  </r>
  <r>
    <n v="2016"/>
    <s v="SUB"/>
    <s v="Coal"/>
    <n v="27838"/>
    <n v="16.768000000000001"/>
    <n v="466787.58400000003"/>
    <n v="0.28999999999999998"/>
    <n v="5.9"/>
    <n v="164244.20000000001"/>
    <x v="0"/>
  </r>
  <r>
    <n v="2016"/>
    <s v="SUB"/>
    <s v="Coal"/>
    <n v="41372"/>
    <n v="17.920000000000002"/>
    <n v="741386.24000000011"/>
    <n v="0.27"/>
    <n v="4.8"/>
    <n v="198585.60000000001"/>
    <x v="0"/>
  </r>
  <r>
    <n v="2016"/>
    <s v="SUB"/>
    <s v="Coal"/>
    <n v="196121"/>
    <n v="18.936"/>
    <n v="3713747.2560000001"/>
    <n v="0.4"/>
    <n v="9.4"/>
    <n v="1843537.4000000001"/>
    <x v="0"/>
  </r>
  <r>
    <n v="2016"/>
    <s v="SUB"/>
    <s v="Coal"/>
    <n v="166849"/>
    <n v="18.036000000000001"/>
    <n v="3009288.5640000002"/>
    <n v="0.6"/>
    <n v="12.5"/>
    <n v="2085612.5"/>
    <x v="0"/>
  </r>
  <r>
    <n v="2016"/>
    <s v="SUB"/>
    <s v="Coal"/>
    <n v="144309"/>
    <n v="18.036000000000001"/>
    <n v="2602757.1240000003"/>
    <n v="0.6"/>
    <n v="12.5"/>
    <n v="1803862.5"/>
    <x v="0"/>
  </r>
  <r>
    <n v="2016"/>
    <s v="BIT"/>
    <s v="Coal"/>
    <n v="66555"/>
    <n v="20.504000000000001"/>
    <n v="1364643.7200000002"/>
    <n v="0.37"/>
    <n v="15.2"/>
    <n v="1011636"/>
    <x v="0"/>
  </r>
  <r>
    <n v="2016"/>
    <s v="BIT"/>
    <s v="Coal"/>
    <n v="45447"/>
    <n v="23.978000000000002"/>
    <n v="1089728.166"/>
    <n v="0.69"/>
    <n v="11.8"/>
    <n v="536274.6"/>
    <x v="0"/>
  </r>
  <r>
    <n v="2016"/>
    <s v="BIT"/>
    <s v="Coal"/>
    <n v="35796"/>
    <n v="24.001999999999999"/>
    <n v="859175.59199999995"/>
    <n v="0.7"/>
    <n v="11.8"/>
    <n v="422392.80000000005"/>
    <x v="0"/>
  </r>
  <r>
    <n v="2016"/>
    <s v="BIT"/>
    <s v="Coal"/>
    <n v="22846"/>
    <n v="24.068000000000001"/>
    <n v="549857.52800000005"/>
    <n v="1.25"/>
    <n v="11.2"/>
    <n v="255875.19999999998"/>
    <x v="0"/>
  </r>
  <r>
    <n v="2016"/>
    <s v="BIT"/>
    <s v="Coal"/>
    <n v="53748"/>
    <n v="23.326000000000001"/>
    <n v="1253725.848"/>
    <n v="0.5"/>
    <n v="9.8000000000000007"/>
    <n v="526730.4"/>
    <x v="0"/>
  </r>
  <r>
    <n v="2016"/>
    <s v="BIT"/>
    <s v="Coal"/>
    <n v="20042"/>
    <n v="24.536000000000001"/>
    <n v="491750.51200000005"/>
    <n v="3.33"/>
    <n v="10.27"/>
    <n v="205831.34"/>
    <x v="0"/>
  </r>
  <r>
    <n v="2016"/>
    <s v="BIT"/>
    <s v="Coal"/>
    <n v="20042"/>
    <n v="24.536000000000001"/>
    <n v="491750.51200000005"/>
    <n v="3.33"/>
    <n v="10.27"/>
    <n v="205831.34"/>
    <x v="0"/>
  </r>
  <r>
    <n v="2016"/>
    <s v="BIT"/>
    <s v="Coal"/>
    <n v="240987"/>
    <n v="25.106000000000002"/>
    <n v="6050219.6220000004"/>
    <n v="4.0199999999999996"/>
    <n v="9.27"/>
    <n v="2233949.4899999998"/>
    <x v="0"/>
  </r>
  <r>
    <n v="2016"/>
    <s v="BIT"/>
    <s v="Coal"/>
    <n v="23799"/>
    <n v="26.116"/>
    <n v="621534.68400000001"/>
    <n v="2.99"/>
    <n v="8.1300000000000008"/>
    <n v="193485.87000000002"/>
    <x v="0"/>
  </r>
  <r>
    <n v="2016"/>
    <s v="BIT"/>
    <s v="Coal"/>
    <n v="52954"/>
    <n v="24.936"/>
    <n v="1320460.9439999999"/>
    <n v="4.2"/>
    <n v="9.11"/>
    <n v="482410.93999999994"/>
    <x v="0"/>
  </r>
  <r>
    <n v="2016"/>
    <s v="SUB"/>
    <s v="Coal"/>
    <n v="29310"/>
    <n v="17.832000000000001"/>
    <n v="522655.92000000004"/>
    <n v="0.19"/>
    <n v="4.3"/>
    <n v="126033"/>
    <x v="0"/>
  </r>
  <r>
    <n v="2016"/>
    <s v="SUB"/>
    <s v="Coal"/>
    <n v="29428"/>
    <n v="17.623000000000001"/>
    <n v="518609.64400000003"/>
    <n v="0.2"/>
    <n v="4.4000000000000004"/>
    <n v="129483.20000000001"/>
    <x v="0"/>
  </r>
  <r>
    <n v="2016"/>
    <s v="LIG"/>
    <s v="Coal"/>
    <n v="185193"/>
    <n v="13.624000000000001"/>
    <n v="2523069.432"/>
    <n v="0.73"/>
    <n v="9.6999999999999993"/>
    <n v="1796372.0999999999"/>
    <x v="1"/>
  </r>
  <r>
    <n v="2016"/>
    <s v="SUB"/>
    <s v="Coal"/>
    <n v="149862"/>
    <n v="17.68"/>
    <n v="2649560.16"/>
    <n v="0.2"/>
    <n v="4.7"/>
    <n v="704351.4"/>
    <x v="0"/>
  </r>
  <r>
    <n v="2016"/>
    <s v="SUB"/>
    <s v="Coal"/>
    <n v="281474"/>
    <n v="18.28"/>
    <n v="5145344.7200000007"/>
    <n v="1.01"/>
    <n v="16.399999999999999"/>
    <n v="4616173.5999999996"/>
    <x v="0"/>
  </r>
  <r>
    <n v="2016"/>
    <s v="SUB"/>
    <s v="Coal"/>
    <n v="30108"/>
    <n v="17.760000000000002"/>
    <n v="534718.08000000007"/>
    <n v="0.19"/>
    <n v="4.5"/>
    <n v="135486"/>
    <x v="0"/>
  </r>
  <r>
    <n v="2016"/>
    <s v="BIT"/>
    <s v="Coal"/>
    <n v="36364"/>
    <n v="23.38"/>
    <n v="850190.32"/>
    <n v="0.42"/>
    <n v="6"/>
    <n v="218184"/>
    <x v="0"/>
  </r>
  <r>
    <n v="2016"/>
    <s v="BIT"/>
    <s v="Coal"/>
    <n v="1856"/>
    <n v="25.06"/>
    <n v="46511.360000000001"/>
    <n v="3.07"/>
    <n v="9.5"/>
    <n v="17632"/>
    <x v="0"/>
  </r>
  <r>
    <n v="2016"/>
    <s v="BIT"/>
    <s v="Coal"/>
    <n v="2820"/>
    <n v="25.46"/>
    <n v="71797.2"/>
    <n v="3.55"/>
    <n v="9.5"/>
    <n v="26790"/>
    <x v="0"/>
  </r>
  <r>
    <n v="2016"/>
    <s v="BIT"/>
    <s v="Coal"/>
    <n v="2795"/>
    <n v="25.95"/>
    <n v="72530.25"/>
    <n v="2.73"/>
    <n v="8.1999999999999993"/>
    <n v="22918.999999999996"/>
    <x v="0"/>
  </r>
  <r>
    <n v="2016"/>
    <s v="BIT"/>
    <s v="Coal"/>
    <n v="37695"/>
    <n v="22.599"/>
    <n v="851869.30500000005"/>
    <n v="3.03"/>
    <n v="8.3000000000000007"/>
    <n v="312868.5"/>
    <x v="0"/>
  </r>
  <r>
    <n v="2016"/>
    <s v="BIT"/>
    <s v="Coal"/>
    <n v="34610"/>
    <n v="22.971"/>
    <n v="795026.31"/>
    <n v="2.96"/>
    <n v="8.3000000000000007"/>
    <n v="287263"/>
    <x v="0"/>
  </r>
  <r>
    <n v="2016"/>
    <s v="BIT"/>
    <s v="Coal"/>
    <n v="23733"/>
    <n v="23.585999999999999"/>
    <n v="559766.53799999994"/>
    <n v="2.66"/>
    <n v="9.1999999999999993"/>
    <n v="218343.59999999998"/>
    <x v="0"/>
  </r>
  <r>
    <n v="2016"/>
    <s v="BIT"/>
    <s v="Coal"/>
    <n v="1842"/>
    <n v="22.946000000000002"/>
    <n v="42266.531999999999"/>
    <n v="3.31"/>
    <n v="7.4"/>
    <n v="13630.800000000001"/>
    <x v="0"/>
  </r>
  <r>
    <n v="2016"/>
    <s v="BIT"/>
    <s v="Coal"/>
    <n v="1795"/>
    <n v="23.045999999999999"/>
    <n v="41367.57"/>
    <n v="3.06"/>
    <n v="8.1999999999999993"/>
    <n v="14718.999999999998"/>
    <x v="0"/>
  </r>
  <r>
    <n v="2016"/>
    <s v="BIT"/>
    <s v="Coal"/>
    <n v="33534"/>
    <n v="22.321999999999999"/>
    <n v="748545.94799999997"/>
    <n v="3.11"/>
    <n v="9.1999999999999993"/>
    <n v="308512.8"/>
    <x v="0"/>
  </r>
  <r>
    <n v="2016"/>
    <s v="BIT"/>
    <s v="Coal"/>
    <n v="60556"/>
    <n v="22.326000000000001"/>
    <n v="1351973.2560000001"/>
    <n v="3.16"/>
    <n v="9.4"/>
    <n v="569226.4"/>
    <x v="0"/>
  </r>
  <r>
    <n v="2016"/>
    <s v="SUB"/>
    <s v="Coal"/>
    <n v="15948"/>
    <n v="17.79"/>
    <n v="283714.92"/>
    <n v="0.32"/>
    <n v="5.0999999999999996"/>
    <n v="81334.799999999988"/>
    <x v="0"/>
  </r>
  <r>
    <n v="2016"/>
    <s v="SUB"/>
    <s v="Coal"/>
    <n v="48029"/>
    <n v="17.661999999999999"/>
    <n v="848288.19799999997"/>
    <n v="0.25"/>
    <n v="5.8"/>
    <n v="278568.2"/>
    <x v="0"/>
  </r>
  <r>
    <n v="2016"/>
    <s v="SUB"/>
    <s v="Coal"/>
    <n v="152225"/>
    <n v="17.564"/>
    <n v="2673679.9"/>
    <n v="0.2"/>
    <n v="4.5999999999999996"/>
    <n v="700235"/>
    <x v="0"/>
  </r>
  <r>
    <n v="2016"/>
    <s v="SUB"/>
    <s v="Coal"/>
    <n v="15942"/>
    <n v="17.533999999999999"/>
    <n v="279527.02799999999"/>
    <n v="0.19"/>
    <n v="4.4000000000000004"/>
    <n v="70144.800000000003"/>
    <x v="0"/>
  </r>
  <r>
    <n v="2016"/>
    <s v="SUB"/>
    <s v="Coal"/>
    <n v="79865"/>
    <n v="17.77"/>
    <n v="1419201.05"/>
    <n v="0.25"/>
    <n v="5"/>
    <n v="399325"/>
    <x v="0"/>
  </r>
  <r>
    <n v="2016"/>
    <s v="BIT"/>
    <s v="Coal"/>
    <n v="150149"/>
    <n v="25.094000000000001"/>
    <n v="3767839.0060000001"/>
    <n v="3.14"/>
    <n v="6.5"/>
    <n v="975968.5"/>
    <x v="0"/>
  </r>
  <r>
    <n v="2016"/>
    <s v="SUB"/>
    <s v="Coal"/>
    <n v="111219"/>
    <n v="17.8"/>
    <n v="1979698.2000000002"/>
    <n v="0.33"/>
    <n v="5.0999999999999996"/>
    <n v="567216.89999999991"/>
    <x v="0"/>
  </r>
  <r>
    <n v="2016"/>
    <s v="SUB"/>
    <s v="Coal"/>
    <n v="111641"/>
    <n v="17.937999999999999"/>
    <n v="2002616.2579999999"/>
    <n v="0.25"/>
    <n v="4.9000000000000004"/>
    <n v="547040.9"/>
    <x v="0"/>
  </r>
  <r>
    <n v="2016"/>
    <s v="SUB"/>
    <s v="Coal"/>
    <n v="111789"/>
    <n v="17.724"/>
    <n v="1981348.236"/>
    <n v="0.23"/>
    <n v="5.5"/>
    <n v="614839.5"/>
    <x v="0"/>
  </r>
  <r>
    <n v="2016"/>
    <s v="SUB"/>
    <s v="Coal"/>
    <n v="15925"/>
    <n v="17.916"/>
    <n v="285312.3"/>
    <n v="0.32"/>
    <n v="5"/>
    <n v="79625"/>
    <x v="0"/>
  </r>
  <r>
    <n v="2016"/>
    <s v="SUB"/>
    <s v="Coal"/>
    <n v="35699"/>
    <n v="18.667999999999999"/>
    <n v="666428.93200000003"/>
    <n v="0.35"/>
    <n v="4.3"/>
    <n v="153505.69999999998"/>
    <x v="0"/>
  </r>
  <r>
    <n v="2016"/>
    <s v="SUB"/>
    <s v="Coal"/>
    <n v="102579"/>
    <n v="18.716000000000001"/>
    <n v="1919868.564"/>
    <n v="0.34"/>
    <n v="4.3"/>
    <n v="441089.69999999995"/>
    <x v="0"/>
  </r>
  <r>
    <n v="2016"/>
    <s v="SUB"/>
    <s v="Coal"/>
    <n v="54779"/>
    <n v="18.725000000000001"/>
    <n v="1025736.775"/>
    <n v="0.38"/>
    <n v="4.3"/>
    <n v="235549.69999999998"/>
    <x v="0"/>
  </r>
  <r>
    <n v="2016"/>
    <s v="SUB"/>
    <s v="Coal"/>
    <n v="131850"/>
    <n v="19.097999999999999"/>
    <n v="2518071.2999999998"/>
    <n v="0.39"/>
    <n v="4.5"/>
    <n v="593325"/>
    <x v="0"/>
  </r>
  <r>
    <n v="2016"/>
    <s v="BIT"/>
    <s v="Coal"/>
    <n v="5371"/>
    <n v="23.562000000000001"/>
    <n v="126551.50200000001"/>
    <n v="3.59"/>
    <n v="15.1"/>
    <n v="81102.099999999991"/>
    <x v="0"/>
  </r>
  <r>
    <n v="2016"/>
    <s v="WC"/>
    <s v="Coal"/>
    <n v="9105"/>
    <n v="16.861999999999998"/>
    <n v="153528.50999999998"/>
    <n v="1.29"/>
    <n v="23.2"/>
    <n v="211236"/>
    <x v="0"/>
  </r>
  <r>
    <n v="2016"/>
    <s v="BIT"/>
    <s v="Coal"/>
    <n v="10545"/>
    <n v="25.416"/>
    <n v="268011.72000000003"/>
    <n v="2.87"/>
    <n v="8.6"/>
    <n v="90687"/>
    <x v="0"/>
  </r>
  <r>
    <n v="2016"/>
    <s v="BIT"/>
    <s v="Coal"/>
    <n v="8766"/>
    <n v="23.664000000000001"/>
    <n v="207438.62400000001"/>
    <n v="2.97"/>
    <n v="16"/>
    <n v="140256"/>
    <x v="0"/>
  </r>
  <r>
    <n v="2016"/>
    <s v="BIT"/>
    <s v="Coal"/>
    <n v="150214"/>
    <n v="26.138000000000002"/>
    <n v="3926293.5320000001"/>
    <n v="3.11"/>
    <n v="7.7"/>
    <n v="1156647.8"/>
    <x v="0"/>
  </r>
  <r>
    <n v="2016"/>
    <s v="BIT"/>
    <s v="Coal"/>
    <n v="134024"/>
    <n v="25.995999999999999"/>
    <n v="3484087.9039999996"/>
    <n v="2.69"/>
    <n v="7.6"/>
    <n v="1018582.3999999999"/>
    <x v="0"/>
  </r>
  <r>
    <n v="2016"/>
    <s v="BIT"/>
    <s v="Coal"/>
    <n v="16309"/>
    <n v="21.72"/>
    <n v="354231.48"/>
    <n v="2.4900000000000002"/>
    <n v="19.8"/>
    <n v="322918.2"/>
    <x v="0"/>
  </r>
  <r>
    <n v="2016"/>
    <s v="BIT"/>
    <s v="Coal"/>
    <n v="10563"/>
    <n v="22.22"/>
    <n v="234709.86"/>
    <n v="2.14"/>
    <n v="18.399999999999999"/>
    <n v="194359.19999999998"/>
    <x v="0"/>
  </r>
  <r>
    <n v="2016"/>
    <s v="WC"/>
    <s v="Coal"/>
    <n v="1391"/>
    <n v="15.182"/>
    <n v="21118.162"/>
    <n v="1.63"/>
    <n v="29.4"/>
    <n v="40895.4"/>
    <x v="0"/>
  </r>
  <r>
    <n v="2016"/>
    <s v="BIT"/>
    <s v="Coal"/>
    <n v="13231"/>
    <n v="25.681999999999999"/>
    <n v="339798.54199999996"/>
    <n v="2.88"/>
    <n v="8.4"/>
    <n v="111140.40000000001"/>
    <x v="0"/>
  </r>
  <r>
    <n v="2016"/>
    <s v="BIT"/>
    <s v="Coal"/>
    <n v="17277"/>
    <n v="23.803999999999998"/>
    <n v="411261.70799999998"/>
    <n v="2.3199999999999998"/>
    <n v="13.8"/>
    <n v="238422.6"/>
    <x v="0"/>
  </r>
  <r>
    <n v="2016"/>
    <s v="BIT"/>
    <s v="Coal"/>
    <n v="2138"/>
    <n v="24.206"/>
    <n v="51752.428"/>
    <n v="2.13"/>
    <n v="14.3"/>
    <n v="30573.4"/>
    <x v="0"/>
  </r>
  <r>
    <n v="2016"/>
    <s v="BIT"/>
    <s v="Coal"/>
    <n v="6357"/>
    <n v="17.658000000000001"/>
    <n v="112251.906"/>
    <n v="1.83"/>
    <n v="28"/>
    <n v="177996"/>
    <x v="0"/>
  </r>
  <r>
    <n v="2016"/>
    <s v="BIT"/>
    <s v="Coal"/>
    <n v="8778"/>
    <n v="23.501999999999999"/>
    <n v="206300.55599999998"/>
    <n v="3.13"/>
    <n v="18.7"/>
    <n v="164148.6"/>
    <x v="0"/>
  </r>
  <r>
    <n v="2016"/>
    <s v="BIT"/>
    <s v="Coal"/>
    <n v="6968"/>
    <n v="24.094000000000001"/>
    <n v="167886.992"/>
    <n v="1.43"/>
    <n v="13.1"/>
    <n v="91280.8"/>
    <x v="0"/>
  </r>
  <r>
    <n v="2016"/>
    <s v="WC"/>
    <s v="Coal"/>
    <n v="4427"/>
    <n v="17.576000000000001"/>
    <n v="77808.952000000005"/>
    <n v="1.89"/>
    <n v="26.7"/>
    <n v="118200.9"/>
    <x v="0"/>
  </r>
  <r>
    <n v="2016"/>
    <s v="BIT"/>
    <s v="Coal"/>
    <n v="135393"/>
    <n v="26.032"/>
    <n v="3524550.5759999999"/>
    <n v="3.12"/>
    <n v="7.8"/>
    <n v="1056065.3999999999"/>
    <x v="0"/>
  </r>
  <r>
    <n v="2016"/>
    <s v="BIT"/>
    <s v="Coal"/>
    <n v="70078"/>
    <n v="25.923999999999999"/>
    <n v="1816702.0719999999"/>
    <n v="2.66"/>
    <n v="7.7"/>
    <n v="539600.6"/>
    <x v="0"/>
  </r>
  <r>
    <n v="2016"/>
    <s v="BIT"/>
    <s v="Coal"/>
    <n v="28405"/>
    <n v="25.975999999999999"/>
    <n v="737848.28"/>
    <n v="2.58"/>
    <n v="7.6"/>
    <n v="215878"/>
    <x v="0"/>
  </r>
  <r>
    <n v="2016"/>
    <s v="BIT"/>
    <s v="Coal"/>
    <n v="1964"/>
    <n v="22.466000000000001"/>
    <n v="44123.224000000002"/>
    <n v="3.09"/>
    <n v="9.1"/>
    <n v="17872.399999999998"/>
    <x v="0"/>
  </r>
  <r>
    <n v="2016"/>
    <s v="BIT"/>
    <s v="Coal"/>
    <n v="17736"/>
    <n v="22.995999999999999"/>
    <n v="407857.05599999998"/>
    <n v="2.99"/>
    <n v="8.5"/>
    <n v="150756"/>
    <x v="0"/>
  </r>
  <r>
    <n v="2016"/>
    <s v="SUB"/>
    <s v="Coal"/>
    <n v="32293"/>
    <n v="18.100000000000001"/>
    <n v="584503.30000000005"/>
    <n v="0.25"/>
    <n v="4.9800000000000004"/>
    <n v="160819.14000000001"/>
    <x v="0"/>
  </r>
  <r>
    <n v="2016"/>
    <s v="SUB"/>
    <s v="Coal"/>
    <n v="16454"/>
    <n v="17.143999999999998"/>
    <n v="282087.37599999999"/>
    <n v="0.24"/>
    <n v="4.7300000000000004"/>
    <n v="77827.420000000013"/>
    <x v="0"/>
  </r>
  <r>
    <n v="2016"/>
    <s v="SUB"/>
    <s v="Coal"/>
    <n v="330016"/>
    <n v="17.507999999999999"/>
    <n v="5777920.1279999996"/>
    <n v="0.19"/>
    <n v="4.58"/>
    <n v="1511473.28"/>
    <x v="0"/>
  </r>
  <r>
    <n v="2016"/>
    <s v="SUB"/>
    <s v="Coal"/>
    <n v="32996"/>
    <n v="17.327999999999999"/>
    <n v="571754.68799999997"/>
    <n v="0.23"/>
    <n v="4.5999999999999996"/>
    <n v="151781.59999999998"/>
    <x v="0"/>
  </r>
  <r>
    <n v="2016"/>
    <s v="SUB"/>
    <s v="Coal"/>
    <n v="16051"/>
    <n v="17.687999999999999"/>
    <n v="283910.08799999999"/>
    <n v="0.23"/>
    <n v="5.5"/>
    <n v="88280.5"/>
    <x v="0"/>
  </r>
  <r>
    <n v="2016"/>
    <s v="BIT"/>
    <s v="Coal"/>
    <n v="2000"/>
    <n v="25"/>
    <n v="50000"/>
    <n v="0.71"/>
    <n v="5.2"/>
    <n v="10400"/>
    <x v="0"/>
  </r>
  <r>
    <n v="2016"/>
    <s v="BIT"/>
    <s v="Coal"/>
    <n v="8078"/>
    <n v="25.87"/>
    <n v="208977.86000000002"/>
    <n v="0.62"/>
    <n v="8.9"/>
    <n v="71894.2"/>
    <x v="0"/>
  </r>
  <r>
    <n v="2016"/>
    <s v="BIT"/>
    <s v="Coal"/>
    <n v="16368"/>
    <n v="26.03"/>
    <n v="426059.04000000004"/>
    <n v="2.2400000000000002"/>
    <n v="8.4"/>
    <n v="137491.20000000001"/>
    <x v="0"/>
  </r>
  <r>
    <n v="2016"/>
    <s v="BIT"/>
    <s v="Coal"/>
    <n v="3904"/>
    <n v="25.83"/>
    <n v="100840.31999999999"/>
    <n v="2.2999999999999998"/>
    <n v="8"/>
    <n v="31232"/>
    <x v="0"/>
  </r>
  <r>
    <n v="2016"/>
    <s v="BIT"/>
    <s v="Coal"/>
    <n v="4105"/>
    <n v="27.91"/>
    <n v="114570.55"/>
    <n v="0.72"/>
    <n v="5.2"/>
    <n v="21346"/>
    <x v="0"/>
  </r>
  <r>
    <n v="2016"/>
    <s v="WC"/>
    <s v="Coal"/>
    <n v="8162"/>
    <n v="17.242000000000001"/>
    <n v="140729.204"/>
    <n v="1.58"/>
    <n v="22.6"/>
    <n v="184461.2"/>
    <x v="0"/>
  </r>
  <r>
    <n v="2016"/>
    <s v="WC"/>
    <s v="Coal"/>
    <n v="7288"/>
    <n v="8.9380000000000006"/>
    <n v="65140.144000000008"/>
    <n v="2.16"/>
    <n v="55"/>
    <n v="400840"/>
    <x v="0"/>
  </r>
  <r>
    <n v="2016"/>
    <s v="WC"/>
    <s v="Coal"/>
    <n v="6111"/>
    <n v="9.1519999999999992"/>
    <n v="55927.871999999996"/>
    <n v="1.84"/>
    <n v="53.2"/>
    <n v="325105.2"/>
    <x v="0"/>
  </r>
  <r>
    <n v="2016"/>
    <s v="WC"/>
    <s v="Coal"/>
    <n v="3410"/>
    <n v="18.942"/>
    <n v="64592.22"/>
    <n v="3.13"/>
    <n v="22"/>
    <n v="75020"/>
    <x v="0"/>
  </r>
  <r>
    <n v="2016"/>
    <s v="WC"/>
    <s v="Coal"/>
    <n v="244"/>
    <n v="15.605"/>
    <n v="3807.62"/>
    <n v="6.27"/>
    <n v="37.9"/>
    <n v="9247.6"/>
    <x v="0"/>
  </r>
  <r>
    <n v="2016"/>
    <s v="WC"/>
    <s v="Coal"/>
    <n v="11200"/>
    <n v="15.885999999999999"/>
    <n v="177923.19999999998"/>
    <n v="2.61"/>
    <n v="34.9"/>
    <n v="390880"/>
    <x v="0"/>
  </r>
  <r>
    <n v="2016"/>
    <s v="SUB"/>
    <s v="Coal"/>
    <n v="13484"/>
    <n v="16.98"/>
    <n v="228958.32"/>
    <n v="0.28000000000000003"/>
    <n v="5.8"/>
    <n v="78207.199999999997"/>
    <x v="0"/>
  </r>
  <r>
    <n v="2016"/>
    <s v="BIT"/>
    <s v="Coal"/>
    <n v="13703"/>
    <n v="22.2"/>
    <n v="304206.59999999998"/>
    <n v="0.5"/>
    <n v="11.5"/>
    <n v="157584.5"/>
    <x v="0"/>
  </r>
  <r>
    <n v="2016"/>
    <s v="SUB"/>
    <s v="Coal"/>
    <n v="12284"/>
    <n v="16.98"/>
    <n v="208582.32"/>
    <n v="0.28000000000000003"/>
    <n v="5.8"/>
    <n v="71247.199999999997"/>
    <x v="0"/>
  </r>
  <r>
    <n v="2016"/>
    <s v="BIT"/>
    <s v="Coal"/>
    <n v="4825"/>
    <n v="24.8"/>
    <n v="119660"/>
    <n v="0.74"/>
    <n v="7.9"/>
    <n v="38117.5"/>
    <x v="0"/>
  </r>
  <r>
    <n v="2016"/>
    <s v="BIT"/>
    <s v="Coal"/>
    <n v="33689"/>
    <n v="25.68"/>
    <n v="865133.52"/>
    <n v="2.2000000000000002"/>
    <n v="7.8"/>
    <n v="262774.2"/>
    <x v="0"/>
  </r>
  <r>
    <n v="2016"/>
    <s v="BIT"/>
    <s v="Coal"/>
    <n v="10769"/>
    <n v="27.94"/>
    <n v="300885.86"/>
    <n v="0.74"/>
    <n v="5.8"/>
    <n v="62460.2"/>
    <x v="0"/>
  </r>
  <r>
    <n v="2016"/>
    <s v="BIT"/>
    <s v="Coal"/>
    <n v="28228"/>
    <n v="21.04"/>
    <n v="593917.12"/>
    <n v="1.95"/>
    <n v="24.8"/>
    <n v="700054.4"/>
    <x v="0"/>
  </r>
  <r>
    <n v="2016"/>
    <s v="SUB"/>
    <s v="Coal"/>
    <n v="14010"/>
    <n v="17.07"/>
    <n v="239150.7"/>
    <n v="0.31"/>
    <n v="4.3"/>
    <n v="60243"/>
    <x v="0"/>
  </r>
  <r>
    <n v="2016"/>
    <s v="BIT"/>
    <s v="Coal"/>
    <n v="3650"/>
    <n v="19.16"/>
    <n v="69934"/>
    <n v="1.4"/>
    <n v="29.2"/>
    <n v="106580"/>
    <x v="0"/>
  </r>
  <r>
    <n v="2016"/>
    <s v="BIT"/>
    <s v="Coal"/>
    <n v="1331"/>
    <n v="14.92"/>
    <n v="19858.52"/>
    <n v="1.79"/>
    <n v="42.7"/>
    <n v="56833.700000000004"/>
    <x v="0"/>
  </r>
  <r>
    <n v="2016"/>
    <s v="SUB"/>
    <s v="Coal"/>
    <n v="41915"/>
    <n v="17.739999999999998"/>
    <n v="743572.1"/>
    <n v="0.43"/>
    <n v="5.2"/>
    <n v="217958"/>
    <x v="0"/>
  </r>
  <r>
    <n v="2016"/>
    <s v="SUB"/>
    <s v="Coal"/>
    <n v="120293"/>
    <n v="19.472999999999999"/>
    <n v="2342465.5889999997"/>
    <n v="0.19"/>
    <n v="3.8"/>
    <n v="457113.39999999997"/>
    <x v="0"/>
  </r>
  <r>
    <n v="2016"/>
    <s v="BIT"/>
    <s v="Coal"/>
    <n v="4505"/>
    <n v="22.09"/>
    <n v="99515.45"/>
    <n v="1.78"/>
    <n v="22.2"/>
    <n v="100011"/>
    <x v="0"/>
  </r>
  <r>
    <n v="2016"/>
    <s v="BIT"/>
    <s v="Coal"/>
    <n v="11984"/>
    <n v="22.48"/>
    <n v="269400.32000000001"/>
    <n v="1.81"/>
    <n v="22.8"/>
    <n v="273235.20000000001"/>
    <x v="0"/>
  </r>
  <r>
    <n v="2016"/>
    <s v="BIT"/>
    <s v="Coal"/>
    <n v="13493"/>
    <n v="22.54"/>
    <n v="304132.21999999997"/>
    <n v="1.74"/>
    <n v="21.8"/>
    <n v="294147.40000000002"/>
    <x v="0"/>
  </r>
  <r>
    <n v="2016"/>
    <s v="BIT"/>
    <s v="Coal"/>
    <n v="18606"/>
    <n v="22.09"/>
    <n v="411006.54"/>
    <n v="1.33"/>
    <n v="23.3"/>
    <n v="433519.8"/>
    <x v="0"/>
  </r>
  <r>
    <n v="2016"/>
    <s v="BIT"/>
    <s v="Coal"/>
    <n v="43618"/>
    <n v="22.936"/>
    <n v="1000422.448"/>
    <n v="0.48"/>
    <n v="10"/>
    <n v="436180"/>
    <x v="0"/>
  </r>
  <r>
    <n v="2016"/>
    <s v="BIT"/>
    <s v="Coal"/>
    <n v="11229"/>
    <n v="21.8"/>
    <n v="244792.2"/>
    <n v="3.4"/>
    <n v="7.4"/>
    <n v="83094.600000000006"/>
    <x v="0"/>
  </r>
  <r>
    <n v="2016"/>
    <s v="SUB"/>
    <s v="Coal"/>
    <n v="49451"/>
    <n v="17.5"/>
    <n v="865392.5"/>
    <n v="0.18"/>
    <n v="4.4000000000000004"/>
    <n v="217584.40000000002"/>
    <x v="0"/>
  </r>
  <r>
    <n v="2016"/>
    <s v="BIT"/>
    <s v="Coal"/>
    <n v="10671"/>
    <n v="21.7"/>
    <n v="231560.69999999998"/>
    <n v="3.7"/>
    <n v="8.5"/>
    <n v="90703.5"/>
    <x v="0"/>
  </r>
  <r>
    <n v="2016"/>
    <s v="BIT"/>
    <s v="Coal"/>
    <n v="86958"/>
    <n v="21.7"/>
    <n v="1886988.5999999999"/>
    <n v="3.7"/>
    <n v="8.5"/>
    <n v="739143"/>
    <x v="0"/>
  </r>
  <r>
    <n v="2016"/>
    <s v="SUB"/>
    <s v="Coal"/>
    <n v="32396"/>
    <n v="17.399999999999999"/>
    <n v="563690.39999999991"/>
    <n v="0.8"/>
    <n v="6.5"/>
    <n v="210574"/>
    <x v="0"/>
  </r>
  <r>
    <n v="2016"/>
    <s v="SUB"/>
    <s v="Coal"/>
    <n v="16420"/>
    <n v="17.399999999999999"/>
    <n v="285708"/>
    <n v="0.8"/>
    <n v="6.5"/>
    <n v="106730"/>
    <x v="0"/>
  </r>
  <r>
    <n v="2016"/>
    <s v="BIT"/>
    <s v="Coal"/>
    <n v="5792"/>
    <n v="21.9"/>
    <n v="126844.79999999999"/>
    <n v="2.15"/>
    <n v="21.1"/>
    <n v="122211.20000000001"/>
    <x v="0"/>
  </r>
  <r>
    <n v="2016"/>
    <s v="BIT"/>
    <s v="Coal"/>
    <n v="9497"/>
    <n v="22.24"/>
    <n v="211213.28"/>
    <n v="1.65"/>
    <n v="21.5"/>
    <n v="204185.5"/>
    <x v="0"/>
  </r>
  <r>
    <n v="2016"/>
    <s v="BIT"/>
    <s v="Coal"/>
    <n v="2789"/>
    <n v="20.68"/>
    <n v="57676.52"/>
    <n v="1.65"/>
    <n v="25.4"/>
    <n v="70840.599999999991"/>
    <x v="0"/>
  </r>
  <r>
    <n v="2016"/>
    <s v="BIT"/>
    <s v="Coal"/>
    <n v="59"/>
    <n v="26.4"/>
    <n v="1557.6"/>
    <n v="0.84"/>
    <n v="13"/>
    <n v="767"/>
    <x v="0"/>
  </r>
  <r>
    <n v="2016"/>
    <s v="BIT"/>
    <s v="Coal"/>
    <n v="1696"/>
    <n v="25.24"/>
    <n v="42807.040000000001"/>
    <n v="0.79"/>
    <n v="8.3000000000000007"/>
    <n v="14076.800000000001"/>
    <x v="0"/>
  </r>
  <r>
    <n v="2016"/>
    <s v="BIT"/>
    <s v="Coal"/>
    <n v="19585"/>
    <n v="26.65"/>
    <n v="521940.25"/>
    <n v="0.92"/>
    <n v="6"/>
    <n v="117510"/>
    <x v="0"/>
  </r>
  <r>
    <n v="2016"/>
    <s v="BIT"/>
    <s v="Coal"/>
    <n v="14464"/>
    <n v="26.76"/>
    <n v="387056.64000000001"/>
    <n v="0.67"/>
    <n v="5.5"/>
    <n v="79552"/>
    <x v="0"/>
  </r>
  <r>
    <n v="2016"/>
    <s v="BIT"/>
    <s v="Coal"/>
    <n v="20201"/>
    <n v="27.24"/>
    <n v="550275.24"/>
    <n v="0.66"/>
    <n v="5.4"/>
    <n v="109085.40000000001"/>
    <x v="0"/>
  </r>
  <r>
    <n v="2016"/>
    <s v="BIT"/>
    <s v="Coal"/>
    <n v="9176"/>
    <n v="26.54"/>
    <n v="243531.03999999998"/>
    <n v="0.99"/>
    <n v="6.2"/>
    <n v="56891.200000000004"/>
    <x v="0"/>
  </r>
  <r>
    <n v="2016"/>
    <s v="BIT"/>
    <s v="Coal"/>
    <n v="8746"/>
    <n v="25.77"/>
    <n v="225384.41999999998"/>
    <n v="0.86"/>
    <n v="7.6"/>
    <n v="66469.599999999991"/>
    <x v="0"/>
  </r>
  <r>
    <n v="2016"/>
    <s v="BIT"/>
    <s v="Coal"/>
    <n v="17407"/>
    <n v="20.399999999999999"/>
    <n v="355102.8"/>
    <n v="0.48"/>
    <n v="5.8"/>
    <n v="100960.59999999999"/>
    <x v="0"/>
  </r>
  <r>
    <n v="2016"/>
    <s v="BIT"/>
    <s v="Coal"/>
    <n v="24133"/>
    <n v="26"/>
    <n v="627458"/>
    <n v="0.64"/>
    <n v="7.1"/>
    <n v="171344.3"/>
    <x v="0"/>
  </r>
  <r>
    <n v="2016"/>
    <s v="BIT"/>
    <s v="Coal"/>
    <n v="10465"/>
    <n v="22.64"/>
    <n v="236927.6"/>
    <n v="3.04"/>
    <n v="8.5"/>
    <n v="88952.5"/>
    <x v="0"/>
  </r>
  <r>
    <n v="2016"/>
    <s v="BIT"/>
    <s v="Coal"/>
    <n v="2721"/>
    <n v="26.4"/>
    <n v="71834.399999999994"/>
    <n v="0.76"/>
    <n v="8.6999999999999993"/>
    <n v="23672.699999999997"/>
    <x v="0"/>
  </r>
  <r>
    <n v="2016"/>
    <s v="BIT"/>
    <s v="Coal"/>
    <n v="31968"/>
    <n v="26.22"/>
    <n v="838200.96"/>
    <n v="0.82"/>
    <n v="8.4"/>
    <n v="268531.20000000001"/>
    <x v="0"/>
  </r>
  <r>
    <n v="2016"/>
    <s v="BIT"/>
    <s v="Coal"/>
    <n v="11132"/>
    <n v="25.97"/>
    <n v="289098.03999999998"/>
    <n v="0.72"/>
    <n v="7.6"/>
    <n v="84603.199999999997"/>
    <x v="0"/>
  </r>
  <r>
    <n v="2016"/>
    <s v="BIT"/>
    <s v="Coal"/>
    <n v="3409"/>
    <n v="25.044"/>
    <n v="85374.995999999999"/>
    <n v="1.4"/>
    <n v="10.5"/>
    <n v="35794.5"/>
    <x v="0"/>
  </r>
  <r>
    <n v="2016"/>
    <s v="BIT"/>
    <s v="Coal"/>
    <n v="3257"/>
    <n v="25.4"/>
    <n v="82727.799999999988"/>
    <n v="1.2"/>
    <n v="8.5"/>
    <n v="27684.5"/>
    <x v="0"/>
  </r>
  <r>
    <n v="2016"/>
    <s v="BIT"/>
    <s v="Coal"/>
    <n v="3352"/>
    <n v="24.884"/>
    <n v="83411.168000000005"/>
    <n v="1.1000000000000001"/>
    <n v="10.4"/>
    <n v="34860.800000000003"/>
    <x v="0"/>
  </r>
  <r>
    <n v="2016"/>
    <s v="BIT"/>
    <s v="Coal"/>
    <n v="5194"/>
    <n v="24"/>
    <n v="124656"/>
    <n v="0.64"/>
    <n v="8.1"/>
    <n v="42071.4"/>
    <x v="0"/>
  </r>
  <r>
    <n v="2016"/>
    <s v="BIT"/>
    <s v="Coal"/>
    <n v="11759"/>
    <n v="24.33"/>
    <n v="286096.46999999997"/>
    <n v="0.86"/>
    <n v="10.6"/>
    <n v="124645.4"/>
    <x v="0"/>
  </r>
  <r>
    <n v="2016"/>
    <s v="BIT"/>
    <s v="Coal"/>
    <n v="11826"/>
    <n v="24.3"/>
    <n v="287371.8"/>
    <n v="0.8"/>
    <n v="10.8"/>
    <n v="127720.8"/>
    <x v="0"/>
  </r>
  <r>
    <n v="2016"/>
    <s v="BIT"/>
    <s v="Coal"/>
    <n v="75"/>
    <n v="23.19"/>
    <n v="1739.25"/>
    <n v="1.6"/>
    <n v="11.7"/>
    <n v="877.5"/>
    <x v="0"/>
  </r>
  <r>
    <n v="2016"/>
    <s v="LIG"/>
    <s v="Coal"/>
    <n v="261336"/>
    <n v="10.59"/>
    <n v="2767548.2399999998"/>
    <n v="0.48"/>
    <n v="14.1"/>
    <n v="3684837.6"/>
    <x v="1"/>
  </r>
  <r>
    <n v="2016"/>
    <s v="BIT"/>
    <s v="Coal"/>
    <n v="266718"/>
    <n v="16.8"/>
    <n v="4480862.4000000004"/>
    <n v="3.97"/>
    <n v="27.7"/>
    <n v="7388088.5999999996"/>
    <x v="0"/>
  </r>
  <r>
    <n v="2016"/>
    <s v="BIT"/>
    <s v="Coal"/>
    <n v="12594"/>
    <n v="23.23"/>
    <n v="292558.62"/>
    <n v="0.42"/>
    <n v="6.4"/>
    <n v="80601.600000000006"/>
    <x v="0"/>
  </r>
  <r>
    <n v="2016"/>
    <s v="BIT"/>
    <s v="Coal"/>
    <n v="31337"/>
    <n v="26.34"/>
    <n v="825416.58"/>
    <n v="2.78"/>
    <n v="8"/>
    <n v="250696"/>
    <x v="0"/>
  </r>
  <r>
    <n v="2016"/>
    <s v="BIT"/>
    <s v="Coal"/>
    <n v="92424"/>
    <n v="26.15"/>
    <n v="2416887.6"/>
    <n v="3.2"/>
    <n v="7.9"/>
    <n v="730149.6"/>
    <x v="0"/>
  </r>
  <r>
    <n v="2016"/>
    <s v="SUB"/>
    <s v="Coal"/>
    <n v="70448"/>
    <n v="17.59"/>
    <n v="1239180.32"/>
    <n v="0.19"/>
    <n v="4.5"/>
    <n v="317016"/>
    <x v="0"/>
  </r>
  <r>
    <n v="2016"/>
    <s v="SUB"/>
    <s v="Coal"/>
    <n v="40260"/>
    <n v="17.844000000000001"/>
    <n v="718399.44000000006"/>
    <n v="0.32"/>
    <n v="5.4"/>
    <n v="217404"/>
    <x v="0"/>
  </r>
  <r>
    <n v="2016"/>
    <s v="SUB"/>
    <s v="Coal"/>
    <n v="43283"/>
    <n v="15.9"/>
    <n v="688199.70000000007"/>
    <n v="0.45"/>
    <n v="6.1"/>
    <n v="264026.3"/>
    <x v="0"/>
  </r>
  <r>
    <n v="2016"/>
    <s v="SUB"/>
    <s v="Coal"/>
    <n v="165451"/>
    <n v="17.7"/>
    <n v="2928482.6999999997"/>
    <n v="0.22"/>
    <n v="5.6"/>
    <n v="926525.6"/>
    <x v="0"/>
  </r>
  <r>
    <n v="2016"/>
    <s v="SUB"/>
    <s v="Coal"/>
    <n v="49540"/>
    <n v="17.8"/>
    <n v="881812"/>
    <n v="0.28000000000000003"/>
    <n v="5.3"/>
    <n v="262562"/>
    <x v="0"/>
  </r>
  <r>
    <n v="2016"/>
    <s v="SUB"/>
    <s v="Coal"/>
    <n v="82797"/>
    <n v="17.768000000000001"/>
    <n v="1471137.0960000001"/>
    <n v="0.27"/>
    <n v="5.31"/>
    <n v="439652.06999999995"/>
    <x v="0"/>
  </r>
  <r>
    <n v="2016"/>
    <s v="SUB"/>
    <s v="Coal"/>
    <n v="65611"/>
    <n v="17.742000000000001"/>
    <n v="1164070.362"/>
    <n v="0.28000000000000003"/>
    <n v="5.4"/>
    <n v="354299.4"/>
    <x v="0"/>
  </r>
  <r>
    <n v="2016"/>
    <s v="SUB"/>
    <s v="Coal"/>
    <n v="32602"/>
    <n v="17.096"/>
    <n v="557363.79200000002"/>
    <n v="0.27"/>
    <n v="5.09"/>
    <n v="165944.18"/>
    <x v="0"/>
  </r>
  <r>
    <n v="2016"/>
    <s v="SUB"/>
    <s v="Coal"/>
    <n v="185243"/>
    <n v="15.946"/>
    <n v="2953884.878"/>
    <n v="0.35"/>
    <n v="5.5"/>
    <n v="1018836.5"/>
    <x v="0"/>
  </r>
  <r>
    <n v="2016"/>
    <s v="SUB"/>
    <s v="Coal"/>
    <n v="227039"/>
    <n v="17.53"/>
    <n v="3979993.6700000004"/>
    <n v="0.19"/>
    <n v="4.5"/>
    <n v="1021675.5"/>
    <x v="0"/>
  </r>
  <r>
    <n v="2016"/>
    <s v="SUB"/>
    <s v="Coal"/>
    <n v="18156"/>
    <n v="17.62"/>
    <n v="319908.72000000003"/>
    <n v="0.21"/>
    <n v="6.1"/>
    <n v="110751.59999999999"/>
    <x v="0"/>
  </r>
  <r>
    <n v="2016"/>
    <s v="BIT"/>
    <s v="Coal"/>
    <n v="139693"/>
    <n v="22.2"/>
    <n v="3101184.6"/>
    <n v="3.06"/>
    <n v="21.5"/>
    <n v="3003399.5"/>
    <x v="0"/>
  </r>
  <r>
    <n v="2016"/>
    <s v="LIG"/>
    <s v="Coal"/>
    <n v="15162"/>
    <n v="14.5"/>
    <n v="219849"/>
    <n v="0.69"/>
    <n v="9.4"/>
    <n v="142522.80000000002"/>
    <x v="1"/>
  </r>
  <r>
    <n v="2016"/>
    <s v="BIT"/>
    <s v="Coal"/>
    <n v="115445"/>
    <n v="15.978"/>
    <n v="1844580.21"/>
    <n v="0.82"/>
    <n v="38.299999999999997"/>
    <n v="4421543.5"/>
    <x v="0"/>
  </r>
  <r>
    <n v="2016"/>
    <s v="BIT"/>
    <s v="Coal"/>
    <n v="23199"/>
    <n v="22.634"/>
    <n v="525086.16599999997"/>
    <n v="0.36"/>
    <n v="7.7"/>
    <n v="178632.30000000002"/>
    <x v="0"/>
  </r>
  <r>
    <n v="2016"/>
    <s v="BIT"/>
    <s v="Coal"/>
    <n v="61978"/>
    <n v="21.085999999999999"/>
    <n v="1306868.108"/>
    <n v="0.55000000000000004"/>
    <n v="7.8"/>
    <n v="483428.39999999997"/>
    <x v="0"/>
  </r>
  <r>
    <n v="2016"/>
    <s v="BIT"/>
    <s v="Coal"/>
    <n v="79065"/>
    <n v="22.936"/>
    <n v="1813434.84"/>
    <n v="1.1499999999999999"/>
    <n v="15.6"/>
    <n v="1233414"/>
    <x v="0"/>
  </r>
  <r>
    <n v="2016"/>
    <s v="BIT"/>
    <s v="Coal"/>
    <n v="31610"/>
    <n v="23.763999999999999"/>
    <n v="751180.04"/>
    <n v="1.26"/>
    <n v="15"/>
    <n v="474150"/>
    <x v="0"/>
  </r>
  <r>
    <n v="2016"/>
    <s v="BIT"/>
    <s v="Coal"/>
    <n v="35438"/>
    <n v="23.097999999999999"/>
    <n v="818546.924"/>
    <n v="1.41"/>
    <n v="7.5"/>
    <n v="265785"/>
    <x v="0"/>
  </r>
  <r>
    <n v="2016"/>
    <s v="BIT"/>
    <s v="Coal"/>
    <n v="21049"/>
    <n v="23.254000000000001"/>
    <n v="489473.44600000005"/>
    <n v="1.41"/>
    <n v="7.2"/>
    <n v="151552.80000000002"/>
    <x v="0"/>
  </r>
  <r>
    <n v="2016"/>
    <s v="BIT"/>
    <s v="Coal"/>
    <n v="63387"/>
    <n v="23.942"/>
    <n v="1517611.554"/>
    <n v="2.72"/>
    <n v="7.9"/>
    <n v="500757.30000000005"/>
    <x v="0"/>
  </r>
  <r>
    <n v="2016"/>
    <s v="LIG"/>
    <s v="Coal"/>
    <n v="39780"/>
    <n v="13.74"/>
    <n v="546577.19999999995"/>
    <n v="0.67"/>
    <n v="15.6"/>
    <n v="620568"/>
    <x v="1"/>
  </r>
  <r>
    <n v="2016"/>
    <s v="LIG"/>
    <s v="Coal"/>
    <n v="153725"/>
    <n v="13.53"/>
    <n v="2079899.25"/>
    <n v="0.5"/>
    <n v="14.3"/>
    <n v="2198267.5"/>
    <x v="1"/>
  </r>
  <r>
    <n v="2016"/>
    <s v="LIG"/>
    <s v="Coal"/>
    <n v="16332"/>
    <n v="15"/>
    <n v="244980"/>
    <n v="0.6"/>
    <n v="6.1"/>
    <n v="99625.2"/>
    <x v="1"/>
  </r>
  <r>
    <n v="2016"/>
    <s v="BIT"/>
    <s v="Coal"/>
    <n v="24567"/>
    <n v="23.074000000000002"/>
    <n v="566858.95799999998"/>
    <n v="1.36"/>
    <n v="7"/>
    <n v="171969"/>
    <x v="0"/>
  </r>
  <r>
    <n v="2016"/>
    <s v="BIT"/>
    <s v="Coal"/>
    <n v="3106"/>
    <n v="22.436"/>
    <n v="69686.216"/>
    <n v="2.48"/>
    <n v="9.1"/>
    <n v="28264.6"/>
    <x v="0"/>
  </r>
  <r>
    <n v="2016"/>
    <s v="SUB"/>
    <s v="Coal"/>
    <n v="62973"/>
    <n v="16.47"/>
    <n v="1037165.3099999999"/>
    <n v="0.32"/>
    <n v="5.3"/>
    <n v="333756.89999999997"/>
    <x v="0"/>
  </r>
  <r>
    <n v="2016"/>
    <s v="SUB"/>
    <s v="Coal"/>
    <n v="30981"/>
    <n v="18.309999999999999"/>
    <n v="567262.11"/>
    <n v="1"/>
    <n v="15.4"/>
    <n v="477107.4"/>
    <x v="0"/>
  </r>
  <r>
    <n v="2016"/>
    <s v="SUB"/>
    <s v="Coal"/>
    <n v="20645"/>
    <n v="16.71"/>
    <n v="344977.95"/>
    <n v="0.67"/>
    <n v="20.9"/>
    <n v="431480.49999999994"/>
    <x v="0"/>
  </r>
  <r>
    <n v="2016"/>
    <s v="SUB"/>
    <s v="Coal"/>
    <n v="15223"/>
    <n v="17.684000000000001"/>
    <n v="269203.53200000001"/>
    <n v="0.22"/>
    <n v="5.5"/>
    <n v="83726.5"/>
    <x v="0"/>
  </r>
  <r>
    <n v="2016"/>
    <s v="SUB"/>
    <s v="Coal"/>
    <n v="14967"/>
    <n v="18.065999999999999"/>
    <n v="270393.82199999999"/>
    <n v="0.28000000000000003"/>
    <n v="4.3"/>
    <n v="64358.1"/>
    <x v="0"/>
  </r>
  <r>
    <n v="2016"/>
    <s v="SUB"/>
    <s v="Coal"/>
    <n v="59313"/>
    <n v="17.288"/>
    <n v="1025403.144"/>
    <n v="0.21"/>
    <n v="4.45"/>
    <n v="263942.85000000003"/>
    <x v="0"/>
  </r>
  <r>
    <n v="2016"/>
    <s v="SUB"/>
    <s v="Coal"/>
    <n v="30071"/>
    <n v="17.303999999999998"/>
    <n v="520348.58399999997"/>
    <n v="0.19"/>
    <n v="4.4000000000000004"/>
    <n v="132312.40000000002"/>
    <x v="0"/>
  </r>
  <r>
    <n v="2016"/>
    <s v="SUB"/>
    <s v="Coal"/>
    <n v="59482"/>
    <n v="17.39"/>
    <n v="1034391.98"/>
    <n v="0.2"/>
    <n v="4.5"/>
    <n v="267669"/>
    <x v="0"/>
  </r>
  <r>
    <n v="2016"/>
    <s v="BIT"/>
    <s v="Coal"/>
    <n v="164214"/>
    <n v="25.62"/>
    <n v="4207162.68"/>
    <n v="2.4500000000000002"/>
    <n v="8.1"/>
    <n v="1330133.3999999999"/>
    <x v="0"/>
  </r>
  <r>
    <n v="2016"/>
    <s v="BIT"/>
    <s v="Coal"/>
    <n v="117629"/>
    <n v="24.06"/>
    <n v="2830153.7399999998"/>
    <n v="2.68"/>
    <n v="7.7"/>
    <n v="905743.3"/>
    <x v="0"/>
  </r>
  <r>
    <n v="2016"/>
    <s v="BIT"/>
    <s v="Coal"/>
    <n v="80271"/>
    <n v="25.07"/>
    <n v="2012393.97"/>
    <n v="3.1"/>
    <n v="6.7"/>
    <n v="537815.70000000007"/>
    <x v="0"/>
  </r>
  <r>
    <n v="2016"/>
    <s v="BIT"/>
    <s v="Coal"/>
    <n v="61112"/>
    <n v="23.93"/>
    <n v="1462410.16"/>
    <n v="2.86"/>
    <n v="7.9"/>
    <n v="482784.80000000005"/>
    <x v="0"/>
  </r>
  <r>
    <n v="2016"/>
    <s v="BIT"/>
    <s v="Coal"/>
    <n v="102190"/>
    <n v="24.65"/>
    <n v="2518983.5"/>
    <n v="3.21"/>
    <n v="8.1999999999999993"/>
    <n v="837957.99999999988"/>
    <x v="0"/>
  </r>
  <r>
    <n v="2016"/>
    <s v="BIT"/>
    <s v="Coal"/>
    <n v="117"/>
    <n v="22.8"/>
    <n v="2667.6"/>
    <n v="0.43"/>
    <n v="7.7"/>
    <n v="900.9"/>
    <x v="0"/>
  </r>
  <r>
    <n v="2016"/>
    <s v="SUB"/>
    <s v="Coal"/>
    <n v="14160"/>
    <n v="17.751999999999999"/>
    <n v="251368.31999999998"/>
    <n v="0.17"/>
    <n v="4.0999999999999996"/>
    <n v="58055.999999999993"/>
    <x v="0"/>
  </r>
  <r>
    <n v="2016"/>
    <s v="SUB"/>
    <s v="Coal"/>
    <n v="41167"/>
    <n v="18.454000000000001"/>
    <n v="759695.81799999997"/>
    <n v="1.1000000000000001"/>
    <n v="15.3"/>
    <n v="629855.1"/>
    <x v="0"/>
  </r>
  <r>
    <n v="2016"/>
    <s v="BIT"/>
    <s v="Coal"/>
    <n v="26916"/>
    <n v="21.696000000000002"/>
    <n v="583969.53600000008"/>
    <n v="0.83"/>
    <n v="9.6"/>
    <n v="258393.59999999998"/>
    <x v="0"/>
  </r>
  <r>
    <n v="2016"/>
    <s v="BIT"/>
    <s v="Coal"/>
    <n v="126282"/>
    <n v="21.628"/>
    <n v="2731227.0959999999"/>
    <n v="0.56999999999999995"/>
    <n v="12.2"/>
    <n v="1540640.4"/>
    <x v="0"/>
  </r>
  <r>
    <n v="2016"/>
    <s v="SUB"/>
    <s v="Coal"/>
    <n v="32926"/>
    <n v="16.75"/>
    <n v="551510.5"/>
    <n v="0.37"/>
    <n v="4.8"/>
    <n v="158044.79999999999"/>
    <x v="0"/>
  </r>
  <r>
    <n v="2016"/>
    <s v="LIG"/>
    <s v="Coal"/>
    <n v="427135"/>
    <n v="13.95"/>
    <n v="5958533.25"/>
    <n v="1.1399999999999999"/>
    <n v="14.9"/>
    <n v="6364311.5"/>
    <x v="1"/>
  </r>
  <r>
    <n v="2016"/>
    <s v="SUB"/>
    <s v="Coal"/>
    <n v="65430"/>
    <n v="16.5"/>
    <n v="1079595"/>
    <n v="0.28999999999999998"/>
    <n v="5.0999999999999996"/>
    <n v="333693"/>
    <x v="0"/>
  </r>
  <r>
    <n v="2016"/>
    <s v="SUB"/>
    <s v="Coal"/>
    <n v="31735"/>
    <n v="17.59"/>
    <n v="558218.65"/>
    <n v="0.2"/>
    <n v="4.4000000000000004"/>
    <n v="139634"/>
    <x v="0"/>
  </r>
  <r>
    <n v="2016"/>
    <s v="SUB"/>
    <s v="Coal"/>
    <n v="33039"/>
    <n v="18.010000000000002"/>
    <n v="595032.39"/>
    <n v="0.2"/>
    <n v="4.4000000000000004"/>
    <n v="145371.6"/>
    <x v="0"/>
  </r>
  <r>
    <n v="2016"/>
    <s v="SUB"/>
    <s v="Coal"/>
    <n v="16463"/>
    <n v="16.87"/>
    <n v="277730.81"/>
    <n v="0.25"/>
    <n v="5.5"/>
    <n v="90546.5"/>
    <x v="0"/>
  </r>
  <r>
    <n v="2016"/>
    <s v="BIT"/>
    <s v="Coal"/>
    <n v="26908"/>
    <n v="22.21"/>
    <n v="597626.68000000005"/>
    <n v="0.45"/>
    <n v="11"/>
    <n v="295988"/>
    <x v="0"/>
  </r>
  <r>
    <n v="2016"/>
    <s v="BIT"/>
    <s v="Coal"/>
    <n v="24633"/>
    <n v="23.41"/>
    <n v="576658.53"/>
    <n v="0.43"/>
    <n v="5.3"/>
    <n v="130554.9"/>
    <x v="0"/>
  </r>
  <r>
    <n v="2016"/>
    <s v="SUB"/>
    <s v="Coal"/>
    <n v="105"/>
    <n v="16.93"/>
    <n v="1777.6499999999999"/>
    <n v="0.28000000000000003"/>
    <n v="4.9000000000000004"/>
    <n v="514.5"/>
    <x v="0"/>
  </r>
  <r>
    <n v="2016"/>
    <s v="SUB"/>
    <s v="Coal"/>
    <n v="14112"/>
    <n v="17.14"/>
    <n v="241879.68000000002"/>
    <n v="0.24"/>
    <n v="4.5"/>
    <n v="63504"/>
    <x v="0"/>
  </r>
  <r>
    <n v="2016"/>
    <s v="SUB"/>
    <s v="Coal"/>
    <n v="42009"/>
    <n v="17.739999999999998"/>
    <n v="745239.65999999992"/>
    <n v="0.2"/>
    <n v="5"/>
    <n v="210045"/>
    <x v="0"/>
  </r>
  <r>
    <n v="2016"/>
    <s v="SUB"/>
    <s v="Coal"/>
    <n v="27824"/>
    <n v="17.16"/>
    <n v="477459.84"/>
    <n v="0.24"/>
    <n v="4"/>
    <n v="111296"/>
    <x v="0"/>
  </r>
  <r>
    <n v="2016"/>
    <s v="SUB"/>
    <s v="Coal"/>
    <n v="70167"/>
    <n v="17.690000000000001"/>
    <n v="1241254.23"/>
    <n v="0.32"/>
    <n v="5.2"/>
    <n v="364868.4"/>
    <x v="0"/>
  </r>
  <r>
    <n v="2016"/>
    <s v="SUB"/>
    <s v="Coal"/>
    <n v="117"/>
    <n v="16.68"/>
    <n v="1951.56"/>
    <n v="0.42"/>
    <n v="5.0999999999999996"/>
    <n v="596.69999999999993"/>
    <x v="0"/>
  </r>
  <r>
    <n v="2016"/>
    <s v="SUB"/>
    <s v="Coal"/>
    <n v="27159"/>
    <n v="17.22"/>
    <n v="467677.98"/>
    <n v="0.23"/>
    <n v="4"/>
    <n v="108636"/>
    <x v="0"/>
  </r>
  <r>
    <n v="2016"/>
    <s v="SUB"/>
    <s v="Coal"/>
    <n v="97867"/>
    <n v="17.149999999999999"/>
    <n v="1678419.0499999998"/>
    <n v="0.23"/>
    <n v="4.0999999999999996"/>
    <n v="401254.69999999995"/>
    <x v="0"/>
  </r>
  <r>
    <n v="2016"/>
    <s v="SUB"/>
    <s v="Coal"/>
    <n v="27581"/>
    <n v="17.84"/>
    <n v="492045.04"/>
    <n v="0.25"/>
    <n v="5.4"/>
    <n v="148937.40000000002"/>
    <x v="0"/>
  </r>
  <r>
    <n v="2016"/>
    <s v="SUB"/>
    <s v="Coal"/>
    <n v="56273"/>
    <n v="17.170000000000002"/>
    <n v="966207.41000000015"/>
    <n v="0.21"/>
    <n v="4"/>
    <n v="225092"/>
    <x v="0"/>
  </r>
  <r>
    <n v="2016"/>
    <s v="SUB"/>
    <s v="Coal"/>
    <n v="83512"/>
    <n v="17.14"/>
    <n v="1431395.68"/>
    <n v="0.22"/>
    <n v="4.0999999999999996"/>
    <n v="342399.19999999995"/>
    <x v="0"/>
  </r>
  <r>
    <n v="2016"/>
    <s v="BIT"/>
    <s v="Coal"/>
    <n v="12187"/>
    <n v="22.38"/>
    <n v="272745.06"/>
    <n v="0.45"/>
    <n v="10.199999999999999"/>
    <n v="124307.4"/>
    <x v="0"/>
  </r>
  <r>
    <n v="2016"/>
    <s v="BIT"/>
    <s v="Coal"/>
    <n v="24596"/>
    <n v="23.22"/>
    <n v="571119.12"/>
    <n v="0.43"/>
    <n v="5.9"/>
    <n v="145116.40000000002"/>
    <x v="0"/>
  </r>
  <r>
    <n v="2016"/>
    <s v="SUB"/>
    <s v="Coal"/>
    <n v="14138"/>
    <n v="17.468"/>
    <n v="246962.584"/>
    <n v="0.22"/>
    <n v="6.5"/>
    <n v="91897"/>
    <x v="0"/>
  </r>
  <r>
    <n v="2016"/>
    <s v="SUB"/>
    <s v="Coal"/>
    <n v="28131"/>
    <n v="17.626999999999999"/>
    <n v="495865.13699999999"/>
    <n v="0.19"/>
    <n v="4.5"/>
    <n v="126589.5"/>
    <x v="0"/>
  </r>
  <r>
    <n v="2016"/>
    <s v="BIT"/>
    <s v="Coal"/>
    <n v="26934"/>
    <n v="22.28"/>
    <n v="600089.52"/>
    <n v="0.46"/>
    <n v="11"/>
    <n v="296274"/>
    <x v="0"/>
  </r>
  <r>
    <n v="2016"/>
    <s v="BIT"/>
    <s v="Coal"/>
    <n v="88947"/>
    <n v="23.98"/>
    <n v="2132949.06"/>
    <n v="3.08"/>
    <n v="7.6"/>
    <n v="675997.2"/>
    <x v="0"/>
  </r>
  <r>
    <n v="2016"/>
    <s v="BIT"/>
    <s v="Coal"/>
    <n v="38973"/>
    <n v="23.87"/>
    <n v="930285.51"/>
    <n v="3.06"/>
    <n v="7.7"/>
    <n v="300092.10000000003"/>
    <x v="0"/>
  </r>
  <r>
    <n v="2016"/>
    <s v="BIT"/>
    <s v="Coal"/>
    <n v="37764"/>
    <n v="23.93"/>
    <n v="903692.52"/>
    <n v="2.59"/>
    <n v="7.3"/>
    <n v="275677.2"/>
    <x v="0"/>
  </r>
  <r>
    <n v="2016"/>
    <s v="BIT"/>
    <s v="Coal"/>
    <n v="29135"/>
    <n v="26.06"/>
    <n v="759258.1"/>
    <n v="2.41"/>
    <n v="7.4"/>
    <n v="215599"/>
    <x v="0"/>
  </r>
  <r>
    <n v="2016"/>
    <s v="BIT"/>
    <s v="Coal"/>
    <n v="218944"/>
    <n v="26"/>
    <n v="5692544"/>
    <n v="2.44"/>
    <n v="7.7"/>
    <n v="1685868.8"/>
    <x v="0"/>
  </r>
  <r>
    <n v="2016"/>
    <s v="BIT"/>
    <s v="Coal"/>
    <n v="30636"/>
    <n v="26.114999999999998"/>
    <n v="800059.1399999999"/>
    <n v="3.13"/>
    <n v="7.9"/>
    <n v="242024.40000000002"/>
    <x v="0"/>
  </r>
  <r>
    <n v="2016"/>
    <s v="BIT"/>
    <s v="Coal"/>
    <n v="101234"/>
    <n v="23.911000000000001"/>
    <n v="2420606.1740000001"/>
    <n v="1.22"/>
    <n v="8.5"/>
    <n v="860489"/>
    <x v="0"/>
  </r>
  <r>
    <n v="2016"/>
    <s v="BIT"/>
    <s v="Coal"/>
    <n v="50190"/>
    <n v="25.806999999999999"/>
    <n v="1295253.3299999998"/>
    <n v="2.35"/>
    <n v="7.6"/>
    <n v="381444"/>
    <x v="0"/>
  </r>
  <r>
    <n v="2016"/>
    <s v="BIT"/>
    <s v="Coal"/>
    <n v="26003"/>
    <n v="23.268000000000001"/>
    <n v="605037.804"/>
    <n v="2.62"/>
    <n v="8"/>
    <n v="208024"/>
    <x v="0"/>
  </r>
  <r>
    <n v="2016"/>
    <s v="BIT"/>
    <s v="Coal"/>
    <n v="84958"/>
    <n v="24.948"/>
    <n v="2119532.1839999999"/>
    <n v="3.07"/>
    <n v="6.6"/>
    <n v="560722.79999999993"/>
    <x v="0"/>
  </r>
  <r>
    <n v="2016"/>
    <s v="BIT"/>
    <s v="Coal"/>
    <n v="33226"/>
    <n v="22.416"/>
    <n v="744794.01600000006"/>
    <n v="0.56000000000000005"/>
    <n v="9.9"/>
    <n v="328937.40000000002"/>
    <x v="0"/>
  </r>
  <r>
    <n v="2016"/>
    <s v="BIT"/>
    <s v="Coal"/>
    <n v="53528"/>
    <n v="22.72"/>
    <n v="1216156.1599999999"/>
    <n v="2.52"/>
    <n v="7.1"/>
    <n v="380048.8"/>
    <x v="0"/>
  </r>
  <r>
    <n v="2016"/>
    <s v="BIT"/>
    <s v="Coal"/>
    <n v="251840"/>
    <n v="25.797999999999998"/>
    <n v="6496968.3199999994"/>
    <n v="2.41"/>
    <n v="7.7"/>
    <n v="1939168"/>
    <x v="0"/>
  </r>
  <r>
    <n v="2016"/>
    <s v="BIT"/>
    <s v="Coal"/>
    <n v="33475"/>
    <n v="23.834"/>
    <n v="797843.15"/>
    <n v="2.62"/>
    <n v="7.7"/>
    <n v="257757.5"/>
    <x v="0"/>
  </r>
  <r>
    <n v="2016"/>
    <s v="BIT"/>
    <s v="Coal"/>
    <n v="21915"/>
    <n v="23.608000000000001"/>
    <n v="517369.32"/>
    <n v="2.6"/>
    <n v="7.9"/>
    <n v="173128.5"/>
    <x v="0"/>
  </r>
  <r>
    <n v="2016"/>
    <s v="BIT"/>
    <s v="Coal"/>
    <n v="189631"/>
    <n v="23.934000000000001"/>
    <n v="4538628.3540000003"/>
    <n v="2.58"/>
    <n v="7.6"/>
    <n v="1441195.5999999999"/>
    <x v="0"/>
  </r>
  <r>
    <n v="2016"/>
    <s v="BIT"/>
    <s v="Coal"/>
    <n v="33319"/>
    <n v="22.943999999999999"/>
    <n v="764471.13599999994"/>
    <n v="1.34"/>
    <n v="6.9"/>
    <n v="229901.1"/>
    <x v="0"/>
  </r>
  <r>
    <n v="2016"/>
    <s v="SUB"/>
    <s v="Coal"/>
    <n v="113503"/>
    <n v="17.600000000000001"/>
    <n v="1997652.8"/>
    <n v="0.2"/>
    <n v="4.4000000000000004"/>
    <n v="499413.2"/>
    <x v="0"/>
  </r>
  <r>
    <n v="2016"/>
    <s v="SUB"/>
    <s v="Coal"/>
    <n v="64537"/>
    <n v="17.600000000000001"/>
    <n v="1135851.2000000002"/>
    <n v="0.2"/>
    <n v="4.8"/>
    <n v="309777.59999999998"/>
    <x v="0"/>
  </r>
  <r>
    <n v="2016"/>
    <s v="SUB"/>
    <s v="Coal"/>
    <n v="223237"/>
    <n v="17.46"/>
    <n v="3897718.02"/>
    <n v="0.2"/>
    <n v="4.4000000000000004"/>
    <n v="982242.8"/>
    <x v="0"/>
  </r>
  <r>
    <n v="2016"/>
    <s v="SUB"/>
    <s v="Coal"/>
    <n v="13897"/>
    <n v="17.46"/>
    <n v="242641.62000000002"/>
    <n v="0.24"/>
    <n v="4.3"/>
    <n v="59757.1"/>
    <x v="0"/>
  </r>
  <r>
    <n v="2016"/>
    <s v="SUB"/>
    <s v="Coal"/>
    <n v="204746"/>
    <n v="17.611000000000001"/>
    <n v="3605781.8060000003"/>
    <n v="0.2"/>
    <n v="4.4000000000000004"/>
    <n v="900882.4"/>
    <x v="0"/>
  </r>
  <r>
    <n v="2016"/>
    <s v="SUB"/>
    <s v="Coal"/>
    <n v="109195"/>
    <n v="17.667999999999999"/>
    <n v="1929257.26"/>
    <n v="0.26"/>
    <n v="5.6"/>
    <n v="611492"/>
    <x v="0"/>
  </r>
  <r>
    <n v="2016"/>
    <s v="SUB"/>
    <s v="Coal"/>
    <n v="285145"/>
    <n v="17.149999999999999"/>
    <n v="4890236.75"/>
    <n v="0.2"/>
    <n v="4.5"/>
    <n v="1283152.5"/>
    <x v="0"/>
  </r>
  <r>
    <n v="2016"/>
    <s v="SUB"/>
    <s v="Coal"/>
    <n v="95427"/>
    <n v="17.149999999999999"/>
    <n v="1636573.0499999998"/>
    <n v="0.2"/>
    <n v="4.4000000000000004"/>
    <n v="419878.80000000005"/>
    <x v="0"/>
  </r>
  <r>
    <n v="2016"/>
    <s v="SUB"/>
    <s v="Coal"/>
    <n v="65981"/>
    <n v="17.14"/>
    <n v="1130914.3400000001"/>
    <n v="0.2"/>
    <n v="4.5"/>
    <n v="296914.5"/>
    <x v="0"/>
  </r>
  <r>
    <n v="2016"/>
    <s v="SUB"/>
    <s v="Coal"/>
    <n v="80030"/>
    <n v="17.36"/>
    <n v="1389320.8"/>
    <n v="0.21"/>
    <n v="4.5"/>
    <n v="360135"/>
    <x v="0"/>
  </r>
  <r>
    <n v="2016"/>
    <s v="SUB"/>
    <s v="Coal"/>
    <n v="46959"/>
    <n v="17.36"/>
    <n v="815208.24"/>
    <n v="0.25"/>
    <n v="5.4"/>
    <n v="253578.6"/>
    <x v="0"/>
  </r>
  <r>
    <n v="2016"/>
    <s v="SUB"/>
    <s v="Coal"/>
    <n v="31679"/>
    <n v="17.36"/>
    <n v="549947.43999999994"/>
    <n v="0.23"/>
    <n v="3.9"/>
    <n v="123548.09999999999"/>
    <x v="0"/>
  </r>
  <r>
    <n v="2016"/>
    <s v="SUB"/>
    <s v="Coal"/>
    <n v="367453"/>
    <n v="17.579999999999998"/>
    <n v="6459823.7399999993"/>
    <n v="0.2"/>
    <n v="4.4000000000000004"/>
    <n v="1616793.2000000002"/>
    <x v="0"/>
  </r>
  <r>
    <n v="2016"/>
    <s v="SUB"/>
    <s v="Coal"/>
    <n v="102590"/>
    <n v="17.190000000000001"/>
    <n v="1763522.1"/>
    <n v="0.22"/>
    <n v="4"/>
    <n v="410360"/>
    <x v="0"/>
  </r>
  <r>
    <n v="2016"/>
    <s v="SUB"/>
    <s v="Coal"/>
    <n v="84471"/>
    <n v="17.8"/>
    <n v="1503583.8"/>
    <n v="0.24"/>
    <n v="5"/>
    <n v="422355"/>
    <x v="0"/>
  </r>
  <r>
    <n v="2016"/>
    <s v="SUB"/>
    <s v="Coal"/>
    <n v="51261"/>
    <n v="17.5"/>
    <n v="897067.5"/>
    <n v="0.2"/>
    <n v="4.5"/>
    <n v="230674.5"/>
    <x v="0"/>
  </r>
  <r>
    <n v="2016"/>
    <s v="SUB"/>
    <s v="Coal"/>
    <n v="37130"/>
    <n v="17.3"/>
    <n v="642349"/>
    <n v="0.24"/>
    <n v="4.0999999999999996"/>
    <n v="152233"/>
    <x v="0"/>
  </r>
  <r>
    <n v="2016"/>
    <s v="SUB"/>
    <s v="Coal"/>
    <n v="43172"/>
    <n v="17.3"/>
    <n v="746875.6"/>
    <n v="0.24"/>
    <n v="4.0999999999999996"/>
    <n v="177005.19999999998"/>
    <x v="0"/>
  </r>
  <r>
    <n v="2016"/>
    <s v="SUB"/>
    <s v="Coal"/>
    <n v="12594"/>
    <n v="17.8"/>
    <n v="224173.2"/>
    <n v="0.24"/>
    <n v="5"/>
    <n v="62970"/>
    <x v="0"/>
  </r>
  <r>
    <n v="2016"/>
    <s v="SUB"/>
    <s v="Coal"/>
    <n v="11371"/>
    <n v="17.5"/>
    <n v="198992.5"/>
    <n v="0.2"/>
    <n v="4.5"/>
    <n v="51169.5"/>
    <x v="0"/>
  </r>
  <r>
    <n v="2016"/>
    <s v="BIT"/>
    <s v="Coal"/>
    <n v="62110"/>
    <n v="21.367000000000001"/>
    <n v="1327104.3700000001"/>
    <n v="3.44"/>
    <n v="9"/>
    <n v="558990"/>
    <x v="0"/>
  </r>
  <r>
    <n v="2016"/>
    <s v="BIT"/>
    <s v="Coal"/>
    <n v="32796"/>
    <n v="25.04"/>
    <n v="821211.84"/>
    <n v="3.1"/>
    <n v="8.4"/>
    <n v="275486.40000000002"/>
    <x v="0"/>
  </r>
  <r>
    <n v="2016"/>
    <s v="BIT"/>
    <s v="Coal"/>
    <n v="13851"/>
    <n v="15.74"/>
    <n v="218014.74"/>
    <n v="1.79"/>
    <n v="24.8"/>
    <n v="343504.8"/>
    <x v="0"/>
  </r>
  <r>
    <n v="2016"/>
    <s v="BIT"/>
    <s v="Coal"/>
    <n v="2664"/>
    <n v="17.399999999999999"/>
    <n v="46353.599999999999"/>
    <n v="2.65"/>
    <n v="16.7"/>
    <n v="44488.799999999996"/>
    <x v="0"/>
  </r>
  <r>
    <n v="2016"/>
    <s v="BIT"/>
    <s v="Coal"/>
    <n v="19724"/>
    <n v="21.95"/>
    <n v="432941.8"/>
    <n v="3.06"/>
    <n v="9.5"/>
    <n v="187378"/>
    <x v="0"/>
  </r>
  <r>
    <n v="2016"/>
    <s v="BIT"/>
    <s v="Coal"/>
    <n v="5665"/>
    <n v="18.29"/>
    <n v="103612.84999999999"/>
    <n v="2.64"/>
    <n v="14.3"/>
    <n v="81009.5"/>
    <x v="0"/>
  </r>
  <r>
    <n v="2016"/>
    <s v="BIT"/>
    <s v="Coal"/>
    <n v="7678"/>
    <n v="19.03"/>
    <n v="146112.34"/>
    <n v="2.4900000000000002"/>
    <n v="10.7"/>
    <n v="82154.599999999991"/>
    <x v="0"/>
  </r>
  <r>
    <n v="2016"/>
    <s v="BIT"/>
    <s v="Coal"/>
    <n v="123706"/>
    <n v="22.312000000000001"/>
    <n v="2760128.2720000003"/>
    <n v="2.81"/>
    <n v="8.3000000000000007"/>
    <n v="1026759.8"/>
    <x v="0"/>
  </r>
  <r>
    <n v="2016"/>
    <s v="BIT"/>
    <s v="Coal"/>
    <n v="114034"/>
    <n v="22.878"/>
    <n v="2608869.852"/>
    <n v="2.93"/>
    <n v="8.1999999999999993"/>
    <n v="935078.79999999993"/>
    <x v="0"/>
  </r>
  <r>
    <n v="2016"/>
    <s v="BIT"/>
    <s v="Coal"/>
    <n v="17313"/>
    <n v="22.96"/>
    <n v="397506.48000000004"/>
    <n v="2.96"/>
    <n v="7.8"/>
    <n v="135041.4"/>
    <x v="0"/>
  </r>
  <r>
    <n v="2016"/>
    <s v="BIT"/>
    <s v="Coal"/>
    <n v="113217"/>
    <n v="22.2"/>
    <n v="2513417.4"/>
    <n v="2.98"/>
    <n v="8.1999999999999993"/>
    <n v="928379.39999999991"/>
    <x v="0"/>
  </r>
  <r>
    <n v="2016"/>
    <s v="BIT"/>
    <s v="Coal"/>
    <n v="74940"/>
    <n v="22.46"/>
    <n v="1683152.4000000001"/>
    <n v="2.7"/>
    <n v="8.4"/>
    <n v="629496"/>
    <x v="0"/>
  </r>
  <r>
    <n v="2016"/>
    <s v="BIT"/>
    <s v="Coal"/>
    <n v="52751"/>
    <n v="23.1"/>
    <n v="1218548.1000000001"/>
    <n v="1.4"/>
    <n v="6.7"/>
    <n v="353431.7"/>
    <x v="0"/>
  </r>
  <r>
    <n v="2016"/>
    <s v="BIT"/>
    <s v="Coal"/>
    <n v="79139"/>
    <n v="23.31"/>
    <n v="1844730.0899999999"/>
    <n v="3.19"/>
    <n v="7.7"/>
    <n v="609370.30000000005"/>
    <x v="0"/>
  </r>
  <r>
    <n v="2016"/>
    <s v="BIT"/>
    <s v="Coal"/>
    <n v="35698"/>
    <n v="23.04"/>
    <n v="822481.91999999993"/>
    <n v="3.29"/>
    <n v="7.6"/>
    <n v="271304.8"/>
    <x v="0"/>
  </r>
  <r>
    <n v="2016"/>
    <s v="BIT"/>
    <s v="Coal"/>
    <n v="61245"/>
    <n v="22.2"/>
    <n v="1359639"/>
    <n v="2.39"/>
    <n v="7.9"/>
    <n v="483835.5"/>
    <x v="0"/>
  </r>
  <r>
    <n v="2016"/>
    <s v="BIT"/>
    <s v="Coal"/>
    <n v="93370"/>
    <n v="22.55"/>
    <n v="2105493.5"/>
    <n v="2.85"/>
    <n v="9.5"/>
    <n v="887015"/>
    <x v="0"/>
  </r>
  <r>
    <n v="2016"/>
    <s v="BIT"/>
    <s v="Coal"/>
    <n v="38942"/>
    <n v="22.925999999999998"/>
    <n v="892784.2919999999"/>
    <n v="3.31"/>
    <n v="7.6"/>
    <n v="295959.2"/>
    <x v="0"/>
  </r>
  <r>
    <n v="2016"/>
    <s v="BIT"/>
    <s v="Coal"/>
    <n v="13469"/>
    <n v="23.67"/>
    <n v="318811.23000000004"/>
    <n v="2.91"/>
    <n v="8.1999999999999993"/>
    <n v="110445.79999999999"/>
    <x v="0"/>
  </r>
  <r>
    <n v="2016"/>
    <s v="SUB"/>
    <s v="Coal"/>
    <n v="63343"/>
    <n v="17.776"/>
    <n v="1125985.1680000001"/>
    <n v="0.31"/>
    <n v="4.7"/>
    <n v="297712.10000000003"/>
    <x v="0"/>
  </r>
  <r>
    <n v="2016"/>
    <s v="SUB"/>
    <s v="Coal"/>
    <n v="7232"/>
    <n v="17.716000000000001"/>
    <n v="128122.11200000001"/>
    <n v="0.19"/>
    <n v="4.4000000000000004"/>
    <n v="31820.800000000003"/>
    <x v="0"/>
  </r>
  <r>
    <n v="2016"/>
    <s v="BIT"/>
    <s v="Coal"/>
    <n v="11807"/>
    <n v="22.936"/>
    <n v="270805.35200000001"/>
    <n v="3.37"/>
    <n v="8"/>
    <n v="94456"/>
    <x v="0"/>
  </r>
  <r>
    <n v="2016"/>
    <s v="BIT"/>
    <s v="Coal"/>
    <n v="151179"/>
    <n v="22.248000000000001"/>
    <n v="3363430.392"/>
    <n v="3.15"/>
    <n v="9.1999999999999993"/>
    <n v="1390846.7999999998"/>
    <x v="0"/>
  </r>
  <r>
    <n v="2016"/>
    <s v="BIT"/>
    <s v="Coal"/>
    <n v="11607"/>
    <n v="22.616"/>
    <n v="262503.91200000001"/>
    <n v="2.85"/>
    <n v="8.8000000000000007"/>
    <n v="102141.6"/>
    <x v="0"/>
  </r>
  <r>
    <n v="2016"/>
    <s v="BIT"/>
    <s v="Coal"/>
    <n v="16385"/>
    <n v="24.026"/>
    <n v="393666.01"/>
    <n v="0.78"/>
    <n v="13.9"/>
    <n v="227751.5"/>
    <x v="0"/>
  </r>
  <r>
    <n v="2016"/>
    <s v="BIT"/>
    <s v="Coal"/>
    <n v="12887"/>
    <n v="22.271999999999998"/>
    <n v="287019.26399999997"/>
    <n v="0.89"/>
    <n v="15.4"/>
    <n v="198459.80000000002"/>
    <x v="0"/>
  </r>
  <r>
    <n v="2016"/>
    <s v="BIT"/>
    <s v="Coal"/>
    <n v="8209"/>
    <n v="24.564"/>
    <n v="201645.87599999999"/>
    <n v="0.56999999999999995"/>
    <n v="12.4"/>
    <n v="101791.6"/>
    <x v="0"/>
  </r>
  <r>
    <n v="2016"/>
    <s v="BIT"/>
    <s v="Coal"/>
    <n v="6028"/>
    <n v="24.036000000000001"/>
    <n v="144889.008"/>
    <n v="0.76"/>
    <n v="11.8"/>
    <n v="71130.400000000009"/>
    <x v="0"/>
  </r>
  <r>
    <n v="2016"/>
    <s v="BIT"/>
    <s v="Coal"/>
    <n v="6341"/>
    <n v="23.994"/>
    <n v="152145.954"/>
    <n v="0.69"/>
    <n v="13.3"/>
    <n v="84335.3"/>
    <x v="0"/>
  </r>
  <r>
    <n v="2016"/>
    <s v="BIT"/>
    <s v="Coal"/>
    <n v="8208"/>
    <n v="23.135999999999999"/>
    <n v="189900.288"/>
    <n v="0.54"/>
    <n v="16.8"/>
    <n v="137894.39999999999"/>
    <x v="0"/>
  </r>
  <r>
    <n v="2016"/>
    <s v="BIT"/>
    <s v="Coal"/>
    <n v="74444"/>
    <n v="23.172000000000001"/>
    <n v="1725016.368"/>
    <n v="3.43"/>
    <n v="7.8"/>
    <n v="580663.19999999995"/>
    <x v="0"/>
  </r>
  <r>
    <n v="2016"/>
    <s v="SUB"/>
    <s v="Coal"/>
    <n v="14664"/>
    <n v="17.48"/>
    <n v="256326.72"/>
    <n v="0.19"/>
    <n v="4.4000000000000004"/>
    <n v="64521.600000000006"/>
    <x v="0"/>
  </r>
  <r>
    <n v="2016"/>
    <s v="SUB"/>
    <s v="Coal"/>
    <n v="14826"/>
    <n v="17.512"/>
    <n v="259632.91200000001"/>
    <n v="0.19"/>
    <n v="4.4000000000000004"/>
    <n v="65234.400000000009"/>
    <x v="0"/>
  </r>
  <r>
    <n v="2016"/>
    <s v="SUB"/>
    <s v="Coal"/>
    <n v="16481"/>
    <n v="17.501999999999999"/>
    <n v="288450.462"/>
    <n v="0.26"/>
    <n v="6.3"/>
    <n v="103830.3"/>
    <x v="0"/>
  </r>
  <r>
    <n v="2016"/>
    <s v="SUB"/>
    <s v="Coal"/>
    <n v="32541"/>
    <n v="17.72"/>
    <n v="576626.52"/>
    <n v="0.24"/>
    <n v="5.7"/>
    <n v="185483.7"/>
    <x v="0"/>
  </r>
  <r>
    <n v="2016"/>
    <s v="SUB"/>
    <s v="Coal"/>
    <n v="48636"/>
    <n v="17.943999999999999"/>
    <n v="872724.38399999996"/>
    <n v="0.26"/>
    <n v="4.5999999999999996"/>
    <n v="223725.59999999998"/>
    <x v="0"/>
  </r>
  <r>
    <n v="2016"/>
    <s v="SUB"/>
    <s v="Coal"/>
    <n v="31739"/>
    <n v="16.713999999999999"/>
    <n v="530485.64599999995"/>
    <n v="0.35"/>
    <n v="6.1"/>
    <n v="193607.9"/>
    <x v="0"/>
  </r>
  <r>
    <n v="2016"/>
    <s v="SUB"/>
    <s v="Coal"/>
    <n v="32162"/>
    <n v="17.033999999999999"/>
    <n v="547847.50799999991"/>
    <n v="0.23"/>
    <n v="4.2"/>
    <n v="135080.4"/>
    <x v="0"/>
  </r>
  <r>
    <n v="2016"/>
    <s v="SUB"/>
    <s v="Coal"/>
    <n v="64698"/>
    <n v="17.643000000000001"/>
    <n v="1141466.814"/>
    <n v="0.2"/>
    <n v="4.2"/>
    <n v="271731.60000000003"/>
    <x v="0"/>
  </r>
  <r>
    <n v="2016"/>
    <s v="SUB"/>
    <s v="Coal"/>
    <n v="80934"/>
    <n v="17.576000000000001"/>
    <n v="1422495.9839999999"/>
    <n v="0.21"/>
    <n v="4.5"/>
    <n v="364203"/>
    <x v="0"/>
  </r>
  <r>
    <n v="2016"/>
    <s v="SUB"/>
    <s v="Coal"/>
    <n v="48195"/>
    <n v="18.004999999999999"/>
    <n v="867750.97499999998"/>
    <n v="0.24"/>
    <n v="4.5999999999999996"/>
    <n v="221696.99999999997"/>
    <x v="0"/>
  </r>
  <r>
    <n v="2016"/>
    <s v="SUB"/>
    <s v="Coal"/>
    <n v="16265"/>
    <n v="17.797999999999998"/>
    <n v="289484.46999999997"/>
    <n v="0.21"/>
    <n v="5.3"/>
    <n v="86204.5"/>
    <x v="0"/>
  </r>
  <r>
    <n v="2016"/>
    <s v="SUB"/>
    <s v="Coal"/>
    <n v="17297"/>
    <n v="17.03"/>
    <n v="294567.91000000003"/>
    <n v="0.21"/>
    <n v="4.5"/>
    <n v="77836.5"/>
    <x v="0"/>
  </r>
  <r>
    <n v="2016"/>
    <s v="SUB"/>
    <s v="Coal"/>
    <n v="14064"/>
    <n v="17.448"/>
    <n v="245388.67199999999"/>
    <n v="0.21"/>
    <n v="4.7"/>
    <n v="66100.800000000003"/>
    <x v="0"/>
  </r>
  <r>
    <n v="2016"/>
    <s v="SUB"/>
    <s v="Coal"/>
    <n v="14064"/>
    <n v="17.634"/>
    <n v="248004.576"/>
    <n v="0.24"/>
    <n v="6.2"/>
    <n v="87196.800000000003"/>
    <x v="0"/>
  </r>
  <r>
    <n v="2016"/>
    <s v="SUB"/>
    <s v="Coal"/>
    <n v="13907"/>
    <n v="17.684000000000001"/>
    <n v="245931.38800000001"/>
    <n v="0.28000000000000003"/>
    <n v="4.7"/>
    <n v="65362.9"/>
    <x v="0"/>
  </r>
  <r>
    <n v="2016"/>
    <s v="SUB"/>
    <s v="Coal"/>
    <n v="13833"/>
    <n v="17.071999999999999"/>
    <n v="236156.976"/>
    <n v="0.26"/>
    <n v="5"/>
    <n v="69165"/>
    <x v="0"/>
  </r>
  <r>
    <n v="2016"/>
    <s v="SUB"/>
    <s v="Coal"/>
    <n v="58128"/>
    <n v="16.978000000000002"/>
    <n v="986897.18400000012"/>
    <n v="0.23"/>
    <n v="4.8"/>
    <n v="279014.39999999997"/>
    <x v="0"/>
  </r>
  <r>
    <n v="2016"/>
    <s v="BIT"/>
    <s v="Coal"/>
    <n v="15017"/>
    <n v="21.82"/>
    <n v="327670.94"/>
    <n v="3.02"/>
    <n v="13.1"/>
    <n v="196722.69999999998"/>
    <x v="0"/>
  </r>
  <r>
    <n v="2016"/>
    <s v="SUB"/>
    <s v="Coal"/>
    <n v="16155"/>
    <n v="17.829999999999998"/>
    <n v="288043.64999999997"/>
    <n v="0.24"/>
    <n v="5.4"/>
    <n v="87237"/>
    <x v="0"/>
  </r>
  <r>
    <n v="2016"/>
    <s v="SUB"/>
    <s v="Coal"/>
    <n v="48389"/>
    <n v="17.7"/>
    <n v="856485.29999999993"/>
    <n v="0.26"/>
    <n v="5.7"/>
    <n v="275817.3"/>
    <x v="0"/>
  </r>
  <r>
    <n v="2016"/>
    <s v="SUB"/>
    <s v="Coal"/>
    <n v="15930"/>
    <n v="16.59"/>
    <n v="264278.7"/>
    <n v="0.33"/>
    <n v="6.1"/>
    <n v="97173"/>
    <x v="0"/>
  </r>
  <r>
    <n v="2016"/>
    <s v="SUB"/>
    <s v="Coal"/>
    <n v="16036"/>
    <n v="17.54"/>
    <n v="281271.44"/>
    <n v="0.2"/>
    <n v="4.5"/>
    <n v="72162"/>
    <x v="0"/>
  </r>
  <r>
    <n v="2016"/>
    <s v="SUB"/>
    <s v="Coal"/>
    <n v="32448"/>
    <n v="17.45"/>
    <n v="566217.6"/>
    <n v="0.22"/>
    <n v="4.3"/>
    <n v="139526.39999999999"/>
    <x v="0"/>
  </r>
  <r>
    <n v="2016"/>
    <s v="SUB"/>
    <s v="Coal"/>
    <n v="32514"/>
    <n v="16.829999999999998"/>
    <n v="547210.62"/>
    <n v="0.31"/>
    <n v="6"/>
    <n v="195084"/>
    <x v="0"/>
  </r>
  <r>
    <n v="2016"/>
    <s v="SUB"/>
    <s v="Coal"/>
    <n v="47564"/>
    <n v="17.649999999999999"/>
    <n v="839504.6"/>
    <n v="0.35"/>
    <n v="5.4"/>
    <n v="256845.6"/>
    <x v="0"/>
  </r>
  <r>
    <n v="2016"/>
    <s v="SUB"/>
    <s v="Coal"/>
    <n v="64874"/>
    <n v="17.149999999999999"/>
    <n v="1112589.0999999999"/>
    <n v="0.23"/>
    <n v="4.2"/>
    <n v="272470.8"/>
    <x v="0"/>
  </r>
  <r>
    <n v="2016"/>
    <s v="SUB"/>
    <s v="Coal"/>
    <n v="81112"/>
    <n v="17.190000000000001"/>
    <n v="1394315.28"/>
    <n v="0.24"/>
    <n v="4.2"/>
    <n v="340670.4"/>
    <x v="0"/>
  </r>
  <r>
    <n v="2016"/>
    <s v="SUB"/>
    <s v="Coal"/>
    <n v="16006"/>
    <n v="17.55"/>
    <n v="280905.3"/>
    <n v="0.31"/>
    <n v="4.9000000000000004"/>
    <n v="78429.400000000009"/>
    <x v="0"/>
  </r>
  <r>
    <n v="2016"/>
    <s v="SUB"/>
    <s v="Coal"/>
    <n v="167150"/>
    <n v="17.768000000000001"/>
    <n v="2969921.2"/>
    <n v="0.28000000000000003"/>
    <n v="5.3"/>
    <n v="885895"/>
    <x v="0"/>
  </r>
  <r>
    <n v="2016"/>
    <s v="SUB"/>
    <s v="Coal"/>
    <n v="7049"/>
    <n v="17.844000000000001"/>
    <n v="125782.35600000001"/>
    <n v="0.3"/>
    <n v="5.2"/>
    <n v="36654.800000000003"/>
    <x v="0"/>
  </r>
  <r>
    <n v="2016"/>
    <s v="BIT"/>
    <s v="Coal"/>
    <n v="33765"/>
    <n v="23.004000000000001"/>
    <n v="776730.06"/>
    <n v="3.39"/>
    <n v="7.5"/>
    <n v="253237.5"/>
    <x v="0"/>
  </r>
  <r>
    <n v="2016"/>
    <s v="BIT"/>
    <s v="Coal"/>
    <n v="44840"/>
    <n v="22.42"/>
    <n v="1005312.8"/>
    <n v="3.05"/>
    <n v="8.1"/>
    <n v="363204"/>
    <x v="0"/>
  </r>
  <r>
    <n v="2016"/>
    <s v="BIT"/>
    <s v="Coal"/>
    <n v="65880"/>
    <n v="22.922000000000001"/>
    <n v="1510101.36"/>
    <n v="2.94"/>
    <n v="8.3000000000000007"/>
    <n v="546804"/>
    <x v="0"/>
  </r>
  <r>
    <n v="2016"/>
    <s v="BIT"/>
    <s v="Coal"/>
    <n v="47880"/>
    <n v="22.396999999999998"/>
    <n v="1072368.3599999999"/>
    <n v="3.11"/>
    <n v="11.1"/>
    <n v="531468"/>
    <x v="0"/>
  </r>
  <r>
    <n v="2016"/>
    <s v="BIT"/>
    <s v="Coal"/>
    <n v="6299"/>
    <n v="22.946000000000002"/>
    <n v="144536.85400000002"/>
    <n v="2.94"/>
    <n v="8.1999999999999993"/>
    <n v="51651.799999999996"/>
    <x v="0"/>
  </r>
  <r>
    <n v="2016"/>
    <s v="BIT"/>
    <s v="Coal"/>
    <n v="16551"/>
    <n v="25.54"/>
    <n v="422712.54"/>
    <n v="3.33"/>
    <n v="7.9"/>
    <n v="130752.90000000001"/>
    <x v="0"/>
  </r>
  <r>
    <n v="2016"/>
    <s v="BIT"/>
    <s v="Coal"/>
    <n v="11832"/>
    <n v="22.036000000000001"/>
    <n v="260729.95200000002"/>
    <n v="3.01"/>
    <n v="8.8000000000000007"/>
    <n v="104121.60000000001"/>
    <x v="0"/>
  </r>
  <r>
    <n v="2016"/>
    <s v="BIT"/>
    <s v="Coal"/>
    <n v="9546"/>
    <n v="22.306999999999999"/>
    <n v="212942.62199999997"/>
    <n v="3.2"/>
    <n v="10.9"/>
    <n v="104051.40000000001"/>
    <x v="0"/>
  </r>
  <r>
    <n v="2016"/>
    <s v="BIT"/>
    <s v="Coal"/>
    <n v="6400"/>
    <n v="22.53"/>
    <n v="144192"/>
    <n v="3.13"/>
    <n v="11"/>
    <n v="70400"/>
    <x v="0"/>
  </r>
  <r>
    <n v="2016"/>
    <s v="BIT"/>
    <s v="Coal"/>
    <n v="49366"/>
    <n v="22.247"/>
    <n v="1098245.402"/>
    <n v="3.2"/>
    <n v="11.1"/>
    <n v="547962.6"/>
    <x v="0"/>
  </r>
  <r>
    <n v="2016"/>
    <s v="BIT"/>
    <s v="Coal"/>
    <n v="97686"/>
    <n v="22.667999999999999"/>
    <n v="2214346.2480000001"/>
    <n v="2.63"/>
    <n v="8.5"/>
    <n v="830331"/>
    <x v="0"/>
  </r>
  <r>
    <n v="2016"/>
    <s v="BIT"/>
    <s v="Coal"/>
    <n v="3193"/>
    <n v="19.972000000000001"/>
    <n v="63770.596000000005"/>
    <n v="0.46"/>
    <n v="26.5"/>
    <n v="84614.5"/>
    <x v="0"/>
  </r>
  <r>
    <n v="2016"/>
    <s v="BIT"/>
    <s v="Coal"/>
    <n v="3101"/>
    <n v="19.100999999999999"/>
    <n v="59232.200999999994"/>
    <n v="0.73"/>
    <n v="25.9"/>
    <n v="80315.899999999994"/>
    <x v="0"/>
  </r>
  <r>
    <n v="2016"/>
    <s v="BIT"/>
    <s v="Coal"/>
    <n v="111881"/>
    <n v="25.486999999999998"/>
    <n v="2851511.0469999998"/>
    <n v="3.1"/>
    <n v="8.9"/>
    <n v="995740.9"/>
    <x v="0"/>
  </r>
  <r>
    <n v="2016"/>
    <s v="BIT"/>
    <s v="Coal"/>
    <n v="88771"/>
    <n v="25.518000000000001"/>
    <n v="2265258.378"/>
    <n v="3.04"/>
    <n v="8.8000000000000007"/>
    <n v="781184.8"/>
    <x v="0"/>
  </r>
  <r>
    <n v="2016"/>
    <s v="BIT"/>
    <s v="Coal"/>
    <n v="4858"/>
    <n v="22.843"/>
    <n v="110971.29399999999"/>
    <n v="2.92"/>
    <n v="8.3000000000000007"/>
    <n v="40321.4"/>
    <x v="0"/>
  </r>
  <r>
    <n v="2016"/>
    <s v="BIT"/>
    <s v="Coal"/>
    <n v="55956"/>
    <n v="22.832999999999998"/>
    <n v="1277643.348"/>
    <n v="2.89"/>
    <n v="8.1"/>
    <n v="453243.6"/>
    <x v="0"/>
  </r>
  <r>
    <n v="2016"/>
    <s v="BIT"/>
    <s v="Coal"/>
    <n v="89120"/>
    <n v="24.190999999999999"/>
    <n v="2155901.92"/>
    <n v="3.65"/>
    <n v="9.6999999999999993"/>
    <n v="864463.99999999988"/>
    <x v="0"/>
  </r>
  <r>
    <n v="2016"/>
    <s v="BIT"/>
    <s v="Coal"/>
    <n v="59345"/>
    <n v="22.032"/>
    <n v="1307489.04"/>
    <n v="3"/>
    <n v="11"/>
    <n v="652795"/>
    <x v="0"/>
  </r>
  <r>
    <n v="2016"/>
    <s v="BIT"/>
    <s v="Coal"/>
    <n v="11235"/>
    <n v="22.718"/>
    <n v="255236.73"/>
    <n v="3.04"/>
    <n v="8.5"/>
    <n v="95497.5"/>
    <x v="0"/>
  </r>
  <r>
    <n v="2016"/>
    <s v="BIT"/>
    <s v="Coal"/>
    <n v="1616"/>
    <n v="22.731999999999999"/>
    <n v="36734.911999999997"/>
    <n v="3.12"/>
    <n v="10.6"/>
    <n v="17129.599999999999"/>
    <x v="0"/>
  </r>
  <r>
    <n v="2016"/>
    <s v="BIT"/>
    <s v="Coal"/>
    <n v="15951"/>
    <n v="21.959"/>
    <n v="350268.00900000002"/>
    <n v="3.28"/>
    <n v="10.6"/>
    <n v="169080.6"/>
    <x v="0"/>
  </r>
  <r>
    <n v="2016"/>
    <s v="BIT"/>
    <s v="Coal"/>
    <n v="19912"/>
    <n v="22.152999999999999"/>
    <n v="441110.53599999996"/>
    <n v="2.94"/>
    <n v="10.3"/>
    <n v="205093.6"/>
    <x v="0"/>
  </r>
  <r>
    <n v="2016"/>
    <s v="BIT"/>
    <s v="Coal"/>
    <n v="19961"/>
    <n v="22.8"/>
    <n v="455110.8"/>
    <n v="3.02"/>
    <n v="9.3000000000000007"/>
    <n v="185637.30000000002"/>
    <x v="0"/>
  </r>
  <r>
    <n v="2016"/>
    <s v="BIT"/>
    <s v="Coal"/>
    <n v="4031"/>
    <n v="23.481999999999999"/>
    <n v="94655.941999999995"/>
    <n v="2.82"/>
    <n v="8.1"/>
    <n v="32651.1"/>
    <x v="0"/>
  </r>
  <r>
    <n v="2016"/>
    <s v="BIT"/>
    <s v="Coal"/>
    <n v="19303"/>
    <n v="22.277999999999999"/>
    <n v="430032.234"/>
    <n v="3.09"/>
    <n v="8.6999999999999993"/>
    <n v="167936.09999999998"/>
    <x v="0"/>
  </r>
  <r>
    <n v="2016"/>
    <s v="BIT"/>
    <s v="Coal"/>
    <n v="34823"/>
    <n v="23.484000000000002"/>
    <n v="817783.33200000005"/>
    <n v="2.72"/>
    <n v="8.8000000000000007"/>
    <n v="306442.40000000002"/>
    <x v="0"/>
  </r>
  <r>
    <n v="2016"/>
    <s v="BIT"/>
    <s v="Coal"/>
    <n v="28116"/>
    <n v="22.378"/>
    <n v="629179.848"/>
    <n v="2.7"/>
    <n v="9.1999999999999993"/>
    <n v="258667.19999999998"/>
    <x v="0"/>
  </r>
  <r>
    <n v="2016"/>
    <s v="BIT"/>
    <s v="Coal"/>
    <n v="19939"/>
    <n v="23.227"/>
    <n v="463123.15299999999"/>
    <n v="3.07"/>
    <n v="9"/>
    <n v="179451"/>
    <x v="0"/>
  </r>
  <r>
    <n v="2016"/>
    <s v="BIT"/>
    <s v="Coal"/>
    <n v="37165"/>
    <n v="25.236000000000001"/>
    <n v="937895.94000000006"/>
    <n v="3.19"/>
    <n v="7"/>
    <n v="260155"/>
    <x v="0"/>
  </r>
  <r>
    <n v="2016"/>
    <s v="BIT"/>
    <s v="Coal"/>
    <n v="11500"/>
    <n v="23.442"/>
    <n v="269583"/>
    <n v="2.64"/>
    <n v="8.1999999999999993"/>
    <n v="94299.999999999985"/>
    <x v="0"/>
  </r>
  <r>
    <n v="2016"/>
    <s v="BIT"/>
    <s v="Coal"/>
    <n v="5528"/>
    <n v="23.68"/>
    <n v="130903.03999999999"/>
    <n v="2.85"/>
    <n v="8.1"/>
    <n v="44776.799999999996"/>
    <x v="0"/>
  </r>
  <r>
    <n v="2016"/>
    <s v="BIT"/>
    <s v="Coal"/>
    <n v="132507"/>
    <n v="23.382000000000001"/>
    <n v="3098278.6740000001"/>
    <n v="2.65"/>
    <n v="8.1"/>
    <n v="1073306.7"/>
    <x v="0"/>
  </r>
  <r>
    <n v="2016"/>
    <s v="BIT"/>
    <s v="Coal"/>
    <n v="133887"/>
    <n v="23.584"/>
    <n v="3157591.0079999999"/>
    <n v="2.87"/>
    <n v="8.1999999999999993"/>
    <n v="1097873.3999999999"/>
    <x v="0"/>
  </r>
  <r>
    <n v="2016"/>
    <s v="BIT"/>
    <s v="Coal"/>
    <n v="13709"/>
    <n v="23.437999999999999"/>
    <n v="321311.54199999996"/>
    <n v="2.7"/>
    <n v="8"/>
    <n v="109672"/>
    <x v="0"/>
  </r>
  <r>
    <n v="2016"/>
    <s v="SUB"/>
    <s v="Coal"/>
    <n v="14646"/>
    <n v="17.556000000000001"/>
    <n v="257125.17600000001"/>
    <n v="0.41"/>
    <n v="5.3"/>
    <n v="77623.8"/>
    <x v="0"/>
  </r>
  <r>
    <n v="2016"/>
    <s v="SUB"/>
    <s v="Coal"/>
    <n v="15636"/>
    <n v="17.916"/>
    <n v="280134.576"/>
    <n v="0.22"/>
    <n v="4.9000000000000004"/>
    <n v="76616.400000000009"/>
    <x v="0"/>
  </r>
  <r>
    <n v="2016"/>
    <s v="SUB"/>
    <s v="Coal"/>
    <n v="79569"/>
    <n v="17.917999999999999"/>
    <n v="1425717.3419999999"/>
    <n v="0.23"/>
    <n v="4.8"/>
    <n v="381931.2"/>
    <x v="0"/>
  </r>
  <r>
    <n v="2016"/>
    <s v="SUB"/>
    <s v="Coal"/>
    <n v="62936"/>
    <n v="17.606000000000002"/>
    <n v="1108051.216"/>
    <n v="0.34"/>
    <n v="5.3"/>
    <n v="333560.8"/>
    <x v="0"/>
  </r>
  <r>
    <n v="2016"/>
    <s v="BIT"/>
    <s v="Coal"/>
    <n v="25048"/>
    <n v="24.23"/>
    <n v="606913.04"/>
    <n v="3.47"/>
    <n v="9.4"/>
    <n v="235451.2"/>
    <x v="0"/>
  </r>
  <r>
    <n v="2016"/>
    <s v="BIT"/>
    <s v="Coal"/>
    <n v="26473"/>
    <n v="24.23"/>
    <n v="641440.79"/>
    <n v="5.56"/>
    <n v="9.4"/>
    <n v="248846.2"/>
    <x v="0"/>
  </r>
  <r>
    <n v="2016"/>
    <s v="BIT"/>
    <s v="Coal"/>
    <n v="18493"/>
    <n v="24.76"/>
    <n v="457886.68000000005"/>
    <n v="1.73"/>
    <n v="12.1"/>
    <n v="223765.3"/>
    <x v="0"/>
  </r>
  <r>
    <n v="2016"/>
    <s v="SUB"/>
    <s v="Coal"/>
    <n v="60244"/>
    <n v="16.71"/>
    <n v="1006677.2400000001"/>
    <n v="0.28999999999999998"/>
    <n v="6.2"/>
    <n v="373512.8"/>
    <x v="0"/>
  </r>
  <r>
    <n v="2016"/>
    <s v="SUB"/>
    <s v="Coal"/>
    <n v="45480"/>
    <n v="17.82"/>
    <n v="810453.6"/>
    <n v="0.26"/>
    <n v="5.3"/>
    <n v="241044"/>
    <x v="0"/>
  </r>
  <r>
    <n v="2016"/>
    <s v="SUB"/>
    <s v="Coal"/>
    <n v="45027"/>
    <n v="16.78"/>
    <n v="755553.06"/>
    <n v="0.3"/>
    <n v="5.7"/>
    <n v="256653.9"/>
    <x v="0"/>
  </r>
  <r>
    <n v="2016"/>
    <s v="SUB"/>
    <s v="Coal"/>
    <n v="30465"/>
    <n v="17.97"/>
    <n v="547456.04999999993"/>
    <n v="0.23"/>
    <n v="4.5999999999999996"/>
    <n v="140139"/>
    <x v="0"/>
  </r>
  <r>
    <n v="2016"/>
    <s v="SUB"/>
    <s v="Coal"/>
    <n v="15096"/>
    <n v="17.22"/>
    <n v="259953.12"/>
    <n v="0.25"/>
    <n v="3.9"/>
    <n v="58874.400000000001"/>
    <x v="0"/>
  </r>
  <r>
    <n v="2016"/>
    <s v="BIT"/>
    <s v="Coal"/>
    <n v="11529"/>
    <n v="25.5"/>
    <n v="293989.5"/>
    <n v="0.8"/>
    <n v="11.2"/>
    <n v="129124.79999999999"/>
    <x v="0"/>
  </r>
  <r>
    <n v="2016"/>
    <s v="SUB"/>
    <s v="Coal"/>
    <n v="31166"/>
    <n v="17.600000000000001"/>
    <n v="548521.60000000009"/>
    <n v="0.2"/>
    <n v="4.5999999999999996"/>
    <n v="143363.59999999998"/>
    <x v="0"/>
  </r>
  <r>
    <n v="2016"/>
    <s v="BIT"/>
    <s v="Coal"/>
    <n v="13565"/>
    <n v="22.207999999999998"/>
    <n v="301251.51999999996"/>
    <n v="0.48"/>
    <n v="11.5"/>
    <n v="155997.5"/>
    <x v="0"/>
  </r>
  <r>
    <n v="2016"/>
    <s v="BIT"/>
    <s v="Coal"/>
    <n v="31704"/>
    <n v="24.231999999999999"/>
    <n v="768251.32799999998"/>
    <n v="0.4"/>
    <n v="5.5"/>
    <n v="174372"/>
    <x v="0"/>
  </r>
  <r>
    <n v="2016"/>
    <s v="BIT"/>
    <s v="Coal"/>
    <n v="9473"/>
    <n v="26.18"/>
    <n v="248003.13999999998"/>
    <n v="3.02"/>
    <n v="8.1999999999999993"/>
    <n v="77678.599999999991"/>
    <x v="0"/>
  </r>
  <r>
    <n v="2016"/>
    <s v="BIT"/>
    <s v="Coal"/>
    <n v="75204"/>
    <n v="25.91"/>
    <n v="1948535.64"/>
    <n v="2.44"/>
    <n v="7.7"/>
    <n v="579070.80000000005"/>
    <x v="0"/>
  </r>
  <r>
    <n v="2016"/>
    <s v="BIT"/>
    <s v="Coal"/>
    <n v="15363"/>
    <n v="26.13"/>
    <n v="401435.19"/>
    <n v="3.06"/>
    <n v="8.4"/>
    <n v="129049.20000000001"/>
    <x v="0"/>
  </r>
  <r>
    <n v="2016"/>
    <s v="BIT"/>
    <s v="Coal"/>
    <n v="9253"/>
    <n v="25.56"/>
    <n v="236506.68"/>
    <n v="2.83"/>
    <n v="7.9"/>
    <n v="73098.7"/>
    <x v="0"/>
  </r>
  <r>
    <n v="2016"/>
    <s v="BIT"/>
    <s v="Coal"/>
    <n v="21255"/>
    <n v="25.95"/>
    <n v="551567.25"/>
    <n v="3.04"/>
    <n v="8.5"/>
    <n v="180667.5"/>
    <x v="0"/>
  </r>
  <r>
    <n v="2016"/>
    <s v="BIT"/>
    <s v="Coal"/>
    <n v="7226"/>
    <n v="26.03"/>
    <n v="188092.78"/>
    <n v="3.07"/>
    <n v="9"/>
    <n v="65034"/>
    <x v="0"/>
  </r>
  <r>
    <n v="2016"/>
    <s v="BIT"/>
    <s v="Coal"/>
    <n v="130921"/>
    <n v="25.88"/>
    <n v="3388235.48"/>
    <n v="2.41"/>
    <n v="7.6"/>
    <n v="994999.6"/>
    <x v="0"/>
  </r>
  <r>
    <n v="2016"/>
    <s v="BIT"/>
    <s v="Coal"/>
    <n v="9096"/>
    <n v="25.29"/>
    <n v="230037.84"/>
    <n v="2.5"/>
    <n v="7.1"/>
    <n v="64581.599999999999"/>
    <x v="0"/>
  </r>
  <r>
    <n v="2016"/>
    <s v="SUB"/>
    <s v="Coal"/>
    <n v="15881"/>
    <n v="17.815999999999999"/>
    <n v="282935.89600000001"/>
    <n v="0.28000000000000003"/>
    <n v="4.9000000000000004"/>
    <n v="77816.900000000009"/>
    <x v="0"/>
  </r>
  <r>
    <n v="2016"/>
    <s v="BIT"/>
    <s v="Coal"/>
    <n v="11888"/>
    <n v="26.245999999999999"/>
    <n v="312012.44799999997"/>
    <n v="0.9"/>
    <n v="8"/>
    <n v="95104"/>
    <x v="0"/>
  </r>
  <r>
    <n v="2016"/>
    <s v="SUB"/>
    <s v="Coal"/>
    <n v="58023"/>
    <n v="18.350999999999999"/>
    <n v="1064780.0729999999"/>
    <n v="0.28999999999999998"/>
    <n v="4.7"/>
    <n v="272708.10000000003"/>
    <x v="0"/>
  </r>
  <r>
    <n v="2016"/>
    <s v="SUB"/>
    <s v="Coal"/>
    <n v="47642"/>
    <n v="17.875"/>
    <n v="851600.75"/>
    <n v="0.33"/>
    <n v="5"/>
    <n v="238210"/>
    <x v="0"/>
  </r>
  <r>
    <n v="2016"/>
    <s v="SUB"/>
    <s v="Coal"/>
    <n v="63623"/>
    <n v="17.814"/>
    <n v="1133380.122"/>
    <n v="0.24"/>
    <n v="5.4"/>
    <n v="343564.2"/>
    <x v="0"/>
  </r>
  <r>
    <n v="2016"/>
    <s v="SUB"/>
    <s v="Coal"/>
    <n v="15861"/>
    <n v="17.914000000000001"/>
    <n v="284133.95400000003"/>
    <n v="0.25"/>
    <n v="5"/>
    <n v="79305"/>
    <x v="0"/>
  </r>
  <r>
    <n v="2016"/>
    <s v="SUB"/>
    <s v="Coal"/>
    <n v="15869"/>
    <n v="17.899999999999999"/>
    <n v="284055.09999999998"/>
    <n v="0.19"/>
    <n v="4.5999999999999996"/>
    <n v="72997.399999999994"/>
    <x v="0"/>
  </r>
  <r>
    <n v="2016"/>
    <s v="SUB"/>
    <s v="Coal"/>
    <n v="31607"/>
    <n v="17.859000000000002"/>
    <n v="564469.41300000006"/>
    <n v="0.27"/>
    <n v="5.3"/>
    <n v="167517.1"/>
    <x v="0"/>
  </r>
  <r>
    <n v="2016"/>
    <s v="SUB"/>
    <s v="Coal"/>
    <n v="95365"/>
    <n v="17.759"/>
    <n v="1693587.0349999999"/>
    <n v="0.19"/>
    <n v="4.3"/>
    <n v="410069.5"/>
    <x v="0"/>
  </r>
  <r>
    <n v="2016"/>
    <s v="SUB"/>
    <s v="Coal"/>
    <n v="63592"/>
    <n v="17.97"/>
    <n v="1142748.24"/>
    <n v="0.25"/>
    <n v="4.8"/>
    <n v="305241.59999999998"/>
    <x v="0"/>
  </r>
  <r>
    <n v="2016"/>
    <s v="SUB"/>
    <s v="Coal"/>
    <n v="79143"/>
    <n v="17.760999999999999"/>
    <n v="1405658.8229999999"/>
    <n v="0.23"/>
    <n v="5.3"/>
    <n v="419457.89999999997"/>
    <x v="0"/>
  </r>
  <r>
    <n v="2016"/>
    <s v="BIT"/>
    <s v="Coal"/>
    <n v="46693"/>
    <n v="25.914000000000001"/>
    <n v="1210002.402"/>
    <n v="2.2599999999999998"/>
    <n v="7.6"/>
    <n v="354866.8"/>
    <x v="0"/>
  </r>
  <r>
    <n v="2016"/>
    <s v="SUB"/>
    <s v="Coal"/>
    <n v="61598"/>
    <n v="17.666"/>
    <n v="1088190.2679999999"/>
    <n v="0.19"/>
    <n v="4.3"/>
    <n v="264871.39999999997"/>
    <x v="0"/>
  </r>
  <r>
    <n v="2016"/>
    <s v="SUB"/>
    <s v="Coal"/>
    <n v="60101"/>
    <n v="17.84"/>
    <n v="1072201.8400000001"/>
    <n v="0.23"/>
    <n v="5.4"/>
    <n v="324545.40000000002"/>
    <x v="0"/>
  </r>
  <r>
    <n v="2016"/>
    <s v="SUB"/>
    <s v="Coal"/>
    <n v="31105"/>
    <n v="17.995999999999999"/>
    <n v="559765.57999999996"/>
    <n v="0.27"/>
    <n v="4.5999999999999996"/>
    <n v="143083"/>
    <x v="0"/>
  </r>
  <r>
    <n v="2016"/>
    <s v="SUB"/>
    <s v="Coal"/>
    <n v="30232"/>
    <n v="17.896000000000001"/>
    <n v="541031.87199999997"/>
    <n v="0.22"/>
    <n v="4.8"/>
    <n v="145113.60000000001"/>
    <x v="0"/>
  </r>
  <r>
    <n v="2016"/>
    <s v="SUB"/>
    <s v="Coal"/>
    <n v="15809"/>
    <n v="17.718"/>
    <n v="280103.86200000002"/>
    <n v="0.24"/>
    <n v="5.5"/>
    <n v="86949.5"/>
    <x v="0"/>
  </r>
  <r>
    <n v="2016"/>
    <s v="SUB"/>
    <s v="Coal"/>
    <n v="14856"/>
    <n v="17.75"/>
    <n v="263694"/>
    <n v="0.26"/>
    <n v="5"/>
    <n v="74280"/>
    <x v="0"/>
  </r>
  <r>
    <n v="2016"/>
    <s v="SUB"/>
    <s v="Coal"/>
    <n v="62338"/>
    <n v="17.986000000000001"/>
    <n v="1121211.2680000002"/>
    <n v="0.26"/>
    <n v="4.7"/>
    <n v="292988.60000000003"/>
    <x v="0"/>
  </r>
  <r>
    <n v="2016"/>
    <s v="SUB"/>
    <s v="Coal"/>
    <n v="62232"/>
    <n v="17.736999999999998"/>
    <n v="1103808.9839999999"/>
    <n v="0.24"/>
    <n v="5.7"/>
    <n v="354722.4"/>
    <x v="0"/>
  </r>
  <r>
    <n v="2016"/>
    <s v="SUB"/>
    <s v="Coal"/>
    <n v="66799"/>
    <n v="17.568000000000001"/>
    <n v="1173524.8320000002"/>
    <n v="0.21"/>
    <n v="4.5"/>
    <n v="300595.5"/>
    <x v="0"/>
  </r>
  <r>
    <n v="2016"/>
    <s v="BIT"/>
    <s v="Coal"/>
    <n v="15080"/>
    <n v="25.704000000000001"/>
    <n v="387616.32"/>
    <n v="2.66"/>
    <n v="8.1"/>
    <n v="122148"/>
    <x v="0"/>
  </r>
  <r>
    <n v="2016"/>
    <s v="SUB"/>
    <s v="Coal"/>
    <n v="10558"/>
    <n v="17.512"/>
    <n v="184891.696"/>
    <n v="0.26"/>
    <n v="6.2"/>
    <n v="65459.6"/>
    <x v="0"/>
  </r>
  <r>
    <n v="2016"/>
    <s v="SUB"/>
    <s v="Coal"/>
    <n v="74527"/>
    <n v="17.893000000000001"/>
    <n v="1333511.611"/>
    <n v="0.28000000000000003"/>
    <n v="5.0999999999999996"/>
    <n v="380087.69999999995"/>
    <x v="0"/>
  </r>
  <r>
    <n v="2016"/>
    <s v="SUB"/>
    <s v="Coal"/>
    <n v="15799"/>
    <n v="17.776"/>
    <n v="280843.02399999998"/>
    <n v="0.24"/>
    <n v="5.3"/>
    <n v="83734.7"/>
    <x v="0"/>
  </r>
  <r>
    <n v="2016"/>
    <s v="BIT"/>
    <s v="Coal"/>
    <n v="31105"/>
    <n v="25.882999999999999"/>
    <n v="805090.71499999997"/>
    <n v="2.4500000000000002"/>
    <n v="7.7"/>
    <n v="239508.5"/>
    <x v="0"/>
  </r>
  <r>
    <n v="2016"/>
    <s v="SUB"/>
    <s v="Coal"/>
    <n v="13639"/>
    <n v="17.739999999999998"/>
    <n v="241955.86"/>
    <n v="0.25"/>
    <n v="5.4"/>
    <n v="73650.600000000006"/>
    <x v="0"/>
  </r>
  <r>
    <n v="2016"/>
    <s v="SUB"/>
    <s v="Coal"/>
    <n v="44816"/>
    <n v="17.788"/>
    <n v="797187.00800000003"/>
    <n v="0.24"/>
    <n v="5.4"/>
    <n v="242006.40000000002"/>
    <x v="0"/>
  </r>
  <r>
    <n v="2016"/>
    <s v="SUB"/>
    <s v="Coal"/>
    <n v="16194"/>
    <n v="17.713999999999999"/>
    <n v="286860.516"/>
    <n v="0.18"/>
    <n v="4.5999999999999996"/>
    <n v="74492.399999999994"/>
    <x v="0"/>
  </r>
  <r>
    <n v="2016"/>
    <s v="SUB"/>
    <s v="Coal"/>
    <n v="15775"/>
    <n v="17.937999999999999"/>
    <n v="282971.94999999995"/>
    <n v="0.26"/>
    <n v="4.9000000000000004"/>
    <n v="77297.5"/>
    <x v="0"/>
  </r>
  <r>
    <n v="2016"/>
    <s v="SUB"/>
    <s v="Coal"/>
    <n v="15764"/>
    <n v="17.431999999999999"/>
    <n v="274798.04799999995"/>
    <n v="0.21"/>
    <n v="4.5999999999999996"/>
    <n v="72514.399999999994"/>
    <x v="0"/>
  </r>
  <r>
    <n v="2016"/>
    <s v="BIT"/>
    <s v="Coal"/>
    <n v="38244"/>
    <n v="25.940999999999999"/>
    <n v="992087.60399999993"/>
    <n v="2.6"/>
    <n v="7.7"/>
    <n v="294478.8"/>
    <x v="0"/>
  </r>
  <r>
    <n v="2016"/>
    <s v="SUB"/>
    <s v="Coal"/>
    <n v="71583"/>
    <n v="17.344999999999999"/>
    <n v="1241607.135"/>
    <n v="0.2"/>
    <n v="4.5999999999999996"/>
    <n v="329281.8"/>
    <x v="0"/>
  </r>
  <r>
    <n v="2016"/>
    <s v="SUB"/>
    <s v="Coal"/>
    <n v="37256"/>
    <n v="17.64"/>
    <n v="657195.84"/>
    <n v="0.23"/>
    <n v="5.9"/>
    <n v="219810.40000000002"/>
    <x v="0"/>
  </r>
  <r>
    <n v="2016"/>
    <s v="SUB"/>
    <s v="Coal"/>
    <n v="88605"/>
    <n v="18.8"/>
    <n v="1665774"/>
    <n v="0.34"/>
    <n v="4.0999999999999996"/>
    <n v="363280.49999999994"/>
    <x v="0"/>
  </r>
  <r>
    <n v="2016"/>
    <s v="SUB"/>
    <s v="Coal"/>
    <n v="38265"/>
    <n v="17.853999999999999"/>
    <n v="683183.30999999994"/>
    <n v="0.27"/>
    <n v="5.2"/>
    <n v="198978"/>
    <x v="0"/>
  </r>
  <r>
    <n v="2016"/>
    <s v="SUB"/>
    <s v="Coal"/>
    <n v="14061"/>
    <n v="17.760000000000002"/>
    <n v="249723.36000000002"/>
    <n v="0.19"/>
    <n v="4.2"/>
    <n v="59056.200000000004"/>
    <x v="0"/>
  </r>
  <r>
    <n v="2016"/>
    <s v="SUB"/>
    <s v="Coal"/>
    <n v="58098"/>
    <n v="17.72"/>
    <n v="1029496.5599999999"/>
    <n v="0.25"/>
    <n v="5.6"/>
    <n v="325348.8"/>
    <x v="0"/>
  </r>
  <r>
    <n v="2016"/>
    <s v="SUB"/>
    <s v="Coal"/>
    <n v="71911"/>
    <n v="18.7"/>
    <n v="1344735.7"/>
    <n v="0.32"/>
    <n v="4.0999999999999996"/>
    <n v="294835.09999999998"/>
    <x v="0"/>
  </r>
  <r>
    <n v="2016"/>
    <s v="SUB"/>
    <s v="Coal"/>
    <n v="130401"/>
    <n v="17.84"/>
    <n v="2326353.84"/>
    <n v="0.28999999999999998"/>
    <n v="5"/>
    <n v="652005"/>
    <x v="0"/>
  </r>
  <r>
    <n v="2016"/>
    <s v="SUB"/>
    <s v="Coal"/>
    <n v="58534"/>
    <n v="18.79"/>
    <n v="1099853.8599999999"/>
    <n v="0.31"/>
    <n v="4.3"/>
    <n v="251696.19999999998"/>
    <x v="0"/>
  </r>
  <r>
    <n v="2016"/>
    <s v="SUB"/>
    <s v="Coal"/>
    <n v="51586"/>
    <n v="17.47"/>
    <n v="901207.41999999993"/>
    <n v="0.22"/>
    <n v="4.5999999999999996"/>
    <n v="237295.59999999998"/>
    <x v="0"/>
  </r>
  <r>
    <n v="2016"/>
    <s v="SUB"/>
    <s v="Coal"/>
    <n v="12233"/>
    <n v="17.53"/>
    <n v="214444.49000000002"/>
    <n v="0.28000000000000003"/>
    <n v="5"/>
    <n v="61165"/>
    <x v="0"/>
  </r>
  <r>
    <n v="2016"/>
    <s v="SUB"/>
    <s v="Coal"/>
    <n v="37074"/>
    <n v="17.55"/>
    <n v="650648.70000000007"/>
    <n v="0.2"/>
    <n v="4.5"/>
    <n v="166833"/>
    <x v="0"/>
  </r>
  <r>
    <n v="2016"/>
    <s v="SUB"/>
    <s v="Coal"/>
    <n v="76529"/>
    <n v="17.73"/>
    <n v="1356859.17"/>
    <n v="0.31"/>
    <n v="4.8"/>
    <n v="367339.2"/>
    <x v="0"/>
  </r>
  <r>
    <n v="2016"/>
    <s v="SUB"/>
    <s v="Coal"/>
    <n v="30114"/>
    <n v="17.7"/>
    <n v="533017.79999999993"/>
    <n v="0.22"/>
    <n v="5"/>
    <n v="150570"/>
    <x v="0"/>
  </r>
  <r>
    <n v="2016"/>
    <s v="SUB"/>
    <s v="Coal"/>
    <n v="15497"/>
    <n v="17.940000000000001"/>
    <n v="278016.18"/>
    <n v="0.2"/>
    <n v="4.2"/>
    <n v="65087.4"/>
    <x v="0"/>
  </r>
  <r>
    <n v="2016"/>
    <s v="SUB"/>
    <s v="Coal"/>
    <n v="16182"/>
    <n v="18.309999999999999"/>
    <n v="296292.42"/>
    <n v="0.22"/>
    <n v="4"/>
    <n v="64728"/>
    <x v="0"/>
  </r>
  <r>
    <n v="2016"/>
    <s v="SUB"/>
    <s v="Coal"/>
    <n v="16430"/>
    <n v="17.95"/>
    <n v="294918.5"/>
    <n v="0.3"/>
    <n v="5.0999999999999996"/>
    <n v="83793"/>
    <x v="0"/>
  </r>
  <r>
    <n v="2016"/>
    <s v="SUB"/>
    <s v="Coal"/>
    <n v="16452"/>
    <n v="17.95"/>
    <n v="295313.39999999997"/>
    <n v="0.21"/>
    <n v="4.5"/>
    <n v="74034"/>
    <x v="0"/>
  </r>
  <r>
    <n v="2016"/>
    <s v="SUB"/>
    <s v="Coal"/>
    <n v="25947"/>
    <n v="17.71"/>
    <n v="459521.37"/>
    <n v="0.26"/>
    <n v="5.6"/>
    <n v="145303.19999999998"/>
    <x v="0"/>
  </r>
  <r>
    <n v="2016"/>
    <s v="SUB"/>
    <s v="Coal"/>
    <n v="13355"/>
    <n v="17.54"/>
    <n v="234246.69999999998"/>
    <n v="0.27"/>
    <n v="6.1"/>
    <n v="81465.5"/>
    <x v="0"/>
  </r>
  <r>
    <n v="2016"/>
    <s v="SUB"/>
    <s v="Coal"/>
    <n v="112192"/>
    <n v="17.762"/>
    <n v="1992754.304"/>
    <n v="0.19"/>
    <n v="4.3"/>
    <n v="482425.59999999998"/>
    <x v="0"/>
  </r>
  <r>
    <n v="2016"/>
    <s v="SUB"/>
    <s v="Coal"/>
    <n v="62640"/>
    <n v="17.036000000000001"/>
    <n v="1067135.04"/>
    <n v="0.24"/>
    <n v="4.7"/>
    <n v="294408"/>
    <x v="0"/>
  </r>
  <r>
    <n v="2016"/>
    <s v="SUB"/>
    <s v="Coal"/>
    <n v="258711"/>
    <n v="17.591000000000001"/>
    <n v="4550985.2010000004"/>
    <n v="0.2"/>
    <n v="4.4000000000000004"/>
    <n v="1138328.4000000001"/>
    <x v="0"/>
  </r>
  <r>
    <n v="2016"/>
    <s v="SUB"/>
    <s v="Coal"/>
    <n v="321572"/>
    <n v="17.600999999999999"/>
    <n v="5659988.7719999999"/>
    <n v="0.2"/>
    <n v="4.5"/>
    <n v="1447074"/>
    <x v="0"/>
  </r>
  <r>
    <n v="2016"/>
    <s v="SUB"/>
    <s v="Coal"/>
    <n v="31476"/>
    <n v="17.806999999999999"/>
    <n v="560493.13199999998"/>
    <n v="0.2"/>
    <n v="4.0999999999999996"/>
    <n v="129051.59999999999"/>
    <x v="0"/>
  </r>
  <r>
    <n v="2016"/>
    <s v="SUB"/>
    <s v="Coal"/>
    <n v="31785"/>
    <n v="17.724"/>
    <n v="563357.34"/>
    <n v="0.2"/>
    <n v="4.2"/>
    <n v="133497"/>
    <x v="0"/>
  </r>
  <r>
    <n v="2016"/>
    <s v="SUB"/>
    <s v="Coal"/>
    <n v="47572"/>
    <n v="17.120999999999999"/>
    <n v="814480.21199999994"/>
    <n v="0.25"/>
    <n v="4.8"/>
    <n v="228345.60000000001"/>
    <x v="0"/>
  </r>
  <r>
    <n v="2016"/>
    <s v="BIT"/>
    <s v="Coal"/>
    <n v="20138"/>
    <n v="22.234000000000002"/>
    <n v="447748.29200000002"/>
    <n v="3.03"/>
    <n v="8.9"/>
    <n v="179228.2"/>
    <x v="0"/>
  </r>
  <r>
    <n v="2016"/>
    <s v="SUB"/>
    <s v="Coal"/>
    <n v="31722"/>
    <n v="17.731000000000002"/>
    <n v="562462.78200000001"/>
    <n v="0.21"/>
    <n v="4.4000000000000004"/>
    <n v="139576.80000000002"/>
    <x v="0"/>
  </r>
  <r>
    <n v="2016"/>
    <s v="SUB"/>
    <s v="Coal"/>
    <n v="95114"/>
    <n v="17.521999999999998"/>
    <n v="1666587.5079999999"/>
    <n v="0.21"/>
    <n v="4.4000000000000004"/>
    <n v="418501.60000000003"/>
    <x v="0"/>
  </r>
  <r>
    <n v="2016"/>
    <s v="SUB"/>
    <s v="Coal"/>
    <n v="373903"/>
    <n v="17.613"/>
    <n v="6585553.5389999999"/>
    <n v="0.2"/>
    <n v="4.4000000000000004"/>
    <n v="1645173.2000000002"/>
    <x v="0"/>
  </r>
  <r>
    <n v="2016"/>
    <s v="SUB"/>
    <s v="Coal"/>
    <n v="378927"/>
    <n v="17.638000000000002"/>
    <n v="6683514.4260000009"/>
    <n v="0.2"/>
    <n v="4.4000000000000004"/>
    <n v="1667278.8"/>
    <x v="0"/>
  </r>
  <r>
    <n v="2016"/>
    <s v="SUB"/>
    <s v="Coal"/>
    <n v="58874"/>
    <n v="17.126000000000001"/>
    <n v="1008276.1240000001"/>
    <n v="0.24"/>
    <n v="4"/>
    <n v="235496"/>
    <x v="0"/>
  </r>
  <r>
    <n v="2016"/>
    <s v="SUB"/>
    <s v="Coal"/>
    <n v="77314"/>
    <n v="16.95"/>
    <n v="1310472.3"/>
    <n v="0.33"/>
    <n v="5.6"/>
    <n v="432958.39999999997"/>
    <x v="0"/>
  </r>
  <r>
    <n v="2016"/>
    <s v="SUB"/>
    <s v="Coal"/>
    <n v="531295"/>
    <n v="17.469000000000001"/>
    <n v="9281192.3550000004"/>
    <n v="0.7"/>
    <n v="22.8"/>
    <n v="12113526"/>
    <x v="0"/>
  </r>
  <r>
    <n v="2016"/>
    <s v="BIT"/>
    <s v="Coal"/>
    <n v="524899"/>
    <n v="19.138000000000002"/>
    <n v="10045517.062000001"/>
    <n v="0.8"/>
    <n v="22.9"/>
    <n v="12020187.1"/>
    <x v="0"/>
  </r>
  <r>
    <n v="2016"/>
    <s v="BIT"/>
    <s v="Coal"/>
    <n v="2870"/>
    <n v="23.655000000000001"/>
    <n v="67889.850000000006"/>
    <n v="0.77"/>
    <n v="15.8"/>
    <n v="45346"/>
    <x v="0"/>
  </r>
  <r>
    <n v="2016"/>
    <s v="BIT"/>
    <s v="Coal"/>
    <n v="22277"/>
    <n v="23.856000000000002"/>
    <n v="531440.11200000008"/>
    <n v="0.81"/>
    <n v="13.7"/>
    <n v="305194.89999999997"/>
    <x v="0"/>
  </r>
  <r>
    <n v="2016"/>
    <s v="BIT"/>
    <s v="Coal"/>
    <n v="35085"/>
    <n v="25.803999999999998"/>
    <n v="905333.34"/>
    <n v="2.4300000000000002"/>
    <n v="7.8"/>
    <n v="273663"/>
    <x v="0"/>
  </r>
  <r>
    <n v="2016"/>
    <s v="BIT"/>
    <s v="Coal"/>
    <n v="57692"/>
    <n v="23.856000000000002"/>
    <n v="1376300.3520000002"/>
    <n v="0.78"/>
    <n v="13.7"/>
    <n v="790380.39999999991"/>
    <x v="0"/>
  </r>
  <r>
    <n v="2016"/>
    <s v="BIT"/>
    <s v="Coal"/>
    <n v="63764"/>
    <n v="25.07"/>
    <n v="1598563.48"/>
    <n v="1.5"/>
    <n v="8.3000000000000007"/>
    <n v="529241.20000000007"/>
    <x v="0"/>
  </r>
  <r>
    <n v="2016"/>
    <s v="BIT"/>
    <s v="Coal"/>
    <n v="81689"/>
    <n v="25.718"/>
    <n v="2100877.702"/>
    <n v="2.52"/>
    <n v="7.7"/>
    <n v="629005.30000000005"/>
    <x v="0"/>
  </r>
  <r>
    <n v="2016"/>
    <s v="BIT"/>
    <s v="Coal"/>
    <n v="34949"/>
    <n v="25.882000000000001"/>
    <n v="904550.01800000004"/>
    <n v="2.41"/>
    <n v="7.6"/>
    <n v="265612.39999999997"/>
    <x v="0"/>
  </r>
  <r>
    <n v="2016"/>
    <s v="BIT"/>
    <s v="Coal"/>
    <n v="12899"/>
    <n v="23.603999999999999"/>
    <n v="304467.99599999998"/>
    <n v="0.7"/>
    <n v="13.8"/>
    <n v="178006.2"/>
    <x v="0"/>
  </r>
  <r>
    <n v="2016"/>
    <s v="BIT"/>
    <s v="Coal"/>
    <n v="21107"/>
    <n v="24.21"/>
    <n v="511000.47000000003"/>
    <n v="0.74"/>
    <n v="11.6"/>
    <n v="244841.19999999998"/>
    <x v="0"/>
  </r>
  <r>
    <n v="2016"/>
    <s v="BIT"/>
    <s v="Coal"/>
    <n v="21779"/>
    <n v="24.218"/>
    <n v="527443.82200000004"/>
    <n v="0.7"/>
    <n v="12.4"/>
    <n v="270059.60000000003"/>
    <x v="0"/>
  </r>
  <r>
    <n v="2016"/>
    <s v="BIT"/>
    <s v="Coal"/>
    <n v="114345"/>
    <n v="23.254000000000001"/>
    <n v="2658978.6300000004"/>
    <n v="3.04"/>
    <n v="8.5"/>
    <n v="971932.5"/>
    <x v="0"/>
  </r>
  <r>
    <n v="2016"/>
    <s v="BIT"/>
    <s v="Coal"/>
    <n v="64871"/>
    <n v="24.95"/>
    <n v="1618531.45"/>
    <n v="0.85"/>
    <n v="11"/>
    <n v="713581"/>
    <x v="0"/>
  </r>
  <r>
    <n v="2016"/>
    <s v="BIT"/>
    <s v="Coal"/>
    <n v="36163"/>
    <n v="26.3"/>
    <n v="951086.9"/>
    <n v="2.14"/>
    <n v="7.4"/>
    <n v="267606.2"/>
    <x v="0"/>
  </r>
  <r>
    <n v="2016"/>
    <s v="BIT"/>
    <s v="Coal"/>
    <n v="46836"/>
    <n v="24.17"/>
    <n v="1132026.1200000001"/>
    <n v="0.76"/>
    <n v="12.4"/>
    <n v="580766.4"/>
    <x v="0"/>
  </r>
  <r>
    <n v="2016"/>
    <s v="BIT"/>
    <s v="Coal"/>
    <n v="36040"/>
    <n v="25.372"/>
    <n v="914406.88"/>
    <n v="0.82"/>
    <n v="7.9"/>
    <n v="284716"/>
    <x v="0"/>
  </r>
  <r>
    <n v="2016"/>
    <s v="BIT"/>
    <s v="Coal"/>
    <n v="23121"/>
    <n v="26.574000000000002"/>
    <n v="614417.45400000003"/>
    <n v="2.93"/>
    <n v="7.9"/>
    <n v="182655.9"/>
    <x v="0"/>
  </r>
  <r>
    <n v="2016"/>
    <s v="BIT"/>
    <s v="Coal"/>
    <n v="59314"/>
    <n v="24.356000000000002"/>
    <n v="1444651.784"/>
    <n v="0.76"/>
    <n v="11.8"/>
    <n v="699905.20000000007"/>
    <x v="0"/>
  </r>
  <r>
    <n v="2016"/>
    <s v="BIT"/>
    <s v="Coal"/>
    <n v="12218"/>
    <n v="26.19"/>
    <n v="319989.42000000004"/>
    <n v="3.14"/>
    <n v="8"/>
    <n v="97744"/>
    <x v="0"/>
  </r>
  <r>
    <n v="2016"/>
    <s v="BIT"/>
    <s v="Coal"/>
    <n v="36314"/>
    <n v="24.01"/>
    <n v="871899.14"/>
    <n v="0.74"/>
    <n v="13.2"/>
    <n v="479344.8"/>
    <x v="0"/>
  </r>
  <r>
    <n v="2016"/>
    <s v="BIT"/>
    <s v="Coal"/>
    <n v="23875"/>
    <n v="24.102"/>
    <n v="575435.25"/>
    <n v="0.82"/>
    <n v="11.4"/>
    <n v="272175"/>
    <x v="0"/>
  </r>
  <r>
    <n v="2016"/>
    <s v="BIT"/>
    <s v="Coal"/>
    <n v="12028"/>
    <n v="25.015999999999998"/>
    <n v="300892.44799999997"/>
    <n v="0.94"/>
    <n v="10.4"/>
    <n v="125091.2"/>
    <x v="0"/>
  </r>
  <r>
    <n v="2016"/>
    <s v="LIG"/>
    <s v="Coal"/>
    <n v="180592"/>
    <n v="13.236000000000001"/>
    <n v="2390315.7120000003"/>
    <n v="1.04"/>
    <n v="9.6"/>
    <n v="1733683.2"/>
    <x v="1"/>
  </r>
  <r>
    <n v="2016"/>
    <s v="LIG"/>
    <s v="Coal"/>
    <n v="151689"/>
    <n v="13.49"/>
    <n v="2046284.61"/>
    <n v="0.86"/>
    <n v="7.4"/>
    <n v="1122498.6000000001"/>
    <x v="1"/>
  </r>
  <r>
    <n v="2016"/>
    <s v="LIG"/>
    <s v="Coal"/>
    <n v="54119"/>
    <n v="13.302"/>
    <n v="719890.93799999997"/>
    <n v="0.92"/>
    <n v="9"/>
    <n v="487071"/>
    <x v="1"/>
  </r>
  <r>
    <n v="2016"/>
    <s v="SUB"/>
    <s v="Coal"/>
    <n v="68200"/>
    <n v="18.7"/>
    <n v="1275340"/>
    <n v="0.33"/>
    <n v="4.5"/>
    <n v="306900"/>
    <x v="0"/>
  </r>
  <r>
    <n v="2016"/>
    <s v="BIT"/>
    <s v="Coal"/>
    <n v="25636"/>
    <n v="24.736000000000001"/>
    <n v="634132.09600000002"/>
    <n v="4.24"/>
    <n v="9.02"/>
    <n v="231236.72"/>
    <x v="0"/>
  </r>
  <r>
    <n v="2016"/>
    <s v="BIT"/>
    <s v="Coal"/>
    <n v="1564"/>
    <n v="24.736000000000001"/>
    <n v="38687.103999999999"/>
    <n v="4.24"/>
    <n v="9.02"/>
    <n v="14107.279999999999"/>
    <x v="0"/>
  </r>
  <r>
    <n v="2016"/>
    <s v="BIT"/>
    <s v="Coal"/>
    <n v="71804"/>
    <n v="24.878"/>
    <n v="1786339.912"/>
    <n v="3.91"/>
    <n v="9.81"/>
    <n v="704397.24"/>
    <x v="0"/>
  </r>
  <r>
    <n v="2016"/>
    <s v="BIT"/>
    <s v="Coal"/>
    <n v="9002"/>
    <n v="23.704000000000001"/>
    <n v="213383.408"/>
    <n v="2.93"/>
    <n v="11.76"/>
    <n v="105863.52"/>
    <x v="0"/>
  </r>
  <r>
    <n v="2016"/>
    <s v="BIT"/>
    <s v="Coal"/>
    <n v="33113"/>
    <n v="25.172000000000001"/>
    <n v="833520.43599999999"/>
    <n v="2.92"/>
    <n v="9.06"/>
    <n v="300003.78000000003"/>
    <x v="0"/>
  </r>
  <r>
    <n v="2016"/>
    <s v="BIT"/>
    <s v="Coal"/>
    <n v="33113"/>
    <n v="25.172000000000001"/>
    <n v="833520.43599999999"/>
    <n v="2.92"/>
    <n v="9.06"/>
    <n v="300003.78000000003"/>
    <x v="0"/>
  </r>
  <r>
    <n v="2016"/>
    <s v="BIT"/>
    <s v="Coal"/>
    <n v="48764"/>
    <n v="25.187999999999999"/>
    <n v="1228267.632"/>
    <n v="2.96"/>
    <n v="9.01"/>
    <n v="439363.64"/>
    <x v="0"/>
  </r>
  <r>
    <n v="2016"/>
    <s v="BIT"/>
    <s v="Coal"/>
    <n v="48764"/>
    <n v="25.187999999999999"/>
    <n v="1228267.632"/>
    <n v="2.96"/>
    <n v="9.01"/>
    <n v="439363.64"/>
    <x v="0"/>
  </r>
  <r>
    <n v="2016"/>
    <s v="BIT"/>
    <s v="Coal"/>
    <n v="60999"/>
    <n v="26.08"/>
    <n v="1590853.92"/>
    <n v="3.03"/>
    <n v="8.1"/>
    <n v="494091.89999999997"/>
    <x v="0"/>
  </r>
  <r>
    <n v="2016"/>
    <s v="BIT"/>
    <s v="Coal"/>
    <n v="95809"/>
    <n v="25"/>
    <n v="2395225"/>
    <n v="3.73"/>
    <n v="9.74"/>
    <n v="933179.66"/>
    <x v="0"/>
  </r>
  <r>
    <n v="2016"/>
    <s v="BIT"/>
    <s v="Coal"/>
    <n v="25646"/>
    <n v="25.013999999999999"/>
    <n v="641509.04399999999"/>
    <n v="3.71"/>
    <n v="9.82"/>
    <n v="251843.72"/>
    <x v="0"/>
  </r>
  <r>
    <n v="2016"/>
    <s v="BIT"/>
    <s v="Coal"/>
    <n v="56656"/>
    <n v="22.172000000000001"/>
    <n v="1256176.8319999999"/>
    <n v="3.04"/>
    <n v="8.6999999999999993"/>
    <n v="492907.19999999995"/>
    <x v="0"/>
  </r>
  <r>
    <n v="2016"/>
    <s v="BIT"/>
    <s v="Coal"/>
    <n v="37135"/>
    <n v="25.114000000000001"/>
    <n v="932608.39"/>
    <n v="2.92"/>
    <n v="9.1"/>
    <n v="337928.5"/>
    <x v="0"/>
  </r>
  <r>
    <n v="2016"/>
    <s v="BIT"/>
    <s v="Coal"/>
    <n v="27680"/>
    <n v="26.038"/>
    <n v="720731.84"/>
    <n v="3.17"/>
    <n v="8.1999999999999993"/>
    <n v="226975.99999999997"/>
    <x v="0"/>
  </r>
  <r>
    <n v="2016"/>
    <s v="BIT"/>
    <s v="Coal"/>
    <n v="20775"/>
    <n v="25.196000000000002"/>
    <n v="523446.9"/>
    <n v="2.88"/>
    <n v="9"/>
    <n v="186975"/>
    <x v="0"/>
  </r>
  <r>
    <n v="2016"/>
    <s v="BIT"/>
    <s v="Coal"/>
    <n v="17431"/>
    <n v="25.187999999999999"/>
    <n v="439052.02799999999"/>
    <n v="2.94"/>
    <n v="8.9"/>
    <n v="155135.9"/>
    <x v="0"/>
  </r>
  <r>
    <n v="2016"/>
    <s v="BIT"/>
    <s v="Coal"/>
    <n v="5180"/>
    <n v="25.222000000000001"/>
    <n v="130649.96"/>
    <n v="2.89"/>
    <n v="9"/>
    <n v="46620"/>
    <x v="0"/>
  </r>
  <r>
    <n v="2016"/>
    <s v="BIT"/>
    <s v="Coal"/>
    <n v="15527"/>
    <n v="25.116"/>
    <n v="389976.13199999998"/>
    <n v="2.98"/>
    <n v="9.1"/>
    <n v="141295.69999999998"/>
    <x v="0"/>
  </r>
  <r>
    <n v="2016"/>
    <s v="BIT"/>
    <s v="Coal"/>
    <n v="72981"/>
    <n v="25.484000000000002"/>
    <n v="1859847.8040000002"/>
    <n v="2.94"/>
    <n v="9.1"/>
    <n v="664127.1"/>
    <x v="0"/>
  </r>
  <r>
    <n v="2016"/>
    <s v="BIT"/>
    <s v="Coal"/>
    <n v="23452"/>
    <n v="22.99"/>
    <n v="539161.48"/>
    <n v="0.42"/>
    <n v="7.1"/>
    <n v="166509.19999999998"/>
    <x v="0"/>
  </r>
  <r>
    <n v="2016"/>
    <s v="BIT"/>
    <s v="Coal"/>
    <n v="56720"/>
    <n v="22.873999999999999"/>
    <n v="1297413.28"/>
    <n v="3.78"/>
    <n v="11.48"/>
    <n v="651145.6"/>
    <x v="0"/>
  </r>
  <r>
    <n v="2016"/>
    <s v="BIT"/>
    <s v="Coal"/>
    <n v="43399"/>
    <n v="23.94"/>
    <n v="1038972.06"/>
    <n v="2.83"/>
    <n v="10.07"/>
    <n v="437027.93"/>
    <x v="0"/>
  </r>
  <r>
    <n v="2016"/>
    <s v="BIT"/>
    <s v="Coal"/>
    <n v="35673"/>
    <n v="23.611999999999998"/>
    <n v="842310.87599999993"/>
    <n v="2.06"/>
    <n v="8.58"/>
    <n v="306074.34000000003"/>
    <x v="0"/>
  </r>
  <r>
    <n v="2016"/>
    <s v="BIT"/>
    <s v="Coal"/>
    <n v="16821"/>
    <n v="23.83"/>
    <n v="400844.43"/>
    <n v="2.73"/>
    <n v="8.4"/>
    <n v="141296.4"/>
    <x v="0"/>
  </r>
  <r>
    <n v="2016"/>
    <s v="BIT"/>
    <s v="Coal"/>
    <n v="120253"/>
    <n v="23.97"/>
    <n v="2882464.4099999997"/>
    <n v="2.8"/>
    <n v="7.8"/>
    <n v="937973.4"/>
    <x v="0"/>
  </r>
  <r>
    <n v="2016"/>
    <s v="BIT"/>
    <s v="Coal"/>
    <n v="14114"/>
    <n v="23.74"/>
    <n v="335066.36"/>
    <n v="2.69"/>
    <n v="7.9"/>
    <n v="111500.6"/>
    <x v="0"/>
  </r>
  <r>
    <n v="2016"/>
    <s v="BIT"/>
    <s v="Coal"/>
    <n v="19202"/>
    <n v="23.74"/>
    <n v="455855.48"/>
    <n v="2.79"/>
    <n v="8.3000000000000007"/>
    <n v="159376.6"/>
    <x v="0"/>
  </r>
  <r>
    <n v="2016"/>
    <s v="BIT"/>
    <s v="Coal"/>
    <n v="103007"/>
    <n v="25.12"/>
    <n v="2587535.8400000003"/>
    <n v="2.98"/>
    <n v="9.1999999999999993"/>
    <n v="947664.39999999991"/>
    <x v="0"/>
  </r>
  <r>
    <n v="2016"/>
    <s v="BIT"/>
    <s v="Coal"/>
    <n v="28047"/>
    <n v="23.64"/>
    <n v="663031.07999999996"/>
    <n v="2.71"/>
    <n v="7.8"/>
    <n v="218766.6"/>
    <x v="0"/>
  </r>
  <r>
    <n v="2016"/>
    <s v="BIT"/>
    <s v="Coal"/>
    <n v="25549"/>
    <n v="23.11"/>
    <n v="590437.39"/>
    <n v="3.08"/>
    <n v="8.3000000000000007"/>
    <n v="212056.7"/>
    <x v="0"/>
  </r>
  <r>
    <n v="2016"/>
    <s v="BIT"/>
    <s v="Coal"/>
    <n v="34116"/>
    <n v="25.05"/>
    <n v="854605.8"/>
    <n v="2.99"/>
    <n v="9.3000000000000007"/>
    <n v="317278.80000000005"/>
    <x v="0"/>
  </r>
  <r>
    <n v="2016"/>
    <s v="BIT"/>
    <s v="Coal"/>
    <n v="1554"/>
    <n v="23.3"/>
    <n v="36208.200000000004"/>
    <n v="3.05"/>
    <n v="8.3000000000000007"/>
    <n v="12898.2"/>
    <x v="0"/>
  </r>
  <r>
    <n v="2016"/>
    <s v="BIT"/>
    <s v="Coal"/>
    <n v="68207"/>
    <n v="23.92"/>
    <n v="1631511.4400000002"/>
    <n v="2.78"/>
    <n v="8.1999999999999993"/>
    <n v="559297.39999999991"/>
    <x v="0"/>
  </r>
  <r>
    <n v="2016"/>
    <s v="BIT"/>
    <s v="Coal"/>
    <n v="5442"/>
    <n v="23.45"/>
    <n v="127614.9"/>
    <n v="3.01"/>
    <n v="14.3"/>
    <n v="77820.600000000006"/>
    <x v="0"/>
  </r>
  <r>
    <n v="2016"/>
    <s v="BIT"/>
    <s v="Coal"/>
    <n v="208"/>
    <n v="17.059999999999999"/>
    <n v="3548.4799999999996"/>
    <n v="2.0299999999999998"/>
    <n v="27.2"/>
    <n v="5657.5999999999995"/>
    <x v="0"/>
  </r>
  <r>
    <n v="2016"/>
    <s v="BIT"/>
    <s v="Coal"/>
    <n v="71780"/>
    <n v="25.46"/>
    <n v="1827518.8"/>
    <n v="3.06"/>
    <n v="9.1"/>
    <n v="653198"/>
    <x v="0"/>
  </r>
  <r>
    <n v="2016"/>
    <s v="BIT"/>
    <s v="Coal"/>
    <n v="51053"/>
    <n v="26.03"/>
    <n v="1328909.5900000001"/>
    <n v="2.99"/>
    <n v="8.1"/>
    <n v="413529.3"/>
    <x v="0"/>
  </r>
  <r>
    <n v="2016"/>
    <s v="BIT"/>
    <s v="Coal"/>
    <n v="59443"/>
    <n v="25.21"/>
    <n v="1498558.03"/>
    <n v="2.95"/>
    <n v="8.9"/>
    <n v="529042.70000000007"/>
    <x v="0"/>
  </r>
  <r>
    <n v="2016"/>
    <s v="BIT"/>
    <s v="Coal"/>
    <n v="4633"/>
    <n v="26.08"/>
    <n v="120828.63999999998"/>
    <n v="3.24"/>
    <n v="8.1999999999999993"/>
    <n v="37990.6"/>
    <x v="0"/>
  </r>
  <r>
    <n v="2016"/>
    <s v="SUB"/>
    <s v="Coal"/>
    <n v="15402"/>
    <n v="18.04"/>
    <n v="277852.07999999996"/>
    <n v="0.23"/>
    <n v="4.9000000000000004"/>
    <n v="75469.8"/>
    <x v="0"/>
  </r>
  <r>
    <n v="2016"/>
    <s v="SUB"/>
    <s v="Coal"/>
    <n v="14766"/>
    <n v="17.670000000000002"/>
    <n v="260915.22000000003"/>
    <n v="0.19"/>
    <n v="4.2"/>
    <n v="62017.200000000004"/>
    <x v="0"/>
  </r>
  <r>
    <n v="2016"/>
    <s v="BIT"/>
    <s v="Coal"/>
    <n v="128607"/>
    <n v="25.321999999999999"/>
    <n v="3256586.4539999999"/>
    <n v="4.21"/>
    <n v="8.9"/>
    <n v="1144602.3"/>
    <x v="0"/>
  </r>
  <r>
    <n v="2016"/>
    <s v="SUB"/>
    <s v="Coal"/>
    <n v="305244"/>
    <n v="17.062000000000001"/>
    <n v="5208073.1280000005"/>
    <n v="0.25"/>
    <n v="4.9000000000000004"/>
    <n v="1495695.6"/>
    <x v="0"/>
  </r>
  <r>
    <n v="2016"/>
    <s v="SUB"/>
    <s v="Coal"/>
    <n v="112742"/>
    <n v="17.762"/>
    <n v="2002523.4040000001"/>
    <n v="0.25"/>
    <n v="5.5"/>
    <n v="620081"/>
    <x v="0"/>
  </r>
  <r>
    <n v="2016"/>
    <s v="SUB"/>
    <s v="Coal"/>
    <n v="364"/>
    <n v="17.39"/>
    <n v="6329.96"/>
    <n v="0.19"/>
    <n v="4.5"/>
    <n v="1638"/>
    <x v="0"/>
  </r>
  <r>
    <n v="2016"/>
    <s v="SUB"/>
    <s v="Coal"/>
    <n v="31624"/>
    <n v="17.417999999999999"/>
    <n v="550826.83199999994"/>
    <n v="0.21"/>
    <n v="4.8099999999999996"/>
    <n v="152111.43999999997"/>
    <x v="0"/>
  </r>
  <r>
    <n v="2016"/>
    <s v="BIT"/>
    <s v="Coal"/>
    <n v="4664"/>
    <n v="24"/>
    <n v="111936"/>
    <n v="2.4500000000000002"/>
    <n v="13"/>
    <n v="60632"/>
    <x v="0"/>
  </r>
  <r>
    <n v="2016"/>
    <s v="BIT"/>
    <s v="Coal"/>
    <n v="1008"/>
    <n v="24"/>
    <n v="24192"/>
    <n v="2.31"/>
    <n v="13"/>
    <n v="13104"/>
    <x v="0"/>
  </r>
  <r>
    <n v="2016"/>
    <s v="BIT"/>
    <s v="Coal"/>
    <n v="2646"/>
    <n v="25"/>
    <n v="66150"/>
    <n v="1.9"/>
    <n v="12"/>
    <n v="31752"/>
    <x v="0"/>
  </r>
  <r>
    <n v="2016"/>
    <s v="BIT"/>
    <s v="Coal"/>
    <n v="9765"/>
    <n v="24"/>
    <n v="234360"/>
    <n v="2.61"/>
    <n v="12"/>
    <n v="117180"/>
    <x v="0"/>
  </r>
  <r>
    <n v="2016"/>
    <s v="BIT"/>
    <s v="Coal"/>
    <n v="6586"/>
    <n v="24"/>
    <n v="158064"/>
    <n v="2.65"/>
    <n v="14"/>
    <n v="92204"/>
    <x v="0"/>
  </r>
  <r>
    <n v="2016"/>
    <s v="BIT"/>
    <s v="Coal"/>
    <n v="3864"/>
    <n v="24"/>
    <n v="92736"/>
    <n v="1.93"/>
    <n v="11"/>
    <n v="42504"/>
    <x v="0"/>
  </r>
  <r>
    <n v="2016"/>
    <s v="BIT"/>
    <s v="Coal"/>
    <n v="3604"/>
    <n v="24"/>
    <n v="86496"/>
    <n v="2.12"/>
    <n v="12"/>
    <n v="43248"/>
    <x v="0"/>
  </r>
  <r>
    <n v="2016"/>
    <s v="BIT"/>
    <s v="Coal"/>
    <n v="2761"/>
    <n v="25"/>
    <n v="69025"/>
    <n v="2.72"/>
    <n v="9"/>
    <n v="24849"/>
    <x v="0"/>
  </r>
  <r>
    <n v="2016"/>
    <s v="BIT"/>
    <s v="Coal"/>
    <n v="128594"/>
    <n v="26"/>
    <n v="3343444"/>
    <n v="2.46"/>
    <n v="8"/>
    <n v="1028752"/>
    <x v="0"/>
  </r>
  <r>
    <n v="2016"/>
    <s v="WC"/>
    <s v="Coal"/>
    <n v="277552"/>
    <n v="11.91"/>
    <n v="3305644.32"/>
    <n v="3.14"/>
    <n v="48.4"/>
    <n v="13433516.799999999"/>
    <x v="0"/>
  </r>
  <r>
    <n v="2016"/>
    <s v="BIT"/>
    <s v="Coal"/>
    <n v="61038"/>
    <n v="25.998000000000001"/>
    <n v="1586865.9240000001"/>
    <n v="2.71"/>
    <n v="7.7"/>
    <n v="469992.60000000003"/>
    <x v="0"/>
  </r>
  <r>
    <n v="2016"/>
    <s v="BIT"/>
    <s v="Coal"/>
    <n v="15455"/>
    <n v="26.094000000000001"/>
    <n v="403282.77"/>
    <n v="2.0099999999999998"/>
    <n v="7.5"/>
    <n v="115912.5"/>
    <x v="0"/>
  </r>
  <r>
    <n v="2016"/>
    <s v="BIT"/>
    <s v="Coal"/>
    <n v="15409"/>
    <n v="24.143999999999998"/>
    <n v="372034.89599999995"/>
    <n v="2.2200000000000002"/>
    <n v="8.6999999999999993"/>
    <n v="134058.29999999999"/>
    <x v="0"/>
  </r>
  <r>
    <n v="2016"/>
    <s v="BIT"/>
    <s v="Coal"/>
    <n v="123964"/>
    <n v="26.062000000000001"/>
    <n v="3230749.7680000002"/>
    <n v="2.79"/>
    <n v="7.8"/>
    <n v="966919.2"/>
    <x v="0"/>
  </r>
  <r>
    <n v="2016"/>
    <s v="BIT"/>
    <s v="Coal"/>
    <n v="13155"/>
    <n v="25.1"/>
    <n v="330190.5"/>
    <n v="1.44"/>
    <n v="9.4"/>
    <n v="123657"/>
    <x v="0"/>
  </r>
  <r>
    <n v="2016"/>
    <s v="BIT"/>
    <s v="Coal"/>
    <n v="12994"/>
    <n v="24.88"/>
    <n v="323290.71999999997"/>
    <n v="0.99"/>
    <n v="10.1"/>
    <n v="131239.4"/>
    <x v="0"/>
  </r>
  <r>
    <n v="2016"/>
    <s v="BIT"/>
    <s v="Coal"/>
    <n v="12851"/>
    <n v="26.16"/>
    <n v="336182.16"/>
    <n v="0.84"/>
    <n v="7.4"/>
    <n v="95097.400000000009"/>
    <x v="0"/>
  </r>
  <r>
    <n v="2016"/>
    <s v="BIT"/>
    <s v="Coal"/>
    <n v="23318"/>
    <n v="25.7"/>
    <n v="599272.6"/>
    <n v="1.18"/>
    <n v="10.3"/>
    <n v="240175.40000000002"/>
    <x v="0"/>
  </r>
  <r>
    <n v="2016"/>
    <s v="BIT"/>
    <s v="Coal"/>
    <n v="25924"/>
    <n v="25.14"/>
    <n v="651729.36"/>
    <n v="0.98"/>
    <n v="10.3"/>
    <n v="267017.2"/>
    <x v="0"/>
  </r>
  <r>
    <n v="2016"/>
    <s v="BIT"/>
    <s v="Coal"/>
    <n v="113"/>
    <n v="26.12"/>
    <n v="2951.56"/>
    <n v="3.19"/>
    <n v="8.1"/>
    <n v="915.3"/>
    <x v="0"/>
  </r>
  <r>
    <n v="2016"/>
    <s v="BIT"/>
    <s v="Coal"/>
    <n v="26251"/>
    <n v="25.23"/>
    <n v="662312.73"/>
    <n v="1.55"/>
    <n v="8.6"/>
    <n v="225758.59999999998"/>
    <x v="0"/>
  </r>
  <r>
    <n v="2016"/>
    <s v="BIT"/>
    <s v="Coal"/>
    <n v="25233"/>
    <n v="25.95"/>
    <n v="654796.35"/>
    <n v="0.56999999999999995"/>
    <n v="6.4"/>
    <n v="161491.20000000001"/>
    <x v="0"/>
  </r>
  <r>
    <n v="2016"/>
    <s v="BIT"/>
    <s v="Coal"/>
    <n v="13102"/>
    <n v="24.79"/>
    <n v="324798.58"/>
    <n v="0.65"/>
    <n v="10.6"/>
    <n v="138881.19999999998"/>
    <x v="0"/>
  </r>
  <r>
    <n v="2016"/>
    <s v="BIT"/>
    <s v="Coal"/>
    <n v="13089"/>
    <n v="26.21"/>
    <n v="343062.69"/>
    <n v="0.78"/>
    <n v="7.5"/>
    <n v="98167.5"/>
    <x v="0"/>
  </r>
  <r>
    <n v="2016"/>
    <s v="BIT"/>
    <s v="Coal"/>
    <n v="12800"/>
    <n v="25.99"/>
    <n v="332672"/>
    <n v="0.81"/>
    <n v="8.4"/>
    <n v="107520"/>
    <x v="0"/>
  </r>
  <r>
    <n v="2016"/>
    <s v="BIT"/>
    <s v="Coal"/>
    <n v="12670"/>
    <n v="25.78"/>
    <n v="326632.60000000003"/>
    <n v="0.53"/>
    <n v="6.5"/>
    <n v="82355"/>
    <x v="0"/>
  </r>
  <r>
    <n v="2016"/>
    <s v="BIT"/>
    <s v="Coal"/>
    <n v="11256"/>
    <n v="23.2"/>
    <n v="261139.19999999998"/>
    <n v="1.31"/>
    <n v="6.2"/>
    <n v="69787.199999999997"/>
    <x v="0"/>
  </r>
  <r>
    <n v="2016"/>
    <s v="BIT"/>
    <s v="Coal"/>
    <n v="23074"/>
    <n v="24.718"/>
    <n v="570343.13199999998"/>
    <n v="0.87"/>
    <n v="9.1999999999999993"/>
    <n v="212280.8"/>
    <x v="0"/>
  </r>
  <r>
    <n v="2016"/>
    <s v="BIT"/>
    <s v="Coal"/>
    <n v="11559"/>
    <n v="24.202000000000002"/>
    <n v="279750.91800000001"/>
    <n v="0.83"/>
    <n v="11.8"/>
    <n v="136396.20000000001"/>
    <x v="0"/>
  </r>
  <r>
    <n v="2016"/>
    <s v="BIT"/>
    <s v="Coal"/>
    <n v="11455"/>
    <n v="26.204000000000001"/>
    <n v="300166.82"/>
    <n v="1.39"/>
    <n v="6.3"/>
    <n v="72166.5"/>
    <x v="0"/>
  </r>
  <r>
    <n v="2016"/>
    <s v="BIT"/>
    <s v="Coal"/>
    <n v="10861"/>
    <n v="24.835999999999999"/>
    <n v="269743.79599999997"/>
    <n v="1.18"/>
    <n v="9.4"/>
    <n v="102093.40000000001"/>
    <x v="0"/>
  </r>
  <r>
    <n v="2016"/>
    <s v="BIT"/>
    <s v="Coal"/>
    <n v="56578"/>
    <n v="23"/>
    <n v="1301294"/>
    <n v="3.1"/>
    <n v="8.5"/>
    <n v="480913"/>
    <x v="0"/>
  </r>
  <r>
    <n v="2016"/>
    <s v="BIT"/>
    <s v="Coal"/>
    <n v="76222"/>
    <n v="23.788"/>
    <n v="1813168.936"/>
    <n v="2.68"/>
    <n v="8.1"/>
    <n v="617398.19999999995"/>
    <x v="0"/>
  </r>
  <r>
    <n v="2016"/>
    <s v="BIT"/>
    <s v="Coal"/>
    <n v="138021"/>
    <n v="24.402000000000001"/>
    <n v="3367988.4420000003"/>
    <n v="2.65"/>
    <n v="7.9"/>
    <n v="1090365.9000000001"/>
    <x v="0"/>
  </r>
  <r>
    <n v="2016"/>
    <s v="BIT"/>
    <s v="Coal"/>
    <n v="91258"/>
    <n v="22.25"/>
    <n v="2030490.5"/>
    <n v="2.54"/>
    <n v="8.5"/>
    <n v="775693"/>
    <x v="0"/>
  </r>
  <r>
    <n v="2016"/>
    <s v="BIT"/>
    <s v="Coal"/>
    <n v="11695"/>
    <n v="23.329000000000001"/>
    <n v="272832.65500000003"/>
    <n v="1.31"/>
    <n v="6"/>
    <n v="70170"/>
    <x v="0"/>
  </r>
  <r>
    <n v="2016"/>
    <s v="BIT"/>
    <s v="Coal"/>
    <n v="35240"/>
    <n v="23.334"/>
    <n v="822290.16"/>
    <n v="2.64"/>
    <n v="8.1999999999999993"/>
    <n v="288968"/>
    <x v="0"/>
  </r>
  <r>
    <n v="2016"/>
    <s v="SUB"/>
    <s v="Coal"/>
    <n v="72901"/>
    <n v="17.696000000000002"/>
    <n v="1290056.0960000001"/>
    <n v="0.34"/>
    <n v="5.3"/>
    <n v="386375.3"/>
    <x v="0"/>
  </r>
  <r>
    <n v="2016"/>
    <s v="SUB"/>
    <s v="Coal"/>
    <n v="41892"/>
    <n v="18.038"/>
    <n v="755647.89600000007"/>
    <n v="0.26"/>
    <n v="4.7"/>
    <n v="196892.4"/>
    <x v="0"/>
  </r>
  <r>
    <n v="2016"/>
    <s v="SUB"/>
    <s v="Coal"/>
    <n v="196221"/>
    <n v="16.649999999999999"/>
    <n v="3267079.65"/>
    <n v="0.4"/>
    <n v="5.2"/>
    <n v="1020349.2000000001"/>
    <x v="0"/>
  </r>
  <r>
    <n v="2016"/>
    <s v="SUB"/>
    <s v="Coal"/>
    <n v="15121"/>
    <n v="17.84"/>
    <n v="269758.64"/>
    <n v="0.24"/>
    <n v="5.4"/>
    <n v="81653.400000000009"/>
    <x v="0"/>
  </r>
  <r>
    <n v="2016"/>
    <s v="SUB"/>
    <s v="Coal"/>
    <n v="211200"/>
    <n v="16.760000000000002"/>
    <n v="3539712.0000000005"/>
    <n v="0.33"/>
    <n v="6.1"/>
    <n v="1288320"/>
    <x v="0"/>
  </r>
  <r>
    <n v="2016"/>
    <s v="SUB"/>
    <s v="Coal"/>
    <n v="225504"/>
    <n v="17.420000000000002"/>
    <n v="3928279.68"/>
    <n v="0.24"/>
    <n v="4.7"/>
    <n v="1059868.8"/>
    <x v="0"/>
  </r>
  <r>
    <n v="2016"/>
    <s v="SUB"/>
    <s v="Coal"/>
    <n v="165699"/>
    <n v="16.48"/>
    <n v="2730719.52"/>
    <n v="0.33"/>
    <n v="5.0999999999999996"/>
    <n v="845064.89999999991"/>
    <x v="0"/>
  </r>
  <r>
    <n v="2016"/>
    <s v="SUB"/>
    <s v="Coal"/>
    <n v="136555"/>
    <n v="17.82"/>
    <n v="2433410.1"/>
    <n v="0.23"/>
    <n v="4.9000000000000004"/>
    <n v="669119.5"/>
    <x v="0"/>
  </r>
  <r>
    <n v="2016"/>
    <s v="SUB"/>
    <s v="Coal"/>
    <n v="15122"/>
    <n v="17.850000000000001"/>
    <n v="269927.7"/>
    <n v="0.24"/>
    <n v="4.4000000000000004"/>
    <n v="66536.800000000003"/>
    <x v="0"/>
  </r>
  <r>
    <n v="2016"/>
    <s v="SUB"/>
    <s v="Coal"/>
    <n v="15136"/>
    <n v="17.940000000000001"/>
    <n v="271539.84000000003"/>
    <n v="0.26"/>
    <n v="5.3"/>
    <n v="80220.800000000003"/>
    <x v="0"/>
  </r>
  <r>
    <n v="2016"/>
    <s v="SUB"/>
    <s v="Coal"/>
    <n v="29593"/>
    <n v="17.809999999999999"/>
    <n v="527051.32999999996"/>
    <n v="0.26"/>
    <n v="5.0999999999999996"/>
    <n v="150924.29999999999"/>
    <x v="0"/>
  </r>
  <r>
    <n v="2016"/>
    <s v="SUB"/>
    <s v="Coal"/>
    <n v="45308"/>
    <n v="17.12"/>
    <n v="775672.96000000008"/>
    <n v="0.25"/>
    <n v="4.3"/>
    <n v="194824.4"/>
    <x v="0"/>
  </r>
  <r>
    <n v="2016"/>
    <s v="SUB"/>
    <s v="Coal"/>
    <n v="375619"/>
    <n v="16.600000000000001"/>
    <n v="6235275.4000000004"/>
    <n v="0.3"/>
    <n v="5"/>
    <n v="1878095"/>
    <x v="0"/>
  </r>
  <r>
    <n v="2016"/>
    <s v="LIG"/>
    <s v="Coal"/>
    <n v="64630"/>
    <n v="14.02"/>
    <n v="906112.6"/>
    <n v="0.5"/>
    <n v="14.8"/>
    <n v="956524"/>
    <x v="1"/>
  </r>
  <r>
    <n v="2016"/>
    <s v="BIT"/>
    <s v="Coal"/>
    <n v="11817"/>
    <n v="24.841999999999999"/>
    <n v="293557.91399999999"/>
    <n v="0.68"/>
    <n v="8"/>
    <n v="94536"/>
    <x v="0"/>
  </r>
  <r>
    <n v="2016"/>
    <s v="BIT"/>
    <s v="Coal"/>
    <n v="11298"/>
    <n v="27.417999999999999"/>
    <n v="309768.56400000001"/>
    <n v="0.78"/>
    <n v="6.7"/>
    <n v="75696.600000000006"/>
    <x v="0"/>
  </r>
  <r>
    <n v="2016"/>
    <s v="BIT"/>
    <s v="Coal"/>
    <n v="35852"/>
    <n v="25.87"/>
    <n v="927491.24"/>
    <n v="1.1000000000000001"/>
    <n v="8.1999999999999993"/>
    <n v="293986.39999999997"/>
    <x v="0"/>
  </r>
  <r>
    <n v="2016"/>
    <s v="BIT"/>
    <s v="Coal"/>
    <n v="23927"/>
    <n v="25.783000000000001"/>
    <n v="616909.84100000001"/>
    <n v="2.5099999999999998"/>
    <n v="7.8"/>
    <n v="186630.6"/>
    <x v="0"/>
  </r>
  <r>
    <n v="2016"/>
    <s v="BIT"/>
    <s v="Coal"/>
    <n v="11754"/>
    <n v="25.01"/>
    <n v="293967.54000000004"/>
    <n v="1.28"/>
    <n v="10.3"/>
    <n v="121066.20000000001"/>
    <x v="0"/>
  </r>
  <r>
    <n v="2016"/>
    <s v="BIT"/>
    <s v="Coal"/>
    <n v="11363"/>
    <n v="24.71"/>
    <n v="280779.73"/>
    <n v="0.8"/>
    <n v="12.3"/>
    <n v="139764.9"/>
    <x v="0"/>
  </r>
  <r>
    <n v="2016"/>
    <s v="BIT"/>
    <s v="Coal"/>
    <n v="11149"/>
    <n v="25.684000000000001"/>
    <n v="286350.91600000003"/>
    <n v="0.59"/>
    <n v="11.1"/>
    <n v="123753.9"/>
    <x v="0"/>
  </r>
  <r>
    <n v="2016"/>
    <s v="BIT"/>
    <s v="Coal"/>
    <n v="11947"/>
    <n v="24.417999999999999"/>
    <n v="291721.84600000002"/>
    <n v="0.71"/>
    <n v="11.5"/>
    <n v="137390.5"/>
    <x v="0"/>
  </r>
  <r>
    <n v="2016"/>
    <s v="SUB"/>
    <s v="Coal"/>
    <n v="367912"/>
    <n v="17.14"/>
    <n v="6306011.6800000006"/>
    <n v="0.41"/>
    <n v="11.2"/>
    <n v="4120614.4"/>
    <x v="0"/>
  </r>
  <r>
    <n v="2016"/>
    <s v="SUB"/>
    <s v="Coal"/>
    <n v="87243"/>
    <n v="16.489999999999998"/>
    <n v="1438637.0699999998"/>
    <n v="0.43"/>
    <n v="5.0999999999999996"/>
    <n v="444939.3"/>
    <x v="0"/>
  </r>
  <r>
    <n v="2016"/>
    <s v="WC"/>
    <s v="Coal"/>
    <n v="1504"/>
    <n v="14.75"/>
    <n v="22184"/>
    <n v="0.7"/>
    <n v="10.5"/>
    <n v="15792"/>
    <x v="0"/>
  </r>
  <r>
    <n v="2016"/>
    <s v="BIT"/>
    <s v="Coal"/>
    <n v="10823"/>
    <n v="23.462"/>
    <n v="253929.226"/>
    <n v="0.84"/>
    <n v="12.49"/>
    <n v="135179.26999999999"/>
    <x v="0"/>
  </r>
  <r>
    <n v="2016"/>
    <s v="BIT"/>
    <s v="Coal"/>
    <n v="10823"/>
    <n v="23.462"/>
    <n v="253929.226"/>
    <n v="0.84"/>
    <n v="12.49"/>
    <n v="135179.26999999999"/>
    <x v="0"/>
  </r>
  <r>
    <n v="2016"/>
    <s v="BIT"/>
    <s v="Coal"/>
    <n v="32621"/>
    <n v="24.443999999999999"/>
    <n v="797387.72399999993"/>
    <n v="0.91"/>
    <n v="12.27"/>
    <n v="400259.67"/>
    <x v="0"/>
  </r>
  <r>
    <n v="2016"/>
    <s v="BIT"/>
    <s v="Coal"/>
    <n v="19433"/>
    <n v="24.161999999999999"/>
    <n v="469540.14600000001"/>
    <n v="0.82"/>
    <n v="12.4"/>
    <n v="240969.2"/>
    <x v="0"/>
  </r>
  <r>
    <n v="2016"/>
    <s v="BIT"/>
    <s v="Coal"/>
    <n v="19433"/>
    <n v="24.161999999999999"/>
    <n v="469540.14600000001"/>
    <n v="0.82"/>
    <n v="12.4"/>
    <n v="240969.2"/>
    <x v="0"/>
  </r>
  <r>
    <n v="2016"/>
    <s v="BIT"/>
    <s v="Coal"/>
    <n v="61843"/>
    <n v="25.225999999999999"/>
    <n v="1560051.5179999999"/>
    <n v="4.13"/>
    <n v="9.02"/>
    <n v="557823.86"/>
    <x v="0"/>
  </r>
  <r>
    <n v="2016"/>
    <s v="BIT"/>
    <s v="Coal"/>
    <n v="218807"/>
    <n v="25.245999999999999"/>
    <n v="5524001.5219999999"/>
    <n v="4.22"/>
    <n v="9.02"/>
    <n v="1973639.14"/>
    <x v="0"/>
  </r>
  <r>
    <n v="2016"/>
    <s v="BIT"/>
    <s v="Coal"/>
    <n v="11697"/>
    <n v="25.498000000000001"/>
    <n v="298250.10600000003"/>
    <n v="4.2"/>
    <n v="9.43"/>
    <n v="110302.70999999999"/>
    <x v="0"/>
  </r>
  <r>
    <n v="2016"/>
    <s v="BIT"/>
    <s v="Coal"/>
    <n v="12578"/>
    <n v="25.777999999999999"/>
    <n v="324235.68400000001"/>
    <n v="4.13"/>
    <n v="8.4499999999999993"/>
    <n v="106284.09999999999"/>
    <x v="0"/>
  </r>
  <r>
    <n v="2016"/>
    <s v="BIT"/>
    <s v="Coal"/>
    <n v="5672"/>
    <n v="24.286000000000001"/>
    <n v="137750.19200000001"/>
    <n v="0.82"/>
    <n v="12.27"/>
    <n v="69595.44"/>
    <x v="0"/>
  </r>
  <r>
    <n v="2016"/>
    <s v="BIT"/>
    <s v="Coal"/>
    <n v="5672"/>
    <n v="24.286000000000001"/>
    <n v="137750.19200000001"/>
    <n v="0.82"/>
    <n v="12.27"/>
    <n v="69595.44"/>
    <x v="0"/>
  </r>
  <r>
    <n v="2016"/>
    <s v="BIT"/>
    <s v="Coal"/>
    <n v="36461"/>
    <n v="23.956"/>
    <n v="873459.71600000001"/>
    <n v="0.69"/>
    <n v="11.8"/>
    <n v="430239.80000000005"/>
    <x v="0"/>
  </r>
  <r>
    <n v="2016"/>
    <s v="BIT"/>
    <s v="Coal"/>
    <n v="9494"/>
    <n v="23.606000000000002"/>
    <n v="224115.364"/>
    <n v="1.33"/>
    <n v="13.48"/>
    <n v="127979.12000000001"/>
    <x v="0"/>
  </r>
  <r>
    <n v="2016"/>
    <s v="BIT"/>
    <s v="Coal"/>
    <n v="36461"/>
    <n v="23.956"/>
    <n v="873459.71600000001"/>
    <n v="0.69"/>
    <n v="11.8"/>
    <n v="430239.80000000005"/>
    <x v="0"/>
  </r>
  <r>
    <n v="2016"/>
    <s v="BIT"/>
    <s v="Coal"/>
    <n v="25715"/>
    <n v="24.148"/>
    <n v="620965.81999999995"/>
    <n v="0.71"/>
    <n v="12.38"/>
    <n v="318351.7"/>
    <x v="0"/>
  </r>
  <r>
    <n v="2016"/>
    <s v="BIT"/>
    <s v="Coal"/>
    <n v="25715"/>
    <n v="24.148"/>
    <n v="620965.81999999995"/>
    <n v="0.71"/>
    <n v="12.38"/>
    <n v="318351.7"/>
    <x v="0"/>
  </r>
  <r>
    <n v="2016"/>
    <s v="BIT"/>
    <s v="Coal"/>
    <n v="116063"/>
    <n v="26.02"/>
    <n v="3019959.26"/>
    <n v="3.06"/>
    <n v="8.1"/>
    <n v="940110.29999999993"/>
    <x v="0"/>
  </r>
  <r>
    <n v="2016"/>
    <s v="BIT"/>
    <s v="Coal"/>
    <n v="75897"/>
    <n v="24.19"/>
    <n v="1835948.4300000002"/>
    <n v="2.31"/>
    <n v="13.9"/>
    <n v="1054968.3"/>
    <x v="0"/>
  </r>
  <r>
    <n v="2016"/>
    <s v="BIT"/>
    <s v="Coal"/>
    <n v="56475"/>
    <n v="25.22"/>
    <n v="1424299.5"/>
    <n v="2.97"/>
    <n v="9"/>
    <n v="508275"/>
    <x v="0"/>
  </r>
  <r>
    <n v="2016"/>
    <s v="BIT"/>
    <s v="Coal"/>
    <n v="398647"/>
    <n v="25.01"/>
    <n v="9970161.4700000007"/>
    <n v="3.7"/>
    <n v="12.8"/>
    <n v="5102681.6000000006"/>
    <x v="0"/>
  </r>
  <r>
    <n v="2016"/>
    <s v="BIT"/>
    <s v="Coal"/>
    <n v="5561"/>
    <n v="24.166"/>
    <n v="134387.12599999999"/>
    <n v="0.76"/>
    <n v="12.68"/>
    <n v="70513.48"/>
    <x v="0"/>
  </r>
  <r>
    <n v="2016"/>
    <s v="BIT"/>
    <s v="Coal"/>
    <n v="5561"/>
    <n v="24.166"/>
    <n v="134387.12599999999"/>
    <n v="0.76"/>
    <n v="12.68"/>
    <n v="70513.48"/>
    <x v="0"/>
  </r>
  <r>
    <n v="2016"/>
    <s v="BIT"/>
    <s v="Coal"/>
    <n v="16722"/>
    <n v="25.085999999999999"/>
    <n v="419488.092"/>
    <n v="0.77"/>
    <n v="8.6199999999999992"/>
    <n v="144143.63999999998"/>
    <x v="0"/>
  </r>
  <r>
    <n v="2016"/>
    <s v="BIT"/>
    <s v="Coal"/>
    <n v="15788"/>
    <n v="24.074000000000002"/>
    <n v="380080.31200000003"/>
    <n v="0.7"/>
    <n v="11.81"/>
    <n v="186456.28"/>
    <x v="0"/>
  </r>
  <r>
    <n v="2016"/>
    <s v="BIT"/>
    <s v="Coal"/>
    <n v="15788"/>
    <n v="24.074000000000002"/>
    <n v="380080.31200000003"/>
    <n v="0.7"/>
    <n v="11.81"/>
    <n v="186456.28"/>
    <x v="0"/>
  </r>
  <r>
    <n v="2016"/>
    <s v="BIT"/>
    <s v="Coal"/>
    <n v="75548"/>
    <n v="24.13"/>
    <n v="1822973.24"/>
    <n v="0.77"/>
    <n v="12.28"/>
    <n v="927729.44"/>
    <x v="0"/>
  </r>
  <r>
    <n v="2016"/>
    <s v="BIT"/>
    <s v="Coal"/>
    <n v="160460"/>
    <n v="25.338000000000001"/>
    <n v="4065735.48"/>
    <n v="4"/>
    <n v="9.02"/>
    <n v="1447349.2"/>
    <x v="0"/>
  </r>
  <r>
    <n v="2016"/>
    <s v="BIT"/>
    <s v="Coal"/>
    <n v="8155"/>
    <n v="24.544"/>
    <n v="200156.32"/>
    <n v="0.79"/>
    <n v="13.43"/>
    <n v="109521.65"/>
    <x v="0"/>
  </r>
  <r>
    <n v="2016"/>
    <s v="BIT"/>
    <s v="Coal"/>
    <n v="2230"/>
    <n v="23.76"/>
    <n v="52984.800000000003"/>
    <n v="0.72"/>
    <n v="11.39"/>
    <n v="25399.7"/>
    <x v="0"/>
  </r>
  <r>
    <n v="2016"/>
    <s v="BIT"/>
    <s v="Coal"/>
    <n v="2230"/>
    <n v="23.76"/>
    <n v="52984.800000000003"/>
    <n v="0.72"/>
    <n v="11.39"/>
    <n v="25399.7"/>
    <x v="0"/>
  </r>
  <r>
    <n v="2016"/>
    <s v="BIT"/>
    <s v="Coal"/>
    <n v="22396"/>
    <n v="23.73"/>
    <n v="531457.07999999996"/>
    <n v="1.58"/>
    <n v="17.899999999999999"/>
    <n v="400888.39999999997"/>
    <x v="0"/>
  </r>
  <r>
    <n v="2016"/>
    <s v="BIT"/>
    <s v="Coal"/>
    <n v="8666"/>
    <n v="22.562000000000001"/>
    <n v="195522.29200000002"/>
    <n v="1.71"/>
    <n v="21.3"/>
    <n v="184585.80000000002"/>
    <x v="0"/>
  </r>
  <r>
    <n v="2016"/>
    <s v="BIT"/>
    <s v="Coal"/>
    <n v="53748"/>
    <n v="26.152000000000001"/>
    <n v="1405617.696"/>
    <n v="2.42"/>
    <n v="7.6"/>
    <n v="408484.8"/>
    <x v="0"/>
  </r>
  <r>
    <n v="2016"/>
    <s v="BIT"/>
    <s v="Coal"/>
    <n v="109450"/>
    <n v="22.975999999999999"/>
    <n v="2514723.1999999997"/>
    <n v="1.49"/>
    <n v="13.8"/>
    <n v="1510410"/>
    <x v="0"/>
  </r>
  <r>
    <n v="2016"/>
    <s v="BIT"/>
    <s v="Coal"/>
    <n v="44772"/>
    <n v="25.934000000000001"/>
    <n v="1161117.048"/>
    <n v="2.4300000000000002"/>
    <n v="7.8"/>
    <n v="349221.6"/>
    <x v="0"/>
  </r>
  <r>
    <n v="2016"/>
    <s v="SUB"/>
    <s v="Coal"/>
    <n v="51763"/>
    <n v="17.690000000000001"/>
    <n v="915687.47000000009"/>
    <n v="0.2"/>
    <n v="4.5"/>
    <n v="232933.5"/>
    <x v="0"/>
  </r>
  <r>
    <n v="2016"/>
    <s v="SUB"/>
    <s v="Coal"/>
    <n v="122245"/>
    <n v="17.62"/>
    <n v="2153956.9"/>
    <n v="0.2"/>
    <n v="4.3"/>
    <n v="525653.5"/>
    <x v="0"/>
  </r>
  <r>
    <n v="2016"/>
    <s v="SUB"/>
    <s v="Coal"/>
    <n v="15055"/>
    <n v="17.442"/>
    <n v="262589.31"/>
    <n v="0.2"/>
    <n v="4.3"/>
    <n v="64736.5"/>
    <x v="0"/>
  </r>
  <r>
    <n v="2016"/>
    <s v="SUB"/>
    <s v="Coal"/>
    <n v="15161"/>
    <n v="16.899999999999999"/>
    <n v="256220.89999999997"/>
    <n v="0.3"/>
    <n v="5.9"/>
    <n v="89449.900000000009"/>
    <x v="0"/>
  </r>
  <r>
    <n v="2016"/>
    <s v="SUB"/>
    <s v="Coal"/>
    <n v="15203"/>
    <n v="18.123999999999999"/>
    <n v="275539.17199999996"/>
    <n v="0.26"/>
    <n v="4.5"/>
    <n v="68413.5"/>
    <x v="0"/>
  </r>
  <r>
    <n v="2016"/>
    <s v="SUB"/>
    <s v="Coal"/>
    <n v="15064"/>
    <n v="17.673999999999999"/>
    <n v="266241.136"/>
    <n v="0.18"/>
    <n v="4.4000000000000004"/>
    <n v="66281.600000000006"/>
    <x v="0"/>
  </r>
  <r>
    <n v="2016"/>
    <s v="SUB"/>
    <s v="Coal"/>
    <n v="15007"/>
    <n v="17.603999999999999"/>
    <n v="264183.228"/>
    <n v="0.22"/>
    <n v="6.3"/>
    <n v="94544.099999999991"/>
    <x v="0"/>
  </r>
  <r>
    <n v="2016"/>
    <s v="SUB"/>
    <s v="Coal"/>
    <n v="76133"/>
    <n v="17.922000000000001"/>
    <n v="1364455.6259999999"/>
    <n v="0.23"/>
    <n v="5"/>
    <n v="380665"/>
    <x v="0"/>
  </r>
  <r>
    <n v="2016"/>
    <s v="SUB"/>
    <s v="Coal"/>
    <n v="30327"/>
    <n v="16.718"/>
    <n v="507006.78600000002"/>
    <n v="0.3"/>
    <n v="6.1"/>
    <n v="184994.69999999998"/>
    <x v="0"/>
  </r>
  <r>
    <n v="2016"/>
    <s v="SUB"/>
    <s v="Coal"/>
    <n v="29913"/>
    <n v="16.704000000000001"/>
    <n v="499666.75200000004"/>
    <n v="0.28000000000000003"/>
    <n v="5.4"/>
    <n v="161530.20000000001"/>
    <x v="0"/>
  </r>
  <r>
    <n v="2016"/>
    <s v="SUB"/>
    <s v="Coal"/>
    <n v="33536"/>
    <n v="17.54"/>
    <n v="588221.43999999994"/>
    <n v="0.28999999999999998"/>
    <n v="6.2"/>
    <n v="207923.20000000001"/>
    <x v="0"/>
  </r>
  <r>
    <n v="2016"/>
    <s v="SUB"/>
    <s v="Coal"/>
    <n v="66647"/>
    <n v="17.71"/>
    <n v="1180318.3700000001"/>
    <n v="0.57999999999999996"/>
    <n v="5.4"/>
    <n v="359893.80000000005"/>
    <x v="0"/>
  </r>
  <r>
    <n v="2016"/>
    <s v="SUB"/>
    <s v="Coal"/>
    <n v="85434"/>
    <n v="17.73"/>
    <n v="1514744.82"/>
    <n v="0.28000000000000003"/>
    <n v="5.0999999999999996"/>
    <n v="435713.39999999997"/>
    <x v="0"/>
  </r>
  <r>
    <n v="2016"/>
    <s v="SUB"/>
    <s v="Coal"/>
    <n v="201595"/>
    <n v="15.87"/>
    <n v="3199312.65"/>
    <n v="0.32"/>
    <n v="5.5"/>
    <n v="1108772.5"/>
    <x v="0"/>
  </r>
  <r>
    <n v="2016"/>
    <s v="SUB"/>
    <s v="Coal"/>
    <n v="15607"/>
    <n v="16.783999999999999"/>
    <n v="261947.88799999998"/>
    <n v="0.28999999999999998"/>
    <n v="6"/>
    <n v="93642"/>
    <x v="0"/>
  </r>
  <r>
    <n v="2016"/>
    <s v="SUB"/>
    <s v="Coal"/>
    <n v="207110"/>
    <n v="20.335999999999999"/>
    <n v="4211788.96"/>
    <n v="0.57999999999999996"/>
    <n v="4.7"/>
    <n v="973417"/>
    <x v="0"/>
  </r>
  <r>
    <n v="2016"/>
    <s v="SUB"/>
    <s v="Coal"/>
    <n v="58151"/>
    <n v="17.638000000000002"/>
    <n v="1025667.3380000001"/>
    <n v="0.19"/>
    <n v="4.5"/>
    <n v="261679.5"/>
    <x v="0"/>
  </r>
  <r>
    <n v="2016"/>
    <s v="SUB"/>
    <s v="Coal"/>
    <n v="72773"/>
    <n v="18.012"/>
    <n v="1310787.2760000001"/>
    <n v="0.27"/>
    <n v="4.7"/>
    <n v="342033.10000000003"/>
    <x v="0"/>
  </r>
  <r>
    <n v="2016"/>
    <s v="BIT"/>
    <s v="Coal"/>
    <n v="626941"/>
    <n v="21.5"/>
    <n v="13479231.5"/>
    <n v="0.64"/>
    <n v="10.3"/>
    <n v="6457492.3000000007"/>
    <x v="0"/>
  </r>
  <r>
    <n v="2016"/>
    <s v="SUB"/>
    <s v="Coal"/>
    <n v="96238"/>
    <n v="17.648"/>
    <n v="1698408.2239999999"/>
    <n v="0.23"/>
    <n v="5.4"/>
    <n v="519685.2"/>
    <x v="0"/>
  </r>
  <r>
    <n v="2016"/>
    <s v="SUB"/>
    <s v="Coal"/>
    <n v="64243"/>
    <n v="17.745999999999999"/>
    <n v="1140056.2779999999"/>
    <n v="0.23"/>
    <n v="5.7"/>
    <n v="366185.10000000003"/>
    <x v="0"/>
  </r>
  <r>
    <n v="2016"/>
    <s v="SUB"/>
    <s v="Coal"/>
    <n v="255715"/>
    <n v="17.608000000000001"/>
    <n v="4502629.72"/>
    <n v="0.28999999999999998"/>
    <n v="5.4"/>
    <n v="1380861"/>
    <x v="0"/>
  </r>
  <r>
    <n v="2016"/>
    <s v="SUB"/>
    <s v="Coal"/>
    <n v="176015"/>
    <n v="17.734000000000002"/>
    <n v="3121450.0100000002"/>
    <n v="0.27"/>
    <n v="5.0999999999999996"/>
    <n v="897676.49999999988"/>
    <x v="0"/>
  </r>
  <r>
    <n v="2016"/>
    <s v="SUB"/>
    <s v="Coal"/>
    <n v="128164"/>
    <n v="17.687999999999999"/>
    <n v="2266964.8319999999"/>
    <n v="0.2"/>
    <n v="5.5"/>
    <n v="704902"/>
    <x v="0"/>
  </r>
  <r>
    <n v="2016"/>
    <s v="SUB"/>
    <s v="Coal"/>
    <n v="32026"/>
    <n v="17.704000000000001"/>
    <n v="566988.304"/>
    <n v="0.3"/>
    <n v="5.4"/>
    <n v="172940.40000000002"/>
    <x v="0"/>
  </r>
  <r>
    <n v="2016"/>
    <s v="SUB"/>
    <s v="Coal"/>
    <n v="192206"/>
    <n v="17.425999999999998"/>
    <n v="3349381.7559999996"/>
    <n v="0.17"/>
    <n v="4.5"/>
    <n v="864927"/>
    <x v="0"/>
  </r>
  <r>
    <n v="2016"/>
    <s v="BIT"/>
    <s v="Coal"/>
    <n v="163546"/>
    <n v="24.9"/>
    <n v="4072295.4"/>
    <n v="4.18"/>
    <n v="9"/>
    <n v="1471914"/>
    <x v="0"/>
  </r>
  <r>
    <n v="2016"/>
    <s v="BIT"/>
    <s v="Coal"/>
    <n v="77209"/>
    <n v="25.21"/>
    <n v="1946438.8900000001"/>
    <n v="4.17"/>
    <n v="9.1"/>
    <n v="702601.9"/>
    <x v="0"/>
  </r>
  <r>
    <n v="2016"/>
    <s v="SUB"/>
    <s v="Coal"/>
    <n v="97914"/>
    <n v="16.760000000000002"/>
    <n v="1641038.6400000001"/>
    <n v="0.3"/>
    <n v="6.2"/>
    <n v="607066.80000000005"/>
    <x v="0"/>
  </r>
  <r>
    <n v="2016"/>
    <s v="SUB"/>
    <s v="Coal"/>
    <n v="49123"/>
    <n v="17.5"/>
    <n v="859652.5"/>
    <n v="0.2"/>
    <n v="4.5"/>
    <n v="221053.5"/>
    <x v="0"/>
  </r>
  <r>
    <n v="2016"/>
    <s v="SUB"/>
    <s v="Coal"/>
    <n v="49346"/>
    <n v="16.760000000000002"/>
    <n v="827038.96000000008"/>
    <n v="0.3"/>
    <n v="6.1"/>
    <n v="301010.59999999998"/>
    <x v="0"/>
  </r>
  <r>
    <n v="2016"/>
    <s v="SUB"/>
    <s v="Coal"/>
    <n v="81128"/>
    <n v="17.18"/>
    <n v="1393779.04"/>
    <n v="0.23"/>
    <n v="4.0999999999999996"/>
    <n v="332624.8"/>
    <x v="0"/>
  </r>
  <r>
    <n v="2016"/>
    <s v="SUB"/>
    <s v="Coal"/>
    <n v="82115"/>
    <n v="17.809999999999999"/>
    <n v="1462468.15"/>
    <n v="0.25"/>
    <n v="5.0999999999999996"/>
    <n v="418786.49999999994"/>
    <x v="0"/>
  </r>
  <r>
    <n v="2016"/>
    <s v="SUB"/>
    <s v="Coal"/>
    <n v="80346"/>
    <n v="16.87"/>
    <n v="1355437.02"/>
    <n v="0.31"/>
    <n v="5.9"/>
    <n v="474041.4"/>
    <x v="0"/>
  </r>
  <r>
    <n v="2016"/>
    <s v="SUB"/>
    <s v="Coal"/>
    <n v="97098"/>
    <n v="17.96"/>
    <n v="1743880.08"/>
    <n v="0.2"/>
    <n v="4.5"/>
    <n v="436941"/>
    <x v="0"/>
  </r>
  <r>
    <n v="2016"/>
    <s v="SUB"/>
    <s v="Coal"/>
    <n v="135933"/>
    <n v="17.600000000000001"/>
    <n v="2392420.8000000003"/>
    <n v="0.21"/>
    <n v="4.5"/>
    <n v="611698.5"/>
    <x v="0"/>
  </r>
  <r>
    <n v="2016"/>
    <s v="BIT"/>
    <s v="Coal"/>
    <n v="9566"/>
    <n v="22.204000000000001"/>
    <n v="212403.46400000001"/>
    <n v="3.29"/>
    <n v="7.5"/>
    <n v="71745"/>
    <x v="0"/>
  </r>
  <r>
    <n v="2016"/>
    <s v="BIT"/>
    <s v="Coal"/>
    <n v="35305"/>
    <n v="25.936"/>
    <n v="915670.48"/>
    <n v="3.72"/>
    <n v="7.2"/>
    <n v="254196"/>
    <x v="0"/>
  </r>
  <r>
    <n v="2016"/>
    <s v="BIT"/>
    <s v="Coal"/>
    <n v="34825"/>
    <n v="22.966000000000001"/>
    <n v="799790.95000000007"/>
    <n v="2.92"/>
    <n v="8.3000000000000007"/>
    <n v="289047.5"/>
    <x v="0"/>
  </r>
  <r>
    <n v="2016"/>
    <s v="BIT"/>
    <s v="Coal"/>
    <n v="17536"/>
    <n v="23.42"/>
    <n v="410693.12000000005"/>
    <n v="2.73"/>
    <n v="9.6999999999999993"/>
    <n v="170099.19999999998"/>
    <x v="0"/>
  </r>
  <r>
    <n v="2016"/>
    <s v="BIT"/>
    <s v="Coal"/>
    <n v="2974"/>
    <n v="25.09"/>
    <n v="74617.66"/>
    <n v="3.02"/>
    <n v="9.3000000000000007"/>
    <n v="27658.2"/>
    <x v="0"/>
  </r>
  <r>
    <n v="2016"/>
    <s v="BIT"/>
    <s v="Coal"/>
    <n v="25424"/>
    <n v="26.117999999999999"/>
    <n v="664024.03200000001"/>
    <n v="2.96"/>
    <n v="8.1"/>
    <n v="205934.4"/>
    <x v="0"/>
  </r>
  <r>
    <n v="2016"/>
    <s v="BIT"/>
    <s v="Coal"/>
    <n v="8622"/>
    <n v="22.382000000000001"/>
    <n v="192977.60400000002"/>
    <n v="2.93"/>
    <n v="8.3000000000000007"/>
    <n v="71562.600000000006"/>
    <x v="0"/>
  </r>
  <r>
    <n v="2016"/>
    <s v="BIT"/>
    <s v="Coal"/>
    <n v="34943"/>
    <n v="25.51"/>
    <n v="891395.93"/>
    <n v="2.98"/>
    <n v="8.1"/>
    <n v="283038.3"/>
    <x v="0"/>
  </r>
  <r>
    <n v="2016"/>
    <s v="BIT"/>
    <s v="Coal"/>
    <n v="42962"/>
    <n v="26.02"/>
    <n v="1117871.24"/>
    <n v="3"/>
    <n v="7.4"/>
    <n v="317918.8"/>
    <x v="0"/>
  </r>
  <r>
    <n v="2016"/>
    <s v="BIT"/>
    <s v="Coal"/>
    <n v="17322"/>
    <n v="25.4"/>
    <n v="439978.8"/>
    <n v="2.94"/>
    <n v="8.3000000000000007"/>
    <n v="143772.6"/>
    <x v="0"/>
  </r>
  <r>
    <n v="2016"/>
    <s v="BIT"/>
    <s v="Coal"/>
    <n v="15580"/>
    <n v="22.83"/>
    <n v="355691.39999999997"/>
    <n v="2.96"/>
    <n v="8.1"/>
    <n v="126198"/>
    <x v="0"/>
  </r>
  <r>
    <n v="2016"/>
    <s v="BIT"/>
    <s v="Coal"/>
    <n v="44500"/>
    <n v="25.44"/>
    <n v="1132080"/>
    <n v="3.22"/>
    <n v="8.3000000000000007"/>
    <n v="369350.00000000006"/>
    <x v="0"/>
  </r>
  <r>
    <n v="2016"/>
    <s v="BIT"/>
    <s v="Coal"/>
    <n v="82168"/>
    <n v="22.09"/>
    <n v="1815091.1199999999"/>
    <n v="2.95"/>
    <n v="8.1999999999999993"/>
    <n v="673777.6"/>
    <x v="0"/>
  </r>
  <r>
    <n v="2016"/>
    <s v="SUB"/>
    <s v="Coal"/>
    <n v="97657"/>
    <n v="20.27"/>
    <n v="1979507.39"/>
    <n v="0.5"/>
    <n v="7.3"/>
    <n v="712896.1"/>
    <x v="0"/>
  </r>
  <r>
    <n v="2016"/>
    <s v="SUB"/>
    <s v="Coal"/>
    <n v="87404"/>
    <n v="20.27"/>
    <n v="1771679.08"/>
    <n v="0.5"/>
    <n v="7.3"/>
    <n v="638049.19999999995"/>
    <x v="0"/>
  </r>
  <r>
    <n v="2016"/>
    <s v="SUB"/>
    <s v="Coal"/>
    <n v="146240"/>
    <n v="19.89"/>
    <n v="2908713.6"/>
    <n v="0.39"/>
    <n v="7.1"/>
    <n v="1038304"/>
    <x v="0"/>
  </r>
  <r>
    <n v="2016"/>
    <s v="LIG"/>
    <s v="Coal"/>
    <n v="692557"/>
    <n v="12.7"/>
    <n v="8795473.9000000004"/>
    <n v="0.57999999999999996"/>
    <n v="9.6"/>
    <n v="6648547.2000000002"/>
    <x v="1"/>
  </r>
  <r>
    <n v="2016"/>
    <s v="BIT"/>
    <s v="Coal"/>
    <n v="9847"/>
    <n v="23.83"/>
    <n v="234654.00999999998"/>
    <n v="2.73"/>
    <n v="8.4"/>
    <n v="82714.8"/>
    <x v="0"/>
  </r>
  <r>
    <n v="2016"/>
    <s v="BIT"/>
    <s v="Coal"/>
    <n v="27957"/>
    <n v="23.67"/>
    <n v="661742.19000000006"/>
    <n v="2.77"/>
    <n v="7.8"/>
    <n v="218064.6"/>
    <x v="0"/>
  </r>
  <r>
    <n v="2016"/>
    <s v="BIT"/>
    <s v="Coal"/>
    <n v="4716"/>
    <n v="23.08"/>
    <n v="108845.28"/>
    <n v="3.08"/>
    <n v="8.1999999999999993"/>
    <n v="38671.199999999997"/>
    <x v="0"/>
  </r>
  <r>
    <n v="2016"/>
    <s v="BIT"/>
    <s v="Coal"/>
    <n v="44942"/>
    <n v="23.93"/>
    <n v="1075462.06"/>
    <n v="2.8"/>
    <n v="8.1999999999999993"/>
    <n v="368524.39999999997"/>
    <x v="0"/>
  </r>
  <r>
    <n v="2016"/>
    <s v="BIT"/>
    <s v="Coal"/>
    <n v="4727"/>
    <n v="23.97"/>
    <n v="113306.18999999999"/>
    <n v="2.83"/>
    <n v="7.7"/>
    <n v="36397.9"/>
    <x v="0"/>
  </r>
  <r>
    <n v="2016"/>
    <s v="BIT"/>
    <s v="Coal"/>
    <n v="33466"/>
    <n v="23.08"/>
    <n v="772395.27999999991"/>
    <n v="3.1"/>
    <n v="8.1999999999999993"/>
    <n v="274421.19999999995"/>
    <x v="0"/>
  </r>
  <r>
    <n v="2016"/>
    <s v="BIT"/>
    <s v="Coal"/>
    <n v="62917"/>
    <n v="22.78"/>
    <n v="1433249.26"/>
    <n v="3.53"/>
    <n v="14.6"/>
    <n v="918588.2"/>
    <x v="0"/>
  </r>
  <r>
    <n v="2016"/>
    <s v="BIT"/>
    <s v="Coal"/>
    <n v="20462"/>
    <n v="22.83"/>
    <n v="467147.45999999996"/>
    <n v="4"/>
    <n v="15.7"/>
    <n v="321253.39999999997"/>
    <x v="0"/>
  </r>
  <r>
    <n v="2016"/>
    <s v="BIT"/>
    <s v="Coal"/>
    <n v="21954"/>
    <n v="23.7"/>
    <n v="520309.8"/>
    <n v="2.75"/>
    <n v="7.7"/>
    <n v="169045.80000000002"/>
    <x v="0"/>
  </r>
  <r>
    <n v="2016"/>
    <s v="BIT"/>
    <s v="Coal"/>
    <n v="19531"/>
    <n v="23.85"/>
    <n v="465814.35000000003"/>
    <n v="2.8"/>
    <n v="7.9"/>
    <n v="154294.9"/>
    <x v="0"/>
  </r>
  <r>
    <n v="2016"/>
    <s v="BIT"/>
    <s v="Coal"/>
    <n v="30260"/>
    <n v="22.9"/>
    <n v="692954"/>
    <n v="2.95"/>
    <n v="8.4"/>
    <n v="254184"/>
    <x v="0"/>
  </r>
  <r>
    <n v="2016"/>
    <s v="BIT"/>
    <s v="Coal"/>
    <n v="31219"/>
    <n v="22.06"/>
    <n v="688691.14"/>
    <n v="3.02"/>
    <n v="8.6999999999999993"/>
    <n v="271605.3"/>
    <x v="0"/>
  </r>
  <r>
    <n v="2016"/>
    <s v="BIT"/>
    <s v="Coal"/>
    <n v="9671"/>
    <n v="22.13"/>
    <n v="214019.22999999998"/>
    <n v="4.6100000000000003"/>
    <n v="17.100000000000001"/>
    <n v="165374.1"/>
    <x v="0"/>
  </r>
  <r>
    <n v="2016"/>
    <s v="BIT"/>
    <s v="Coal"/>
    <n v="6418"/>
    <n v="24.09"/>
    <n v="154609.62"/>
    <n v="2.78"/>
    <n v="7.5"/>
    <n v="48135"/>
    <x v="0"/>
  </r>
  <r>
    <n v="2016"/>
    <s v="BIT"/>
    <s v="Coal"/>
    <n v="19956"/>
    <n v="22.37"/>
    <n v="446415.72000000003"/>
    <n v="4.18"/>
    <n v="17.3"/>
    <n v="345238.8"/>
    <x v="0"/>
  </r>
  <r>
    <n v="2016"/>
    <s v="BIT"/>
    <s v="Coal"/>
    <n v="3199"/>
    <n v="24.1"/>
    <n v="77095.900000000009"/>
    <n v="2.81"/>
    <n v="7.6"/>
    <n v="24312.399999999998"/>
    <x v="0"/>
  </r>
  <r>
    <n v="2016"/>
    <s v="BIT"/>
    <s v="Coal"/>
    <n v="8470"/>
    <n v="23.19"/>
    <n v="196419.30000000002"/>
    <n v="3.67"/>
    <n v="13.6"/>
    <n v="115192"/>
    <x v="0"/>
  </r>
  <r>
    <n v="2016"/>
    <s v="BIT"/>
    <s v="Coal"/>
    <n v="6347"/>
    <n v="23.69"/>
    <n v="150360.43000000002"/>
    <n v="2.97"/>
    <n v="9.6"/>
    <n v="60931.199999999997"/>
    <x v="0"/>
  </r>
  <r>
    <n v="2016"/>
    <s v="BIT"/>
    <s v="Coal"/>
    <n v="16027"/>
    <n v="25.22"/>
    <n v="404200.94"/>
    <n v="3.1"/>
    <n v="9"/>
    <n v="144243"/>
    <x v="0"/>
  </r>
  <r>
    <n v="2016"/>
    <s v="BIT"/>
    <s v="Coal"/>
    <n v="9489"/>
    <n v="23.26"/>
    <n v="220714.14"/>
    <n v="2.2999999999999998"/>
    <n v="11"/>
    <n v="104379"/>
    <x v="0"/>
  </r>
  <r>
    <n v="2016"/>
    <s v="BIT"/>
    <s v="Coal"/>
    <n v="9312"/>
    <n v="23.53"/>
    <n v="219111.36000000002"/>
    <n v="2.65"/>
    <n v="7.9"/>
    <n v="73564.800000000003"/>
    <x v="0"/>
  </r>
  <r>
    <n v="2016"/>
    <s v="BIT"/>
    <s v="Coal"/>
    <n v="10611"/>
    <n v="25.16"/>
    <n v="266972.76"/>
    <n v="3.11"/>
    <n v="9"/>
    <n v="95499"/>
    <x v="0"/>
  </r>
  <r>
    <n v="2016"/>
    <s v="BIT"/>
    <s v="Coal"/>
    <n v="32874"/>
    <n v="23.67"/>
    <n v="778127.58000000007"/>
    <n v="2.84"/>
    <n v="7.8"/>
    <n v="256417.19999999998"/>
    <x v="0"/>
  </r>
  <r>
    <n v="2016"/>
    <s v="BIT"/>
    <s v="Coal"/>
    <n v="10751"/>
    <n v="23.68"/>
    <n v="254583.67999999999"/>
    <n v="2.84"/>
    <n v="8.1"/>
    <n v="87083.099999999991"/>
    <x v="0"/>
  </r>
  <r>
    <n v="2016"/>
    <s v="BIT"/>
    <s v="Coal"/>
    <n v="37985"/>
    <n v="23.96"/>
    <n v="910120.6"/>
    <n v="2.5299999999999998"/>
    <n v="7.2"/>
    <n v="273492"/>
    <x v="0"/>
  </r>
  <r>
    <n v="2016"/>
    <s v="BIT"/>
    <s v="Coal"/>
    <n v="12690"/>
    <n v="23.917999999999999"/>
    <n v="303519.42"/>
    <n v="2.61"/>
    <n v="7.6"/>
    <n v="96444"/>
    <x v="0"/>
  </r>
  <r>
    <n v="2016"/>
    <s v="BIT"/>
    <s v="Coal"/>
    <n v="37607"/>
    <n v="22.96"/>
    <n v="863456.72000000009"/>
    <n v="1.34"/>
    <n v="6.9"/>
    <n v="259488.30000000002"/>
    <x v="0"/>
  </r>
  <r>
    <n v="2016"/>
    <s v="BIT"/>
    <s v="Coal"/>
    <n v="11717"/>
    <n v="25.893999999999998"/>
    <n v="303399.99799999996"/>
    <n v="2.2400000000000002"/>
    <n v="7.4"/>
    <n v="86705.8"/>
    <x v="0"/>
  </r>
  <r>
    <n v="2016"/>
    <s v="BIT"/>
    <s v="Coal"/>
    <n v="37611"/>
    <n v="23.803999999999998"/>
    <n v="895292.24399999995"/>
    <n v="2.59"/>
    <n v="7.3"/>
    <n v="274560.3"/>
    <x v="0"/>
  </r>
  <r>
    <n v="2016"/>
    <s v="SUB"/>
    <s v="Coal"/>
    <n v="48980"/>
    <n v="16.760000000000002"/>
    <n v="820904.8"/>
    <n v="0.28999999999999998"/>
    <n v="5.0999999999999996"/>
    <n v="249797.99999999997"/>
    <x v="0"/>
  </r>
  <r>
    <n v="2016"/>
    <s v="SUB"/>
    <s v="Coal"/>
    <n v="16492"/>
    <n v="17.95"/>
    <n v="296031.39999999997"/>
    <n v="0.21"/>
    <n v="4.5999999999999996"/>
    <n v="75863.199999999997"/>
    <x v="0"/>
  </r>
  <r>
    <n v="2016"/>
    <s v="SUB"/>
    <s v="Coal"/>
    <n v="49328"/>
    <n v="16.489999999999998"/>
    <n v="813418.72"/>
    <n v="0.45"/>
    <n v="5.0999999999999996"/>
    <n v="251572.8"/>
    <x v="0"/>
  </r>
  <r>
    <n v="2016"/>
    <s v="SUB"/>
    <s v="Coal"/>
    <n v="49413"/>
    <n v="16.760000000000002"/>
    <n v="828161.88000000012"/>
    <n v="0.28999999999999998"/>
    <n v="5.0999999999999996"/>
    <n v="252006.3"/>
    <x v="0"/>
  </r>
  <r>
    <n v="2016"/>
    <s v="SUB"/>
    <s v="Coal"/>
    <n v="48772"/>
    <n v="17.84"/>
    <n v="870092.48"/>
    <n v="0.21"/>
    <n v="4.9000000000000004"/>
    <n v="238982.80000000002"/>
    <x v="0"/>
  </r>
  <r>
    <n v="2016"/>
    <s v="SUB"/>
    <s v="Coal"/>
    <n v="32755"/>
    <n v="17.170000000000002"/>
    <n v="562403.35000000009"/>
    <n v="0.27"/>
    <n v="4.3"/>
    <n v="140846.5"/>
    <x v="0"/>
  </r>
  <r>
    <n v="2016"/>
    <s v="SUB"/>
    <s v="Coal"/>
    <n v="48455"/>
    <n v="17.77"/>
    <n v="861045.35"/>
    <n v="0.25"/>
    <n v="5.7"/>
    <n v="276193.5"/>
    <x v="0"/>
  </r>
  <r>
    <n v="2016"/>
    <s v="SUB"/>
    <s v="Coal"/>
    <n v="32468"/>
    <n v="17.84"/>
    <n v="579229.12"/>
    <n v="0.25"/>
    <n v="5.5"/>
    <n v="178574"/>
    <x v="0"/>
  </r>
  <r>
    <n v="2016"/>
    <s v="SUB"/>
    <s v="Coal"/>
    <n v="16393"/>
    <n v="16.64"/>
    <n v="272779.52000000002"/>
    <n v="0.36"/>
    <n v="6.3"/>
    <n v="103275.9"/>
    <x v="0"/>
  </r>
  <r>
    <n v="2016"/>
    <s v="SUB"/>
    <s v="Coal"/>
    <n v="16359"/>
    <n v="17.57"/>
    <n v="287427.63"/>
    <n v="0.37"/>
    <n v="5.0999999999999996"/>
    <n v="83430.899999999994"/>
    <x v="0"/>
  </r>
  <r>
    <n v="2016"/>
    <s v="SUB"/>
    <s v="Coal"/>
    <n v="16270"/>
    <n v="17.14"/>
    <n v="278867.8"/>
    <n v="0.23"/>
    <n v="4.3"/>
    <n v="69961"/>
    <x v="0"/>
  </r>
  <r>
    <n v="2016"/>
    <s v="SUB"/>
    <s v="Coal"/>
    <n v="16205"/>
    <n v="17.91"/>
    <n v="290231.55"/>
    <n v="0.23"/>
    <n v="4.5"/>
    <n v="72922.5"/>
    <x v="0"/>
  </r>
  <r>
    <n v="2016"/>
    <s v="SUB"/>
    <s v="Coal"/>
    <n v="15548"/>
    <n v="17.82"/>
    <n v="277065.36"/>
    <n v="0.22"/>
    <n v="4.5"/>
    <n v="69966"/>
    <x v="0"/>
  </r>
  <r>
    <n v="2016"/>
    <s v="SUB"/>
    <s v="Coal"/>
    <n v="31851"/>
    <n v="17.41"/>
    <n v="554525.91"/>
    <n v="0.21"/>
    <n v="4.4000000000000004"/>
    <n v="140144.40000000002"/>
    <x v="0"/>
  </r>
  <r>
    <n v="2016"/>
    <s v="SUB"/>
    <s v="Coal"/>
    <n v="64497"/>
    <n v="17.57"/>
    <n v="1133212.29"/>
    <n v="0.2"/>
    <n v="4.4000000000000004"/>
    <n v="283786.80000000005"/>
    <x v="0"/>
  </r>
  <r>
    <n v="2016"/>
    <s v="SUB"/>
    <s v="Coal"/>
    <n v="112021"/>
    <n v="17.2"/>
    <n v="1926761.2"/>
    <n v="0.23"/>
    <n v="4.0999999999999996"/>
    <n v="459286.1"/>
    <x v="0"/>
  </r>
  <r>
    <n v="2016"/>
    <s v="SUB"/>
    <s v="Coal"/>
    <n v="16435"/>
    <n v="17.670000000000002"/>
    <n v="290406.45"/>
    <n v="0.23"/>
    <n v="5.9"/>
    <n v="96966.5"/>
    <x v="0"/>
  </r>
  <r>
    <n v="2016"/>
    <s v="SUB"/>
    <s v="Coal"/>
    <n v="633717"/>
    <n v="16.738"/>
    <n v="10607155.146"/>
    <n v="0.39"/>
    <n v="4.9000000000000004"/>
    <n v="3105213.3000000003"/>
    <x v="0"/>
  </r>
  <r>
    <n v="2016"/>
    <s v="BIT"/>
    <s v="Coal"/>
    <n v="30620"/>
    <n v="22.867999999999999"/>
    <n v="700218.15999999992"/>
    <n v="2.9"/>
    <n v="8.1999999999999993"/>
    <n v="251083.99999999997"/>
    <x v="0"/>
  </r>
  <r>
    <n v="2016"/>
    <s v="BIT"/>
    <s v="Coal"/>
    <n v="69718"/>
    <n v="22.795000000000002"/>
    <n v="1589221.81"/>
    <n v="3.03"/>
    <n v="8.6"/>
    <n v="599574.79999999993"/>
    <x v="0"/>
  </r>
  <r>
    <n v="2016"/>
    <s v="SUB"/>
    <s v="Coal"/>
    <n v="46111"/>
    <n v="17.940999999999999"/>
    <n v="827277.451"/>
    <n v="0.3"/>
    <n v="4.5"/>
    <n v="207499.5"/>
    <x v="0"/>
  </r>
  <r>
    <n v="2016"/>
    <s v="BIT"/>
    <s v="Coal"/>
    <n v="9816"/>
    <n v="25.567"/>
    <n v="250965.67199999999"/>
    <n v="3.26"/>
    <n v="8"/>
    <n v="78528"/>
    <x v="0"/>
  </r>
  <r>
    <n v="2016"/>
    <s v="BIT"/>
    <s v="Coal"/>
    <n v="38138"/>
    <n v="22.289000000000001"/>
    <n v="850057.8820000001"/>
    <n v="3.39"/>
    <n v="10.7"/>
    <n v="408076.6"/>
    <x v="0"/>
  </r>
  <r>
    <n v="2016"/>
    <s v="BIT"/>
    <s v="Coal"/>
    <n v="4679"/>
    <n v="18.686"/>
    <n v="87431.793999999994"/>
    <n v="0.7"/>
    <n v="26.2"/>
    <n v="122589.8"/>
    <x v="0"/>
  </r>
  <r>
    <n v="2016"/>
    <s v="BIT"/>
    <s v="Coal"/>
    <n v="1648"/>
    <n v="19.713999999999999"/>
    <n v="32488.671999999999"/>
    <n v="0.5"/>
    <n v="28.2"/>
    <n v="46473.599999999999"/>
    <x v="0"/>
  </r>
  <r>
    <n v="2016"/>
    <s v="BIT"/>
    <s v="Coal"/>
    <n v="74001"/>
    <n v="22.818999999999999"/>
    <n v="1688628.8189999999"/>
    <n v="2.92"/>
    <n v="8.1999999999999993"/>
    <n v="606808.19999999995"/>
    <x v="0"/>
  </r>
  <r>
    <n v="2016"/>
    <s v="BIT"/>
    <s v="Coal"/>
    <n v="14031"/>
    <n v="25.495999999999999"/>
    <n v="357734.37599999999"/>
    <n v="3.03"/>
    <n v="8.9"/>
    <n v="124875.90000000001"/>
    <x v="0"/>
  </r>
  <r>
    <n v="2016"/>
    <s v="BIT"/>
    <s v="Coal"/>
    <n v="85960"/>
    <n v="23.277999999999999"/>
    <n v="2000976.88"/>
    <n v="0.43"/>
    <n v="5.7"/>
    <n v="489972"/>
    <x v="0"/>
  </r>
  <r>
    <n v="2016"/>
    <s v="SUB"/>
    <s v="Coal"/>
    <n v="83281"/>
    <n v="17.756"/>
    <n v="1478737.436"/>
    <n v="0.2"/>
    <n v="5.5"/>
    <n v="458045.5"/>
    <x v="0"/>
  </r>
  <r>
    <n v="2016"/>
    <s v="SUB"/>
    <s v="Coal"/>
    <n v="231616"/>
    <n v="17.434000000000001"/>
    <n v="4037993.344"/>
    <n v="0.65"/>
    <n v="8.4"/>
    <n v="1945574.4000000001"/>
    <x v="0"/>
  </r>
  <r>
    <n v="2016"/>
    <s v="SUB"/>
    <s v="Coal"/>
    <n v="516148"/>
    <n v="16.52"/>
    <n v="8526764.959999999"/>
    <n v="0.71"/>
    <n v="11.2"/>
    <n v="5780857.5999999996"/>
    <x v="0"/>
  </r>
  <r>
    <n v="2016"/>
    <s v="SUB"/>
    <s v="Coal"/>
    <n v="17070"/>
    <n v="16.763999999999999"/>
    <n v="286161.48"/>
    <n v="0.28000000000000003"/>
    <n v="6.1"/>
    <n v="104127"/>
    <x v="0"/>
  </r>
  <r>
    <n v="2016"/>
    <s v="SUB"/>
    <s v="Coal"/>
    <n v="200829"/>
    <n v="17.186"/>
    <n v="3451447.1940000001"/>
    <n v="0.23"/>
    <n v="4.0999999999999996"/>
    <n v="823398.89999999991"/>
    <x v="0"/>
  </r>
  <r>
    <n v="2016"/>
    <s v="SUB"/>
    <s v="Coal"/>
    <n v="118583"/>
    <n v="16.792999999999999"/>
    <n v="1991364.3189999999"/>
    <n v="0.3"/>
    <n v="6"/>
    <n v="711498"/>
    <x v="0"/>
  </r>
  <r>
    <n v="2016"/>
    <s v="SUB"/>
    <s v="Coal"/>
    <n v="84746"/>
    <n v="17.067"/>
    <n v="1446359.9820000001"/>
    <n v="0.25"/>
    <n v="4.8"/>
    <n v="406780.8"/>
    <x v="0"/>
  </r>
  <r>
    <n v="2016"/>
    <s v="BIT"/>
    <s v="Coal"/>
    <n v="42752"/>
    <n v="25.84"/>
    <n v="1104711.6799999999"/>
    <n v="3.12"/>
    <n v="8.4"/>
    <n v="359116.79999999999"/>
    <x v="0"/>
  </r>
  <r>
    <n v="2016"/>
    <s v="BIT"/>
    <s v="Coal"/>
    <n v="41777"/>
    <n v="26.05"/>
    <n v="1088290.8500000001"/>
    <n v="2.4300000000000002"/>
    <n v="7.9"/>
    <n v="330038.3"/>
    <x v="0"/>
  </r>
  <r>
    <n v="2016"/>
    <s v="SUB"/>
    <s v="Coal"/>
    <n v="30268"/>
    <n v="18.053999999999998"/>
    <n v="546458.47199999995"/>
    <n v="0.33"/>
    <n v="4.5"/>
    <n v="136206"/>
    <x v="0"/>
  </r>
  <r>
    <n v="2016"/>
    <s v="SUB"/>
    <s v="Coal"/>
    <n v="32247"/>
    <n v="17.632000000000001"/>
    <n v="568579.10400000005"/>
    <n v="0.19"/>
    <n v="4.8"/>
    <n v="154785.60000000001"/>
    <x v="0"/>
  </r>
  <r>
    <n v="2016"/>
    <s v="BIT"/>
    <s v="Coal"/>
    <n v="170451"/>
    <n v="21.872"/>
    <n v="3728104.2719999999"/>
    <n v="2.64"/>
    <n v="8.3000000000000007"/>
    <n v="1414743.3"/>
    <x v="0"/>
  </r>
  <r>
    <n v="2016"/>
    <s v="BIT"/>
    <s v="Coal"/>
    <n v="14923"/>
    <n v="26.045999999999999"/>
    <n v="388684.45799999998"/>
    <n v="2.4500000000000002"/>
    <n v="7.5"/>
    <n v="111922.5"/>
    <x v="0"/>
  </r>
  <r>
    <n v="2016"/>
    <s v="SUB"/>
    <s v="Coal"/>
    <n v="144746"/>
    <n v="17.05"/>
    <n v="2467919.3000000003"/>
    <n v="0.66"/>
    <n v="9.6"/>
    <n v="1389561.5999999999"/>
    <x v="0"/>
  </r>
  <r>
    <n v="2016"/>
    <s v="SUB"/>
    <s v="Coal"/>
    <n v="14928"/>
    <n v="17.920000000000002"/>
    <n v="267509.76000000001"/>
    <n v="0.24"/>
    <n v="4.8"/>
    <n v="71654.399999999994"/>
    <x v="0"/>
  </r>
  <r>
    <n v="2016"/>
    <s v="SUB"/>
    <s v="Coal"/>
    <n v="30065"/>
    <n v="17.93"/>
    <n v="539065.44999999995"/>
    <n v="0.34"/>
    <n v="4.5999999999999996"/>
    <n v="138299"/>
    <x v="0"/>
  </r>
  <r>
    <n v="2016"/>
    <s v="SUB"/>
    <s v="Coal"/>
    <n v="43237"/>
    <n v="17.13"/>
    <n v="740649.80999999994"/>
    <n v="0.62"/>
    <n v="9.6999999999999993"/>
    <n v="419398.89999999997"/>
    <x v="0"/>
  </r>
  <r>
    <n v="2016"/>
    <s v="SUB"/>
    <s v="Coal"/>
    <n v="14524"/>
    <n v="16.97"/>
    <n v="246472.27999999997"/>
    <n v="0.51"/>
    <n v="9.5"/>
    <n v="137978"/>
    <x v="0"/>
  </r>
  <r>
    <n v="2016"/>
    <s v="SUB"/>
    <s v="Coal"/>
    <n v="42313"/>
    <n v="18.010000000000002"/>
    <n v="762057.13000000012"/>
    <n v="0.26"/>
    <n v="4.5999999999999996"/>
    <n v="194639.8"/>
    <x v="0"/>
  </r>
  <r>
    <n v="2016"/>
    <s v="SUB"/>
    <s v="Coal"/>
    <n v="39594"/>
    <n v="17.54"/>
    <n v="694478.76"/>
    <n v="0.34"/>
    <n v="5.3"/>
    <n v="209848.19999999998"/>
    <x v="0"/>
  </r>
  <r>
    <n v="2016"/>
    <s v="SUB"/>
    <s v="Coal"/>
    <n v="58399"/>
    <n v="17.739999999999998"/>
    <n v="1035998.2599999999"/>
    <n v="0.34"/>
    <n v="5.0999999999999996"/>
    <n v="297834.89999999997"/>
    <x v="0"/>
  </r>
  <r>
    <n v="2016"/>
    <s v="SUB"/>
    <s v="Coal"/>
    <n v="42009"/>
    <n v="17.309999999999999"/>
    <n v="727175.78999999992"/>
    <n v="0.55000000000000004"/>
    <n v="9"/>
    <n v="378081"/>
    <x v="0"/>
  </r>
  <r>
    <n v="2016"/>
    <s v="BIT"/>
    <s v="Coal"/>
    <n v="11044"/>
    <n v="16.82"/>
    <n v="185760.08000000002"/>
    <n v="1.82"/>
    <n v="27.6"/>
    <n v="304814.40000000002"/>
    <x v="0"/>
  </r>
  <r>
    <n v="2016"/>
    <s v="BIT"/>
    <s v="Coal"/>
    <n v="270232"/>
    <n v="25.35"/>
    <n v="6850381.2000000002"/>
    <n v="4.18"/>
    <n v="9.1999999999999993"/>
    <n v="2486134.4"/>
    <x v="0"/>
  </r>
  <r>
    <n v="2016"/>
    <s v="BIT"/>
    <s v="Coal"/>
    <n v="23374"/>
    <n v="26.02"/>
    <n v="608191.48"/>
    <n v="3.1"/>
    <n v="8.3000000000000007"/>
    <n v="194004.2"/>
    <x v="0"/>
  </r>
  <r>
    <n v="2016"/>
    <s v="SUB"/>
    <s v="Coal"/>
    <n v="251516"/>
    <n v="17.056000000000001"/>
    <n v="4289856.8960000006"/>
    <n v="0.25"/>
    <n v="5"/>
    <n v="1257580"/>
    <x v="0"/>
  </r>
  <r>
    <n v="2016"/>
    <s v="SUB"/>
    <s v="Coal"/>
    <n v="17572"/>
    <n v="17.408000000000001"/>
    <n v="305893.37600000005"/>
    <n v="0.2"/>
    <n v="4.3"/>
    <n v="75559.599999999991"/>
    <x v="0"/>
  </r>
  <r>
    <n v="2016"/>
    <s v="SUB"/>
    <s v="Coal"/>
    <n v="108272"/>
    <n v="17.72"/>
    <n v="1918579.8399999999"/>
    <n v="0.24"/>
    <n v="5.7"/>
    <n v="617150.4"/>
    <x v="0"/>
  </r>
  <r>
    <n v="2016"/>
    <s v="SUB"/>
    <s v="Coal"/>
    <n v="283144"/>
    <n v="16.690000000000001"/>
    <n v="4725673.3600000003"/>
    <n v="0.28000000000000003"/>
    <n v="5.6"/>
    <n v="1585606.4"/>
    <x v="0"/>
  </r>
  <r>
    <n v="2016"/>
    <s v="SUB"/>
    <s v="Coal"/>
    <n v="63914"/>
    <n v="16.760000000000002"/>
    <n v="1071198.6400000001"/>
    <n v="0.34"/>
    <n v="6.2"/>
    <n v="396266.8"/>
    <x v="0"/>
  </r>
  <r>
    <n v="2016"/>
    <s v="SUB"/>
    <s v="Coal"/>
    <n v="41362"/>
    <n v="16.734000000000002"/>
    <n v="692151.7080000001"/>
    <n v="0.38"/>
    <n v="4.9000000000000004"/>
    <n v="202673.80000000002"/>
    <x v="0"/>
  </r>
  <r>
    <n v="2016"/>
    <s v="SUB"/>
    <s v="Coal"/>
    <n v="54130"/>
    <n v="16.373999999999999"/>
    <n v="886324.61999999988"/>
    <n v="0.28000000000000003"/>
    <n v="5"/>
    <n v="270650"/>
    <x v="0"/>
  </r>
  <r>
    <n v="2016"/>
    <s v="SUB"/>
    <s v="Coal"/>
    <n v="173183"/>
    <n v="16.135999999999999"/>
    <n v="2794480.8879999998"/>
    <n v="0.5"/>
    <n v="6.4"/>
    <n v="1108371.2"/>
    <x v="0"/>
  </r>
  <r>
    <n v="2016"/>
    <s v="SUB"/>
    <s v="Coal"/>
    <n v="27816"/>
    <n v="17.02"/>
    <n v="473428.32"/>
    <n v="0.22"/>
    <n v="4"/>
    <n v="111264"/>
    <x v="0"/>
  </r>
  <r>
    <n v="2016"/>
    <s v="SUB"/>
    <s v="Coal"/>
    <n v="14745"/>
    <n v="17.46"/>
    <n v="257447.7"/>
    <n v="0.26"/>
    <n v="4.4000000000000004"/>
    <n v="64878.000000000007"/>
    <x v="0"/>
  </r>
  <r>
    <n v="2016"/>
    <s v="BIT"/>
    <s v="Coal"/>
    <n v="126322"/>
    <n v="23.116"/>
    <n v="2920059.352"/>
    <n v="1.33"/>
    <n v="6.8"/>
    <n v="858989.6"/>
    <x v="0"/>
  </r>
  <r>
    <n v="2016"/>
    <s v="BIT"/>
    <s v="Coal"/>
    <n v="163059"/>
    <n v="23.187999999999999"/>
    <n v="3781012.0919999997"/>
    <n v="3.52"/>
    <n v="7.9"/>
    <n v="1288166.1000000001"/>
    <x v="0"/>
  </r>
  <r>
    <n v="2016"/>
    <s v="BIT"/>
    <s v="Coal"/>
    <n v="54935"/>
    <n v="21.904"/>
    <n v="1203296.24"/>
    <n v="2.2400000000000002"/>
    <n v="8.6999999999999993"/>
    <n v="477934.49999999994"/>
    <x v="0"/>
  </r>
  <r>
    <n v="2016"/>
    <s v="BIT"/>
    <s v="Coal"/>
    <n v="139008"/>
    <n v="21.981999999999999"/>
    <n v="3055673.8559999997"/>
    <n v="2.13"/>
    <n v="8.6999999999999993"/>
    <n v="1209369.5999999999"/>
    <x v="0"/>
  </r>
  <r>
    <n v="2016"/>
    <s v="BIT"/>
    <s v="Coal"/>
    <n v="23488"/>
    <n v="23.192"/>
    <n v="544733.696"/>
    <n v="3.55"/>
    <n v="8"/>
    <n v="187904"/>
    <x v="0"/>
  </r>
  <r>
    <n v="2016"/>
    <s v="BIT"/>
    <s v="Coal"/>
    <n v="41794"/>
    <n v="21.562000000000001"/>
    <n v="901162.228"/>
    <n v="2.44"/>
    <n v="8.9"/>
    <n v="371966.60000000003"/>
    <x v="0"/>
  </r>
  <r>
    <n v="2016"/>
    <s v="SUB"/>
    <s v="Coal"/>
    <n v="120456"/>
    <n v="16.155999999999999"/>
    <n v="1946087.1359999999"/>
    <n v="0.28999999999999998"/>
    <n v="6.7"/>
    <n v="807055.20000000007"/>
    <x v="0"/>
  </r>
  <r>
    <n v="2016"/>
    <s v="BIT"/>
    <s v="Coal"/>
    <n v="96791"/>
    <n v="22.99"/>
    <n v="2225225.09"/>
    <n v="3.39"/>
    <n v="7.8"/>
    <n v="754969.79999999993"/>
    <x v="0"/>
  </r>
  <r>
    <n v="2016"/>
    <s v="SUB"/>
    <s v="Coal"/>
    <n v="60389"/>
    <n v="17.329999999999998"/>
    <n v="1046541.3699999999"/>
    <n v="0.2"/>
    <n v="4.41"/>
    <n v="266315.49"/>
    <x v="0"/>
  </r>
  <r>
    <n v="2016"/>
    <s v="SUB"/>
    <s v="Coal"/>
    <n v="61171"/>
    <n v="17.170000000000002"/>
    <n v="1050306.07"/>
    <n v="0.23"/>
    <n v="4.1500000000000004"/>
    <n v="253859.65000000002"/>
    <x v="0"/>
  </r>
  <r>
    <n v="2016"/>
    <s v="SUB"/>
    <s v="Coal"/>
    <n v="45898"/>
    <n v="17.134"/>
    <n v="786416.33200000005"/>
    <n v="0.21"/>
    <n v="4.74"/>
    <n v="217556.52000000002"/>
    <x v="0"/>
  </r>
  <r>
    <n v="2016"/>
    <s v="SUB"/>
    <s v="Coal"/>
    <n v="91292"/>
    <n v="17.37"/>
    <n v="1585742.04"/>
    <n v="0.21"/>
    <n v="4.51"/>
    <n v="411726.92"/>
    <x v="0"/>
  </r>
  <r>
    <n v="2016"/>
    <s v="SUB"/>
    <s v="Coal"/>
    <n v="122"/>
    <n v="17.218"/>
    <n v="2100.596"/>
    <n v="0.23"/>
    <n v="4.1399999999999997"/>
    <n v="505.08"/>
    <x v="0"/>
  </r>
  <r>
    <n v="2016"/>
    <s v="SUB"/>
    <s v="Coal"/>
    <n v="383814"/>
    <n v="16.64"/>
    <n v="6386664.96"/>
    <n v="0.3"/>
    <n v="6.6"/>
    <n v="2533172.4"/>
    <x v="0"/>
  </r>
  <r>
    <n v="2016"/>
    <s v="LIG"/>
    <s v="Coal"/>
    <n v="646322"/>
    <n v="13.86"/>
    <n v="8958022.9199999999"/>
    <n v="0.9"/>
    <n v="11.3"/>
    <n v="7303438.6000000006"/>
    <x v="1"/>
  </r>
  <r>
    <n v="2016"/>
    <s v="SUB"/>
    <s v="Coal"/>
    <n v="573854"/>
    <n v="16.48"/>
    <n v="9457113.9199999999"/>
    <n v="0.3"/>
    <n v="5.5"/>
    <n v="3156197"/>
    <x v="0"/>
  </r>
  <r>
    <n v="2016"/>
    <s v="SUB"/>
    <s v="Coal"/>
    <n v="285601"/>
    <n v="17.114999999999998"/>
    <n v="4888061.1149999993"/>
    <n v="0.24"/>
    <n v="4.8"/>
    <n v="1370884.8"/>
    <x v="0"/>
  </r>
  <r>
    <n v="2016"/>
    <s v="BIT"/>
    <s v="Coal"/>
    <n v="22963"/>
    <n v="23.608000000000001"/>
    <n v="542110.50399999996"/>
    <n v="0.96"/>
    <n v="10.199999999999999"/>
    <n v="234222.59999999998"/>
    <x v="0"/>
  </r>
  <r>
    <n v="2016"/>
    <s v="BIT"/>
    <s v="Coal"/>
    <n v="323644"/>
    <n v="22.07"/>
    <n v="7142823.0800000001"/>
    <n v="0.54"/>
    <n v="12.8"/>
    <n v="4142643.2000000002"/>
    <x v="0"/>
  </r>
  <r>
    <n v="2016"/>
    <s v="BIT"/>
    <s v="Coal"/>
    <n v="9294"/>
    <n v="23.864000000000001"/>
    <n v="221792.016"/>
    <n v="0.94"/>
    <n v="10.28"/>
    <n v="95542.319999999992"/>
    <x v="0"/>
  </r>
  <r>
    <n v="2016"/>
    <s v="BIT"/>
    <s v="Coal"/>
    <n v="1566"/>
    <n v="25.09"/>
    <n v="39290.94"/>
    <n v="0.8"/>
    <n v="10.1"/>
    <n v="15816.599999999999"/>
    <x v="0"/>
  </r>
  <r>
    <n v="2016"/>
    <s v="BIT"/>
    <s v="Coal"/>
    <n v="3457"/>
    <n v="23.66"/>
    <n v="81792.62"/>
    <n v="0.7"/>
    <n v="13.63"/>
    <n v="47118.91"/>
    <x v="0"/>
  </r>
  <r>
    <n v="2016"/>
    <s v="SUB"/>
    <s v="Coal"/>
    <n v="308113"/>
    <n v="16.72"/>
    <n v="5151649.3599999994"/>
    <n v="0.3"/>
    <n v="6.2"/>
    <n v="1910300.6"/>
    <x v="0"/>
  </r>
  <r>
    <n v="2016"/>
    <s v="SUB"/>
    <s v="Coal"/>
    <n v="33395"/>
    <n v="16.77"/>
    <n v="560034.15"/>
    <n v="0.35"/>
    <n v="5.9"/>
    <n v="197030.5"/>
    <x v="0"/>
  </r>
  <r>
    <n v="2016"/>
    <s v="SUB"/>
    <s v="Coal"/>
    <n v="17600"/>
    <n v="17.53"/>
    <n v="308528"/>
    <n v="0.2"/>
    <n v="4.2"/>
    <n v="73920"/>
    <x v="0"/>
  </r>
  <r>
    <n v="2016"/>
    <s v="SUB"/>
    <s v="Coal"/>
    <n v="90030"/>
    <n v="17.899999999999999"/>
    <n v="1611536.9999999998"/>
    <n v="0.22"/>
    <n v="4.7"/>
    <n v="423141"/>
    <x v="0"/>
  </r>
  <r>
    <n v="2016"/>
    <s v="SUB"/>
    <s v="Coal"/>
    <n v="14906"/>
    <n v="18.7"/>
    <n v="278742.2"/>
    <n v="0.31"/>
    <n v="4.2"/>
    <n v="62605.200000000004"/>
    <x v="0"/>
  </r>
  <r>
    <n v="2016"/>
    <s v="SUB"/>
    <s v="Coal"/>
    <n v="125309"/>
    <n v="17.91"/>
    <n v="2244284.19"/>
    <n v="0.25"/>
    <n v="4.8"/>
    <n v="601483.19999999995"/>
    <x v="0"/>
  </r>
  <r>
    <n v="2016"/>
    <s v="SUB"/>
    <s v="Coal"/>
    <n v="65642"/>
    <n v="17.670000000000002"/>
    <n v="1159894.1400000001"/>
    <n v="0.2"/>
    <n v="4.5"/>
    <n v="295389"/>
    <x v="0"/>
  </r>
  <r>
    <n v="2016"/>
    <s v="SUB"/>
    <s v="Coal"/>
    <n v="90619"/>
    <n v="16.72"/>
    <n v="1515149.68"/>
    <n v="0.3"/>
    <n v="6.3"/>
    <n v="570899.69999999995"/>
    <x v="0"/>
  </r>
  <r>
    <n v="2016"/>
    <s v="SUB"/>
    <s v="Coal"/>
    <n v="30235"/>
    <n v="16.742000000000001"/>
    <n v="506194.37000000005"/>
    <n v="0.31"/>
    <n v="6.2"/>
    <n v="187457"/>
    <x v="0"/>
  </r>
  <r>
    <n v="2016"/>
    <s v="SUB"/>
    <s v="Coal"/>
    <n v="44482"/>
    <n v="16.443000000000001"/>
    <n v="731417.52600000007"/>
    <n v="0.34"/>
    <n v="5.2"/>
    <n v="231306.4"/>
    <x v="0"/>
  </r>
  <r>
    <n v="2016"/>
    <s v="SUB"/>
    <s v="Coal"/>
    <n v="45372"/>
    <n v="16.911999999999999"/>
    <n v="767331.26399999997"/>
    <n v="0.34"/>
    <n v="5.7"/>
    <n v="258620.4"/>
    <x v="0"/>
  </r>
  <r>
    <n v="2016"/>
    <s v="SUB"/>
    <s v="Coal"/>
    <n v="14946"/>
    <n v="16.77"/>
    <n v="250644.41999999998"/>
    <n v="0.32"/>
    <n v="6.2"/>
    <n v="92665.2"/>
    <x v="0"/>
  </r>
  <r>
    <n v="2016"/>
    <s v="SUB"/>
    <s v="Coal"/>
    <n v="105605"/>
    <n v="16.617000000000001"/>
    <n v="1754838.2850000001"/>
    <n v="0.41"/>
    <n v="4.8"/>
    <n v="506904"/>
    <x v="0"/>
  </r>
  <r>
    <n v="2016"/>
    <s v="SUB"/>
    <s v="Coal"/>
    <n v="75629"/>
    <n v="17.036000000000001"/>
    <n v="1288415.6440000001"/>
    <n v="0.28000000000000003"/>
    <n v="4.5"/>
    <n v="340330.5"/>
    <x v="0"/>
  </r>
  <r>
    <n v="2016"/>
    <s v="SUB"/>
    <s v="Coal"/>
    <n v="75362"/>
    <n v="16.681999999999999"/>
    <n v="1257188.8839999998"/>
    <n v="0.28000000000000003"/>
    <n v="5.6"/>
    <n v="422027.19999999995"/>
    <x v="0"/>
  </r>
  <r>
    <n v="2016"/>
    <s v="SUB"/>
    <s v="Coal"/>
    <n v="45391"/>
    <n v="16.704000000000001"/>
    <n v="758211.26400000008"/>
    <n v="0.41"/>
    <n v="5.3"/>
    <n v="240572.3"/>
    <x v="0"/>
  </r>
  <r>
    <n v="2016"/>
    <s v="SUB"/>
    <s v="Coal"/>
    <n v="29921"/>
    <n v="17.11"/>
    <n v="511948.31"/>
    <n v="0.3"/>
    <n v="4.5"/>
    <n v="134644.5"/>
    <x v="0"/>
  </r>
  <r>
    <n v="2016"/>
    <s v="SUB"/>
    <s v="Coal"/>
    <n v="45158"/>
    <n v="17.766999999999999"/>
    <n v="802322.18599999999"/>
    <n v="0.25"/>
    <n v="5.7"/>
    <n v="257400.6"/>
    <x v="0"/>
  </r>
  <r>
    <n v="2016"/>
    <s v="LIG"/>
    <s v="Coal"/>
    <n v="857147"/>
    <n v="13.55"/>
    <n v="11614341.850000001"/>
    <n v="0.9"/>
    <n v="16.5"/>
    <n v="14142925.5"/>
    <x v="1"/>
  </r>
  <r>
    <n v="2016"/>
    <s v="SUB"/>
    <s v="Coal"/>
    <n v="52873"/>
    <n v="17.518000000000001"/>
    <n v="926229.21400000004"/>
    <n v="0.2"/>
    <n v="4.3"/>
    <n v="227353.9"/>
    <x v="0"/>
  </r>
  <r>
    <n v="2016"/>
    <s v="SUB"/>
    <s v="Coal"/>
    <n v="323793"/>
    <n v="16.782"/>
    <n v="5433894.1260000002"/>
    <n v="0.3"/>
    <n v="6"/>
    <n v="1942758"/>
    <x v="0"/>
  </r>
  <r>
    <n v="2016"/>
    <s v="LIG"/>
    <s v="Coal"/>
    <n v="280818"/>
    <n v="10.7"/>
    <n v="3004752.5999999996"/>
    <n v="3.07"/>
    <n v="27.6"/>
    <n v="7750576.8000000007"/>
    <x v="1"/>
  </r>
  <r>
    <n v="2016"/>
    <s v="SUB"/>
    <s v="Coal"/>
    <n v="32121"/>
    <n v="18.010000000000002"/>
    <n v="578499.21000000008"/>
    <n v="0.22"/>
    <n v="4.5999999999999996"/>
    <n v="147756.59999999998"/>
    <x v="0"/>
  </r>
  <r>
    <n v="2016"/>
    <s v="SUB"/>
    <s v="Coal"/>
    <n v="49066"/>
    <n v="17.66"/>
    <n v="866505.56"/>
    <n v="0.2"/>
    <n v="4.3"/>
    <n v="210983.8"/>
    <x v="0"/>
  </r>
  <r>
    <n v="2016"/>
    <s v="SUB"/>
    <s v="Coal"/>
    <n v="249066"/>
    <n v="17.788"/>
    <n v="4430386.0080000004"/>
    <n v="0.23"/>
    <n v="4.8"/>
    <n v="1195516.8"/>
    <x v="0"/>
  </r>
  <r>
    <n v="2016"/>
    <s v="SUB"/>
    <s v="Coal"/>
    <n v="275945"/>
    <n v="17.756"/>
    <n v="4899679.42"/>
    <n v="0.25"/>
    <n v="5.2"/>
    <n v="1434914"/>
    <x v="0"/>
  </r>
  <r>
    <n v="2016"/>
    <s v="SUB"/>
    <s v="Coal"/>
    <n v="29995"/>
    <n v="16.8"/>
    <n v="503916"/>
    <n v="0.31"/>
    <n v="5.9"/>
    <n v="176970.5"/>
    <x v="0"/>
  </r>
  <r>
    <n v="2016"/>
    <s v="SUB"/>
    <s v="Coal"/>
    <n v="31645"/>
    <n v="17.783999999999999"/>
    <n v="562774.67999999993"/>
    <n v="0.21"/>
    <n v="4.3"/>
    <n v="136073.5"/>
    <x v="0"/>
  </r>
  <r>
    <n v="2016"/>
    <s v="SUB"/>
    <s v="Coal"/>
    <n v="79110"/>
    <n v="17.7"/>
    <n v="1400247"/>
    <n v="0.2"/>
    <n v="4.3"/>
    <n v="340173"/>
    <x v="0"/>
  </r>
  <r>
    <n v="2016"/>
    <s v="SUB"/>
    <s v="Coal"/>
    <n v="89912"/>
    <n v="17.64"/>
    <n v="1586047.68"/>
    <n v="0.37"/>
    <n v="5.4"/>
    <n v="485524.80000000005"/>
    <x v="0"/>
  </r>
  <r>
    <n v="2016"/>
    <s v="SUB"/>
    <s v="Coal"/>
    <n v="89285"/>
    <n v="17.260000000000002"/>
    <n v="1541059.1"/>
    <n v="0.25"/>
    <n v="4.8"/>
    <n v="428568"/>
    <x v="0"/>
  </r>
  <r>
    <n v="2016"/>
    <s v="SUB"/>
    <s v="Coal"/>
    <n v="239314"/>
    <n v="17.89"/>
    <n v="4281327.46"/>
    <n v="0.24"/>
    <n v="5.6"/>
    <n v="1340158.3999999999"/>
    <x v="0"/>
  </r>
  <r>
    <n v="2016"/>
    <s v="SUB"/>
    <s v="Coal"/>
    <n v="14877"/>
    <n v="17.78"/>
    <n v="264513.06"/>
    <n v="0.25"/>
    <n v="5.9"/>
    <n v="87774.3"/>
    <x v="0"/>
  </r>
  <r>
    <n v="2016"/>
    <s v="SUB"/>
    <s v="Coal"/>
    <n v="193547"/>
    <n v="16.091999999999999"/>
    <n v="3114558.3239999996"/>
    <n v="0.4"/>
    <n v="5.0999999999999996"/>
    <n v="987089.7"/>
    <x v="0"/>
  </r>
  <r>
    <n v="2016"/>
    <s v="BIT"/>
    <s v="Coal"/>
    <n v="83943"/>
    <n v="22.96"/>
    <n v="1927331.28"/>
    <n v="3.39"/>
    <n v="7.8"/>
    <n v="654755.4"/>
    <x v="0"/>
  </r>
  <r>
    <n v="2016"/>
    <s v="BIT"/>
    <s v="Coal"/>
    <n v="96199"/>
    <n v="22.16"/>
    <n v="2131769.84"/>
    <n v="3.11"/>
    <n v="9.5"/>
    <n v="913890.5"/>
    <x v="0"/>
  </r>
  <r>
    <n v="2016"/>
    <s v="SUB"/>
    <s v="Coal"/>
    <n v="28136"/>
    <n v="16.8"/>
    <n v="472684.80000000005"/>
    <n v="0.41"/>
    <n v="5.2"/>
    <n v="146307.20000000001"/>
    <x v="0"/>
  </r>
  <r>
    <n v="2016"/>
    <s v="SUB"/>
    <s v="Coal"/>
    <n v="13939"/>
    <n v="16.68"/>
    <n v="232502.52"/>
    <n v="0.42"/>
    <n v="5.0999999999999996"/>
    <n v="71088.899999999994"/>
    <x v="0"/>
  </r>
  <r>
    <n v="2016"/>
    <s v="SUB"/>
    <s v="Coal"/>
    <n v="39086"/>
    <n v="16.600000000000001"/>
    <n v="648827.60000000009"/>
    <n v="0.37"/>
    <n v="5.2"/>
    <n v="203247.2"/>
    <x v="0"/>
  </r>
  <r>
    <n v="2016"/>
    <s v="SUB"/>
    <s v="Coal"/>
    <n v="107407"/>
    <n v="17.14"/>
    <n v="1840955.98"/>
    <n v="0.25"/>
    <n v="4.2"/>
    <n v="451109.4"/>
    <x v="0"/>
  </r>
  <r>
    <n v="2016"/>
    <s v="BIT"/>
    <s v="Coal"/>
    <n v="25994"/>
    <n v="24.71"/>
    <n v="642311.74"/>
    <n v="1.61"/>
    <n v="10.6"/>
    <n v="275536.39999999997"/>
    <x v="0"/>
  </r>
  <r>
    <n v="2016"/>
    <s v="BIT"/>
    <s v="Coal"/>
    <n v="30148"/>
    <n v="23.7"/>
    <n v="714507.6"/>
    <n v="1.74"/>
    <n v="12.4"/>
    <n v="373835.2"/>
    <x v="0"/>
  </r>
  <r>
    <n v="2016"/>
    <s v="BIT"/>
    <s v="Coal"/>
    <n v="81763"/>
    <n v="25.722000000000001"/>
    <n v="2103107.8859999999"/>
    <n v="2.5099999999999998"/>
    <n v="7.7"/>
    <n v="629575.1"/>
    <x v="0"/>
  </r>
  <r>
    <n v="2016"/>
    <s v="BIT"/>
    <s v="Coal"/>
    <n v="35035"/>
    <n v="25.751999999999999"/>
    <n v="902221.32"/>
    <n v="2.33"/>
    <n v="7.4"/>
    <n v="259259"/>
    <x v="0"/>
  </r>
  <r>
    <n v="2016"/>
    <s v="BIT"/>
    <s v="Coal"/>
    <n v="47114"/>
    <n v="25.808"/>
    <n v="1215918.112"/>
    <n v="2.5"/>
    <n v="7.9"/>
    <n v="372200.60000000003"/>
    <x v="0"/>
  </r>
  <r>
    <n v="2016"/>
    <s v="SUB"/>
    <s v="Coal"/>
    <n v="30725"/>
    <n v="17.916"/>
    <n v="550469.1"/>
    <n v="0.3"/>
    <n v="4.8"/>
    <n v="147480"/>
    <x v="0"/>
  </r>
  <r>
    <n v="2016"/>
    <s v="SUB"/>
    <s v="Coal"/>
    <n v="120101"/>
    <n v="16.734000000000002"/>
    <n v="2009770.1340000003"/>
    <n v="0.28000000000000003"/>
    <n v="5.5"/>
    <n v="660555.5"/>
    <x v="0"/>
  </r>
  <r>
    <n v="2016"/>
    <s v="SUB"/>
    <s v="Coal"/>
    <n v="103388"/>
    <n v="17.027999999999999"/>
    <n v="1760490.8639999998"/>
    <n v="0.27"/>
    <n v="4.5999999999999996"/>
    <n v="475584.8"/>
    <x v="0"/>
  </r>
  <r>
    <n v="2016"/>
    <s v="SUB"/>
    <s v="Coal"/>
    <n v="222675"/>
    <n v="16.574000000000002"/>
    <n v="3690615.45"/>
    <n v="0.39"/>
    <n v="4.9000000000000004"/>
    <n v="1091107.5"/>
    <x v="0"/>
  </r>
  <r>
    <n v="2016"/>
    <s v="SUB"/>
    <s v="Coal"/>
    <n v="191236"/>
    <n v="16.861999999999998"/>
    <n v="3224621.4319999996"/>
    <n v="0.26"/>
    <n v="4.5999999999999996"/>
    <n v="879685.6"/>
    <x v="0"/>
  </r>
  <r>
    <n v="2016"/>
    <s v="SUB"/>
    <s v="Coal"/>
    <n v="31782"/>
    <n v="16.686"/>
    <n v="530314.45200000005"/>
    <n v="0.28000000000000003"/>
    <n v="4.5"/>
    <n v="143019"/>
    <x v="0"/>
  </r>
  <r>
    <n v="2016"/>
    <s v="SUB"/>
    <s v="Coal"/>
    <n v="47809"/>
    <n v="17.533999999999999"/>
    <n v="838283.00599999994"/>
    <n v="0.35"/>
    <n v="5.4"/>
    <n v="258168.6"/>
    <x v="0"/>
  </r>
  <r>
    <n v="2016"/>
    <s v="SUB"/>
    <s v="Coal"/>
    <n v="174550"/>
    <n v="16.79"/>
    <n v="2930694.5"/>
    <n v="0.33"/>
    <n v="5.3"/>
    <n v="925115"/>
    <x v="0"/>
  </r>
  <r>
    <n v="2016"/>
    <s v="SUB"/>
    <s v="Coal"/>
    <n v="127098"/>
    <n v="17.053999999999998"/>
    <n v="2167529.2919999999"/>
    <n v="0.31"/>
    <n v="4.5"/>
    <n v="571941"/>
    <x v="0"/>
  </r>
  <r>
    <n v="2016"/>
    <s v="SUB"/>
    <s v="Coal"/>
    <n v="31663"/>
    <n v="16.902000000000001"/>
    <n v="535168.02600000007"/>
    <n v="0.32"/>
    <n v="5.0999999999999996"/>
    <n v="161481.29999999999"/>
    <x v="0"/>
  </r>
  <r>
    <n v="2016"/>
    <s v="BIT"/>
    <s v="Coal"/>
    <n v="129581"/>
    <n v="24.994"/>
    <n v="3238747.514"/>
    <n v="4.2"/>
    <n v="8.81"/>
    <n v="1141608.6100000001"/>
    <x v="0"/>
  </r>
  <r>
    <n v="2016"/>
    <s v="BIT"/>
    <s v="Coal"/>
    <n v="70525"/>
    <n v="25.015999999999998"/>
    <n v="1764253.4"/>
    <n v="3.95"/>
    <n v="9.35"/>
    <n v="659408.75"/>
    <x v="0"/>
  </r>
  <r>
    <n v="2016"/>
    <s v="BIT"/>
    <s v="Coal"/>
    <n v="14758"/>
    <n v="24.667999999999999"/>
    <n v="364050.34399999998"/>
    <n v="4.16"/>
    <n v="8.69"/>
    <n v="128247.01999999999"/>
    <x v="0"/>
  </r>
  <r>
    <n v="2016"/>
    <s v="BIT"/>
    <s v="Coal"/>
    <n v="22616"/>
    <n v="25.972000000000001"/>
    <n v="587382.75199999998"/>
    <n v="3.07"/>
    <n v="8.31"/>
    <n v="187938.96000000002"/>
    <x v="0"/>
  </r>
  <r>
    <n v="2016"/>
    <s v="LIG"/>
    <s v="Coal"/>
    <n v="8337"/>
    <n v="14"/>
    <n v="116718"/>
    <n v="0.14000000000000001"/>
    <n v="10.1"/>
    <n v="84203.7"/>
    <x v="1"/>
  </r>
  <r>
    <n v="2016"/>
    <s v="WC"/>
    <s v="Coal"/>
    <n v="5469"/>
    <n v="14"/>
    <n v="76566"/>
    <n v="0.14000000000000001"/>
    <n v="10.1"/>
    <n v="55236.9"/>
    <x v="0"/>
  </r>
  <r>
    <n v="2016"/>
    <s v="LIG"/>
    <s v="Coal"/>
    <n v="478870"/>
    <n v="13.724"/>
    <n v="6572011.8799999999"/>
    <n v="0.91"/>
    <n v="9.4"/>
    <n v="4501378"/>
    <x v="1"/>
  </r>
  <r>
    <n v="2016"/>
    <s v="BIT"/>
    <s v="Coal"/>
    <n v="23093"/>
    <n v="22.271000000000001"/>
    <n v="514304.20300000004"/>
    <n v="0.46"/>
    <n v="11.9"/>
    <n v="274806.7"/>
    <x v="0"/>
  </r>
  <r>
    <n v="2016"/>
    <s v="BIT"/>
    <s v="Coal"/>
    <n v="122729"/>
    <n v="22.768000000000001"/>
    <n v="2794293.872"/>
    <n v="0.96"/>
    <n v="13.6"/>
    <n v="1669114.4"/>
    <x v="0"/>
  </r>
  <r>
    <n v="2016"/>
    <s v="BIT"/>
    <s v="Coal"/>
    <n v="49010"/>
    <n v="23.172999999999998"/>
    <n v="1135708.73"/>
    <n v="0.43"/>
    <n v="6.1"/>
    <n v="298961"/>
    <x v="0"/>
  </r>
  <r>
    <n v="2016"/>
    <s v="BIT"/>
    <s v="Coal"/>
    <n v="10954"/>
    <n v="22.23"/>
    <n v="243507.42"/>
    <n v="0.43"/>
    <n v="13"/>
    <n v="142402"/>
    <x v="0"/>
  </r>
  <r>
    <n v="2016"/>
    <s v="BIT"/>
    <s v="Coal"/>
    <n v="160232"/>
    <n v="21.239000000000001"/>
    <n v="3403167.4480000003"/>
    <n v="0.39"/>
    <n v="13.5"/>
    <n v="2163132"/>
    <x v="0"/>
  </r>
  <r>
    <n v="2016"/>
    <s v="SUB"/>
    <s v="Coal"/>
    <n v="84439"/>
    <n v="19.451000000000001"/>
    <n v="1642422.9890000001"/>
    <n v="1.1000000000000001"/>
    <n v="9.1"/>
    <n v="768394.9"/>
    <x v="0"/>
  </r>
  <r>
    <n v="2016"/>
    <s v="BIT"/>
    <s v="Coal"/>
    <n v="58971"/>
    <n v="23.07"/>
    <n v="1360460.97"/>
    <n v="2.9"/>
    <n v="8"/>
    <n v="471768"/>
    <x v="0"/>
  </r>
  <r>
    <n v="2016"/>
    <s v="BIT"/>
    <s v="Coal"/>
    <n v="24706"/>
    <n v="22.03"/>
    <n v="544273.18000000005"/>
    <n v="3.06"/>
    <n v="9"/>
    <n v="222354"/>
    <x v="0"/>
  </r>
  <r>
    <n v="2016"/>
    <s v="SUB"/>
    <s v="Coal"/>
    <n v="98371"/>
    <n v="17.46"/>
    <n v="1717557.6600000001"/>
    <n v="0.2"/>
    <n v="4.4000000000000004"/>
    <n v="432832.4"/>
    <x v="0"/>
  </r>
  <r>
    <n v="2016"/>
    <s v="SUB"/>
    <s v="Coal"/>
    <n v="81968"/>
    <n v="16.77"/>
    <n v="1374603.3599999999"/>
    <n v="0.3"/>
    <n v="6.1"/>
    <n v="500004.8"/>
    <x v="0"/>
  </r>
  <r>
    <n v="2016"/>
    <s v="SUB"/>
    <s v="Coal"/>
    <n v="82111"/>
    <n v="17.8"/>
    <n v="1461575.8"/>
    <n v="0.24"/>
    <n v="5.3"/>
    <n v="435188.3"/>
    <x v="0"/>
  </r>
  <r>
    <n v="2016"/>
    <s v="SUB"/>
    <s v="Coal"/>
    <n v="81317"/>
    <n v="16.760000000000002"/>
    <n v="1362872.9200000002"/>
    <n v="0.31"/>
    <n v="6.2"/>
    <n v="504165.4"/>
    <x v="0"/>
  </r>
  <r>
    <n v="2016"/>
    <s v="SUB"/>
    <s v="Coal"/>
    <n v="16429"/>
    <n v="16.7"/>
    <n v="274364.3"/>
    <n v="0.3"/>
    <n v="6.4"/>
    <n v="105145.60000000001"/>
    <x v="0"/>
  </r>
  <r>
    <n v="2016"/>
    <s v="LIG"/>
    <s v="Coal"/>
    <n v="526874"/>
    <n v="11.94"/>
    <n v="6290875.5599999996"/>
    <n v="1.2"/>
    <n v="21.3"/>
    <n v="11222416.200000001"/>
    <x v="1"/>
  </r>
  <r>
    <n v="2016"/>
    <s v="SUB"/>
    <s v="Coal"/>
    <n v="31687"/>
    <n v="17.716999999999999"/>
    <n v="561398.57899999991"/>
    <n v="0.28000000000000003"/>
    <n v="5.3"/>
    <n v="167941.1"/>
    <x v="0"/>
  </r>
  <r>
    <n v="2016"/>
    <s v="SUB"/>
    <s v="Coal"/>
    <n v="16338"/>
    <n v="17.89"/>
    <n v="292286.82"/>
    <n v="0.36"/>
    <n v="4.8"/>
    <n v="78422.399999999994"/>
    <x v="0"/>
  </r>
  <r>
    <n v="2016"/>
    <s v="SUB"/>
    <s v="Coal"/>
    <n v="48500"/>
    <n v="17.856000000000002"/>
    <n v="866016.00000000012"/>
    <n v="0.28999999999999998"/>
    <n v="5"/>
    <n v="242500"/>
    <x v="0"/>
  </r>
  <r>
    <n v="2016"/>
    <s v="SUB"/>
    <s v="Coal"/>
    <n v="32010"/>
    <n v="17.594000000000001"/>
    <n v="563183.94000000006"/>
    <n v="0.34"/>
    <n v="4.9000000000000004"/>
    <n v="156849"/>
    <x v="0"/>
  </r>
  <r>
    <n v="2016"/>
    <s v="SUB"/>
    <s v="Coal"/>
    <n v="32564"/>
    <n v="17.856000000000002"/>
    <n v="581462.7840000001"/>
    <n v="0.32"/>
    <n v="5.0999999999999996"/>
    <n v="166076.4"/>
    <x v="0"/>
  </r>
  <r>
    <n v="2016"/>
    <s v="SUB"/>
    <s v="Coal"/>
    <n v="32037"/>
    <n v="17.797999999999998"/>
    <n v="570194.52599999995"/>
    <n v="0.24"/>
    <n v="5.2"/>
    <n v="166592.4"/>
    <x v="0"/>
  </r>
  <r>
    <n v="2016"/>
    <s v="BIT"/>
    <s v="Coal"/>
    <n v="67426"/>
    <n v="22.86"/>
    <n v="1541358.3599999999"/>
    <n v="3.85"/>
    <n v="9.4"/>
    <n v="633804.4"/>
    <x v="0"/>
  </r>
  <r>
    <n v="2016"/>
    <s v="BIT"/>
    <s v="Coal"/>
    <n v="7021"/>
    <n v="23.29"/>
    <n v="163519.09"/>
    <n v="3.58"/>
    <n v="7.8"/>
    <n v="54763.799999999996"/>
    <x v="0"/>
  </r>
  <r>
    <n v="2016"/>
    <s v="SUB"/>
    <s v="Coal"/>
    <n v="100743"/>
    <n v="17.797000000000001"/>
    <n v="1792923.1710000001"/>
    <n v="0.24"/>
    <n v="5.5"/>
    <n v="554086.5"/>
    <x v="0"/>
  </r>
  <r>
    <n v="2016"/>
    <s v="SUB"/>
    <s v="Coal"/>
    <n v="79377"/>
    <n v="17.899999999999999"/>
    <n v="1420848.2999999998"/>
    <n v="0.52"/>
    <n v="4.8"/>
    <n v="381009.6"/>
    <x v="0"/>
  </r>
  <r>
    <n v="2016"/>
    <s v="SUB"/>
    <s v="Coal"/>
    <n v="115576"/>
    <n v="17.100000000000001"/>
    <n v="1976349.6"/>
    <n v="0.27"/>
    <n v="4.4000000000000004"/>
    <n v="508534.4"/>
    <x v="0"/>
  </r>
  <r>
    <n v="2016"/>
    <s v="BIT"/>
    <s v="Coal"/>
    <n v="34658"/>
    <n v="23.01"/>
    <n v="797480.58000000007"/>
    <n v="2.89"/>
    <n v="8.1999999999999993"/>
    <n v="284195.59999999998"/>
    <x v="0"/>
  </r>
  <r>
    <n v="2016"/>
    <s v="BIT"/>
    <s v="Coal"/>
    <n v="38780"/>
    <n v="23.51"/>
    <n v="911717.8"/>
    <n v="2.84"/>
    <n v="8"/>
    <n v="310240"/>
    <x v="0"/>
  </r>
  <r>
    <n v="2016"/>
    <s v="LIG"/>
    <s v="Coal"/>
    <n v="175624"/>
    <n v="13.694000000000001"/>
    <n v="2404995.0560000003"/>
    <n v="0.92"/>
    <n v="15.1"/>
    <n v="2651922.4"/>
    <x v="1"/>
  </r>
  <r>
    <n v="2016"/>
    <s v="BIT"/>
    <s v="Coal"/>
    <n v="13132"/>
    <n v="25.18"/>
    <n v="330663.76"/>
    <n v="1"/>
    <n v="9.8000000000000007"/>
    <n v="128693.6"/>
    <x v="0"/>
  </r>
  <r>
    <n v="2016"/>
    <s v="BIT"/>
    <s v="Coal"/>
    <n v="38987"/>
    <n v="24.94"/>
    <n v="972335.78"/>
    <n v="1.04"/>
    <n v="9.8000000000000007"/>
    <n v="382072.60000000003"/>
    <x v="0"/>
  </r>
  <r>
    <n v="2016"/>
    <s v="BIT"/>
    <s v="Coal"/>
    <n v="12872"/>
    <n v="25.29"/>
    <n v="325532.88"/>
    <n v="0.91"/>
    <n v="7.9"/>
    <n v="101688.8"/>
    <x v="0"/>
  </r>
  <r>
    <n v="2016"/>
    <s v="BIT"/>
    <s v="Coal"/>
    <n v="12316"/>
    <n v="24.05"/>
    <n v="296199.8"/>
    <n v="0.73"/>
    <n v="14"/>
    <n v="172424"/>
    <x v="0"/>
  </r>
  <r>
    <n v="2016"/>
    <s v="BIT"/>
    <s v="Coal"/>
    <n v="10664"/>
    <n v="24.956"/>
    <n v="266130.78399999999"/>
    <n v="1.26"/>
    <n v="11"/>
    <n v="117304"/>
    <x v="0"/>
  </r>
  <r>
    <n v="2016"/>
    <s v="BIT"/>
    <s v="Coal"/>
    <n v="11781"/>
    <n v="23.98"/>
    <n v="282508.38"/>
    <n v="0.68"/>
    <n v="13.1"/>
    <n v="154331.1"/>
    <x v="0"/>
  </r>
  <r>
    <n v="2016"/>
    <s v="BIT"/>
    <s v="Coal"/>
    <n v="11865"/>
    <n v="25.256"/>
    <n v="299662.44"/>
    <n v="1"/>
    <n v="9.6999999999999993"/>
    <n v="115090.49999999999"/>
    <x v="0"/>
  </r>
  <r>
    <n v="2016"/>
    <s v="BIT"/>
    <s v="Coal"/>
    <n v="12182"/>
    <n v="25.288"/>
    <n v="308058.41600000003"/>
    <n v="1.33"/>
    <n v="12.8"/>
    <n v="155929.60000000001"/>
    <x v="0"/>
  </r>
  <r>
    <n v="2016"/>
    <s v="BIT"/>
    <s v="Coal"/>
    <n v="24625"/>
    <n v="24.187000000000001"/>
    <n v="595604.875"/>
    <n v="0.74"/>
    <n v="12.8"/>
    <n v="315200"/>
    <x v="0"/>
  </r>
  <r>
    <n v="2016"/>
    <s v="BIT"/>
    <s v="Coal"/>
    <n v="11898"/>
    <n v="25.585999999999999"/>
    <n v="304422.228"/>
    <n v="1.32"/>
    <n v="11.1"/>
    <n v="132067.79999999999"/>
    <x v="0"/>
  </r>
  <r>
    <n v="2016"/>
    <s v="BIT"/>
    <s v="Coal"/>
    <n v="35450"/>
    <n v="24.838999999999999"/>
    <n v="880542.54999999993"/>
    <n v="0.95"/>
    <n v="10.1"/>
    <n v="358045"/>
    <x v="0"/>
  </r>
  <r>
    <n v="2016"/>
    <s v="BIT"/>
    <s v="Coal"/>
    <n v="12314"/>
    <n v="24.088000000000001"/>
    <n v="296619.63199999998"/>
    <n v="0.74"/>
    <n v="13.3"/>
    <n v="163776.20000000001"/>
    <x v="0"/>
  </r>
  <r>
    <n v="2016"/>
    <s v="SUB"/>
    <s v="Coal"/>
    <n v="35450"/>
    <n v="17.105"/>
    <n v="606372.25"/>
    <n v="0.23"/>
    <n v="4.3"/>
    <n v="152435"/>
    <x v="0"/>
  </r>
  <r>
    <n v="2016"/>
    <s v="SUB"/>
    <s v="Coal"/>
    <n v="17481"/>
    <n v="17.835999999999999"/>
    <n v="311791.11599999998"/>
    <n v="0.2"/>
    <n v="4"/>
    <n v="69924"/>
    <x v="0"/>
  </r>
  <r>
    <n v="2016"/>
    <s v="SUB"/>
    <s v="Coal"/>
    <n v="17629"/>
    <n v="17.66"/>
    <n v="311328.14"/>
    <n v="0.19"/>
    <n v="4.4000000000000004"/>
    <n v="77567.600000000006"/>
    <x v="0"/>
  </r>
  <r>
    <n v="2016"/>
    <s v="BIT"/>
    <s v="Coal"/>
    <n v="15063"/>
    <n v="26.047000000000001"/>
    <n v="392345.96100000001"/>
    <n v="0.87"/>
    <n v="9.6"/>
    <n v="144604.79999999999"/>
    <x v="0"/>
  </r>
  <r>
    <n v="2016"/>
    <s v="BIT"/>
    <s v="Coal"/>
    <n v="105440"/>
    <n v="18.2"/>
    <n v="1919008"/>
    <n v="0.74"/>
    <n v="14.9"/>
    <n v="1571056"/>
    <x v="0"/>
  </r>
  <r>
    <n v="2016"/>
    <s v="LIG"/>
    <s v="Coal"/>
    <n v="400141"/>
    <n v="12.884"/>
    <n v="5155416.6440000003"/>
    <n v="0.8"/>
    <n v="15.61"/>
    <n v="6246201.0099999998"/>
    <x v="1"/>
  </r>
  <r>
    <n v="2016"/>
    <s v="SUB"/>
    <s v="Coal"/>
    <n v="41419"/>
    <n v="17.45"/>
    <n v="722761.54999999993"/>
    <n v="0.21"/>
    <n v="4.5"/>
    <n v="186385.5"/>
    <x v="0"/>
  </r>
  <r>
    <n v="2016"/>
    <s v="SUB"/>
    <s v="Coal"/>
    <n v="81435"/>
    <n v="16.72"/>
    <n v="1361593.2"/>
    <n v="0.3"/>
    <n v="6.1"/>
    <n v="496753.5"/>
    <x v="0"/>
  </r>
  <r>
    <n v="2016"/>
    <s v="SUB"/>
    <s v="Coal"/>
    <n v="13591"/>
    <n v="17.428000000000001"/>
    <n v="236863.948"/>
    <n v="0.21"/>
    <n v="5.3"/>
    <n v="72032.3"/>
    <x v="0"/>
  </r>
  <r>
    <n v="2016"/>
    <s v="SUB"/>
    <s v="Coal"/>
    <n v="27824"/>
    <n v="16.731999999999999"/>
    <n v="465551.16800000001"/>
    <n v="0.3"/>
    <n v="6.3"/>
    <n v="175291.19999999998"/>
    <x v="0"/>
  </r>
  <r>
    <n v="2016"/>
    <s v="SUB"/>
    <s v="Coal"/>
    <n v="13910"/>
    <n v="17.866"/>
    <n v="248516.06"/>
    <n v="0.25"/>
    <n v="5.3"/>
    <n v="73723"/>
    <x v="0"/>
  </r>
  <r>
    <n v="2016"/>
    <s v="SUB"/>
    <s v="Coal"/>
    <n v="41381"/>
    <n v="16.768000000000001"/>
    <n v="693876.60800000001"/>
    <n v="0.28999999999999998"/>
    <n v="5.9"/>
    <n v="244147.90000000002"/>
    <x v="0"/>
  </r>
  <r>
    <n v="2016"/>
    <s v="SUB"/>
    <s v="Coal"/>
    <n v="59430"/>
    <n v="17.96"/>
    <n v="1067362.8"/>
    <n v="0.24"/>
    <n v="4.5999999999999996"/>
    <n v="273378"/>
    <x v="0"/>
  </r>
  <r>
    <n v="2016"/>
    <s v="SUB"/>
    <s v="Coal"/>
    <n v="68456"/>
    <n v="16.78"/>
    <n v="1148691.6800000002"/>
    <n v="0.3"/>
    <n v="5.9"/>
    <n v="403890.4"/>
    <x v="0"/>
  </r>
  <r>
    <n v="2016"/>
    <s v="BIT"/>
    <s v="Coal"/>
    <n v="11185"/>
    <n v="23.634"/>
    <n v="264346.28999999998"/>
    <n v="0.78"/>
    <n v="13.3"/>
    <n v="148760.5"/>
    <x v="0"/>
  </r>
  <r>
    <n v="2016"/>
    <s v="BIT"/>
    <s v="Coal"/>
    <n v="11951"/>
    <n v="24.436"/>
    <n v="292034.636"/>
    <n v="0.76"/>
    <n v="11.2"/>
    <n v="133851.19999999998"/>
    <x v="0"/>
  </r>
  <r>
    <n v="2016"/>
    <s v="BIT"/>
    <s v="Coal"/>
    <n v="23296"/>
    <n v="25.948"/>
    <n v="604484.60800000001"/>
    <n v="2.33"/>
    <n v="7.5"/>
    <n v="174720"/>
    <x v="0"/>
  </r>
  <r>
    <n v="2016"/>
    <s v="BIT"/>
    <s v="Coal"/>
    <n v="11487"/>
    <n v="25.774000000000001"/>
    <n v="296065.93800000002"/>
    <n v="3.23"/>
    <n v="8.4"/>
    <n v="96490.8"/>
    <x v="0"/>
  </r>
  <r>
    <n v="2016"/>
    <s v="SUB"/>
    <s v="Coal"/>
    <n v="200632"/>
    <n v="18.745999999999999"/>
    <n v="3761047.4719999996"/>
    <n v="0.5"/>
    <n v="10.1"/>
    <n v="2026383.2"/>
    <x v="0"/>
  </r>
  <r>
    <n v="2016"/>
    <s v="SUB"/>
    <s v="Coal"/>
    <n v="266139"/>
    <n v="18.143999999999998"/>
    <n v="4828826.0159999998"/>
    <n v="0.59"/>
    <n v="12.5"/>
    <n v="3326737.5"/>
    <x v="0"/>
  </r>
  <r>
    <n v="2016"/>
    <s v="SUB"/>
    <s v="Coal"/>
    <n v="166644"/>
    <n v="18.143999999999998"/>
    <n v="3023588.7359999996"/>
    <n v="0.59"/>
    <n v="12.5"/>
    <n v="2083050"/>
    <x v="0"/>
  </r>
  <r>
    <n v="2016"/>
    <s v="BIT"/>
    <s v="Coal"/>
    <n v="37736"/>
    <n v="23.731999999999999"/>
    <n v="895550.75199999998"/>
    <n v="0.65"/>
    <n v="12.6"/>
    <n v="475473.6"/>
    <x v="0"/>
  </r>
  <r>
    <n v="2016"/>
    <s v="BIT"/>
    <s v="Coal"/>
    <n v="859"/>
    <n v="23.108000000000001"/>
    <n v="19849.772000000001"/>
    <n v="0.88"/>
    <n v="12.8"/>
    <n v="10995.2"/>
    <x v="0"/>
  </r>
  <r>
    <n v="2016"/>
    <s v="BIT"/>
    <s v="Coal"/>
    <n v="22894"/>
    <n v="24.033999999999999"/>
    <n v="550234.39599999995"/>
    <n v="0.89"/>
    <n v="11.3"/>
    <n v="258702.2"/>
    <x v="0"/>
  </r>
  <r>
    <n v="2016"/>
    <s v="BIT"/>
    <s v="Coal"/>
    <n v="39250"/>
    <n v="23.762"/>
    <n v="932658.5"/>
    <n v="0.65"/>
    <n v="12.4"/>
    <n v="486700"/>
    <x v="0"/>
  </r>
  <r>
    <n v="2016"/>
    <s v="BIT"/>
    <s v="Coal"/>
    <n v="53659"/>
    <n v="18.742999999999999"/>
    <n v="1005730.6369999999"/>
    <n v="0.36"/>
    <n v="15.1"/>
    <n v="810250.9"/>
    <x v="0"/>
  </r>
  <r>
    <n v="2016"/>
    <s v="BIT"/>
    <s v="Coal"/>
    <n v="38263"/>
    <n v="23.321999999999999"/>
    <n v="892369.68599999999"/>
    <n v="0.49"/>
    <n v="9.9"/>
    <n v="378803.7"/>
    <x v="0"/>
  </r>
  <r>
    <n v="2016"/>
    <s v="BIT"/>
    <s v="Coal"/>
    <n v="14413"/>
    <n v="24.872"/>
    <n v="358480.136"/>
    <n v="3.05"/>
    <n v="9.34"/>
    <n v="134617.41999999998"/>
    <x v="0"/>
  </r>
  <r>
    <n v="2016"/>
    <s v="BIT"/>
    <s v="Coal"/>
    <n v="14413"/>
    <n v="24.872"/>
    <n v="358480.136"/>
    <n v="3.05"/>
    <n v="9.34"/>
    <n v="134617.41999999998"/>
    <x v="0"/>
  </r>
  <r>
    <n v="2016"/>
    <s v="BIT"/>
    <s v="Coal"/>
    <n v="344212"/>
    <n v="24.89"/>
    <n v="8567436.6799999997"/>
    <n v="3.89"/>
    <n v="9.01"/>
    <n v="3101350.12"/>
    <x v="0"/>
  </r>
  <r>
    <n v="2016"/>
    <s v="BIT"/>
    <s v="Coal"/>
    <n v="85240"/>
    <n v="26.062000000000001"/>
    <n v="2221524.88"/>
    <n v="3.08"/>
    <n v="8.18"/>
    <n v="697263.2"/>
    <x v="0"/>
  </r>
  <r>
    <n v="2016"/>
    <s v="BIT"/>
    <s v="Coal"/>
    <n v="10056"/>
    <n v="24.712"/>
    <n v="248503.872"/>
    <n v="4.05"/>
    <n v="8.98"/>
    <n v="90302.88"/>
    <x v="0"/>
  </r>
  <r>
    <n v="2016"/>
    <s v="BIT"/>
    <s v="Coal"/>
    <n v="15845"/>
    <n v="24.754000000000001"/>
    <n v="392227.13"/>
    <n v="3.89"/>
    <n v="9.2200000000000006"/>
    <n v="146090.90000000002"/>
    <x v="0"/>
  </r>
  <r>
    <n v="2016"/>
    <s v="SUB"/>
    <s v="Coal"/>
    <n v="58585"/>
    <n v="17.553000000000001"/>
    <n v="1028342.505"/>
    <n v="0.21"/>
    <n v="4.5"/>
    <n v="263632.5"/>
    <x v="0"/>
  </r>
  <r>
    <n v="2016"/>
    <s v="SUB"/>
    <s v="Coal"/>
    <n v="14561"/>
    <n v="17.832000000000001"/>
    <n v="259651.75200000001"/>
    <n v="0.35"/>
    <n v="5.0999999999999996"/>
    <n v="74261.099999999991"/>
    <x v="0"/>
  </r>
  <r>
    <n v="2016"/>
    <s v="LIG"/>
    <s v="Coal"/>
    <n v="231971"/>
    <n v="13.778"/>
    <n v="3196096.4380000001"/>
    <n v="0.82"/>
    <n v="9.6999999999999993"/>
    <n v="2250118.6999999997"/>
    <x v="1"/>
  </r>
  <r>
    <n v="2016"/>
    <s v="SUB"/>
    <s v="Coal"/>
    <n v="59487"/>
    <n v="17.79"/>
    <n v="1058273.73"/>
    <n v="0.21"/>
    <n v="4.2"/>
    <n v="249845.40000000002"/>
    <x v="0"/>
  </r>
  <r>
    <n v="2016"/>
    <s v="SUB"/>
    <s v="Coal"/>
    <n v="188055"/>
    <n v="18.559999999999999"/>
    <n v="3490300.8"/>
    <n v="1.02"/>
    <n v="14.9"/>
    <n v="2802019.5"/>
    <x v="0"/>
  </r>
  <r>
    <n v="2016"/>
    <s v="SUB"/>
    <s v="Coal"/>
    <n v="120054"/>
    <n v="17.87"/>
    <n v="2145364.98"/>
    <n v="0.19"/>
    <n v="4.2"/>
    <n v="504226.80000000005"/>
    <x v="0"/>
  </r>
  <r>
    <n v="2016"/>
    <s v="SUB"/>
    <s v="Coal"/>
    <n v="15109"/>
    <n v="17.77"/>
    <n v="268486.93"/>
    <n v="0.24"/>
    <n v="5.3"/>
    <n v="80077.7"/>
    <x v="0"/>
  </r>
  <r>
    <n v="2016"/>
    <s v="BIT"/>
    <s v="Coal"/>
    <n v="31845"/>
    <n v="26.03"/>
    <n v="828925.35000000009"/>
    <n v="2.96"/>
    <n v="8.1"/>
    <n v="257944.5"/>
    <x v="0"/>
  </r>
  <r>
    <n v="2016"/>
    <s v="BIT"/>
    <s v="Coal"/>
    <n v="12247"/>
    <n v="25.26"/>
    <n v="309359.22000000003"/>
    <n v="3.05"/>
    <n v="9.1"/>
    <n v="111447.7"/>
    <x v="0"/>
  </r>
  <r>
    <n v="2016"/>
    <s v="BIT"/>
    <s v="Coal"/>
    <n v="22736"/>
    <n v="25.31"/>
    <n v="575448.15999999992"/>
    <n v="3.69"/>
    <n v="9.8000000000000007"/>
    <n v="222812.80000000002"/>
    <x v="0"/>
  </r>
  <r>
    <n v="2016"/>
    <s v="BIT"/>
    <s v="Coal"/>
    <n v="3454"/>
    <n v="22.966000000000001"/>
    <n v="79324.563999999998"/>
    <n v="3"/>
    <n v="8.3000000000000007"/>
    <n v="28668.2"/>
    <x v="0"/>
  </r>
  <r>
    <n v="2016"/>
    <s v="BIT"/>
    <s v="Coal"/>
    <n v="8281"/>
    <n v="22.335999999999999"/>
    <n v="184964.416"/>
    <n v="2.91"/>
    <n v="8.4"/>
    <n v="69560.400000000009"/>
    <x v="0"/>
  </r>
  <r>
    <n v="2016"/>
    <s v="BIT"/>
    <s v="Coal"/>
    <n v="25409"/>
    <n v="22.222000000000001"/>
    <n v="564638.79800000007"/>
    <n v="3.07"/>
    <n v="9.1"/>
    <n v="231221.9"/>
    <x v="0"/>
  </r>
  <r>
    <n v="2016"/>
    <s v="BIT"/>
    <s v="Coal"/>
    <n v="17953"/>
    <n v="23.82"/>
    <n v="427640.46"/>
    <n v="2.66"/>
    <n v="8.1999999999999993"/>
    <n v="147214.59999999998"/>
    <x v="0"/>
  </r>
  <r>
    <n v="2016"/>
    <s v="BIT"/>
    <s v="Coal"/>
    <n v="25345"/>
    <n v="23.748000000000001"/>
    <n v="601893.06000000006"/>
    <n v="2.63"/>
    <n v="8.3000000000000007"/>
    <n v="210363.50000000003"/>
    <x v="0"/>
  </r>
  <r>
    <n v="2016"/>
    <s v="BIT"/>
    <s v="Coal"/>
    <n v="10221"/>
    <n v="22.786000000000001"/>
    <n v="232895.70600000001"/>
    <n v="2.89"/>
    <n v="8.3000000000000007"/>
    <n v="84834.3"/>
    <x v="0"/>
  </r>
  <r>
    <n v="2016"/>
    <s v="BIT"/>
    <s v="Coal"/>
    <n v="56469"/>
    <n v="22.245999999999999"/>
    <n v="1256209.3739999998"/>
    <n v="3.07"/>
    <n v="9.1"/>
    <n v="513867.89999999997"/>
    <x v="0"/>
  </r>
  <r>
    <n v="2016"/>
    <s v="SUB"/>
    <s v="Coal"/>
    <n v="15936"/>
    <n v="17.968"/>
    <n v="286338.04800000001"/>
    <n v="0.28000000000000003"/>
    <n v="4.9000000000000004"/>
    <n v="78086.400000000009"/>
    <x v="0"/>
  </r>
  <r>
    <n v="2016"/>
    <s v="SUB"/>
    <s v="Coal"/>
    <n v="47832"/>
    <n v="17.872"/>
    <n v="854853.50399999996"/>
    <n v="0.24"/>
    <n v="4.9000000000000004"/>
    <n v="234376.80000000002"/>
    <x v="0"/>
  </r>
  <r>
    <n v="2016"/>
    <s v="SUB"/>
    <s v="Coal"/>
    <n v="15863"/>
    <n v="17.474"/>
    <n v="277190.06199999998"/>
    <n v="0.32"/>
    <n v="5.5"/>
    <n v="87246.5"/>
    <x v="0"/>
  </r>
  <r>
    <n v="2016"/>
    <s v="SUB"/>
    <s v="Coal"/>
    <n v="252565"/>
    <n v="17.591999999999999"/>
    <n v="4443123.4799999995"/>
    <n v="0.2"/>
    <n v="4.4000000000000004"/>
    <n v="1111286"/>
    <x v="0"/>
  </r>
  <r>
    <n v="2016"/>
    <s v="SUB"/>
    <s v="Coal"/>
    <n v="110900"/>
    <n v="17.64"/>
    <n v="1956276"/>
    <n v="0.35"/>
    <n v="5.3"/>
    <n v="587770"/>
    <x v="0"/>
  </r>
  <r>
    <n v="2016"/>
    <s v="SUB"/>
    <s v="Coal"/>
    <n v="79697"/>
    <n v="17.776"/>
    <n v="1416693.872"/>
    <n v="0.25"/>
    <n v="5.4"/>
    <n v="430363.80000000005"/>
    <x v="0"/>
  </r>
  <r>
    <n v="2016"/>
    <s v="BIT"/>
    <s v="Coal"/>
    <n v="141682"/>
    <n v="25.062000000000001"/>
    <n v="3550834.284"/>
    <n v="3.05"/>
    <n v="6.4"/>
    <n v="906764.80000000005"/>
    <x v="0"/>
  </r>
  <r>
    <n v="2016"/>
    <s v="SUB"/>
    <s v="Coal"/>
    <n v="159075"/>
    <n v="17.594000000000001"/>
    <n v="2798765.5500000003"/>
    <n v="0.33"/>
    <n v="5.5"/>
    <n v="874912.5"/>
    <x v="0"/>
  </r>
  <r>
    <n v="2016"/>
    <s v="SUB"/>
    <s v="Coal"/>
    <n v="16424"/>
    <n v="17.922000000000001"/>
    <n v="294350.92800000001"/>
    <n v="0.21"/>
    <n v="4.8"/>
    <n v="78835.199999999997"/>
    <x v="0"/>
  </r>
  <r>
    <n v="2016"/>
    <s v="SUB"/>
    <s v="Coal"/>
    <n v="15999"/>
    <n v="17.646000000000001"/>
    <n v="282318.35399999999"/>
    <n v="0.27"/>
    <n v="5.8"/>
    <n v="92794.2"/>
    <x v="0"/>
  </r>
  <r>
    <n v="2016"/>
    <s v="SUB"/>
    <s v="Coal"/>
    <n v="15896"/>
    <n v="17.873999999999999"/>
    <n v="284125.10399999999"/>
    <n v="0.28999999999999998"/>
    <n v="5.0999999999999996"/>
    <n v="81069.599999999991"/>
    <x v="0"/>
  </r>
  <r>
    <n v="2016"/>
    <s v="SUB"/>
    <s v="Coal"/>
    <n v="58733"/>
    <n v="18.885999999999999"/>
    <n v="1109231.4379999998"/>
    <n v="0.32"/>
    <n v="3.9"/>
    <n v="229058.69999999998"/>
    <x v="0"/>
  </r>
  <r>
    <n v="2016"/>
    <s v="SUB"/>
    <s v="Coal"/>
    <n v="103044"/>
    <n v="18.852"/>
    <n v="1942585.4880000001"/>
    <n v="0.35"/>
    <n v="4.2"/>
    <n v="432784.80000000005"/>
    <x v="0"/>
  </r>
  <r>
    <n v="2016"/>
    <s v="SUB"/>
    <s v="Coal"/>
    <n v="77850"/>
    <n v="18.876000000000001"/>
    <n v="1469496.6"/>
    <n v="0.3"/>
    <n v="4"/>
    <n v="311400"/>
    <x v="0"/>
  </r>
  <r>
    <n v="2016"/>
    <s v="SUB"/>
    <s v="Coal"/>
    <n v="154406"/>
    <n v="19.140999999999998"/>
    <n v="2955485.2459999998"/>
    <n v="0.37"/>
    <n v="4.5999999999999996"/>
    <n v="710267.6"/>
    <x v="0"/>
  </r>
  <r>
    <n v="2016"/>
    <s v="BIT"/>
    <s v="Coal"/>
    <n v="6897"/>
    <n v="22.88"/>
    <n v="157803.35999999999"/>
    <n v="2.76"/>
    <n v="14.2"/>
    <n v="97937.4"/>
    <x v="0"/>
  </r>
  <r>
    <n v="2016"/>
    <s v="WC"/>
    <s v="Coal"/>
    <n v="1943"/>
    <n v="15.268000000000001"/>
    <n v="29665.724000000002"/>
    <n v="1.43"/>
    <n v="26.4"/>
    <n v="51295.199999999997"/>
    <x v="0"/>
  </r>
  <r>
    <n v="2016"/>
    <s v="BIT"/>
    <s v="Coal"/>
    <n v="33270"/>
    <n v="25.402000000000001"/>
    <n v="845124.54"/>
    <n v="2.9"/>
    <n v="8.4"/>
    <n v="279468"/>
    <x v="0"/>
  </r>
  <r>
    <n v="2016"/>
    <s v="BIT"/>
    <s v="Coal"/>
    <n v="2181"/>
    <n v="22.63"/>
    <n v="49356.03"/>
    <n v="2.99"/>
    <n v="16.399999999999999"/>
    <n v="35768.399999999994"/>
    <x v="0"/>
  </r>
  <r>
    <n v="2016"/>
    <s v="BIT"/>
    <s v="Coal"/>
    <n v="135146"/>
    <n v="25.891999999999999"/>
    <n v="3499200.2319999998"/>
    <n v="2.38"/>
    <n v="7.6"/>
    <n v="1027109.6"/>
    <x v="0"/>
  </r>
  <r>
    <n v="2016"/>
    <s v="BIT"/>
    <s v="Coal"/>
    <n v="15004"/>
    <n v="25.821999999999999"/>
    <n v="387433.288"/>
    <n v="2.89"/>
    <n v="8.1"/>
    <n v="121532.4"/>
    <x v="0"/>
  </r>
  <r>
    <n v="2016"/>
    <s v="BIT"/>
    <s v="Coal"/>
    <n v="11526"/>
    <n v="23.315999999999999"/>
    <n v="268740.21600000001"/>
    <n v="2.34"/>
    <n v="14.5"/>
    <n v="167127"/>
    <x v="0"/>
  </r>
  <r>
    <n v="2016"/>
    <s v="BIT"/>
    <s v="Coal"/>
    <n v="135330"/>
    <n v="26.088000000000001"/>
    <n v="3530489.04"/>
    <n v="2.71"/>
    <n v="7.8"/>
    <n v="1055574"/>
    <x v="0"/>
  </r>
  <r>
    <n v="2016"/>
    <s v="BIT"/>
    <s v="Coal"/>
    <n v="4298"/>
    <n v="23.431999999999999"/>
    <n v="100710.73599999999"/>
    <n v="2.04"/>
    <n v="12.8"/>
    <n v="55014.400000000001"/>
    <x v="0"/>
  </r>
  <r>
    <n v="2016"/>
    <s v="WC"/>
    <s v="Coal"/>
    <n v="4068"/>
    <n v="16.95"/>
    <n v="68952.599999999991"/>
    <n v="1.71"/>
    <n v="22.9"/>
    <n v="93157.2"/>
    <x v="0"/>
  </r>
  <r>
    <n v="2016"/>
    <s v="BIT"/>
    <s v="Coal"/>
    <n v="10510"/>
    <n v="21.95"/>
    <n v="230694.5"/>
    <n v="1.61"/>
    <n v="17.600000000000001"/>
    <n v="184976.00000000003"/>
    <x v="0"/>
  </r>
  <r>
    <n v="2016"/>
    <s v="BIT"/>
    <s v="Coal"/>
    <n v="16155"/>
    <n v="21.661999999999999"/>
    <n v="349949.61"/>
    <n v="2.1800000000000002"/>
    <n v="17.100000000000001"/>
    <n v="276250.5"/>
    <x v="0"/>
  </r>
  <r>
    <n v="2016"/>
    <s v="WC"/>
    <s v="Coal"/>
    <n v="897"/>
    <n v="15.834"/>
    <n v="14203.098"/>
    <n v="0.92"/>
    <n v="24.3"/>
    <n v="21797.100000000002"/>
    <x v="0"/>
  </r>
  <r>
    <n v="2016"/>
    <s v="BIT"/>
    <s v="Coal"/>
    <n v="28165"/>
    <n v="25.648"/>
    <n v="722375.92"/>
    <n v="2.87"/>
    <n v="8.5"/>
    <n v="239402.5"/>
    <x v="0"/>
  </r>
  <r>
    <n v="2016"/>
    <s v="BIT"/>
    <s v="Coal"/>
    <n v="16113"/>
    <n v="23.757999999999999"/>
    <n v="382812.65399999998"/>
    <n v="2.19"/>
    <n v="13.9"/>
    <n v="223970.7"/>
    <x v="0"/>
  </r>
  <r>
    <n v="2016"/>
    <s v="BIT"/>
    <s v="Coal"/>
    <n v="1809"/>
    <n v="23.914000000000001"/>
    <n v="43260.425999999999"/>
    <n v="2.46"/>
    <n v="12.5"/>
    <n v="22612.5"/>
    <x v="0"/>
  </r>
  <r>
    <n v="2016"/>
    <s v="BIT"/>
    <s v="Coal"/>
    <n v="6562"/>
    <n v="22.914000000000001"/>
    <n v="150361.66800000001"/>
    <n v="2.52"/>
    <n v="17.600000000000001"/>
    <n v="115491.20000000001"/>
    <x v="0"/>
  </r>
  <r>
    <n v="2016"/>
    <s v="BIT"/>
    <s v="Coal"/>
    <n v="3910"/>
    <n v="16.57"/>
    <n v="64788.700000000004"/>
    <n v="1.04"/>
    <n v="21.6"/>
    <n v="84456"/>
    <x v="0"/>
  </r>
  <r>
    <n v="2016"/>
    <s v="BIT"/>
    <s v="Coal"/>
    <n v="14761"/>
    <n v="25.946000000000002"/>
    <n v="382988.90600000002"/>
    <n v="2.02"/>
    <n v="7.5"/>
    <n v="110707.5"/>
    <x v="0"/>
  </r>
  <r>
    <n v="2016"/>
    <s v="BIT"/>
    <s v="Coal"/>
    <n v="6952"/>
    <n v="23.852"/>
    <n v="165819.10399999999"/>
    <n v="2.36"/>
    <n v="15.2"/>
    <n v="105670.39999999999"/>
    <x v="0"/>
  </r>
  <r>
    <n v="2016"/>
    <s v="BIT"/>
    <s v="Coal"/>
    <n v="149937"/>
    <n v="26.1"/>
    <n v="3913355.7"/>
    <n v="2.68"/>
    <n v="7.8"/>
    <n v="1169508.5999999999"/>
    <x v="0"/>
  </r>
  <r>
    <n v="2016"/>
    <s v="BIT"/>
    <s v="Coal"/>
    <n v="74250"/>
    <n v="25.8"/>
    <n v="1915650"/>
    <n v="2.44"/>
    <n v="7.7"/>
    <n v="571725"/>
    <x v="0"/>
  </r>
  <r>
    <n v="2016"/>
    <s v="WC"/>
    <s v="Coal"/>
    <n v="1969"/>
    <n v="17.597999999999999"/>
    <n v="34650.462"/>
    <n v="0.8"/>
    <n v="9.9"/>
    <n v="19493.100000000002"/>
    <x v="0"/>
  </r>
  <r>
    <n v="2016"/>
    <s v="BIT"/>
    <s v="Coal"/>
    <n v="30293"/>
    <n v="25.736000000000001"/>
    <n v="779620.64800000004"/>
    <n v="2.4500000000000002"/>
    <n v="7.9"/>
    <n v="239314.7"/>
    <x v="0"/>
  </r>
  <r>
    <n v="2016"/>
    <s v="BIT"/>
    <s v="Coal"/>
    <n v="3269"/>
    <n v="23.198"/>
    <n v="75834.262000000002"/>
    <n v="0.52"/>
    <n v="16.600000000000001"/>
    <n v="54265.4"/>
    <x v="0"/>
  </r>
  <r>
    <n v="2016"/>
    <s v="BIT"/>
    <s v="Coal"/>
    <n v="3254"/>
    <n v="21.91"/>
    <n v="71295.14"/>
    <n v="0.85"/>
    <n v="16.5"/>
    <n v="53691"/>
    <x v="0"/>
  </r>
  <r>
    <n v="2016"/>
    <s v="SUB"/>
    <s v="Coal"/>
    <n v="32392"/>
    <n v="17.545999999999999"/>
    <n v="568350.03200000001"/>
    <n v="0.37"/>
    <n v="5.26"/>
    <n v="170381.91999999998"/>
    <x v="0"/>
  </r>
  <r>
    <n v="2016"/>
    <s v="SUB"/>
    <s v="Coal"/>
    <n v="394285"/>
    <n v="17.542000000000002"/>
    <n v="6916547.4700000007"/>
    <n v="0.2"/>
    <n v="4.38"/>
    <n v="1726968.3"/>
    <x v="0"/>
  </r>
  <r>
    <n v="2016"/>
    <s v="SUB"/>
    <s v="Coal"/>
    <n v="122"/>
    <n v="17.100000000000001"/>
    <n v="2086.2000000000003"/>
    <n v="0.27"/>
    <n v="4.4800000000000004"/>
    <n v="546.56000000000006"/>
    <x v="0"/>
  </r>
  <r>
    <n v="2016"/>
    <s v="SUB"/>
    <s v="Coal"/>
    <n v="47765"/>
    <n v="17.744"/>
    <n v="847542.16"/>
    <n v="0.35"/>
    <n v="5.5"/>
    <n v="262707.5"/>
    <x v="0"/>
  </r>
  <r>
    <n v="2016"/>
    <s v="BIT"/>
    <s v="Coal"/>
    <n v="500"/>
    <n v="25"/>
    <n v="12500"/>
    <n v="0.94"/>
    <n v="7.2"/>
    <n v="3600"/>
    <x v="0"/>
  </r>
  <r>
    <n v="2016"/>
    <s v="BIT"/>
    <s v="Coal"/>
    <n v="8083"/>
    <n v="25.93"/>
    <n v="209592.19"/>
    <n v="0.62"/>
    <n v="8.9"/>
    <n v="71938.7"/>
    <x v="0"/>
  </r>
  <r>
    <n v="2016"/>
    <s v="BIT"/>
    <s v="Coal"/>
    <n v="8171"/>
    <n v="26.11"/>
    <n v="213344.81"/>
    <n v="2.2400000000000002"/>
    <n v="8.4"/>
    <n v="68636.400000000009"/>
    <x v="0"/>
  </r>
  <r>
    <n v="2016"/>
    <s v="BIT"/>
    <s v="Coal"/>
    <n v="11785"/>
    <n v="25.93"/>
    <n v="305585.05"/>
    <n v="2.33"/>
    <n v="6.5"/>
    <n v="76602.5"/>
    <x v="0"/>
  </r>
  <r>
    <n v="2016"/>
    <s v="BIT"/>
    <s v="Coal"/>
    <n v="12286"/>
    <n v="27.88"/>
    <n v="342533.68"/>
    <n v="0.71"/>
    <n v="5.2"/>
    <n v="63887.200000000004"/>
    <x v="0"/>
  </r>
  <r>
    <n v="2016"/>
    <s v="WC"/>
    <s v="Coal"/>
    <n v="7094"/>
    <n v="8.4600000000000009"/>
    <n v="60015.240000000005"/>
    <n v="2.62"/>
    <n v="53.4"/>
    <n v="378819.6"/>
    <x v="0"/>
  </r>
  <r>
    <n v="2016"/>
    <s v="WC"/>
    <s v="Coal"/>
    <n v="6188"/>
    <n v="18.809999999999999"/>
    <n v="116396.28"/>
    <n v="3.21"/>
    <n v="21.2"/>
    <n v="131185.60000000001"/>
    <x v="0"/>
  </r>
  <r>
    <n v="2016"/>
    <s v="WC"/>
    <s v="Coal"/>
    <n v="5887"/>
    <n v="15.26"/>
    <n v="89835.62"/>
    <n v="2.1"/>
    <n v="41.2"/>
    <n v="242544.40000000002"/>
    <x v="0"/>
  </r>
  <r>
    <n v="2016"/>
    <s v="WC"/>
    <s v="Coal"/>
    <n v="5162"/>
    <n v="15.62"/>
    <n v="80630.44"/>
    <n v="1.87"/>
    <n v="25.4"/>
    <n v="131114.79999999999"/>
    <x v="0"/>
  </r>
  <r>
    <n v="2016"/>
    <s v="WC"/>
    <s v="Coal"/>
    <n v="3389"/>
    <n v="15.98"/>
    <n v="54156.22"/>
    <n v="2.2999999999999998"/>
    <n v="33"/>
    <n v="111837"/>
    <x v="0"/>
  </r>
  <r>
    <n v="2016"/>
    <s v="WC"/>
    <s v="Coal"/>
    <n v="420"/>
    <n v="15.33"/>
    <n v="6438.6"/>
    <n v="1.27"/>
    <n v="27.1"/>
    <n v="11382"/>
    <x v="0"/>
  </r>
  <r>
    <n v="2016"/>
    <s v="WC"/>
    <s v="Coal"/>
    <n v="8352"/>
    <n v="15.98"/>
    <n v="133464.95999999999"/>
    <n v="2.2999999999999998"/>
    <n v="33"/>
    <n v="275616"/>
    <x v="0"/>
  </r>
  <r>
    <n v="2016"/>
    <s v="WC"/>
    <s v="Coal"/>
    <n v="5375"/>
    <n v="8.07"/>
    <n v="43376.25"/>
    <n v="1.98"/>
    <n v="25.3"/>
    <n v="135987.5"/>
    <x v="0"/>
  </r>
  <r>
    <n v="2016"/>
    <s v="BIT"/>
    <s v="Coal"/>
    <n v="2967"/>
    <n v="22.98"/>
    <n v="68181.66"/>
    <n v="0.52"/>
    <n v="6.7"/>
    <n v="19878.900000000001"/>
    <x v="0"/>
  </r>
  <r>
    <n v="2016"/>
    <s v="SUB"/>
    <s v="Coal"/>
    <n v="13796"/>
    <n v="17.43"/>
    <n v="240464.28"/>
    <n v="0.27"/>
    <n v="5.2"/>
    <n v="71739.199999999997"/>
    <x v="0"/>
  </r>
  <r>
    <n v="2016"/>
    <s v="SUB"/>
    <s v="Coal"/>
    <n v="15495"/>
    <n v="17.43"/>
    <n v="270077.84999999998"/>
    <n v="0.27"/>
    <n v="5.2"/>
    <n v="80574"/>
    <x v="0"/>
  </r>
  <r>
    <n v="2016"/>
    <s v="BIT"/>
    <s v="Coal"/>
    <n v="8751"/>
    <n v="25.8"/>
    <n v="225775.80000000002"/>
    <n v="1.42"/>
    <n v="6.8"/>
    <n v="59506.799999999996"/>
    <x v="0"/>
  </r>
  <r>
    <n v="2016"/>
    <s v="BIT"/>
    <s v="Coal"/>
    <n v="34216"/>
    <n v="25.77"/>
    <n v="881746.32"/>
    <n v="2.27"/>
    <n v="7.5"/>
    <n v="256620"/>
    <x v="0"/>
  </r>
  <r>
    <n v="2016"/>
    <s v="BIT"/>
    <s v="Coal"/>
    <n v="9687"/>
    <n v="26.87"/>
    <n v="260289.69"/>
    <n v="0.97"/>
    <n v="5.9"/>
    <n v="57153.3"/>
    <x v="0"/>
  </r>
  <r>
    <n v="2016"/>
    <s v="BIT"/>
    <s v="Coal"/>
    <n v="27999"/>
    <n v="20.82"/>
    <n v="582939.18000000005"/>
    <n v="1.82"/>
    <n v="25.7"/>
    <n v="719574.29999999993"/>
    <x v="0"/>
  </r>
  <r>
    <n v="2016"/>
    <s v="BIT"/>
    <s v="Coal"/>
    <n v="490"/>
    <n v="21.94"/>
    <n v="10750.6"/>
    <n v="1.31"/>
    <n v="23.3"/>
    <n v="11417"/>
    <x v="0"/>
  </r>
  <r>
    <n v="2016"/>
    <s v="BIT"/>
    <s v="Coal"/>
    <n v="1378"/>
    <n v="15.87"/>
    <n v="21868.86"/>
    <n v="1.88"/>
    <n v="39.799999999999997"/>
    <n v="54844.399999999994"/>
    <x v="0"/>
  </r>
  <r>
    <n v="2016"/>
    <s v="BIT"/>
    <s v="Coal"/>
    <n v="6590"/>
    <n v="17.73"/>
    <n v="116840.7"/>
    <n v="1.24"/>
    <n v="33.299999999999997"/>
    <n v="219446.99999999997"/>
    <x v="0"/>
  </r>
  <r>
    <n v="2016"/>
    <s v="SUB"/>
    <s v="Coal"/>
    <n v="41597"/>
    <n v="17.149999999999999"/>
    <n v="713388.54999999993"/>
    <n v="0.22"/>
    <n v="4"/>
    <n v="166388"/>
    <x v="0"/>
  </r>
  <r>
    <n v="2016"/>
    <s v="SUB"/>
    <s v="Coal"/>
    <n v="27979"/>
    <n v="17.68"/>
    <n v="494668.72"/>
    <n v="0.3"/>
    <n v="5.5"/>
    <n v="153884.5"/>
    <x v="0"/>
  </r>
  <r>
    <n v="2016"/>
    <s v="SUB"/>
    <s v="Coal"/>
    <n v="62809"/>
    <n v="19.303999999999998"/>
    <n v="1212464.936"/>
    <n v="0.17"/>
    <n v="4.5"/>
    <n v="282640.5"/>
    <x v="0"/>
  </r>
  <r>
    <n v="2016"/>
    <s v="BIT"/>
    <s v="Coal"/>
    <n v="15851"/>
    <n v="21.83"/>
    <n v="346027.32999999996"/>
    <n v="1.22"/>
    <n v="23.9"/>
    <n v="378838.89999999997"/>
    <x v="0"/>
  </r>
  <r>
    <n v="2016"/>
    <s v="BIT"/>
    <s v="Coal"/>
    <n v="15354"/>
    <n v="22.4"/>
    <n v="343929.59999999998"/>
    <n v="1.72"/>
    <n v="21"/>
    <n v="322434"/>
    <x v="0"/>
  </r>
  <r>
    <n v="2016"/>
    <s v="BIT"/>
    <s v="Coal"/>
    <n v="12023"/>
    <n v="22.49"/>
    <n v="270397.26999999996"/>
    <n v="1.75"/>
    <n v="20.8"/>
    <n v="250078.4"/>
    <x v="0"/>
  </r>
  <r>
    <n v="2016"/>
    <s v="BIT"/>
    <s v="Coal"/>
    <n v="3821"/>
    <n v="21.98"/>
    <n v="83985.58"/>
    <n v="1.77"/>
    <n v="20.5"/>
    <n v="78330.5"/>
    <x v="0"/>
  </r>
  <r>
    <n v="2016"/>
    <s v="BIT"/>
    <s v="Coal"/>
    <n v="53699"/>
    <n v="23.032"/>
    <n v="1236795.368"/>
    <n v="0.45"/>
    <n v="10.1"/>
    <n v="542359.9"/>
    <x v="0"/>
  </r>
  <r>
    <n v="2016"/>
    <s v="BIT"/>
    <s v="Coal"/>
    <n v="43907"/>
    <n v="21.8"/>
    <n v="957172.6"/>
    <n v="3.4"/>
    <n v="7.4"/>
    <n v="324911.8"/>
    <x v="0"/>
  </r>
  <r>
    <n v="2016"/>
    <s v="SUB"/>
    <s v="Coal"/>
    <n v="64347"/>
    <n v="17.5"/>
    <n v="1126072.5"/>
    <n v="0.18"/>
    <n v="4.4000000000000004"/>
    <n v="283126.80000000005"/>
    <x v="0"/>
  </r>
  <r>
    <n v="2016"/>
    <s v="BIT"/>
    <s v="Coal"/>
    <n v="97"/>
    <n v="21.7"/>
    <n v="2104.9"/>
    <n v="3.7"/>
    <n v="8.5"/>
    <n v="824.5"/>
    <x v="0"/>
  </r>
  <r>
    <n v="2016"/>
    <s v="BIT"/>
    <s v="Coal"/>
    <n v="17790"/>
    <n v="21.7"/>
    <n v="386043"/>
    <n v="3.7"/>
    <n v="8.5"/>
    <n v="151215"/>
    <x v="0"/>
  </r>
  <r>
    <n v="2016"/>
    <s v="BIT"/>
    <s v="Coal"/>
    <n v="77872"/>
    <n v="21.7"/>
    <n v="1689822.4"/>
    <n v="3.7"/>
    <n v="8.5"/>
    <n v="661912"/>
    <x v="0"/>
  </r>
  <r>
    <n v="2016"/>
    <s v="SUB"/>
    <s v="Coal"/>
    <n v="63707"/>
    <n v="17.399999999999999"/>
    <n v="1108501.7999999998"/>
    <n v="0.8"/>
    <n v="6.5"/>
    <n v="414095.5"/>
    <x v="0"/>
  </r>
  <r>
    <n v="2016"/>
    <s v="BIT"/>
    <s v="Coal"/>
    <n v="6072"/>
    <n v="21.67"/>
    <n v="131580.24000000002"/>
    <n v="1.97"/>
    <n v="20.3"/>
    <n v="123261.6"/>
    <x v="0"/>
  </r>
  <r>
    <n v="2016"/>
    <s v="BIT"/>
    <s v="Coal"/>
    <n v="11759"/>
    <n v="21.75"/>
    <n v="255758.25"/>
    <n v="1.58"/>
    <n v="21"/>
    <n v="246939"/>
    <x v="0"/>
  </r>
  <r>
    <n v="2016"/>
    <s v="BIT"/>
    <s v="Coal"/>
    <n v="3026"/>
    <n v="19.96"/>
    <n v="60398.96"/>
    <n v="1.64"/>
    <n v="25.4"/>
    <n v="76860.399999999994"/>
    <x v="0"/>
  </r>
  <r>
    <n v="2016"/>
    <s v="BIT"/>
    <s v="Coal"/>
    <n v="225"/>
    <n v="26.4"/>
    <n v="5940"/>
    <n v="0.84"/>
    <n v="13"/>
    <n v="2925"/>
    <x v="0"/>
  </r>
  <r>
    <n v="2016"/>
    <s v="BIT"/>
    <s v="Coal"/>
    <n v="1896"/>
    <n v="25.24"/>
    <n v="47855.039999999994"/>
    <n v="0.79"/>
    <n v="8.3000000000000007"/>
    <n v="15736.800000000001"/>
    <x v="0"/>
  </r>
  <r>
    <n v="2016"/>
    <s v="BIT"/>
    <s v="Coal"/>
    <n v="9328"/>
    <n v="25.83"/>
    <n v="240942.24"/>
    <n v="0.97"/>
    <n v="9"/>
    <n v="83952"/>
    <x v="0"/>
  </r>
  <r>
    <n v="2016"/>
    <s v="BIT"/>
    <s v="Coal"/>
    <n v="33946"/>
    <n v="26.88"/>
    <n v="912468.47999999998"/>
    <n v="0.71"/>
    <n v="6.5"/>
    <n v="220649"/>
    <x v="0"/>
  </r>
  <r>
    <n v="2016"/>
    <s v="BIT"/>
    <s v="Coal"/>
    <n v="12942"/>
    <n v="26.09"/>
    <n v="337656.77999999997"/>
    <n v="0.66"/>
    <n v="8"/>
    <n v="103536"/>
    <x v="0"/>
  </r>
  <r>
    <n v="2016"/>
    <s v="BIT"/>
    <s v="Coal"/>
    <n v="10382"/>
    <n v="26.42"/>
    <n v="274292.44"/>
    <n v="0.94"/>
    <n v="6.6"/>
    <n v="68521.2"/>
    <x v="0"/>
  </r>
  <r>
    <n v="2016"/>
    <s v="BIT"/>
    <s v="Coal"/>
    <n v="8839"/>
    <n v="27.27"/>
    <n v="241039.53"/>
    <n v="0.97"/>
    <n v="9.1999999999999993"/>
    <n v="81318.799999999988"/>
    <x v="0"/>
  </r>
  <r>
    <n v="2016"/>
    <s v="BIT"/>
    <s v="Coal"/>
    <n v="3713"/>
    <n v="24.8"/>
    <n v="92082.400000000009"/>
    <n v="0.75"/>
    <n v="6.5"/>
    <n v="24134.5"/>
    <x v="0"/>
  </r>
  <r>
    <n v="2016"/>
    <s v="BIT"/>
    <s v="Coal"/>
    <n v="18141"/>
    <n v="25.52"/>
    <n v="462958.32"/>
    <n v="2.48"/>
    <n v="7.6"/>
    <n v="137871.6"/>
    <x v="0"/>
  </r>
  <r>
    <n v="2016"/>
    <s v="BIT"/>
    <s v="Coal"/>
    <n v="24900"/>
    <n v="26"/>
    <n v="647400"/>
    <n v="0.64"/>
    <n v="7.1"/>
    <n v="176790"/>
    <x v="0"/>
  </r>
  <r>
    <n v="2016"/>
    <s v="BIT"/>
    <s v="Coal"/>
    <n v="9420"/>
    <n v="22.69"/>
    <n v="213739.80000000002"/>
    <n v="3.05"/>
    <n v="12"/>
    <n v="113040"/>
    <x v="0"/>
  </r>
  <r>
    <n v="2016"/>
    <s v="BIT"/>
    <s v="Coal"/>
    <n v="11194"/>
    <n v="25.93"/>
    <n v="290260.42"/>
    <n v="0.85"/>
    <n v="7.6"/>
    <n v="85074.4"/>
    <x v="0"/>
  </r>
  <r>
    <n v="2016"/>
    <s v="BIT"/>
    <s v="Coal"/>
    <n v="11029"/>
    <n v="25.52"/>
    <n v="281460.08"/>
    <n v="0.71"/>
    <n v="7.8"/>
    <n v="86026.2"/>
    <x v="0"/>
  </r>
  <r>
    <n v="2016"/>
    <s v="BIT"/>
    <s v="Coal"/>
    <n v="3385"/>
    <n v="25.064"/>
    <n v="84841.64"/>
    <n v="1.3"/>
    <n v="10.8"/>
    <n v="36558"/>
    <x v="0"/>
  </r>
  <r>
    <n v="2016"/>
    <s v="BIT"/>
    <s v="Coal"/>
    <n v="3197"/>
    <n v="24.684000000000001"/>
    <n v="78914.748000000007"/>
    <n v="1.1000000000000001"/>
    <n v="9.3000000000000007"/>
    <n v="29732.100000000002"/>
    <x v="0"/>
  </r>
  <r>
    <n v="2016"/>
    <s v="BIT"/>
    <s v="Coal"/>
    <n v="3182"/>
    <n v="24.641999999999999"/>
    <n v="78410.843999999997"/>
    <n v="0.9"/>
    <n v="10.1"/>
    <n v="32138.199999999997"/>
    <x v="0"/>
  </r>
  <r>
    <n v="2016"/>
    <s v="BIT"/>
    <s v="Coal"/>
    <n v="3393"/>
    <n v="25.08"/>
    <n v="85096.439999999988"/>
    <n v="1.2"/>
    <n v="9.9"/>
    <n v="33590.700000000004"/>
    <x v="0"/>
  </r>
  <r>
    <n v="2016"/>
    <s v="BIT"/>
    <s v="Coal"/>
    <n v="4900"/>
    <n v="24"/>
    <n v="117600"/>
    <n v="0.62"/>
    <n v="7.4"/>
    <n v="36260"/>
    <x v="0"/>
  </r>
  <r>
    <n v="2016"/>
    <s v="BIT"/>
    <s v="Coal"/>
    <n v="11932"/>
    <n v="24.3"/>
    <n v="289947.60000000003"/>
    <n v="0.82"/>
    <n v="11.3"/>
    <n v="134831.6"/>
    <x v="0"/>
  </r>
  <r>
    <n v="2016"/>
    <s v="BIT"/>
    <s v="Coal"/>
    <n v="11823"/>
    <n v="24.628"/>
    <n v="291176.84399999998"/>
    <n v="0.76"/>
    <n v="11.3"/>
    <n v="133599.9"/>
    <x v="0"/>
  </r>
  <r>
    <n v="2016"/>
    <s v="BIT"/>
    <s v="Coal"/>
    <n v="11910"/>
    <n v="24.248000000000001"/>
    <n v="288793.68"/>
    <n v="0.83"/>
    <n v="10.9"/>
    <n v="129819"/>
    <x v="0"/>
  </r>
  <r>
    <n v="2016"/>
    <s v="LIG"/>
    <s v="Coal"/>
    <n v="245568"/>
    <n v="10.28"/>
    <n v="2524439.04"/>
    <n v="0.43"/>
    <n v="14.3"/>
    <n v="3511622.4000000004"/>
    <x v="1"/>
  </r>
  <r>
    <n v="2016"/>
    <s v="BIT"/>
    <s v="Coal"/>
    <n v="567724"/>
    <n v="16.940000000000001"/>
    <n v="9617244.5600000005"/>
    <n v="3.77"/>
    <n v="26.9"/>
    <n v="15271775.6"/>
    <x v="0"/>
  </r>
  <r>
    <n v="2016"/>
    <s v="BIT"/>
    <s v="Coal"/>
    <n v="25172"/>
    <n v="23.29"/>
    <n v="586255.88"/>
    <n v="0.42"/>
    <n v="6.1"/>
    <n v="153549.19999999998"/>
    <x v="0"/>
  </r>
  <r>
    <n v="2016"/>
    <s v="BIT"/>
    <s v="Coal"/>
    <n v="13783"/>
    <n v="25.92"/>
    <n v="357255.36000000004"/>
    <n v="2.68"/>
    <n v="7.9"/>
    <n v="108885.70000000001"/>
    <x v="0"/>
  </r>
  <r>
    <n v="2016"/>
    <s v="BIT"/>
    <s v="Coal"/>
    <n v="13995"/>
    <n v="26.07"/>
    <n v="364849.65"/>
    <n v="2.96"/>
    <n v="7.5"/>
    <n v="104962.5"/>
    <x v="0"/>
  </r>
  <r>
    <n v="2016"/>
    <s v="SUB"/>
    <s v="Coal"/>
    <n v="35605"/>
    <n v="17.53"/>
    <n v="624155.65"/>
    <n v="0.19"/>
    <n v="4.4000000000000004"/>
    <n v="156662"/>
    <x v="0"/>
  </r>
  <r>
    <n v="2016"/>
    <s v="BIT"/>
    <s v="Coal"/>
    <n v="61805"/>
    <n v="26.08"/>
    <n v="1611874.4"/>
    <n v="2.56"/>
    <n v="8"/>
    <n v="494440"/>
    <x v="0"/>
  </r>
  <r>
    <n v="2016"/>
    <s v="SUB"/>
    <s v="Coal"/>
    <n v="67288"/>
    <n v="17.64"/>
    <n v="1186960.32"/>
    <n v="0.19"/>
    <n v="4.4000000000000004"/>
    <n v="296067.20000000001"/>
    <x v="0"/>
  </r>
  <r>
    <n v="2016"/>
    <s v="SUB"/>
    <s v="Coal"/>
    <n v="99870"/>
    <n v="17.600000000000001"/>
    <n v="1757712.0000000002"/>
    <n v="0.19"/>
    <n v="4.5"/>
    <n v="449415"/>
    <x v="0"/>
  </r>
  <r>
    <n v="2016"/>
    <s v="SUB"/>
    <s v="Coal"/>
    <n v="44320"/>
    <n v="17.771999999999998"/>
    <n v="787655.03999999992"/>
    <n v="0.24"/>
    <n v="5.3"/>
    <n v="234896"/>
    <x v="0"/>
  </r>
  <r>
    <n v="2016"/>
    <s v="SUB"/>
    <s v="Coal"/>
    <n v="47777"/>
    <n v="16.059999999999999"/>
    <n v="767298.62"/>
    <n v="0.49"/>
    <n v="6.5"/>
    <n v="310550.5"/>
    <x v="0"/>
  </r>
  <r>
    <n v="2016"/>
    <s v="SUB"/>
    <s v="Coal"/>
    <n v="131564"/>
    <n v="17.78"/>
    <n v="2339207.92"/>
    <n v="0.24"/>
    <n v="5.7"/>
    <n v="749914.8"/>
    <x v="0"/>
  </r>
  <r>
    <n v="2016"/>
    <s v="SUB"/>
    <s v="Coal"/>
    <n v="66079"/>
    <n v="17.690000000000001"/>
    <n v="1168937.51"/>
    <n v="0.36"/>
    <n v="5.3"/>
    <n v="350218.7"/>
    <x v="0"/>
  </r>
  <r>
    <n v="2016"/>
    <s v="SUB"/>
    <s v="Coal"/>
    <n v="33238"/>
    <n v="17.260000000000002"/>
    <n v="573687.88"/>
    <n v="0.2"/>
    <n v="4.43"/>
    <n v="147244.34"/>
    <x v="0"/>
  </r>
  <r>
    <n v="2016"/>
    <s v="SUB"/>
    <s v="Coal"/>
    <n v="32664"/>
    <n v="17.617999999999999"/>
    <n v="575474.35199999996"/>
    <n v="0.28000000000000003"/>
    <n v="6.26"/>
    <n v="204476.63999999998"/>
    <x v="0"/>
  </r>
  <r>
    <n v="2016"/>
    <s v="SUB"/>
    <s v="Coal"/>
    <n v="32402"/>
    <n v="17.722000000000001"/>
    <n v="574228.24400000006"/>
    <n v="0.25"/>
    <n v="5.53"/>
    <n v="179183.06"/>
    <x v="0"/>
  </r>
  <r>
    <n v="2016"/>
    <s v="SUB"/>
    <s v="Coal"/>
    <n v="15415"/>
    <n v="17.634"/>
    <n v="271828.11"/>
    <n v="0.37"/>
    <n v="5.9"/>
    <n v="90948.5"/>
    <x v="0"/>
  </r>
  <r>
    <n v="2016"/>
    <s v="SUB"/>
    <s v="Coal"/>
    <n v="32970"/>
    <n v="17.238"/>
    <n v="568336.86"/>
    <n v="0.19"/>
    <n v="4.71"/>
    <n v="155288.70000000001"/>
    <x v="0"/>
  </r>
  <r>
    <n v="2016"/>
    <s v="SUB"/>
    <s v="Coal"/>
    <n v="169890"/>
    <n v="15.974"/>
    <n v="2713822.86"/>
    <n v="0.36"/>
    <n v="5.3"/>
    <n v="900417"/>
    <x v="0"/>
  </r>
  <r>
    <n v="2016"/>
    <s v="SUB"/>
    <s v="Coal"/>
    <n v="36337"/>
    <n v="17.809999999999999"/>
    <n v="647161.97"/>
    <n v="0.18"/>
    <n v="4.2"/>
    <n v="152615.4"/>
    <x v="0"/>
  </r>
  <r>
    <n v="2016"/>
    <s v="SUB"/>
    <s v="Coal"/>
    <n v="18100"/>
    <n v="17.89"/>
    <n v="323809"/>
    <n v="0.25"/>
    <n v="5.2"/>
    <n v="94120"/>
    <x v="0"/>
  </r>
  <r>
    <n v="2016"/>
    <s v="SUB"/>
    <s v="Coal"/>
    <n v="159994"/>
    <n v="17.059999999999999"/>
    <n v="2729497.6399999997"/>
    <n v="0.25"/>
    <n v="5"/>
    <n v="799970"/>
    <x v="0"/>
  </r>
  <r>
    <n v="2016"/>
    <s v="BIT"/>
    <s v="Coal"/>
    <n v="209078"/>
    <n v="22.19"/>
    <n v="4639440.82"/>
    <n v="2.87"/>
    <n v="19.899999999999999"/>
    <n v="4160652.1999999997"/>
    <x v="0"/>
  </r>
  <r>
    <n v="2016"/>
    <s v="LIG"/>
    <s v="Coal"/>
    <n v="34926"/>
    <n v="14.4"/>
    <n v="502934.4"/>
    <n v="0.65"/>
    <n v="9.3000000000000007"/>
    <n v="324811.80000000005"/>
    <x v="1"/>
  </r>
  <r>
    <n v="2016"/>
    <s v="BIT"/>
    <s v="Coal"/>
    <n v="216679"/>
    <n v="16.940000000000001"/>
    <n v="3670542.2600000002"/>
    <n v="0.85"/>
    <n v="33.700000000000003"/>
    <n v="7302082.3000000007"/>
    <x v="0"/>
  </r>
  <r>
    <n v="2016"/>
    <s v="BIT"/>
    <s v="Coal"/>
    <n v="15394"/>
    <n v="18.936"/>
    <n v="291500.78399999999"/>
    <n v="0.9"/>
    <n v="28.7"/>
    <n v="441807.8"/>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O1:U4" firstHeaderRow="0" firstDataRow="1" firstDataCol="1"/>
  <pivotFields count="10">
    <pivotField showAll="0"/>
    <pivotField showAll="0"/>
    <pivotField axis="axisRow" showAll="0">
      <items count="3">
        <item x="0"/>
        <item x="1"/>
        <item t="default"/>
      </items>
    </pivotField>
    <pivotField dataField="1" showAll="0"/>
    <pivotField dataField="1" showAll="0">
      <items count="450">
        <item x="0"/>
        <item x="1"/>
        <item x="4"/>
        <item x="290"/>
        <item x="418"/>
        <item x="415"/>
        <item x="14"/>
        <item x="444"/>
        <item x="97"/>
        <item x="182"/>
        <item x="163"/>
        <item x="397"/>
        <item x="341"/>
        <item x="3"/>
        <item x="249"/>
        <item x="41"/>
        <item x="298"/>
        <item x="322"/>
        <item x="175"/>
        <item x="304"/>
        <item x="338"/>
        <item x="84"/>
        <item x="221"/>
        <item x="202"/>
        <item x="69"/>
        <item x="337"/>
        <item x="83"/>
        <item x="388"/>
        <item x="177"/>
        <item x="29"/>
        <item x="205"/>
        <item x="201"/>
        <item x="129"/>
        <item x="162"/>
        <item x="200"/>
        <item x="261"/>
        <item x="400"/>
        <item x="358"/>
        <item x="27"/>
        <item x="191"/>
        <item x="300"/>
        <item x="74"/>
        <item x="178"/>
        <item x="196"/>
        <item x="158"/>
        <item x="91"/>
        <item x="30"/>
        <item x="442"/>
        <item x="115"/>
        <item x="223"/>
        <item x="125"/>
        <item x="212"/>
        <item x="251"/>
        <item x="329"/>
        <item x="86"/>
        <item x="210"/>
        <item x="260"/>
        <item x="71"/>
        <item x="187"/>
        <item x="82"/>
        <item x="324"/>
        <item x="132"/>
        <item x="241"/>
        <item x="96"/>
        <item x="189"/>
        <item x="403"/>
        <item x="190"/>
        <item x="53"/>
        <item x="213"/>
        <item x="336"/>
        <item x="67"/>
        <item x="106"/>
        <item x="326"/>
        <item x="335"/>
        <item x="447"/>
        <item x="28"/>
        <item x="344"/>
        <item x="243"/>
        <item x="395"/>
        <item x="320"/>
        <item x="274"/>
        <item x="438"/>
        <item x="446"/>
        <item x="421"/>
        <item x="171"/>
        <item x="411"/>
        <item x="319"/>
        <item x="437"/>
        <item x="398"/>
        <item x="394"/>
        <item x="183"/>
        <item x="164"/>
        <item x="283"/>
        <item x="61"/>
        <item x="296"/>
        <item x="245"/>
        <item x="340"/>
        <item x="328"/>
        <item x="393"/>
        <item x="43"/>
        <item x="280"/>
        <item x="386"/>
        <item x="236"/>
        <item x="68"/>
        <item x="2"/>
        <item x="194"/>
        <item x="207"/>
        <item x="264"/>
        <item x="87"/>
        <item x="346"/>
        <item x="339"/>
        <item x="387"/>
        <item x="180"/>
        <item x="52"/>
        <item x="331"/>
        <item x="354"/>
        <item x="286"/>
        <item x="309"/>
        <item x="443"/>
        <item x="284"/>
        <item x="330"/>
        <item x="430"/>
        <item x="272"/>
        <item x="9"/>
        <item x="270"/>
        <item x="165"/>
        <item x="155"/>
        <item x="273"/>
        <item x="271"/>
        <item x="258"/>
        <item x="404"/>
        <item x="77"/>
        <item x="445"/>
        <item x="42"/>
        <item x="332"/>
        <item x="45"/>
        <item x="66"/>
        <item x="65"/>
        <item x="436"/>
        <item x="409"/>
        <item x="420"/>
        <item x="176"/>
        <item x="81"/>
        <item x="116"/>
        <item x="267"/>
        <item x="327"/>
        <item x="417"/>
        <item x="250"/>
        <item x="118"/>
        <item x="206"/>
        <item x="238"/>
        <item x="36"/>
        <item x="50"/>
        <item x="18"/>
        <item x="75"/>
        <item x="99"/>
        <item x="408"/>
        <item x="282"/>
        <item x="235"/>
        <item x="179"/>
        <item x="305"/>
        <item x="151"/>
        <item x="237"/>
        <item x="317"/>
        <item x="385"/>
        <item x="396"/>
        <item x="217"/>
        <item x="139"/>
        <item x="216"/>
        <item x="257"/>
        <item x="49"/>
        <item x="391"/>
        <item x="70"/>
        <item x="263"/>
        <item x="239"/>
        <item x="143"/>
        <item x="227"/>
        <item x="219"/>
        <item x="92"/>
        <item x="315"/>
        <item x="60"/>
        <item x="170"/>
        <item x="150"/>
        <item x="90"/>
        <item x="428"/>
        <item x="214"/>
        <item x="94"/>
        <item x="414"/>
        <item x="352"/>
        <item x="399"/>
        <item x="167"/>
        <item x="181"/>
        <item x="124"/>
        <item x="64"/>
        <item x="19"/>
        <item x="209"/>
        <item x="120"/>
        <item x="172"/>
        <item x="24"/>
        <item x="117"/>
        <item x="95"/>
        <item x="374"/>
        <item x="333"/>
        <item x="389"/>
        <item x="38"/>
        <item x="199"/>
        <item x="197"/>
        <item x="373"/>
        <item x="281"/>
        <item x="57"/>
        <item x="342"/>
        <item x="51"/>
        <item x="423"/>
        <item x="375"/>
        <item x="107"/>
        <item x="161"/>
        <item x="406"/>
        <item x="126"/>
        <item x="259"/>
        <item x="416"/>
        <item x="269"/>
        <item x="169"/>
        <item x="37"/>
        <item x="15"/>
        <item x="356"/>
        <item x="133"/>
        <item x="412"/>
        <item x="112"/>
        <item x="39"/>
        <item x="35"/>
        <item x="357"/>
        <item x="419"/>
        <item x="347"/>
        <item x="345"/>
        <item x="89"/>
        <item x="80"/>
        <item x="401"/>
        <item x="231"/>
        <item x="232"/>
        <item x="351"/>
        <item x="101"/>
        <item x="291"/>
        <item x="348"/>
        <item x="407"/>
        <item x="63"/>
        <item x="410"/>
        <item x="123"/>
        <item x="361"/>
        <item x="40"/>
        <item x="377"/>
        <item x="349"/>
        <item x="242"/>
        <item x="108"/>
        <item x="137"/>
        <item x="142"/>
        <item x="54"/>
        <item x="247"/>
        <item x="109"/>
        <item x="365"/>
        <item x="433"/>
        <item x="173"/>
        <item x="184"/>
        <item x="372"/>
        <item x="186"/>
        <item x="46"/>
        <item x="413"/>
        <item x="93"/>
        <item x="226"/>
        <item x="59"/>
        <item x="148"/>
        <item x="427"/>
        <item x="98"/>
        <item x="166"/>
        <item x="275"/>
        <item x="215"/>
        <item x="136"/>
        <item x="299"/>
        <item x="79"/>
        <item x="105"/>
        <item x="307"/>
        <item x="426"/>
        <item x="268"/>
        <item x="225"/>
        <item x="110"/>
        <item x="78"/>
        <item x="390"/>
        <item x="103"/>
        <item x="285"/>
        <item x="432"/>
        <item x="160"/>
        <item x="138"/>
        <item x="198"/>
        <item x="448"/>
        <item x="211"/>
        <item x="381"/>
        <item x="360"/>
        <item x="312"/>
        <item x="131"/>
        <item x="149"/>
        <item x="405"/>
        <item x="157"/>
        <item x="144"/>
        <item x="429"/>
        <item x="222"/>
        <item x="102"/>
        <item x="287"/>
        <item x="431"/>
        <item x="193"/>
        <item x="279"/>
        <item x="130"/>
        <item x="192"/>
        <item x="303"/>
        <item x="168"/>
        <item x="362"/>
        <item x="6"/>
        <item x="244"/>
        <item x="100"/>
        <item x="288"/>
        <item x="140"/>
        <item x="145"/>
        <item x="10"/>
        <item x="343"/>
        <item x="204"/>
        <item x="364"/>
        <item x="311"/>
        <item x="73"/>
        <item x="278"/>
        <item x="220"/>
        <item x="76"/>
        <item x="72"/>
        <item x="121"/>
        <item x="141"/>
        <item x="154"/>
        <item x="363"/>
        <item x="376"/>
        <item x="32"/>
        <item x="88"/>
        <item x="185"/>
        <item x="425"/>
        <item x="369"/>
        <item x="378"/>
        <item x="44"/>
        <item x="306"/>
        <item x="359"/>
        <item x="368"/>
        <item x="48"/>
        <item x="355"/>
        <item x="16"/>
        <item x="11"/>
        <item x="371"/>
        <item x="5"/>
        <item x="31"/>
        <item x="334"/>
        <item x="353"/>
        <item x="58"/>
        <item x="295"/>
        <item x="265"/>
        <item x="266"/>
        <item x="104"/>
        <item x="230"/>
        <item x="135"/>
        <item x="21"/>
        <item x="228"/>
        <item x="441"/>
        <item x="34"/>
        <item x="316"/>
        <item x="240"/>
        <item x="370"/>
        <item x="297"/>
        <item x="26"/>
        <item x="23"/>
        <item x="310"/>
        <item x="203"/>
        <item x="255"/>
        <item x="218"/>
        <item x="435"/>
        <item x="383"/>
        <item x="380"/>
        <item x="56"/>
        <item x="294"/>
        <item x="127"/>
        <item x="293"/>
        <item x="146"/>
        <item x="379"/>
        <item x="402"/>
        <item x="85"/>
        <item x="195"/>
        <item x="253"/>
        <item x="12"/>
        <item x="262"/>
        <item x="256"/>
        <item x="188"/>
        <item x="301"/>
        <item x="392"/>
        <item x="233"/>
        <item x="159"/>
        <item x="134"/>
        <item x="113"/>
        <item x="22"/>
        <item x="7"/>
        <item x="174"/>
        <item x="114"/>
        <item x="252"/>
        <item x="47"/>
        <item x="153"/>
        <item x="8"/>
        <item x="422"/>
        <item x="440"/>
        <item x="248"/>
        <item x="246"/>
        <item x="292"/>
        <item x="208"/>
        <item x="350"/>
        <item x="147"/>
        <item x="111"/>
        <item x="314"/>
        <item x="308"/>
        <item x="152"/>
        <item x="302"/>
        <item x="254"/>
        <item x="289"/>
        <item x="382"/>
        <item x="367"/>
        <item x="366"/>
        <item x="17"/>
        <item x="156"/>
        <item x="325"/>
        <item x="434"/>
        <item x="122"/>
        <item x="62"/>
        <item x="55"/>
        <item x="33"/>
        <item x="439"/>
        <item x="119"/>
        <item x="229"/>
        <item x="234"/>
        <item x="277"/>
        <item x="323"/>
        <item x="318"/>
        <item x="25"/>
        <item x="20"/>
        <item x="313"/>
        <item x="128"/>
        <item x="224"/>
        <item x="424"/>
        <item x="321"/>
        <item x="276"/>
        <item x="384"/>
        <item x="13"/>
        <item t="default"/>
      </items>
    </pivotField>
    <pivotField showAll="0"/>
    <pivotField dataField="1" showAll="0"/>
    <pivotField dataField="1" showAll="0"/>
    <pivotField dataField="1" showAll="0"/>
    <pivotField dataField="1" showAll="0"/>
  </pivotFields>
  <rowFields count="1">
    <field x="2"/>
  </rowFields>
  <rowItems count="3">
    <i>
      <x/>
    </i>
    <i>
      <x v="1"/>
    </i>
    <i t="grand">
      <x/>
    </i>
  </rowItems>
  <colFields count="1">
    <field x="-2"/>
  </colFields>
  <colItems count="6">
    <i>
      <x/>
    </i>
    <i i="1">
      <x v="1"/>
    </i>
    <i i="2">
      <x v="2"/>
    </i>
    <i i="3">
      <x v="3"/>
    </i>
    <i i="4">
      <x v="4"/>
    </i>
    <i i="5">
      <x v="5"/>
    </i>
  </colItems>
  <dataFields count="6">
    <dataField name="Sum of Plant total annual heat input (MMBtu)" fld="3" baseField="2" baseItem="0"/>
    <dataField name="Sum of Plant annual NOx emissions (tons)" fld="4" baseField="2" baseItem="0"/>
    <dataField name="Sum of Plant annual SO2 emissions (tons)" fld="6" baseField="2" baseItem="0"/>
    <dataField name="Sum of Plant annual CO2 emissions (tons)" fld="7" baseField="2" baseItem="0"/>
    <dataField name="Sum of Plant annual CH4 emissions (lbs)" fld="8" baseField="2" baseItem="0"/>
    <dataField name="Sum of Plant annual N2O emissions (lbs)" fld="9"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5"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L1:O4" firstHeaderRow="0" firstDataRow="1" firstDataCol="1"/>
  <pivotFields count="10">
    <pivotField showAll="0"/>
    <pivotField showAll="0"/>
    <pivotField showAll="0"/>
    <pivotField dataField="1" numFmtId="172" showAll="0"/>
    <pivotField numFmtId="164" showAll="0"/>
    <pivotField dataField="1" numFmtId="164" showAll="0"/>
    <pivotField numFmtId="4" showAll="0"/>
    <pivotField numFmtId="172" showAll="0"/>
    <pivotField dataField="1" numFmtId="164" showAll="0"/>
    <pivotField axis="axisRow" showAll="0">
      <items count="3">
        <item x="0"/>
        <item x="1"/>
        <item t="default"/>
      </items>
    </pivotField>
  </pivotFields>
  <rowFields count="1">
    <field x="9"/>
  </rowFields>
  <rowItems count="3">
    <i>
      <x/>
    </i>
    <i>
      <x v="1"/>
    </i>
    <i t="grand">
      <x/>
    </i>
  </rowItems>
  <colFields count="1">
    <field x="-2"/>
  </colFields>
  <colItems count="3">
    <i>
      <x/>
    </i>
    <i i="1">
      <x v="1"/>
    </i>
    <i i="2">
      <x v="2"/>
    </i>
  </colItems>
  <dataFields count="3">
    <dataField name="Sum of QUANTITY" fld="3" baseField="0" baseItem="0"/>
    <dataField name="Sum of Weighted Ash Content" fld="8" baseField="0" baseItem="0"/>
    <dataField name="Sum of Weighted Heat Conte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epa.gov/sites/production/files/2018-03/documents/emission-factors_mar_2018_0.pdf" TargetMode="External"/><Relationship Id="rId7" Type="http://schemas.openxmlformats.org/officeDocument/2006/relationships/printerSettings" Target="../printerSettings/printerSettings1.bin"/><Relationship Id="rId2" Type="http://schemas.openxmlformats.org/officeDocument/2006/relationships/hyperlink" Target="https://www.eia.gov/electricity/data/eia923/xls/f923_2016.zip" TargetMode="External"/><Relationship Id="rId1" Type="http://schemas.openxmlformats.org/officeDocument/2006/relationships/hyperlink" Target="https://greet.es.anl.gov/greet_1_series" TargetMode="External"/><Relationship Id="rId6" Type="http://schemas.openxmlformats.org/officeDocument/2006/relationships/hyperlink" Target="https://www3.epa.gov/ttnchie1/ap42/ch01/final/c01s07.pdf" TargetMode="External"/><Relationship Id="rId5" Type="http://schemas.openxmlformats.org/officeDocument/2006/relationships/hyperlink" Target="https://www3.epa.gov/ttnchie1/ap42/ch01/final/c01s01.pdf" TargetMode="External"/><Relationship Id="rId4" Type="http://schemas.openxmlformats.org/officeDocument/2006/relationships/hyperlink" Target="https://www.eia.gov/outlooks/aeo/pdf/appg.pdf"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ecfr.gov/cgi-bin/text-idx?SID=ae265d7d6f98ec86fcd8640b9793a3f6&amp;mc=true&amp;node=pt40.23.98&amp;rgn=div5" TargetMode="External"/><Relationship Id="rId1" Type="http://schemas.openxmlformats.org/officeDocument/2006/relationships/hyperlink" Target="https://www.ecfr.gov/cgi-bin/text-idx?SID=ae265d7d6f98ec86fcd8640b9793a3f6&amp;mc=true&amp;node=pt40.23.98&amp;rgn=div5" TargetMode="External"/><Relationship Id="rId4"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C193"/>
  <sheetViews>
    <sheetView tabSelected="1" workbookViewId="0">
      <selection activeCell="E34" sqref="E34"/>
    </sheetView>
  </sheetViews>
  <sheetFormatPr defaultRowHeight="15"/>
  <cols>
    <col min="1" max="1" width="16.7109375" customWidth="1"/>
    <col min="2" max="2" width="73" customWidth="1"/>
  </cols>
  <sheetData>
    <row r="1" spans="1:2">
      <c r="A1" s="1" t="s">
        <v>0</v>
      </c>
    </row>
    <row r="2" spans="1:2">
      <c r="A2" s="1" t="s">
        <v>1</v>
      </c>
    </row>
    <row r="3" spans="1:2">
      <c r="A3" s="1" t="s">
        <v>2</v>
      </c>
    </row>
    <row r="4" spans="1:2">
      <c r="A4" s="1" t="s">
        <v>3</v>
      </c>
    </row>
    <row r="6" spans="1:2">
      <c r="A6" s="1" t="s">
        <v>4</v>
      </c>
      <c r="B6" s="595" t="s">
        <v>1655</v>
      </c>
    </row>
    <row r="7" spans="1:2">
      <c r="B7" t="s">
        <v>1650</v>
      </c>
    </row>
    <row r="8" spans="1:2">
      <c r="B8" s="2">
        <v>2018</v>
      </c>
    </row>
    <row r="9" spans="1:2">
      <c r="B9" t="s">
        <v>1651</v>
      </c>
    </row>
    <row r="10" spans="1:2">
      <c r="B10" s="3" t="s">
        <v>1652</v>
      </c>
    </row>
    <row r="11" spans="1:2">
      <c r="B11" t="s">
        <v>402</v>
      </c>
    </row>
    <row r="13" spans="1:2">
      <c r="B13" s="595" t="s">
        <v>1653</v>
      </c>
    </row>
    <row r="14" spans="1:2">
      <c r="B14" t="s">
        <v>5</v>
      </c>
    </row>
    <row r="15" spans="1:2">
      <c r="B15" s="2">
        <v>2016</v>
      </c>
    </row>
    <row r="16" spans="1:2">
      <c r="B16" t="s">
        <v>878</v>
      </c>
    </row>
    <row r="17" spans="2:2">
      <c r="B17" s="3" t="s">
        <v>6</v>
      </c>
    </row>
    <row r="18" spans="2:2">
      <c r="B18" t="s">
        <v>402</v>
      </c>
    </row>
    <row r="20" spans="2:2">
      <c r="B20" s="595" t="s">
        <v>1661</v>
      </c>
    </row>
    <row r="21" spans="2:2">
      <c r="B21" t="s">
        <v>1194</v>
      </c>
    </row>
    <row r="22" spans="2:2">
      <c r="B22" s="2">
        <v>2016</v>
      </c>
    </row>
    <row r="23" spans="2:2">
      <c r="B23" t="s">
        <v>1664</v>
      </c>
    </row>
    <row r="24" spans="2:2">
      <c r="B24" s="3" t="s">
        <v>1663</v>
      </c>
    </row>
    <row r="25" spans="2:2">
      <c r="B25" s="2" t="s">
        <v>1662</v>
      </c>
    </row>
    <row r="27" spans="2:2">
      <c r="B27" s="595" t="s">
        <v>1654</v>
      </c>
    </row>
    <row r="28" spans="2:2">
      <c r="B28" t="s">
        <v>1189</v>
      </c>
    </row>
    <row r="29" spans="2:2">
      <c r="B29" s="2">
        <v>2016</v>
      </c>
    </row>
    <row r="30" spans="2:2">
      <c r="B30" t="s">
        <v>1190</v>
      </c>
    </row>
    <row r="31" spans="2:2">
      <c r="B31" s="3" t="s">
        <v>1191</v>
      </c>
    </row>
    <row r="32" spans="2:2">
      <c r="B32" t="s">
        <v>1192</v>
      </c>
    </row>
    <row r="34" spans="1:2">
      <c r="B34" s="595" t="s">
        <v>1193</v>
      </c>
    </row>
    <row r="35" spans="1:2">
      <c r="B35" t="s">
        <v>1194</v>
      </c>
    </row>
    <row r="36" spans="1:2">
      <c r="B36" s="2">
        <v>2016</v>
      </c>
    </row>
    <row r="37" spans="1:2">
      <c r="B37" t="s">
        <v>1195</v>
      </c>
    </row>
    <row r="38" spans="1:2">
      <c r="B38" s="3" t="s">
        <v>1197</v>
      </c>
    </row>
    <row r="39" spans="1:2">
      <c r="B39" t="s">
        <v>1196</v>
      </c>
    </row>
    <row r="41" spans="1:2">
      <c r="B41" s="595" t="s">
        <v>1198</v>
      </c>
    </row>
    <row r="42" spans="1:2">
      <c r="B42" t="s">
        <v>1189</v>
      </c>
    </row>
    <row r="43" spans="1:2">
      <c r="B43" s="2">
        <v>2016</v>
      </c>
    </row>
    <row r="44" spans="1:2">
      <c r="B44" t="s">
        <v>1199</v>
      </c>
    </row>
    <row r="45" spans="1:2">
      <c r="B45" s="3" t="s">
        <v>1714</v>
      </c>
    </row>
    <row r="46" spans="1:2">
      <c r="B46" s="3" t="s">
        <v>1715</v>
      </c>
    </row>
    <row r="48" spans="1:2">
      <c r="A48" s="1" t="s">
        <v>7</v>
      </c>
    </row>
    <row r="49" spans="1:1">
      <c r="A49" t="s">
        <v>1648</v>
      </c>
    </row>
    <row r="50" spans="1:1">
      <c r="A50" t="s">
        <v>1649</v>
      </c>
    </row>
    <row r="51" spans="1:1">
      <c r="A51" t="s">
        <v>8</v>
      </c>
    </row>
    <row r="53" spans="1:1">
      <c r="A53" s="1" t="s">
        <v>1208</v>
      </c>
    </row>
    <row r="54" spans="1:1">
      <c r="A54" t="s">
        <v>1209</v>
      </c>
    </row>
    <row r="55" spans="1:1">
      <c r="A55" t="s">
        <v>1210</v>
      </c>
    </row>
    <row r="56" spans="1:1">
      <c r="A56" t="s">
        <v>1211</v>
      </c>
    </row>
    <row r="57" spans="1:1">
      <c r="A57" t="s">
        <v>1212</v>
      </c>
    </row>
    <row r="58" spans="1:1">
      <c r="A58" t="s">
        <v>1242</v>
      </c>
    </row>
    <row r="59" spans="1:1">
      <c r="A59" t="s">
        <v>1243</v>
      </c>
    </row>
    <row r="60" spans="1:1">
      <c r="A60" t="s">
        <v>1244</v>
      </c>
    </row>
    <row r="62" spans="1:1">
      <c r="A62" t="s">
        <v>1213</v>
      </c>
    </row>
    <row r="63" spans="1:1">
      <c r="A63" t="s">
        <v>1217</v>
      </c>
    </row>
    <row r="64" spans="1:1">
      <c r="A64" t="s">
        <v>1214</v>
      </c>
    </row>
    <row r="65" spans="1:3">
      <c r="A65" t="s">
        <v>1215</v>
      </c>
    </row>
    <row r="66" spans="1:3">
      <c r="A66" t="s">
        <v>1218</v>
      </c>
    </row>
    <row r="67" spans="1:3">
      <c r="A67" t="s">
        <v>1216</v>
      </c>
    </row>
    <row r="69" spans="1:3">
      <c r="A69" t="s">
        <v>1245</v>
      </c>
    </row>
    <row r="70" spans="1:3">
      <c r="A70" t="s">
        <v>1246</v>
      </c>
    </row>
    <row r="71" spans="1:3">
      <c r="A71" t="s">
        <v>1247</v>
      </c>
    </row>
    <row r="72" spans="1:3">
      <c r="A72" t="s">
        <v>1248</v>
      </c>
    </row>
    <row r="73" spans="1:3">
      <c r="A73" t="s">
        <v>1249</v>
      </c>
    </row>
    <row r="74" spans="1:3">
      <c r="A74" t="s">
        <v>1250</v>
      </c>
    </row>
    <row r="75" spans="1:3" ht="15.75" thickBot="1">
      <c r="A75" t="s">
        <v>1251</v>
      </c>
    </row>
    <row r="76" spans="1:3" ht="15.75" thickBot="1">
      <c r="A76" s="599" t="b">
        <v>1</v>
      </c>
      <c r="B76" s="1" t="s">
        <v>1252</v>
      </c>
      <c r="C76" s="600" t="b">
        <v>1</v>
      </c>
    </row>
    <row r="77" spans="1:3">
      <c r="C77" s="600" t="b">
        <v>0</v>
      </c>
    </row>
    <row r="78" spans="1:3">
      <c r="A78" s="1" t="s">
        <v>1219</v>
      </c>
    </row>
    <row r="79" spans="1:3">
      <c r="A79" t="s">
        <v>1220</v>
      </c>
    </row>
    <row r="80" spans="1:3">
      <c r="A80" t="s">
        <v>1227</v>
      </c>
    </row>
    <row r="82" spans="1:2">
      <c r="A82" t="s">
        <v>1229</v>
      </c>
    </row>
    <row r="83" spans="1:2">
      <c r="A83" t="s">
        <v>1230</v>
      </c>
    </row>
    <row r="84" spans="1:2">
      <c r="A84" t="s">
        <v>1231</v>
      </c>
    </row>
    <row r="85" spans="1:2">
      <c r="A85" t="s">
        <v>1224</v>
      </c>
    </row>
    <row r="86" spans="1:2">
      <c r="A86" t="s">
        <v>1225</v>
      </c>
    </row>
    <row r="87" spans="1:2">
      <c r="A87" t="s">
        <v>1226</v>
      </c>
    </row>
    <row r="89" spans="1:2">
      <c r="A89" t="s">
        <v>1232</v>
      </c>
    </row>
    <row r="90" spans="1:2">
      <c r="A90" t="s">
        <v>1221</v>
      </c>
    </row>
    <row r="91" spans="1:2">
      <c r="A91" t="s">
        <v>1222</v>
      </c>
    </row>
    <row r="92" spans="1:2">
      <c r="A92" t="s">
        <v>1233</v>
      </c>
    </row>
    <row r="93" spans="1:2">
      <c r="A93" t="s">
        <v>1234</v>
      </c>
    </row>
    <row r="94" spans="1:2">
      <c r="A94" t="s">
        <v>1235</v>
      </c>
    </row>
    <row r="95" spans="1:2">
      <c r="A95" s="1" t="s">
        <v>398</v>
      </c>
      <c r="B95" s="596" t="s">
        <v>1236</v>
      </c>
    </row>
    <row r="96" spans="1:2">
      <c r="A96" s="1" t="s">
        <v>399</v>
      </c>
      <c r="B96" s="596" t="s">
        <v>1237</v>
      </c>
    </row>
    <row r="97" spans="1:2">
      <c r="A97" s="598"/>
      <c r="B97" s="597"/>
    </row>
    <row r="98" spans="1:2">
      <c r="A98" s="598" t="s">
        <v>1238</v>
      </c>
      <c r="B98" s="597"/>
    </row>
    <row r="99" spans="1:2">
      <c r="A99" s="598" t="s">
        <v>1239</v>
      </c>
      <c r="B99" s="597"/>
    </row>
    <row r="100" spans="1:2">
      <c r="A100" s="598" t="s">
        <v>1240</v>
      </c>
      <c r="B100" s="597"/>
    </row>
    <row r="101" spans="1:2">
      <c r="A101" s="1" t="s">
        <v>398</v>
      </c>
      <c r="B101" s="596" t="s">
        <v>1223</v>
      </c>
    </row>
    <row r="102" spans="1:2">
      <c r="A102" s="1" t="s">
        <v>399</v>
      </c>
      <c r="B102" s="596" t="s">
        <v>259</v>
      </c>
    </row>
    <row r="103" spans="1:2">
      <c r="A103" t="s">
        <v>1241</v>
      </c>
    </row>
    <row r="104" spans="1:2">
      <c r="A104" t="s">
        <v>1228</v>
      </c>
    </row>
    <row r="106" spans="1:2">
      <c r="A106" s="1" t="s">
        <v>1111</v>
      </c>
    </row>
    <row r="107" spans="1:2">
      <c r="A107" t="s">
        <v>450</v>
      </c>
    </row>
    <row r="108" spans="1:2">
      <c r="A108" t="s">
        <v>445</v>
      </c>
    </row>
    <row r="109" spans="1:2">
      <c r="A109" t="s">
        <v>446</v>
      </c>
    </row>
    <row r="111" spans="1:2">
      <c r="A111" t="s">
        <v>1668</v>
      </c>
    </row>
    <row r="112" spans="1:2">
      <c r="A112" t="s">
        <v>1667</v>
      </c>
    </row>
    <row r="114" spans="1:1">
      <c r="A114" s="1" t="s">
        <v>1112</v>
      </c>
    </row>
    <row r="115" spans="1:1">
      <c r="A115" t="s">
        <v>421</v>
      </c>
    </row>
    <row r="116" spans="1:1">
      <c r="A116" t="s">
        <v>9</v>
      </c>
    </row>
    <row r="117" spans="1:1">
      <c r="A117" t="s">
        <v>10</v>
      </c>
    </row>
    <row r="119" spans="1:1">
      <c r="A119" t="s">
        <v>11</v>
      </c>
    </row>
    <row r="120" spans="1:1">
      <c r="A120" t="s">
        <v>12</v>
      </c>
    </row>
    <row r="121" spans="1:1">
      <c r="A121" t="s">
        <v>13</v>
      </c>
    </row>
    <row r="122" spans="1:1">
      <c r="A122" t="s">
        <v>14</v>
      </c>
    </row>
    <row r="123" spans="1:1">
      <c r="A123" t="s">
        <v>15</v>
      </c>
    </row>
    <row r="124" spans="1:1">
      <c r="A124" t="s">
        <v>16</v>
      </c>
    </row>
    <row r="125" spans="1:1">
      <c r="A125" t="s">
        <v>17</v>
      </c>
    </row>
    <row r="126" spans="1:1">
      <c r="A126" t="s">
        <v>18</v>
      </c>
    </row>
    <row r="127" spans="1:1">
      <c r="A127" t="s">
        <v>19</v>
      </c>
    </row>
    <row r="128" spans="1:1">
      <c r="A128" t="s">
        <v>20</v>
      </c>
    </row>
    <row r="130" spans="1:1">
      <c r="A130" t="s">
        <v>1644</v>
      </c>
    </row>
    <row r="131" spans="1:1">
      <c r="A131" t="s">
        <v>1113</v>
      </c>
    </row>
    <row r="132" spans="1:1">
      <c r="A132" t="s">
        <v>1114</v>
      </c>
    </row>
    <row r="133" spans="1:1">
      <c r="A133" t="s">
        <v>1115</v>
      </c>
    </row>
    <row r="134" spans="1:1">
      <c r="A134" t="s">
        <v>1116</v>
      </c>
    </row>
    <row r="136" spans="1:1">
      <c r="A136" t="s">
        <v>1260</v>
      </c>
    </row>
    <row r="137" spans="1:1">
      <c r="A137" t="s">
        <v>1261</v>
      </c>
    </row>
    <row r="138" spans="1:1">
      <c r="A138" t="s">
        <v>1262</v>
      </c>
    </row>
    <row r="140" spans="1:1">
      <c r="A140" s="1" t="s">
        <v>1259</v>
      </c>
    </row>
    <row r="141" spans="1:1">
      <c r="A141" t="s">
        <v>1646</v>
      </c>
    </row>
    <row r="142" spans="1:1">
      <c r="A142" t="s">
        <v>1645</v>
      </c>
    </row>
    <row r="143" spans="1:1">
      <c r="A143" t="s">
        <v>1200</v>
      </c>
    </row>
    <row r="144" spans="1:1">
      <c r="A144" t="s">
        <v>1201</v>
      </c>
    </row>
    <row r="146" spans="1:1">
      <c r="A146" t="s">
        <v>1202</v>
      </c>
    </row>
    <row r="147" spans="1:1">
      <c r="A147" t="s">
        <v>1203</v>
      </c>
    </row>
    <row r="148" spans="1:1">
      <c r="A148" t="s">
        <v>1204</v>
      </c>
    </row>
    <row r="149" spans="1:1">
      <c r="A149" t="s">
        <v>1205</v>
      </c>
    </row>
    <row r="150" spans="1:1">
      <c r="A150" t="s">
        <v>1206</v>
      </c>
    </row>
    <row r="151" spans="1:1">
      <c r="A151" t="s">
        <v>1207</v>
      </c>
    </row>
    <row r="153" spans="1:1">
      <c r="A153" s="1" t="s">
        <v>39</v>
      </c>
    </row>
    <row r="154" spans="1:1">
      <c r="A154" t="s">
        <v>1687</v>
      </c>
    </row>
    <row r="155" spans="1:1">
      <c r="A155" t="s">
        <v>1688</v>
      </c>
    </row>
    <row r="156" spans="1:1">
      <c r="A156" t="s">
        <v>1690</v>
      </c>
    </row>
    <row r="157" spans="1:1">
      <c r="A157" t="s">
        <v>1691</v>
      </c>
    </row>
    <row r="159" spans="1:1">
      <c r="A159" t="s">
        <v>1689</v>
      </c>
    </row>
    <row r="160" spans="1:1">
      <c r="A160" t="s">
        <v>1692</v>
      </c>
    </row>
    <row r="161" spans="1:1">
      <c r="A161" t="s">
        <v>1693</v>
      </c>
    </row>
    <row r="162" spans="1:1">
      <c r="A162" t="s">
        <v>1694</v>
      </c>
    </row>
    <row r="163" spans="1:1">
      <c r="A163" t="s">
        <v>1695</v>
      </c>
    </row>
    <row r="165" spans="1:1">
      <c r="A165" s="1" t="s">
        <v>1647</v>
      </c>
    </row>
    <row r="166" spans="1:1">
      <c r="A166" t="s">
        <v>648</v>
      </c>
    </row>
    <row r="167" spans="1:1">
      <c r="A167" t="s">
        <v>649</v>
      </c>
    </row>
    <row r="168" spans="1:1">
      <c r="A168" t="s">
        <v>650</v>
      </c>
    </row>
    <row r="169" spans="1:1">
      <c r="A169" t="s">
        <v>651</v>
      </c>
    </row>
    <row r="170" spans="1:1">
      <c r="A170" t="s">
        <v>652</v>
      </c>
    </row>
    <row r="171" spans="1:1">
      <c r="A171" t="s">
        <v>653</v>
      </c>
    </row>
    <row r="173" spans="1:1">
      <c r="A173" t="s">
        <v>654</v>
      </c>
    </row>
    <row r="174" spans="1:1">
      <c r="A174" t="s">
        <v>655</v>
      </c>
    </row>
    <row r="175" spans="1:1">
      <c r="A175" t="s">
        <v>656</v>
      </c>
    </row>
    <row r="176" spans="1:1">
      <c r="A176" t="s">
        <v>657</v>
      </c>
    </row>
    <row r="177" spans="1:3">
      <c r="A177" t="s">
        <v>658</v>
      </c>
    </row>
    <row r="179" spans="1:3">
      <c r="A179" t="s">
        <v>659</v>
      </c>
    </row>
    <row r="180" spans="1:3">
      <c r="A180" t="s">
        <v>660</v>
      </c>
    </row>
    <row r="181" spans="1:3">
      <c r="A181" t="s">
        <v>661</v>
      </c>
    </row>
    <row r="182" spans="1:3">
      <c r="A182" t="s">
        <v>662</v>
      </c>
    </row>
    <row r="183" spans="1:3">
      <c r="A183" t="s">
        <v>663</v>
      </c>
    </row>
    <row r="184" spans="1:3">
      <c r="A184" t="s">
        <v>664</v>
      </c>
    </row>
    <row r="185" spans="1:3">
      <c r="A185" t="s">
        <v>665</v>
      </c>
    </row>
    <row r="187" spans="1:3">
      <c r="A187" t="s">
        <v>666</v>
      </c>
    </row>
    <row r="188" spans="1:3">
      <c r="A188" t="s">
        <v>667</v>
      </c>
    </row>
    <row r="189" spans="1:3" ht="15.75" thickBot="1">
      <c r="A189" t="s">
        <v>668</v>
      </c>
    </row>
    <row r="190" spans="1:3" ht="15.75" thickBot="1">
      <c r="A190" s="599" t="b">
        <v>1</v>
      </c>
      <c r="B190" t="s">
        <v>820</v>
      </c>
      <c r="C190" s="600" t="b">
        <v>1</v>
      </c>
    </row>
    <row r="191" spans="1:3">
      <c r="C191" s="600" t="b">
        <v>0</v>
      </c>
    </row>
    <row r="192" spans="1:3">
      <c r="A192" s="1" t="s">
        <v>1095</v>
      </c>
    </row>
    <row r="193" spans="1:2">
      <c r="A193">
        <v>3412.1416300000001</v>
      </c>
      <c r="B193" t="s">
        <v>1096</v>
      </c>
    </row>
  </sheetData>
  <dataValidations count="2">
    <dataValidation type="list" allowBlank="1" showInputMessage="1" showErrorMessage="1" sqref="A76">
      <formula1>$C$76:$C$77</formula1>
    </dataValidation>
    <dataValidation type="list" allowBlank="1" showInputMessage="1" showErrorMessage="1" sqref="A190">
      <formula1>$C$190:$C$191</formula1>
    </dataValidation>
  </dataValidations>
  <hyperlinks>
    <hyperlink ref="B17" r:id="rId1"/>
    <hyperlink ref="B38" r:id="rId2"/>
    <hyperlink ref="B10" r:id="rId3"/>
    <hyperlink ref="B24" r:id="rId4"/>
    <hyperlink ref="B45" r:id="rId5"/>
    <hyperlink ref="B46" r:id="rId6"/>
  </hyperlinks>
  <pageMargins left="0.7" right="0.7" top="0.75" bottom="0.75" header="0.3" footer="0.3"/>
  <pageSetup orientation="portrait" horizontalDpi="1200" verticalDpi="1200"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9"/>
  </sheetPr>
  <dimension ref="A1:I94"/>
  <sheetViews>
    <sheetView workbookViewId="0">
      <pane ySplit="1" topLeftCell="A2" activePane="bottomLeft" state="frozen"/>
      <selection pane="bottomLeft"/>
    </sheetView>
  </sheetViews>
  <sheetFormatPr defaultRowHeight="15"/>
  <cols>
    <col min="1" max="1" width="15.140625" customWidth="1"/>
    <col min="2" max="2" width="25.42578125" customWidth="1"/>
    <col min="3" max="3" width="26" customWidth="1"/>
    <col min="4" max="4" width="15.7109375" customWidth="1"/>
    <col min="5" max="5" width="17.7109375" customWidth="1"/>
    <col min="6" max="6" width="41.85546875" style="2" customWidth="1"/>
    <col min="7" max="7" width="14.42578125" customWidth="1"/>
    <col min="8" max="8" width="54.42578125" customWidth="1"/>
    <col min="9" max="9" width="30.42578125" customWidth="1"/>
  </cols>
  <sheetData>
    <row r="1" spans="1:9">
      <c r="A1" s="201" t="s">
        <v>401</v>
      </c>
      <c r="B1" s="201" t="s">
        <v>1257</v>
      </c>
      <c r="C1" s="201" t="s">
        <v>186</v>
      </c>
      <c r="D1" s="201" t="s">
        <v>1097</v>
      </c>
      <c r="E1" s="201" t="s">
        <v>1626</v>
      </c>
      <c r="F1" s="885" t="s">
        <v>1627</v>
      </c>
      <c r="G1" s="201" t="s">
        <v>1628</v>
      </c>
      <c r="H1" s="201" t="s">
        <v>1634</v>
      </c>
      <c r="I1" s="601" t="s">
        <v>1254</v>
      </c>
    </row>
    <row r="2" spans="1:9">
      <c r="A2" t="s">
        <v>99</v>
      </c>
      <c r="B2" t="s">
        <v>403</v>
      </c>
      <c r="C2" t="s">
        <v>387</v>
      </c>
      <c r="D2" t="s">
        <v>1637</v>
      </c>
      <c r="E2" t="s">
        <v>1633</v>
      </c>
      <c r="F2" s="2">
        <v>1</v>
      </c>
      <c r="G2" t="s">
        <v>1638</v>
      </c>
      <c r="H2" t="s">
        <v>1635</v>
      </c>
      <c r="I2" s="203" t="s">
        <v>403</v>
      </c>
    </row>
    <row r="3" spans="1:9">
      <c r="A3" t="s">
        <v>99</v>
      </c>
      <c r="B3" t="s">
        <v>403</v>
      </c>
      <c r="C3" t="s">
        <v>452</v>
      </c>
      <c r="D3" t="s">
        <v>1637</v>
      </c>
      <c r="E3" t="s">
        <v>1633</v>
      </c>
      <c r="F3" s="2">
        <v>1</v>
      </c>
      <c r="G3" t="s">
        <v>1638</v>
      </c>
      <c r="H3" t="s">
        <v>23</v>
      </c>
      <c r="I3" s="203" t="s">
        <v>403</v>
      </c>
    </row>
    <row r="4" spans="1:9">
      <c r="A4" s="206" t="s">
        <v>99</v>
      </c>
      <c r="B4" s="206" t="s">
        <v>403</v>
      </c>
      <c r="C4" s="206" t="s">
        <v>393</v>
      </c>
      <c r="D4" t="s">
        <v>1098</v>
      </c>
      <c r="E4" s="206" t="s">
        <v>1629</v>
      </c>
      <c r="F4" s="207">
        <v>1</v>
      </c>
      <c r="G4" s="206" t="s">
        <v>404</v>
      </c>
      <c r="H4" s="206" t="s">
        <v>405</v>
      </c>
      <c r="I4" s="203" t="s">
        <v>1253</v>
      </c>
    </row>
    <row r="5" spans="1:9">
      <c r="A5" s="206" t="s">
        <v>99</v>
      </c>
      <c r="B5" s="206" t="s">
        <v>403</v>
      </c>
      <c r="C5" s="206" t="s">
        <v>454</v>
      </c>
      <c r="D5" t="s">
        <v>1637</v>
      </c>
      <c r="E5" t="s">
        <v>1633</v>
      </c>
      <c r="F5" s="207">
        <v>1</v>
      </c>
      <c r="G5" s="206" t="s">
        <v>1638</v>
      </c>
      <c r="H5" s="206" t="s">
        <v>1346</v>
      </c>
      <c r="I5" s="203" t="s">
        <v>403</v>
      </c>
    </row>
    <row r="6" spans="1:9">
      <c r="A6" s="206" t="s">
        <v>99</v>
      </c>
      <c r="B6" s="206" t="s">
        <v>403</v>
      </c>
      <c r="C6" s="206" t="s">
        <v>452</v>
      </c>
      <c r="D6" t="s">
        <v>1637</v>
      </c>
      <c r="E6" t="s">
        <v>1633</v>
      </c>
      <c r="F6" s="207">
        <v>1</v>
      </c>
      <c r="G6" s="206" t="s">
        <v>1638</v>
      </c>
      <c r="H6" s="206" t="s">
        <v>23</v>
      </c>
      <c r="I6" s="203" t="s">
        <v>403</v>
      </c>
    </row>
    <row r="7" spans="1:9">
      <c r="A7" s="206" t="s">
        <v>99</v>
      </c>
      <c r="B7" s="206" t="s">
        <v>403</v>
      </c>
      <c r="C7" s="203" t="s">
        <v>1150</v>
      </c>
      <c r="D7" t="s">
        <v>1637</v>
      </c>
      <c r="E7" s="203" t="s">
        <v>1633</v>
      </c>
      <c r="F7" s="207">
        <v>1</v>
      </c>
      <c r="G7" s="203" t="s">
        <v>1638</v>
      </c>
      <c r="H7" s="206" t="s">
        <v>1636</v>
      </c>
      <c r="I7" s="203" t="s">
        <v>403</v>
      </c>
    </row>
    <row r="8" spans="1:9">
      <c r="A8" s="206" t="s">
        <v>99</v>
      </c>
      <c r="B8" s="206" t="s">
        <v>403</v>
      </c>
      <c r="C8" s="203" t="s">
        <v>1678</v>
      </c>
      <c r="D8" t="s">
        <v>1637</v>
      </c>
      <c r="E8" s="203" t="s">
        <v>1633</v>
      </c>
      <c r="F8" s="207">
        <v>1</v>
      </c>
      <c r="G8" s="203" t="s">
        <v>1638</v>
      </c>
      <c r="H8" s="206" t="s">
        <v>1346</v>
      </c>
      <c r="I8" s="203" t="s">
        <v>403</v>
      </c>
    </row>
    <row r="9" spans="1:9">
      <c r="A9" s="206" t="s">
        <v>99</v>
      </c>
      <c r="B9" s="206" t="s">
        <v>403</v>
      </c>
      <c r="C9" s="203" t="s">
        <v>1670</v>
      </c>
      <c r="D9" t="s">
        <v>1637</v>
      </c>
      <c r="E9" s="203" t="s">
        <v>1633</v>
      </c>
      <c r="F9" s="207">
        <v>1</v>
      </c>
      <c r="G9" s="203" t="s">
        <v>1638</v>
      </c>
      <c r="H9" s="206" t="s">
        <v>1346</v>
      </c>
      <c r="I9" s="203" t="s">
        <v>403</v>
      </c>
    </row>
    <row r="10" spans="1:9">
      <c r="A10" s="206" t="s">
        <v>99</v>
      </c>
      <c r="B10" s="206" t="s">
        <v>403</v>
      </c>
      <c r="C10" s="203" t="s">
        <v>1713</v>
      </c>
      <c r="D10" t="s">
        <v>1637</v>
      </c>
      <c r="E10" s="203" t="s">
        <v>1633</v>
      </c>
      <c r="F10" s="207">
        <v>1</v>
      </c>
      <c r="G10" s="203" t="s">
        <v>1638</v>
      </c>
      <c r="H10" s="203" t="s">
        <v>1297</v>
      </c>
      <c r="I10" s="203" t="s">
        <v>403</v>
      </c>
    </row>
    <row r="11" spans="1:9">
      <c r="A11" t="s">
        <v>99</v>
      </c>
      <c r="B11" t="s">
        <v>403</v>
      </c>
      <c r="C11" t="s">
        <v>387</v>
      </c>
      <c r="D11" s="203" t="s">
        <v>1100</v>
      </c>
      <c r="E11" s="203" t="s">
        <v>1630</v>
      </c>
      <c r="F11" s="207">
        <v>2.1</v>
      </c>
      <c r="G11" s="203" t="s">
        <v>1101</v>
      </c>
      <c r="H11" s="203" t="s">
        <v>1102</v>
      </c>
      <c r="I11" s="203" t="s">
        <v>403</v>
      </c>
    </row>
    <row r="12" spans="1:9">
      <c r="A12" t="s">
        <v>99</v>
      </c>
      <c r="B12" t="s">
        <v>403</v>
      </c>
      <c r="C12" t="s">
        <v>452</v>
      </c>
      <c r="D12" s="206" t="s">
        <v>1100</v>
      </c>
      <c r="E12" s="203" t="s">
        <v>1630</v>
      </c>
      <c r="F12" s="207">
        <v>2.1</v>
      </c>
      <c r="G12" s="203" t="s">
        <v>1103</v>
      </c>
      <c r="H12" s="206" t="s">
        <v>1104</v>
      </c>
      <c r="I12" s="203" t="s">
        <v>403</v>
      </c>
    </row>
    <row r="13" spans="1:9">
      <c r="A13" s="206" t="s">
        <v>99</v>
      </c>
      <c r="B13" s="206" t="s">
        <v>403</v>
      </c>
      <c r="C13" s="206" t="s">
        <v>393</v>
      </c>
      <c r="D13" s="206" t="s">
        <v>1100</v>
      </c>
      <c r="E13" s="203" t="s">
        <v>1630</v>
      </c>
      <c r="F13" s="207">
        <v>2.1</v>
      </c>
      <c r="G13" s="203" t="s">
        <v>1105</v>
      </c>
      <c r="H13" s="206" t="s">
        <v>1106</v>
      </c>
      <c r="I13" s="203" t="s">
        <v>403</v>
      </c>
    </row>
    <row r="14" spans="1:9">
      <c r="A14" s="206" t="s">
        <v>99</v>
      </c>
      <c r="B14" s="206" t="s">
        <v>403</v>
      </c>
      <c r="C14" s="206" t="s">
        <v>454</v>
      </c>
      <c r="D14" s="206" t="s">
        <v>1100</v>
      </c>
      <c r="E14" s="203" t="s">
        <v>1630</v>
      </c>
      <c r="F14" s="207">
        <v>2.1</v>
      </c>
      <c r="G14" s="203" t="s">
        <v>1107</v>
      </c>
      <c r="H14" s="206" t="s">
        <v>1108</v>
      </c>
      <c r="I14" s="203" t="s">
        <v>403</v>
      </c>
    </row>
    <row r="15" spans="1:9">
      <c r="A15" s="206" t="s">
        <v>99</v>
      </c>
      <c r="B15" s="206" t="s">
        <v>403</v>
      </c>
      <c r="C15" s="206" t="s">
        <v>452</v>
      </c>
      <c r="D15" s="206" t="s">
        <v>1100</v>
      </c>
      <c r="E15" s="203" t="s">
        <v>1630</v>
      </c>
      <c r="F15" s="207">
        <v>2.1</v>
      </c>
      <c r="G15" s="206" t="s">
        <v>1109</v>
      </c>
      <c r="H15" s="206" t="s">
        <v>1110</v>
      </c>
      <c r="I15" s="203" t="s">
        <v>403</v>
      </c>
    </row>
    <row r="16" spans="1:9">
      <c r="A16" s="206" t="s">
        <v>99</v>
      </c>
      <c r="B16" s="206" t="s">
        <v>403</v>
      </c>
      <c r="C16" s="206" t="s">
        <v>452</v>
      </c>
      <c r="D16" s="206" t="s">
        <v>1100</v>
      </c>
      <c r="E16" s="203" t="s">
        <v>1630</v>
      </c>
      <c r="F16" s="207">
        <v>3.1</v>
      </c>
      <c r="G16" s="206" t="s">
        <v>1109</v>
      </c>
      <c r="H16" s="206" t="s">
        <v>1110</v>
      </c>
      <c r="I16" s="203" t="s">
        <v>403</v>
      </c>
    </row>
    <row r="17" spans="1:9">
      <c r="A17" s="206" t="s">
        <v>99</v>
      </c>
      <c r="B17" s="206" t="s">
        <v>403</v>
      </c>
      <c r="C17" s="203" t="s">
        <v>1678</v>
      </c>
      <c r="D17" s="206" t="s">
        <v>1100</v>
      </c>
      <c r="E17" s="203" t="s">
        <v>1630</v>
      </c>
      <c r="F17" s="207">
        <v>2.1</v>
      </c>
      <c r="G17" s="203" t="s">
        <v>1107</v>
      </c>
      <c r="H17" s="206" t="s">
        <v>1108</v>
      </c>
      <c r="I17" s="203" t="s">
        <v>403</v>
      </c>
    </row>
    <row r="18" spans="1:9">
      <c r="A18" s="206" t="s">
        <v>99</v>
      </c>
      <c r="B18" s="206" t="s">
        <v>403</v>
      </c>
      <c r="C18" s="203" t="s">
        <v>1670</v>
      </c>
      <c r="D18" s="206" t="s">
        <v>1100</v>
      </c>
      <c r="E18" s="203" t="s">
        <v>1630</v>
      </c>
      <c r="F18" s="207">
        <v>2.1</v>
      </c>
      <c r="G18" s="203" t="s">
        <v>1107</v>
      </c>
      <c r="H18" s="206" t="s">
        <v>1108</v>
      </c>
      <c r="I18" s="203" t="s">
        <v>403</v>
      </c>
    </row>
    <row r="19" spans="1:9">
      <c r="A19" s="206" t="s">
        <v>99</v>
      </c>
      <c r="B19" s="206" t="s">
        <v>403</v>
      </c>
      <c r="C19" s="203" t="s">
        <v>1713</v>
      </c>
      <c r="D19" s="206" t="s">
        <v>1100</v>
      </c>
      <c r="E19" s="203" t="s">
        <v>1630</v>
      </c>
      <c r="F19" s="207">
        <v>2.1</v>
      </c>
      <c r="G19" s="203" t="s">
        <v>1105</v>
      </c>
      <c r="H19" s="206" t="s">
        <v>1106</v>
      </c>
      <c r="I19" s="203" t="s">
        <v>403</v>
      </c>
    </row>
    <row r="20" spans="1:9">
      <c r="A20" s="876" t="s">
        <v>406</v>
      </c>
      <c r="B20" s="876" t="s">
        <v>403</v>
      </c>
      <c r="C20" s="876" t="s">
        <v>387</v>
      </c>
      <c r="D20" s="876" t="s">
        <v>1637</v>
      </c>
      <c r="E20" s="876" t="s">
        <v>1633</v>
      </c>
      <c r="F20" s="877">
        <v>1</v>
      </c>
      <c r="G20" s="876" t="s">
        <v>1638</v>
      </c>
      <c r="H20" s="876" t="s">
        <v>1639</v>
      </c>
      <c r="I20" s="878" t="s">
        <v>403</v>
      </c>
    </row>
    <row r="21" spans="1:9">
      <c r="A21" t="s">
        <v>406</v>
      </c>
      <c r="B21" t="s">
        <v>403</v>
      </c>
      <c r="C21" t="s">
        <v>388</v>
      </c>
      <c r="D21" s="206" t="s">
        <v>1637</v>
      </c>
      <c r="E21" t="s">
        <v>1633</v>
      </c>
      <c r="F21" s="2">
        <v>1</v>
      </c>
      <c r="G21" t="s">
        <v>1638</v>
      </c>
      <c r="H21" t="s">
        <v>23</v>
      </c>
      <c r="I21" s="203" t="s">
        <v>403</v>
      </c>
    </row>
    <row r="22" spans="1:9" s="206" customFormat="1">
      <c r="A22" s="206" t="s">
        <v>406</v>
      </c>
      <c r="B22" s="206" t="s">
        <v>403</v>
      </c>
      <c r="C22" s="206" t="s">
        <v>395</v>
      </c>
      <c r="D22" s="206" t="s">
        <v>1637</v>
      </c>
      <c r="E22" s="206" t="s">
        <v>1633</v>
      </c>
      <c r="F22" s="207">
        <v>1</v>
      </c>
      <c r="G22" s="206" t="s">
        <v>1638</v>
      </c>
      <c r="H22" s="206" t="s">
        <v>1640</v>
      </c>
      <c r="I22" s="203" t="s">
        <v>403</v>
      </c>
    </row>
    <row r="23" spans="1:9" s="206" customFormat="1">
      <c r="A23" s="206" t="s">
        <v>406</v>
      </c>
      <c r="B23" s="206" t="s">
        <v>403</v>
      </c>
      <c r="C23" s="203" t="s">
        <v>1669</v>
      </c>
      <c r="D23" s="206" t="s">
        <v>1637</v>
      </c>
      <c r="E23" s="206" t="s">
        <v>1633</v>
      </c>
      <c r="F23" s="207">
        <v>1</v>
      </c>
      <c r="G23" s="206" t="s">
        <v>1638</v>
      </c>
      <c r="H23" s="203" t="s">
        <v>1333</v>
      </c>
      <c r="I23" s="203" t="s">
        <v>403</v>
      </c>
    </row>
    <row r="24" spans="1:9" s="206" customFormat="1">
      <c r="A24" s="206" t="s">
        <v>406</v>
      </c>
      <c r="B24" s="206" t="s">
        <v>403</v>
      </c>
      <c r="C24" s="203" t="s">
        <v>1670</v>
      </c>
      <c r="D24" s="206" t="s">
        <v>1637</v>
      </c>
      <c r="E24" s="206" t="s">
        <v>1633</v>
      </c>
      <c r="F24" s="207">
        <v>1</v>
      </c>
      <c r="G24" s="206" t="s">
        <v>1638</v>
      </c>
      <c r="H24" s="203" t="s">
        <v>1346</v>
      </c>
      <c r="I24" s="203" t="s">
        <v>403</v>
      </c>
    </row>
    <row r="25" spans="1:9" s="206" customFormat="1">
      <c r="A25" s="206" t="s">
        <v>406</v>
      </c>
      <c r="B25" s="206" t="s">
        <v>403</v>
      </c>
      <c r="C25" s="203" t="s">
        <v>1671</v>
      </c>
      <c r="D25" s="206" t="s">
        <v>1637</v>
      </c>
      <c r="E25" s="206" t="s">
        <v>1633</v>
      </c>
      <c r="F25" s="207">
        <v>1</v>
      </c>
      <c r="G25" s="206" t="s">
        <v>1638</v>
      </c>
      <c r="H25" s="203" t="s">
        <v>1314</v>
      </c>
      <c r="I25" s="203" t="s">
        <v>403</v>
      </c>
    </row>
    <row r="26" spans="1:9">
      <c r="A26" s="206" t="s">
        <v>406</v>
      </c>
      <c r="B26" s="206" t="s">
        <v>403</v>
      </c>
      <c r="C26" s="206" t="s">
        <v>387</v>
      </c>
      <c r="D26" s="206" t="s">
        <v>1100</v>
      </c>
      <c r="E26" s="206" t="s">
        <v>1629</v>
      </c>
      <c r="F26" s="207">
        <v>1</v>
      </c>
      <c r="G26" s="206" t="s">
        <v>407</v>
      </c>
      <c r="H26" s="206" t="s">
        <v>408</v>
      </c>
      <c r="I26" s="203" t="s">
        <v>403</v>
      </c>
    </row>
    <row r="27" spans="1:9">
      <c r="A27" t="s">
        <v>406</v>
      </c>
      <c r="B27" t="s">
        <v>403</v>
      </c>
      <c r="C27" t="s">
        <v>388</v>
      </c>
      <c r="D27" t="s">
        <v>1100</v>
      </c>
      <c r="E27" t="s">
        <v>1629</v>
      </c>
      <c r="F27" s="2">
        <v>1</v>
      </c>
      <c r="G27" t="s">
        <v>409</v>
      </c>
      <c r="H27" t="s">
        <v>410</v>
      </c>
      <c r="I27" s="203" t="s">
        <v>403</v>
      </c>
    </row>
    <row r="28" spans="1:9" s="206" customFormat="1">
      <c r="A28" s="206" t="s">
        <v>406</v>
      </c>
      <c r="B28" s="206" t="s">
        <v>403</v>
      </c>
      <c r="C28" s="206" t="s">
        <v>395</v>
      </c>
      <c r="D28" t="s">
        <v>1100</v>
      </c>
      <c r="E28" s="206" t="s">
        <v>1629</v>
      </c>
      <c r="F28" s="207">
        <v>1</v>
      </c>
      <c r="G28" s="206" t="s">
        <v>411</v>
      </c>
      <c r="H28" s="206" t="s">
        <v>412</v>
      </c>
      <c r="I28" s="203" t="s">
        <v>403</v>
      </c>
    </row>
    <row r="29" spans="1:9" s="206" customFormat="1">
      <c r="A29" s="206" t="s">
        <v>406</v>
      </c>
      <c r="B29" s="206" t="s">
        <v>403</v>
      </c>
      <c r="C29" s="203" t="s">
        <v>1669</v>
      </c>
      <c r="D29" s="203" t="s">
        <v>1100</v>
      </c>
      <c r="E29" t="s">
        <v>1632</v>
      </c>
      <c r="F29" s="2" t="s">
        <v>373</v>
      </c>
      <c r="G29" t="s">
        <v>451</v>
      </c>
      <c r="H29" t="s">
        <v>328</v>
      </c>
      <c r="I29" s="203" t="s">
        <v>403</v>
      </c>
    </row>
    <row r="30" spans="1:9" s="206" customFormat="1">
      <c r="A30" s="206" t="s">
        <v>406</v>
      </c>
      <c r="B30" s="206" t="s">
        <v>403</v>
      </c>
      <c r="C30" s="203" t="s">
        <v>1670</v>
      </c>
      <c r="D30" s="203" t="s">
        <v>1100</v>
      </c>
      <c r="E30" s="206" t="s">
        <v>1629</v>
      </c>
      <c r="F30" s="207">
        <v>1</v>
      </c>
      <c r="G30" s="203" t="s">
        <v>1673</v>
      </c>
      <c r="H30" s="203" t="s">
        <v>1674</v>
      </c>
      <c r="I30" s="203" t="s">
        <v>403</v>
      </c>
    </row>
    <row r="31" spans="1:9" s="206" customFormat="1">
      <c r="A31" s="206" t="s">
        <v>406</v>
      </c>
      <c r="B31" s="206" t="s">
        <v>403</v>
      </c>
      <c r="C31" s="203" t="s">
        <v>1671</v>
      </c>
      <c r="D31" s="203" t="s">
        <v>1100</v>
      </c>
      <c r="E31" s="206" t="s">
        <v>1629</v>
      </c>
      <c r="F31" s="207">
        <v>1</v>
      </c>
      <c r="G31" s="203" t="s">
        <v>437</v>
      </c>
      <c r="H31" s="203" t="s">
        <v>1675</v>
      </c>
      <c r="I31" s="203" t="s">
        <v>403</v>
      </c>
    </row>
    <row r="32" spans="1:9" s="206" customFormat="1">
      <c r="A32" s="206" t="s">
        <v>406</v>
      </c>
      <c r="B32" s="206" t="s">
        <v>403</v>
      </c>
      <c r="C32" s="203" t="s">
        <v>393</v>
      </c>
      <c r="D32" s="203" t="s">
        <v>1099</v>
      </c>
      <c r="E32" s="203" t="s">
        <v>1629</v>
      </c>
      <c r="F32" s="207">
        <v>1</v>
      </c>
      <c r="G32" s="203" t="s">
        <v>646</v>
      </c>
      <c r="H32" s="203" t="s">
        <v>647</v>
      </c>
      <c r="I32" s="203" t="s">
        <v>1253</v>
      </c>
    </row>
    <row r="33" spans="1:9" s="206" customFormat="1">
      <c r="A33" s="202" t="s">
        <v>406</v>
      </c>
      <c r="B33" s="202" t="s">
        <v>403</v>
      </c>
      <c r="C33" s="242" t="s">
        <v>1672</v>
      </c>
      <c r="D33" s="242" t="s">
        <v>1099</v>
      </c>
      <c r="E33" s="242" t="s">
        <v>1629</v>
      </c>
      <c r="F33" s="205">
        <v>1</v>
      </c>
      <c r="G33" s="242" t="s">
        <v>1676</v>
      </c>
      <c r="H33" s="242" t="s">
        <v>1677</v>
      </c>
      <c r="I33" s="242" t="s">
        <v>403</v>
      </c>
    </row>
    <row r="34" spans="1:9">
      <c r="A34" t="s">
        <v>413</v>
      </c>
      <c r="B34" t="s">
        <v>1641</v>
      </c>
      <c r="C34" t="s">
        <v>387</v>
      </c>
      <c r="D34" s="206" t="s">
        <v>1637</v>
      </c>
      <c r="E34" t="s">
        <v>1633</v>
      </c>
      <c r="F34" s="2">
        <v>1</v>
      </c>
      <c r="G34" t="s">
        <v>1638</v>
      </c>
      <c r="H34" t="s">
        <v>1642</v>
      </c>
      <c r="I34" s="203" t="s">
        <v>403</v>
      </c>
    </row>
    <row r="35" spans="1:9">
      <c r="A35" t="s">
        <v>413</v>
      </c>
      <c r="B35" t="s">
        <v>1684</v>
      </c>
      <c r="C35" t="s">
        <v>387</v>
      </c>
      <c r="D35" s="206" t="s">
        <v>1637</v>
      </c>
      <c r="E35" t="s">
        <v>1633</v>
      </c>
      <c r="F35" s="2">
        <v>1</v>
      </c>
      <c r="G35" t="s">
        <v>1638</v>
      </c>
      <c r="H35" t="s">
        <v>1643</v>
      </c>
      <c r="I35" s="203" t="s">
        <v>403</v>
      </c>
    </row>
    <row r="36" spans="1:9">
      <c r="A36" t="s">
        <v>413</v>
      </c>
      <c r="B36" t="s">
        <v>1258</v>
      </c>
      <c r="C36" t="s">
        <v>388</v>
      </c>
      <c r="D36" s="206" t="s">
        <v>1637</v>
      </c>
      <c r="E36" t="s">
        <v>1633</v>
      </c>
      <c r="F36" s="2">
        <v>1</v>
      </c>
      <c r="G36" t="s">
        <v>1638</v>
      </c>
      <c r="H36" t="s">
        <v>23</v>
      </c>
      <c r="I36" s="203" t="s">
        <v>403</v>
      </c>
    </row>
    <row r="37" spans="1:9">
      <c r="A37" s="206" t="s">
        <v>413</v>
      </c>
      <c r="B37" s="206" t="s">
        <v>1258</v>
      </c>
      <c r="C37" s="206" t="s">
        <v>395</v>
      </c>
      <c r="D37" s="206" t="s">
        <v>1637</v>
      </c>
      <c r="E37" s="206" t="s">
        <v>1633</v>
      </c>
      <c r="F37" s="207">
        <v>1</v>
      </c>
      <c r="G37" t="s">
        <v>1638</v>
      </c>
      <c r="H37" s="206" t="s">
        <v>1329</v>
      </c>
      <c r="I37" s="203" t="s">
        <v>403</v>
      </c>
    </row>
    <row r="38" spans="1:9">
      <c r="A38" s="206" t="s">
        <v>413</v>
      </c>
      <c r="B38" s="206" t="s">
        <v>1258</v>
      </c>
      <c r="C38" s="206" t="s">
        <v>1678</v>
      </c>
      <c r="D38" s="206" t="s">
        <v>1637</v>
      </c>
      <c r="E38" s="206" t="s">
        <v>1633</v>
      </c>
      <c r="F38" s="207">
        <v>1</v>
      </c>
      <c r="G38" t="s">
        <v>1638</v>
      </c>
      <c r="H38" s="203" t="s">
        <v>1326</v>
      </c>
      <c r="I38" s="203" t="s">
        <v>403</v>
      </c>
    </row>
    <row r="39" spans="1:9">
      <c r="A39" s="206" t="s">
        <v>413</v>
      </c>
      <c r="B39" s="206" t="s">
        <v>1258</v>
      </c>
      <c r="C39" s="206" t="s">
        <v>1670</v>
      </c>
      <c r="D39" s="206" t="s">
        <v>1637</v>
      </c>
      <c r="E39" s="206" t="s">
        <v>1633</v>
      </c>
      <c r="F39" s="207">
        <v>2</v>
      </c>
      <c r="G39" t="s">
        <v>1638</v>
      </c>
      <c r="H39" s="203" t="s">
        <v>1346</v>
      </c>
      <c r="I39" s="203" t="s">
        <v>403</v>
      </c>
    </row>
    <row r="40" spans="1:9">
      <c r="A40" s="206" t="s">
        <v>413</v>
      </c>
      <c r="B40" s="206" t="s">
        <v>1258</v>
      </c>
      <c r="C40" s="206" t="s">
        <v>1671</v>
      </c>
      <c r="D40" s="206" t="s">
        <v>1637</v>
      </c>
      <c r="E40" s="206" t="s">
        <v>1633</v>
      </c>
      <c r="F40" s="207">
        <v>3</v>
      </c>
      <c r="G40" t="s">
        <v>1638</v>
      </c>
      <c r="H40" s="203" t="s">
        <v>1314</v>
      </c>
      <c r="I40" s="203" t="s">
        <v>403</v>
      </c>
    </row>
    <row r="41" spans="1:9">
      <c r="A41" s="206" t="s">
        <v>413</v>
      </c>
      <c r="B41" s="206" t="s">
        <v>1258</v>
      </c>
      <c r="C41" s="206" t="s">
        <v>387</v>
      </c>
      <c r="D41" s="206" t="s">
        <v>1100</v>
      </c>
      <c r="E41" s="206" t="s">
        <v>1629</v>
      </c>
      <c r="F41" s="207">
        <v>1</v>
      </c>
      <c r="G41" s="206" t="s">
        <v>407</v>
      </c>
      <c r="H41" s="206" t="s">
        <v>408</v>
      </c>
      <c r="I41" s="203" t="s">
        <v>403</v>
      </c>
    </row>
    <row r="42" spans="1:9">
      <c r="A42" s="206" t="s">
        <v>413</v>
      </c>
      <c r="B42" s="206" t="s">
        <v>1258</v>
      </c>
      <c r="C42" s="206" t="s">
        <v>388</v>
      </c>
      <c r="D42" s="206" t="s">
        <v>1100</v>
      </c>
      <c r="E42" s="206" t="s">
        <v>1629</v>
      </c>
      <c r="F42" s="207">
        <v>1</v>
      </c>
      <c r="G42" s="206" t="s">
        <v>414</v>
      </c>
      <c r="H42" s="206" t="s">
        <v>415</v>
      </c>
      <c r="I42" s="203" t="s">
        <v>403</v>
      </c>
    </row>
    <row r="43" spans="1:9">
      <c r="A43" s="206" t="s">
        <v>413</v>
      </c>
      <c r="B43" s="206" t="s">
        <v>1258</v>
      </c>
      <c r="C43" s="206" t="s">
        <v>395</v>
      </c>
      <c r="D43" s="206" t="s">
        <v>1100</v>
      </c>
      <c r="E43" s="206" t="s">
        <v>1629</v>
      </c>
      <c r="F43" s="207">
        <v>1</v>
      </c>
      <c r="G43" s="206" t="s">
        <v>418</v>
      </c>
      <c r="H43" s="206" t="s">
        <v>419</v>
      </c>
      <c r="I43" s="203" t="s">
        <v>403</v>
      </c>
    </row>
    <row r="44" spans="1:9">
      <c r="A44" s="206" t="s">
        <v>413</v>
      </c>
      <c r="B44" s="206" t="s">
        <v>1258</v>
      </c>
      <c r="C44" s="206" t="s">
        <v>1678</v>
      </c>
      <c r="D44" s="206" t="s">
        <v>1100</v>
      </c>
      <c r="E44" s="206" t="s">
        <v>1629</v>
      </c>
      <c r="F44" s="207">
        <v>2</v>
      </c>
      <c r="G44" s="203" t="s">
        <v>1679</v>
      </c>
      <c r="H44" s="203" t="s">
        <v>1681</v>
      </c>
      <c r="I44" s="203" t="s">
        <v>403</v>
      </c>
    </row>
    <row r="45" spans="1:9">
      <c r="A45" s="206" t="s">
        <v>413</v>
      </c>
      <c r="B45" s="206" t="s">
        <v>1258</v>
      </c>
      <c r="C45" s="206" t="s">
        <v>1670</v>
      </c>
      <c r="D45" s="206" t="s">
        <v>1100</v>
      </c>
      <c r="E45" s="206" t="s">
        <v>1629</v>
      </c>
      <c r="F45" s="207">
        <v>3</v>
      </c>
      <c r="G45" s="203" t="s">
        <v>802</v>
      </c>
      <c r="H45" s="203" t="s">
        <v>1682</v>
      </c>
      <c r="I45" s="203" t="s">
        <v>403</v>
      </c>
    </row>
    <row r="46" spans="1:9">
      <c r="A46" s="206" t="s">
        <v>413</v>
      </c>
      <c r="B46" s="206" t="s">
        <v>1258</v>
      </c>
      <c r="C46" s="206" t="s">
        <v>1671</v>
      </c>
      <c r="D46" s="206" t="s">
        <v>1100</v>
      </c>
      <c r="E46" s="206" t="s">
        <v>1629</v>
      </c>
      <c r="F46" s="207">
        <v>4</v>
      </c>
      <c r="G46" s="203" t="s">
        <v>1680</v>
      </c>
      <c r="H46" s="203" t="s">
        <v>1683</v>
      </c>
      <c r="I46" s="203" t="s">
        <v>403</v>
      </c>
    </row>
    <row r="47" spans="1:9" s="206" customFormat="1">
      <c r="A47" s="206" t="s">
        <v>413</v>
      </c>
      <c r="B47" s="206" t="s">
        <v>1258</v>
      </c>
      <c r="C47" s="206" t="s">
        <v>393</v>
      </c>
      <c r="D47" s="206" t="s">
        <v>1099</v>
      </c>
      <c r="E47" s="206" t="s">
        <v>1629</v>
      </c>
      <c r="F47" s="207">
        <v>1</v>
      </c>
      <c r="G47" s="206" t="s">
        <v>416</v>
      </c>
      <c r="H47" s="206" t="s">
        <v>417</v>
      </c>
      <c r="I47" s="203" t="s">
        <v>1253</v>
      </c>
    </row>
    <row r="48" spans="1:9">
      <c r="A48" s="202" t="s">
        <v>413</v>
      </c>
      <c r="B48" s="202" t="s">
        <v>1258</v>
      </c>
      <c r="C48" s="242" t="s">
        <v>1672</v>
      </c>
      <c r="D48" s="242" t="s">
        <v>1099</v>
      </c>
      <c r="E48" s="242" t="s">
        <v>1629</v>
      </c>
      <c r="F48" s="205">
        <v>1</v>
      </c>
      <c r="G48" s="242" t="s">
        <v>1676</v>
      </c>
      <c r="H48" s="242" t="s">
        <v>1677</v>
      </c>
      <c r="I48" s="242" t="s">
        <v>403</v>
      </c>
    </row>
    <row r="49" spans="1:9">
      <c r="A49" s="203" t="s">
        <v>420</v>
      </c>
      <c r="B49" s="203" t="s">
        <v>1258</v>
      </c>
      <c r="C49" s="203" t="s">
        <v>388</v>
      </c>
      <c r="D49" s="206" t="s">
        <v>85</v>
      </c>
      <c r="E49" s="203" t="s">
        <v>1633</v>
      </c>
      <c r="F49" s="2">
        <v>2</v>
      </c>
      <c r="G49" t="s">
        <v>1666</v>
      </c>
      <c r="H49" s="203" t="s">
        <v>1369</v>
      </c>
      <c r="I49" s="203" t="s">
        <v>403</v>
      </c>
    </row>
    <row r="50" spans="1:9">
      <c r="A50" s="203" t="s">
        <v>420</v>
      </c>
      <c r="B50" s="203" t="s">
        <v>1258</v>
      </c>
      <c r="C50" s="203" t="s">
        <v>397</v>
      </c>
      <c r="D50" s="206" t="s">
        <v>85</v>
      </c>
      <c r="E50" s="203" t="s">
        <v>1633</v>
      </c>
      <c r="F50" s="2">
        <v>2</v>
      </c>
      <c r="G50" t="s">
        <v>1666</v>
      </c>
      <c r="H50" s="203" t="s">
        <v>1337</v>
      </c>
      <c r="I50" s="203" t="s">
        <v>403</v>
      </c>
    </row>
    <row r="51" spans="1:9">
      <c r="A51" s="203" t="s">
        <v>420</v>
      </c>
      <c r="B51" s="203" t="s">
        <v>1258</v>
      </c>
      <c r="C51" s="203" t="s">
        <v>395</v>
      </c>
      <c r="D51" s="206" t="s">
        <v>85</v>
      </c>
      <c r="E51" s="203" t="s">
        <v>1633</v>
      </c>
      <c r="F51" s="2">
        <v>2</v>
      </c>
      <c r="G51" t="s">
        <v>1666</v>
      </c>
      <c r="H51" s="206" t="s">
        <v>26</v>
      </c>
      <c r="I51" s="203" t="s">
        <v>403</v>
      </c>
    </row>
    <row r="52" spans="1:9">
      <c r="A52" s="203" t="s">
        <v>420</v>
      </c>
      <c r="B52" s="203" t="s">
        <v>1258</v>
      </c>
      <c r="C52" s="203" t="s">
        <v>1671</v>
      </c>
      <c r="D52" s="206" t="s">
        <v>85</v>
      </c>
      <c r="E52" s="203" t="s">
        <v>1633</v>
      </c>
      <c r="F52" s="2">
        <v>2</v>
      </c>
      <c r="G52" t="s">
        <v>1666</v>
      </c>
      <c r="H52" s="206" t="s">
        <v>1696</v>
      </c>
      <c r="I52" s="203" t="s">
        <v>403</v>
      </c>
    </row>
    <row r="53" spans="1:9">
      <c r="A53" s="203" t="s">
        <v>420</v>
      </c>
      <c r="B53" s="203" t="s">
        <v>449</v>
      </c>
      <c r="C53" t="s">
        <v>400</v>
      </c>
      <c r="D53" s="206" t="s">
        <v>85</v>
      </c>
      <c r="E53" s="203" t="s">
        <v>1633</v>
      </c>
      <c r="F53" s="2">
        <v>2</v>
      </c>
      <c r="G53" t="s">
        <v>1666</v>
      </c>
      <c r="H53" t="s">
        <v>1334</v>
      </c>
      <c r="I53" s="203" t="s">
        <v>403</v>
      </c>
    </row>
    <row r="54" spans="1:9">
      <c r="A54" s="203" t="s">
        <v>420</v>
      </c>
      <c r="B54" s="203" t="s">
        <v>1697</v>
      </c>
      <c r="C54" t="s">
        <v>1670</v>
      </c>
      <c r="D54" s="203" t="s">
        <v>85</v>
      </c>
      <c r="E54" s="203" t="s">
        <v>1633</v>
      </c>
      <c r="F54" s="2">
        <v>2</v>
      </c>
      <c r="G54" t="s">
        <v>1666</v>
      </c>
      <c r="H54" t="s">
        <v>1372</v>
      </c>
      <c r="I54" s="203" t="s">
        <v>403</v>
      </c>
    </row>
    <row r="55" spans="1:9">
      <c r="A55" s="203" t="s">
        <v>420</v>
      </c>
      <c r="B55" s="203" t="s">
        <v>1258</v>
      </c>
      <c r="C55" s="203" t="s">
        <v>388</v>
      </c>
      <c r="D55" s="206" t="s">
        <v>1665</v>
      </c>
      <c r="E55" s="203" t="s">
        <v>1633</v>
      </c>
      <c r="F55" s="2">
        <v>1</v>
      </c>
      <c r="G55" t="s">
        <v>1638</v>
      </c>
      <c r="H55" s="203" t="s">
        <v>23</v>
      </c>
      <c r="I55" s="203" t="s">
        <v>403</v>
      </c>
    </row>
    <row r="56" spans="1:9">
      <c r="A56" s="203" t="s">
        <v>420</v>
      </c>
      <c r="B56" s="203" t="s">
        <v>1258</v>
      </c>
      <c r="C56" s="203" t="s">
        <v>397</v>
      </c>
      <c r="D56" s="206" t="s">
        <v>1665</v>
      </c>
      <c r="E56" s="203" t="s">
        <v>1633</v>
      </c>
      <c r="F56" s="886">
        <v>1</v>
      </c>
      <c r="G56" t="s">
        <v>1638</v>
      </c>
      <c r="H56" s="203" t="s">
        <v>1337</v>
      </c>
      <c r="I56" s="203" t="s">
        <v>403</v>
      </c>
    </row>
    <row r="57" spans="1:9">
      <c r="A57" s="203" t="s">
        <v>420</v>
      </c>
      <c r="B57" s="203" t="s">
        <v>1258</v>
      </c>
      <c r="C57" s="203" t="s">
        <v>395</v>
      </c>
      <c r="D57" s="206" t="s">
        <v>1665</v>
      </c>
      <c r="E57" s="203" t="s">
        <v>1633</v>
      </c>
      <c r="F57" s="886">
        <v>1</v>
      </c>
      <c r="G57" t="s">
        <v>1638</v>
      </c>
      <c r="H57" s="206" t="s">
        <v>1640</v>
      </c>
      <c r="I57" s="203" t="s">
        <v>403</v>
      </c>
    </row>
    <row r="58" spans="1:9">
      <c r="A58" s="203" t="s">
        <v>420</v>
      </c>
      <c r="B58" s="203" t="s">
        <v>1258</v>
      </c>
      <c r="C58" s="203" t="s">
        <v>1671</v>
      </c>
      <c r="D58" s="206" t="s">
        <v>1665</v>
      </c>
      <c r="E58" s="203" t="s">
        <v>1633</v>
      </c>
      <c r="F58" s="886">
        <v>1</v>
      </c>
      <c r="G58" t="s">
        <v>1638</v>
      </c>
      <c r="H58" s="203" t="s">
        <v>1314</v>
      </c>
      <c r="I58" s="203" t="s">
        <v>403</v>
      </c>
    </row>
    <row r="59" spans="1:9">
      <c r="A59" s="203" t="s">
        <v>420</v>
      </c>
      <c r="B59" s="203" t="s">
        <v>449</v>
      </c>
      <c r="C59" t="s">
        <v>400</v>
      </c>
      <c r="D59" s="206" t="s">
        <v>1665</v>
      </c>
      <c r="E59" s="203" t="s">
        <v>1633</v>
      </c>
      <c r="F59" s="886">
        <v>1</v>
      </c>
      <c r="G59" t="s">
        <v>1638</v>
      </c>
      <c r="H59" t="s">
        <v>1334</v>
      </c>
      <c r="I59" s="203" t="s">
        <v>403</v>
      </c>
    </row>
    <row r="60" spans="1:9">
      <c r="A60" s="203" t="s">
        <v>420</v>
      </c>
      <c r="B60" s="203" t="s">
        <v>1697</v>
      </c>
      <c r="C60" t="s">
        <v>1670</v>
      </c>
      <c r="D60" s="206" t="s">
        <v>1665</v>
      </c>
      <c r="E60" s="203" t="s">
        <v>1633</v>
      </c>
      <c r="F60" s="886">
        <v>1</v>
      </c>
      <c r="G60" t="s">
        <v>1638</v>
      </c>
      <c r="H60" t="s">
        <v>1346</v>
      </c>
      <c r="I60" s="203" t="s">
        <v>403</v>
      </c>
    </row>
    <row r="61" spans="1:9">
      <c r="A61" s="203" t="s">
        <v>420</v>
      </c>
      <c r="B61" s="203" t="s">
        <v>1710</v>
      </c>
      <c r="C61" s="203" t="s">
        <v>388</v>
      </c>
      <c r="D61" s="203" t="s">
        <v>1100</v>
      </c>
      <c r="E61" s="203" t="s">
        <v>1631</v>
      </c>
      <c r="F61" s="2" t="s">
        <v>275</v>
      </c>
      <c r="G61" s="203" t="s">
        <v>425</v>
      </c>
      <c r="H61" s="203" t="s">
        <v>187</v>
      </c>
      <c r="I61" s="203" t="s">
        <v>403</v>
      </c>
    </row>
    <row r="62" spans="1:9">
      <c r="A62" s="203" t="s">
        <v>420</v>
      </c>
      <c r="B62" s="203" t="s">
        <v>1710</v>
      </c>
      <c r="C62" s="203" t="s">
        <v>397</v>
      </c>
      <c r="D62" s="203" t="s">
        <v>1100</v>
      </c>
      <c r="E62" s="203" t="s">
        <v>1631</v>
      </c>
      <c r="F62" s="886" t="s">
        <v>183</v>
      </c>
      <c r="G62" s="203" t="s">
        <v>425</v>
      </c>
      <c r="H62" s="203" t="s">
        <v>187</v>
      </c>
      <c r="I62" s="203" t="s">
        <v>403</v>
      </c>
    </row>
    <row r="63" spans="1:9">
      <c r="A63" s="203" t="s">
        <v>420</v>
      </c>
      <c r="B63" s="203" t="s">
        <v>1710</v>
      </c>
      <c r="C63" s="203" t="s">
        <v>395</v>
      </c>
      <c r="D63" s="203" t="s">
        <v>1100</v>
      </c>
      <c r="E63" s="203" t="s">
        <v>1631</v>
      </c>
      <c r="F63" s="2" t="s">
        <v>193</v>
      </c>
      <c r="G63" s="203" t="s">
        <v>425</v>
      </c>
      <c r="H63" s="203" t="s">
        <v>187</v>
      </c>
      <c r="I63" s="203" t="s">
        <v>403</v>
      </c>
    </row>
    <row r="64" spans="1:9">
      <c r="A64" s="203" t="s">
        <v>420</v>
      </c>
      <c r="B64" s="203" t="s">
        <v>1710</v>
      </c>
      <c r="C64" s="203" t="s">
        <v>1671</v>
      </c>
      <c r="D64" s="203" t="s">
        <v>1100</v>
      </c>
      <c r="E64" s="203" t="s">
        <v>1631</v>
      </c>
      <c r="F64" s="2" t="s">
        <v>277</v>
      </c>
      <c r="G64" s="203" t="s">
        <v>425</v>
      </c>
      <c r="H64" s="203" t="s">
        <v>187</v>
      </c>
      <c r="I64" s="203" t="s">
        <v>403</v>
      </c>
    </row>
    <row r="65" spans="1:9">
      <c r="A65" s="203" t="s">
        <v>420</v>
      </c>
      <c r="B65" s="203" t="s">
        <v>422</v>
      </c>
      <c r="C65" s="203" t="s">
        <v>388</v>
      </c>
      <c r="D65" s="203" t="s">
        <v>1100</v>
      </c>
      <c r="E65" s="203" t="s">
        <v>1629</v>
      </c>
      <c r="F65" s="2">
        <v>2.2000000000000002</v>
      </c>
      <c r="G65" s="203" t="s">
        <v>423</v>
      </c>
      <c r="H65" s="203" t="s">
        <v>424</v>
      </c>
      <c r="I65" s="203" t="s">
        <v>403</v>
      </c>
    </row>
    <row r="66" spans="1:9">
      <c r="A66" s="203" t="s">
        <v>420</v>
      </c>
      <c r="B66" s="203" t="s">
        <v>422</v>
      </c>
      <c r="C66" s="203" t="s">
        <v>397</v>
      </c>
      <c r="D66" s="203" t="s">
        <v>1100</v>
      </c>
      <c r="E66" s="203" t="s">
        <v>1631</v>
      </c>
      <c r="F66" s="886" t="s">
        <v>183</v>
      </c>
      <c r="G66" s="203" t="s">
        <v>425</v>
      </c>
      <c r="H66" s="203" t="s">
        <v>187</v>
      </c>
      <c r="I66" s="203" t="s">
        <v>403</v>
      </c>
    </row>
    <row r="67" spans="1:9">
      <c r="A67" s="203" t="s">
        <v>420</v>
      </c>
      <c r="B67" s="203" t="s">
        <v>422</v>
      </c>
      <c r="C67" s="203" t="s">
        <v>395</v>
      </c>
      <c r="D67" s="203" t="s">
        <v>1100</v>
      </c>
      <c r="E67" s="203" t="s">
        <v>1629</v>
      </c>
      <c r="F67" s="2">
        <v>2.2000000000000002</v>
      </c>
      <c r="G67" s="203" t="s">
        <v>426</v>
      </c>
      <c r="H67" s="203" t="s">
        <v>427</v>
      </c>
      <c r="I67" s="203" t="s">
        <v>403</v>
      </c>
    </row>
    <row r="68" spans="1:9">
      <c r="A68" s="203" t="s">
        <v>420</v>
      </c>
      <c r="B68" s="203" t="s">
        <v>422</v>
      </c>
      <c r="C68" s="203" t="s">
        <v>1671</v>
      </c>
      <c r="D68" s="203" t="s">
        <v>1100</v>
      </c>
      <c r="E68" s="203" t="s">
        <v>1629</v>
      </c>
      <c r="F68" s="2">
        <v>2.2000000000000002</v>
      </c>
      <c r="G68" s="203" t="s">
        <v>1699</v>
      </c>
      <c r="H68" s="203" t="s">
        <v>1698</v>
      </c>
      <c r="I68" s="203" t="s">
        <v>403</v>
      </c>
    </row>
    <row r="69" spans="1:9">
      <c r="A69" s="203" t="s">
        <v>420</v>
      </c>
      <c r="B69" s="203" t="s">
        <v>449</v>
      </c>
      <c r="C69" s="203" t="s">
        <v>397</v>
      </c>
      <c r="D69" s="203" t="s">
        <v>1100</v>
      </c>
      <c r="E69" s="203" t="s">
        <v>1631</v>
      </c>
      <c r="F69" s="886" t="s">
        <v>183</v>
      </c>
      <c r="G69" s="203" t="s">
        <v>425</v>
      </c>
      <c r="H69" s="203" t="s">
        <v>187</v>
      </c>
      <c r="I69" s="203" t="s">
        <v>403</v>
      </c>
    </row>
    <row r="70" spans="1:9">
      <c r="A70" s="203" t="s">
        <v>420</v>
      </c>
      <c r="B70" s="203" t="s">
        <v>449</v>
      </c>
      <c r="C70" s="203" t="s">
        <v>398</v>
      </c>
      <c r="D70" s="203" t="s">
        <v>1100</v>
      </c>
      <c r="E70" s="203" t="s">
        <v>1631</v>
      </c>
      <c r="F70" s="2" t="s">
        <v>280</v>
      </c>
      <c r="G70" s="203" t="s">
        <v>425</v>
      </c>
      <c r="H70" s="203" t="s">
        <v>187</v>
      </c>
      <c r="I70" s="203" t="s">
        <v>1255</v>
      </c>
    </row>
    <row r="71" spans="1:9">
      <c r="A71" s="203" t="s">
        <v>420</v>
      </c>
      <c r="B71" s="203" t="s">
        <v>449</v>
      </c>
      <c r="C71" t="s">
        <v>400</v>
      </c>
      <c r="D71" s="203" t="s">
        <v>1100</v>
      </c>
      <c r="E71" t="s">
        <v>1632</v>
      </c>
      <c r="F71" s="2" t="s">
        <v>373</v>
      </c>
      <c r="G71" t="s">
        <v>451</v>
      </c>
      <c r="H71" t="s">
        <v>328</v>
      </c>
      <c r="I71" s="203" t="s">
        <v>403</v>
      </c>
    </row>
    <row r="72" spans="1:9">
      <c r="A72" s="203" t="s">
        <v>420</v>
      </c>
      <c r="B72" s="203" t="s">
        <v>432</v>
      </c>
      <c r="C72" s="203" t="s">
        <v>388</v>
      </c>
      <c r="D72" s="203" t="s">
        <v>1100</v>
      </c>
      <c r="E72" s="203" t="s">
        <v>1629</v>
      </c>
      <c r="F72" s="2">
        <v>2.2000000000000002</v>
      </c>
      <c r="G72" s="203" t="s">
        <v>433</v>
      </c>
      <c r="H72" s="203" t="s">
        <v>434</v>
      </c>
      <c r="I72" s="203" t="s">
        <v>403</v>
      </c>
    </row>
    <row r="73" spans="1:9">
      <c r="A73" s="203" t="s">
        <v>420</v>
      </c>
      <c r="B73" s="203" t="s">
        <v>432</v>
      </c>
      <c r="C73" s="203" t="s">
        <v>397</v>
      </c>
      <c r="D73" s="203" t="s">
        <v>1100</v>
      </c>
      <c r="E73" s="203" t="s">
        <v>1631</v>
      </c>
      <c r="F73" s="886" t="s">
        <v>183</v>
      </c>
      <c r="G73" s="203" t="s">
        <v>425</v>
      </c>
      <c r="H73" s="203" t="s">
        <v>187</v>
      </c>
      <c r="I73" s="203" t="s">
        <v>403</v>
      </c>
    </row>
    <row r="74" spans="1:9">
      <c r="A74" s="203" t="s">
        <v>420</v>
      </c>
      <c r="B74" s="203" t="s">
        <v>432</v>
      </c>
      <c r="C74" s="203" t="s">
        <v>395</v>
      </c>
      <c r="D74" s="203" t="s">
        <v>1100</v>
      </c>
      <c r="E74" s="203" t="s">
        <v>1629</v>
      </c>
      <c r="F74" s="2">
        <v>2.2000000000000002</v>
      </c>
      <c r="G74" s="203" t="s">
        <v>435</v>
      </c>
      <c r="H74" s="203" t="s">
        <v>436</v>
      </c>
      <c r="I74" s="203" t="s">
        <v>403</v>
      </c>
    </row>
    <row r="75" spans="1:9">
      <c r="A75" s="203" t="s">
        <v>420</v>
      </c>
      <c r="B75" s="203" t="s">
        <v>432</v>
      </c>
      <c r="C75" s="203" t="s">
        <v>1670</v>
      </c>
      <c r="D75" s="203" t="s">
        <v>1100</v>
      </c>
      <c r="E75" s="203" t="s">
        <v>1629</v>
      </c>
      <c r="F75" s="2">
        <v>2.2000000000000002</v>
      </c>
      <c r="G75" s="203" t="s">
        <v>1704</v>
      </c>
      <c r="H75" s="203" t="s">
        <v>1707</v>
      </c>
      <c r="I75" s="203" t="s">
        <v>403</v>
      </c>
    </row>
    <row r="76" spans="1:9">
      <c r="A76" s="203" t="s">
        <v>420</v>
      </c>
      <c r="B76" s="203" t="s">
        <v>432</v>
      </c>
      <c r="C76" s="203" t="s">
        <v>1671</v>
      </c>
      <c r="D76" s="203" t="s">
        <v>1100</v>
      </c>
      <c r="E76" s="203" t="s">
        <v>1629</v>
      </c>
      <c r="F76" s="2">
        <v>2.2000000000000002</v>
      </c>
      <c r="G76" s="203" t="s">
        <v>1703</v>
      </c>
      <c r="H76" s="203" t="s">
        <v>1706</v>
      </c>
      <c r="I76" s="203" t="s">
        <v>403</v>
      </c>
    </row>
    <row r="77" spans="1:9">
      <c r="A77" s="203" t="s">
        <v>420</v>
      </c>
      <c r="B77" s="203" t="s">
        <v>441</v>
      </c>
      <c r="C77" s="203" t="s">
        <v>388</v>
      </c>
      <c r="D77" s="203" t="s">
        <v>1100</v>
      </c>
      <c r="E77" s="203" t="s">
        <v>1629</v>
      </c>
      <c r="F77" s="2">
        <v>2.2000000000000002</v>
      </c>
      <c r="G77" s="203" t="s">
        <v>1666</v>
      </c>
      <c r="H77" s="203" t="s">
        <v>1712</v>
      </c>
      <c r="I77" s="203" t="s">
        <v>403</v>
      </c>
    </row>
    <row r="78" spans="1:9">
      <c r="A78" s="203" t="s">
        <v>420</v>
      </c>
      <c r="B78" s="203" t="s">
        <v>441</v>
      </c>
      <c r="C78" s="203" t="s">
        <v>397</v>
      </c>
      <c r="D78" s="203" t="s">
        <v>1100</v>
      </c>
      <c r="E78" s="203" t="s">
        <v>1631</v>
      </c>
      <c r="F78" s="886" t="s">
        <v>183</v>
      </c>
      <c r="G78" s="203" t="s">
        <v>425</v>
      </c>
      <c r="H78" s="203" t="s">
        <v>187</v>
      </c>
      <c r="I78" s="203" t="s">
        <v>403</v>
      </c>
    </row>
    <row r="79" spans="1:9">
      <c r="A79" s="203" t="s">
        <v>420</v>
      </c>
      <c r="B79" s="203" t="s">
        <v>441</v>
      </c>
      <c r="C79" s="203" t="s">
        <v>395</v>
      </c>
      <c r="D79" s="203" t="s">
        <v>1100</v>
      </c>
      <c r="E79" s="203" t="s">
        <v>1629</v>
      </c>
      <c r="F79" s="2">
        <v>2.2000000000000002</v>
      </c>
      <c r="G79" s="203" t="s">
        <v>409</v>
      </c>
      <c r="H79" s="203" t="s">
        <v>1711</v>
      </c>
      <c r="I79" s="203" t="s">
        <v>403</v>
      </c>
    </row>
    <row r="80" spans="1:9">
      <c r="A80" s="203" t="s">
        <v>420</v>
      </c>
      <c r="B80" s="203" t="s">
        <v>441</v>
      </c>
      <c r="C80" s="203" t="s">
        <v>1670</v>
      </c>
      <c r="D80" s="203" t="s">
        <v>1100</v>
      </c>
      <c r="E80" s="203" t="s">
        <v>1629</v>
      </c>
      <c r="F80" s="2">
        <v>2.2000000000000002</v>
      </c>
      <c r="G80" s="203" t="s">
        <v>414</v>
      </c>
      <c r="H80" s="203" t="s">
        <v>1709</v>
      </c>
      <c r="I80" s="203" t="s">
        <v>403</v>
      </c>
    </row>
    <row r="81" spans="1:9">
      <c r="A81" s="203" t="s">
        <v>420</v>
      </c>
      <c r="B81" s="203" t="s">
        <v>441</v>
      </c>
      <c r="C81" s="203" t="s">
        <v>1671</v>
      </c>
      <c r="D81" s="203" t="s">
        <v>1100</v>
      </c>
      <c r="E81" s="203" t="s">
        <v>1629</v>
      </c>
      <c r="F81" s="2">
        <v>2.2000000000000002</v>
      </c>
      <c r="G81" s="203" t="s">
        <v>1705</v>
      </c>
      <c r="H81" s="203" t="s">
        <v>1708</v>
      </c>
      <c r="I81" s="203" t="s">
        <v>403</v>
      </c>
    </row>
    <row r="82" spans="1:9">
      <c r="A82" s="203" t="s">
        <v>420</v>
      </c>
      <c r="B82" s="203" t="s">
        <v>448</v>
      </c>
      <c r="C82" s="203" t="s">
        <v>398</v>
      </c>
      <c r="D82" s="203" t="s">
        <v>1099</v>
      </c>
      <c r="E82" s="203" t="s">
        <v>1631</v>
      </c>
      <c r="F82" s="2" t="s">
        <v>280</v>
      </c>
      <c r="G82" s="203" t="s">
        <v>425</v>
      </c>
      <c r="H82" s="203" t="s">
        <v>187</v>
      </c>
      <c r="I82" s="203" t="s">
        <v>1255</v>
      </c>
    </row>
    <row r="83" spans="1:9">
      <c r="A83" s="203" t="s">
        <v>420</v>
      </c>
      <c r="B83" s="203" t="s">
        <v>448</v>
      </c>
      <c r="C83" s="203" t="s">
        <v>399</v>
      </c>
      <c r="D83" s="203" t="s">
        <v>1099</v>
      </c>
      <c r="E83" s="203" t="s">
        <v>1631</v>
      </c>
      <c r="F83" s="2" t="s">
        <v>292</v>
      </c>
      <c r="G83" s="203" t="s">
        <v>425</v>
      </c>
      <c r="H83" s="203" t="s">
        <v>187</v>
      </c>
      <c r="I83" s="203" t="s">
        <v>1256</v>
      </c>
    </row>
    <row r="84" spans="1:9">
      <c r="A84" s="203" t="s">
        <v>420</v>
      </c>
      <c r="B84" s="203" t="s">
        <v>422</v>
      </c>
      <c r="C84" s="203" t="s">
        <v>398</v>
      </c>
      <c r="D84" s="203" t="s">
        <v>1099</v>
      </c>
      <c r="E84" s="203" t="s">
        <v>1629</v>
      </c>
      <c r="F84" s="2">
        <v>2.2000000000000002</v>
      </c>
      <c r="G84" s="203" t="s">
        <v>428</v>
      </c>
      <c r="H84" s="203" t="s">
        <v>429</v>
      </c>
      <c r="I84" s="203" t="s">
        <v>1255</v>
      </c>
    </row>
    <row r="85" spans="1:9">
      <c r="A85" s="203" t="s">
        <v>420</v>
      </c>
      <c r="B85" s="203" t="s">
        <v>422</v>
      </c>
      <c r="C85" s="203" t="s">
        <v>399</v>
      </c>
      <c r="D85" s="203" t="s">
        <v>1099</v>
      </c>
      <c r="E85" s="203" t="s">
        <v>1629</v>
      </c>
      <c r="F85" s="2">
        <v>2.2000000000000002</v>
      </c>
      <c r="G85" s="203" t="s">
        <v>430</v>
      </c>
      <c r="H85" s="203" t="s">
        <v>431</v>
      </c>
      <c r="I85" s="203" t="s">
        <v>1256</v>
      </c>
    </row>
    <row r="86" spans="1:9">
      <c r="A86" s="203" t="s">
        <v>420</v>
      </c>
      <c r="B86" s="203" t="s">
        <v>449</v>
      </c>
      <c r="C86" s="203" t="s">
        <v>398</v>
      </c>
      <c r="D86" s="203" t="s">
        <v>1099</v>
      </c>
      <c r="E86" s="203" t="s">
        <v>1631</v>
      </c>
      <c r="F86" s="2" t="s">
        <v>280</v>
      </c>
      <c r="G86" s="203" t="s">
        <v>425</v>
      </c>
      <c r="H86" s="203" t="s">
        <v>187</v>
      </c>
      <c r="I86" s="203" t="s">
        <v>1255</v>
      </c>
    </row>
    <row r="87" spans="1:9">
      <c r="A87" s="203" t="s">
        <v>420</v>
      </c>
      <c r="B87" s="203" t="s">
        <v>432</v>
      </c>
      <c r="C87" s="203" t="s">
        <v>398</v>
      </c>
      <c r="D87" s="203" t="s">
        <v>1099</v>
      </c>
      <c r="E87" s="203" t="s">
        <v>1629</v>
      </c>
      <c r="F87" s="2">
        <v>2.2000000000000002</v>
      </c>
      <c r="G87" s="203" t="s">
        <v>437</v>
      </c>
      <c r="H87" s="203" t="s">
        <v>439</v>
      </c>
      <c r="I87" s="203" t="s">
        <v>1255</v>
      </c>
    </row>
    <row r="88" spans="1:9">
      <c r="A88" s="203" t="s">
        <v>420</v>
      </c>
      <c r="B88" s="203" t="s">
        <v>432</v>
      </c>
      <c r="C88" s="203" t="s">
        <v>399</v>
      </c>
      <c r="D88" s="203" t="s">
        <v>1099</v>
      </c>
      <c r="E88" s="203" t="s">
        <v>1629</v>
      </c>
      <c r="F88" s="2">
        <v>2.2000000000000002</v>
      </c>
      <c r="G88" s="203" t="s">
        <v>438</v>
      </c>
      <c r="H88" s="203" t="s">
        <v>440</v>
      </c>
      <c r="I88" s="203" t="s">
        <v>1256</v>
      </c>
    </row>
    <row r="89" spans="1:9">
      <c r="A89" s="203" t="s">
        <v>420</v>
      </c>
      <c r="B89" s="203" t="s">
        <v>441</v>
      </c>
      <c r="C89" s="203" t="s">
        <v>398</v>
      </c>
      <c r="D89" s="203" t="s">
        <v>1099</v>
      </c>
      <c r="E89" s="203" t="s">
        <v>1629</v>
      </c>
      <c r="F89" s="2">
        <v>2.2000000000000002</v>
      </c>
      <c r="G89" s="203" t="s">
        <v>411</v>
      </c>
      <c r="H89" s="203" t="s">
        <v>443</v>
      </c>
      <c r="I89" s="203" t="s">
        <v>1255</v>
      </c>
    </row>
    <row r="90" spans="1:9">
      <c r="A90" s="203" t="s">
        <v>420</v>
      </c>
      <c r="B90" s="203" t="s">
        <v>441</v>
      </c>
      <c r="C90" s="203" t="s">
        <v>399</v>
      </c>
      <c r="D90" s="203" t="s">
        <v>1099</v>
      </c>
      <c r="E90" s="203" t="s">
        <v>1629</v>
      </c>
      <c r="F90" s="2">
        <v>2.2000000000000002</v>
      </c>
      <c r="G90" s="203" t="s">
        <v>442</v>
      </c>
      <c r="H90" s="203" t="s">
        <v>444</v>
      </c>
      <c r="I90" s="203" t="s">
        <v>1256</v>
      </c>
    </row>
    <row r="91" spans="1:9">
      <c r="A91" s="203" t="s">
        <v>420</v>
      </c>
      <c r="B91" s="203" t="s">
        <v>447</v>
      </c>
      <c r="C91" s="203" t="s">
        <v>398</v>
      </c>
      <c r="D91" s="203" t="s">
        <v>1099</v>
      </c>
      <c r="E91" s="203" t="s">
        <v>1631</v>
      </c>
      <c r="F91" s="2" t="s">
        <v>280</v>
      </c>
      <c r="G91" s="203" t="s">
        <v>425</v>
      </c>
      <c r="H91" s="203" t="s">
        <v>187</v>
      </c>
      <c r="I91" s="203" t="s">
        <v>1255</v>
      </c>
    </row>
    <row r="92" spans="1:9">
      <c r="A92" s="203" t="s">
        <v>420</v>
      </c>
      <c r="B92" s="203" t="s">
        <v>447</v>
      </c>
      <c r="C92" s="203" t="s">
        <v>399</v>
      </c>
      <c r="D92" s="203" t="s">
        <v>1099</v>
      </c>
      <c r="E92" s="203" t="s">
        <v>1631</v>
      </c>
      <c r="F92" s="2" t="s">
        <v>292</v>
      </c>
      <c r="G92" s="203" t="s">
        <v>425</v>
      </c>
      <c r="H92" s="203" t="s">
        <v>187</v>
      </c>
      <c r="I92" s="203" t="s">
        <v>1256</v>
      </c>
    </row>
    <row r="93" spans="1:9">
      <c r="A93" s="203" t="s">
        <v>420</v>
      </c>
      <c r="B93" s="203" t="s">
        <v>432</v>
      </c>
      <c r="C93" s="203" t="s">
        <v>1672</v>
      </c>
      <c r="D93" s="203" t="s">
        <v>1099</v>
      </c>
      <c r="E93" s="203" t="s">
        <v>1629</v>
      </c>
      <c r="F93" s="2">
        <v>2.2000000000000002</v>
      </c>
      <c r="G93" s="203" t="s">
        <v>1700</v>
      </c>
      <c r="H93" s="203" t="s">
        <v>1701</v>
      </c>
      <c r="I93" s="203" t="s">
        <v>403</v>
      </c>
    </row>
    <row r="94" spans="1:9">
      <c r="A94" s="203" t="s">
        <v>420</v>
      </c>
      <c r="B94" s="203" t="s">
        <v>441</v>
      </c>
      <c r="C94" s="203" t="s">
        <v>1672</v>
      </c>
      <c r="D94" s="203" t="s">
        <v>1099</v>
      </c>
      <c r="E94" s="203" t="s">
        <v>1629</v>
      </c>
      <c r="F94" s="2">
        <v>2.2000000000000002</v>
      </c>
      <c r="G94" s="203" t="s">
        <v>425</v>
      </c>
      <c r="H94" s="203" t="s">
        <v>1702</v>
      </c>
      <c r="I94" s="203" t="s">
        <v>403</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BY3142"/>
  <sheetViews>
    <sheetView zoomScaleNormal="100" workbookViewId="0">
      <selection activeCell="A176" sqref="A176:XFD176"/>
    </sheetView>
  </sheetViews>
  <sheetFormatPr defaultColWidth="9.140625" defaultRowHeight="15"/>
  <cols>
    <col min="1" max="1" width="22.140625" style="36" customWidth="1"/>
    <col min="2" max="2" width="11.42578125" style="36" customWidth="1"/>
    <col min="3" max="3" width="12.42578125" style="36" customWidth="1"/>
    <col min="4" max="4" width="12" style="36" customWidth="1"/>
    <col min="5" max="5" width="11.42578125" style="36" customWidth="1"/>
    <col min="6" max="6" width="11.42578125" style="36" bestFit="1" customWidth="1"/>
    <col min="7" max="7" width="11.42578125" style="36" customWidth="1"/>
    <col min="8" max="8" width="13.140625" style="36" customWidth="1"/>
    <col min="9" max="9" width="13.42578125" style="36" customWidth="1"/>
    <col min="10" max="10" width="11.5703125" style="36" customWidth="1"/>
    <col min="11" max="11" width="13" style="36" customWidth="1"/>
    <col min="12" max="12" width="9.7109375" style="36" customWidth="1"/>
    <col min="13" max="13" width="13.140625" style="36" bestFit="1" customWidth="1"/>
    <col min="14" max="14" width="14.28515625" style="36" customWidth="1"/>
    <col min="15" max="15" width="17" style="36" customWidth="1"/>
    <col min="16" max="16" width="11.7109375" style="36" customWidth="1"/>
    <col min="17" max="17" width="8.85546875" style="36" customWidth="1"/>
    <col min="18" max="18" width="16.140625" style="36" customWidth="1"/>
    <col min="19" max="19" width="13.42578125" style="36" customWidth="1"/>
    <col min="20" max="20" width="12.140625" style="36" customWidth="1"/>
    <col min="21" max="21" width="14.7109375" style="36" customWidth="1"/>
    <col min="22" max="22" width="11.5703125" style="36" customWidth="1"/>
    <col min="23" max="23" width="11.85546875" style="36" customWidth="1"/>
    <col min="24" max="24" width="11.7109375" style="36" bestFit="1" customWidth="1"/>
    <col min="25" max="25" width="12.42578125" style="36" bestFit="1" customWidth="1"/>
    <col min="26" max="26" width="11.42578125" style="36" bestFit="1" customWidth="1"/>
    <col min="27" max="27" width="13.140625" style="36" customWidth="1"/>
    <col min="28" max="29" width="12" style="36" customWidth="1"/>
    <col min="30" max="30" width="11.7109375" style="36" customWidth="1"/>
    <col min="31" max="32" width="12.140625" style="36" customWidth="1"/>
    <col min="33" max="33" width="13.42578125" style="36" customWidth="1"/>
    <col min="34" max="34" width="13" style="36" customWidth="1"/>
    <col min="35" max="35" width="12.42578125" style="36" bestFit="1" customWidth="1"/>
    <col min="36" max="36" width="11.42578125" style="36" customWidth="1"/>
    <col min="37" max="37" width="12.42578125" style="36" customWidth="1"/>
    <col min="38" max="39" width="12.28515625" style="36" bestFit="1" customWidth="1"/>
    <col min="40" max="40" width="11.42578125" style="36" bestFit="1" customWidth="1"/>
    <col min="41" max="43" width="11.28515625" style="36" bestFit="1" customWidth="1"/>
    <col min="44" max="44" width="11.7109375" style="36" customWidth="1"/>
    <col min="45" max="45" width="9.28515625" style="36" bestFit="1" customWidth="1"/>
    <col min="46" max="48" width="10.85546875" style="36" customWidth="1"/>
    <col min="49" max="49" width="12.42578125" style="36" customWidth="1"/>
    <col min="50" max="51" width="10.85546875" style="36" customWidth="1"/>
    <col min="52" max="54" width="10.28515625" style="36" customWidth="1"/>
    <col min="55" max="55" width="10.42578125" style="36" customWidth="1"/>
    <col min="56" max="56" width="10.28515625" style="36" customWidth="1"/>
    <col min="57" max="57" width="9.7109375" style="36" customWidth="1"/>
    <col min="58" max="62" width="9.28515625" style="36" bestFit="1" customWidth="1"/>
    <col min="63" max="63" width="10.42578125" style="36" customWidth="1"/>
    <col min="64" max="67" width="9.28515625" style="36" bestFit="1" customWidth="1"/>
    <col min="68" max="68" width="9.42578125" style="36" bestFit="1" customWidth="1"/>
    <col min="69" max="69" width="9.7109375" style="36" customWidth="1"/>
    <col min="70" max="70" width="10" style="36" customWidth="1"/>
    <col min="71" max="16384" width="9.140625" style="36"/>
  </cols>
  <sheetData>
    <row r="1" spans="1:74">
      <c r="B1" s="216" t="s">
        <v>465</v>
      </c>
      <c r="D1" s="36" t="s">
        <v>466</v>
      </c>
    </row>
    <row r="2" spans="1:74">
      <c r="B2" s="217" t="s">
        <v>467</v>
      </c>
      <c r="C2" s="218"/>
      <c r="D2" s="219"/>
      <c r="E2" s="130"/>
      <c r="F2" s="217" t="s">
        <v>468</v>
      </c>
      <c r="G2" s="218"/>
      <c r="H2" s="218"/>
      <c r="I2" s="219"/>
      <c r="K2" s="217" t="s">
        <v>469</v>
      </c>
      <c r="L2" s="218"/>
      <c r="M2" s="218"/>
      <c r="N2" s="218"/>
      <c r="O2" s="219"/>
      <c r="R2" s="69" t="s">
        <v>470</v>
      </c>
      <c r="Y2" s="69" t="s">
        <v>471</v>
      </c>
    </row>
    <row r="3" spans="1:74">
      <c r="B3" s="887" t="s">
        <v>472</v>
      </c>
      <c r="C3" s="888"/>
      <c r="D3" s="220"/>
      <c r="E3" s="130"/>
      <c r="F3" s="887" t="s">
        <v>472</v>
      </c>
      <c r="G3" s="888"/>
      <c r="H3" s="888"/>
      <c r="I3" s="220"/>
      <c r="K3" s="887" t="s">
        <v>472</v>
      </c>
      <c r="L3" s="888"/>
      <c r="M3" s="888"/>
      <c r="N3" s="888"/>
      <c r="O3" s="220"/>
      <c r="R3" s="60" t="s">
        <v>144</v>
      </c>
      <c r="S3" s="221" t="s">
        <v>145</v>
      </c>
      <c r="T3" s="221" t="s">
        <v>146</v>
      </c>
      <c r="U3" s="221" t="s">
        <v>147</v>
      </c>
      <c r="V3" s="221" t="s">
        <v>148</v>
      </c>
      <c r="W3" s="222" t="s">
        <v>149</v>
      </c>
      <c r="Y3" s="60" t="s">
        <v>144</v>
      </c>
      <c r="Z3" s="221" t="s">
        <v>145</v>
      </c>
      <c r="AA3" s="221" t="s">
        <v>146</v>
      </c>
      <c r="AB3" s="221" t="s">
        <v>147</v>
      </c>
      <c r="AC3" s="221" t="s">
        <v>148</v>
      </c>
      <c r="AD3" s="222" t="s">
        <v>149</v>
      </c>
    </row>
    <row r="4" spans="1:74">
      <c r="B4" s="217" t="s">
        <v>473</v>
      </c>
      <c r="C4" s="218"/>
      <c r="D4" s="219"/>
      <c r="E4" s="130"/>
      <c r="F4" s="217" t="s">
        <v>474</v>
      </c>
      <c r="G4" s="218"/>
      <c r="H4" s="218"/>
      <c r="I4" s="219"/>
      <c r="K4" s="217" t="s">
        <v>475</v>
      </c>
      <c r="L4" s="218"/>
      <c r="M4" s="218"/>
      <c r="N4" s="218"/>
      <c r="O4" s="219"/>
      <c r="R4" s="223"/>
      <c r="S4" s="224">
        <v>1</v>
      </c>
      <c r="T4" s="224">
        <v>1E-3</v>
      </c>
      <c r="U4" s="225">
        <v>1055.05585</v>
      </c>
      <c r="V4" s="224">
        <v>1.05505585</v>
      </c>
      <c r="W4" s="226">
        <v>1.0550558499999999E-3</v>
      </c>
      <c r="Y4" s="223"/>
      <c r="Z4" s="224">
        <v>1</v>
      </c>
      <c r="AA4" s="224">
        <v>1E-3</v>
      </c>
      <c r="AB4" s="225">
        <v>1055.05585</v>
      </c>
      <c r="AC4" s="224">
        <v>1.05505585</v>
      </c>
      <c r="AD4" s="226">
        <v>1.0550558499999999E-3</v>
      </c>
    </row>
    <row r="5" spans="1:74">
      <c r="B5" s="887" t="s">
        <v>472</v>
      </c>
      <c r="C5" s="888"/>
      <c r="D5" s="220"/>
      <c r="E5" s="130"/>
      <c r="F5" s="887" t="s">
        <v>472</v>
      </c>
      <c r="G5" s="888"/>
      <c r="H5" s="888"/>
      <c r="I5" s="220"/>
      <c r="K5" s="887" t="s">
        <v>472</v>
      </c>
      <c r="L5" s="888"/>
      <c r="M5" s="888"/>
      <c r="N5" s="888"/>
      <c r="O5" s="220"/>
      <c r="R5" s="60" t="s">
        <v>150</v>
      </c>
      <c r="S5" s="221" t="s">
        <v>151</v>
      </c>
      <c r="T5" s="221" t="s">
        <v>152</v>
      </c>
      <c r="U5" s="221" t="s">
        <v>153</v>
      </c>
      <c r="V5" s="221" t="s">
        <v>154</v>
      </c>
      <c r="W5" s="222" t="s">
        <v>155</v>
      </c>
      <c r="Y5" s="60" t="s">
        <v>150</v>
      </c>
      <c r="Z5" s="221" t="s">
        <v>151</v>
      </c>
      <c r="AA5" s="221" t="s">
        <v>152</v>
      </c>
      <c r="AB5" s="221" t="s">
        <v>153</v>
      </c>
      <c r="AC5" s="221" t="s">
        <v>154</v>
      </c>
      <c r="AD5" s="222" t="s">
        <v>155</v>
      </c>
    </row>
    <row r="6" spans="1:74">
      <c r="B6" s="217" t="s">
        <v>476</v>
      </c>
      <c r="C6" s="218"/>
      <c r="D6" s="219"/>
      <c r="E6" s="130"/>
      <c r="F6" s="217" t="s">
        <v>477</v>
      </c>
      <c r="G6" s="227"/>
      <c r="H6" s="218"/>
      <c r="I6" s="218"/>
      <c r="J6" s="218"/>
      <c r="K6" s="219"/>
      <c r="M6" s="217" t="s">
        <v>1717</v>
      </c>
      <c r="N6" s="218"/>
      <c r="O6" s="219"/>
      <c r="R6" s="228"/>
      <c r="S6" s="229">
        <v>1</v>
      </c>
      <c r="T6" s="230">
        <v>1000</v>
      </c>
      <c r="U6" s="229">
        <v>1E-3</v>
      </c>
      <c r="V6" s="229">
        <v>2.2046226218487759E-3</v>
      </c>
      <c r="W6" s="231">
        <v>3.5273961949580414E-2</v>
      </c>
      <c r="Y6" s="228"/>
      <c r="Z6" s="229">
        <v>1</v>
      </c>
      <c r="AA6" s="230">
        <v>1000</v>
      </c>
      <c r="AB6" s="229">
        <v>1E-3</v>
      </c>
      <c r="AC6" s="229">
        <v>2.2046226218487759E-3</v>
      </c>
      <c r="AD6" s="231">
        <v>3.5273961949580414E-2</v>
      </c>
    </row>
    <row r="7" spans="1:74">
      <c r="B7" s="887" t="s">
        <v>472</v>
      </c>
      <c r="C7" s="888"/>
      <c r="D7" s="220"/>
      <c r="E7" s="130"/>
      <c r="F7" s="889" t="s">
        <v>472</v>
      </c>
      <c r="G7" s="890"/>
      <c r="H7" s="890"/>
      <c r="I7" s="890"/>
      <c r="J7" s="890"/>
      <c r="K7" s="220"/>
      <c r="M7" s="887" t="s">
        <v>472</v>
      </c>
      <c r="N7" s="888"/>
      <c r="O7" s="220"/>
      <c r="R7" s="223" t="s">
        <v>478</v>
      </c>
      <c r="S7" s="224" t="s">
        <v>479</v>
      </c>
      <c r="T7" s="224" t="s">
        <v>480</v>
      </c>
      <c r="U7" s="131"/>
      <c r="V7" s="131"/>
      <c r="W7" s="232"/>
      <c r="Y7" s="223" t="s">
        <v>478</v>
      </c>
      <c r="Z7" s="224" t="s">
        <v>146</v>
      </c>
      <c r="AA7" s="224" t="s">
        <v>156</v>
      </c>
      <c r="AB7" s="224" t="s">
        <v>147</v>
      </c>
      <c r="AC7" s="224" t="s">
        <v>148</v>
      </c>
      <c r="AD7" s="226" t="s">
        <v>149</v>
      </c>
    </row>
    <row r="8" spans="1:74">
      <c r="B8" s="216" t="s">
        <v>481</v>
      </c>
      <c r="D8" s="36" t="s">
        <v>482</v>
      </c>
      <c r="K8" s="69"/>
      <c r="R8" s="228"/>
      <c r="S8" s="233">
        <v>1</v>
      </c>
      <c r="T8" s="233">
        <v>1.60934</v>
      </c>
      <c r="U8" s="233"/>
      <c r="V8" s="233"/>
      <c r="W8" s="234"/>
      <c r="Y8" s="223"/>
      <c r="Z8" s="224">
        <v>1E-3</v>
      </c>
      <c r="AA8" s="235">
        <v>9.9999999999999995E-7</v>
      </c>
      <c r="AB8" s="225">
        <v>1055.05585</v>
      </c>
      <c r="AC8" s="224">
        <v>1.05505585</v>
      </c>
      <c r="AD8" s="226">
        <v>1.0550558499999999E-3</v>
      </c>
    </row>
    <row r="9" spans="1:74">
      <c r="B9" s="69" t="s">
        <v>483</v>
      </c>
      <c r="G9" s="69" t="s">
        <v>471</v>
      </c>
      <c r="I9" s="236"/>
      <c r="K9" s="131"/>
      <c r="L9" s="131"/>
      <c r="O9" s="224"/>
      <c r="P9" s="235"/>
      <c r="Q9" s="225"/>
      <c r="R9" s="221"/>
      <c r="S9" s="221"/>
      <c r="Y9" s="218"/>
      <c r="Z9" s="218"/>
      <c r="AA9" s="218"/>
      <c r="AB9" s="218"/>
      <c r="AC9" s="218"/>
      <c r="AD9" s="218"/>
    </row>
    <row r="10" spans="1:74">
      <c r="B10" s="132" t="s">
        <v>461</v>
      </c>
      <c r="C10" s="214" t="s">
        <v>145</v>
      </c>
      <c r="D10" s="132" t="s">
        <v>462</v>
      </c>
      <c r="E10" s="214" t="s">
        <v>151</v>
      </c>
      <c r="G10" s="132" t="s">
        <v>461</v>
      </c>
      <c r="H10" s="214" t="s">
        <v>145</v>
      </c>
      <c r="I10" s="132" t="s">
        <v>462</v>
      </c>
      <c r="J10" s="214" t="s">
        <v>151</v>
      </c>
      <c r="S10" s="224"/>
      <c r="T10" s="224"/>
      <c r="U10" s="224"/>
      <c r="V10" s="224"/>
      <c r="W10" s="224"/>
    </row>
    <row r="11" spans="1:74">
      <c r="D11" s="132" t="s">
        <v>463</v>
      </c>
      <c r="E11" s="214" t="s">
        <v>479</v>
      </c>
      <c r="I11" s="132" t="s">
        <v>464</v>
      </c>
      <c r="J11" s="214" t="s">
        <v>156</v>
      </c>
    </row>
    <row r="12" spans="1:74" ht="15.75">
      <c r="A12" s="129" t="s">
        <v>232</v>
      </c>
    </row>
    <row r="13" spans="1:74" ht="128.25" customHeight="1">
      <c r="A13" s="133"/>
      <c r="B13" s="134" t="s">
        <v>157</v>
      </c>
      <c r="C13" s="134" t="s">
        <v>158</v>
      </c>
      <c r="D13" s="134" t="s">
        <v>233</v>
      </c>
      <c r="E13" s="134" t="s">
        <v>159</v>
      </c>
      <c r="F13" s="134" t="s">
        <v>234</v>
      </c>
      <c r="G13" s="134" t="s">
        <v>235</v>
      </c>
      <c r="H13" s="134" t="s">
        <v>236</v>
      </c>
      <c r="I13" s="134" t="s">
        <v>237</v>
      </c>
      <c r="J13" s="134" t="s">
        <v>238</v>
      </c>
      <c r="K13" s="134" t="s">
        <v>239</v>
      </c>
      <c r="L13" s="134" t="s">
        <v>240</v>
      </c>
      <c r="M13" s="134" t="s">
        <v>241</v>
      </c>
      <c r="N13" s="134" t="s">
        <v>242</v>
      </c>
      <c r="O13" s="134" t="s">
        <v>243</v>
      </c>
      <c r="P13" s="134" t="s">
        <v>244</v>
      </c>
      <c r="Q13" s="134" t="s">
        <v>245</v>
      </c>
      <c r="R13" s="134" t="s">
        <v>246</v>
      </c>
      <c r="S13" s="134" t="s">
        <v>247</v>
      </c>
      <c r="T13" s="134" t="s">
        <v>248</v>
      </c>
      <c r="U13" s="134" t="s">
        <v>249</v>
      </c>
      <c r="V13" s="134" t="s">
        <v>250</v>
      </c>
      <c r="W13" s="134" t="s">
        <v>251</v>
      </c>
      <c r="X13" s="134" t="s">
        <v>252</v>
      </c>
      <c r="Y13" s="134" t="s">
        <v>253</v>
      </c>
      <c r="Z13" s="134" t="s">
        <v>876</v>
      </c>
      <c r="AA13" s="134" t="s">
        <v>1733</v>
      </c>
      <c r="AB13" s="134" t="s">
        <v>255</v>
      </c>
      <c r="AC13" s="134" t="s">
        <v>256</v>
      </c>
      <c r="AD13" s="134" t="s">
        <v>257</v>
      </c>
      <c r="AE13" s="134" t="s">
        <v>258</v>
      </c>
      <c r="AF13" s="134" t="s">
        <v>259</v>
      </c>
      <c r="AG13" s="134" t="s">
        <v>260</v>
      </c>
      <c r="AH13" s="134" t="s">
        <v>261</v>
      </c>
      <c r="AI13" s="134" t="s">
        <v>262</v>
      </c>
      <c r="AJ13" s="134" t="s">
        <v>263</v>
      </c>
      <c r="AK13" s="134" t="s">
        <v>264</v>
      </c>
      <c r="AL13" s="134" t="s">
        <v>265</v>
      </c>
      <c r="AM13" s="134" t="s">
        <v>266</v>
      </c>
      <c r="AN13" s="134" t="s">
        <v>267</v>
      </c>
      <c r="AO13" s="134" t="s">
        <v>1734</v>
      </c>
      <c r="AP13" s="134" t="s">
        <v>268</v>
      </c>
      <c r="AQ13" s="134" t="s">
        <v>1735</v>
      </c>
      <c r="AR13" s="134" t="s">
        <v>269</v>
      </c>
      <c r="AS13" s="134" t="s">
        <v>640</v>
      </c>
      <c r="AT13" s="135" t="s">
        <v>1718</v>
      </c>
    </row>
    <row r="14" spans="1:74">
      <c r="A14" s="136" t="s">
        <v>160</v>
      </c>
      <c r="B14" s="137">
        <v>276165.68662912259</v>
      </c>
      <c r="C14" s="137">
        <v>257721.30984499588</v>
      </c>
      <c r="D14" s="137">
        <v>276165.68662912259</v>
      </c>
      <c r="E14" s="137">
        <v>191587.02542491377</v>
      </c>
      <c r="F14" s="137">
        <v>151643.76660322241</v>
      </c>
      <c r="G14" s="137">
        <v>195821.0603360892</v>
      </c>
      <c r="H14" s="137">
        <v>146863.13412476747</v>
      </c>
      <c r="I14" s="137">
        <v>766868.78833698377</v>
      </c>
      <c r="J14" s="137">
        <v>449942.32846844918</v>
      </c>
      <c r="K14" s="137">
        <v>472763.35013191524</v>
      </c>
      <c r="L14" s="137">
        <v>525441.84192004404</v>
      </c>
      <c r="M14" s="137">
        <v>666062.22500590247</v>
      </c>
      <c r="N14" s="137">
        <v>698477.73422712274</v>
      </c>
      <c r="O14" s="137">
        <v>666062.22500590247</v>
      </c>
      <c r="P14" s="137">
        <v>797031.35106286593</v>
      </c>
      <c r="Q14" s="137">
        <v>430412.66187909868</v>
      </c>
      <c r="R14" s="137">
        <v>945030.91151872254</v>
      </c>
      <c r="S14" s="137">
        <v>490715.9275857209</v>
      </c>
      <c r="T14" s="137">
        <v>477373.90643679438</v>
      </c>
      <c r="U14" s="137">
        <v>490715.9275857209</v>
      </c>
      <c r="V14" s="137">
        <v>400641.09827946423</v>
      </c>
      <c r="W14" s="137">
        <v>432597.41722614178</v>
      </c>
      <c r="X14" s="137">
        <v>397182.9548908688</v>
      </c>
      <c r="Y14" s="137">
        <v>623272.92420774465</v>
      </c>
      <c r="Z14" s="137">
        <v>766322.04446158675</v>
      </c>
      <c r="AA14" s="137">
        <v>719390.87108362571</v>
      </c>
      <c r="AB14" s="137">
        <v>1084694.4369974383</v>
      </c>
      <c r="AC14" s="137">
        <v>619182.40504988644</v>
      </c>
      <c r="AD14" s="137">
        <v>678123.56145975704</v>
      </c>
      <c r="AE14" s="137">
        <v>250032.28676675865</v>
      </c>
      <c r="AF14" s="137">
        <v>431512.71286387474</v>
      </c>
      <c r="AG14" s="137">
        <v>937238.69896570907</v>
      </c>
      <c r="AH14" s="137">
        <v>230888.30754859984</v>
      </c>
      <c r="AI14" s="137">
        <v>429888.15440357849</v>
      </c>
      <c r="AJ14" s="137">
        <v>739020.06513697491</v>
      </c>
      <c r="AK14" s="137">
        <v>781631.82655918633</v>
      </c>
      <c r="AL14" s="137">
        <v>472141.40636285674</v>
      </c>
      <c r="AM14" s="137">
        <v>458301.18460943107</v>
      </c>
      <c r="AN14" s="137">
        <v>1051737.9450637142</v>
      </c>
      <c r="AO14" s="137">
        <v>584911.15412744146</v>
      </c>
      <c r="AP14" s="137">
        <v>1098029.8325946971</v>
      </c>
      <c r="AQ14" s="137">
        <v>737585.6517443331</v>
      </c>
      <c r="AR14" s="137">
        <v>1082890.1902053743</v>
      </c>
      <c r="AS14" s="137">
        <v>1495588.1076197177</v>
      </c>
      <c r="AT14" s="142">
        <v>198670.33589027694</v>
      </c>
      <c r="AW14" s="148" t="s">
        <v>472</v>
      </c>
      <c r="AY14" s="146"/>
      <c r="AZ14" s="148" t="s">
        <v>472</v>
      </c>
      <c r="BB14" s="146"/>
      <c r="BC14" s="148" t="s">
        <v>472</v>
      </c>
      <c r="BF14" s="148" t="s">
        <v>472</v>
      </c>
      <c r="BH14" s="146"/>
      <c r="BI14" s="148" t="s">
        <v>472</v>
      </c>
      <c r="BK14" s="146"/>
      <c r="BL14" s="148" t="s">
        <v>472</v>
      </c>
      <c r="BO14" s="148" t="s">
        <v>472</v>
      </c>
      <c r="BR14" s="148" t="s">
        <v>472</v>
      </c>
      <c r="BU14" s="156" t="s">
        <v>472</v>
      </c>
    </row>
    <row r="15" spans="1:74">
      <c r="A15" s="130" t="s">
        <v>161</v>
      </c>
      <c r="B15" s="139">
        <v>0.78359731066066385</v>
      </c>
      <c r="C15" s="139">
        <v>0.79508869904036372</v>
      </c>
      <c r="D15" s="139">
        <v>0.78359731066066385</v>
      </c>
      <c r="E15" s="139">
        <v>0.83921692554801464</v>
      </c>
      <c r="F15" s="139">
        <v>0.86832406773624438</v>
      </c>
      <c r="G15" s="139">
        <v>0.83624551629735211</v>
      </c>
      <c r="H15" s="139">
        <v>0.87194362626640132</v>
      </c>
      <c r="I15" s="139">
        <v>0.565972983733117</v>
      </c>
      <c r="J15" s="139">
        <v>0.68968260348415644</v>
      </c>
      <c r="K15" s="139">
        <v>0.67899571231890732</v>
      </c>
      <c r="L15" s="139">
        <v>0.65554777148456833</v>
      </c>
      <c r="M15" s="139">
        <v>0.60021767794204528</v>
      </c>
      <c r="N15" s="139">
        <v>0.58876250176752609</v>
      </c>
      <c r="O15" s="139">
        <v>0.60021767794204528</v>
      </c>
      <c r="P15" s="139">
        <v>0.55647331884807882</v>
      </c>
      <c r="Q15" s="139">
        <v>0.69909895700050928</v>
      </c>
      <c r="R15" s="139">
        <v>0.51413064649917473</v>
      </c>
      <c r="S15" s="139">
        <v>0.67081861909099161</v>
      </c>
      <c r="T15" s="139">
        <v>0.67687671729078447</v>
      </c>
      <c r="U15" s="139">
        <v>0.67081861909099161</v>
      </c>
      <c r="V15" s="139">
        <v>0.71395877304213873</v>
      </c>
      <c r="W15" s="139">
        <v>0.69803280947989144</v>
      </c>
      <c r="X15" s="139">
        <v>0.71572588006422388</v>
      </c>
      <c r="Y15" s="139">
        <v>0.61603935178556646</v>
      </c>
      <c r="Z15" s="139">
        <v>0.56614817390495831</v>
      </c>
      <c r="AA15" s="139">
        <v>0.58160131987310248</v>
      </c>
      <c r="AB15" s="139">
        <v>0.47968660646511274</v>
      </c>
      <c r="AC15" s="139">
        <v>0.61759564387632426</v>
      </c>
      <c r="AD15" s="139">
        <v>0.59590367656248477</v>
      </c>
      <c r="AE15" s="139">
        <v>0.79997933700298751</v>
      </c>
      <c r="AF15" s="139">
        <v>0.69856173194536764</v>
      </c>
      <c r="AG15" s="139">
        <v>0.51619864941470528</v>
      </c>
      <c r="AH15" s="139">
        <v>0.81242139832457261</v>
      </c>
      <c r="AI15" s="139">
        <v>0.6993553984766806</v>
      </c>
      <c r="AJ15" s="139">
        <v>0.57503649328004414</v>
      </c>
      <c r="AK15" s="139">
        <v>0.56128319279706107</v>
      </c>
      <c r="AL15" s="139">
        <v>0.6792825714145545</v>
      </c>
      <c r="AM15" s="139">
        <v>0.68572940250873116</v>
      </c>
      <c r="AN15" s="139">
        <v>0.48739167806780814</v>
      </c>
      <c r="AO15" s="139">
        <v>0.63095019389307094</v>
      </c>
      <c r="AP15" s="139">
        <v>0.47663764569222999</v>
      </c>
      <c r="AQ15" s="139">
        <v>0.57551119796374739</v>
      </c>
      <c r="AR15" s="139">
        <v>0.48010212189889828</v>
      </c>
      <c r="AS15" s="139">
        <v>0.40070715073001212</v>
      </c>
      <c r="AT15" s="140">
        <v>0.83425773547426585</v>
      </c>
      <c r="AW15" s="151" t="s">
        <v>484</v>
      </c>
      <c r="AX15" s="36" t="s">
        <v>485</v>
      </c>
      <c r="AY15" s="146"/>
      <c r="AZ15" s="153" t="s">
        <v>521</v>
      </c>
      <c r="BA15" s="36" t="s">
        <v>522</v>
      </c>
      <c r="BB15" s="146"/>
      <c r="BC15" s="151" t="s">
        <v>530</v>
      </c>
      <c r="BD15" s="36" t="s">
        <v>531</v>
      </c>
      <c r="BF15" s="151" t="s">
        <v>544</v>
      </c>
      <c r="BG15" s="36" t="s">
        <v>545</v>
      </c>
      <c r="BH15" s="146"/>
      <c r="BI15" s="153" t="s">
        <v>565</v>
      </c>
      <c r="BJ15" s="36" t="s">
        <v>566</v>
      </c>
      <c r="BK15" s="146"/>
      <c r="BL15" s="151" t="s">
        <v>586</v>
      </c>
      <c r="BM15" s="36" t="s">
        <v>587</v>
      </c>
      <c r="BO15" s="151" t="s">
        <v>598</v>
      </c>
      <c r="BP15" s="36" t="s">
        <v>599</v>
      </c>
      <c r="BR15" s="153" t="s">
        <v>610</v>
      </c>
      <c r="BS15" s="36" t="s">
        <v>611</v>
      </c>
      <c r="BU15" s="36" t="s">
        <v>1719</v>
      </c>
      <c r="BV15" s="36" t="s">
        <v>1720</v>
      </c>
    </row>
    <row r="16" spans="1:74">
      <c r="A16" s="130" t="s">
        <v>162</v>
      </c>
      <c r="B16" s="141">
        <v>253857.41548286658</v>
      </c>
      <c r="C16" s="141">
        <v>236759.91400262387</v>
      </c>
      <c r="D16" s="141">
        <v>253857.41548286658</v>
      </c>
      <c r="E16" s="141">
        <v>185704.44450017548</v>
      </c>
      <c r="F16" s="141">
        <v>141528.10775631116</v>
      </c>
      <c r="G16" s="141">
        <v>194426.36655596318</v>
      </c>
      <c r="H16" s="141">
        <v>143479.20067642414</v>
      </c>
      <c r="I16" s="141">
        <v>789172.82534366124</v>
      </c>
      <c r="J16" s="141">
        <v>434730.61053391197</v>
      </c>
      <c r="K16" s="141">
        <v>456618.77506601752</v>
      </c>
      <c r="L16" s="141">
        <v>507143.92300045968</v>
      </c>
      <c r="M16" s="141">
        <v>478782.45820230123</v>
      </c>
      <c r="N16" s="141">
        <v>664312.05424489593</v>
      </c>
      <c r="O16" s="141">
        <v>478782.45820230123</v>
      </c>
      <c r="P16" s="141">
        <v>554653.05415309349</v>
      </c>
      <c r="Q16" s="141">
        <v>120410.81235281219</v>
      </c>
      <c r="R16" s="141">
        <v>346320.75209089497</v>
      </c>
      <c r="S16" s="141">
        <v>417035.46788521344</v>
      </c>
      <c r="T16" s="141">
        <v>404667.72952175094</v>
      </c>
      <c r="U16" s="141">
        <v>417035.46788521344</v>
      </c>
      <c r="V16" s="141">
        <v>335780.35057369963</v>
      </c>
      <c r="W16" s="141">
        <v>374045.11256087251</v>
      </c>
      <c r="X16" s="141">
        <v>337191.70338373713</v>
      </c>
      <c r="Y16" s="141">
        <v>557250.63443007926</v>
      </c>
      <c r="Z16" s="141">
        <v>573652.67182578146</v>
      </c>
      <c r="AA16" s="141">
        <v>618848.91722186387</v>
      </c>
      <c r="AB16" s="141">
        <v>914420.25408574357</v>
      </c>
      <c r="AC16" s="141">
        <v>600235.37516354071</v>
      </c>
      <c r="AD16" s="141">
        <v>677112.9101706465</v>
      </c>
      <c r="AE16" s="141">
        <v>193956.47311301122</v>
      </c>
      <c r="AF16" s="141">
        <v>222641.9126574368</v>
      </c>
      <c r="AG16" s="141">
        <v>386037.44511835952</v>
      </c>
      <c r="AH16" s="141">
        <v>210271.81330070712</v>
      </c>
      <c r="AI16" s="141">
        <v>368006.40015429899</v>
      </c>
      <c r="AJ16" s="141">
        <v>667693.31156678894</v>
      </c>
      <c r="AK16" s="141">
        <v>723272.25470238551</v>
      </c>
      <c r="AL16" s="141">
        <v>373972.23957648815</v>
      </c>
      <c r="AM16" s="141">
        <v>385767.48463014455</v>
      </c>
      <c r="AN16" s="141">
        <v>843725.64431532717</v>
      </c>
      <c r="AO16" s="141">
        <v>527855.61239928601</v>
      </c>
      <c r="AP16" s="141">
        <v>943025.8650766894</v>
      </c>
      <c r="AQ16" s="141">
        <v>631160.09142948897</v>
      </c>
      <c r="AR16" s="141">
        <v>910549.98405970423</v>
      </c>
      <c r="AS16" s="141">
        <v>173202.0618144625</v>
      </c>
      <c r="AT16" s="142">
        <v>192433.88238586864</v>
      </c>
      <c r="AW16" s="151" t="s">
        <v>486</v>
      </c>
      <c r="AX16" s="36" t="s">
        <v>487</v>
      </c>
      <c r="AY16" s="146"/>
      <c r="AZ16" s="151" t="s">
        <v>523</v>
      </c>
      <c r="BA16" s="36" t="s">
        <v>524</v>
      </c>
      <c r="BB16" s="146"/>
      <c r="BC16" s="153" t="s">
        <v>532</v>
      </c>
      <c r="BD16" s="36" t="s">
        <v>533</v>
      </c>
      <c r="BF16" s="151" t="s">
        <v>546</v>
      </c>
      <c r="BG16" s="36" t="s">
        <v>547</v>
      </c>
      <c r="BH16" s="146"/>
      <c r="BI16" s="153" t="s">
        <v>567</v>
      </c>
      <c r="BJ16" s="36" t="s">
        <v>568</v>
      </c>
      <c r="BK16" s="146"/>
      <c r="BL16" s="153" t="s">
        <v>588</v>
      </c>
      <c r="BM16" s="36" t="s">
        <v>589</v>
      </c>
      <c r="BO16" s="155" t="s">
        <v>600</v>
      </c>
      <c r="BP16" s="36" t="s">
        <v>601</v>
      </c>
      <c r="BQ16" s="146"/>
      <c r="BR16" s="153" t="s">
        <v>612</v>
      </c>
      <c r="BS16" s="36" t="s">
        <v>613</v>
      </c>
    </row>
    <row r="17" spans="1:71">
      <c r="A17" s="130" t="s">
        <v>31</v>
      </c>
      <c r="B17" s="141">
        <v>17348.930697186635</v>
      </c>
      <c r="C17" s="141">
        <v>14793.348717599803</v>
      </c>
      <c r="D17" s="141">
        <v>17348.930697186639</v>
      </c>
      <c r="E17" s="141">
        <v>12035.421801392467</v>
      </c>
      <c r="F17" s="141">
        <v>20117.255136430857</v>
      </c>
      <c r="G17" s="141">
        <v>2920.1277920894663</v>
      </c>
      <c r="H17" s="141">
        <v>7000.5771541655004</v>
      </c>
      <c r="I17" s="141">
        <v>-46745.121606123525</v>
      </c>
      <c r="J17" s="141">
        <v>31796.814120895411</v>
      </c>
      <c r="K17" s="141">
        <v>33775.364605722927</v>
      </c>
      <c r="L17" s="141">
        <v>38342.515761546951</v>
      </c>
      <c r="M17" s="141">
        <v>57684.317818392883</v>
      </c>
      <c r="N17" s="141">
        <v>25494.32003558406</v>
      </c>
      <c r="O17" s="141">
        <v>57684.317818392883</v>
      </c>
      <c r="P17" s="141">
        <v>71162.592693554179</v>
      </c>
      <c r="Q17" s="141">
        <v>25974.486744541995</v>
      </c>
      <c r="R17" s="141">
        <v>40409.423627406693</v>
      </c>
      <c r="S17" s="141">
        <v>133143.1260871464</v>
      </c>
      <c r="T17" s="141">
        <v>131294.50689992579</v>
      </c>
      <c r="U17" s="141">
        <v>133143.1260871464</v>
      </c>
      <c r="V17" s="141">
        <v>135145.63577602204</v>
      </c>
      <c r="W17" s="141">
        <v>122705.83152487238</v>
      </c>
      <c r="X17" s="141">
        <v>125657.48678127523</v>
      </c>
      <c r="Y17" s="141">
        <v>138319.14080720668</v>
      </c>
      <c r="Z17" s="141">
        <v>156012.74986464344</v>
      </c>
      <c r="AA17" s="141">
        <v>210704.38656088349</v>
      </c>
      <c r="AB17" s="141">
        <v>356840.91590771853</v>
      </c>
      <c r="AC17" s="141">
        <v>39704.011455465879</v>
      </c>
      <c r="AD17" s="141">
        <v>2115.6276860178054</v>
      </c>
      <c r="AE17" s="141">
        <v>14382.262560749661</v>
      </c>
      <c r="AF17" s="141">
        <v>22382.637064007129</v>
      </c>
      <c r="AG17" s="141">
        <v>38811.740764702248</v>
      </c>
      <c r="AH17" s="141">
        <v>16055.039215505087</v>
      </c>
      <c r="AI17" s="141">
        <v>129473.72392505073</v>
      </c>
      <c r="AJ17" s="141">
        <v>149476.84929690041</v>
      </c>
      <c r="AK17" s="141">
        <v>122302.16629115579</v>
      </c>
      <c r="AL17" s="141">
        <v>131170.38250158491</v>
      </c>
      <c r="AM17" s="141">
        <v>132379.72354724424</v>
      </c>
      <c r="AN17" s="141">
        <v>435930.44909489655</v>
      </c>
      <c r="AO17" s="141">
        <v>119569.72791019663</v>
      </c>
      <c r="AP17" s="141">
        <v>324838.41349409521</v>
      </c>
      <c r="AQ17" s="141">
        <v>223034.68559979313</v>
      </c>
      <c r="AR17" s="141">
        <v>361170.77713280835</v>
      </c>
      <c r="AS17" s="141">
        <v>29466.510829118495</v>
      </c>
      <c r="AT17" s="142">
        <v>12778.733754487061</v>
      </c>
      <c r="AW17" s="151" t="s">
        <v>641</v>
      </c>
      <c r="AX17" s="36" t="s">
        <v>488</v>
      </c>
      <c r="AY17" s="146"/>
      <c r="AZ17" s="153" t="s">
        <v>642</v>
      </c>
      <c r="BA17" s="36" t="s">
        <v>525</v>
      </c>
      <c r="BB17" s="146"/>
      <c r="BC17" s="153" t="s">
        <v>534</v>
      </c>
      <c r="BD17" s="36" t="s">
        <v>535</v>
      </c>
      <c r="BF17" s="153" t="s">
        <v>548</v>
      </c>
      <c r="BG17" s="36" t="s">
        <v>549</v>
      </c>
      <c r="BH17" s="146"/>
      <c r="BI17" s="153" t="s">
        <v>569</v>
      </c>
      <c r="BJ17" s="36" t="s">
        <v>570</v>
      </c>
      <c r="BK17" s="146"/>
      <c r="BL17" s="153" t="s">
        <v>590</v>
      </c>
      <c r="BM17" s="36" t="s">
        <v>591</v>
      </c>
      <c r="BO17" s="153" t="s">
        <v>602</v>
      </c>
      <c r="BP17" s="36" t="s">
        <v>603</v>
      </c>
      <c r="BQ17" s="146"/>
      <c r="BR17" s="153" t="s">
        <v>614</v>
      </c>
      <c r="BS17" s="36" t="s">
        <v>615</v>
      </c>
    </row>
    <row r="18" spans="1:71">
      <c r="A18" s="130" t="s">
        <v>23</v>
      </c>
      <c r="B18" s="141">
        <v>160652.91814985446</v>
      </c>
      <c r="C18" s="141">
        <v>160342.45717569484</v>
      </c>
      <c r="D18" s="141">
        <v>160652.91814985443</v>
      </c>
      <c r="E18" s="141">
        <v>124379.4475941913</v>
      </c>
      <c r="F18" s="141">
        <v>116688.76471204305</v>
      </c>
      <c r="G18" s="141">
        <v>181634.65400004332</v>
      </c>
      <c r="H18" s="141">
        <v>109695.50043604923</v>
      </c>
      <c r="I18" s="141">
        <v>828064.65345221746</v>
      </c>
      <c r="J18" s="141">
        <v>369937.35999045911</v>
      </c>
      <c r="K18" s="141">
        <v>394698.74657626869</v>
      </c>
      <c r="L18" s="141">
        <v>451856.24456907058</v>
      </c>
      <c r="M18" s="141">
        <v>366694.32718400547</v>
      </c>
      <c r="N18" s="141">
        <v>593373.27287406079</v>
      </c>
      <c r="O18" s="141">
        <v>366694.32718400547</v>
      </c>
      <c r="P18" s="141">
        <v>435584.08413020254</v>
      </c>
      <c r="Q18" s="141">
        <v>52215.941335881784</v>
      </c>
      <c r="R18" s="141">
        <v>246230.40509182229</v>
      </c>
      <c r="S18" s="141">
        <v>224770.66924262312</v>
      </c>
      <c r="T18" s="141">
        <v>224546.09256369091</v>
      </c>
      <c r="U18" s="141">
        <v>224770.66924262309</v>
      </c>
      <c r="V18" s="141">
        <v>192968.5285779011</v>
      </c>
      <c r="W18" s="141">
        <v>239948.12775644645</v>
      </c>
      <c r="X18" s="141">
        <v>187909.84424487228</v>
      </c>
      <c r="Y18" s="141">
        <v>394109.1115233489</v>
      </c>
      <c r="Z18" s="141">
        <v>373384.6889942761</v>
      </c>
      <c r="AA18" s="141">
        <v>397360.42425868649</v>
      </c>
      <c r="AB18" s="141">
        <v>538091.50726730051</v>
      </c>
      <c r="AC18" s="141">
        <v>547683.59087214898</v>
      </c>
      <c r="AD18" s="141">
        <v>666358.08166180959</v>
      </c>
      <c r="AE18" s="141">
        <v>131818.04071438435</v>
      </c>
      <c r="AF18" s="141">
        <v>159501.11672665144</v>
      </c>
      <c r="AG18" s="141">
        <v>288610.19173720182</v>
      </c>
      <c r="AH18" s="141">
        <v>145339.26414133952</v>
      </c>
      <c r="AI18" s="141">
        <v>198641.86059392401</v>
      </c>
      <c r="AJ18" s="141">
        <v>504671.40363446838</v>
      </c>
      <c r="AK18" s="141">
        <v>590467.63493448042</v>
      </c>
      <c r="AL18" s="141">
        <v>204019.62334344297</v>
      </c>
      <c r="AM18" s="141">
        <v>213794.84972005582</v>
      </c>
      <c r="AN18" s="141">
        <v>392430.56052884919</v>
      </c>
      <c r="AO18" s="141">
        <v>399355.22647277429</v>
      </c>
      <c r="AP18" s="141">
        <v>597031.22547926323</v>
      </c>
      <c r="AQ18" s="141">
        <v>397090.53234064631</v>
      </c>
      <c r="AR18" s="141">
        <v>530117.10585314548</v>
      </c>
      <c r="AS18" s="141">
        <v>54973.6507958484</v>
      </c>
      <c r="AT18" s="142">
        <v>136441.58286308596</v>
      </c>
      <c r="AW18" s="153" t="s">
        <v>489</v>
      </c>
      <c r="AX18" s="36" t="s">
        <v>490</v>
      </c>
      <c r="AY18" s="146"/>
      <c r="AZ18" s="153" t="s">
        <v>526</v>
      </c>
      <c r="BA18" s="36" t="s">
        <v>527</v>
      </c>
      <c r="BB18" s="146"/>
      <c r="BC18" s="153" t="s">
        <v>536</v>
      </c>
      <c r="BD18" s="36" t="s">
        <v>537</v>
      </c>
      <c r="BF18" s="153" t="s">
        <v>643</v>
      </c>
      <c r="BG18" s="36" t="s">
        <v>550</v>
      </c>
      <c r="BH18" s="146"/>
      <c r="BI18" s="153" t="s">
        <v>644</v>
      </c>
      <c r="BJ18" s="36" t="s">
        <v>571</v>
      </c>
      <c r="BK18" s="146"/>
      <c r="BL18" s="153" t="s">
        <v>592</v>
      </c>
      <c r="BM18" s="36" t="s">
        <v>593</v>
      </c>
      <c r="BO18" s="153" t="s">
        <v>604</v>
      </c>
      <c r="BP18" s="36" t="s">
        <v>605</v>
      </c>
      <c r="BQ18" s="146"/>
      <c r="BR18" s="153" t="s">
        <v>616</v>
      </c>
      <c r="BS18" s="36" t="s">
        <v>617</v>
      </c>
    </row>
    <row r="19" spans="1:71">
      <c r="A19" s="130" t="s">
        <v>163</v>
      </c>
      <c r="B19" s="141">
        <v>75855.566635825468</v>
      </c>
      <c r="C19" s="141">
        <v>61624.108109329209</v>
      </c>
      <c r="D19" s="141">
        <v>75855.566635825497</v>
      </c>
      <c r="E19" s="141">
        <v>49289.57510459172</v>
      </c>
      <c r="F19" s="141">
        <v>4722.0879078372527</v>
      </c>
      <c r="G19" s="141">
        <v>9871.5847638303785</v>
      </c>
      <c r="H19" s="141">
        <v>26783.123086209391</v>
      </c>
      <c r="I19" s="141">
        <v>7853.2934975672615</v>
      </c>
      <c r="J19" s="141">
        <v>32996.436422557454</v>
      </c>
      <c r="K19" s="141">
        <v>28144.663884025907</v>
      </c>
      <c r="L19" s="141">
        <v>16945.162669842142</v>
      </c>
      <c r="M19" s="141">
        <v>54403.813199902885</v>
      </c>
      <c r="N19" s="141">
        <v>45444.461335251122</v>
      </c>
      <c r="O19" s="141">
        <v>54403.813199902885</v>
      </c>
      <c r="P19" s="141">
        <v>47906.37732933677</v>
      </c>
      <c r="Q19" s="141">
        <v>42220.384272388415</v>
      </c>
      <c r="R19" s="141">
        <v>59680.923371665966</v>
      </c>
      <c r="S19" s="141">
        <v>59121.672555443918</v>
      </c>
      <c r="T19" s="141">
        <v>48827.13005813428</v>
      </c>
      <c r="U19" s="141">
        <v>59121.67255544394</v>
      </c>
      <c r="V19" s="141">
        <v>7666.1862197764858</v>
      </c>
      <c r="W19" s="141">
        <v>11391.153279553666</v>
      </c>
      <c r="X19" s="141">
        <v>23624.372357589607</v>
      </c>
      <c r="Y19" s="141">
        <v>24822.382099523657</v>
      </c>
      <c r="Z19" s="141">
        <v>44255.23296686195</v>
      </c>
      <c r="AA19" s="141">
        <v>10784.106402293895</v>
      </c>
      <c r="AB19" s="141">
        <v>19487.830910724551</v>
      </c>
      <c r="AC19" s="141">
        <v>12847.77283592582</v>
      </c>
      <c r="AD19" s="141">
        <v>8639.200822819168</v>
      </c>
      <c r="AE19" s="141">
        <v>47756.169837877213</v>
      </c>
      <c r="AF19" s="141">
        <v>40758.15886677822</v>
      </c>
      <c r="AG19" s="141">
        <v>58615.512616455439</v>
      </c>
      <c r="AH19" s="141">
        <v>48877.509943862497</v>
      </c>
      <c r="AI19" s="141">
        <v>39890.815635324267</v>
      </c>
      <c r="AJ19" s="141">
        <v>13545.058635420082</v>
      </c>
      <c r="AK19" s="141">
        <v>10502.453476749248</v>
      </c>
      <c r="AL19" s="141">
        <v>38782.233731460248</v>
      </c>
      <c r="AM19" s="141">
        <v>39592.91136284449</v>
      </c>
      <c r="AN19" s="141">
        <v>15364.634691581416</v>
      </c>
      <c r="AO19" s="141">
        <v>8930.6580163150684</v>
      </c>
      <c r="AP19" s="141">
        <v>21156.226103330937</v>
      </c>
      <c r="AQ19" s="141">
        <v>11034.873489049547</v>
      </c>
      <c r="AR19" s="141">
        <v>19262.101073750389</v>
      </c>
      <c r="AS19" s="141">
        <v>88761.900189495616</v>
      </c>
      <c r="AT19" s="142">
        <v>43213.565768295601</v>
      </c>
      <c r="AW19" s="153" t="s">
        <v>491</v>
      </c>
      <c r="AX19" s="36" t="s">
        <v>492</v>
      </c>
      <c r="AY19" s="146"/>
      <c r="AZ19" s="153" t="s">
        <v>528</v>
      </c>
      <c r="BA19" s="36" t="s">
        <v>529</v>
      </c>
      <c r="BB19" s="146"/>
      <c r="BC19" s="153" t="s">
        <v>538</v>
      </c>
      <c r="BD19" s="36" t="s">
        <v>539</v>
      </c>
      <c r="BF19" s="153" t="s">
        <v>551</v>
      </c>
      <c r="BG19" s="36" t="s">
        <v>552</v>
      </c>
      <c r="BH19" s="146"/>
      <c r="BI19" s="153" t="s">
        <v>572</v>
      </c>
      <c r="BJ19" s="36" t="s">
        <v>573</v>
      </c>
      <c r="BK19" s="146"/>
      <c r="BL19" s="153" t="s">
        <v>594</v>
      </c>
      <c r="BM19" s="36" t="s">
        <v>595</v>
      </c>
      <c r="BO19" s="153" t="s">
        <v>606</v>
      </c>
      <c r="BP19" s="36" t="s">
        <v>607</v>
      </c>
      <c r="BQ19" s="146"/>
      <c r="BR19" s="153" t="s">
        <v>618</v>
      </c>
      <c r="BS19" s="36" t="s">
        <v>619</v>
      </c>
    </row>
    <row r="20" spans="1:71">
      <c r="A20" s="130" t="s">
        <v>164</v>
      </c>
      <c r="B20" s="141">
        <v>49.517522763662413</v>
      </c>
      <c r="C20" s="141">
        <v>51.65655696631886</v>
      </c>
      <c r="D20" s="141">
        <v>49.517522763662413</v>
      </c>
      <c r="E20" s="141">
        <v>23.278209748093545</v>
      </c>
      <c r="F20" s="141">
        <v>7.3244129683123447</v>
      </c>
      <c r="G20" s="141">
        <v>3.8647479325881564</v>
      </c>
      <c r="H20" s="141">
        <v>10.55704950477738</v>
      </c>
      <c r="I20" s="141">
        <v>-5.3591292150223584</v>
      </c>
      <c r="J20" s="141">
        <v>16.364057518232148</v>
      </c>
      <c r="K20" s="141">
        <v>15.161289296387329</v>
      </c>
      <c r="L20" s="141">
        <v>12.384901068383208</v>
      </c>
      <c r="M20" s="141">
        <v>280.72406576171113</v>
      </c>
      <c r="N20" s="141">
        <v>405.58572725657638</v>
      </c>
      <c r="O20" s="141">
        <v>280.72406576171113</v>
      </c>
      <c r="P20" s="141">
        <v>357.95387192434634</v>
      </c>
      <c r="Q20" s="141">
        <v>656.18841326553513</v>
      </c>
      <c r="R20" s="141">
        <v>12.787743505985745</v>
      </c>
      <c r="S20" s="141">
        <v>87.69842480091009</v>
      </c>
      <c r="T20" s="141">
        <v>89.245727803019676</v>
      </c>
      <c r="U20" s="141">
        <v>87.69842480091009</v>
      </c>
      <c r="V20" s="141">
        <v>57.17739555621322</v>
      </c>
      <c r="W20" s="141">
        <v>54.674794106726551</v>
      </c>
      <c r="X20" s="141">
        <v>59.515772479494622</v>
      </c>
      <c r="Y20" s="141">
        <v>59.971804916390873</v>
      </c>
      <c r="Z20" s="141">
        <v>256.49918548338712</v>
      </c>
      <c r="AA20" s="141">
        <v>90.251762093887905</v>
      </c>
      <c r="AB20" s="141">
        <v>122.74564302952339</v>
      </c>
      <c r="AC20" s="141">
        <v>12.846630411621609</v>
      </c>
      <c r="AD20" s="141">
        <v>31.085295745668493</v>
      </c>
      <c r="AE20" s="141">
        <v>134.89603797781865</v>
      </c>
      <c r="AF20" s="141">
        <v>607.64898989256255</v>
      </c>
      <c r="AG20" s="141">
        <v>10.321211466434457</v>
      </c>
      <c r="AH20" s="141">
        <v>43.773136041051288</v>
      </c>
      <c r="AI20" s="141">
        <v>68.785321980823767</v>
      </c>
      <c r="AJ20" s="141">
        <v>61.243767029788351</v>
      </c>
      <c r="AK20" s="141">
        <v>74.429488233992842</v>
      </c>
      <c r="AL20" s="141">
        <v>149.47990886534444</v>
      </c>
      <c r="AM20" s="141">
        <v>83.602216706952234</v>
      </c>
      <c r="AN20" s="141">
        <v>187.5367032132819</v>
      </c>
      <c r="AO20" s="141">
        <v>50.886735679907893</v>
      </c>
      <c r="AP20" s="141">
        <v>96.528822973135718</v>
      </c>
      <c r="AQ20" s="141">
        <v>95.5777550206776</v>
      </c>
      <c r="AR20" s="141">
        <v>126.29271541593113</v>
      </c>
      <c r="AS20" s="141">
        <v>32.818338407031312</v>
      </c>
      <c r="AT20" s="142">
        <v>21.984059586824593</v>
      </c>
      <c r="AW20" s="153" t="s">
        <v>493</v>
      </c>
      <c r="AX20" s="36" t="s">
        <v>494</v>
      </c>
      <c r="AY20" s="146"/>
      <c r="AZ20" s="146"/>
      <c r="BA20" s="146"/>
      <c r="BB20" s="146"/>
      <c r="BC20" s="153" t="s">
        <v>540</v>
      </c>
      <c r="BD20" s="36" t="s">
        <v>541</v>
      </c>
      <c r="BF20" s="153" t="s">
        <v>553</v>
      </c>
      <c r="BG20" s="36" t="s">
        <v>554</v>
      </c>
      <c r="BH20" s="146"/>
      <c r="BI20" s="153" t="s">
        <v>574</v>
      </c>
      <c r="BJ20" s="36" t="s">
        <v>575</v>
      </c>
      <c r="BK20" s="146"/>
      <c r="BL20" s="153" t="s">
        <v>596</v>
      </c>
      <c r="BM20" s="36" t="s">
        <v>597</v>
      </c>
      <c r="BO20" s="153" t="s">
        <v>608</v>
      </c>
      <c r="BP20" s="36" t="s">
        <v>609</v>
      </c>
      <c r="BQ20" s="146"/>
      <c r="BR20" s="153" t="s">
        <v>620</v>
      </c>
      <c r="BS20" s="36" t="s">
        <v>621</v>
      </c>
    </row>
    <row r="21" spans="1:71">
      <c r="A21" s="130" t="s">
        <v>165</v>
      </c>
      <c r="B21" s="141">
        <v>14529.868366616302</v>
      </c>
      <c r="C21" s="141">
        <v>13515.045034975323</v>
      </c>
      <c r="D21" s="141">
        <v>14529.868366616307</v>
      </c>
      <c r="E21" s="141">
        <v>13572.305148224983</v>
      </c>
      <c r="F21" s="141">
        <v>9248.8661530902773</v>
      </c>
      <c r="G21" s="141">
        <v>11690.175425246089</v>
      </c>
      <c r="H21" s="141">
        <v>10500.20161406196</v>
      </c>
      <c r="I21" s="141">
        <v>31263.246240868866</v>
      </c>
      <c r="J21" s="141">
        <v>18989.996684670568</v>
      </c>
      <c r="K21" s="141">
        <v>19127.996260324635</v>
      </c>
      <c r="L21" s="141">
        <v>19446.545079920008</v>
      </c>
      <c r="M21" s="141">
        <v>-18929.336310637085</v>
      </c>
      <c r="N21" s="141">
        <v>-30393.545136705208</v>
      </c>
      <c r="O21" s="141">
        <v>-18929.336310637078</v>
      </c>
      <c r="P21" s="141">
        <v>-30045.281676221341</v>
      </c>
      <c r="Q21" s="141">
        <v>-65826.801542958201</v>
      </c>
      <c r="R21" s="141">
        <v>-51546.525740353631</v>
      </c>
      <c r="S21" s="141">
        <v>47358.696024284603</v>
      </c>
      <c r="T21" s="141">
        <v>46624.608095391799</v>
      </c>
      <c r="U21" s="141">
        <v>47358.696024284603</v>
      </c>
      <c r="V21" s="141">
        <v>43538.602559211307</v>
      </c>
      <c r="W21" s="141">
        <v>45304.560841315193</v>
      </c>
      <c r="X21" s="141">
        <v>44443.775142708626</v>
      </c>
      <c r="Y21" s="141">
        <v>48782.536125402738</v>
      </c>
      <c r="Z21" s="141">
        <v>20618.544239609386</v>
      </c>
      <c r="AA21" s="141">
        <v>106717.62080713795</v>
      </c>
      <c r="AB21" s="141">
        <v>130443.58076818514</v>
      </c>
      <c r="AC21" s="141">
        <v>27220.277251290681</v>
      </c>
      <c r="AD21" s="141">
        <v>23717.504218359947</v>
      </c>
      <c r="AE21" s="141">
        <v>1556.1589476356082</v>
      </c>
      <c r="AF21" s="141">
        <v>-61622.047388794657</v>
      </c>
      <c r="AG21" s="141">
        <v>-50926.683548840789</v>
      </c>
      <c r="AH21" s="141">
        <v>10997.975195614676</v>
      </c>
      <c r="AI21" s="141">
        <v>46715.191531835269</v>
      </c>
      <c r="AJ21" s="141">
        <v>56582.051406600825</v>
      </c>
      <c r="AK21" s="141">
        <v>54049.706642995123</v>
      </c>
      <c r="AL21" s="141">
        <v>38028.067181011029</v>
      </c>
      <c r="AM21" s="141">
        <v>44854.068668892709</v>
      </c>
      <c r="AN21" s="141">
        <v>133201.97003705139</v>
      </c>
      <c r="AO21" s="141">
        <v>96001.089605118497</v>
      </c>
      <c r="AP21" s="141">
        <v>129327.43611949078</v>
      </c>
      <c r="AQ21" s="141">
        <v>108167.54157643809</v>
      </c>
      <c r="AR21" s="141">
        <v>130594.59244138221</v>
      </c>
      <c r="AS21" s="141">
        <v>-59823.71101054606</v>
      </c>
      <c r="AT21" s="142">
        <v>13519.88731543107</v>
      </c>
      <c r="AW21" s="153" t="s">
        <v>495</v>
      </c>
      <c r="AX21" s="36" t="s">
        <v>496</v>
      </c>
      <c r="AY21" s="146"/>
      <c r="AZ21" s="146"/>
      <c r="BA21" s="146"/>
      <c r="BB21" s="146"/>
      <c r="BC21" s="153" t="s">
        <v>542</v>
      </c>
      <c r="BD21" s="36" t="s">
        <v>543</v>
      </c>
      <c r="BF21" s="153" t="s">
        <v>555</v>
      </c>
      <c r="BG21" s="36" t="s">
        <v>556</v>
      </c>
      <c r="BH21" s="146"/>
      <c r="BI21" s="153" t="s">
        <v>576</v>
      </c>
      <c r="BJ21" s="36" t="s">
        <v>577</v>
      </c>
      <c r="BK21" s="146"/>
      <c r="BQ21" s="146"/>
      <c r="BR21" s="151" t="s">
        <v>622</v>
      </c>
      <c r="BS21" s="36" t="s">
        <v>623</v>
      </c>
    </row>
    <row r="22" spans="1:71">
      <c r="A22" s="130" t="s">
        <v>83</v>
      </c>
      <c r="B22" s="40">
        <v>116.70924530255338</v>
      </c>
      <c r="C22" s="40">
        <v>115.36135733026794</v>
      </c>
      <c r="D22" s="40">
        <v>116.7092453025534</v>
      </c>
      <c r="E22" s="40">
        <v>111.64610702080398</v>
      </c>
      <c r="F22" s="40">
        <v>261.60654272029768</v>
      </c>
      <c r="G22" s="40">
        <v>306.51475512907081</v>
      </c>
      <c r="H22" s="40">
        <v>156.13536068575192</v>
      </c>
      <c r="I22" s="40">
        <v>269.09520652782044</v>
      </c>
      <c r="J22" s="40">
        <v>202.72177856732327</v>
      </c>
      <c r="K22" s="40">
        <v>211.91140256682934</v>
      </c>
      <c r="L22" s="40">
        <v>233.12410458923503</v>
      </c>
      <c r="M22" s="40">
        <v>105.60274625629302</v>
      </c>
      <c r="N22" s="40">
        <v>126.75416833430589</v>
      </c>
      <c r="O22" s="40">
        <v>105.60274625629302</v>
      </c>
      <c r="P22" s="40">
        <v>101.97720167508881</v>
      </c>
      <c r="Q22" s="40">
        <v>18.127175834868776</v>
      </c>
      <c r="R22" s="40">
        <v>62.568055829140754</v>
      </c>
      <c r="S22" s="40">
        <v>157.44262260803742</v>
      </c>
      <c r="T22" s="40">
        <v>156.46760729344609</v>
      </c>
      <c r="U22" s="40">
        <v>157.44262260803742</v>
      </c>
      <c r="V22" s="40">
        <v>262.25629179276035</v>
      </c>
      <c r="W22" s="40">
        <v>294.74133190720755</v>
      </c>
      <c r="X22" s="40">
        <v>185.96210425923368</v>
      </c>
      <c r="Y22" s="40">
        <v>225.44067577938733</v>
      </c>
      <c r="Z22" s="40">
        <v>146.76789627922705</v>
      </c>
      <c r="AA22" s="40">
        <v>245.70124689762082</v>
      </c>
      <c r="AB22" s="40">
        <v>292.83286975904366</v>
      </c>
      <c r="AC22" s="40">
        <v>247.9239131653072</v>
      </c>
      <c r="AD22" s="40">
        <v>253.07807304444253</v>
      </c>
      <c r="AE22" s="40">
        <v>97.563731585486394</v>
      </c>
      <c r="AF22" s="40">
        <v>34.150915855302138</v>
      </c>
      <c r="AG22" s="40">
        <v>68.163199113455647</v>
      </c>
      <c r="AH22" s="40">
        <v>110.67659539816643</v>
      </c>
      <c r="AI22" s="40">
        <v>153.84271790458655</v>
      </c>
      <c r="AJ22" s="40">
        <v>252.36534142066461</v>
      </c>
      <c r="AK22" s="40">
        <v>256.09156337624319</v>
      </c>
      <c r="AL22" s="40">
        <v>143.66180428058317</v>
      </c>
      <c r="AM22" s="40">
        <v>153.14180532539299</v>
      </c>
      <c r="AN22" s="40">
        <v>263.95530426583986</v>
      </c>
      <c r="AO22" s="40">
        <v>238.31499120178424</v>
      </c>
      <c r="AP22" s="40">
        <v>304.51778332666663</v>
      </c>
      <c r="AQ22" s="40">
        <v>246.70058944035858</v>
      </c>
      <c r="AR22" s="40">
        <v>291.25192919630075</v>
      </c>
      <c r="AS22" s="40">
        <v>24.083869968234254</v>
      </c>
      <c r="AT22" s="34">
        <v>113.97488956581162</v>
      </c>
      <c r="AW22" s="153" t="s">
        <v>497</v>
      </c>
      <c r="AX22" s="36" t="s">
        <v>498</v>
      </c>
      <c r="AY22" s="146"/>
      <c r="AZ22" s="146"/>
      <c r="BA22" s="146"/>
      <c r="BB22" s="146"/>
      <c r="BC22" s="36" t="s">
        <v>1721</v>
      </c>
      <c r="BD22" s="36" t="s">
        <v>1722</v>
      </c>
      <c r="BF22" s="153" t="s">
        <v>557</v>
      </c>
      <c r="BG22" s="36" t="s">
        <v>558</v>
      </c>
      <c r="BH22" s="146"/>
      <c r="BI22" s="153" t="s">
        <v>578</v>
      </c>
      <c r="BJ22" s="36" t="s">
        <v>579</v>
      </c>
      <c r="BK22" s="146"/>
      <c r="BQ22" s="146"/>
      <c r="BR22" s="151" t="s">
        <v>624</v>
      </c>
      <c r="BS22" s="36" t="s">
        <v>625</v>
      </c>
    </row>
    <row r="23" spans="1:71">
      <c r="A23" s="130" t="s">
        <v>84</v>
      </c>
      <c r="B23" s="40">
        <v>2.5174648418493102</v>
      </c>
      <c r="C23" s="40">
        <v>2.521640068742125</v>
      </c>
      <c r="D23" s="40">
        <v>2.5174648418493102</v>
      </c>
      <c r="E23" s="40">
        <v>0.22982090424333898</v>
      </c>
      <c r="F23" s="40">
        <v>1.6055997611685005</v>
      </c>
      <c r="G23" s="40">
        <v>0.17196808191368146</v>
      </c>
      <c r="H23" s="40">
        <v>0.18980607495386698</v>
      </c>
      <c r="I23" s="40">
        <v>0.11293369672811136</v>
      </c>
      <c r="J23" s="40">
        <v>0.31157600544291442</v>
      </c>
      <c r="K23" s="40">
        <v>0.3133988033764209</v>
      </c>
      <c r="L23" s="40">
        <v>0.31760642595299304</v>
      </c>
      <c r="M23" s="40">
        <v>25.842439091958884</v>
      </c>
      <c r="N23" s="40">
        <v>31.769290998107813</v>
      </c>
      <c r="O23" s="40">
        <v>25.842439091958884</v>
      </c>
      <c r="P23" s="40">
        <v>33.632398060511115</v>
      </c>
      <c r="Q23" s="40">
        <v>23.54975232584718</v>
      </c>
      <c r="R23" s="40">
        <v>0.42810149398985681</v>
      </c>
      <c r="S23" s="40">
        <v>2.3979600314614236</v>
      </c>
      <c r="T23" s="40">
        <v>2.4009802454896603</v>
      </c>
      <c r="U23" s="40">
        <v>2.3979600314614236</v>
      </c>
      <c r="V23" s="40">
        <v>1.7383485230974678</v>
      </c>
      <c r="W23" s="40">
        <v>0.70130919082520227</v>
      </c>
      <c r="X23" s="40">
        <v>0.71421257504805002</v>
      </c>
      <c r="Y23" s="40">
        <v>0.77406438447459958</v>
      </c>
      <c r="Z23" s="40">
        <v>19.666604532922499</v>
      </c>
      <c r="AA23" s="40">
        <v>1.2123278102555515</v>
      </c>
      <c r="AB23" s="40">
        <v>1.578648092567454</v>
      </c>
      <c r="AC23" s="40">
        <v>0.43149041918013992</v>
      </c>
      <c r="AD23" s="40">
        <v>0.2081073974359483</v>
      </c>
      <c r="AE23" s="40">
        <v>4.3495660082421557</v>
      </c>
      <c r="AF23" s="40">
        <v>21.797663021807637</v>
      </c>
      <c r="AG23" s="40">
        <v>0.45848430979055105</v>
      </c>
      <c r="AH23" s="40">
        <v>2.2889454560262981</v>
      </c>
      <c r="AI23" s="40">
        <v>0.74392051643008295</v>
      </c>
      <c r="AJ23" s="40">
        <v>0.88971835583557102</v>
      </c>
      <c r="AK23" s="40">
        <v>0.72822264370288359</v>
      </c>
      <c r="AL23" s="40">
        <v>3.7223078807900203</v>
      </c>
      <c r="AM23" s="40">
        <v>2.2325734286505101</v>
      </c>
      <c r="AN23" s="40">
        <v>2.0854699148192362</v>
      </c>
      <c r="AO23" s="40">
        <v>0.85902274974135484</v>
      </c>
      <c r="AP23" s="40">
        <v>1.3735695450496244</v>
      </c>
      <c r="AQ23" s="40">
        <v>1.2601291309890581</v>
      </c>
      <c r="AR23" s="40">
        <v>1.6063947243626346</v>
      </c>
      <c r="AS23" s="40">
        <v>1.954344044158753</v>
      </c>
      <c r="AT23" s="34">
        <v>0.2597640423478631</v>
      </c>
      <c r="AW23" s="153" t="s">
        <v>499</v>
      </c>
      <c r="AX23" s="36" t="s">
        <v>500</v>
      </c>
      <c r="AY23" s="146"/>
      <c r="AZ23" s="146"/>
      <c r="BA23" s="146"/>
      <c r="BB23" s="146"/>
      <c r="BF23" s="153" t="s">
        <v>559</v>
      </c>
      <c r="BG23" s="36" t="s">
        <v>560</v>
      </c>
      <c r="BH23" s="146"/>
      <c r="BI23" s="153" t="s">
        <v>580</v>
      </c>
      <c r="BJ23" s="36" t="s">
        <v>581</v>
      </c>
      <c r="BK23" s="146"/>
      <c r="BQ23" s="146"/>
      <c r="BR23" s="151" t="s">
        <v>626</v>
      </c>
      <c r="BS23" s="36" t="s">
        <v>627</v>
      </c>
    </row>
    <row r="24" spans="1:71">
      <c r="A24" s="130" t="s">
        <v>166</v>
      </c>
      <c r="B24" s="141">
        <v>18698.273908782969</v>
      </c>
      <c r="C24" s="141">
        <v>17644.120373100024</v>
      </c>
      <c r="D24" s="141">
        <v>18698.273908782976</v>
      </c>
      <c r="E24" s="141">
        <v>16982.590898473587</v>
      </c>
      <c r="F24" s="141">
        <v>17522.546371408862</v>
      </c>
      <c r="G24" s="141">
        <v>20931.189620825338</v>
      </c>
      <c r="H24" s="141">
        <v>15234.561044497292</v>
      </c>
      <c r="I24" s="141">
        <v>39366.02986633643</v>
      </c>
      <c r="J24" s="141">
        <v>25154.21768313264</v>
      </c>
      <c r="K24" s="141">
        <v>25568.389020224266</v>
      </c>
      <c r="L24" s="141">
        <v>26524.433920474603</v>
      </c>
      <c r="M24" s="141">
        <v>-8913.0075635791909</v>
      </c>
      <c r="N24" s="141">
        <v>-18172.057972177463</v>
      </c>
      <c r="O24" s="141">
        <v>-8913.0075635791836</v>
      </c>
      <c r="P24" s="141">
        <v>-18073.38013993323</v>
      </c>
      <c r="Q24" s="141">
        <v>-59042.301901562634</v>
      </c>
      <c r="R24" s="141">
        <v>-49556.037169572097</v>
      </c>
      <c r="S24" s="141">
        <v>52717.434110863003</v>
      </c>
      <c r="T24" s="141">
        <v>51954.896079249942</v>
      </c>
      <c r="U24" s="141">
        <v>52717.434110863003</v>
      </c>
      <c r="V24" s="141">
        <v>51866.953671614945</v>
      </c>
      <c r="W24" s="141">
        <v>54332.647734100101</v>
      </c>
      <c r="X24" s="141">
        <v>50211.904602873372</v>
      </c>
      <c r="Y24" s="141">
        <v>55750.883460670128</v>
      </c>
      <c r="Z24" s="141">
        <v>30233.231329210659</v>
      </c>
      <c r="AA24" s="141">
        <v>114409.9250837843</v>
      </c>
      <c r="AB24" s="141">
        <v>139646.90860548682</v>
      </c>
      <c r="AC24" s="141">
        <v>34772.339607332637</v>
      </c>
      <c r="AD24" s="141">
        <v>31364.99487001375</v>
      </c>
      <c r="AE24" s="141">
        <v>5635.7058873843716</v>
      </c>
      <c r="AF24" s="141">
        <v>-54821.139212356567</v>
      </c>
      <c r="AG24" s="141">
        <v>-48760.289233342621</v>
      </c>
      <c r="AH24" s="141">
        <v>14924.843603406636</v>
      </c>
      <c r="AI24" s="141">
        <v>51527.612005826835</v>
      </c>
      <c r="AJ24" s="141">
        <v>64388.787013517191</v>
      </c>
      <c r="AK24" s="141">
        <v>61925.432544863681</v>
      </c>
      <c r="AL24" s="141">
        <v>43324.332897837878</v>
      </c>
      <c r="AM24" s="141">
        <v>50039.954787246883</v>
      </c>
      <c r="AN24" s="141">
        <v>141673.27869245369</v>
      </c>
      <c r="AO24" s="141">
        <v>103378.18036985348</v>
      </c>
      <c r="AP24" s="141">
        <v>138826.96554872894</v>
      </c>
      <c r="AQ24" s="141">
        <v>115902.49347936094</v>
      </c>
      <c r="AR24" s="141">
        <v>139757.84491922733</v>
      </c>
      <c r="AS24" s="141">
        <v>-58583.293739796965</v>
      </c>
      <c r="AT24" s="142">
        <v>17007.9714736276</v>
      </c>
      <c r="AW24" s="153" t="s">
        <v>501</v>
      </c>
      <c r="AX24" s="36" t="s">
        <v>502</v>
      </c>
      <c r="AY24" s="146"/>
      <c r="AZ24" s="146"/>
      <c r="BA24" s="146"/>
      <c r="BB24" s="146"/>
      <c r="BF24" s="153" t="s">
        <v>561</v>
      </c>
      <c r="BG24" s="36" t="s">
        <v>562</v>
      </c>
      <c r="BH24" s="146"/>
      <c r="BI24" s="153" t="s">
        <v>582</v>
      </c>
      <c r="BJ24" s="36" t="s">
        <v>583</v>
      </c>
      <c r="BK24" s="146"/>
      <c r="BQ24" s="146"/>
      <c r="BR24" s="153" t="s">
        <v>628</v>
      </c>
      <c r="BS24" s="36" t="s">
        <v>629</v>
      </c>
    </row>
    <row r="25" spans="1:71">
      <c r="A25" s="130" t="s">
        <v>167</v>
      </c>
      <c r="B25" s="40">
        <v>29.564291785613161</v>
      </c>
      <c r="C25" s="40">
        <v>30.602288840603492</v>
      </c>
      <c r="D25" s="40">
        <v>29.564291785613161</v>
      </c>
      <c r="E25" s="40">
        <v>7.6574379315831687</v>
      </c>
      <c r="F25" s="40">
        <v>11.060730692783684</v>
      </c>
      <c r="G25" s="40">
        <v>7.8593655330971002</v>
      </c>
      <c r="H25" s="40">
        <v>11.600044562791318</v>
      </c>
      <c r="I25" s="40">
        <v>31.96974881727655</v>
      </c>
      <c r="J25" s="40">
        <v>24.717834524815565</v>
      </c>
      <c r="K25" s="40">
        <v>24.41815608957215</v>
      </c>
      <c r="L25" s="40">
        <v>23.726398804431742</v>
      </c>
      <c r="M25" s="40">
        <v>51.333043051036718</v>
      </c>
      <c r="N25" s="40">
        <v>57.372641906235209</v>
      </c>
      <c r="O25" s="40">
        <v>51.333043051036718</v>
      </c>
      <c r="P25" s="40">
        <v>58.623162172506781</v>
      </c>
      <c r="Q25" s="40">
        <v>20.422051255215948</v>
      </c>
      <c r="R25" s="40">
        <v>6.540539122803362</v>
      </c>
      <c r="S25" s="40">
        <v>25.547512723378766</v>
      </c>
      <c r="T25" s="40">
        <v>26.298363718361855</v>
      </c>
      <c r="U25" s="40">
        <v>25.547512723378766</v>
      </c>
      <c r="V25" s="40">
        <v>12.162679702430825</v>
      </c>
      <c r="W25" s="40">
        <v>9.8469234063041053</v>
      </c>
      <c r="X25" s="40">
        <v>12.552800612655549</v>
      </c>
      <c r="Y25" s="40">
        <v>21.981297161541171</v>
      </c>
      <c r="Z25" s="40">
        <v>41.899420865463647</v>
      </c>
      <c r="AA25" s="40">
        <v>13.100804393476764</v>
      </c>
      <c r="AB25" s="40">
        <v>15.871373010703191</v>
      </c>
      <c r="AC25" s="40">
        <v>12.690507034708336</v>
      </c>
      <c r="AD25" s="40">
        <v>12.74245663866126</v>
      </c>
      <c r="AE25" s="40">
        <v>10.148305117795449</v>
      </c>
      <c r="AF25" s="40">
        <v>19.862653427969672</v>
      </c>
      <c r="AG25" s="40">
        <v>6.4975605516633275</v>
      </c>
      <c r="AH25" s="40">
        <v>10.761666138736473</v>
      </c>
      <c r="AI25" s="40">
        <v>9.703891663591266</v>
      </c>
      <c r="AJ25" s="40">
        <v>13.342570524122708</v>
      </c>
      <c r="AK25" s="40">
        <v>13.380127712757195</v>
      </c>
      <c r="AL25" s="40">
        <v>11.504674762165118</v>
      </c>
      <c r="AM25" s="40">
        <v>11.948106738766889</v>
      </c>
      <c r="AN25" s="40">
        <v>15.044138393848362</v>
      </c>
      <c r="AO25" s="40">
        <v>12.314460758217443</v>
      </c>
      <c r="AP25" s="40">
        <v>16.206102231570831</v>
      </c>
      <c r="AQ25" s="40">
        <v>13.207194786699771</v>
      </c>
      <c r="AR25" s="40">
        <v>15.826084956175233</v>
      </c>
      <c r="AS25" s="40">
        <v>5.7484674480795821</v>
      </c>
      <c r="AT25" s="34">
        <v>26.615871578112586</v>
      </c>
      <c r="AW25" s="153" t="s">
        <v>503</v>
      </c>
      <c r="AX25" s="36" t="s">
        <v>504</v>
      </c>
      <c r="AY25" s="146"/>
      <c r="AZ25" s="146"/>
      <c r="BA25" s="146"/>
      <c r="BB25" s="146"/>
      <c r="BF25" s="153" t="s">
        <v>563</v>
      </c>
      <c r="BG25" s="36" t="s">
        <v>564</v>
      </c>
      <c r="BH25" s="146"/>
      <c r="BI25" s="153" t="s">
        <v>584</v>
      </c>
      <c r="BJ25" s="36" t="s">
        <v>585</v>
      </c>
      <c r="BK25" s="146"/>
      <c r="BR25" s="153" t="s">
        <v>630</v>
      </c>
      <c r="BS25" s="36" t="s">
        <v>631</v>
      </c>
    </row>
    <row r="26" spans="1:71">
      <c r="A26" s="130" t="s">
        <v>168</v>
      </c>
      <c r="B26" s="40">
        <v>16.566685948401137</v>
      </c>
      <c r="C26" s="40">
        <v>17.773861454737578</v>
      </c>
      <c r="D26" s="40">
        <v>16.56668594840114</v>
      </c>
      <c r="E26" s="40">
        <v>12.774842439220617</v>
      </c>
      <c r="F26" s="40">
        <v>35.117318745368379</v>
      </c>
      <c r="G26" s="40">
        <v>20.165505147619044</v>
      </c>
      <c r="H26" s="40">
        <v>16.280465485043862</v>
      </c>
      <c r="I26" s="40">
        <v>22.965407053109619</v>
      </c>
      <c r="J26" s="40">
        <v>19.828245749503868</v>
      </c>
      <c r="K26" s="40">
        <v>20.374434147016967</v>
      </c>
      <c r="L26" s="40">
        <v>21.635218236242309</v>
      </c>
      <c r="M26" s="40">
        <v>35.285176194293889</v>
      </c>
      <c r="N26" s="40">
        <v>48.532686453420617</v>
      </c>
      <c r="O26" s="40">
        <v>35.285176194293889</v>
      </c>
      <c r="P26" s="40">
        <v>41.5969542602204</v>
      </c>
      <c r="Q26" s="40">
        <v>173.79156478484734</v>
      </c>
      <c r="R26" s="40">
        <v>16.355824991976437</v>
      </c>
      <c r="S26" s="40">
        <v>25.170937351525264</v>
      </c>
      <c r="T26" s="40">
        <v>26.044166158576523</v>
      </c>
      <c r="U26" s="40">
        <v>25.170937351525268</v>
      </c>
      <c r="V26" s="40">
        <v>38.589820407314321</v>
      </c>
      <c r="W26" s="40">
        <v>27.774198086713152</v>
      </c>
      <c r="X26" s="40">
        <v>24.963895415651631</v>
      </c>
      <c r="Y26" s="40">
        <v>27.470152400161329</v>
      </c>
      <c r="Z26" s="40">
        <v>38.504714984063753</v>
      </c>
      <c r="AA26" s="40">
        <v>30.266364050086526</v>
      </c>
      <c r="AB26" s="40">
        <v>39.025503150732717</v>
      </c>
      <c r="AC26" s="40">
        <v>25.169564036415554</v>
      </c>
      <c r="AD26" s="40">
        <v>22.92721086119515</v>
      </c>
      <c r="AE26" s="40">
        <v>14.453314297910584</v>
      </c>
      <c r="AF26" s="40">
        <v>20.073191566110339</v>
      </c>
      <c r="AG26" s="40">
        <v>17.680691147567892</v>
      </c>
      <c r="AH26" s="40">
        <v>14.591106100694038</v>
      </c>
      <c r="AI26" s="40">
        <v>22.442390175852942</v>
      </c>
      <c r="AJ26" s="40">
        <v>31.403207230775088</v>
      </c>
      <c r="AK26" s="40">
        <v>29.782088400625554</v>
      </c>
      <c r="AL26" s="40">
        <v>23.655848593584544</v>
      </c>
      <c r="AM26" s="40">
        <v>23.755465767453934</v>
      </c>
      <c r="AN26" s="40">
        <v>47.669977480988692</v>
      </c>
      <c r="AO26" s="40">
        <v>23.224228910534222</v>
      </c>
      <c r="AP26" s="40">
        <v>35.527634349765115</v>
      </c>
      <c r="AQ26" s="40">
        <v>31.219147913313726</v>
      </c>
      <c r="AR26" s="40">
        <v>39.498756344998981</v>
      </c>
      <c r="AS26" s="40">
        <v>54.216677579244475</v>
      </c>
      <c r="AT26" s="34">
        <v>13.468009005518295</v>
      </c>
      <c r="AW26" s="153" t="s">
        <v>505</v>
      </c>
      <c r="AX26" s="36" t="s">
        <v>506</v>
      </c>
      <c r="AY26" s="146"/>
      <c r="AZ26" s="146"/>
      <c r="BA26" s="146"/>
      <c r="BB26" s="146"/>
      <c r="BH26" s="146"/>
      <c r="BI26" s="146"/>
      <c r="BJ26" s="146"/>
      <c r="BK26" s="146"/>
      <c r="BR26" s="153" t="s">
        <v>632</v>
      </c>
      <c r="BS26" s="36" t="s">
        <v>633</v>
      </c>
    </row>
    <row r="27" spans="1:71">
      <c r="A27" s="130" t="s">
        <v>169</v>
      </c>
      <c r="B27" s="40">
        <v>34.094317856305423</v>
      </c>
      <c r="C27" s="40">
        <v>46.772539344759039</v>
      </c>
      <c r="D27" s="40">
        <v>34.094317856305423</v>
      </c>
      <c r="E27" s="40">
        <v>26.530239977167724</v>
      </c>
      <c r="F27" s="40">
        <v>44.509741078307215</v>
      </c>
      <c r="G27" s="40">
        <v>29.121364145941541</v>
      </c>
      <c r="H27" s="40">
        <v>26.266187525850722</v>
      </c>
      <c r="I27" s="40">
        <v>30.044613319894463</v>
      </c>
      <c r="J27" s="40">
        <v>31.5223934958148</v>
      </c>
      <c r="K27" s="40">
        <v>31.725758922475219</v>
      </c>
      <c r="L27" s="40">
        <v>32.195193819663466</v>
      </c>
      <c r="M27" s="40">
        <v>80.705165629067224</v>
      </c>
      <c r="N27" s="40">
        <v>93.227592294325518</v>
      </c>
      <c r="O27" s="40">
        <v>80.705165629067224</v>
      </c>
      <c r="P27" s="40">
        <v>96.416590418641704</v>
      </c>
      <c r="Q27" s="40">
        <v>276.9759131543579</v>
      </c>
      <c r="R27" s="40">
        <v>31.838347587852901</v>
      </c>
      <c r="S27" s="40">
        <v>50.494507463324275</v>
      </c>
      <c r="T27" s="40">
        <v>59.665492268584629</v>
      </c>
      <c r="U27" s="40">
        <v>50.494507463324275</v>
      </c>
      <c r="V27" s="40">
        <v>58.028662644027378</v>
      </c>
      <c r="W27" s="40">
        <v>46.897245579506773</v>
      </c>
      <c r="X27" s="40">
        <v>44.83191004147136</v>
      </c>
      <c r="Y27" s="40">
        <v>47.75305199762434</v>
      </c>
      <c r="Z27" s="40">
        <v>83.999828107938868</v>
      </c>
      <c r="AA27" s="40">
        <v>53.799480202775449</v>
      </c>
      <c r="AB27" s="40">
        <v>71.928157509599444</v>
      </c>
      <c r="AC27" s="40">
        <v>36.978891441649182</v>
      </c>
      <c r="AD27" s="40">
        <v>31.709125121664908</v>
      </c>
      <c r="AE27" s="40">
        <v>28.244842277197641</v>
      </c>
      <c r="AF27" s="40">
        <v>33.705843745716422</v>
      </c>
      <c r="AG27" s="40">
        <v>32.664419084460356</v>
      </c>
      <c r="AH27" s="40">
        <v>30.825225470377724</v>
      </c>
      <c r="AI27" s="40">
        <v>45.050388807087593</v>
      </c>
      <c r="AJ27" s="40">
        <v>52.604286126173157</v>
      </c>
      <c r="AK27" s="40">
        <v>48.79448599913713</v>
      </c>
      <c r="AL27" s="40">
        <v>46.289967882102388</v>
      </c>
      <c r="AM27" s="40">
        <v>48.155466961235831</v>
      </c>
      <c r="AN27" s="40">
        <v>93.378949910595125</v>
      </c>
      <c r="AO27" s="40">
        <v>37.784186853442861</v>
      </c>
      <c r="AP27" s="40">
        <v>63.248386521922278</v>
      </c>
      <c r="AQ27" s="40">
        <v>55.966310683262947</v>
      </c>
      <c r="AR27" s="40">
        <v>73.102509544839165</v>
      </c>
      <c r="AS27" s="40">
        <v>214.54290092125203</v>
      </c>
      <c r="AT27" s="34">
        <v>28.357497798479418</v>
      </c>
      <c r="AW27" s="153" t="s">
        <v>507</v>
      </c>
      <c r="AX27" s="36" t="s">
        <v>508</v>
      </c>
      <c r="AY27" s="146"/>
      <c r="AZ27" s="146"/>
      <c r="BA27" s="146"/>
      <c r="BB27" s="146"/>
      <c r="BH27" s="146"/>
      <c r="BI27" s="146"/>
      <c r="BJ27" s="146"/>
      <c r="BK27" s="146"/>
      <c r="BR27" s="153" t="s">
        <v>634</v>
      </c>
      <c r="BS27" s="36" t="s">
        <v>635</v>
      </c>
    </row>
    <row r="28" spans="1:71">
      <c r="A28" s="130" t="s">
        <v>170</v>
      </c>
      <c r="B28" s="40">
        <v>3.3252459074141321</v>
      </c>
      <c r="C28" s="40">
        <v>4.5852026324844228</v>
      </c>
      <c r="D28" s="40">
        <v>3.3252459074141316</v>
      </c>
      <c r="E28" s="40">
        <v>1.7899763871778658</v>
      </c>
      <c r="F28" s="40">
        <v>0.8448100458052763</v>
      </c>
      <c r="G28" s="40">
        <v>0.98420124738739967</v>
      </c>
      <c r="H28" s="40">
        <v>1.264915992122178</v>
      </c>
      <c r="I28" s="40">
        <v>1.3566432121146472</v>
      </c>
      <c r="J28" s="40">
        <v>2.3531826683478809</v>
      </c>
      <c r="K28" s="40">
        <v>2.3498807683018459</v>
      </c>
      <c r="L28" s="40">
        <v>2.3422588871685099</v>
      </c>
      <c r="M28" s="40">
        <v>13.201517302612436</v>
      </c>
      <c r="N28" s="40">
        <v>13.618887234056581</v>
      </c>
      <c r="O28" s="40">
        <v>13.201517302612436</v>
      </c>
      <c r="P28" s="40">
        <v>16.505298445203252</v>
      </c>
      <c r="Q28" s="40">
        <v>2.1231880802852965</v>
      </c>
      <c r="R28" s="40">
        <v>2.4954903075709445</v>
      </c>
      <c r="S28" s="40">
        <v>7.0452003763465374</v>
      </c>
      <c r="T28" s="40">
        <v>7.9566092826689818</v>
      </c>
      <c r="U28" s="40">
        <v>7.0452003763465374</v>
      </c>
      <c r="V28" s="40">
        <v>5.2509392792395886</v>
      </c>
      <c r="W28" s="40">
        <v>5.3517700300559286</v>
      </c>
      <c r="X28" s="40">
        <v>5.5548293204240444</v>
      </c>
      <c r="Y28" s="40">
        <v>6.0991464309263987</v>
      </c>
      <c r="Z28" s="40">
        <v>14.129803932474438</v>
      </c>
      <c r="AA28" s="40">
        <v>8.4931582800235503</v>
      </c>
      <c r="AB28" s="40">
        <v>11.457287843000341</v>
      </c>
      <c r="AC28" s="40">
        <v>1.4823450283760373</v>
      </c>
      <c r="AD28" s="40">
        <v>2.0752119902963986</v>
      </c>
      <c r="AE28" s="40">
        <v>1.8724679280474785</v>
      </c>
      <c r="AF28" s="40">
        <v>2.192393579509889</v>
      </c>
      <c r="AG28" s="40">
        <v>2.24647892920831</v>
      </c>
      <c r="AH28" s="40">
        <v>2.6987247674137405</v>
      </c>
      <c r="AI28" s="40">
        <v>5.9407970022271108</v>
      </c>
      <c r="AJ28" s="40">
        <v>5.7183935940534125</v>
      </c>
      <c r="AK28" s="40">
        <v>6.1470093029272732</v>
      </c>
      <c r="AL28" s="40">
        <v>6.000434614941101</v>
      </c>
      <c r="AM28" s="40">
        <v>6.5977805351281953</v>
      </c>
      <c r="AN28" s="40">
        <v>16.772415558122596</v>
      </c>
      <c r="AO28" s="40">
        <v>5.1430695849959722</v>
      </c>
      <c r="AP28" s="40">
        <v>9.3065938045192471</v>
      </c>
      <c r="AQ28" s="40">
        <v>8.9464171831472221</v>
      </c>
      <c r="AR28" s="40">
        <v>11.748271548083569</v>
      </c>
      <c r="AS28" s="40">
        <v>31.495986618332285</v>
      </c>
      <c r="AT28" s="34">
        <v>1.941585044053691</v>
      </c>
      <c r="AW28" s="153" t="s">
        <v>509</v>
      </c>
      <c r="AX28" s="36" t="s">
        <v>510</v>
      </c>
      <c r="AY28" s="146"/>
      <c r="AZ28" s="146"/>
      <c r="BA28" s="146"/>
      <c r="BB28" s="146"/>
      <c r="BH28" s="146"/>
      <c r="BI28" s="146"/>
      <c r="BJ28" s="146"/>
      <c r="BK28" s="146"/>
      <c r="BR28" s="153" t="s">
        <v>636</v>
      </c>
      <c r="BS28" s="36" t="s">
        <v>637</v>
      </c>
    </row>
    <row r="29" spans="1:71">
      <c r="A29" s="130" t="s">
        <v>171</v>
      </c>
      <c r="B29" s="40">
        <v>2.2830163282831806</v>
      </c>
      <c r="C29" s="40">
        <v>3.4812930495029573</v>
      </c>
      <c r="D29" s="40">
        <v>2.283016328283181</v>
      </c>
      <c r="E29" s="40">
        <v>1.5027524161794026</v>
      </c>
      <c r="F29" s="40">
        <v>0.58526871446165818</v>
      </c>
      <c r="G29" s="40">
        <v>0.90423812284186555</v>
      </c>
      <c r="H29" s="40">
        <v>1.0800642949487611</v>
      </c>
      <c r="I29" s="40">
        <v>1.7588509458406605</v>
      </c>
      <c r="J29" s="40">
        <v>1.8543621143308446</v>
      </c>
      <c r="K29" s="40">
        <v>1.8369495974740906</v>
      </c>
      <c r="L29" s="40">
        <v>1.7967557297421475</v>
      </c>
      <c r="M29" s="40">
        <v>5.0896345560113625</v>
      </c>
      <c r="N29" s="40">
        <v>5.7637031889171517</v>
      </c>
      <c r="O29" s="40">
        <v>5.0896345560113625</v>
      </c>
      <c r="P29" s="40">
        <v>6.0300044037624652</v>
      </c>
      <c r="Q29" s="40">
        <v>1.6996803590255769</v>
      </c>
      <c r="R29" s="40">
        <v>1.8793127114268788</v>
      </c>
      <c r="S29" s="40">
        <v>3.6618076542024767</v>
      </c>
      <c r="T29" s="40">
        <v>4.5285993893691225</v>
      </c>
      <c r="U29" s="40">
        <v>3.6618076542024767</v>
      </c>
      <c r="V29" s="40">
        <v>2.4337160339618764</v>
      </c>
      <c r="W29" s="40">
        <v>2.6644474185067732</v>
      </c>
      <c r="X29" s="40">
        <v>2.7916339607381087</v>
      </c>
      <c r="Y29" s="40">
        <v>3.2485846163676184</v>
      </c>
      <c r="Z29" s="40">
        <v>5.6557053100860344</v>
      </c>
      <c r="AA29" s="40">
        <v>4.7432218450614059</v>
      </c>
      <c r="AB29" s="40">
        <v>6.0652494269544519</v>
      </c>
      <c r="AC29" s="40">
        <v>0.97962425215985038</v>
      </c>
      <c r="AD29" s="40">
        <v>1.9442936490430898</v>
      </c>
      <c r="AE29" s="40">
        <v>1.5612335071307475</v>
      </c>
      <c r="AF29" s="40">
        <v>1.8074470247776588</v>
      </c>
      <c r="AG29" s="40">
        <v>1.6247695373421629</v>
      </c>
      <c r="AH29" s="40">
        <v>1.7810999785445698</v>
      </c>
      <c r="AI29" s="40">
        <v>3.0997608261983407</v>
      </c>
      <c r="AJ29" s="40">
        <v>2.7215630798998371</v>
      </c>
      <c r="AK29" s="40">
        <v>3.4189749512490959</v>
      </c>
      <c r="AL29" s="40">
        <v>3.1420399813272355</v>
      </c>
      <c r="AM29" s="40">
        <v>3.300993388340137</v>
      </c>
      <c r="AN29" s="40">
        <v>7.2671743408093681</v>
      </c>
      <c r="AO29" s="40">
        <v>3.7219388436067993</v>
      </c>
      <c r="AP29" s="40">
        <v>5.5789068806455315</v>
      </c>
      <c r="AQ29" s="40">
        <v>4.8813989666717212</v>
      </c>
      <c r="AR29" s="40">
        <v>6.1310503979584574</v>
      </c>
      <c r="AS29" s="40">
        <v>23.199549006158158</v>
      </c>
      <c r="AT29" s="34">
        <v>1.6312122459983875</v>
      </c>
      <c r="AW29" s="153" t="s">
        <v>511</v>
      </c>
      <c r="AX29" s="36" t="s">
        <v>512</v>
      </c>
      <c r="AY29" s="146"/>
      <c r="AZ29" s="146"/>
      <c r="BA29" s="146"/>
      <c r="BB29" s="146"/>
    </row>
    <row r="30" spans="1:71">
      <c r="A30" s="130" t="s">
        <v>172</v>
      </c>
      <c r="B30" s="40">
        <v>16.245033492640978</v>
      </c>
      <c r="C30" s="40">
        <v>25.512142768155414</v>
      </c>
      <c r="D30" s="40">
        <v>16.245033492640978</v>
      </c>
      <c r="E30" s="40">
        <v>9.9840035095872341</v>
      </c>
      <c r="F30" s="40">
        <v>16.626802099699628</v>
      </c>
      <c r="G30" s="40">
        <v>13.312231461558472</v>
      </c>
      <c r="H30" s="40">
        <v>19.754223296052171</v>
      </c>
      <c r="I30" s="40">
        <v>6.4601134250127217</v>
      </c>
      <c r="J30" s="40">
        <v>21.368659449222669</v>
      </c>
      <c r="K30" s="40">
        <v>22.441300822593103</v>
      </c>
      <c r="L30" s="40">
        <v>24.917313098115361</v>
      </c>
      <c r="M30" s="40">
        <v>66.539029591717551</v>
      </c>
      <c r="N30" s="40">
        <v>53.497914475223496</v>
      </c>
      <c r="O30" s="40">
        <v>66.539029591717551</v>
      </c>
      <c r="P30" s="40">
        <v>83.342179727583471</v>
      </c>
      <c r="Q30" s="40">
        <v>26.996340705020017</v>
      </c>
      <c r="R30" s="40">
        <v>13.923876482227596</v>
      </c>
      <c r="S30" s="40">
        <v>75.282734118751861</v>
      </c>
      <c r="T30" s="40">
        <v>81.986238899121204</v>
      </c>
      <c r="U30" s="40">
        <v>75.282734118751861</v>
      </c>
      <c r="V30" s="40">
        <v>75.558892261094542</v>
      </c>
      <c r="W30" s="40">
        <v>73.161247056202129</v>
      </c>
      <c r="X30" s="40">
        <v>77.821160063997283</v>
      </c>
      <c r="Y30" s="40">
        <v>76.309358770396386</v>
      </c>
      <c r="Z30" s="40">
        <v>108.94349236133482</v>
      </c>
      <c r="AA30" s="40">
        <v>98.529675574401097</v>
      </c>
      <c r="AB30" s="40">
        <v>138.1086411884533</v>
      </c>
      <c r="AC30" s="40">
        <v>26.240911561762587</v>
      </c>
      <c r="AD30" s="40">
        <v>17.556848224193434</v>
      </c>
      <c r="AE30" s="40">
        <v>13.223127649194197</v>
      </c>
      <c r="AF30" s="40">
        <v>25.654897723887252</v>
      </c>
      <c r="AG30" s="40">
        <v>13.401789203114539</v>
      </c>
      <c r="AH30" s="40">
        <v>14.565173675583569</v>
      </c>
      <c r="AI30" s="40">
        <v>70.84400106538672</v>
      </c>
      <c r="AJ30" s="40">
        <v>82.597002356452592</v>
      </c>
      <c r="AK30" s="40">
        <v>76.318821579973957</v>
      </c>
      <c r="AL30" s="40">
        <v>73.185739732576209</v>
      </c>
      <c r="AM30" s="40">
        <v>74.155977654215533</v>
      </c>
      <c r="AN30" s="40">
        <v>229.65892947908566</v>
      </c>
      <c r="AO30" s="40">
        <v>45.470008947596064</v>
      </c>
      <c r="AP30" s="40">
        <v>101.06406393630355</v>
      </c>
      <c r="AQ30" s="40">
        <v>105.70852022143076</v>
      </c>
      <c r="AR30" s="40">
        <v>143.1206829522763</v>
      </c>
      <c r="AS30" s="40">
        <v>13.469531660843524</v>
      </c>
      <c r="AT30" s="34">
        <v>11.213841242192386</v>
      </c>
      <c r="AW30" s="153" t="s">
        <v>513</v>
      </c>
      <c r="AX30" s="36" t="s">
        <v>514</v>
      </c>
      <c r="AY30" s="146"/>
      <c r="AZ30" s="146"/>
      <c r="BA30" s="146"/>
      <c r="BB30" s="146"/>
    </row>
    <row r="31" spans="1:71">
      <c r="A31" s="130" t="s">
        <v>173</v>
      </c>
      <c r="B31" s="40">
        <v>0.3376613324083258</v>
      </c>
      <c r="C31" s="40">
        <v>0.50917994507376008</v>
      </c>
      <c r="D31" s="40">
        <v>0.3376613324083258</v>
      </c>
      <c r="E31" s="40">
        <v>0.26087101130598922</v>
      </c>
      <c r="F31" s="40">
        <v>0.14603462244824342</v>
      </c>
      <c r="G31" s="40">
        <v>0.1608418795743024</v>
      </c>
      <c r="H31" s="40">
        <v>0.19393412056514517</v>
      </c>
      <c r="I31" s="40">
        <v>0.18624148496065007</v>
      </c>
      <c r="J31" s="40">
        <v>0.1817519602366538</v>
      </c>
      <c r="K31" s="40">
        <v>0.1672631832502646</v>
      </c>
      <c r="L31" s="40">
        <v>0.13381827746327252</v>
      </c>
      <c r="M31" s="40">
        <v>0.56782996231571958</v>
      </c>
      <c r="N31" s="40">
        <v>0.81824239850404457</v>
      </c>
      <c r="O31" s="40">
        <v>0.56782996231571958</v>
      </c>
      <c r="P31" s="40">
        <v>0.64503080397893542</v>
      </c>
      <c r="Q31" s="40">
        <v>0.70046744821253304</v>
      </c>
      <c r="R31" s="40">
        <v>0.55479515358232312</v>
      </c>
      <c r="S31" s="40">
        <v>0.40935899786458052</v>
      </c>
      <c r="T31" s="40">
        <v>0.53342960130107997</v>
      </c>
      <c r="U31" s="40">
        <v>0.40935899786458052</v>
      </c>
      <c r="V31" s="40">
        <v>0.27074289568286192</v>
      </c>
      <c r="W31" s="40">
        <v>0.28145395087576447</v>
      </c>
      <c r="X31" s="40">
        <v>0.30539172791928959</v>
      </c>
      <c r="Y31" s="40">
        <v>0.2789353298630653</v>
      </c>
      <c r="Z31" s="40">
        <v>0.57537122678995201</v>
      </c>
      <c r="AA31" s="40">
        <v>0.49482719398276431</v>
      </c>
      <c r="AB31" s="40">
        <v>0.60645438059501999</v>
      </c>
      <c r="AC31" s="40">
        <v>0.21274092142579565</v>
      </c>
      <c r="AD31" s="40">
        <v>0.1971905202987016</v>
      </c>
      <c r="AE31" s="40">
        <v>0.34253144312132749</v>
      </c>
      <c r="AF31" s="40">
        <v>0.68055468057951551</v>
      </c>
      <c r="AG31" s="40">
        <v>0.51061663429733206</v>
      </c>
      <c r="AH31" s="40">
        <v>0.28408070797170365</v>
      </c>
      <c r="AI31" s="40">
        <v>0.35394961920262025</v>
      </c>
      <c r="AJ31" s="40">
        <v>0.31915376462279821</v>
      </c>
      <c r="AK31" s="40">
        <v>0.3079115355385984</v>
      </c>
      <c r="AL31" s="40">
        <v>0.41298637806687682</v>
      </c>
      <c r="AM31" s="40">
        <v>0.37072916879482498</v>
      </c>
      <c r="AN31" s="40">
        <v>0.59683941617307013</v>
      </c>
      <c r="AO31" s="40">
        <v>0.45354933766847766</v>
      </c>
      <c r="AP31" s="40">
        <v>0.61034494499362535</v>
      </c>
      <c r="AQ31" s="40">
        <v>0.50041198817167043</v>
      </c>
      <c r="AR31" s="40">
        <v>0.60592799663555619</v>
      </c>
      <c r="AS31" s="40">
        <v>3.3017379219090826</v>
      </c>
      <c r="AT31" s="34">
        <v>0.29586926793298501</v>
      </c>
      <c r="AW31" s="36" t="s">
        <v>515</v>
      </c>
      <c r="AX31" s="36" t="s">
        <v>516</v>
      </c>
      <c r="AY31" s="146"/>
      <c r="AZ31" s="146"/>
      <c r="BA31" s="146"/>
      <c r="BB31" s="146"/>
    </row>
    <row r="32" spans="1:71">
      <c r="A32" s="130" t="s">
        <v>174</v>
      </c>
      <c r="B32" s="40">
        <v>0.55289785926597201</v>
      </c>
      <c r="C32" s="40">
        <v>0.95918614290350701</v>
      </c>
      <c r="D32" s="40">
        <v>0.55289785926597201</v>
      </c>
      <c r="E32" s="40">
        <v>0.4455439658508426</v>
      </c>
      <c r="F32" s="40">
        <v>0.18408756439933169</v>
      </c>
      <c r="G32" s="40">
        <v>0.46526449474341841</v>
      </c>
      <c r="H32" s="40">
        <v>0.3461583435337463</v>
      </c>
      <c r="I32" s="40">
        <v>0.17291815868711546</v>
      </c>
      <c r="J32" s="40">
        <v>0.2459391199038421</v>
      </c>
      <c r="K32" s="40">
        <v>0.21711242749724252</v>
      </c>
      <c r="L32" s="40">
        <v>0.15057085448559293</v>
      </c>
      <c r="M32" s="40">
        <v>0.97693028753729227</v>
      </c>
      <c r="N32" s="40">
        <v>1.2572559839287447</v>
      </c>
      <c r="O32" s="40">
        <v>0.97693028753729227</v>
      </c>
      <c r="P32" s="40">
        <v>1.1191285817145471</v>
      </c>
      <c r="Q32" s="40">
        <v>0.43350038214868014</v>
      </c>
      <c r="R32" s="40">
        <v>0.39881061046408528</v>
      </c>
      <c r="S32" s="40">
        <v>0.78968352826474109</v>
      </c>
      <c r="T32" s="40">
        <v>1.0835783524866214</v>
      </c>
      <c r="U32" s="40">
        <v>0.78968352826474109</v>
      </c>
      <c r="V32" s="40">
        <v>0.5228989786079975</v>
      </c>
      <c r="W32" s="40">
        <v>0.72629259798306744</v>
      </c>
      <c r="X32" s="40">
        <v>0.64013534761859403</v>
      </c>
      <c r="Y32" s="40">
        <v>0.52691475063989368</v>
      </c>
      <c r="Z32" s="40">
        <v>1.0892112280650341</v>
      </c>
      <c r="AA32" s="40">
        <v>1.0717170294362743</v>
      </c>
      <c r="AB32" s="40">
        <v>1.3488767314615213</v>
      </c>
      <c r="AC32" s="40">
        <v>0.33377906393280576</v>
      </c>
      <c r="AD32" s="40">
        <v>0.22870828764389967</v>
      </c>
      <c r="AE32" s="40">
        <v>0.44501643886314834</v>
      </c>
      <c r="AF32" s="40">
        <v>0.47013321329229307</v>
      </c>
      <c r="AG32" s="40">
        <v>0.30264784625142027</v>
      </c>
      <c r="AH32" s="40">
        <v>0.48749306553653826</v>
      </c>
      <c r="AI32" s="40">
        <v>0.71242333599451024</v>
      </c>
      <c r="AJ32" s="40">
        <v>0.63162242155723092</v>
      </c>
      <c r="AK32" s="40">
        <v>0.55566105390887521</v>
      </c>
      <c r="AL32" s="40">
        <v>0.71204195809979964</v>
      </c>
      <c r="AM32" s="40">
        <v>0.74275061724520652</v>
      </c>
      <c r="AN32" s="40">
        <v>1.4088484061006907</v>
      </c>
      <c r="AO32" s="40">
        <v>0.93530140956054286</v>
      </c>
      <c r="AP32" s="40">
        <v>1.3246100101262615</v>
      </c>
      <c r="AQ32" s="40">
        <v>1.0901737330828332</v>
      </c>
      <c r="AR32" s="40">
        <v>1.3521599602044363</v>
      </c>
      <c r="AS32" s="40">
        <v>2.8102516738308689</v>
      </c>
      <c r="AT32" s="34">
        <v>0.50584853947345432</v>
      </c>
      <c r="AW32" s="36" t="s">
        <v>1723</v>
      </c>
      <c r="AX32" s="36" t="s">
        <v>1724</v>
      </c>
      <c r="AY32" s="146"/>
      <c r="AZ32" s="146"/>
      <c r="BA32" s="146"/>
      <c r="BB32" s="146"/>
    </row>
    <row r="33" spans="1:72">
      <c r="A33" s="130" t="s">
        <v>175</v>
      </c>
      <c r="B33" s="40">
        <v>15.865002750141828</v>
      </c>
      <c r="C33" s="40">
        <v>16.912670461660863</v>
      </c>
      <c r="D33" s="40">
        <v>15.865002750141828</v>
      </c>
      <c r="E33" s="40">
        <v>2.7998875210806058</v>
      </c>
      <c r="F33" s="40">
        <v>0.67711679679907455</v>
      </c>
      <c r="G33" s="40">
        <v>5.9449559349307179E-2</v>
      </c>
      <c r="H33" s="40">
        <v>1.515711550786021</v>
      </c>
      <c r="I33" s="40">
        <v>13.52654212804431</v>
      </c>
      <c r="J33" s="40">
        <v>10.964339645002424</v>
      </c>
      <c r="K33" s="40">
        <v>10.417776149516648</v>
      </c>
      <c r="L33" s="40">
        <v>9.1561262096837055</v>
      </c>
      <c r="M33" s="40">
        <v>14.256172969566006</v>
      </c>
      <c r="N33" s="40">
        <v>13.784518837902233</v>
      </c>
      <c r="O33" s="40">
        <v>14.256172969566006</v>
      </c>
      <c r="P33" s="40">
        <v>13.731098531887515</v>
      </c>
      <c r="Q33" s="40">
        <v>0.48307698502116941</v>
      </c>
      <c r="R33" s="40">
        <v>1.038760039589093</v>
      </c>
      <c r="S33" s="40">
        <v>11.782456162576471</v>
      </c>
      <c r="T33" s="40">
        <v>12.540302574397982</v>
      </c>
      <c r="U33" s="40">
        <v>11.782456162576471</v>
      </c>
      <c r="V33" s="40">
        <v>0.7960673044084271</v>
      </c>
      <c r="W33" s="40">
        <v>0.3492682912725652</v>
      </c>
      <c r="X33" s="40">
        <v>1.4026776048823133</v>
      </c>
      <c r="Y33" s="40">
        <v>7.9973854941838356</v>
      </c>
      <c r="Z33" s="40">
        <v>10.837957063217303</v>
      </c>
      <c r="AA33" s="40">
        <v>0.87433233104572361</v>
      </c>
      <c r="AB33" s="40">
        <v>0.92378865944297872</v>
      </c>
      <c r="AC33" s="40">
        <v>1.2670020492020553</v>
      </c>
      <c r="AD33" s="40">
        <v>1.0486333554949006</v>
      </c>
      <c r="AE33" s="40">
        <v>2.4638287033241322</v>
      </c>
      <c r="AF33" s="40">
        <v>0.52540556356201429</v>
      </c>
      <c r="AG33" s="40">
        <v>0.18312294670299675</v>
      </c>
      <c r="AH33" s="40">
        <v>3.4517004480533795</v>
      </c>
      <c r="AI33" s="40">
        <v>2.330910200390143</v>
      </c>
      <c r="AJ33" s="40">
        <v>1.2227040844286283</v>
      </c>
      <c r="AK33" s="40">
        <v>1.0648335022224917</v>
      </c>
      <c r="AL33" s="40">
        <v>2.0879550390341439</v>
      </c>
      <c r="AM33" s="40">
        <v>2.8021411471149316</v>
      </c>
      <c r="AN33" s="40">
        <v>1.107107988685869</v>
      </c>
      <c r="AO33" s="40">
        <v>0.78014283155997877</v>
      </c>
      <c r="AP33" s="40">
        <v>0.84961098965353921</v>
      </c>
      <c r="AQ33" s="40">
        <v>0.88707594266593048</v>
      </c>
      <c r="AR33" s="40">
        <v>0.93382471887475882</v>
      </c>
      <c r="AS33" s="40">
        <v>6.5550675721687796E-2</v>
      </c>
      <c r="AT33" s="34">
        <v>15.425616701680296</v>
      </c>
      <c r="AW33" s="36" t="s">
        <v>1725</v>
      </c>
      <c r="AX33" s="36" t="s">
        <v>1726</v>
      </c>
      <c r="AY33" s="146"/>
      <c r="AZ33" s="146"/>
      <c r="BA33" s="146"/>
      <c r="BB33" s="146"/>
    </row>
    <row r="34" spans="1:72">
      <c r="A34" s="130" t="s">
        <v>176</v>
      </c>
      <c r="B34" s="40">
        <v>2.7311345466128207</v>
      </c>
      <c r="C34" s="40">
        <v>3.6040779712684428</v>
      </c>
      <c r="D34" s="40">
        <v>2.7311345466128207</v>
      </c>
      <c r="E34" s="40">
        <v>1.8095761592457156</v>
      </c>
      <c r="F34" s="40">
        <v>3.3644669743580429</v>
      </c>
      <c r="G34" s="40">
        <v>0.56374035116269272</v>
      </c>
      <c r="H34" s="40">
        <v>1.2589180691879065</v>
      </c>
      <c r="I34" s="40">
        <v>0.34860836531857842</v>
      </c>
      <c r="J34" s="40">
        <v>1.6519948336653827</v>
      </c>
      <c r="K34" s="40">
        <v>1.5278189599854193</v>
      </c>
      <c r="L34" s="40">
        <v>1.2411798323250782</v>
      </c>
      <c r="M34" s="40">
        <v>1.9804360170146735</v>
      </c>
      <c r="N34" s="40">
        <v>2.0738862999953969</v>
      </c>
      <c r="O34" s="40">
        <v>1.9804360170146735</v>
      </c>
      <c r="P34" s="40">
        <v>1.7667252448932573</v>
      </c>
      <c r="Q34" s="40">
        <v>0.53048311980910945</v>
      </c>
      <c r="R34" s="40">
        <v>1.7195057322619409</v>
      </c>
      <c r="S34" s="40">
        <v>4.4393497088994707</v>
      </c>
      <c r="T34" s="40">
        <v>5.0708066439798127</v>
      </c>
      <c r="U34" s="40">
        <v>4.4393497088994707</v>
      </c>
      <c r="V34" s="40">
        <v>4.8974803762663282</v>
      </c>
      <c r="W34" s="40">
        <v>2.8715320736274235</v>
      </c>
      <c r="X34" s="40">
        <v>3.3743994746087917</v>
      </c>
      <c r="Y34" s="40">
        <v>3.4458732722643934</v>
      </c>
      <c r="Z34" s="40">
        <v>3.7808285163760136</v>
      </c>
      <c r="AA34" s="40">
        <v>3.6416941351208658</v>
      </c>
      <c r="AB34" s="40">
        <v>5.4753371015792656</v>
      </c>
      <c r="AC34" s="40">
        <v>1.4553850316035464</v>
      </c>
      <c r="AD34" s="40">
        <v>0.77335824703007416</v>
      </c>
      <c r="AE34" s="40">
        <v>1.592560959214488</v>
      </c>
      <c r="AF34" s="40">
        <v>0.52426906030691178</v>
      </c>
      <c r="AG34" s="40">
        <v>0.24398562358405079</v>
      </c>
      <c r="AH34" s="40">
        <v>1.830198748523554</v>
      </c>
      <c r="AI34" s="40">
        <v>3.7756428212928181</v>
      </c>
      <c r="AJ34" s="40">
        <v>3.5195788288594314</v>
      </c>
      <c r="AK34" s="40">
        <v>3.0265046444015256</v>
      </c>
      <c r="AL34" s="40">
        <v>3.6187507531355747</v>
      </c>
      <c r="AM34" s="40">
        <v>3.7905520105205399</v>
      </c>
      <c r="AN34" s="40">
        <v>8.9061184823096085</v>
      </c>
      <c r="AO34" s="40">
        <v>1.5115165238998858</v>
      </c>
      <c r="AP34" s="40">
        <v>4.0871181427242069</v>
      </c>
      <c r="AQ34" s="40">
        <v>3.9299020171849186</v>
      </c>
      <c r="AR34" s="40">
        <v>5.6631597713253132</v>
      </c>
      <c r="AS34" s="40">
        <v>0.22040961028804476</v>
      </c>
      <c r="AT34" s="34">
        <v>2.1174082860392951</v>
      </c>
      <c r="AW34" s="36" t="s">
        <v>517</v>
      </c>
      <c r="AX34" s="36" t="s">
        <v>518</v>
      </c>
    </row>
    <row r="35" spans="1:72">
      <c r="A35" s="130" t="s">
        <v>177</v>
      </c>
      <c r="B35" s="40">
        <v>4.71180746234318</v>
      </c>
      <c r="C35" s="40">
        <v>6.9804571734350418</v>
      </c>
      <c r="D35" s="40">
        <v>4.71180746234318</v>
      </c>
      <c r="E35" s="40">
        <v>3.2785873325968051</v>
      </c>
      <c r="F35" s="40">
        <v>4.2475476330384208</v>
      </c>
      <c r="G35" s="40">
        <v>1.0129908985682807</v>
      </c>
      <c r="H35" s="40">
        <v>1.9953355798758798</v>
      </c>
      <c r="I35" s="40">
        <v>8.2746826107573279E-2</v>
      </c>
      <c r="J35" s="40">
        <v>3.0360015813797636</v>
      </c>
      <c r="K35" s="40">
        <v>2.8471131153032729</v>
      </c>
      <c r="L35" s="40">
        <v>2.4110958477235309</v>
      </c>
      <c r="M35" s="40">
        <v>3.9045130850384049</v>
      </c>
      <c r="N35" s="40">
        <v>3.7011815046834409</v>
      </c>
      <c r="O35" s="40">
        <v>3.9045130850384049</v>
      </c>
      <c r="P35" s="40">
        <v>3.7247736649376226</v>
      </c>
      <c r="Q35" s="40">
        <v>1.5373108347576536</v>
      </c>
      <c r="R35" s="40">
        <v>3.1936939169071681</v>
      </c>
      <c r="S35" s="40">
        <v>9.2697953711452072</v>
      </c>
      <c r="T35" s="40">
        <v>10.910857727393683</v>
      </c>
      <c r="U35" s="40">
        <v>9.2697953711452072</v>
      </c>
      <c r="V35" s="40">
        <v>8.9339659455333944</v>
      </c>
      <c r="W35" s="40">
        <v>6.5942000177497517</v>
      </c>
      <c r="X35" s="40">
        <v>7.3047940197558772</v>
      </c>
      <c r="Y35" s="40">
        <v>7.6150834947955079</v>
      </c>
      <c r="Z35" s="40">
        <v>8.3976029767410552</v>
      </c>
      <c r="AA35" s="40">
        <v>8.9225679556696527</v>
      </c>
      <c r="AB35" s="40">
        <v>12.906049973600272</v>
      </c>
      <c r="AC35" s="40">
        <v>2.6428928063265524</v>
      </c>
      <c r="AD35" s="40">
        <v>1.1846685320933796</v>
      </c>
      <c r="AE35" s="40">
        <v>2.9690778951746144</v>
      </c>
      <c r="AF35" s="40">
        <v>1.5254782563124205</v>
      </c>
      <c r="AG35" s="40">
        <v>0.54063906489490732</v>
      </c>
      <c r="AH35" s="40">
        <v>3.3413779570589961</v>
      </c>
      <c r="AI35" s="40">
        <v>8.2404140088095605</v>
      </c>
      <c r="AJ35" s="40">
        <v>7.7808359288942945</v>
      </c>
      <c r="AK35" s="40">
        <v>6.7266064454819947</v>
      </c>
      <c r="AL35" s="40">
        <v>8.0166528356550302</v>
      </c>
      <c r="AM35" s="40">
        <v>8.2858087596442509</v>
      </c>
      <c r="AN35" s="40">
        <v>21.188363072748015</v>
      </c>
      <c r="AO35" s="40">
        <v>3.9593810202971773</v>
      </c>
      <c r="AP35" s="40">
        <v>9.5547247822052785</v>
      </c>
      <c r="AQ35" s="40">
        <v>9.5940751517817091</v>
      </c>
      <c r="AR35" s="40">
        <v>13.359476171693789</v>
      </c>
      <c r="AS35" s="40">
        <v>0.59959472370947209</v>
      </c>
      <c r="AT35" s="34">
        <v>4.0177270450724869</v>
      </c>
      <c r="AW35" s="36" t="s">
        <v>519</v>
      </c>
      <c r="AX35" s="36" t="s">
        <v>520</v>
      </c>
    </row>
    <row r="36" spans="1:72">
      <c r="A36" s="130" t="s">
        <v>178</v>
      </c>
      <c r="B36" s="40">
        <v>0.88597832445871361</v>
      </c>
      <c r="C36" s="40">
        <v>1.3250327991428021</v>
      </c>
      <c r="D36" s="40">
        <v>0.88597832445871361</v>
      </c>
      <c r="E36" s="40">
        <v>0.52145471749492311</v>
      </c>
      <c r="F36" s="40">
        <v>7.0010106083153528E-2</v>
      </c>
      <c r="G36" s="40">
        <v>5.6524051295206337E-2</v>
      </c>
      <c r="H36" s="40">
        <v>0.3135584491007038</v>
      </c>
      <c r="I36" s="40">
        <v>3.7872996694075511E-2</v>
      </c>
      <c r="J36" s="40">
        <v>0.42556904504190246</v>
      </c>
      <c r="K36" s="40">
        <v>0.37033362638612732</v>
      </c>
      <c r="L36" s="40">
        <v>0.24283194872328054</v>
      </c>
      <c r="M36" s="40">
        <v>0.3561528703062869</v>
      </c>
      <c r="N36" s="40">
        <v>0.1509994543447398</v>
      </c>
      <c r="O36" s="40">
        <v>0.3561528703062869</v>
      </c>
      <c r="P36" s="40">
        <v>0.1824929390731771</v>
      </c>
      <c r="Q36" s="40">
        <v>9.5941836192577373E-2</v>
      </c>
      <c r="R36" s="40">
        <v>0.36827655115176178</v>
      </c>
      <c r="S36" s="40">
        <v>1.3293686642104992</v>
      </c>
      <c r="T36" s="40">
        <v>1.6469654122777604</v>
      </c>
      <c r="U36" s="40">
        <v>1.3293686642104992</v>
      </c>
      <c r="V36" s="40">
        <v>0.73912561323424075</v>
      </c>
      <c r="W36" s="40">
        <v>0.72937026989560205</v>
      </c>
      <c r="X36" s="40">
        <v>0.91530002028293178</v>
      </c>
      <c r="Y36" s="40">
        <v>0.92104223581217626</v>
      </c>
      <c r="Z36" s="40">
        <v>0.91054789287780624</v>
      </c>
      <c r="AA36" s="40">
        <v>1.3802346518814996</v>
      </c>
      <c r="AB36" s="40">
        <v>1.5794148452898753</v>
      </c>
      <c r="AC36" s="40">
        <v>0.14880725331288627</v>
      </c>
      <c r="AD36" s="40">
        <v>0.16239563421763398</v>
      </c>
      <c r="AE36" s="40">
        <v>0.44219564634460651</v>
      </c>
      <c r="AF36" s="40">
        <v>0.13476363590481974</v>
      </c>
      <c r="AG36" s="40">
        <v>3.8454846635303901E-2</v>
      </c>
      <c r="AH36" s="40">
        <v>0.50146284841945032</v>
      </c>
      <c r="AI36" s="40">
        <v>1.0664934546012959</v>
      </c>
      <c r="AJ36" s="40">
        <v>0.79708637463335286</v>
      </c>
      <c r="AK36" s="40">
        <v>0.80691015279611522</v>
      </c>
      <c r="AL36" s="40">
        <v>1.0091927697128369</v>
      </c>
      <c r="AM36" s="40">
        <v>1.0520402472447217</v>
      </c>
      <c r="AN36" s="40">
        <v>2.4887788882620296</v>
      </c>
      <c r="AO36" s="40">
        <v>0.93167732487823995</v>
      </c>
      <c r="AP36" s="40">
        <v>1.2114530707374285</v>
      </c>
      <c r="AQ36" s="40">
        <v>1.4409233740420067</v>
      </c>
      <c r="AR36" s="40">
        <v>1.6291991840068267</v>
      </c>
      <c r="AS36" s="40">
        <v>3.1080025619830486E-2</v>
      </c>
      <c r="AT36" s="34">
        <v>0.57448622629593804</v>
      </c>
    </row>
    <row r="37" spans="1:72">
      <c r="A37" s="130" t="s">
        <v>179</v>
      </c>
      <c r="B37" s="40">
        <v>0.76940406292407248</v>
      </c>
      <c r="C37" s="40">
        <v>1.1884221422000216</v>
      </c>
      <c r="D37" s="40">
        <v>0.76940406292407271</v>
      </c>
      <c r="E37" s="40">
        <v>0.44771696610313871</v>
      </c>
      <c r="F37" s="40">
        <v>5.4167013334066413E-2</v>
      </c>
      <c r="G37" s="40">
        <v>5.3806552099864312E-2</v>
      </c>
      <c r="H37" s="40">
        <v>0.27059259727751789</v>
      </c>
      <c r="I37" s="40">
        <v>6.3502586056738433E-2</v>
      </c>
      <c r="J37" s="40">
        <v>0.36079910898925094</v>
      </c>
      <c r="K37" s="40">
        <v>0.31178033588519077</v>
      </c>
      <c r="L37" s="40">
        <v>0.19862873932191133</v>
      </c>
      <c r="M37" s="40">
        <v>0.30024743658025771</v>
      </c>
      <c r="N37" s="40">
        <v>0.12065710751603655</v>
      </c>
      <c r="O37" s="40">
        <v>0.30024743658025771</v>
      </c>
      <c r="P37" s="40">
        <v>0.14528923193083534</v>
      </c>
      <c r="Q37" s="40">
        <v>7.7193128043259202E-2</v>
      </c>
      <c r="R37" s="40">
        <v>0.30316350641045442</v>
      </c>
      <c r="S37" s="40">
        <v>1.0667344144220676</v>
      </c>
      <c r="T37" s="40">
        <v>1.3698375303968793</v>
      </c>
      <c r="U37" s="40">
        <v>1.0667344144220676</v>
      </c>
      <c r="V37" s="40">
        <v>0.54935679012965155</v>
      </c>
      <c r="W37" s="40">
        <v>0.54909604500031595</v>
      </c>
      <c r="X37" s="40">
        <v>0.70591153588974365</v>
      </c>
      <c r="Y37" s="40">
        <v>0.71015057463614717</v>
      </c>
      <c r="Z37" s="40">
        <v>0.70161575465531534</v>
      </c>
      <c r="AA37" s="40">
        <v>1.1217205826340908</v>
      </c>
      <c r="AB37" s="40">
        <v>1.210141120057088</v>
      </c>
      <c r="AC37" s="40">
        <v>0.11222272054064422</v>
      </c>
      <c r="AD37" s="40">
        <v>0.15200333157625806</v>
      </c>
      <c r="AE37" s="40">
        <v>0.37869545579153668</v>
      </c>
      <c r="AF37" s="40">
        <v>0.11702663531801422</v>
      </c>
      <c r="AG37" s="40">
        <v>2.8288045349139573E-2</v>
      </c>
      <c r="AH37" s="40">
        <v>0.43017590504503123</v>
      </c>
      <c r="AI37" s="40">
        <v>0.83461105906945465</v>
      </c>
      <c r="AJ37" s="40">
        <v>0.5920640575986833</v>
      </c>
      <c r="AK37" s="40">
        <v>0.62082362069397912</v>
      </c>
      <c r="AL37" s="40">
        <v>0.7847116626282582</v>
      </c>
      <c r="AM37" s="40">
        <v>0.82192967386379634</v>
      </c>
      <c r="AN37" s="40">
        <v>1.8442160565358607</v>
      </c>
      <c r="AO37" s="40">
        <v>0.82937262942703094</v>
      </c>
      <c r="AP37" s="40">
        <v>0.95357133304044506</v>
      </c>
      <c r="AQ37" s="40">
        <v>1.1612745540849847</v>
      </c>
      <c r="AR37" s="40">
        <v>1.2448543920998396</v>
      </c>
      <c r="AS37" s="40">
        <v>2.3819706467603195E-2</v>
      </c>
      <c r="AT37" s="34">
        <v>0.49465894479577532</v>
      </c>
    </row>
    <row r="38" spans="1:72">
      <c r="A38" s="130" t="s">
        <v>180</v>
      </c>
      <c r="B38" s="40">
        <v>2.7380160953182777</v>
      </c>
      <c r="C38" s="40">
        <v>3.5207317890169336</v>
      </c>
      <c r="D38" s="40">
        <v>2.7380160953182773</v>
      </c>
      <c r="E38" s="40">
        <v>2.0021575533517555</v>
      </c>
      <c r="F38" s="40">
        <v>2.0221068239307196</v>
      </c>
      <c r="G38" s="40">
        <v>0.24048002845677569</v>
      </c>
      <c r="H38" s="40">
        <v>1.5501041451932684</v>
      </c>
      <c r="I38" s="40">
        <v>-4.2266725519679857</v>
      </c>
      <c r="J38" s="40">
        <v>3.5086001430982297</v>
      </c>
      <c r="K38" s="40">
        <v>3.5963059528898849</v>
      </c>
      <c r="L38" s="40">
        <v>3.7987600694940205</v>
      </c>
      <c r="M38" s="40">
        <v>3.159533243651433</v>
      </c>
      <c r="N38" s="40">
        <v>2.6413555658751018</v>
      </c>
      <c r="O38" s="40">
        <v>3.159533243651433</v>
      </c>
      <c r="P38" s="40">
        <v>3.3018145110779269</v>
      </c>
      <c r="Q38" s="40">
        <v>1.4267317514734283</v>
      </c>
      <c r="R38" s="40">
        <v>4.1364654895823749</v>
      </c>
      <c r="S38" s="40">
        <v>24.268813050149674</v>
      </c>
      <c r="T38" s="40">
        <v>24.835002380434418</v>
      </c>
      <c r="U38" s="40">
        <v>24.268813050149674</v>
      </c>
      <c r="V38" s="40">
        <v>23.750949163971338</v>
      </c>
      <c r="W38" s="40">
        <v>22.462182258864274</v>
      </c>
      <c r="X38" s="40">
        <v>23.409518830175259</v>
      </c>
      <c r="Y38" s="40">
        <v>23.606078878454486</v>
      </c>
      <c r="Z38" s="40">
        <v>23.282849103588084</v>
      </c>
      <c r="AA38" s="40">
        <v>31.376626142586488</v>
      </c>
      <c r="AB38" s="40">
        <v>45.222895405071185</v>
      </c>
      <c r="AC38" s="40">
        <v>3.935337562637045</v>
      </c>
      <c r="AD38" s="40">
        <v>0.38064415656105505</v>
      </c>
      <c r="AE38" s="40">
        <v>1.8824870394222561</v>
      </c>
      <c r="AF38" s="40">
        <v>1.1794001033132244</v>
      </c>
      <c r="AG38" s="40">
        <v>9.9726322003037576E-2</v>
      </c>
      <c r="AH38" s="40">
        <v>2.1108463535773838</v>
      </c>
      <c r="AI38" s="40">
        <v>23.768806744526326</v>
      </c>
      <c r="AJ38" s="40">
        <v>25.166407510432883</v>
      </c>
      <c r="AK38" s="40">
        <v>22.596526690730268</v>
      </c>
      <c r="AL38" s="40">
        <v>23.682290434032232</v>
      </c>
      <c r="AM38" s="40">
        <v>23.847383778072707</v>
      </c>
      <c r="AN38" s="40">
        <v>80.569151337591038</v>
      </c>
      <c r="AO38" s="40">
        <v>11.471540819101692</v>
      </c>
      <c r="AP38" s="40">
        <v>30.920514354017008</v>
      </c>
      <c r="AQ38" s="40">
        <v>34.069736075376355</v>
      </c>
      <c r="AR38" s="40">
        <v>47.157972991786913</v>
      </c>
      <c r="AS38" s="40">
        <v>0.47685541589622205</v>
      </c>
      <c r="AT38" s="34">
        <v>2.1754994029244648</v>
      </c>
    </row>
    <row r="39" spans="1:72">
      <c r="A39" s="130" t="s">
        <v>181</v>
      </c>
      <c r="B39" s="40">
        <v>8.9458143922765604E-2</v>
      </c>
      <c r="C39" s="40">
        <v>0.12879589174574871</v>
      </c>
      <c r="D39" s="40">
        <v>8.9458143922765618E-2</v>
      </c>
      <c r="E39" s="40">
        <v>5.837018137518566E-2</v>
      </c>
      <c r="F39" s="40">
        <v>5.2399778562954155E-3</v>
      </c>
      <c r="G39" s="40">
        <v>3.0432494485974591E-3</v>
      </c>
      <c r="H39" s="40">
        <v>2.298982067685491E-2</v>
      </c>
      <c r="I39" s="40">
        <v>-2.8056672439076475E-3</v>
      </c>
      <c r="J39" s="40">
        <v>2.7027163518265299E-2</v>
      </c>
      <c r="K39" s="40">
        <v>1.9688376458805862E-2</v>
      </c>
      <c r="L39" s="40">
        <v>2.7480203455886995E-3</v>
      </c>
      <c r="M39" s="40">
        <v>3.2491640400219832E-2</v>
      </c>
      <c r="N39" s="40">
        <v>1.2224031870811038E-2</v>
      </c>
      <c r="O39" s="40">
        <v>3.2491640400219832E-2</v>
      </c>
      <c r="P39" s="40">
        <v>1.3618080962454027E-2</v>
      </c>
      <c r="Q39" s="40">
        <v>7.1923226632139309E-3</v>
      </c>
      <c r="R39" s="40">
        <v>3.0458046443032388E-2</v>
      </c>
      <c r="S39" s="40">
        <v>9.6917503537208238E-2</v>
      </c>
      <c r="T39" s="40">
        <v>0.12537306316647487</v>
      </c>
      <c r="U39" s="40">
        <v>9.6917503537208238E-2</v>
      </c>
      <c r="V39" s="40">
        <v>3.5997009126702596E-2</v>
      </c>
      <c r="W39" s="40">
        <v>3.4407972141773019E-2</v>
      </c>
      <c r="X39" s="40">
        <v>4.8836628544249597E-2</v>
      </c>
      <c r="Y39" s="40">
        <v>4.4835345355637525E-2</v>
      </c>
      <c r="Z39" s="40">
        <v>5.4310287433758618E-2</v>
      </c>
      <c r="AA39" s="40">
        <v>8.6049391781964274E-2</v>
      </c>
      <c r="AB39" s="40">
        <v>8.3613667610830028E-2</v>
      </c>
      <c r="AC39" s="40">
        <v>9.4331538792034493E-3</v>
      </c>
      <c r="AD39" s="40">
        <v>3.582838002953817E-3</v>
      </c>
      <c r="AE39" s="40">
        <v>4.8720870150699758E-2</v>
      </c>
      <c r="AF39" s="40">
        <v>1.1391060891456443E-2</v>
      </c>
      <c r="AG39" s="40">
        <v>3.3707958860013667E-3</v>
      </c>
      <c r="AH39" s="40">
        <v>5.5815734275404365E-2</v>
      </c>
      <c r="AI39" s="40">
        <v>7.4453409384892616E-2</v>
      </c>
      <c r="AJ39" s="40">
        <v>3.9074175800297019E-2</v>
      </c>
      <c r="AK39" s="40">
        <v>3.4844664885550568E-2</v>
      </c>
      <c r="AL39" s="40">
        <v>6.7477398515217807E-2</v>
      </c>
      <c r="AM39" s="40">
        <v>7.2606660915544435E-2</v>
      </c>
      <c r="AN39" s="40">
        <v>0.11642279498470205</v>
      </c>
      <c r="AO39" s="40">
        <v>7.3759207858320172E-2</v>
      </c>
      <c r="AP39" s="40">
        <v>7.0337901075626402E-2</v>
      </c>
      <c r="AQ39" s="40">
        <v>8.7712223960911481E-2</v>
      </c>
      <c r="AR39" s="40">
        <v>8.5409846734924189E-2</v>
      </c>
      <c r="AS39" s="40">
        <v>2.1251962212772806E-3</v>
      </c>
      <c r="AT39" s="34">
        <v>7.7252876127307052E-2</v>
      </c>
    </row>
    <row r="40" spans="1:72">
      <c r="A40" s="143" t="s">
        <v>182</v>
      </c>
      <c r="B40" s="144">
        <v>0.11979549127900931</v>
      </c>
      <c r="C40" s="144">
        <v>0.18338198725300631</v>
      </c>
      <c r="D40" s="144">
        <v>0.11979549127900932</v>
      </c>
      <c r="E40" s="144">
        <v>8.1262327262426715E-2</v>
      </c>
      <c r="F40" s="144">
        <v>1.1132747765185046E-2</v>
      </c>
      <c r="G40" s="144">
        <v>3.2676168701224396E-2</v>
      </c>
      <c r="H40" s="144">
        <v>3.6508250415636809E-2</v>
      </c>
      <c r="I40" s="144">
        <v>-1.1359480945588009E-2</v>
      </c>
      <c r="J40" s="144">
        <v>3.955852303589439E-2</v>
      </c>
      <c r="K40" s="144">
        <v>3.031664478778311E-2</v>
      </c>
      <c r="L40" s="144">
        <v>8.9833226175752776E-3</v>
      </c>
      <c r="M40" s="144">
        <v>6.4967368369776679E-2</v>
      </c>
      <c r="N40" s="144">
        <v>3.4461512956638164E-2</v>
      </c>
      <c r="O40" s="144">
        <v>6.4967368369776679E-2</v>
      </c>
      <c r="P40" s="144">
        <v>4.6915882458034228E-2</v>
      </c>
      <c r="Q40" s="144">
        <v>2.2899344519488548E-2</v>
      </c>
      <c r="R40" s="144">
        <v>5.2138480616028438E-2</v>
      </c>
      <c r="S40" s="144">
        <v>0.17200923234378629</v>
      </c>
      <c r="T40" s="144">
        <v>0.21800549364339877</v>
      </c>
      <c r="U40" s="144">
        <v>0.17200923234378629</v>
      </c>
      <c r="V40" s="144">
        <v>9.3406380155822546E-2</v>
      </c>
      <c r="W40" s="144">
        <v>0.10899014213992109</v>
      </c>
      <c r="X40" s="144">
        <v>0.1117621368717846</v>
      </c>
      <c r="Y40" s="144">
        <v>0.10264369344088568</v>
      </c>
      <c r="Z40" s="144">
        <v>0.12828665451758403</v>
      </c>
      <c r="AA40" s="144">
        <v>0.2238980538752941</v>
      </c>
      <c r="AB40" s="144">
        <v>0.21961997353298335</v>
      </c>
      <c r="AC40" s="144">
        <v>2.5987713216449965E-2</v>
      </c>
      <c r="AD40" s="144">
        <v>6.0345003351451928E-3</v>
      </c>
      <c r="AE40" s="144">
        <v>6.9639901178545655E-2</v>
      </c>
      <c r="AF40" s="144">
        <v>3.3288219677004231E-2</v>
      </c>
      <c r="AG40" s="144">
        <v>4.9022917475461426E-3</v>
      </c>
      <c r="AH40" s="144">
        <v>8.0312202391362941E-2</v>
      </c>
      <c r="AI40" s="144">
        <v>0.14422908424039591</v>
      </c>
      <c r="AJ40" s="144">
        <v>0.10426806532089705</v>
      </c>
      <c r="AK40" s="144">
        <v>8.9842804625428763E-2</v>
      </c>
      <c r="AL40" s="144">
        <v>0.13582660153392001</v>
      </c>
      <c r="AM40" s="144">
        <v>0.14354218739626987</v>
      </c>
      <c r="AN40" s="144">
        <v>0.30854162784065481</v>
      </c>
      <c r="AO40" s="144">
        <v>0.18964818450619136</v>
      </c>
      <c r="AP40" s="144">
        <v>0.18363903722033884</v>
      </c>
      <c r="AQ40" s="144">
        <v>0.22853197841747425</v>
      </c>
      <c r="AR40" s="144">
        <v>0.22448810724855883</v>
      </c>
      <c r="AS40" s="144">
        <v>8.0430949938562254E-3</v>
      </c>
      <c r="AT40" s="145">
        <v>0.10573228636793111</v>
      </c>
    </row>
    <row r="41" spans="1:72">
      <c r="AS41" s="237"/>
    </row>
    <row r="42" spans="1:72" ht="15.75">
      <c r="A42" s="129" t="s">
        <v>270</v>
      </c>
      <c r="AS42" s="141"/>
    </row>
    <row r="43" spans="1:72">
      <c r="A43" s="69" t="s">
        <v>183</v>
      </c>
      <c r="AS43" s="139"/>
      <c r="BM43" s="146"/>
      <c r="BN43" s="146"/>
      <c r="BO43" s="146"/>
      <c r="BP43" s="146"/>
    </row>
    <row r="44" spans="1:72">
      <c r="A44" s="136"/>
      <c r="B44" s="147" t="s">
        <v>271</v>
      </c>
      <c r="C44" s="936"/>
      <c r="D44" s="936"/>
      <c r="E44" s="937"/>
      <c r="F44" s="898" t="s">
        <v>272</v>
      </c>
      <c r="G44" s="899"/>
      <c r="H44" s="900"/>
      <c r="I44" s="900"/>
      <c r="AS44" s="141"/>
      <c r="BT44" s="146"/>
    </row>
    <row r="45" spans="1:72" ht="26.25">
      <c r="A45" s="143" t="s">
        <v>184</v>
      </c>
      <c r="B45" s="149" t="s">
        <v>185</v>
      </c>
      <c r="C45" s="150" t="s">
        <v>186</v>
      </c>
      <c r="D45" s="150" t="s">
        <v>187</v>
      </c>
      <c r="E45" s="17" t="s">
        <v>188</v>
      </c>
      <c r="F45" s="76" t="s">
        <v>185</v>
      </c>
      <c r="G45" s="76" t="s">
        <v>186</v>
      </c>
      <c r="H45" s="150" t="s">
        <v>187</v>
      </c>
      <c r="I45" s="17" t="s">
        <v>188</v>
      </c>
      <c r="J45" s="59"/>
      <c r="AS45" s="141"/>
      <c r="BT45" s="146"/>
    </row>
    <row r="46" spans="1:72">
      <c r="A46" s="130" t="s">
        <v>160</v>
      </c>
      <c r="B46" s="152">
        <v>243.86968799456471</v>
      </c>
      <c r="C46" s="141">
        <v>944.1671404616543</v>
      </c>
      <c r="D46" s="141">
        <v>4301.8987730061353</v>
      </c>
      <c r="E46" s="142">
        <v>5489.9356014623545</v>
      </c>
      <c r="F46" s="919">
        <v>56688.84854400011</v>
      </c>
      <c r="G46" s="920">
        <v>219476.83808512241</v>
      </c>
      <c r="H46" s="920">
        <v>1000000</v>
      </c>
      <c r="I46" s="138">
        <v>1276165.6866291226</v>
      </c>
      <c r="J46" s="132"/>
      <c r="AS46" s="141"/>
      <c r="BT46" s="146"/>
    </row>
    <row r="47" spans="1:72">
      <c r="A47" s="130" t="s">
        <v>162</v>
      </c>
      <c r="B47" s="152">
        <v>229.65915884726238</v>
      </c>
      <c r="C47" s="141">
        <v>862.40974533699</v>
      </c>
      <c r="D47" s="141">
        <v>4015.0759202453987</v>
      </c>
      <c r="E47" s="142">
        <v>5107.1448244296516</v>
      </c>
      <c r="F47" s="921">
        <v>53385.532985653743</v>
      </c>
      <c r="G47" s="922">
        <v>200471.88249721282</v>
      </c>
      <c r="H47" s="922">
        <v>933326.45236551983</v>
      </c>
      <c r="I47" s="142">
        <v>1187183.8678483865</v>
      </c>
      <c r="J47" s="132"/>
      <c r="AS47" s="141"/>
      <c r="BT47" s="146"/>
    </row>
    <row r="48" spans="1:72">
      <c r="A48" s="130" t="s">
        <v>31</v>
      </c>
      <c r="B48" s="152">
        <v>28.801427775524147</v>
      </c>
      <c r="C48" s="141">
        <v>45.831915903671508</v>
      </c>
      <c r="D48" s="141">
        <v>0</v>
      </c>
      <c r="E48" s="142">
        <v>74.633343679195661</v>
      </c>
      <c r="F48" s="921">
        <v>6695.050091891846</v>
      </c>
      <c r="G48" s="922">
        <v>10653.880605294788</v>
      </c>
      <c r="H48" s="922">
        <v>0</v>
      </c>
      <c r="I48" s="142">
        <v>17348.930697186635</v>
      </c>
      <c r="J48" s="132"/>
      <c r="AS48" s="141"/>
      <c r="BT48" s="146"/>
    </row>
    <row r="49" spans="1:72">
      <c r="A49" s="130" t="s">
        <v>23</v>
      </c>
      <c r="B49" s="152">
        <v>156.18013126311084</v>
      </c>
      <c r="C49" s="141">
        <v>534.93246020560309</v>
      </c>
      <c r="D49" s="141">
        <v>0</v>
      </c>
      <c r="E49" s="142">
        <v>691.11259146871396</v>
      </c>
      <c r="F49" s="921">
        <v>36304.929405387498</v>
      </c>
      <c r="G49" s="922">
        <v>124347.98874446696</v>
      </c>
      <c r="H49" s="922">
        <v>0</v>
      </c>
      <c r="I49" s="142">
        <v>160652.91814985443</v>
      </c>
      <c r="J49" s="132"/>
      <c r="AS49" s="141"/>
      <c r="BT49" s="146"/>
    </row>
    <row r="50" spans="1:72">
      <c r="A50" s="130" t="s">
        <v>163</v>
      </c>
      <c r="B50" s="152">
        <v>44.67759980862737</v>
      </c>
      <c r="C50" s="141">
        <v>281.64536922771538</v>
      </c>
      <c r="D50" s="141">
        <v>4015.0759202453987</v>
      </c>
      <c r="E50" s="142">
        <v>4341.3988892817415</v>
      </c>
      <c r="F50" s="921">
        <v>10385.553488374389</v>
      </c>
      <c r="G50" s="922">
        <v>65470.013147451093</v>
      </c>
      <c r="H50" s="922">
        <v>933326.45236551983</v>
      </c>
      <c r="I50" s="142">
        <v>1009182.0190013453</v>
      </c>
      <c r="AS50" s="40"/>
      <c r="BT50" s="146"/>
    </row>
    <row r="51" spans="1:72">
      <c r="A51" s="130" t="s">
        <v>189</v>
      </c>
      <c r="B51" s="238">
        <v>6.5064145218378278E-2</v>
      </c>
      <c r="C51" s="239">
        <v>0.14795522520092441</v>
      </c>
      <c r="D51" s="141">
        <v>0</v>
      </c>
      <c r="E51" s="142">
        <v>0.21301937041930269</v>
      </c>
      <c r="F51" s="921">
        <v>15.124517951618822</v>
      </c>
      <c r="G51" s="922">
        <v>34.393004812043586</v>
      </c>
      <c r="H51" s="922">
        <v>0</v>
      </c>
      <c r="I51" s="142">
        <v>49.517522763662413</v>
      </c>
      <c r="AS51" s="40"/>
      <c r="BT51" s="146"/>
    </row>
    <row r="52" spans="1:72">
      <c r="A52" s="130" t="s">
        <v>165</v>
      </c>
      <c r="B52" s="152">
        <v>-1.3953107482141454</v>
      </c>
      <c r="C52" s="141">
        <v>63.90133364650147</v>
      </c>
      <c r="D52" s="141">
        <v>329.98144229947997</v>
      </c>
      <c r="E52" s="142">
        <v>392.48746519776728</v>
      </c>
      <c r="F52" s="921">
        <v>-324.3476478269414</v>
      </c>
      <c r="G52" s="922">
        <v>14854.216014443242</v>
      </c>
      <c r="H52" s="922">
        <v>76705.998841737368</v>
      </c>
      <c r="I52" s="142">
        <v>91235.867208353651</v>
      </c>
      <c r="AS52" s="141"/>
      <c r="BT52" s="146"/>
    </row>
    <row r="53" spans="1:72">
      <c r="A53" s="130" t="s">
        <v>83</v>
      </c>
      <c r="B53" s="89">
        <v>0.3219070004121235</v>
      </c>
      <c r="C53" s="40">
        <v>0.18016435875340295</v>
      </c>
      <c r="D53" s="40">
        <v>8.6409950208849416E-3</v>
      </c>
      <c r="E53" s="34">
        <v>0.51071235418641137</v>
      </c>
      <c r="F53" s="923">
        <v>74.829050472328362</v>
      </c>
      <c r="G53" s="924">
        <v>41.880194830225037</v>
      </c>
      <c r="H53" s="924">
        <v>2.0086467573588855</v>
      </c>
      <c r="I53" s="34">
        <v>118.71789205991227</v>
      </c>
      <c r="AS53" s="40"/>
      <c r="BT53" s="146"/>
    </row>
    <row r="54" spans="1:72">
      <c r="A54" s="130" t="s">
        <v>84</v>
      </c>
      <c r="B54" s="89">
        <v>3.1404757252348128E-4</v>
      </c>
      <c r="C54" s="40">
        <v>1.0515831341714152E-2</v>
      </c>
      <c r="D54" s="40">
        <v>7.6166044833770605E-3</v>
      </c>
      <c r="E54" s="34">
        <v>1.8446483397614694E-2</v>
      </c>
      <c r="F54" s="923">
        <v>7.3002083287986616E-2</v>
      </c>
      <c r="G54" s="924">
        <v>2.4444627585613241</v>
      </c>
      <c r="H54" s="924">
        <v>1.7705215499653968</v>
      </c>
      <c r="I54" s="34">
        <v>4.2879863918147079</v>
      </c>
      <c r="AS54" s="40"/>
      <c r="BT54" s="146"/>
    </row>
    <row r="55" spans="1:72">
      <c r="A55" s="130" t="s">
        <v>166</v>
      </c>
      <c r="B55" s="152">
        <v>8.3451218708682831</v>
      </c>
      <c r="C55" s="141">
        <v>72.092959714657809</v>
      </c>
      <c r="D55" s="141">
        <v>332.25907233820146</v>
      </c>
      <c r="E55" s="142">
        <v>412.69715392372751</v>
      </c>
      <c r="F55" s="921">
        <v>1939.8694184142257</v>
      </c>
      <c r="G55" s="922">
        <v>16758.404490368743</v>
      </c>
      <c r="H55" s="922">
        <v>77235.446455198966</v>
      </c>
      <c r="I55" s="142">
        <v>95933.72036398192</v>
      </c>
      <c r="J55" s="131"/>
      <c r="AS55" s="40"/>
      <c r="BT55" s="146"/>
    </row>
    <row r="56" spans="1:72">
      <c r="A56" s="130" t="s">
        <v>167</v>
      </c>
      <c r="B56" s="89">
        <v>1.3585389098705658E-2</v>
      </c>
      <c r="C56" s="40">
        <v>0.11359720145861894</v>
      </c>
      <c r="D56" s="40">
        <v>0.23889051384286944</v>
      </c>
      <c r="E56" s="34">
        <v>0.36607310440019403</v>
      </c>
      <c r="F56" s="923">
        <v>3.1579983201725335</v>
      </c>
      <c r="G56" s="924">
        <v>26.406293465440623</v>
      </c>
      <c r="H56" s="924">
        <v>55.531412161968312</v>
      </c>
      <c r="I56" s="34">
        <v>85.095703947581455</v>
      </c>
      <c r="AS56" s="40"/>
      <c r="BT56" s="146"/>
    </row>
    <row r="57" spans="1:72">
      <c r="A57" s="130" t="s">
        <v>168</v>
      </c>
      <c r="B57" s="89">
        <v>2.9251148487123582E-2</v>
      </c>
      <c r="C57" s="40">
        <v>4.2017057467081231E-2</v>
      </c>
      <c r="D57" s="40">
        <v>2.7034852254628263</v>
      </c>
      <c r="E57" s="34">
        <v>2.774753431417031</v>
      </c>
      <c r="F57" s="923">
        <v>6.7995901416069575</v>
      </c>
      <c r="G57" s="924">
        <v>9.7670958067941758</v>
      </c>
      <c r="H57" s="924">
        <v>628.43999083075835</v>
      </c>
      <c r="I57" s="34">
        <v>645.00667677915953</v>
      </c>
      <c r="AS57" s="40"/>
      <c r="BT57" s="146"/>
    </row>
    <row r="58" spans="1:72">
      <c r="A58" s="130" t="s">
        <v>169</v>
      </c>
      <c r="B58" s="89">
        <v>6.5992823196624237E-2</v>
      </c>
      <c r="C58" s="40">
        <v>8.0677480955897232E-2</v>
      </c>
      <c r="D58" s="40">
        <v>0.12003872770223388</v>
      </c>
      <c r="E58" s="34">
        <v>0.26670903185475536</v>
      </c>
      <c r="F58" s="923">
        <v>15.340394248865355</v>
      </c>
      <c r="G58" s="924">
        <v>18.753923607440068</v>
      </c>
      <c r="H58" s="924">
        <v>27.903661623900021</v>
      </c>
      <c r="I58" s="34">
        <v>61.997979480205451</v>
      </c>
      <c r="AS58" s="40"/>
      <c r="BT58" s="146"/>
    </row>
    <row r="59" spans="1:72">
      <c r="A59" s="130" t="s">
        <v>170</v>
      </c>
      <c r="B59" s="89">
        <v>3.4683400285034785E-3</v>
      </c>
      <c r="C59" s="40">
        <v>1.0836531260545049E-2</v>
      </c>
      <c r="D59" s="40">
        <v>2.3406192480517039E-2</v>
      </c>
      <c r="E59" s="34">
        <v>3.7711063769565567E-2</v>
      </c>
      <c r="F59" s="923">
        <v>0.80623469112450274</v>
      </c>
      <c r="G59" s="924">
        <v>2.5190112162896297</v>
      </c>
      <c r="H59" s="924">
        <v>5.4408980116844923</v>
      </c>
      <c r="I59" s="34">
        <v>8.7661439190986243</v>
      </c>
      <c r="AS59" s="40"/>
    </row>
    <row r="60" spans="1:72">
      <c r="A60" s="130" t="s">
        <v>171</v>
      </c>
      <c r="B60" s="89">
        <v>2.9216798795452339E-3</v>
      </c>
      <c r="C60" s="40">
        <v>6.899625261849153E-3</v>
      </c>
      <c r="D60" s="40">
        <v>9.38242342820007E-3</v>
      </c>
      <c r="E60" s="34">
        <v>1.9203728569594458E-2</v>
      </c>
      <c r="F60" s="923">
        <v>0.67916053670960408</v>
      </c>
      <c r="G60" s="924">
        <v>1.6038557915735767</v>
      </c>
      <c r="H60" s="924">
        <v>2.1809958632856676</v>
      </c>
      <c r="I60" s="34">
        <v>4.4640121915688491</v>
      </c>
      <c r="AS60" s="40"/>
    </row>
    <row r="61" spans="1:72">
      <c r="A61" s="130" t="s">
        <v>172</v>
      </c>
      <c r="B61" s="89">
        <v>2.4537383700848171E-2</v>
      </c>
      <c r="C61" s="40">
        <v>4.5347105948587624E-2</v>
      </c>
      <c r="D61" s="40">
        <v>1.962752278589947E-3</v>
      </c>
      <c r="E61" s="34">
        <v>7.1847241928025732E-2</v>
      </c>
      <c r="F61" s="923">
        <v>5.7038496244535359</v>
      </c>
      <c r="G61" s="924">
        <v>10.541183868187442</v>
      </c>
      <c r="H61" s="924">
        <v>0.45625254850392266</v>
      </c>
      <c r="I61" s="34">
        <v>16.701286041144897</v>
      </c>
      <c r="AS61" s="40"/>
    </row>
    <row r="62" spans="1:72">
      <c r="A62" s="130" t="s">
        <v>190</v>
      </c>
      <c r="B62" s="89">
        <v>5.8479548090640231E-4</v>
      </c>
      <c r="C62" s="40">
        <v>8.6778939067259084E-4</v>
      </c>
      <c r="D62" s="40">
        <v>1.7385376043784653E-3</v>
      </c>
      <c r="E62" s="34">
        <v>3.1911224759574586E-3</v>
      </c>
      <c r="F62" s="923">
        <v>0.13593892180260475</v>
      </c>
      <c r="G62" s="924">
        <v>0.20172241060572096</v>
      </c>
      <c r="H62" s="924">
        <v>0.40413261587826443</v>
      </c>
      <c r="I62" s="34">
        <v>0.74179394828659018</v>
      </c>
      <c r="AS62" s="40"/>
    </row>
    <row r="63" spans="1:72">
      <c r="A63" s="130" t="s">
        <v>191</v>
      </c>
      <c r="B63" s="89">
        <v>1.0727060487570965E-3</v>
      </c>
      <c r="C63" s="40">
        <v>1.305804573616907E-3</v>
      </c>
      <c r="D63" s="40">
        <v>3.2861410505826863E-3</v>
      </c>
      <c r="E63" s="34">
        <v>5.6646516729566901E-3</v>
      </c>
      <c r="F63" s="923">
        <v>0.24935641337917802</v>
      </c>
      <c r="G63" s="924">
        <v>0.30354144588679394</v>
      </c>
      <c r="H63" s="924">
        <v>0.76388153789270941</v>
      </c>
      <c r="I63" s="34">
        <v>1.3167793971586814</v>
      </c>
      <c r="AS63" s="40"/>
    </row>
    <row r="64" spans="1:72">
      <c r="A64" s="130" t="s">
        <v>175</v>
      </c>
      <c r="B64" s="89">
        <v>2.3489140383585409E-3</v>
      </c>
      <c r="C64" s="40">
        <v>6.5900721826215536E-2</v>
      </c>
      <c r="D64" s="40">
        <v>0.16722335969000859</v>
      </c>
      <c r="E64" s="34">
        <v>0.23547299555458268</v>
      </c>
      <c r="F64" s="923">
        <v>0.54601797073833447</v>
      </c>
      <c r="G64" s="924">
        <v>15.31898477940349</v>
      </c>
      <c r="H64" s="924">
        <v>38.871988513377815</v>
      </c>
      <c r="I64" s="34">
        <v>54.736991263519641</v>
      </c>
      <c r="AS64" s="40"/>
      <c r="AV64" s="153"/>
      <c r="AX64" s="146"/>
      <c r="AY64" s="146"/>
      <c r="AZ64" s="146"/>
      <c r="BA64" s="146"/>
    </row>
    <row r="65" spans="1:53">
      <c r="A65" s="130" t="s">
        <v>176</v>
      </c>
      <c r="B65" s="89">
        <v>1.0922516619361257E-3</v>
      </c>
      <c r="C65" s="40">
        <v>1.0656812693052232E-2</v>
      </c>
      <c r="D65" s="40">
        <v>1.8924396578239784</v>
      </c>
      <c r="E65" s="34">
        <v>1.9041887221789668</v>
      </c>
      <c r="F65" s="923">
        <v>0.25389989852617295</v>
      </c>
      <c r="G65" s="924">
        <v>2.4772346480866472</v>
      </c>
      <c r="H65" s="924">
        <v>439.90799358153083</v>
      </c>
      <c r="I65" s="34">
        <v>442.63912812814368</v>
      </c>
      <c r="AS65" s="40"/>
      <c r="AX65" s="146"/>
      <c r="AY65" s="146"/>
      <c r="AZ65" s="146"/>
      <c r="BA65" s="146"/>
    </row>
    <row r="66" spans="1:53">
      <c r="A66" s="130" t="s">
        <v>177</v>
      </c>
      <c r="B66" s="89">
        <v>3.0663110285878681E-3</v>
      </c>
      <c r="C66" s="40">
        <v>1.7203407712307408E-2</v>
      </c>
      <c r="D66" s="40">
        <v>8.4027109391563715E-2</v>
      </c>
      <c r="E66" s="34">
        <v>0.104296828132459</v>
      </c>
      <c r="F66" s="923">
        <v>0.71278084175959178</v>
      </c>
      <c r="G66" s="924">
        <v>3.9990266205835878</v>
      </c>
      <c r="H66" s="924">
        <v>19.532563136730012</v>
      </c>
      <c r="I66" s="34">
        <v>24.244370599073196</v>
      </c>
      <c r="AS66" s="40"/>
      <c r="AX66" s="146"/>
      <c r="AY66" s="146"/>
      <c r="AZ66" s="146"/>
      <c r="BA66" s="146"/>
    </row>
    <row r="67" spans="1:53">
      <c r="A67" s="130" t="s">
        <v>178</v>
      </c>
      <c r="B67" s="89">
        <v>2.181642016826012E-4</v>
      </c>
      <c r="C67" s="40">
        <v>3.5932248652163702E-3</v>
      </c>
      <c r="D67" s="40">
        <v>1.6384334736361927E-2</v>
      </c>
      <c r="E67" s="34">
        <v>2.0195723803260898E-2</v>
      </c>
      <c r="F67" s="923">
        <v>5.0713467051236465E-2</v>
      </c>
      <c r="G67" s="924">
        <v>0.83526485740747702</v>
      </c>
      <c r="H67" s="924">
        <v>3.8086286081791445</v>
      </c>
      <c r="I67" s="34">
        <v>4.6946069326378588</v>
      </c>
      <c r="AS67" s="40"/>
      <c r="AX67" s="146"/>
      <c r="AY67" s="146"/>
      <c r="AZ67" s="146"/>
      <c r="BA67" s="146"/>
    </row>
    <row r="68" spans="1:53">
      <c r="A68" s="130" t="s">
        <v>179</v>
      </c>
      <c r="B68" s="89">
        <v>1.8457550450336104E-4</v>
      </c>
      <c r="C68" s="40">
        <v>3.1253228897356418E-3</v>
      </c>
      <c r="D68" s="40">
        <v>6.5676963997400488E-3</v>
      </c>
      <c r="E68" s="34">
        <v>9.8775947939790526E-3</v>
      </c>
      <c r="F68" s="923">
        <v>4.2905589890108231E-2</v>
      </c>
      <c r="G68" s="924">
        <v>0.72649847303396431</v>
      </c>
      <c r="H68" s="924">
        <v>1.5266971042999673</v>
      </c>
      <c r="I68" s="34">
        <v>2.2961011672240401</v>
      </c>
      <c r="AS68" s="40"/>
      <c r="AX68" s="146"/>
      <c r="AY68" s="146"/>
      <c r="AZ68" s="146"/>
      <c r="BA68" s="146"/>
    </row>
    <row r="69" spans="1:53">
      <c r="A69" s="130" t="s">
        <v>180</v>
      </c>
      <c r="B69" s="89">
        <v>3.4818733589116685E-3</v>
      </c>
      <c r="C69" s="40">
        <v>8.296794722009079E-3</v>
      </c>
      <c r="D69" s="40">
        <v>1.3739265950129629E-3</v>
      </c>
      <c r="E69" s="40">
        <v>1.3152594675933712E-2</v>
      </c>
      <c r="F69" s="923">
        <v>0.8093805881161078</v>
      </c>
      <c r="G69" s="924">
        <v>1.9286355072021697</v>
      </c>
      <c r="H69" s="924">
        <v>0.31937678395274588</v>
      </c>
      <c r="I69" s="34">
        <v>3.0573928792710237</v>
      </c>
      <c r="AX69" s="146"/>
      <c r="AY69" s="146"/>
      <c r="AZ69" s="146"/>
      <c r="BA69" s="146"/>
    </row>
    <row r="70" spans="1:53">
      <c r="A70" s="130" t="s">
        <v>181</v>
      </c>
      <c r="B70" s="89">
        <v>2.5027287465006466E-5</v>
      </c>
      <c r="C70" s="40">
        <v>3.5981259211174515E-4</v>
      </c>
      <c r="D70" s="40">
        <v>1.2169763230649255E-3</v>
      </c>
      <c r="E70" s="40">
        <v>1.6018162026416771E-3</v>
      </c>
      <c r="F70" s="923">
        <v>5.8177304454603848E-3</v>
      </c>
      <c r="G70" s="924">
        <v>8.3640413477305234E-2</v>
      </c>
      <c r="H70" s="924">
        <v>0.28289283111478503</v>
      </c>
      <c r="I70" s="34">
        <v>0.37235097503755066</v>
      </c>
      <c r="AX70" s="146"/>
      <c r="AY70" s="146"/>
      <c r="AZ70" s="146"/>
      <c r="BA70" s="146"/>
    </row>
    <row r="71" spans="1:53">
      <c r="A71" s="143" t="s">
        <v>182</v>
      </c>
      <c r="B71" s="154">
        <v>5.5514582186653369E-5</v>
      </c>
      <c r="C71" s="144">
        <v>4.598334947581839E-4</v>
      </c>
      <c r="D71" s="144">
        <v>2.3002987354078801E-3</v>
      </c>
      <c r="E71" s="144">
        <v>2.8156468123527174E-3</v>
      </c>
      <c r="F71" s="925">
        <v>1.2904669569400442E-2</v>
      </c>
      <c r="G71" s="926">
        <v>0.10689082170960885</v>
      </c>
      <c r="H71" s="926">
        <v>0.53471707652489653</v>
      </c>
      <c r="I71" s="145">
        <v>0.65451256780390588</v>
      </c>
      <c r="AX71" s="146"/>
      <c r="AY71" s="146"/>
      <c r="AZ71" s="146"/>
      <c r="BA71" s="146"/>
    </row>
    <row r="72" spans="1:53">
      <c r="AX72" s="146"/>
      <c r="AY72" s="146"/>
      <c r="AZ72" s="146"/>
      <c r="BA72" s="146"/>
    </row>
    <row r="73" spans="1:53">
      <c r="A73" s="69" t="s">
        <v>871</v>
      </c>
      <c r="U73" s="69"/>
      <c r="Y73" s="40"/>
      <c r="AY73" s="146"/>
      <c r="AZ73" s="146"/>
      <c r="BA73" s="146"/>
    </row>
    <row r="74" spans="1:53">
      <c r="A74" s="136"/>
      <c r="B74" s="147" t="s">
        <v>271</v>
      </c>
      <c r="C74" s="936"/>
      <c r="D74" s="936"/>
      <c r="E74" s="937"/>
      <c r="F74" s="898" t="s">
        <v>272</v>
      </c>
      <c r="G74" s="899"/>
      <c r="H74" s="900"/>
      <c r="I74" s="900"/>
      <c r="V74" s="240"/>
      <c r="W74" s="938"/>
      <c r="X74" s="938"/>
      <c r="Y74" s="938"/>
      <c r="Z74" s="938"/>
      <c r="AA74" s="938"/>
      <c r="AB74" s="938"/>
      <c r="AC74" s="938"/>
      <c r="AY74" s="146"/>
      <c r="AZ74" s="146"/>
      <c r="BA74" s="146"/>
    </row>
    <row r="75" spans="1:53" ht="26.25">
      <c r="A75" s="143" t="s">
        <v>184</v>
      </c>
      <c r="B75" s="149" t="s">
        <v>185</v>
      </c>
      <c r="C75" s="150" t="s">
        <v>186</v>
      </c>
      <c r="D75" s="150" t="s">
        <v>187</v>
      </c>
      <c r="E75" s="17" t="s">
        <v>188</v>
      </c>
      <c r="F75" s="76" t="s">
        <v>185</v>
      </c>
      <c r="G75" s="76" t="s">
        <v>186</v>
      </c>
      <c r="H75" s="150" t="s">
        <v>187</v>
      </c>
      <c r="I75" s="17" t="s">
        <v>188</v>
      </c>
      <c r="V75" s="59"/>
      <c r="W75" s="59"/>
      <c r="X75" s="59"/>
      <c r="Y75" s="59"/>
      <c r="Z75" s="59"/>
      <c r="AA75" s="59"/>
      <c r="AB75" s="59"/>
      <c r="AC75" s="59"/>
      <c r="AX75" s="146"/>
      <c r="AY75" s="146"/>
      <c r="AZ75" s="146"/>
      <c r="BA75" s="146"/>
    </row>
    <row r="76" spans="1:53">
      <c r="A76" s="130" t="s">
        <v>160</v>
      </c>
      <c r="B76" s="152">
        <v>134.38436383573952</v>
      </c>
      <c r="C76" s="141">
        <v>974.3066227639822</v>
      </c>
      <c r="D76" s="141">
        <v>4301.8987730061353</v>
      </c>
      <c r="E76" s="142">
        <v>5410.5897596058567</v>
      </c>
      <c r="F76" s="919">
        <v>31238.383543328408</v>
      </c>
      <c r="G76" s="920">
        <v>226482.92630166747</v>
      </c>
      <c r="H76" s="920">
        <v>1000000</v>
      </c>
      <c r="I76" s="138">
        <v>1257721.3098449958</v>
      </c>
      <c r="V76" s="141"/>
      <c r="W76" s="141"/>
      <c r="X76" s="141"/>
      <c r="Y76" s="141"/>
      <c r="Z76" s="922"/>
      <c r="AA76" s="922"/>
      <c r="AB76" s="922"/>
      <c r="AC76" s="141"/>
      <c r="AX76" s="146"/>
      <c r="AY76" s="146"/>
      <c r="AZ76" s="146"/>
      <c r="BA76" s="146"/>
    </row>
    <row r="77" spans="1:53">
      <c r="A77" s="130" t="s">
        <v>162</v>
      </c>
      <c r="B77" s="152">
        <v>128.29005024968359</v>
      </c>
      <c r="C77" s="141">
        <v>890.2271332952422</v>
      </c>
      <c r="D77" s="141">
        <v>4015.0759202453987</v>
      </c>
      <c r="E77" s="142">
        <v>5033.5931037903247</v>
      </c>
      <c r="F77" s="921">
        <v>29821.726874348427</v>
      </c>
      <c r="G77" s="922">
        <v>206938.18712827546</v>
      </c>
      <c r="H77" s="922">
        <v>933326.45236551983</v>
      </c>
      <c r="I77" s="142">
        <v>1170086.3663681438</v>
      </c>
      <c r="V77" s="141"/>
      <c r="W77" s="141"/>
      <c r="X77" s="141"/>
      <c r="Y77" s="141"/>
      <c r="Z77" s="922"/>
      <c r="AA77" s="922"/>
      <c r="AB77" s="922"/>
      <c r="AC77" s="141"/>
      <c r="AX77" s="146"/>
      <c r="AY77" s="146"/>
      <c r="AZ77" s="146"/>
      <c r="BA77" s="146"/>
    </row>
    <row r="78" spans="1:53">
      <c r="A78" s="130" t="s">
        <v>31</v>
      </c>
      <c r="B78" s="152">
        <v>12.758997521681611</v>
      </c>
      <c r="C78" s="141">
        <v>50.88049117521286</v>
      </c>
      <c r="D78" s="141">
        <v>0</v>
      </c>
      <c r="E78" s="142">
        <v>63.639488696894475</v>
      </c>
      <c r="F78" s="921">
        <v>2965.8990587464978</v>
      </c>
      <c r="G78" s="922">
        <v>11827.449658853304</v>
      </c>
      <c r="H78" s="922">
        <v>0</v>
      </c>
      <c r="I78" s="142">
        <v>14793.348717599803</v>
      </c>
      <c r="V78" s="141"/>
      <c r="W78" s="141"/>
      <c r="X78" s="141"/>
      <c r="Y78" s="141"/>
      <c r="Z78" s="922"/>
      <c r="AA78" s="922"/>
      <c r="AB78" s="922"/>
      <c r="AC78" s="141"/>
      <c r="AX78" s="146"/>
      <c r="AY78" s="146"/>
      <c r="AZ78" s="146"/>
      <c r="BA78" s="146"/>
    </row>
    <row r="79" spans="1:53">
      <c r="A79" s="130" t="s">
        <v>23</v>
      </c>
      <c r="B79" s="152">
        <v>68.219738629593763</v>
      </c>
      <c r="C79" s="141">
        <v>621.55728115531679</v>
      </c>
      <c r="D79" s="141">
        <v>0</v>
      </c>
      <c r="E79" s="142">
        <v>689.77701978491052</v>
      </c>
      <c r="F79" s="921">
        <v>15858.052973645939</v>
      </c>
      <c r="G79" s="922">
        <v>144484.40420204893</v>
      </c>
      <c r="H79" s="922">
        <v>0</v>
      </c>
      <c r="I79" s="142">
        <v>160342.45717569487</v>
      </c>
      <c r="V79" s="141"/>
      <c r="W79" s="141"/>
      <c r="X79" s="141"/>
      <c r="Y79" s="141"/>
      <c r="Z79" s="922"/>
      <c r="AA79" s="922"/>
      <c r="AB79" s="922"/>
      <c r="AC79" s="141"/>
      <c r="AX79" s="146"/>
      <c r="AY79" s="146"/>
      <c r="AZ79" s="146"/>
      <c r="BA79" s="146"/>
    </row>
    <row r="80" spans="1:53">
      <c r="A80" s="130" t="s">
        <v>163</v>
      </c>
      <c r="B80" s="152">
        <v>47.311314098408211</v>
      </c>
      <c r="C80" s="141">
        <v>217.78936096471256</v>
      </c>
      <c r="D80" s="141">
        <v>4015.0759202453987</v>
      </c>
      <c r="E80" s="142">
        <v>4280.1765953085196</v>
      </c>
      <c r="F80" s="921">
        <v>10997.774841955988</v>
      </c>
      <c r="G80" s="922">
        <v>50626.333267373222</v>
      </c>
      <c r="H80" s="922">
        <v>933326.45236551983</v>
      </c>
      <c r="I80" s="142">
        <v>994950.56047484907</v>
      </c>
      <c r="V80" s="141"/>
      <c r="W80" s="141"/>
      <c r="X80" s="141"/>
      <c r="Y80" s="141"/>
      <c r="Z80" s="922"/>
      <c r="AA80" s="922"/>
      <c r="AB80" s="922"/>
      <c r="AC80" s="141"/>
      <c r="AX80" s="146"/>
      <c r="AY80" s="146"/>
      <c r="AZ80" s="146"/>
      <c r="BA80" s="146"/>
    </row>
    <row r="81" spans="1:53">
      <c r="A81" s="130" t="s">
        <v>189</v>
      </c>
      <c r="B81" s="238">
        <v>6.2706366289941223E-2</v>
      </c>
      <c r="C81" s="239">
        <v>0.1595149127411874</v>
      </c>
      <c r="D81" s="141">
        <v>0</v>
      </c>
      <c r="E81" s="142">
        <v>0.22222127903112862</v>
      </c>
      <c r="F81" s="921">
        <v>14.576439288487133</v>
      </c>
      <c r="G81" s="922">
        <v>37.080117677831723</v>
      </c>
      <c r="H81" s="922">
        <v>0</v>
      </c>
      <c r="I81" s="142">
        <v>51.65655696631886</v>
      </c>
      <c r="V81" s="239"/>
      <c r="W81" s="239"/>
      <c r="X81" s="141"/>
      <c r="Y81" s="141"/>
      <c r="Z81" s="922"/>
      <c r="AA81" s="922"/>
      <c r="AB81" s="922"/>
      <c r="AC81" s="141"/>
      <c r="AX81" s="146"/>
      <c r="AY81" s="146"/>
      <c r="AZ81" s="146"/>
      <c r="BA81" s="146"/>
    </row>
    <row r="82" spans="1:53">
      <c r="A82" s="130" t="s">
        <v>165</v>
      </c>
      <c r="B82" s="152">
        <v>-9.6196931699997847</v>
      </c>
      <c r="C82" s="141">
        <v>67.760048823082769</v>
      </c>
      <c r="D82" s="141">
        <v>329.98144229947997</v>
      </c>
      <c r="E82" s="142">
        <v>388.12179795256293</v>
      </c>
      <c r="F82" s="921">
        <v>-2236.1505180833474</v>
      </c>
      <c r="G82" s="922">
        <v>15751.195553058667</v>
      </c>
      <c r="H82" s="922">
        <v>76705.998841737368</v>
      </c>
      <c r="I82" s="142">
        <v>90221.043876712662</v>
      </c>
      <c r="V82" s="141"/>
      <c r="W82" s="141"/>
      <c r="X82" s="141"/>
      <c r="Y82" s="141"/>
      <c r="Z82" s="922"/>
      <c r="AA82" s="922"/>
      <c r="AB82" s="922"/>
      <c r="AC82" s="141"/>
      <c r="AX82" s="146"/>
      <c r="AY82" s="146"/>
      <c r="AZ82" s="146"/>
      <c r="BA82" s="146"/>
    </row>
    <row r="83" spans="1:53">
      <c r="A83" s="130" t="s">
        <v>83</v>
      </c>
      <c r="B83" s="89">
        <v>0.26563149322537816</v>
      </c>
      <c r="C83" s="40">
        <v>0.23064138832602382</v>
      </c>
      <c r="D83" s="40">
        <v>8.6409950208849416E-3</v>
      </c>
      <c r="E83" s="34">
        <v>0.50491387657228692</v>
      </c>
      <c r="F83" s="923">
        <v>61.747499706915896</v>
      </c>
      <c r="G83" s="924">
        <v>53.613857623352054</v>
      </c>
      <c r="H83" s="924">
        <v>2.0086467573588855</v>
      </c>
      <c r="I83" s="34">
        <v>117.37000408762682</v>
      </c>
      <c r="V83" s="40"/>
      <c r="W83" s="40"/>
      <c r="X83" s="40"/>
      <c r="Y83" s="40"/>
      <c r="Z83" s="924"/>
      <c r="AA83" s="924"/>
      <c r="AB83" s="924"/>
      <c r="AC83" s="40"/>
      <c r="AX83" s="146"/>
      <c r="AY83" s="146"/>
      <c r="AZ83" s="146"/>
      <c r="BA83" s="146"/>
    </row>
    <row r="84" spans="1:53">
      <c r="A84" s="130" t="s">
        <v>84</v>
      </c>
      <c r="B84" s="89">
        <v>1.7597471076036893E-4</v>
      </c>
      <c r="C84" s="40">
        <v>1.0671865606924484E-2</v>
      </c>
      <c r="D84" s="40">
        <v>7.6166044833770605E-3</v>
      </c>
      <c r="E84" s="34">
        <v>1.8464444801061915E-2</v>
      </c>
      <c r="F84" s="923">
        <v>4.0906288140620077E-2</v>
      </c>
      <c r="G84" s="924">
        <v>2.4807337806015046</v>
      </c>
      <c r="H84" s="924">
        <v>1.7705215499653968</v>
      </c>
      <c r="I84" s="34">
        <v>4.2921616187075218</v>
      </c>
      <c r="V84" s="40"/>
      <c r="W84" s="40"/>
      <c r="X84" s="40"/>
      <c r="Y84" s="40"/>
      <c r="Z84" s="924"/>
      <c r="AA84" s="924"/>
      <c r="AB84" s="924"/>
      <c r="AC84" s="40"/>
    </row>
    <row r="85" spans="1:53">
      <c r="A85" s="130" t="s">
        <v>166</v>
      </c>
      <c r="B85" s="152">
        <v>-1.604115074886943</v>
      </c>
      <c r="C85" s="141">
        <v>77.507334858698471</v>
      </c>
      <c r="D85" s="141">
        <v>332.25907233820146</v>
      </c>
      <c r="E85" s="142">
        <v>408.16229212201296</v>
      </c>
      <c r="F85" s="921">
        <v>-372.88536051860638</v>
      </c>
      <c r="G85" s="922">
        <v>18017.005733618629</v>
      </c>
      <c r="H85" s="922">
        <v>77235.446455198966</v>
      </c>
      <c r="I85" s="142">
        <v>94879.566828298979</v>
      </c>
      <c r="V85" s="141"/>
      <c r="W85" s="141"/>
      <c r="X85" s="141"/>
      <c r="Y85" s="141"/>
      <c r="Z85" s="922"/>
      <c r="AA85" s="922"/>
      <c r="AB85" s="922"/>
      <c r="AC85" s="141"/>
    </row>
    <row r="86" spans="1:53">
      <c r="A86" s="130" t="s">
        <v>167</v>
      </c>
      <c r="B86" s="89">
        <v>1.3569427535992497E-2</v>
      </c>
      <c r="C86" s="40">
        <v>0.11807852127857901</v>
      </c>
      <c r="D86" s="40">
        <v>0.23889051384286944</v>
      </c>
      <c r="E86" s="34">
        <v>0.37053846265744095</v>
      </c>
      <c r="F86" s="923">
        <v>3.1542879672434228</v>
      </c>
      <c r="G86" s="924">
        <v>27.448000873360069</v>
      </c>
      <c r="H86" s="924">
        <v>55.531412161968312</v>
      </c>
      <c r="I86" s="34">
        <v>86.133701002571797</v>
      </c>
      <c r="V86" s="40"/>
      <c r="W86" s="40"/>
      <c r="X86" s="40"/>
      <c r="Y86" s="40"/>
      <c r="Z86" s="924"/>
      <c r="AA86" s="924"/>
      <c r="AB86" s="924"/>
      <c r="AC86" s="40"/>
    </row>
    <row r="87" spans="1:53">
      <c r="A87" s="130" t="s">
        <v>168</v>
      </c>
      <c r="B87" s="89">
        <v>2.7220930308588968E-2</v>
      </c>
      <c r="C87" s="40">
        <v>4.9240422475127645E-2</v>
      </c>
      <c r="D87" s="40">
        <v>2.7034852254628263</v>
      </c>
      <c r="E87" s="34">
        <v>2.7799465782465429</v>
      </c>
      <c r="F87" s="923">
        <v>6.3276547740725153</v>
      </c>
      <c r="G87" s="924">
        <v>11.446206680665059</v>
      </c>
      <c r="H87" s="924">
        <v>628.43999083075835</v>
      </c>
      <c r="I87" s="34">
        <v>646.21385228549593</v>
      </c>
      <c r="V87" s="40"/>
      <c r="W87" s="40"/>
      <c r="X87" s="40"/>
      <c r="Y87" s="40"/>
      <c r="Z87" s="924"/>
      <c r="AA87" s="924"/>
      <c r="AB87" s="924"/>
      <c r="AC87" s="40"/>
    </row>
    <row r="88" spans="1:53">
      <c r="A88" s="130" t="s">
        <v>169</v>
      </c>
      <c r="B88" s="89">
        <v>9.8253389911097458E-2</v>
      </c>
      <c r="C88" s="40">
        <v>0.10295733970650262</v>
      </c>
      <c r="D88" s="40">
        <v>0.12003872770223388</v>
      </c>
      <c r="E88" s="34">
        <v>0.32124945731983395</v>
      </c>
      <c r="F88" s="923">
        <v>22.839540188073443</v>
      </c>
      <c r="G88" s="924">
        <v>23.932999156685593</v>
      </c>
      <c r="H88" s="924">
        <v>27.903661623900021</v>
      </c>
      <c r="I88" s="34">
        <v>74.676200968659046</v>
      </c>
      <c r="V88" s="40"/>
      <c r="W88" s="40"/>
      <c r="X88" s="40"/>
      <c r="Y88" s="40"/>
      <c r="Z88" s="924"/>
      <c r="AA88" s="924"/>
      <c r="AB88" s="924"/>
      <c r="AC88" s="40"/>
    </row>
    <row r="89" spans="1:53">
      <c r="A89" s="130" t="s">
        <v>170</v>
      </c>
      <c r="B89" s="89">
        <v>6.7188217207089628E-3</v>
      </c>
      <c r="C89" s="40">
        <v>1.3006255857960275E-2</v>
      </c>
      <c r="D89" s="40">
        <v>2.3406192480517039E-2</v>
      </c>
      <c r="E89" s="34">
        <v>4.313127005918628E-2</v>
      </c>
      <c r="F89" s="923">
        <v>1.5618270152865312</v>
      </c>
      <c r="G89" s="924">
        <v>3.0233756171978912</v>
      </c>
      <c r="H89" s="924">
        <v>5.4408980116844923</v>
      </c>
      <c r="I89" s="34">
        <v>10.026100644168917</v>
      </c>
      <c r="V89" s="40"/>
      <c r="W89" s="40"/>
      <c r="X89" s="40"/>
      <c r="Y89" s="40"/>
      <c r="Z89" s="924"/>
      <c r="AA89" s="924"/>
      <c r="AB89" s="924"/>
      <c r="AC89" s="40"/>
    </row>
    <row r="90" spans="1:53">
      <c r="A90" s="130" t="s">
        <v>171</v>
      </c>
      <c r="B90" s="89">
        <v>6.0448026515471601E-3</v>
      </c>
      <c r="C90" s="40">
        <v>8.9313676465843997E-3</v>
      </c>
      <c r="D90" s="40">
        <v>9.38242342820007E-3</v>
      </c>
      <c r="E90" s="34">
        <v>2.4358593726331632E-2</v>
      </c>
      <c r="F90" s="923">
        <v>1.4051475802911784</v>
      </c>
      <c r="G90" s="924">
        <v>2.0761454692117791</v>
      </c>
      <c r="H90" s="924">
        <v>2.1809958632856676</v>
      </c>
      <c r="I90" s="34">
        <v>5.6622889127886253</v>
      </c>
      <c r="V90" s="40"/>
      <c r="W90" s="40"/>
      <c r="X90" s="40"/>
      <c r="Y90" s="40"/>
      <c r="Z90" s="924"/>
      <c r="AA90" s="924"/>
      <c r="AB90" s="924"/>
      <c r="AC90" s="40"/>
    </row>
    <row r="91" spans="1:53">
      <c r="A91" s="130" t="s">
        <v>172</v>
      </c>
      <c r="B91" s="89">
        <v>5.0301598309654035E-2</v>
      </c>
      <c r="C91" s="40">
        <v>5.9449057361431093E-2</v>
      </c>
      <c r="D91" s="40">
        <v>1.962752278589947E-3</v>
      </c>
      <c r="E91" s="34">
        <v>0.11171340794967508</v>
      </c>
      <c r="F91" s="923">
        <v>11.692882832411152</v>
      </c>
      <c r="G91" s="924">
        <v>13.819259935744265</v>
      </c>
      <c r="H91" s="924">
        <v>0.45625254850392266</v>
      </c>
      <c r="I91" s="34">
        <v>25.96839531665934</v>
      </c>
      <c r="V91" s="40"/>
      <c r="W91" s="40"/>
      <c r="X91" s="40"/>
      <c r="Y91" s="40"/>
      <c r="Z91" s="924"/>
      <c r="AA91" s="924"/>
      <c r="AB91" s="924"/>
      <c r="AC91" s="40"/>
    </row>
    <row r="92" spans="1:53">
      <c r="A92" s="130" t="s">
        <v>190</v>
      </c>
      <c r="B92" s="89">
        <v>1.0668858084329602E-3</v>
      </c>
      <c r="C92" s="40">
        <v>1.1235547725191796E-3</v>
      </c>
      <c r="D92" s="40">
        <v>1.7385376043784653E-3</v>
      </c>
      <c r="E92" s="34">
        <v>3.9289781853306047E-3</v>
      </c>
      <c r="F92" s="923">
        <v>0.24800346654540831</v>
      </c>
      <c r="G92" s="924">
        <v>0.26117647852835174</v>
      </c>
      <c r="H92" s="924">
        <v>0.40413261587826443</v>
      </c>
      <c r="I92" s="34">
        <v>0.9133125609520244</v>
      </c>
      <c r="V92" s="40"/>
      <c r="W92" s="40"/>
      <c r="X92" s="40"/>
      <c r="Y92" s="40"/>
      <c r="Z92" s="924"/>
      <c r="AA92" s="924"/>
      <c r="AB92" s="924"/>
      <c r="AC92" s="40"/>
    </row>
    <row r="93" spans="1:53">
      <c r="A93" s="130" t="s">
        <v>191</v>
      </c>
      <c r="B93" s="89">
        <v>2.2877193704710789E-3</v>
      </c>
      <c r="C93" s="40">
        <v>1.8386023207700049E-3</v>
      </c>
      <c r="D93" s="40">
        <v>3.2861410505826863E-3</v>
      </c>
      <c r="E93" s="34">
        <v>7.4124627418237707E-3</v>
      </c>
      <c r="F93" s="923">
        <v>0.5317929340472225</v>
      </c>
      <c r="G93" s="924">
        <v>0.4273932088562844</v>
      </c>
      <c r="H93" s="924">
        <v>0.76388153789270941</v>
      </c>
      <c r="I93" s="34">
        <v>1.7230676807962164</v>
      </c>
      <c r="V93" s="40"/>
      <c r="W93" s="40"/>
      <c r="X93" s="40"/>
      <c r="Y93" s="40"/>
      <c r="Z93" s="924"/>
      <c r="AA93" s="924"/>
      <c r="AB93" s="924"/>
      <c r="AC93" s="40"/>
    </row>
    <row r="94" spans="1:53">
      <c r="A94" s="130" t="s">
        <v>175</v>
      </c>
      <c r="B94" s="89">
        <v>2.752157398880625E-3</v>
      </c>
      <c r="C94" s="40">
        <v>7.0004438908395333E-2</v>
      </c>
      <c r="D94" s="40">
        <v>0.19593799945392151</v>
      </c>
      <c r="E94" s="34">
        <v>0.26869459576119747</v>
      </c>
      <c r="F94" s="923">
        <v>0.63975410489667039</v>
      </c>
      <c r="G94" s="924">
        <v>16.272916356764188</v>
      </c>
      <c r="H94" s="924">
        <v>45.546864255246405</v>
      </c>
      <c r="I94" s="34">
        <v>62.459534716907264</v>
      </c>
      <c r="V94" s="40"/>
      <c r="W94" s="40"/>
      <c r="X94" s="40"/>
      <c r="Y94" s="40"/>
      <c r="Z94" s="924"/>
      <c r="AA94" s="924"/>
      <c r="AB94" s="924"/>
      <c r="AC94" s="40"/>
    </row>
    <row r="95" spans="1:53">
      <c r="A95" s="130" t="s">
        <v>176</v>
      </c>
      <c r="B95" s="89">
        <v>1.0908638816073033E-3</v>
      </c>
      <c r="C95" s="40">
        <v>1.4413514720810853E-2</v>
      </c>
      <c r="D95" s="40">
        <v>2.2173985819246105</v>
      </c>
      <c r="E95" s="34">
        <v>2.2329029605270287</v>
      </c>
      <c r="F95" s="923">
        <v>0.25357730136569806</v>
      </c>
      <c r="G95" s="924">
        <v>3.3505006699027451</v>
      </c>
      <c r="H95" s="924">
        <v>515.44648047938813</v>
      </c>
      <c r="I95" s="34">
        <v>519.05055845065658</v>
      </c>
      <c r="V95" s="40"/>
      <c r="W95" s="40"/>
      <c r="X95" s="40"/>
      <c r="Y95" s="40"/>
      <c r="Z95" s="924"/>
      <c r="AA95" s="924"/>
      <c r="AB95" s="924"/>
      <c r="AC95" s="40"/>
    </row>
    <row r="96" spans="1:53">
      <c r="A96" s="130" t="s">
        <v>177</v>
      </c>
      <c r="B96" s="89">
        <v>5.7604273656727181E-3</v>
      </c>
      <c r="C96" s="40">
        <v>2.4268792783749358E-2</v>
      </c>
      <c r="D96" s="40">
        <v>9.8455764461372233E-2</v>
      </c>
      <c r="E96" s="34">
        <v>0.1284849846107943</v>
      </c>
      <c r="F96" s="923">
        <v>1.3390429830238366</v>
      </c>
      <c r="G96" s="924">
        <v>5.6414141904112043</v>
      </c>
      <c r="H96" s="924">
        <v>22.886583263922798</v>
      </c>
      <c r="I96" s="34">
        <v>29.867040437357836</v>
      </c>
      <c r="V96" s="40"/>
      <c r="W96" s="40"/>
      <c r="X96" s="40"/>
      <c r="Y96" s="40"/>
      <c r="Z96" s="924"/>
      <c r="AA96" s="924"/>
      <c r="AB96" s="924"/>
      <c r="AC96" s="40"/>
    </row>
    <row r="97" spans="1:53">
      <c r="A97" s="130" t="s">
        <v>178</v>
      </c>
      <c r="B97" s="89">
        <v>4.7040939961401845E-4</v>
      </c>
      <c r="C97" s="40">
        <v>5.2297475732112856E-3</v>
      </c>
      <c r="D97" s="40">
        <v>1.9197759072520075E-2</v>
      </c>
      <c r="E97" s="34">
        <v>2.4897916045345379E-2</v>
      </c>
      <c r="F97" s="923">
        <v>0.10934924888650967</v>
      </c>
      <c r="G97" s="924">
        <v>1.2156835502562922</v>
      </c>
      <c r="H97" s="924">
        <v>4.4626245491836212</v>
      </c>
      <c r="I97" s="34">
        <v>5.7876573483264222</v>
      </c>
      <c r="V97" s="40"/>
      <c r="W97" s="40"/>
      <c r="X97" s="40"/>
      <c r="Y97" s="40"/>
      <c r="Z97" s="924"/>
      <c r="AA97" s="924"/>
      <c r="AB97" s="924"/>
      <c r="AC97" s="40"/>
    </row>
    <row r="98" spans="1:53">
      <c r="A98" s="130" t="s">
        <v>179</v>
      </c>
      <c r="B98" s="89">
        <v>4.2517665925505905E-4</v>
      </c>
      <c r="C98" s="40">
        <v>4.6872950960885366E-3</v>
      </c>
      <c r="D98" s="40">
        <v>7.6954636958096977E-3</v>
      </c>
      <c r="E98" s="34">
        <v>1.2807935451153293E-2</v>
      </c>
      <c r="F98" s="923">
        <v>9.8834649927838428E-2</v>
      </c>
      <c r="G98" s="924">
        <v>1.0895874922721831</v>
      </c>
      <c r="H98" s="924">
        <v>1.7888528070669045</v>
      </c>
      <c r="I98" s="34">
        <v>2.9772749492669259</v>
      </c>
      <c r="V98" s="40"/>
      <c r="W98" s="40"/>
      <c r="X98" s="40"/>
      <c r="Y98" s="40"/>
      <c r="Z98" s="924"/>
      <c r="AA98" s="924"/>
      <c r="AB98" s="924"/>
      <c r="AC98" s="40"/>
    </row>
    <row r="99" spans="1:53">
      <c r="A99" s="130" t="s">
        <v>180</v>
      </c>
      <c r="B99" s="89">
        <v>4.4431967833717936E-3</v>
      </c>
      <c r="C99" s="40">
        <v>1.0702634979883848E-2</v>
      </c>
      <c r="D99" s="40">
        <v>1.6098494188994746E-3</v>
      </c>
      <c r="E99" s="40">
        <v>1.6755681182155115E-2</v>
      </c>
      <c r="F99" s="923">
        <v>1.0328454986556834</v>
      </c>
      <c r="G99" s="924">
        <v>2.4878862903612502</v>
      </c>
      <c r="H99" s="924">
        <v>0.37421834028291739</v>
      </c>
      <c r="I99" s="34">
        <v>3.8949501292998505</v>
      </c>
      <c r="V99" s="40"/>
      <c r="W99" s="40"/>
      <c r="X99" s="40"/>
      <c r="Y99" s="40"/>
      <c r="Z99" s="924"/>
      <c r="AA99" s="924"/>
      <c r="AB99" s="924"/>
      <c r="AC99" s="40"/>
      <c r="AX99" s="146"/>
      <c r="AY99" s="146"/>
      <c r="AZ99" s="146"/>
      <c r="BA99" s="146"/>
    </row>
    <row r="100" spans="1:53">
      <c r="A100" s="130" t="s">
        <v>181</v>
      </c>
      <c r="B100" s="89">
        <v>6.4107589398181074E-5</v>
      </c>
      <c r="C100" s="40">
        <v>4.8995929927108631E-4</v>
      </c>
      <c r="D100" s="40">
        <v>1.4259485431112173E-3</v>
      </c>
      <c r="E100" s="40">
        <v>1.9800154317804845E-3</v>
      </c>
      <c r="F100" s="923">
        <v>1.4902161296878486E-2</v>
      </c>
      <c r="G100" s="924">
        <v>0.11389373044887023</v>
      </c>
      <c r="H100" s="924">
        <v>0.33146957154335244</v>
      </c>
      <c r="I100" s="34">
        <v>0.46026546328910112</v>
      </c>
      <c r="V100" s="40"/>
      <c r="W100" s="40"/>
      <c r="X100" s="40"/>
      <c r="Y100" s="40"/>
      <c r="Z100" s="924"/>
      <c r="AA100" s="924"/>
      <c r="AB100" s="924"/>
      <c r="AC100" s="40"/>
      <c r="AX100" s="146"/>
      <c r="AY100" s="146"/>
      <c r="AZ100" s="146"/>
      <c r="BA100" s="146"/>
    </row>
    <row r="101" spans="1:53">
      <c r="A101" s="143" t="s">
        <v>182</v>
      </c>
      <c r="B101" s="154">
        <v>1.5565874146340088E-4</v>
      </c>
      <c r="C101" s="144">
        <v>6.3323200449173377E-4</v>
      </c>
      <c r="D101" s="144">
        <v>2.6952928896879194E-3</v>
      </c>
      <c r="E101" s="144">
        <v>3.4841836356430539E-3</v>
      </c>
      <c r="F101" s="925">
        <v>3.6183729482464719E-2</v>
      </c>
      <c r="G101" s="926">
        <v>0.1471982577705416</v>
      </c>
      <c r="H101" s="926">
        <v>0.62653563737960039</v>
      </c>
      <c r="I101" s="145">
        <v>0.80991762463260664</v>
      </c>
      <c r="V101" s="40"/>
      <c r="W101" s="40"/>
      <c r="X101" s="40"/>
      <c r="Y101" s="40"/>
      <c r="Z101" s="924"/>
      <c r="AA101" s="924"/>
      <c r="AB101" s="924"/>
      <c r="AC101" s="40"/>
      <c r="AX101" s="146"/>
      <c r="AY101" s="146"/>
      <c r="AZ101" s="146"/>
      <c r="BA101" s="146"/>
    </row>
    <row r="102" spans="1:53">
      <c r="AX102" s="146"/>
      <c r="AY102" s="146"/>
      <c r="AZ102" s="146"/>
      <c r="BA102" s="146"/>
    </row>
    <row r="103" spans="1:53" ht="13.5" customHeight="1">
      <c r="A103" s="69" t="s">
        <v>273</v>
      </c>
      <c r="AX103" s="146"/>
      <c r="AY103" s="146"/>
      <c r="AZ103" s="146"/>
      <c r="BA103" s="146"/>
    </row>
    <row r="104" spans="1:53">
      <c r="A104" s="136"/>
      <c r="B104" s="147" t="s">
        <v>271</v>
      </c>
      <c r="C104" s="936"/>
      <c r="D104" s="936"/>
      <c r="E104" s="937"/>
      <c r="F104" s="898" t="s">
        <v>272</v>
      </c>
      <c r="G104" s="899"/>
      <c r="H104" s="900"/>
      <c r="I104" s="900"/>
      <c r="AX104" s="146"/>
      <c r="AY104" s="146"/>
      <c r="AZ104" s="146"/>
      <c r="BA104" s="146"/>
    </row>
    <row r="105" spans="1:53" ht="26.25">
      <c r="A105" s="143" t="s">
        <v>184</v>
      </c>
      <c r="B105" s="149" t="s">
        <v>185</v>
      </c>
      <c r="C105" s="150" t="s">
        <v>186</v>
      </c>
      <c r="D105" s="150" t="s">
        <v>187</v>
      </c>
      <c r="E105" s="17" t="s">
        <v>188</v>
      </c>
      <c r="F105" s="76" t="s">
        <v>185</v>
      </c>
      <c r="G105" s="76" t="s">
        <v>186</v>
      </c>
      <c r="H105" s="150" t="s">
        <v>187</v>
      </c>
      <c r="I105" s="17" t="s">
        <v>188</v>
      </c>
      <c r="AX105" s="146"/>
      <c r="AY105" s="146"/>
      <c r="AZ105" s="146"/>
      <c r="BA105" s="146"/>
    </row>
    <row r="106" spans="1:53">
      <c r="A106" s="130" t="s">
        <v>160</v>
      </c>
      <c r="B106" s="152">
        <v>243.86968799456474</v>
      </c>
      <c r="C106" s="141">
        <v>944.16714046165418</v>
      </c>
      <c r="D106" s="141">
        <v>4301.8987730061353</v>
      </c>
      <c r="E106" s="142">
        <v>5489.9356014623545</v>
      </c>
      <c r="F106" s="919">
        <v>56688.848544000117</v>
      </c>
      <c r="G106" s="920">
        <v>219476.83808512241</v>
      </c>
      <c r="H106" s="920">
        <v>1000000</v>
      </c>
      <c r="I106" s="138">
        <v>1276165.6866291226</v>
      </c>
      <c r="L106" s="927"/>
      <c r="M106" s="927"/>
      <c r="AX106" s="146"/>
      <c r="AY106" s="146"/>
      <c r="AZ106" s="146"/>
      <c r="BA106" s="146"/>
    </row>
    <row r="107" spans="1:53">
      <c r="A107" s="130" t="s">
        <v>162</v>
      </c>
      <c r="B107" s="152">
        <v>229.65915884726238</v>
      </c>
      <c r="C107" s="141">
        <v>862.40974533699</v>
      </c>
      <c r="D107" s="141">
        <v>4015.0759202453992</v>
      </c>
      <c r="E107" s="142">
        <v>5107.1448244296516</v>
      </c>
      <c r="F107" s="921">
        <v>53385.532985653743</v>
      </c>
      <c r="G107" s="922">
        <v>200471.88249721282</v>
      </c>
      <c r="H107" s="922">
        <v>933326.45236551994</v>
      </c>
      <c r="I107" s="142">
        <v>1187183.8678483865</v>
      </c>
      <c r="L107" s="927"/>
      <c r="M107" s="927"/>
      <c r="AX107" s="146"/>
      <c r="AY107" s="146"/>
      <c r="AZ107" s="146"/>
      <c r="BA107" s="146"/>
    </row>
    <row r="108" spans="1:53">
      <c r="A108" s="130" t="s">
        <v>31</v>
      </c>
      <c r="B108" s="152">
        <v>28.801427775524147</v>
      </c>
      <c r="C108" s="141">
        <v>45.831915903671508</v>
      </c>
      <c r="D108" s="141">
        <v>0</v>
      </c>
      <c r="E108" s="142">
        <v>74.633343679195661</v>
      </c>
      <c r="F108" s="921">
        <v>6695.050091891846</v>
      </c>
      <c r="G108" s="922">
        <v>10653.880605294788</v>
      </c>
      <c r="H108" s="922">
        <v>0</v>
      </c>
      <c r="I108" s="142">
        <v>17348.930697186635</v>
      </c>
      <c r="L108" s="927"/>
      <c r="M108" s="927"/>
      <c r="AX108" s="146"/>
      <c r="AY108" s="146"/>
      <c r="AZ108" s="146"/>
      <c r="BA108" s="146"/>
    </row>
    <row r="109" spans="1:53">
      <c r="A109" s="130" t="s">
        <v>23</v>
      </c>
      <c r="B109" s="152">
        <v>156.18013126311087</v>
      </c>
      <c r="C109" s="141">
        <v>534.93246020560309</v>
      </c>
      <c r="D109" s="141">
        <v>0</v>
      </c>
      <c r="E109" s="142">
        <v>691.11259146871396</v>
      </c>
      <c r="F109" s="921">
        <v>36304.929405387506</v>
      </c>
      <c r="G109" s="922">
        <v>124347.98874446696</v>
      </c>
      <c r="H109" s="922">
        <v>0</v>
      </c>
      <c r="I109" s="142">
        <v>160652.91814985443</v>
      </c>
      <c r="L109" s="927"/>
      <c r="M109" s="927"/>
      <c r="AX109" s="146"/>
      <c r="AY109" s="146"/>
      <c r="AZ109" s="146"/>
      <c r="BA109" s="146"/>
    </row>
    <row r="110" spans="1:53">
      <c r="A110" s="130" t="s">
        <v>163</v>
      </c>
      <c r="B110" s="152">
        <v>44.677599808627363</v>
      </c>
      <c r="C110" s="141">
        <v>281.64536922771543</v>
      </c>
      <c r="D110" s="141">
        <v>4015.0759202453992</v>
      </c>
      <c r="E110" s="142">
        <v>4341.3988892817415</v>
      </c>
      <c r="F110" s="921">
        <v>10385.553488374388</v>
      </c>
      <c r="G110" s="922">
        <v>65470.0131474511</v>
      </c>
      <c r="H110" s="922">
        <v>933326.45236551994</v>
      </c>
      <c r="I110" s="142">
        <v>1009182.0190013453</v>
      </c>
      <c r="L110" s="927"/>
      <c r="M110" s="927"/>
      <c r="AX110" s="146"/>
      <c r="AY110" s="146"/>
      <c r="AZ110" s="146"/>
      <c r="BA110" s="146"/>
    </row>
    <row r="111" spans="1:53">
      <c r="A111" s="130" t="s">
        <v>189</v>
      </c>
      <c r="B111" s="238">
        <v>6.5064145218378291E-2</v>
      </c>
      <c r="C111" s="239">
        <v>0.14795522520092438</v>
      </c>
      <c r="D111" s="141">
        <v>0</v>
      </c>
      <c r="E111" s="142">
        <v>0.21301937041930269</v>
      </c>
      <c r="F111" s="921">
        <v>15.124517951618826</v>
      </c>
      <c r="G111" s="922">
        <v>34.393004812043579</v>
      </c>
      <c r="H111" s="922">
        <v>0</v>
      </c>
      <c r="I111" s="142">
        <v>49.517522763662413</v>
      </c>
      <c r="AX111" s="146"/>
      <c r="AY111" s="146"/>
      <c r="AZ111" s="146"/>
      <c r="BA111" s="146"/>
    </row>
    <row r="112" spans="1:53">
      <c r="A112" s="130" t="s">
        <v>165</v>
      </c>
      <c r="B112" s="152">
        <v>-1.3953107482141489</v>
      </c>
      <c r="C112" s="141">
        <v>63.901333646501477</v>
      </c>
      <c r="D112" s="141">
        <v>329.98144229947991</v>
      </c>
      <c r="E112" s="142">
        <v>392.48746519776722</v>
      </c>
      <c r="F112" s="921">
        <v>-324.34764782694225</v>
      </c>
      <c r="G112" s="922">
        <v>14854.216014443244</v>
      </c>
      <c r="H112" s="922">
        <v>76705.998841737353</v>
      </c>
      <c r="I112" s="142">
        <v>91235.867208353637</v>
      </c>
      <c r="L112" s="927"/>
      <c r="M112" s="927"/>
      <c r="AX112" s="146"/>
      <c r="AY112" s="146"/>
      <c r="AZ112" s="146"/>
      <c r="BA112" s="146"/>
    </row>
    <row r="113" spans="1:53">
      <c r="A113" s="130" t="s">
        <v>83</v>
      </c>
      <c r="B113" s="89">
        <v>0.3219070004121235</v>
      </c>
      <c r="C113" s="40">
        <v>0.18016435875340292</v>
      </c>
      <c r="D113" s="40">
        <v>8.6409950208849416E-3</v>
      </c>
      <c r="E113" s="34">
        <v>0.51071235418641125</v>
      </c>
      <c r="F113" s="923">
        <v>74.829050472328362</v>
      </c>
      <c r="G113" s="924">
        <v>41.88019483022503</v>
      </c>
      <c r="H113" s="924">
        <v>2.0086467573588855</v>
      </c>
      <c r="I113" s="34">
        <v>118.71789205991224</v>
      </c>
      <c r="L113" s="927"/>
      <c r="M113" s="927"/>
      <c r="AX113" s="146"/>
      <c r="AY113" s="146"/>
      <c r="AZ113" s="146"/>
      <c r="BA113" s="146"/>
    </row>
    <row r="114" spans="1:53">
      <c r="A114" s="130" t="s">
        <v>84</v>
      </c>
      <c r="B114" s="89">
        <v>3.1404757252348128E-4</v>
      </c>
      <c r="C114" s="40">
        <v>1.051583134171415E-2</v>
      </c>
      <c r="D114" s="40">
        <v>7.6166044833770605E-3</v>
      </c>
      <c r="E114" s="34">
        <v>1.8446483397614691E-2</v>
      </c>
      <c r="F114" s="923">
        <v>7.3002083287986616E-2</v>
      </c>
      <c r="G114" s="924">
        <v>2.4444627585613237</v>
      </c>
      <c r="H114" s="924">
        <v>1.7705215499653968</v>
      </c>
      <c r="I114" s="34">
        <v>4.287986391814707</v>
      </c>
      <c r="L114" s="927"/>
      <c r="M114" s="927"/>
      <c r="AX114" s="146"/>
      <c r="AY114" s="146"/>
      <c r="AZ114" s="146"/>
      <c r="BA114" s="146"/>
    </row>
    <row r="115" spans="1:53">
      <c r="A115" s="130" t="s">
        <v>166</v>
      </c>
      <c r="B115" s="152">
        <v>8.3451218708682795</v>
      </c>
      <c r="C115" s="141">
        <v>72.092959714657809</v>
      </c>
      <c r="D115" s="141">
        <v>332.25907233820141</v>
      </c>
      <c r="E115" s="142">
        <v>412.69715392372746</v>
      </c>
      <c r="F115" s="921">
        <v>1939.8694184142248</v>
      </c>
      <c r="G115" s="922">
        <v>16758.404490368743</v>
      </c>
      <c r="H115" s="922">
        <v>77235.446455198951</v>
      </c>
      <c r="I115" s="142">
        <v>95933.720363981905</v>
      </c>
      <c r="L115" s="927"/>
      <c r="M115" s="927"/>
      <c r="AX115" s="146"/>
      <c r="AY115" s="146"/>
      <c r="AZ115" s="146"/>
      <c r="BA115" s="146"/>
    </row>
    <row r="116" spans="1:53">
      <c r="A116" s="130" t="s">
        <v>167</v>
      </c>
      <c r="B116" s="89">
        <v>1.358538909870566E-2</v>
      </c>
      <c r="C116" s="40">
        <v>0.11359720145861894</v>
      </c>
      <c r="D116" s="40">
        <v>0.23889051384286944</v>
      </c>
      <c r="E116" s="34">
        <v>0.36607310440019403</v>
      </c>
      <c r="F116" s="923">
        <v>3.1579983201725339</v>
      </c>
      <c r="G116" s="924">
        <v>26.406293465440623</v>
      </c>
      <c r="H116" s="924">
        <v>55.531412161968312</v>
      </c>
      <c r="I116" s="34">
        <v>85.095703947581455</v>
      </c>
      <c r="L116" s="927"/>
      <c r="M116" s="927"/>
      <c r="AX116" s="146"/>
      <c r="AY116" s="146"/>
      <c r="AZ116" s="146"/>
      <c r="BA116" s="146"/>
    </row>
    <row r="117" spans="1:53">
      <c r="A117" s="130" t="s">
        <v>168</v>
      </c>
      <c r="B117" s="89">
        <v>2.9251148487123582E-2</v>
      </c>
      <c r="C117" s="40">
        <v>4.2017057467081238E-2</v>
      </c>
      <c r="D117" s="40">
        <v>2.7034852254628263</v>
      </c>
      <c r="E117" s="34">
        <v>2.774753431417031</v>
      </c>
      <c r="F117" s="923">
        <v>6.7995901416069575</v>
      </c>
      <c r="G117" s="924">
        <v>9.7670958067941775</v>
      </c>
      <c r="H117" s="924">
        <v>628.43999083075835</v>
      </c>
      <c r="I117" s="34">
        <v>645.00667677915953</v>
      </c>
      <c r="L117" s="927"/>
      <c r="M117" s="927"/>
      <c r="AX117" s="146"/>
      <c r="AY117" s="146"/>
      <c r="AZ117" s="146"/>
      <c r="BA117" s="146"/>
    </row>
    <row r="118" spans="1:53">
      <c r="A118" s="130" t="s">
        <v>169</v>
      </c>
      <c r="B118" s="89">
        <v>6.5992823196624237E-2</v>
      </c>
      <c r="C118" s="40">
        <v>8.0677480955897246E-2</v>
      </c>
      <c r="D118" s="40">
        <v>0.12003872770223388</v>
      </c>
      <c r="E118" s="34">
        <v>0.26670903185475536</v>
      </c>
      <c r="F118" s="923">
        <v>15.340394248865355</v>
      </c>
      <c r="G118" s="924">
        <v>18.753923607440072</v>
      </c>
      <c r="H118" s="924">
        <v>27.903661623900021</v>
      </c>
      <c r="I118" s="34">
        <v>61.997979480205451</v>
      </c>
      <c r="L118" s="927"/>
      <c r="M118" s="927"/>
      <c r="AX118" s="146"/>
      <c r="AY118" s="146"/>
      <c r="AZ118" s="146"/>
      <c r="BA118" s="146"/>
    </row>
    <row r="119" spans="1:53">
      <c r="A119" s="130" t="s">
        <v>170</v>
      </c>
      <c r="B119" s="89">
        <v>3.4683400285034781E-3</v>
      </c>
      <c r="C119" s="40">
        <v>1.0836531260545047E-2</v>
      </c>
      <c r="D119" s="40">
        <v>2.3406192480517039E-2</v>
      </c>
      <c r="E119" s="34">
        <v>3.7711063769565567E-2</v>
      </c>
      <c r="F119" s="923">
        <v>0.80623469112450263</v>
      </c>
      <c r="G119" s="924">
        <v>2.5190112162896292</v>
      </c>
      <c r="H119" s="924">
        <v>5.4408980116844923</v>
      </c>
      <c r="I119" s="34">
        <v>8.7661439190986243</v>
      </c>
      <c r="L119" s="927"/>
      <c r="M119" s="927"/>
      <c r="AX119" s="146"/>
      <c r="AY119" s="146"/>
      <c r="AZ119" s="146"/>
      <c r="BA119" s="146"/>
    </row>
    <row r="120" spans="1:53">
      <c r="A120" s="130" t="s">
        <v>171</v>
      </c>
      <c r="B120" s="89">
        <v>2.9216798795452343E-3</v>
      </c>
      <c r="C120" s="40">
        <v>6.899625261849153E-3</v>
      </c>
      <c r="D120" s="40">
        <v>9.38242342820007E-3</v>
      </c>
      <c r="E120" s="34">
        <v>1.9203728569594458E-2</v>
      </c>
      <c r="F120" s="923">
        <v>0.67916053670960419</v>
      </c>
      <c r="G120" s="924">
        <v>1.6038557915735767</v>
      </c>
      <c r="H120" s="924">
        <v>2.1809958632856676</v>
      </c>
      <c r="I120" s="34">
        <v>4.4640121915688491</v>
      </c>
      <c r="L120" s="927"/>
      <c r="M120" s="927"/>
      <c r="AX120" s="146"/>
      <c r="AY120" s="146"/>
      <c r="AZ120" s="146"/>
      <c r="BA120" s="146"/>
    </row>
    <row r="121" spans="1:53">
      <c r="A121" s="130" t="s">
        <v>172</v>
      </c>
      <c r="B121" s="89">
        <v>2.4537383700848174E-2</v>
      </c>
      <c r="C121" s="40">
        <v>4.5347105948587624E-2</v>
      </c>
      <c r="D121" s="40">
        <v>1.9627522785899466E-3</v>
      </c>
      <c r="E121" s="34">
        <v>7.1847241928025746E-2</v>
      </c>
      <c r="F121" s="923">
        <v>5.7038496244535359</v>
      </c>
      <c r="G121" s="924">
        <v>10.541183868187442</v>
      </c>
      <c r="H121" s="924">
        <v>0.45625254850392255</v>
      </c>
      <c r="I121" s="34">
        <v>16.7012860411449</v>
      </c>
      <c r="L121" s="927"/>
      <c r="M121" s="927"/>
      <c r="AX121" s="146"/>
      <c r="AY121" s="146"/>
      <c r="AZ121" s="146"/>
      <c r="BA121" s="146"/>
    </row>
    <row r="122" spans="1:53">
      <c r="A122" s="130" t="s">
        <v>190</v>
      </c>
      <c r="B122" s="89">
        <v>5.8479548090640242E-4</v>
      </c>
      <c r="C122" s="40">
        <v>8.6778939067259074E-4</v>
      </c>
      <c r="D122" s="40">
        <v>1.7385376043784653E-3</v>
      </c>
      <c r="E122" s="34">
        <v>3.1911224759574586E-3</v>
      </c>
      <c r="F122" s="923">
        <v>0.13593892180260478</v>
      </c>
      <c r="G122" s="924">
        <v>0.20172241060572096</v>
      </c>
      <c r="H122" s="924">
        <v>0.40413261587826443</v>
      </c>
      <c r="I122" s="34">
        <v>0.74179394828659018</v>
      </c>
      <c r="L122" s="927"/>
      <c r="M122" s="927"/>
      <c r="AV122" s="392"/>
      <c r="AX122" s="146"/>
      <c r="AY122" s="146"/>
      <c r="AZ122" s="146"/>
      <c r="BA122" s="146"/>
    </row>
    <row r="123" spans="1:53">
      <c r="A123" s="130" t="s">
        <v>191</v>
      </c>
      <c r="B123" s="89">
        <v>1.0727060487570968E-3</v>
      </c>
      <c r="C123" s="40">
        <v>1.305804573616907E-3</v>
      </c>
      <c r="D123" s="40">
        <v>3.2861410505826863E-3</v>
      </c>
      <c r="E123" s="34">
        <v>5.6646516729566901E-3</v>
      </c>
      <c r="F123" s="923">
        <v>0.24935641337917808</v>
      </c>
      <c r="G123" s="924">
        <v>0.30354144588679394</v>
      </c>
      <c r="H123" s="924">
        <v>0.76388153789270941</v>
      </c>
      <c r="I123" s="34">
        <v>1.3167793971586814</v>
      </c>
      <c r="L123" s="927"/>
      <c r="M123" s="927"/>
      <c r="AV123" s="392"/>
      <c r="AX123" s="146"/>
      <c r="AY123" s="146"/>
      <c r="AZ123" s="146"/>
      <c r="BA123" s="146"/>
    </row>
    <row r="124" spans="1:53">
      <c r="A124" s="130" t="s">
        <v>175</v>
      </c>
      <c r="B124" s="89">
        <v>2.3489140383585413E-3</v>
      </c>
      <c r="C124" s="40">
        <v>6.590072182621555E-2</v>
      </c>
      <c r="D124" s="40">
        <v>0.16722335969000859</v>
      </c>
      <c r="E124" s="34">
        <v>0.23547299555458268</v>
      </c>
      <c r="F124" s="923">
        <v>0.54601797073833458</v>
      </c>
      <c r="G124" s="924">
        <v>15.318984779403493</v>
      </c>
      <c r="H124" s="924">
        <v>38.871988513377815</v>
      </c>
      <c r="I124" s="34">
        <v>54.736991263519641</v>
      </c>
      <c r="L124" s="927"/>
      <c r="M124" s="927"/>
    </row>
    <row r="125" spans="1:53">
      <c r="A125" s="130" t="s">
        <v>176</v>
      </c>
      <c r="B125" s="89">
        <v>1.0922516619361257E-3</v>
      </c>
      <c r="C125" s="40">
        <v>1.0656812693052234E-2</v>
      </c>
      <c r="D125" s="40">
        <v>1.8924396578239784</v>
      </c>
      <c r="E125" s="34">
        <v>1.9041887221789668</v>
      </c>
      <c r="F125" s="923">
        <v>0.25389989852617295</v>
      </c>
      <c r="G125" s="924">
        <v>2.4772346480866476</v>
      </c>
      <c r="H125" s="924">
        <v>439.90799358153083</v>
      </c>
      <c r="I125" s="34">
        <v>442.63912812814368</v>
      </c>
      <c r="L125" s="927"/>
      <c r="M125" s="927"/>
    </row>
    <row r="126" spans="1:53">
      <c r="A126" s="130" t="s">
        <v>177</v>
      </c>
      <c r="B126" s="89">
        <v>3.0663110285878681E-3</v>
      </c>
      <c r="C126" s="40">
        <v>1.7203407712307408E-2</v>
      </c>
      <c r="D126" s="40">
        <v>8.4027109391563715E-2</v>
      </c>
      <c r="E126" s="34">
        <v>0.104296828132459</v>
      </c>
      <c r="F126" s="923">
        <v>0.71278084175959178</v>
      </c>
      <c r="G126" s="924">
        <v>3.9990266205835878</v>
      </c>
      <c r="H126" s="924">
        <v>19.532563136730012</v>
      </c>
      <c r="I126" s="34">
        <v>24.244370599073196</v>
      </c>
      <c r="L126" s="927"/>
      <c r="M126" s="927"/>
    </row>
    <row r="127" spans="1:53">
      <c r="A127" s="130" t="s">
        <v>178</v>
      </c>
      <c r="B127" s="89">
        <v>2.181642016826012E-4</v>
      </c>
      <c r="C127" s="40">
        <v>3.5932248652163707E-3</v>
      </c>
      <c r="D127" s="40">
        <v>1.6384334736361927E-2</v>
      </c>
      <c r="E127" s="34">
        <v>2.0195723803260898E-2</v>
      </c>
      <c r="F127" s="923">
        <v>5.0713467051236465E-2</v>
      </c>
      <c r="G127" s="924">
        <v>0.83526485740747713</v>
      </c>
      <c r="H127" s="924">
        <v>3.8086286081791445</v>
      </c>
      <c r="I127" s="34">
        <v>4.6946069326378588</v>
      </c>
      <c r="L127" s="927"/>
      <c r="M127" s="927"/>
    </row>
    <row r="128" spans="1:53">
      <c r="A128" s="130" t="s">
        <v>179</v>
      </c>
      <c r="B128" s="89">
        <v>1.8457550450336107E-4</v>
      </c>
      <c r="C128" s="40">
        <v>3.1253228897356418E-3</v>
      </c>
      <c r="D128" s="40">
        <v>6.5676963997400488E-3</v>
      </c>
      <c r="E128" s="34">
        <v>9.8775947939790526E-3</v>
      </c>
      <c r="F128" s="923">
        <v>4.2905589890108238E-2</v>
      </c>
      <c r="G128" s="924">
        <v>0.72649847303396431</v>
      </c>
      <c r="H128" s="924">
        <v>1.5266971042999673</v>
      </c>
      <c r="I128" s="34">
        <v>2.2961011672240401</v>
      </c>
      <c r="L128" s="927"/>
      <c r="M128" s="927"/>
    </row>
    <row r="129" spans="1:53">
      <c r="A129" s="130" t="s">
        <v>180</v>
      </c>
      <c r="B129" s="89">
        <v>3.4818733589116694E-3</v>
      </c>
      <c r="C129" s="40">
        <v>8.296794722009079E-3</v>
      </c>
      <c r="D129" s="40">
        <v>1.3739265950129624E-3</v>
      </c>
      <c r="E129" s="40">
        <v>1.315259467593371E-2</v>
      </c>
      <c r="F129" s="923">
        <v>0.80938058811610802</v>
      </c>
      <c r="G129" s="924">
        <v>1.9286355072021697</v>
      </c>
      <c r="H129" s="924">
        <v>0.31937678395274577</v>
      </c>
      <c r="I129" s="34">
        <v>3.0573928792710232</v>
      </c>
      <c r="L129" s="927"/>
      <c r="M129" s="927"/>
    </row>
    <row r="130" spans="1:53">
      <c r="A130" s="130" t="s">
        <v>181</v>
      </c>
      <c r="B130" s="89">
        <v>2.5027287465006469E-5</v>
      </c>
      <c r="C130" s="40">
        <v>3.598125921117452E-4</v>
      </c>
      <c r="D130" s="40">
        <v>1.2169763230649255E-3</v>
      </c>
      <c r="E130" s="40">
        <v>1.6018162026416771E-3</v>
      </c>
      <c r="F130" s="923">
        <v>5.8177304454603857E-3</v>
      </c>
      <c r="G130" s="924">
        <v>8.3640413477305234E-2</v>
      </c>
      <c r="H130" s="924">
        <v>0.28289283111478503</v>
      </c>
      <c r="I130" s="34">
        <v>0.37235097503755066</v>
      </c>
      <c r="L130" s="927"/>
      <c r="M130" s="927"/>
    </row>
    <row r="131" spans="1:53">
      <c r="A131" s="143" t="s">
        <v>182</v>
      </c>
      <c r="B131" s="154">
        <v>5.5514582186653369E-5</v>
      </c>
      <c r="C131" s="144">
        <v>4.5983349475818395E-4</v>
      </c>
      <c r="D131" s="144">
        <v>2.3002987354078801E-3</v>
      </c>
      <c r="E131" s="144">
        <v>2.8156468123527174E-3</v>
      </c>
      <c r="F131" s="925">
        <v>1.2904669569400442E-2</v>
      </c>
      <c r="G131" s="926">
        <v>0.10689082170960887</v>
      </c>
      <c r="H131" s="926">
        <v>0.53471707652489653</v>
      </c>
      <c r="I131" s="145">
        <v>0.65451256780390588</v>
      </c>
      <c r="L131" s="927"/>
      <c r="M131" s="927"/>
    </row>
    <row r="133" spans="1:53" ht="15.75" customHeight="1">
      <c r="A133" s="69" t="s">
        <v>274</v>
      </c>
    </row>
    <row r="134" spans="1:53">
      <c r="A134" s="136"/>
      <c r="B134" s="147" t="s">
        <v>271</v>
      </c>
      <c r="C134" s="936"/>
      <c r="D134" s="936"/>
      <c r="E134" s="937"/>
      <c r="F134" s="898" t="s">
        <v>272</v>
      </c>
      <c r="G134" s="899"/>
      <c r="H134" s="900"/>
      <c r="I134" s="900"/>
    </row>
    <row r="135" spans="1:53" ht="26.25">
      <c r="A135" s="143" t="s">
        <v>184</v>
      </c>
      <c r="B135" s="149" t="s">
        <v>185</v>
      </c>
      <c r="C135" s="150" t="s">
        <v>186</v>
      </c>
      <c r="D135" s="150" t="s">
        <v>187</v>
      </c>
      <c r="E135" s="17" t="s">
        <v>188</v>
      </c>
      <c r="F135" s="76" t="s">
        <v>185</v>
      </c>
      <c r="G135" s="76" t="s">
        <v>186</v>
      </c>
      <c r="H135" s="150" t="s">
        <v>187</v>
      </c>
      <c r="I135" s="17" t="s">
        <v>188</v>
      </c>
    </row>
    <row r="136" spans="1:53">
      <c r="A136" s="130" t="s">
        <v>160</v>
      </c>
      <c r="B136" s="152">
        <v>502.79978355061763</v>
      </c>
      <c r="C136" s="141">
        <v>214.07508841029573</v>
      </c>
      <c r="D136" s="141">
        <v>4727.361289017731</v>
      </c>
      <c r="E136" s="142">
        <v>5444.236160978644</v>
      </c>
      <c r="F136" s="919">
        <v>106359.50011239595</v>
      </c>
      <c r="G136" s="920">
        <v>45284.266490826449</v>
      </c>
      <c r="H136" s="920">
        <v>1000000</v>
      </c>
      <c r="I136" s="138">
        <v>1151643.7666032223</v>
      </c>
    </row>
    <row r="137" spans="1:53">
      <c r="A137" s="130" t="s">
        <v>162</v>
      </c>
      <c r="B137" s="152">
        <v>499.27521720618637</v>
      </c>
      <c r="C137" s="141">
        <v>169.77928070892909</v>
      </c>
      <c r="D137" s="141">
        <v>4727.361289017731</v>
      </c>
      <c r="E137" s="142">
        <v>5396.4157869328465</v>
      </c>
      <c r="F137" s="921">
        <v>105613.93273792444</v>
      </c>
      <c r="G137" s="922">
        <v>35914.175018386733</v>
      </c>
      <c r="H137" s="922">
        <v>1000000</v>
      </c>
      <c r="I137" s="142">
        <v>1141528.1077563111</v>
      </c>
    </row>
    <row r="138" spans="1:53">
      <c r="A138" s="130" t="s">
        <v>31</v>
      </c>
      <c r="B138" s="152">
        <v>7.381124785632009</v>
      </c>
      <c r="C138" s="141">
        <v>87.720408387624332</v>
      </c>
      <c r="D138" s="141">
        <v>0</v>
      </c>
      <c r="E138" s="142">
        <v>95.101533173256342</v>
      </c>
      <c r="F138" s="921">
        <v>1561.3625306742076</v>
      </c>
      <c r="G138" s="922">
        <v>18555.89260575665</v>
      </c>
      <c r="H138" s="922">
        <v>0</v>
      </c>
      <c r="I138" s="142">
        <v>20117.255136430857</v>
      </c>
    </row>
    <row r="139" spans="1:53">
      <c r="A139" s="130" t="s">
        <v>23</v>
      </c>
      <c r="B139" s="152">
        <v>472.66283616402558</v>
      </c>
      <c r="C139" s="141">
        <v>78.967112998985016</v>
      </c>
      <c r="D139" s="141">
        <v>4727.361289017731</v>
      </c>
      <c r="E139" s="142">
        <v>5278.9912381807417</v>
      </c>
      <c r="F139" s="921">
        <v>99984.49605746915</v>
      </c>
      <c r="G139" s="922">
        <v>16704.268654573916</v>
      </c>
      <c r="H139" s="922">
        <v>1000000</v>
      </c>
      <c r="I139" s="142">
        <v>1116688.7647120431</v>
      </c>
      <c r="AY139" s="146"/>
      <c r="AZ139" s="146"/>
      <c r="BA139" s="146"/>
    </row>
    <row r="140" spans="1:53">
      <c r="A140" s="130" t="s">
        <v>163</v>
      </c>
      <c r="B140" s="152">
        <v>19.231256256528798</v>
      </c>
      <c r="C140" s="141">
        <v>3.091759322319751</v>
      </c>
      <c r="D140" s="141">
        <v>0</v>
      </c>
      <c r="E140" s="142">
        <v>22.323015578848548</v>
      </c>
      <c r="F140" s="921">
        <v>4068.0741497810805</v>
      </c>
      <c r="G140" s="922">
        <v>654.01375805617113</v>
      </c>
      <c r="H140" s="922">
        <v>0</v>
      </c>
      <c r="I140" s="142">
        <v>4722.0879078372518</v>
      </c>
      <c r="AY140" s="146"/>
      <c r="AZ140" s="146"/>
      <c r="BA140" s="146"/>
    </row>
    <row r="141" spans="1:53">
      <c r="A141" s="130" t="s">
        <v>189</v>
      </c>
      <c r="B141" s="238">
        <v>1.5261850496998805E-2</v>
      </c>
      <c r="C141" s="239">
        <v>1.9363295834180429E-2</v>
      </c>
      <c r="D141" s="141">
        <v>0</v>
      </c>
      <c r="E141" s="142">
        <v>3.4625146331179232E-2</v>
      </c>
      <c r="F141" s="921">
        <v>3.2284078926766293</v>
      </c>
      <c r="G141" s="922">
        <v>4.0960050756357163</v>
      </c>
      <c r="H141" s="922">
        <v>0</v>
      </c>
      <c r="I141" s="142">
        <v>7.3244129683123456</v>
      </c>
      <c r="AY141" s="146"/>
      <c r="AZ141" s="146"/>
      <c r="BA141" s="146"/>
    </row>
    <row r="142" spans="1:53">
      <c r="A142" s="130" t="s">
        <v>165</v>
      </c>
      <c r="B142" s="152">
        <v>29.982953034994193</v>
      </c>
      <c r="C142" s="141">
        <v>13.739778784431124</v>
      </c>
      <c r="D142" s="141">
        <v>280.62758685402247</v>
      </c>
      <c r="E142" s="142">
        <v>324.35031867344776</v>
      </c>
      <c r="F142" s="921">
        <v>6342.4289369734561</v>
      </c>
      <c r="G142" s="922">
        <v>2906.4372161168221</v>
      </c>
      <c r="H142" s="922">
        <v>59362.41588007172</v>
      </c>
      <c r="I142" s="142">
        <v>68611.282033162002</v>
      </c>
      <c r="AY142" s="146"/>
      <c r="AZ142" s="146"/>
      <c r="BA142" s="146"/>
    </row>
    <row r="143" spans="1:53">
      <c r="A143" s="130" t="s">
        <v>83</v>
      </c>
      <c r="B143" s="89">
        <v>1.156582489319008</v>
      </c>
      <c r="C143" s="40">
        <v>8.0126153690690566E-2</v>
      </c>
      <c r="D143" s="40">
        <v>8.6409950208849423E-2</v>
      </c>
      <c r="E143" s="34">
        <v>1.3231185932185479</v>
      </c>
      <c r="F143" s="923">
        <v>244.65709697414033</v>
      </c>
      <c r="G143" s="924">
        <v>16.949445746157362</v>
      </c>
      <c r="H143" s="924">
        <v>18.278685491965863</v>
      </c>
      <c r="I143" s="34">
        <v>279.88522821226348</v>
      </c>
      <c r="AY143" s="146"/>
      <c r="AZ143" s="146"/>
      <c r="BA143" s="146"/>
    </row>
    <row r="144" spans="1:53">
      <c r="A144" s="130" t="s">
        <v>84</v>
      </c>
      <c r="B144" s="89">
        <v>7.3751340041685555E-3</v>
      </c>
      <c r="C144" s="40">
        <v>2.1511615243552607E-4</v>
      </c>
      <c r="D144" s="40">
        <v>7.6166044833770605E-3</v>
      </c>
      <c r="E144" s="34">
        <v>1.5206854639981143E-2</v>
      </c>
      <c r="F144" s="923">
        <v>1.5600952737210803</v>
      </c>
      <c r="G144" s="924">
        <v>4.5504487447419889E-2</v>
      </c>
      <c r="H144" s="924">
        <v>1.6111746104685112</v>
      </c>
      <c r="I144" s="34">
        <v>3.2167743716370114</v>
      </c>
      <c r="AY144" s="146"/>
      <c r="AZ144" s="146"/>
      <c r="BA144" s="146"/>
    </row>
    <row r="145" spans="1:53">
      <c r="A145" s="130" t="s">
        <v>166</v>
      </c>
      <c r="B145" s="152">
        <v>66.6348382256691</v>
      </c>
      <c r="C145" s="141">
        <v>16.200569175547255</v>
      </c>
      <c r="D145" s="141">
        <v>285.23828554838286</v>
      </c>
      <c r="E145" s="142">
        <v>368.07369294959921</v>
      </c>
      <c r="F145" s="921">
        <v>14095.567093733753</v>
      </c>
      <c r="G145" s="922">
        <v>3426.9792776751087</v>
      </c>
      <c r="H145" s="922">
        <v>60337.737716604854</v>
      </c>
      <c r="I145" s="142">
        <v>77860.284088013708</v>
      </c>
      <c r="AY145" s="146"/>
      <c r="AZ145" s="146"/>
      <c r="BA145" s="146"/>
    </row>
    <row r="146" spans="1:53">
      <c r="A146" s="130" t="s">
        <v>167</v>
      </c>
      <c r="B146" s="89">
        <v>5.0736267729747785E-2</v>
      </c>
      <c r="C146" s="40">
        <v>1.5518023755680718E-3</v>
      </c>
      <c r="D146" s="40">
        <v>0.17329064105318109</v>
      </c>
      <c r="E146" s="34">
        <v>0.22557871115849695</v>
      </c>
      <c r="F146" s="923">
        <v>10.732470955332877</v>
      </c>
      <c r="G146" s="924">
        <v>0.32825973745080761</v>
      </c>
      <c r="H146" s="924">
        <v>36.656948868231744</v>
      </c>
      <c r="I146" s="34">
        <v>47.717679561015437</v>
      </c>
      <c r="AY146" s="146"/>
      <c r="AZ146" s="146"/>
      <c r="BA146" s="146"/>
    </row>
    <row r="147" spans="1:53">
      <c r="A147" s="130" t="s">
        <v>168</v>
      </c>
      <c r="B147" s="89">
        <v>0.16109509661735569</v>
      </c>
      <c r="C147" s="40">
        <v>4.9171565935955024E-3</v>
      </c>
      <c r="D147" s="40">
        <v>2.4331367029165438</v>
      </c>
      <c r="E147" s="34">
        <v>2.599148956127495</v>
      </c>
      <c r="F147" s="923">
        <v>34.077170490776815</v>
      </c>
      <c r="G147" s="924">
        <v>1.0401482545915606</v>
      </c>
      <c r="H147" s="924">
        <v>514.69235249039116</v>
      </c>
      <c r="I147" s="34">
        <v>549.80967123575954</v>
      </c>
      <c r="AY147" s="146"/>
      <c r="AZ147" s="146"/>
      <c r="BA147" s="146"/>
    </row>
    <row r="148" spans="1:53">
      <c r="A148" s="130" t="s">
        <v>169</v>
      </c>
      <c r="B148" s="89">
        <v>0.20078159137650745</v>
      </c>
      <c r="C148" s="40">
        <v>9.6320355812843546E-3</v>
      </c>
      <c r="D148" s="40">
        <v>0.12003872770223388</v>
      </c>
      <c r="E148" s="34">
        <v>0.3304523546600257</v>
      </c>
      <c r="F148" s="923">
        <v>42.472233261068695</v>
      </c>
      <c r="G148" s="924">
        <v>2.0375078172385117</v>
      </c>
      <c r="H148" s="924">
        <v>25.392332077749018</v>
      </c>
      <c r="I148" s="34">
        <v>69.902073156056233</v>
      </c>
      <c r="AY148" s="146"/>
      <c r="AZ148" s="146"/>
      <c r="BA148" s="146"/>
    </row>
    <row r="149" spans="1:53">
      <c r="A149" s="130" t="s">
        <v>170</v>
      </c>
      <c r="B149" s="89">
        <v>2.2636481994625468E-3</v>
      </c>
      <c r="C149" s="40">
        <v>1.7300741076506127E-3</v>
      </c>
      <c r="D149" s="40">
        <v>2.3406192480517039E-2</v>
      </c>
      <c r="E149" s="34">
        <v>2.7399914787630198E-2</v>
      </c>
      <c r="F149" s="923">
        <v>0.47883968689283241</v>
      </c>
      <c r="G149" s="924">
        <v>0.365970358912444</v>
      </c>
      <c r="H149" s="924">
        <v>4.9512171906328879</v>
      </c>
      <c r="I149" s="34">
        <v>5.7960272364381646</v>
      </c>
      <c r="AY149" s="146"/>
      <c r="AZ149" s="146"/>
      <c r="BA149" s="146"/>
    </row>
    <row r="150" spans="1:53">
      <c r="A150" s="130" t="s">
        <v>171</v>
      </c>
      <c r="B150" s="89">
        <v>2.0171678725759653E-3</v>
      </c>
      <c r="C150" s="40">
        <v>7.4960879184324941E-4</v>
      </c>
      <c r="D150" s="40">
        <v>9.38242342820007E-3</v>
      </c>
      <c r="E150" s="34">
        <v>1.2149200092619284E-2</v>
      </c>
      <c r="F150" s="923">
        <v>0.42670059452872916</v>
      </c>
      <c r="G150" s="924">
        <v>0.15856811993292902</v>
      </c>
      <c r="H150" s="924">
        <v>1.9847062355899578</v>
      </c>
      <c r="I150" s="34">
        <v>2.5699749500516158</v>
      </c>
      <c r="AX150" s="146"/>
      <c r="AY150" s="146"/>
      <c r="AZ150" s="146"/>
      <c r="BA150" s="146"/>
    </row>
    <row r="151" spans="1:53">
      <c r="A151" s="130" t="s">
        <v>172</v>
      </c>
      <c r="B151" s="89">
        <v>5.4911589659644981E-2</v>
      </c>
      <c r="C151" s="40">
        <v>2.3689310946633766E-2</v>
      </c>
      <c r="D151" s="40">
        <v>1.2696066941003876E-3</v>
      </c>
      <c r="E151" s="34">
        <v>7.9870507300379132E-2</v>
      </c>
      <c r="F151" s="923">
        <v>11.615695586290745</v>
      </c>
      <c r="G151" s="924">
        <v>5.0111065134088841</v>
      </c>
      <c r="H151" s="924">
        <v>0.26856561546286878</v>
      </c>
      <c r="I151" s="34">
        <v>16.895367715162497</v>
      </c>
      <c r="AX151" s="146"/>
      <c r="AY151" s="146"/>
      <c r="AZ151" s="146"/>
      <c r="BA151" s="146"/>
    </row>
    <row r="152" spans="1:53">
      <c r="A152" s="130" t="s">
        <v>190</v>
      </c>
      <c r="B152" s="89">
        <v>6.2879445506654609E-4</v>
      </c>
      <c r="C152" s="40">
        <v>6.156396595159949E-5</v>
      </c>
      <c r="D152" s="40">
        <v>1.7385376043784653E-3</v>
      </c>
      <c r="E152" s="34">
        <v>2.4288960253966109E-3</v>
      </c>
      <c r="F152" s="923">
        <v>0.13301171977849813</v>
      </c>
      <c r="G152" s="924">
        <v>1.3022902669745279E-2</v>
      </c>
      <c r="H152" s="924">
        <v>0.36776068044922061</v>
      </c>
      <c r="I152" s="34">
        <v>0.513795302897464</v>
      </c>
      <c r="AX152" s="146"/>
      <c r="AY152" s="146"/>
      <c r="AZ152" s="146"/>
      <c r="BA152" s="146"/>
    </row>
    <row r="153" spans="1:53">
      <c r="A153" s="130" t="s">
        <v>191</v>
      </c>
      <c r="B153" s="89">
        <v>7.2492575944278445E-4</v>
      </c>
      <c r="C153" s="40">
        <v>1.4532266628817478E-4</v>
      </c>
      <c r="D153" s="40">
        <v>3.2861410505826863E-3</v>
      </c>
      <c r="E153" s="34">
        <v>4.1563894763136456E-3</v>
      </c>
      <c r="F153" s="923">
        <v>0.15334680705003029</v>
      </c>
      <c r="G153" s="924">
        <v>3.0740757349301408E-2</v>
      </c>
      <c r="H153" s="924">
        <v>0.6951321994823656</v>
      </c>
      <c r="I153" s="34">
        <v>0.87921976388169731</v>
      </c>
      <c r="AX153" s="146"/>
      <c r="AY153" s="146"/>
      <c r="AZ153" s="146"/>
      <c r="BA153" s="146"/>
    </row>
    <row r="154" spans="1:53">
      <c r="A154" s="130" t="s">
        <v>175</v>
      </c>
      <c r="B154" s="89">
        <v>2.8330604842491084E-3</v>
      </c>
      <c r="C154" s="40">
        <v>1.1419815225547428E-4</v>
      </c>
      <c r="D154" s="40">
        <v>0.12130344873722676</v>
      </c>
      <c r="E154" s="34">
        <v>0.12425070737373134</v>
      </c>
      <c r="F154" s="923">
        <v>0.59929002905504014</v>
      </c>
      <c r="G154" s="924">
        <v>2.4156848879050414E-2</v>
      </c>
      <c r="H154" s="924">
        <v>25.659864207762226</v>
      </c>
      <c r="I154" s="34">
        <v>26.283311085696312</v>
      </c>
      <c r="AX154" s="146"/>
      <c r="AY154" s="146"/>
      <c r="AZ154" s="146"/>
      <c r="BA154" s="146"/>
    </row>
    <row r="155" spans="1:53">
      <c r="A155" s="130" t="s">
        <v>176</v>
      </c>
      <c r="B155" s="89">
        <v>1.3647224198477432E-2</v>
      </c>
      <c r="C155" s="40">
        <v>9.186658255942434E-4</v>
      </c>
      <c r="D155" s="40">
        <v>1.7031956920415805</v>
      </c>
      <c r="E155" s="34">
        <v>1.7177615820656522</v>
      </c>
      <c r="F155" s="923">
        <v>2.8868587281834563</v>
      </c>
      <c r="G155" s="924">
        <v>0.19432951480319952</v>
      </c>
      <c r="H155" s="924">
        <v>360.28464674327381</v>
      </c>
      <c r="I155" s="34">
        <v>363.36583498626044</v>
      </c>
      <c r="AX155" s="146"/>
      <c r="AY155" s="146"/>
      <c r="AZ155" s="146"/>
      <c r="BA155" s="146"/>
    </row>
    <row r="156" spans="1:53">
      <c r="A156" s="130" t="s">
        <v>177</v>
      </c>
      <c r="B156" s="89">
        <v>1.6310490759225887E-2</v>
      </c>
      <c r="C156" s="40">
        <v>2.1855789470890579E-3</v>
      </c>
      <c r="D156" s="40">
        <v>8.4027109391563715E-2</v>
      </c>
      <c r="E156" s="34">
        <v>0.10252317909787866</v>
      </c>
      <c r="F156" s="923">
        <v>3.4502314847645046</v>
      </c>
      <c r="G156" s="924">
        <v>0.46232534673549053</v>
      </c>
      <c r="H156" s="924">
        <v>17.774632454424314</v>
      </c>
      <c r="I156" s="34">
        <v>21.687189285924308</v>
      </c>
      <c r="AX156" s="146"/>
      <c r="AY156" s="146"/>
      <c r="AZ156" s="146"/>
      <c r="BA156" s="146"/>
    </row>
    <row r="157" spans="1:53">
      <c r="A157" s="130" t="s">
        <v>178</v>
      </c>
      <c r="B157" s="89">
        <v>7.1128307971842365E-5</v>
      </c>
      <c r="C157" s="40">
        <v>2.5671745964846447E-4</v>
      </c>
      <c r="D157" s="40">
        <v>1.6384334736361927E-2</v>
      </c>
      <c r="E157" s="34">
        <v>1.6712180503982235E-2</v>
      </c>
      <c r="F157" s="923">
        <v>1.5046090963490051E-2</v>
      </c>
      <c r="G157" s="924">
        <v>5.4304599110047334E-2</v>
      </c>
      <c r="H157" s="924">
        <v>3.4658520334430216</v>
      </c>
      <c r="I157" s="34">
        <v>3.5352027235165591</v>
      </c>
    </row>
    <row r="158" spans="1:53">
      <c r="A158" s="130" t="s">
        <v>179</v>
      </c>
      <c r="B158" s="89">
        <v>6.2921529755551183E-5</v>
      </c>
      <c r="C158" s="40">
        <v>1.9023082496790651E-4</v>
      </c>
      <c r="D158" s="40">
        <v>6.5676963997400488E-3</v>
      </c>
      <c r="E158" s="34">
        <v>6.8208487544635064E-3</v>
      </c>
      <c r="F158" s="923">
        <v>1.3310074248339344E-2</v>
      </c>
      <c r="G158" s="924">
        <v>4.0240382178920245E-2</v>
      </c>
      <c r="H158" s="924">
        <v>1.3892943649129703</v>
      </c>
      <c r="I158" s="34">
        <v>1.4428448213402298</v>
      </c>
    </row>
    <row r="159" spans="1:53">
      <c r="A159" s="130" t="s">
        <v>180</v>
      </c>
      <c r="B159" s="89">
        <v>1.221951767986409E-3</v>
      </c>
      <c r="C159" s="40">
        <v>8.3107052840129224E-3</v>
      </c>
      <c r="D159" s="40">
        <v>8.8872468587027119E-4</v>
      </c>
      <c r="E159" s="40">
        <v>1.0421381737869603E-2</v>
      </c>
      <c r="F159" s="923">
        <v>0.25848495456126031</v>
      </c>
      <c r="G159" s="924">
        <v>1.75800087531278</v>
      </c>
      <c r="H159" s="924">
        <v>0.18799593082400815</v>
      </c>
      <c r="I159" s="34">
        <v>2.2044817606980485</v>
      </c>
    </row>
    <row r="160" spans="1:53">
      <c r="A160" s="130" t="s">
        <v>181</v>
      </c>
      <c r="B160" s="89">
        <v>1.2247549467840761E-5</v>
      </c>
      <c r="C160" s="40">
        <v>1.2009007435175569E-5</v>
      </c>
      <c r="D160" s="40">
        <v>1.2169763230649255E-3</v>
      </c>
      <c r="E160" s="40">
        <v>1.2412328799679419E-3</v>
      </c>
      <c r="F160" s="923">
        <v>2.5907792358272671E-3</v>
      </c>
      <c r="G160" s="924">
        <v>2.5403193665510695E-3</v>
      </c>
      <c r="H160" s="924">
        <v>0.25743247631445443</v>
      </c>
      <c r="I160" s="34">
        <v>0.26256357491683274</v>
      </c>
    </row>
    <row r="161" spans="1:53">
      <c r="A161" s="143" t="s">
        <v>182</v>
      </c>
      <c r="B161" s="154">
        <v>1.9710349838483296E-5</v>
      </c>
      <c r="C161" s="144">
        <v>3.1826058662193006E-5</v>
      </c>
      <c r="D161" s="144">
        <v>2.3002987354078801E-3</v>
      </c>
      <c r="E161" s="144">
        <v>2.3518351439085565E-3</v>
      </c>
      <c r="F161" s="925">
        <v>4.1694189704249976E-3</v>
      </c>
      <c r="G161" s="926">
        <v>6.73230936170016E-3</v>
      </c>
      <c r="H161" s="926">
        <v>0.48659253963765592</v>
      </c>
      <c r="I161" s="145">
        <v>0.49749426796978102</v>
      </c>
    </row>
    <row r="163" spans="1:53">
      <c r="A163" s="69" t="s">
        <v>275</v>
      </c>
    </row>
    <row r="164" spans="1:53">
      <c r="A164" s="136"/>
      <c r="B164" s="147" t="s">
        <v>271</v>
      </c>
      <c r="C164" s="936"/>
      <c r="D164" s="936"/>
      <c r="E164" s="937"/>
      <c r="F164" s="898" t="s">
        <v>272</v>
      </c>
      <c r="G164" s="899"/>
      <c r="H164" s="900"/>
      <c r="I164" s="900"/>
    </row>
    <row r="165" spans="1:53" ht="26.25">
      <c r="A165" s="143" t="s">
        <v>184</v>
      </c>
      <c r="B165" s="149" t="s">
        <v>185</v>
      </c>
      <c r="C165" s="150" t="s">
        <v>186</v>
      </c>
      <c r="D165" s="150" t="s">
        <v>187</v>
      </c>
      <c r="E165" s="17" t="s">
        <v>188</v>
      </c>
      <c r="F165" s="76" t="s">
        <v>185</v>
      </c>
      <c r="G165" s="76" t="s">
        <v>186</v>
      </c>
      <c r="H165" s="150" t="s">
        <v>187</v>
      </c>
      <c r="I165" s="17" t="s">
        <v>188</v>
      </c>
    </row>
    <row r="166" spans="1:53">
      <c r="A166" s="130" t="s">
        <v>160</v>
      </c>
      <c r="B166" s="152">
        <v>481.62926634848651</v>
      </c>
      <c r="C166" s="141">
        <v>205.06140047723071</v>
      </c>
      <c r="D166" s="141">
        <v>4528.3144979011959</v>
      </c>
      <c r="E166" s="142">
        <v>5215.0051647269129</v>
      </c>
      <c r="F166" s="919">
        <v>106359.50011239597</v>
      </c>
      <c r="G166" s="920">
        <v>45284.266490826449</v>
      </c>
      <c r="H166" s="920">
        <v>1000000</v>
      </c>
      <c r="I166" s="138">
        <v>1151643.7666032226</v>
      </c>
    </row>
    <row r="167" spans="1:53">
      <c r="A167" s="130" t="s">
        <v>162</v>
      </c>
      <c r="B167" s="152">
        <v>478.25310279750494</v>
      </c>
      <c r="C167" s="141">
        <v>162.63067941592161</v>
      </c>
      <c r="D167" s="141">
        <v>4528.3144979011959</v>
      </c>
      <c r="E167" s="142">
        <v>5169.1982801146223</v>
      </c>
      <c r="F167" s="921">
        <v>105613.93273792444</v>
      </c>
      <c r="G167" s="922">
        <v>35914.175018386741</v>
      </c>
      <c r="H167" s="922">
        <v>1000000</v>
      </c>
      <c r="I167" s="142">
        <v>1141528.1077563111</v>
      </c>
    </row>
    <row r="168" spans="1:53">
      <c r="A168" s="130" t="s">
        <v>31</v>
      </c>
      <c r="B168" s="152">
        <v>7.0703405841317153</v>
      </c>
      <c r="C168" s="141">
        <v>84.026917508145445</v>
      </c>
      <c r="D168" s="141">
        <v>0</v>
      </c>
      <c r="E168" s="142">
        <v>91.097258092277158</v>
      </c>
      <c r="F168" s="921">
        <v>1561.3625306742076</v>
      </c>
      <c r="G168" s="922">
        <v>18555.892605756653</v>
      </c>
      <c r="H168" s="922">
        <v>0</v>
      </c>
      <c r="I168" s="142">
        <v>20117.25513643086</v>
      </c>
    </row>
    <row r="169" spans="1:53">
      <c r="A169" s="130" t="s">
        <v>23</v>
      </c>
      <c r="B169" s="152">
        <v>452.76124306238245</v>
      </c>
      <c r="C169" s="141">
        <v>75.64218192534355</v>
      </c>
      <c r="D169" s="141">
        <v>4528.3144979011959</v>
      </c>
      <c r="E169" s="142">
        <v>5056.7179228889217</v>
      </c>
      <c r="F169" s="921">
        <v>99984.496057469136</v>
      </c>
      <c r="G169" s="922">
        <v>16704.268654573916</v>
      </c>
      <c r="H169" s="922">
        <v>1000000</v>
      </c>
      <c r="I169" s="142">
        <v>1116688.7647120429</v>
      </c>
    </row>
    <row r="170" spans="1:53">
      <c r="A170" s="130" t="s">
        <v>163</v>
      </c>
      <c r="B170" s="152">
        <v>18.421519150990751</v>
      </c>
      <c r="C170" s="141">
        <v>2.9615799824326046</v>
      </c>
      <c r="D170" s="141">
        <v>0</v>
      </c>
      <c r="E170" s="142">
        <v>21.383099133423354</v>
      </c>
      <c r="F170" s="921">
        <v>4068.0741497810814</v>
      </c>
      <c r="G170" s="922">
        <v>654.01375805617113</v>
      </c>
      <c r="H170" s="922">
        <v>0</v>
      </c>
      <c r="I170" s="142">
        <v>4722.0879078372527</v>
      </c>
    </row>
    <row r="171" spans="1:53">
      <c r="A171" s="130" t="s">
        <v>189</v>
      </c>
      <c r="B171" s="238">
        <v>1.4619246265546228E-2</v>
      </c>
      <c r="C171" s="239">
        <v>1.85479991674781E-2</v>
      </c>
      <c r="D171" s="141">
        <v>0</v>
      </c>
      <c r="E171" s="142">
        <v>3.316724543302433E-2</v>
      </c>
      <c r="F171" s="921">
        <v>3.2284078926766293</v>
      </c>
      <c r="G171" s="922">
        <v>4.0960050756357171</v>
      </c>
      <c r="H171" s="922">
        <v>0</v>
      </c>
      <c r="I171" s="142">
        <v>7.3244129683123465</v>
      </c>
      <c r="AZ171" s="146"/>
      <c r="BA171" s="146"/>
    </row>
    <row r="172" spans="1:53">
      <c r="A172" s="130" t="s">
        <v>165</v>
      </c>
      <c r="B172" s="152">
        <v>28.720512907204974</v>
      </c>
      <c r="C172" s="141">
        <v>13.161261782981398</v>
      </c>
      <c r="D172" s="141">
        <v>268.80168309751321</v>
      </c>
      <c r="E172" s="142">
        <v>310.68345778769958</v>
      </c>
      <c r="F172" s="921">
        <v>6342.428936973457</v>
      </c>
      <c r="G172" s="922">
        <v>2906.4372161168226</v>
      </c>
      <c r="H172" s="922">
        <v>59360.206368638632</v>
      </c>
      <c r="I172" s="142">
        <v>68609.0725217289</v>
      </c>
    </row>
    <row r="173" spans="1:53">
      <c r="A173" s="130" t="s">
        <v>83</v>
      </c>
      <c r="B173" s="89">
        <v>1.1078842792424186</v>
      </c>
      <c r="C173" s="40">
        <v>7.6752420903714147E-2</v>
      </c>
      <c r="D173" s="40">
        <v>8.6409950208849423E-2</v>
      </c>
      <c r="E173" s="34">
        <v>1.2710466503549822</v>
      </c>
      <c r="F173" s="923">
        <v>244.65709697414039</v>
      </c>
      <c r="G173" s="924">
        <v>16.949445746157366</v>
      </c>
      <c r="H173" s="924">
        <v>19.082144194909411</v>
      </c>
      <c r="I173" s="34">
        <v>280.68868691520714</v>
      </c>
      <c r="AU173" s="36" t="s">
        <v>87</v>
      </c>
    </row>
    <row r="174" spans="1:53">
      <c r="A174" s="130" t="s">
        <v>84</v>
      </c>
      <c r="B174" s="89">
        <v>7.0646020460983028E-3</v>
      </c>
      <c r="C174" s="40">
        <v>2.0605863022771451E-4</v>
      </c>
      <c r="D174" s="40">
        <v>7.6166044833770605E-3</v>
      </c>
      <c r="E174" s="34">
        <v>1.4887265159703077E-2</v>
      </c>
      <c r="F174" s="923">
        <v>1.5600952737210805</v>
      </c>
      <c r="G174" s="924">
        <v>4.5504487447419896E-2</v>
      </c>
      <c r="H174" s="924">
        <v>1.6819954724671264</v>
      </c>
      <c r="I174" s="34">
        <v>3.2875952336356269</v>
      </c>
    </row>
    <row r="175" spans="1:53">
      <c r="A175" s="130" t="s">
        <v>166</v>
      </c>
      <c r="B175" s="152">
        <v>63.829160826693581</v>
      </c>
      <c r="C175" s="141">
        <v>15.518439947103168</v>
      </c>
      <c r="D175" s="141">
        <v>273.4123817918736</v>
      </c>
      <c r="E175" s="142">
        <v>352.75998256567038</v>
      </c>
      <c r="F175" s="921">
        <v>14095.567093733755</v>
      </c>
      <c r="G175" s="922">
        <v>3426.9792776751101</v>
      </c>
      <c r="H175" s="922">
        <v>60378.3994946897</v>
      </c>
      <c r="I175" s="142">
        <v>77900.945866098569</v>
      </c>
    </row>
    <row r="176" spans="1:53">
      <c r="A176" s="130" t="s">
        <v>167</v>
      </c>
      <c r="B176" s="89">
        <v>4.8600003825337364E-2</v>
      </c>
      <c r="C176" s="40">
        <v>1.4864633281757324E-3</v>
      </c>
      <c r="D176" s="40">
        <v>0.17329064105318109</v>
      </c>
      <c r="E176" s="34">
        <v>0.22337710820669418</v>
      </c>
      <c r="F176" s="923">
        <v>10.732470955332877</v>
      </c>
      <c r="G176" s="924">
        <v>0.32825973745080766</v>
      </c>
      <c r="H176" s="924">
        <v>38.26824332397819</v>
      </c>
      <c r="I176" s="34">
        <v>49.328974016761876</v>
      </c>
      <c r="AX176" s="36" t="s">
        <v>87</v>
      </c>
    </row>
    <row r="177" spans="1:9">
      <c r="A177" s="130" t="s">
        <v>168</v>
      </c>
      <c r="B177" s="89">
        <v>0.15431214518083547</v>
      </c>
      <c r="C177" s="40">
        <v>4.7101184212335881E-3</v>
      </c>
      <c r="D177" s="40">
        <v>2.7034852254628263</v>
      </c>
      <c r="E177" s="34">
        <v>2.8625074890648952</v>
      </c>
      <c r="F177" s="923">
        <v>34.077170490776815</v>
      </c>
      <c r="G177" s="924">
        <v>1.0401482545915606</v>
      </c>
      <c r="H177" s="924">
        <v>597.01799128922039</v>
      </c>
      <c r="I177" s="34">
        <v>632.13531003458866</v>
      </c>
    </row>
    <row r="178" spans="1:9">
      <c r="A178" s="130" t="s">
        <v>169</v>
      </c>
      <c r="B178" s="89">
        <v>0.19232762963433878</v>
      </c>
      <c r="C178" s="40">
        <v>9.2264761883881739E-3</v>
      </c>
      <c r="D178" s="40">
        <v>0.12003872770223388</v>
      </c>
      <c r="E178" s="34">
        <v>0.32159283352496082</v>
      </c>
      <c r="F178" s="923">
        <v>42.472233261068702</v>
      </c>
      <c r="G178" s="924">
        <v>2.0375078172385122</v>
      </c>
      <c r="H178" s="924">
        <v>26.508478542705014</v>
      </c>
      <c r="I178" s="34">
        <v>71.018219621012221</v>
      </c>
    </row>
    <row r="179" spans="1:9">
      <c r="A179" s="130" t="s">
        <v>170</v>
      </c>
      <c r="B179" s="89">
        <v>2.1683366963272822E-3</v>
      </c>
      <c r="C179" s="40">
        <v>1.6572288820653242E-3</v>
      </c>
      <c r="D179" s="40">
        <v>2.3406192480517039E-2</v>
      </c>
      <c r="E179" s="34">
        <v>2.7231758058909646E-2</v>
      </c>
      <c r="F179" s="923">
        <v>0.47883968689283241</v>
      </c>
      <c r="G179" s="924">
        <v>0.365970358912444</v>
      </c>
      <c r="H179" s="924">
        <v>5.1688531111002671</v>
      </c>
      <c r="I179" s="34">
        <v>6.0136631569055439</v>
      </c>
    </row>
    <row r="180" spans="1:9">
      <c r="A180" s="130" t="s">
        <v>171</v>
      </c>
      <c r="B180" s="89">
        <v>1.9322344884675044E-3</v>
      </c>
      <c r="C180" s="40">
        <v>7.1804631639721807E-4</v>
      </c>
      <c r="D180" s="40">
        <v>9.38242342820007E-3</v>
      </c>
      <c r="E180" s="34">
        <v>1.2032704233064791E-2</v>
      </c>
      <c r="F180" s="923">
        <v>0.42670059452872927</v>
      </c>
      <c r="G180" s="924">
        <v>0.15856811993292902</v>
      </c>
      <c r="H180" s="924">
        <v>2.0719460701213839</v>
      </c>
      <c r="I180" s="34">
        <v>2.6572147845830423</v>
      </c>
    </row>
    <row r="181" spans="1:9">
      <c r="A181" s="130" t="s">
        <v>172</v>
      </c>
      <c r="B181" s="89">
        <v>5.2599522726607312E-2</v>
      </c>
      <c r="C181" s="40">
        <v>2.2691866275196561E-2</v>
      </c>
      <c r="D181" s="40">
        <v>1.2161495701382662E-3</v>
      </c>
      <c r="E181" s="34">
        <v>7.6507538571942146E-2</v>
      </c>
      <c r="F181" s="923">
        <v>11.615695586290746</v>
      </c>
      <c r="G181" s="924">
        <v>5.0111065134088841</v>
      </c>
      <c r="H181" s="924">
        <v>0.26856561546286872</v>
      </c>
      <c r="I181" s="34">
        <v>16.8953677151625</v>
      </c>
    </row>
    <row r="182" spans="1:9">
      <c r="A182" s="130" t="s">
        <v>190</v>
      </c>
      <c r="B182" s="89">
        <v>6.0231889906374437E-4</v>
      </c>
      <c r="C182" s="40">
        <v>5.8971798964163744E-5</v>
      </c>
      <c r="D182" s="40">
        <v>1.7385376043784653E-3</v>
      </c>
      <c r="E182" s="34">
        <v>2.3998283024063735E-3</v>
      </c>
      <c r="F182" s="923">
        <v>0.13301171977849816</v>
      </c>
      <c r="G182" s="924">
        <v>1.3022902669745281E-2</v>
      </c>
      <c r="H182" s="924">
        <v>0.38392598508435111</v>
      </c>
      <c r="I182" s="34">
        <v>0.52996060753259455</v>
      </c>
    </row>
    <row r="183" spans="1:9">
      <c r="A183" s="130" t="s">
        <v>191</v>
      </c>
      <c r="B183" s="89">
        <v>6.9440256957150942E-4</v>
      </c>
      <c r="C183" s="40">
        <v>1.392038171813043E-4</v>
      </c>
      <c r="D183" s="40">
        <v>3.2861410505826863E-3</v>
      </c>
      <c r="E183" s="34">
        <v>4.1197474373355003E-3</v>
      </c>
      <c r="F183" s="923">
        <v>0.15334680705003029</v>
      </c>
      <c r="G183" s="924">
        <v>3.0740757349301408E-2</v>
      </c>
      <c r="H183" s="924">
        <v>0.7256874609980738</v>
      </c>
      <c r="I183" s="34">
        <v>0.90977502539740551</v>
      </c>
    </row>
    <row r="184" spans="1:9">
      <c r="A184" s="130" t="s">
        <v>175</v>
      </c>
      <c r="B184" s="89">
        <v>2.9568079987150548E-3</v>
      </c>
      <c r="C184" s="40">
        <v>1.0938980900261223E-4</v>
      </c>
      <c r="D184" s="40">
        <v>0.12130344873722676</v>
      </c>
      <c r="E184" s="34">
        <v>0.12436964654494442</v>
      </c>
      <c r="F184" s="923">
        <v>0.65295994792002399</v>
      </c>
      <c r="G184" s="924">
        <v>2.4156848879050414E-2</v>
      </c>
      <c r="H184" s="924">
        <v>26.787770326784734</v>
      </c>
      <c r="I184" s="34">
        <v>27.464887123583807</v>
      </c>
    </row>
    <row r="185" spans="1:9">
      <c r="A185" s="130" t="s">
        <v>176</v>
      </c>
      <c r="B185" s="89">
        <v>1.4355379418441866E-2</v>
      </c>
      <c r="C185" s="40">
        <v>8.7998515925343337E-4</v>
      </c>
      <c r="D185" s="40">
        <v>1.8924396578239784</v>
      </c>
      <c r="E185" s="34">
        <v>1.9076750224016736</v>
      </c>
      <c r="F185" s="923">
        <v>3.1701374595548439</v>
      </c>
      <c r="G185" s="924">
        <v>0.19432951480319952</v>
      </c>
      <c r="H185" s="924">
        <v>417.91259390245426</v>
      </c>
      <c r="I185" s="34">
        <v>421.2770608768123</v>
      </c>
    </row>
    <row r="186" spans="1:9">
      <c r="A186" s="130" t="s">
        <v>177</v>
      </c>
      <c r="B186" s="89">
        <v>1.7140676956844271E-2</v>
      </c>
      <c r="C186" s="40">
        <v>2.0935545703695191E-3</v>
      </c>
      <c r="D186" s="40">
        <v>8.4027109391563715E-2</v>
      </c>
      <c r="E186" s="34">
        <v>0.10326134091877751</v>
      </c>
      <c r="F186" s="923">
        <v>3.7852222863029303</v>
      </c>
      <c r="G186" s="924">
        <v>0.46232534673549053</v>
      </c>
      <c r="H186" s="924">
        <v>18.555934979893511</v>
      </c>
      <c r="I186" s="34">
        <v>22.80348261293193</v>
      </c>
    </row>
    <row r="187" spans="1:9">
      <c r="A187" s="130" t="s">
        <v>178</v>
      </c>
      <c r="B187" s="89">
        <v>7.1119474923205046E-5</v>
      </c>
      <c r="C187" s="40">
        <v>2.4590830345273975E-4</v>
      </c>
      <c r="D187" s="40">
        <v>1.6384334736361927E-2</v>
      </c>
      <c r="E187" s="34">
        <v>1.6701362514737871E-2</v>
      </c>
      <c r="F187" s="923">
        <v>1.5705506973106183E-2</v>
      </c>
      <c r="G187" s="924">
        <v>5.4304599110047341E-2</v>
      </c>
      <c r="H187" s="924">
        <v>3.6181971777701865</v>
      </c>
      <c r="I187" s="34">
        <v>3.6882072838533402</v>
      </c>
    </row>
    <row r="188" spans="1:9">
      <c r="A188" s="130" t="s">
        <v>179</v>
      </c>
      <c r="B188" s="89">
        <v>6.3064165766770906E-5</v>
      </c>
      <c r="C188" s="40">
        <v>1.8222110602188944E-4</v>
      </c>
      <c r="D188" s="40">
        <v>6.5676963997400488E-3</v>
      </c>
      <c r="E188" s="34">
        <v>6.8129816715287094E-3</v>
      </c>
      <c r="F188" s="923">
        <v>1.3926631155146176E-2</v>
      </c>
      <c r="G188" s="924">
        <v>4.0240382178920245E-2</v>
      </c>
      <c r="H188" s="924">
        <v>1.4503622490849688</v>
      </c>
      <c r="I188" s="34">
        <v>1.5045292624190352</v>
      </c>
    </row>
    <row r="189" spans="1:9">
      <c r="A189" s="130" t="s">
        <v>180</v>
      </c>
      <c r="B189" s="89">
        <v>1.1959547961085631E-3</v>
      </c>
      <c r="C189" s="40">
        <v>7.9607808510018547E-3</v>
      </c>
      <c r="D189" s="40">
        <v>8.5130469909678631E-4</v>
      </c>
      <c r="E189" s="40">
        <v>1.0008040346207205E-2</v>
      </c>
      <c r="F189" s="923">
        <v>0.26410594861793935</v>
      </c>
      <c r="G189" s="924">
        <v>1.7580008753127803</v>
      </c>
      <c r="H189" s="924">
        <v>0.18799593082400815</v>
      </c>
      <c r="I189" s="34">
        <v>2.2101027547547281</v>
      </c>
    </row>
    <row r="190" spans="1:9">
      <c r="A190" s="130" t="s">
        <v>181</v>
      </c>
      <c r="B190" s="89">
        <v>1.2224902678491364E-5</v>
      </c>
      <c r="C190" s="40">
        <v>1.1503365016852391E-5</v>
      </c>
      <c r="D190" s="40">
        <v>1.2169763230649255E-3</v>
      </c>
      <c r="E190" s="40">
        <v>1.2407045907602693E-3</v>
      </c>
      <c r="F190" s="923">
        <v>2.6996584897443451E-3</v>
      </c>
      <c r="G190" s="924">
        <v>2.54031936655107E-3</v>
      </c>
      <c r="H190" s="924">
        <v>0.26874818955904572</v>
      </c>
      <c r="I190" s="34">
        <v>0.27398816741534116</v>
      </c>
    </row>
    <row r="191" spans="1:9">
      <c r="A191" s="143" t="s">
        <v>182</v>
      </c>
      <c r="B191" s="154">
        <v>1.9926569019621801E-5</v>
      </c>
      <c r="C191" s="144">
        <v>3.0486014086942783E-5</v>
      </c>
      <c r="D191" s="144">
        <v>2.3002987354078801E-3</v>
      </c>
      <c r="E191" s="144">
        <v>2.3507113185144445E-3</v>
      </c>
      <c r="F191" s="925">
        <v>4.4004384034848857E-3</v>
      </c>
      <c r="G191" s="926">
        <v>6.7323093617001608E-3</v>
      </c>
      <c r="H191" s="926">
        <v>0.50798122269865165</v>
      </c>
      <c r="I191" s="145">
        <v>0.51911397046383667</v>
      </c>
    </row>
    <row r="193" spans="1:53" ht="15.75" customHeight="1">
      <c r="A193" s="69" t="s">
        <v>276</v>
      </c>
    </row>
    <row r="194" spans="1:53">
      <c r="A194" s="136"/>
      <c r="B194" s="147" t="s">
        <v>271</v>
      </c>
      <c r="C194" s="936"/>
      <c r="D194" s="936"/>
      <c r="E194" s="937"/>
      <c r="F194" s="898" t="s">
        <v>272</v>
      </c>
      <c r="G194" s="899"/>
      <c r="H194" s="900"/>
      <c r="I194" s="900"/>
    </row>
    <row r="195" spans="1:53" ht="26.25">
      <c r="A195" s="143" t="s">
        <v>184</v>
      </c>
      <c r="B195" s="149" t="s">
        <v>185</v>
      </c>
      <c r="C195" s="150" t="s">
        <v>186</v>
      </c>
      <c r="D195" s="150" t="s">
        <v>187</v>
      </c>
      <c r="E195" s="17" t="s">
        <v>188</v>
      </c>
      <c r="F195" s="76" t="s">
        <v>185</v>
      </c>
      <c r="G195" s="76" t="s">
        <v>186</v>
      </c>
      <c r="H195" s="150" t="s">
        <v>187</v>
      </c>
      <c r="I195" s="17" t="s">
        <v>188</v>
      </c>
    </row>
    <row r="196" spans="1:53">
      <c r="A196" s="130" t="s">
        <v>160</v>
      </c>
      <c r="B196" s="152">
        <v>327.57570867881833</v>
      </c>
      <c r="C196" s="141">
        <v>559.16363783547934</v>
      </c>
      <c r="D196" s="141">
        <v>4528.3144979011959</v>
      </c>
      <c r="E196" s="142">
        <v>5415.0538444154936</v>
      </c>
      <c r="F196" s="919">
        <v>72339.434204635007</v>
      </c>
      <c r="G196" s="920">
        <v>123481.62613145424</v>
      </c>
      <c r="H196" s="920">
        <v>1000000</v>
      </c>
      <c r="I196" s="138">
        <v>1195821.0603360892</v>
      </c>
    </row>
    <row r="197" spans="1:53">
      <c r="A197" s="130" t="s">
        <v>162</v>
      </c>
      <c r="B197" s="152">
        <v>325.30755180639483</v>
      </c>
      <c r="C197" s="141">
        <v>555.11618264322556</v>
      </c>
      <c r="D197" s="141">
        <v>4528.3144979011959</v>
      </c>
      <c r="E197" s="142">
        <v>5408.7382323508164</v>
      </c>
      <c r="F197" s="921">
        <v>71838.550956911204</v>
      </c>
      <c r="G197" s="922">
        <v>122587.81559905202</v>
      </c>
      <c r="H197" s="922">
        <v>1000000</v>
      </c>
      <c r="I197" s="142">
        <v>1194426.3665559632</v>
      </c>
    </row>
    <row r="198" spans="1:53">
      <c r="A198" s="130" t="s">
        <v>31</v>
      </c>
      <c r="B198" s="152">
        <v>4.7483830318509908</v>
      </c>
      <c r="C198" s="141">
        <v>8.4748739847919499</v>
      </c>
      <c r="D198" s="141">
        <v>0</v>
      </c>
      <c r="E198" s="142">
        <v>13.22325701664294</v>
      </c>
      <c r="F198" s="921">
        <v>1048.5983325698321</v>
      </c>
      <c r="G198" s="922">
        <v>1871.5294595196344</v>
      </c>
      <c r="H198" s="922">
        <v>0</v>
      </c>
      <c r="I198" s="142">
        <v>2920.1277920894663</v>
      </c>
    </row>
    <row r="199" spans="1:53">
      <c r="A199" s="130" t="s">
        <v>23</v>
      </c>
      <c r="B199" s="152">
        <v>302.53163504274619</v>
      </c>
      <c r="C199" s="141">
        <v>519.96720198691753</v>
      </c>
      <c r="D199" s="141">
        <v>4528.3144979011959</v>
      </c>
      <c r="E199" s="142">
        <v>5350.8133349308591</v>
      </c>
      <c r="F199" s="921">
        <v>66808.883345660943</v>
      </c>
      <c r="G199" s="922">
        <v>114825.7706543824</v>
      </c>
      <c r="H199" s="922">
        <v>1000000</v>
      </c>
      <c r="I199" s="142">
        <v>1181634.6540000434</v>
      </c>
    </row>
    <row r="200" spans="1:53">
      <c r="A200" s="130" t="s">
        <v>163</v>
      </c>
      <c r="B200" s="152">
        <v>18.027533731797611</v>
      </c>
      <c r="C200" s="141">
        <v>26.674106671516046</v>
      </c>
      <c r="D200" s="141">
        <v>0</v>
      </c>
      <c r="E200" s="142">
        <v>44.701640403313661</v>
      </c>
      <c r="F200" s="921">
        <v>3981.069278680422</v>
      </c>
      <c r="G200" s="922">
        <v>5890.5154851499574</v>
      </c>
      <c r="H200" s="922">
        <v>0</v>
      </c>
      <c r="I200" s="142">
        <v>9871.5847638303803</v>
      </c>
    </row>
    <row r="201" spans="1:53">
      <c r="A201" s="130" t="s">
        <v>189</v>
      </c>
      <c r="B201" s="238">
        <v>1.3884288670689577E-2</v>
      </c>
      <c r="C201" s="239">
        <v>3.6165054231830471E-3</v>
      </c>
      <c r="D201" s="141">
        <v>0</v>
      </c>
      <c r="E201" s="142">
        <v>1.7500794093872625E-2</v>
      </c>
      <c r="F201" s="921">
        <v>3.0661052091511602</v>
      </c>
      <c r="G201" s="922">
        <v>0.7986427234369966</v>
      </c>
      <c r="H201" s="922">
        <v>0</v>
      </c>
      <c r="I201" s="142">
        <v>3.8647479325881573</v>
      </c>
      <c r="AZ201" s="146"/>
      <c r="BA201" s="146"/>
    </row>
    <row r="202" spans="1:53">
      <c r="A202" s="130" t="s">
        <v>165</v>
      </c>
      <c r="B202" s="152">
        <v>20.523863866563321</v>
      </c>
      <c r="C202" s="141">
        <v>32.412926994586826</v>
      </c>
      <c r="D202" s="141">
        <v>269.91887629082095</v>
      </c>
      <c r="E202" s="142">
        <v>322.85566715197109</v>
      </c>
      <c r="F202" s="921">
        <v>4532.3406481762295</v>
      </c>
      <c r="G202" s="922">
        <v>7157.834777069861</v>
      </c>
      <c r="H202" s="922">
        <v>59606.91917841047</v>
      </c>
      <c r="I202" s="142">
        <v>71297.094603656558</v>
      </c>
    </row>
    <row r="203" spans="1:53">
      <c r="A203" s="130" t="s">
        <v>83</v>
      </c>
      <c r="B203" s="89">
        <v>0.74259365729710247</v>
      </c>
      <c r="C203" s="40">
        <v>0.64540155217450401</v>
      </c>
      <c r="D203" s="40">
        <v>8.6409950208849423E-2</v>
      </c>
      <c r="E203" s="34">
        <v>1.4744051596804557</v>
      </c>
      <c r="F203" s="923">
        <v>163.98897595148995</v>
      </c>
      <c r="G203" s="924">
        <v>142.52577917758092</v>
      </c>
      <c r="H203" s="924">
        <v>19.082144194909411</v>
      </c>
      <c r="I203" s="34">
        <v>325.59689932398027</v>
      </c>
    </row>
    <row r="204" spans="1:53">
      <c r="A204" s="130" t="s">
        <v>84</v>
      </c>
      <c r="B204" s="89">
        <v>5.9831464828099699E-4</v>
      </c>
      <c r="C204" s="40">
        <v>1.8041091022498711E-4</v>
      </c>
      <c r="D204" s="40">
        <v>7.6166044833770605E-3</v>
      </c>
      <c r="E204" s="34">
        <v>8.3953300418830451E-3</v>
      </c>
      <c r="F204" s="923">
        <v>0.13212745019329084</v>
      </c>
      <c r="G204" s="924">
        <v>3.9840631720390624E-2</v>
      </c>
      <c r="H204" s="924">
        <v>1.6819954724671264</v>
      </c>
      <c r="I204" s="34">
        <v>1.8539635543808082</v>
      </c>
    </row>
    <row r="205" spans="1:53">
      <c r="A205" s="130" t="s">
        <v>166</v>
      </c>
      <c r="B205" s="152">
        <v>42.960226967270856</v>
      </c>
      <c r="C205" s="141">
        <v>51.822782451031571</v>
      </c>
      <c r="D205" s="141">
        <v>274.52957498518134</v>
      </c>
      <c r="E205" s="142">
        <v>369.31258440348375</v>
      </c>
      <c r="F205" s="921">
        <v>9487.0237010221499</v>
      </c>
      <c r="G205" s="922">
        <v>11444.165919803194</v>
      </c>
      <c r="H205" s="922">
        <v>60625.112304461538</v>
      </c>
      <c r="I205" s="142">
        <v>81556.301925286883</v>
      </c>
    </row>
    <row r="206" spans="1:53">
      <c r="A206" s="130" t="s">
        <v>167</v>
      </c>
      <c r="B206" s="89">
        <v>3.0823024164938626E-2</v>
      </c>
      <c r="C206" s="40">
        <v>4.766654722889941E-3</v>
      </c>
      <c r="D206" s="40">
        <v>0.17329064105318109</v>
      </c>
      <c r="E206" s="34">
        <v>0.20888031994100967</v>
      </c>
      <c r="F206" s="923">
        <v>6.806732213326752</v>
      </c>
      <c r="G206" s="924">
        <v>1.0526333197703499</v>
      </c>
      <c r="H206" s="924">
        <v>38.26824332397819</v>
      </c>
      <c r="I206" s="34">
        <v>46.127608857075295</v>
      </c>
    </row>
    <row r="207" spans="1:53">
      <c r="A207" s="130" t="s">
        <v>168</v>
      </c>
      <c r="B207" s="89">
        <v>6.2024722618391814E-2</v>
      </c>
      <c r="C207" s="40">
        <v>2.92910266990727E-2</v>
      </c>
      <c r="D207" s="40">
        <v>2.7034852254628263</v>
      </c>
      <c r="E207" s="34">
        <v>2.7948009747802907</v>
      </c>
      <c r="F207" s="923">
        <v>13.697088099145789</v>
      </c>
      <c r="G207" s="924">
        <v>6.4684170484732544</v>
      </c>
      <c r="H207" s="924">
        <v>597.01799128922039</v>
      </c>
      <c r="I207" s="34">
        <v>617.18349643683939</v>
      </c>
    </row>
    <row r="208" spans="1:53">
      <c r="A208" s="130" t="s">
        <v>169</v>
      </c>
      <c r="B208" s="89">
        <v>8.3171699954548803E-2</v>
      </c>
      <c r="C208" s="40">
        <v>4.8698995506178365E-2</v>
      </c>
      <c r="D208" s="40">
        <v>0.12003872770223388</v>
      </c>
      <c r="E208" s="34">
        <v>0.25190942316296105</v>
      </c>
      <c r="F208" s="923">
        <v>18.367032588637034</v>
      </c>
      <c r="G208" s="924">
        <v>10.754331557304512</v>
      </c>
      <c r="H208" s="924">
        <v>26.508478542705014</v>
      </c>
      <c r="I208" s="34">
        <v>55.629842688646562</v>
      </c>
    </row>
    <row r="209" spans="1:51">
      <c r="A209" s="130" t="s">
        <v>170</v>
      </c>
      <c r="B209" s="89">
        <v>1.9355423236647044E-3</v>
      </c>
      <c r="C209" s="40">
        <v>2.5212304537320985E-3</v>
      </c>
      <c r="D209" s="40">
        <v>2.3406192480517039E-2</v>
      </c>
      <c r="E209" s="34">
        <v>2.786296525791384E-2</v>
      </c>
      <c r="F209" s="923">
        <v>0.42743107276709658</v>
      </c>
      <c r="G209" s="924">
        <v>0.55677017462030298</v>
      </c>
      <c r="H209" s="924">
        <v>5.1688531111002671</v>
      </c>
      <c r="I209" s="34">
        <v>6.1530543584876662</v>
      </c>
      <c r="AY209" s="146"/>
    </row>
    <row r="210" spans="1:51">
      <c r="A210" s="130" t="s">
        <v>171</v>
      </c>
      <c r="B210" s="89">
        <v>1.7280911113974906E-3</v>
      </c>
      <c r="C210" s="40">
        <v>2.3665834898222919E-3</v>
      </c>
      <c r="D210" s="40">
        <v>9.38242342820007E-3</v>
      </c>
      <c r="E210" s="34">
        <v>1.3477098029419852E-2</v>
      </c>
      <c r="F210" s="923">
        <v>0.38161905764240411</v>
      </c>
      <c r="G210" s="924">
        <v>0.52261906519946155</v>
      </c>
      <c r="H210" s="924">
        <v>2.0719460701213839</v>
      </c>
      <c r="I210" s="34">
        <v>2.9761841929632493</v>
      </c>
    </row>
    <row r="211" spans="1:51">
      <c r="A211" s="130" t="s">
        <v>172</v>
      </c>
      <c r="B211" s="89">
        <v>5.106770947793058E-2</v>
      </c>
      <c r="C211" s="40">
        <v>9.2142612488610685E-3</v>
      </c>
      <c r="D211" s="40">
        <v>0</v>
      </c>
      <c r="E211" s="34">
        <v>6.0281970726791645E-2</v>
      </c>
      <c r="F211" s="923">
        <v>11.277421102619899</v>
      </c>
      <c r="G211" s="924">
        <v>2.0348103589385715</v>
      </c>
      <c r="H211" s="924">
        <v>0</v>
      </c>
      <c r="I211" s="34">
        <v>13.31223146155847</v>
      </c>
      <c r="AX211" s="146"/>
    </row>
    <row r="212" spans="1:51">
      <c r="A212" s="130" t="s">
        <v>190</v>
      </c>
      <c r="B212" s="89">
        <v>5.5999868253047108E-4</v>
      </c>
      <c r="C212" s="40">
        <v>1.6834393261552064E-4</v>
      </c>
      <c r="D212" s="40">
        <v>1.7385376043784653E-3</v>
      </c>
      <c r="E212" s="34">
        <v>2.4668802195244571E-3</v>
      </c>
      <c r="F212" s="923">
        <v>0.12366603132137177</v>
      </c>
      <c r="G212" s="924">
        <v>3.7175848252930639E-2</v>
      </c>
      <c r="H212" s="924">
        <v>0.38392598508435111</v>
      </c>
      <c r="I212" s="34">
        <v>0.54476786465865357</v>
      </c>
    </row>
    <row r="213" spans="1:51">
      <c r="A213" s="130" t="s">
        <v>191</v>
      </c>
      <c r="B213" s="89">
        <v>6.1370952517961154E-4</v>
      </c>
      <c r="C213" s="40">
        <v>1.4931544317256849E-3</v>
      </c>
      <c r="D213" s="40">
        <v>3.2861410505826863E-3</v>
      </c>
      <c r="E213" s="34">
        <v>5.3930050074879827E-3</v>
      </c>
      <c r="F213" s="923">
        <v>0.13552714270708374</v>
      </c>
      <c r="G213" s="924">
        <v>0.32973735203633475</v>
      </c>
      <c r="H213" s="924">
        <v>0.7256874609980738</v>
      </c>
      <c r="I213" s="34">
        <v>1.1909519557414923</v>
      </c>
    </row>
    <row r="214" spans="1:51">
      <c r="A214" s="130" t="s">
        <v>175</v>
      </c>
      <c r="B214" s="89">
        <v>0</v>
      </c>
      <c r="C214" s="40">
        <v>2.6920630149530531E-4</v>
      </c>
      <c r="D214" s="40">
        <v>0.12130344873722676</v>
      </c>
      <c r="E214" s="34">
        <v>0.12157265503872207</v>
      </c>
      <c r="F214" s="923">
        <v>0</v>
      </c>
      <c r="G214" s="924">
        <v>5.9449559349307186E-2</v>
      </c>
      <c r="H214" s="924">
        <v>26.787770326784734</v>
      </c>
      <c r="I214" s="34">
        <v>26.847219886134042</v>
      </c>
    </row>
    <row r="215" spans="1:51">
      <c r="A215" s="130" t="s">
        <v>176</v>
      </c>
      <c r="B215" s="89">
        <v>0</v>
      </c>
      <c r="C215" s="40">
        <v>2.5527936052219331E-3</v>
      </c>
      <c r="D215" s="40">
        <v>1.8924396578239784</v>
      </c>
      <c r="E215" s="34">
        <v>1.8949924514292003</v>
      </c>
      <c r="F215" s="923">
        <v>0</v>
      </c>
      <c r="G215" s="924">
        <v>0.56374035116269283</v>
      </c>
      <c r="H215" s="924">
        <v>417.91259390245426</v>
      </c>
      <c r="I215" s="34">
        <v>418.47633425361693</v>
      </c>
    </row>
    <row r="216" spans="1:51">
      <c r="A216" s="130" t="s">
        <v>177</v>
      </c>
      <c r="B216" s="89">
        <v>0</v>
      </c>
      <c r="C216" s="40">
        <v>4.5871413722287056E-3</v>
      </c>
      <c r="D216" s="40">
        <v>8.4027109391563715E-2</v>
      </c>
      <c r="E216" s="34">
        <v>8.8614250763792424E-2</v>
      </c>
      <c r="F216" s="923">
        <v>0</v>
      </c>
      <c r="G216" s="924">
        <v>1.012990898568281</v>
      </c>
      <c r="H216" s="924">
        <v>18.555934979893511</v>
      </c>
      <c r="I216" s="34">
        <v>19.568925878461791</v>
      </c>
    </row>
    <row r="217" spans="1:51">
      <c r="A217" s="130" t="s">
        <v>178</v>
      </c>
      <c r="B217" s="89">
        <v>0</v>
      </c>
      <c r="C217" s="40">
        <v>2.559586809601937E-4</v>
      </c>
      <c r="D217" s="40">
        <v>1.6384334736361927E-2</v>
      </c>
      <c r="E217" s="34">
        <v>1.6640293417322122E-2</v>
      </c>
      <c r="F217" s="923">
        <v>0</v>
      </c>
      <c r="G217" s="924">
        <v>5.6524051295206337E-2</v>
      </c>
      <c r="H217" s="924">
        <v>3.6181971777701865</v>
      </c>
      <c r="I217" s="34">
        <v>3.6747212290653937</v>
      </c>
    </row>
    <row r="218" spans="1:51">
      <c r="A218" s="130" t="s">
        <v>179</v>
      </c>
      <c r="B218" s="89">
        <v>0</v>
      </c>
      <c r="C218" s="40">
        <v>2.4365298995589159E-4</v>
      </c>
      <c r="D218" s="40">
        <v>6.5676963997400488E-3</v>
      </c>
      <c r="E218" s="34">
        <v>6.81134938969594E-3</v>
      </c>
      <c r="F218" s="923">
        <v>0</v>
      </c>
      <c r="G218" s="924">
        <v>5.3806552099864312E-2</v>
      </c>
      <c r="H218" s="924">
        <v>1.4503622490849688</v>
      </c>
      <c r="I218" s="34">
        <v>1.5041688011848329</v>
      </c>
    </row>
    <row r="219" spans="1:51">
      <c r="A219" s="130" t="s">
        <v>180</v>
      </c>
      <c r="B219" s="89">
        <v>0</v>
      </c>
      <c r="C219" s="40">
        <v>1.0889691993165097E-3</v>
      </c>
      <c r="D219" s="40">
        <v>0</v>
      </c>
      <c r="E219" s="40">
        <v>1.0889691993165097E-3</v>
      </c>
      <c r="F219" s="923">
        <v>0</v>
      </c>
      <c r="G219" s="924">
        <v>0.24048002845677574</v>
      </c>
      <c r="H219" s="924">
        <v>0</v>
      </c>
      <c r="I219" s="34">
        <v>0.24048002845677574</v>
      </c>
    </row>
    <row r="220" spans="1:51">
      <c r="A220" s="130" t="s">
        <v>181</v>
      </c>
      <c r="B220" s="89">
        <v>0</v>
      </c>
      <c r="C220" s="40">
        <v>1.3780790598813696E-5</v>
      </c>
      <c r="D220" s="40">
        <v>1.2169763230649255E-3</v>
      </c>
      <c r="E220" s="40">
        <v>1.2307571136637393E-3</v>
      </c>
      <c r="F220" s="923">
        <v>0</v>
      </c>
      <c r="G220" s="924">
        <v>3.0432494485974596E-3</v>
      </c>
      <c r="H220" s="924">
        <v>0.26874818955904572</v>
      </c>
      <c r="I220" s="34">
        <v>0.27179143900764324</v>
      </c>
    </row>
    <row r="221" spans="1:51">
      <c r="A221" s="143" t="s">
        <v>182</v>
      </c>
      <c r="B221" s="154">
        <v>0</v>
      </c>
      <c r="C221" s="144">
        <v>1.479679684656197E-4</v>
      </c>
      <c r="D221" s="144">
        <v>2.3002987354078801E-3</v>
      </c>
      <c r="E221" s="144">
        <v>2.4482667038734996E-3</v>
      </c>
      <c r="F221" s="925">
        <v>0</v>
      </c>
      <c r="G221" s="926">
        <v>3.2676168701224396E-2</v>
      </c>
      <c r="H221" s="926">
        <v>0.50798122269865165</v>
      </c>
      <c r="I221" s="145">
        <v>0.54065739139987601</v>
      </c>
    </row>
    <row r="223" spans="1:51" ht="15" customHeight="1">
      <c r="A223" s="69" t="s">
        <v>277</v>
      </c>
    </row>
    <row r="224" spans="1:51">
      <c r="A224" s="136"/>
      <c r="B224" s="147" t="s">
        <v>271</v>
      </c>
      <c r="C224" s="936"/>
      <c r="D224" s="936"/>
      <c r="E224" s="937"/>
      <c r="F224" s="898" t="s">
        <v>272</v>
      </c>
      <c r="G224" s="899"/>
      <c r="H224" s="900"/>
      <c r="I224" s="900"/>
    </row>
    <row r="225" spans="1:53" ht="26.25">
      <c r="A225" s="143" t="s">
        <v>184</v>
      </c>
      <c r="B225" s="149" t="s">
        <v>185</v>
      </c>
      <c r="C225" s="150" t="s">
        <v>186</v>
      </c>
      <c r="D225" s="150" t="s">
        <v>187</v>
      </c>
      <c r="E225" s="17" t="s">
        <v>188</v>
      </c>
      <c r="F225" s="76" t="s">
        <v>185</v>
      </c>
      <c r="G225" s="76" t="s">
        <v>186</v>
      </c>
      <c r="H225" s="150" t="s">
        <v>187</v>
      </c>
      <c r="I225" s="17" t="s">
        <v>188</v>
      </c>
    </row>
    <row r="226" spans="1:53">
      <c r="A226" s="130" t="s">
        <v>160</v>
      </c>
      <c r="B226" s="152">
        <v>294.6944385695806</v>
      </c>
      <c r="C226" s="141">
        <v>337.09589792159193</v>
      </c>
      <c r="D226" s="141">
        <v>4301.8987730061353</v>
      </c>
      <c r="E226" s="142">
        <v>4933.689109497308</v>
      </c>
      <c r="F226" s="919">
        <v>68503.340994156009</v>
      </c>
      <c r="G226" s="920">
        <v>78359.793130611433</v>
      </c>
      <c r="H226" s="920">
        <v>1000000</v>
      </c>
      <c r="I226" s="138">
        <v>1146863.1341247675</v>
      </c>
    </row>
    <row r="227" spans="1:53">
      <c r="A227" s="130" t="s">
        <v>162</v>
      </c>
      <c r="B227" s="152">
        <v>288.54999614792575</v>
      </c>
      <c r="C227" s="141">
        <v>328.68300119388431</v>
      </c>
      <c r="D227" s="141">
        <v>4301.8987730061353</v>
      </c>
      <c r="E227" s="142">
        <v>4919.1317703479453</v>
      </c>
      <c r="F227" s="921">
        <v>67075.031601984709</v>
      </c>
      <c r="G227" s="922">
        <v>76404.169074439444</v>
      </c>
      <c r="H227" s="922">
        <v>1000000</v>
      </c>
      <c r="I227" s="142">
        <v>1143479.2006764242</v>
      </c>
    </row>
    <row r="228" spans="1:53">
      <c r="A228" s="130" t="s">
        <v>31</v>
      </c>
      <c r="B228" s="152">
        <v>12.552586400839591</v>
      </c>
      <c r="C228" s="141">
        <v>17.563187868999751</v>
      </c>
      <c r="D228" s="141">
        <v>0</v>
      </c>
      <c r="E228" s="142">
        <v>30.115774269839342</v>
      </c>
      <c r="F228" s="921">
        <v>2917.917659896013</v>
      </c>
      <c r="G228" s="922">
        <v>4082.6594942694865</v>
      </c>
      <c r="H228" s="922">
        <v>0</v>
      </c>
      <c r="I228" s="142">
        <v>7000.5771541654995</v>
      </c>
    </row>
    <row r="229" spans="1:53">
      <c r="A229" s="130" t="s">
        <v>23</v>
      </c>
      <c r="B229" s="152">
        <v>249.53534679527195</v>
      </c>
      <c r="C229" s="141">
        <v>222.36359193486231</v>
      </c>
      <c r="D229" s="141">
        <v>3011.3291411042946</v>
      </c>
      <c r="E229" s="142">
        <v>3483.2280798344291</v>
      </c>
      <c r="F229" s="921">
        <v>58005.862053536533</v>
      </c>
      <c r="G229" s="922">
        <v>51689.63838251272</v>
      </c>
      <c r="H229" s="922">
        <v>700000</v>
      </c>
      <c r="I229" s="142">
        <v>809695.5004360493</v>
      </c>
    </row>
    <row r="230" spans="1:53">
      <c r="A230" s="130" t="s">
        <v>163</v>
      </c>
      <c r="B230" s="152">
        <v>26.462062951814222</v>
      </c>
      <c r="C230" s="141">
        <v>88.756221390022233</v>
      </c>
      <c r="D230" s="141">
        <v>1290.5696319018407</v>
      </c>
      <c r="E230" s="142">
        <v>1405.787916243677</v>
      </c>
      <c r="F230" s="921">
        <v>6151.2518885521622</v>
      </c>
      <c r="G230" s="922">
        <v>20631.871197657223</v>
      </c>
      <c r="H230" s="922">
        <v>300000.00000000006</v>
      </c>
      <c r="I230" s="142">
        <v>326783.12308620941</v>
      </c>
    </row>
    <row r="231" spans="1:53">
      <c r="A231" s="130" t="s">
        <v>189</v>
      </c>
      <c r="B231" s="238">
        <v>3.0427132699424441E-2</v>
      </c>
      <c r="C231" s="239">
        <v>1.498822561174239E-2</v>
      </c>
      <c r="D231" s="141">
        <v>0</v>
      </c>
      <c r="E231" s="142">
        <v>4.5415358311166831E-2</v>
      </c>
      <c r="F231" s="921">
        <v>7.0729541314060684</v>
      </c>
      <c r="G231" s="922">
        <v>3.4840953733713103</v>
      </c>
      <c r="H231" s="922">
        <v>0</v>
      </c>
      <c r="I231" s="142">
        <v>10.55704950477738</v>
      </c>
      <c r="AZ231" s="146"/>
      <c r="BA231" s="146"/>
    </row>
    <row r="232" spans="1:53">
      <c r="A232" s="130" t="s">
        <v>165</v>
      </c>
      <c r="B232" s="152">
        <v>20.041981005532026</v>
      </c>
      <c r="C232" s="141">
        <v>25.128823434318161</v>
      </c>
      <c r="D232" s="141">
        <v>292.7696965190467</v>
      </c>
      <c r="E232" s="142">
        <v>337.94050095889691</v>
      </c>
      <c r="F232" s="921">
        <v>4658.8685748007128</v>
      </c>
      <c r="G232" s="922">
        <v>5841.3330392612479</v>
      </c>
      <c r="H232" s="922">
        <v>68055.924131952866</v>
      </c>
      <c r="I232" s="142">
        <v>78556.125746014848</v>
      </c>
    </row>
    <row r="233" spans="1:53">
      <c r="A233" s="130" t="s">
        <v>83</v>
      </c>
      <c r="B233" s="89">
        <v>0.59236855990556603</v>
      </c>
      <c r="C233" s="40">
        <v>7.9309956651340441E-2</v>
      </c>
      <c r="D233" s="40">
        <v>8.6409950208849416E-3</v>
      </c>
      <c r="E233" s="34">
        <v>0.68031951157779136</v>
      </c>
      <c r="F233" s="923">
        <v>137.69932561468042</v>
      </c>
      <c r="G233" s="924">
        <v>18.436035071071473</v>
      </c>
      <c r="H233" s="924">
        <v>2.0086467573588855</v>
      </c>
      <c r="I233" s="34">
        <v>158.14400744311078</v>
      </c>
    </row>
    <row r="234" spans="1:53">
      <c r="A234" s="130" t="s">
        <v>84</v>
      </c>
      <c r="B234" s="89">
        <v>4.9519909699545788E-4</v>
      </c>
      <c r="C234" s="40">
        <v>3.2132742395769295E-4</v>
      </c>
      <c r="D234" s="40">
        <v>7.6166044833770605E-3</v>
      </c>
      <c r="E234" s="34">
        <v>8.4331310043302115E-3</v>
      </c>
      <c r="F234" s="923">
        <v>0.11511175021196894</v>
      </c>
      <c r="G234" s="924">
        <v>7.4694324741898036E-2</v>
      </c>
      <c r="H234" s="924">
        <v>1.7705215499653968</v>
      </c>
      <c r="I234" s="34">
        <v>1.9603276249192636</v>
      </c>
    </row>
    <row r="235" spans="1:53">
      <c r="A235" s="130" t="s">
        <v>166</v>
      </c>
      <c r="B235" s="152">
        <v>37.944265563402809</v>
      </c>
      <c r="C235" s="141">
        <v>27.593273901207162</v>
      </c>
      <c r="D235" s="141">
        <v>295.0473265577682</v>
      </c>
      <c r="E235" s="142">
        <v>360.58486602237815</v>
      </c>
      <c r="F235" s="921">
        <v>8820.3529570472983</v>
      </c>
      <c r="G235" s="922">
        <v>6414.2080874499952</v>
      </c>
      <c r="H235" s="922">
        <v>68585.371745414479</v>
      </c>
      <c r="I235" s="142">
        <v>83819.932789911763</v>
      </c>
    </row>
    <row r="236" spans="1:53">
      <c r="A236" s="130" t="s">
        <v>167</v>
      </c>
      <c r="B236" s="89">
        <v>2.4660978276857964E-2</v>
      </c>
      <c r="C236" s="40">
        <v>2.5241239194630501E-2</v>
      </c>
      <c r="D236" s="40">
        <v>0.20457375710723216</v>
      </c>
      <c r="E236" s="34">
        <v>0.25447597457872062</v>
      </c>
      <c r="F236" s="923">
        <v>5.7325798625487074</v>
      </c>
      <c r="G236" s="924">
        <v>5.8674647002426115</v>
      </c>
      <c r="H236" s="924">
        <v>47.554293557743932</v>
      </c>
      <c r="I236" s="34">
        <v>59.154338120535243</v>
      </c>
    </row>
    <row r="237" spans="1:53">
      <c r="A237" s="130" t="s">
        <v>168</v>
      </c>
      <c r="B237" s="89">
        <v>5.0252049066832429E-2</v>
      </c>
      <c r="C237" s="40">
        <v>1.9784865427246497E-2</v>
      </c>
      <c r="D237" s="40">
        <v>2.7034852254628263</v>
      </c>
      <c r="E237" s="34">
        <v>2.7735221399569054</v>
      </c>
      <c r="F237" s="923">
        <v>11.681364838744607</v>
      </c>
      <c r="G237" s="924">
        <v>4.5991006462992567</v>
      </c>
      <c r="H237" s="924">
        <v>628.43999083075835</v>
      </c>
      <c r="I237" s="34">
        <v>644.72045631580238</v>
      </c>
    </row>
    <row r="238" spans="1:53">
      <c r="A238" s="130" t="s">
        <v>169</v>
      </c>
      <c r="B238" s="89">
        <v>7.6158384882768451E-2</v>
      </c>
      <c r="C238" s="40">
        <v>3.6836095006237794E-2</v>
      </c>
      <c r="D238" s="40">
        <v>0.12003872770223388</v>
      </c>
      <c r="E238" s="34">
        <v>0.23303320759124013</v>
      </c>
      <c r="F238" s="923">
        <v>17.703434901967608</v>
      </c>
      <c r="G238" s="924">
        <v>8.5627526238831049</v>
      </c>
      <c r="H238" s="924">
        <v>27.903661623900021</v>
      </c>
      <c r="I238" s="34">
        <v>54.169849149750739</v>
      </c>
    </row>
    <row r="239" spans="1:53">
      <c r="A239" s="130" t="s">
        <v>170</v>
      </c>
      <c r="B239" s="89">
        <v>2.405715901846771E-3</v>
      </c>
      <c r="C239" s="40">
        <v>3.0358246526194644E-3</v>
      </c>
      <c r="D239" s="40">
        <v>2.3406192480517039E-2</v>
      </c>
      <c r="E239" s="34">
        <v>2.8847733034983274E-2</v>
      </c>
      <c r="F239" s="923">
        <v>0.55922187591728811</v>
      </c>
      <c r="G239" s="924">
        <v>0.70569411620488975</v>
      </c>
      <c r="H239" s="924">
        <v>5.4408980116844923</v>
      </c>
      <c r="I239" s="34">
        <v>6.7058140038066707</v>
      </c>
    </row>
    <row r="240" spans="1:53">
      <c r="A240" s="130" t="s">
        <v>171</v>
      </c>
      <c r="B240" s="89">
        <v>2.0905418412073776E-3</v>
      </c>
      <c r="C240" s="40">
        <v>2.5557854240004338E-3</v>
      </c>
      <c r="D240" s="40">
        <v>9.38242342820007E-3</v>
      </c>
      <c r="E240" s="34">
        <v>1.4028750693407881E-2</v>
      </c>
      <c r="F240" s="923">
        <v>0.4859579342789887</v>
      </c>
      <c r="G240" s="924">
        <v>0.59410636066977229</v>
      </c>
      <c r="H240" s="924">
        <v>2.1809958632856676</v>
      </c>
      <c r="I240" s="34">
        <v>3.2610601582344283</v>
      </c>
    </row>
    <row r="241" spans="1:51">
      <c r="A241" s="130" t="s">
        <v>172</v>
      </c>
      <c r="B241" s="89">
        <v>4.1523412120993655E-2</v>
      </c>
      <c r="C241" s="40">
        <v>4.3457256837982371E-2</v>
      </c>
      <c r="D241" s="40">
        <v>0</v>
      </c>
      <c r="E241" s="34">
        <v>8.4980668958976019E-2</v>
      </c>
      <c r="F241" s="923">
        <v>9.6523452345154546</v>
      </c>
      <c r="G241" s="924">
        <v>10.101878061536711</v>
      </c>
      <c r="H241" s="924">
        <v>0</v>
      </c>
      <c r="I241" s="34">
        <v>19.754223296052167</v>
      </c>
    </row>
    <row r="242" spans="1:51">
      <c r="A242" s="130" t="s">
        <v>190</v>
      </c>
      <c r="B242" s="89">
        <v>5.5881316913126749E-4</v>
      </c>
      <c r="C242" s="40">
        <v>2.7547178617195426E-4</v>
      </c>
      <c r="D242" s="40">
        <v>1.7385376043784653E-3</v>
      </c>
      <c r="E242" s="34">
        <v>2.5728225596816871E-3</v>
      </c>
      <c r="F242" s="923">
        <v>0.12989919071033207</v>
      </c>
      <c r="G242" s="924">
        <v>6.4034929854813058E-2</v>
      </c>
      <c r="H242" s="924">
        <v>0.40413261587826443</v>
      </c>
      <c r="I242" s="34">
        <v>0.59806673644340957</v>
      </c>
    </row>
    <row r="243" spans="1:51">
      <c r="A243" s="130" t="s">
        <v>191</v>
      </c>
      <c r="B243" s="89">
        <v>7.5393583391377664E-4</v>
      </c>
      <c r="C243" s="40">
        <v>7.3520231939988253E-4</v>
      </c>
      <c r="D243" s="40">
        <v>3.2861410505826863E-3</v>
      </c>
      <c r="E243" s="34">
        <v>4.7752792038963454E-3</v>
      </c>
      <c r="F243" s="923">
        <v>0.17525652594259716</v>
      </c>
      <c r="G243" s="924">
        <v>0.17090181759114906</v>
      </c>
      <c r="H243" s="924">
        <v>0.76388153789270941</v>
      </c>
      <c r="I243" s="34">
        <v>1.1100398814264556</v>
      </c>
    </row>
    <row r="244" spans="1:51">
      <c r="A244" s="130" t="s">
        <v>175</v>
      </c>
      <c r="B244" s="89">
        <v>1.1217112065690094E-3</v>
      </c>
      <c r="C244" s="40">
        <v>5.3987264539885997E-3</v>
      </c>
      <c r="D244" s="40">
        <v>0.1432016299750625</v>
      </c>
      <c r="E244" s="34">
        <v>0.1497220676356201</v>
      </c>
      <c r="F244" s="923">
        <v>0.26074793149657632</v>
      </c>
      <c r="G244" s="924">
        <v>1.2549636192894444</v>
      </c>
      <c r="H244" s="924">
        <v>33.288005490420744</v>
      </c>
      <c r="I244" s="34">
        <v>34.803717041206767</v>
      </c>
      <c r="AY244" s="146"/>
    </row>
    <row r="245" spans="1:51">
      <c r="A245" s="130" t="s">
        <v>176</v>
      </c>
      <c r="B245" s="89">
        <v>1.3767379899208159E-3</v>
      </c>
      <c r="C245" s="40">
        <v>4.0390001072338902E-3</v>
      </c>
      <c r="D245" s="40">
        <v>1.8924396578239784</v>
      </c>
      <c r="E245" s="34">
        <v>1.8978553959211331</v>
      </c>
      <c r="F245" s="923">
        <v>0.32003030814199324</v>
      </c>
      <c r="G245" s="924">
        <v>0.93888776104591287</v>
      </c>
      <c r="H245" s="924">
        <v>439.90799358153083</v>
      </c>
      <c r="I245" s="34">
        <v>441.16691165071876</v>
      </c>
    </row>
    <row r="246" spans="1:51">
      <c r="A246" s="130" t="s">
        <v>177</v>
      </c>
      <c r="B246" s="89">
        <v>2.320101801523092E-3</v>
      </c>
      <c r="C246" s="40">
        <v>6.263629881280439E-3</v>
      </c>
      <c r="D246" s="40">
        <v>8.4027109391563715E-2</v>
      </c>
      <c r="E246" s="34">
        <v>9.2610841074367248E-2</v>
      </c>
      <c r="F246" s="923">
        <v>0.53932040802108927</v>
      </c>
      <c r="G246" s="924">
        <v>1.4560151718547902</v>
      </c>
      <c r="H246" s="924">
        <v>19.532563136730012</v>
      </c>
      <c r="I246" s="34">
        <v>21.527898716605897</v>
      </c>
      <c r="AX246" s="146"/>
    </row>
    <row r="247" spans="1:51">
      <c r="A247" s="130" t="s">
        <v>178</v>
      </c>
      <c r="B247" s="89">
        <v>9.9140779920420445E-5</v>
      </c>
      <c r="C247" s="40">
        <v>1.2497559275316038E-3</v>
      </c>
      <c r="D247" s="40">
        <v>1.6384334736361927E-2</v>
      </c>
      <c r="E247" s="34">
        <v>1.7733231443813949E-2</v>
      </c>
      <c r="F247" s="923">
        <v>2.3045818870150121E-2</v>
      </c>
      <c r="G247" s="924">
        <v>0.29051263023055363</v>
      </c>
      <c r="H247" s="924">
        <v>3.8086286081791445</v>
      </c>
      <c r="I247" s="34">
        <v>4.1221870572798478</v>
      </c>
    </row>
    <row r="248" spans="1:51">
      <c r="A248" s="130" t="s">
        <v>179</v>
      </c>
      <c r="B248" s="89">
        <v>8.4035299861778492E-5</v>
      </c>
      <c r="C248" s="40">
        <v>1.0800266623509191E-3</v>
      </c>
      <c r="D248" s="40">
        <v>6.5676963997400488E-3</v>
      </c>
      <c r="E248" s="34">
        <v>7.7317583619527465E-3</v>
      </c>
      <c r="F248" s="923">
        <v>1.9534467056521471E-2</v>
      </c>
      <c r="G248" s="924">
        <v>0.25105813022099643</v>
      </c>
      <c r="H248" s="924">
        <v>1.5266971042999673</v>
      </c>
      <c r="I248" s="34">
        <v>1.7972897015774854</v>
      </c>
    </row>
    <row r="249" spans="1:51">
      <c r="A249" s="130" t="s">
        <v>180</v>
      </c>
      <c r="B249" s="89">
        <v>1.7719771610787459E-3</v>
      </c>
      <c r="C249" s="40">
        <v>4.8964139591598996E-3</v>
      </c>
      <c r="D249" s="40">
        <v>0</v>
      </c>
      <c r="E249" s="40">
        <v>6.6683911202386455E-3</v>
      </c>
      <c r="F249" s="923">
        <v>0.4119058245158338</v>
      </c>
      <c r="G249" s="924">
        <v>1.1381983206774346</v>
      </c>
      <c r="H249" s="924">
        <v>0</v>
      </c>
      <c r="I249" s="34">
        <v>1.5501041451932684</v>
      </c>
    </row>
    <row r="250" spans="1:51">
      <c r="A250" s="130" t="s">
        <v>181</v>
      </c>
      <c r="B250" s="89">
        <v>1.3089195416184864E-5</v>
      </c>
      <c r="C250" s="40">
        <v>8.5810685945208329E-5</v>
      </c>
      <c r="D250" s="40">
        <v>1.2169763230649255E-3</v>
      </c>
      <c r="E250" s="40">
        <v>1.3158762044263186E-3</v>
      </c>
      <c r="F250" s="923">
        <v>3.0426553730919688E-3</v>
      </c>
      <c r="G250" s="924">
        <v>1.9947165303762938E-2</v>
      </c>
      <c r="H250" s="924">
        <v>0.28289283111478503</v>
      </c>
      <c r="I250" s="34">
        <v>0.30588265179163993</v>
      </c>
    </row>
    <row r="251" spans="1:51">
      <c r="A251" s="143" t="s">
        <v>182</v>
      </c>
      <c r="B251" s="154">
        <v>2.4533779182444891E-5</v>
      </c>
      <c r="C251" s="144">
        <v>1.3252101848518379E-4</v>
      </c>
      <c r="D251" s="144">
        <v>2.3002987354078801E-3</v>
      </c>
      <c r="E251" s="144">
        <v>2.4573535330755089E-3</v>
      </c>
      <c r="F251" s="925">
        <v>5.7030117343511702E-3</v>
      </c>
      <c r="G251" s="926">
        <v>3.0805238681285634E-2</v>
      </c>
      <c r="H251" s="926">
        <v>0.53471707652489653</v>
      </c>
      <c r="I251" s="145">
        <v>0.5712253269405333</v>
      </c>
    </row>
    <row r="253" spans="1:51" ht="13.5" customHeight="1">
      <c r="A253" s="69" t="s">
        <v>278</v>
      </c>
    </row>
    <row r="254" spans="1:51">
      <c r="A254" s="136"/>
      <c r="B254" s="147" t="s">
        <v>271</v>
      </c>
      <c r="C254" s="936"/>
      <c r="D254" s="936"/>
      <c r="E254" s="937"/>
      <c r="F254" s="898" t="s">
        <v>272</v>
      </c>
      <c r="G254" s="899"/>
      <c r="H254" s="900"/>
      <c r="I254" s="900"/>
    </row>
    <row r="255" spans="1:51" ht="26.25">
      <c r="A255" s="143" t="s">
        <v>184</v>
      </c>
      <c r="B255" s="149" t="s">
        <v>185</v>
      </c>
      <c r="C255" s="150" t="s">
        <v>186</v>
      </c>
      <c r="D255" s="150" t="s">
        <v>187</v>
      </c>
      <c r="E255" s="17" t="s">
        <v>188</v>
      </c>
      <c r="F255" s="76" t="s">
        <v>185</v>
      </c>
      <c r="G255" s="76" t="s">
        <v>186</v>
      </c>
      <c r="H255" s="150" t="s">
        <v>187</v>
      </c>
      <c r="I255" s="17" t="s">
        <v>188</v>
      </c>
    </row>
    <row r="256" spans="1:51">
      <c r="A256" s="130" t="s">
        <v>160</v>
      </c>
      <c r="B256" s="152">
        <v>302.55848480362664</v>
      </c>
      <c r="C256" s="141">
        <v>1633.0478659583182</v>
      </c>
      <c r="D256" s="141">
        <v>4301.8987730061353</v>
      </c>
      <c r="E256" s="142">
        <v>6237.50512376808</v>
      </c>
      <c r="F256" s="919">
        <v>70331.381738255324</v>
      </c>
      <c r="G256" s="920">
        <v>379610.9467301938</v>
      </c>
      <c r="H256" s="920">
        <v>1000000</v>
      </c>
      <c r="I256" s="138">
        <v>1449942.3284684492</v>
      </c>
    </row>
    <row r="257" spans="1:53">
      <c r="A257" s="130" t="s">
        <v>162</v>
      </c>
      <c r="B257" s="152">
        <v>296.92431259540638</v>
      </c>
      <c r="C257" s="141">
        <v>1573.2427674486371</v>
      </c>
      <c r="D257" s="141">
        <v>4301.8987730061353</v>
      </c>
      <c r="E257" s="142">
        <v>6172.0658530501787</v>
      </c>
      <c r="F257" s="921">
        <v>69021.687460097499</v>
      </c>
      <c r="G257" s="922">
        <v>365708.92307381437</v>
      </c>
      <c r="H257" s="922">
        <v>1000000</v>
      </c>
      <c r="I257" s="142">
        <v>1434730.610533912</v>
      </c>
    </row>
    <row r="258" spans="1:53">
      <c r="A258" s="130" t="s">
        <v>31</v>
      </c>
      <c r="B258" s="152">
        <v>11.527484717154598</v>
      </c>
      <c r="C258" s="141">
        <v>125.25919093502954</v>
      </c>
      <c r="D258" s="141">
        <v>0</v>
      </c>
      <c r="E258" s="142">
        <v>136.78667565218413</v>
      </c>
      <c r="F258" s="921">
        <v>2679.6271426673475</v>
      </c>
      <c r="G258" s="922">
        <v>29117.186978228066</v>
      </c>
      <c r="H258" s="922">
        <v>0</v>
      </c>
      <c r="I258" s="142">
        <v>31796.814120895411</v>
      </c>
    </row>
    <row r="259" spans="1:53">
      <c r="A259" s="130" t="s">
        <v>23</v>
      </c>
      <c r="B259" s="152">
        <v>260.3129057677229</v>
      </c>
      <c r="C259" s="141">
        <v>1331.1201692643617</v>
      </c>
      <c r="D259" s="141">
        <v>3168.1873757704925</v>
      </c>
      <c r="E259" s="142">
        <v>4759.6204508025767</v>
      </c>
      <c r="F259" s="921">
        <v>60511.164837525488</v>
      </c>
      <c r="G259" s="922">
        <v>309426.19515293353</v>
      </c>
      <c r="H259" s="922">
        <v>736462.55826623889</v>
      </c>
      <c r="I259" s="142">
        <v>1106399.9182566977</v>
      </c>
    </row>
    <row r="260" spans="1:53">
      <c r="A260" s="130" t="s">
        <v>163</v>
      </c>
      <c r="B260" s="152">
        <v>25.083922110528853</v>
      </c>
      <c r="C260" s="141">
        <v>116.86340724924599</v>
      </c>
      <c r="D260" s="141">
        <v>1133.7113972356428</v>
      </c>
      <c r="E260" s="142">
        <v>1275.6587265954176</v>
      </c>
      <c r="F260" s="921">
        <v>5830.8954799046542</v>
      </c>
      <c r="G260" s="922">
        <v>27165.540942652795</v>
      </c>
      <c r="H260" s="922">
        <v>263537.44173376111</v>
      </c>
      <c r="I260" s="142">
        <v>296533.87815631856</v>
      </c>
    </row>
    <row r="261" spans="1:53">
      <c r="A261" s="130" t="s">
        <v>189</v>
      </c>
      <c r="B261" s="238">
        <v>2.7996260797555145E-2</v>
      </c>
      <c r="C261" s="239">
        <v>4.2400258161529543E-2</v>
      </c>
      <c r="D261" s="141">
        <v>0</v>
      </c>
      <c r="E261" s="142">
        <v>7.0396518959084692E-2</v>
      </c>
      <c r="F261" s="921">
        <v>6.5078846051023111</v>
      </c>
      <c r="G261" s="922">
        <v>9.8561729131298339</v>
      </c>
      <c r="H261" s="922">
        <v>0</v>
      </c>
      <c r="I261" s="142">
        <v>16.364057518232148</v>
      </c>
      <c r="BA261" s="146"/>
    </row>
    <row r="262" spans="1:53">
      <c r="A262" s="130" t="s">
        <v>165</v>
      </c>
      <c r="B262" s="152">
        <v>20.256360239501049</v>
      </c>
      <c r="C262" s="141">
        <v>61.436683197673851</v>
      </c>
      <c r="D262" s="141">
        <v>315.82170572574563</v>
      </c>
      <c r="E262" s="142">
        <v>397.51474916292057</v>
      </c>
      <c r="F262" s="921">
        <v>4708.7022053162009</v>
      </c>
      <c r="G262" s="922">
        <v>14281.294479354368</v>
      </c>
      <c r="H262" s="922">
        <v>73414.490296119111</v>
      </c>
      <c r="I262" s="142">
        <v>92404.486980789705</v>
      </c>
    </row>
    <row r="263" spans="1:53">
      <c r="A263" s="130" t="s">
        <v>83</v>
      </c>
      <c r="B263" s="89">
        <v>0.61769699427740865</v>
      </c>
      <c r="C263" s="40">
        <v>0.25439157620298075</v>
      </c>
      <c r="D263" s="40">
        <v>8.6409950208849416E-3</v>
      </c>
      <c r="E263" s="34">
        <v>0.88072956550127424</v>
      </c>
      <c r="F263" s="923">
        <v>143.58705931282677</v>
      </c>
      <c r="G263" s="924">
        <v>59.134719254496495</v>
      </c>
      <c r="H263" s="924">
        <v>2.0086467573588855</v>
      </c>
      <c r="I263" s="34">
        <v>204.73042532468213</v>
      </c>
    </row>
    <row r="264" spans="1:53">
      <c r="A264" s="130" t="s">
        <v>84</v>
      </c>
      <c r="B264" s="89">
        <v>8.249243052243768E-4</v>
      </c>
      <c r="C264" s="40">
        <v>5.1544413028864944E-4</v>
      </c>
      <c r="D264" s="40">
        <v>7.6166044833770605E-3</v>
      </c>
      <c r="E264" s="34">
        <v>8.9569729188900861E-3</v>
      </c>
      <c r="F264" s="923">
        <v>0.19175818603651748</v>
      </c>
      <c r="G264" s="924">
        <v>0.11981781940639688</v>
      </c>
      <c r="H264" s="924">
        <v>1.7705215499653968</v>
      </c>
      <c r="I264" s="34">
        <v>2.0820975554083105</v>
      </c>
    </row>
    <row r="265" spans="1:53">
      <c r="A265" s="130" t="s">
        <v>166</v>
      </c>
      <c r="B265" s="152">
        <v>39.005875008707768</v>
      </c>
      <c r="C265" s="141">
        <v>69.205023178289764</v>
      </c>
      <c r="D265" s="141">
        <v>318.09933576446713</v>
      </c>
      <c r="E265" s="142">
        <v>426.31023395146468</v>
      </c>
      <c r="F265" s="921">
        <v>9067.1299040006816</v>
      </c>
      <c r="G265" s="922">
        <v>16087.087779131958</v>
      </c>
      <c r="H265" s="922">
        <v>73943.937909580723</v>
      </c>
      <c r="I265" s="142">
        <v>99098.15559271336</v>
      </c>
    </row>
    <row r="266" spans="1:53">
      <c r="A266" s="130" t="s">
        <v>167</v>
      </c>
      <c r="B266" s="89">
        <v>2.600906162956447E-2</v>
      </c>
      <c r="C266" s="40">
        <v>8.0324560384108304E-2</v>
      </c>
      <c r="D266" s="40">
        <v>0.22324895581584392</v>
      </c>
      <c r="E266" s="34">
        <v>0.32958257782951672</v>
      </c>
      <c r="F266" s="923">
        <v>6.0459492428710799</v>
      </c>
      <c r="G266" s="924">
        <v>18.671885281944487</v>
      </c>
      <c r="H266" s="924">
        <v>51.895446079926977</v>
      </c>
      <c r="I266" s="34">
        <v>76.613280604742556</v>
      </c>
    </row>
    <row r="267" spans="1:53">
      <c r="A267" s="130" t="s">
        <v>168</v>
      </c>
      <c r="B267" s="89">
        <v>5.5701678107860461E-2</v>
      </c>
      <c r="C267" s="40">
        <v>2.9597427952794339E-2</v>
      </c>
      <c r="D267" s="40">
        <v>2.7034852254628263</v>
      </c>
      <c r="E267" s="34">
        <v>2.7887843315234813</v>
      </c>
      <c r="F267" s="923">
        <v>12.948161043997914</v>
      </c>
      <c r="G267" s="924">
        <v>6.8800847055059533</v>
      </c>
      <c r="H267" s="924">
        <v>628.43999083075835</v>
      </c>
      <c r="I267" s="34">
        <v>648.26823658026228</v>
      </c>
    </row>
    <row r="268" spans="1:53">
      <c r="A268" s="130" t="s">
        <v>169</v>
      </c>
      <c r="B268" s="89">
        <v>8.1522050288047029E-2</v>
      </c>
      <c r="C268" s="40">
        <v>5.4084095613815213E-2</v>
      </c>
      <c r="D268" s="40">
        <v>0.12003872770223388</v>
      </c>
      <c r="E268" s="34">
        <v>0.2556448736040961</v>
      </c>
      <c r="F268" s="923">
        <v>18.950248387895009</v>
      </c>
      <c r="G268" s="924">
        <v>12.572145107919786</v>
      </c>
      <c r="H268" s="924">
        <v>27.903661623900021</v>
      </c>
      <c r="I268" s="34">
        <v>59.42605511971481</v>
      </c>
    </row>
    <row r="269" spans="1:53">
      <c r="A269" s="130" t="s">
        <v>170</v>
      </c>
      <c r="B269" s="89">
        <v>2.3275526003618215E-3</v>
      </c>
      <c r="C269" s="40">
        <v>7.7956010332632273E-3</v>
      </c>
      <c r="D269" s="40">
        <v>2.3406192480517039E-2</v>
      </c>
      <c r="E269" s="34">
        <v>3.3529346114142086E-2</v>
      </c>
      <c r="F269" s="923">
        <v>0.54105238713819037</v>
      </c>
      <c r="G269" s="924">
        <v>1.81213028120969</v>
      </c>
      <c r="H269" s="924">
        <v>5.4408980116844923</v>
      </c>
      <c r="I269" s="34">
        <v>7.7940806800323728</v>
      </c>
    </row>
    <row r="270" spans="1:53">
      <c r="A270" s="130" t="s">
        <v>171</v>
      </c>
      <c r="B270" s="89">
        <v>2.0285087644087048E-3</v>
      </c>
      <c r="C270" s="40">
        <v>5.9487693399402171E-3</v>
      </c>
      <c r="D270" s="40">
        <v>9.38242342820007E-3</v>
      </c>
      <c r="E270" s="34">
        <v>1.7359701532548993E-2</v>
      </c>
      <c r="F270" s="923">
        <v>0.47153800483110808</v>
      </c>
      <c r="G270" s="924">
        <v>1.3828241094997364</v>
      </c>
      <c r="H270" s="924">
        <v>2.1809958632856676</v>
      </c>
      <c r="I270" s="34">
        <v>4.0353579776165125</v>
      </c>
    </row>
    <row r="271" spans="1:53">
      <c r="A271" s="130" t="s">
        <v>172</v>
      </c>
      <c r="B271" s="89">
        <v>4.2269791440198878E-2</v>
      </c>
      <c r="C271" s="40">
        <v>4.9656018425198081E-2</v>
      </c>
      <c r="D271" s="40">
        <v>5.5059564627569601E-4</v>
      </c>
      <c r="E271" s="34">
        <v>9.247640551167266E-2</v>
      </c>
      <c r="F271" s="923">
        <v>9.8258452071063171</v>
      </c>
      <c r="G271" s="924">
        <v>11.542814242116354</v>
      </c>
      <c r="H271" s="924">
        <v>0.12798898238392156</v>
      </c>
      <c r="I271" s="34">
        <v>21.496648431606594</v>
      </c>
    </row>
    <row r="272" spans="1:53">
      <c r="A272" s="130" t="s">
        <v>190</v>
      </c>
      <c r="B272" s="89">
        <v>5.5394638463845611E-4</v>
      </c>
      <c r="C272" s="40">
        <v>2.2793215009506471E-4</v>
      </c>
      <c r="D272" s="40">
        <v>1.7385376043784653E-3</v>
      </c>
      <c r="E272" s="34">
        <v>2.520416139111986E-3</v>
      </c>
      <c r="F272" s="923">
        <v>0.1287678799218612</v>
      </c>
      <c r="G272" s="924">
        <v>5.2984080314792577E-2</v>
      </c>
      <c r="H272" s="924">
        <v>0.40413261587826443</v>
      </c>
      <c r="I272" s="34">
        <v>0.58588457611491818</v>
      </c>
    </row>
    <row r="273" spans="1:51">
      <c r="A273" s="130" t="s">
        <v>191</v>
      </c>
      <c r="B273" s="89">
        <v>7.307218543455363E-4</v>
      </c>
      <c r="C273" s="40">
        <v>3.2728334380301052E-4</v>
      </c>
      <c r="D273" s="40">
        <v>3.2861410505826863E-3</v>
      </c>
      <c r="E273" s="34">
        <v>4.3441462487312336E-3</v>
      </c>
      <c r="F273" s="923">
        <v>0.16986030887819176</v>
      </c>
      <c r="G273" s="924">
        <v>7.607881102565027E-2</v>
      </c>
      <c r="H273" s="924">
        <v>0.76388153789270941</v>
      </c>
      <c r="I273" s="34">
        <v>1.0098206577965516</v>
      </c>
    </row>
    <row r="274" spans="1:51">
      <c r="A274" s="130" t="s">
        <v>175</v>
      </c>
      <c r="B274" s="89">
        <v>1.1547841829211468E-3</v>
      </c>
      <c r="C274" s="40">
        <v>4.6012695082737302E-2</v>
      </c>
      <c r="D274" s="40">
        <v>0.15627426907109074</v>
      </c>
      <c r="E274" s="34">
        <v>0.20344174833674919</v>
      </c>
      <c r="F274" s="923">
        <v>0.26843592651860382</v>
      </c>
      <c r="G274" s="924">
        <v>10.695903718483819</v>
      </c>
      <c r="H274" s="924">
        <v>36.32681225594888</v>
      </c>
      <c r="I274" s="34">
        <v>47.291151900951313</v>
      </c>
    </row>
    <row r="275" spans="1:51">
      <c r="A275" s="130" t="s">
        <v>176</v>
      </c>
      <c r="B275" s="89">
        <v>2.0210525381209854E-3</v>
      </c>
      <c r="C275" s="40">
        <v>5.0856620098365972E-3</v>
      </c>
      <c r="D275" s="40">
        <v>1.8924396578239784</v>
      </c>
      <c r="E275" s="34">
        <v>1.8995463723719359</v>
      </c>
      <c r="F275" s="923">
        <v>0.46980476407367644</v>
      </c>
      <c r="G275" s="924">
        <v>1.1821900695917058</v>
      </c>
      <c r="H275" s="924">
        <v>439.90799358153083</v>
      </c>
      <c r="I275" s="34">
        <v>441.55998841519624</v>
      </c>
    </row>
    <row r="276" spans="1:51">
      <c r="A276" s="130" t="s">
        <v>177</v>
      </c>
      <c r="B276" s="89">
        <v>3.0072031586821746E-3</v>
      </c>
      <c r="C276" s="40">
        <v>1.0053368319100113E-2</v>
      </c>
      <c r="D276" s="40">
        <v>8.4027109391563715E-2</v>
      </c>
      <c r="E276" s="34">
        <v>9.7087680869346007E-2</v>
      </c>
      <c r="F276" s="923">
        <v>0.69904089272206726</v>
      </c>
      <c r="G276" s="924">
        <v>2.3369606886576952</v>
      </c>
      <c r="H276" s="924">
        <v>19.532563136730012</v>
      </c>
      <c r="I276" s="34">
        <v>22.568564718109776</v>
      </c>
    </row>
    <row r="277" spans="1:51">
      <c r="A277" s="130" t="s">
        <v>178</v>
      </c>
      <c r="B277" s="89">
        <v>9.2160292707715933E-5</v>
      </c>
      <c r="C277" s="40">
        <v>1.7385946599874371E-3</v>
      </c>
      <c r="D277" s="40">
        <v>1.6384334736361927E-2</v>
      </c>
      <c r="E277" s="34">
        <v>1.8215089689057079E-2</v>
      </c>
      <c r="F277" s="923">
        <v>2.1423166273927687E-2</v>
      </c>
      <c r="G277" s="924">
        <v>0.40414587876797481</v>
      </c>
      <c r="H277" s="924">
        <v>3.8086286081791445</v>
      </c>
      <c r="I277" s="34">
        <v>4.234197653221047</v>
      </c>
    </row>
    <row r="278" spans="1:51">
      <c r="A278" s="130" t="s">
        <v>179</v>
      </c>
      <c r="B278" s="89">
        <v>7.8270511323514665E-5</v>
      </c>
      <c r="C278" s="40">
        <v>1.4738507329390507E-3</v>
      </c>
      <c r="D278" s="40">
        <v>6.5676963997400488E-3</v>
      </c>
      <c r="E278" s="34">
        <v>8.1198176440026148E-3</v>
      </c>
      <c r="F278" s="923">
        <v>1.819441029497303E-2</v>
      </c>
      <c r="G278" s="924">
        <v>0.3426046986942779</v>
      </c>
      <c r="H278" s="924">
        <v>1.5266971042999673</v>
      </c>
      <c r="I278" s="34">
        <v>1.8874962132892183</v>
      </c>
      <c r="AX278" s="36" t="s">
        <v>87</v>
      </c>
    </row>
    <row r="279" spans="1:51">
      <c r="A279" s="130" t="s">
        <v>180</v>
      </c>
      <c r="B279" s="89">
        <v>1.659259165332322E-3</v>
      </c>
      <c r="C279" s="40">
        <v>1.3434383485231103E-2</v>
      </c>
      <c r="D279" s="40">
        <v>3.854169523929872E-4</v>
      </c>
      <c r="E279" s="40">
        <v>1.5479059602956412E-2</v>
      </c>
      <c r="F279" s="923">
        <v>0.38570390724764636</v>
      </c>
      <c r="G279" s="924">
        <v>3.1228962358505838</v>
      </c>
      <c r="H279" s="924">
        <v>8.9592287668745094E-2</v>
      </c>
      <c r="I279" s="34">
        <v>3.598192430766975</v>
      </c>
    </row>
    <row r="280" spans="1:51">
      <c r="A280" s="130" t="s">
        <v>181</v>
      </c>
      <c r="B280" s="89">
        <v>1.2452201089390298E-5</v>
      </c>
      <c r="C280" s="40">
        <v>1.0381592048767135E-4</v>
      </c>
      <c r="D280" s="40">
        <v>1.2169763230649255E-3</v>
      </c>
      <c r="E280" s="40">
        <v>1.3332444446419872E-3</v>
      </c>
      <c r="F280" s="923">
        <v>2.8945825428357982E-3</v>
      </c>
      <c r="G280" s="924">
        <v>2.4132580975429495E-2</v>
      </c>
      <c r="H280" s="924">
        <v>0.28289283111478503</v>
      </c>
      <c r="I280" s="34">
        <v>0.30991999463305037</v>
      </c>
    </row>
    <row r="281" spans="1:51">
      <c r="A281" s="143" t="s">
        <v>182</v>
      </c>
      <c r="B281" s="154">
        <v>2.2864829672398299E-5</v>
      </c>
      <c r="C281" s="144">
        <v>1.4731193203765066E-4</v>
      </c>
      <c r="D281" s="144">
        <v>2.3002987354078801E-3</v>
      </c>
      <c r="E281" s="144">
        <v>2.470475497117929E-3</v>
      </c>
      <c r="F281" s="925">
        <v>5.3150552532458878E-3</v>
      </c>
      <c r="G281" s="926">
        <v>3.4243467782648487E-2</v>
      </c>
      <c r="H281" s="926">
        <v>0.53471707652489653</v>
      </c>
      <c r="I281" s="145">
        <v>0.57427559956079099</v>
      </c>
      <c r="AY281" s="146"/>
    </row>
    <row r="283" spans="1:51">
      <c r="A283" s="69" t="s">
        <v>279</v>
      </c>
    </row>
    <row r="284" spans="1:51">
      <c r="A284" s="136"/>
      <c r="B284" s="147" t="s">
        <v>271</v>
      </c>
      <c r="C284" s="936"/>
      <c r="D284" s="936"/>
      <c r="E284" s="937"/>
      <c r="F284" s="898" t="s">
        <v>272</v>
      </c>
      <c r="G284" s="899"/>
      <c r="H284" s="900"/>
      <c r="I284" s="900"/>
    </row>
    <row r="285" spans="1:51" ht="26.25">
      <c r="A285" s="143" t="s">
        <v>184</v>
      </c>
      <c r="B285" s="149" t="s">
        <v>185</v>
      </c>
      <c r="C285" s="150" t="s">
        <v>186</v>
      </c>
      <c r="D285" s="150" t="s">
        <v>187</v>
      </c>
      <c r="E285" s="17" t="s">
        <v>188</v>
      </c>
      <c r="F285" s="76" t="s">
        <v>185</v>
      </c>
      <c r="G285" s="76" t="s">
        <v>186</v>
      </c>
      <c r="H285" s="150" t="s">
        <v>187</v>
      </c>
      <c r="I285" s="17" t="s">
        <v>188</v>
      </c>
    </row>
    <row r="286" spans="1:51">
      <c r="A286" s="130" t="s">
        <v>160</v>
      </c>
      <c r="B286" s="152">
        <v>286.93659126208956</v>
      </c>
      <c r="C286" s="141">
        <v>1613.7924515928225</v>
      </c>
      <c r="D286" s="141">
        <v>4020.466142996388</v>
      </c>
      <c r="E286" s="142">
        <v>5921.1951858513003</v>
      </c>
      <c r="F286" s="919">
        <v>71368.985848054028</v>
      </c>
      <c r="G286" s="920">
        <v>401394.36428386124</v>
      </c>
      <c r="H286" s="920">
        <v>1000000</v>
      </c>
      <c r="I286" s="138">
        <v>1472763.3501319154</v>
      </c>
    </row>
    <row r="287" spans="1:51">
      <c r="A287" s="130" t="s">
        <v>162</v>
      </c>
      <c r="B287" s="152">
        <v>282.64059423567136</v>
      </c>
      <c r="C287" s="141">
        <v>1553.179731173735</v>
      </c>
      <c r="D287" s="141">
        <v>4020.466142996388</v>
      </c>
      <c r="E287" s="142">
        <v>5856.2864684057949</v>
      </c>
      <c r="F287" s="921">
        <v>70300.453774005407</v>
      </c>
      <c r="G287" s="922">
        <v>386318.32129201206</v>
      </c>
      <c r="H287" s="922">
        <v>1000000</v>
      </c>
      <c r="I287" s="142">
        <v>1456618.7750660176</v>
      </c>
    </row>
    <row r="288" spans="1:51">
      <c r="A288" s="130" t="s">
        <v>31</v>
      </c>
      <c r="B288" s="152">
        <v>8.8191796732282768</v>
      </c>
      <c r="C288" s="141">
        <v>126.97353019143929</v>
      </c>
      <c r="D288" s="141">
        <v>0</v>
      </c>
      <c r="E288" s="142">
        <v>135.79270986466759</v>
      </c>
      <c r="F288" s="921">
        <v>2193.5714316587892</v>
      </c>
      <c r="G288" s="922">
        <v>31581.793174064136</v>
      </c>
      <c r="H288" s="922">
        <v>0</v>
      </c>
      <c r="I288" s="142">
        <v>33775.364605722934</v>
      </c>
    </row>
    <row r="289" spans="1:53">
      <c r="A289" s="130" t="s">
        <v>23</v>
      </c>
      <c r="B289" s="152">
        <v>252.68181163697375</v>
      </c>
      <c r="C289" s="141">
        <v>1334.1911356560256</v>
      </c>
      <c r="D289" s="141">
        <v>3281.187918045568</v>
      </c>
      <c r="E289" s="142">
        <v>4868.060865338568</v>
      </c>
      <c r="F289" s="921">
        <v>62848.884345697814</v>
      </c>
      <c r="G289" s="922">
        <v>331849.86223057081</v>
      </c>
      <c r="H289" s="922">
        <v>816121.26587892429</v>
      </c>
      <c r="I289" s="142">
        <v>1210820.0124551929</v>
      </c>
      <c r="AZ289" s="146"/>
    </row>
    <row r="290" spans="1:53">
      <c r="A290" s="130" t="s">
        <v>163</v>
      </c>
      <c r="B290" s="152">
        <v>21.139602925469326</v>
      </c>
      <c r="C290" s="141">
        <v>92.015065326270047</v>
      </c>
      <c r="D290" s="141">
        <v>739.27822495081978</v>
      </c>
      <c r="E290" s="142">
        <v>852.43289320255917</v>
      </c>
      <c r="F290" s="921">
        <v>5257.9979966487981</v>
      </c>
      <c r="G290" s="922">
        <v>22886.665887377108</v>
      </c>
      <c r="H290" s="922">
        <v>183878.73412107574</v>
      </c>
      <c r="I290" s="142">
        <v>212023.39800510168</v>
      </c>
      <c r="AX290" s="146"/>
    </row>
    <row r="291" spans="1:53">
      <c r="A291" s="130" t="s">
        <v>189</v>
      </c>
      <c r="B291" s="238">
        <v>2.1947766903548573E-2</v>
      </c>
      <c r="C291" s="239">
        <v>3.9007683396750197E-2</v>
      </c>
      <c r="D291" s="141">
        <v>0</v>
      </c>
      <c r="E291" s="142">
        <v>6.0955450300298766E-2</v>
      </c>
      <c r="F291" s="921">
        <v>5.4590105034913341</v>
      </c>
      <c r="G291" s="922">
        <v>9.7022787928959904</v>
      </c>
      <c r="H291" s="922">
        <v>0</v>
      </c>
      <c r="I291" s="142">
        <v>15.161289296387325</v>
      </c>
      <c r="AU291" s="36" t="s">
        <v>87</v>
      </c>
      <c r="BA291" s="146"/>
    </row>
    <row r="292" spans="1:53">
      <c r="A292" s="130" t="s">
        <v>165</v>
      </c>
      <c r="B292" s="152">
        <v>18.802385190550627</v>
      </c>
      <c r="C292" s="141">
        <v>58.101076157446059</v>
      </c>
      <c r="D292" s="141">
        <v>293.6720446963966</v>
      </c>
      <c r="E292" s="142">
        <v>370.57550604439325</v>
      </c>
      <c r="F292" s="921">
        <v>4676.6679588395982</v>
      </c>
      <c r="G292" s="922">
        <v>14451.328301485029</v>
      </c>
      <c r="H292" s="922">
        <v>73044.277516916874</v>
      </c>
      <c r="I292" s="142">
        <v>92172.273777241513</v>
      </c>
    </row>
    <row r="293" spans="1:53">
      <c r="A293" s="130" t="s">
        <v>83</v>
      </c>
      <c r="B293" s="89">
        <v>0.60486306923317745</v>
      </c>
      <c r="C293" s="40">
        <v>0.24711955010163766</v>
      </c>
      <c r="D293" s="40">
        <v>8.6409950208849416E-3</v>
      </c>
      <c r="E293" s="34">
        <v>0.86062361435570001</v>
      </c>
      <c r="F293" s="923">
        <v>150.44600494568095</v>
      </c>
      <c r="G293" s="924">
        <v>61.465397621148355</v>
      </c>
      <c r="H293" s="924">
        <v>2.1492520303740075</v>
      </c>
      <c r="I293" s="34">
        <v>214.06065459720332</v>
      </c>
      <c r="AV293" s="156"/>
    </row>
    <row r="294" spans="1:53">
      <c r="A294" s="130" t="s">
        <v>84</v>
      </c>
      <c r="B294" s="89">
        <v>8.2033285733083296E-4</v>
      </c>
      <c r="C294" s="40">
        <v>4.3967642089964924E-4</v>
      </c>
      <c r="D294" s="40">
        <v>7.6166044833770605E-3</v>
      </c>
      <c r="E294" s="34">
        <v>8.8766137616075429E-3</v>
      </c>
      <c r="F294" s="923">
        <v>0.20403924026567036</v>
      </c>
      <c r="G294" s="924">
        <v>0.10935956311075053</v>
      </c>
      <c r="H294" s="924">
        <v>1.8944580584629744</v>
      </c>
      <c r="I294" s="34">
        <v>2.2078568618393954</v>
      </c>
    </row>
    <row r="295" spans="1:53">
      <c r="A295" s="130" t="s">
        <v>166</v>
      </c>
      <c r="B295" s="152">
        <v>37.165665474738617</v>
      </c>
      <c r="C295" s="141">
        <v>65.631176912033595</v>
      </c>
      <c r="D295" s="141">
        <v>295.94967473511809</v>
      </c>
      <c r="E295" s="142">
        <v>398.74651712189024</v>
      </c>
      <c r="F295" s="921">
        <v>9244.1185058804294</v>
      </c>
      <c r="G295" s="922">
        <v>16324.270514343831</v>
      </c>
      <c r="H295" s="922">
        <v>73610.786463320794</v>
      </c>
      <c r="I295" s="142">
        <v>99179.175483545041</v>
      </c>
    </row>
    <row r="296" spans="1:53">
      <c r="A296" s="130" t="s">
        <v>167</v>
      </c>
      <c r="B296" s="89">
        <v>2.5465311194209365E-2</v>
      </c>
      <c r="C296" s="40">
        <v>7.2707058638316516E-2</v>
      </c>
      <c r="D296" s="40">
        <v>0.22324895581584392</v>
      </c>
      <c r="E296" s="34">
        <v>0.32142132564836978</v>
      </c>
      <c r="F296" s="923">
        <v>6.3339200700818443</v>
      </c>
      <c r="G296" s="924">
        <v>18.084236019490302</v>
      </c>
      <c r="H296" s="924">
        <v>55.52812730552187</v>
      </c>
      <c r="I296" s="34">
        <v>79.946283395094014</v>
      </c>
    </row>
    <row r="297" spans="1:53">
      <c r="A297" s="130" t="s">
        <v>168</v>
      </c>
      <c r="B297" s="89">
        <v>5.452023634045227E-2</v>
      </c>
      <c r="C297" s="40">
        <v>2.7394486330338932E-2</v>
      </c>
      <c r="D297" s="40">
        <v>2.7034852254628263</v>
      </c>
      <c r="E297" s="34">
        <v>2.7853999481336174</v>
      </c>
      <c r="F297" s="923">
        <v>13.560675404623412</v>
      </c>
      <c r="G297" s="924">
        <v>6.8137587423935546</v>
      </c>
      <c r="H297" s="924">
        <v>672.43079018891149</v>
      </c>
      <c r="I297" s="34">
        <v>692.80522433592841</v>
      </c>
    </row>
    <row r="298" spans="1:53">
      <c r="A298" s="130" t="s">
        <v>169</v>
      </c>
      <c r="B298" s="89">
        <v>7.7282089954847866E-2</v>
      </c>
      <c r="C298" s="40">
        <v>5.0270249653829285E-2</v>
      </c>
      <c r="D298" s="40">
        <v>0.12003872770223388</v>
      </c>
      <c r="E298" s="34">
        <v>0.24759106731091102</v>
      </c>
      <c r="F298" s="923">
        <v>19.222171560746133</v>
      </c>
      <c r="G298" s="924">
        <v>12.503587361729078</v>
      </c>
      <c r="H298" s="924">
        <v>29.856917937573023</v>
      </c>
      <c r="I298" s="34">
        <v>61.582676860048231</v>
      </c>
    </row>
    <row r="299" spans="1:53">
      <c r="A299" s="130" t="s">
        <v>170</v>
      </c>
      <c r="B299" s="89">
        <v>2.0349169760555267E-3</v>
      </c>
      <c r="C299" s="40">
        <v>7.4126990929803838E-3</v>
      </c>
      <c r="D299" s="40">
        <v>2.3406192480517039E-2</v>
      </c>
      <c r="E299" s="34">
        <v>3.285380854955295E-2</v>
      </c>
      <c r="F299" s="923">
        <v>0.50613956284654504</v>
      </c>
      <c r="G299" s="924">
        <v>1.8437412054553006</v>
      </c>
      <c r="H299" s="924">
        <v>5.8217608725024075</v>
      </c>
      <c r="I299" s="34">
        <v>8.1716416408042516</v>
      </c>
    </row>
    <row r="300" spans="1:53">
      <c r="A300" s="130" t="s">
        <v>171</v>
      </c>
      <c r="B300" s="89">
        <v>1.7844153753038821E-3</v>
      </c>
      <c r="C300" s="40">
        <v>5.6009782877315412E-3</v>
      </c>
      <c r="D300" s="40">
        <v>9.38242342820007E-3</v>
      </c>
      <c r="E300" s="34">
        <v>1.6767817091235492E-2</v>
      </c>
      <c r="F300" s="923">
        <v>0.44383295663671141</v>
      </c>
      <c r="G300" s="924">
        <v>1.393116640837379</v>
      </c>
      <c r="H300" s="924">
        <v>2.3336655737156642</v>
      </c>
      <c r="I300" s="34">
        <v>4.1706151711897546</v>
      </c>
    </row>
    <row r="301" spans="1:53">
      <c r="A301" s="130" t="s">
        <v>172</v>
      </c>
      <c r="B301" s="89">
        <v>4.1119815121895172E-2</v>
      </c>
      <c r="C301" s="40">
        <v>4.9104675040137366E-2</v>
      </c>
      <c r="D301" s="40">
        <v>3.5903614715072121E-4</v>
      </c>
      <c r="E301" s="34">
        <v>9.058352630918326E-2</v>
      </c>
      <c r="F301" s="923">
        <v>10.227623777786436</v>
      </c>
      <c r="G301" s="924">
        <v>12.213677044806662</v>
      </c>
      <c r="H301" s="924">
        <v>8.9302119301802513E-2</v>
      </c>
      <c r="I301" s="34">
        <v>22.530602941894902</v>
      </c>
    </row>
    <row r="302" spans="1:53">
      <c r="A302" s="130" t="s">
        <v>190</v>
      </c>
      <c r="B302" s="89">
        <v>5.1036541707344971E-4</v>
      </c>
      <c r="C302" s="40">
        <v>1.6211054815403963E-4</v>
      </c>
      <c r="D302" s="40">
        <v>1.7385376043784653E-3</v>
      </c>
      <c r="E302" s="34">
        <v>2.4110135696059545E-3</v>
      </c>
      <c r="F302" s="923">
        <v>0.12694185174584824</v>
      </c>
      <c r="G302" s="924">
        <v>4.0321331504416372E-2</v>
      </c>
      <c r="H302" s="924">
        <v>0.43242189898974293</v>
      </c>
      <c r="I302" s="34">
        <v>0.59968508224000749</v>
      </c>
    </row>
    <row r="303" spans="1:53">
      <c r="A303" s="130" t="s">
        <v>191</v>
      </c>
      <c r="B303" s="89">
        <v>6.4060079318627487E-4</v>
      </c>
      <c r="C303" s="40">
        <v>2.3229237079014654E-4</v>
      </c>
      <c r="D303" s="40">
        <v>3.2861410505826863E-3</v>
      </c>
      <c r="E303" s="34">
        <v>4.1590342145591073E-3</v>
      </c>
      <c r="F303" s="923">
        <v>0.15933495530168687</v>
      </c>
      <c r="G303" s="924">
        <v>5.7777472195555617E-2</v>
      </c>
      <c r="H303" s="924">
        <v>0.81735324554519917</v>
      </c>
      <c r="I303" s="34">
        <v>1.0344656730424415</v>
      </c>
    </row>
    <row r="304" spans="1:53">
      <c r="A304" s="130" t="s">
        <v>175</v>
      </c>
      <c r="B304" s="89">
        <v>9.4156323106526964E-4</v>
      </c>
      <c r="C304" s="40">
        <v>4.094275306338168E-2</v>
      </c>
      <c r="D304" s="40">
        <v>0.15627426907109074</v>
      </c>
      <c r="E304" s="34">
        <v>0.19815858536553768</v>
      </c>
      <c r="F304" s="923">
        <v>0.23419255319571924</v>
      </c>
      <c r="G304" s="924">
        <v>10.183583596320926</v>
      </c>
      <c r="H304" s="924">
        <v>38.869689113865306</v>
      </c>
      <c r="I304" s="34">
        <v>49.287465263381954</v>
      </c>
    </row>
    <row r="305" spans="1:51">
      <c r="A305" s="130" t="s">
        <v>176</v>
      </c>
      <c r="B305" s="89">
        <v>1.9748370594035412E-3</v>
      </c>
      <c r="C305" s="40">
        <v>4.1677073418457883E-3</v>
      </c>
      <c r="D305" s="40">
        <v>1.8924396578239784</v>
      </c>
      <c r="E305" s="34">
        <v>1.8985822022252277</v>
      </c>
      <c r="F305" s="923">
        <v>0.49119604273839929</v>
      </c>
      <c r="G305" s="924">
        <v>1.0366229172470196</v>
      </c>
      <c r="H305" s="924">
        <v>470.70155313223802</v>
      </c>
      <c r="I305" s="34">
        <v>472.22937209222346</v>
      </c>
    </row>
    <row r="306" spans="1:51">
      <c r="A306" s="130" t="s">
        <v>177</v>
      </c>
      <c r="B306" s="89">
        <v>2.7823522307978809E-3</v>
      </c>
      <c r="C306" s="40">
        <v>8.6643696545598975E-3</v>
      </c>
      <c r="D306" s="40">
        <v>8.4027109391563715E-2</v>
      </c>
      <c r="E306" s="34">
        <v>9.5473831276921495E-2</v>
      </c>
      <c r="F306" s="923">
        <v>0.69204717359570622</v>
      </c>
      <c r="G306" s="924">
        <v>2.1550659417075666</v>
      </c>
      <c r="H306" s="924">
        <v>20.899842556301113</v>
      </c>
      <c r="I306" s="34">
        <v>23.74695567160439</v>
      </c>
    </row>
    <row r="307" spans="1:51">
      <c r="A307" s="130" t="s">
        <v>178</v>
      </c>
      <c r="B307" s="89">
        <v>7.1818213422678072E-5</v>
      </c>
      <c r="C307" s="40">
        <v>1.4170955930758204E-3</v>
      </c>
      <c r="D307" s="40">
        <v>1.6384334736361927E-2</v>
      </c>
      <c r="E307" s="34">
        <v>1.7873248542860425E-2</v>
      </c>
      <c r="F307" s="923">
        <v>1.7863155880017717E-2</v>
      </c>
      <c r="G307" s="924">
        <v>0.35247047050610952</v>
      </c>
      <c r="H307" s="924">
        <v>4.0752326107516854</v>
      </c>
      <c r="I307" s="34">
        <v>4.445566237137812</v>
      </c>
    </row>
    <row r="308" spans="1:51">
      <c r="A308" s="130" t="s">
        <v>179</v>
      </c>
      <c r="B308" s="89">
        <v>6.1070985628401998E-5</v>
      </c>
      <c r="C308" s="40">
        <v>1.192431298850049E-3</v>
      </c>
      <c r="D308" s="40">
        <v>6.5676963997400488E-3</v>
      </c>
      <c r="E308" s="34">
        <v>7.8211986842184993E-3</v>
      </c>
      <c r="F308" s="923">
        <v>1.5190026095552887E-2</v>
      </c>
      <c r="G308" s="924">
        <v>0.2965903097896378</v>
      </c>
      <c r="H308" s="924">
        <v>1.6335659016009652</v>
      </c>
      <c r="I308" s="34">
        <v>1.9453462374861556</v>
      </c>
    </row>
    <row r="309" spans="1:51">
      <c r="A309" s="130" t="s">
        <v>180</v>
      </c>
      <c r="B309" s="89">
        <v>1.3413215658685128E-3</v>
      </c>
      <c r="C309" s="40">
        <v>1.311750475758163E-2</v>
      </c>
      <c r="D309" s="40">
        <v>2.5132530300550485E-4</v>
      </c>
      <c r="E309" s="40">
        <v>1.4710151626455647E-2</v>
      </c>
      <c r="F309" s="923">
        <v>0.33362339543763642</v>
      </c>
      <c r="G309" s="924">
        <v>3.2626825574522478</v>
      </c>
      <c r="H309" s="924">
        <v>6.2511483511261762E-2</v>
      </c>
      <c r="I309" s="34">
        <v>3.6588174364011459</v>
      </c>
    </row>
    <row r="310" spans="1:51">
      <c r="A310" s="130" t="s">
        <v>181</v>
      </c>
      <c r="B310" s="89">
        <v>1.0185652146685273E-5</v>
      </c>
      <c r="C310" s="40">
        <v>6.8970798816510794E-5</v>
      </c>
      <c r="D310" s="40">
        <v>1.2169763230649255E-3</v>
      </c>
      <c r="E310" s="40">
        <v>1.2961327740281215E-3</v>
      </c>
      <c r="F310" s="923">
        <v>2.5334505463821847E-3</v>
      </c>
      <c r="G310" s="924">
        <v>1.7154925912423673E-2</v>
      </c>
      <c r="H310" s="924">
        <v>0.30269532929282</v>
      </c>
      <c r="I310" s="34">
        <v>0.32238370575162584</v>
      </c>
    </row>
    <row r="311" spans="1:51">
      <c r="A311" s="143" t="s">
        <v>182</v>
      </c>
      <c r="B311" s="154">
        <v>1.766761697820137E-5</v>
      </c>
      <c r="C311" s="144">
        <v>1.0421942696032854E-4</v>
      </c>
      <c r="D311" s="144">
        <v>2.3002987354078801E-3</v>
      </c>
      <c r="E311" s="144">
        <v>2.4221857793464102E-3</v>
      </c>
      <c r="F311" s="925">
        <v>4.3944200373327814E-3</v>
      </c>
      <c r="G311" s="926">
        <v>2.5922224750450331E-2</v>
      </c>
      <c r="H311" s="926">
        <v>0.57214727188163927</v>
      </c>
      <c r="I311" s="145">
        <v>0.60246391666942245</v>
      </c>
      <c r="AY311" s="146"/>
    </row>
    <row r="313" spans="1:51" ht="15.75" customHeight="1">
      <c r="A313" s="69" t="s">
        <v>280</v>
      </c>
    </row>
    <row r="314" spans="1:51">
      <c r="A314" s="136"/>
      <c r="B314" s="147" t="s">
        <v>271</v>
      </c>
      <c r="C314" s="936"/>
      <c r="D314" s="936"/>
      <c r="E314" s="937"/>
      <c r="F314" s="898" t="s">
        <v>272</v>
      </c>
      <c r="G314" s="899"/>
      <c r="H314" s="900"/>
      <c r="I314" s="900"/>
    </row>
    <row r="315" spans="1:51" ht="26.25">
      <c r="A315" s="143" t="s">
        <v>184</v>
      </c>
      <c r="B315" s="149" t="s">
        <v>185</v>
      </c>
      <c r="C315" s="150" t="s">
        <v>186</v>
      </c>
      <c r="D315" s="150" t="s">
        <v>187</v>
      </c>
      <c r="E315" s="17" t="s">
        <v>188</v>
      </c>
      <c r="F315" s="76" t="s">
        <v>185</v>
      </c>
      <c r="G315" s="76" t="s">
        <v>186</v>
      </c>
      <c r="H315" s="150" t="s">
        <v>187</v>
      </c>
      <c r="I315" s="17" t="s">
        <v>188</v>
      </c>
    </row>
    <row r="316" spans="1:51">
      <c r="A316" s="130" t="s">
        <v>160</v>
      </c>
      <c r="B316" s="152">
        <v>-1508.3272831957606</v>
      </c>
      <c r="C316" s="141">
        <v>4373.6595516943889</v>
      </c>
      <c r="D316" s="141">
        <v>4301.8987730061353</v>
      </c>
      <c r="E316" s="142">
        <v>7167.2310415047632</v>
      </c>
      <c r="F316" s="919">
        <v>-350618.96218021715</v>
      </c>
      <c r="G316" s="920">
        <v>1016681.1871861197</v>
      </c>
      <c r="H316" s="920">
        <v>1000000</v>
      </c>
      <c r="I316" s="138">
        <v>1666062.2250059023</v>
      </c>
      <c r="N316" s="141"/>
      <c r="O316" s="927"/>
    </row>
    <row r="317" spans="1:51">
      <c r="A317" s="130" t="s">
        <v>162</v>
      </c>
      <c r="B317" s="152">
        <v>346.81274527148571</v>
      </c>
      <c r="C317" s="141">
        <v>1712.8609242058546</v>
      </c>
      <c r="D317" s="141">
        <v>1005.196106844904</v>
      </c>
      <c r="E317" s="142">
        <v>3064.8697763222444</v>
      </c>
      <c r="F317" s="921">
        <v>80618.527671476462</v>
      </c>
      <c r="G317" s="922">
        <v>398163.9305308247</v>
      </c>
      <c r="H317" s="922">
        <v>233663.35655138636</v>
      </c>
      <c r="I317" s="142">
        <v>712445.81475368747</v>
      </c>
      <c r="N317" s="141"/>
      <c r="O317" s="927"/>
    </row>
    <row r="318" spans="1:51">
      <c r="A318" s="130" t="s">
        <v>31</v>
      </c>
      <c r="B318" s="152">
        <v>3.8701654032168298</v>
      </c>
      <c r="C318" s="141">
        <v>244.28193064142343</v>
      </c>
      <c r="D318" s="141">
        <v>0</v>
      </c>
      <c r="E318" s="142">
        <v>248.15209604464025</v>
      </c>
      <c r="F318" s="921">
        <v>899.64120669264071</v>
      </c>
      <c r="G318" s="922">
        <v>56784.676611700233</v>
      </c>
      <c r="H318" s="922">
        <v>0</v>
      </c>
      <c r="I318" s="142">
        <v>57684.317818392876</v>
      </c>
      <c r="N318" s="141"/>
      <c r="O318" s="927"/>
    </row>
    <row r="319" spans="1:51">
      <c r="A319" s="130" t="s">
        <v>23</v>
      </c>
      <c r="B319" s="152">
        <v>223.41960086252624</v>
      </c>
      <c r="C319" s="141">
        <v>1354.0622753186565</v>
      </c>
      <c r="D319" s="141">
        <v>0</v>
      </c>
      <c r="E319" s="142">
        <v>1577.4818761811828</v>
      </c>
      <c r="F319" s="921">
        <v>51935.113458376953</v>
      </c>
      <c r="G319" s="922">
        <v>314759.21372562833</v>
      </c>
      <c r="H319" s="922">
        <v>0</v>
      </c>
      <c r="I319" s="142">
        <v>366694.32718400529</v>
      </c>
      <c r="N319" s="141"/>
      <c r="O319" s="927"/>
      <c r="AU319" s="146"/>
    </row>
    <row r="320" spans="1:51">
      <c r="A320" s="130" t="s">
        <v>163</v>
      </c>
      <c r="B320" s="152">
        <v>119.52297900574263</v>
      </c>
      <c r="C320" s="141">
        <v>114.51671824577456</v>
      </c>
      <c r="D320" s="141">
        <v>1005.196106844904</v>
      </c>
      <c r="E320" s="142">
        <v>1239.2358040964211</v>
      </c>
      <c r="F320" s="921">
        <v>27783.773006406853</v>
      </c>
      <c r="G320" s="922">
        <v>26620.040193496028</v>
      </c>
      <c r="H320" s="922">
        <v>233663.35655138636</v>
      </c>
      <c r="I320" s="142">
        <v>288067.16975128924</v>
      </c>
      <c r="N320" s="141"/>
      <c r="O320" s="927"/>
      <c r="AS320" s="146"/>
    </row>
    <row r="321" spans="1:48">
      <c r="A321" s="130" t="s">
        <v>189</v>
      </c>
      <c r="B321" s="238">
        <v>1.0426291241038752</v>
      </c>
      <c r="C321" s="239">
        <v>0.16501738994972362</v>
      </c>
      <c r="D321" s="141">
        <v>0</v>
      </c>
      <c r="E321" s="142">
        <v>1.2076465140535988</v>
      </c>
      <c r="F321" s="921">
        <v>242.36486703179528</v>
      </c>
      <c r="G321" s="922">
        <v>38.359198729915875</v>
      </c>
      <c r="H321" s="922">
        <v>0</v>
      </c>
      <c r="I321" s="142">
        <v>280.72406576171113</v>
      </c>
      <c r="N321" s="141"/>
      <c r="O321" s="927"/>
      <c r="AV321" s="146"/>
    </row>
    <row r="322" spans="1:48">
      <c r="A322" s="130" t="s">
        <v>165</v>
      </c>
      <c r="B322" s="152">
        <v>-197.041165130152</v>
      </c>
      <c r="C322" s="141">
        <v>115.60907648160183</v>
      </c>
      <c r="D322" s="141">
        <v>324.22037960985034</v>
      </c>
      <c r="E322" s="142">
        <v>242.78829096130016</v>
      </c>
      <c r="F322" s="921">
        <v>-45803.301176345689</v>
      </c>
      <c r="G322" s="922">
        <v>26873.964865708604</v>
      </c>
      <c r="H322" s="922">
        <v>75366.808174169928</v>
      </c>
      <c r="I322" s="142">
        <v>56437.471863532832</v>
      </c>
      <c r="N322" s="141"/>
      <c r="O322" s="927"/>
      <c r="AQ322" s="392"/>
    </row>
    <row r="323" spans="1:48">
      <c r="A323" s="130" t="s">
        <v>83</v>
      </c>
      <c r="B323" s="89">
        <v>0.12860774741574038</v>
      </c>
      <c r="C323" s="40">
        <v>0.32568457713028476</v>
      </c>
      <c r="D323" s="40">
        <v>8.6409950208849416E-3</v>
      </c>
      <c r="E323" s="34">
        <v>0.46293331956691008</v>
      </c>
      <c r="F323" s="923">
        <v>29.895577325700355</v>
      </c>
      <c r="G323" s="924">
        <v>75.707168930592658</v>
      </c>
      <c r="H323" s="924">
        <v>2.0086467573588855</v>
      </c>
      <c r="I323" s="34">
        <v>107.61139301365189</v>
      </c>
      <c r="N323" s="40"/>
      <c r="O323" s="927"/>
    </row>
    <row r="324" spans="1:48">
      <c r="A324" s="130" t="s">
        <v>84</v>
      </c>
      <c r="B324" s="89">
        <v>0.10828884245591069</v>
      </c>
      <c r="C324" s="40">
        <v>2.8827145652730191E-3</v>
      </c>
      <c r="D324" s="40">
        <v>7.6166044833770605E-3</v>
      </c>
      <c r="E324" s="34">
        <v>0.11878816150456077</v>
      </c>
      <c r="F324" s="923">
        <v>25.172336256587286</v>
      </c>
      <c r="G324" s="924">
        <v>0.6701028353716002</v>
      </c>
      <c r="H324" s="924">
        <v>1.7705215499653968</v>
      </c>
      <c r="I324" s="34">
        <v>27.612960641924282</v>
      </c>
      <c r="N324" s="40"/>
      <c r="O324" s="927"/>
    </row>
    <row r="325" spans="1:48">
      <c r="A325" s="130" t="s">
        <v>166</v>
      </c>
      <c r="B325" s="152">
        <v>-164.48638945686344</v>
      </c>
      <c r="C325" s="141">
        <v>126.14353315530772</v>
      </c>
      <c r="D325" s="141">
        <v>326.49800964857184</v>
      </c>
      <c r="E325" s="142">
        <v>288.15515334701604</v>
      </c>
      <c r="F325" s="921">
        <v>-38235.764748579044</v>
      </c>
      <c r="G325" s="922">
        <v>29322.757184999857</v>
      </c>
      <c r="H325" s="922">
        <v>75896.255787631526</v>
      </c>
      <c r="I325" s="142">
        <v>66983.24822405231</v>
      </c>
      <c r="N325" s="141"/>
      <c r="O325" s="927"/>
    </row>
    <row r="326" spans="1:48">
      <c r="A326" s="130" t="s">
        <v>167</v>
      </c>
      <c r="B326" s="89">
        <v>1.3085553699369265E-2</v>
      </c>
      <c r="C326" s="40">
        <v>0.20774400121655665</v>
      </c>
      <c r="D326" s="40">
        <v>0.22324895581584392</v>
      </c>
      <c r="E326" s="34">
        <v>0.44407851073176985</v>
      </c>
      <c r="F326" s="923">
        <v>3.0418088360143298</v>
      </c>
      <c r="G326" s="924">
        <v>48.291234215022378</v>
      </c>
      <c r="H326" s="924">
        <v>51.895446079926977</v>
      </c>
      <c r="I326" s="34">
        <v>103.22848913096369</v>
      </c>
      <c r="N326" s="40"/>
      <c r="O326" s="927"/>
    </row>
    <row r="327" spans="1:48">
      <c r="A327" s="130" t="s">
        <v>168</v>
      </c>
      <c r="B327" s="89">
        <v>6.8142697055297671E-2</v>
      </c>
      <c r="C327" s="40">
        <v>8.3650559120240497E-2</v>
      </c>
      <c r="D327" s="40">
        <v>2.7034852254628263</v>
      </c>
      <c r="E327" s="34">
        <v>2.8552784816383645</v>
      </c>
      <c r="F327" s="923">
        <v>15.840144236513508</v>
      </c>
      <c r="G327" s="924">
        <v>19.445031957780376</v>
      </c>
      <c r="H327" s="924">
        <v>628.43999083075835</v>
      </c>
      <c r="I327" s="34">
        <v>663.7251670250522</v>
      </c>
      <c r="N327" s="40"/>
      <c r="O327" s="927"/>
    </row>
    <row r="328" spans="1:48">
      <c r="A328" s="130" t="s">
        <v>169</v>
      </c>
      <c r="B328" s="89">
        <v>0.19091771801775689</v>
      </c>
      <c r="C328" s="40">
        <v>0.15626773497718435</v>
      </c>
      <c r="D328" s="40">
        <v>0.12003872770223388</v>
      </c>
      <c r="E328" s="34">
        <v>0.46722418069717514</v>
      </c>
      <c r="F328" s="923">
        <v>44.379872259138494</v>
      </c>
      <c r="G328" s="924">
        <v>36.325293369928744</v>
      </c>
      <c r="H328" s="924">
        <v>27.903661623900021</v>
      </c>
      <c r="I328" s="34">
        <v>108.60882725296725</v>
      </c>
      <c r="N328" s="40"/>
      <c r="O328" s="927"/>
    </row>
    <row r="329" spans="1:48">
      <c r="A329" s="130" t="s">
        <v>170</v>
      </c>
      <c r="B329" s="89">
        <v>9.5690787908413715E-3</v>
      </c>
      <c r="C329" s="40">
        <v>4.7222512295086318E-2</v>
      </c>
      <c r="D329" s="40">
        <v>2.3406192480517039E-2</v>
      </c>
      <c r="E329" s="34">
        <v>8.0197783566444733E-2</v>
      </c>
      <c r="F329" s="923">
        <v>2.2243849276245453</v>
      </c>
      <c r="G329" s="924">
        <v>10.977132374987887</v>
      </c>
      <c r="H329" s="924">
        <v>5.4408980116844923</v>
      </c>
      <c r="I329" s="34">
        <v>18.642415314296926</v>
      </c>
      <c r="N329" s="40"/>
      <c r="O329" s="927"/>
    </row>
    <row r="330" spans="1:48">
      <c r="A330" s="130" t="s">
        <v>171</v>
      </c>
      <c r="B330" s="89">
        <v>7.8576712389842006E-3</v>
      </c>
      <c r="C330" s="40">
        <v>1.4037421412570698E-2</v>
      </c>
      <c r="D330" s="40">
        <v>9.38242342820007E-3</v>
      </c>
      <c r="E330" s="34">
        <v>3.1277516079754972E-2</v>
      </c>
      <c r="F330" s="923">
        <v>1.8265588414795075</v>
      </c>
      <c r="G330" s="924">
        <v>3.2630757145318534</v>
      </c>
      <c r="H330" s="924">
        <v>2.1809958632856676</v>
      </c>
      <c r="I330" s="34">
        <v>7.2706304192970288</v>
      </c>
      <c r="N330" s="40"/>
      <c r="O330" s="927"/>
    </row>
    <row r="331" spans="1:48">
      <c r="A331" s="130" t="s">
        <v>172</v>
      </c>
      <c r="B331" s="89">
        <v>0.1606647858355727</v>
      </c>
      <c r="C331" s="40">
        <v>0.12557938392205598</v>
      </c>
      <c r="D331" s="40">
        <v>6.353006430533251E-4</v>
      </c>
      <c r="E331" s="34">
        <v>0.28687947040068201</v>
      </c>
      <c r="F331" s="923">
        <v>37.347411994843689</v>
      </c>
      <c r="G331" s="924">
        <v>29.191617596873865</v>
      </c>
      <c r="H331" s="924">
        <v>0.14767912416715973</v>
      </c>
      <c r="I331" s="34">
        <v>66.68670871588472</v>
      </c>
      <c r="N331" s="40"/>
      <c r="O331" s="927"/>
    </row>
    <row r="332" spans="1:48">
      <c r="A332" s="130" t="s">
        <v>190</v>
      </c>
      <c r="B332" s="89">
        <v>1.3357780513217315E-3</v>
      </c>
      <c r="C332" s="40">
        <v>1.1069689668403828E-3</v>
      </c>
      <c r="D332" s="40">
        <v>1.7385376043784653E-3</v>
      </c>
      <c r="E332" s="34">
        <v>4.1812846225405802E-3</v>
      </c>
      <c r="F332" s="923">
        <v>0.31050894542279051</v>
      </c>
      <c r="G332" s="924">
        <v>0.25732101689292913</v>
      </c>
      <c r="H332" s="924">
        <v>0.40413261587826443</v>
      </c>
      <c r="I332" s="34">
        <v>0.97196257819398413</v>
      </c>
      <c r="N332" s="40"/>
      <c r="O332" s="927"/>
    </row>
    <row r="333" spans="1:48">
      <c r="A333" s="130" t="s">
        <v>191</v>
      </c>
      <c r="B333" s="89">
        <v>1.3080013386347542E-3</v>
      </c>
      <c r="C333" s="40">
        <v>2.8946538666344539E-3</v>
      </c>
      <c r="D333" s="40">
        <v>3.2861410505826863E-3</v>
      </c>
      <c r="E333" s="34">
        <v>7.4887962558518942E-3</v>
      </c>
      <c r="F333" s="923">
        <v>0.30405209598196392</v>
      </c>
      <c r="G333" s="924">
        <v>0.67287819155532835</v>
      </c>
      <c r="H333" s="924">
        <v>0.76388153789270941</v>
      </c>
      <c r="I333" s="34">
        <v>1.7408118254300016</v>
      </c>
      <c r="N333" s="40"/>
      <c r="O333" s="927"/>
    </row>
    <row r="334" spans="1:48">
      <c r="A334" s="130" t="s">
        <v>175</v>
      </c>
      <c r="B334" s="89">
        <v>1.1491312505156762E-3</v>
      </c>
      <c r="C334" s="40">
        <v>6.0179481755023551E-2</v>
      </c>
      <c r="D334" s="40">
        <v>0.15627426907109074</v>
      </c>
      <c r="E334" s="34">
        <v>0.21760288207662998</v>
      </c>
      <c r="F334" s="923">
        <v>0.2671218713295459</v>
      </c>
      <c r="G334" s="924">
        <v>13.989051098236459</v>
      </c>
      <c r="H334" s="924">
        <v>36.32681225594888</v>
      </c>
      <c r="I334" s="34">
        <v>50.582985225514896</v>
      </c>
      <c r="N334" s="40"/>
      <c r="O334" s="927"/>
    </row>
    <row r="335" spans="1:48">
      <c r="A335" s="130" t="s">
        <v>176</v>
      </c>
      <c r="B335" s="89">
        <v>1.1760619345866394E-3</v>
      </c>
      <c r="C335" s="40">
        <v>7.343573337025941E-3</v>
      </c>
      <c r="D335" s="40">
        <v>1.8924396578239784</v>
      </c>
      <c r="E335" s="34">
        <v>1.900959293095591</v>
      </c>
      <c r="F335" s="923">
        <v>0.27338205677136745</v>
      </c>
      <c r="G335" s="924">
        <v>1.7070539602433059</v>
      </c>
      <c r="H335" s="924">
        <v>439.90799358153083</v>
      </c>
      <c r="I335" s="34">
        <v>441.88842959854554</v>
      </c>
      <c r="N335" s="40"/>
      <c r="O335" s="927"/>
    </row>
    <row r="336" spans="1:48">
      <c r="A336" s="130" t="s">
        <v>177</v>
      </c>
      <c r="B336" s="89">
        <v>3.0414216326519962E-3</v>
      </c>
      <c r="C336" s="40">
        <v>1.3755398417061115E-2</v>
      </c>
      <c r="D336" s="40">
        <v>8.4027109391563715E-2</v>
      </c>
      <c r="E336" s="34">
        <v>0.10082392944127683</v>
      </c>
      <c r="F336" s="923">
        <v>0.70699516495751313</v>
      </c>
      <c r="G336" s="924">
        <v>3.197517920080891</v>
      </c>
      <c r="H336" s="924">
        <v>19.532563136730012</v>
      </c>
      <c r="I336" s="34">
        <v>23.437076221768418</v>
      </c>
      <c r="N336" s="40"/>
      <c r="O336" s="927"/>
    </row>
    <row r="337" spans="1:53">
      <c r="A337" s="130" t="s">
        <v>178</v>
      </c>
      <c r="B337" s="89">
        <v>2.1975526296680499E-4</v>
      </c>
      <c r="C337" s="40">
        <v>1.3123783328064236E-3</v>
      </c>
      <c r="D337" s="40">
        <v>1.6384334736361927E-2</v>
      </c>
      <c r="E337" s="34">
        <v>1.7916468332135154E-2</v>
      </c>
      <c r="F337" s="923">
        <v>5.1083317986406647E-2</v>
      </c>
      <c r="G337" s="924">
        <v>0.3050695523198802</v>
      </c>
      <c r="H337" s="924">
        <v>3.8086286081791445</v>
      </c>
      <c r="I337" s="34">
        <v>4.1647814784854305</v>
      </c>
      <c r="N337" s="40"/>
      <c r="O337" s="927"/>
    </row>
    <row r="338" spans="1:53">
      <c r="A338" s="130" t="s">
        <v>179</v>
      </c>
      <c r="B338" s="89">
        <v>1.8340891955462358E-4</v>
      </c>
      <c r="C338" s="40">
        <v>1.1082251594682242E-3</v>
      </c>
      <c r="D338" s="40">
        <v>6.5676963997400488E-3</v>
      </c>
      <c r="E338" s="34">
        <v>7.8593304787628968E-3</v>
      </c>
      <c r="F338" s="923">
        <v>4.2634410810754336E-2</v>
      </c>
      <c r="G338" s="924">
        <v>0.25761302576950335</v>
      </c>
      <c r="H338" s="924">
        <v>1.5266971042999673</v>
      </c>
      <c r="I338" s="34">
        <v>1.826944540880225</v>
      </c>
      <c r="N338" s="40"/>
      <c r="O338" s="927"/>
    </row>
    <row r="339" spans="1:53">
      <c r="A339" s="130" t="s">
        <v>180</v>
      </c>
      <c r="B339" s="89">
        <v>2.3046435289556166E-3</v>
      </c>
      <c r="C339" s="40">
        <v>1.1287348655180574E-2</v>
      </c>
      <c r="D339" s="40">
        <v>4.4471045013732755E-4</v>
      </c>
      <c r="E339" s="40">
        <v>1.4036702634273517E-2</v>
      </c>
      <c r="F339" s="923">
        <v>0.53572704765090251</v>
      </c>
      <c r="G339" s="924">
        <v>2.6238061960005297</v>
      </c>
      <c r="H339" s="924">
        <v>0.1033753869170118</v>
      </c>
      <c r="I339" s="34">
        <v>3.262908630568444</v>
      </c>
      <c r="N339" s="40"/>
      <c r="O339" s="927"/>
    </row>
    <row r="340" spans="1:53">
      <c r="A340" s="130" t="s">
        <v>181</v>
      </c>
      <c r="B340" s="89">
        <v>2.3385496446286245E-5</v>
      </c>
      <c r="C340" s="40">
        <v>1.1639025152437595E-4</v>
      </c>
      <c r="D340" s="40">
        <v>1.2169763230649255E-3</v>
      </c>
      <c r="E340" s="40">
        <v>1.3567520710355877E-3</v>
      </c>
      <c r="F340" s="923">
        <v>5.4360871048447822E-3</v>
      </c>
      <c r="G340" s="924">
        <v>2.7055553295375036E-2</v>
      </c>
      <c r="H340" s="924">
        <v>0.28289283111478503</v>
      </c>
      <c r="I340" s="34">
        <v>0.31538447151500487</v>
      </c>
      <c r="N340" s="40"/>
      <c r="O340" s="927"/>
    </row>
    <row r="341" spans="1:53">
      <c r="A341" s="143" t="s">
        <v>182</v>
      </c>
      <c r="B341" s="154">
        <v>5.4221422133214961E-5</v>
      </c>
      <c r="C341" s="144">
        <v>2.2526162014216495E-4</v>
      </c>
      <c r="D341" s="144">
        <v>2.3002987354078801E-3</v>
      </c>
      <c r="E341" s="144">
        <v>2.57978177768326E-3</v>
      </c>
      <c r="F341" s="925">
        <v>1.2604067411685151E-2</v>
      </c>
      <c r="G341" s="926">
        <v>5.2363300958091538E-2</v>
      </c>
      <c r="H341" s="926">
        <v>0.53471707652489653</v>
      </c>
      <c r="I341" s="145">
        <v>0.59968444489467321</v>
      </c>
      <c r="N341" s="40"/>
      <c r="O341" s="927"/>
      <c r="AT341" s="146"/>
    </row>
    <row r="343" spans="1:53">
      <c r="A343" s="69" t="s">
        <v>281</v>
      </c>
    </row>
    <row r="344" spans="1:53">
      <c r="A344" s="136"/>
      <c r="B344" s="147" t="s">
        <v>271</v>
      </c>
      <c r="C344" s="936"/>
      <c r="D344" s="936"/>
      <c r="E344" s="937"/>
      <c r="F344" s="898" t="s">
        <v>272</v>
      </c>
      <c r="G344" s="899"/>
      <c r="H344" s="900"/>
      <c r="I344" s="900"/>
    </row>
    <row r="345" spans="1:53" ht="26.25">
      <c r="A345" s="143" t="s">
        <v>184</v>
      </c>
      <c r="B345" s="149" t="s">
        <v>185</v>
      </c>
      <c r="C345" s="150" t="s">
        <v>186</v>
      </c>
      <c r="D345" s="150" t="s">
        <v>187</v>
      </c>
      <c r="E345" s="17" t="s">
        <v>188</v>
      </c>
      <c r="F345" s="76" t="s">
        <v>185</v>
      </c>
      <c r="G345" s="76" t="s">
        <v>186</v>
      </c>
      <c r="H345" s="150" t="s">
        <v>187</v>
      </c>
      <c r="I345" s="17" t="s">
        <v>188</v>
      </c>
    </row>
    <row r="346" spans="1:53">
      <c r="A346" s="130" t="s">
        <v>160</v>
      </c>
      <c r="B346" s="152">
        <v>467.6092455199888</v>
      </c>
      <c r="C346" s="141">
        <v>2537.1712623237754</v>
      </c>
      <c r="D346" s="141">
        <v>4301.8987730061353</v>
      </c>
      <c r="E346" s="142">
        <v>7306.6792808498994</v>
      </c>
      <c r="F346" s="919">
        <v>108698.33768618105</v>
      </c>
      <c r="G346" s="920">
        <v>589779.39654094155</v>
      </c>
      <c r="H346" s="920">
        <v>1000000</v>
      </c>
      <c r="I346" s="138">
        <v>1698477.7342271227</v>
      </c>
    </row>
    <row r="347" spans="1:53">
      <c r="A347" s="130" t="s">
        <v>162</v>
      </c>
      <c r="B347" s="152">
        <v>458.71249778537998</v>
      </c>
      <c r="C347" s="141">
        <v>2399.0907132639227</v>
      </c>
      <c r="D347" s="141">
        <v>0</v>
      </c>
      <c r="E347" s="142">
        <v>2857.8032110493027</v>
      </c>
      <c r="F347" s="921">
        <v>106630.23980567424</v>
      </c>
      <c r="G347" s="922">
        <v>557681.81443922163</v>
      </c>
      <c r="H347" s="922">
        <v>0</v>
      </c>
      <c r="I347" s="142">
        <v>664312.05424489581</v>
      </c>
    </row>
    <row r="348" spans="1:53">
      <c r="A348" s="130" t="s">
        <v>31</v>
      </c>
      <c r="B348" s="152">
        <v>18.661082340177582</v>
      </c>
      <c r="C348" s="141">
        <v>91.012901739527194</v>
      </c>
      <c r="D348" s="141">
        <v>0</v>
      </c>
      <c r="E348" s="142">
        <v>109.67398407970478</v>
      </c>
      <c r="F348" s="921">
        <v>4337.8710947996933</v>
      </c>
      <c r="G348" s="922">
        <v>21156.448940784361</v>
      </c>
      <c r="H348" s="922">
        <v>0</v>
      </c>
      <c r="I348" s="142">
        <v>25494.320035584056</v>
      </c>
    </row>
    <row r="349" spans="1:53">
      <c r="A349" s="130" t="s">
        <v>23</v>
      </c>
      <c r="B349" s="152">
        <v>294.14679882902215</v>
      </c>
      <c r="C349" s="141">
        <v>2258.4849556825343</v>
      </c>
      <c r="D349" s="141">
        <v>0</v>
      </c>
      <c r="E349" s="142">
        <v>2552.6317545115562</v>
      </c>
      <c r="F349" s="921">
        <v>68376.039128292774</v>
      </c>
      <c r="G349" s="922">
        <v>524997.23374576797</v>
      </c>
      <c r="H349" s="922">
        <v>0</v>
      </c>
      <c r="I349" s="142">
        <v>593373.27287406067</v>
      </c>
      <c r="AZ349" s="146"/>
    </row>
    <row r="350" spans="1:53">
      <c r="A350" s="130" t="s">
        <v>163</v>
      </c>
      <c r="B350" s="152">
        <v>145.90461661618022</v>
      </c>
      <c r="C350" s="141">
        <v>49.592855841861294</v>
      </c>
      <c r="D350" s="141">
        <v>0</v>
      </c>
      <c r="E350" s="142">
        <v>195.4974724580415</v>
      </c>
      <c r="F350" s="921">
        <v>33916.329582581777</v>
      </c>
      <c r="G350" s="922">
        <v>11528.13175266934</v>
      </c>
      <c r="H350" s="922">
        <v>0</v>
      </c>
      <c r="I350" s="142">
        <v>45444.461335251115</v>
      </c>
      <c r="AX350" s="146"/>
    </row>
    <row r="351" spans="1:53">
      <c r="A351" s="130" t="s">
        <v>189</v>
      </c>
      <c r="B351" s="238">
        <v>1.7182724223964163</v>
      </c>
      <c r="C351" s="239">
        <v>2.6516320037450435E-2</v>
      </c>
      <c r="D351" s="141">
        <v>0</v>
      </c>
      <c r="E351" s="142">
        <v>1.7447887424338668</v>
      </c>
      <c r="F351" s="921">
        <v>399.42186301043535</v>
      </c>
      <c r="G351" s="922">
        <v>6.1638642461410189</v>
      </c>
      <c r="H351" s="922">
        <v>0</v>
      </c>
      <c r="I351" s="142">
        <v>405.58572725657638</v>
      </c>
      <c r="BA351" s="146"/>
    </row>
    <row r="352" spans="1:53">
      <c r="A352" s="130" t="s">
        <v>165</v>
      </c>
      <c r="B352" s="152">
        <v>-278.54268861247931</v>
      </c>
      <c r="C352" s="141">
        <v>147.79273408158051</v>
      </c>
      <c r="D352" s="141">
        <v>314.06147023260371</v>
      </c>
      <c r="E352" s="142">
        <v>183.31151570170491</v>
      </c>
      <c r="F352" s="921">
        <v>-64748.777995497956</v>
      </c>
      <c r="G352" s="922">
        <v>34355.232858792733</v>
      </c>
      <c r="H352" s="922">
        <v>73005.313886811869</v>
      </c>
      <c r="I352" s="142">
        <v>42611.768750106632</v>
      </c>
      <c r="AV352" s="392"/>
    </row>
    <row r="353" spans="1:9">
      <c r="A353" s="130" t="s">
        <v>83</v>
      </c>
      <c r="B353" s="89">
        <v>7.6378475419007996E-2</v>
      </c>
      <c r="C353" s="40">
        <v>0.46890512581175559</v>
      </c>
      <c r="D353" s="40">
        <v>8.6409950208849416E-3</v>
      </c>
      <c r="E353" s="34">
        <v>0.55392459625164847</v>
      </c>
      <c r="F353" s="923">
        <v>17.754596156067912</v>
      </c>
      <c r="G353" s="924">
        <v>108.99957217823797</v>
      </c>
      <c r="H353" s="924">
        <v>2.0086467573588855</v>
      </c>
      <c r="I353" s="34">
        <v>128.76281509166475</v>
      </c>
    </row>
    <row r="354" spans="1:9">
      <c r="A354" s="130" t="s">
        <v>84</v>
      </c>
      <c r="B354" s="89">
        <v>0.13248619495294522</v>
      </c>
      <c r="C354" s="40">
        <v>4.182079011089631E-3</v>
      </c>
      <c r="D354" s="40">
        <v>7.6166044833770605E-3</v>
      </c>
      <c r="E354" s="34">
        <v>0.14428487844741192</v>
      </c>
      <c r="F354" s="923">
        <v>30.797143759932045</v>
      </c>
      <c r="G354" s="924">
        <v>0.97214723817576598</v>
      </c>
      <c r="H354" s="924">
        <v>1.7705215499653968</v>
      </c>
      <c r="I354" s="34">
        <v>33.539812548073215</v>
      </c>
    </row>
    <row r="355" spans="1:9">
      <c r="A355" s="130" t="s">
        <v>166</v>
      </c>
      <c r="B355" s="152">
        <v>-241.14249268737859</v>
      </c>
      <c r="C355" s="141">
        <v>162.96813879387193</v>
      </c>
      <c r="D355" s="141">
        <v>316.33910027132521</v>
      </c>
      <c r="E355" s="142">
        <v>238.16474637781852</v>
      </c>
      <c r="F355" s="921">
        <v>-56054.897014433926</v>
      </c>
      <c r="G355" s="922">
        <v>37882.839042256448</v>
      </c>
      <c r="H355" s="922">
        <v>73534.761500273467</v>
      </c>
      <c r="I355" s="142">
        <v>55362.703528095975</v>
      </c>
    </row>
    <row r="356" spans="1:9">
      <c r="A356" s="130" t="s">
        <v>167</v>
      </c>
      <c r="B356" s="89">
        <v>3.689948468085294E-2</v>
      </c>
      <c r="C356" s="40">
        <v>0.20991181313970067</v>
      </c>
      <c r="D356" s="40">
        <v>0.22324895581584392</v>
      </c>
      <c r="E356" s="34">
        <v>0.47006025363639753</v>
      </c>
      <c r="F356" s="923">
        <v>8.5774879019451795</v>
      </c>
      <c r="G356" s="924">
        <v>48.795154004290026</v>
      </c>
      <c r="H356" s="924">
        <v>51.895446079926977</v>
      </c>
      <c r="I356" s="34">
        <v>109.26808798616219</v>
      </c>
    </row>
    <row r="357" spans="1:9">
      <c r="A357" s="130" t="s">
        <v>168</v>
      </c>
      <c r="B357" s="89">
        <v>8.7721745308421972E-2</v>
      </c>
      <c r="C357" s="40">
        <v>0.1210609589962396</v>
      </c>
      <c r="D357" s="40">
        <v>2.7034852254628263</v>
      </c>
      <c r="E357" s="34">
        <v>2.9122679297674878</v>
      </c>
      <c r="F357" s="923">
        <v>20.39140155013984</v>
      </c>
      <c r="G357" s="924">
        <v>28.141284903280766</v>
      </c>
      <c r="H357" s="924">
        <v>628.43999083075835</v>
      </c>
      <c r="I357" s="34">
        <v>676.97267728417899</v>
      </c>
    </row>
    <row r="358" spans="1:9">
      <c r="A358" s="130" t="s">
        <v>169</v>
      </c>
      <c r="B358" s="89">
        <v>0.20740523564093263</v>
      </c>
      <c r="C358" s="40">
        <v>0.19365042926034248</v>
      </c>
      <c r="D358" s="40">
        <v>0.12003872770223388</v>
      </c>
      <c r="E358" s="34">
        <v>0.52109439260350898</v>
      </c>
      <c r="F358" s="923">
        <v>48.212486296138344</v>
      </c>
      <c r="G358" s="924">
        <v>45.015105998187167</v>
      </c>
      <c r="H358" s="924">
        <v>27.903661623900021</v>
      </c>
      <c r="I358" s="34">
        <v>121.13125391822553</v>
      </c>
    </row>
    <row r="359" spans="1:9">
      <c r="A359" s="130" t="s">
        <v>170</v>
      </c>
      <c r="B359" s="89">
        <v>1.1148843372227707E-2</v>
      </c>
      <c r="C359" s="40">
        <v>4.743823090966922E-2</v>
      </c>
      <c r="D359" s="40">
        <v>2.3406192480517039E-2</v>
      </c>
      <c r="E359" s="34">
        <v>8.1993266762413961E-2</v>
      </c>
      <c r="F359" s="923">
        <v>2.5916098821723268</v>
      </c>
      <c r="G359" s="924">
        <v>11.027277351884255</v>
      </c>
      <c r="H359" s="924">
        <v>5.4408980116844923</v>
      </c>
      <c r="I359" s="34">
        <v>19.059785245741072</v>
      </c>
    </row>
    <row r="360" spans="1:9">
      <c r="A360" s="130" t="s">
        <v>171</v>
      </c>
      <c r="B360" s="89">
        <v>9.1412049661284654E-3</v>
      </c>
      <c r="C360" s="40">
        <v>1.5653662710245774E-2</v>
      </c>
      <c r="D360" s="40">
        <v>9.38242342820007E-3</v>
      </c>
      <c r="E360" s="34">
        <v>3.4177291104574306E-2</v>
      </c>
      <c r="F360" s="923">
        <v>2.1249233067705724</v>
      </c>
      <c r="G360" s="924">
        <v>3.6387798821465784</v>
      </c>
      <c r="H360" s="924">
        <v>2.1809958632856676</v>
      </c>
      <c r="I360" s="34">
        <v>7.944699052202818</v>
      </c>
    </row>
    <row r="361" spans="1:9">
      <c r="A361" s="130" t="s">
        <v>172</v>
      </c>
      <c r="B361" s="89">
        <v>0.18264036238990722</v>
      </c>
      <c r="C361" s="40">
        <v>4.7502250249443871E-2</v>
      </c>
      <c r="D361" s="40">
        <v>0</v>
      </c>
      <c r="E361" s="34">
        <v>0.2301426126393511</v>
      </c>
      <c r="F361" s="923">
        <v>42.455755476152099</v>
      </c>
      <c r="G361" s="924">
        <v>11.042158999071392</v>
      </c>
      <c r="H361" s="924">
        <v>0</v>
      </c>
      <c r="I361" s="34">
        <v>53.497914475223496</v>
      </c>
    </row>
    <row r="362" spans="1:9">
      <c r="A362" s="130" t="s">
        <v>190</v>
      </c>
      <c r="B362" s="89">
        <v>1.9480215519975638E-3</v>
      </c>
      <c r="C362" s="40">
        <v>1.5719744181485825E-3</v>
      </c>
      <c r="D362" s="40">
        <v>1.7385376043784653E-3</v>
      </c>
      <c r="E362" s="34">
        <v>5.2585335745246112E-3</v>
      </c>
      <c r="F362" s="923">
        <v>0.45282831019203662</v>
      </c>
      <c r="G362" s="924">
        <v>0.36541408831200795</v>
      </c>
      <c r="H362" s="924">
        <v>0.40413261587826443</v>
      </c>
      <c r="I362" s="34">
        <v>1.2223750143823087</v>
      </c>
    </row>
    <row r="363" spans="1:9">
      <c r="A363" s="130" t="s">
        <v>191</v>
      </c>
      <c r="B363" s="89">
        <v>1.4956926924487044E-3</v>
      </c>
      <c r="C363" s="40">
        <v>3.9128952821689839E-3</v>
      </c>
      <c r="D363" s="40">
        <v>3.2861410505826863E-3</v>
      </c>
      <c r="E363" s="34">
        <v>8.6947290252003748E-3</v>
      </c>
      <c r="F363" s="923">
        <v>0.34768198215959534</v>
      </c>
      <c r="G363" s="924">
        <v>0.90957400176914938</v>
      </c>
      <c r="H363" s="924">
        <v>0.76388153789270941</v>
      </c>
      <c r="I363" s="34">
        <v>2.0211375218214545</v>
      </c>
    </row>
    <row r="364" spans="1:9">
      <c r="A364" s="130" t="s">
        <v>175</v>
      </c>
      <c r="B364" s="89">
        <v>7.7898301535393505E-4</v>
      </c>
      <c r="C364" s="40">
        <v>5.8520621659897638E-2</v>
      </c>
      <c r="D364" s="40">
        <v>0.15627426907109074</v>
      </c>
      <c r="E364" s="34">
        <v>0.21557387374634232</v>
      </c>
      <c r="F364" s="923">
        <v>0.18107888085185869</v>
      </c>
      <c r="G364" s="924">
        <v>13.603439957050375</v>
      </c>
      <c r="H364" s="924">
        <v>36.32681225594888</v>
      </c>
      <c r="I364" s="34">
        <v>50.11133109385112</v>
      </c>
    </row>
    <row r="365" spans="1:9">
      <c r="A365" s="130" t="s">
        <v>176</v>
      </c>
      <c r="B365" s="89">
        <v>1.3412020252095841E-3</v>
      </c>
      <c r="C365" s="40">
        <v>7.5804469040948478E-3</v>
      </c>
      <c r="D365" s="40">
        <v>1.8924396578239784</v>
      </c>
      <c r="E365" s="34">
        <v>1.9013613067532829</v>
      </c>
      <c r="F365" s="923">
        <v>0.31176977794676514</v>
      </c>
      <c r="G365" s="924">
        <v>1.7621165220486319</v>
      </c>
      <c r="H365" s="924">
        <v>439.90799358153083</v>
      </c>
      <c r="I365" s="34">
        <v>441.98187988152625</v>
      </c>
    </row>
    <row r="366" spans="1:9">
      <c r="A366" s="130" t="s">
        <v>177</v>
      </c>
      <c r="B366" s="89">
        <v>3.1673846914708117E-3</v>
      </c>
      <c r="C366" s="40">
        <v>1.2754723482199882E-2</v>
      </c>
      <c r="D366" s="40">
        <v>8.4027109391563715E-2</v>
      </c>
      <c r="E366" s="34">
        <v>9.9949217565234408E-2</v>
      </c>
      <c r="F366" s="923">
        <v>0.73627596989165478</v>
      </c>
      <c r="G366" s="924">
        <v>2.9649055347917854</v>
      </c>
      <c r="H366" s="924">
        <v>19.532563136730012</v>
      </c>
      <c r="I366" s="34">
        <v>23.233744641413455</v>
      </c>
    </row>
    <row r="367" spans="1:9">
      <c r="A367" s="130" t="s">
        <v>178</v>
      </c>
      <c r="B367" s="89">
        <v>2.2952910628332011E-4</v>
      </c>
      <c r="C367" s="40">
        <v>4.2005526108691182E-4</v>
      </c>
      <c r="D367" s="40">
        <v>1.6384334736361927E-2</v>
      </c>
      <c r="E367" s="34">
        <v>1.703391910373216E-2</v>
      </c>
      <c r="F367" s="923">
        <v>5.3355301552790113E-2</v>
      </c>
      <c r="G367" s="924">
        <v>9.764415279194967E-2</v>
      </c>
      <c r="H367" s="924">
        <v>3.8086286081791445</v>
      </c>
      <c r="I367" s="34">
        <v>3.9596280625238847</v>
      </c>
    </row>
    <row r="368" spans="1:9">
      <c r="A368" s="130" t="s">
        <v>179</v>
      </c>
      <c r="B368" s="89">
        <v>1.8954484205689504E-4</v>
      </c>
      <c r="C368" s="40">
        <v>3.2950982072081181E-4</v>
      </c>
      <c r="D368" s="40">
        <v>6.5676963997400488E-3</v>
      </c>
      <c r="E368" s="34">
        <v>7.0867510625177554E-3</v>
      </c>
      <c r="F368" s="923">
        <v>4.4060739700865277E-2</v>
      </c>
      <c r="G368" s="924">
        <v>7.6596367815171248E-2</v>
      </c>
      <c r="H368" s="924">
        <v>1.5266971042999673</v>
      </c>
      <c r="I368" s="34">
        <v>1.6473542118160038</v>
      </c>
    </row>
    <row r="369" spans="1:51">
      <c r="A369" s="130" t="s">
        <v>180</v>
      </c>
      <c r="B369" s="89">
        <v>2.4751851778338847E-3</v>
      </c>
      <c r="C369" s="40">
        <v>8.8876590900771411E-3</v>
      </c>
      <c r="D369" s="40">
        <v>0</v>
      </c>
      <c r="E369" s="40">
        <v>1.1362844267911025E-2</v>
      </c>
      <c r="F369" s="923">
        <v>0.57537039071336482</v>
      </c>
      <c r="G369" s="924">
        <v>2.0659851751617366</v>
      </c>
      <c r="H369" s="924">
        <v>0</v>
      </c>
      <c r="I369" s="34">
        <v>2.6413555658751013</v>
      </c>
    </row>
    <row r="370" spans="1:51">
      <c r="A370" s="130" t="s">
        <v>181</v>
      </c>
      <c r="B370" s="89">
        <v>2.2195735110213847E-5</v>
      </c>
      <c r="C370" s="40">
        <v>3.0390812596016048E-5</v>
      </c>
      <c r="D370" s="40">
        <v>1.2169763230649255E-3</v>
      </c>
      <c r="E370" s="40">
        <v>1.2695628707711554E-3</v>
      </c>
      <c r="F370" s="923">
        <v>5.159520546947606E-3</v>
      </c>
      <c r="G370" s="924">
        <v>7.0645113238634325E-3</v>
      </c>
      <c r="H370" s="924">
        <v>0.28289283111478503</v>
      </c>
      <c r="I370" s="34">
        <v>0.29511686298559608</v>
      </c>
    </row>
    <row r="371" spans="1:51">
      <c r="A371" s="143" t="s">
        <v>182</v>
      </c>
      <c r="B371" s="154">
        <v>5.3427463591750012E-5</v>
      </c>
      <c r="C371" s="144">
        <v>9.482247671234673E-5</v>
      </c>
      <c r="D371" s="144">
        <v>2.3002987354078801E-3</v>
      </c>
      <c r="E371" s="144">
        <v>2.4485486757119769E-3</v>
      </c>
      <c r="F371" s="925">
        <v>1.2419507387528624E-2</v>
      </c>
      <c r="G371" s="926">
        <v>2.2042005569109541E-2</v>
      </c>
      <c r="H371" s="926">
        <v>0.53471707652489653</v>
      </c>
      <c r="I371" s="145">
        <v>0.56917858948153466</v>
      </c>
      <c r="AY371" s="146"/>
    </row>
    <row r="373" spans="1:51" ht="12.75" customHeight="1">
      <c r="A373" s="69" t="s">
        <v>282</v>
      </c>
    </row>
    <row r="374" spans="1:51">
      <c r="A374" s="136"/>
      <c r="B374" s="147" t="s">
        <v>271</v>
      </c>
      <c r="C374" s="936"/>
      <c r="D374" s="936"/>
      <c r="E374" s="937"/>
      <c r="F374" s="898" t="s">
        <v>272</v>
      </c>
      <c r="G374" s="899"/>
      <c r="H374" s="900"/>
      <c r="I374" s="900"/>
    </row>
    <row r="375" spans="1:51" ht="26.25">
      <c r="A375" s="143" t="s">
        <v>184</v>
      </c>
      <c r="B375" s="149" t="s">
        <v>185</v>
      </c>
      <c r="C375" s="150" t="s">
        <v>186</v>
      </c>
      <c r="D375" s="150" t="s">
        <v>187</v>
      </c>
      <c r="E375" s="17" t="s">
        <v>188</v>
      </c>
      <c r="F375" s="76" t="s">
        <v>185</v>
      </c>
      <c r="G375" s="76" t="s">
        <v>186</v>
      </c>
      <c r="H375" s="150" t="s">
        <v>187</v>
      </c>
      <c r="I375" s="17" t="s">
        <v>188</v>
      </c>
    </row>
    <row r="376" spans="1:51">
      <c r="A376" s="130" t="s">
        <v>160</v>
      </c>
      <c r="B376" s="89">
        <v>-1409.6516665380939</v>
      </c>
      <c r="C376" s="40">
        <v>4087.5322913031669</v>
      </c>
      <c r="D376" s="40">
        <v>4020.466142996388</v>
      </c>
      <c r="E376" s="34">
        <v>6698.3467677614608</v>
      </c>
      <c r="F376" s="919">
        <v>-350618.96218021709</v>
      </c>
      <c r="G376" s="920">
        <v>1016681.1871861195</v>
      </c>
      <c r="H376" s="920">
        <v>1000000</v>
      </c>
      <c r="I376" s="138">
        <v>1666062.2250059023</v>
      </c>
      <c r="N376" s="141"/>
      <c r="O376" s="927"/>
    </row>
    <row r="377" spans="1:51">
      <c r="A377" s="130" t="s">
        <v>162</v>
      </c>
      <c r="B377" s="152">
        <v>324.1240610013885</v>
      </c>
      <c r="C377" s="141">
        <v>1600.8046020615463</v>
      </c>
      <c r="D377" s="939">
        <v>939.43561387374211</v>
      </c>
      <c r="E377" s="142">
        <v>2864.364276936677</v>
      </c>
      <c r="F377" s="921">
        <v>80618.527671476462</v>
      </c>
      <c r="G377" s="922">
        <v>398163.9305308247</v>
      </c>
      <c r="H377" s="922">
        <v>233663.35655138639</v>
      </c>
      <c r="I377" s="142">
        <v>712445.81475368759</v>
      </c>
      <c r="N377" s="141"/>
      <c r="O377" s="927"/>
    </row>
    <row r="378" spans="1:51">
      <c r="A378" s="130" t="s">
        <v>31</v>
      </c>
      <c r="B378" s="152">
        <v>3.6169770123521769</v>
      </c>
      <c r="C378" s="141">
        <v>228.30086975833964</v>
      </c>
      <c r="D378" s="141">
        <v>0</v>
      </c>
      <c r="E378" s="142">
        <v>231.91784677069182</v>
      </c>
      <c r="F378" s="921">
        <v>899.64120669264071</v>
      </c>
      <c r="G378" s="922">
        <v>56784.676611700233</v>
      </c>
      <c r="H378" s="922">
        <v>0</v>
      </c>
      <c r="I378" s="142">
        <v>57684.317818392876</v>
      </c>
      <c r="N378" s="141"/>
      <c r="O378" s="927"/>
    </row>
    <row r="379" spans="1:51">
      <c r="A379" s="130" t="s">
        <v>23</v>
      </c>
      <c r="B379" s="152">
        <v>208.80336529208063</v>
      </c>
      <c r="C379" s="141">
        <v>1265.4787619800529</v>
      </c>
      <c r="D379" s="141">
        <v>0</v>
      </c>
      <c r="E379" s="142">
        <v>1474.2821272721335</v>
      </c>
      <c r="F379" s="921">
        <v>51935.11345837696</v>
      </c>
      <c r="G379" s="922">
        <v>314759.21372562839</v>
      </c>
      <c r="H379" s="922">
        <v>0</v>
      </c>
      <c r="I379" s="142">
        <v>366694.32718400535</v>
      </c>
      <c r="N379" s="141"/>
      <c r="O379" s="927"/>
      <c r="AX379" s="146"/>
    </row>
    <row r="380" spans="1:51">
      <c r="A380" s="130" t="s">
        <v>163</v>
      </c>
      <c r="B380" s="152">
        <v>111.70371869695572</v>
      </c>
      <c r="C380" s="141">
        <v>107.02497032315379</v>
      </c>
      <c r="D380" s="141">
        <v>939.43561387374211</v>
      </c>
      <c r="E380" s="142">
        <v>1158.1643028938515</v>
      </c>
      <c r="F380" s="921">
        <v>27783.773006406853</v>
      </c>
      <c r="G380" s="922">
        <v>26620.040193496028</v>
      </c>
      <c r="H380" s="922">
        <v>233663.35655138639</v>
      </c>
      <c r="I380" s="142">
        <v>288067.16975128924</v>
      </c>
      <c r="N380" s="141"/>
      <c r="O380" s="927"/>
      <c r="AV380" s="146"/>
    </row>
    <row r="381" spans="1:51">
      <c r="A381" s="130" t="s">
        <v>189</v>
      </c>
      <c r="B381" s="238">
        <v>0.9744197421531543</v>
      </c>
      <c r="C381" s="239">
        <v>0.15422185976609684</v>
      </c>
      <c r="D381" s="141">
        <v>0</v>
      </c>
      <c r="E381" s="142">
        <v>1.1286416019192511</v>
      </c>
      <c r="F381" s="921">
        <v>242.36486703179526</v>
      </c>
      <c r="G381" s="922">
        <v>38.359198729915882</v>
      </c>
      <c r="H381" s="922">
        <v>0</v>
      </c>
      <c r="I381" s="142">
        <v>280.72406576171113</v>
      </c>
      <c r="N381" s="141"/>
      <c r="O381" s="927"/>
      <c r="AY381" s="146"/>
    </row>
    <row r="382" spans="1:51">
      <c r="A382" s="130" t="s">
        <v>165</v>
      </c>
      <c r="B382" s="152">
        <v>-184.15062161696446</v>
      </c>
      <c r="C382" s="141">
        <v>108.04586587065592</v>
      </c>
      <c r="D382" s="141">
        <v>303.00814599841942</v>
      </c>
      <c r="E382" s="142">
        <v>226.90339025211088</v>
      </c>
      <c r="F382" s="921">
        <v>-45803.301176345689</v>
      </c>
      <c r="G382" s="922">
        <v>26873.964865708607</v>
      </c>
      <c r="H382" s="922">
        <v>75366.421509669119</v>
      </c>
      <c r="I382" s="142">
        <v>56437.085199032044</v>
      </c>
      <c r="N382" s="141"/>
      <c r="O382" s="927"/>
      <c r="AT382" s="392"/>
    </row>
    <row r="383" spans="1:51">
      <c r="A383" s="130" t="s">
        <v>83</v>
      </c>
      <c r="B383" s="89">
        <v>0.12019415646330875</v>
      </c>
      <c r="C383" s="40">
        <v>0.30437810946755584</v>
      </c>
      <c r="D383" s="40">
        <v>8.6409950208849416E-3</v>
      </c>
      <c r="E383" s="34">
        <v>0.43321326095174956</v>
      </c>
      <c r="F383" s="923">
        <v>29.895577325700348</v>
      </c>
      <c r="G383" s="924">
        <v>75.707168930592658</v>
      </c>
      <c r="H383" s="924">
        <v>2.1492520303740075</v>
      </c>
      <c r="I383" s="34">
        <v>107.75199828666702</v>
      </c>
      <c r="N383" s="40"/>
      <c r="O383" s="927"/>
    </row>
    <row r="384" spans="1:51">
      <c r="A384" s="130" t="s">
        <v>84</v>
      </c>
      <c r="B384" s="89">
        <v>0.10120452565972961</v>
      </c>
      <c r="C384" s="40">
        <v>2.6941257619374007E-3</v>
      </c>
      <c r="D384" s="40">
        <v>7.6166044833770605E-3</v>
      </c>
      <c r="E384" s="34">
        <v>0.11151525590504408</v>
      </c>
      <c r="F384" s="923">
        <v>25.172336256587283</v>
      </c>
      <c r="G384" s="924">
        <v>0.67010283537160009</v>
      </c>
      <c r="H384" s="924">
        <v>1.8944580584629744</v>
      </c>
      <c r="I384" s="34">
        <v>27.736897150421857</v>
      </c>
      <c r="N384" s="40"/>
      <c r="O384" s="927"/>
    </row>
    <row r="385" spans="1:15">
      <c r="A385" s="130" t="s">
        <v>166</v>
      </c>
      <c r="B385" s="152">
        <v>-153.72559762323687</v>
      </c>
      <c r="C385" s="141">
        <v>117.89115248159601</v>
      </c>
      <c r="D385" s="141">
        <v>305.28577603714092</v>
      </c>
      <c r="E385" s="940">
        <v>269.45133089550006</v>
      </c>
      <c r="F385" s="921">
        <v>-38235.764748579051</v>
      </c>
      <c r="G385" s="922">
        <v>29322.75718499986</v>
      </c>
      <c r="H385" s="922">
        <v>75932.930456073038</v>
      </c>
      <c r="I385" s="142">
        <v>67019.922892493851</v>
      </c>
      <c r="N385" s="141"/>
      <c r="O385" s="927"/>
    </row>
    <row r="386" spans="1:15">
      <c r="A386" s="130" t="s">
        <v>167</v>
      </c>
      <c r="B386" s="89">
        <v>1.2229489438662864E-2</v>
      </c>
      <c r="C386" s="40">
        <v>0.19415327216500622</v>
      </c>
      <c r="D386" s="40">
        <v>0.22324895581584392</v>
      </c>
      <c r="E386" s="34">
        <v>0.429631717419513</v>
      </c>
      <c r="F386" s="923">
        <v>3.0418088360143298</v>
      </c>
      <c r="G386" s="924">
        <v>48.291234215022378</v>
      </c>
      <c r="H386" s="924">
        <v>55.52812730552187</v>
      </c>
      <c r="I386" s="34">
        <v>106.86117035655859</v>
      </c>
      <c r="N386" s="40"/>
      <c r="O386" s="927"/>
    </row>
    <row r="387" spans="1:15">
      <c r="A387" s="130" t="s">
        <v>168</v>
      </c>
      <c r="B387" s="89">
        <v>6.3684763603081937E-2</v>
      </c>
      <c r="C387" s="40">
        <v>7.8178092635738786E-2</v>
      </c>
      <c r="D387" s="40">
        <v>2.7034852254628263</v>
      </c>
      <c r="E387" s="34">
        <v>2.8453480817016472</v>
      </c>
      <c r="F387" s="923">
        <v>15.840144236513511</v>
      </c>
      <c r="G387" s="924">
        <v>19.44503195778038</v>
      </c>
      <c r="H387" s="924">
        <v>672.43079018891149</v>
      </c>
      <c r="I387" s="34">
        <v>707.71596638320545</v>
      </c>
      <c r="N387" s="40"/>
      <c r="O387" s="927"/>
    </row>
    <row r="388" spans="1:15">
      <c r="A388" s="130" t="s">
        <v>169</v>
      </c>
      <c r="B388" s="89">
        <v>0.17842777384837091</v>
      </c>
      <c r="C388" s="40">
        <v>0.14604461212820966</v>
      </c>
      <c r="D388" s="40">
        <v>0.12003872770223388</v>
      </c>
      <c r="E388" s="34">
        <v>0.44451111367881446</v>
      </c>
      <c r="F388" s="923">
        <v>44.379872259138494</v>
      </c>
      <c r="G388" s="924">
        <v>36.325293369928737</v>
      </c>
      <c r="H388" s="924">
        <v>29.856917937573023</v>
      </c>
      <c r="I388" s="34">
        <v>110.56208356664025</v>
      </c>
      <c r="N388" s="40"/>
      <c r="O388" s="927"/>
    </row>
    <row r="389" spans="1:15">
      <c r="A389" s="130" t="s">
        <v>170</v>
      </c>
      <c r="B389" s="89">
        <v>8.9430642905059549E-3</v>
      </c>
      <c r="C389" s="40">
        <v>4.4133189060828332E-2</v>
      </c>
      <c r="D389" s="40">
        <v>2.3406192480517039E-2</v>
      </c>
      <c r="E389" s="34">
        <v>7.648244583185132E-2</v>
      </c>
      <c r="F389" s="923">
        <v>2.2243849276245453</v>
      </c>
      <c r="G389" s="924">
        <v>10.977132374987887</v>
      </c>
      <c r="H389" s="924">
        <v>5.8217608725024075</v>
      </c>
      <c r="I389" s="34">
        <v>19.023278175114839</v>
      </c>
      <c r="N389" s="40"/>
      <c r="O389" s="927"/>
    </row>
    <row r="390" spans="1:15">
      <c r="A390" s="130" t="s">
        <v>171</v>
      </c>
      <c r="B390" s="89">
        <v>7.343617980359065E-3</v>
      </c>
      <c r="C390" s="40">
        <v>1.3119085432309063E-2</v>
      </c>
      <c r="D390" s="40">
        <v>9.38242342820007E-3</v>
      </c>
      <c r="E390" s="34">
        <v>2.9845126840868198E-2</v>
      </c>
      <c r="F390" s="923">
        <v>1.8265588414795073</v>
      </c>
      <c r="G390" s="924">
        <v>3.2630757145318534</v>
      </c>
      <c r="H390" s="924">
        <v>2.3336655737156642</v>
      </c>
      <c r="I390" s="34">
        <v>7.4233001297270249</v>
      </c>
      <c r="N390" s="40"/>
      <c r="O390" s="927"/>
    </row>
    <row r="391" spans="1:15">
      <c r="A391" s="130" t="s">
        <v>172</v>
      </c>
      <c r="B391" s="89">
        <v>0.15015400545380625</v>
      </c>
      <c r="C391" s="40">
        <v>0.11736391020752894</v>
      </c>
      <c r="D391" s="40">
        <v>5.937389187414254E-4</v>
      </c>
      <c r="E391" s="34">
        <v>0.26811165458007663</v>
      </c>
      <c r="F391" s="923">
        <v>37.347411994843689</v>
      </c>
      <c r="G391" s="924">
        <v>29.191617596873865</v>
      </c>
      <c r="H391" s="924">
        <v>0.14767912416715975</v>
      </c>
      <c r="I391" s="34">
        <v>66.68670871588472</v>
      </c>
      <c r="N391" s="40"/>
      <c r="O391" s="927"/>
    </row>
    <row r="392" spans="1:15">
      <c r="A392" s="130" t="s">
        <v>190</v>
      </c>
      <c r="B392" s="89">
        <v>1.2483907021698423E-3</v>
      </c>
      <c r="C392" s="40">
        <v>1.034550436299423E-3</v>
      </c>
      <c r="D392" s="40">
        <v>1.7385376043784653E-3</v>
      </c>
      <c r="E392" s="34">
        <v>4.0214787428477306E-3</v>
      </c>
      <c r="F392" s="923">
        <v>0.31050894542279045</v>
      </c>
      <c r="G392" s="924">
        <v>0.25732101689292908</v>
      </c>
      <c r="H392" s="924">
        <v>0.43242189898974293</v>
      </c>
      <c r="I392" s="34">
        <v>1.0002518613054625</v>
      </c>
      <c r="N392" s="40"/>
      <c r="O392" s="927"/>
    </row>
    <row r="393" spans="1:15">
      <c r="A393" s="130" t="s">
        <v>191</v>
      </c>
      <c r="B393" s="89">
        <v>1.222431157602574E-3</v>
      </c>
      <c r="C393" s="40">
        <v>2.7052839875088353E-3</v>
      </c>
      <c r="D393" s="40">
        <v>3.2861410505826863E-3</v>
      </c>
      <c r="E393" s="34">
        <v>7.2138561956940957E-3</v>
      </c>
      <c r="F393" s="923">
        <v>0.30405209598196387</v>
      </c>
      <c r="G393" s="924">
        <v>0.67287819155532835</v>
      </c>
      <c r="H393" s="924">
        <v>0.81735324554519917</v>
      </c>
      <c r="I393" s="34">
        <v>1.7942835330824913</v>
      </c>
      <c r="N393" s="40"/>
      <c r="O393" s="927"/>
    </row>
    <row r="394" spans="1:15">
      <c r="A394" s="130" t="s">
        <v>175</v>
      </c>
      <c r="B394" s="89">
        <v>1.0739544397342768E-3</v>
      </c>
      <c r="C394" s="40">
        <v>5.6242506313106115E-2</v>
      </c>
      <c r="D394" s="40">
        <v>0.15627426907109074</v>
      </c>
      <c r="E394" s="34">
        <v>0.21359072982393112</v>
      </c>
      <c r="F394" s="923">
        <v>0.2671218713295459</v>
      </c>
      <c r="G394" s="924">
        <v>13.989051098236459</v>
      </c>
      <c r="H394" s="924">
        <v>38.869689113865306</v>
      </c>
      <c r="I394" s="34">
        <v>53.125862083431315</v>
      </c>
      <c r="N394" s="40"/>
      <c r="O394" s="927"/>
    </row>
    <row r="395" spans="1:15">
      <c r="A395" s="130" t="s">
        <v>176</v>
      </c>
      <c r="B395" s="89">
        <v>1.0991233033519994E-3</v>
      </c>
      <c r="C395" s="40">
        <v>6.8631526514261127E-3</v>
      </c>
      <c r="D395" s="40">
        <v>1.8924396578239784</v>
      </c>
      <c r="E395" s="34">
        <v>1.9004019337787565</v>
      </c>
      <c r="F395" s="923">
        <v>0.27338205677136745</v>
      </c>
      <c r="G395" s="924">
        <v>1.7070539602433059</v>
      </c>
      <c r="H395" s="924">
        <v>470.70155313223802</v>
      </c>
      <c r="I395" s="34">
        <v>472.68198914925273</v>
      </c>
      <c r="K395" s="393"/>
      <c r="L395" s="40"/>
      <c r="N395" s="40"/>
      <c r="O395" s="927"/>
    </row>
    <row r="396" spans="1:15">
      <c r="A396" s="130" t="s">
        <v>177</v>
      </c>
      <c r="B396" s="89">
        <v>2.842450123973828E-3</v>
      </c>
      <c r="C396" s="40">
        <v>1.2855512539309452E-2</v>
      </c>
      <c r="D396" s="40">
        <v>8.4027109391563715E-2</v>
      </c>
      <c r="E396" s="34">
        <v>9.9725072054847E-2</v>
      </c>
      <c r="F396" s="923">
        <v>0.70699516495751313</v>
      </c>
      <c r="G396" s="924">
        <v>3.197517920080891</v>
      </c>
      <c r="H396" s="924">
        <v>20.899842556301113</v>
      </c>
      <c r="I396" s="34">
        <v>24.804355641339519</v>
      </c>
      <c r="K396" s="393"/>
      <c r="L396" s="40"/>
      <c r="N396" s="40"/>
      <c r="O396" s="927"/>
    </row>
    <row r="397" spans="1:15">
      <c r="A397" s="130" t="s">
        <v>178</v>
      </c>
      <c r="B397" s="89">
        <v>2.0537875043626633E-4</v>
      </c>
      <c r="C397" s="40">
        <v>1.2265218063611434E-3</v>
      </c>
      <c r="D397" s="40">
        <v>1.6384334736361927E-2</v>
      </c>
      <c r="E397" s="34">
        <v>1.7816235293159337E-2</v>
      </c>
      <c r="F397" s="923">
        <v>5.1083317986406647E-2</v>
      </c>
      <c r="G397" s="924">
        <v>0.3050695523198802</v>
      </c>
      <c r="H397" s="924">
        <v>4.0752326107516854</v>
      </c>
      <c r="I397" s="34">
        <v>4.4313854810579718</v>
      </c>
      <c r="K397" s="393"/>
      <c r="L397" s="40"/>
      <c r="N397" s="40"/>
      <c r="O397" s="927"/>
    </row>
    <row r="398" spans="1:15">
      <c r="A398" s="130" t="s">
        <v>179</v>
      </c>
      <c r="B398" s="89">
        <v>1.7141020519123698E-4</v>
      </c>
      <c r="C398" s="40">
        <v>1.0357244481011441E-3</v>
      </c>
      <c r="D398" s="40">
        <v>6.5676963997400488E-3</v>
      </c>
      <c r="E398" s="34">
        <v>7.7748310530324303E-3</v>
      </c>
      <c r="F398" s="923">
        <v>4.2634410810754336E-2</v>
      </c>
      <c r="G398" s="924">
        <v>0.25761302576950335</v>
      </c>
      <c r="H398" s="924">
        <v>1.6335659016009652</v>
      </c>
      <c r="I398" s="34">
        <v>1.9338133381812226</v>
      </c>
      <c r="K398" s="393"/>
      <c r="L398" s="40"/>
      <c r="N398" s="40"/>
      <c r="O398" s="927"/>
    </row>
    <row r="399" spans="1:15">
      <c r="A399" s="130" t="s">
        <v>180</v>
      </c>
      <c r="B399" s="89">
        <v>2.1538724569678661E-3</v>
      </c>
      <c r="C399" s="40">
        <v>1.0548923976804273E-2</v>
      </c>
      <c r="D399" s="40">
        <v>4.1561724311899777E-4</v>
      </c>
      <c r="E399" s="40">
        <v>1.3118413676891136E-2</v>
      </c>
      <c r="F399" s="923">
        <v>0.53572704765090251</v>
      </c>
      <c r="G399" s="924">
        <v>2.6238061960005292</v>
      </c>
      <c r="H399" s="924">
        <v>0.10337538691701181</v>
      </c>
      <c r="I399" s="34">
        <v>3.2629086305684436</v>
      </c>
      <c r="K399" s="393"/>
      <c r="L399" s="40"/>
      <c r="N399" s="40"/>
      <c r="O399" s="927"/>
    </row>
    <row r="400" spans="1:15">
      <c r="A400" s="130" t="s">
        <v>181</v>
      </c>
      <c r="B400" s="89">
        <v>2.1855604155407705E-5</v>
      </c>
      <c r="C400" s="40">
        <v>1.0877593600408968E-4</v>
      </c>
      <c r="D400" s="40">
        <v>1.2169763230649255E-3</v>
      </c>
      <c r="E400" s="40">
        <v>1.3476078632244229E-3</v>
      </c>
      <c r="F400" s="923">
        <v>5.4360871048447831E-3</v>
      </c>
      <c r="G400" s="924">
        <v>2.7055553295375036E-2</v>
      </c>
      <c r="H400" s="924">
        <v>0.30269532929282</v>
      </c>
      <c r="I400" s="34">
        <v>0.33518696969303979</v>
      </c>
      <c r="K400" s="393"/>
      <c r="L400" s="40"/>
      <c r="N400" s="40"/>
      <c r="O400" s="927"/>
    </row>
    <row r="401" spans="1:53">
      <c r="A401" s="143" t="s">
        <v>182</v>
      </c>
      <c r="B401" s="154">
        <v>5.0674226292724261E-5</v>
      </c>
      <c r="C401" s="144">
        <v>2.1052487863753734E-4</v>
      </c>
      <c r="D401" s="144">
        <v>2.3002987354078801E-3</v>
      </c>
      <c r="E401" s="144">
        <v>2.5614978403381418E-3</v>
      </c>
      <c r="F401" s="925">
        <v>1.2604067411685151E-2</v>
      </c>
      <c r="G401" s="926">
        <v>5.2363300958091538E-2</v>
      </c>
      <c r="H401" s="926">
        <v>0.57214727188163927</v>
      </c>
      <c r="I401" s="145">
        <v>0.63711464025141595</v>
      </c>
      <c r="K401" s="393"/>
      <c r="L401" s="40"/>
      <c r="N401" s="40"/>
      <c r="O401" s="927"/>
      <c r="AW401" s="146"/>
    </row>
    <row r="403" spans="1:53">
      <c r="A403" s="69" t="s">
        <v>283</v>
      </c>
    </row>
    <row r="404" spans="1:53">
      <c r="A404" s="136"/>
      <c r="B404" s="147" t="s">
        <v>271</v>
      </c>
      <c r="C404" s="936"/>
      <c r="D404" s="936"/>
      <c r="E404" s="937"/>
      <c r="F404" s="898" t="s">
        <v>272</v>
      </c>
      <c r="G404" s="899"/>
      <c r="H404" s="900"/>
      <c r="I404" s="900"/>
    </row>
    <row r="405" spans="1:53" ht="26.25">
      <c r="A405" s="143" t="s">
        <v>184</v>
      </c>
      <c r="B405" s="149" t="s">
        <v>185</v>
      </c>
      <c r="C405" s="150" t="s">
        <v>186</v>
      </c>
      <c r="D405" s="150" t="s">
        <v>187</v>
      </c>
      <c r="E405" s="17" t="s">
        <v>188</v>
      </c>
      <c r="F405" s="76" t="s">
        <v>185</v>
      </c>
      <c r="G405" s="76" t="s">
        <v>186</v>
      </c>
      <c r="H405" s="150" t="s">
        <v>187</v>
      </c>
      <c r="I405" s="17" t="s">
        <v>188</v>
      </c>
    </row>
    <row r="406" spans="1:53">
      <c r="A406" s="130" t="s">
        <v>160</v>
      </c>
      <c r="B406" s="152">
        <v>216.14312433973481</v>
      </c>
      <c r="C406" s="141">
        <v>1635.4485776842641</v>
      </c>
      <c r="D406" s="141">
        <v>4301.8987730061353</v>
      </c>
      <c r="E406" s="142">
        <v>6153.4904750301339</v>
      </c>
      <c r="F406" s="919">
        <v>50243.656521163466</v>
      </c>
      <c r="G406" s="920">
        <v>380169.00535793515</v>
      </c>
      <c r="H406" s="920">
        <v>1000000</v>
      </c>
      <c r="I406" s="138">
        <v>1430412.6618790985</v>
      </c>
    </row>
    <row r="407" spans="1:53">
      <c r="A407" s="130" t="s">
        <v>162</v>
      </c>
      <c r="B407" s="152">
        <v>210.04551375364571</v>
      </c>
      <c r="C407" s="141">
        <v>307.94961216358905</v>
      </c>
      <c r="D407" s="141">
        <v>0</v>
      </c>
      <c r="E407" s="142">
        <v>517.99512591723476</v>
      </c>
      <c r="F407" s="921">
        <v>48826.233446415448</v>
      </c>
      <c r="G407" s="922">
        <v>71584.578906396753</v>
      </c>
      <c r="H407" s="922">
        <v>0</v>
      </c>
      <c r="I407" s="142">
        <v>120410.81235281219</v>
      </c>
    </row>
    <row r="408" spans="1:53">
      <c r="A408" s="130" t="s">
        <v>31</v>
      </c>
      <c r="B408" s="152">
        <v>12.741742157037724</v>
      </c>
      <c r="C408" s="141">
        <v>98.997870498771604</v>
      </c>
      <c r="D408" s="141">
        <v>0</v>
      </c>
      <c r="E408" s="142">
        <v>111.73961265580932</v>
      </c>
      <c r="F408" s="921">
        <v>2961.8879544517708</v>
      </c>
      <c r="G408" s="922">
        <v>23012.598790090222</v>
      </c>
      <c r="H408" s="922">
        <v>0</v>
      </c>
      <c r="I408" s="142">
        <v>25974.486744541995</v>
      </c>
    </row>
    <row r="409" spans="1:53">
      <c r="A409" s="130" t="s">
        <v>23</v>
      </c>
      <c r="B409" s="152">
        <v>64.258208645308173</v>
      </c>
      <c r="C409" s="141">
        <v>160.36948531888203</v>
      </c>
      <c r="D409" s="141">
        <v>0</v>
      </c>
      <c r="E409" s="142">
        <v>224.6276939641902</v>
      </c>
      <c r="F409" s="921">
        <v>14937.173568220671</v>
      </c>
      <c r="G409" s="922">
        <v>37278.76776766112</v>
      </c>
      <c r="H409" s="922">
        <v>0</v>
      </c>
      <c r="I409" s="142">
        <v>52215.941335881791</v>
      </c>
      <c r="AZ409" s="146"/>
    </row>
    <row r="410" spans="1:53">
      <c r="A410" s="130" t="s">
        <v>163</v>
      </c>
      <c r="B410" s="152">
        <v>133.04556295129981</v>
      </c>
      <c r="C410" s="141">
        <v>48.58225634593542</v>
      </c>
      <c r="D410" s="141">
        <v>0</v>
      </c>
      <c r="E410" s="142">
        <v>181.62781929723525</v>
      </c>
      <c r="F410" s="921">
        <v>30927.171923743004</v>
      </c>
      <c r="G410" s="922">
        <v>11293.212348645409</v>
      </c>
      <c r="H410" s="922">
        <v>0</v>
      </c>
      <c r="I410" s="142">
        <v>42220.384272388415</v>
      </c>
      <c r="AX410" s="146"/>
    </row>
    <row r="411" spans="1:53">
      <c r="A411" s="130" t="s">
        <v>189</v>
      </c>
      <c r="B411" s="238">
        <v>2.8024932720637783</v>
      </c>
      <c r="C411" s="239">
        <v>2.0362857824070258E-2</v>
      </c>
      <c r="D411" s="141">
        <v>0</v>
      </c>
      <c r="E411" s="142">
        <v>2.8228561298878487</v>
      </c>
      <c r="F411" s="921">
        <v>651.45495511169759</v>
      </c>
      <c r="G411" s="922">
        <v>4.7334581538376934</v>
      </c>
      <c r="H411" s="922">
        <v>0</v>
      </c>
      <c r="I411" s="142">
        <v>656.18841326553525</v>
      </c>
      <c r="BA411" s="146"/>
    </row>
    <row r="412" spans="1:53">
      <c r="A412" s="130" t="s">
        <v>165</v>
      </c>
      <c r="B412" s="152">
        <v>-307.53202740589501</v>
      </c>
      <c r="C412" s="141">
        <v>24.351790617324784</v>
      </c>
      <c r="D412" s="141">
        <v>323.2742245983078</v>
      </c>
      <c r="E412" s="142">
        <v>40.093987809737598</v>
      </c>
      <c r="F412" s="921">
        <v>-71487.509035688883</v>
      </c>
      <c r="G412" s="922">
        <v>5660.7074927306885</v>
      </c>
      <c r="H412" s="922">
        <v>75146.869244532718</v>
      </c>
      <c r="I412" s="142">
        <v>9320.067701574535</v>
      </c>
      <c r="AV412" s="392"/>
    </row>
    <row r="413" spans="1:53">
      <c r="A413" s="130" t="s">
        <v>83</v>
      </c>
      <c r="B413" s="89">
        <v>2.7659840818122877E-2</v>
      </c>
      <c r="C413" s="40">
        <v>5.0321434663965568E-2</v>
      </c>
      <c r="D413" s="40">
        <v>8.6409950208849416E-3</v>
      </c>
      <c r="E413" s="34">
        <v>8.6622270502973386E-2</v>
      </c>
      <c r="F413" s="923">
        <v>6.4296819329373447</v>
      </c>
      <c r="G413" s="924">
        <v>11.697493901931431</v>
      </c>
      <c r="H413" s="924">
        <v>2.0086467573588855</v>
      </c>
      <c r="I413" s="34">
        <v>20.135822592227662</v>
      </c>
    </row>
    <row r="414" spans="1:53">
      <c r="A414" s="130" t="s">
        <v>84</v>
      </c>
      <c r="B414" s="89">
        <v>0.10086594653099672</v>
      </c>
      <c r="C414" s="40">
        <v>4.4270410416363272E-4</v>
      </c>
      <c r="D414" s="40">
        <v>7.6166044833770605E-3</v>
      </c>
      <c r="E414" s="34">
        <v>0.10892525511853741</v>
      </c>
      <c r="F414" s="923">
        <v>23.446843325072557</v>
      </c>
      <c r="G414" s="924">
        <v>0.10290900077462176</v>
      </c>
      <c r="H414" s="924">
        <v>1.7705215499653968</v>
      </c>
      <c r="I414" s="34">
        <v>25.320273875812575</v>
      </c>
    </row>
    <row r="415" spans="1:53">
      <c r="A415" s="130" t="s">
        <v>166</v>
      </c>
      <c r="B415" s="152">
        <v>-279.97275635063721</v>
      </c>
      <c r="C415" s="141">
        <v>25.978750244847113</v>
      </c>
      <c r="D415" s="141">
        <v>325.55185463702929</v>
      </c>
      <c r="E415" s="142">
        <v>71.557848531239216</v>
      </c>
      <c r="F415" s="921">
        <v>-65081.205096556543</v>
      </c>
      <c r="G415" s="922">
        <v>6038.9031949939063</v>
      </c>
      <c r="H415" s="922">
        <v>75676.31685799433</v>
      </c>
      <c r="I415" s="142">
        <v>16634.014956431696</v>
      </c>
    </row>
    <row r="416" spans="1:53">
      <c r="A416" s="130" t="s">
        <v>167</v>
      </c>
      <c r="B416" s="89">
        <v>1.0683827749089469E-2</v>
      </c>
      <c r="C416" s="40">
        <v>7.7169769487992423E-2</v>
      </c>
      <c r="D416" s="40">
        <v>0.23889051384286944</v>
      </c>
      <c r="E416" s="34">
        <v>0.32674411107995133</v>
      </c>
      <c r="F416" s="923">
        <v>2.4835144462554819</v>
      </c>
      <c r="G416" s="924">
        <v>17.938536808960468</v>
      </c>
      <c r="H416" s="924">
        <v>55.531412161968312</v>
      </c>
      <c r="I416" s="34">
        <v>75.953463417184253</v>
      </c>
    </row>
    <row r="417" spans="1:51">
      <c r="A417" s="130" t="s">
        <v>168</v>
      </c>
      <c r="B417" s="89">
        <v>6.9707946569426874E-2</v>
      </c>
      <c r="C417" s="40">
        <v>0.67792577273732413</v>
      </c>
      <c r="D417" s="40">
        <v>2.7034852254628263</v>
      </c>
      <c r="E417" s="34">
        <v>3.4511189447695774</v>
      </c>
      <c r="F417" s="923">
        <v>16.203995083946495</v>
      </c>
      <c r="G417" s="924">
        <v>157.58756970090084</v>
      </c>
      <c r="H417" s="924">
        <v>628.43999083075835</v>
      </c>
      <c r="I417" s="34">
        <v>802.23155561560566</v>
      </c>
    </row>
    <row r="418" spans="1:51">
      <c r="A418" s="130" t="s">
        <v>169</v>
      </c>
      <c r="B418" s="89">
        <v>9.4686743783078856E-2</v>
      </c>
      <c r="C418" s="40">
        <v>1.0968355971679071</v>
      </c>
      <c r="D418" s="40">
        <v>0.12003872770223388</v>
      </c>
      <c r="E418" s="34">
        <v>1.31156106865322</v>
      </c>
      <c r="F418" s="923">
        <v>22.010453704123876</v>
      </c>
      <c r="G418" s="924">
        <v>254.96545945023402</v>
      </c>
      <c r="H418" s="924">
        <v>27.903661623900021</v>
      </c>
      <c r="I418" s="34">
        <v>304.8795747782579</v>
      </c>
    </row>
    <row r="419" spans="1:51">
      <c r="A419" s="130" t="s">
        <v>170</v>
      </c>
      <c r="B419" s="89">
        <v>6.1716568809649245E-3</v>
      </c>
      <c r="C419" s="40">
        <v>2.9620833164756442E-3</v>
      </c>
      <c r="D419" s="40">
        <v>2.3406192480517039E-2</v>
      </c>
      <c r="E419" s="34">
        <v>3.2539932677957607E-2</v>
      </c>
      <c r="F419" s="923">
        <v>1.4346355427262216</v>
      </c>
      <c r="G419" s="924">
        <v>0.68855253755907464</v>
      </c>
      <c r="H419" s="924">
        <v>5.4408980116844923</v>
      </c>
      <c r="I419" s="34">
        <v>7.5640860919697896</v>
      </c>
    </row>
    <row r="420" spans="1:51">
      <c r="A420" s="130" t="s">
        <v>171</v>
      </c>
      <c r="B420" s="89">
        <v>5.3780965113119829E-3</v>
      </c>
      <c r="C420" s="40">
        <v>1.9337563396827737E-3</v>
      </c>
      <c r="D420" s="40">
        <v>9.38242342820007E-3</v>
      </c>
      <c r="E420" s="34">
        <v>1.6694276279194828E-2</v>
      </c>
      <c r="F420" s="923">
        <v>1.2501680757945424</v>
      </c>
      <c r="G420" s="924">
        <v>0.44951228323103454</v>
      </c>
      <c r="H420" s="924">
        <v>2.1809958632856676</v>
      </c>
      <c r="I420" s="34">
        <v>3.8806762223112443</v>
      </c>
    </row>
    <row r="421" spans="1:51">
      <c r="A421" s="130" t="s">
        <v>172</v>
      </c>
      <c r="B421" s="89">
        <v>7.2721578335918802E-2</v>
      </c>
      <c r="C421" s="40">
        <v>4.3413946618662394E-2</v>
      </c>
      <c r="D421" s="40">
        <v>0</v>
      </c>
      <c r="E421" s="34">
        <v>0.1161355249545812</v>
      </c>
      <c r="F421" s="923">
        <v>16.90453034186611</v>
      </c>
      <c r="G421" s="924">
        <v>10.091810363153908</v>
      </c>
      <c r="H421" s="924">
        <v>0</v>
      </c>
      <c r="I421" s="34">
        <v>26.996340705020017</v>
      </c>
    </row>
    <row r="422" spans="1:51">
      <c r="A422" s="130" t="s">
        <v>190</v>
      </c>
      <c r="B422" s="89">
        <v>2.779841203586438E-3</v>
      </c>
      <c r="C422" s="40">
        <v>2.3349885240979648E-4</v>
      </c>
      <c r="D422" s="40">
        <v>1.7385376043784653E-3</v>
      </c>
      <c r="E422" s="34">
        <v>4.7518776603746992E-3</v>
      </c>
      <c r="F422" s="923">
        <v>0.64618935736693439</v>
      </c>
      <c r="G422" s="924">
        <v>5.4278090845598675E-2</v>
      </c>
      <c r="H422" s="924">
        <v>0.40413261587826443</v>
      </c>
      <c r="I422" s="34">
        <v>1.1046000640907974</v>
      </c>
    </row>
    <row r="423" spans="1:51">
      <c r="A423" s="130" t="s">
        <v>191</v>
      </c>
      <c r="B423" s="89">
        <v>1.0844521293831109E-3</v>
      </c>
      <c r="C423" s="40">
        <v>7.8042263267998708E-4</v>
      </c>
      <c r="D423" s="40">
        <v>3.2861410505826863E-3</v>
      </c>
      <c r="E423" s="34">
        <v>5.1510158126457841E-3</v>
      </c>
      <c r="F423" s="923">
        <v>0.25208685434160133</v>
      </c>
      <c r="G423" s="924">
        <v>0.18141352780707889</v>
      </c>
      <c r="H423" s="924">
        <v>0.76388153789270941</v>
      </c>
      <c r="I423" s="34">
        <v>1.1973819200413895</v>
      </c>
    </row>
    <row r="424" spans="1:51">
      <c r="A424" s="130" t="s">
        <v>175</v>
      </c>
      <c r="B424" s="89">
        <v>6.1550638347615061E-4</v>
      </c>
      <c r="C424" s="40">
        <v>1.462641905653921E-3</v>
      </c>
      <c r="D424" s="40">
        <v>0.16722335969000859</v>
      </c>
      <c r="E424" s="34">
        <v>0.16930150797913868</v>
      </c>
      <c r="F424" s="923">
        <v>0.14307783979910788</v>
      </c>
      <c r="G424" s="924">
        <v>0.33999914522206143</v>
      </c>
      <c r="H424" s="924">
        <v>38.871988513377815</v>
      </c>
      <c r="I424" s="34">
        <v>39.355065498398979</v>
      </c>
    </row>
    <row r="425" spans="1:51">
      <c r="A425" s="130" t="s">
        <v>176</v>
      </c>
      <c r="B425" s="89">
        <v>5.5996578935465493E-4</v>
      </c>
      <c r="C425" s="40">
        <v>1.722118892852619E-3</v>
      </c>
      <c r="D425" s="40">
        <v>1.8924396578239784</v>
      </c>
      <c r="E425" s="34">
        <v>1.8947217425061857</v>
      </c>
      <c r="F425" s="923">
        <v>0.13016712361257049</v>
      </c>
      <c r="G425" s="924">
        <v>0.40031599619653885</v>
      </c>
      <c r="H425" s="924">
        <v>439.90799358153083</v>
      </c>
      <c r="I425" s="34">
        <v>440.43847670133999</v>
      </c>
    </row>
    <row r="426" spans="1:51">
      <c r="A426" s="130" t="s">
        <v>177</v>
      </c>
      <c r="B426" s="89">
        <v>1.2663215921240585E-3</v>
      </c>
      <c r="C426" s="40">
        <v>5.3470340016489289E-3</v>
      </c>
      <c r="D426" s="40">
        <v>8.4027109391563715E-2</v>
      </c>
      <c r="E426" s="34">
        <v>9.0640464985336705E-2</v>
      </c>
      <c r="F426" s="923">
        <v>0.29436340995982163</v>
      </c>
      <c r="G426" s="924">
        <v>1.2429474247978318</v>
      </c>
      <c r="H426" s="924">
        <v>19.532563136730012</v>
      </c>
      <c r="I426" s="34">
        <v>21.069873971487667</v>
      </c>
    </row>
    <row r="427" spans="1:51">
      <c r="A427" s="130" t="s">
        <v>178</v>
      </c>
      <c r="B427" s="89">
        <v>1.3205171330452853E-4</v>
      </c>
      <c r="C427" s="40">
        <v>2.8068035409227563E-4</v>
      </c>
      <c r="D427" s="40">
        <v>1.6384334736361927E-2</v>
      </c>
      <c r="E427" s="34">
        <v>1.6797066803758733E-2</v>
      </c>
      <c r="F427" s="923">
        <v>3.0696146114161531E-2</v>
      </c>
      <c r="G427" s="924">
        <v>6.5245690078415824E-2</v>
      </c>
      <c r="H427" s="924">
        <v>3.8086286081791445</v>
      </c>
      <c r="I427" s="34">
        <v>3.9045704443717222</v>
      </c>
    </row>
    <row r="428" spans="1:51">
      <c r="A428" s="130" t="s">
        <v>179</v>
      </c>
      <c r="B428" s="89">
        <v>1.0768291878473212E-4</v>
      </c>
      <c r="C428" s="40">
        <v>2.2439410402907007E-4</v>
      </c>
      <c r="D428" s="40">
        <v>6.5676963997400488E-3</v>
      </c>
      <c r="E428" s="34">
        <v>6.899773422553851E-3</v>
      </c>
      <c r="F428" s="923">
        <v>2.5031485970899332E-2</v>
      </c>
      <c r="G428" s="924">
        <v>5.2161642072359855E-2</v>
      </c>
      <c r="H428" s="924">
        <v>1.5266971042999673</v>
      </c>
      <c r="I428" s="34">
        <v>1.6038902323432265</v>
      </c>
    </row>
    <row r="429" spans="1:51">
      <c r="A429" s="130" t="s">
        <v>180</v>
      </c>
      <c r="B429" s="89">
        <v>1.4550113280629492E-3</v>
      </c>
      <c r="C429" s="40">
        <v>4.6826442430094846E-3</v>
      </c>
      <c r="D429" s="40">
        <v>0</v>
      </c>
      <c r="E429" s="40">
        <v>6.1376555710724338E-3</v>
      </c>
      <c r="F429" s="923">
        <v>0.3382253755464818</v>
      </c>
      <c r="G429" s="924">
        <v>1.088506375926946</v>
      </c>
      <c r="H429" s="924">
        <v>0</v>
      </c>
      <c r="I429" s="34">
        <v>1.4267317514734279</v>
      </c>
    </row>
    <row r="430" spans="1:51">
      <c r="A430" s="130" t="s">
        <v>181</v>
      </c>
      <c r="B430" s="89">
        <v>1.2032287021659865E-5</v>
      </c>
      <c r="C430" s="40">
        <v>1.8908357018284364E-5</v>
      </c>
      <c r="D430" s="40">
        <v>1.2169763230649255E-3</v>
      </c>
      <c r="E430" s="40">
        <v>1.2479169671048697E-3</v>
      </c>
      <c r="F430" s="923">
        <v>2.7969712112151331E-3</v>
      </c>
      <c r="G430" s="924">
        <v>4.3953514519987982E-3</v>
      </c>
      <c r="H430" s="924">
        <v>0.28289283111478503</v>
      </c>
      <c r="I430" s="34">
        <v>0.29008515377799893</v>
      </c>
    </row>
    <row r="431" spans="1:51">
      <c r="A431" s="143" t="s">
        <v>182</v>
      </c>
      <c r="B431" s="154">
        <v>2.323160824529417E-5</v>
      </c>
      <c r="C431" s="144">
        <v>7.527905384573837E-5</v>
      </c>
      <c r="D431" s="144">
        <v>2.3002987354078801E-3</v>
      </c>
      <c r="E431" s="144">
        <v>2.3988093974989127E-3</v>
      </c>
      <c r="F431" s="925">
        <v>5.4003149472204096E-3</v>
      </c>
      <c r="G431" s="926">
        <v>1.7499029572268135E-2</v>
      </c>
      <c r="H431" s="926">
        <v>0.53471707652489653</v>
      </c>
      <c r="I431" s="145">
        <v>0.55761642104438514</v>
      </c>
      <c r="AY431" s="146"/>
    </row>
    <row r="433" spans="1:44">
      <c r="A433" s="69" t="s">
        <v>284</v>
      </c>
    </row>
    <row r="434" spans="1:44">
      <c r="A434" s="136"/>
      <c r="B434" s="147" t="s">
        <v>271</v>
      </c>
      <c r="C434" s="936"/>
      <c r="D434" s="936"/>
      <c r="E434" s="937"/>
      <c r="F434" s="898" t="s">
        <v>272</v>
      </c>
      <c r="G434" s="899"/>
      <c r="H434" s="900"/>
      <c r="I434" s="900"/>
    </row>
    <row r="435" spans="1:44" ht="26.25">
      <c r="A435" s="143" t="s">
        <v>184</v>
      </c>
      <c r="B435" s="149" t="s">
        <v>185</v>
      </c>
      <c r="C435" s="150" t="s">
        <v>186</v>
      </c>
      <c r="D435" s="150" t="s">
        <v>187</v>
      </c>
      <c r="E435" s="17" t="s">
        <v>188</v>
      </c>
      <c r="F435" s="76" t="s">
        <v>185</v>
      </c>
      <c r="G435" s="76" t="s">
        <v>186</v>
      </c>
      <c r="H435" s="150" t="s">
        <v>187</v>
      </c>
      <c r="I435" s="17" t="s">
        <v>188</v>
      </c>
    </row>
    <row r="436" spans="1:44">
      <c r="A436" s="130" t="s">
        <v>160</v>
      </c>
      <c r="B436" s="152">
        <v>161.17799282639115</v>
      </c>
      <c r="C436" s="141">
        <v>3904.2493258888708</v>
      </c>
      <c r="D436" s="141">
        <v>4301.8987730061353</v>
      </c>
      <c r="E436" s="142">
        <v>8367.3260917213975</v>
      </c>
      <c r="F436" s="919">
        <v>37466.709778891694</v>
      </c>
      <c r="G436" s="920">
        <v>907564.20173983078</v>
      </c>
      <c r="H436" s="920">
        <v>1000000</v>
      </c>
      <c r="I436" s="138">
        <v>1945030.9115187225</v>
      </c>
    </row>
    <row r="437" spans="1:44">
      <c r="A437" s="130" t="s">
        <v>162</v>
      </c>
      <c r="B437" s="152">
        <v>160.38242148073297</v>
      </c>
      <c r="C437" s="141">
        <v>1329.45439700565</v>
      </c>
      <c r="D437" s="141">
        <v>0</v>
      </c>
      <c r="E437" s="142">
        <v>1489.836818486383</v>
      </c>
      <c r="F437" s="921">
        <v>37281.774849541362</v>
      </c>
      <c r="G437" s="922">
        <v>309038.9772413536</v>
      </c>
      <c r="H437" s="922">
        <v>0</v>
      </c>
      <c r="I437" s="142">
        <v>346320.75209089497</v>
      </c>
    </row>
    <row r="438" spans="1:44">
      <c r="A438" s="130" t="s">
        <v>31</v>
      </c>
      <c r="B438" s="152">
        <v>1.6276867305660598</v>
      </c>
      <c r="C438" s="141">
        <v>172.20956319005987</v>
      </c>
      <c r="D438" s="141">
        <v>0</v>
      </c>
      <c r="E438" s="142">
        <v>173.83724992062594</v>
      </c>
      <c r="F438" s="921">
        <v>378.36472135969029</v>
      </c>
      <c r="G438" s="922">
        <v>40031.058906046994</v>
      </c>
      <c r="H438" s="922">
        <v>0</v>
      </c>
      <c r="I438" s="142">
        <v>40409.423627406686</v>
      </c>
    </row>
    <row r="439" spans="1:44">
      <c r="A439" s="130" t="s">
        <v>23</v>
      </c>
      <c r="B439" s="152">
        <v>16.823801398417743</v>
      </c>
      <c r="C439" s="141">
        <v>1042.4344761428963</v>
      </c>
      <c r="D439" s="141">
        <v>0</v>
      </c>
      <c r="E439" s="142">
        <v>1059.2582775413141</v>
      </c>
      <c r="F439" s="921">
        <v>3910.7850477526213</v>
      </c>
      <c r="G439" s="922">
        <v>242319.62004406968</v>
      </c>
      <c r="H439" s="922">
        <v>0</v>
      </c>
      <c r="I439" s="142">
        <v>246230.40509182232</v>
      </c>
      <c r="AQ439" s="146"/>
    </row>
    <row r="440" spans="1:44">
      <c r="A440" s="130" t="s">
        <v>163</v>
      </c>
      <c r="B440" s="152">
        <v>141.93093335174916</v>
      </c>
      <c r="C440" s="141">
        <v>114.81035767269381</v>
      </c>
      <c r="D440" s="141">
        <v>0</v>
      </c>
      <c r="E440" s="142">
        <v>256.74129102444294</v>
      </c>
      <c r="F440" s="921">
        <v>32992.625080429047</v>
      </c>
      <c r="G440" s="922">
        <v>26688.298291236915</v>
      </c>
      <c r="H440" s="922">
        <v>0</v>
      </c>
      <c r="I440" s="142">
        <v>59680.923371665951</v>
      </c>
      <c r="AO440" s="146"/>
    </row>
    <row r="441" spans="1:44">
      <c r="A441" s="130" t="s">
        <v>189</v>
      </c>
      <c r="B441" s="238">
        <v>3.1486404919594136E-3</v>
      </c>
      <c r="C441" s="239">
        <v>5.1862937605957837E-2</v>
      </c>
      <c r="D441" s="141">
        <v>0</v>
      </c>
      <c r="E441" s="142">
        <v>5.5011578097917249E-2</v>
      </c>
      <c r="F441" s="921">
        <v>0.73191877775384451</v>
      </c>
      <c r="G441" s="922">
        <v>12.055824728231901</v>
      </c>
      <c r="H441" s="922">
        <v>0</v>
      </c>
      <c r="I441" s="142">
        <v>12.787743505985745</v>
      </c>
      <c r="AR441" s="146"/>
    </row>
    <row r="442" spans="1:44">
      <c r="A442" s="130" t="s">
        <v>165</v>
      </c>
      <c r="B442" s="152">
        <v>-310.88949707894159</v>
      </c>
      <c r="C442" s="141">
        <v>89.141561243785162</v>
      </c>
      <c r="D442" s="141">
        <v>323.2742245983078</v>
      </c>
      <c r="E442" s="142">
        <v>101.52628876315137</v>
      </c>
      <c r="F442" s="921">
        <v>-72267.971303679544</v>
      </c>
      <c r="G442" s="922">
        <v>20721.445563325913</v>
      </c>
      <c r="H442" s="922">
        <v>75146.869244532718</v>
      </c>
      <c r="I442" s="142">
        <v>23600.343504179098</v>
      </c>
      <c r="AM442" s="392"/>
    </row>
    <row r="443" spans="1:44">
      <c r="A443" s="130" t="s">
        <v>83</v>
      </c>
      <c r="B443" s="89">
        <v>1.6851374250177985E-2</v>
      </c>
      <c r="C443" s="40">
        <v>0.25231006835058195</v>
      </c>
      <c r="D443" s="40">
        <v>8.6409950208849416E-3</v>
      </c>
      <c r="E443" s="34">
        <v>0.27780243762164486</v>
      </c>
      <c r="F443" s="923">
        <v>3.9171945086012263</v>
      </c>
      <c r="G443" s="924">
        <v>58.650861320539519</v>
      </c>
      <c r="H443" s="924">
        <v>2.0086467573588855</v>
      </c>
      <c r="I443" s="34">
        <v>64.576702586499636</v>
      </c>
    </row>
    <row r="444" spans="1:44">
      <c r="A444" s="130" t="s">
        <v>84</v>
      </c>
      <c r="B444" s="89">
        <v>1.4592543689275698E-4</v>
      </c>
      <c r="C444" s="40">
        <v>1.6957238548243011E-3</v>
      </c>
      <c r="D444" s="40">
        <v>7.6166044833770605E-3</v>
      </c>
      <c r="E444" s="34">
        <v>9.4582537750941189E-3</v>
      </c>
      <c r="F444" s="923">
        <v>3.3921169370237265E-2</v>
      </c>
      <c r="G444" s="924">
        <v>0.39418032461961944</v>
      </c>
      <c r="H444" s="924">
        <v>1.7705215499653968</v>
      </c>
      <c r="I444" s="34">
        <v>2.1986230439552537</v>
      </c>
    </row>
    <row r="445" spans="1:44">
      <c r="A445" s="130" t="s">
        <v>166</v>
      </c>
      <c r="B445" s="152">
        <v>-310.34528561065969</v>
      </c>
      <c r="C445" s="141">
        <v>97.160230115831055</v>
      </c>
      <c r="D445" s="141">
        <v>325.55185463702929</v>
      </c>
      <c r="E445" s="142">
        <v>112.36679914220066</v>
      </c>
      <c r="F445" s="921">
        <v>-72141.466358538397</v>
      </c>
      <c r="G445" s="922">
        <v>22585.429188966296</v>
      </c>
      <c r="H445" s="922">
        <v>75676.31685799433</v>
      </c>
      <c r="I445" s="142">
        <v>26120.27968842223</v>
      </c>
    </row>
    <row r="446" spans="1:44">
      <c r="A446" s="130" t="s">
        <v>167</v>
      </c>
      <c r="B446" s="89">
        <v>5.8842385276708696E-3</v>
      </c>
      <c r="C446" s="40">
        <v>2.2252498699515535E-2</v>
      </c>
      <c r="D446" s="40">
        <v>0.23889051384286944</v>
      </c>
      <c r="E446" s="34">
        <v>0.26702725107005587</v>
      </c>
      <c r="F446" s="923">
        <v>1.3678235677217034</v>
      </c>
      <c r="G446" s="924">
        <v>5.1727155550816581</v>
      </c>
      <c r="H446" s="924">
        <v>55.531412161968312</v>
      </c>
      <c r="I446" s="34">
        <v>62.071951284771671</v>
      </c>
    </row>
    <row r="447" spans="1:44">
      <c r="A447" s="130" t="s">
        <v>168</v>
      </c>
      <c r="B447" s="89">
        <v>2.459342865889871E-2</v>
      </c>
      <c r="C447" s="40">
        <v>4.5767674805587785E-2</v>
      </c>
      <c r="D447" s="40">
        <v>2.7034852254628263</v>
      </c>
      <c r="E447" s="34">
        <v>2.7738463289273128</v>
      </c>
      <c r="F447" s="923">
        <v>5.7168775828058376</v>
      </c>
      <c r="G447" s="924">
        <v>10.638947409170594</v>
      </c>
      <c r="H447" s="924">
        <v>628.43999083075835</v>
      </c>
      <c r="I447" s="34">
        <v>644.79581582273477</v>
      </c>
    </row>
    <row r="448" spans="1:44">
      <c r="A448" s="130" t="s">
        <v>169</v>
      </c>
      <c r="B448" s="89">
        <v>5.3053895341982626E-2</v>
      </c>
      <c r="C448" s="40">
        <v>8.3911453080744602E-2</v>
      </c>
      <c r="D448" s="40">
        <v>0.12003872770223388</v>
      </c>
      <c r="E448" s="34">
        <v>0.25700407612496112</v>
      </c>
      <c r="F448" s="923">
        <v>12.332669395869805</v>
      </c>
      <c r="G448" s="924">
        <v>19.505678191983094</v>
      </c>
      <c r="H448" s="924">
        <v>27.903661623900021</v>
      </c>
      <c r="I448" s="34">
        <v>59.742009211752922</v>
      </c>
    </row>
    <row r="449" spans="1:42">
      <c r="A449" s="130" t="s">
        <v>170</v>
      </c>
      <c r="B449" s="89">
        <v>3.318452191659005E-3</v>
      </c>
      <c r="C449" s="40">
        <v>7.4168945005291436E-3</v>
      </c>
      <c r="D449" s="40">
        <v>2.3406192480517039E-2</v>
      </c>
      <c r="E449" s="34">
        <v>3.4141539172705189E-2</v>
      </c>
      <c r="F449" s="923">
        <v>0.77139244012013208</v>
      </c>
      <c r="G449" s="924">
        <v>1.7240978674508123</v>
      </c>
      <c r="H449" s="924">
        <v>5.4408980116844923</v>
      </c>
      <c r="I449" s="34">
        <v>7.9363883192554372</v>
      </c>
    </row>
    <row r="450" spans="1:42">
      <c r="A450" s="130" t="s">
        <v>171</v>
      </c>
      <c r="B450" s="89">
        <v>2.914396879076922E-3</v>
      </c>
      <c r="C450" s="40">
        <v>5.1702161683052006E-3</v>
      </c>
      <c r="D450" s="40">
        <v>9.38242342820007E-3</v>
      </c>
      <c r="E450" s="34">
        <v>1.7467036475582193E-2</v>
      </c>
      <c r="F450" s="923">
        <v>0.67746756324541846</v>
      </c>
      <c r="G450" s="924">
        <v>1.2018451481814603</v>
      </c>
      <c r="H450" s="924">
        <v>2.1809958632856676</v>
      </c>
      <c r="I450" s="34">
        <v>4.060308574712546</v>
      </c>
    </row>
    <row r="451" spans="1:42">
      <c r="A451" s="130" t="s">
        <v>172</v>
      </c>
      <c r="B451" s="89">
        <v>1.4209029389338113E-3</v>
      </c>
      <c r="C451" s="40">
        <v>5.8478204215450059E-2</v>
      </c>
      <c r="D451" s="40">
        <v>0</v>
      </c>
      <c r="E451" s="34">
        <v>5.9899107154383874E-2</v>
      </c>
      <c r="F451" s="923">
        <v>0.33029669313694582</v>
      </c>
      <c r="G451" s="924">
        <v>13.593579789090649</v>
      </c>
      <c r="H451" s="924">
        <v>0</v>
      </c>
      <c r="I451" s="34">
        <v>13.923876482227596</v>
      </c>
    </row>
    <row r="452" spans="1:42">
      <c r="A452" s="130" t="s">
        <v>190</v>
      </c>
      <c r="B452" s="89">
        <v>1.9356706875601356E-3</v>
      </c>
      <c r="C452" s="40">
        <v>4.5100190290540997E-4</v>
      </c>
      <c r="D452" s="40">
        <v>1.7385376043784653E-3</v>
      </c>
      <c r="E452" s="34">
        <v>4.1252101948440114E-3</v>
      </c>
      <c r="F452" s="923">
        <v>0.44995728391058892</v>
      </c>
      <c r="G452" s="924">
        <v>0.10483786967173409</v>
      </c>
      <c r="H452" s="924">
        <v>0.40413261587826443</v>
      </c>
      <c r="I452" s="34">
        <v>0.95892776946058744</v>
      </c>
    </row>
    <row r="453" spans="1:42">
      <c r="A453" s="130" t="s">
        <v>191</v>
      </c>
      <c r="B453" s="89">
        <v>6.1326661699628415E-4</v>
      </c>
      <c r="C453" s="40">
        <v>1.1023762588209919E-3</v>
      </c>
      <c r="D453" s="40">
        <v>3.2861410505826863E-3</v>
      </c>
      <c r="E453" s="34">
        <v>5.0017839263999629E-3</v>
      </c>
      <c r="F453" s="923">
        <v>0.14255719377788567</v>
      </c>
      <c r="G453" s="924">
        <v>0.25625341668619961</v>
      </c>
      <c r="H453" s="924">
        <v>0.76388153789270941</v>
      </c>
      <c r="I453" s="34">
        <v>1.1626921483567949</v>
      </c>
    </row>
    <row r="454" spans="1:42">
      <c r="A454" s="130" t="s">
        <v>175</v>
      </c>
      <c r="B454" s="89">
        <v>0</v>
      </c>
      <c r="C454" s="40">
        <v>4.4686405397561229E-3</v>
      </c>
      <c r="D454" s="40">
        <v>0.16722335969000859</v>
      </c>
      <c r="E454" s="34">
        <v>0.17169200022976472</v>
      </c>
      <c r="F454" s="923">
        <v>0</v>
      </c>
      <c r="G454" s="924">
        <v>1.038760039589093</v>
      </c>
      <c r="H454" s="924">
        <v>38.871988513377815</v>
      </c>
      <c r="I454" s="34">
        <v>39.910748552966901</v>
      </c>
    </row>
    <row r="455" spans="1:42">
      <c r="A455" s="130" t="s">
        <v>176</v>
      </c>
      <c r="B455" s="89">
        <v>0</v>
      </c>
      <c r="C455" s="40">
        <v>7.397139599794658E-3</v>
      </c>
      <c r="D455" s="40">
        <v>1.8924396578239784</v>
      </c>
      <c r="E455" s="34">
        <v>1.8998367974237731</v>
      </c>
      <c r="F455" s="923">
        <v>0</v>
      </c>
      <c r="G455" s="924">
        <v>1.7195057322619407</v>
      </c>
      <c r="H455" s="924">
        <v>439.90799358153083</v>
      </c>
      <c r="I455" s="34">
        <v>441.62749931379278</v>
      </c>
    </row>
    <row r="456" spans="1:42">
      <c r="A456" s="130" t="s">
        <v>177</v>
      </c>
      <c r="B456" s="89">
        <v>0</v>
      </c>
      <c r="C456" s="40">
        <v>1.3738947942500104E-2</v>
      </c>
      <c r="D456" s="40">
        <v>8.4027109391563715E-2</v>
      </c>
      <c r="E456" s="34">
        <v>9.7766057334063822E-2</v>
      </c>
      <c r="F456" s="923">
        <v>0</v>
      </c>
      <c r="G456" s="924">
        <v>3.1936939169071681</v>
      </c>
      <c r="H456" s="924">
        <v>19.532563136730012</v>
      </c>
      <c r="I456" s="34">
        <v>22.72625705363718</v>
      </c>
    </row>
    <row r="457" spans="1:42">
      <c r="A457" s="130" t="s">
        <v>178</v>
      </c>
      <c r="B457" s="89">
        <v>0</v>
      </c>
      <c r="C457" s="40">
        <v>1.5842884435266951E-3</v>
      </c>
      <c r="D457" s="40">
        <v>1.6384334736361927E-2</v>
      </c>
      <c r="E457" s="34">
        <v>1.7968623179888621E-2</v>
      </c>
      <c r="F457" s="923">
        <v>0</v>
      </c>
      <c r="G457" s="924">
        <v>0.36827655115176172</v>
      </c>
      <c r="H457" s="924">
        <v>3.8086286081791445</v>
      </c>
      <c r="I457" s="34">
        <v>4.1769051593309054</v>
      </c>
    </row>
    <row r="458" spans="1:42">
      <c r="A458" s="130" t="s">
        <v>179</v>
      </c>
      <c r="B458" s="89">
        <v>0</v>
      </c>
      <c r="C458" s="40">
        <v>1.3041787162473713E-3</v>
      </c>
      <c r="D458" s="40">
        <v>6.5676963997400488E-3</v>
      </c>
      <c r="E458" s="34">
        <v>7.8718751159874197E-3</v>
      </c>
      <c r="F458" s="923">
        <v>0</v>
      </c>
      <c r="G458" s="924">
        <v>0.30316350641045436</v>
      </c>
      <c r="H458" s="924">
        <v>1.5266971042999673</v>
      </c>
      <c r="I458" s="34">
        <v>1.8298606107104216</v>
      </c>
    </row>
    <row r="459" spans="1:42">
      <c r="A459" s="130" t="s">
        <v>180</v>
      </c>
      <c r="B459" s="89">
        <v>0</v>
      </c>
      <c r="C459" s="40">
        <v>1.7794655814216642E-2</v>
      </c>
      <c r="D459" s="40">
        <v>0</v>
      </c>
      <c r="E459" s="40">
        <v>1.7794655814216642E-2</v>
      </c>
      <c r="F459" s="923">
        <v>0</v>
      </c>
      <c r="G459" s="924">
        <v>4.1364654895823749</v>
      </c>
      <c r="H459" s="924">
        <v>0</v>
      </c>
      <c r="I459" s="34">
        <v>4.1364654895823749</v>
      </c>
    </row>
    <row r="460" spans="1:42">
      <c r="A460" s="130" t="s">
        <v>181</v>
      </c>
      <c r="B460" s="89">
        <v>0</v>
      </c>
      <c r="C460" s="40">
        <v>1.3102743262144491E-4</v>
      </c>
      <c r="D460" s="40">
        <v>1.2169763230649255E-3</v>
      </c>
      <c r="E460" s="40">
        <v>1.3480037556863704E-3</v>
      </c>
      <c r="F460" s="923">
        <v>0</v>
      </c>
      <c r="G460" s="924">
        <v>3.0458046443032388E-2</v>
      </c>
      <c r="H460" s="924">
        <v>0.28289283111478503</v>
      </c>
      <c r="I460" s="34">
        <v>0.31335087755781743</v>
      </c>
    </row>
    <row r="461" spans="1:42">
      <c r="A461" s="143" t="s">
        <v>182</v>
      </c>
      <c r="B461" s="154">
        <v>0</v>
      </c>
      <c r="C461" s="144">
        <v>2.2429446578849687E-4</v>
      </c>
      <c r="D461" s="144">
        <v>2.3002987354078801E-3</v>
      </c>
      <c r="E461" s="144">
        <v>2.5245932011963772E-3</v>
      </c>
      <c r="F461" s="925">
        <v>0</v>
      </c>
      <c r="G461" s="926">
        <v>5.2138480616028431E-2</v>
      </c>
      <c r="H461" s="926">
        <v>0.53471707652489653</v>
      </c>
      <c r="I461" s="145">
        <v>0.58685555714092497</v>
      </c>
      <c r="AP461" s="146"/>
    </row>
    <row r="463" spans="1:42">
      <c r="A463" s="69" t="s">
        <v>645</v>
      </c>
    </row>
    <row r="464" spans="1:42">
      <c r="A464" s="136"/>
      <c r="B464" s="147" t="s">
        <v>271</v>
      </c>
      <c r="C464" s="936"/>
      <c r="D464" s="936"/>
      <c r="E464" s="937"/>
      <c r="F464" s="898" t="s">
        <v>272</v>
      </c>
      <c r="G464" s="899"/>
      <c r="H464" s="900"/>
      <c r="I464" s="900"/>
    </row>
    <row r="465" spans="1:9" ht="26.25">
      <c r="A465" s="143" t="s">
        <v>184</v>
      </c>
      <c r="B465" s="149" t="s">
        <v>185</v>
      </c>
      <c r="C465" s="150" t="s">
        <v>186</v>
      </c>
      <c r="D465" s="150" t="s">
        <v>187</v>
      </c>
      <c r="E465" s="17" t="s">
        <v>188</v>
      </c>
      <c r="F465" s="76" t="s">
        <v>185</v>
      </c>
      <c r="G465" s="76" t="s">
        <v>186</v>
      </c>
      <c r="H465" s="150" t="s">
        <v>187</v>
      </c>
      <c r="I465" s="17" t="s">
        <v>188</v>
      </c>
    </row>
    <row r="466" spans="1:9">
      <c r="A466" s="130" t="s">
        <v>160</v>
      </c>
      <c r="B466" s="152">
        <v>633.47758267095219</v>
      </c>
      <c r="C466" s="141">
        <v>5800.3910624208784</v>
      </c>
      <c r="D466" s="141">
        <v>4301.8987730061353</v>
      </c>
      <c r="E466" s="142">
        <v>10735.767418097967</v>
      </c>
      <c r="F466" s="919">
        <v>147255.34376725531</v>
      </c>
      <c r="G466" s="920">
        <v>1348332.7638524624</v>
      </c>
      <c r="H466" s="920">
        <v>1000000</v>
      </c>
      <c r="I466" s="138">
        <v>2495588.1076197177</v>
      </c>
    </row>
    <row r="467" spans="1:9">
      <c r="A467" s="130" t="s">
        <v>162</v>
      </c>
      <c r="B467" s="152">
        <v>584.11082225205553</v>
      </c>
      <c r="C467" s="141">
        <v>160.98691494971339</v>
      </c>
      <c r="D467" s="141">
        <v>0</v>
      </c>
      <c r="E467" s="142">
        <v>745.09773720176895</v>
      </c>
      <c r="F467" s="921">
        <v>135779.76913759019</v>
      </c>
      <c r="G467" s="922">
        <v>37422.29267687229</v>
      </c>
      <c r="H467" s="922">
        <v>0</v>
      </c>
      <c r="I467" s="142">
        <v>173202.0618144625</v>
      </c>
    </row>
    <row r="468" spans="1:9">
      <c r="A468" s="130" t="s">
        <v>31</v>
      </c>
      <c r="B468" s="152">
        <v>103.36099894182905</v>
      </c>
      <c r="C468" s="141">
        <v>23.400947838727788</v>
      </c>
      <c r="D468" s="141">
        <v>0</v>
      </c>
      <c r="E468" s="142">
        <v>126.76194678055684</v>
      </c>
      <c r="F468" s="921">
        <v>24026.831963226588</v>
      </c>
      <c r="G468" s="922">
        <v>5439.678865891904</v>
      </c>
      <c r="H468" s="922">
        <v>0</v>
      </c>
      <c r="I468" s="142">
        <v>29466.510829118492</v>
      </c>
    </row>
    <row r="469" spans="1:9">
      <c r="A469" s="130" t="s">
        <v>23</v>
      </c>
      <c r="B469" s="152">
        <v>130.56220353196278</v>
      </c>
      <c r="C469" s="141">
        <v>105.92887737436511</v>
      </c>
      <c r="D469" s="141">
        <v>0</v>
      </c>
      <c r="E469" s="142">
        <v>236.49108090632791</v>
      </c>
      <c r="F469" s="921">
        <v>30349.901385691341</v>
      </c>
      <c r="G469" s="922">
        <v>24623.749410157041</v>
      </c>
      <c r="H469" s="922">
        <v>0</v>
      </c>
      <c r="I469" s="142">
        <v>54973.650795848378</v>
      </c>
    </row>
    <row r="470" spans="1:9">
      <c r="A470" s="130" t="s">
        <v>163</v>
      </c>
      <c r="B470" s="152">
        <v>350.1876197782637</v>
      </c>
      <c r="C470" s="141">
        <v>31.65708973662051</v>
      </c>
      <c r="D470" s="141">
        <v>0</v>
      </c>
      <c r="E470" s="142">
        <v>381.84470951488419</v>
      </c>
      <c r="F470" s="921">
        <v>81403.035788672249</v>
      </c>
      <c r="G470" s="922">
        <v>7358.8644008233532</v>
      </c>
      <c r="H470" s="922">
        <v>0</v>
      </c>
      <c r="I470" s="142">
        <v>88761.900189495602</v>
      </c>
    </row>
    <row r="471" spans="1:9">
      <c r="A471" s="130" t="s">
        <v>189</v>
      </c>
      <c r="B471" s="238">
        <v>2.9629122614925028E-2</v>
      </c>
      <c r="C471" s="239">
        <v>0.11155204711038309</v>
      </c>
      <c r="D471" s="141">
        <v>0</v>
      </c>
      <c r="E471" s="142">
        <v>0.14118116972530811</v>
      </c>
      <c r="F471" s="921">
        <v>6.8874523038161621</v>
      </c>
      <c r="G471" s="922">
        <v>25.930886103215151</v>
      </c>
      <c r="H471" s="922">
        <v>0</v>
      </c>
      <c r="I471" s="142">
        <v>32.818338407031312</v>
      </c>
    </row>
    <row r="472" spans="1:9">
      <c r="A472" s="130" t="s">
        <v>165</v>
      </c>
      <c r="B472" s="152">
        <v>-268.00425742298694</v>
      </c>
      <c r="C472" s="141">
        <v>10.648708430045192</v>
      </c>
      <c r="D472" s="141">
        <v>313.86103823664695</v>
      </c>
      <c r="E472" s="142">
        <v>56.505489243705199</v>
      </c>
      <c r="F472" s="921">
        <v>-62299.061778180228</v>
      </c>
      <c r="G472" s="922">
        <v>2475.350767634161</v>
      </c>
      <c r="H472" s="922">
        <v>72958.722368384115</v>
      </c>
      <c r="I472" s="142">
        <v>13135.011357838061</v>
      </c>
    </row>
    <row r="473" spans="1:9">
      <c r="A473" s="130" t="s">
        <v>83</v>
      </c>
      <c r="B473" s="89">
        <v>7.0427886537873935E-2</v>
      </c>
      <c r="C473" s="40">
        <v>3.3178484127712286E-2</v>
      </c>
      <c r="D473" s="40">
        <v>8.6409950208849416E-3</v>
      </c>
      <c r="E473" s="34">
        <v>0.11224736568647117</v>
      </c>
      <c r="F473" s="923">
        <v>16.371349084222974</v>
      </c>
      <c r="G473" s="924">
        <v>7.7125208840112727</v>
      </c>
      <c r="H473" s="924">
        <v>2.0086467573588855</v>
      </c>
      <c r="I473" s="34">
        <v>26.092516725593136</v>
      </c>
    </row>
    <row r="474" spans="1:9">
      <c r="A474" s="130" t="s">
        <v>84</v>
      </c>
      <c r="B474" s="89">
        <v>6.0474438861376069E-4</v>
      </c>
      <c r="C474" s="40">
        <v>7.802645856984626E-3</v>
      </c>
      <c r="D474" s="40">
        <v>7.6166044833770605E-3</v>
      </c>
      <c r="E474" s="34">
        <v>1.6023994728975446E-2</v>
      </c>
      <c r="F474" s="923">
        <v>0.14057615497799586</v>
      </c>
      <c r="G474" s="924">
        <v>1.8137678891807569</v>
      </c>
      <c r="H474" s="924">
        <v>1.7705215499653968</v>
      </c>
      <c r="I474" s="34">
        <v>3.7248655941241489</v>
      </c>
    </row>
    <row r="475" spans="1:9">
      <c r="A475" s="130" t="s">
        <v>166</v>
      </c>
      <c r="B475" s="152">
        <v>-265.73116356386805</v>
      </c>
      <c r="C475" s="141">
        <v>13.711764105977487</v>
      </c>
      <c r="D475" s="141">
        <v>316.13866827536845</v>
      </c>
      <c r="E475" s="142">
        <v>64.119268817477831</v>
      </c>
      <c r="F475" s="921">
        <v>-61770.668624584367</v>
      </c>
      <c r="G475" s="922">
        <v>3187.3748847873999</v>
      </c>
      <c r="H475" s="922">
        <v>73488.169981845727</v>
      </c>
      <c r="I475" s="142">
        <v>14904.876242048755</v>
      </c>
    </row>
    <row r="476" spans="1:9">
      <c r="A476" s="130" t="s">
        <v>167</v>
      </c>
      <c r="B476" s="89">
        <v>1.2091221783553896E-2</v>
      </c>
      <c r="C476" s="40">
        <v>1.2638103278005368E-2</v>
      </c>
      <c r="D476" s="40">
        <v>0.23889051384286944</v>
      </c>
      <c r="E476" s="34">
        <v>0.26361983890442869</v>
      </c>
      <c r="F476" s="923">
        <v>2.8106709203444691</v>
      </c>
      <c r="G476" s="924">
        <v>2.937796527735113</v>
      </c>
      <c r="H476" s="924">
        <v>55.531412161968312</v>
      </c>
      <c r="I476" s="34">
        <v>61.279879610047892</v>
      </c>
    </row>
    <row r="477" spans="1:9">
      <c r="A477" s="130" t="s">
        <v>168</v>
      </c>
      <c r="B477" s="89">
        <v>0.13770450592465927</v>
      </c>
      <c r="C477" s="40">
        <v>9.5530152829961787E-2</v>
      </c>
      <c r="D477" s="40">
        <v>2.7034852254628263</v>
      </c>
      <c r="E477" s="34">
        <v>2.9367198842174473</v>
      </c>
      <c r="F477" s="923">
        <v>32.010168809349359</v>
      </c>
      <c r="G477" s="924">
        <v>22.20650876989512</v>
      </c>
      <c r="H477" s="924">
        <v>628.43999083075835</v>
      </c>
      <c r="I477" s="34">
        <v>682.65666841000291</v>
      </c>
    </row>
    <row r="478" spans="1:9">
      <c r="A478" s="130" t="s">
        <v>169</v>
      </c>
      <c r="B478" s="89">
        <v>0.3857457118447073</v>
      </c>
      <c r="C478" s="40">
        <v>0.53719613038560354</v>
      </c>
      <c r="D478" s="40">
        <v>0.12003872770223388</v>
      </c>
      <c r="E478" s="34">
        <v>1.0429805699325447</v>
      </c>
      <c r="F478" s="923">
        <v>89.668709609164296</v>
      </c>
      <c r="G478" s="924">
        <v>124.87419131208773</v>
      </c>
      <c r="H478" s="924">
        <v>27.903661623900021</v>
      </c>
      <c r="I478" s="34">
        <v>242.44656254515203</v>
      </c>
    </row>
    <row r="479" spans="1:9">
      <c r="A479" s="130" t="s">
        <v>170</v>
      </c>
      <c r="B479" s="89">
        <v>1.532166595669656E-2</v>
      </c>
      <c r="C479" s="40">
        <v>0.12017088023132474</v>
      </c>
      <c r="D479" s="40">
        <v>2.3406192480517039E-2</v>
      </c>
      <c r="E479" s="34">
        <v>0.15889873866853835</v>
      </c>
      <c r="F479" s="923">
        <v>3.5616054131347896</v>
      </c>
      <c r="G479" s="924">
        <v>27.934381205197493</v>
      </c>
      <c r="H479" s="924">
        <v>5.4408980116844923</v>
      </c>
      <c r="I479" s="34">
        <v>36.936884630016777</v>
      </c>
    </row>
    <row r="480" spans="1:9">
      <c r="A480" s="130" t="s">
        <v>171</v>
      </c>
      <c r="B480" s="89">
        <v>1.3560316191482322E-2</v>
      </c>
      <c r="C480" s="40">
        <v>8.6241795212405145E-2</v>
      </c>
      <c r="D480" s="40">
        <v>9.38242342820007E-3</v>
      </c>
      <c r="E480" s="34">
        <v>0.10918453483208754</v>
      </c>
      <c r="F480" s="923">
        <v>3.1521699851636611</v>
      </c>
      <c r="G480" s="924">
        <v>20.047379020994491</v>
      </c>
      <c r="H480" s="924">
        <v>2.1809958632856676</v>
      </c>
      <c r="I480" s="34">
        <v>25.380544869443824</v>
      </c>
    </row>
    <row r="481" spans="1:9">
      <c r="A481" s="130" t="s">
        <v>172</v>
      </c>
      <c r="B481" s="89">
        <v>3.0311791211677788E-2</v>
      </c>
      <c r="C481" s="40">
        <v>2.7632770513072256E-2</v>
      </c>
      <c r="D481" s="40">
        <v>2.0600396034146707E-3</v>
      </c>
      <c r="E481" s="34">
        <v>6.0004601328164715E-2</v>
      </c>
      <c r="F481" s="923">
        <v>7.0461423690116565</v>
      </c>
      <c r="G481" s="924">
        <v>6.4233892918318665</v>
      </c>
      <c r="H481" s="924">
        <v>0.47886752155609885</v>
      </c>
      <c r="I481" s="34">
        <v>13.948399182399623</v>
      </c>
    </row>
    <row r="482" spans="1:9">
      <c r="A482" s="130" t="s">
        <v>190</v>
      </c>
      <c r="B482" s="89">
        <v>9.6643636650236859E-3</v>
      </c>
      <c r="C482" s="40">
        <v>4.5393786500248206E-3</v>
      </c>
      <c r="D482" s="40">
        <v>1.7385376043784653E-3</v>
      </c>
      <c r="E482" s="34">
        <v>1.5942279919426972E-2</v>
      </c>
      <c r="F482" s="923">
        <v>2.2465344200254855</v>
      </c>
      <c r="G482" s="924">
        <v>1.0552035018835964</v>
      </c>
      <c r="H482" s="924">
        <v>0.40413261587826443</v>
      </c>
      <c r="I482" s="34">
        <v>3.7058705377873467</v>
      </c>
    </row>
    <row r="483" spans="1:9">
      <c r="A483" s="130" t="s">
        <v>191</v>
      </c>
      <c r="B483" s="89">
        <v>2.6422772554405994E-3</v>
      </c>
      <c r="C483" s="40">
        <v>9.4471409720508527E-3</v>
      </c>
      <c r="D483" s="40">
        <v>3.2861410505826863E-3</v>
      </c>
      <c r="E483" s="34">
        <v>1.5375559278074139E-2</v>
      </c>
      <c r="F483" s="923">
        <v>0.61421186198535205</v>
      </c>
      <c r="G483" s="924">
        <v>2.1960398118455169</v>
      </c>
      <c r="H483" s="924">
        <v>0.76388153789270941</v>
      </c>
      <c r="I483" s="34">
        <v>3.574133211723578</v>
      </c>
    </row>
    <row r="484" spans="1:9">
      <c r="A484" s="130" t="s">
        <v>175</v>
      </c>
      <c r="B484" s="89">
        <v>0</v>
      </c>
      <c r="C484" s="40">
        <v>2.8199237145685178E-4</v>
      </c>
      <c r="D484" s="40">
        <v>0.16722335969000859</v>
      </c>
      <c r="E484" s="34">
        <v>0.16750535206146544</v>
      </c>
      <c r="F484" s="923">
        <v>0</v>
      </c>
      <c r="G484" s="924">
        <v>6.5550675721687796E-2</v>
      </c>
      <c r="H484" s="924">
        <v>38.871988513377815</v>
      </c>
      <c r="I484" s="34">
        <v>38.937539189099503</v>
      </c>
    </row>
    <row r="485" spans="1:9">
      <c r="A485" s="130" t="s">
        <v>176</v>
      </c>
      <c r="B485" s="89">
        <v>0</v>
      </c>
      <c r="C485" s="40">
        <v>9.481798320569E-4</v>
      </c>
      <c r="D485" s="40">
        <v>1.8924396578239784</v>
      </c>
      <c r="E485" s="34">
        <v>1.8933878376560354</v>
      </c>
      <c r="F485" s="923">
        <v>0</v>
      </c>
      <c r="G485" s="924">
        <v>0.22040961028804473</v>
      </c>
      <c r="H485" s="924">
        <v>439.90799358153083</v>
      </c>
      <c r="I485" s="34">
        <v>440.1284031918189</v>
      </c>
    </row>
    <row r="486" spans="1:9">
      <c r="A486" s="130" t="s">
        <v>177</v>
      </c>
      <c r="B486" s="89">
        <v>0</v>
      </c>
      <c r="C486" s="40">
        <v>2.5793958062267303E-3</v>
      </c>
      <c r="D486" s="40">
        <v>8.4027109391563715E-2</v>
      </c>
      <c r="E486" s="34">
        <v>8.6606505197790451E-2</v>
      </c>
      <c r="F486" s="923">
        <v>0</v>
      </c>
      <c r="G486" s="924">
        <v>0.59959472370947209</v>
      </c>
      <c r="H486" s="924">
        <v>19.532563136730012</v>
      </c>
      <c r="I486" s="34">
        <v>20.132157860439488</v>
      </c>
    </row>
    <row r="487" spans="1:9">
      <c r="A487" s="130" t="s">
        <v>178</v>
      </c>
      <c r="B487" s="89">
        <v>0</v>
      </c>
      <c r="C487" s="40">
        <v>1.3370312407894801E-4</v>
      </c>
      <c r="D487" s="40">
        <v>1.6384334736361927E-2</v>
      </c>
      <c r="E487" s="34">
        <v>1.6518037860440874E-2</v>
      </c>
      <c r="F487" s="923">
        <v>0</v>
      </c>
      <c r="G487" s="924">
        <v>3.1080025619830486E-2</v>
      </c>
      <c r="H487" s="924">
        <v>3.8086286081791445</v>
      </c>
      <c r="I487" s="34">
        <v>3.839708633798975</v>
      </c>
    </row>
    <row r="488" spans="1:9">
      <c r="A488" s="130" t="s">
        <v>179</v>
      </c>
      <c r="B488" s="89">
        <v>0</v>
      </c>
      <c r="C488" s="40">
        <v>1.0246996602634848E-4</v>
      </c>
      <c r="D488" s="40">
        <v>6.5676963997400488E-3</v>
      </c>
      <c r="E488" s="34">
        <v>6.6701663657663971E-3</v>
      </c>
      <c r="F488" s="923">
        <v>0</v>
      </c>
      <c r="G488" s="924">
        <v>2.3819706467603195E-2</v>
      </c>
      <c r="H488" s="924">
        <v>1.5266971042999673</v>
      </c>
      <c r="I488" s="34">
        <v>1.5505168107675706</v>
      </c>
    </row>
    <row r="489" spans="1:9">
      <c r="A489" s="130" t="s">
        <v>180</v>
      </c>
      <c r="B489" s="89">
        <v>0</v>
      </c>
      <c r="C489" s="40">
        <v>2.0513837285452878E-3</v>
      </c>
      <c r="D489" s="40">
        <v>1.4420277223902694E-3</v>
      </c>
      <c r="E489" s="40">
        <v>3.4934114509355572E-3</v>
      </c>
      <c r="F489" s="923">
        <v>0</v>
      </c>
      <c r="G489" s="924">
        <v>0.47685541589622205</v>
      </c>
      <c r="H489" s="924">
        <v>0.33520726508926918</v>
      </c>
      <c r="I489" s="34">
        <v>0.81206268098549117</v>
      </c>
    </row>
    <row r="490" spans="1:9">
      <c r="A490" s="130" t="s">
        <v>181</v>
      </c>
      <c r="B490" s="89">
        <v>0</v>
      </c>
      <c r="C490" s="40">
        <v>9.1423790167100085E-6</v>
      </c>
      <c r="D490" s="40">
        <v>1.2169763230649255E-3</v>
      </c>
      <c r="E490" s="40">
        <v>1.2261187020816354E-3</v>
      </c>
      <c r="F490" s="923">
        <v>0</v>
      </c>
      <c r="G490" s="924">
        <v>2.1251962212772806E-3</v>
      </c>
      <c r="H490" s="924">
        <v>0.28289283111478503</v>
      </c>
      <c r="I490" s="34">
        <v>0.2850180273360623</v>
      </c>
    </row>
    <row r="491" spans="1:9">
      <c r="A491" s="143" t="s">
        <v>182</v>
      </c>
      <c r="B491" s="154">
        <v>0</v>
      </c>
      <c r="C491" s="144">
        <v>3.4600580485241879E-5</v>
      </c>
      <c r="D491" s="144">
        <v>2.3002987354078801E-3</v>
      </c>
      <c r="E491" s="144">
        <v>2.3348993158931221E-3</v>
      </c>
      <c r="F491" s="925">
        <v>0</v>
      </c>
      <c r="G491" s="926">
        <v>8.0430949938562236E-3</v>
      </c>
      <c r="H491" s="926">
        <v>0.53471707652489653</v>
      </c>
      <c r="I491" s="145">
        <v>0.54276017151875278</v>
      </c>
    </row>
    <row r="492" spans="1:9">
      <c r="B492" s="40"/>
      <c r="C492" s="40"/>
      <c r="D492" s="40"/>
      <c r="E492" s="40"/>
      <c r="F492" s="924"/>
      <c r="G492" s="924"/>
      <c r="H492" s="924"/>
      <c r="I492" s="40"/>
    </row>
    <row r="493" spans="1:9">
      <c r="A493" s="69" t="s">
        <v>1736</v>
      </c>
      <c r="B493" s="40"/>
      <c r="C493" s="40"/>
      <c r="D493" s="40"/>
      <c r="E493" s="40"/>
      <c r="F493" s="924"/>
      <c r="G493" s="924"/>
      <c r="H493" s="924"/>
      <c r="I493" s="40"/>
    </row>
    <row r="494" spans="1:9">
      <c r="A494" s="136"/>
      <c r="B494" s="147" t="s">
        <v>271</v>
      </c>
      <c r="C494" s="936"/>
      <c r="D494" s="936"/>
      <c r="E494" s="937"/>
      <c r="F494" s="898" t="s">
        <v>272</v>
      </c>
      <c r="G494" s="899"/>
      <c r="H494" s="900"/>
      <c r="I494" s="900"/>
    </row>
    <row r="495" spans="1:9" ht="26.25">
      <c r="A495" s="143" t="s">
        <v>184</v>
      </c>
      <c r="B495" s="149" t="s">
        <v>185</v>
      </c>
      <c r="C495" s="150" t="s">
        <v>186</v>
      </c>
      <c r="D495" s="150" t="s">
        <v>187</v>
      </c>
      <c r="E495" s="17" t="s">
        <v>188</v>
      </c>
      <c r="F495" s="76" t="s">
        <v>185</v>
      </c>
      <c r="G495" s="76" t="s">
        <v>186</v>
      </c>
      <c r="H495" s="150" t="s">
        <v>187</v>
      </c>
      <c r="I495" s="17" t="s">
        <v>188</v>
      </c>
    </row>
    <row r="496" spans="1:9">
      <c r="A496" s="130" t="s">
        <v>160</v>
      </c>
      <c r="B496" s="152">
        <v>2106.9747956503434</v>
      </c>
      <c r="C496" s="141">
        <v>1690.5327070740429</v>
      </c>
      <c r="D496" s="141">
        <v>4301.8987730061353</v>
      </c>
      <c r="E496" s="142">
        <v>8099.4062757305219</v>
      </c>
      <c r="F496" s="919">
        <v>489777.86480503465</v>
      </c>
      <c r="G496" s="920">
        <v>392973.61381023645</v>
      </c>
      <c r="H496" s="920">
        <v>1000000</v>
      </c>
      <c r="I496" s="138">
        <v>1882751.4786152712</v>
      </c>
    </row>
    <row r="497" spans="1:9">
      <c r="A497" s="130" t="s">
        <v>162</v>
      </c>
      <c r="B497" s="152">
        <v>2026.8209295836671</v>
      </c>
      <c r="C497" s="141">
        <v>-43.649858141053109</v>
      </c>
      <c r="D497" s="141">
        <v>0</v>
      </c>
      <c r="E497" s="142">
        <v>1983.171071442614</v>
      </c>
      <c r="F497" s="921">
        <v>471145.65835479659</v>
      </c>
      <c r="G497" s="922">
        <v>-10146.649292389304</v>
      </c>
      <c r="H497" s="922">
        <v>0</v>
      </c>
      <c r="I497" s="142">
        <v>460999.00906240731</v>
      </c>
    </row>
    <row r="498" spans="1:9">
      <c r="A498" s="130" t="s">
        <v>31</v>
      </c>
      <c r="B498" s="152">
        <v>167.8861960621071</v>
      </c>
      <c r="C498" s="141">
        <v>-38.804349950306943</v>
      </c>
      <c r="D498" s="141">
        <v>0</v>
      </c>
      <c r="E498" s="142">
        <v>129.08184611180016</v>
      </c>
      <c r="F498" s="921">
        <v>39026.06846901455</v>
      </c>
      <c r="G498" s="922">
        <v>-9020.2842972036633</v>
      </c>
      <c r="H498" s="922">
        <v>0</v>
      </c>
      <c r="I498" s="142">
        <v>30005.784171810887</v>
      </c>
    </row>
    <row r="499" spans="1:9">
      <c r="A499" s="130" t="s">
        <v>23</v>
      </c>
      <c r="B499" s="152">
        <v>1490.5628062115445</v>
      </c>
      <c r="C499" s="141">
        <v>-13.270777793250256</v>
      </c>
      <c r="D499" s="141">
        <v>0</v>
      </c>
      <c r="E499" s="142">
        <v>1477.2920284182942</v>
      </c>
      <c r="F499" s="921">
        <v>346489.51192543987</v>
      </c>
      <c r="G499" s="922">
        <v>-3084.865194067952</v>
      </c>
      <c r="H499" s="922">
        <v>0</v>
      </c>
      <c r="I499" s="142">
        <v>343404.64673137187</v>
      </c>
    </row>
    <row r="500" spans="1:9">
      <c r="A500" s="130" t="s">
        <v>163</v>
      </c>
      <c r="B500" s="152">
        <v>368.37192731001522</v>
      </c>
      <c r="C500" s="141">
        <v>8.4252696025041001</v>
      </c>
      <c r="D500" s="141">
        <v>0</v>
      </c>
      <c r="E500" s="142">
        <v>376.79719691251933</v>
      </c>
      <c r="F500" s="921">
        <v>85630.077960342052</v>
      </c>
      <c r="G500" s="922">
        <v>1958.5001988823146</v>
      </c>
      <c r="H500" s="922">
        <v>0</v>
      </c>
      <c r="I500" s="142">
        <v>87588.578159224373</v>
      </c>
    </row>
    <row r="501" spans="1:9">
      <c r="A501" s="130" t="s">
        <v>189</v>
      </c>
      <c r="B501" s="152">
        <v>5.0501447053353465E-2</v>
      </c>
      <c r="C501" s="141">
        <v>3.3642572260115869E-2</v>
      </c>
      <c r="D501" s="141">
        <v>0</v>
      </c>
      <c r="E501" s="142">
        <v>8.4144019313469334E-2</v>
      </c>
      <c r="F501" s="921">
        <v>11.73933877064788</v>
      </c>
      <c r="G501" s="922">
        <v>7.8204007196121657</v>
      </c>
      <c r="H501" s="922">
        <v>0</v>
      </c>
      <c r="I501" s="142">
        <v>19.559739490260043</v>
      </c>
    </row>
    <row r="502" spans="1:9">
      <c r="A502" s="130" t="s">
        <v>165</v>
      </c>
      <c r="B502" s="152">
        <v>-206.8617808257107</v>
      </c>
      <c r="C502" s="141">
        <v>-4.0379225970435586</v>
      </c>
      <c r="D502" s="141">
        <v>342.93181870235605</v>
      </c>
      <c r="E502" s="142">
        <v>132.03211527960181</v>
      </c>
      <c r="F502" s="921">
        <v>-48086.157239157255</v>
      </c>
      <c r="G502" s="922">
        <v>-938.63728788343576</v>
      </c>
      <c r="H502" s="922">
        <v>79716.384972656582</v>
      </c>
      <c r="I502" s="142">
        <v>30691.590445615886</v>
      </c>
    </row>
    <row r="503" spans="1:9">
      <c r="A503" s="130" t="s">
        <v>83</v>
      </c>
      <c r="B503" s="89">
        <v>0.81063174499373547</v>
      </c>
      <c r="C503" s="40">
        <v>-5.0099329657994265E-3</v>
      </c>
      <c r="D503" s="40">
        <v>8.6409950208849416E-3</v>
      </c>
      <c r="E503" s="34">
        <v>0.81426280704882092</v>
      </c>
      <c r="F503" s="923">
        <v>188.43580190225444</v>
      </c>
      <c r="G503" s="924">
        <v>-1.1645864373276553</v>
      </c>
      <c r="H503" s="924">
        <v>2.0086467573588855</v>
      </c>
      <c r="I503" s="34">
        <v>189.27986222228566</v>
      </c>
    </row>
    <row r="504" spans="1:9">
      <c r="A504" s="130" t="s">
        <v>84</v>
      </c>
      <c r="B504" s="89">
        <v>3.3079806044021393E-3</v>
      </c>
      <c r="C504" s="40">
        <v>2.7440835295377882E-3</v>
      </c>
      <c r="D504" s="40">
        <v>7.6166044833770605E-3</v>
      </c>
      <c r="E504" s="34">
        <v>1.3668668617316988E-2</v>
      </c>
      <c r="F504" s="923">
        <v>0.76895826214212537</v>
      </c>
      <c r="G504" s="924">
        <v>0.63787728961838008</v>
      </c>
      <c r="H504" s="924">
        <v>1.7705215499653968</v>
      </c>
      <c r="I504" s="34">
        <v>3.1773571017259017</v>
      </c>
    </row>
    <row r="505" spans="1:9">
      <c r="A505" s="130" t="s">
        <v>166</v>
      </c>
      <c r="B505" s="152">
        <v>-181.66621361573206</v>
      </c>
      <c r="C505" s="141">
        <v>-3.4610384506900278</v>
      </c>
      <c r="D505" s="141">
        <v>345.20944874107755</v>
      </c>
      <c r="E505" s="142">
        <v>160.08219667465545</v>
      </c>
      <c r="F505" s="921">
        <v>-42229.309242621966</v>
      </c>
      <c r="G505" s="922">
        <v>-804.5373992543947</v>
      </c>
      <c r="H505" s="922">
        <v>80245.832586118195</v>
      </c>
      <c r="I505" s="142">
        <v>37211.985944241824</v>
      </c>
    </row>
    <row r="506" spans="1:9">
      <c r="A506" s="130" t="s">
        <v>167</v>
      </c>
      <c r="B506" s="89">
        <v>0.18561072900648712</v>
      </c>
      <c r="C506" s="40">
        <v>0</v>
      </c>
      <c r="D506" s="40">
        <v>0.23889051384286944</v>
      </c>
      <c r="E506" s="34">
        <v>0.42450124284935653</v>
      </c>
      <c r="F506" s="923">
        <v>43.14623351232035</v>
      </c>
      <c r="G506" s="924">
        <v>0</v>
      </c>
      <c r="H506" s="924">
        <v>55.531412161968312</v>
      </c>
      <c r="I506" s="34">
        <v>98.677645674288655</v>
      </c>
    </row>
    <row r="507" spans="1:9">
      <c r="A507" s="130" t="s">
        <v>168</v>
      </c>
      <c r="B507" s="89">
        <v>0.97959822026666576</v>
      </c>
      <c r="C507" s="40">
        <v>0</v>
      </c>
      <c r="D507" s="40">
        <v>2.7034852254628263</v>
      </c>
      <c r="E507" s="34">
        <v>3.6830834457294923</v>
      </c>
      <c r="F507" s="923">
        <v>227.7129872077696</v>
      </c>
      <c r="G507" s="924">
        <v>0</v>
      </c>
      <c r="H507" s="924">
        <v>628.43999083075835</v>
      </c>
      <c r="I507" s="34">
        <v>856.15297803852798</v>
      </c>
    </row>
    <row r="508" spans="1:9">
      <c r="A508" s="130" t="s">
        <v>169</v>
      </c>
      <c r="B508" s="89">
        <v>1.3274239995602248</v>
      </c>
      <c r="C508" s="40">
        <v>0</v>
      </c>
      <c r="D508" s="40">
        <v>0.12003872770223388</v>
      </c>
      <c r="E508" s="34">
        <v>1.4474627272624587</v>
      </c>
      <c r="F508" s="923">
        <v>308.56700020224571</v>
      </c>
      <c r="G508" s="924">
        <v>0</v>
      </c>
      <c r="H508" s="924">
        <v>27.903661623900021</v>
      </c>
      <c r="I508" s="34">
        <v>336.47066182614577</v>
      </c>
    </row>
    <row r="509" spans="1:9">
      <c r="A509" s="130" t="s">
        <v>170</v>
      </c>
      <c r="B509" s="89">
        <v>2.4334885061171631E-2</v>
      </c>
      <c r="C509" s="40">
        <v>0</v>
      </c>
      <c r="D509" s="40">
        <v>2.3406192480517039E-2</v>
      </c>
      <c r="E509" s="34">
        <v>4.7741077541688673E-2</v>
      </c>
      <c r="F509" s="923">
        <v>5.6567777033411204</v>
      </c>
      <c r="G509" s="924">
        <v>0</v>
      </c>
      <c r="H509" s="924">
        <v>5.4408980116844923</v>
      </c>
      <c r="I509" s="34">
        <v>11.097675715025614</v>
      </c>
    </row>
    <row r="510" spans="1:9">
      <c r="A510" s="130" t="s">
        <v>171</v>
      </c>
      <c r="B510" s="89">
        <v>2.1471030483678853E-2</v>
      </c>
      <c r="C510" s="40">
        <v>0</v>
      </c>
      <c r="D510" s="40">
        <v>9.38242342820007E-3</v>
      </c>
      <c r="E510" s="34">
        <v>3.0853453911878922E-2</v>
      </c>
      <c r="F510" s="923">
        <v>4.9910589757264461</v>
      </c>
      <c r="G510" s="924">
        <v>0</v>
      </c>
      <c r="H510" s="924">
        <v>2.1809958632856676</v>
      </c>
      <c r="I510" s="34">
        <v>7.1720548390121124</v>
      </c>
    </row>
    <row r="511" spans="1:9">
      <c r="A511" s="130" t="s">
        <v>172</v>
      </c>
      <c r="B511" s="89">
        <v>8.1605290158004704E-2</v>
      </c>
      <c r="C511" s="40">
        <v>0</v>
      </c>
      <c r="D511" s="40">
        <v>2.1643721021025741E-3</v>
      </c>
      <c r="E511" s="34">
        <v>8.3769662260107278E-2</v>
      </c>
      <c r="F511" s="923">
        <v>18.969597952901047</v>
      </c>
      <c r="G511" s="924">
        <v>0</v>
      </c>
      <c r="H511" s="924">
        <v>0.50312018397172253</v>
      </c>
      <c r="I511" s="34">
        <v>19.472718136872771</v>
      </c>
    </row>
    <row r="512" spans="1:9">
      <c r="A512" s="130" t="s">
        <v>190</v>
      </c>
      <c r="B512" s="89">
        <v>9.1726125254739926E-3</v>
      </c>
      <c r="C512" s="40">
        <v>0</v>
      </c>
      <c r="D512" s="40">
        <v>1.0808453996475826E-3</v>
      </c>
      <c r="E512" s="34">
        <v>1.0253457925121575E-2</v>
      </c>
      <c r="F512" s="923">
        <v>2.1322241664613224</v>
      </c>
      <c r="G512" s="924">
        <v>0</v>
      </c>
      <c r="H512" s="924">
        <v>0.25124845020290787</v>
      </c>
      <c r="I512" s="34">
        <v>2.3834726166642306</v>
      </c>
    </row>
    <row r="513" spans="1:9">
      <c r="A513" s="130" t="s">
        <v>191</v>
      </c>
      <c r="B513" s="89">
        <v>6.5267980786531919E-3</v>
      </c>
      <c r="C513" s="40">
        <v>0</v>
      </c>
      <c r="D513" s="40">
        <v>2.4638741827322994E-3</v>
      </c>
      <c r="E513" s="34">
        <v>8.9906722613854913E-3</v>
      </c>
      <c r="F513" s="923">
        <v>1.5171900649099452</v>
      </c>
      <c r="G513" s="924">
        <v>0</v>
      </c>
      <c r="H513" s="924">
        <v>0.57274108777100818</v>
      </c>
      <c r="I513" s="34">
        <v>2.0899311526809536</v>
      </c>
    </row>
    <row r="514" spans="1:9">
      <c r="A514" s="130" t="s">
        <v>175</v>
      </c>
      <c r="B514" s="89">
        <v>1.8660855398456237E-3</v>
      </c>
      <c r="C514" s="40">
        <v>9.3078743704510126E-3</v>
      </c>
      <c r="D514" s="40">
        <v>0.16722335969000859</v>
      </c>
      <c r="E514" s="34">
        <v>0.17839731960030522</v>
      </c>
      <c r="F514" s="923">
        <v>0.43378183409499821</v>
      </c>
      <c r="G514" s="924">
        <v>2.163666525315922</v>
      </c>
      <c r="H514" s="924">
        <v>38.871988513377815</v>
      </c>
      <c r="I514" s="34">
        <v>41.469436872788734</v>
      </c>
    </row>
    <row r="515" spans="1:9">
      <c r="A515" s="130" t="s">
        <v>176</v>
      </c>
      <c r="B515" s="89">
        <v>5.8665783074167708E-3</v>
      </c>
      <c r="C515" s="40">
        <v>-3.4204998163038758E-4</v>
      </c>
      <c r="D515" s="40">
        <v>1.8924396578239784</v>
      </c>
      <c r="E515" s="34">
        <v>1.8979641861497647</v>
      </c>
      <c r="F515" s="923">
        <v>1.3637183525165213</v>
      </c>
      <c r="G515" s="924">
        <v>-7.951139710137009E-2</v>
      </c>
      <c r="H515" s="924">
        <v>439.90799358153083</v>
      </c>
      <c r="I515" s="34">
        <v>441.19220053694596</v>
      </c>
    </row>
    <row r="516" spans="1:9">
      <c r="A516" s="130" t="s">
        <v>177</v>
      </c>
      <c r="B516" s="89">
        <v>9.6583218066461068E-3</v>
      </c>
      <c r="C516" s="40">
        <v>-8.8499520468333188E-4</v>
      </c>
      <c r="D516" s="40">
        <v>8.4027109391563715E-2</v>
      </c>
      <c r="E516" s="34">
        <v>9.2800435993526484E-2</v>
      </c>
      <c r="F516" s="923">
        <v>2.2451299568578511</v>
      </c>
      <c r="G516" s="924">
        <v>-0.20572199658359319</v>
      </c>
      <c r="H516" s="924">
        <v>19.532563136730012</v>
      </c>
      <c r="I516" s="34">
        <v>21.571971097004269</v>
      </c>
    </row>
    <row r="517" spans="1:9">
      <c r="A517" s="130" t="s">
        <v>178</v>
      </c>
      <c r="B517" s="89">
        <v>6.7345309939769501E-4</v>
      </c>
      <c r="C517" s="40">
        <v>-1.0956309541222388E-4</v>
      </c>
      <c r="D517" s="40">
        <v>1.6384334736361927E-2</v>
      </c>
      <c r="E517" s="34">
        <v>1.6948224740347399E-2</v>
      </c>
      <c r="F517" s="923">
        <v>0.15654787221482921</v>
      </c>
      <c r="G517" s="924">
        <v>-2.5468543355719641E-2</v>
      </c>
      <c r="H517" s="924">
        <v>3.8086286081791445</v>
      </c>
      <c r="I517" s="34">
        <v>3.9397079370382548</v>
      </c>
    </row>
    <row r="518" spans="1:9">
      <c r="A518" s="130" t="s">
        <v>179</v>
      </c>
      <c r="B518" s="89">
        <v>5.1604274934157737E-4</v>
      </c>
      <c r="C518" s="40">
        <v>-7.9629038788379429E-5</v>
      </c>
      <c r="D518" s="40">
        <v>6.5676963997400488E-3</v>
      </c>
      <c r="E518" s="34">
        <v>7.0041101102932468E-3</v>
      </c>
      <c r="F518" s="923">
        <v>0.11995697169344841</v>
      </c>
      <c r="G518" s="924">
        <v>-1.8510207466535818E-2</v>
      </c>
      <c r="H518" s="924">
        <v>1.5266971042999673</v>
      </c>
      <c r="I518" s="34">
        <v>1.6281438685268799</v>
      </c>
    </row>
    <row r="519" spans="1:9">
      <c r="A519" s="130" t="s">
        <v>180</v>
      </c>
      <c r="B519" s="89">
        <v>1.618533811207569E-2</v>
      </c>
      <c r="C519" s="40">
        <v>-3.7071344884681673E-3</v>
      </c>
      <c r="D519" s="40">
        <v>1.5150604714718019E-3</v>
      </c>
      <c r="E519" s="40">
        <v>1.3993264095079323E-2</v>
      </c>
      <c r="F519" s="923">
        <v>3.7623707497806822</v>
      </c>
      <c r="G519" s="924">
        <v>-0.86174377503486654</v>
      </c>
      <c r="H519" s="924">
        <v>0.35218412878020577</v>
      </c>
      <c r="I519" s="34">
        <v>3.2528111035260214</v>
      </c>
    </row>
    <row r="520" spans="1:9">
      <c r="A520" s="130" t="s">
        <v>181</v>
      </c>
      <c r="B520" s="89">
        <v>4.4321132067927298E-5</v>
      </c>
      <c r="C520" s="40">
        <v>-4.6871355934830132E-6</v>
      </c>
      <c r="D520" s="40">
        <v>1.9754450147834199E-3</v>
      </c>
      <c r="E520" s="40">
        <v>2.0150790112578643E-3</v>
      </c>
      <c r="F520" s="923">
        <v>1.0302690603980907E-2</v>
      </c>
      <c r="G520" s="924">
        <v>-1.0895504150153857E-3</v>
      </c>
      <c r="H520" s="924">
        <v>0.45920304475295531</v>
      </c>
      <c r="I520" s="34">
        <v>0.46841618494192089</v>
      </c>
    </row>
    <row r="521" spans="1:9">
      <c r="A521" s="143" t="s">
        <v>182</v>
      </c>
      <c r="B521" s="154">
        <v>9.0396519709450666E-5</v>
      </c>
      <c r="C521" s="144">
        <v>-8.1595075181225554E-6</v>
      </c>
      <c r="D521" s="144">
        <v>1.3321785872485784E-3</v>
      </c>
      <c r="E521" s="144">
        <v>1.4144155994399066E-3</v>
      </c>
      <c r="F521" s="925">
        <v>2.1013167552123093E-2</v>
      </c>
      <c r="G521" s="926">
        <v>-1.8967223425438138E-3</v>
      </c>
      <c r="H521" s="926">
        <v>0.30967223022722634</v>
      </c>
      <c r="I521" s="145">
        <v>0.32878867543680562</v>
      </c>
    </row>
    <row r="523" spans="1:9">
      <c r="A523" s="69" t="s">
        <v>872</v>
      </c>
    </row>
    <row r="524" spans="1:9">
      <c r="A524" s="136"/>
      <c r="B524" s="147" t="s">
        <v>271</v>
      </c>
      <c r="C524" s="936"/>
      <c r="D524" s="936"/>
      <c r="E524" s="937"/>
      <c r="F524" s="898" t="s">
        <v>272</v>
      </c>
      <c r="G524" s="899"/>
      <c r="H524" s="900"/>
      <c r="I524" s="900"/>
    </row>
    <row r="525" spans="1:9" ht="26.25">
      <c r="A525" s="143" t="s">
        <v>184</v>
      </c>
      <c r="B525" s="149" t="s">
        <v>185</v>
      </c>
      <c r="C525" s="150" t="s">
        <v>186</v>
      </c>
      <c r="D525" s="150" t="s">
        <v>187</v>
      </c>
      <c r="E525" s="17" t="s">
        <v>188</v>
      </c>
      <c r="F525" s="76" t="s">
        <v>185</v>
      </c>
      <c r="G525" s="76" t="s">
        <v>186</v>
      </c>
      <c r="H525" s="150" t="s">
        <v>187</v>
      </c>
      <c r="I525" s="17" t="s">
        <v>188</v>
      </c>
    </row>
    <row r="526" spans="1:9">
      <c r="A526" s="130" t="s">
        <v>160</v>
      </c>
      <c r="B526" s="152">
        <v>247.47682375911526</v>
      </c>
      <c r="C526" s="141">
        <v>1008.9114723716042</v>
      </c>
      <c r="D526" s="141">
        <v>4097.0464504820338</v>
      </c>
      <c r="E526" s="142">
        <v>5353.4347466127529</v>
      </c>
      <c r="F526" s="919">
        <v>60403.714419688513</v>
      </c>
      <c r="G526" s="920">
        <v>246253.36436029468</v>
      </c>
      <c r="H526" s="920">
        <v>1000000</v>
      </c>
      <c r="I526" s="138">
        <v>1306657.0787799833</v>
      </c>
    </row>
    <row r="527" spans="1:9">
      <c r="A527" s="130" t="s">
        <v>162</v>
      </c>
      <c r="B527" s="152">
        <v>233.05610322500317</v>
      </c>
      <c r="C527" s="141">
        <v>934.65826326298077</v>
      </c>
      <c r="D527" s="141">
        <v>3376.6034260802826</v>
      </c>
      <c r="E527" s="142">
        <v>4544.3177925682667</v>
      </c>
      <c r="F527" s="921">
        <v>56883.929933863263</v>
      </c>
      <c r="G527" s="922">
        <v>228129.76971569716</v>
      </c>
      <c r="H527" s="922">
        <v>824155.51468375768</v>
      </c>
      <c r="I527" s="142">
        <v>1109169.2143333182</v>
      </c>
    </row>
    <row r="528" spans="1:9">
      <c r="A528" s="130" t="s">
        <v>31</v>
      </c>
      <c r="B528" s="152">
        <v>29.227436686486161</v>
      </c>
      <c r="C528" s="141">
        <v>36.173668861792855</v>
      </c>
      <c r="D528" s="141">
        <v>0</v>
      </c>
      <c r="E528" s="142">
        <v>65.40110554827902</v>
      </c>
      <c r="F528" s="921">
        <v>7133.7821134655278</v>
      </c>
      <c r="G528" s="922">
        <v>8829.2064293137028</v>
      </c>
      <c r="H528" s="922">
        <v>0</v>
      </c>
      <c r="I528" s="142">
        <v>15962.988542779232</v>
      </c>
    </row>
    <row r="529" spans="1:9">
      <c r="A529" s="130" t="s">
        <v>23</v>
      </c>
      <c r="B529" s="152">
        <v>158.49022950379057</v>
      </c>
      <c r="C529" s="141">
        <v>748.99809945797278</v>
      </c>
      <c r="D529" s="141">
        <v>0</v>
      </c>
      <c r="E529" s="142">
        <v>907.48832896176339</v>
      </c>
      <c r="F529" s="921">
        <v>38684.020652278326</v>
      </c>
      <c r="G529" s="922">
        <v>182814.1585677776</v>
      </c>
      <c r="H529" s="922">
        <v>0</v>
      </c>
      <c r="I529" s="142">
        <v>221498.17922005593</v>
      </c>
    </row>
    <row r="530" spans="1:9">
      <c r="A530" s="130" t="s">
        <v>163</v>
      </c>
      <c r="B530" s="152">
        <v>45.338437034726439</v>
      </c>
      <c r="C530" s="141">
        <v>149.48649494321506</v>
      </c>
      <c r="D530" s="141">
        <v>3376.6034260802826</v>
      </c>
      <c r="E530" s="142">
        <v>3571.4283580582241</v>
      </c>
      <c r="F530" s="921">
        <v>11066.127168119414</v>
      </c>
      <c r="G530" s="922">
        <v>36486.40471860586</v>
      </c>
      <c r="H530" s="922">
        <v>824155.51468375768</v>
      </c>
      <c r="I530" s="142">
        <v>871708.0465704829</v>
      </c>
    </row>
    <row r="531" spans="1:9">
      <c r="A531" s="130" t="s">
        <v>189</v>
      </c>
      <c r="B531" s="238">
        <v>6.6026524787307528E-2</v>
      </c>
      <c r="C531" s="239">
        <v>0.1331570727139432</v>
      </c>
      <c r="D531" s="141">
        <v>0</v>
      </c>
      <c r="E531" s="142">
        <v>0.19918359750125073</v>
      </c>
      <c r="F531" s="921">
        <v>16.115639787178697</v>
      </c>
      <c r="G531" s="922">
        <v>32.50074762961907</v>
      </c>
      <c r="H531" s="922">
        <v>0</v>
      </c>
      <c r="I531" s="142">
        <v>48.616387416797771</v>
      </c>
    </row>
    <row r="532" spans="1:9">
      <c r="A532" s="130" t="s">
        <v>165</v>
      </c>
      <c r="B532" s="152">
        <v>-7.473778230164968E-2</v>
      </c>
      <c r="C532" s="141">
        <v>64.859266770103105</v>
      </c>
      <c r="D532" s="141">
        <v>314.2669087263472</v>
      </c>
      <c r="E532" s="142">
        <v>379.05143771414862</v>
      </c>
      <c r="F532" s="921">
        <v>-18.241868430087358</v>
      </c>
      <c r="G532" s="922">
        <v>15830.737472471703</v>
      </c>
      <c r="H532" s="922">
        <v>76705.72265280821</v>
      </c>
      <c r="I532" s="142">
        <v>92518.21825684981</v>
      </c>
    </row>
    <row r="533" spans="1:9">
      <c r="A533" s="130" t="s">
        <v>83</v>
      </c>
      <c r="B533" s="89">
        <v>0.32666840501141764</v>
      </c>
      <c r="C533" s="40">
        <v>0.17968422065860815</v>
      </c>
      <c r="D533" s="40">
        <v>8.6409950208849416E-3</v>
      </c>
      <c r="E533" s="34">
        <v>0.5149936206909107</v>
      </c>
      <c r="F533" s="923">
        <v>79.732658381987306</v>
      </c>
      <c r="G533" s="924">
        <v>43.857013297339499</v>
      </c>
      <c r="H533" s="924">
        <v>2.1090790952268295</v>
      </c>
      <c r="I533" s="34">
        <v>125.69875077455363</v>
      </c>
    </row>
    <row r="534" spans="1:9">
      <c r="A534" s="130" t="s">
        <v>84</v>
      </c>
      <c r="B534" s="89">
        <v>3.1869272641667429E-4</v>
      </c>
      <c r="C534" s="40">
        <v>9.4655562532121405E-3</v>
      </c>
      <c r="D534" s="40">
        <v>7.6166044833770605E-3</v>
      </c>
      <c r="E534" s="34">
        <v>1.7400853463005874E-2</v>
      </c>
      <c r="F534" s="923">
        <v>7.7785968567473496E-2</v>
      </c>
      <c r="G534" s="924">
        <v>2.3103365723614093</v>
      </c>
      <c r="H534" s="924">
        <v>1.8590476274636663</v>
      </c>
      <c r="I534" s="34">
        <v>4.2471701683925493</v>
      </c>
    </row>
    <row r="535" spans="1:9">
      <c r="A535" s="130" t="s">
        <v>166</v>
      </c>
      <c r="B535" s="152">
        <v>9.8097679405412972</v>
      </c>
      <c r="C535" s="141">
        <v>72.758165796962572</v>
      </c>
      <c r="D535" s="141">
        <v>316.54453876506869</v>
      </c>
      <c r="E535" s="142">
        <v>399.11247250257247</v>
      </c>
      <c r="F535" s="921">
        <v>2394.3511646999123</v>
      </c>
      <c r="G535" s="922">
        <v>17758.68706306766</v>
      </c>
      <c r="H535" s="922">
        <v>77261.642646942899</v>
      </c>
      <c r="I535" s="142">
        <v>97414.680874710437</v>
      </c>
    </row>
    <row r="536" spans="1:9">
      <c r="A536" s="130" t="s">
        <v>167</v>
      </c>
      <c r="B536" s="89">
        <v>1.378633388727802E-2</v>
      </c>
      <c r="C536" s="40">
        <v>0.11170230407015375</v>
      </c>
      <c r="D536" s="40">
        <v>0.23889051384286944</v>
      </c>
      <c r="E536" s="34">
        <v>0.36437915180030123</v>
      </c>
      <c r="F536" s="923">
        <v>3.3649444920635454</v>
      </c>
      <c r="G536" s="924">
        <v>27.264104866814858</v>
      </c>
      <c r="H536" s="924">
        <v>58.307982770066722</v>
      </c>
      <c r="I536" s="34">
        <v>88.937032128945134</v>
      </c>
    </row>
    <row r="537" spans="1:9">
      <c r="A537" s="130" t="s">
        <v>168</v>
      </c>
      <c r="B537" s="89">
        <v>2.9683809326319113E-2</v>
      </c>
      <c r="C537" s="40">
        <v>4.1103601925305475E-2</v>
      </c>
      <c r="D537" s="40">
        <v>2.7034852254628263</v>
      </c>
      <c r="E537" s="34">
        <v>2.7742726367144508</v>
      </c>
      <c r="F537" s="923">
        <v>7.2451727567859763</v>
      </c>
      <c r="G537" s="924">
        <v>10.032495950947657</v>
      </c>
      <c r="H537" s="924">
        <v>659.8619903722963</v>
      </c>
      <c r="I537" s="34">
        <v>677.13965908002979</v>
      </c>
    </row>
    <row r="538" spans="1:9">
      <c r="A538" s="130" t="s">
        <v>169</v>
      </c>
      <c r="B538" s="89">
        <v>6.6968939067004601E-2</v>
      </c>
      <c r="C538" s="40">
        <v>7.6556033938788265E-2</v>
      </c>
      <c r="D538" s="40">
        <v>0.12003872770223388</v>
      </c>
      <c r="E538" s="34">
        <v>0.26356370070802676</v>
      </c>
      <c r="F538" s="923">
        <v>16.345662631949278</v>
      </c>
      <c r="G538" s="924">
        <v>18.68566413978078</v>
      </c>
      <c r="H538" s="924">
        <v>29.298844705095018</v>
      </c>
      <c r="I538" s="34">
        <v>64.330171476825086</v>
      </c>
    </row>
    <row r="539" spans="1:9">
      <c r="A539" s="130" t="s">
        <v>170</v>
      </c>
      <c r="B539" s="89">
        <v>3.5196410879476344E-3</v>
      </c>
      <c r="C539" s="40">
        <v>9.2752371072557516E-3</v>
      </c>
      <c r="D539" s="40">
        <v>2.3406192480517039E-2</v>
      </c>
      <c r="E539" s="34">
        <v>3.6201070675720426E-2</v>
      </c>
      <c r="F539" s="923">
        <v>0.8590678993970241</v>
      </c>
      <c r="G539" s="924">
        <v>2.2638838049210994</v>
      </c>
      <c r="H539" s="924">
        <v>5.7129429122687174</v>
      </c>
      <c r="I539" s="34">
        <v>8.8358946165868417</v>
      </c>
    </row>
    <row r="540" spans="1:9">
      <c r="A540" s="130" t="s">
        <v>171</v>
      </c>
      <c r="B540" s="89">
        <v>2.9648951560018555E-3</v>
      </c>
      <c r="C540" s="40">
        <v>6.5386465188607872E-3</v>
      </c>
      <c r="D540" s="40">
        <v>9.38242342820007E-3</v>
      </c>
      <c r="E540" s="34">
        <v>1.8885965103062712E-2</v>
      </c>
      <c r="F540" s="923">
        <v>0.72366647335741674</v>
      </c>
      <c r="G540" s="924">
        <v>1.5959415149153335</v>
      </c>
      <c r="H540" s="924">
        <v>2.290045656449951</v>
      </c>
      <c r="I540" s="34">
        <v>4.6096536447227017</v>
      </c>
    </row>
    <row r="541" spans="1:9">
      <c r="A541" s="130" t="s">
        <v>172</v>
      </c>
      <c r="B541" s="89">
        <v>2.4900322100629129E-2</v>
      </c>
      <c r="C541" s="40">
        <v>4.1982986470539441E-2</v>
      </c>
      <c r="D541" s="40">
        <v>1.962752278589947E-3</v>
      </c>
      <c r="E541" s="34">
        <v>6.8846060849758514E-2</v>
      </c>
      <c r="F541" s="923">
        <v>6.0776274815482036</v>
      </c>
      <c r="G541" s="924">
        <v>10.247134607321813</v>
      </c>
      <c r="H541" s="924">
        <v>0.47906517592911879</v>
      </c>
      <c r="I541" s="34">
        <v>16.803827264799132</v>
      </c>
    </row>
    <row r="542" spans="1:9">
      <c r="A542" s="130" t="s">
        <v>190</v>
      </c>
      <c r="B542" s="89">
        <v>5.9344533284770649E-4</v>
      </c>
      <c r="C542" s="40">
        <v>8.0164931127209825E-4</v>
      </c>
      <c r="D542" s="40">
        <v>1.7385376043784653E-3</v>
      </c>
      <c r="E542" s="34">
        <v>3.13363224849827E-3</v>
      </c>
      <c r="F542" s="923">
        <v>0.13794962739976591</v>
      </c>
      <c r="G542" s="924">
        <v>0.18634778584339204</v>
      </c>
      <c r="H542" s="924">
        <v>0.40413261587826443</v>
      </c>
      <c r="I542" s="34">
        <v>0.72843002912142241</v>
      </c>
    </row>
    <row r="543" spans="1:9">
      <c r="A543" s="130" t="s">
        <v>191</v>
      </c>
      <c r="B543" s="89">
        <v>1.0885727043678901E-3</v>
      </c>
      <c r="C543" s="40">
        <v>1.2305241983874009E-3</v>
      </c>
      <c r="D543" s="40">
        <v>3.2861410505826863E-3</v>
      </c>
      <c r="E543" s="34">
        <v>5.605237953337977E-3</v>
      </c>
      <c r="F543" s="923">
        <v>0.25304470463102119</v>
      </c>
      <c r="G543" s="924">
        <v>0.28604210915161066</v>
      </c>
      <c r="H543" s="924">
        <v>0.76388153789270941</v>
      </c>
      <c r="I543" s="34">
        <v>1.3029683516753412</v>
      </c>
    </row>
    <row r="544" spans="1:9">
      <c r="A544" s="130" t="s">
        <v>175</v>
      </c>
      <c r="B544" s="89">
        <v>2.3836573961956444E-3</v>
      </c>
      <c r="C544" s="40">
        <v>6.4063733340830806E-2</v>
      </c>
      <c r="D544" s="40">
        <v>0.16722335969000859</v>
      </c>
      <c r="E544" s="34">
        <v>0.23367075042703506</v>
      </c>
      <c r="F544" s="923">
        <v>0.5817989678674983</v>
      </c>
      <c r="G544" s="924">
        <v>15.636565051219632</v>
      </c>
      <c r="H544" s="924">
        <v>40.815587939046701</v>
      </c>
      <c r="I544" s="34">
        <v>57.033951958133834</v>
      </c>
    </row>
    <row r="545" spans="1:9">
      <c r="A545" s="130" t="s">
        <v>176</v>
      </c>
      <c r="B545" s="89">
        <v>1.1084074214569536E-3</v>
      </c>
      <c r="C545" s="40">
        <v>1.0586225802534262E-2</v>
      </c>
      <c r="D545" s="40">
        <v>1.8924396578239784</v>
      </c>
      <c r="E545" s="34">
        <v>1.9041342910479695</v>
      </c>
      <c r="F545" s="923">
        <v>0.27053816324844088</v>
      </c>
      <c r="G545" s="924">
        <v>2.5838676545365384</v>
      </c>
      <c r="H545" s="924">
        <v>461.90339326060734</v>
      </c>
      <c r="I545" s="34">
        <v>464.75779907839234</v>
      </c>
    </row>
    <row r="546" spans="1:9">
      <c r="A546" s="130" t="s">
        <v>177</v>
      </c>
      <c r="B546" s="89">
        <v>3.1116655794851552E-3</v>
      </c>
      <c r="C546" s="40">
        <v>1.7530710259540672E-2</v>
      </c>
      <c r="D546" s="40">
        <v>8.4027109391563715E-2</v>
      </c>
      <c r="E546" s="34">
        <v>0.10466948523058954</v>
      </c>
      <c r="F546" s="923">
        <v>0.75948994405934922</v>
      </c>
      <c r="G546" s="924">
        <v>4.2788653903296883</v>
      </c>
      <c r="H546" s="924">
        <v>20.509191293566516</v>
      </c>
      <c r="I546" s="34">
        <v>25.547546627955551</v>
      </c>
    </row>
    <row r="547" spans="1:9">
      <c r="A547" s="130" t="s">
        <v>178</v>
      </c>
      <c r="B547" s="89">
        <v>2.2139112135804466E-4</v>
      </c>
      <c r="C547" s="40">
        <v>3.4120871198040255E-3</v>
      </c>
      <c r="D547" s="40">
        <v>1.6384334736361927E-2</v>
      </c>
      <c r="E547" s="34">
        <v>2.0017812977523995E-2</v>
      </c>
      <c r="F547" s="923">
        <v>5.4036761367935462E-2</v>
      </c>
      <c r="G547" s="924">
        <v>0.83281631317667393</v>
      </c>
      <c r="H547" s="924">
        <v>3.9990600385881017</v>
      </c>
      <c r="I547" s="34">
        <v>4.8859131131327107</v>
      </c>
    </row>
    <row r="548" spans="1:9">
      <c r="A548" s="130" t="s">
        <v>179</v>
      </c>
      <c r="B548" s="89">
        <v>1.8730560560378511E-4</v>
      </c>
      <c r="C548" s="40">
        <v>2.9755499451768331E-3</v>
      </c>
      <c r="D548" s="40">
        <v>6.5676963997400488E-3</v>
      </c>
      <c r="E548" s="34">
        <v>9.7305519505206661E-3</v>
      </c>
      <c r="F548" s="923">
        <v>4.5717227731637715E-2</v>
      </c>
      <c r="G548" s="924">
        <v>0.7262670758411216</v>
      </c>
      <c r="H548" s="924">
        <v>1.6030319595149656</v>
      </c>
      <c r="I548" s="34">
        <v>2.3750162630877245</v>
      </c>
    </row>
    <row r="549" spans="1:9">
      <c r="A549" s="130" t="s">
        <v>180</v>
      </c>
      <c r="B549" s="89">
        <v>3.5333745931316672E-3</v>
      </c>
      <c r="C549" s="40">
        <v>6.9509031102959196E-3</v>
      </c>
      <c r="D549" s="40">
        <v>1.3739265950129629E-3</v>
      </c>
      <c r="E549" s="40">
        <v>1.1858204298440551E-2</v>
      </c>
      <c r="F549" s="923">
        <v>0.86241994955071888</v>
      </c>
      <c r="G549" s="924">
        <v>1.6965643895685192</v>
      </c>
      <c r="H549" s="924">
        <v>0.33534562315038313</v>
      </c>
      <c r="I549" s="34">
        <v>2.8943299622696212</v>
      </c>
    </row>
    <row r="550" spans="1:9">
      <c r="A550" s="130" t="s">
        <v>181</v>
      </c>
      <c r="B550" s="89">
        <v>2.5397472150307428E-5</v>
      </c>
      <c r="C550" s="40">
        <v>3.7461250192869004E-4</v>
      </c>
      <c r="D550" s="40">
        <v>1.2169763230649255E-3</v>
      </c>
      <c r="E550" s="40">
        <v>1.6169862971439231E-3</v>
      </c>
      <c r="F550" s="923">
        <v>5.903781908973154E-3</v>
      </c>
      <c r="G550" s="924">
        <v>8.7080733809762237E-2</v>
      </c>
      <c r="H550" s="924">
        <v>0.28289283111478503</v>
      </c>
      <c r="I550" s="34">
        <v>0.37587734683352048</v>
      </c>
    </row>
    <row r="551" spans="1:9">
      <c r="A551" s="143" t="s">
        <v>182</v>
      </c>
      <c r="B551" s="154">
        <v>5.6335711850230171E-5</v>
      </c>
      <c r="C551" s="144">
        <v>4.7486869610256582E-4</v>
      </c>
      <c r="D551" s="144">
        <v>2.3002987354078801E-3</v>
      </c>
      <c r="E551" s="144">
        <v>2.8315031433606762E-3</v>
      </c>
      <c r="F551" s="925">
        <v>1.3095545670142116E-2</v>
      </c>
      <c r="G551" s="926">
        <v>0.11038583685006867</v>
      </c>
      <c r="H551" s="926">
        <v>0.53471707652489653</v>
      </c>
      <c r="I551" s="145">
        <v>0.65819845904510732</v>
      </c>
    </row>
    <row r="553" spans="1:9">
      <c r="A553" s="69" t="s">
        <v>638</v>
      </c>
    </row>
    <row r="554" spans="1:9">
      <c r="A554" s="136"/>
      <c r="B554" s="147" t="s">
        <v>271</v>
      </c>
      <c r="C554" s="936"/>
      <c r="D554" s="936"/>
      <c r="E554" s="937"/>
      <c r="F554" s="898" t="s">
        <v>272</v>
      </c>
      <c r="G554" s="899"/>
      <c r="H554" s="900"/>
      <c r="I554" s="900"/>
    </row>
    <row r="555" spans="1:9" ht="26.25">
      <c r="A555" s="143" t="s">
        <v>184</v>
      </c>
      <c r="B555" s="149" t="s">
        <v>185</v>
      </c>
      <c r="C555" s="150" t="s">
        <v>186</v>
      </c>
      <c r="D555" s="150" t="s">
        <v>187</v>
      </c>
      <c r="E555" s="17" t="s">
        <v>188</v>
      </c>
      <c r="F555" s="76" t="s">
        <v>185</v>
      </c>
      <c r="G555" s="76" t="s">
        <v>186</v>
      </c>
      <c r="H555" s="150" t="s">
        <v>187</v>
      </c>
      <c r="I555" s="17" t="s">
        <v>188</v>
      </c>
    </row>
    <row r="556" spans="1:9">
      <c r="A556" s="130" t="s">
        <v>160</v>
      </c>
      <c r="B556" s="152">
        <v>215.69519694589647</v>
      </c>
      <c r="C556" s="141">
        <v>1232.9346314637814</v>
      </c>
      <c r="D556" s="141">
        <v>4097.0464504820338</v>
      </c>
      <c r="E556" s="142">
        <v>5545.6762788917113</v>
      </c>
      <c r="F556" s="919">
        <v>52646.510004913194</v>
      </c>
      <c r="G556" s="920">
        <v>300932.54893869261</v>
      </c>
      <c r="H556" s="920">
        <v>1000000</v>
      </c>
      <c r="I556" s="138">
        <v>1353579.0589436057</v>
      </c>
    </row>
    <row r="557" spans="1:9">
      <c r="A557" s="130" t="s">
        <v>162</v>
      </c>
      <c r="B557" s="152">
        <v>203.12642339991527</v>
      </c>
      <c r="C557" s="141">
        <v>1051.7858181345987</v>
      </c>
      <c r="D557" s="141">
        <v>3376.6034260802826</v>
      </c>
      <c r="E557" s="142">
        <v>4631.5156676147963</v>
      </c>
      <c r="F557" s="921">
        <v>49578.745531678476</v>
      </c>
      <c r="G557" s="922">
        <v>256718.06039954754</v>
      </c>
      <c r="H557" s="922">
        <v>824155.51468375768</v>
      </c>
      <c r="I557" s="142">
        <v>1130452.3206149836</v>
      </c>
    </row>
    <row r="558" spans="1:9">
      <c r="A558" s="130" t="s">
        <v>31</v>
      </c>
      <c r="B558" s="152">
        <v>25.473972134261931</v>
      </c>
      <c r="C558" s="141">
        <v>64.843997500263484</v>
      </c>
      <c r="D558" s="141">
        <v>0</v>
      </c>
      <c r="E558" s="142">
        <v>90.317969634525411</v>
      </c>
      <c r="F558" s="921">
        <v>6217.6429879785273</v>
      </c>
      <c r="G558" s="922">
        <v>15827.010575541395</v>
      </c>
      <c r="H558" s="922">
        <v>0</v>
      </c>
      <c r="I558" s="142">
        <v>22044.653563519925</v>
      </c>
    </row>
    <row r="559" spans="1:9">
      <c r="A559" s="130" t="s">
        <v>23</v>
      </c>
      <c r="B559" s="152">
        <v>138.13649596576133</v>
      </c>
      <c r="C559" s="141">
        <v>877.11978172221268</v>
      </c>
      <c r="D559" s="141">
        <v>0</v>
      </c>
      <c r="E559" s="142">
        <v>1015.256277687974</v>
      </c>
      <c r="F559" s="921">
        <v>33716.116630678916</v>
      </c>
      <c r="G559" s="922">
        <v>214085.87681963335</v>
      </c>
      <c r="H559" s="922">
        <v>0</v>
      </c>
      <c r="I559" s="142">
        <v>247801.99345031226</v>
      </c>
    </row>
    <row r="560" spans="1:9">
      <c r="A560" s="130" t="s">
        <v>163</v>
      </c>
      <c r="B560" s="152">
        <v>39.515955299891992</v>
      </c>
      <c r="C560" s="141">
        <v>109.82203891212251</v>
      </c>
      <c r="D560" s="141">
        <v>3376.6034260802826</v>
      </c>
      <c r="E560" s="142">
        <v>3525.9414202922972</v>
      </c>
      <c r="F560" s="921">
        <v>9644.9859130210225</v>
      </c>
      <c r="G560" s="922">
        <v>26805.173004372824</v>
      </c>
      <c r="H560" s="922">
        <v>824155.51468375768</v>
      </c>
      <c r="I560" s="142">
        <v>860605.67360115144</v>
      </c>
    </row>
    <row r="561" spans="1:9">
      <c r="A561" s="130" t="s">
        <v>189</v>
      </c>
      <c r="B561" s="238">
        <v>5.754722422619124E-2</v>
      </c>
      <c r="C561" s="239">
        <v>0.28879831361042735</v>
      </c>
      <c r="D561" s="141">
        <v>0</v>
      </c>
      <c r="E561" s="142">
        <v>0.34634553783661859</v>
      </c>
      <c r="F561" s="921">
        <v>14.046026795576257</v>
      </c>
      <c r="G561" s="922">
        <v>70.489392078151582</v>
      </c>
      <c r="H561" s="922">
        <v>0</v>
      </c>
      <c r="I561" s="142">
        <v>84.535418873727849</v>
      </c>
    </row>
    <row r="562" spans="1:9">
      <c r="A562" s="130" t="s">
        <v>165</v>
      </c>
      <c r="B562" s="152">
        <v>-36.205924820981082</v>
      </c>
      <c r="C562" s="141">
        <v>76.928708132829627</v>
      </c>
      <c r="D562" s="141">
        <v>313.4107951678115</v>
      </c>
      <c r="E562" s="142">
        <v>354.13357847966006</v>
      </c>
      <c r="F562" s="921">
        <v>-8837.0794079528459</v>
      </c>
      <c r="G562" s="922">
        <v>18776.625811449776</v>
      </c>
      <c r="H562" s="922">
        <v>76496.763938553224</v>
      </c>
      <c r="I562" s="142">
        <v>86436.310342050143</v>
      </c>
    </row>
    <row r="563" spans="1:9">
      <c r="A563" s="130" t="s">
        <v>83</v>
      </c>
      <c r="B563" s="89">
        <v>0.2847167863424801</v>
      </c>
      <c r="C563" s="40">
        <v>0.20786581471166221</v>
      </c>
      <c r="D563" s="40">
        <v>8.6409950208849416E-3</v>
      </c>
      <c r="E563" s="34">
        <v>0.5012235960750272</v>
      </c>
      <c r="F563" s="923">
        <v>69.493179973339579</v>
      </c>
      <c r="G563" s="924">
        <v>50.735527952631827</v>
      </c>
      <c r="H563" s="924">
        <v>2.1090790952268295</v>
      </c>
      <c r="I563" s="34">
        <v>122.33778702119822</v>
      </c>
    </row>
    <row r="564" spans="1:9">
      <c r="A564" s="130" t="s">
        <v>84</v>
      </c>
      <c r="B564" s="89">
        <v>2.7776536544116438E-4</v>
      </c>
      <c r="C564" s="40">
        <v>2.4460086790953836E-2</v>
      </c>
      <c r="D564" s="40">
        <v>7.6166044833770605E-3</v>
      </c>
      <c r="E564" s="34">
        <v>3.2354456639772058E-2</v>
      </c>
      <c r="F564" s="923">
        <v>6.7796489202235966E-2</v>
      </c>
      <c r="G564" s="924">
        <v>5.9701756098166792</v>
      </c>
      <c r="H564" s="924">
        <v>1.8590476274636663</v>
      </c>
      <c r="I564" s="34">
        <v>7.897019726482581</v>
      </c>
    </row>
    <row r="565" spans="1:9">
      <c r="A565" s="130" t="s">
        <v>166</v>
      </c>
      <c r="B565" s="152">
        <v>-27.590813408864769</v>
      </c>
      <c r="C565" s="141">
        <v>89.646605573782267</v>
      </c>
      <c r="D565" s="141">
        <v>315.688425206533</v>
      </c>
      <c r="E565" s="142">
        <v>377.74421737145047</v>
      </c>
      <c r="F565" s="921">
        <v>-6734.3179391140666</v>
      </c>
      <c r="G565" s="922">
        <v>21880.788186630147</v>
      </c>
      <c r="H565" s="922">
        <v>77052.683932687898</v>
      </c>
      <c r="I565" s="142">
        <v>92199.154180203986</v>
      </c>
    </row>
    <row r="566" spans="1:9">
      <c r="A566" s="130" t="s">
        <v>167</v>
      </c>
      <c r="B566" s="89">
        <v>1.2015856506517781E-2</v>
      </c>
      <c r="C566" s="40">
        <v>0.12614810950231076</v>
      </c>
      <c r="D566" s="40">
        <v>0.23889051384286944</v>
      </c>
      <c r="E566" s="34">
        <v>0.37705447985169799</v>
      </c>
      <c r="F566" s="923">
        <v>2.9328094401038749</v>
      </c>
      <c r="G566" s="924">
        <v>30.790012031098385</v>
      </c>
      <c r="H566" s="924">
        <v>58.307982770066722</v>
      </c>
      <c r="I566" s="34">
        <v>92.030804241268982</v>
      </c>
    </row>
    <row r="567" spans="1:9">
      <c r="A567" s="130" t="s">
        <v>168</v>
      </c>
      <c r="B567" s="89">
        <v>2.5871736195292965E-2</v>
      </c>
      <c r="C567" s="40">
        <v>5.5710886964558989E-2</v>
      </c>
      <c r="D567" s="40">
        <v>2.7034852254628263</v>
      </c>
      <c r="E567" s="34">
        <v>2.7850678486226781</v>
      </c>
      <c r="F567" s="923">
        <v>6.3147285509172226</v>
      </c>
      <c r="G567" s="924">
        <v>13.597816777987562</v>
      </c>
      <c r="H567" s="924">
        <v>659.8619903722963</v>
      </c>
      <c r="I567" s="34">
        <v>679.7745357012011</v>
      </c>
    </row>
    <row r="568" spans="1:9">
      <c r="A568" s="130" t="s">
        <v>169</v>
      </c>
      <c r="B568" s="89">
        <v>5.8368611177002198E-2</v>
      </c>
      <c r="C568" s="40">
        <v>0.11297785844461077</v>
      </c>
      <c r="D568" s="40">
        <v>0.12003872770223388</v>
      </c>
      <c r="E568" s="34">
        <v>0.29138519732384682</v>
      </c>
      <c r="F568" s="923">
        <v>14.24650949957741</v>
      </c>
      <c r="G568" s="924">
        <v>27.57543996878983</v>
      </c>
      <c r="H568" s="924">
        <v>29.298844705095018</v>
      </c>
      <c r="I568" s="34">
        <v>71.120794173462244</v>
      </c>
    </row>
    <row r="569" spans="1:9">
      <c r="A569" s="130" t="s">
        <v>170</v>
      </c>
      <c r="B569" s="89">
        <v>3.0676394908910019E-3</v>
      </c>
      <c r="C569" s="40">
        <v>1.589109295811153E-2</v>
      </c>
      <c r="D569" s="40">
        <v>2.3406192480517039E-2</v>
      </c>
      <c r="E569" s="34">
        <v>4.2364924929519571E-2</v>
      </c>
      <c r="F569" s="923">
        <v>0.74874413262512118</v>
      </c>
      <c r="G569" s="924">
        <v>3.8786704398340124</v>
      </c>
      <c r="H569" s="924">
        <v>5.7129429122687174</v>
      </c>
      <c r="I569" s="34">
        <v>10.340357484727852</v>
      </c>
    </row>
    <row r="570" spans="1:9">
      <c r="A570" s="130" t="s">
        <v>171</v>
      </c>
      <c r="B570" s="89">
        <v>2.5841354955332451E-3</v>
      </c>
      <c r="C570" s="40">
        <v>8.4975300919691143E-3</v>
      </c>
      <c r="D570" s="40">
        <v>9.38242342820007E-3</v>
      </c>
      <c r="E570" s="34">
        <v>2.046408901570243E-2</v>
      </c>
      <c r="F570" s="923">
        <v>0.63073131504994573</v>
      </c>
      <c r="G570" s="924">
        <v>2.0740624239125593</v>
      </c>
      <c r="H570" s="924">
        <v>2.290045656449951</v>
      </c>
      <c r="I570" s="34">
        <v>4.9948393954124564</v>
      </c>
    </row>
    <row r="571" spans="1:9">
      <c r="A571" s="130" t="s">
        <v>172</v>
      </c>
      <c r="B571" s="89">
        <v>2.1702557023033697E-2</v>
      </c>
      <c r="C571" s="40">
        <v>7.6493248523979943E-2</v>
      </c>
      <c r="D571" s="40">
        <v>1.962752278589947E-3</v>
      </c>
      <c r="E571" s="34">
        <v>0.10015855782560358</v>
      </c>
      <c r="F571" s="923">
        <v>5.297122521146985</v>
      </c>
      <c r="G571" s="924">
        <v>18.670339584502447</v>
      </c>
      <c r="H571" s="924">
        <v>0.47906517592911879</v>
      </c>
      <c r="I571" s="34">
        <v>24.446527281578543</v>
      </c>
    </row>
    <row r="572" spans="1:9">
      <c r="A572" s="130" t="s">
        <v>190</v>
      </c>
      <c r="B572" s="89">
        <v>5.1723351706583565E-4</v>
      </c>
      <c r="C572" s="40">
        <v>9.9674915734619869E-4</v>
      </c>
      <c r="D572" s="40">
        <v>1.7385376043784653E-3</v>
      </c>
      <c r="E572" s="34">
        <v>3.2525202787904994E-3</v>
      </c>
      <c r="F572" s="923">
        <v>0.12023377219180745</v>
      </c>
      <c r="G572" s="924">
        <v>0.23169981674154497</v>
      </c>
      <c r="H572" s="924">
        <v>0.40413261587826443</v>
      </c>
      <c r="I572" s="34">
        <v>0.75606620481161679</v>
      </c>
    </row>
    <row r="573" spans="1:9">
      <c r="A573" s="130" t="s">
        <v>191</v>
      </c>
      <c r="B573" s="89">
        <v>9.4877532486478287E-4</v>
      </c>
      <c r="C573" s="40">
        <v>1.5973572669491802E-3</v>
      </c>
      <c r="D573" s="40">
        <v>3.2861410505826863E-3</v>
      </c>
      <c r="E573" s="34">
        <v>5.8322736423966487E-3</v>
      </c>
      <c r="F573" s="923">
        <v>0.22054803586226313</v>
      </c>
      <c r="G573" s="924">
        <v>0.37131447094301545</v>
      </c>
      <c r="H573" s="924">
        <v>0.76388153789270941</v>
      </c>
      <c r="I573" s="34">
        <v>1.3557440446979878</v>
      </c>
    </row>
    <row r="574" spans="1:9">
      <c r="A574" s="130" t="s">
        <v>175</v>
      </c>
      <c r="B574" s="89">
        <v>2.0775418227624038E-3</v>
      </c>
      <c r="C574" s="40">
        <v>6.2681918168781492E-2</v>
      </c>
      <c r="D574" s="40">
        <v>0.16722335969000859</v>
      </c>
      <c r="E574" s="34">
        <v>0.23198281968155249</v>
      </c>
      <c r="F574" s="923">
        <v>0.50708280901183655</v>
      </c>
      <c r="G574" s="924">
        <v>15.299293997852214</v>
      </c>
      <c r="H574" s="924">
        <v>40.815587939046701</v>
      </c>
      <c r="I574" s="34">
        <v>56.621964745910752</v>
      </c>
    </row>
    <row r="575" spans="1:9">
      <c r="A575" s="130" t="s">
        <v>176</v>
      </c>
      <c r="B575" s="89">
        <v>9.6606281524026967E-4</v>
      </c>
      <c r="C575" s="40">
        <v>9.7943831072347578E-3</v>
      </c>
      <c r="D575" s="40">
        <v>1.8924396578239784</v>
      </c>
      <c r="E575" s="34">
        <v>1.9032001037464534</v>
      </c>
      <c r="F575" s="923">
        <v>0.23579493835775489</v>
      </c>
      <c r="G575" s="924">
        <v>2.3905960612388002</v>
      </c>
      <c r="H575" s="924">
        <v>461.90339326060734</v>
      </c>
      <c r="I575" s="34">
        <v>464.52978426020394</v>
      </c>
    </row>
    <row r="576" spans="1:9">
      <c r="A576" s="130" t="s">
        <v>177</v>
      </c>
      <c r="B576" s="89">
        <v>2.7120572738969324E-3</v>
      </c>
      <c r="C576" s="40">
        <v>1.6665521309066757E-2</v>
      </c>
      <c r="D576" s="40">
        <v>8.4027109391563715E-2</v>
      </c>
      <c r="E576" s="34">
        <v>0.1034046879745274</v>
      </c>
      <c r="F576" s="923">
        <v>0.66195424110406365</v>
      </c>
      <c r="G576" s="924">
        <v>4.0676915701324283</v>
      </c>
      <c r="H576" s="924">
        <v>20.509191293566516</v>
      </c>
      <c r="I576" s="34">
        <v>25.238837104803007</v>
      </c>
    </row>
    <row r="577" spans="1:9">
      <c r="A577" s="130" t="s">
        <v>178</v>
      </c>
      <c r="B577" s="89">
        <v>1.9295948928889326E-4</v>
      </c>
      <c r="C577" s="40">
        <v>2.9502351493460159E-3</v>
      </c>
      <c r="D577" s="40">
        <v>1.6384334736361927E-2</v>
      </c>
      <c r="E577" s="34">
        <v>1.9527529374996834E-2</v>
      </c>
      <c r="F577" s="923">
        <v>4.709721786683449E-2</v>
      </c>
      <c r="G577" s="924">
        <v>0.7200882843295342</v>
      </c>
      <c r="H577" s="924">
        <v>3.9990600385881017</v>
      </c>
      <c r="I577" s="34">
        <v>4.7662455407844702</v>
      </c>
    </row>
    <row r="578" spans="1:9">
      <c r="A578" s="130" t="s">
        <v>179</v>
      </c>
      <c r="B578" s="89">
        <v>1.6325132542150127E-4</v>
      </c>
      <c r="C578" s="40">
        <v>2.5705907327634495E-3</v>
      </c>
      <c r="D578" s="40">
        <v>6.5676963997400488E-3</v>
      </c>
      <c r="E578" s="34">
        <v>9.3015384579249998E-3</v>
      </c>
      <c r="F578" s="923">
        <v>3.9846100695854716E-2</v>
      </c>
      <c r="G578" s="924">
        <v>0.62742533281774471</v>
      </c>
      <c r="H578" s="924">
        <v>1.6030319595149656</v>
      </c>
      <c r="I578" s="34">
        <v>2.270303393028565</v>
      </c>
    </row>
    <row r="579" spans="1:9">
      <c r="A579" s="130" t="s">
        <v>180</v>
      </c>
      <c r="B579" s="89">
        <v>3.0796093030957625E-3</v>
      </c>
      <c r="C579" s="40">
        <v>7.4109946992355919E-3</v>
      </c>
      <c r="D579" s="40">
        <v>1.3739265950129629E-3</v>
      </c>
      <c r="E579" s="40">
        <v>1.1864530597344318E-2</v>
      </c>
      <c r="F579" s="923">
        <v>0.7516657036518184</v>
      </c>
      <c r="G579" s="924">
        <v>1.8088627475443093</v>
      </c>
      <c r="H579" s="924">
        <v>0.33534562315038313</v>
      </c>
      <c r="I579" s="34">
        <v>2.8958740743465108</v>
      </c>
    </row>
    <row r="580" spans="1:9">
      <c r="A580" s="130" t="s">
        <v>181</v>
      </c>
      <c r="B580" s="89">
        <v>2.2135861751323729E-5</v>
      </c>
      <c r="C580" s="40">
        <v>3.220709548196664E-4</v>
      </c>
      <c r="D580" s="40">
        <v>1.2169763230649255E-3</v>
      </c>
      <c r="E580" s="40">
        <v>1.5611831396359157E-3</v>
      </c>
      <c r="F580" s="923">
        <v>5.1456026557908409E-3</v>
      </c>
      <c r="G580" s="924">
        <v>7.4867162574958873E-2</v>
      </c>
      <c r="H580" s="924">
        <v>0.28289283111478503</v>
      </c>
      <c r="I580" s="34">
        <v>0.36290559634553476</v>
      </c>
    </row>
    <row r="581" spans="1:9">
      <c r="A581" s="143" t="s">
        <v>182</v>
      </c>
      <c r="B581" s="154">
        <v>4.9100931061125693E-5</v>
      </c>
      <c r="C581" s="144">
        <v>4.2329078250530355E-4</v>
      </c>
      <c r="D581" s="144">
        <v>2.3002987354078801E-3</v>
      </c>
      <c r="E581" s="144">
        <v>2.7726904489743095E-3</v>
      </c>
      <c r="F581" s="925">
        <v>1.1413781135257704E-2</v>
      </c>
      <c r="G581" s="926">
        <v>9.8396267518287298E-2</v>
      </c>
      <c r="H581" s="926">
        <v>0.53471707652489653</v>
      </c>
      <c r="I581" s="145">
        <v>0.64452712517844157</v>
      </c>
    </row>
    <row r="583" spans="1:9">
      <c r="A583" s="69" t="s">
        <v>639</v>
      </c>
    </row>
    <row r="584" spans="1:9">
      <c r="A584" s="136"/>
      <c r="B584" s="147" t="s">
        <v>271</v>
      </c>
      <c r="C584" s="936"/>
      <c r="D584" s="936"/>
      <c r="E584" s="937"/>
      <c r="F584" s="898" t="s">
        <v>272</v>
      </c>
      <c r="G584" s="899"/>
      <c r="H584" s="900"/>
      <c r="I584" s="900"/>
    </row>
    <row r="585" spans="1:9" ht="26.25">
      <c r="A585" s="143" t="s">
        <v>184</v>
      </c>
      <c r="B585" s="149" t="s">
        <v>185</v>
      </c>
      <c r="C585" s="150" t="s">
        <v>186</v>
      </c>
      <c r="D585" s="150" t="s">
        <v>187</v>
      </c>
      <c r="E585" s="17" t="s">
        <v>188</v>
      </c>
      <c r="F585" s="76" t="s">
        <v>185</v>
      </c>
      <c r="G585" s="76" t="s">
        <v>186</v>
      </c>
      <c r="H585" s="150" t="s">
        <v>187</v>
      </c>
      <c r="I585" s="17" t="s">
        <v>188</v>
      </c>
    </row>
    <row r="586" spans="1:9">
      <c r="A586" s="130" t="s">
        <v>160</v>
      </c>
      <c r="B586" s="152">
        <v>183.84984321813045</v>
      </c>
      <c r="C586" s="141">
        <v>1529.9809297688662</v>
      </c>
      <c r="D586" s="141">
        <v>4097.0464504820338</v>
      </c>
      <c r="E586" s="142">
        <v>5810.8772234690305</v>
      </c>
      <c r="F586" s="919">
        <v>44873.751235234296</v>
      </c>
      <c r="G586" s="920">
        <v>373435.09483248787</v>
      </c>
      <c r="H586" s="920">
        <v>1000000</v>
      </c>
      <c r="I586" s="138">
        <v>1418308.8460677222</v>
      </c>
    </row>
    <row r="587" spans="1:9">
      <c r="A587" s="130" t="s">
        <v>162</v>
      </c>
      <c r="B587" s="152">
        <v>173.1367300909408</v>
      </c>
      <c r="C587" s="141">
        <v>1228.9705184083693</v>
      </c>
      <c r="D587" s="141">
        <v>2877.3029158753284</v>
      </c>
      <c r="E587" s="142">
        <v>4279.410164374638</v>
      </c>
      <c r="F587" s="921">
        <v>42258.913142312704</v>
      </c>
      <c r="G587" s="922">
        <v>299964.99509147037</v>
      </c>
      <c r="H587" s="922">
        <v>702287.11113021488</v>
      </c>
      <c r="I587" s="142">
        <v>1044511.0193639977</v>
      </c>
    </row>
    <row r="588" spans="1:9">
      <c r="A588" s="130" t="s">
        <v>31</v>
      </c>
      <c r="B588" s="152">
        <v>21.712981324298237</v>
      </c>
      <c r="C588" s="141">
        <v>97.967618180535254</v>
      </c>
      <c r="D588" s="141">
        <v>0</v>
      </c>
      <c r="E588" s="142">
        <v>119.68059950483349</v>
      </c>
      <c r="F588" s="921">
        <v>5299.6668665408024</v>
      </c>
      <c r="G588" s="922">
        <v>23911.766528546188</v>
      </c>
      <c r="H588" s="922">
        <v>0</v>
      </c>
      <c r="I588" s="142">
        <v>29211.433395086991</v>
      </c>
    </row>
    <row r="589" spans="1:9">
      <c r="A589" s="130" t="s">
        <v>23</v>
      </c>
      <c r="B589" s="152">
        <v>117.74195014818703</v>
      </c>
      <c r="C589" s="141">
        <v>1018.5927577556192</v>
      </c>
      <c r="D589" s="141">
        <v>0</v>
      </c>
      <c r="E589" s="142">
        <v>1136.3347079038062</v>
      </c>
      <c r="F589" s="921">
        <v>28738.251218590463</v>
      </c>
      <c r="G589" s="922">
        <v>248616.35572517803</v>
      </c>
      <c r="H589" s="922">
        <v>0</v>
      </c>
      <c r="I589" s="142">
        <v>277354.60694376845</v>
      </c>
    </row>
    <row r="590" spans="1:9">
      <c r="A590" s="130" t="s">
        <v>163</v>
      </c>
      <c r="B590" s="152">
        <v>33.681798618455545</v>
      </c>
      <c r="C590" s="141">
        <v>112.41014247221477</v>
      </c>
      <c r="D590" s="141">
        <v>2877.3029158753284</v>
      </c>
      <c r="E590" s="142">
        <v>3023.3948569659988</v>
      </c>
      <c r="F590" s="921">
        <v>8220.9950571814352</v>
      </c>
      <c r="G590" s="922">
        <v>27436.872837746145</v>
      </c>
      <c r="H590" s="922">
        <v>702287.11113021488</v>
      </c>
      <c r="I590" s="142">
        <v>737944.9790251425</v>
      </c>
    </row>
    <row r="591" spans="1:9">
      <c r="A591" s="130" t="s">
        <v>189</v>
      </c>
      <c r="B591" s="238">
        <v>4.9050921399411987E-2</v>
      </c>
      <c r="C591" s="239">
        <v>0.46273751665250029</v>
      </c>
      <c r="D591" s="141">
        <v>0</v>
      </c>
      <c r="E591" s="142">
        <v>0.51178843805191232</v>
      </c>
      <c r="F591" s="921">
        <v>11.972263920425151</v>
      </c>
      <c r="G591" s="922">
        <v>112.94417142819003</v>
      </c>
      <c r="H591" s="922">
        <v>0</v>
      </c>
      <c r="I591" s="142">
        <v>124.9164353486152</v>
      </c>
    </row>
    <row r="592" spans="1:9">
      <c r="A592" s="130" t="s">
        <v>165</v>
      </c>
      <c r="B592" s="152">
        <v>-76.24012397503401</v>
      </c>
      <c r="C592" s="141">
        <v>92.380096115990924</v>
      </c>
      <c r="D592" s="141">
        <v>312.45510865586238</v>
      </c>
      <c r="E592" s="142">
        <v>328.59508079681927</v>
      </c>
      <c r="F592" s="921">
        <v>-18608.557383103151</v>
      </c>
      <c r="G592" s="922">
        <v>22547.973822733216</v>
      </c>
      <c r="H592" s="922">
        <v>76263.501630327082</v>
      </c>
      <c r="I592" s="142">
        <v>80202.918069957144</v>
      </c>
    </row>
    <row r="593" spans="1:9">
      <c r="A593" s="130" t="s">
        <v>83</v>
      </c>
      <c r="B593" s="89">
        <v>0.24268104840445195</v>
      </c>
      <c r="C593" s="40">
        <v>0.23903937680295836</v>
      </c>
      <c r="D593" s="40">
        <v>8.6409950208849416E-3</v>
      </c>
      <c r="E593" s="34">
        <v>0.49036142022829526</v>
      </c>
      <c r="F593" s="923">
        <v>59.233169879218622</v>
      </c>
      <c r="G593" s="924">
        <v>58.344316983478286</v>
      </c>
      <c r="H593" s="924">
        <v>2.1090790952268295</v>
      </c>
      <c r="I593" s="34">
        <v>119.68656595792373</v>
      </c>
    </row>
    <row r="594" spans="1:9">
      <c r="A594" s="130" t="s">
        <v>84</v>
      </c>
      <c r="B594" s="89">
        <v>2.3675593898641193E-4</v>
      </c>
      <c r="C594" s="40">
        <v>4.121187008323187E-2</v>
      </c>
      <c r="D594" s="40">
        <v>7.6166044833770605E-3</v>
      </c>
      <c r="E594" s="34">
        <v>4.9065230505595345E-2</v>
      </c>
      <c r="F594" s="923">
        <v>5.778697943699336E-2</v>
      </c>
      <c r="G594" s="924">
        <v>10.058921855372942</v>
      </c>
      <c r="H594" s="924">
        <v>1.8590476274636663</v>
      </c>
      <c r="I594" s="34">
        <v>11.975756462273605</v>
      </c>
    </row>
    <row r="595" spans="1:9">
      <c r="A595" s="130" t="s">
        <v>166</v>
      </c>
      <c r="B595" s="152">
        <v>-68.896952199069048</v>
      </c>
      <c r="C595" s="141">
        <v>110.47242299213612</v>
      </c>
      <c r="D595" s="141">
        <v>314.73273869458387</v>
      </c>
      <c r="E595" s="142">
        <v>356.30820948765091</v>
      </c>
      <c r="F595" s="921">
        <v>-16816.248737175789</v>
      </c>
      <c r="G595" s="922">
        <v>26963.917623911391</v>
      </c>
      <c r="H595" s="922">
        <v>76819.421624461771</v>
      </c>
      <c r="I595" s="142">
        <v>86967.09051119737</v>
      </c>
    </row>
    <row r="596" spans="1:9">
      <c r="A596" s="130" t="s">
        <v>167</v>
      </c>
      <c r="B596" s="89">
        <v>1.0241829053842889E-2</v>
      </c>
      <c r="C596" s="40">
        <v>0.14295361591081157</v>
      </c>
      <c r="D596" s="40">
        <v>0.23889051384286944</v>
      </c>
      <c r="E596" s="34">
        <v>0.39208595880752389</v>
      </c>
      <c r="F596" s="923">
        <v>2.4998078927413423</v>
      </c>
      <c r="G596" s="924">
        <v>34.891870921793554</v>
      </c>
      <c r="H596" s="924">
        <v>58.307982770066722</v>
      </c>
      <c r="I596" s="34">
        <v>95.699661584601614</v>
      </c>
    </row>
    <row r="597" spans="1:9">
      <c r="A597" s="130" t="s">
        <v>168</v>
      </c>
      <c r="B597" s="89">
        <v>2.2052019287562223E-2</v>
      </c>
      <c r="C597" s="40">
        <v>7.2450277991696219E-2</v>
      </c>
      <c r="D597" s="40">
        <v>2.7034852254628263</v>
      </c>
      <c r="E597" s="34">
        <v>2.7979875227420847</v>
      </c>
      <c r="F597" s="923">
        <v>5.3824186652723247</v>
      </c>
      <c r="G597" s="924">
        <v>17.683538340936348</v>
      </c>
      <c r="H597" s="924">
        <v>659.8619903722963</v>
      </c>
      <c r="I597" s="34">
        <v>682.927947378505</v>
      </c>
    </row>
    <row r="598" spans="1:9">
      <c r="A598" s="130" t="s">
        <v>169</v>
      </c>
      <c r="B598" s="89">
        <v>4.9751038343443389E-2</v>
      </c>
      <c r="C598" s="40">
        <v>0.15422845009928171</v>
      </c>
      <c r="D598" s="40">
        <v>0.12003872770223388</v>
      </c>
      <c r="E598" s="34">
        <v>0.32401821614495896</v>
      </c>
      <c r="F598" s="923">
        <v>12.143147251257057</v>
      </c>
      <c r="G598" s="924">
        <v>37.64381291823922</v>
      </c>
      <c r="H598" s="924">
        <v>29.298844705095018</v>
      </c>
      <c r="I598" s="34">
        <v>79.08580487459129</v>
      </c>
    </row>
    <row r="599" spans="1:9">
      <c r="A599" s="130" t="s">
        <v>170</v>
      </c>
      <c r="B599" s="89">
        <v>2.6147315630376433E-3</v>
      </c>
      <c r="C599" s="40">
        <v>2.3448787281273639E-2</v>
      </c>
      <c r="D599" s="40">
        <v>2.3406192480517039E-2</v>
      </c>
      <c r="E599" s="34">
        <v>4.9469711324828317E-2</v>
      </c>
      <c r="F599" s="923">
        <v>0.6381991502024611</v>
      </c>
      <c r="G599" s="924">
        <v>5.7233393774470871</v>
      </c>
      <c r="H599" s="924">
        <v>5.7129429122687174</v>
      </c>
      <c r="I599" s="34">
        <v>12.074481439918264</v>
      </c>
    </row>
    <row r="600" spans="1:9">
      <c r="A600" s="130" t="s">
        <v>171</v>
      </c>
      <c r="B600" s="89">
        <v>2.2026123550046503E-3</v>
      </c>
      <c r="C600" s="40">
        <v>1.0814914362203136E-2</v>
      </c>
      <c r="D600" s="40">
        <v>9.38242342820007E-3</v>
      </c>
      <c r="E600" s="34">
        <v>2.2399950145407854E-2</v>
      </c>
      <c r="F600" s="923">
        <v>0.53760980785206969</v>
      </c>
      <c r="G600" s="924">
        <v>2.6396855620054587</v>
      </c>
      <c r="H600" s="924">
        <v>2.290045656449951</v>
      </c>
      <c r="I600" s="34">
        <v>5.4673410263074791</v>
      </c>
    </row>
    <row r="601" spans="1:9">
      <c r="A601" s="130" t="s">
        <v>172</v>
      </c>
      <c r="B601" s="89">
        <v>1.8498379948247563E-2</v>
      </c>
      <c r="C601" s="40">
        <v>0.1154814618459987</v>
      </c>
      <c r="D601" s="40">
        <v>1.962752278589947E-3</v>
      </c>
      <c r="E601" s="34">
        <v>0.13594259407283621</v>
      </c>
      <c r="F601" s="923">
        <v>4.5150525315794638</v>
      </c>
      <c r="G601" s="924">
        <v>28.186515149812823</v>
      </c>
      <c r="H601" s="924">
        <v>0.47906517592911879</v>
      </c>
      <c r="I601" s="34">
        <v>33.180632857321413</v>
      </c>
    </row>
    <row r="602" spans="1:9">
      <c r="A602" s="130" t="s">
        <v>190</v>
      </c>
      <c r="B602" s="89">
        <v>4.4086888519621805E-4</v>
      </c>
      <c r="C602" s="40">
        <v>1.2282716603457759E-3</v>
      </c>
      <c r="D602" s="40">
        <v>1.7385376043784653E-3</v>
      </c>
      <c r="E602" s="34">
        <v>3.4076781499204592E-3</v>
      </c>
      <c r="F602" s="923">
        <v>0.10248239404483758</v>
      </c>
      <c r="G602" s="924">
        <v>0.28551849431070381</v>
      </c>
      <c r="H602" s="924">
        <v>0.40413261587826443</v>
      </c>
      <c r="I602" s="34">
        <v>0.7921335042338058</v>
      </c>
    </row>
    <row r="603" spans="1:9">
      <c r="A603" s="130" t="s">
        <v>191</v>
      </c>
      <c r="B603" s="89">
        <v>8.0869763070975801E-4</v>
      </c>
      <c r="C603" s="40">
        <v>2.0241835686632867E-3</v>
      </c>
      <c r="D603" s="40">
        <v>3.2861410505826863E-3</v>
      </c>
      <c r="E603" s="34">
        <v>6.1190222499557315E-3</v>
      </c>
      <c r="F603" s="923">
        <v>0.18798620641290592</v>
      </c>
      <c r="G603" s="924">
        <v>0.47053258932190128</v>
      </c>
      <c r="H603" s="924">
        <v>0.76388153789270941</v>
      </c>
      <c r="I603" s="34">
        <v>1.4224003336275168</v>
      </c>
    </row>
    <row r="604" spans="1:9">
      <c r="A604" s="130" t="s">
        <v>175</v>
      </c>
      <c r="B604" s="89">
        <v>1.7708124418263423E-3</v>
      </c>
      <c r="C604" s="40">
        <v>6.1669441195543649E-2</v>
      </c>
      <c r="D604" s="40">
        <v>0.16722335969000859</v>
      </c>
      <c r="E604" s="34">
        <v>0.23066361332737859</v>
      </c>
      <c r="F604" s="923">
        <v>0.43221683308423298</v>
      </c>
      <c r="G604" s="924">
        <v>15.052170372217283</v>
      </c>
      <c r="H604" s="924">
        <v>40.815587939046701</v>
      </c>
      <c r="I604" s="34">
        <v>56.299975144348217</v>
      </c>
    </row>
    <row r="605" spans="1:9">
      <c r="A605" s="130" t="s">
        <v>176</v>
      </c>
      <c r="B605" s="89">
        <v>8.2343278680118174E-4</v>
      </c>
      <c r="C605" s="40">
        <v>9.2357659271403523E-3</v>
      </c>
      <c r="D605" s="40">
        <v>1.8924396578239784</v>
      </c>
      <c r="E605" s="34">
        <v>1.9024988565379199</v>
      </c>
      <c r="F605" s="923">
        <v>0.20098204810548381</v>
      </c>
      <c r="G605" s="924">
        <v>2.2542497476575423</v>
      </c>
      <c r="H605" s="924">
        <v>461.90339326060734</v>
      </c>
      <c r="I605" s="34">
        <v>464.35862505637039</v>
      </c>
    </row>
    <row r="606" spans="1:9">
      <c r="A606" s="130" t="s">
        <v>177</v>
      </c>
      <c r="B606" s="89">
        <v>2.3116476938965379E-3</v>
      </c>
      <c r="C606" s="40">
        <v>1.6156615147031032E-2</v>
      </c>
      <c r="D606" s="40">
        <v>8.4027109391563715E-2</v>
      </c>
      <c r="E606" s="34">
        <v>0.10249537223249128</v>
      </c>
      <c r="F606" s="923">
        <v>0.56422296447836551</v>
      </c>
      <c r="G606" s="924">
        <v>3.9434786357206524</v>
      </c>
      <c r="H606" s="924">
        <v>20.509191293566516</v>
      </c>
      <c r="I606" s="34">
        <v>25.016892893765529</v>
      </c>
    </row>
    <row r="607" spans="1:9">
      <c r="A607" s="130" t="s">
        <v>178</v>
      </c>
      <c r="B607" s="89">
        <v>1.6447084754563169E-4</v>
      </c>
      <c r="C607" s="40">
        <v>2.5581910875801359E-3</v>
      </c>
      <c r="D607" s="40">
        <v>1.6384334736361927E-2</v>
      </c>
      <c r="E607" s="34">
        <v>1.9106996671487693E-2</v>
      </c>
      <c r="F607" s="923">
        <v>4.0143759543239024E-2</v>
      </c>
      <c r="G607" s="924">
        <v>0.62439884890227559</v>
      </c>
      <c r="H607" s="924">
        <v>3.9990600385881017</v>
      </c>
      <c r="I607" s="34">
        <v>4.663602647033616</v>
      </c>
    </row>
    <row r="608" spans="1:9">
      <c r="A608" s="130" t="s">
        <v>179</v>
      </c>
      <c r="B608" s="89">
        <v>1.3914881281025206E-4</v>
      </c>
      <c r="C608" s="40">
        <v>2.2185455884676489E-3</v>
      </c>
      <c r="D608" s="40">
        <v>6.5676963997400488E-3</v>
      </c>
      <c r="E608" s="34">
        <v>8.9253908010179499E-3</v>
      </c>
      <c r="F608" s="923">
        <v>3.3963201172366661E-2</v>
      </c>
      <c r="G608" s="924">
        <v>0.54149876387333318</v>
      </c>
      <c r="H608" s="924">
        <v>1.6030319595149656</v>
      </c>
      <c r="I608" s="34">
        <v>2.1784939245606654</v>
      </c>
    </row>
    <row r="609" spans="1:53">
      <c r="A609" s="130" t="s">
        <v>180</v>
      </c>
      <c r="B609" s="89">
        <v>2.6249341457949575E-3</v>
      </c>
      <c r="C609" s="40">
        <v>8.189076118909254E-3</v>
      </c>
      <c r="D609" s="40">
        <v>1.3739265950129629E-3</v>
      </c>
      <c r="E609" s="40">
        <v>1.2187936859717176E-2</v>
      </c>
      <c r="F609" s="923">
        <v>0.64068937892713507</v>
      </c>
      <c r="G609" s="924">
        <v>1.9987755125270248</v>
      </c>
      <c r="H609" s="924">
        <v>0.33534562315038313</v>
      </c>
      <c r="I609" s="34">
        <v>2.9748105146045432</v>
      </c>
    </row>
    <row r="610" spans="1:53">
      <c r="A610" s="130" t="s">
        <v>181</v>
      </c>
      <c r="B610" s="89">
        <v>1.8867711335732187E-5</v>
      </c>
      <c r="C610" s="40">
        <v>2.7408942677119297E-4</v>
      </c>
      <c r="D610" s="40">
        <v>1.2169763230649255E-3</v>
      </c>
      <c r="E610" s="40">
        <v>1.5099334611718507E-3</v>
      </c>
      <c r="F610" s="923">
        <v>4.3859031398238999E-3</v>
      </c>
      <c r="G610" s="924">
        <v>6.3713592818842937E-2</v>
      </c>
      <c r="H610" s="924">
        <v>0.28289283111478503</v>
      </c>
      <c r="I610" s="34">
        <v>0.35099232707345185</v>
      </c>
    </row>
    <row r="611" spans="1:53">
      <c r="A611" s="143" t="s">
        <v>182</v>
      </c>
      <c r="B611" s="154">
        <v>4.1851643454613E-5</v>
      </c>
      <c r="C611" s="144">
        <v>3.788347746861737E-4</v>
      </c>
      <c r="D611" s="144">
        <v>2.3002987354078801E-3</v>
      </c>
      <c r="E611" s="144">
        <v>2.7209851535486668E-3</v>
      </c>
      <c r="F611" s="925">
        <v>9.7286444109811951E-3</v>
      </c>
      <c r="G611" s="926">
        <v>8.8062224305070463E-2</v>
      </c>
      <c r="H611" s="926">
        <v>0.53471707652489653</v>
      </c>
      <c r="I611" s="145">
        <v>0.63250794524094822</v>
      </c>
    </row>
    <row r="613" spans="1:53">
      <c r="A613" s="69" t="s">
        <v>1737</v>
      </c>
      <c r="B613" s="69"/>
    </row>
    <row r="614" spans="1:53">
      <c r="A614" s="136"/>
      <c r="B614" s="147" t="s">
        <v>271</v>
      </c>
      <c r="C614" s="936"/>
      <c r="D614" s="936"/>
      <c r="E614" s="937"/>
      <c r="F614" s="898" t="s">
        <v>272</v>
      </c>
      <c r="G614" s="899"/>
      <c r="H614" s="900"/>
      <c r="I614" s="900"/>
    </row>
    <row r="615" spans="1:53" ht="26.25">
      <c r="A615" s="143" t="s">
        <v>184</v>
      </c>
      <c r="B615" s="149" t="s">
        <v>185</v>
      </c>
      <c r="C615" s="150" t="s">
        <v>186</v>
      </c>
      <c r="D615" s="150" t="s">
        <v>187</v>
      </c>
      <c r="E615" s="17" t="s">
        <v>188</v>
      </c>
      <c r="F615" s="76" t="s">
        <v>185</v>
      </c>
      <c r="G615" s="76" t="s">
        <v>186</v>
      </c>
      <c r="H615" s="150" t="s">
        <v>187</v>
      </c>
      <c r="I615" s="17" t="s">
        <v>188</v>
      </c>
    </row>
    <row r="616" spans="1:53">
      <c r="A616" s="130" t="s">
        <v>160</v>
      </c>
      <c r="B616" s="152">
        <v>218.52615381496253</v>
      </c>
      <c r="C616" s="141">
        <v>1878.3309930670735</v>
      </c>
      <c r="D616" s="141">
        <v>3584.9156441717796</v>
      </c>
      <c r="E616" s="142">
        <v>5681.772791053816</v>
      </c>
      <c r="F616" s="919">
        <v>60957.125775116663</v>
      </c>
      <c r="G616" s="920">
        <v>523954.02835232485</v>
      </c>
      <c r="H616" s="920">
        <v>1000000</v>
      </c>
      <c r="I616" s="138">
        <v>1584911.1541274418</v>
      </c>
    </row>
    <row r="617" spans="1:53">
      <c r="A617" s="130" t="s">
        <v>162</v>
      </c>
      <c r="B617" s="152">
        <v>217.00979953454998</v>
      </c>
      <c r="C617" s="141">
        <v>1675.3080432195254</v>
      </c>
      <c r="D617" s="141">
        <v>3584.9156441717796</v>
      </c>
      <c r="E617" s="142">
        <v>5477.2334869258548</v>
      </c>
      <c r="F617" s="921">
        <v>60534.14391698625</v>
      </c>
      <c r="G617" s="922">
        <v>467321.46848229977</v>
      </c>
      <c r="H617" s="922">
        <v>1000000</v>
      </c>
      <c r="I617" s="142">
        <v>1527855.6123992859</v>
      </c>
    </row>
    <row r="618" spans="1:53">
      <c r="A618" s="130" t="s">
        <v>31</v>
      </c>
      <c r="B618" s="152">
        <v>3.1745950890392667</v>
      </c>
      <c r="C618" s="141">
        <v>425.47279306558767</v>
      </c>
      <c r="D618" s="141">
        <v>0</v>
      </c>
      <c r="E618" s="142">
        <v>428.64738815462692</v>
      </c>
      <c r="F618" s="921">
        <v>885.54247969555536</v>
      </c>
      <c r="G618" s="922">
        <v>118684.18543050106</v>
      </c>
      <c r="H618" s="922">
        <v>0</v>
      </c>
      <c r="I618" s="142">
        <v>119569.72791019661</v>
      </c>
    </row>
    <row r="619" spans="1:53">
      <c r="A619" s="130" t="s">
        <v>23</v>
      </c>
      <c r="B619" s="152">
        <v>202.17610937832845</v>
      </c>
      <c r="C619" s="141">
        <v>1229.4786895856839</v>
      </c>
      <c r="D619" s="141">
        <v>3584.9156441717796</v>
      </c>
      <c r="E619" s="142">
        <v>5016.5704431357917</v>
      </c>
      <c r="F619" s="921">
        <v>56396.336607534613</v>
      </c>
      <c r="G619" s="922">
        <v>342958.88986523967</v>
      </c>
      <c r="H619" s="922">
        <v>1000000</v>
      </c>
      <c r="I619" s="142">
        <v>1399355.2264727743</v>
      </c>
      <c r="AZ619" s="146"/>
    </row>
    <row r="620" spans="1:53">
      <c r="A620" s="130" t="s">
        <v>163</v>
      </c>
      <c r="B620" s="152">
        <v>11.659095067182275</v>
      </c>
      <c r="C620" s="141">
        <v>20.356560568253723</v>
      </c>
      <c r="D620" s="141">
        <v>0</v>
      </c>
      <c r="E620" s="142">
        <v>32.015655635435998</v>
      </c>
      <c r="F620" s="921">
        <v>3252.2648297560895</v>
      </c>
      <c r="G620" s="922">
        <v>5678.3931865589784</v>
      </c>
      <c r="H620" s="922">
        <v>0</v>
      </c>
      <c r="I620" s="142">
        <v>8930.6580163150684</v>
      </c>
      <c r="AX620" s="146"/>
    </row>
    <row r="621" spans="1:53">
      <c r="A621" s="130" t="s">
        <v>189</v>
      </c>
      <c r="B621" s="238">
        <v>8.9996609618478197E-3</v>
      </c>
      <c r="C621" s="239">
        <v>0.17342499385788823</v>
      </c>
      <c r="D621" s="141">
        <v>0</v>
      </c>
      <c r="E621" s="142">
        <v>0.18242465481973605</v>
      </c>
      <c r="F621" s="921">
        <v>2.5104247505737347</v>
      </c>
      <c r="G621" s="922">
        <v>48.376310929334153</v>
      </c>
      <c r="H621" s="922">
        <v>0</v>
      </c>
      <c r="I621" s="142">
        <v>50.886735679907886</v>
      </c>
      <c r="BA621" s="146"/>
    </row>
    <row r="622" spans="1:53">
      <c r="A622" s="130" t="s">
        <v>165</v>
      </c>
      <c r="B622" s="152">
        <v>13.635561457982693</v>
      </c>
      <c r="C622" s="141">
        <v>330.52024652494345</v>
      </c>
      <c r="D622" s="141">
        <v>0.93357584208409783</v>
      </c>
      <c r="E622" s="142">
        <v>345.08938382501026</v>
      </c>
      <c r="F622" s="921">
        <v>3803.5933928182867</v>
      </c>
      <c r="G622" s="922">
        <v>92197.496212300233</v>
      </c>
      <c r="H622" s="922">
        <v>260.4177991194494</v>
      </c>
      <c r="I622" s="142">
        <v>96261.507404237957</v>
      </c>
      <c r="AV622" s="392"/>
    </row>
    <row r="623" spans="1:53">
      <c r="A623" s="130" t="s">
        <v>83</v>
      </c>
      <c r="B623" s="89">
        <v>0.4926006113122281</v>
      </c>
      <c r="C623" s="40">
        <v>0.36173852888770808</v>
      </c>
      <c r="D623" s="40">
        <v>8.6409950208849416E-4</v>
      </c>
      <c r="E623" s="34">
        <v>0.85520323970202472</v>
      </c>
      <c r="F623" s="923">
        <v>137.4092615297879</v>
      </c>
      <c r="G623" s="924">
        <v>100.9057296719963</v>
      </c>
      <c r="H623" s="924">
        <v>0.24103761088306627</v>
      </c>
      <c r="I623" s="34">
        <v>238.55602881266728</v>
      </c>
    </row>
    <row r="624" spans="1:53">
      <c r="A624" s="130" t="s">
        <v>84</v>
      </c>
      <c r="B624" s="89">
        <v>6.8844925069482573E-4</v>
      </c>
      <c r="C624" s="40">
        <v>2.3910748435524163E-3</v>
      </c>
      <c r="D624" s="40">
        <v>7.6166044833770605E-3</v>
      </c>
      <c r="E624" s="34">
        <v>1.0696128577624302E-2</v>
      </c>
      <c r="F624" s="923">
        <v>0.19204057194876553</v>
      </c>
      <c r="G624" s="924">
        <v>0.66698217779258917</v>
      </c>
      <c r="H624" s="924">
        <v>2.1246258599584755</v>
      </c>
      <c r="I624" s="34">
        <v>2.9836486096998303</v>
      </c>
    </row>
    <row r="625" spans="1:9">
      <c r="A625" s="130" t="s">
        <v>166</v>
      </c>
      <c r="B625" s="152">
        <v>28.596018848783665</v>
      </c>
      <c r="C625" s="141">
        <v>342.00603722511607</v>
      </c>
      <c r="D625" s="141">
        <v>2.977899015241674</v>
      </c>
      <c r="E625" s="142">
        <v>373.57995508914144</v>
      </c>
      <c r="F625" s="921">
        <v>7976.7619902783463</v>
      </c>
      <c r="G625" s="922">
        <v>95401.418379575145</v>
      </c>
      <c r="H625" s="922">
        <v>830.67478033493751</v>
      </c>
      <c r="I625" s="142">
        <v>104208.85515018844</v>
      </c>
    </row>
    <row r="626" spans="1:9">
      <c r="A626" s="130" t="s">
        <v>167</v>
      </c>
      <c r="B626" s="89">
        <v>2.0733502427654919E-2</v>
      </c>
      <c r="C626" s="40">
        <v>2.341280059401827E-2</v>
      </c>
      <c r="D626" s="40">
        <v>2.6922692065873183E-2</v>
      </c>
      <c r="E626" s="34">
        <v>7.1068995087546369E-2</v>
      </c>
      <c r="F626" s="923">
        <v>5.7835398334581916</v>
      </c>
      <c r="G626" s="924">
        <v>6.5309209247592523</v>
      </c>
      <c r="H626" s="924">
        <v>7.5099931876062636</v>
      </c>
      <c r="I626" s="34">
        <v>19.824453945823706</v>
      </c>
    </row>
    <row r="627" spans="1:9">
      <c r="A627" s="130" t="s">
        <v>168</v>
      </c>
      <c r="B627" s="89">
        <v>4.4362128630121664E-2</v>
      </c>
      <c r="C627" s="40">
        <v>3.8894772915078993E-2</v>
      </c>
      <c r="D627" s="40">
        <v>0.54069704509256533</v>
      </c>
      <c r="E627" s="34">
        <v>0.62395394663776593</v>
      </c>
      <c r="F627" s="923">
        <v>12.374664576067204</v>
      </c>
      <c r="G627" s="924">
        <v>10.849564334467019</v>
      </c>
      <c r="H627" s="924">
        <v>150.82559779938202</v>
      </c>
      <c r="I627" s="34">
        <v>174.04982670991623</v>
      </c>
    </row>
    <row r="628" spans="1:9">
      <c r="A628" s="130" t="s">
        <v>169</v>
      </c>
      <c r="B628" s="89">
        <v>5.8805197398501576E-2</v>
      </c>
      <c r="C628" s="40">
        <v>7.6647925154715399E-2</v>
      </c>
      <c r="D628" s="40">
        <v>0.12003872770223388</v>
      </c>
      <c r="E628" s="34">
        <v>0.25549185025545085</v>
      </c>
      <c r="F628" s="923">
        <v>16.403509380786922</v>
      </c>
      <c r="G628" s="924">
        <v>21.380677472655933</v>
      </c>
      <c r="H628" s="924">
        <v>33.484393948680022</v>
      </c>
      <c r="I628" s="34">
        <v>71.268580802122884</v>
      </c>
    </row>
    <row r="629" spans="1:9">
      <c r="A629" s="130" t="s">
        <v>170</v>
      </c>
      <c r="B629" s="89">
        <v>1.2606891320498402E-3</v>
      </c>
      <c r="C629" s="40">
        <v>1.7176781482266285E-2</v>
      </c>
      <c r="D629" s="40">
        <v>1.8540619248051702E-2</v>
      </c>
      <c r="E629" s="34">
        <v>3.6978089862367822E-2</v>
      </c>
      <c r="F629" s="923">
        <v>0.35166493641194069</v>
      </c>
      <c r="G629" s="924">
        <v>4.7914046485840327</v>
      </c>
      <c r="H629" s="924">
        <v>5.171842544801394</v>
      </c>
      <c r="I629" s="34">
        <v>10.314912129797365</v>
      </c>
    </row>
    <row r="630" spans="1:9">
      <c r="A630" s="130" t="s">
        <v>171</v>
      </c>
      <c r="B630" s="89">
        <v>1.12539573932665E-3</v>
      </c>
      <c r="C630" s="40">
        <v>1.2217441047769985E-2</v>
      </c>
      <c r="D630" s="40">
        <v>5.0782423428200069E-3</v>
      </c>
      <c r="E630" s="34">
        <v>1.842107912991664E-2</v>
      </c>
      <c r="F630" s="923">
        <v>0.31392530565015553</v>
      </c>
      <c r="G630" s="924">
        <v>3.4080135379566432</v>
      </c>
      <c r="H630" s="924">
        <v>1.4165583926852008</v>
      </c>
      <c r="I630" s="34">
        <v>5.1384972362919994</v>
      </c>
    </row>
    <row r="631" spans="1:9">
      <c r="A631" s="130" t="s">
        <v>172</v>
      </c>
      <c r="B631" s="89">
        <v>3.3046863317393642E-2</v>
      </c>
      <c r="C631" s="40">
        <v>0.12995928309947427</v>
      </c>
      <c r="D631" s="40">
        <v>0</v>
      </c>
      <c r="E631" s="34">
        <v>0.16300614641686792</v>
      </c>
      <c r="F631" s="923">
        <v>9.2183098843957403</v>
      </c>
      <c r="G631" s="924">
        <v>36.25169906320032</v>
      </c>
      <c r="H631" s="924">
        <v>0</v>
      </c>
      <c r="I631" s="34">
        <v>45.470008947596064</v>
      </c>
    </row>
    <row r="632" spans="1:9">
      <c r="A632" s="130" t="s">
        <v>190</v>
      </c>
      <c r="B632" s="89">
        <v>3.6357797570331731E-4</v>
      </c>
      <c r="C632" s="40">
        <v>1.2623581403081571E-3</v>
      </c>
      <c r="D632" s="40">
        <v>7.65776744695641E-4</v>
      </c>
      <c r="E632" s="34">
        <v>2.3917128607071157E-3</v>
      </c>
      <c r="F632" s="923">
        <v>0.10141883709158084</v>
      </c>
      <c r="G632" s="924">
        <v>0.35213050057689677</v>
      </c>
      <c r="H632" s="924">
        <v>0.21361081283477673</v>
      </c>
      <c r="I632" s="34">
        <v>0.66716015050325439</v>
      </c>
    </row>
    <row r="633" spans="1:9">
      <c r="A633" s="130" t="s">
        <v>191</v>
      </c>
      <c r="B633" s="89">
        <v>4.0005278058776557E-4</v>
      </c>
      <c r="C633" s="40">
        <v>2.9529238745617408E-3</v>
      </c>
      <c r="D633" s="40">
        <v>1.0686542861236168E-3</v>
      </c>
      <c r="E633" s="34">
        <v>4.421630941273123E-3</v>
      </c>
      <c r="F633" s="923">
        <v>0.11159335959220025</v>
      </c>
      <c r="G633" s="924">
        <v>0.82370804996834257</v>
      </c>
      <c r="H633" s="924">
        <v>0.29809747067856246</v>
      </c>
      <c r="I633" s="34">
        <v>1.2333988802391052</v>
      </c>
    </row>
    <row r="634" spans="1:9">
      <c r="A634" s="130" t="s">
        <v>175</v>
      </c>
      <c r="B634" s="89">
        <v>4.5962430648063021E-4</v>
      </c>
      <c r="C634" s="40">
        <v>2.337121935067207E-3</v>
      </c>
      <c r="D634" s="40">
        <v>1.8845884446111228E-2</v>
      </c>
      <c r="E634" s="34">
        <v>2.1642630687659065E-2</v>
      </c>
      <c r="F634" s="923">
        <v>0.12821063369451108</v>
      </c>
      <c r="G634" s="924">
        <v>0.65193219786546763</v>
      </c>
      <c r="H634" s="924">
        <v>5.2569952313243844</v>
      </c>
      <c r="I634" s="34">
        <v>6.0371380628843632</v>
      </c>
    </row>
    <row r="635" spans="1:9">
      <c r="A635" s="130" t="s">
        <v>176</v>
      </c>
      <c r="B635" s="89">
        <v>1.6014507171293448E-3</v>
      </c>
      <c r="C635" s="40">
        <v>3.8172085158235019E-3</v>
      </c>
      <c r="D635" s="40">
        <v>0.37848793156479571</v>
      </c>
      <c r="E635" s="34">
        <v>0.38390659079774858</v>
      </c>
      <c r="F635" s="923">
        <v>0.4467192191071282</v>
      </c>
      <c r="G635" s="924">
        <v>1.0647973047927572</v>
      </c>
      <c r="H635" s="924">
        <v>105.57791845956741</v>
      </c>
      <c r="I635" s="34">
        <v>107.0894349834673</v>
      </c>
    </row>
    <row r="636" spans="1:9">
      <c r="A636" s="130" t="s">
        <v>177</v>
      </c>
      <c r="B636" s="89">
        <v>2.0023631838727877E-3</v>
      </c>
      <c r="C636" s="40">
        <v>1.2191683777027385E-2</v>
      </c>
      <c r="D636" s="40">
        <v>8.4027109391563715E-2</v>
      </c>
      <c r="E636" s="34">
        <v>9.8221156352463895E-2</v>
      </c>
      <c r="F636" s="923">
        <v>0.55855238522227268</v>
      </c>
      <c r="G636" s="924">
        <v>3.4008286350749044</v>
      </c>
      <c r="H636" s="924">
        <v>23.439075764076019</v>
      </c>
      <c r="I636" s="34">
        <v>27.398456784373195</v>
      </c>
    </row>
    <row r="637" spans="1:9">
      <c r="A637" s="130" t="s">
        <v>178</v>
      </c>
      <c r="B637" s="89">
        <v>2.8574699119367308E-5</v>
      </c>
      <c r="C637" s="40">
        <v>3.3114099181567481E-3</v>
      </c>
      <c r="D637" s="40">
        <v>1.297843347363619E-2</v>
      </c>
      <c r="E637" s="34">
        <v>1.6318418090912307E-2</v>
      </c>
      <c r="F637" s="923">
        <v>7.9708149244245036E-3</v>
      </c>
      <c r="G637" s="924">
        <v>0.92370650995381531</v>
      </c>
      <c r="H637" s="924">
        <v>3.6202897813609751</v>
      </c>
      <c r="I637" s="34">
        <v>4.5519671062392151</v>
      </c>
    </row>
    <row r="638" spans="1:9">
      <c r="A638" s="130" t="s">
        <v>179</v>
      </c>
      <c r="B638" s="89">
        <v>2.4455165743053324E-5</v>
      </c>
      <c r="C638" s="40">
        <v>2.9487757483377939E-3</v>
      </c>
      <c r="D638" s="40">
        <v>3.5547696399740045E-3</v>
      </c>
      <c r="E638" s="34">
        <v>6.5280005540548514E-3</v>
      </c>
      <c r="F638" s="923">
        <v>6.8216851302517001E-3</v>
      </c>
      <c r="G638" s="924">
        <v>0.82255094429677933</v>
      </c>
      <c r="H638" s="924">
        <v>0.99159087487964048</v>
      </c>
      <c r="I638" s="34">
        <v>1.8209635043066712</v>
      </c>
    </row>
    <row r="639" spans="1:9">
      <c r="A639" s="130" t="s">
        <v>180</v>
      </c>
      <c r="B639" s="89">
        <v>6.3221005484849708E-4</v>
      </c>
      <c r="C639" s="40">
        <v>4.0492296090304303E-2</v>
      </c>
      <c r="D639" s="40">
        <v>0</v>
      </c>
      <c r="E639" s="40">
        <v>4.1124506145152798E-2</v>
      </c>
      <c r="F639" s="923">
        <v>0.17635283995491505</v>
      </c>
      <c r="G639" s="924">
        <v>11.295187979146775</v>
      </c>
      <c r="H639" s="924">
        <v>0</v>
      </c>
      <c r="I639" s="34">
        <v>11.471540819101691</v>
      </c>
    </row>
    <row r="640" spans="1:9">
      <c r="A640" s="130" t="s">
        <v>181</v>
      </c>
      <c r="B640" s="89">
        <v>5.0357689893686247E-6</v>
      </c>
      <c r="C640" s="40">
        <v>2.593847691636414E-4</v>
      </c>
      <c r="D640" s="40">
        <v>5.3604372128694862E-4</v>
      </c>
      <c r="E640" s="40">
        <v>8.0046425943995864E-4</v>
      </c>
      <c r="F640" s="923">
        <v>1.4047105955074808E-3</v>
      </c>
      <c r="G640" s="924">
        <v>7.2354497262812692E-2</v>
      </c>
      <c r="H640" s="924">
        <v>0.14952756898434366</v>
      </c>
      <c r="I640" s="34">
        <v>0.22328677684266385</v>
      </c>
    </row>
    <row r="641" spans="1:53">
      <c r="A641" s="143" t="s">
        <v>182</v>
      </c>
      <c r="B641" s="154">
        <v>6.7227653114567061E-6</v>
      </c>
      <c r="C641" s="144">
        <v>6.7314997821356468E-4</v>
      </c>
      <c r="D641" s="144">
        <v>7.4805800028653177E-4</v>
      </c>
      <c r="E641" s="144">
        <v>1.4279307438115531E-3</v>
      </c>
      <c r="F641" s="925">
        <v>1.8752924695414589E-3</v>
      </c>
      <c r="G641" s="926">
        <v>0.18777289203664987</v>
      </c>
      <c r="H641" s="926">
        <v>0.20866822947499369</v>
      </c>
      <c r="I641" s="145">
        <v>0.39831641398118506</v>
      </c>
      <c r="AY641" s="146"/>
    </row>
    <row r="643" spans="1:53">
      <c r="A643" s="69" t="s">
        <v>285</v>
      </c>
    </row>
    <row r="644" spans="1:53">
      <c r="A644" s="136"/>
      <c r="B644" s="147" t="s">
        <v>271</v>
      </c>
      <c r="C644" s="936"/>
      <c r="D644" s="936"/>
      <c r="E644" s="937"/>
      <c r="F644" s="898" t="s">
        <v>272</v>
      </c>
      <c r="G644" s="899"/>
      <c r="H644" s="900"/>
      <c r="I644" s="900"/>
    </row>
    <row r="645" spans="1:53" ht="26.25">
      <c r="A645" s="143" t="s">
        <v>184</v>
      </c>
      <c r="B645" s="149" t="s">
        <v>185</v>
      </c>
      <c r="C645" s="150" t="s">
        <v>186</v>
      </c>
      <c r="D645" s="150" t="s">
        <v>187</v>
      </c>
      <c r="E645" s="17" t="s">
        <v>188</v>
      </c>
      <c r="F645" s="76" t="s">
        <v>185</v>
      </c>
      <c r="G645" s="76" t="s">
        <v>186</v>
      </c>
      <c r="H645" s="150" t="s">
        <v>187</v>
      </c>
      <c r="I645" s="17" t="s">
        <v>188</v>
      </c>
    </row>
    <row r="646" spans="1:53">
      <c r="A646" s="130" t="s">
        <v>160</v>
      </c>
      <c r="B646" s="152">
        <v>220.61471786973499</v>
      </c>
      <c r="C646" s="141">
        <v>3715.7296067663151</v>
      </c>
      <c r="D646" s="141">
        <v>3584.9156441717796</v>
      </c>
      <c r="E646" s="142">
        <v>7521.2599688078299</v>
      </c>
      <c r="F646" s="919">
        <v>61539.723599466583</v>
      </c>
      <c r="G646" s="920">
        <v>1036490.1089952305</v>
      </c>
      <c r="H646" s="920">
        <v>1000000</v>
      </c>
      <c r="I646" s="138">
        <v>2098029.8325946974</v>
      </c>
    </row>
    <row r="647" spans="1:53">
      <c r="A647" s="130" t="s">
        <v>162</v>
      </c>
      <c r="B647" s="152">
        <v>219.08387103093034</v>
      </c>
      <c r="C647" s="141">
        <v>3161.5843055411192</v>
      </c>
      <c r="D647" s="141">
        <v>3584.9156441717796</v>
      </c>
      <c r="E647" s="142">
        <v>6965.5838207438292</v>
      </c>
      <c r="F647" s="921">
        <v>61112.699091569593</v>
      </c>
      <c r="G647" s="922">
        <v>881913.16598511976</v>
      </c>
      <c r="H647" s="922">
        <v>1000000</v>
      </c>
      <c r="I647" s="142">
        <v>1943025.8650766895</v>
      </c>
    </row>
    <row r="648" spans="1:53">
      <c r="A648" s="130" t="s">
        <v>31</v>
      </c>
      <c r="B648" s="152">
        <v>3.2049362865374795</v>
      </c>
      <c r="C648" s="141">
        <v>1161.3133740763858</v>
      </c>
      <c r="D648" s="141">
        <v>0</v>
      </c>
      <c r="E648" s="142">
        <v>1164.5183103629233</v>
      </c>
      <c r="F648" s="921">
        <v>894.00605332176895</v>
      </c>
      <c r="G648" s="922">
        <v>323944.4074407735</v>
      </c>
      <c r="H648" s="922">
        <v>0</v>
      </c>
      <c r="I648" s="142">
        <v>324838.41349409526</v>
      </c>
    </row>
    <row r="649" spans="1:53">
      <c r="A649" s="130" t="s">
        <v>23</v>
      </c>
      <c r="B649" s="152">
        <v>204.10840785798263</v>
      </c>
      <c r="C649" s="141">
        <v>1936.1981724216771</v>
      </c>
      <c r="D649" s="141">
        <v>3584.9156441717796</v>
      </c>
      <c r="E649" s="142">
        <v>5725.2222244514396</v>
      </c>
      <c r="F649" s="921">
        <v>56935.344682325893</v>
      </c>
      <c r="G649" s="922">
        <v>540095.88079693727</v>
      </c>
      <c r="H649" s="922">
        <v>1000000</v>
      </c>
      <c r="I649" s="142">
        <v>1597031.2254792633</v>
      </c>
      <c r="AZ649" s="146"/>
    </row>
    <row r="650" spans="1:53">
      <c r="A650" s="130" t="s">
        <v>163</v>
      </c>
      <c r="B650" s="152">
        <v>11.770526886410241</v>
      </c>
      <c r="C650" s="141">
        <v>64.072759043056195</v>
      </c>
      <c r="D650" s="141">
        <v>0</v>
      </c>
      <c r="E650" s="142">
        <v>75.843285929466433</v>
      </c>
      <c r="F650" s="921">
        <v>3283.3483559219362</v>
      </c>
      <c r="G650" s="922">
        <v>17872.877747408998</v>
      </c>
      <c r="H650" s="922">
        <v>0</v>
      </c>
      <c r="I650" s="142">
        <v>21156.226103330937</v>
      </c>
      <c r="AX650" s="146"/>
    </row>
    <row r="651" spans="1:53">
      <c r="A651" s="130" t="s">
        <v>189</v>
      </c>
      <c r="B651" s="238">
        <v>9.0856752354801212E-3</v>
      </c>
      <c r="C651" s="239">
        <v>0.33696201235440237</v>
      </c>
      <c r="D651" s="141">
        <v>0</v>
      </c>
      <c r="E651" s="142">
        <v>0.34604768758988247</v>
      </c>
      <c r="F651" s="921">
        <v>2.5344181390296501</v>
      </c>
      <c r="G651" s="922">
        <v>93.994404834106064</v>
      </c>
      <c r="H651" s="922">
        <v>0</v>
      </c>
      <c r="I651" s="142">
        <v>96.528822973135703</v>
      </c>
      <c r="BA651" s="146"/>
    </row>
    <row r="652" spans="1:53">
      <c r="A652" s="130" t="s">
        <v>165</v>
      </c>
      <c r="B652" s="152">
        <v>13.765883357813035</v>
      </c>
      <c r="C652" s="141">
        <v>449.8620656075758</v>
      </c>
      <c r="D652" s="141">
        <v>0.93357584208409783</v>
      </c>
      <c r="E652" s="142">
        <v>464.56152480747295</v>
      </c>
      <c r="F652" s="921">
        <v>3839.9462425826082</v>
      </c>
      <c r="G652" s="922">
        <v>125487.48987690815</v>
      </c>
      <c r="H652" s="922">
        <v>260.4177991194494</v>
      </c>
      <c r="I652" s="142">
        <v>129587.8539186102</v>
      </c>
      <c r="AV652" s="392"/>
    </row>
    <row r="653" spans="1:53">
      <c r="A653" s="130" t="s">
        <v>83</v>
      </c>
      <c r="B653" s="89">
        <v>0.49730864242056316</v>
      </c>
      <c r="C653" s="40">
        <v>0.59436192295571633</v>
      </c>
      <c r="D653" s="40">
        <v>8.6409950208849416E-4</v>
      </c>
      <c r="E653" s="34">
        <v>1.092534664878368</v>
      </c>
      <c r="F653" s="923">
        <v>138.7225507604534</v>
      </c>
      <c r="G653" s="924">
        <v>165.79523256621326</v>
      </c>
      <c r="H653" s="924">
        <v>0.24103761088306627</v>
      </c>
      <c r="I653" s="34">
        <v>304.75882093754967</v>
      </c>
    </row>
    <row r="654" spans="1:53">
      <c r="A654" s="130" t="s">
        <v>84</v>
      </c>
      <c r="B654" s="89">
        <v>6.9502910547849508E-4</v>
      </c>
      <c r="C654" s="40">
        <v>4.2291018449278177E-3</v>
      </c>
      <c r="D654" s="40">
        <v>7.6166044833770605E-3</v>
      </c>
      <c r="E654" s="34">
        <v>1.2540735433783375E-2</v>
      </c>
      <c r="F654" s="923">
        <v>0.19387600001368152</v>
      </c>
      <c r="G654" s="924">
        <v>1.1796935450359429</v>
      </c>
      <c r="H654" s="924">
        <v>2.1246258599584755</v>
      </c>
      <c r="I654" s="34">
        <v>3.4981954050081008</v>
      </c>
    </row>
    <row r="655" spans="1:53">
      <c r="A655" s="130" t="s">
        <v>166</v>
      </c>
      <c r="B655" s="152">
        <v>28.869325343381732</v>
      </c>
      <c r="C655" s="141">
        <v>468.81363528515317</v>
      </c>
      <c r="D655" s="141">
        <v>2.977899015241674</v>
      </c>
      <c r="E655" s="142">
        <v>500.66085964377658</v>
      </c>
      <c r="F655" s="921">
        <v>8052.9999053998354</v>
      </c>
      <c r="G655" s="922">
        <v>130773.96564332905</v>
      </c>
      <c r="H655" s="922">
        <v>830.67478033493751</v>
      </c>
      <c r="I655" s="142">
        <v>139657.64032906384</v>
      </c>
    </row>
    <row r="656" spans="1:53">
      <c r="A656" s="130" t="s">
        <v>167</v>
      </c>
      <c r="B656" s="89">
        <v>2.0931662909336231E-2</v>
      </c>
      <c r="C656" s="40">
        <v>3.7165846511669223E-2</v>
      </c>
      <c r="D656" s="40">
        <v>2.6922692065873183E-2</v>
      </c>
      <c r="E656" s="34">
        <v>8.5020201486878638E-2</v>
      </c>
      <c r="F656" s="923">
        <v>5.838816024406638</v>
      </c>
      <c r="G656" s="924">
        <v>10.367286207164192</v>
      </c>
      <c r="H656" s="924">
        <v>7.5099931876062636</v>
      </c>
      <c r="I656" s="34">
        <v>23.716095419177091</v>
      </c>
    </row>
    <row r="657" spans="1:51">
      <c r="A657" s="130" t="s">
        <v>168</v>
      </c>
      <c r="B657" s="89">
        <v>4.4786119743462353E-2</v>
      </c>
      <c r="C657" s="40">
        <v>8.25774524374253E-2</v>
      </c>
      <c r="D657" s="40">
        <v>0.54069704509256533</v>
      </c>
      <c r="E657" s="34">
        <v>0.66806061727345301</v>
      </c>
      <c r="F657" s="923">
        <v>12.49293545198865</v>
      </c>
      <c r="G657" s="924">
        <v>23.034698897776465</v>
      </c>
      <c r="H657" s="924">
        <v>150.82559779938202</v>
      </c>
      <c r="I657" s="34">
        <v>186.35323214914715</v>
      </c>
    </row>
    <row r="658" spans="1:51">
      <c r="A658" s="130" t="s">
        <v>169</v>
      </c>
      <c r="B658" s="89">
        <v>5.9367228164046944E-2</v>
      </c>
      <c r="C658" s="40">
        <v>0.16737290214701575</v>
      </c>
      <c r="D658" s="40">
        <v>0.12003872770223388</v>
      </c>
      <c r="E658" s="34">
        <v>0.34677885801329655</v>
      </c>
      <c r="F658" s="923">
        <v>16.560285947192074</v>
      </c>
      <c r="G658" s="924">
        <v>46.688100574730207</v>
      </c>
      <c r="H658" s="924">
        <v>33.484393948680022</v>
      </c>
      <c r="I658" s="34">
        <v>96.732780470602293</v>
      </c>
    </row>
    <row r="659" spans="1:51">
      <c r="A659" s="130" t="s">
        <v>170</v>
      </c>
      <c r="B659" s="89">
        <v>1.2727381703890731E-3</v>
      </c>
      <c r="C659" s="40">
        <v>3.2090615553384133E-2</v>
      </c>
      <c r="D659" s="40">
        <v>1.8540619248051702E-2</v>
      </c>
      <c r="E659" s="34">
        <v>5.1903972971824905E-2</v>
      </c>
      <c r="F659" s="923">
        <v>0.35502597458834012</v>
      </c>
      <c r="G659" s="924">
        <v>8.9515678299309052</v>
      </c>
      <c r="H659" s="924">
        <v>5.171842544801394</v>
      </c>
      <c r="I659" s="34">
        <v>14.478436349320638</v>
      </c>
    </row>
    <row r="660" spans="1:51">
      <c r="A660" s="130" t="s">
        <v>171</v>
      </c>
      <c r="B660" s="89">
        <v>1.1361517108546256E-3</v>
      </c>
      <c r="C660" s="40">
        <v>1.8863758842949122E-2</v>
      </c>
      <c r="D660" s="40">
        <v>5.0782423428200069E-3</v>
      </c>
      <c r="E660" s="34">
        <v>2.5078152896623754E-2</v>
      </c>
      <c r="F660" s="923">
        <v>0.31692564724688521</v>
      </c>
      <c r="G660" s="924">
        <v>5.2619812333986458</v>
      </c>
      <c r="H660" s="924">
        <v>1.4165583926852008</v>
      </c>
      <c r="I660" s="34">
        <v>6.9954652733307316</v>
      </c>
    </row>
    <row r="661" spans="1:51">
      <c r="A661" s="130" t="s">
        <v>172</v>
      </c>
      <c r="B661" s="89">
        <v>3.3362708764919022E-2</v>
      </c>
      <c r="C661" s="40">
        <v>0.3289434351039125</v>
      </c>
      <c r="D661" s="40">
        <v>0</v>
      </c>
      <c r="E661" s="34">
        <v>0.36230614386883153</v>
      </c>
      <c r="F661" s="923">
        <v>9.3064138954451696</v>
      </c>
      <c r="G661" s="924">
        <v>91.757650040858366</v>
      </c>
      <c r="H661" s="924">
        <v>0</v>
      </c>
      <c r="I661" s="34">
        <v>101.06406393630354</v>
      </c>
    </row>
    <row r="662" spans="1:51">
      <c r="A662" s="130" t="s">
        <v>190</v>
      </c>
      <c r="B662" s="89">
        <v>3.670528727712622E-4</v>
      </c>
      <c r="C662" s="40">
        <v>1.8209822688775492E-3</v>
      </c>
      <c r="D662" s="40">
        <v>7.65776744695641E-4</v>
      </c>
      <c r="E662" s="34">
        <v>2.9538118863444525E-3</v>
      </c>
      <c r="F662" s="923">
        <v>0.10238814778473321</v>
      </c>
      <c r="G662" s="924">
        <v>0.50795679720889209</v>
      </c>
      <c r="H662" s="924">
        <v>0.21361081283477673</v>
      </c>
      <c r="I662" s="34">
        <v>0.82395575782840191</v>
      </c>
    </row>
    <row r="663" spans="1:51">
      <c r="A663" s="130" t="s">
        <v>191</v>
      </c>
      <c r="B663" s="89">
        <v>4.0387628566009151E-4</v>
      </c>
      <c r="C663" s="40">
        <v>4.3447388620680826E-3</v>
      </c>
      <c r="D663" s="40">
        <v>1.0686542861236168E-3</v>
      </c>
      <c r="E663" s="34">
        <v>5.8172694338517903E-3</v>
      </c>
      <c r="F663" s="923">
        <v>0.11265991329996797</v>
      </c>
      <c r="G663" s="924">
        <v>1.2119500968262937</v>
      </c>
      <c r="H663" s="924">
        <v>0.29809747067856246</v>
      </c>
      <c r="I663" s="34">
        <v>1.6227074808048239</v>
      </c>
    </row>
    <row r="664" spans="1:51">
      <c r="A664" s="130" t="s">
        <v>175</v>
      </c>
      <c r="B664" s="89">
        <v>4.640171665042776E-4</v>
      </c>
      <c r="C664" s="40">
        <v>2.5817665617649628E-3</v>
      </c>
      <c r="D664" s="40">
        <v>1.8845884446111228E-2</v>
      </c>
      <c r="E664" s="34">
        <v>2.1891668174380468E-2</v>
      </c>
      <c r="F664" s="923">
        <v>0.12943600702534219</v>
      </c>
      <c r="G664" s="924">
        <v>0.7201749826281969</v>
      </c>
      <c r="H664" s="924">
        <v>5.2569952313243844</v>
      </c>
      <c r="I664" s="34">
        <v>6.1066062209779242</v>
      </c>
    </row>
    <row r="665" spans="1:51">
      <c r="A665" s="130" t="s">
        <v>176</v>
      </c>
      <c r="B665" s="89">
        <v>1.6167565848476686E-3</v>
      </c>
      <c r="C665" s="40">
        <v>1.3035217184582648E-2</v>
      </c>
      <c r="D665" s="40">
        <v>0.37848793156479571</v>
      </c>
      <c r="E665" s="34">
        <v>0.39313990533422605</v>
      </c>
      <c r="F665" s="923">
        <v>0.4509887387381431</v>
      </c>
      <c r="G665" s="924">
        <v>3.6361294039860637</v>
      </c>
      <c r="H665" s="924">
        <v>105.57791845956741</v>
      </c>
      <c r="I665" s="34">
        <v>109.66503660229162</v>
      </c>
    </row>
    <row r="666" spans="1:51">
      <c r="A666" s="130" t="s">
        <v>177</v>
      </c>
      <c r="B666" s="89">
        <v>2.0215007731152067E-3</v>
      </c>
      <c r="C666" s="40">
        <v>3.2231381574368292E-2</v>
      </c>
      <c r="D666" s="40">
        <v>8.4027109391563715E-2</v>
      </c>
      <c r="E666" s="34">
        <v>0.11827999173904721</v>
      </c>
      <c r="F666" s="923">
        <v>0.56389075051227122</v>
      </c>
      <c r="G666" s="924">
        <v>8.9908340316930069</v>
      </c>
      <c r="H666" s="924">
        <v>23.439075764076019</v>
      </c>
      <c r="I666" s="34">
        <v>32.993800546281292</v>
      </c>
    </row>
    <row r="667" spans="1:51">
      <c r="A667" s="130" t="s">
        <v>178</v>
      </c>
      <c r="B667" s="89">
        <v>2.8847801850618337E-5</v>
      </c>
      <c r="C667" s="40">
        <v>4.3141092636159294E-3</v>
      </c>
      <c r="D667" s="40">
        <v>1.297843347363619E-2</v>
      </c>
      <c r="E667" s="34">
        <v>1.7321390539102737E-2</v>
      </c>
      <c r="F667" s="923">
        <v>8.0469960004548521E-3</v>
      </c>
      <c r="G667" s="924">
        <v>1.2034060747369733</v>
      </c>
      <c r="H667" s="924">
        <v>3.6202897813609751</v>
      </c>
      <c r="I667" s="34">
        <v>4.8317428520984036</v>
      </c>
    </row>
    <row r="668" spans="1:51">
      <c r="A668" s="130" t="s">
        <v>179</v>
      </c>
      <c r="B668" s="89">
        <v>2.4688896027656665E-5</v>
      </c>
      <c r="C668" s="40">
        <v>3.3937838936227726E-3</v>
      </c>
      <c r="D668" s="40">
        <v>3.5547696399740045E-3</v>
      </c>
      <c r="E668" s="34">
        <v>6.9732424296244343E-3</v>
      </c>
      <c r="F668" s="923">
        <v>6.8868833964879873E-3</v>
      </c>
      <c r="G668" s="924">
        <v>0.94668444964395704</v>
      </c>
      <c r="H668" s="924">
        <v>0.99159087487964048</v>
      </c>
      <c r="I668" s="34">
        <v>1.9451622079200857</v>
      </c>
    </row>
    <row r="669" spans="1:51">
      <c r="A669" s="130" t="s">
        <v>180</v>
      </c>
      <c r="B669" s="89">
        <v>6.3825240343044472E-4</v>
      </c>
      <c r="C669" s="40">
        <v>0.11020918323012319</v>
      </c>
      <c r="D669" s="40">
        <v>0</v>
      </c>
      <c r="E669" s="40">
        <v>0.11084743563355363</v>
      </c>
      <c r="F669" s="923">
        <v>0.17803833249691423</v>
      </c>
      <c r="G669" s="924">
        <v>30.742476021520094</v>
      </c>
      <c r="H669" s="924">
        <v>0</v>
      </c>
      <c r="I669" s="34">
        <v>30.920514354017008</v>
      </c>
    </row>
    <row r="670" spans="1:51">
      <c r="A670" s="130" t="s">
        <v>181</v>
      </c>
      <c r="B670" s="89">
        <v>5.0838983593123191E-6</v>
      </c>
      <c r="C670" s="40">
        <v>2.4707154358490779E-4</v>
      </c>
      <c r="D670" s="40">
        <v>5.3604372128694862E-4</v>
      </c>
      <c r="E670" s="40">
        <v>7.8819916323116866E-4</v>
      </c>
      <c r="F670" s="923">
        <v>1.4181361192075828E-3</v>
      </c>
      <c r="G670" s="924">
        <v>6.8919764956418814E-2</v>
      </c>
      <c r="H670" s="924">
        <v>0.14952756898434366</v>
      </c>
      <c r="I670" s="34">
        <v>0.21986547005997004</v>
      </c>
    </row>
    <row r="671" spans="1:51">
      <c r="A671" s="143" t="s">
        <v>182</v>
      </c>
      <c r="B671" s="154">
        <v>6.7870181513710943E-6</v>
      </c>
      <c r="C671" s="144">
        <v>6.5154343926046522E-4</v>
      </c>
      <c r="D671" s="144">
        <v>7.4805800028653177E-4</v>
      </c>
      <c r="E671" s="144">
        <v>1.4063884576983681E-3</v>
      </c>
      <c r="F671" s="925">
        <v>1.8932155802341326E-3</v>
      </c>
      <c r="G671" s="926">
        <v>0.18174582164010469</v>
      </c>
      <c r="H671" s="926">
        <v>0.20866822947499369</v>
      </c>
      <c r="I671" s="145">
        <v>0.3923072666953325</v>
      </c>
      <c r="AY671" s="146"/>
    </row>
    <row r="673" spans="1:53">
      <c r="A673" s="69" t="s">
        <v>192</v>
      </c>
    </row>
    <row r="674" spans="1:53">
      <c r="A674" s="136"/>
      <c r="B674" s="147" t="s">
        <v>271</v>
      </c>
      <c r="C674" s="936"/>
      <c r="D674" s="936"/>
      <c r="E674" s="937"/>
      <c r="F674" s="898" t="s">
        <v>272</v>
      </c>
      <c r="G674" s="899"/>
      <c r="H674" s="900"/>
      <c r="I674" s="900"/>
    </row>
    <row r="675" spans="1:53" ht="26.25">
      <c r="A675" s="143" t="s">
        <v>184</v>
      </c>
      <c r="B675" s="149" t="s">
        <v>185</v>
      </c>
      <c r="C675" s="150" t="s">
        <v>186</v>
      </c>
      <c r="D675" s="150" t="s">
        <v>187</v>
      </c>
      <c r="E675" s="17" t="s">
        <v>188</v>
      </c>
      <c r="F675" s="76" t="s">
        <v>185</v>
      </c>
      <c r="G675" s="76" t="s">
        <v>186</v>
      </c>
      <c r="H675" s="150" t="s">
        <v>187</v>
      </c>
      <c r="I675" s="17" t="s">
        <v>188</v>
      </c>
    </row>
    <row r="676" spans="1:53">
      <c r="A676" s="130" t="s">
        <v>160</v>
      </c>
      <c r="B676" s="152">
        <v>212.06059825614324</v>
      </c>
      <c r="C676" s="141">
        <v>821.0149047492647</v>
      </c>
      <c r="D676" s="141">
        <v>3740.7815417444658</v>
      </c>
      <c r="E676" s="142">
        <v>4773.8570447498732</v>
      </c>
      <c r="F676" s="919">
        <v>56688.84854400011</v>
      </c>
      <c r="G676" s="920">
        <v>219476.83808512244</v>
      </c>
      <c r="H676" s="920">
        <v>1000000</v>
      </c>
      <c r="I676" s="138">
        <v>1276165.6866291226</v>
      </c>
    </row>
    <row r="677" spans="1:53">
      <c r="A677" s="130" t="s">
        <v>162</v>
      </c>
      <c r="B677" s="152">
        <v>199.70361638892382</v>
      </c>
      <c r="C677" s="141">
        <v>749.92151768433916</v>
      </c>
      <c r="D677" s="141">
        <v>3491.3703654307819</v>
      </c>
      <c r="E677" s="142">
        <v>4440.9954995040453</v>
      </c>
      <c r="F677" s="921">
        <v>53385.532985653743</v>
      </c>
      <c r="G677" s="922">
        <v>200471.88249721282</v>
      </c>
      <c r="H677" s="922">
        <v>933326.45236551983</v>
      </c>
      <c r="I677" s="142">
        <v>1187183.8678483865</v>
      </c>
    </row>
    <row r="678" spans="1:53">
      <c r="A678" s="130" t="s">
        <v>31</v>
      </c>
      <c r="B678" s="152">
        <v>25.044719804803606</v>
      </c>
      <c r="C678" s="141">
        <v>39.853839916236097</v>
      </c>
      <c r="D678" s="141">
        <v>0</v>
      </c>
      <c r="E678" s="142">
        <v>64.898559721039703</v>
      </c>
      <c r="F678" s="921">
        <v>6695.050091891846</v>
      </c>
      <c r="G678" s="922">
        <v>10653.880605294788</v>
      </c>
      <c r="H678" s="922">
        <v>0</v>
      </c>
      <c r="I678" s="142">
        <v>17348.930697186635</v>
      </c>
    </row>
    <row r="679" spans="1:53">
      <c r="A679" s="130" t="s">
        <v>23</v>
      </c>
      <c r="B679" s="152">
        <v>135.80880979400945</v>
      </c>
      <c r="C679" s="141">
        <v>465.15866104835055</v>
      </c>
      <c r="D679" s="141">
        <v>0</v>
      </c>
      <c r="E679" s="142">
        <v>600.96747084235994</v>
      </c>
      <c r="F679" s="921">
        <v>36304.929405387506</v>
      </c>
      <c r="G679" s="922">
        <v>124347.98874446696</v>
      </c>
      <c r="H679" s="922">
        <v>0</v>
      </c>
      <c r="I679" s="142">
        <v>160652.91814985443</v>
      </c>
      <c r="AZ679" s="146"/>
    </row>
    <row r="680" spans="1:53">
      <c r="A680" s="130" t="s">
        <v>163</v>
      </c>
      <c r="B680" s="152">
        <v>38.850086790110758</v>
      </c>
      <c r="C680" s="141">
        <v>244.90901671975251</v>
      </c>
      <c r="D680" s="141">
        <v>3491.3703654307819</v>
      </c>
      <c r="E680" s="142">
        <v>3775.129468940645</v>
      </c>
      <c r="F680" s="921">
        <v>10385.553488374389</v>
      </c>
      <c r="G680" s="922">
        <v>65470.013147451093</v>
      </c>
      <c r="H680" s="922">
        <v>933326.45236551983</v>
      </c>
      <c r="I680" s="142">
        <v>1009182.0190013453</v>
      </c>
      <c r="AX680" s="146"/>
    </row>
    <row r="681" spans="1:53">
      <c r="A681" s="130" t="s">
        <v>189</v>
      </c>
      <c r="B681" s="238">
        <v>5.6577517581198507E-2</v>
      </c>
      <c r="C681" s="239">
        <v>0.12865671756602123</v>
      </c>
      <c r="D681" s="141">
        <v>0</v>
      </c>
      <c r="E681" s="142">
        <v>0.18523423514721973</v>
      </c>
      <c r="F681" s="921">
        <v>15.124517951618822</v>
      </c>
      <c r="G681" s="922">
        <v>34.393004812043586</v>
      </c>
      <c r="H681" s="922">
        <v>0</v>
      </c>
      <c r="I681" s="142">
        <v>49.517522763662406</v>
      </c>
      <c r="BA681" s="146"/>
    </row>
    <row r="682" spans="1:53">
      <c r="A682" s="130" t="s">
        <v>165</v>
      </c>
      <c r="B682" s="152">
        <v>-1.213313694099257</v>
      </c>
      <c r="C682" s="141">
        <v>55.566377083914325</v>
      </c>
      <c r="D682" s="141">
        <v>286.93728512089905</v>
      </c>
      <c r="E682" s="142">
        <v>341.29034851071413</v>
      </c>
      <c r="F682" s="921">
        <v>-324.34764782694145</v>
      </c>
      <c r="G682" s="922">
        <v>14854.216014443242</v>
      </c>
      <c r="H682" s="922">
        <v>76705.170274949953</v>
      </c>
      <c r="I682" s="142">
        <v>91235.038641566251</v>
      </c>
      <c r="AV682" s="392"/>
    </row>
    <row r="683" spans="1:53">
      <c r="A683" s="130" t="s">
        <v>83</v>
      </c>
      <c r="B683" s="89">
        <v>0.27991913079315084</v>
      </c>
      <c r="C683" s="40">
        <v>0.15666465978556779</v>
      </c>
      <c r="D683" s="40">
        <v>8.6409950208849416E-3</v>
      </c>
      <c r="E683" s="34">
        <v>0.4452247855996036</v>
      </c>
      <c r="F683" s="923">
        <v>74.829050472328348</v>
      </c>
      <c r="G683" s="924">
        <v>41.880194830225037</v>
      </c>
      <c r="H683" s="924">
        <v>2.3099437709627182</v>
      </c>
      <c r="I683" s="34">
        <v>119.01918907351609</v>
      </c>
    </row>
    <row r="684" spans="1:53">
      <c r="A684" s="130" t="s">
        <v>84</v>
      </c>
      <c r="B684" s="89">
        <v>2.7308484567259244E-4</v>
      </c>
      <c r="C684" s="40">
        <v>9.1442011667079593E-3</v>
      </c>
      <c r="D684" s="40">
        <v>7.6166044833770605E-3</v>
      </c>
      <c r="E684" s="34">
        <v>1.7033890495757611E-2</v>
      </c>
      <c r="F684" s="923">
        <v>7.3002083287986602E-2</v>
      </c>
      <c r="G684" s="924">
        <v>2.4444627585613241</v>
      </c>
      <c r="H684" s="924">
        <v>2.0360997824602061</v>
      </c>
      <c r="I684" s="34">
        <v>4.5535646243095167</v>
      </c>
    </row>
    <row r="685" spans="1:53">
      <c r="A685" s="130" t="s">
        <v>166</v>
      </c>
      <c r="B685" s="152">
        <v>7.2566277137985047</v>
      </c>
      <c r="C685" s="141">
        <v>62.68953018665897</v>
      </c>
      <c r="D685" s="141">
        <v>289.21491515962055</v>
      </c>
      <c r="E685" s="142">
        <v>359.16107306007802</v>
      </c>
      <c r="F685" s="921">
        <v>1939.869418414225</v>
      </c>
      <c r="G685" s="922">
        <v>16758.404490368743</v>
      </c>
      <c r="H685" s="922">
        <v>77314.035030430809</v>
      </c>
      <c r="I685" s="142">
        <v>96012.308939213777</v>
      </c>
    </row>
    <row r="686" spans="1:53">
      <c r="A686" s="130" t="s">
        <v>167</v>
      </c>
      <c r="B686" s="89">
        <v>1.1813381824961442E-2</v>
      </c>
      <c r="C686" s="40">
        <v>9.8780175181407789E-2</v>
      </c>
      <c r="D686" s="40">
        <v>0.23889051384286944</v>
      </c>
      <c r="E686" s="34">
        <v>0.34948407084923866</v>
      </c>
      <c r="F686" s="923">
        <v>3.1579983201725335</v>
      </c>
      <c r="G686" s="924">
        <v>26.406293465440623</v>
      </c>
      <c r="H686" s="924">
        <v>63.86112398626355</v>
      </c>
      <c r="I686" s="34">
        <v>93.425415771876715</v>
      </c>
    </row>
    <row r="687" spans="1:53">
      <c r="A687" s="130" t="s">
        <v>168</v>
      </c>
      <c r="B687" s="89">
        <v>2.5435781293150942E-2</v>
      </c>
      <c r="C687" s="40">
        <v>3.6536571710505422E-2</v>
      </c>
      <c r="D687" s="40">
        <v>2.7034852254628263</v>
      </c>
      <c r="E687" s="34">
        <v>2.7654575784664828</v>
      </c>
      <c r="F687" s="923">
        <v>6.7995901416069566</v>
      </c>
      <c r="G687" s="924">
        <v>9.7670958067941758</v>
      </c>
      <c r="H687" s="924">
        <v>722.70598945537211</v>
      </c>
      <c r="I687" s="34">
        <v>739.27267540377318</v>
      </c>
    </row>
    <row r="688" spans="1:53">
      <c r="A688" s="130" t="s">
        <v>169</v>
      </c>
      <c r="B688" s="89">
        <v>5.7385063649238469E-2</v>
      </c>
      <c r="C688" s="40">
        <v>7.0154331265997613E-2</v>
      </c>
      <c r="D688" s="40">
        <v>0.12003872770223388</v>
      </c>
      <c r="E688" s="34">
        <v>0.24757812261746998</v>
      </c>
      <c r="F688" s="923">
        <v>15.340394248865351</v>
      </c>
      <c r="G688" s="924">
        <v>18.753923607440072</v>
      </c>
      <c r="H688" s="924">
        <v>32.089210867485015</v>
      </c>
      <c r="I688" s="34">
        <v>66.183528723790445</v>
      </c>
    </row>
    <row r="689" spans="1:51">
      <c r="A689" s="130" t="s">
        <v>170</v>
      </c>
      <c r="B689" s="89">
        <v>3.01594785087259E-3</v>
      </c>
      <c r="C689" s="40">
        <v>9.423070661343522E-3</v>
      </c>
      <c r="D689" s="40">
        <v>2.3406192480517039E-2</v>
      </c>
      <c r="E689" s="34">
        <v>3.5845210992733148E-2</v>
      </c>
      <c r="F689" s="923">
        <v>0.80623469112450263</v>
      </c>
      <c r="G689" s="924">
        <v>2.5190112162896297</v>
      </c>
      <c r="H689" s="924">
        <v>6.2570327134371659</v>
      </c>
      <c r="I689" s="34">
        <v>9.582278620851298</v>
      </c>
    </row>
    <row r="690" spans="1:51">
      <c r="A690" s="130" t="s">
        <v>171</v>
      </c>
      <c r="B690" s="89">
        <v>2.5405911996045512E-3</v>
      </c>
      <c r="C690" s="40">
        <v>5.999674140738394E-3</v>
      </c>
      <c r="D690" s="40">
        <v>9.38242342820007E-3</v>
      </c>
      <c r="E690" s="34">
        <v>1.7922688768543013E-2</v>
      </c>
      <c r="F690" s="923">
        <v>0.67916053670960397</v>
      </c>
      <c r="G690" s="924">
        <v>1.6038557915735765</v>
      </c>
      <c r="H690" s="924">
        <v>2.5081452427785176</v>
      </c>
      <c r="I690" s="34">
        <v>4.7911615710616973</v>
      </c>
    </row>
    <row r="691" spans="1:51">
      <c r="A691" s="130" t="s">
        <v>172</v>
      </c>
      <c r="B691" s="89">
        <v>2.133685539204189E-2</v>
      </c>
      <c r="C691" s="40">
        <v>3.9432266042250114E-2</v>
      </c>
      <c r="D691" s="40">
        <v>1.7067411118173452E-3</v>
      </c>
      <c r="E691" s="34">
        <v>6.2475862546109345E-2</v>
      </c>
      <c r="F691" s="923">
        <v>5.7038496244535359</v>
      </c>
      <c r="G691" s="924">
        <v>10.541183868187444</v>
      </c>
      <c r="H691" s="924">
        <v>0.45625254850392266</v>
      </c>
      <c r="I691" s="34">
        <v>16.7012860411449</v>
      </c>
    </row>
    <row r="692" spans="1:51">
      <c r="A692" s="130" t="s">
        <v>190</v>
      </c>
      <c r="B692" s="89">
        <v>5.0851780948382816E-4</v>
      </c>
      <c r="C692" s="40">
        <v>7.5459947015007903E-4</v>
      </c>
      <c r="D692" s="40">
        <v>1.7385376043784653E-3</v>
      </c>
      <c r="E692" s="34">
        <v>3.0016548840123723E-3</v>
      </c>
      <c r="F692" s="923">
        <v>0.13593892180260475</v>
      </c>
      <c r="G692" s="924">
        <v>0.20172241060572096</v>
      </c>
      <c r="H692" s="924">
        <v>0.46475250826000403</v>
      </c>
      <c r="I692" s="34">
        <v>0.80241384066832966</v>
      </c>
    </row>
    <row r="693" spans="1:51">
      <c r="A693" s="130" t="s">
        <v>191</v>
      </c>
      <c r="B693" s="89">
        <v>9.3278786848443186E-4</v>
      </c>
      <c r="C693" s="40">
        <v>1.1354822379277454E-3</v>
      </c>
      <c r="D693" s="40">
        <v>3.2861410505826863E-3</v>
      </c>
      <c r="E693" s="34">
        <v>5.3544111569948632E-3</v>
      </c>
      <c r="F693" s="923">
        <v>0.24935641337917802</v>
      </c>
      <c r="G693" s="924">
        <v>0.30354144588679394</v>
      </c>
      <c r="H693" s="924">
        <v>0.87846376857661579</v>
      </c>
      <c r="I693" s="34">
        <v>1.4313616278425876</v>
      </c>
    </row>
    <row r="694" spans="1:51">
      <c r="A694" s="130" t="s">
        <v>175</v>
      </c>
      <c r="B694" s="89">
        <v>2.0425339463987315E-3</v>
      </c>
      <c r="C694" s="40">
        <v>5.7304975501057002E-2</v>
      </c>
      <c r="D694" s="40">
        <v>0.16722335969000859</v>
      </c>
      <c r="E694" s="34">
        <v>0.22657086913746433</v>
      </c>
      <c r="F694" s="923">
        <v>0.54601797073833447</v>
      </c>
      <c r="G694" s="924">
        <v>15.318984779403493</v>
      </c>
      <c r="H694" s="924">
        <v>44.702786790384479</v>
      </c>
      <c r="I694" s="34">
        <v>60.567789540526306</v>
      </c>
    </row>
    <row r="695" spans="1:51">
      <c r="A695" s="130" t="s">
        <v>176</v>
      </c>
      <c r="B695" s="89">
        <v>9.4978405385750067E-4</v>
      </c>
      <c r="C695" s="40">
        <v>9.2667936461323774E-3</v>
      </c>
      <c r="D695" s="40">
        <v>1.8924396578239784</v>
      </c>
      <c r="E695" s="34">
        <v>1.9026562355239682</v>
      </c>
      <c r="F695" s="923">
        <v>0.25389989852617295</v>
      </c>
      <c r="G695" s="924">
        <v>2.4772346480866476</v>
      </c>
      <c r="H695" s="924">
        <v>505.89419261876048</v>
      </c>
      <c r="I695" s="34">
        <v>508.62532716537322</v>
      </c>
    </row>
    <row r="696" spans="1:51">
      <c r="A696" s="130" t="s">
        <v>177</v>
      </c>
      <c r="B696" s="89">
        <v>2.6663574161633636E-3</v>
      </c>
      <c r="C696" s="40">
        <v>1.4959484967223836E-2</v>
      </c>
      <c r="D696" s="40">
        <v>8.4027109391563715E-2</v>
      </c>
      <c r="E696" s="34">
        <v>0.10165295177495091</v>
      </c>
      <c r="F696" s="923">
        <v>0.71278084175959167</v>
      </c>
      <c r="G696" s="924">
        <v>3.9990266205835887</v>
      </c>
      <c r="H696" s="924">
        <v>22.462447607239515</v>
      </c>
      <c r="I696" s="34">
        <v>27.174255069582696</v>
      </c>
    </row>
    <row r="697" spans="1:51">
      <c r="A697" s="130" t="s">
        <v>178</v>
      </c>
      <c r="B697" s="89">
        <v>1.897080014631315E-4</v>
      </c>
      <c r="C697" s="40">
        <v>3.1245433610577137E-3</v>
      </c>
      <c r="D697" s="40">
        <v>1.6384334736361927E-2</v>
      </c>
      <c r="E697" s="34">
        <v>1.9698586098882771E-2</v>
      </c>
      <c r="F697" s="923">
        <v>5.0713467051236465E-2</v>
      </c>
      <c r="G697" s="924">
        <v>0.83526485740747713</v>
      </c>
      <c r="H697" s="924">
        <v>4.379922899406016</v>
      </c>
      <c r="I697" s="34">
        <v>5.2659012238647289</v>
      </c>
    </row>
    <row r="698" spans="1:51">
      <c r="A698" s="130" t="s">
        <v>179</v>
      </c>
      <c r="B698" s="89">
        <v>1.6050043869857483E-4</v>
      </c>
      <c r="C698" s="40">
        <v>2.7176720780309931E-3</v>
      </c>
      <c r="D698" s="40">
        <v>6.5676963997400488E-3</v>
      </c>
      <c r="E698" s="34">
        <v>9.4458689164696168E-3</v>
      </c>
      <c r="F698" s="923">
        <v>4.2905589890108231E-2</v>
      </c>
      <c r="G698" s="924">
        <v>0.72649847303396431</v>
      </c>
      <c r="H698" s="924">
        <v>1.7557016699449624</v>
      </c>
      <c r="I698" s="34">
        <v>2.5251057328690352</v>
      </c>
    </row>
    <row r="699" spans="1:51">
      <c r="A699" s="130" t="s">
        <v>180</v>
      </c>
      <c r="B699" s="89">
        <v>3.0277159642710166E-3</v>
      </c>
      <c r="C699" s="40">
        <v>7.214604106094852E-3</v>
      </c>
      <c r="D699" s="40">
        <v>1.1947187782721416E-3</v>
      </c>
      <c r="E699" s="40">
        <v>1.1437038848638011E-2</v>
      </c>
      <c r="F699" s="923">
        <v>0.80938058811610791</v>
      </c>
      <c r="G699" s="924">
        <v>1.9286355072021697</v>
      </c>
      <c r="H699" s="924">
        <v>0.31937678395274582</v>
      </c>
      <c r="I699" s="34">
        <v>3.0573928792710232</v>
      </c>
    </row>
    <row r="700" spans="1:51">
      <c r="A700" s="130" t="s">
        <v>181</v>
      </c>
      <c r="B700" s="89">
        <v>2.1762858665223017E-5</v>
      </c>
      <c r="C700" s="40">
        <v>3.1288051487977843E-4</v>
      </c>
      <c r="D700" s="40">
        <v>1.2169763230649255E-3</v>
      </c>
      <c r="E700" s="40">
        <v>1.551619696609927E-3</v>
      </c>
      <c r="F700" s="923">
        <v>5.8177304454603857E-3</v>
      </c>
      <c r="G700" s="924">
        <v>8.3640413477305234E-2</v>
      </c>
      <c r="H700" s="924">
        <v>0.32532675578200276</v>
      </c>
      <c r="I700" s="34">
        <v>0.41478489970476839</v>
      </c>
    </row>
    <row r="701" spans="1:51">
      <c r="A701" s="143" t="s">
        <v>182</v>
      </c>
      <c r="B701" s="154">
        <v>4.8273549727524674E-5</v>
      </c>
      <c r="C701" s="144">
        <v>3.9985521283320344E-4</v>
      </c>
      <c r="D701" s="144">
        <v>2.3002987354078801E-3</v>
      </c>
      <c r="E701" s="144">
        <v>2.7484274979686081E-3</v>
      </c>
      <c r="F701" s="925">
        <v>1.2904669569400442E-2</v>
      </c>
      <c r="G701" s="926">
        <v>0.10689082170960885</v>
      </c>
      <c r="H701" s="926">
        <v>0.61492463800363095</v>
      </c>
      <c r="I701" s="145">
        <v>0.73472012928264019</v>
      </c>
      <c r="AY701" s="146"/>
    </row>
    <row r="703" spans="1:51">
      <c r="A703" s="69" t="s">
        <v>873</v>
      </c>
    </row>
    <row r="704" spans="1:51">
      <c r="A704" s="136"/>
      <c r="B704" s="147" t="s">
        <v>271</v>
      </c>
      <c r="C704" s="936"/>
      <c r="D704" s="936"/>
      <c r="E704" s="937"/>
      <c r="F704" s="898" t="s">
        <v>272</v>
      </c>
      <c r="G704" s="899"/>
      <c r="H704" s="900"/>
      <c r="I704" s="900"/>
    </row>
    <row r="705" spans="1:53" ht="26.25">
      <c r="A705" s="143" t="s">
        <v>184</v>
      </c>
      <c r="B705" s="149" t="s">
        <v>185</v>
      </c>
      <c r="C705" s="150" t="s">
        <v>186</v>
      </c>
      <c r="D705" s="150" t="s">
        <v>187</v>
      </c>
      <c r="E705" s="17" t="s">
        <v>188</v>
      </c>
      <c r="F705" s="76" t="s">
        <v>185</v>
      </c>
      <c r="G705" s="76" t="s">
        <v>186</v>
      </c>
      <c r="H705" s="150" t="s">
        <v>187</v>
      </c>
      <c r="I705" s="17" t="s">
        <v>188</v>
      </c>
    </row>
    <row r="706" spans="1:53">
      <c r="A706" s="130" t="s">
        <v>160</v>
      </c>
      <c r="B706" s="152">
        <v>116.85596855281699</v>
      </c>
      <c r="C706" s="141">
        <v>847.22315022954979</v>
      </c>
      <c r="D706" s="141">
        <v>3740.7815417444658</v>
      </c>
      <c r="E706" s="142">
        <v>4704.8606605268324</v>
      </c>
      <c r="F706" s="919">
        <v>31238.383543328411</v>
      </c>
      <c r="G706" s="920">
        <v>226482.92630166747</v>
      </c>
      <c r="H706" s="920">
        <v>1000000</v>
      </c>
      <c r="I706" s="138">
        <v>1257721.3098449958</v>
      </c>
    </row>
    <row r="707" spans="1:53">
      <c r="A707" s="130" t="s">
        <v>162</v>
      </c>
      <c r="B707" s="152">
        <v>111.55656543450749</v>
      </c>
      <c r="C707" s="141">
        <v>774.11055069151507</v>
      </c>
      <c r="D707" s="141">
        <v>3491.3703654307819</v>
      </c>
      <c r="E707" s="142">
        <v>4377.0374815568048</v>
      </c>
      <c r="F707" s="921">
        <v>29821.726874348431</v>
      </c>
      <c r="G707" s="922">
        <v>206938.18712827549</v>
      </c>
      <c r="H707" s="922">
        <v>933326.45236551983</v>
      </c>
      <c r="I707" s="142">
        <v>1170086.3663681438</v>
      </c>
    </row>
    <row r="708" spans="1:53">
      <c r="A708" s="130" t="s">
        <v>31</v>
      </c>
      <c r="B708" s="152">
        <v>11.094780453636185</v>
      </c>
      <c r="C708" s="141">
        <v>44.243905369750323</v>
      </c>
      <c r="D708" s="141">
        <v>0</v>
      </c>
      <c r="E708" s="142">
        <v>55.338685823386506</v>
      </c>
      <c r="F708" s="921">
        <v>2965.8990587464978</v>
      </c>
      <c r="G708" s="922">
        <v>11827.449658853306</v>
      </c>
      <c r="H708" s="922">
        <v>0</v>
      </c>
      <c r="I708" s="142">
        <v>14793.348717599803</v>
      </c>
    </row>
    <row r="709" spans="1:53">
      <c r="A709" s="130" t="s">
        <v>23</v>
      </c>
      <c r="B709" s="152">
        <v>59.321511851820681</v>
      </c>
      <c r="C709" s="141">
        <v>540.48459230897117</v>
      </c>
      <c r="D709" s="141">
        <v>0</v>
      </c>
      <c r="E709" s="142">
        <v>599.80610416079185</v>
      </c>
      <c r="F709" s="921">
        <v>15858.052973645943</v>
      </c>
      <c r="G709" s="922">
        <v>144484.40420204896</v>
      </c>
      <c r="H709" s="922">
        <v>0</v>
      </c>
      <c r="I709" s="142">
        <v>160342.45717569487</v>
      </c>
      <c r="AZ709" s="146"/>
    </row>
    <row r="710" spans="1:53">
      <c r="A710" s="130" t="s">
        <v>163</v>
      </c>
      <c r="B710" s="152">
        <v>41.14027312905062</v>
      </c>
      <c r="C710" s="141">
        <v>189.38205301279353</v>
      </c>
      <c r="D710" s="141">
        <v>3491.3703654307819</v>
      </c>
      <c r="E710" s="142">
        <v>3721.8926915726261</v>
      </c>
      <c r="F710" s="921">
        <v>10997.774841955988</v>
      </c>
      <c r="G710" s="922">
        <v>50626.333267373222</v>
      </c>
      <c r="H710" s="922">
        <v>933326.45236551983</v>
      </c>
      <c r="I710" s="142">
        <v>994950.56047484907</v>
      </c>
      <c r="AX710" s="146"/>
    </row>
    <row r="711" spans="1:53">
      <c r="A711" s="130" t="s">
        <v>189</v>
      </c>
      <c r="B711" s="238">
        <v>5.4527275034731502E-2</v>
      </c>
      <c r="C711" s="239">
        <v>0.13870861977494559</v>
      </c>
      <c r="D711" s="141">
        <v>0</v>
      </c>
      <c r="E711" s="142">
        <v>0.19323589480967709</v>
      </c>
      <c r="F711" s="921">
        <v>14.576439288487133</v>
      </c>
      <c r="G711" s="922">
        <v>37.080117677831723</v>
      </c>
      <c r="H711" s="922">
        <v>0</v>
      </c>
      <c r="I711" s="142">
        <v>51.65655696631886</v>
      </c>
      <c r="BA711" s="146"/>
    </row>
    <row r="712" spans="1:53">
      <c r="A712" s="130" t="s">
        <v>165</v>
      </c>
      <c r="B712" s="152">
        <v>-8.3649505826085111</v>
      </c>
      <c r="C712" s="141">
        <v>58.921781585289374</v>
      </c>
      <c r="D712" s="141">
        <v>286.93728512089905</v>
      </c>
      <c r="E712" s="142">
        <v>337.49411612357994</v>
      </c>
      <c r="F712" s="921">
        <v>-2236.1505180833478</v>
      </c>
      <c r="G712" s="922">
        <v>15751.195553058667</v>
      </c>
      <c r="H712" s="922">
        <v>76705.170274949953</v>
      </c>
      <c r="I712" s="142">
        <v>90220.215309925276</v>
      </c>
      <c r="AV712" s="392"/>
    </row>
    <row r="713" spans="1:53">
      <c r="A713" s="130" t="s">
        <v>83</v>
      </c>
      <c r="B713" s="89">
        <v>0.23098390715250278</v>
      </c>
      <c r="C713" s="40">
        <v>0.20055772897915117</v>
      </c>
      <c r="D713" s="40">
        <v>8.6409950208849416E-3</v>
      </c>
      <c r="E713" s="34">
        <v>0.44018263115253892</v>
      </c>
      <c r="F713" s="923">
        <v>61.747499706915896</v>
      </c>
      <c r="G713" s="924">
        <v>53.613857623352054</v>
      </c>
      <c r="H713" s="924">
        <v>2.3099437709627182</v>
      </c>
      <c r="I713" s="34">
        <v>117.67130110123067</v>
      </c>
    </row>
    <row r="714" spans="1:53">
      <c r="A714" s="130" t="s">
        <v>84</v>
      </c>
      <c r="B714" s="89">
        <v>1.5302148761771212E-4</v>
      </c>
      <c r="C714" s="40">
        <v>9.2798831364560731E-3</v>
      </c>
      <c r="D714" s="40">
        <v>7.6166044833770605E-3</v>
      </c>
      <c r="E714" s="34">
        <v>1.7049509107450844E-2</v>
      </c>
      <c r="F714" s="923">
        <v>4.090628814062007E-2</v>
      </c>
      <c r="G714" s="924">
        <v>2.4807337806015046</v>
      </c>
      <c r="H714" s="924">
        <v>2.0360997824602061</v>
      </c>
      <c r="I714" s="34">
        <v>4.5577398512023306</v>
      </c>
    </row>
    <row r="715" spans="1:53">
      <c r="A715" s="130" t="s">
        <v>166</v>
      </c>
      <c r="B715" s="152">
        <v>-1.3948826738147337</v>
      </c>
      <c r="C715" s="141">
        <v>67.397682485824774</v>
      </c>
      <c r="D715" s="141">
        <v>289.21491515962055</v>
      </c>
      <c r="E715" s="142">
        <v>355.21771497163058</v>
      </c>
      <c r="F715" s="921">
        <v>-372.88536051860649</v>
      </c>
      <c r="G715" s="922">
        <v>18017.005733618633</v>
      </c>
      <c r="H715" s="922">
        <v>77314.035030430809</v>
      </c>
      <c r="I715" s="142">
        <v>94958.155403530822</v>
      </c>
    </row>
    <row r="716" spans="1:53">
      <c r="A716" s="130" t="s">
        <v>167</v>
      </c>
      <c r="B716" s="89">
        <v>1.1799502205210869E-2</v>
      </c>
      <c r="C716" s="40">
        <v>0.10267697502485133</v>
      </c>
      <c r="D716" s="40">
        <v>0.23889051384286944</v>
      </c>
      <c r="E716" s="34">
        <v>0.35336699107293162</v>
      </c>
      <c r="F716" s="923">
        <v>3.1542879672434232</v>
      </c>
      <c r="G716" s="924">
        <v>27.448000873360073</v>
      </c>
      <c r="H716" s="924">
        <v>63.86112398626355</v>
      </c>
      <c r="I716" s="34">
        <v>94.463412826867042</v>
      </c>
    </row>
    <row r="717" spans="1:53">
      <c r="A717" s="130" t="s">
        <v>168</v>
      </c>
      <c r="B717" s="89">
        <v>2.3670374181381713E-2</v>
      </c>
      <c r="C717" s="40">
        <v>4.2817758674024042E-2</v>
      </c>
      <c r="D717" s="40">
        <v>2.7034852254628263</v>
      </c>
      <c r="E717" s="34">
        <v>2.7699733583182322</v>
      </c>
      <c r="F717" s="923">
        <v>6.3276547740725153</v>
      </c>
      <c r="G717" s="924">
        <v>11.446206680665059</v>
      </c>
      <c r="H717" s="924">
        <v>722.70598945537211</v>
      </c>
      <c r="I717" s="34">
        <v>740.47985091010969</v>
      </c>
    </row>
    <row r="718" spans="1:53">
      <c r="A718" s="130" t="s">
        <v>169</v>
      </c>
      <c r="B718" s="89">
        <v>8.543773035747608E-2</v>
      </c>
      <c r="C718" s="40">
        <v>8.9528121483915341E-2</v>
      </c>
      <c r="D718" s="40">
        <v>0.12003872770223388</v>
      </c>
      <c r="E718" s="34">
        <v>0.2950045795436253</v>
      </c>
      <c r="F718" s="923">
        <v>22.83954018807345</v>
      </c>
      <c r="G718" s="924">
        <v>23.932999156685597</v>
      </c>
      <c r="H718" s="924">
        <v>32.089210867485015</v>
      </c>
      <c r="I718" s="34">
        <v>78.861750212244075</v>
      </c>
    </row>
    <row r="719" spans="1:53">
      <c r="A719" s="130" t="s">
        <v>170</v>
      </c>
      <c r="B719" s="89">
        <v>5.8424536701817071E-3</v>
      </c>
      <c r="C719" s="40">
        <v>1.1309787702574153E-2</v>
      </c>
      <c r="D719" s="40">
        <v>2.3406192480517039E-2</v>
      </c>
      <c r="E719" s="34">
        <v>4.0558433853272902E-2</v>
      </c>
      <c r="F719" s="923">
        <v>1.561827015286531</v>
      </c>
      <c r="G719" s="924">
        <v>3.0233756171978912</v>
      </c>
      <c r="H719" s="924">
        <v>6.2570327134371659</v>
      </c>
      <c r="I719" s="34">
        <v>10.842235345921589</v>
      </c>
    </row>
    <row r="720" spans="1:53">
      <c r="A720" s="130" t="s">
        <v>171</v>
      </c>
      <c r="B720" s="89">
        <v>5.2563501317801405E-3</v>
      </c>
      <c r="C720" s="40">
        <v>7.7664066492038261E-3</v>
      </c>
      <c r="D720" s="40">
        <v>9.38242342820007E-3</v>
      </c>
      <c r="E720" s="34">
        <v>2.2405180209184035E-2</v>
      </c>
      <c r="F720" s="923">
        <v>1.4051475802911786</v>
      </c>
      <c r="G720" s="924">
        <v>2.0761454692117791</v>
      </c>
      <c r="H720" s="924">
        <v>2.5081452427785176</v>
      </c>
      <c r="I720" s="34">
        <v>5.9894382922814744</v>
      </c>
    </row>
    <row r="721" spans="1:51">
      <c r="A721" s="130" t="s">
        <v>172</v>
      </c>
      <c r="B721" s="89">
        <v>4.374052026926438E-2</v>
      </c>
      <c r="C721" s="40">
        <v>5.1694832488200955E-2</v>
      </c>
      <c r="D721" s="40">
        <v>1.7067411118173452E-3</v>
      </c>
      <c r="E721" s="34">
        <v>9.7142093869282686E-2</v>
      </c>
      <c r="F721" s="923">
        <v>11.692882832411151</v>
      </c>
      <c r="G721" s="924">
        <v>13.819259935744265</v>
      </c>
      <c r="H721" s="924">
        <v>0.45625254850392266</v>
      </c>
      <c r="I721" s="34">
        <v>25.96839531665934</v>
      </c>
    </row>
    <row r="722" spans="1:51">
      <c r="A722" s="130" t="s">
        <v>190</v>
      </c>
      <c r="B722" s="89">
        <v>9.2772678994170463E-4</v>
      </c>
      <c r="C722" s="40">
        <v>9.7700415001667797E-4</v>
      </c>
      <c r="D722" s="40">
        <v>1.7385376043784653E-3</v>
      </c>
      <c r="E722" s="34">
        <v>3.643268544336848E-3</v>
      </c>
      <c r="F722" s="923">
        <v>0.24800346654540836</v>
      </c>
      <c r="G722" s="924">
        <v>0.26117647852835174</v>
      </c>
      <c r="H722" s="924">
        <v>0.46475250826000403</v>
      </c>
      <c r="I722" s="34">
        <v>0.9739324533337641</v>
      </c>
    </row>
    <row r="723" spans="1:51">
      <c r="A723" s="130" t="s">
        <v>191</v>
      </c>
      <c r="B723" s="89">
        <v>1.989321191713982E-3</v>
      </c>
      <c r="C723" s="40">
        <v>1.5987846267565262E-3</v>
      </c>
      <c r="D723" s="40">
        <v>3.2861410505826863E-3</v>
      </c>
      <c r="E723" s="34">
        <v>6.8742468690531945E-3</v>
      </c>
      <c r="F723" s="923">
        <v>0.53179293404722261</v>
      </c>
      <c r="G723" s="924">
        <v>0.42739320885628446</v>
      </c>
      <c r="H723" s="924">
        <v>0.87846376857661579</v>
      </c>
      <c r="I723" s="34">
        <v>1.8376499114801228</v>
      </c>
    </row>
    <row r="724" spans="1:51">
      <c r="A724" s="130" t="s">
        <v>175</v>
      </c>
      <c r="B724" s="89">
        <v>2.3931803468527175E-3</v>
      </c>
      <c r="C724" s="40">
        <v>6.0873425137735075E-2</v>
      </c>
      <c r="D724" s="40">
        <v>0.19593799945392151</v>
      </c>
      <c r="E724" s="34">
        <v>0.25920460493850928</v>
      </c>
      <c r="F724" s="923">
        <v>0.63975410489667039</v>
      </c>
      <c r="G724" s="924">
        <v>16.272916356764188</v>
      </c>
      <c r="H724" s="924">
        <v>52.378893893533366</v>
      </c>
      <c r="I724" s="34">
        <v>69.291564355194211</v>
      </c>
    </row>
    <row r="725" spans="1:51">
      <c r="A725" s="130" t="s">
        <v>176</v>
      </c>
      <c r="B725" s="89">
        <v>9.4857728835417694E-4</v>
      </c>
      <c r="C725" s="40">
        <v>1.2533491061574654E-2</v>
      </c>
      <c r="D725" s="40">
        <v>2.2173985819246105</v>
      </c>
      <c r="E725" s="34">
        <v>2.2308806502745395</v>
      </c>
      <c r="F725" s="923">
        <v>0.25357730136569806</v>
      </c>
      <c r="G725" s="924">
        <v>3.3505006699027446</v>
      </c>
      <c r="H725" s="924">
        <v>592.76345255129638</v>
      </c>
      <c r="I725" s="34">
        <v>596.36753052256483</v>
      </c>
    </row>
    <row r="726" spans="1:51">
      <c r="A726" s="130" t="s">
        <v>177</v>
      </c>
      <c r="B726" s="89">
        <v>5.0090672744980153E-3</v>
      </c>
      <c r="C726" s="40">
        <v>2.110329807282553E-2</v>
      </c>
      <c r="D726" s="40">
        <v>9.8455764461372233E-2</v>
      </c>
      <c r="E726" s="34">
        <v>0.12456812980869578</v>
      </c>
      <c r="F726" s="923">
        <v>1.3390429830238364</v>
      </c>
      <c r="G726" s="924">
        <v>5.6414141904112043</v>
      </c>
      <c r="H726" s="924">
        <v>26.319570753511215</v>
      </c>
      <c r="I726" s="34">
        <v>33.300027926946257</v>
      </c>
    </row>
    <row r="727" spans="1:51">
      <c r="A727" s="130" t="s">
        <v>178</v>
      </c>
      <c r="B727" s="89">
        <v>4.0905165183827694E-4</v>
      </c>
      <c r="C727" s="40">
        <v>4.5476065854011182E-3</v>
      </c>
      <c r="D727" s="40">
        <v>1.9197759072520075E-2</v>
      </c>
      <c r="E727" s="34">
        <v>2.4154417309759469E-2</v>
      </c>
      <c r="F727" s="923">
        <v>0.10934924888650967</v>
      </c>
      <c r="G727" s="924">
        <v>1.2156835502562922</v>
      </c>
      <c r="H727" s="924">
        <v>5.1320182315611635</v>
      </c>
      <c r="I727" s="34">
        <v>6.4570510307039655</v>
      </c>
    </row>
    <row r="728" spans="1:51">
      <c r="A728" s="130" t="s">
        <v>179</v>
      </c>
      <c r="B728" s="89">
        <v>3.6971883413483396E-4</v>
      </c>
      <c r="C728" s="40">
        <v>4.075908779207423E-3</v>
      </c>
      <c r="D728" s="40">
        <v>7.6954636958096977E-3</v>
      </c>
      <c r="E728" s="34">
        <v>1.2141091309151954E-2</v>
      </c>
      <c r="F728" s="923">
        <v>9.8834649927838428E-2</v>
      </c>
      <c r="G728" s="924">
        <v>1.0895874922721831</v>
      </c>
      <c r="H728" s="924">
        <v>2.0571807281269403</v>
      </c>
      <c r="I728" s="34">
        <v>3.2456028703269615</v>
      </c>
    </row>
    <row r="729" spans="1:51">
      <c r="A729" s="130" t="s">
        <v>180</v>
      </c>
      <c r="B729" s="89">
        <v>3.8636493768450376E-3</v>
      </c>
      <c r="C729" s="40">
        <v>9.3066391129424785E-3</v>
      </c>
      <c r="D729" s="40">
        <v>1.3998690599125866E-3</v>
      </c>
      <c r="E729" s="40">
        <v>1.4570157549700103E-2</v>
      </c>
      <c r="F729" s="923">
        <v>1.0328454986556832</v>
      </c>
      <c r="G729" s="924">
        <v>2.4878862903612506</v>
      </c>
      <c r="H729" s="924">
        <v>0.37421834028291734</v>
      </c>
      <c r="I729" s="34">
        <v>3.8949501292998514</v>
      </c>
    </row>
    <row r="730" spans="1:51">
      <c r="A730" s="130" t="s">
        <v>181</v>
      </c>
      <c r="B730" s="89">
        <v>5.5745729911461807E-5</v>
      </c>
      <c r="C730" s="40">
        <v>4.2605156458355335E-4</v>
      </c>
      <c r="D730" s="40">
        <v>1.4259485431112173E-3</v>
      </c>
      <c r="E730" s="40">
        <v>1.9077458376062324E-3</v>
      </c>
      <c r="F730" s="923">
        <v>1.4902161296878486E-2</v>
      </c>
      <c r="G730" s="924">
        <v>0.11389373044887023</v>
      </c>
      <c r="H730" s="924">
        <v>0.3811900072748553</v>
      </c>
      <c r="I730" s="34">
        <v>0.50998589902060398</v>
      </c>
    </row>
    <row r="731" spans="1:51">
      <c r="A731" s="143" t="s">
        <v>182</v>
      </c>
      <c r="B731" s="154">
        <v>1.35355427359479E-4</v>
      </c>
      <c r="C731" s="144">
        <v>5.5063652564498594E-4</v>
      </c>
      <c r="D731" s="144">
        <v>2.6952928896879194E-3</v>
      </c>
      <c r="E731" s="144">
        <v>3.3812848426923846E-3</v>
      </c>
      <c r="F731" s="925">
        <v>3.6183729482464705E-2</v>
      </c>
      <c r="G731" s="926">
        <v>0.1471982577705416</v>
      </c>
      <c r="H731" s="926">
        <v>0.72051598298654029</v>
      </c>
      <c r="I731" s="145">
        <v>0.90389797023954666</v>
      </c>
      <c r="AY731" s="146"/>
    </row>
    <row r="733" spans="1:51">
      <c r="A733" s="69" t="s">
        <v>286</v>
      </c>
    </row>
    <row r="734" spans="1:51">
      <c r="A734" s="136"/>
      <c r="B734" s="147" t="s">
        <v>271</v>
      </c>
      <c r="C734" s="936"/>
      <c r="D734" s="936"/>
      <c r="E734" s="937"/>
      <c r="F734" s="898" t="s">
        <v>272</v>
      </c>
      <c r="G734" s="899"/>
      <c r="H734" s="900"/>
      <c r="I734" s="900"/>
    </row>
    <row r="735" spans="1:51" ht="26.25">
      <c r="A735" s="143" t="s">
        <v>184</v>
      </c>
      <c r="B735" s="149" t="s">
        <v>185</v>
      </c>
      <c r="C735" s="150" t="s">
        <v>186</v>
      </c>
      <c r="D735" s="150" t="s">
        <v>187</v>
      </c>
      <c r="E735" s="17" t="s">
        <v>188</v>
      </c>
      <c r="F735" s="76" t="s">
        <v>185</v>
      </c>
      <c r="G735" s="76" t="s">
        <v>186</v>
      </c>
      <c r="H735" s="150" t="s">
        <v>187</v>
      </c>
      <c r="I735" s="17" t="s">
        <v>188</v>
      </c>
    </row>
    <row r="736" spans="1:51">
      <c r="A736" s="130" t="s">
        <v>160</v>
      </c>
      <c r="B736" s="152">
        <v>212.06059825614332</v>
      </c>
      <c r="C736" s="141">
        <v>821.0149047492647</v>
      </c>
      <c r="D736" s="141">
        <v>3740.7815417444658</v>
      </c>
      <c r="E736" s="142">
        <v>4773.8570447498741</v>
      </c>
      <c r="F736" s="919">
        <v>56688.848544000131</v>
      </c>
      <c r="G736" s="920">
        <v>219476.83808512244</v>
      </c>
      <c r="H736" s="920">
        <v>1000000</v>
      </c>
      <c r="I736" s="138">
        <v>1276165.6866291228</v>
      </c>
    </row>
    <row r="737" spans="1:53">
      <c r="A737" s="130" t="s">
        <v>162</v>
      </c>
      <c r="B737" s="152">
        <v>199.70361638892385</v>
      </c>
      <c r="C737" s="141">
        <v>749.92151768433928</v>
      </c>
      <c r="D737" s="141">
        <v>3491.3703654307824</v>
      </c>
      <c r="E737" s="142">
        <v>4440.9954995040453</v>
      </c>
      <c r="F737" s="921">
        <v>53385.53298565375</v>
      </c>
      <c r="G737" s="922">
        <v>200471.88249721285</v>
      </c>
      <c r="H737" s="922">
        <v>933326.45236551994</v>
      </c>
      <c r="I737" s="142">
        <v>1187183.8678483865</v>
      </c>
    </row>
    <row r="738" spans="1:53">
      <c r="A738" s="130" t="s">
        <v>31</v>
      </c>
      <c r="B738" s="152">
        <v>25.044719804803613</v>
      </c>
      <c r="C738" s="141">
        <v>39.853839916236097</v>
      </c>
      <c r="D738" s="141">
        <v>0</v>
      </c>
      <c r="E738" s="142">
        <v>64.898559721039703</v>
      </c>
      <c r="F738" s="921">
        <v>6695.0500918918478</v>
      </c>
      <c r="G738" s="922">
        <v>10653.880605294788</v>
      </c>
      <c r="H738" s="922">
        <v>0</v>
      </c>
      <c r="I738" s="142">
        <v>17348.930697186635</v>
      </c>
    </row>
    <row r="739" spans="1:53">
      <c r="A739" s="130" t="s">
        <v>23</v>
      </c>
      <c r="B739" s="152">
        <v>135.80880979400948</v>
      </c>
      <c r="C739" s="141">
        <v>465.15866104835061</v>
      </c>
      <c r="D739" s="141">
        <v>0</v>
      </c>
      <c r="E739" s="142">
        <v>600.96747084236006</v>
      </c>
      <c r="F739" s="921">
        <v>36304.929405387513</v>
      </c>
      <c r="G739" s="922">
        <v>124347.98874446697</v>
      </c>
      <c r="H739" s="922">
        <v>0</v>
      </c>
      <c r="I739" s="142">
        <v>160652.91814985446</v>
      </c>
      <c r="AZ739" s="146"/>
    </row>
    <row r="740" spans="1:53">
      <c r="A740" s="130" t="s">
        <v>163</v>
      </c>
      <c r="B740" s="152">
        <v>38.850086790110758</v>
      </c>
      <c r="C740" s="141">
        <v>244.90901671975257</v>
      </c>
      <c r="D740" s="141">
        <v>3491.3703654307824</v>
      </c>
      <c r="E740" s="142">
        <v>3775.1294689406459</v>
      </c>
      <c r="F740" s="921">
        <v>10385.553488374389</v>
      </c>
      <c r="G740" s="922">
        <v>65470.0131474511</v>
      </c>
      <c r="H740" s="922">
        <v>933326.45236551994</v>
      </c>
      <c r="I740" s="142">
        <v>1009182.0190013455</v>
      </c>
      <c r="AX740" s="146"/>
    </row>
    <row r="741" spans="1:53">
      <c r="A741" s="130" t="s">
        <v>189</v>
      </c>
      <c r="B741" s="238">
        <v>5.6577517581198521E-2</v>
      </c>
      <c r="C741" s="239">
        <v>0.12865671756602123</v>
      </c>
      <c r="D741" s="141">
        <v>0</v>
      </c>
      <c r="E741" s="142">
        <v>0.18523423514721976</v>
      </c>
      <c r="F741" s="921">
        <v>15.124517951618827</v>
      </c>
      <c r="G741" s="922">
        <v>34.393004812043586</v>
      </c>
      <c r="H741" s="922">
        <v>0</v>
      </c>
      <c r="I741" s="142">
        <v>49.517522763662413</v>
      </c>
      <c r="BA741" s="146"/>
    </row>
    <row r="742" spans="1:53">
      <c r="A742" s="130" t="s">
        <v>165</v>
      </c>
      <c r="B742" s="152">
        <v>-1.213313694099257</v>
      </c>
      <c r="C742" s="141">
        <v>55.566377083914347</v>
      </c>
      <c r="D742" s="141">
        <v>286.93728512089899</v>
      </c>
      <c r="E742" s="142">
        <v>341.29034851071407</v>
      </c>
      <c r="F742" s="921">
        <v>-324.34764782694145</v>
      </c>
      <c r="G742" s="922">
        <v>14854.216014443249</v>
      </c>
      <c r="H742" s="922">
        <v>76705.170274949938</v>
      </c>
      <c r="I742" s="142">
        <v>91235.038641566236</v>
      </c>
      <c r="AV742" s="392"/>
    </row>
    <row r="743" spans="1:53">
      <c r="A743" s="130" t="s">
        <v>83</v>
      </c>
      <c r="B743" s="89">
        <v>0.27991913079315095</v>
      </c>
      <c r="C743" s="40">
        <v>0.15666465978556779</v>
      </c>
      <c r="D743" s="40">
        <v>8.6409950208849416E-3</v>
      </c>
      <c r="E743" s="34">
        <v>0.44522478559960371</v>
      </c>
      <c r="F743" s="923">
        <v>74.829050472328376</v>
      </c>
      <c r="G743" s="924">
        <v>41.880194830225037</v>
      </c>
      <c r="H743" s="924">
        <v>2.3099437709627182</v>
      </c>
      <c r="I743" s="34">
        <v>119.01918907351612</v>
      </c>
    </row>
    <row r="744" spans="1:53">
      <c r="A744" s="130" t="s">
        <v>84</v>
      </c>
      <c r="B744" s="89">
        <v>2.7308484567259249E-4</v>
      </c>
      <c r="C744" s="40">
        <v>9.1442011667079593E-3</v>
      </c>
      <c r="D744" s="40">
        <v>7.6166044833770605E-3</v>
      </c>
      <c r="E744" s="34">
        <v>1.7033890495757611E-2</v>
      </c>
      <c r="F744" s="923">
        <v>7.3002083287986616E-2</v>
      </c>
      <c r="G744" s="924">
        <v>2.4444627585613241</v>
      </c>
      <c r="H744" s="924">
        <v>2.0360997824602061</v>
      </c>
      <c r="I744" s="34">
        <v>4.5535646243095167</v>
      </c>
    </row>
    <row r="745" spans="1:53">
      <c r="A745" s="130" t="s">
        <v>166</v>
      </c>
      <c r="B745" s="152">
        <v>7.2566277137985082</v>
      </c>
      <c r="C745" s="141">
        <v>62.689530186658992</v>
      </c>
      <c r="D745" s="141">
        <v>289.21491515962049</v>
      </c>
      <c r="E745" s="142">
        <v>359.16107306007797</v>
      </c>
      <c r="F745" s="921">
        <v>1939.8694184142259</v>
      </c>
      <c r="G745" s="922">
        <v>16758.40449036875</v>
      </c>
      <c r="H745" s="922">
        <v>77314.035030430794</v>
      </c>
      <c r="I745" s="142">
        <v>96012.308939213763</v>
      </c>
    </row>
    <row r="746" spans="1:53">
      <c r="A746" s="130" t="s">
        <v>167</v>
      </c>
      <c r="B746" s="89">
        <v>1.1813381824961446E-2</v>
      </c>
      <c r="C746" s="40">
        <v>9.8780175181407803E-2</v>
      </c>
      <c r="D746" s="40">
        <v>0.23889051384286944</v>
      </c>
      <c r="E746" s="34">
        <v>0.34948407084923871</v>
      </c>
      <c r="F746" s="923">
        <v>3.1579983201725343</v>
      </c>
      <c r="G746" s="924">
        <v>26.406293465440626</v>
      </c>
      <c r="H746" s="924">
        <v>63.86112398626355</v>
      </c>
      <c r="I746" s="34">
        <v>93.425415771876729</v>
      </c>
    </row>
    <row r="747" spans="1:53">
      <c r="A747" s="130" t="s">
        <v>168</v>
      </c>
      <c r="B747" s="89">
        <v>2.5435781293150946E-2</v>
      </c>
      <c r="C747" s="40">
        <v>3.6536571710505429E-2</v>
      </c>
      <c r="D747" s="40">
        <v>2.7034852254628263</v>
      </c>
      <c r="E747" s="34">
        <v>2.7654575784664828</v>
      </c>
      <c r="F747" s="923">
        <v>6.7995901416069575</v>
      </c>
      <c r="G747" s="924">
        <v>9.7670958067941775</v>
      </c>
      <c r="H747" s="924">
        <v>722.70598945537211</v>
      </c>
      <c r="I747" s="34">
        <v>739.27267540377318</v>
      </c>
    </row>
    <row r="748" spans="1:53">
      <c r="A748" s="130" t="s">
        <v>169</v>
      </c>
      <c r="B748" s="89">
        <v>5.7385063649238476E-2</v>
      </c>
      <c r="C748" s="40">
        <v>7.0154331265997627E-2</v>
      </c>
      <c r="D748" s="40">
        <v>0.12003872770223388</v>
      </c>
      <c r="E748" s="34">
        <v>0.24757812261746998</v>
      </c>
      <c r="F748" s="923">
        <v>15.340394248865355</v>
      </c>
      <c r="G748" s="924">
        <v>18.753923607440075</v>
      </c>
      <c r="H748" s="924">
        <v>32.089210867485015</v>
      </c>
      <c r="I748" s="34">
        <v>66.183528723790445</v>
      </c>
    </row>
    <row r="749" spans="1:53">
      <c r="A749" s="130" t="s">
        <v>170</v>
      </c>
      <c r="B749" s="89">
        <v>3.0159478508725904E-3</v>
      </c>
      <c r="C749" s="40">
        <v>9.423070661343522E-3</v>
      </c>
      <c r="D749" s="40">
        <v>2.3406192480517039E-2</v>
      </c>
      <c r="E749" s="34">
        <v>3.5845210992733148E-2</v>
      </c>
      <c r="F749" s="923">
        <v>0.80623469112450274</v>
      </c>
      <c r="G749" s="924">
        <v>2.5190112162896297</v>
      </c>
      <c r="H749" s="924">
        <v>6.2570327134371659</v>
      </c>
      <c r="I749" s="34">
        <v>9.582278620851298</v>
      </c>
    </row>
    <row r="750" spans="1:53">
      <c r="A750" s="130" t="s">
        <v>171</v>
      </c>
      <c r="B750" s="89">
        <v>2.5405911996045521E-3</v>
      </c>
      <c r="C750" s="40">
        <v>5.9996741407383949E-3</v>
      </c>
      <c r="D750" s="40">
        <v>9.38242342820007E-3</v>
      </c>
      <c r="E750" s="34">
        <v>1.7922688768543017E-2</v>
      </c>
      <c r="F750" s="923">
        <v>0.67916053670960419</v>
      </c>
      <c r="G750" s="924">
        <v>1.6038557915735767</v>
      </c>
      <c r="H750" s="924">
        <v>2.5081452427785176</v>
      </c>
      <c r="I750" s="34">
        <v>4.7911615710616982</v>
      </c>
    </row>
    <row r="751" spans="1:53">
      <c r="A751" s="130" t="s">
        <v>172</v>
      </c>
      <c r="B751" s="89">
        <v>2.1336855392041894E-2</v>
      </c>
      <c r="C751" s="40">
        <v>3.9432266042250114E-2</v>
      </c>
      <c r="D751" s="40">
        <v>1.7067411118173448E-3</v>
      </c>
      <c r="E751" s="34">
        <v>6.2475862546109352E-2</v>
      </c>
      <c r="F751" s="923">
        <v>5.7038496244535368</v>
      </c>
      <c r="G751" s="924">
        <v>10.541183868187444</v>
      </c>
      <c r="H751" s="924">
        <v>0.45625254850392249</v>
      </c>
      <c r="I751" s="34">
        <v>16.7012860411449</v>
      </c>
    </row>
    <row r="752" spans="1:53">
      <c r="A752" s="130" t="s">
        <v>190</v>
      </c>
      <c r="B752" s="89">
        <v>5.0851780948382827E-4</v>
      </c>
      <c r="C752" s="40">
        <v>7.5459947015007914E-4</v>
      </c>
      <c r="D752" s="40">
        <v>1.7385376043784653E-3</v>
      </c>
      <c r="E752" s="34">
        <v>3.0016548840123727E-3</v>
      </c>
      <c r="F752" s="923">
        <v>0.13593892180260481</v>
      </c>
      <c r="G752" s="924">
        <v>0.20172241060572099</v>
      </c>
      <c r="H752" s="924">
        <v>0.46475250826000403</v>
      </c>
      <c r="I752" s="34">
        <v>0.80241384066832988</v>
      </c>
    </row>
    <row r="753" spans="1:51">
      <c r="A753" s="130" t="s">
        <v>191</v>
      </c>
      <c r="B753" s="89">
        <v>9.3278786848443218E-4</v>
      </c>
      <c r="C753" s="40">
        <v>1.1354822379277454E-3</v>
      </c>
      <c r="D753" s="40">
        <v>3.2861410505826863E-3</v>
      </c>
      <c r="E753" s="34">
        <v>5.3544111569948632E-3</v>
      </c>
      <c r="F753" s="923">
        <v>0.24935641337917808</v>
      </c>
      <c r="G753" s="924">
        <v>0.30354144588679394</v>
      </c>
      <c r="H753" s="924">
        <v>0.87846376857661579</v>
      </c>
      <c r="I753" s="34">
        <v>1.4313616278425876</v>
      </c>
    </row>
    <row r="754" spans="1:51">
      <c r="A754" s="130" t="s">
        <v>175</v>
      </c>
      <c r="B754" s="89">
        <v>2.042533946398732E-3</v>
      </c>
      <c r="C754" s="40">
        <v>5.7304975501057009E-2</v>
      </c>
      <c r="D754" s="40">
        <v>0.16722335969000859</v>
      </c>
      <c r="E754" s="34">
        <v>0.22657086913746433</v>
      </c>
      <c r="F754" s="923">
        <v>0.54601797073833458</v>
      </c>
      <c r="G754" s="924">
        <v>15.318984779403497</v>
      </c>
      <c r="H754" s="924">
        <v>44.702786790384479</v>
      </c>
      <c r="I754" s="34">
        <v>60.567789540526306</v>
      </c>
    </row>
    <row r="755" spans="1:51">
      <c r="A755" s="130" t="s">
        <v>176</v>
      </c>
      <c r="B755" s="89">
        <v>9.4978405385750088E-4</v>
      </c>
      <c r="C755" s="40">
        <v>9.2667936461323791E-3</v>
      </c>
      <c r="D755" s="40">
        <v>1.8924396578239784</v>
      </c>
      <c r="E755" s="34">
        <v>1.9026562355239682</v>
      </c>
      <c r="F755" s="923">
        <v>0.25389989852617301</v>
      </c>
      <c r="G755" s="924">
        <v>2.4772346480866481</v>
      </c>
      <c r="H755" s="924">
        <v>505.89419261876048</v>
      </c>
      <c r="I755" s="34">
        <v>508.62532716537322</v>
      </c>
    </row>
    <row r="756" spans="1:51">
      <c r="A756" s="130" t="s">
        <v>177</v>
      </c>
      <c r="B756" s="89">
        <v>2.666357416163364E-3</v>
      </c>
      <c r="C756" s="40">
        <v>1.4959484967223838E-2</v>
      </c>
      <c r="D756" s="40">
        <v>8.4027109391563715E-2</v>
      </c>
      <c r="E756" s="34">
        <v>0.10165295177495091</v>
      </c>
      <c r="F756" s="923">
        <v>0.71278084175959189</v>
      </c>
      <c r="G756" s="924">
        <v>3.9990266205835887</v>
      </c>
      <c r="H756" s="924">
        <v>22.462447607239515</v>
      </c>
      <c r="I756" s="34">
        <v>27.174255069582696</v>
      </c>
    </row>
    <row r="757" spans="1:51">
      <c r="A757" s="130" t="s">
        <v>178</v>
      </c>
      <c r="B757" s="89">
        <v>1.8970800146313153E-4</v>
      </c>
      <c r="C757" s="40">
        <v>3.1245433610577141E-3</v>
      </c>
      <c r="D757" s="40">
        <v>1.6384334736361927E-2</v>
      </c>
      <c r="E757" s="34">
        <v>1.9698586098882774E-2</v>
      </c>
      <c r="F757" s="923">
        <v>5.0713467051236472E-2</v>
      </c>
      <c r="G757" s="924">
        <v>0.83526485740747725</v>
      </c>
      <c r="H757" s="924">
        <v>4.379922899406016</v>
      </c>
      <c r="I757" s="34">
        <v>5.2659012238647298</v>
      </c>
    </row>
    <row r="758" spans="1:51">
      <c r="A758" s="130" t="s">
        <v>179</v>
      </c>
      <c r="B758" s="89">
        <v>1.6050043869857486E-4</v>
      </c>
      <c r="C758" s="40">
        <v>2.7176720780309935E-3</v>
      </c>
      <c r="D758" s="40">
        <v>6.5676963997400488E-3</v>
      </c>
      <c r="E758" s="34">
        <v>9.4458689164696168E-3</v>
      </c>
      <c r="F758" s="923">
        <v>4.2905589890108238E-2</v>
      </c>
      <c r="G758" s="924">
        <v>0.72649847303396442</v>
      </c>
      <c r="H758" s="924">
        <v>1.7557016699449624</v>
      </c>
      <c r="I758" s="34">
        <v>2.5251057328690352</v>
      </c>
    </row>
    <row r="759" spans="1:51">
      <c r="A759" s="130" t="s">
        <v>180</v>
      </c>
      <c r="B759" s="89">
        <v>3.0277159642710175E-3</v>
      </c>
      <c r="C759" s="40">
        <v>7.2146041060948537E-3</v>
      </c>
      <c r="D759" s="40">
        <v>1.1947187782721412E-3</v>
      </c>
      <c r="E759" s="40">
        <v>1.1437038848638014E-2</v>
      </c>
      <c r="F759" s="923">
        <v>0.80938058811610814</v>
      </c>
      <c r="G759" s="924">
        <v>1.9286355072021701</v>
      </c>
      <c r="H759" s="924">
        <v>0.31937678395274571</v>
      </c>
      <c r="I759" s="34">
        <v>3.0573928792710245</v>
      </c>
    </row>
    <row r="760" spans="1:51">
      <c r="A760" s="130" t="s">
        <v>181</v>
      </c>
      <c r="B760" s="89">
        <v>2.176285866522302E-5</v>
      </c>
      <c r="C760" s="40">
        <v>3.1288051487977849E-4</v>
      </c>
      <c r="D760" s="40">
        <v>1.2169763230649255E-3</v>
      </c>
      <c r="E760" s="40">
        <v>1.551619696609927E-3</v>
      </c>
      <c r="F760" s="923">
        <v>5.8177304454603866E-3</v>
      </c>
      <c r="G760" s="924">
        <v>8.3640413477305248E-2</v>
      </c>
      <c r="H760" s="924">
        <v>0.32532675578200276</v>
      </c>
      <c r="I760" s="34">
        <v>0.41478489970476839</v>
      </c>
    </row>
    <row r="761" spans="1:51">
      <c r="A761" s="143" t="s">
        <v>182</v>
      </c>
      <c r="B761" s="154">
        <v>4.8273549727524681E-5</v>
      </c>
      <c r="C761" s="144">
        <v>3.9985521283320349E-4</v>
      </c>
      <c r="D761" s="144">
        <v>2.3002987354078801E-3</v>
      </c>
      <c r="E761" s="144">
        <v>2.7484274979686081E-3</v>
      </c>
      <c r="F761" s="925">
        <v>1.2904669569400444E-2</v>
      </c>
      <c r="G761" s="926">
        <v>0.10689082170960887</v>
      </c>
      <c r="H761" s="926">
        <v>0.61492463800363095</v>
      </c>
      <c r="I761" s="145">
        <v>0.73472012928264019</v>
      </c>
      <c r="AY761" s="146"/>
    </row>
    <row r="763" spans="1:51" ht="14.25" customHeight="1">
      <c r="A763" s="69" t="s">
        <v>287</v>
      </c>
    </row>
    <row r="764" spans="1:51">
      <c r="A764" s="136"/>
      <c r="B764" s="147" t="s">
        <v>271</v>
      </c>
      <c r="C764" s="936"/>
      <c r="D764" s="936"/>
      <c r="E764" s="937"/>
      <c r="F764" s="898" t="s">
        <v>272</v>
      </c>
      <c r="G764" s="899"/>
      <c r="H764" s="900"/>
      <c r="I764" s="900"/>
    </row>
    <row r="765" spans="1:51" ht="26.25">
      <c r="A765" s="143" t="s">
        <v>184</v>
      </c>
      <c r="B765" s="149" t="s">
        <v>185</v>
      </c>
      <c r="C765" s="150" t="s">
        <v>186</v>
      </c>
      <c r="D765" s="150" t="s">
        <v>187</v>
      </c>
      <c r="E765" s="17" t="s">
        <v>188</v>
      </c>
      <c r="F765" s="76" t="s">
        <v>185</v>
      </c>
      <c r="G765" s="76" t="s">
        <v>186</v>
      </c>
      <c r="H765" s="150" t="s">
        <v>187</v>
      </c>
      <c r="I765" s="17" t="s">
        <v>188</v>
      </c>
    </row>
    <row r="766" spans="1:51">
      <c r="A766" s="130" t="s">
        <v>160</v>
      </c>
      <c r="B766" s="152">
        <v>266.9757849134225</v>
      </c>
      <c r="C766" s="141">
        <v>1501.5286288733223</v>
      </c>
      <c r="D766" s="141">
        <v>3740.7815417444658</v>
      </c>
      <c r="E766" s="142">
        <v>5509.2859555312107</v>
      </c>
      <c r="F766" s="919">
        <v>71368.985848054028</v>
      </c>
      <c r="G766" s="920">
        <v>401394.3642838613</v>
      </c>
      <c r="H766" s="920">
        <v>1000000</v>
      </c>
      <c r="I766" s="138">
        <v>1472763.3501319154</v>
      </c>
    </row>
    <row r="767" spans="1:51">
      <c r="A767" s="130" t="s">
        <v>162</v>
      </c>
      <c r="B767" s="152">
        <v>262.97863985405951</v>
      </c>
      <c r="C767" s="141">
        <v>1445.1324455268668</v>
      </c>
      <c r="D767" s="141">
        <v>3740.7815417444658</v>
      </c>
      <c r="E767" s="142">
        <v>5448.8926271253922</v>
      </c>
      <c r="F767" s="921">
        <v>70300.453774005422</v>
      </c>
      <c r="G767" s="922">
        <v>386318.32129201212</v>
      </c>
      <c r="H767" s="922">
        <v>1000000</v>
      </c>
      <c r="I767" s="142">
        <v>1456618.7750660176</v>
      </c>
    </row>
    <row r="768" spans="1:51">
      <c r="A768" s="130" t="s">
        <v>31</v>
      </c>
      <c r="B768" s="152">
        <v>8.2056715220471812</v>
      </c>
      <c r="C768" s="141">
        <v>118.14058896073051</v>
      </c>
      <c r="D768" s="141">
        <v>0</v>
      </c>
      <c r="E768" s="142">
        <v>126.34626048277769</v>
      </c>
      <c r="F768" s="921">
        <v>2193.5714316587896</v>
      </c>
      <c r="G768" s="922">
        <v>31581.793174064143</v>
      </c>
      <c r="H768" s="922">
        <v>0</v>
      </c>
      <c r="I768" s="142">
        <v>33775.364605722934</v>
      </c>
    </row>
    <row r="769" spans="1:53">
      <c r="A769" s="130" t="s">
        <v>23</v>
      </c>
      <c r="B769" s="152">
        <v>235.10394647961914</v>
      </c>
      <c r="C769" s="141">
        <v>1241.3778392625632</v>
      </c>
      <c r="D769" s="141">
        <v>3052.9313672250073</v>
      </c>
      <c r="E769" s="142">
        <v>4529.4131529671895</v>
      </c>
      <c r="F769" s="921">
        <v>62848.884345697828</v>
      </c>
      <c r="G769" s="922">
        <v>331849.86223057081</v>
      </c>
      <c r="H769" s="922">
        <v>816121.26587892429</v>
      </c>
      <c r="I769" s="142">
        <v>1210820.0124551929</v>
      </c>
      <c r="AZ769" s="146"/>
    </row>
    <row r="770" spans="1:53">
      <c r="A770" s="130" t="s">
        <v>163</v>
      </c>
      <c r="B770" s="152">
        <v>19.669021852393204</v>
      </c>
      <c r="C770" s="141">
        <v>85.614017303573021</v>
      </c>
      <c r="D770" s="141">
        <v>687.85017451945851</v>
      </c>
      <c r="E770" s="142">
        <v>793.13321367542471</v>
      </c>
      <c r="F770" s="921">
        <v>5257.997996648799</v>
      </c>
      <c r="G770" s="922">
        <v>22886.665887377112</v>
      </c>
      <c r="H770" s="922">
        <v>183878.73412107577</v>
      </c>
      <c r="I770" s="142">
        <v>212023.39800510168</v>
      </c>
      <c r="AX770" s="146"/>
    </row>
    <row r="771" spans="1:53">
      <c r="A771" s="130" t="s">
        <v>189</v>
      </c>
      <c r="B771" s="238">
        <v>2.0420965727649548E-2</v>
      </c>
      <c r="C771" s="239">
        <v>3.6294105421324108E-2</v>
      </c>
      <c r="D771" s="141">
        <v>0</v>
      </c>
      <c r="E771" s="142">
        <v>5.6715071148973659E-2</v>
      </c>
      <c r="F771" s="921">
        <v>5.459010503491335</v>
      </c>
      <c r="G771" s="922">
        <v>9.7022787928959939</v>
      </c>
      <c r="H771" s="922">
        <v>0</v>
      </c>
      <c r="I771" s="142">
        <v>15.161289296387329</v>
      </c>
      <c r="BA771" s="146"/>
    </row>
    <row r="772" spans="1:53">
      <c r="A772" s="130" t="s">
        <v>165</v>
      </c>
      <c r="B772" s="152">
        <v>17.494393177294938</v>
      </c>
      <c r="C772" s="141">
        <v>54.059262163884604</v>
      </c>
      <c r="D772" s="141">
        <v>273.24103200542595</v>
      </c>
      <c r="E772" s="142">
        <v>344.79468734660549</v>
      </c>
      <c r="F772" s="921">
        <v>4676.6679588395991</v>
      </c>
      <c r="G772" s="922">
        <v>14451.328301485031</v>
      </c>
      <c r="H772" s="922">
        <v>73043.835614630283</v>
      </c>
      <c r="I772" s="142">
        <v>92171.831874954907</v>
      </c>
      <c r="AV772" s="392"/>
    </row>
    <row r="773" spans="1:53">
      <c r="A773" s="130" t="s">
        <v>83</v>
      </c>
      <c r="B773" s="89">
        <v>0.56278563833000006</v>
      </c>
      <c r="C773" s="40">
        <v>0.22992862487717597</v>
      </c>
      <c r="D773" s="40">
        <v>8.6409950208849416E-3</v>
      </c>
      <c r="E773" s="34">
        <v>0.80135525822806086</v>
      </c>
      <c r="F773" s="923">
        <v>150.44600494568098</v>
      </c>
      <c r="G773" s="924">
        <v>61.465397621148355</v>
      </c>
      <c r="H773" s="924">
        <v>2.3099437709627182</v>
      </c>
      <c r="I773" s="34">
        <v>214.22134633779203</v>
      </c>
    </row>
    <row r="774" spans="1:53">
      <c r="A774" s="130" t="s">
        <v>84</v>
      </c>
      <c r="B774" s="89">
        <v>7.6326622377738385E-4</v>
      </c>
      <c r="C774" s="40">
        <v>4.0909023509793464E-4</v>
      </c>
      <c r="D774" s="40">
        <v>7.6166044833770605E-3</v>
      </c>
      <c r="E774" s="34">
        <v>8.7889609422523787E-3</v>
      </c>
      <c r="F774" s="923">
        <v>0.20403924026567039</v>
      </c>
      <c r="G774" s="924">
        <v>0.10935956311075055</v>
      </c>
      <c r="H774" s="924">
        <v>2.0360997824602061</v>
      </c>
      <c r="I774" s="34">
        <v>2.3494985858366269</v>
      </c>
    </row>
    <row r="775" spans="1:53">
      <c r="A775" s="130" t="s">
        <v>166</v>
      </c>
      <c r="B775" s="152">
        <v>34.580227876495947</v>
      </c>
      <c r="C775" s="141">
        <v>61.065529822500835</v>
      </c>
      <c r="D775" s="141">
        <v>275.51866204414745</v>
      </c>
      <c r="E775" s="142">
        <v>371.16441974314421</v>
      </c>
      <c r="F775" s="921">
        <v>9244.1185058804313</v>
      </c>
      <c r="G775" s="922">
        <v>16324.270514343831</v>
      </c>
      <c r="H775" s="922">
        <v>73652.70037011111</v>
      </c>
      <c r="I775" s="142">
        <v>99221.089390335372</v>
      </c>
    </row>
    <row r="776" spans="1:53">
      <c r="A776" s="130" t="s">
        <v>167</v>
      </c>
      <c r="B776" s="89">
        <v>2.3693811285046981E-2</v>
      </c>
      <c r="C776" s="40">
        <v>6.7649176298259742E-2</v>
      </c>
      <c r="D776" s="40">
        <v>0.22324895581584392</v>
      </c>
      <c r="E776" s="34">
        <v>0.31459194339915064</v>
      </c>
      <c r="F776" s="923">
        <v>6.3339200700818452</v>
      </c>
      <c r="G776" s="924">
        <v>18.084236019490305</v>
      </c>
      <c r="H776" s="924">
        <v>59.679762991916022</v>
      </c>
      <c r="I776" s="34">
        <v>84.097919081488172</v>
      </c>
    </row>
    <row r="777" spans="1:53">
      <c r="A777" s="130" t="s">
        <v>168</v>
      </c>
      <c r="B777" s="89">
        <v>5.0727524247203427E-2</v>
      </c>
      <c r="C777" s="40">
        <v>2.5488782933445794E-2</v>
      </c>
      <c r="D777" s="40">
        <v>2.7034852254628263</v>
      </c>
      <c r="E777" s="34">
        <v>2.7797015326434757</v>
      </c>
      <c r="F777" s="923">
        <v>13.560675404623414</v>
      </c>
      <c r="G777" s="924">
        <v>6.8137587423935546</v>
      </c>
      <c r="H777" s="924">
        <v>722.70598945537211</v>
      </c>
      <c r="I777" s="34">
        <v>743.08042360238915</v>
      </c>
    </row>
    <row r="778" spans="1:53">
      <c r="A778" s="130" t="s">
        <v>169</v>
      </c>
      <c r="B778" s="89">
        <v>7.1905944566684546E-2</v>
      </c>
      <c r="C778" s="40">
        <v>4.6773188808345523E-2</v>
      </c>
      <c r="D778" s="40">
        <v>0.12003872770223388</v>
      </c>
      <c r="E778" s="34">
        <v>0.23871786107726395</v>
      </c>
      <c r="F778" s="923">
        <v>19.222171560746133</v>
      </c>
      <c r="G778" s="924">
        <v>12.50358736172908</v>
      </c>
      <c r="H778" s="924">
        <v>32.089210867485015</v>
      </c>
      <c r="I778" s="34">
        <v>63.814969789960237</v>
      </c>
    </row>
    <row r="779" spans="1:53">
      <c r="A779" s="130" t="s">
        <v>170</v>
      </c>
      <c r="B779" s="89">
        <v>1.8933575342429689E-3</v>
      </c>
      <c r="C779" s="40">
        <v>6.8970330691208804E-3</v>
      </c>
      <c r="D779" s="40">
        <v>2.3406192480517039E-2</v>
      </c>
      <c r="E779" s="34">
        <v>3.2196583083880889E-2</v>
      </c>
      <c r="F779" s="923">
        <v>0.50613956284654515</v>
      </c>
      <c r="G779" s="924">
        <v>1.8437412054553008</v>
      </c>
      <c r="H779" s="924">
        <v>6.2570327134371659</v>
      </c>
      <c r="I779" s="34">
        <v>8.6069134817390118</v>
      </c>
    </row>
    <row r="780" spans="1:53">
      <c r="A780" s="130" t="s">
        <v>171</v>
      </c>
      <c r="B780" s="89">
        <v>1.6602821318044819E-3</v>
      </c>
      <c r="C780" s="40">
        <v>5.2113450155415221E-3</v>
      </c>
      <c r="D780" s="40">
        <v>9.38242342820007E-3</v>
      </c>
      <c r="E780" s="34">
        <v>1.6254050575546075E-2</v>
      </c>
      <c r="F780" s="923">
        <v>0.44383295663671141</v>
      </c>
      <c r="G780" s="924">
        <v>1.3931166408373792</v>
      </c>
      <c r="H780" s="924">
        <v>2.5081452427785176</v>
      </c>
      <c r="I780" s="34">
        <v>4.3450948402526084</v>
      </c>
    </row>
    <row r="781" spans="1:53">
      <c r="A781" s="130" t="s">
        <v>172</v>
      </c>
      <c r="B781" s="89">
        <v>3.8259306243850301E-2</v>
      </c>
      <c r="C781" s="40">
        <v>4.5688697646040867E-2</v>
      </c>
      <c r="D781" s="40">
        <v>3.34059719522845E-4</v>
      </c>
      <c r="E781" s="34">
        <v>8.428206360941401E-2</v>
      </c>
      <c r="F781" s="923">
        <v>10.227623777786437</v>
      </c>
      <c r="G781" s="924">
        <v>12.213677044806666</v>
      </c>
      <c r="H781" s="924">
        <v>8.9302119301802513E-2</v>
      </c>
      <c r="I781" s="34">
        <v>22.530602941894902</v>
      </c>
    </row>
    <row r="782" spans="1:53">
      <c r="A782" s="130" t="s">
        <v>190</v>
      </c>
      <c r="B782" s="89">
        <v>4.7486173588573162E-4</v>
      </c>
      <c r="C782" s="40">
        <v>1.508332926302804E-4</v>
      </c>
      <c r="D782" s="40">
        <v>1.7385376043784653E-3</v>
      </c>
      <c r="E782" s="34">
        <v>2.3642326328944772E-3</v>
      </c>
      <c r="F782" s="923">
        <v>0.12694185174584827</v>
      </c>
      <c r="G782" s="924">
        <v>4.0321331504416379E-2</v>
      </c>
      <c r="H782" s="924">
        <v>0.46475250826000403</v>
      </c>
      <c r="I782" s="34">
        <v>0.63201569151026871</v>
      </c>
    </row>
    <row r="783" spans="1:53">
      <c r="A783" s="130" t="s">
        <v>191</v>
      </c>
      <c r="B783" s="89">
        <v>5.960372597472298E-4</v>
      </c>
      <c r="C783" s="40">
        <v>2.1613290151778857E-4</v>
      </c>
      <c r="D783" s="40">
        <v>3.2861410505826863E-3</v>
      </c>
      <c r="E783" s="34">
        <v>4.0983112118477046E-3</v>
      </c>
      <c r="F783" s="923">
        <v>0.1593349553016869</v>
      </c>
      <c r="G783" s="924">
        <v>5.7777472195555624E-2</v>
      </c>
      <c r="H783" s="924">
        <v>0.87846376857661579</v>
      </c>
      <c r="I783" s="34">
        <v>1.0955761960738584</v>
      </c>
    </row>
    <row r="784" spans="1:53">
      <c r="A784" s="130" t="s">
        <v>175</v>
      </c>
      <c r="B784" s="89">
        <v>8.7606318020855549E-4</v>
      </c>
      <c r="C784" s="40">
        <v>3.8094561545929051E-2</v>
      </c>
      <c r="D784" s="40">
        <v>0.15627426907109074</v>
      </c>
      <c r="E784" s="34">
        <v>0.19524489379722834</v>
      </c>
      <c r="F784" s="923">
        <v>0.23419255319571927</v>
      </c>
      <c r="G784" s="924">
        <v>10.183583596320927</v>
      </c>
      <c r="H784" s="924">
        <v>41.775834094341214</v>
      </c>
      <c r="I784" s="34">
        <v>52.193610243857862</v>
      </c>
    </row>
    <row r="785" spans="1:52">
      <c r="A785" s="130" t="s">
        <v>176</v>
      </c>
      <c r="B785" s="89">
        <v>1.8374570900537301E-3</v>
      </c>
      <c r="C785" s="40">
        <v>3.8777798745869519E-3</v>
      </c>
      <c r="D785" s="40">
        <v>1.8924396578239784</v>
      </c>
      <c r="E785" s="34">
        <v>1.8981548947886191</v>
      </c>
      <c r="F785" s="923">
        <v>0.4911960427383994</v>
      </c>
      <c r="G785" s="924">
        <v>1.0366229172470196</v>
      </c>
      <c r="H785" s="924">
        <v>505.89419261876048</v>
      </c>
      <c r="I785" s="34">
        <v>507.42201157874592</v>
      </c>
    </row>
    <row r="786" spans="1:52">
      <c r="A786" s="130" t="s">
        <v>177</v>
      </c>
      <c r="B786" s="89">
        <v>2.5887972930032466E-3</v>
      </c>
      <c r="C786" s="40">
        <v>8.0616308959818202E-3</v>
      </c>
      <c r="D786" s="40">
        <v>8.4027109391563715E-2</v>
      </c>
      <c r="E786" s="34">
        <v>9.4677537580548782E-2</v>
      </c>
      <c r="F786" s="923">
        <v>0.69204717359570644</v>
      </c>
      <c r="G786" s="924">
        <v>2.155065941707567</v>
      </c>
      <c r="H786" s="924">
        <v>22.462447607239515</v>
      </c>
      <c r="I786" s="34">
        <v>25.309560722542788</v>
      </c>
    </row>
    <row r="787" spans="1:52">
      <c r="A787" s="130" t="s">
        <v>178</v>
      </c>
      <c r="B787" s="89">
        <v>6.6822163793274399E-5</v>
      </c>
      <c r="C787" s="40">
        <v>1.318515030079242E-3</v>
      </c>
      <c r="D787" s="40">
        <v>1.6384334736361927E-2</v>
      </c>
      <c r="E787" s="34">
        <v>1.7769671930234442E-2</v>
      </c>
      <c r="F787" s="923">
        <v>1.7863155880017721E-2</v>
      </c>
      <c r="G787" s="924">
        <v>0.35247047050610958</v>
      </c>
      <c r="H787" s="924">
        <v>4.379922899406016</v>
      </c>
      <c r="I787" s="34">
        <v>4.7502565257921434</v>
      </c>
    </row>
    <row r="788" spans="1:52">
      <c r="A788" s="130" t="s">
        <v>179</v>
      </c>
      <c r="B788" s="89">
        <v>5.6822569236861009E-5</v>
      </c>
      <c r="C788" s="40">
        <v>1.1094795563213503E-3</v>
      </c>
      <c r="D788" s="40">
        <v>6.5676963997400488E-3</v>
      </c>
      <c r="E788" s="34">
        <v>7.7339985252982604E-3</v>
      </c>
      <c r="F788" s="923">
        <v>1.5190026095552891E-2</v>
      </c>
      <c r="G788" s="924">
        <v>0.29659030978963791</v>
      </c>
      <c r="H788" s="924">
        <v>1.7557016699449624</v>
      </c>
      <c r="I788" s="34">
        <v>2.0674820058301528</v>
      </c>
    </row>
    <row r="789" spans="1:52">
      <c r="A789" s="130" t="s">
        <v>180</v>
      </c>
      <c r="B789" s="89">
        <v>1.2480122395472251E-3</v>
      </c>
      <c r="C789" s="40">
        <v>1.2204982687488998E-2</v>
      </c>
      <c r="D789" s="40">
        <v>2.3384180366599149E-4</v>
      </c>
      <c r="E789" s="40">
        <v>1.3686836730702215E-2</v>
      </c>
      <c r="F789" s="923">
        <v>0.33362339543763647</v>
      </c>
      <c r="G789" s="924">
        <v>3.2626825574522482</v>
      </c>
      <c r="H789" s="924">
        <v>6.2511483511261762E-2</v>
      </c>
      <c r="I789" s="34">
        <v>3.6588174364011468</v>
      </c>
    </row>
    <row r="790" spans="1:52">
      <c r="A790" s="130" t="s">
        <v>181</v>
      </c>
      <c r="B790" s="89">
        <v>9.4770850408289092E-6</v>
      </c>
      <c r="C790" s="40">
        <v>6.4172830203188322E-5</v>
      </c>
      <c r="D790" s="40">
        <v>1.2169763230649255E-3</v>
      </c>
      <c r="E790" s="40">
        <v>1.2906262383089427E-3</v>
      </c>
      <c r="F790" s="923">
        <v>2.5334505463821852E-3</v>
      </c>
      <c r="G790" s="924">
        <v>1.7154925912423676E-2</v>
      </c>
      <c r="H790" s="924">
        <v>0.32532675578200276</v>
      </c>
      <c r="I790" s="34">
        <v>0.3450151322408086</v>
      </c>
    </row>
    <row r="791" spans="1:52">
      <c r="A791" s="143" t="s">
        <v>182</v>
      </c>
      <c r="B791" s="154">
        <v>1.6438565362326495E-5</v>
      </c>
      <c r="C791" s="144">
        <v>9.6969379867436144E-5</v>
      </c>
      <c r="D791" s="144">
        <v>2.3002987354078801E-3</v>
      </c>
      <c r="E791" s="144">
        <v>2.4137066806376429E-3</v>
      </c>
      <c r="F791" s="925">
        <v>4.3944200373327814E-3</v>
      </c>
      <c r="G791" s="926">
        <v>2.5922224750450334E-2</v>
      </c>
      <c r="H791" s="926">
        <v>0.61492463800363095</v>
      </c>
      <c r="I791" s="145">
        <v>0.64524128279141413</v>
      </c>
      <c r="AY791" s="146"/>
    </row>
    <row r="793" spans="1:52">
      <c r="A793" s="69" t="s">
        <v>288</v>
      </c>
    </row>
    <row r="794" spans="1:52">
      <c r="A794" s="136"/>
      <c r="B794" s="147" t="s">
        <v>271</v>
      </c>
      <c r="C794" s="936"/>
      <c r="D794" s="936"/>
      <c r="E794" s="937"/>
      <c r="F794" s="898" t="s">
        <v>272</v>
      </c>
      <c r="G794" s="899"/>
      <c r="H794" s="900"/>
      <c r="I794" s="900"/>
    </row>
    <row r="795" spans="1:52" ht="26.25">
      <c r="A795" s="143" t="s">
        <v>184</v>
      </c>
      <c r="B795" s="149" t="s">
        <v>185</v>
      </c>
      <c r="C795" s="150" t="s">
        <v>186</v>
      </c>
      <c r="D795" s="150" t="s">
        <v>187</v>
      </c>
      <c r="E795" s="17" t="s">
        <v>188</v>
      </c>
      <c r="F795" s="76" t="s">
        <v>185</v>
      </c>
      <c r="G795" s="76" t="s">
        <v>186</v>
      </c>
      <c r="H795" s="150" t="s">
        <v>187</v>
      </c>
      <c r="I795" s="17" t="s">
        <v>188</v>
      </c>
    </row>
    <row r="796" spans="1:52">
      <c r="A796" s="130" t="s">
        <v>160</v>
      </c>
      <c r="B796" s="152">
        <v>-1311.5889419093573</v>
      </c>
      <c r="C796" s="141">
        <v>3803.1822188646865</v>
      </c>
      <c r="D796" s="141">
        <v>3740.7815417444658</v>
      </c>
      <c r="E796" s="142">
        <v>6232.3748186997946</v>
      </c>
      <c r="F796" s="919">
        <v>-350618.96218021715</v>
      </c>
      <c r="G796" s="920">
        <v>1016681.1871861197</v>
      </c>
      <c r="H796" s="920">
        <v>1000000</v>
      </c>
      <c r="I796" s="138">
        <v>1666062.2250059023</v>
      </c>
      <c r="N796" s="141"/>
      <c r="O796" s="927"/>
    </row>
    <row r="797" spans="1:52">
      <c r="A797" s="130" t="s">
        <v>162</v>
      </c>
      <c r="B797" s="152">
        <v>301.57630023607464</v>
      </c>
      <c r="C797" s="141">
        <v>1489.4442819181349</v>
      </c>
      <c r="D797" s="141">
        <v>874.08357116948196</v>
      </c>
      <c r="E797" s="142">
        <v>2665.1041533236912</v>
      </c>
      <c r="F797" s="921">
        <v>80618.527671476491</v>
      </c>
      <c r="G797" s="922">
        <v>398163.93053082476</v>
      </c>
      <c r="H797" s="922">
        <v>233663.35655138639</v>
      </c>
      <c r="I797" s="142">
        <v>712445.81475368759</v>
      </c>
      <c r="N797" s="141"/>
      <c r="O797" s="927"/>
    </row>
    <row r="798" spans="1:52">
      <c r="A798" s="130" t="s">
        <v>31</v>
      </c>
      <c r="B798" s="152">
        <v>3.3653612201885483</v>
      </c>
      <c r="C798" s="141">
        <v>212.41907012297693</v>
      </c>
      <c r="D798" s="141">
        <v>0</v>
      </c>
      <c r="E798" s="142">
        <v>215.78443134316549</v>
      </c>
      <c r="F798" s="921">
        <v>899.64120669264071</v>
      </c>
      <c r="G798" s="922">
        <v>56784.676611700241</v>
      </c>
      <c r="H798" s="922">
        <v>0</v>
      </c>
      <c r="I798" s="142">
        <v>57684.31781839289</v>
      </c>
      <c r="N798" s="141"/>
      <c r="O798" s="927"/>
    </row>
    <row r="799" spans="1:52">
      <c r="A799" s="130" t="s">
        <v>23</v>
      </c>
      <c r="B799" s="152">
        <v>194.27791379350117</v>
      </c>
      <c r="C799" s="141">
        <v>1177.4454567988323</v>
      </c>
      <c r="D799" s="141">
        <v>0</v>
      </c>
      <c r="E799" s="142">
        <v>1371.7233705923336</v>
      </c>
      <c r="F799" s="921">
        <v>51935.113458376974</v>
      </c>
      <c r="G799" s="922">
        <v>314759.21372562851</v>
      </c>
      <c r="H799" s="922">
        <v>0</v>
      </c>
      <c r="I799" s="142">
        <v>366694.32718400547</v>
      </c>
      <c r="N799" s="141"/>
      <c r="O799" s="927"/>
      <c r="AZ799" s="146"/>
    </row>
    <row r="800" spans="1:52">
      <c r="A800" s="130" t="s">
        <v>163</v>
      </c>
      <c r="B800" s="152">
        <v>103.93302522238491</v>
      </c>
      <c r="C800" s="141">
        <v>99.579754996325732</v>
      </c>
      <c r="D800" s="141">
        <v>874.08357116948196</v>
      </c>
      <c r="E800" s="142">
        <v>1077.5963513881925</v>
      </c>
      <c r="F800" s="921">
        <v>27783.773006406856</v>
      </c>
      <c r="G800" s="922">
        <v>26620.040193496035</v>
      </c>
      <c r="H800" s="922">
        <v>233663.35655138639</v>
      </c>
      <c r="I800" s="142">
        <v>288067.16975128924</v>
      </c>
      <c r="N800" s="141"/>
      <c r="O800" s="927"/>
      <c r="AX800" s="146"/>
    </row>
    <row r="801" spans="1:53">
      <c r="A801" s="130" t="s">
        <v>189</v>
      </c>
      <c r="B801" s="238">
        <v>0.90663402095989165</v>
      </c>
      <c r="C801" s="239">
        <v>0.1434933825649771</v>
      </c>
      <c r="D801" s="141">
        <v>0</v>
      </c>
      <c r="E801" s="142">
        <v>1.0501274035248687</v>
      </c>
      <c r="F801" s="921">
        <v>242.36486703179531</v>
      </c>
      <c r="G801" s="922">
        <v>38.359198729915882</v>
      </c>
      <c r="H801" s="922">
        <v>0</v>
      </c>
      <c r="I801" s="142">
        <v>280.72406576171119</v>
      </c>
      <c r="N801" s="141"/>
      <c r="O801" s="927"/>
      <c r="BA801" s="146"/>
    </row>
    <row r="802" spans="1:53">
      <c r="A802" s="130" t="s">
        <v>165</v>
      </c>
      <c r="B802" s="152">
        <v>-171.34014359143652</v>
      </c>
      <c r="C802" s="141">
        <v>100.52963172313206</v>
      </c>
      <c r="D802" s="141">
        <v>281.92766539078633</v>
      </c>
      <c r="E802" s="142">
        <v>211.11715352248189</v>
      </c>
      <c r="F802" s="921">
        <v>-45803.301176345689</v>
      </c>
      <c r="G802" s="922">
        <v>26873.964865708611</v>
      </c>
      <c r="H802" s="922">
        <v>75365.979607382527</v>
      </c>
      <c r="I802" s="142">
        <v>56436.643296745446</v>
      </c>
      <c r="N802" s="141"/>
      <c r="O802" s="927"/>
      <c r="AV802" s="392"/>
    </row>
    <row r="803" spans="1:53">
      <c r="A803" s="130" t="s">
        <v>83</v>
      </c>
      <c r="B803" s="89">
        <v>0.11183282383977426</v>
      </c>
      <c r="C803" s="40">
        <v>0.28320398011329112</v>
      </c>
      <c r="D803" s="40">
        <v>8.6409950208849416E-3</v>
      </c>
      <c r="E803" s="34">
        <v>0.40367779897395034</v>
      </c>
      <c r="F803" s="923">
        <v>29.895577325700355</v>
      </c>
      <c r="G803" s="924">
        <v>75.707168930592658</v>
      </c>
      <c r="H803" s="924">
        <v>2.3099437709627182</v>
      </c>
      <c r="I803" s="34">
        <v>107.91269002725574</v>
      </c>
      <c r="N803" s="40"/>
      <c r="O803" s="927"/>
    </row>
    <row r="804" spans="1:53">
      <c r="A804" s="130" t="s">
        <v>84</v>
      </c>
      <c r="B804" s="89">
        <v>9.4164210831226711E-2</v>
      </c>
      <c r="C804" s="40">
        <v>2.5067083176287127E-3</v>
      </c>
      <c r="D804" s="40">
        <v>7.6166044833770605E-3</v>
      </c>
      <c r="E804" s="34">
        <v>0.10428752363223248</v>
      </c>
      <c r="F804" s="923">
        <v>25.17233625658729</v>
      </c>
      <c r="G804" s="924">
        <v>0.6701028353716002</v>
      </c>
      <c r="H804" s="924">
        <v>2.0360997824602061</v>
      </c>
      <c r="I804" s="34">
        <v>27.878538874419093</v>
      </c>
      <c r="N804" s="40"/>
      <c r="O804" s="927"/>
    </row>
    <row r="805" spans="1:53">
      <c r="A805" s="130" t="s">
        <v>166</v>
      </c>
      <c r="B805" s="152">
        <v>-143.03164300596819</v>
      </c>
      <c r="C805" s="141">
        <v>109.6900288307024</v>
      </c>
      <c r="D805" s="141">
        <v>284.20529542950783</v>
      </c>
      <c r="E805" s="142">
        <v>250.86368125424201</v>
      </c>
      <c r="F805" s="921">
        <v>-38235.764748579037</v>
      </c>
      <c r="G805" s="922">
        <v>29322.757184999864</v>
      </c>
      <c r="H805" s="922">
        <v>75974.844362863369</v>
      </c>
      <c r="I805" s="142">
        <v>67061.836799284181</v>
      </c>
      <c r="N805" s="141"/>
      <c r="O805" s="927"/>
    </row>
    <row r="806" spans="1:53">
      <c r="A806" s="130" t="s">
        <v>167</v>
      </c>
      <c r="B806" s="89">
        <v>1.1378742347277624E-2</v>
      </c>
      <c r="C806" s="40">
        <v>0.18064695757961452</v>
      </c>
      <c r="D806" s="40">
        <v>0.22324895581584392</v>
      </c>
      <c r="E806" s="34">
        <v>0.41527465574273603</v>
      </c>
      <c r="F806" s="923">
        <v>3.0418088360143298</v>
      </c>
      <c r="G806" s="924">
        <v>48.291234215022378</v>
      </c>
      <c r="H806" s="924">
        <v>59.679762991916022</v>
      </c>
      <c r="I806" s="34">
        <v>111.01280604295273</v>
      </c>
      <c r="N806" s="40"/>
      <c r="O806" s="927"/>
    </row>
    <row r="807" spans="1:53">
      <c r="A807" s="130" t="s">
        <v>168</v>
      </c>
      <c r="B807" s="89">
        <v>5.9254519178519732E-2</v>
      </c>
      <c r="C807" s="40">
        <v>7.2739616626296105E-2</v>
      </c>
      <c r="D807" s="40">
        <v>2.7034852254628263</v>
      </c>
      <c r="E807" s="34">
        <v>2.8354793612676423</v>
      </c>
      <c r="F807" s="923">
        <v>15.840144236513511</v>
      </c>
      <c r="G807" s="924">
        <v>19.445031957780383</v>
      </c>
      <c r="H807" s="924">
        <v>722.70598945537211</v>
      </c>
      <c r="I807" s="34">
        <v>757.99116564966607</v>
      </c>
      <c r="N807" s="40"/>
      <c r="O807" s="927"/>
    </row>
    <row r="808" spans="1:53">
      <c r="A808" s="130" t="s">
        <v>169</v>
      </c>
      <c r="B808" s="89">
        <v>0.16601540697196254</v>
      </c>
      <c r="C808" s="40">
        <v>0.13588498693668208</v>
      </c>
      <c r="D808" s="40">
        <v>0.12003872770223388</v>
      </c>
      <c r="E808" s="34">
        <v>0.42193912161087854</v>
      </c>
      <c r="F808" s="923">
        <v>44.379872259138494</v>
      </c>
      <c r="G808" s="924">
        <v>36.325293369928751</v>
      </c>
      <c r="H808" s="924">
        <v>32.089210867485015</v>
      </c>
      <c r="I808" s="34">
        <v>112.79437649655227</v>
      </c>
      <c r="N808" s="40"/>
      <c r="O808" s="927"/>
    </row>
    <row r="809" spans="1:53">
      <c r="A809" s="130" t="s">
        <v>170</v>
      </c>
      <c r="B809" s="89">
        <v>8.3209380789924983E-3</v>
      </c>
      <c r="C809" s="40">
        <v>4.106305416964029E-2</v>
      </c>
      <c r="D809" s="40">
        <v>2.3406192480517039E-2</v>
      </c>
      <c r="E809" s="34">
        <v>7.2790184729149832E-2</v>
      </c>
      <c r="F809" s="923">
        <v>2.2243849276245453</v>
      </c>
      <c r="G809" s="924">
        <v>10.977132374987891</v>
      </c>
      <c r="H809" s="924">
        <v>6.2570327134371659</v>
      </c>
      <c r="I809" s="34">
        <v>19.458550016049603</v>
      </c>
      <c r="N809" s="40"/>
      <c r="O809" s="927"/>
    </row>
    <row r="810" spans="1:53">
      <c r="A810" s="130" t="s">
        <v>171</v>
      </c>
      <c r="B810" s="89">
        <v>6.8327575991166973E-3</v>
      </c>
      <c r="C810" s="40">
        <v>1.2206453402235392E-2</v>
      </c>
      <c r="D810" s="40">
        <v>9.38242342820007E-3</v>
      </c>
      <c r="E810" s="34">
        <v>2.8421634429552159E-2</v>
      </c>
      <c r="F810" s="923">
        <v>1.8265588414795078</v>
      </c>
      <c r="G810" s="924">
        <v>3.2630757145318539</v>
      </c>
      <c r="H810" s="924">
        <v>2.5081452427785176</v>
      </c>
      <c r="I810" s="34">
        <v>7.5977797987898787</v>
      </c>
      <c r="N810" s="40"/>
      <c r="O810" s="927"/>
    </row>
    <row r="811" spans="1:53">
      <c r="A811" s="130" t="s">
        <v>172</v>
      </c>
      <c r="B811" s="89">
        <v>0.13970850942223717</v>
      </c>
      <c r="C811" s="40">
        <v>0.1091994642800487</v>
      </c>
      <c r="D811" s="40">
        <v>5.5243534178550028E-4</v>
      </c>
      <c r="E811" s="34">
        <v>0.24946040904407138</v>
      </c>
      <c r="F811" s="923">
        <v>37.347411994843696</v>
      </c>
      <c r="G811" s="924">
        <v>29.191617596873868</v>
      </c>
      <c r="H811" s="924">
        <v>0.14767912416715978</v>
      </c>
      <c r="I811" s="34">
        <v>66.686708715884734</v>
      </c>
      <c r="N811" s="40"/>
      <c r="O811" s="927"/>
    </row>
    <row r="812" spans="1:53">
      <c r="A812" s="130" t="s">
        <v>190</v>
      </c>
      <c r="B812" s="89">
        <v>1.1615461315841145E-3</v>
      </c>
      <c r="C812" s="40">
        <v>9.6258171029598523E-4</v>
      </c>
      <c r="D812" s="40">
        <v>1.7385376043784653E-3</v>
      </c>
      <c r="E812" s="34">
        <v>3.8626654462585652E-3</v>
      </c>
      <c r="F812" s="923">
        <v>0.31050894542279056</v>
      </c>
      <c r="G812" s="924">
        <v>0.25732101689292919</v>
      </c>
      <c r="H812" s="924">
        <v>0.46475250826000403</v>
      </c>
      <c r="I812" s="34">
        <v>1.0325824705757236</v>
      </c>
      <c r="N812" s="40"/>
      <c r="O812" s="927"/>
    </row>
    <row r="813" spans="1:53">
      <c r="A813" s="130" t="s">
        <v>191</v>
      </c>
      <c r="B813" s="89">
        <v>1.1373924683780474E-3</v>
      </c>
      <c r="C813" s="40">
        <v>2.5170903188125693E-3</v>
      </c>
      <c r="D813" s="40">
        <v>3.2861410505826863E-3</v>
      </c>
      <c r="E813" s="34">
        <v>6.9406238377733029E-3</v>
      </c>
      <c r="F813" s="923">
        <v>0.30405209598196392</v>
      </c>
      <c r="G813" s="924">
        <v>0.67287819155532846</v>
      </c>
      <c r="H813" s="924">
        <v>0.87846376857661579</v>
      </c>
      <c r="I813" s="34">
        <v>1.8553940561139082</v>
      </c>
      <c r="N813" s="40"/>
      <c r="O813" s="927"/>
    </row>
    <row r="814" spans="1:53">
      <c r="A814" s="130" t="s">
        <v>175</v>
      </c>
      <c r="B814" s="89">
        <v>9.9924456566580569E-4</v>
      </c>
      <c r="C814" s="40">
        <v>5.2329984134803095E-2</v>
      </c>
      <c r="D814" s="40">
        <v>0.15627426907109074</v>
      </c>
      <c r="E814" s="34">
        <v>0.20960349777155962</v>
      </c>
      <c r="F814" s="923">
        <v>0.26712187132954596</v>
      </c>
      <c r="G814" s="924">
        <v>13.989051098236461</v>
      </c>
      <c r="H814" s="924">
        <v>41.775834094341214</v>
      </c>
      <c r="I814" s="34">
        <v>56.032007063907216</v>
      </c>
      <c r="N814" s="40"/>
      <c r="O814" s="927"/>
    </row>
    <row r="815" spans="1:53">
      <c r="A815" s="130" t="s">
        <v>176</v>
      </c>
      <c r="B815" s="89">
        <v>1.0226625518144693E-3</v>
      </c>
      <c r="C815" s="40">
        <v>6.3857159452399507E-3</v>
      </c>
      <c r="D815" s="40">
        <v>1.8924396578239784</v>
      </c>
      <c r="E815" s="34">
        <v>1.8998480363210328</v>
      </c>
      <c r="F815" s="923">
        <v>0.27338205677136751</v>
      </c>
      <c r="G815" s="924">
        <v>1.7070539602433064</v>
      </c>
      <c r="H815" s="924">
        <v>505.89419261876048</v>
      </c>
      <c r="I815" s="34">
        <v>507.87462863577514</v>
      </c>
      <c r="N815" s="40"/>
      <c r="O815" s="927"/>
    </row>
    <row r="816" spans="1:53">
      <c r="A816" s="130" t="s">
        <v>177</v>
      </c>
      <c r="B816" s="89">
        <v>2.6447144631756496E-3</v>
      </c>
      <c r="C816" s="40">
        <v>1.1961216014835756E-2</v>
      </c>
      <c r="D816" s="40">
        <v>8.4027109391563715E-2</v>
      </c>
      <c r="E816" s="34">
        <v>9.8633039869575126E-2</v>
      </c>
      <c r="F816" s="923">
        <v>0.70699516495751336</v>
      </c>
      <c r="G816" s="924">
        <v>3.1975179200808919</v>
      </c>
      <c r="H816" s="924">
        <v>22.462447607239515</v>
      </c>
      <c r="I816" s="34">
        <v>26.366960692277921</v>
      </c>
      <c r="N816" s="40"/>
      <c r="O816" s="927"/>
    </row>
    <row r="817" spans="1:53">
      <c r="A817" s="130" t="s">
        <v>178</v>
      </c>
      <c r="B817" s="89">
        <v>1.9109153301461305E-4</v>
      </c>
      <c r="C817" s="40">
        <v>1.1411985502664554E-3</v>
      </c>
      <c r="D817" s="40">
        <v>1.6384334736361927E-2</v>
      </c>
      <c r="E817" s="34">
        <v>1.7716624819642996E-2</v>
      </c>
      <c r="F817" s="923">
        <v>5.1083317986406647E-2</v>
      </c>
      <c r="G817" s="924">
        <v>0.3050695523198802</v>
      </c>
      <c r="H817" s="924">
        <v>4.379922899406016</v>
      </c>
      <c r="I817" s="34">
        <v>4.7360757697123033</v>
      </c>
      <c r="N817" s="40"/>
      <c r="O817" s="927"/>
    </row>
    <row r="818" spans="1:53">
      <c r="A818" s="130" t="s">
        <v>179</v>
      </c>
      <c r="B818" s="89">
        <v>1.5948601700402053E-4</v>
      </c>
      <c r="C818" s="40">
        <v>9.6367405171149953E-4</v>
      </c>
      <c r="D818" s="40">
        <v>6.5676963997400488E-3</v>
      </c>
      <c r="E818" s="34">
        <v>7.6908564684555689E-3</v>
      </c>
      <c r="F818" s="923">
        <v>4.2634410810754336E-2</v>
      </c>
      <c r="G818" s="924">
        <v>0.25761302576950335</v>
      </c>
      <c r="H818" s="924">
        <v>1.7557016699449624</v>
      </c>
      <c r="I818" s="34">
        <v>2.0559491065252198</v>
      </c>
      <c r="N818" s="40"/>
      <c r="O818" s="927"/>
    </row>
    <row r="819" spans="1:53">
      <c r="A819" s="130" t="s">
        <v>180</v>
      </c>
      <c r="B819" s="89">
        <v>2.0040378512657542E-3</v>
      </c>
      <c r="C819" s="40">
        <v>9.8150857871135439E-3</v>
      </c>
      <c r="D819" s="40">
        <v>3.8670473924985017E-4</v>
      </c>
      <c r="E819" s="40">
        <v>1.2205828377629149E-2</v>
      </c>
      <c r="F819" s="923">
        <v>0.53572704765090262</v>
      </c>
      <c r="G819" s="924">
        <v>2.6238061960005297</v>
      </c>
      <c r="H819" s="924">
        <v>0.10337538691701183</v>
      </c>
      <c r="I819" s="34">
        <v>3.2629086305684445</v>
      </c>
      <c r="N819" s="40"/>
      <c r="O819" s="927"/>
    </row>
    <row r="820" spans="1:53">
      <c r="A820" s="130" t="s">
        <v>181</v>
      </c>
      <c r="B820" s="89">
        <v>2.0335214301118478E-5</v>
      </c>
      <c r="C820" s="40">
        <v>1.0120891436902259E-4</v>
      </c>
      <c r="D820" s="40">
        <v>1.2169763230649255E-3</v>
      </c>
      <c r="E820" s="40">
        <v>1.3385204517350666E-3</v>
      </c>
      <c r="F820" s="923">
        <v>5.4360871048447831E-3</v>
      </c>
      <c r="G820" s="924">
        <v>2.705555329537504E-2</v>
      </c>
      <c r="H820" s="924">
        <v>0.32532675578200276</v>
      </c>
      <c r="I820" s="34">
        <v>0.35781839618222261</v>
      </c>
      <c r="N820" s="40"/>
      <c r="O820" s="927"/>
    </row>
    <row r="821" spans="1:53">
      <c r="A821" s="143" t="s">
        <v>182</v>
      </c>
      <c r="B821" s="154">
        <v>4.7149062724534759E-5</v>
      </c>
      <c r="C821" s="144">
        <v>1.9587966968883915E-4</v>
      </c>
      <c r="D821" s="144">
        <v>2.3002987354078801E-3</v>
      </c>
      <c r="E821" s="144">
        <v>2.5433274678212541E-3</v>
      </c>
      <c r="F821" s="925">
        <v>1.2604067411685153E-2</v>
      </c>
      <c r="G821" s="926">
        <v>5.2363300958091545E-2</v>
      </c>
      <c r="H821" s="926">
        <v>0.61492463800363095</v>
      </c>
      <c r="I821" s="145">
        <v>0.67989200637340763</v>
      </c>
      <c r="N821" s="40"/>
      <c r="O821" s="927"/>
      <c r="AY821" s="146"/>
    </row>
    <row r="823" spans="1:53">
      <c r="A823" s="69" t="s">
        <v>193</v>
      </c>
    </row>
    <row r="824" spans="1:53">
      <c r="A824" s="136"/>
      <c r="B824" s="147" t="s">
        <v>271</v>
      </c>
      <c r="C824" s="936"/>
      <c r="D824" s="936"/>
      <c r="E824" s="937"/>
      <c r="F824" s="898" t="s">
        <v>272</v>
      </c>
      <c r="G824" s="899"/>
      <c r="H824" s="900"/>
      <c r="I824" s="900"/>
    </row>
    <row r="825" spans="1:53" ht="26.25">
      <c r="A825" s="143" t="s">
        <v>184</v>
      </c>
      <c r="B825" s="149" t="s">
        <v>185</v>
      </c>
      <c r="C825" s="150" t="s">
        <v>186</v>
      </c>
      <c r="D825" s="150" t="s">
        <v>187</v>
      </c>
      <c r="E825" s="17" t="s">
        <v>188</v>
      </c>
      <c r="F825" s="76" t="s">
        <v>185</v>
      </c>
      <c r="G825" s="76" t="s">
        <v>186</v>
      </c>
      <c r="H825" s="150" t="s">
        <v>187</v>
      </c>
      <c r="I825" s="17" t="s">
        <v>188</v>
      </c>
    </row>
    <row r="826" spans="1:53">
      <c r="A826" s="130" t="s">
        <v>160</v>
      </c>
      <c r="B826" s="152">
        <v>252.40415715896668</v>
      </c>
      <c r="C826" s="141">
        <v>434.41916750714313</v>
      </c>
      <c r="D826" s="141">
        <v>3584.9156441717796</v>
      </c>
      <c r="E826" s="142">
        <v>4271.7389688378898</v>
      </c>
      <c r="F826" s="919">
        <v>70407.279337051019</v>
      </c>
      <c r="G826" s="920">
        <v>121179.74608786275</v>
      </c>
      <c r="H826" s="920">
        <v>1000000</v>
      </c>
      <c r="I826" s="138">
        <v>1191587.025424914</v>
      </c>
    </row>
    <row r="827" spans="1:53">
      <c r="A827" s="130" t="s">
        <v>162</v>
      </c>
      <c r="B827" s="152">
        <v>237.69631600944376</v>
      </c>
      <c r="C827" s="141">
        <v>428.0384522714653</v>
      </c>
      <c r="D827" s="141">
        <v>3584.9156441717796</v>
      </c>
      <c r="E827" s="142">
        <v>4250.6504124526891</v>
      </c>
      <c r="F827" s="921">
        <v>66304.577179070155</v>
      </c>
      <c r="G827" s="922">
        <v>119399.86732110532</v>
      </c>
      <c r="H827" s="922">
        <v>1000000</v>
      </c>
      <c r="I827" s="142">
        <v>1185704.4445001758</v>
      </c>
    </row>
    <row r="828" spans="1:53">
      <c r="A828" s="130" t="s">
        <v>31</v>
      </c>
      <c r="B828" s="152">
        <v>29.809363198996859</v>
      </c>
      <c r="C828" s="141">
        <v>13.336608701021095</v>
      </c>
      <c r="D828" s="141">
        <v>0</v>
      </c>
      <c r="E828" s="142">
        <v>43.145971900017955</v>
      </c>
      <c r="F828" s="921">
        <v>8315.2202611684315</v>
      </c>
      <c r="G828" s="922">
        <v>3720.2015402240354</v>
      </c>
      <c r="H828" s="922">
        <v>0</v>
      </c>
      <c r="I828" s="142">
        <v>12035.421801392467</v>
      </c>
    </row>
    <row r="829" spans="1:53">
      <c r="A829" s="130" t="s">
        <v>23</v>
      </c>
      <c r="B829" s="152">
        <v>161.64581469969681</v>
      </c>
      <c r="C829" s="141">
        <v>284.24401279416361</v>
      </c>
      <c r="D829" s="141">
        <v>0</v>
      </c>
      <c r="E829" s="142">
        <v>445.88982749386042</v>
      </c>
      <c r="F829" s="921">
        <v>45090.549051689537</v>
      </c>
      <c r="G829" s="922">
        <v>79288.898542501775</v>
      </c>
      <c r="H829" s="922">
        <v>0</v>
      </c>
      <c r="I829" s="142">
        <v>124379.44759419131</v>
      </c>
      <c r="AZ829" s="146"/>
    </row>
    <row r="830" spans="1:53">
      <c r="A830" s="130" t="s">
        <v>163</v>
      </c>
      <c r="B830" s="152">
        <v>46.241138110750093</v>
      </c>
      <c r="C830" s="141">
        <v>130.45783077628064</v>
      </c>
      <c r="D830" s="141">
        <v>3584.9156441717796</v>
      </c>
      <c r="E830" s="142">
        <v>3761.6146130588104</v>
      </c>
      <c r="F830" s="921">
        <v>12898.807866212192</v>
      </c>
      <c r="G830" s="922">
        <v>36390.767238379529</v>
      </c>
      <c r="H830" s="922">
        <v>1000000</v>
      </c>
      <c r="I830" s="142">
        <v>1049289.5751045917</v>
      </c>
      <c r="AX830" s="146"/>
    </row>
    <row r="831" spans="1:53">
      <c r="A831" s="130" t="s">
        <v>189</v>
      </c>
      <c r="B831" s="238">
        <v>6.7341131528734319E-2</v>
      </c>
      <c r="C831" s="239">
        <v>1.6109286765518246E-2</v>
      </c>
      <c r="D831" s="141">
        <v>0</v>
      </c>
      <c r="E831" s="142">
        <v>8.3450418294252565E-2</v>
      </c>
      <c r="F831" s="921">
        <v>18.784579112263071</v>
      </c>
      <c r="G831" s="922">
        <v>4.4936306358304732</v>
      </c>
      <c r="H831" s="922">
        <v>0</v>
      </c>
      <c r="I831" s="142">
        <v>23.278209748093545</v>
      </c>
      <c r="BA831" s="146"/>
    </row>
    <row r="832" spans="1:53">
      <c r="A832" s="130" t="s">
        <v>165</v>
      </c>
      <c r="B832" s="152">
        <v>20.798159027971359</v>
      </c>
      <c r="C832" s="141">
        <v>27.857410025373561</v>
      </c>
      <c r="D832" s="141">
        <v>283.18168171860088</v>
      </c>
      <c r="E832" s="142">
        <v>331.83725077194583</v>
      </c>
      <c r="F832" s="921">
        <v>5801.5755717388274</v>
      </c>
      <c r="G832" s="922">
        <v>7770.7295764861537</v>
      </c>
      <c r="H832" s="922">
        <v>78992.564909856941</v>
      </c>
      <c r="I832" s="142">
        <v>92564.870058081928</v>
      </c>
      <c r="AV832" s="392"/>
    </row>
    <row r="833" spans="1:9">
      <c r="A833" s="130" t="s">
        <v>83</v>
      </c>
      <c r="B833" s="89">
        <v>0.333172465142138</v>
      </c>
      <c r="C833" s="40">
        <v>6.7069410527618889E-2</v>
      </c>
      <c r="D833" s="40">
        <v>0.10387670695584854</v>
      </c>
      <c r="E833" s="34">
        <v>0.50411858262560538</v>
      </c>
      <c r="F833" s="923">
        <v>92.937323555659447</v>
      </c>
      <c r="G833" s="924">
        <v>18.708783465144514</v>
      </c>
      <c r="H833" s="924">
        <v>28.97605334862687</v>
      </c>
      <c r="I833" s="34">
        <v>140.62216036943082</v>
      </c>
    </row>
    <row r="834" spans="1:9">
      <c r="A834" s="130" t="s">
        <v>84</v>
      </c>
      <c r="B834" s="89">
        <v>3.2503798853580939E-4</v>
      </c>
      <c r="C834" s="40">
        <v>4.9885056644384095E-4</v>
      </c>
      <c r="D834" s="40">
        <v>6.5031902520787995E-4</v>
      </c>
      <c r="E834" s="34">
        <v>1.4742075801875303E-3</v>
      </c>
      <c r="F834" s="923">
        <v>9.0668239032135639E-2</v>
      </c>
      <c r="G834" s="924">
        <v>0.13915266521120334</v>
      </c>
      <c r="H834" s="924">
        <v>0.18140427551346824</v>
      </c>
      <c r="I834" s="34">
        <v>0.41122517975680722</v>
      </c>
    </row>
    <row r="835" spans="1:9">
      <c r="A835" s="130" t="s">
        <v>166</v>
      </c>
      <c r="B835" s="152">
        <v>30.879468049197488</v>
      </c>
      <c r="C835" s="141">
        <v>30.001687741309745</v>
      </c>
      <c r="D835" s="141">
        <v>286.47031746895641</v>
      </c>
      <c r="E835" s="142">
        <v>347.35147325946372</v>
      </c>
      <c r="F835" s="921">
        <v>8613.7223617521267</v>
      </c>
      <c r="G835" s="922">
        <v>8368.8685367214584</v>
      </c>
      <c r="H835" s="922">
        <v>79909.918643326804</v>
      </c>
      <c r="I835" s="142">
        <v>96892.50954180042</v>
      </c>
    </row>
    <row r="836" spans="1:9">
      <c r="A836" s="130" t="s">
        <v>167</v>
      </c>
      <c r="B836" s="89">
        <v>1.4060823685524377E-2</v>
      </c>
      <c r="C836" s="40">
        <v>1.3390445349682516E-2</v>
      </c>
      <c r="D836" s="40">
        <v>0.12273211263503211</v>
      </c>
      <c r="E836" s="34">
        <v>0.15018338167023901</v>
      </c>
      <c r="F836" s="923">
        <v>3.9222188417135935</v>
      </c>
      <c r="G836" s="924">
        <v>3.7352190898695752</v>
      </c>
      <c r="H836" s="924">
        <v>34.235704495464304</v>
      </c>
      <c r="I836" s="34">
        <v>41.893142427047472</v>
      </c>
    </row>
    <row r="837" spans="1:9">
      <c r="A837" s="130" t="s">
        <v>168</v>
      </c>
      <c r="B837" s="89">
        <v>3.0274822346878814E-2</v>
      </c>
      <c r="C837" s="40">
        <v>1.5521910165312753E-2</v>
      </c>
      <c r="D837" s="40">
        <v>2.8062825183831279</v>
      </c>
      <c r="E837" s="34">
        <v>2.8520792508953194</v>
      </c>
      <c r="F837" s="923">
        <v>8.4450585039841801</v>
      </c>
      <c r="G837" s="924">
        <v>4.3297839352364367</v>
      </c>
      <c r="H837" s="924">
        <v>782.80294347943061</v>
      </c>
      <c r="I837" s="34">
        <v>795.57778591865122</v>
      </c>
    </row>
    <row r="838" spans="1:9">
      <c r="A838" s="130" t="s">
        <v>169</v>
      </c>
      <c r="B838" s="89">
        <v>6.8302309542692674E-2</v>
      </c>
      <c r="C838" s="40">
        <v>2.6806362795087448E-2</v>
      </c>
      <c r="D838" s="40">
        <v>0.13143131209328698</v>
      </c>
      <c r="E838" s="34">
        <v>0.2265399844310671</v>
      </c>
      <c r="F838" s="923">
        <v>19.052696443146715</v>
      </c>
      <c r="G838" s="924">
        <v>7.4775435340210086</v>
      </c>
      <c r="H838" s="924">
        <v>36.662316533713437</v>
      </c>
      <c r="I838" s="34">
        <v>63.192556510881154</v>
      </c>
    </row>
    <row r="839" spans="1:9">
      <c r="A839" s="130" t="s">
        <v>170</v>
      </c>
      <c r="B839" s="89">
        <v>3.5897181352634441E-3</v>
      </c>
      <c r="C839" s="40">
        <v>2.8271962178285691E-3</v>
      </c>
      <c r="D839" s="40">
        <v>2.3540318599747506E-2</v>
      </c>
      <c r="E839" s="34">
        <v>2.9957232952839519E-2</v>
      </c>
      <c r="F839" s="923">
        <v>1.0013396385210547</v>
      </c>
      <c r="G839" s="924">
        <v>0.78863674865681099</v>
      </c>
      <c r="H839" s="924">
        <v>6.5664916378209535</v>
      </c>
      <c r="I839" s="34">
        <v>8.3564680249988186</v>
      </c>
    </row>
    <row r="840" spans="1:9">
      <c r="A840" s="130" t="s">
        <v>171</v>
      </c>
      <c r="B840" s="89">
        <v>3.0239270552614231E-3</v>
      </c>
      <c r="C840" s="40">
        <v>2.3633135908170573E-3</v>
      </c>
      <c r="D840" s="40">
        <v>9.6970706765192559E-3</v>
      </c>
      <c r="E840" s="34">
        <v>1.5084311322597736E-2</v>
      </c>
      <c r="F840" s="923">
        <v>0.84351414521499535</v>
      </c>
      <c r="G840" s="924">
        <v>0.65923827096440701</v>
      </c>
      <c r="H840" s="924">
        <v>2.7049648134076425</v>
      </c>
      <c r="I840" s="34">
        <v>4.2077172295870451</v>
      </c>
    </row>
    <row r="841" spans="1:9">
      <c r="A841" s="130" t="s">
        <v>172</v>
      </c>
      <c r="B841" s="89">
        <v>2.5396094540608854E-2</v>
      </c>
      <c r="C841" s="40">
        <v>1.0395715832376369E-2</v>
      </c>
      <c r="D841" s="40">
        <v>1.9527027049097323E-3</v>
      </c>
      <c r="E841" s="34">
        <v>3.7744513077894955E-2</v>
      </c>
      <c r="F841" s="923">
        <v>7.0841540112378558</v>
      </c>
      <c r="G841" s="924">
        <v>2.899849498349377</v>
      </c>
      <c r="H841" s="924">
        <v>0.54469976387990127</v>
      </c>
      <c r="I841" s="34">
        <v>10.528703273467135</v>
      </c>
    </row>
    <row r="842" spans="1:9">
      <c r="A842" s="130" t="s">
        <v>190</v>
      </c>
      <c r="B842" s="89">
        <v>6.052609968970103E-4</v>
      </c>
      <c r="C842" s="40">
        <v>3.2993957264474359E-4</v>
      </c>
      <c r="D842" s="40">
        <v>1.6108518288684836E-3</v>
      </c>
      <c r="E842" s="34">
        <v>2.5460523984102376E-3</v>
      </c>
      <c r="F842" s="923">
        <v>0.16883549209338322</v>
      </c>
      <c r="G842" s="924">
        <v>9.2035519212605998E-2</v>
      </c>
      <c r="H842" s="924">
        <v>0.44934162718370951</v>
      </c>
      <c r="I842" s="34">
        <v>0.71021263848969873</v>
      </c>
    </row>
    <row r="843" spans="1:9">
      <c r="A843" s="130" t="s">
        <v>191</v>
      </c>
      <c r="B843" s="89">
        <v>1.1102464941108009E-3</v>
      </c>
      <c r="C843" s="40">
        <v>4.8699103923422144E-4</v>
      </c>
      <c r="D843" s="40">
        <v>1.4960457939777155E-3</v>
      </c>
      <c r="E843" s="34">
        <v>3.093283327322738E-3</v>
      </c>
      <c r="F843" s="923">
        <v>0.3096994753323688</v>
      </c>
      <c r="G843" s="924">
        <v>0.13584449051847372</v>
      </c>
      <c r="H843" s="924">
        <v>0.41731687505950948</v>
      </c>
      <c r="I843" s="34">
        <v>0.86286084091035209</v>
      </c>
    </row>
    <row r="844" spans="1:9" ht="11.25" customHeight="1">
      <c r="A844" s="130" t="s">
        <v>175</v>
      </c>
      <c r="B844" s="89">
        <v>2.4311166876301834E-3</v>
      </c>
      <c r="C844" s="40">
        <v>7.6062438886130238E-3</v>
      </c>
      <c r="D844" s="40">
        <v>8.591247884452248E-2</v>
      </c>
      <c r="E844" s="34">
        <v>9.5949839420765681E-2</v>
      </c>
      <c r="F844" s="923">
        <v>0.67815171371817384</v>
      </c>
      <c r="G844" s="924">
        <v>2.1217358073624322</v>
      </c>
      <c r="H844" s="924">
        <v>23.964993146825016</v>
      </c>
      <c r="I844" s="34">
        <v>26.764880667905619</v>
      </c>
    </row>
    <row r="845" spans="1:9" ht="11.25" customHeight="1">
      <c r="A845" s="130" t="s">
        <v>176</v>
      </c>
      <c r="B845" s="89">
        <v>1.1304761260145331E-3</v>
      </c>
      <c r="C845" s="40">
        <v>5.3567017565857161E-3</v>
      </c>
      <c r="D845" s="40">
        <v>1.9643977628681895</v>
      </c>
      <c r="E845" s="34">
        <v>1.9708849407507898</v>
      </c>
      <c r="F845" s="923">
        <v>0.3153424622005872</v>
      </c>
      <c r="G845" s="924">
        <v>1.4942336970451284</v>
      </c>
      <c r="H845" s="924">
        <v>547.9620604356013</v>
      </c>
      <c r="I845" s="34">
        <v>549.77163659484711</v>
      </c>
    </row>
    <row r="846" spans="1:9" ht="11.25" customHeight="1">
      <c r="A846" s="130" t="s">
        <v>177</v>
      </c>
      <c r="B846" s="89">
        <v>3.173619719295391E-3</v>
      </c>
      <c r="C846" s="40">
        <v>8.5798393001143211E-3</v>
      </c>
      <c r="D846" s="40">
        <v>9.2001918465300883E-2</v>
      </c>
      <c r="E846" s="34">
        <v>0.1037553774847106</v>
      </c>
      <c r="F846" s="923">
        <v>0.88527040362998277</v>
      </c>
      <c r="G846" s="924">
        <v>2.3933169289668226</v>
      </c>
      <c r="H846" s="924">
        <v>25.663621573599404</v>
      </c>
      <c r="I846" s="34">
        <v>28.94220890619621</v>
      </c>
    </row>
    <row r="847" spans="1:9" ht="11.25" customHeight="1">
      <c r="A847" s="130" t="s">
        <v>178</v>
      </c>
      <c r="B847" s="89">
        <v>2.2579908106161624E-4</v>
      </c>
      <c r="C847" s="40">
        <v>1.6435720934131093E-3</v>
      </c>
      <c r="D847" s="40">
        <v>1.6478223019823254E-2</v>
      </c>
      <c r="E847" s="34">
        <v>1.8347594194297979E-2</v>
      </c>
      <c r="F847" s="923">
        <v>6.2985884041291698E-2</v>
      </c>
      <c r="G847" s="924">
        <v>0.45846883345363143</v>
      </c>
      <c r="H847" s="924">
        <v>4.5965441464746668</v>
      </c>
      <c r="I847" s="34">
        <v>5.1179988639695901</v>
      </c>
    </row>
    <row r="848" spans="1:9" ht="11.25" customHeight="1">
      <c r="A848" s="130" t="s">
        <v>179</v>
      </c>
      <c r="B848" s="89">
        <v>1.9103491306964003E-4</v>
      </c>
      <c r="C848" s="40">
        <v>1.4139926428746283E-3</v>
      </c>
      <c r="D848" s="40">
        <v>6.7879494735634789E-3</v>
      </c>
      <c r="E848" s="34">
        <v>8.3929770295077463E-3</v>
      </c>
      <c r="F848" s="923">
        <v>5.3288537871237607E-2</v>
      </c>
      <c r="G848" s="924">
        <v>0.39442842823190111</v>
      </c>
      <c r="H848" s="924">
        <v>1.8934753693853497</v>
      </c>
      <c r="I848" s="34">
        <v>2.341192335488488</v>
      </c>
    </row>
    <row r="849" spans="1:53" ht="11.25" customHeight="1">
      <c r="A849" s="130" t="s">
        <v>180</v>
      </c>
      <c r="B849" s="89">
        <v>3.6037250784113337E-3</v>
      </c>
      <c r="C849" s="40">
        <v>3.5738408566960687E-3</v>
      </c>
      <c r="D849" s="40">
        <v>1.3668918934368124E-3</v>
      </c>
      <c r="E849" s="40">
        <v>8.5444578285442142E-3</v>
      </c>
      <c r="F849" s="923">
        <v>1.0052468275704434</v>
      </c>
      <c r="G849" s="924">
        <v>0.99691072578131212</v>
      </c>
      <c r="H849" s="924">
        <v>0.38128983471593081</v>
      </c>
      <c r="I849" s="34">
        <v>2.3834473880676859</v>
      </c>
    </row>
    <row r="850" spans="1:53" ht="11.25" customHeight="1">
      <c r="A850" s="130" t="s">
        <v>181</v>
      </c>
      <c r="B850" s="89">
        <v>2.5903142988073699E-5</v>
      </c>
      <c r="C850" s="40">
        <v>1.833490333769736E-4</v>
      </c>
      <c r="D850" s="40">
        <v>1.1275962802079385E-3</v>
      </c>
      <c r="E850" s="40">
        <v>1.3368484565729859E-3</v>
      </c>
      <c r="F850" s="923">
        <v>7.2255934474179471E-3</v>
      </c>
      <c r="G850" s="924">
        <v>5.1144587927767715E-2</v>
      </c>
      <c r="H850" s="924">
        <v>0.31453913902859665</v>
      </c>
      <c r="I850" s="34">
        <v>0.37290932040378238</v>
      </c>
    </row>
    <row r="851" spans="1:53" ht="11.25" customHeight="1">
      <c r="A851" s="143" t="s">
        <v>182</v>
      </c>
      <c r="B851" s="154">
        <v>5.7457371771299139E-5</v>
      </c>
      <c r="C851" s="144">
        <v>2.3386121651358132E-4</v>
      </c>
      <c r="D851" s="144">
        <v>1.0472320557844007E-3</v>
      </c>
      <c r="E851" s="144">
        <v>1.3385506440692812E-3</v>
      </c>
      <c r="F851" s="925">
        <v>1.6027538016050995E-2</v>
      </c>
      <c r="G851" s="926">
        <v>6.5234789246375727E-2</v>
      </c>
      <c r="H851" s="926">
        <v>0.29212181254165664</v>
      </c>
      <c r="I851" s="145">
        <v>0.3733841398040833</v>
      </c>
      <c r="AY851" s="146"/>
    </row>
    <row r="852" spans="1:53" ht="11.25" customHeight="1"/>
    <row r="853" spans="1:53" ht="15.75" customHeight="1">
      <c r="A853" s="69" t="s">
        <v>289</v>
      </c>
    </row>
    <row r="854" spans="1:53">
      <c r="A854" s="136"/>
      <c r="B854" s="147" t="s">
        <v>271</v>
      </c>
      <c r="C854" s="936"/>
      <c r="D854" s="936"/>
      <c r="E854" s="937"/>
      <c r="F854" s="898" t="s">
        <v>272</v>
      </c>
      <c r="G854" s="899"/>
      <c r="H854" s="900"/>
      <c r="I854" s="900"/>
    </row>
    <row r="855" spans="1:53" ht="26.25">
      <c r="A855" s="143" t="s">
        <v>184</v>
      </c>
      <c r="B855" s="149" t="s">
        <v>185</v>
      </c>
      <c r="C855" s="150" t="s">
        <v>186</v>
      </c>
      <c r="D855" s="150" t="s">
        <v>187</v>
      </c>
      <c r="E855" s="17" t="s">
        <v>188</v>
      </c>
      <c r="F855" s="76" t="s">
        <v>185</v>
      </c>
      <c r="G855" s="76" t="s">
        <v>186</v>
      </c>
      <c r="H855" s="150" t="s">
        <v>187</v>
      </c>
      <c r="I855" s="17" t="s">
        <v>188</v>
      </c>
    </row>
    <row r="856" spans="1:53">
      <c r="A856" s="130" t="s">
        <v>160</v>
      </c>
      <c r="B856" s="152">
        <v>264.38174886785407</v>
      </c>
      <c r="C856" s="141">
        <v>1955.3349415913913</v>
      </c>
      <c r="D856" s="141">
        <v>3584.9156441717796</v>
      </c>
      <c r="E856" s="142">
        <v>5804.6323346310255</v>
      </c>
      <c r="F856" s="919">
        <v>73748.387719436563</v>
      </c>
      <c r="G856" s="920">
        <v>545434.01733044989</v>
      </c>
      <c r="H856" s="920">
        <v>1000000</v>
      </c>
      <c r="I856" s="138">
        <v>1619182.4050498868</v>
      </c>
    </row>
    <row r="857" spans="1:53">
      <c r="A857" s="130" t="s">
        <v>162</v>
      </c>
      <c r="B857" s="152">
        <v>262.54720234076791</v>
      </c>
      <c r="C857" s="141">
        <v>1889.2459842683261</v>
      </c>
      <c r="D857" s="141">
        <v>3584.9156441717796</v>
      </c>
      <c r="E857" s="142">
        <v>5736.7088307808735</v>
      </c>
      <c r="F857" s="921">
        <v>73236.647218633225</v>
      </c>
      <c r="G857" s="922">
        <v>526998.7279449075</v>
      </c>
      <c r="H857" s="922">
        <v>1000000</v>
      </c>
      <c r="I857" s="142">
        <v>1600235.3751635407</v>
      </c>
    </row>
    <row r="858" spans="1:53">
      <c r="A858" s="130" t="s">
        <v>31</v>
      </c>
      <c r="B858" s="152">
        <v>3.8407530949278748</v>
      </c>
      <c r="C858" s="141">
        <v>138.49477870814729</v>
      </c>
      <c r="D858" s="141">
        <v>0</v>
      </c>
      <c r="E858" s="142">
        <v>142.33553180307516</v>
      </c>
      <c r="F858" s="921">
        <v>1071.364984883822</v>
      </c>
      <c r="G858" s="922">
        <v>38632.646470582054</v>
      </c>
      <c r="H858" s="922">
        <v>0</v>
      </c>
      <c r="I858" s="142">
        <v>39704.011455465872</v>
      </c>
    </row>
    <row r="859" spans="1:53">
      <c r="A859" s="130" t="s">
        <v>23</v>
      </c>
      <c r="B859" s="152">
        <v>244.60080609848342</v>
      </c>
      <c r="C859" s="141">
        <v>1718.7986668752596</v>
      </c>
      <c r="D859" s="141">
        <v>3584.9156441717796</v>
      </c>
      <c r="E859" s="142">
        <v>5548.3151171455229</v>
      </c>
      <c r="F859" s="921">
        <v>68230.561155921809</v>
      </c>
      <c r="G859" s="922">
        <v>479453.02971622715</v>
      </c>
      <c r="H859" s="922">
        <v>1000000</v>
      </c>
      <c r="I859" s="142">
        <v>1547683.590872149</v>
      </c>
      <c r="AZ859" s="146"/>
    </row>
    <row r="860" spans="1:53">
      <c r="A860" s="130" t="s">
        <v>163</v>
      </c>
      <c r="B860" s="152">
        <v>14.105643147356595</v>
      </c>
      <c r="C860" s="141">
        <v>31.952538684919098</v>
      </c>
      <c r="D860" s="141">
        <v>0</v>
      </c>
      <c r="E860" s="142">
        <v>46.058181832275693</v>
      </c>
      <c r="F860" s="921">
        <v>3934.7210778275967</v>
      </c>
      <c r="G860" s="922">
        <v>8913.0517580982214</v>
      </c>
      <c r="H860" s="922">
        <v>0</v>
      </c>
      <c r="I860" s="142">
        <v>12847.772835925818</v>
      </c>
      <c r="AX860" s="146"/>
    </row>
    <row r="861" spans="1:53">
      <c r="A861" s="130" t="s">
        <v>189</v>
      </c>
      <c r="B861" s="238">
        <v>1.0888152574752201E-2</v>
      </c>
      <c r="C861" s="239">
        <v>3.5165933762763051E-2</v>
      </c>
      <c r="D861" s="141">
        <v>0</v>
      </c>
      <c r="E861" s="142">
        <v>4.6054086337515253E-2</v>
      </c>
      <c r="F861" s="921">
        <v>3.0372130491978933</v>
      </c>
      <c r="G861" s="922">
        <v>9.8094173624237158</v>
      </c>
      <c r="H861" s="922">
        <v>0</v>
      </c>
      <c r="I861" s="142">
        <v>12.846630411621609</v>
      </c>
      <c r="BA861" s="146"/>
    </row>
    <row r="862" spans="1:53">
      <c r="A862" s="130" t="s">
        <v>165</v>
      </c>
      <c r="B862" s="152">
        <v>16.496851851010494</v>
      </c>
      <c r="C862" s="141">
        <v>81.08554590583465</v>
      </c>
      <c r="D862" s="141">
        <v>250.07903167528519</v>
      </c>
      <c r="E862" s="142">
        <v>347.66142943213032</v>
      </c>
      <c r="F862" s="921">
        <v>4601.7405954392407</v>
      </c>
      <c r="G862" s="922">
        <v>22618.536655851436</v>
      </c>
      <c r="H862" s="922">
        <v>69758.693508410506</v>
      </c>
      <c r="I862" s="142">
        <v>96978.970759701173</v>
      </c>
      <c r="AV862" s="392"/>
    </row>
    <row r="863" spans="1:53">
      <c r="A863" s="130" t="s">
        <v>83</v>
      </c>
      <c r="B863" s="89">
        <v>0.59596807447760813</v>
      </c>
      <c r="C863" s="40">
        <v>0.29281824039298726</v>
      </c>
      <c r="D863" s="40">
        <v>0.20775341391169708</v>
      </c>
      <c r="E863" s="34">
        <v>1.0965397287822924</v>
      </c>
      <c r="F863" s="923">
        <v>166.24326305878648</v>
      </c>
      <c r="G863" s="924">
        <v>81.680650106520673</v>
      </c>
      <c r="H863" s="924">
        <v>57.95210669725374</v>
      </c>
      <c r="I863" s="34">
        <v>305.8760198625609</v>
      </c>
    </row>
    <row r="864" spans="1:53">
      <c r="A864" s="130" t="s">
        <v>84</v>
      </c>
      <c r="B864" s="89">
        <v>8.3291365233830058E-4</v>
      </c>
      <c r="C864" s="40">
        <v>7.1394310169082187E-4</v>
      </c>
      <c r="D864" s="40">
        <v>6.5031902520787995E-4</v>
      </c>
      <c r="E864" s="34">
        <v>2.1971757792370022E-3</v>
      </c>
      <c r="F864" s="923">
        <v>0.23233842439010249</v>
      </c>
      <c r="G864" s="924">
        <v>0.19915199479003742</v>
      </c>
      <c r="H864" s="924">
        <v>0.18140427551346824</v>
      </c>
      <c r="I864" s="34">
        <v>0.61289469469360813</v>
      </c>
    </row>
    <row r="865" spans="1:9">
      <c r="A865" s="130" t="s">
        <v>166</v>
      </c>
      <c r="B865" s="152">
        <v>34.596616203208384</v>
      </c>
      <c r="C865" s="141">
        <v>90.059288039572337</v>
      </c>
      <c r="D865" s="141">
        <v>256.48396863431617</v>
      </c>
      <c r="E865" s="142">
        <v>381.13987287709688</v>
      </c>
      <c r="F865" s="921">
        <v>9650.6081696662113</v>
      </c>
      <c r="G865" s="922">
        <v>25121.731437666414</v>
      </c>
      <c r="H865" s="922">
        <v>71545.328842339179</v>
      </c>
      <c r="I865" s="142">
        <v>106317.66844967181</v>
      </c>
    </row>
    <row r="866" spans="1:9">
      <c r="A866" s="130" t="s">
        <v>167</v>
      </c>
      <c r="B866" s="89">
        <v>2.5084226927916491E-2</v>
      </c>
      <c r="C866" s="40">
        <v>2.0410170273281437E-2</v>
      </c>
      <c r="D866" s="40">
        <v>0.11573878940744488</v>
      </c>
      <c r="E866" s="34">
        <v>0.1612331866086428</v>
      </c>
      <c r="F866" s="923">
        <v>6.9971596036569172</v>
      </c>
      <c r="G866" s="924">
        <v>5.6933474310514178</v>
      </c>
      <c r="H866" s="924">
        <v>32.284940817396539</v>
      </c>
      <c r="I866" s="34">
        <v>44.975447852104871</v>
      </c>
    </row>
    <row r="867" spans="1:9">
      <c r="A867" s="130" t="s">
        <v>168</v>
      </c>
      <c r="B867" s="89">
        <v>5.367109129035158E-2</v>
      </c>
      <c r="C867" s="40">
        <v>3.6559672580777941E-2</v>
      </c>
      <c r="D867" s="40">
        <v>2.8062825183831279</v>
      </c>
      <c r="E867" s="34">
        <v>2.8965132822542574</v>
      </c>
      <c r="F867" s="923">
        <v>14.971367981170774</v>
      </c>
      <c r="G867" s="924">
        <v>10.198196055244781</v>
      </c>
      <c r="H867" s="924">
        <v>782.80294347943061</v>
      </c>
      <c r="I867" s="34">
        <v>807.97250751584613</v>
      </c>
    </row>
    <row r="868" spans="1:9">
      <c r="A868" s="130" t="s">
        <v>169</v>
      </c>
      <c r="B868" s="89">
        <v>7.1144898033119158E-2</v>
      </c>
      <c r="C868" s="40">
        <v>6.1421308400178933E-2</v>
      </c>
      <c r="D868" s="40">
        <v>0.13143131209328698</v>
      </c>
      <c r="E868" s="34">
        <v>0.26399751852658504</v>
      </c>
      <c r="F868" s="923">
        <v>19.845626813781195</v>
      </c>
      <c r="G868" s="924">
        <v>17.133264627867991</v>
      </c>
      <c r="H868" s="924">
        <v>36.662316533713437</v>
      </c>
      <c r="I868" s="34">
        <v>73.641207975362605</v>
      </c>
    </row>
    <row r="869" spans="1:9">
      <c r="A869" s="130" t="s">
        <v>170</v>
      </c>
      <c r="B869" s="89">
        <v>1.5252325256786372E-3</v>
      </c>
      <c r="C869" s="40">
        <v>3.7888493566068794E-3</v>
      </c>
      <c r="D869" s="40">
        <v>2.3540318599747506E-2</v>
      </c>
      <c r="E869" s="34">
        <v>2.8854400482033023E-2</v>
      </c>
      <c r="F869" s="923">
        <v>0.42545841438648707</v>
      </c>
      <c r="G869" s="924">
        <v>1.0568866139895503</v>
      </c>
      <c r="H869" s="924">
        <v>6.5664916378209535</v>
      </c>
      <c r="I869" s="34">
        <v>8.0488366661969906</v>
      </c>
    </row>
    <row r="870" spans="1:9">
      <c r="A870" s="130" t="s">
        <v>171</v>
      </c>
      <c r="B870" s="89">
        <v>1.3615491259849333E-3</v>
      </c>
      <c r="C870" s="40">
        <v>2.1503211809929942E-3</v>
      </c>
      <c r="D870" s="40">
        <v>9.6970706765192559E-3</v>
      </c>
      <c r="E870" s="34">
        <v>1.3208940983497184E-2</v>
      </c>
      <c r="F870" s="923">
        <v>0.37979948794568946</v>
      </c>
      <c r="G870" s="924">
        <v>0.59982476421416087</v>
      </c>
      <c r="H870" s="924">
        <v>2.7049648134076425</v>
      </c>
      <c r="I870" s="34">
        <v>3.6845890655674931</v>
      </c>
    </row>
    <row r="871" spans="1:9">
      <c r="A871" s="130" t="s">
        <v>172</v>
      </c>
      <c r="B871" s="89">
        <v>3.9981427238441787E-2</v>
      </c>
      <c r="C871" s="40">
        <v>5.4090027136649038E-2</v>
      </c>
      <c r="D871" s="40">
        <v>0</v>
      </c>
      <c r="E871" s="34">
        <v>9.4071454375090818E-2</v>
      </c>
      <c r="F871" s="923">
        <v>11.152682854181544</v>
      </c>
      <c r="G871" s="924">
        <v>15.088228707581045</v>
      </c>
      <c r="H871" s="924">
        <v>0</v>
      </c>
      <c r="I871" s="34">
        <v>26.240911561762587</v>
      </c>
    </row>
    <row r="872" spans="1:9">
      <c r="A872" s="130" t="s">
        <v>190</v>
      </c>
      <c r="B872" s="89">
        <v>4.3987128949182818E-4</v>
      </c>
      <c r="C872" s="40">
        <v>3.2278696788302593E-4</v>
      </c>
      <c r="D872" s="40">
        <v>1.6108518288684836E-3</v>
      </c>
      <c r="E872" s="34">
        <v>2.3735100862433377E-3</v>
      </c>
      <c r="F872" s="923">
        <v>0.1227005969323028</v>
      </c>
      <c r="G872" s="924">
        <v>9.0040324493492835E-2</v>
      </c>
      <c r="H872" s="924">
        <v>0.44934162718370951</v>
      </c>
      <c r="I872" s="34">
        <v>0.66208254860950511</v>
      </c>
    </row>
    <row r="873" spans="1:9">
      <c r="A873" s="130" t="s">
        <v>191</v>
      </c>
      <c r="B873" s="89">
        <v>4.8399997860576211E-4</v>
      </c>
      <c r="C873" s="40">
        <v>7.1256980938396569E-4</v>
      </c>
      <c r="D873" s="40">
        <v>1.4960457939777155E-3</v>
      </c>
      <c r="E873" s="34">
        <v>2.6926155819674436E-3</v>
      </c>
      <c r="F873" s="923">
        <v>0.13501014435099221</v>
      </c>
      <c r="G873" s="924">
        <v>0.19876891958181353</v>
      </c>
      <c r="H873" s="924">
        <v>0.41731687505950948</v>
      </c>
      <c r="I873" s="34">
        <v>0.7510959389923153</v>
      </c>
    </row>
    <row r="874" spans="1:9" ht="11.25" customHeight="1">
      <c r="A874" s="130" t="s">
        <v>175</v>
      </c>
      <c r="B874" s="89">
        <v>5.5607201173923416E-4</v>
      </c>
      <c r="C874" s="40">
        <v>3.9860234556429166E-3</v>
      </c>
      <c r="D874" s="40">
        <v>8.1017152585211416E-2</v>
      </c>
      <c r="E874" s="34">
        <v>8.5559248052593573E-2</v>
      </c>
      <c r="F874" s="923">
        <v>0.15511439234093977</v>
      </c>
      <c r="G874" s="924">
        <v>1.1118876568611156</v>
      </c>
      <c r="H874" s="924">
        <v>22.599458572177575</v>
      </c>
      <c r="I874" s="34">
        <v>23.866460621379634</v>
      </c>
    </row>
    <row r="875" spans="1:9" ht="11.25" customHeight="1">
      <c r="A875" s="130" t="s">
        <v>176</v>
      </c>
      <c r="B875" s="89">
        <v>1.9374996261493033E-3</v>
      </c>
      <c r="C875" s="40">
        <v>3.2799329419396887E-3</v>
      </c>
      <c r="D875" s="40">
        <v>1.9643977628681895</v>
      </c>
      <c r="E875" s="34">
        <v>1.9696151954362784</v>
      </c>
      <c r="F875" s="923">
        <v>0.54045891687834191</v>
      </c>
      <c r="G875" s="924">
        <v>0.91492611472520424</v>
      </c>
      <c r="H875" s="924">
        <v>547.9620604356013</v>
      </c>
      <c r="I875" s="34">
        <v>549.41744546720486</v>
      </c>
    </row>
    <row r="876" spans="1:9" ht="11.25" customHeight="1">
      <c r="A876" s="130" t="s">
        <v>177</v>
      </c>
      <c r="B876" s="89">
        <v>2.4225396877169789E-3</v>
      </c>
      <c r="C876" s="40">
        <v>7.0520080795521351E-3</v>
      </c>
      <c r="D876" s="40">
        <v>9.2001918465300883E-2</v>
      </c>
      <c r="E876" s="34">
        <v>0.10147646623256999</v>
      </c>
      <c r="F876" s="923">
        <v>0.67575918882650765</v>
      </c>
      <c r="G876" s="924">
        <v>1.9671336175000447</v>
      </c>
      <c r="H876" s="924">
        <v>25.663621573599404</v>
      </c>
      <c r="I876" s="34">
        <v>28.306514379925957</v>
      </c>
    </row>
    <row r="877" spans="1:9" ht="11.25" customHeight="1">
      <c r="A877" s="130" t="s">
        <v>178</v>
      </c>
      <c r="B877" s="89">
        <v>3.4570822735240907E-5</v>
      </c>
      <c r="C877" s="40">
        <v>4.9889062763235797E-4</v>
      </c>
      <c r="D877" s="40">
        <v>1.6478223019823254E-2</v>
      </c>
      <c r="E877" s="34">
        <v>1.7011684470190854E-2</v>
      </c>
      <c r="F877" s="923">
        <v>9.6434131696919688E-3</v>
      </c>
      <c r="G877" s="924">
        <v>0.1391638401431943</v>
      </c>
      <c r="H877" s="924">
        <v>4.5965441464746668</v>
      </c>
      <c r="I877" s="34">
        <v>4.7453513997875536</v>
      </c>
    </row>
    <row r="878" spans="1:9" ht="11.25" customHeight="1">
      <c r="A878" s="130" t="s">
        <v>179</v>
      </c>
      <c r="B878" s="89">
        <v>2.9586845213394209E-5</v>
      </c>
      <c r="C878" s="40">
        <v>3.7272214128427895E-4</v>
      </c>
      <c r="D878" s="40">
        <v>6.7879494735634789E-3</v>
      </c>
      <c r="E878" s="34">
        <v>7.1902584600611521E-3</v>
      </c>
      <c r="F878" s="923">
        <v>8.253149627522027E-3</v>
      </c>
      <c r="G878" s="924">
        <v>0.1039695709131222</v>
      </c>
      <c r="H878" s="924">
        <v>1.8934753693853497</v>
      </c>
      <c r="I878" s="34">
        <v>2.0056980899259935</v>
      </c>
    </row>
    <row r="879" spans="1:9" ht="11.25" customHeight="1">
      <c r="A879" s="130" t="s">
        <v>180</v>
      </c>
      <c r="B879" s="89">
        <v>7.6487320640904969E-4</v>
      </c>
      <c r="C879" s="40">
        <v>1.3342979986985333E-2</v>
      </c>
      <c r="D879" s="40">
        <v>0</v>
      </c>
      <c r="E879" s="40">
        <v>1.4107853193394384E-2</v>
      </c>
      <c r="F879" s="923">
        <v>0.21335877390938102</v>
      </c>
      <c r="G879" s="924">
        <v>3.7219787887276641</v>
      </c>
      <c r="H879" s="924">
        <v>0</v>
      </c>
      <c r="I879" s="34">
        <v>3.935337562637045</v>
      </c>
    </row>
    <row r="880" spans="1:9" ht="11.25" customHeight="1">
      <c r="A880" s="130" t="s">
        <v>181</v>
      </c>
      <c r="B880" s="89">
        <v>6.0924762965952305E-6</v>
      </c>
      <c r="C880" s="40">
        <v>2.7724584618840925E-5</v>
      </c>
      <c r="D880" s="40">
        <v>1.1275962802079385E-3</v>
      </c>
      <c r="E880" s="40">
        <v>1.1614133411233746E-3</v>
      </c>
      <c r="F880" s="923">
        <v>1.699475497143189E-3</v>
      </c>
      <c r="G880" s="924">
        <v>7.7336783820602609E-3</v>
      </c>
      <c r="H880" s="924">
        <v>0.31453913902859665</v>
      </c>
      <c r="I880" s="34">
        <v>0.32397229290780005</v>
      </c>
    </row>
    <row r="881" spans="1:53" ht="11.25" customHeight="1">
      <c r="A881" s="143" t="s">
        <v>182</v>
      </c>
      <c r="B881" s="154">
        <v>8.1334724436511356E-6</v>
      </c>
      <c r="C881" s="144">
        <v>8.5030287222250057E-5</v>
      </c>
      <c r="D881" s="144">
        <v>1.0472320557844007E-3</v>
      </c>
      <c r="E881" s="144">
        <v>1.1403958154503019E-3</v>
      </c>
      <c r="F881" s="925">
        <v>2.268804415767559E-3</v>
      </c>
      <c r="G881" s="926">
        <v>2.3718908800682406E-2</v>
      </c>
      <c r="H881" s="926">
        <v>0.29212181254165664</v>
      </c>
      <c r="I881" s="145">
        <v>0.31810952575810658</v>
      </c>
      <c r="AY881" s="146"/>
    </row>
    <row r="882" spans="1:53" ht="11.25" customHeight="1"/>
    <row r="883" spans="1:53" ht="15" customHeight="1">
      <c r="A883" s="69" t="s">
        <v>290</v>
      </c>
    </row>
    <row r="884" spans="1:53">
      <c r="A884" s="136"/>
      <c r="B884" s="147" t="s">
        <v>271</v>
      </c>
      <c r="C884" s="936"/>
      <c r="D884" s="936"/>
      <c r="E884" s="937"/>
      <c r="F884" s="898" t="s">
        <v>272</v>
      </c>
      <c r="G884" s="899"/>
      <c r="H884" s="900"/>
      <c r="I884" s="900"/>
    </row>
    <row r="885" spans="1:53" ht="26.25">
      <c r="A885" s="143" t="s">
        <v>184</v>
      </c>
      <c r="B885" s="149" t="s">
        <v>185</v>
      </c>
      <c r="C885" s="150" t="s">
        <v>186</v>
      </c>
      <c r="D885" s="150" t="s">
        <v>187</v>
      </c>
      <c r="E885" s="17" t="s">
        <v>188</v>
      </c>
      <c r="F885" s="76" t="s">
        <v>185</v>
      </c>
      <c r="G885" s="76" t="s">
        <v>186</v>
      </c>
      <c r="H885" s="150" t="s">
        <v>187</v>
      </c>
      <c r="I885" s="17" t="s">
        <v>188</v>
      </c>
    </row>
    <row r="886" spans="1:53">
      <c r="A886" s="130" t="s">
        <v>160</v>
      </c>
      <c r="B886" s="152">
        <v>255.67325001289873</v>
      </c>
      <c r="C886" s="141">
        <v>2175.3425141456673</v>
      </c>
      <c r="D886" s="141">
        <v>3584.9156441717796</v>
      </c>
      <c r="E886" s="142">
        <v>6015.9314083303452</v>
      </c>
      <c r="F886" s="919">
        <v>71319.181646174198</v>
      </c>
      <c r="G886" s="920">
        <v>606804.37981358287</v>
      </c>
      <c r="H886" s="920">
        <v>1000000</v>
      </c>
      <c r="I886" s="138">
        <v>1678123.5614597569</v>
      </c>
    </row>
    <row r="887" spans="1:53">
      <c r="A887" s="130" t="s">
        <v>162</v>
      </c>
      <c r="B887" s="152">
        <v>253.90295073933387</v>
      </c>
      <c r="C887" s="141">
        <v>2173.4897138020974</v>
      </c>
      <c r="D887" s="141">
        <v>3584.9156441717796</v>
      </c>
      <c r="E887" s="142">
        <v>6012.3083087132109</v>
      </c>
      <c r="F887" s="921">
        <v>70825.362697758232</v>
      </c>
      <c r="G887" s="922">
        <v>606287.54747288814</v>
      </c>
      <c r="H887" s="922">
        <v>1000000</v>
      </c>
      <c r="I887" s="142">
        <v>1677112.9101706464</v>
      </c>
    </row>
    <row r="888" spans="1:53">
      <c r="A888" s="130" t="s">
        <v>31</v>
      </c>
      <c r="B888" s="152">
        <v>3.7061188906708034</v>
      </c>
      <c r="C888" s="141">
        <v>3.8782278981773661</v>
      </c>
      <c r="D888" s="141">
        <v>0</v>
      </c>
      <c r="E888" s="142">
        <v>7.584346788848169</v>
      </c>
      <c r="F888" s="921">
        <v>1033.8092324978613</v>
      </c>
      <c r="G888" s="922">
        <v>1081.8184535199434</v>
      </c>
      <c r="H888" s="922">
        <v>0</v>
      </c>
      <c r="I888" s="142">
        <v>2115.6276860178045</v>
      </c>
    </row>
    <row r="889" spans="1:53">
      <c r="A889" s="130" t="s">
        <v>23</v>
      </c>
      <c r="B889" s="152">
        <v>236.12631924101106</v>
      </c>
      <c r="C889" s="141">
        <v>2152.7111923287057</v>
      </c>
      <c r="D889" s="141">
        <v>3584.9156441717796</v>
      </c>
      <c r="E889" s="142">
        <v>5973.7531557414968</v>
      </c>
      <c r="F889" s="921">
        <v>65866.631931743308</v>
      </c>
      <c r="G889" s="922">
        <v>600491.44973006612</v>
      </c>
      <c r="H889" s="922">
        <v>1000000</v>
      </c>
      <c r="I889" s="142">
        <v>1666358.0816618097</v>
      </c>
      <c r="AZ889" s="146"/>
    </row>
    <row r="890" spans="1:53">
      <c r="A890" s="130" t="s">
        <v>163</v>
      </c>
      <c r="B890" s="152">
        <v>14.070512607652011</v>
      </c>
      <c r="C890" s="141">
        <v>16.900293575214135</v>
      </c>
      <c r="D890" s="141">
        <v>0</v>
      </c>
      <c r="E890" s="142">
        <v>30.970806182866149</v>
      </c>
      <c r="F890" s="921">
        <v>3924.9215335170638</v>
      </c>
      <c r="G890" s="922">
        <v>4714.2792893021051</v>
      </c>
      <c r="H890" s="922">
        <v>0</v>
      </c>
      <c r="I890" s="142">
        <v>8639.200822819168</v>
      </c>
      <c r="AX890" s="146"/>
    </row>
    <row r="891" spans="1:53">
      <c r="A891" s="130" t="s">
        <v>189</v>
      </c>
      <c r="B891" s="238">
        <v>1.0836704659419738E-2</v>
      </c>
      <c r="C891" s="239">
        <v>0.10060145836293369</v>
      </c>
      <c r="D891" s="141">
        <v>0</v>
      </c>
      <c r="E891" s="142">
        <v>0.11143816302235343</v>
      </c>
      <c r="F891" s="921">
        <v>3.0228618285726316</v>
      </c>
      <c r="G891" s="922">
        <v>28.062433917095856</v>
      </c>
      <c r="H891" s="922">
        <v>0</v>
      </c>
      <c r="I891" s="142">
        <v>31.085295745668493</v>
      </c>
      <c r="BA891" s="146"/>
    </row>
    <row r="892" spans="1:53">
      <c r="A892" s="130" t="s">
        <v>165</v>
      </c>
      <c r="B892" s="152">
        <v>16.018901397635442</v>
      </c>
      <c r="C892" s="141">
        <v>69.006350515473287</v>
      </c>
      <c r="D892" s="141">
        <v>273.24773154423804</v>
      </c>
      <c r="E892" s="142">
        <v>358.27298345734675</v>
      </c>
      <c r="F892" s="921">
        <v>4468.417945531959</v>
      </c>
      <c r="G892" s="922">
        <v>19249.086272827983</v>
      </c>
      <c r="H892" s="922">
        <v>76221.523367913527</v>
      </c>
      <c r="I892" s="142">
        <v>99939.027586273471</v>
      </c>
      <c r="AV892" s="392"/>
    </row>
    <row r="893" spans="1:53">
      <c r="A893" s="130" t="s">
        <v>83</v>
      </c>
      <c r="B893" s="89">
        <v>0.57959527757984741</v>
      </c>
      <c r="C893" s="40">
        <v>0.32766826567402302</v>
      </c>
      <c r="D893" s="40">
        <v>0.10387670695584854</v>
      </c>
      <c r="E893" s="34">
        <v>1.0111402502097191</v>
      </c>
      <c r="F893" s="923">
        <v>161.67612716972337</v>
      </c>
      <c r="G893" s="924">
        <v>91.401945874719175</v>
      </c>
      <c r="H893" s="924">
        <v>28.97605334862687</v>
      </c>
      <c r="I893" s="34">
        <v>282.05412639306945</v>
      </c>
    </row>
    <row r="894" spans="1:53">
      <c r="A894" s="130" t="s">
        <v>84</v>
      </c>
      <c r="B894" s="89">
        <v>4.6698533072949571E-4</v>
      </c>
      <c r="C894" s="40">
        <v>2.790621340065094E-4</v>
      </c>
      <c r="D894" s="40">
        <v>6.5031902520787995E-4</v>
      </c>
      <c r="E894" s="34">
        <v>1.396366489943885E-3</v>
      </c>
      <c r="F894" s="923">
        <v>0.13026396631918044</v>
      </c>
      <c r="G894" s="924">
        <v>7.784343111676785E-2</v>
      </c>
      <c r="H894" s="924">
        <v>0.18140427551346824</v>
      </c>
      <c r="I894" s="34">
        <v>0.38951167294941652</v>
      </c>
    </row>
    <row r="895" spans="1:53">
      <c r="A895" s="130" t="s">
        <v>166</v>
      </c>
      <c r="B895" s="152">
        <v>33.530510837674179</v>
      </c>
      <c r="C895" s="141">
        <v>78.910349951205703</v>
      </c>
      <c r="D895" s="141">
        <v>276.53636729459356</v>
      </c>
      <c r="E895" s="142">
        <v>388.97722808347345</v>
      </c>
      <c r="F895" s="921">
        <v>9353.2217116982429</v>
      </c>
      <c r="G895" s="922">
        <v>22011.773158315504</v>
      </c>
      <c r="H895" s="922">
        <v>77138.87710138339</v>
      </c>
      <c r="I895" s="142">
        <v>108503.87197139714</v>
      </c>
    </row>
    <row r="896" spans="1:53">
      <c r="A896" s="130" t="s">
        <v>167</v>
      </c>
      <c r="B896" s="89">
        <v>2.4057408881935048E-2</v>
      </c>
      <c r="C896" s="40">
        <v>2.1623223267182242E-2</v>
      </c>
      <c r="D896" s="40">
        <v>0.11573878940744488</v>
      </c>
      <c r="E896" s="34">
        <v>0.16141942155656216</v>
      </c>
      <c r="F896" s="923">
        <v>6.7107322095700281</v>
      </c>
      <c r="G896" s="924">
        <v>6.0317244290912289</v>
      </c>
      <c r="H896" s="924">
        <v>32.284940817396539</v>
      </c>
      <c r="I896" s="34">
        <v>45.027397456057791</v>
      </c>
    </row>
    <row r="897" spans="1:51">
      <c r="A897" s="130" t="s">
        <v>168</v>
      </c>
      <c r="B897" s="89">
        <v>4.8410373519305459E-2</v>
      </c>
      <c r="C897" s="40">
        <v>3.3781743374218173E-2</v>
      </c>
      <c r="D897" s="40">
        <v>2.8062825183831279</v>
      </c>
      <c r="E897" s="34">
        <v>2.8884746352766517</v>
      </c>
      <c r="F897" s="923">
        <v>13.503908689737015</v>
      </c>
      <c r="G897" s="924">
        <v>9.4233021714581362</v>
      </c>
      <c r="H897" s="924">
        <v>782.80294347943061</v>
      </c>
      <c r="I897" s="34">
        <v>805.73015434062575</v>
      </c>
    </row>
    <row r="898" spans="1:51">
      <c r="A898" s="130" t="s">
        <v>169</v>
      </c>
      <c r="B898" s="89">
        <v>6.4915615758697365E-2</v>
      </c>
      <c r="C898" s="40">
        <v>4.8758922952959527E-2</v>
      </c>
      <c r="D898" s="40">
        <v>0.13143131209328698</v>
      </c>
      <c r="E898" s="34">
        <v>0.24510585080494388</v>
      </c>
      <c r="F898" s="923">
        <v>18.107989755417179</v>
      </c>
      <c r="G898" s="924">
        <v>13.601135366247723</v>
      </c>
      <c r="H898" s="924">
        <v>36.662316533713437</v>
      </c>
      <c r="I898" s="34">
        <v>68.371441655378348</v>
      </c>
    </row>
    <row r="899" spans="1:51">
      <c r="A899" s="130" t="s">
        <v>170</v>
      </c>
      <c r="B899" s="89">
        <v>1.5106932025722333E-3</v>
      </c>
      <c r="C899" s="40">
        <v>5.9287667264141808E-3</v>
      </c>
      <c r="D899" s="40">
        <v>2.3540318599747506E-2</v>
      </c>
      <c r="E899" s="34">
        <v>3.0979778528733921E-2</v>
      </c>
      <c r="F899" s="923">
        <v>0.42140271976225196</v>
      </c>
      <c r="G899" s="924">
        <v>1.6538092705341465</v>
      </c>
      <c r="H899" s="924">
        <v>6.5664916378209535</v>
      </c>
      <c r="I899" s="34">
        <v>8.6417036281173516</v>
      </c>
    </row>
    <row r="900" spans="1:51">
      <c r="A900" s="130" t="s">
        <v>171</v>
      </c>
      <c r="B900" s="89">
        <v>1.3487772721346724E-3</v>
      </c>
      <c r="C900" s="40">
        <v>5.6213514471837346E-3</v>
      </c>
      <c r="D900" s="40">
        <v>7.9130959397375154E-3</v>
      </c>
      <c r="E900" s="34">
        <v>1.4883224659055921E-2</v>
      </c>
      <c r="F900" s="923">
        <v>0.37623682284615639</v>
      </c>
      <c r="G900" s="924">
        <v>1.568056826196933</v>
      </c>
      <c r="H900" s="924">
        <v>2.2073311411392145</v>
      </c>
      <c r="I900" s="34">
        <v>4.1516247901823036</v>
      </c>
    </row>
    <row r="901" spans="1:51">
      <c r="A901" s="130" t="s">
        <v>172</v>
      </c>
      <c r="B901" s="89">
        <v>3.9858411069603493E-2</v>
      </c>
      <c r="C901" s="40">
        <v>2.3081408791657057E-2</v>
      </c>
      <c r="D901" s="40">
        <v>0</v>
      </c>
      <c r="E901" s="34">
        <v>6.2939819861260543E-2</v>
      </c>
      <c r="F901" s="923">
        <v>11.118367913176364</v>
      </c>
      <c r="G901" s="924">
        <v>6.4384803110170639</v>
      </c>
      <c r="H901" s="924">
        <v>0</v>
      </c>
      <c r="I901" s="34">
        <v>17.55684822419343</v>
      </c>
    </row>
    <row r="902" spans="1:51">
      <c r="A902" s="130" t="s">
        <v>190</v>
      </c>
      <c r="B902" s="89">
        <v>4.3707967157567544E-4</v>
      </c>
      <c r="C902" s="40">
        <v>2.6983170952551278E-4</v>
      </c>
      <c r="D902" s="40">
        <v>1.2772459087197043E-3</v>
      </c>
      <c r="E902" s="34">
        <v>1.9841572898208924E-3</v>
      </c>
      <c r="F902" s="923">
        <v>0.12192188462963223</v>
      </c>
      <c r="G902" s="924">
        <v>7.526863566906937E-2</v>
      </c>
      <c r="H902" s="924">
        <v>0.35628339283134947</v>
      </c>
      <c r="I902" s="34">
        <v>0.55347391313005101</v>
      </c>
    </row>
    <row r="903" spans="1:51">
      <c r="A903" s="130" t="s">
        <v>191</v>
      </c>
      <c r="B903" s="89">
        <v>4.7900105138867473E-4</v>
      </c>
      <c r="C903" s="40">
        <v>3.4089886693768035E-4</v>
      </c>
      <c r="D903" s="40">
        <v>1.260223138119884E-3</v>
      </c>
      <c r="E903" s="34">
        <v>2.0801230564462389E-3</v>
      </c>
      <c r="F903" s="923">
        <v>0.13361571064228989</v>
      </c>
      <c r="G903" s="924">
        <v>9.5092577001609752E-2</v>
      </c>
      <c r="H903" s="924">
        <v>0.35153494899348808</v>
      </c>
      <c r="I903" s="34">
        <v>0.58024323663738764</v>
      </c>
    </row>
    <row r="904" spans="1:51">
      <c r="A904" s="130" t="s">
        <v>175</v>
      </c>
      <c r="B904" s="89">
        <v>4.1889451433665942E-4</v>
      </c>
      <c r="C904" s="40">
        <v>3.3403676067773561E-3</v>
      </c>
      <c r="D904" s="40">
        <v>8.1017152585211416E-2</v>
      </c>
      <c r="E904" s="34">
        <v>8.4776414706325437E-2</v>
      </c>
      <c r="F904" s="923">
        <v>0.11684919700068322</v>
      </c>
      <c r="G904" s="924">
        <v>0.93178415849421725</v>
      </c>
      <c r="H904" s="924">
        <v>22.599458572177575</v>
      </c>
      <c r="I904" s="34">
        <v>23.648091927672478</v>
      </c>
    </row>
    <row r="905" spans="1:51">
      <c r="A905" s="130" t="s">
        <v>176</v>
      </c>
      <c r="B905" s="89">
        <v>1.2127964120080071E-3</v>
      </c>
      <c r="C905" s="40">
        <v>1.5596276663193691E-3</v>
      </c>
      <c r="D905" s="40">
        <v>1.9643977628681895</v>
      </c>
      <c r="E905" s="34">
        <v>1.9671701869465168</v>
      </c>
      <c r="F905" s="923">
        <v>0.3383054253953578</v>
      </c>
      <c r="G905" s="924">
        <v>0.43505282163471626</v>
      </c>
      <c r="H905" s="924">
        <v>547.9620604356013</v>
      </c>
      <c r="I905" s="34">
        <v>548.73541868263146</v>
      </c>
    </row>
    <row r="906" spans="1:51">
      <c r="A906" s="130" t="s">
        <v>177</v>
      </c>
      <c r="B906" s="89">
        <v>1.5656296644460477E-3</v>
      </c>
      <c r="C906" s="40">
        <v>2.6813070894135265E-3</v>
      </c>
      <c r="D906" s="40">
        <v>9.2001918465300883E-2</v>
      </c>
      <c r="E906" s="34">
        <v>9.6248855219160462E-2</v>
      </c>
      <c r="F906" s="923">
        <v>0.43672705855474991</v>
      </c>
      <c r="G906" s="924">
        <v>0.74794147353862961</v>
      </c>
      <c r="H906" s="924">
        <v>25.663621573599404</v>
      </c>
      <c r="I906" s="34">
        <v>26.848290105692783</v>
      </c>
    </row>
    <row r="907" spans="1:51">
      <c r="A907" s="130" t="s">
        <v>178</v>
      </c>
      <c r="B907" s="89">
        <v>3.290367420758577E-5</v>
      </c>
      <c r="C907" s="40">
        <v>5.4927097544440811E-4</v>
      </c>
      <c r="D907" s="40">
        <v>1.6478223019823254E-2</v>
      </c>
      <c r="E907" s="34">
        <v>1.7060397669475248E-2</v>
      </c>
      <c r="F907" s="923">
        <v>9.1783677702652004E-3</v>
      </c>
      <c r="G907" s="924">
        <v>0.15321726644736874</v>
      </c>
      <c r="H907" s="924">
        <v>4.5965441464746668</v>
      </c>
      <c r="I907" s="34">
        <v>4.7589397806923008</v>
      </c>
    </row>
    <row r="908" spans="1:51">
      <c r="A908" s="130" t="s">
        <v>179</v>
      </c>
      <c r="B908" s="89">
        <v>2.8026249671527843E-5</v>
      </c>
      <c r="C908" s="40">
        <v>5.1689287166242987E-4</v>
      </c>
      <c r="D908" s="40">
        <v>5.5391671578162603E-3</v>
      </c>
      <c r="E908" s="34">
        <v>6.0840862791502175E-3</v>
      </c>
      <c r="F908" s="923">
        <v>7.8178268203024145E-3</v>
      </c>
      <c r="G908" s="924">
        <v>0.14418550475595565</v>
      </c>
      <c r="H908" s="924">
        <v>1.5451317987974498</v>
      </c>
      <c r="I908" s="34">
        <v>1.6971351303737079</v>
      </c>
    </row>
    <row r="909" spans="1:51">
      <c r="A909" s="130" t="s">
        <v>180</v>
      </c>
      <c r="B909" s="89">
        <v>7.5097210537974067E-4</v>
      </c>
      <c r="C909" s="40">
        <v>6.1360508633855765E-4</v>
      </c>
      <c r="D909" s="40">
        <v>0</v>
      </c>
      <c r="E909" s="40">
        <v>1.3645771917182984E-3</v>
      </c>
      <c r="F909" s="923">
        <v>0.20948110915821486</v>
      </c>
      <c r="G909" s="924">
        <v>0.17116304740284019</v>
      </c>
      <c r="H909" s="924">
        <v>0</v>
      </c>
      <c r="I909" s="34">
        <v>0.3806441565610551</v>
      </c>
    </row>
    <row r="910" spans="1:51">
      <c r="A910" s="130" t="s">
        <v>181</v>
      </c>
      <c r="B910" s="89">
        <v>5.8174589144661633E-6</v>
      </c>
      <c r="C910" s="40">
        <v>7.0267130928561492E-6</v>
      </c>
      <c r="D910" s="40">
        <v>8.9407213610379294E-4</v>
      </c>
      <c r="E910" s="40">
        <v>9.069163081111152E-4</v>
      </c>
      <c r="F910" s="923">
        <v>1.6227603357763713E-3</v>
      </c>
      <c r="G910" s="924">
        <v>1.960077667177445E-3</v>
      </c>
      <c r="H910" s="924">
        <v>0.24939837498194459</v>
      </c>
      <c r="I910" s="34">
        <v>0.2529812129848984</v>
      </c>
    </row>
    <row r="911" spans="1:51">
      <c r="A911" s="143" t="s">
        <v>182</v>
      </c>
      <c r="B911" s="154">
        <v>7.5467823517604911E-6</v>
      </c>
      <c r="C911" s="144">
        <v>1.4086392304461354E-5</v>
      </c>
      <c r="D911" s="144">
        <v>8.8215619668391876E-4</v>
      </c>
      <c r="E911" s="144">
        <v>9.0378937134014061E-4</v>
      </c>
      <c r="F911" s="925">
        <v>2.1051492143280321E-3</v>
      </c>
      <c r="G911" s="926">
        <v>3.9293511208171603E-3</v>
      </c>
      <c r="H911" s="926">
        <v>0.24607446429544164</v>
      </c>
      <c r="I911" s="145">
        <v>0.25210896463058685</v>
      </c>
      <c r="AY911" s="146"/>
    </row>
    <row r="913" spans="1:53">
      <c r="A913" s="69" t="s">
        <v>291</v>
      </c>
    </row>
    <row r="914" spans="1:53">
      <c r="A914" s="136"/>
      <c r="B914" s="147" t="s">
        <v>271</v>
      </c>
      <c r="C914" s="936"/>
      <c r="D914" s="936"/>
      <c r="E914" s="937"/>
      <c r="F914" s="898" t="s">
        <v>272</v>
      </c>
      <c r="G914" s="899"/>
      <c r="H914" s="900"/>
      <c r="I914" s="900"/>
    </row>
    <row r="915" spans="1:53" ht="26.25">
      <c r="A915" s="143" t="s">
        <v>184</v>
      </c>
      <c r="B915" s="149" t="s">
        <v>185</v>
      </c>
      <c r="C915" s="150" t="s">
        <v>186</v>
      </c>
      <c r="D915" s="150" t="s">
        <v>187</v>
      </c>
      <c r="E915" s="17" t="s">
        <v>188</v>
      </c>
      <c r="F915" s="76" t="s">
        <v>185</v>
      </c>
      <c r="G915" s="76" t="s">
        <v>186</v>
      </c>
      <c r="H915" s="150" t="s">
        <v>187</v>
      </c>
      <c r="I915" s="17" t="s">
        <v>188</v>
      </c>
    </row>
    <row r="916" spans="1:53">
      <c r="A916" s="130" t="s">
        <v>160</v>
      </c>
      <c r="B916" s="152">
        <v>236.80535524181317</v>
      </c>
      <c r="C916" s="141">
        <v>659.53930113638455</v>
      </c>
      <c r="D916" s="141">
        <v>3584.9156441717796</v>
      </c>
      <c r="E916" s="142">
        <v>4481.2603005499768</v>
      </c>
      <c r="F916" s="919">
        <v>66056.046709718925</v>
      </c>
      <c r="G916" s="920">
        <v>183976.24005703971</v>
      </c>
      <c r="H916" s="920">
        <v>1000000</v>
      </c>
      <c r="I916" s="138">
        <v>1250032.2867667587</v>
      </c>
    </row>
    <row r="917" spans="1:53">
      <c r="A917" s="130" t="s">
        <v>162</v>
      </c>
      <c r="B917" s="152">
        <v>223.96040505043192</v>
      </c>
      <c r="C917" s="141">
        <v>471.35718970078489</v>
      </c>
      <c r="D917" s="141">
        <v>2912.6399883395848</v>
      </c>
      <c r="E917" s="142">
        <v>3607.9575830908016</v>
      </c>
      <c r="F917" s="921">
        <v>62472.991634974256</v>
      </c>
      <c r="G917" s="922">
        <v>131483.48147803691</v>
      </c>
      <c r="H917" s="922">
        <v>812470.9972115648</v>
      </c>
      <c r="I917" s="142">
        <v>1006427.4703245759</v>
      </c>
    </row>
    <row r="918" spans="1:53">
      <c r="A918" s="130" t="s">
        <v>31</v>
      </c>
      <c r="B918" s="152">
        <v>26.089995322962729</v>
      </c>
      <c r="C918" s="141">
        <v>25.469202729654803</v>
      </c>
      <c r="D918" s="141">
        <v>0</v>
      </c>
      <c r="E918" s="142">
        <v>51.559198052617532</v>
      </c>
      <c r="F918" s="921">
        <v>7277.7152693617381</v>
      </c>
      <c r="G918" s="922">
        <v>7104.5472913879221</v>
      </c>
      <c r="H918" s="922">
        <v>0</v>
      </c>
      <c r="I918" s="142">
        <v>14382.262560749659</v>
      </c>
    </row>
    <row r="919" spans="1:53">
      <c r="A919" s="130" t="s">
        <v>23</v>
      </c>
      <c r="B919" s="152">
        <v>140.76697535022325</v>
      </c>
      <c r="C919" s="141">
        <v>331.78958099084554</v>
      </c>
      <c r="D919" s="141">
        <v>0</v>
      </c>
      <c r="E919" s="142">
        <v>472.55655634106881</v>
      </c>
      <c r="F919" s="921">
        <v>39266.46797926107</v>
      </c>
      <c r="G919" s="922">
        <v>92551.57273512322</v>
      </c>
      <c r="H919" s="922">
        <v>0</v>
      </c>
      <c r="I919" s="142">
        <v>131818.04071438432</v>
      </c>
      <c r="AZ919" s="146"/>
    </row>
    <row r="920" spans="1:53">
      <c r="A920" s="130" t="s">
        <v>163</v>
      </c>
      <c r="B920" s="152">
        <v>57.103434377245947</v>
      </c>
      <c r="C920" s="141">
        <v>114.09840598028454</v>
      </c>
      <c r="D920" s="141">
        <v>2912.6399883395848</v>
      </c>
      <c r="E920" s="142">
        <v>3083.8418286971155</v>
      </c>
      <c r="F920" s="921">
        <v>15928.808386351448</v>
      </c>
      <c r="G920" s="922">
        <v>31827.361451525761</v>
      </c>
      <c r="H920" s="922">
        <v>812470.9972115648</v>
      </c>
      <c r="I920" s="142">
        <v>860227.16704944207</v>
      </c>
      <c r="AX920" s="146"/>
    </row>
    <row r="921" spans="1:53">
      <c r="A921" s="130" t="s">
        <v>189</v>
      </c>
      <c r="B921" s="238">
        <v>0.46617691085176649</v>
      </c>
      <c r="C921" s="239">
        <v>1.7414006031705998E-2</v>
      </c>
      <c r="D921" s="141">
        <v>0</v>
      </c>
      <c r="E921" s="142">
        <v>0.4835909168834725</v>
      </c>
      <c r="F921" s="921">
        <v>130.03846034973216</v>
      </c>
      <c r="G921" s="922">
        <v>4.8575776280864611</v>
      </c>
      <c r="H921" s="922">
        <v>0</v>
      </c>
      <c r="I921" s="142">
        <v>134.89603797781865</v>
      </c>
      <c r="BA921" s="146"/>
    </row>
    <row r="922" spans="1:53">
      <c r="A922" s="130" t="s">
        <v>165</v>
      </c>
      <c r="B922" s="152">
        <v>-31.750362716245018</v>
      </c>
      <c r="C922" s="141">
        <v>37.329061272441791</v>
      </c>
      <c r="D922" s="141">
        <v>283.80069244067988</v>
      </c>
      <c r="E922" s="142">
        <v>289.37939099687668</v>
      </c>
      <c r="F922" s="921">
        <v>-8856.6554607396592</v>
      </c>
      <c r="G922" s="922">
        <v>10412.814408375263</v>
      </c>
      <c r="H922" s="922">
        <v>79165.235840924841</v>
      </c>
      <c r="I922" s="142">
        <v>80721.394788560443</v>
      </c>
      <c r="AV922" s="392"/>
    </row>
    <row r="923" spans="1:53">
      <c r="A923" s="130" t="s">
        <v>83</v>
      </c>
      <c r="B923" s="89">
        <v>0.27475400387220239</v>
      </c>
      <c r="C923" s="40">
        <v>7.5003743792384156E-2</v>
      </c>
      <c r="D923" s="40">
        <v>0.10387670695584854</v>
      </c>
      <c r="E923" s="34">
        <v>0.45363445462043511</v>
      </c>
      <c r="F923" s="923">
        <v>76.641692899772153</v>
      </c>
      <c r="G923" s="924">
        <v>20.922038685714242</v>
      </c>
      <c r="H923" s="924">
        <v>28.97605334862687</v>
      </c>
      <c r="I923" s="34">
        <v>126.53978493411327</v>
      </c>
    </row>
    <row r="924" spans="1:53">
      <c r="A924" s="130" t="s">
        <v>84</v>
      </c>
      <c r="B924" s="89">
        <v>1.5073298955231596E-2</v>
      </c>
      <c r="C924" s="40">
        <v>5.1952827307350619E-4</v>
      </c>
      <c r="D924" s="40">
        <v>6.5031902520787995E-4</v>
      </c>
      <c r="E924" s="34">
        <v>1.6243146253512981E-2</v>
      </c>
      <c r="F924" s="923">
        <v>4.2046453672451669</v>
      </c>
      <c r="G924" s="924">
        <v>0.14492064099698848</v>
      </c>
      <c r="H924" s="924">
        <v>0.18140427551346824</v>
      </c>
      <c r="I924" s="34">
        <v>4.5309702837556234</v>
      </c>
      <c r="K924" s="405"/>
    </row>
    <row r="925" spans="1:53">
      <c r="A925" s="130" t="s">
        <v>166</v>
      </c>
      <c r="B925" s="152">
        <v>-19.513318376942575</v>
      </c>
      <c r="C925" s="141">
        <v>39.716848578577796</v>
      </c>
      <c r="D925" s="141">
        <v>287.08932819103541</v>
      </c>
      <c r="E925" s="142">
        <v>307.29285839267067</v>
      </c>
      <c r="F925" s="921">
        <v>-5443.173651426524</v>
      </c>
      <c r="G925" s="922">
        <v>11078.879538810892</v>
      </c>
      <c r="H925" s="922">
        <v>80082.589574394704</v>
      </c>
      <c r="I925" s="142">
        <v>85718.295461779082</v>
      </c>
      <c r="K925" s="141"/>
      <c r="L925" s="141"/>
      <c r="M925" s="40"/>
      <c r="N925" s="141"/>
    </row>
    <row r="926" spans="1:53">
      <c r="A926" s="130" t="s">
        <v>167</v>
      </c>
      <c r="B926" s="89">
        <v>1.2992619160625296E-2</v>
      </c>
      <c r="C926" s="40">
        <v>2.3388198617988142E-2</v>
      </c>
      <c r="D926" s="40">
        <v>0.11573878940744488</v>
      </c>
      <c r="E926" s="34">
        <v>0.15211960718605833</v>
      </c>
      <c r="F926" s="923">
        <v>3.6242468303956348</v>
      </c>
      <c r="G926" s="924">
        <v>6.5240582873998143</v>
      </c>
      <c r="H926" s="924">
        <v>32.284940817396539</v>
      </c>
      <c r="I926" s="34">
        <v>42.433245935191984</v>
      </c>
      <c r="L926" s="405"/>
    </row>
    <row r="927" spans="1:53">
      <c r="A927" s="130" t="s">
        <v>168</v>
      </c>
      <c r="B927" s="89">
        <v>3.4831988857271658E-2</v>
      </c>
      <c r="C927" s="40">
        <v>1.6981923679439664E-2</v>
      </c>
      <c r="D927" s="40">
        <v>2.8062825183831279</v>
      </c>
      <c r="E927" s="34">
        <v>2.8580964309198391</v>
      </c>
      <c r="F927" s="923">
        <v>9.7162645692654426</v>
      </c>
      <c r="G927" s="924">
        <v>4.737049728645145</v>
      </c>
      <c r="H927" s="924">
        <v>782.80294347943061</v>
      </c>
      <c r="I927" s="34">
        <v>797.25625777734115</v>
      </c>
    </row>
    <row r="928" spans="1:53">
      <c r="A928" s="130" t="s">
        <v>169</v>
      </c>
      <c r="B928" s="89">
        <v>6.9395625313478149E-2</v>
      </c>
      <c r="C928" s="40">
        <v>3.185975163321212E-2</v>
      </c>
      <c r="D928" s="40">
        <v>0.13143131209328698</v>
      </c>
      <c r="E928" s="34">
        <v>0.23268668903997725</v>
      </c>
      <c r="F928" s="923">
        <v>19.357673150914703</v>
      </c>
      <c r="G928" s="924">
        <v>8.8871691262829291</v>
      </c>
      <c r="H928" s="924">
        <v>36.662316533713437</v>
      </c>
      <c r="I928" s="34">
        <v>64.907158810911071</v>
      </c>
    </row>
    <row r="929" spans="1:51">
      <c r="A929" s="130" t="s">
        <v>170</v>
      </c>
      <c r="B929" s="89">
        <v>3.8226692322189931E-3</v>
      </c>
      <c r="C929" s="40">
        <v>2.8899703362483299E-3</v>
      </c>
      <c r="D929" s="40">
        <v>2.3540318599747506E-2</v>
      </c>
      <c r="E929" s="34">
        <v>3.0252958168214827E-2</v>
      </c>
      <c r="F929" s="923">
        <v>1.0663205530187982</v>
      </c>
      <c r="G929" s="924">
        <v>0.80614737502868017</v>
      </c>
      <c r="H929" s="924">
        <v>6.5664916378209535</v>
      </c>
      <c r="I929" s="34">
        <v>8.43895956586843</v>
      </c>
    </row>
    <row r="930" spans="1:51">
      <c r="A930" s="130" t="s">
        <v>171</v>
      </c>
      <c r="B930" s="89">
        <v>3.2464692519597474E-3</v>
      </c>
      <c r="C930" s="40">
        <v>2.3504211719584433E-3</v>
      </c>
      <c r="D930" s="40">
        <v>9.6970706765192559E-3</v>
      </c>
      <c r="E930" s="34">
        <v>1.5293961100437447E-2</v>
      </c>
      <c r="F930" s="923">
        <v>0.90559153246401614</v>
      </c>
      <c r="G930" s="924">
        <v>0.65564197466673146</v>
      </c>
      <c r="H930" s="924">
        <v>2.7049648134076425</v>
      </c>
      <c r="I930" s="34">
        <v>4.2661983205383898</v>
      </c>
    </row>
    <row r="931" spans="1:51">
      <c r="A931" s="130" t="s">
        <v>172</v>
      </c>
      <c r="B931" s="89">
        <v>3.1310627720355956E-2</v>
      </c>
      <c r="C931" s="40">
        <v>1.6093169454120732E-2</v>
      </c>
      <c r="D931" s="40">
        <v>1.5865143139157302E-3</v>
      </c>
      <c r="E931" s="34">
        <v>4.8990311488392418E-2</v>
      </c>
      <c r="F931" s="923">
        <v>8.7339928824432977</v>
      </c>
      <c r="G931" s="924">
        <v>4.4891347667508992</v>
      </c>
      <c r="H931" s="924">
        <v>0.44255276034040725</v>
      </c>
      <c r="I931" s="34">
        <v>13.665680409534605</v>
      </c>
    </row>
    <row r="932" spans="1:51">
      <c r="A932" s="130" t="s">
        <v>190</v>
      </c>
      <c r="B932" s="89">
        <v>8.9989540635809306E-4</v>
      </c>
      <c r="C932" s="40">
        <v>3.2805092270828996E-4</v>
      </c>
      <c r="D932" s="40">
        <v>1.6108518288684836E-3</v>
      </c>
      <c r="E932" s="34">
        <v>2.8387981579348666E-3</v>
      </c>
      <c r="F932" s="923">
        <v>0.25102275637116006</v>
      </c>
      <c r="G932" s="924">
        <v>9.1508686750167406E-2</v>
      </c>
      <c r="H932" s="924">
        <v>0.44934162718370951</v>
      </c>
      <c r="I932" s="34">
        <v>0.79187307030503706</v>
      </c>
    </row>
    <row r="933" spans="1:51">
      <c r="A933" s="130" t="s">
        <v>191</v>
      </c>
      <c r="B933" s="89">
        <v>1.0612631629947236E-3</v>
      </c>
      <c r="C933" s="40">
        <v>5.340832305993909E-4</v>
      </c>
      <c r="D933" s="40">
        <v>1.4960457939777155E-3</v>
      </c>
      <c r="E933" s="34">
        <v>3.0913921875718297E-3</v>
      </c>
      <c r="F933" s="923">
        <v>0.29603574207389938</v>
      </c>
      <c r="G933" s="924">
        <v>0.14898069678924894</v>
      </c>
      <c r="H933" s="924">
        <v>0.41731687505950948</v>
      </c>
      <c r="I933" s="34">
        <v>0.86233331392265766</v>
      </c>
    </row>
    <row r="934" spans="1:51">
      <c r="A934" s="130" t="s">
        <v>175</v>
      </c>
      <c r="B934" s="89">
        <v>2.0655809150849865E-3</v>
      </c>
      <c r="C934" s="40">
        <v>6.7670371480211648E-3</v>
      </c>
      <c r="D934" s="40">
        <v>8.1017152585211416E-2</v>
      </c>
      <c r="E934" s="34">
        <v>8.9849770648317562E-2</v>
      </c>
      <c r="F934" s="923">
        <v>0.57618675587056845</v>
      </c>
      <c r="G934" s="924">
        <v>1.8876419474535637</v>
      </c>
      <c r="H934" s="924">
        <v>22.599458572177575</v>
      </c>
      <c r="I934" s="34">
        <v>25.063287275501704</v>
      </c>
    </row>
    <row r="935" spans="1:51">
      <c r="A935" s="130" t="s">
        <v>176</v>
      </c>
      <c r="B935" s="89">
        <v>1.0006936686866694E-3</v>
      </c>
      <c r="C935" s="40">
        <v>4.7085030282985642E-3</v>
      </c>
      <c r="D935" s="40">
        <v>1.9643977628681895</v>
      </c>
      <c r="E935" s="34">
        <v>1.9701069595651748</v>
      </c>
      <c r="F935" s="923">
        <v>0.27914008808367902</v>
      </c>
      <c r="G935" s="924">
        <v>1.3134208711308091</v>
      </c>
      <c r="H935" s="924">
        <v>547.9620604356013</v>
      </c>
      <c r="I935" s="34">
        <v>549.55462139481585</v>
      </c>
    </row>
    <row r="936" spans="1:51">
      <c r="A936" s="130" t="s">
        <v>177</v>
      </c>
      <c r="B936" s="89">
        <v>2.7643962777805383E-3</v>
      </c>
      <c r="C936" s="40">
        <v>7.8794975173955561E-3</v>
      </c>
      <c r="D936" s="40">
        <v>9.2001918465300883E-2</v>
      </c>
      <c r="E936" s="34">
        <v>0.10264581226047698</v>
      </c>
      <c r="F936" s="923">
        <v>0.77111891942974709</v>
      </c>
      <c r="G936" s="924">
        <v>2.1979589757448674</v>
      </c>
      <c r="H936" s="924">
        <v>25.663621573599404</v>
      </c>
      <c r="I936" s="34">
        <v>28.632699468774021</v>
      </c>
    </row>
    <row r="937" spans="1:51">
      <c r="A937" s="130" t="s">
        <v>178</v>
      </c>
      <c r="B937" s="89">
        <v>2.0284313758245419E-4</v>
      </c>
      <c r="C937" s="40">
        <v>1.3823909527829769E-3</v>
      </c>
      <c r="D937" s="40">
        <v>1.6478223019823254E-2</v>
      </c>
      <c r="E937" s="34">
        <v>1.8063457110188686E-2</v>
      </c>
      <c r="F937" s="923">
        <v>5.6582401851555116E-2</v>
      </c>
      <c r="G937" s="924">
        <v>0.38561324449305134</v>
      </c>
      <c r="H937" s="924">
        <v>4.5965441464746668</v>
      </c>
      <c r="I937" s="34">
        <v>5.0387397928192739</v>
      </c>
    </row>
    <row r="938" spans="1:51">
      <c r="A938" s="130" t="s">
        <v>179</v>
      </c>
      <c r="B938" s="89">
        <v>1.7102041439366001E-4</v>
      </c>
      <c r="C938" s="40">
        <v>1.1865708494501824E-3</v>
      </c>
      <c r="D938" s="40">
        <v>6.7879494735634789E-3</v>
      </c>
      <c r="E938" s="34">
        <v>8.1455407374073207E-3</v>
      </c>
      <c r="F938" s="923">
        <v>4.7705561683633629E-2</v>
      </c>
      <c r="G938" s="924">
        <v>0.33098989410790308</v>
      </c>
      <c r="H938" s="924">
        <v>1.8934753693853497</v>
      </c>
      <c r="I938" s="34">
        <v>2.2721708251768864</v>
      </c>
    </row>
    <row r="939" spans="1:51">
      <c r="A939" s="130" t="s">
        <v>180</v>
      </c>
      <c r="B939" s="89">
        <v>3.1415479784082851E-3</v>
      </c>
      <c r="C939" s="40">
        <v>3.6070092591671769E-3</v>
      </c>
      <c r="D939" s="40">
        <v>1.1105600197410111E-3</v>
      </c>
      <c r="E939" s="40">
        <v>7.8591172573164725E-3</v>
      </c>
      <c r="F939" s="923">
        <v>0.87632410082387713</v>
      </c>
      <c r="G939" s="924">
        <v>1.0061629385983786</v>
      </c>
      <c r="H939" s="924">
        <v>0.30978693223828507</v>
      </c>
      <c r="I939" s="34">
        <v>2.1922739716605406</v>
      </c>
    </row>
    <row r="940" spans="1:51">
      <c r="A940" s="130" t="s">
        <v>181</v>
      </c>
      <c r="B940" s="89">
        <v>2.2812141950079676E-5</v>
      </c>
      <c r="C940" s="40">
        <v>1.5184806765082575E-4</v>
      </c>
      <c r="D940" s="40">
        <v>1.1275962802079385E-3</v>
      </c>
      <c r="E940" s="40">
        <v>1.302256489808844E-3</v>
      </c>
      <c r="F940" s="923">
        <v>6.3633692433368123E-3</v>
      </c>
      <c r="G940" s="924">
        <v>4.2357500907362941E-2</v>
      </c>
      <c r="H940" s="924">
        <v>0.31453913902859665</v>
      </c>
      <c r="I940" s="34">
        <v>0.36326000917929641</v>
      </c>
    </row>
    <row r="941" spans="1:51">
      <c r="A941" s="143" t="s">
        <v>182</v>
      </c>
      <c r="B941" s="154">
        <v>5.0093330539221329E-5</v>
      </c>
      <c r="C941" s="144">
        <v>1.9955984065432377E-4</v>
      </c>
      <c r="D941" s="144">
        <v>1.0472320557844007E-3</v>
      </c>
      <c r="E941" s="144">
        <v>1.2968852269779458E-3</v>
      </c>
      <c r="F941" s="925">
        <v>1.3973363814197741E-2</v>
      </c>
      <c r="G941" s="926">
        <v>5.5666537364347929E-2</v>
      </c>
      <c r="H941" s="926">
        <v>0.29212181254165664</v>
      </c>
      <c r="I941" s="145">
        <v>0.36176171372020227</v>
      </c>
      <c r="AY941" s="146"/>
    </row>
    <row r="943" spans="1:51">
      <c r="A943" s="69" t="s">
        <v>292</v>
      </c>
    </row>
    <row r="944" spans="1:51">
      <c r="A944" s="136"/>
      <c r="B944" s="147" t="s">
        <v>271</v>
      </c>
      <c r="C944" s="936"/>
      <c r="D944" s="936"/>
      <c r="E944" s="937"/>
      <c r="F944" s="898" t="s">
        <v>272</v>
      </c>
      <c r="G944" s="899"/>
      <c r="H944" s="900"/>
      <c r="I944" s="900"/>
    </row>
    <row r="945" spans="1:53" ht="26.25">
      <c r="A945" s="143" t="s">
        <v>184</v>
      </c>
      <c r="B945" s="149" t="s">
        <v>185</v>
      </c>
      <c r="C945" s="150" t="s">
        <v>186</v>
      </c>
      <c r="D945" s="150" t="s">
        <v>187</v>
      </c>
      <c r="E945" s="17" t="s">
        <v>188</v>
      </c>
      <c r="F945" s="76" t="s">
        <v>185</v>
      </c>
      <c r="G945" s="76" t="s">
        <v>186</v>
      </c>
      <c r="H945" s="150" t="s">
        <v>187</v>
      </c>
      <c r="I945" s="17" t="s">
        <v>188</v>
      </c>
    </row>
    <row r="946" spans="1:53">
      <c r="A946" s="130" t="s">
        <v>160</v>
      </c>
      <c r="B946" s="152">
        <v>166.31927058171794</v>
      </c>
      <c r="C946" s="141">
        <v>1380.6174044229917</v>
      </c>
      <c r="D946" s="141">
        <v>3584.9156441717796</v>
      </c>
      <c r="E946" s="142">
        <v>5131.8523191764889</v>
      </c>
      <c r="F946" s="919">
        <v>46394.193640822079</v>
      </c>
      <c r="G946" s="920">
        <v>385118.51922305272</v>
      </c>
      <c r="H946" s="920">
        <v>1000000</v>
      </c>
      <c r="I946" s="138">
        <v>1431512.7128638749</v>
      </c>
    </row>
    <row r="947" spans="1:53">
      <c r="A947" s="130" t="s">
        <v>162</v>
      </c>
      <c r="B947" s="152">
        <v>161.62724002063635</v>
      </c>
      <c r="C947" s="141">
        <v>636.52523571333575</v>
      </c>
      <c r="D947" s="141">
        <v>0</v>
      </c>
      <c r="E947" s="142">
        <v>798.1524757339721</v>
      </c>
      <c r="F947" s="921">
        <v>45085.367708276157</v>
      </c>
      <c r="G947" s="922">
        <v>177556.54494916066</v>
      </c>
      <c r="H947" s="922">
        <v>0</v>
      </c>
      <c r="I947" s="142">
        <v>222641.9126574368</v>
      </c>
    </row>
    <row r="948" spans="1:53">
      <c r="A948" s="130" t="s">
        <v>31</v>
      </c>
      <c r="B948" s="152">
        <v>9.8046017793648392</v>
      </c>
      <c r="C948" s="141">
        <v>70.435263989213411</v>
      </c>
      <c r="D948" s="141">
        <v>0</v>
      </c>
      <c r="E948" s="142">
        <v>80.239865768578255</v>
      </c>
      <c r="F948" s="921">
        <v>2734.9602480339504</v>
      </c>
      <c r="G948" s="922">
        <v>19647.676815973176</v>
      </c>
      <c r="H948" s="922">
        <v>0</v>
      </c>
      <c r="I948" s="142">
        <v>22382.637064007129</v>
      </c>
    </row>
    <row r="949" spans="1:53">
      <c r="A949" s="130" t="s">
        <v>23</v>
      </c>
      <c r="B949" s="152">
        <v>49.44584022009893</v>
      </c>
      <c r="C949" s="141">
        <v>522.35220839614294</v>
      </c>
      <c r="D949" s="141">
        <v>0</v>
      </c>
      <c r="E949" s="142">
        <v>571.79804861624189</v>
      </c>
      <c r="F949" s="921">
        <v>13792.748596605365</v>
      </c>
      <c r="G949" s="922">
        <v>145708.36813004609</v>
      </c>
      <c r="H949" s="922">
        <v>0</v>
      </c>
      <c r="I949" s="142">
        <v>159501.11672665147</v>
      </c>
      <c r="AZ949" s="146"/>
    </row>
    <row r="950" spans="1:53">
      <c r="A950" s="130" t="s">
        <v>163</v>
      </c>
      <c r="B950" s="152">
        <v>102.37679802117258</v>
      </c>
      <c r="C950" s="141">
        <v>43.737763327979366</v>
      </c>
      <c r="D950" s="141">
        <v>0</v>
      </c>
      <c r="E950" s="142">
        <v>146.11456134915193</v>
      </c>
      <c r="F950" s="921">
        <v>28557.658863636836</v>
      </c>
      <c r="G950" s="922">
        <v>12200.500003141377</v>
      </c>
      <c r="H950" s="922">
        <v>0</v>
      </c>
      <c r="I950" s="142">
        <v>40758.158866778213</v>
      </c>
      <c r="AX950" s="146"/>
    </row>
    <row r="951" spans="1:53">
      <c r="A951" s="130" t="s">
        <v>189</v>
      </c>
      <c r="B951" s="238">
        <v>2.1564814436900055</v>
      </c>
      <c r="C951" s="239">
        <v>2.188892634102101E-2</v>
      </c>
      <c r="D951" s="141">
        <v>0</v>
      </c>
      <c r="E951" s="142">
        <v>2.1783703700310264</v>
      </c>
      <c r="F951" s="921">
        <v>601.54314849665468</v>
      </c>
      <c r="G951" s="922">
        <v>6.1058413959076558</v>
      </c>
      <c r="H951" s="922">
        <v>0</v>
      </c>
      <c r="I951" s="142">
        <v>607.64898989256244</v>
      </c>
      <c r="BA951" s="146"/>
    </row>
    <row r="952" spans="1:53">
      <c r="A952" s="130" t="s">
        <v>165</v>
      </c>
      <c r="B952" s="152">
        <v>-262.52491777984574</v>
      </c>
      <c r="C952" s="141">
        <v>41.615076069861061</v>
      </c>
      <c r="D952" s="141">
        <v>274.37095412368535</v>
      </c>
      <c r="E952" s="142">
        <v>53.461112413700675</v>
      </c>
      <c r="F952" s="921">
        <v>-73230.431016319402</v>
      </c>
      <c r="G952" s="922">
        <v>11608.38362752476</v>
      </c>
      <c r="H952" s="922">
        <v>76534.842478022401</v>
      </c>
      <c r="I952" s="142">
        <v>14912.795089227757</v>
      </c>
      <c r="AV952" s="392"/>
    </row>
    <row r="953" spans="1:53">
      <c r="A953" s="130" t="s">
        <v>83</v>
      </c>
      <c r="B953" s="89">
        <v>2.1283881054878016E-2</v>
      </c>
      <c r="C953" s="40">
        <v>0.10114427145758868</v>
      </c>
      <c r="D953" s="40">
        <v>0.10387670695584854</v>
      </c>
      <c r="E953" s="34">
        <v>0.22630485946831524</v>
      </c>
      <c r="F953" s="923">
        <v>5.9370660755938696</v>
      </c>
      <c r="G953" s="924">
        <v>28.213849779708269</v>
      </c>
      <c r="H953" s="924">
        <v>28.97605334862687</v>
      </c>
      <c r="I953" s="34">
        <v>63.126969203929008</v>
      </c>
    </row>
    <row r="954" spans="1:53">
      <c r="A954" s="130" t="s">
        <v>84</v>
      </c>
      <c r="B954" s="89">
        <v>7.7615009521197709E-2</v>
      </c>
      <c r="C954" s="40">
        <v>5.2777365206517718E-4</v>
      </c>
      <c r="D954" s="40">
        <v>6.5031902520787995E-4</v>
      </c>
      <c r="E954" s="34">
        <v>7.8793102198470757E-2</v>
      </c>
      <c r="F954" s="923">
        <v>21.650442360444732</v>
      </c>
      <c r="G954" s="924">
        <v>0.14722066136290032</v>
      </c>
      <c r="H954" s="924">
        <v>0.18140427551346824</v>
      </c>
      <c r="I954" s="34">
        <v>21.979067297321098</v>
      </c>
    </row>
    <row r="955" spans="1:53">
      <c r="A955" s="130" t="s">
        <v>166</v>
      </c>
      <c r="B955" s="152">
        <v>-241.31842382508199</v>
      </c>
      <c r="C955" s="141">
        <v>44.789264231385992</v>
      </c>
      <c r="D955" s="141">
        <v>277.65958987404088</v>
      </c>
      <c r="E955" s="142">
        <v>81.130430280344882</v>
      </c>
      <c r="F955" s="921">
        <v>-67314.951808533733</v>
      </c>
      <c r="G955" s="922">
        <v>12493.812596177177</v>
      </c>
      <c r="H955" s="922">
        <v>77452.196211492279</v>
      </c>
      <c r="I955" s="142">
        <v>22631.056999135719</v>
      </c>
    </row>
    <row r="956" spans="1:53">
      <c r="A956" s="130" t="s">
        <v>167</v>
      </c>
      <c r="B956" s="89">
        <v>8.2210639069707162E-3</v>
      </c>
      <c r="C956" s="40">
        <v>6.2984873101719976E-2</v>
      </c>
      <c r="D956" s="40">
        <v>0.11573878940744488</v>
      </c>
      <c r="E956" s="34">
        <v>0.18694472641613558</v>
      </c>
      <c r="F956" s="923">
        <v>2.2932377559109964</v>
      </c>
      <c r="G956" s="924">
        <v>17.569415672058675</v>
      </c>
      <c r="H956" s="924">
        <v>32.284940817396539</v>
      </c>
      <c r="I956" s="34">
        <v>52.147594245366207</v>
      </c>
    </row>
    <row r="957" spans="1:53">
      <c r="A957" s="130" t="s">
        <v>168</v>
      </c>
      <c r="B957" s="89">
        <v>5.3639341351211775E-2</v>
      </c>
      <c r="C957" s="40">
        <v>1.8321357122594202E-2</v>
      </c>
      <c r="D957" s="40">
        <v>2.8062825183831279</v>
      </c>
      <c r="E957" s="34">
        <v>2.8782432168569341</v>
      </c>
      <c r="F957" s="923">
        <v>14.962511443865239</v>
      </c>
      <c r="G957" s="924">
        <v>5.1106801222450997</v>
      </c>
      <c r="H957" s="924">
        <v>782.80294347943061</v>
      </c>
      <c r="I957" s="34">
        <v>802.87613504554099</v>
      </c>
    </row>
    <row r="958" spans="1:53">
      <c r="A958" s="130" t="s">
        <v>169</v>
      </c>
      <c r="B958" s="89">
        <v>7.2860194872572212E-2</v>
      </c>
      <c r="C958" s="40">
        <v>4.7972411671456099E-2</v>
      </c>
      <c r="D958" s="40">
        <v>0.13143131209328698</v>
      </c>
      <c r="E958" s="34">
        <v>0.25226391863731529</v>
      </c>
      <c r="F958" s="923">
        <v>20.324103020673739</v>
      </c>
      <c r="G958" s="924">
        <v>13.381740725042675</v>
      </c>
      <c r="H958" s="924">
        <v>36.662316533713437</v>
      </c>
      <c r="I958" s="34">
        <v>70.368160279429858</v>
      </c>
    </row>
    <row r="959" spans="1:53">
      <c r="A959" s="130" t="s">
        <v>170</v>
      </c>
      <c r="B959" s="89">
        <v>4.7490082039774876E-3</v>
      </c>
      <c r="C959" s="40">
        <v>3.1105378373892795E-3</v>
      </c>
      <c r="D959" s="40">
        <v>2.3540318599747506E-2</v>
      </c>
      <c r="E959" s="34">
        <v>3.1399864641114272E-2</v>
      </c>
      <c r="F959" s="923">
        <v>1.3247196518273021</v>
      </c>
      <c r="G959" s="924">
        <v>0.867673927682587</v>
      </c>
      <c r="H959" s="924">
        <v>6.5664916378209535</v>
      </c>
      <c r="I959" s="34">
        <v>8.7588852173308425</v>
      </c>
    </row>
    <row r="960" spans="1:53">
      <c r="A960" s="130" t="s">
        <v>171</v>
      </c>
      <c r="B960" s="89">
        <v>4.1383740131078189E-3</v>
      </c>
      <c r="C960" s="40">
        <v>2.3411711020293476E-3</v>
      </c>
      <c r="D960" s="40">
        <v>9.6970706765192559E-3</v>
      </c>
      <c r="E960" s="34">
        <v>1.6176615791656423E-2</v>
      </c>
      <c r="F960" s="923">
        <v>1.1543853255894128</v>
      </c>
      <c r="G960" s="924">
        <v>0.65306169918824597</v>
      </c>
      <c r="H960" s="924">
        <v>2.7049648134076425</v>
      </c>
      <c r="I960" s="34">
        <v>4.5124118381853018</v>
      </c>
    </row>
    <row r="961" spans="1:51">
      <c r="A961" s="130" t="s">
        <v>172</v>
      </c>
      <c r="B961" s="89">
        <v>5.5958291069070944E-2</v>
      </c>
      <c r="C961" s="40">
        <v>3.6012353130919446E-2</v>
      </c>
      <c r="D961" s="40">
        <v>0</v>
      </c>
      <c r="E961" s="34">
        <v>9.197064419999039E-2</v>
      </c>
      <c r="F961" s="923">
        <v>15.609374563679294</v>
      </c>
      <c r="G961" s="924">
        <v>10.04552316020796</v>
      </c>
      <c r="H961" s="924">
        <v>0</v>
      </c>
      <c r="I961" s="34">
        <v>25.654897723887252</v>
      </c>
    </row>
    <row r="962" spans="1:51">
      <c r="A962" s="130" t="s">
        <v>190</v>
      </c>
      <c r="B962" s="89">
        <v>2.1390509771052955E-3</v>
      </c>
      <c r="C962" s="40">
        <v>3.0068014401853755E-4</v>
      </c>
      <c r="D962" s="40">
        <v>1.6108518288684836E-3</v>
      </c>
      <c r="E962" s="34">
        <v>4.0505829499923162E-3</v>
      </c>
      <c r="F962" s="923">
        <v>0.59668097925341257</v>
      </c>
      <c r="G962" s="924">
        <v>8.387370132610289E-2</v>
      </c>
      <c r="H962" s="924">
        <v>0.44934162718370951</v>
      </c>
      <c r="I962" s="34">
        <v>1.1298963077632249</v>
      </c>
    </row>
    <row r="963" spans="1:51">
      <c r="A963" s="130" t="s">
        <v>191</v>
      </c>
      <c r="B963" s="89">
        <v>8.3447154606820057E-4</v>
      </c>
      <c r="C963" s="40">
        <v>8.5091636510808901E-4</v>
      </c>
      <c r="D963" s="40">
        <v>1.4960457939777155E-3</v>
      </c>
      <c r="E963" s="34">
        <v>3.1814337051540051E-3</v>
      </c>
      <c r="F963" s="923">
        <v>0.23277299353608302</v>
      </c>
      <c r="G963" s="924">
        <v>0.23736021975621008</v>
      </c>
      <c r="H963" s="924">
        <v>0.41731687505950948</v>
      </c>
      <c r="I963" s="34">
        <v>0.88745008835180261</v>
      </c>
    </row>
    <row r="964" spans="1:51">
      <c r="A964" s="130" t="s">
        <v>175</v>
      </c>
      <c r="B964" s="89">
        <v>4.7362400747588896E-4</v>
      </c>
      <c r="C964" s="40">
        <v>1.4099106168724664E-3</v>
      </c>
      <c r="D964" s="40">
        <v>8.1017152585211416E-2</v>
      </c>
      <c r="E964" s="34">
        <v>8.2900687209559773E-2</v>
      </c>
      <c r="F964" s="923">
        <v>0.1321158025701076</v>
      </c>
      <c r="G964" s="924">
        <v>0.39328976099190671</v>
      </c>
      <c r="H964" s="924">
        <v>22.599458572177575</v>
      </c>
      <c r="I964" s="34">
        <v>23.124864135739589</v>
      </c>
    </row>
    <row r="965" spans="1:51">
      <c r="A965" s="130" t="s">
        <v>176</v>
      </c>
      <c r="B965" s="89">
        <v>4.3088625613551808E-4</v>
      </c>
      <c r="C965" s="40">
        <v>1.4485740999139679E-3</v>
      </c>
      <c r="D965" s="40">
        <v>1.9643977628681895</v>
      </c>
      <c r="E965" s="34">
        <v>1.9662772232242389</v>
      </c>
      <c r="F965" s="923">
        <v>0.12019425250243662</v>
      </c>
      <c r="G965" s="924">
        <v>0.40407480780447513</v>
      </c>
      <c r="H965" s="924">
        <v>547.9620604356013</v>
      </c>
      <c r="I965" s="34">
        <v>548.48632949590831</v>
      </c>
    </row>
    <row r="966" spans="1:51">
      <c r="A966" s="130" t="s">
        <v>177</v>
      </c>
      <c r="B966" s="89">
        <v>9.7441768812830476E-4</v>
      </c>
      <c r="C966" s="40">
        <v>4.4942931777699792E-3</v>
      </c>
      <c r="D966" s="40">
        <v>9.2001918465300883E-2</v>
      </c>
      <c r="E966" s="34">
        <v>9.7470629331199168E-2</v>
      </c>
      <c r="F966" s="923">
        <v>0.27181049286681996</v>
      </c>
      <c r="G966" s="924">
        <v>1.2536677634456006</v>
      </c>
      <c r="H966" s="924">
        <v>25.663621573599404</v>
      </c>
      <c r="I966" s="34">
        <v>27.189099829911825</v>
      </c>
    </row>
    <row r="967" spans="1:51">
      <c r="A967" s="130" t="s">
        <v>178</v>
      </c>
      <c r="B967" s="89">
        <v>1.0161204388511648E-4</v>
      </c>
      <c r="C967" s="40">
        <v>3.815042227355415E-4</v>
      </c>
      <c r="D967" s="40">
        <v>1.6478223019823254E-2</v>
      </c>
      <c r="E967" s="34">
        <v>1.6961339286443913E-2</v>
      </c>
      <c r="F967" s="923">
        <v>2.8344333303996567E-2</v>
      </c>
      <c r="G967" s="924">
        <v>0.10641930260082316</v>
      </c>
      <c r="H967" s="924">
        <v>4.5965441464746668</v>
      </c>
      <c r="I967" s="34">
        <v>4.7313077823794876</v>
      </c>
    </row>
    <row r="968" spans="1:51">
      <c r="A968" s="130" t="s">
        <v>179</v>
      </c>
      <c r="B968" s="89">
        <v>8.2860579354985132E-5</v>
      </c>
      <c r="C968" s="40">
        <v>3.3667003638134972E-4</v>
      </c>
      <c r="D968" s="40">
        <v>6.7879494735634789E-3</v>
      </c>
      <c r="E968" s="34">
        <v>7.2074800892998137E-3</v>
      </c>
      <c r="F968" s="923">
        <v>2.3113676186410897E-2</v>
      </c>
      <c r="G968" s="924">
        <v>9.391295913160333E-2</v>
      </c>
      <c r="H968" s="924">
        <v>1.8934753693853497</v>
      </c>
      <c r="I968" s="34">
        <v>2.0105020047033637</v>
      </c>
    </row>
    <row r="969" spans="1:51">
      <c r="A969" s="130" t="s">
        <v>180</v>
      </c>
      <c r="B969" s="89">
        <v>1.1196119400550316E-3</v>
      </c>
      <c r="C969" s="40">
        <v>3.1084379410503591E-3</v>
      </c>
      <c r="D969" s="40">
        <v>0</v>
      </c>
      <c r="E969" s="40">
        <v>4.2280498811053911E-3</v>
      </c>
      <c r="F969" s="923">
        <v>0.31231193455702494</v>
      </c>
      <c r="G969" s="924">
        <v>0.86708816875619943</v>
      </c>
      <c r="H969" s="924">
        <v>0</v>
      </c>
      <c r="I969" s="34">
        <v>1.1794001033132244</v>
      </c>
    </row>
    <row r="970" spans="1:51">
      <c r="A970" s="130" t="s">
        <v>181</v>
      </c>
      <c r="B970" s="89">
        <v>9.2586854519917162E-6</v>
      </c>
      <c r="C970" s="40">
        <v>3.1577306941503823E-5</v>
      </c>
      <c r="D970" s="40">
        <v>1.1275962802079385E-3</v>
      </c>
      <c r="E970" s="40">
        <v>1.1684322726014341E-3</v>
      </c>
      <c r="F970" s="923">
        <v>2.5826787492319761E-3</v>
      </c>
      <c r="G970" s="924">
        <v>8.8083821422244666E-3</v>
      </c>
      <c r="H970" s="924">
        <v>0.31453913902859665</v>
      </c>
      <c r="I970" s="34">
        <v>0.32593019992005312</v>
      </c>
    </row>
    <row r="971" spans="1:51">
      <c r="A971" s="143" t="s">
        <v>182</v>
      </c>
      <c r="B971" s="154">
        <v>1.7876414758048513E-5</v>
      </c>
      <c r="C971" s="144">
        <v>1.0145904472867082E-4</v>
      </c>
      <c r="D971" s="144">
        <v>1.0472320557844007E-3</v>
      </c>
      <c r="E971" s="144">
        <v>1.1665675152711199E-3</v>
      </c>
      <c r="F971" s="925">
        <v>4.9865649662109383E-3</v>
      </c>
      <c r="G971" s="926">
        <v>2.8301654710793295E-2</v>
      </c>
      <c r="H971" s="926">
        <v>0.29212181254165664</v>
      </c>
      <c r="I971" s="145">
        <v>0.32541003221866077</v>
      </c>
      <c r="AY971" s="146"/>
    </row>
    <row r="973" spans="1:51">
      <c r="A973" s="69" t="s">
        <v>293</v>
      </c>
    </row>
    <row r="974" spans="1:51">
      <c r="A974" s="136"/>
      <c r="B974" s="147" t="s">
        <v>271</v>
      </c>
      <c r="C974" s="936"/>
      <c r="D974" s="936"/>
      <c r="E974" s="937"/>
      <c r="F974" s="898" t="s">
        <v>272</v>
      </c>
      <c r="G974" s="899"/>
      <c r="H974" s="900"/>
      <c r="I974" s="900"/>
    </row>
    <row r="975" spans="1:51" ht="26.25">
      <c r="A975" s="143" t="s">
        <v>184</v>
      </c>
      <c r="B975" s="149" t="s">
        <v>185</v>
      </c>
      <c r="C975" s="150" t="s">
        <v>186</v>
      </c>
      <c r="D975" s="150" t="s">
        <v>187</v>
      </c>
      <c r="E975" s="17" t="s">
        <v>188</v>
      </c>
      <c r="F975" s="76" t="s">
        <v>185</v>
      </c>
      <c r="G975" s="76" t="s">
        <v>186</v>
      </c>
      <c r="H975" s="150" t="s">
        <v>187</v>
      </c>
      <c r="I975" s="17" t="s">
        <v>188</v>
      </c>
    </row>
    <row r="976" spans="1:51">
      <c r="A976" s="130" t="s">
        <v>160</v>
      </c>
      <c r="B976" s="152">
        <v>210.62470500174851</v>
      </c>
      <c r="C976" s="141">
        <v>3149.2969692436263</v>
      </c>
      <c r="D976" s="141">
        <v>3584.9156441717796</v>
      </c>
      <c r="E976" s="142">
        <v>6944.8373184171542</v>
      </c>
      <c r="F976" s="919">
        <v>58753.043560222737</v>
      </c>
      <c r="G976" s="920">
        <v>878485.65540548624</v>
      </c>
      <c r="H976" s="920">
        <v>1000000</v>
      </c>
      <c r="I976" s="138">
        <v>1937238.698965709</v>
      </c>
    </row>
    <row r="977" spans="1:53">
      <c r="A977" s="130" t="s">
        <v>162</v>
      </c>
      <c r="B977" s="152">
        <v>209.58506567476178</v>
      </c>
      <c r="C977" s="141">
        <v>1174.3266105661501</v>
      </c>
      <c r="D977" s="141">
        <v>0</v>
      </c>
      <c r="E977" s="142">
        <v>1383.9116762409119</v>
      </c>
      <c r="F977" s="921">
        <v>58463.039713499886</v>
      </c>
      <c r="G977" s="922">
        <v>327574.40540485969</v>
      </c>
      <c r="H977" s="922">
        <v>0</v>
      </c>
      <c r="I977" s="142">
        <v>386037.44511835952</v>
      </c>
    </row>
    <row r="978" spans="1:53">
      <c r="A978" s="130" t="s">
        <v>31</v>
      </c>
      <c r="B978" s="152">
        <v>2.1270337931929006</v>
      </c>
      <c r="C978" s="141">
        <v>137.00978285172775</v>
      </c>
      <c r="D978" s="141">
        <v>0</v>
      </c>
      <c r="E978" s="142">
        <v>139.13681664492066</v>
      </c>
      <c r="F978" s="921">
        <v>593.32882676080601</v>
      </c>
      <c r="G978" s="922">
        <v>38218.411937941433</v>
      </c>
      <c r="H978" s="922">
        <v>0</v>
      </c>
      <c r="I978" s="142">
        <v>38811.740764702248</v>
      </c>
    </row>
    <row r="979" spans="1:53">
      <c r="A979" s="130" t="s">
        <v>23</v>
      </c>
      <c r="B979" s="152">
        <v>21.985062255779155</v>
      </c>
      <c r="C979" s="141">
        <v>1012.6581291703326</v>
      </c>
      <c r="D979" s="141">
        <v>0</v>
      </c>
      <c r="E979" s="142">
        <v>1034.6431914261118</v>
      </c>
      <c r="F979" s="921">
        <v>6132.6581816566977</v>
      </c>
      <c r="G979" s="922">
        <v>282477.53355554515</v>
      </c>
      <c r="H979" s="922">
        <v>0</v>
      </c>
      <c r="I979" s="142">
        <v>288610.19173720188</v>
      </c>
      <c r="AZ979" s="146"/>
    </row>
    <row r="980" spans="1:53">
      <c r="A980" s="130" t="s">
        <v>163</v>
      </c>
      <c r="B980" s="152">
        <v>185.47296962578972</v>
      </c>
      <c r="C980" s="141">
        <v>24.65869854408971</v>
      </c>
      <c r="D980" s="141">
        <v>0</v>
      </c>
      <c r="E980" s="142">
        <v>210.13166816987942</v>
      </c>
      <c r="F980" s="921">
        <v>51737.05270508238</v>
      </c>
      <c r="G980" s="922">
        <v>6878.4599113730592</v>
      </c>
      <c r="H980" s="922">
        <v>0</v>
      </c>
      <c r="I980" s="142">
        <v>58615.512616455439</v>
      </c>
      <c r="AX980" s="146"/>
    </row>
    <row r="981" spans="1:53">
      <c r="A981" s="130" t="s">
        <v>189</v>
      </c>
      <c r="B981" s="238">
        <v>4.114590727592949E-3</v>
      </c>
      <c r="C981" s="239">
        <v>3.2886081725233086E-2</v>
      </c>
      <c r="D981" s="141">
        <v>0</v>
      </c>
      <c r="E981" s="142">
        <v>3.7000672452826039E-2</v>
      </c>
      <c r="F981" s="921">
        <v>1.1477510591587547</v>
      </c>
      <c r="G981" s="922">
        <v>9.1734604072757016</v>
      </c>
      <c r="H981" s="922">
        <v>0</v>
      </c>
      <c r="I981" s="142">
        <v>10.321211466434457</v>
      </c>
      <c r="BA981" s="146"/>
    </row>
    <row r="982" spans="1:53">
      <c r="A982" s="130" t="s">
        <v>165</v>
      </c>
      <c r="B982" s="152">
        <v>-258.44271546324978</v>
      </c>
      <c r="C982" s="141">
        <v>75.874850903224853</v>
      </c>
      <c r="D982" s="141">
        <v>274.37095412368535</v>
      </c>
      <c r="E982" s="142">
        <v>91.803089563660421</v>
      </c>
      <c r="F982" s="921">
        <v>-72091.714594014571</v>
      </c>
      <c r="G982" s="922">
        <v>21165.031045173775</v>
      </c>
      <c r="H982" s="922">
        <v>76534.842478022401</v>
      </c>
      <c r="I982" s="142">
        <v>25608.158929181616</v>
      </c>
      <c r="AV982" s="392"/>
    </row>
    <row r="983" spans="1:53">
      <c r="A983" s="130" t="s">
        <v>83</v>
      </c>
      <c r="B983" s="89">
        <v>2.2496695732740636E-2</v>
      </c>
      <c r="C983" s="40">
        <v>0.22186262312588251</v>
      </c>
      <c r="D983" s="40">
        <v>0.10387670695584854</v>
      </c>
      <c r="E983" s="34">
        <v>0.34823602581447166</v>
      </c>
      <c r="F983" s="923">
        <v>6.2753765961871135</v>
      </c>
      <c r="G983" s="924">
        <v>61.887822517268546</v>
      </c>
      <c r="H983" s="924">
        <v>28.97605334862687</v>
      </c>
      <c r="I983" s="34">
        <v>97.13925246208251</v>
      </c>
    </row>
    <row r="984" spans="1:53">
      <c r="A984" s="130" t="s">
        <v>84</v>
      </c>
      <c r="B984" s="89">
        <v>1.4150217409232576E-4</v>
      </c>
      <c r="C984" s="40">
        <v>1.502125400683121E-3</v>
      </c>
      <c r="D984" s="40">
        <v>6.5031902520787995E-4</v>
      </c>
      <c r="E984" s="34">
        <v>2.2939465999833267E-3</v>
      </c>
      <c r="F984" s="923">
        <v>3.9471549162495539E-2</v>
      </c>
      <c r="G984" s="924">
        <v>0.41901276062805548</v>
      </c>
      <c r="H984" s="924">
        <v>0.18140427551346824</v>
      </c>
      <c r="I984" s="34">
        <v>0.63988858530401926</v>
      </c>
    </row>
    <row r="985" spans="1:53">
      <c r="A985" s="130" t="s">
        <v>166</v>
      </c>
      <c r="B985" s="152">
        <v>-257.7303165151331</v>
      </c>
      <c r="C985" s="141">
        <v>82.928792828182353</v>
      </c>
      <c r="D985" s="141">
        <v>277.65958987404088</v>
      </c>
      <c r="E985" s="142">
        <v>102.85806618709016</v>
      </c>
      <c r="F985" s="921">
        <v>-71892.993335600884</v>
      </c>
      <c r="G985" s="922">
        <v>23132.704102258267</v>
      </c>
      <c r="H985" s="922">
        <v>77452.196211492279</v>
      </c>
      <c r="I985" s="142">
        <v>28691.906978149658</v>
      </c>
    </row>
    <row r="986" spans="1:53">
      <c r="A986" s="130" t="s">
        <v>167</v>
      </c>
      <c r="B986" s="89">
        <v>6.8905006693804971E-3</v>
      </c>
      <c r="C986" s="40">
        <v>1.6402705801230783E-2</v>
      </c>
      <c r="D986" s="40">
        <v>0.11573878940744488</v>
      </c>
      <c r="E986" s="34">
        <v>0.13903199587805615</v>
      </c>
      <c r="F986" s="923">
        <v>1.9220816759197148</v>
      </c>
      <c r="G986" s="924">
        <v>4.5754788757436131</v>
      </c>
      <c r="H986" s="924">
        <v>32.284940817396539</v>
      </c>
      <c r="I986" s="34">
        <v>38.782501369059858</v>
      </c>
    </row>
    <row r="987" spans="1:53">
      <c r="A987" s="130" t="s">
        <v>168</v>
      </c>
      <c r="B987" s="89">
        <v>2.629781070636561E-2</v>
      </c>
      <c r="C987" s="40">
        <v>3.7085975588320018E-2</v>
      </c>
      <c r="D987" s="40">
        <v>2.8062825183831279</v>
      </c>
      <c r="E987" s="34">
        <v>2.8696663046778137</v>
      </c>
      <c r="F987" s="923">
        <v>7.3356846622373384</v>
      </c>
      <c r="G987" s="924">
        <v>10.345006485330552</v>
      </c>
      <c r="H987" s="924">
        <v>782.80294347943061</v>
      </c>
      <c r="I987" s="34">
        <v>800.48363462699854</v>
      </c>
    </row>
    <row r="988" spans="1:53">
      <c r="A988" s="130" t="s">
        <v>169</v>
      </c>
      <c r="B988" s="89">
        <v>5.8279732561656611E-2</v>
      </c>
      <c r="C988" s="40">
        <v>5.8819454422008546E-2</v>
      </c>
      <c r="D988" s="40">
        <v>0.13143131209328698</v>
      </c>
      <c r="E988" s="34">
        <v>0.24853049907695213</v>
      </c>
      <c r="F988" s="923">
        <v>16.256932755560257</v>
      </c>
      <c r="G988" s="924">
        <v>16.407486328900095</v>
      </c>
      <c r="H988" s="924">
        <v>36.662316533713437</v>
      </c>
      <c r="I988" s="34">
        <v>69.326735618173799</v>
      </c>
    </row>
    <row r="989" spans="1:53">
      <c r="A989" s="130" t="s">
        <v>170</v>
      </c>
      <c r="B989" s="89">
        <v>3.261124985924636E-3</v>
      </c>
      <c r="C989" s="40">
        <v>4.7923124716965013E-3</v>
      </c>
      <c r="D989" s="40">
        <v>2.3540318599747506E-2</v>
      </c>
      <c r="E989" s="34">
        <v>3.1593756057368645E-2</v>
      </c>
      <c r="F989" s="923">
        <v>0.90967969950044714</v>
      </c>
      <c r="G989" s="924">
        <v>1.3367992297078626</v>
      </c>
      <c r="H989" s="924">
        <v>6.5664916378209535</v>
      </c>
      <c r="I989" s="34">
        <v>8.8129705670292644</v>
      </c>
    </row>
    <row r="990" spans="1:53">
      <c r="A990" s="130" t="s">
        <v>171</v>
      </c>
      <c r="B990" s="89">
        <v>2.6808552228921572E-3</v>
      </c>
      <c r="C990" s="40">
        <v>3.143806509699506E-3</v>
      </c>
      <c r="D990" s="40">
        <v>9.6970706765192559E-3</v>
      </c>
      <c r="E990" s="34">
        <v>1.5521732409110919E-2</v>
      </c>
      <c r="F990" s="923">
        <v>0.74781542691265013</v>
      </c>
      <c r="G990" s="924">
        <v>0.87695411042951255</v>
      </c>
      <c r="H990" s="924">
        <v>2.7049648134076425</v>
      </c>
      <c r="I990" s="34">
        <v>4.3297343507498054</v>
      </c>
    </row>
    <row r="991" spans="1:53">
      <c r="A991" s="130" t="s">
        <v>172</v>
      </c>
      <c r="B991" s="89">
        <v>1.8583485147563462E-3</v>
      </c>
      <c r="C991" s="40">
        <v>4.618593525938141E-2</v>
      </c>
      <c r="D991" s="40">
        <v>0</v>
      </c>
      <c r="E991" s="34">
        <v>4.8044283774137754E-2</v>
      </c>
      <c r="F991" s="923">
        <v>0.51837998413646891</v>
      </c>
      <c r="G991" s="924">
        <v>12.883409218978072</v>
      </c>
      <c r="H991" s="924">
        <v>0</v>
      </c>
      <c r="I991" s="34">
        <v>13.401789203114538</v>
      </c>
    </row>
    <row r="992" spans="1:53">
      <c r="A992" s="130" t="s">
        <v>190</v>
      </c>
      <c r="B992" s="89">
        <v>1.6005735900581179E-3</v>
      </c>
      <c r="C992" s="40">
        <v>2.2994397040872834E-4</v>
      </c>
      <c r="D992" s="40">
        <v>1.6108518288684836E-3</v>
      </c>
      <c r="E992" s="34">
        <v>3.4413693893353301E-3</v>
      </c>
      <c r="F992" s="923">
        <v>0.44647454750023757</v>
      </c>
      <c r="G992" s="924">
        <v>6.414208679709453E-2</v>
      </c>
      <c r="H992" s="924">
        <v>0.44934162718370951</v>
      </c>
      <c r="I992" s="34">
        <v>0.95995826148104169</v>
      </c>
    </row>
    <row r="993" spans="1:51">
      <c r="A993" s="130" t="s">
        <v>191</v>
      </c>
      <c r="B993" s="89">
        <v>5.5807835824779064E-4</v>
      </c>
      <c r="C993" s="40">
        <v>5.2688864045382104E-4</v>
      </c>
      <c r="D993" s="40">
        <v>1.4960457939777155E-3</v>
      </c>
      <c r="E993" s="34">
        <v>2.5810127926793273E-3</v>
      </c>
      <c r="F993" s="923">
        <v>0.15567405586100563</v>
      </c>
      <c r="G993" s="924">
        <v>0.14697379039041455</v>
      </c>
      <c r="H993" s="924">
        <v>0.41731687505950948</v>
      </c>
      <c r="I993" s="34">
        <v>0.7199647213109297</v>
      </c>
    </row>
    <row r="994" spans="1:51">
      <c r="A994" s="130" t="s">
        <v>175</v>
      </c>
      <c r="B994" s="89">
        <v>0</v>
      </c>
      <c r="C994" s="40">
        <v>1.6805286941249668E-3</v>
      </c>
      <c r="D994" s="40">
        <v>8.1017152585211416E-2</v>
      </c>
      <c r="E994" s="34">
        <v>8.2697681279336382E-2</v>
      </c>
      <c r="F994" s="923">
        <v>0</v>
      </c>
      <c r="G994" s="924">
        <v>0.4687777512581382</v>
      </c>
      <c r="H994" s="924">
        <v>22.599458572177575</v>
      </c>
      <c r="I994" s="34">
        <v>23.068236323435713</v>
      </c>
    </row>
    <row r="995" spans="1:51">
      <c r="A995" s="130" t="s">
        <v>176</v>
      </c>
      <c r="B995" s="89">
        <v>0</v>
      </c>
      <c r="C995" s="40">
        <v>4.1702040030740101E-3</v>
      </c>
      <c r="D995" s="40">
        <v>1.9643977628681895</v>
      </c>
      <c r="E995" s="34">
        <v>1.9685679668712635</v>
      </c>
      <c r="F995" s="923">
        <v>0</v>
      </c>
      <c r="G995" s="924">
        <v>1.1632641928001208</v>
      </c>
      <c r="H995" s="924">
        <v>547.9620604356013</v>
      </c>
      <c r="I995" s="34">
        <v>549.12532462840147</v>
      </c>
    </row>
    <row r="996" spans="1:51">
      <c r="A996" s="130" t="s">
        <v>177</v>
      </c>
      <c r="B996" s="89">
        <v>0</v>
      </c>
      <c r="C996" s="40">
        <v>7.6358928768707089E-3</v>
      </c>
      <c r="D996" s="40">
        <v>9.2001918465300883E-2</v>
      </c>
      <c r="E996" s="34">
        <v>9.9637811342171589E-2</v>
      </c>
      <c r="F996" s="923">
        <v>0</v>
      </c>
      <c r="G996" s="924">
        <v>2.1300062915803486</v>
      </c>
      <c r="H996" s="924">
        <v>25.663621573599404</v>
      </c>
      <c r="I996" s="34">
        <v>27.793627865179754</v>
      </c>
    </row>
    <row r="997" spans="1:51">
      <c r="A997" s="130" t="s">
        <v>178</v>
      </c>
      <c r="B997" s="89">
        <v>0</v>
      </c>
      <c r="C997" s="40">
        <v>4.6195840023910314E-4</v>
      </c>
      <c r="D997" s="40">
        <v>1.6478223019823254E-2</v>
      </c>
      <c r="E997" s="34">
        <v>1.6940181420062358E-2</v>
      </c>
      <c r="F997" s="923">
        <v>0</v>
      </c>
      <c r="G997" s="924">
        <v>0.1288617211928369</v>
      </c>
      <c r="H997" s="924">
        <v>4.5965441464746668</v>
      </c>
      <c r="I997" s="34">
        <v>4.7254058676675044</v>
      </c>
    </row>
    <row r="998" spans="1:51">
      <c r="A998" s="130" t="s">
        <v>179</v>
      </c>
      <c r="B998" s="89">
        <v>0</v>
      </c>
      <c r="C998" s="40">
        <v>3.4508778806199814E-4</v>
      </c>
      <c r="D998" s="40">
        <v>6.7879494735634789E-3</v>
      </c>
      <c r="E998" s="34">
        <v>7.1330372616254774E-3</v>
      </c>
      <c r="F998" s="923">
        <v>0</v>
      </c>
      <c r="G998" s="924">
        <v>9.6261062271584791E-2</v>
      </c>
      <c r="H998" s="924">
        <v>1.8934753693853497</v>
      </c>
      <c r="I998" s="34">
        <v>1.9897364316569346</v>
      </c>
    </row>
    <row r="999" spans="1:51">
      <c r="A999" s="130" t="s">
        <v>180</v>
      </c>
      <c r="B999" s="89">
        <v>0</v>
      </c>
      <c r="C999" s="40">
        <v>1.3089920663793367E-2</v>
      </c>
      <c r="D999" s="40">
        <v>0</v>
      </c>
      <c r="E999" s="40">
        <v>1.3089920663793367E-2</v>
      </c>
      <c r="F999" s="923">
        <v>0</v>
      </c>
      <c r="G999" s="924">
        <v>3.651388753058797</v>
      </c>
      <c r="H999" s="924">
        <v>0</v>
      </c>
      <c r="I999" s="34">
        <v>3.651388753058797</v>
      </c>
    </row>
    <row r="1000" spans="1:51">
      <c r="A1000" s="130" t="s">
        <v>181</v>
      </c>
      <c r="B1000" s="89">
        <v>0</v>
      </c>
      <c r="C1000" s="40">
        <v>2.4722910049165984E-5</v>
      </c>
      <c r="D1000" s="40">
        <v>1.1275962802079385E-3</v>
      </c>
      <c r="E1000" s="40">
        <v>1.1523191902571045E-3</v>
      </c>
      <c r="F1000" s="923">
        <v>0</v>
      </c>
      <c r="G1000" s="924">
        <v>6.8963714918535276E-3</v>
      </c>
      <c r="H1000" s="924">
        <v>0.31453913902859665</v>
      </c>
      <c r="I1000" s="34">
        <v>0.32143551052045022</v>
      </c>
    </row>
    <row r="1001" spans="1:51">
      <c r="A1001" s="143" t="s">
        <v>182</v>
      </c>
      <c r="B1001" s="154">
        <v>0</v>
      </c>
      <c r="C1001" s="144">
        <v>7.2611080136062282E-5</v>
      </c>
      <c r="D1001" s="144">
        <v>1.0472320557844007E-3</v>
      </c>
      <c r="E1001" s="144">
        <v>1.119843135920463E-3</v>
      </c>
      <c r="F1001" s="925">
        <v>0</v>
      </c>
      <c r="G1001" s="926">
        <v>2.0254613314014971E-2</v>
      </c>
      <c r="H1001" s="926">
        <v>0.29212181254165664</v>
      </c>
      <c r="I1001" s="145">
        <v>0.3123764258556716</v>
      </c>
      <c r="AY1001" s="146"/>
    </row>
    <row r="1003" spans="1:51">
      <c r="A1003" s="69" t="s">
        <v>294</v>
      </c>
    </row>
    <row r="1004" spans="1:51">
      <c r="A1004" s="136"/>
      <c r="B1004" s="147" t="s">
        <v>271</v>
      </c>
      <c r="C1004" s="936"/>
      <c r="D1004" s="936"/>
      <c r="E1004" s="937"/>
      <c r="F1004" s="898" t="s">
        <v>272</v>
      </c>
      <c r="G1004" s="899"/>
      <c r="H1004" s="900"/>
      <c r="I1004" s="900"/>
    </row>
    <row r="1005" spans="1:51" ht="26.25">
      <c r="A1005" s="143" t="s">
        <v>184</v>
      </c>
      <c r="B1005" s="149" t="s">
        <v>185</v>
      </c>
      <c r="C1005" s="150" t="s">
        <v>186</v>
      </c>
      <c r="D1005" s="150" t="s">
        <v>187</v>
      </c>
      <c r="E1005" s="17" t="s">
        <v>188</v>
      </c>
      <c r="F1005" s="76" t="s">
        <v>185</v>
      </c>
      <c r="G1005" s="76" t="s">
        <v>186</v>
      </c>
      <c r="H1005" s="150" t="s">
        <v>187</v>
      </c>
      <c r="I1005" s="17" t="s">
        <v>188</v>
      </c>
    </row>
    <row r="1006" spans="1:51">
      <c r="A1006" s="130" t="s">
        <v>160</v>
      </c>
      <c r="B1006" s="152">
        <v>143.24521727673593</v>
      </c>
      <c r="C1006" s="141">
        <v>684.46988851058472</v>
      </c>
      <c r="D1006" s="141">
        <v>3584.9156441717796</v>
      </c>
      <c r="E1006" s="142">
        <v>4412.6307499591003</v>
      </c>
      <c r="F1006" s="919">
        <v>39957.765117742339</v>
      </c>
      <c r="G1006" s="920">
        <v>190930.54243085749</v>
      </c>
      <c r="H1006" s="920">
        <v>1000000</v>
      </c>
      <c r="I1006" s="138">
        <v>1230888.3075486</v>
      </c>
    </row>
    <row r="1007" spans="1:51">
      <c r="A1007" s="130" t="s">
        <v>162</v>
      </c>
      <c r="B1007" s="152">
        <v>253.11480831095764</v>
      </c>
      <c r="C1007" s="141">
        <v>500.69190471911469</v>
      </c>
      <c r="D1007" s="141">
        <v>3364.3087131878942</v>
      </c>
      <c r="E1007" s="142">
        <v>4118.1154262179662</v>
      </c>
      <c r="F1007" s="921">
        <v>70605.513053692674</v>
      </c>
      <c r="G1007" s="922">
        <v>139666.30024701438</v>
      </c>
      <c r="H1007" s="922">
        <v>938462.44852580014</v>
      </c>
      <c r="I1007" s="142">
        <v>1148734.261826507</v>
      </c>
    </row>
    <row r="1008" spans="1:51">
      <c r="A1008" s="130" t="s">
        <v>31</v>
      </c>
      <c r="B1008" s="152">
        <v>29.242380934017049</v>
      </c>
      <c r="C1008" s="141">
        <v>28.313580317438554</v>
      </c>
      <c r="D1008" s="141">
        <v>0</v>
      </c>
      <c r="E1008" s="142">
        <v>57.555961251455599</v>
      </c>
      <c r="F1008" s="921">
        <v>8157.0624908728905</v>
      </c>
      <c r="G1008" s="922">
        <v>7897.9767246321981</v>
      </c>
      <c r="H1008" s="922">
        <v>0</v>
      </c>
      <c r="I1008" s="142">
        <v>16055.039215505087</v>
      </c>
    </row>
    <row r="1009" spans="1:53">
      <c r="A1009" s="130" t="s">
        <v>23</v>
      </c>
      <c r="B1009" s="152">
        <v>173.17826529370015</v>
      </c>
      <c r="C1009" s="141">
        <v>347.85073643900216</v>
      </c>
      <c r="D1009" s="141">
        <v>0</v>
      </c>
      <c r="E1009" s="142">
        <v>521.02900173270234</v>
      </c>
      <c r="F1009" s="921">
        <v>48307.486837311459</v>
      </c>
      <c r="G1009" s="922">
        <v>97031.777304027986</v>
      </c>
      <c r="H1009" s="922">
        <v>0</v>
      </c>
      <c r="I1009" s="142">
        <v>145339.26414133943</v>
      </c>
      <c r="AZ1009" s="146"/>
    </row>
    <row r="1010" spans="1:53">
      <c r="A1010" s="130" t="s">
        <v>163</v>
      </c>
      <c r="B1010" s="152">
        <v>50.69416208324045</v>
      </c>
      <c r="C1010" s="141">
        <v>124.52758796267396</v>
      </c>
      <c r="D1010" s="141">
        <v>3364.3087131878942</v>
      </c>
      <c r="E1010" s="142">
        <v>3539.5304632338084</v>
      </c>
      <c r="F1010" s="921">
        <v>14140.963725508327</v>
      </c>
      <c r="G1010" s="922">
        <v>34736.546218354175</v>
      </c>
      <c r="H1010" s="922">
        <v>938462.44852580014</v>
      </c>
      <c r="I1010" s="142">
        <v>987339.95846966258</v>
      </c>
      <c r="AX1010" s="146"/>
    </row>
    <row r="1011" spans="1:53">
      <c r="A1011" s="130" t="s">
        <v>189</v>
      </c>
      <c r="B1011" s="238">
        <v>0.13166875629537042</v>
      </c>
      <c r="C1011" s="239">
        <v>2.5254243892653881E-2</v>
      </c>
      <c r="D1011" s="141">
        <v>0</v>
      </c>
      <c r="E1011" s="142">
        <v>0.1569230001880243</v>
      </c>
      <c r="F1011" s="921">
        <v>36.728550784572157</v>
      </c>
      <c r="G1011" s="922">
        <v>7.0445852564791247</v>
      </c>
      <c r="H1011" s="922">
        <v>0</v>
      </c>
      <c r="I1011" s="142">
        <v>43.773136041051288</v>
      </c>
      <c r="BA1011" s="146"/>
    </row>
    <row r="1012" spans="1:53">
      <c r="A1012" s="130" t="s">
        <v>165</v>
      </c>
      <c r="B1012" s="152">
        <v>6.6504560538062369</v>
      </c>
      <c r="C1012" s="141">
        <v>32.776357279166</v>
      </c>
      <c r="D1012" s="141">
        <v>285.96240698140997</v>
      </c>
      <c r="E1012" s="142">
        <v>325.38922031438221</v>
      </c>
      <c r="F1012" s="921">
        <v>1855.1220485810586</v>
      </c>
      <c r="G1012" s="922">
        <v>9142.8531470336184</v>
      </c>
      <c r="H1012" s="922">
        <v>79768.238744004164</v>
      </c>
      <c r="I1012" s="142">
        <v>90766.213939618843</v>
      </c>
      <c r="AV1012" s="392"/>
    </row>
    <row r="1013" spans="1:53">
      <c r="A1013" s="130" t="s">
        <v>83</v>
      </c>
      <c r="B1013" s="89">
        <v>0.31516812197871996</v>
      </c>
      <c r="C1013" s="40">
        <v>8.1598136307837174E-2</v>
      </c>
      <c r="D1013" s="40">
        <v>0.20775341391169708</v>
      </c>
      <c r="E1013" s="34">
        <v>0.6045196721982542</v>
      </c>
      <c r="F1013" s="923">
        <v>87.915073396805965</v>
      </c>
      <c r="G1013" s="924">
        <v>22.761522001360436</v>
      </c>
      <c r="H1013" s="924">
        <v>57.95210669725374</v>
      </c>
      <c r="I1013" s="34">
        <v>168.62870209542015</v>
      </c>
    </row>
    <row r="1014" spans="1:53">
      <c r="A1014" s="130" t="s">
        <v>84</v>
      </c>
      <c r="B1014" s="89">
        <v>7.5638043417168462E-3</v>
      </c>
      <c r="C1014" s="40">
        <v>6.4187203224773534E-4</v>
      </c>
      <c r="D1014" s="40">
        <v>6.5031902520787995E-4</v>
      </c>
      <c r="E1014" s="34">
        <v>8.8559953991724609E-3</v>
      </c>
      <c r="F1014" s="923">
        <v>2.109897440408059</v>
      </c>
      <c r="G1014" s="924">
        <v>0.17904801561823824</v>
      </c>
      <c r="H1014" s="924">
        <v>0.18140427551346824</v>
      </c>
      <c r="I1014" s="34">
        <v>2.4703497315397653</v>
      </c>
    </row>
    <row r="1015" spans="1:53">
      <c r="A1015" s="130" t="s">
        <v>166</v>
      </c>
      <c r="B1015" s="152">
        <v>18.1099078637228</v>
      </c>
      <c r="C1015" s="141">
        <v>35.394397456946763</v>
      </c>
      <c r="D1015" s="141">
        <v>292.36734394044095</v>
      </c>
      <c r="E1015" s="142">
        <v>345.87164926111052</v>
      </c>
      <c r="F1015" s="921">
        <v>5051.697072193374</v>
      </c>
      <c r="G1015" s="922">
        <v>9873.1465312132623</v>
      </c>
      <c r="H1015" s="922">
        <v>81554.874077932836</v>
      </c>
      <c r="I1015" s="142">
        <v>96479.717681339462</v>
      </c>
    </row>
    <row r="1016" spans="1:53">
      <c r="A1016" s="130" t="s">
        <v>167</v>
      </c>
      <c r="B1016" s="89">
        <v>1.3853937271147757E-2</v>
      </c>
      <c r="C1016" s="40">
        <v>2.4725728026962331E-2</v>
      </c>
      <c r="D1016" s="40">
        <v>0.11573878940744488</v>
      </c>
      <c r="E1016" s="34">
        <v>0.15431845470555497</v>
      </c>
      <c r="F1016" s="923">
        <v>3.8645085815815405</v>
      </c>
      <c r="G1016" s="924">
        <v>6.897157557154932</v>
      </c>
      <c r="H1016" s="924">
        <v>32.284940817396539</v>
      </c>
      <c r="I1016" s="34">
        <v>43.046606956133004</v>
      </c>
    </row>
    <row r="1017" spans="1:53">
      <c r="A1017" s="130" t="s">
        <v>168</v>
      </c>
      <c r="B1017" s="89">
        <v>3.2779737916621622E-2</v>
      </c>
      <c r="C1017" s="40">
        <v>1.9528146609526734E-2</v>
      </c>
      <c r="D1017" s="40">
        <v>2.8062825183831279</v>
      </c>
      <c r="E1017" s="34">
        <v>2.8585904029092761</v>
      </c>
      <c r="F1017" s="923">
        <v>9.1437961643291885</v>
      </c>
      <c r="G1017" s="924">
        <v>5.4473099363648512</v>
      </c>
      <c r="H1017" s="924">
        <v>782.80294347943061</v>
      </c>
      <c r="I1017" s="34">
        <v>797.39404958012449</v>
      </c>
    </row>
    <row r="1018" spans="1:53">
      <c r="A1018" s="130" t="s">
        <v>169</v>
      </c>
      <c r="B1018" s="89">
        <v>7.599992583253197E-2</v>
      </c>
      <c r="C1018" s="40">
        <v>3.4505907191347503E-2</v>
      </c>
      <c r="D1018" s="40">
        <v>0.13143131209328698</v>
      </c>
      <c r="E1018" s="34">
        <v>0.24193714511716646</v>
      </c>
      <c r="F1018" s="923">
        <v>21.199920270394585</v>
      </c>
      <c r="G1018" s="924">
        <v>9.6253051999831296</v>
      </c>
      <c r="H1018" s="924">
        <v>36.662316533713437</v>
      </c>
      <c r="I1018" s="34">
        <v>67.487542004091168</v>
      </c>
    </row>
    <row r="1019" spans="1:53">
      <c r="A1019" s="130" t="s">
        <v>170</v>
      </c>
      <c r="B1019" s="89">
        <v>3.9889930014899502E-3</v>
      </c>
      <c r="C1019" s="40">
        <v>5.6857076365254174E-3</v>
      </c>
      <c r="D1019" s="40">
        <v>2.3540318599747506E-2</v>
      </c>
      <c r="E1019" s="34">
        <v>3.3215019237762877E-2</v>
      </c>
      <c r="F1019" s="923">
        <v>1.1127160015536501</v>
      </c>
      <c r="G1019" s="924">
        <v>1.5860087658600912</v>
      </c>
      <c r="H1019" s="924">
        <v>6.5664916378209535</v>
      </c>
      <c r="I1019" s="34">
        <v>9.2652164052346961</v>
      </c>
    </row>
    <row r="1020" spans="1:53">
      <c r="A1020" s="130" t="s">
        <v>171</v>
      </c>
      <c r="B1020" s="89">
        <v>3.335938106685058E-3</v>
      </c>
      <c r="C1020" s="40">
        <v>3.0491550702333903E-3</v>
      </c>
      <c r="D1020" s="40">
        <v>9.6970706765192559E-3</v>
      </c>
      <c r="E1020" s="34">
        <v>1.6082163853437706E-2</v>
      </c>
      <c r="F1020" s="923">
        <v>0.93054856454112111</v>
      </c>
      <c r="G1020" s="924">
        <v>0.85055141400344836</v>
      </c>
      <c r="H1020" s="924">
        <v>2.7049648134076425</v>
      </c>
      <c r="I1020" s="34">
        <v>4.486064791952213</v>
      </c>
    </row>
    <row r="1021" spans="1:53">
      <c r="A1021" s="130" t="s">
        <v>172</v>
      </c>
      <c r="B1021" s="89">
        <v>3.4510562489980849E-2</v>
      </c>
      <c r="C1021" s="40">
        <v>1.7704356479697668E-2</v>
      </c>
      <c r="D1021" s="40">
        <v>1.828597789979954E-3</v>
      </c>
      <c r="E1021" s="34">
        <v>5.4043516759658468E-2</v>
      </c>
      <c r="F1021" s="923">
        <v>9.6266037796696313</v>
      </c>
      <c r="G1021" s="924">
        <v>4.9385698959139361</v>
      </c>
      <c r="H1021" s="924">
        <v>0.51008112086342094</v>
      </c>
      <c r="I1021" s="34">
        <v>15.075254796446991</v>
      </c>
    </row>
    <row r="1022" spans="1:53">
      <c r="A1022" s="130" t="s">
        <v>190</v>
      </c>
      <c r="B1022" s="89">
        <v>6.4914888084518878E-4</v>
      </c>
      <c r="C1022" s="40">
        <v>3.6925649336996613E-4</v>
      </c>
      <c r="D1022" s="40">
        <v>1.6108518288684836E-3</v>
      </c>
      <c r="E1022" s="34">
        <v>2.6292572030836387E-3</v>
      </c>
      <c r="F1022" s="923">
        <v>0.18107786773185319</v>
      </c>
      <c r="G1022" s="924">
        <v>0.10300284023985039</v>
      </c>
      <c r="H1022" s="924">
        <v>0.44934162718370951</v>
      </c>
      <c r="I1022" s="34">
        <v>0.73342233515541322</v>
      </c>
    </row>
    <row r="1023" spans="1:53">
      <c r="A1023" s="130" t="s">
        <v>191</v>
      </c>
      <c r="B1023" s="89">
        <v>1.1178259592602223E-3</v>
      </c>
      <c r="C1023" s="40">
        <v>6.2979555780697243E-4</v>
      </c>
      <c r="D1023" s="40">
        <v>1.4960457939777155E-3</v>
      </c>
      <c r="E1023" s="34">
        <v>3.2436673110449099E-3</v>
      </c>
      <c r="F1023" s="923">
        <v>0.31181374130170725</v>
      </c>
      <c r="G1023" s="924">
        <v>0.1756793242348311</v>
      </c>
      <c r="H1023" s="924">
        <v>0.41731687505950948</v>
      </c>
      <c r="I1023" s="34">
        <v>0.9048099405960478</v>
      </c>
    </row>
    <row r="1024" spans="1:53">
      <c r="A1024" s="130" t="s">
        <v>175</v>
      </c>
      <c r="B1024" s="89">
        <v>2.315438920565102E-3</v>
      </c>
      <c r="C1024" s="40">
        <v>1.0058616014656199E-2</v>
      </c>
      <c r="D1024" s="40">
        <v>8.1017152585211416E-2</v>
      </c>
      <c r="E1024" s="34">
        <v>9.3391207520432715E-2</v>
      </c>
      <c r="F1024" s="923">
        <v>0.6458837948751891</v>
      </c>
      <c r="G1024" s="924">
        <v>2.8058166531781903</v>
      </c>
      <c r="H1024" s="924">
        <v>22.599458572177575</v>
      </c>
      <c r="I1024" s="34">
        <v>26.051159020230951</v>
      </c>
    </row>
    <row r="1025" spans="1:51">
      <c r="A1025" s="130" t="s">
        <v>176</v>
      </c>
      <c r="B1025" s="89">
        <v>1.2548278180460704E-3</v>
      </c>
      <c r="C1025" s="40">
        <v>5.3062803074796312E-3</v>
      </c>
      <c r="D1025" s="40">
        <v>1.9643977628681895</v>
      </c>
      <c r="E1025" s="34">
        <v>1.9709588709937151</v>
      </c>
      <c r="F1025" s="923">
        <v>0.35002994284848016</v>
      </c>
      <c r="G1025" s="924">
        <v>1.4801688056750739</v>
      </c>
      <c r="H1025" s="924">
        <v>547.9620604356013</v>
      </c>
      <c r="I1025" s="34">
        <v>549.79225918412499</v>
      </c>
    </row>
    <row r="1026" spans="1:51">
      <c r="A1026" s="130" t="s">
        <v>177</v>
      </c>
      <c r="B1026" s="89">
        <v>3.3374446648418697E-3</v>
      </c>
      <c r="C1026" s="40">
        <v>8.6411134465096684E-3</v>
      </c>
      <c r="D1026" s="40">
        <v>9.2001918465300883E-2</v>
      </c>
      <c r="E1026" s="34">
        <v>0.10398047657665242</v>
      </c>
      <c r="F1026" s="923">
        <v>0.93096881380396257</v>
      </c>
      <c r="G1026" s="924">
        <v>2.4104091432550341</v>
      </c>
      <c r="H1026" s="924">
        <v>25.663621573599404</v>
      </c>
      <c r="I1026" s="34">
        <v>29.004999530658402</v>
      </c>
    </row>
    <row r="1027" spans="1:51">
      <c r="A1027" s="130" t="s">
        <v>178</v>
      </c>
      <c r="B1027" s="89">
        <v>2.4144519293237674E-4</v>
      </c>
      <c r="C1027" s="40">
        <v>1.5562568173374523E-3</v>
      </c>
      <c r="D1027" s="40">
        <v>1.6478223019823254E-2</v>
      </c>
      <c r="E1027" s="34">
        <v>1.8275925030093083E-2</v>
      </c>
      <c r="F1027" s="923">
        <v>6.7350313618929708E-2</v>
      </c>
      <c r="G1027" s="924">
        <v>0.43411253480052059</v>
      </c>
      <c r="H1027" s="924">
        <v>4.5965441464746668</v>
      </c>
      <c r="I1027" s="34">
        <v>5.0980069948941171</v>
      </c>
    </row>
    <row r="1028" spans="1:51">
      <c r="A1028" s="130" t="s">
        <v>179</v>
      </c>
      <c r="B1028" s="89">
        <v>2.0552843006838348E-4</v>
      </c>
      <c r="C1028" s="40">
        <v>1.3366159016733026E-3</v>
      </c>
      <c r="D1028" s="40">
        <v>6.7879494735634789E-3</v>
      </c>
      <c r="E1028" s="34">
        <v>8.3300938053051648E-3</v>
      </c>
      <c r="F1028" s="923">
        <v>5.7331455037867865E-2</v>
      </c>
      <c r="G1028" s="924">
        <v>0.37284445000716332</v>
      </c>
      <c r="H1028" s="924">
        <v>1.8934753693853497</v>
      </c>
      <c r="I1028" s="34">
        <v>2.323651274430381</v>
      </c>
    </row>
    <row r="1029" spans="1:51">
      <c r="A1029" s="130" t="s">
        <v>180</v>
      </c>
      <c r="B1029" s="89">
        <v>3.614224406392137E-3</v>
      </c>
      <c r="C1029" s="40">
        <v>3.9529817089903815E-3</v>
      </c>
      <c r="D1029" s="40">
        <v>1.2800184529859677E-3</v>
      </c>
      <c r="E1029" s="40">
        <v>8.8472245683684867E-3</v>
      </c>
      <c r="F1029" s="923">
        <v>1.0081755793244414</v>
      </c>
      <c r="G1029" s="924">
        <v>1.1026707742529425</v>
      </c>
      <c r="H1029" s="924">
        <v>0.35705678460439466</v>
      </c>
      <c r="I1029" s="34">
        <v>2.4679031381817786</v>
      </c>
    </row>
    <row r="1030" spans="1:51">
      <c r="A1030" s="130" t="s">
        <v>181</v>
      </c>
      <c r="B1030" s="89">
        <v>2.7885889423157796E-5</v>
      </c>
      <c r="C1030" s="40">
        <v>1.7220880957167432E-4</v>
      </c>
      <c r="D1030" s="40">
        <v>1.1275962802079385E-3</v>
      </c>
      <c r="E1030" s="40">
        <v>1.3276909792027706E-3</v>
      </c>
      <c r="F1030" s="923">
        <v>7.7786738074279715E-3</v>
      </c>
      <c r="G1030" s="924">
        <v>4.8037060467976393E-2</v>
      </c>
      <c r="H1030" s="924">
        <v>0.31453913902859665</v>
      </c>
      <c r="I1030" s="34">
        <v>0.37035487330400102</v>
      </c>
    </row>
    <row r="1031" spans="1:51">
      <c r="A1031" s="143" t="s">
        <v>182</v>
      </c>
      <c r="B1031" s="154">
        <v>6.2979606412115978E-5</v>
      </c>
      <c r="C1031" s="144">
        <v>2.2493286435857122E-4</v>
      </c>
      <c r="D1031" s="144">
        <v>1.0472320557844007E-3</v>
      </c>
      <c r="E1031" s="144">
        <v>1.3351445265550879E-3</v>
      </c>
      <c r="F1031" s="925">
        <v>1.7567946546944792E-2</v>
      </c>
      <c r="G1031" s="926">
        <v>6.2744255844418145E-2</v>
      </c>
      <c r="H1031" s="926">
        <v>0.29212181254165664</v>
      </c>
      <c r="I1031" s="145">
        <v>0.37243401493301953</v>
      </c>
      <c r="AY1031" s="146"/>
    </row>
    <row r="1033" spans="1:51">
      <c r="A1033" s="69" t="s">
        <v>1727</v>
      </c>
    </row>
    <row r="1034" spans="1:51">
      <c r="A1034" s="136"/>
      <c r="B1034" s="147" t="s">
        <v>271</v>
      </c>
      <c r="C1034" s="936"/>
      <c r="D1034" s="936"/>
      <c r="E1034" s="937"/>
      <c r="F1034" s="898" t="s">
        <v>272</v>
      </c>
      <c r="G1034" s="899"/>
      <c r="H1034" s="900"/>
      <c r="I1034" s="900"/>
    </row>
    <row r="1035" spans="1:51" ht="26.25">
      <c r="A1035" s="143" t="s">
        <v>184</v>
      </c>
      <c r="B1035" s="149" t="s">
        <v>185</v>
      </c>
      <c r="C1035" s="150" t="s">
        <v>186</v>
      </c>
      <c r="D1035" s="150" t="s">
        <v>187</v>
      </c>
      <c r="E1035" s="17" t="s">
        <v>188</v>
      </c>
      <c r="F1035" s="76" t="s">
        <v>185</v>
      </c>
      <c r="G1035" s="76" t="s">
        <v>186</v>
      </c>
      <c r="H1035" s="150" t="s">
        <v>187</v>
      </c>
      <c r="I1035" s="17" t="s">
        <v>188</v>
      </c>
    </row>
    <row r="1036" spans="1:51">
      <c r="A1036" s="130" t="s">
        <v>160</v>
      </c>
      <c r="B1036" s="941">
        <v>35.429004565910191</v>
      </c>
      <c r="C1036" s="141">
        <v>286.25642013939569</v>
      </c>
      <c r="D1036" s="141">
        <v>3584.9156441717796</v>
      </c>
      <c r="E1036" s="142">
        <v>3906.6010688770857</v>
      </c>
      <c r="F1036" s="919">
        <v>9882.8000663026269</v>
      </c>
      <c r="G1036" s="920">
        <v>79850.252712300367</v>
      </c>
      <c r="H1036" s="920">
        <v>1000000</v>
      </c>
      <c r="I1036" s="138">
        <v>1089733.052778603</v>
      </c>
    </row>
    <row r="1037" spans="1:51">
      <c r="A1037" s="130" t="s">
        <v>162</v>
      </c>
      <c r="B1037" s="152">
        <v>28.42187052879639</v>
      </c>
      <c r="C1037" s="141">
        <v>246.16927172367755</v>
      </c>
      <c r="D1037" s="141">
        <v>3364.3087131878942</v>
      </c>
      <c r="E1037" s="142">
        <v>3638.8998554403684</v>
      </c>
      <c r="F1037" s="921">
        <v>7928.1839099906283</v>
      </c>
      <c r="G1037" s="922">
        <v>68668.079296061056</v>
      </c>
      <c r="H1037" s="922">
        <v>938462.44852580014</v>
      </c>
      <c r="I1037" s="142">
        <v>1015058.7117318519</v>
      </c>
    </row>
    <row r="1038" spans="1:51">
      <c r="A1038" s="130" t="s">
        <v>31</v>
      </c>
      <c r="B1038" s="152">
        <v>14.684819487488152</v>
      </c>
      <c r="C1038" s="141">
        <v>83.674042428291969</v>
      </c>
      <c r="D1038" s="141">
        <v>0</v>
      </c>
      <c r="E1038" s="142">
        <v>98.358861915780125</v>
      </c>
      <c r="F1038" s="921">
        <v>4096.2803438240389</v>
      </c>
      <c r="G1038" s="922">
        <v>23340.588938076147</v>
      </c>
      <c r="H1038" s="922">
        <v>0</v>
      </c>
      <c r="I1038" s="142">
        <v>27436.869281900188</v>
      </c>
    </row>
    <row r="1039" spans="1:51">
      <c r="A1039" s="130" t="s">
        <v>23</v>
      </c>
      <c r="B1039" s="152">
        <v>13.219475617509483</v>
      </c>
      <c r="C1039" s="141">
        <v>76.358764712697948</v>
      </c>
      <c r="D1039" s="141">
        <v>0</v>
      </c>
      <c r="E1039" s="142">
        <v>89.578240330207436</v>
      </c>
      <c r="F1039" s="921">
        <v>3687.5276658186385</v>
      </c>
      <c r="G1039" s="922">
        <v>21300.017152938912</v>
      </c>
      <c r="H1039" s="922">
        <v>0</v>
      </c>
      <c r="I1039" s="142">
        <v>24987.544818757549</v>
      </c>
    </row>
    <row r="1040" spans="1:51">
      <c r="A1040" s="130" t="s">
        <v>163</v>
      </c>
      <c r="B1040" s="152">
        <v>0.51757542379875165</v>
      </c>
      <c r="C1040" s="141">
        <v>86.136464582687594</v>
      </c>
      <c r="D1040" s="141">
        <v>3364.3087131878942</v>
      </c>
      <c r="E1040" s="142">
        <v>3450.9627531943806</v>
      </c>
      <c r="F1040" s="921">
        <v>144.37590034794997</v>
      </c>
      <c r="G1040" s="922">
        <v>24027.473205045986</v>
      </c>
      <c r="H1040" s="922">
        <v>938462.44852580014</v>
      </c>
      <c r="I1040" s="142">
        <v>962634.297631194</v>
      </c>
    </row>
    <row r="1041" spans="1:9">
      <c r="A1041" s="130" t="s">
        <v>189</v>
      </c>
      <c r="B1041" s="238">
        <v>3.2415091223844182E-3</v>
      </c>
      <c r="C1041" s="239">
        <v>1.8660518826173526E-2</v>
      </c>
      <c r="D1041" s="141">
        <v>0</v>
      </c>
      <c r="E1041" s="142">
        <v>2.1902027948557945E-2</v>
      </c>
      <c r="F1041" s="921">
        <v>0.90420792122524318</v>
      </c>
      <c r="G1041" s="922">
        <v>5.2052881234489004</v>
      </c>
      <c r="H1041" s="922">
        <v>0</v>
      </c>
      <c r="I1041" s="142">
        <v>6.1094960446741426</v>
      </c>
    </row>
    <row r="1042" spans="1:9">
      <c r="A1042" s="130" t="s">
        <v>165</v>
      </c>
      <c r="B1042" s="152">
        <v>2.3001052429648254</v>
      </c>
      <c r="C1042" s="141">
        <v>18.064933454610276</v>
      </c>
      <c r="D1042" s="141">
        <v>285.96240698140997</v>
      </c>
      <c r="E1042" s="142">
        <v>306.3274456789851</v>
      </c>
      <c r="F1042" s="921">
        <v>641.60651777239161</v>
      </c>
      <c r="G1042" s="922">
        <v>5039.1516140636568</v>
      </c>
      <c r="H1042" s="922">
        <v>79768.238744004164</v>
      </c>
      <c r="I1042" s="142">
        <v>85448.996875840225</v>
      </c>
    </row>
    <row r="1043" spans="1:9">
      <c r="A1043" s="130" t="s">
        <v>83</v>
      </c>
      <c r="B1043" s="89">
        <v>4.5579279276526975E-3</v>
      </c>
      <c r="C1043" s="40">
        <v>2.7072492194906008E-2</v>
      </c>
      <c r="D1043" s="40">
        <v>0.20775341391169708</v>
      </c>
      <c r="E1043" s="34">
        <v>0.23938383403425578</v>
      </c>
      <c r="F1043" s="923">
        <v>1.2714184600306579</v>
      </c>
      <c r="G1043" s="924">
        <v>7.5517794230163942</v>
      </c>
      <c r="H1043" s="924">
        <v>57.95210669725374</v>
      </c>
      <c r="I1043" s="34">
        <v>66.775304580300784</v>
      </c>
    </row>
    <row r="1044" spans="1:9">
      <c r="A1044" s="130" t="s">
        <v>84</v>
      </c>
      <c r="B1044" s="89">
        <v>3.6011481540301995E-5</v>
      </c>
      <c r="C1044" s="40">
        <v>2.2839609728176455E-4</v>
      </c>
      <c r="D1044" s="40">
        <v>6.5031902520787995E-4</v>
      </c>
      <c r="E1044" s="34">
        <v>9.1472660402994654E-4</v>
      </c>
      <c r="F1044" s="923">
        <v>1.004528003297598E-2</v>
      </c>
      <c r="G1044" s="924">
        <v>6.3710312864148508E-2</v>
      </c>
      <c r="H1044" s="924">
        <v>0.18140427551346824</v>
      </c>
      <c r="I1044" s="34">
        <v>0.25515986841059274</v>
      </c>
    </row>
    <row r="1045" spans="1:9">
      <c r="A1045" s="130" t="s">
        <v>166</v>
      </c>
      <c r="B1045" s="152">
        <v>2.4463861234025863</v>
      </c>
      <c r="C1045" s="141">
        <v>18.937633186237125</v>
      </c>
      <c r="D1045" s="141">
        <v>292.36734394044095</v>
      </c>
      <c r="E1045" s="142">
        <v>313.75136325008071</v>
      </c>
      <c r="F1045" s="921">
        <v>682.41107078204993</v>
      </c>
      <c r="G1045" s="922">
        <v>5282.5882296631489</v>
      </c>
      <c r="H1045" s="922">
        <v>81554.874077932836</v>
      </c>
      <c r="I1045" s="142">
        <v>87519.873378378048</v>
      </c>
    </row>
    <row r="1046" spans="1:9">
      <c r="A1046" s="130" t="s">
        <v>167</v>
      </c>
      <c r="B1046" s="89">
        <v>2.5977920285979165E-4</v>
      </c>
      <c r="C1046" s="40">
        <v>1.2017704401770643E-2</v>
      </c>
      <c r="D1046" s="40">
        <v>0.11573878940744488</v>
      </c>
      <c r="E1046" s="34">
        <v>0.1280162730120753</v>
      </c>
      <c r="F1046" s="923">
        <v>7.2464523197953309E-2</v>
      </c>
      <c r="G1046" s="924">
        <v>3.3522976813439316</v>
      </c>
      <c r="H1046" s="924">
        <v>32.284940817396539</v>
      </c>
      <c r="I1046" s="34">
        <v>35.709703021938417</v>
      </c>
    </row>
    <row r="1047" spans="1:9">
      <c r="A1047" s="130" t="s">
        <v>168</v>
      </c>
      <c r="B1047" s="89">
        <v>8.231557318974953E-4</v>
      </c>
      <c r="C1047" s="40">
        <v>1.6239054700404938E-2</v>
      </c>
      <c r="D1047" s="40">
        <v>2.8062825183831279</v>
      </c>
      <c r="E1047" s="34">
        <v>2.8233447288154303</v>
      </c>
      <c r="F1047" s="923">
        <v>0.22961648574234955</v>
      </c>
      <c r="G1047" s="924">
        <v>4.5298289589619163</v>
      </c>
      <c r="H1047" s="924">
        <v>782.80294347943061</v>
      </c>
      <c r="I1047" s="34">
        <v>787.56238892413478</v>
      </c>
    </row>
    <row r="1048" spans="1:9">
      <c r="A1048" s="130" t="s">
        <v>169</v>
      </c>
      <c r="B1048" s="89">
        <v>1.612449216870938E-3</v>
      </c>
      <c r="C1048" s="40">
        <v>2.7693242427351657E-2</v>
      </c>
      <c r="D1048" s="40">
        <v>0.13143131209328698</v>
      </c>
      <c r="E1048" s="34">
        <v>0.16073700373750957</v>
      </c>
      <c r="F1048" s="923">
        <v>0.4497872131224056</v>
      </c>
      <c r="G1048" s="924">
        <v>7.7249355845720622</v>
      </c>
      <c r="H1048" s="924">
        <v>36.662316533713437</v>
      </c>
      <c r="I1048" s="34">
        <v>44.837039331407901</v>
      </c>
    </row>
    <row r="1049" spans="1:9">
      <c r="A1049" s="130" t="s">
        <v>170</v>
      </c>
      <c r="B1049" s="89">
        <v>2.896227507122581E-4</v>
      </c>
      <c r="C1049" s="40">
        <v>5.5480644779253062E-3</v>
      </c>
      <c r="D1049" s="40">
        <v>2.3540318599747506E-2</v>
      </c>
      <c r="E1049" s="34">
        <v>2.9378005828385071E-2</v>
      </c>
      <c r="F1049" s="923">
        <v>8.0789279151691026E-2</v>
      </c>
      <c r="G1049" s="924">
        <v>1.5476136759159562</v>
      </c>
      <c r="H1049" s="924">
        <v>6.5664916378209535</v>
      </c>
      <c r="I1049" s="34">
        <v>8.1948945928886019</v>
      </c>
    </row>
    <row r="1050" spans="1:9">
      <c r="A1050" s="130" t="s">
        <v>171</v>
      </c>
      <c r="B1050" s="89">
        <v>1.2548812752683443E-4</v>
      </c>
      <c r="C1050" s="40">
        <v>9.9472178605456633E-4</v>
      </c>
      <c r="D1050" s="40">
        <v>9.6970706765192559E-3</v>
      </c>
      <c r="E1050" s="34">
        <v>1.0817280590100656E-2</v>
      </c>
      <c r="F1050" s="923">
        <v>3.5004485455842817E-2</v>
      </c>
      <c r="G1050" s="924">
        <v>0.27747425177821061</v>
      </c>
      <c r="H1050" s="924">
        <v>2.7049648134076425</v>
      </c>
      <c r="I1050" s="34">
        <v>3.0174435506416959</v>
      </c>
    </row>
    <row r="1051" spans="1:9">
      <c r="A1051" s="130" t="s">
        <v>172</v>
      </c>
      <c r="B1051" s="89">
        <v>3.9657049189407581E-3</v>
      </c>
      <c r="C1051" s="40">
        <v>2.3247176485495163E-2</v>
      </c>
      <c r="D1051" s="40">
        <v>1.828597789979954E-3</v>
      </c>
      <c r="E1051" s="34">
        <v>2.9041479194415874E-2</v>
      </c>
      <c r="F1051" s="923">
        <v>1.106219870302402</v>
      </c>
      <c r="G1051" s="924">
        <v>6.4847206442052672</v>
      </c>
      <c r="H1051" s="924">
        <v>0.51008112086342094</v>
      </c>
      <c r="I1051" s="34">
        <v>8.1010216353710902</v>
      </c>
    </row>
    <row r="1052" spans="1:9">
      <c r="A1052" s="130" t="s">
        <v>190</v>
      </c>
      <c r="B1052" s="89">
        <v>1.0306104856901808E-5</v>
      </c>
      <c r="C1052" s="40">
        <v>9.9631212152621272E-5</v>
      </c>
      <c r="D1052" s="40">
        <v>1.6108518288684836E-3</v>
      </c>
      <c r="E1052" s="34">
        <v>1.7207891458780066E-3</v>
      </c>
      <c r="F1052" s="923">
        <v>2.8748528221736779E-3</v>
      </c>
      <c r="G1052" s="924">
        <v>2.779178704374758E-2</v>
      </c>
      <c r="H1052" s="924">
        <v>0.44934162718370951</v>
      </c>
      <c r="I1052" s="34">
        <v>0.48000826704963073</v>
      </c>
    </row>
    <row r="1053" spans="1:9">
      <c r="A1053" s="130" t="s">
        <v>191</v>
      </c>
      <c r="B1053" s="89">
        <v>2.4327715307164466E-5</v>
      </c>
      <c r="C1053" s="40">
        <v>2.5432859079957084E-4</v>
      </c>
      <c r="D1053" s="40">
        <v>1.4960457939777155E-3</v>
      </c>
      <c r="E1053" s="34">
        <v>1.7747021000844507E-3</v>
      </c>
      <c r="F1053" s="923">
        <v>6.7861332655666656E-3</v>
      </c>
      <c r="G1053" s="924">
        <v>7.094409354179608E-2</v>
      </c>
      <c r="H1053" s="924">
        <v>0.41731687505950948</v>
      </c>
      <c r="I1053" s="34">
        <v>0.49504710186687217</v>
      </c>
    </row>
    <row r="1054" spans="1:9">
      <c r="A1054" s="130" t="s">
        <v>175</v>
      </c>
      <c r="B1054" s="89">
        <v>3.6587645798266943E-4</v>
      </c>
      <c r="C1054" s="40">
        <v>2.129584944160191E-4</v>
      </c>
      <c r="D1054" s="40">
        <v>8.1017152585211416E-2</v>
      </c>
      <c r="E1054" s="34">
        <v>8.1595987537610104E-2</v>
      </c>
      <c r="F1054" s="923">
        <v>0.10205999088918523</v>
      </c>
      <c r="G1054" s="924">
        <v>5.940404616277066E-2</v>
      </c>
      <c r="H1054" s="924">
        <v>22.599458572177575</v>
      </c>
      <c r="I1054" s="34">
        <v>22.760922609229532</v>
      </c>
    </row>
    <row r="1055" spans="1:9">
      <c r="A1055" s="130" t="s">
        <v>176</v>
      </c>
      <c r="B1055" s="89">
        <v>4.2975741033554947E-5</v>
      </c>
      <c r="C1055" s="40">
        <v>9.7656235117582772E-4</v>
      </c>
      <c r="D1055" s="40">
        <v>1.9643977628681895</v>
      </c>
      <c r="E1055" s="34">
        <v>1.9654173009603988</v>
      </c>
      <c r="F1055" s="923">
        <v>1.1987936481412968E-2</v>
      </c>
      <c r="G1055" s="924">
        <v>0.27240873931398801</v>
      </c>
      <c r="H1055" s="924">
        <v>547.9620604356013</v>
      </c>
      <c r="I1055" s="34">
        <v>548.24645711139681</v>
      </c>
    </row>
    <row r="1056" spans="1:9">
      <c r="A1056" s="130" t="s">
        <v>177</v>
      </c>
      <c r="B1056" s="89">
        <v>3.1845557686707833E-5</v>
      </c>
      <c r="C1056" s="40">
        <v>2.2017353441750593E-3</v>
      </c>
      <c r="D1056" s="40">
        <v>9.2001918465300883E-2</v>
      </c>
      <c r="E1056" s="34">
        <v>9.4235499367162648E-2</v>
      </c>
      <c r="F1056" s="923">
        <v>8.8832097732846615E-3</v>
      </c>
      <c r="G1056" s="924">
        <v>0.61416656979211137</v>
      </c>
      <c r="H1056" s="924">
        <v>25.663621573599404</v>
      </c>
      <c r="I1056" s="34">
        <v>26.286671353164799</v>
      </c>
    </row>
    <row r="1057" spans="1:53">
      <c r="A1057" s="130" t="s">
        <v>178</v>
      </c>
      <c r="B1057" s="89">
        <v>1.3912521516106092E-3</v>
      </c>
      <c r="C1057" s="40">
        <v>1.0981121427806145E-4</v>
      </c>
      <c r="D1057" s="40">
        <v>1.6478223019823254E-2</v>
      </c>
      <c r="E1057" s="34">
        <v>1.7979286385711925E-2</v>
      </c>
      <c r="F1057" s="923">
        <v>0.38808504570322438</v>
      </c>
      <c r="G1057" s="924">
        <v>3.0631463938792639E-2</v>
      </c>
      <c r="H1057" s="924">
        <v>4.5965441464746668</v>
      </c>
      <c r="I1057" s="34">
        <v>5.015260656116685</v>
      </c>
    </row>
    <row r="1058" spans="1:53">
      <c r="A1058" s="130" t="s">
        <v>179</v>
      </c>
      <c r="B1058" s="89">
        <v>2.0103657706447238E-6</v>
      </c>
      <c r="C1058" s="40">
        <v>9.6071255612991652E-5</v>
      </c>
      <c r="D1058" s="40">
        <v>6.7879494735634789E-3</v>
      </c>
      <c r="E1058" s="34">
        <v>6.8860310949471152E-3</v>
      </c>
      <c r="F1058" s="923">
        <v>5.6078467952603022E-4</v>
      </c>
      <c r="G1058" s="924">
        <v>2.6798749300888203E-2</v>
      </c>
      <c r="H1058" s="924">
        <v>1.8934753693853497</v>
      </c>
      <c r="I1058" s="34">
        <v>1.9208349033657637</v>
      </c>
    </row>
    <row r="1059" spans="1:53">
      <c r="A1059" s="130" t="s">
        <v>180</v>
      </c>
      <c r="B1059" s="89">
        <v>5.3278357344999369E-6</v>
      </c>
      <c r="C1059" s="40">
        <v>3.44718183101551E-4</v>
      </c>
      <c r="D1059" s="40">
        <v>1.2800184529859677E-3</v>
      </c>
      <c r="E1059" s="40">
        <v>1.6300644718220186E-3</v>
      </c>
      <c r="F1059" s="923">
        <v>1.4861816185721779E-3</v>
      </c>
      <c r="G1059" s="924">
        <v>9.6157962227641489E-2</v>
      </c>
      <c r="H1059" s="924">
        <v>0.35705678460439466</v>
      </c>
      <c r="I1059" s="34">
        <v>0.45470092845060833</v>
      </c>
    </row>
    <row r="1060" spans="1:53">
      <c r="A1060" s="130" t="s">
        <v>181</v>
      </c>
      <c r="B1060" s="89">
        <v>0</v>
      </c>
      <c r="C1060" s="40">
        <v>1.3654002110517092E-5</v>
      </c>
      <c r="D1060" s="40">
        <v>1.1275962802079385E-3</v>
      </c>
      <c r="E1060" s="40">
        <v>1.1412502823184556E-3</v>
      </c>
      <c r="F1060" s="923">
        <v>0</v>
      </c>
      <c r="G1060" s="924">
        <v>3.8087373499890442E-3</v>
      </c>
      <c r="H1060" s="924">
        <v>0.31453913902859665</v>
      </c>
      <c r="I1060" s="34">
        <v>0.31834787637858569</v>
      </c>
    </row>
    <row r="1061" spans="1:53">
      <c r="A1061" s="143" t="s">
        <v>182</v>
      </c>
      <c r="B1061" s="154">
        <v>0</v>
      </c>
      <c r="C1061" s="144">
        <v>3.6929469240296011E-5</v>
      </c>
      <c r="D1061" s="144">
        <v>1.0472320557844007E-3</v>
      </c>
      <c r="E1061" s="144">
        <v>1.0841615250246966E-3</v>
      </c>
      <c r="F1061" s="925">
        <v>0</v>
      </c>
      <c r="G1061" s="926">
        <v>1.0301349572990524E-2</v>
      </c>
      <c r="H1061" s="926">
        <v>0.29212181254165664</v>
      </c>
      <c r="I1061" s="145">
        <v>0.30242316211464709</v>
      </c>
    </row>
    <row r="1063" spans="1:53" ht="12.75" customHeight="1">
      <c r="A1063" s="69" t="s">
        <v>194</v>
      </c>
    </row>
    <row r="1064" spans="1:53">
      <c r="A1064" s="136"/>
      <c r="B1064" s="147" t="s">
        <v>271</v>
      </c>
      <c r="C1064" s="936"/>
      <c r="D1064" s="936"/>
      <c r="E1064" s="937"/>
      <c r="F1064" s="898" t="s">
        <v>272</v>
      </c>
      <c r="G1064" s="899"/>
      <c r="H1064" s="900"/>
      <c r="I1064" s="900"/>
    </row>
    <row r="1065" spans="1:53" ht="26.25">
      <c r="A1065" s="143" t="s">
        <v>184</v>
      </c>
      <c r="B1065" s="149" t="s">
        <v>185</v>
      </c>
      <c r="C1065" s="150" t="s">
        <v>186</v>
      </c>
      <c r="D1065" s="150" t="s">
        <v>187</v>
      </c>
      <c r="E1065" s="17" t="s">
        <v>188</v>
      </c>
      <c r="F1065" s="76" t="s">
        <v>185</v>
      </c>
      <c r="G1065" s="76" t="s">
        <v>186</v>
      </c>
      <c r="H1065" s="150" t="s">
        <v>187</v>
      </c>
      <c r="I1065" s="17" t="s">
        <v>188</v>
      </c>
    </row>
    <row r="1066" spans="1:53">
      <c r="A1066" s="130" t="s">
        <v>160</v>
      </c>
      <c r="B1066" s="152">
        <v>174.19263428183197</v>
      </c>
      <c r="C1066" s="141">
        <v>674.40510032975317</v>
      </c>
      <c r="D1066" s="141">
        <v>3072.7848378615258</v>
      </c>
      <c r="E1066" s="142">
        <v>3921.3825724731109</v>
      </c>
      <c r="F1066" s="919">
        <v>56688.84854400011</v>
      </c>
      <c r="G1066" s="920">
        <v>219476.83808512241</v>
      </c>
      <c r="H1066" s="920">
        <v>1000000</v>
      </c>
      <c r="I1066" s="138">
        <v>1276165.6866291226</v>
      </c>
    </row>
    <row r="1067" spans="1:53">
      <c r="A1067" s="130" t="s">
        <v>162</v>
      </c>
      <c r="B1067" s="152">
        <v>164.04225631947315</v>
      </c>
      <c r="C1067" s="141">
        <v>616.00696095499291</v>
      </c>
      <c r="D1067" s="141">
        <v>2867.9113716038569</v>
      </c>
      <c r="E1067" s="142">
        <v>3647.9605888783231</v>
      </c>
      <c r="F1067" s="921">
        <v>53385.532985653743</v>
      </c>
      <c r="G1067" s="922">
        <v>200471.88249721282</v>
      </c>
      <c r="H1067" s="922">
        <v>933326.45236551983</v>
      </c>
      <c r="I1067" s="142">
        <v>1187183.8678483865</v>
      </c>
    </row>
    <row r="1068" spans="1:53">
      <c r="A1068" s="130" t="s">
        <v>31</v>
      </c>
      <c r="B1068" s="152">
        <v>20.572448411088679</v>
      </c>
      <c r="C1068" s="141">
        <v>32.737082788336799</v>
      </c>
      <c r="D1068" s="141">
        <v>0</v>
      </c>
      <c r="E1068" s="142">
        <v>53.309531199425479</v>
      </c>
      <c r="F1068" s="921">
        <v>6695.050091891846</v>
      </c>
      <c r="G1068" s="922">
        <v>10653.880605294788</v>
      </c>
      <c r="H1068" s="922">
        <v>0</v>
      </c>
      <c r="I1068" s="142">
        <v>17348.930697186635</v>
      </c>
    </row>
    <row r="1069" spans="1:53">
      <c r="A1069" s="130" t="s">
        <v>23</v>
      </c>
      <c r="B1069" s="152">
        <v>111.55723661650777</v>
      </c>
      <c r="C1069" s="141">
        <v>382.09461443257362</v>
      </c>
      <c r="D1069" s="141">
        <v>0</v>
      </c>
      <c r="E1069" s="142">
        <v>493.65185104908142</v>
      </c>
      <c r="F1069" s="921">
        <v>36304.929405387506</v>
      </c>
      <c r="G1069" s="922">
        <v>124347.98874446693</v>
      </c>
      <c r="H1069" s="922">
        <v>0</v>
      </c>
      <c r="I1069" s="142">
        <v>160652.91814985443</v>
      </c>
      <c r="AZ1069" s="146"/>
    </row>
    <row r="1070" spans="1:53">
      <c r="A1070" s="130" t="s">
        <v>163</v>
      </c>
      <c r="B1070" s="152">
        <v>31.912571291876695</v>
      </c>
      <c r="C1070" s="141">
        <v>201.17526373408245</v>
      </c>
      <c r="D1070" s="141">
        <v>2867.9113716038569</v>
      </c>
      <c r="E1070" s="142">
        <v>3100.9992066298159</v>
      </c>
      <c r="F1070" s="921">
        <v>10385.553488374388</v>
      </c>
      <c r="G1070" s="922">
        <v>65470.013147451093</v>
      </c>
      <c r="H1070" s="922">
        <v>933326.45236551983</v>
      </c>
      <c r="I1070" s="142">
        <v>1009182.0190013453</v>
      </c>
      <c r="AX1070" s="146"/>
    </row>
    <row r="1071" spans="1:53">
      <c r="A1071" s="130" t="s">
        <v>189</v>
      </c>
      <c r="B1071" s="238">
        <v>4.647438944169878E-2</v>
      </c>
      <c r="C1071" s="239">
        <v>0.10568230371494602</v>
      </c>
      <c r="D1071" s="141">
        <v>0</v>
      </c>
      <c r="E1071" s="142">
        <v>0.15215669315664482</v>
      </c>
      <c r="F1071" s="921">
        <v>15.124517951618824</v>
      </c>
      <c r="G1071" s="922">
        <v>34.393004812043586</v>
      </c>
      <c r="H1071" s="922">
        <v>0</v>
      </c>
      <c r="I1071" s="142">
        <v>49.517522763662413</v>
      </c>
      <c r="BA1071" s="146"/>
    </row>
    <row r="1072" spans="1:53">
      <c r="A1072" s="130" t="s">
        <v>165</v>
      </c>
      <c r="B1072" s="152">
        <v>-0.99665053443867324</v>
      </c>
      <c r="C1072" s="141">
        <v>45.643809747501059</v>
      </c>
      <c r="D1072" s="141">
        <v>235.70683511092653</v>
      </c>
      <c r="E1072" s="142">
        <v>280.3539943239889</v>
      </c>
      <c r="F1072" s="921">
        <v>-324.34764782694072</v>
      </c>
      <c r="G1072" s="922">
        <v>14854.216014443242</v>
      </c>
      <c r="H1072" s="922">
        <v>76707.887974012658</v>
      </c>
      <c r="I1072" s="142">
        <v>91237.756340628956</v>
      </c>
      <c r="AV1072" s="392"/>
    </row>
    <row r="1073" spans="1:9">
      <c r="A1073" s="130" t="s">
        <v>83</v>
      </c>
      <c r="B1073" s="89">
        <v>0.22993357172294537</v>
      </c>
      <c r="C1073" s="40">
        <v>0.12868882768100212</v>
      </c>
      <c r="D1073" s="40">
        <v>4.0612676598159227E-3</v>
      </c>
      <c r="E1073" s="34">
        <v>0.36268366706376337</v>
      </c>
      <c r="F1073" s="923">
        <v>74.829050472328348</v>
      </c>
      <c r="G1073" s="924">
        <v>41.88019483022503</v>
      </c>
      <c r="H1073" s="924">
        <v>1.3216895663421466</v>
      </c>
      <c r="I1073" s="34">
        <v>118.0309348688955</v>
      </c>
    </row>
    <row r="1074" spans="1:9">
      <c r="A1074" s="130" t="s">
        <v>84</v>
      </c>
      <c r="B1074" s="89">
        <v>2.2431969465962949E-4</v>
      </c>
      <c r="C1074" s="40">
        <v>7.5113081012243947E-3</v>
      </c>
      <c r="D1074" s="40">
        <v>7.6166044833770605E-3</v>
      </c>
      <c r="E1074" s="34">
        <v>1.5352232279261085E-2</v>
      </c>
      <c r="F1074" s="923">
        <v>7.3002083287986602E-2</v>
      </c>
      <c r="G1074" s="924">
        <v>2.4444627585613237</v>
      </c>
      <c r="H1074" s="924">
        <v>2.4787301699515552</v>
      </c>
      <c r="I1074" s="34">
        <v>4.9961950118008653</v>
      </c>
    </row>
    <row r="1075" spans="1:9">
      <c r="A1075" s="130" t="s">
        <v>166</v>
      </c>
      <c r="B1075" s="152">
        <v>5.9608013363344892</v>
      </c>
      <c r="C1075" s="141">
        <v>51.494971224755588</v>
      </c>
      <c r="D1075" s="141">
        <v>237.84707332881592</v>
      </c>
      <c r="E1075" s="142">
        <v>295.302845889906</v>
      </c>
      <c r="F1075" s="921">
        <v>1939.8694184142257</v>
      </c>
      <c r="G1075" s="922">
        <v>16758.404490368743</v>
      </c>
      <c r="H1075" s="922">
        <v>77404.402156040072</v>
      </c>
      <c r="I1075" s="142">
        <v>96102.676064823041</v>
      </c>
    </row>
    <row r="1076" spans="1:9">
      <c r="A1076" s="130" t="s">
        <v>167</v>
      </c>
      <c r="B1076" s="89">
        <v>9.7038493562183279E-3</v>
      </c>
      <c r="C1076" s="40">
        <v>8.1140858184727827E-2</v>
      </c>
      <c r="D1076" s="40">
        <v>0.17696832209136112</v>
      </c>
      <c r="E1076" s="34">
        <v>0.2678130296323073</v>
      </c>
      <c r="F1076" s="923">
        <v>3.157998320172533</v>
      </c>
      <c r="G1076" s="924">
        <v>26.406293465440619</v>
      </c>
      <c r="H1076" s="924">
        <v>57.592161973345483</v>
      </c>
      <c r="I1076" s="34">
        <v>87.156453758958634</v>
      </c>
    </row>
    <row r="1077" spans="1:9">
      <c r="A1077" s="130" t="s">
        <v>168</v>
      </c>
      <c r="B1077" s="89">
        <v>2.0893677490802561E-2</v>
      </c>
      <c r="C1077" s="40">
        <v>3.001218390505803E-2</v>
      </c>
      <c r="D1077" s="40">
        <v>2.7034852254628263</v>
      </c>
      <c r="E1077" s="34">
        <v>2.7543910868586869</v>
      </c>
      <c r="F1077" s="923">
        <v>6.7995901416069566</v>
      </c>
      <c r="G1077" s="924">
        <v>9.7670958067941758</v>
      </c>
      <c r="H1077" s="924">
        <v>879.81598716306155</v>
      </c>
      <c r="I1077" s="34">
        <v>896.38267311146274</v>
      </c>
    </row>
    <row r="1078" spans="1:9">
      <c r="A1078" s="130" t="s">
        <v>169</v>
      </c>
      <c r="B1078" s="89">
        <v>4.7137730854731601E-2</v>
      </c>
      <c r="C1078" s="40">
        <v>5.7626772111355182E-2</v>
      </c>
      <c r="D1078" s="40">
        <v>0.10083253126987646</v>
      </c>
      <c r="E1078" s="34">
        <v>0.20559703423596323</v>
      </c>
      <c r="F1078" s="923">
        <v>15.340394248865351</v>
      </c>
      <c r="G1078" s="924">
        <v>18.753923607440072</v>
      </c>
      <c r="H1078" s="924">
        <v>32.814706069706418</v>
      </c>
      <c r="I1078" s="34">
        <v>66.909023926011841</v>
      </c>
    </row>
    <row r="1079" spans="1:9">
      <c r="A1079" s="130" t="s">
        <v>170</v>
      </c>
      <c r="B1079" s="89">
        <v>2.4773857346453419E-3</v>
      </c>
      <c r="C1079" s="40">
        <v>7.7403794718178933E-3</v>
      </c>
      <c r="D1079" s="40">
        <v>2.3406192480517039E-2</v>
      </c>
      <c r="E1079" s="34">
        <v>3.3623957686980274E-2</v>
      </c>
      <c r="F1079" s="923">
        <v>0.80623469112450263</v>
      </c>
      <c r="G1079" s="924">
        <v>2.5190112162896297</v>
      </c>
      <c r="H1079" s="924">
        <v>7.6172572163582881</v>
      </c>
      <c r="I1079" s="34">
        <v>10.94250312377242</v>
      </c>
    </row>
    <row r="1080" spans="1:9">
      <c r="A1080" s="130" t="s">
        <v>171</v>
      </c>
      <c r="B1080" s="89">
        <v>2.0869141996751671E-3</v>
      </c>
      <c r="C1080" s="40">
        <v>4.9283037584636809E-3</v>
      </c>
      <c r="D1080" s="40">
        <v>9.38242342820007E-3</v>
      </c>
      <c r="E1080" s="34">
        <v>1.6397641386338917E-2</v>
      </c>
      <c r="F1080" s="923">
        <v>0.67916053670960386</v>
      </c>
      <c r="G1080" s="924">
        <v>1.6038557915735763</v>
      </c>
      <c r="H1080" s="924">
        <v>3.0533942085999342</v>
      </c>
      <c r="I1080" s="34">
        <v>5.3364105368831138</v>
      </c>
    </row>
    <row r="1081" spans="1:9">
      <c r="A1081" s="130" t="s">
        <v>172</v>
      </c>
      <c r="B1081" s="89">
        <v>1.7526702643462982E-2</v>
      </c>
      <c r="C1081" s="40">
        <v>3.2390789963276878E-2</v>
      </c>
      <c r="D1081" s="40">
        <v>1.4019659132785338E-3</v>
      </c>
      <c r="E1081" s="34">
        <v>5.1319458520018395E-2</v>
      </c>
      <c r="F1081" s="923">
        <v>5.7038496244535359</v>
      </c>
      <c r="G1081" s="924">
        <v>10.541183868187442</v>
      </c>
      <c r="H1081" s="924">
        <v>0.45625254850392266</v>
      </c>
      <c r="I1081" s="34">
        <v>16.7012860411449</v>
      </c>
    </row>
    <row r="1082" spans="1:9">
      <c r="A1082" s="130" t="s">
        <v>190</v>
      </c>
      <c r="B1082" s="89">
        <v>4.1771105779028745E-4</v>
      </c>
      <c r="C1082" s="40">
        <v>6.1984956476613643E-4</v>
      </c>
      <c r="D1082" s="40">
        <v>1.7385376043784653E-3</v>
      </c>
      <c r="E1082" s="34">
        <v>2.7760982269348891E-3</v>
      </c>
      <c r="F1082" s="923">
        <v>0.13593892180260475</v>
      </c>
      <c r="G1082" s="924">
        <v>0.20172241060572096</v>
      </c>
      <c r="H1082" s="924">
        <v>0.56578566222957005</v>
      </c>
      <c r="I1082" s="34">
        <v>0.90344699463789568</v>
      </c>
    </row>
    <row r="1083" spans="1:9">
      <c r="A1083" s="130" t="s">
        <v>191</v>
      </c>
      <c r="B1083" s="89">
        <v>7.6621860625506908E-4</v>
      </c>
      <c r="C1083" s="40">
        <v>9.3271755258350522E-4</v>
      </c>
      <c r="D1083" s="40">
        <v>3.2861410505826863E-3</v>
      </c>
      <c r="E1083" s="34">
        <v>4.9850772094212608E-3</v>
      </c>
      <c r="F1083" s="923">
        <v>0.24935641337917802</v>
      </c>
      <c r="G1083" s="924">
        <v>0.30354144588679394</v>
      </c>
      <c r="H1083" s="924">
        <v>1.0694341530497931</v>
      </c>
      <c r="I1083" s="34">
        <v>1.622332012315765</v>
      </c>
    </row>
    <row r="1084" spans="1:9">
      <c r="A1084" s="130" t="s">
        <v>175</v>
      </c>
      <c r="B1084" s="89">
        <v>1.6777957416846724E-3</v>
      </c>
      <c r="C1084" s="40">
        <v>4.7071944161582537E-2</v>
      </c>
      <c r="D1084" s="40">
        <v>0.12387782546395278</v>
      </c>
      <c r="E1084" s="34">
        <v>0.17262756536721999</v>
      </c>
      <c r="F1084" s="923">
        <v>0.54601797073833447</v>
      </c>
      <c r="G1084" s="924">
        <v>15.318984779403493</v>
      </c>
      <c r="H1084" s="924">
        <v>40.314513381341833</v>
      </c>
      <c r="I1084" s="34">
        <v>56.179516131483666</v>
      </c>
    </row>
    <row r="1085" spans="1:9">
      <c r="A1085" s="130" t="s">
        <v>176</v>
      </c>
      <c r="B1085" s="89">
        <v>7.8017975852580422E-4</v>
      </c>
      <c r="C1085" s="40">
        <v>7.6120090664658817E-3</v>
      </c>
      <c r="D1085" s="40">
        <v>1.8924396578239784</v>
      </c>
      <c r="E1085" s="34">
        <v>1.90083184664897</v>
      </c>
      <c r="F1085" s="923">
        <v>0.25389989852617295</v>
      </c>
      <c r="G1085" s="924">
        <v>2.4772346480866472</v>
      </c>
      <c r="H1085" s="924">
        <v>615.87119101414305</v>
      </c>
      <c r="I1085" s="34">
        <v>618.60232556075584</v>
      </c>
    </row>
    <row r="1086" spans="1:9">
      <c r="A1086" s="130" t="s">
        <v>177</v>
      </c>
      <c r="B1086" s="89">
        <v>2.1902221632770489E-3</v>
      </c>
      <c r="C1086" s="40">
        <v>1.2288148365933867E-2</v>
      </c>
      <c r="D1086" s="40">
        <v>7.0582771888913515E-2</v>
      </c>
      <c r="E1086" s="34">
        <v>8.506114241812443E-2</v>
      </c>
      <c r="F1086" s="923">
        <v>0.71278084175959167</v>
      </c>
      <c r="G1086" s="924">
        <v>3.9990266205835887</v>
      </c>
      <c r="H1086" s="924">
        <v>22.970294248794492</v>
      </c>
      <c r="I1086" s="34">
        <v>27.682101711137669</v>
      </c>
    </row>
    <row r="1087" spans="1:9">
      <c r="A1087" s="130" t="s">
        <v>178</v>
      </c>
      <c r="B1087" s="89">
        <v>1.5583157263042945E-4</v>
      </c>
      <c r="C1087" s="40">
        <v>2.5665891894402649E-3</v>
      </c>
      <c r="D1087" s="40">
        <v>1.6384334736361927E-2</v>
      </c>
      <c r="E1087" s="34">
        <v>1.9106755498432621E-2</v>
      </c>
      <c r="F1087" s="923">
        <v>5.0713467051236465E-2</v>
      </c>
      <c r="G1087" s="924">
        <v>0.83526485740747702</v>
      </c>
      <c r="H1087" s="924">
        <v>5.3320800514508013</v>
      </c>
      <c r="I1087" s="34">
        <v>6.2180583759095152</v>
      </c>
    </row>
    <row r="1088" spans="1:9">
      <c r="A1088" s="130" t="s">
        <v>179</v>
      </c>
      <c r="B1088" s="89">
        <v>1.3183964607382933E-4</v>
      </c>
      <c r="C1088" s="40">
        <v>2.2323734926683156E-3</v>
      </c>
      <c r="D1088" s="40">
        <v>6.5676963997400488E-3</v>
      </c>
      <c r="E1088" s="34">
        <v>8.9319095384821946E-3</v>
      </c>
      <c r="F1088" s="923">
        <v>4.2905589890108231E-2</v>
      </c>
      <c r="G1088" s="924">
        <v>0.7264984730339642</v>
      </c>
      <c r="H1088" s="924">
        <v>2.137375946019954</v>
      </c>
      <c r="I1088" s="34">
        <v>2.9067800089440268</v>
      </c>
    </row>
    <row r="1089" spans="1:53">
      <c r="A1089" s="130" t="s">
        <v>180</v>
      </c>
      <c r="B1089" s="89">
        <v>2.4870523992226211E-3</v>
      </c>
      <c r="C1089" s="40">
        <v>5.9262819442922002E-3</v>
      </c>
      <c r="D1089" s="40">
        <v>9.8137613929497351E-4</v>
      </c>
      <c r="E1089" s="40">
        <v>9.3947104828097962E-3</v>
      </c>
      <c r="F1089" s="923">
        <v>0.80938058811610791</v>
      </c>
      <c r="G1089" s="924">
        <v>1.9286355072021697</v>
      </c>
      <c r="H1089" s="924">
        <v>0.31937678395274582</v>
      </c>
      <c r="I1089" s="34">
        <v>3.0573928792710237</v>
      </c>
    </row>
    <row r="1090" spans="1:53">
      <c r="A1090" s="130" t="s">
        <v>181</v>
      </c>
      <c r="B1090" s="89">
        <v>1.787663390357605E-5</v>
      </c>
      <c r="C1090" s="40">
        <v>2.5700899436553227E-4</v>
      </c>
      <c r="D1090" s="40">
        <v>1.2169763230649255E-3</v>
      </c>
      <c r="E1090" s="40">
        <v>1.4918619513340338E-3</v>
      </c>
      <c r="F1090" s="923">
        <v>5.8177304454603848E-3</v>
      </c>
      <c r="G1090" s="924">
        <v>8.364041347730522E-2</v>
      </c>
      <c r="H1090" s="924">
        <v>0.39604996356069894</v>
      </c>
      <c r="I1090" s="34">
        <v>0.48550810748346451</v>
      </c>
    </row>
    <row r="1091" spans="1:53">
      <c r="A1091" s="143" t="s">
        <v>182</v>
      </c>
      <c r="B1091" s="154">
        <v>3.96532729904667E-5</v>
      </c>
      <c r="C1091" s="144">
        <v>3.2845249625584568E-4</v>
      </c>
      <c r="D1091" s="144">
        <v>2.3002987354078801E-3</v>
      </c>
      <c r="E1091" s="144">
        <v>2.6684045046541927E-3</v>
      </c>
      <c r="F1091" s="925">
        <v>1.2904669569400442E-2</v>
      </c>
      <c r="G1091" s="926">
        <v>0.10689082170960884</v>
      </c>
      <c r="H1091" s="926">
        <v>0.74860390713485503</v>
      </c>
      <c r="I1091" s="145">
        <v>0.86839939841386427</v>
      </c>
      <c r="AY1091" s="146"/>
    </row>
    <row r="1093" spans="1:53">
      <c r="A1093" s="69" t="s">
        <v>874</v>
      </c>
    </row>
    <row r="1094" spans="1:53">
      <c r="A1094" s="136"/>
      <c r="B1094" s="147" t="s">
        <v>271</v>
      </c>
      <c r="C1094" s="936"/>
      <c r="D1094" s="936"/>
      <c r="E1094" s="937"/>
      <c r="F1094" s="898" t="s">
        <v>272</v>
      </c>
      <c r="G1094" s="899"/>
      <c r="H1094" s="900"/>
      <c r="I1094" s="900"/>
    </row>
    <row r="1095" spans="1:53" ht="26.25">
      <c r="A1095" s="143" t="s">
        <v>184</v>
      </c>
      <c r="B1095" s="149" t="s">
        <v>185</v>
      </c>
      <c r="C1095" s="150" t="s">
        <v>186</v>
      </c>
      <c r="D1095" s="150" t="s">
        <v>187</v>
      </c>
      <c r="E1095" s="17" t="s">
        <v>188</v>
      </c>
      <c r="F1095" s="76" t="s">
        <v>185</v>
      </c>
      <c r="G1095" s="76" t="s">
        <v>186</v>
      </c>
      <c r="H1095" s="150" t="s">
        <v>187</v>
      </c>
      <c r="I1095" s="17" t="s">
        <v>188</v>
      </c>
    </row>
    <row r="1096" spans="1:53">
      <c r="A1096" s="130" t="s">
        <v>160</v>
      </c>
      <c r="B1096" s="152">
        <v>95.988831311242535</v>
      </c>
      <c r="C1096" s="141">
        <v>695.93330197427304</v>
      </c>
      <c r="D1096" s="141">
        <v>3072.7848378615258</v>
      </c>
      <c r="E1096" s="142">
        <v>3864.7069711470413</v>
      </c>
      <c r="F1096" s="919">
        <v>31238.383543328411</v>
      </c>
      <c r="G1096" s="920">
        <v>226482.92630166744</v>
      </c>
      <c r="H1096" s="920">
        <v>1000000</v>
      </c>
      <c r="I1096" s="138">
        <v>1257721.3098449958</v>
      </c>
    </row>
    <row r="1097" spans="1:53">
      <c r="A1097" s="130" t="s">
        <v>162</v>
      </c>
      <c r="B1097" s="152">
        <v>91.635750178345447</v>
      </c>
      <c r="C1097" s="141">
        <v>635.87652378231599</v>
      </c>
      <c r="D1097" s="141">
        <v>2867.9113716038569</v>
      </c>
      <c r="E1097" s="142">
        <v>3595.4236455645182</v>
      </c>
      <c r="F1097" s="921">
        <v>29821.726874348431</v>
      </c>
      <c r="G1097" s="922">
        <v>206938.18712827546</v>
      </c>
      <c r="H1097" s="922">
        <v>933326.45236551983</v>
      </c>
      <c r="I1097" s="142">
        <v>1170086.3663681436</v>
      </c>
    </row>
    <row r="1098" spans="1:53">
      <c r="A1098" s="130" t="s">
        <v>31</v>
      </c>
      <c r="B1098" s="152">
        <v>9.1135696583440087</v>
      </c>
      <c r="C1098" s="141">
        <v>36.343207982294906</v>
      </c>
      <c r="D1098" s="141">
        <v>0</v>
      </c>
      <c r="E1098" s="142">
        <v>45.456777640638919</v>
      </c>
      <c r="F1098" s="921">
        <v>2965.8990587464973</v>
      </c>
      <c r="G1098" s="922">
        <v>11827.449658853304</v>
      </c>
      <c r="H1098" s="922">
        <v>0</v>
      </c>
      <c r="I1098" s="142">
        <v>14793.348717599803</v>
      </c>
    </row>
    <row r="1099" spans="1:53">
      <c r="A1099" s="130" t="s">
        <v>23</v>
      </c>
      <c r="B1099" s="152">
        <v>48.728384735424143</v>
      </c>
      <c r="C1099" s="141">
        <v>443.9694865395121</v>
      </c>
      <c r="D1099" s="141">
        <v>0</v>
      </c>
      <c r="E1099" s="142">
        <v>492.69787127493623</v>
      </c>
      <c r="F1099" s="921">
        <v>15858.052973645947</v>
      </c>
      <c r="G1099" s="922">
        <v>144484.40420204896</v>
      </c>
      <c r="H1099" s="922">
        <v>0</v>
      </c>
      <c r="I1099" s="142">
        <v>160342.45717569487</v>
      </c>
      <c r="AZ1099" s="146"/>
    </row>
    <row r="1100" spans="1:53">
      <c r="A1100" s="130" t="s">
        <v>163</v>
      </c>
      <c r="B1100" s="152">
        <v>33.793795784577298</v>
      </c>
      <c r="C1100" s="141">
        <v>155.56382926050898</v>
      </c>
      <c r="D1100" s="141">
        <v>2867.9113716038569</v>
      </c>
      <c r="E1100" s="142">
        <v>3057.2689966489434</v>
      </c>
      <c r="F1100" s="921">
        <v>10997.774841955988</v>
      </c>
      <c r="G1100" s="922">
        <v>50626.333267373222</v>
      </c>
      <c r="H1100" s="922">
        <v>933326.45236551983</v>
      </c>
      <c r="I1100" s="142">
        <v>994950.56047484919</v>
      </c>
      <c r="AX1100" s="146"/>
    </row>
    <row r="1101" spans="1:53">
      <c r="A1101" s="130" t="s">
        <v>189</v>
      </c>
      <c r="B1101" s="238">
        <v>4.4790261635672311E-2</v>
      </c>
      <c r="C1101" s="239">
        <v>0.11393922338656244</v>
      </c>
      <c r="D1101" s="141">
        <v>0</v>
      </c>
      <c r="E1101" s="142">
        <v>0.15872948502223475</v>
      </c>
      <c r="F1101" s="921">
        <v>14.576439288487133</v>
      </c>
      <c r="G1101" s="922">
        <v>37.080117677831723</v>
      </c>
      <c r="H1101" s="922">
        <v>0</v>
      </c>
      <c r="I1101" s="142">
        <v>51.656556966318853</v>
      </c>
      <c r="BA1101" s="146"/>
    </row>
    <row r="1102" spans="1:53">
      <c r="A1102" s="130" t="s">
        <v>165</v>
      </c>
      <c r="B1102" s="152">
        <v>-6.8712094071427039</v>
      </c>
      <c r="C1102" s="141">
        <v>48.40003487363056</v>
      </c>
      <c r="D1102" s="141">
        <v>235.70683511092653</v>
      </c>
      <c r="E1102" s="142">
        <v>277.23566057741436</v>
      </c>
      <c r="F1102" s="921">
        <v>-2236.1505180833469</v>
      </c>
      <c r="G1102" s="922">
        <v>15751.195553058667</v>
      </c>
      <c r="H1102" s="922">
        <v>76707.887974012658</v>
      </c>
      <c r="I1102" s="142">
        <v>90222.933008987951</v>
      </c>
      <c r="AV1102" s="392"/>
    </row>
    <row r="1103" spans="1:53">
      <c r="A1103" s="130" t="s">
        <v>83</v>
      </c>
      <c r="B1103" s="89">
        <v>0.1897367808752701</v>
      </c>
      <c r="C1103" s="40">
        <v>0.16474384880430276</v>
      </c>
      <c r="D1103" s="40">
        <v>4.0612676598159227E-3</v>
      </c>
      <c r="E1103" s="34">
        <v>0.35854189733938874</v>
      </c>
      <c r="F1103" s="923">
        <v>61.747499706915882</v>
      </c>
      <c r="G1103" s="924">
        <v>53.613857623352054</v>
      </c>
      <c r="H1103" s="924">
        <v>1.3216895663421466</v>
      </c>
      <c r="I1103" s="34">
        <v>116.68304689661007</v>
      </c>
    </row>
    <row r="1104" spans="1:53">
      <c r="A1104" s="130" t="s">
        <v>84</v>
      </c>
      <c r="B1104" s="89">
        <v>1.256962219716921E-4</v>
      </c>
      <c r="C1104" s="40">
        <v>7.6227611478032042E-3</v>
      </c>
      <c r="D1104" s="40">
        <v>7.6166044833770605E-3</v>
      </c>
      <c r="E1104" s="34">
        <v>1.5365061853151956E-2</v>
      </c>
      <c r="F1104" s="923">
        <v>4.090628814062007E-2</v>
      </c>
      <c r="G1104" s="924">
        <v>2.4807337806015046</v>
      </c>
      <c r="H1104" s="924">
        <v>2.4787301699515552</v>
      </c>
      <c r="I1104" s="34">
        <v>5.0003702386936801</v>
      </c>
    </row>
    <row r="1105" spans="1:9">
      <c r="A1105" s="130" t="s">
        <v>166</v>
      </c>
      <c r="B1105" s="152">
        <v>-1.1457964820621029</v>
      </c>
      <c r="C1105" s="141">
        <v>55.362382041927489</v>
      </c>
      <c r="D1105" s="141">
        <v>237.84707332881592</v>
      </c>
      <c r="E1105" s="142">
        <v>292.06365888868129</v>
      </c>
      <c r="F1105" s="921">
        <v>-372.88536051860649</v>
      </c>
      <c r="G1105" s="922">
        <v>18017.005733618629</v>
      </c>
      <c r="H1105" s="922">
        <v>77404.402156040072</v>
      </c>
      <c r="I1105" s="142">
        <v>95048.522529140086</v>
      </c>
    </row>
    <row r="1106" spans="1:9">
      <c r="A1106" s="130" t="s">
        <v>167</v>
      </c>
      <c r="B1106" s="89">
        <v>9.6924482399946433E-3</v>
      </c>
      <c r="C1106" s="40">
        <v>8.4341800913270731E-2</v>
      </c>
      <c r="D1106" s="40">
        <v>0.17696832209136112</v>
      </c>
      <c r="E1106" s="34">
        <v>0.27100257124462651</v>
      </c>
      <c r="F1106" s="923">
        <v>3.1542879672434232</v>
      </c>
      <c r="G1106" s="924">
        <v>27.448000873360066</v>
      </c>
      <c r="H1106" s="924">
        <v>57.592161973345483</v>
      </c>
      <c r="I1106" s="34">
        <v>88.194450813948976</v>
      </c>
    </row>
    <row r="1107" spans="1:9">
      <c r="A1107" s="130" t="s">
        <v>168</v>
      </c>
      <c r="B1107" s="89">
        <v>1.9443521648992122E-2</v>
      </c>
      <c r="C1107" s="40">
        <v>3.5171730339376893E-2</v>
      </c>
      <c r="D1107" s="40">
        <v>2.7034852254628263</v>
      </c>
      <c r="E1107" s="34">
        <v>2.7581004774511952</v>
      </c>
      <c r="F1107" s="923">
        <v>6.3276547740725144</v>
      </c>
      <c r="G1107" s="924">
        <v>11.446206680665059</v>
      </c>
      <c r="H1107" s="924">
        <v>879.81598716306155</v>
      </c>
      <c r="I1107" s="34">
        <v>897.58984861779913</v>
      </c>
    </row>
    <row r="1108" spans="1:9">
      <c r="A1108" s="130" t="s">
        <v>169</v>
      </c>
      <c r="B1108" s="89">
        <v>7.0180992793641053E-2</v>
      </c>
      <c r="C1108" s="40">
        <v>7.3540956933216176E-2</v>
      </c>
      <c r="D1108" s="40">
        <v>0.10083253126987646</v>
      </c>
      <c r="E1108" s="34">
        <v>0.24455448099673369</v>
      </c>
      <c r="F1108" s="923">
        <v>22.839540188073443</v>
      </c>
      <c r="G1108" s="924">
        <v>23.932999156685597</v>
      </c>
      <c r="H1108" s="924">
        <v>32.814706069706418</v>
      </c>
      <c r="I1108" s="34">
        <v>79.587245414465457</v>
      </c>
    </row>
    <row r="1109" spans="1:9">
      <c r="A1109" s="130" t="s">
        <v>170</v>
      </c>
      <c r="B1109" s="89">
        <v>4.7991583719349737E-3</v>
      </c>
      <c r="C1109" s="40">
        <v>9.2901827556859124E-3</v>
      </c>
      <c r="D1109" s="40">
        <v>2.3406192480517039E-2</v>
      </c>
      <c r="E1109" s="34">
        <v>3.7495533608137926E-2</v>
      </c>
      <c r="F1109" s="923">
        <v>1.561827015286531</v>
      </c>
      <c r="G1109" s="924">
        <v>3.0233756171978912</v>
      </c>
      <c r="H1109" s="924">
        <v>7.6172572163582881</v>
      </c>
      <c r="I1109" s="34">
        <v>12.202459848842711</v>
      </c>
    </row>
    <row r="1110" spans="1:9">
      <c r="A1110" s="130" t="s">
        <v>171</v>
      </c>
      <c r="B1110" s="89">
        <v>4.3177161796765437E-3</v>
      </c>
      <c r="C1110" s="40">
        <v>6.3795483189888575E-3</v>
      </c>
      <c r="D1110" s="40">
        <v>9.38242342820007E-3</v>
      </c>
      <c r="E1110" s="34">
        <v>2.0079687926865472E-2</v>
      </c>
      <c r="F1110" s="923">
        <v>1.4051475802911784</v>
      </c>
      <c r="G1110" s="924">
        <v>2.0761454692117791</v>
      </c>
      <c r="H1110" s="924">
        <v>3.0533942085999342</v>
      </c>
      <c r="I1110" s="34">
        <v>6.5346872581028919</v>
      </c>
    </row>
    <row r="1111" spans="1:9">
      <c r="A1111" s="130" t="s">
        <v>172</v>
      </c>
      <c r="B1111" s="89">
        <v>3.5929713078324314E-2</v>
      </c>
      <c r="C1111" s="40">
        <v>4.2463612401022213E-2</v>
      </c>
      <c r="D1111" s="40">
        <v>1.4019659132785338E-3</v>
      </c>
      <c r="E1111" s="34">
        <v>7.9795291392625048E-2</v>
      </c>
      <c r="F1111" s="923">
        <v>11.692882832411151</v>
      </c>
      <c r="G1111" s="924">
        <v>13.819259935744263</v>
      </c>
      <c r="H1111" s="924">
        <v>0.45625254850392266</v>
      </c>
      <c r="I1111" s="34">
        <v>25.968395316659333</v>
      </c>
    </row>
    <row r="1112" spans="1:9">
      <c r="A1112" s="130" t="s">
        <v>190</v>
      </c>
      <c r="B1112" s="89">
        <v>7.6206129173782885E-4</v>
      </c>
      <c r="C1112" s="40">
        <v>8.0253912322798555E-4</v>
      </c>
      <c r="D1112" s="40">
        <v>1.7385376043784653E-3</v>
      </c>
      <c r="E1112" s="34">
        <v>3.3031380193442798E-3</v>
      </c>
      <c r="F1112" s="923">
        <v>0.24800346654540831</v>
      </c>
      <c r="G1112" s="924">
        <v>0.26117647852835174</v>
      </c>
      <c r="H1112" s="924">
        <v>0.56578566222957005</v>
      </c>
      <c r="I1112" s="34">
        <v>1.07496560730333</v>
      </c>
    </row>
    <row r="1113" spans="1:9">
      <c r="A1113" s="130" t="s">
        <v>191</v>
      </c>
      <c r="B1113" s="89">
        <v>1.6340852646221993E-3</v>
      </c>
      <c r="C1113" s="40">
        <v>1.3132873719785751E-3</v>
      </c>
      <c r="D1113" s="40">
        <v>3.2861410505826863E-3</v>
      </c>
      <c r="E1113" s="34">
        <v>6.2335136871834607E-3</v>
      </c>
      <c r="F1113" s="923">
        <v>0.5317929340472225</v>
      </c>
      <c r="G1113" s="924">
        <v>0.4273932088562844</v>
      </c>
      <c r="H1113" s="924">
        <v>1.0694341530497931</v>
      </c>
      <c r="I1113" s="34">
        <v>2.0286202959532997</v>
      </c>
    </row>
    <row r="1114" spans="1:9">
      <c r="A1114" s="130" t="s">
        <v>175</v>
      </c>
      <c r="B1114" s="89">
        <v>1.9658267134861607E-3</v>
      </c>
      <c r="C1114" s="40">
        <v>5.0003170648853817E-2</v>
      </c>
      <c r="D1114" s="40">
        <v>0.14514941777933441</v>
      </c>
      <c r="E1114" s="34">
        <v>0.19711841514167439</v>
      </c>
      <c r="F1114" s="923">
        <v>0.63975410489667028</v>
      </c>
      <c r="G1114" s="924">
        <v>16.272916356764188</v>
      </c>
      <c r="H1114" s="924">
        <v>47.237091250537965</v>
      </c>
      <c r="I1114" s="34">
        <v>64.149761712198824</v>
      </c>
    </row>
    <row r="1115" spans="1:9">
      <c r="A1115" s="130" t="s">
        <v>176</v>
      </c>
      <c r="B1115" s="89">
        <v>7.7918848686235967E-4</v>
      </c>
      <c r="C1115" s="40">
        <v>1.0295367657722038E-2</v>
      </c>
      <c r="D1115" s="40">
        <v>2.2173985819246105</v>
      </c>
      <c r="E1115" s="34">
        <v>2.2284731380691949</v>
      </c>
      <c r="F1115" s="923">
        <v>0.25357730136569806</v>
      </c>
      <c r="G1115" s="924">
        <v>3.3505006699027446</v>
      </c>
      <c r="H1115" s="924">
        <v>721.62507267114313</v>
      </c>
      <c r="I1115" s="34">
        <v>725.2291506424117</v>
      </c>
    </row>
    <row r="1116" spans="1:9">
      <c r="A1116" s="130" t="s">
        <v>177</v>
      </c>
      <c r="B1116" s="89">
        <v>4.1145909754805136E-3</v>
      </c>
      <c r="C1116" s="40">
        <v>1.7334851988392401E-2</v>
      </c>
      <c r="D1116" s="40">
        <v>8.2702842147552677E-2</v>
      </c>
      <c r="E1116" s="34">
        <v>0.10415228511142559</v>
      </c>
      <c r="F1116" s="923">
        <v>1.3390429830238366</v>
      </c>
      <c r="G1116" s="924">
        <v>5.6414141904112043</v>
      </c>
      <c r="H1116" s="924">
        <v>26.914621918373207</v>
      </c>
      <c r="I1116" s="34">
        <v>33.895079091808242</v>
      </c>
    </row>
    <row r="1117" spans="1:9">
      <c r="A1117" s="130" t="s">
        <v>178</v>
      </c>
      <c r="B1117" s="89">
        <v>3.3600671401001325E-4</v>
      </c>
      <c r="C1117" s="40">
        <v>3.7355339808652047E-3</v>
      </c>
      <c r="D1117" s="40">
        <v>1.9197759072520075E-2</v>
      </c>
      <c r="E1117" s="34">
        <v>2.3269299767395293E-2</v>
      </c>
      <c r="F1117" s="923">
        <v>0.10934924888650967</v>
      </c>
      <c r="G1117" s="924">
        <v>1.2156835502562922</v>
      </c>
      <c r="H1117" s="924">
        <v>6.2476743688570675</v>
      </c>
      <c r="I1117" s="34">
        <v>7.5727071679998703</v>
      </c>
    </row>
    <row r="1118" spans="1:9">
      <c r="A1118" s="130" t="s">
        <v>179</v>
      </c>
      <c r="B1118" s="89">
        <v>3.0369761375361365E-4</v>
      </c>
      <c r="C1118" s="40">
        <v>3.3480679257775264E-3</v>
      </c>
      <c r="D1118" s="40">
        <v>7.6954636958096977E-3</v>
      </c>
      <c r="E1118" s="34">
        <v>1.1347229235340837E-2</v>
      </c>
      <c r="F1118" s="923">
        <v>9.8834649927838428E-2</v>
      </c>
      <c r="G1118" s="924">
        <v>1.0895874922721831</v>
      </c>
      <c r="H1118" s="924">
        <v>2.5043939298936659</v>
      </c>
      <c r="I1118" s="34">
        <v>3.6928160720936876</v>
      </c>
    </row>
    <row r="1119" spans="1:9">
      <c r="A1119" s="130" t="s">
        <v>180</v>
      </c>
      <c r="B1119" s="89">
        <v>3.1737119881227096E-3</v>
      </c>
      <c r="C1119" s="40">
        <v>7.6447392713456085E-3</v>
      </c>
      <c r="D1119" s="40">
        <v>1.1498924420710534E-3</v>
      </c>
      <c r="E1119" s="40">
        <v>1.1968343701539371E-2</v>
      </c>
      <c r="F1119" s="923">
        <v>1.032845498655683</v>
      </c>
      <c r="G1119" s="924">
        <v>2.4878862903612506</v>
      </c>
      <c r="H1119" s="924">
        <v>0.37421834028291734</v>
      </c>
      <c r="I1119" s="34">
        <v>3.8949501292998514</v>
      </c>
    </row>
    <row r="1120" spans="1:9">
      <c r="A1120" s="130" t="s">
        <v>181</v>
      </c>
      <c r="B1120" s="89">
        <v>4.5791135284415061E-5</v>
      </c>
      <c r="C1120" s="40">
        <v>3.49970928050776E-4</v>
      </c>
      <c r="D1120" s="40">
        <v>1.4259485431112173E-3</v>
      </c>
      <c r="E1120" s="40">
        <v>1.8217106064464083E-3</v>
      </c>
      <c r="F1120" s="923">
        <v>1.4902161296878486E-2</v>
      </c>
      <c r="G1120" s="924">
        <v>0.11389373044887023</v>
      </c>
      <c r="H1120" s="924">
        <v>0.46405740016069336</v>
      </c>
      <c r="I1120" s="34">
        <v>0.59285329190644209</v>
      </c>
    </row>
    <row r="1121" spans="1:53">
      <c r="A1121" s="143" t="s">
        <v>182</v>
      </c>
      <c r="B1121" s="154">
        <v>1.1118481533100063E-4</v>
      </c>
      <c r="C1121" s="144">
        <v>4.5230857463695272E-4</v>
      </c>
      <c r="D1121" s="144">
        <v>2.6952928896879194E-3</v>
      </c>
      <c r="E1121" s="144">
        <v>3.2587862796558727E-3</v>
      </c>
      <c r="F1121" s="925">
        <v>3.6183729482464712E-2</v>
      </c>
      <c r="G1121" s="926">
        <v>0.1471982577705416</v>
      </c>
      <c r="H1121" s="926">
        <v>0.87714989233144025</v>
      </c>
      <c r="I1121" s="145">
        <v>1.0605318795844465</v>
      </c>
      <c r="AY1121" s="146"/>
    </row>
    <row r="1123" spans="1:53">
      <c r="A1123" s="69" t="s">
        <v>295</v>
      </c>
    </row>
    <row r="1124" spans="1:53">
      <c r="A1124" s="136"/>
      <c r="B1124" s="147" t="s">
        <v>271</v>
      </c>
      <c r="C1124" s="936"/>
      <c r="D1124" s="936"/>
      <c r="E1124" s="937"/>
      <c r="F1124" s="898" t="s">
        <v>272</v>
      </c>
      <c r="G1124" s="899"/>
      <c r="H1124" s="900"/>
      <c r="I1124" s="900"/>
    </row>
    <row r="1125" spans="1:53" ht="26.25">
      <c r="A1125" s="143" t="s">
        <v>184</v>
      </c>
      <c r="B1125" s="149" t="s">
        <v>185</v>
      </c>
      <c r="C1125" s="150" t="s">
        <v>186</v>
      </c>
      <c r="D1125" s="150" t="s">
        <v>187</v>
      </c>
      <c r="E1125" s="17" t="s">
        <v>188</v>
      </c>
      <c r="F1125" s="76" t="s">
        <v>185</v>
      </c>
      <c r="G1125" s="76" t="s">
        <v>186</v>
      </c>
      <c r="H1125" s="150" t="s">
        <v>187</v>
      </c>
      <c r="I1125" s="17" t="s">
        <v>188</v>
      </c>
    </row>
    <row r="1126" spans="1:53">
      <c r="A1126" s="130" t="s">
        <v>160</v>
      </c>
      <c r="B1126" s="152">
        <v>115.12713773313655</v>
      </c>
      <c r="C1126" s="141">
        <v>2788.7495184920513</v>
      </c>
      <c r="D1126" s="141">
        <v>3072.7848378615258</v>
      </c>
      <c r="E1126" s="142">
        <v>5976.661494086713</v>
      </c>
      <c r="F1126" s="919">
        <v>37466.709778891687</v>
      </c>
      <c r="G1126" s="920">
        <v>907564.2017398309</v>
      </c>
      <c r="H1126" s="920">
        <v>1000000</v>
      </c>
      <c r="I1126" s="138">
        <v>1945030.9115187223</v>
      </c>
    </row>
    <row r="1127" spans="1:53">
      <c r="A1127" s="130" t="s">
        <v>162</v>
      </c>
      <c r="B1127" s="152">
        <v>114.55887248623786</v>
      </c>
      <c r="C1127" s="141">
        <v>949.61028357546445</v>
      </c>
      <c r="D1127" s="141">
        <v>0</v>
      </c>
      <c r="E1127" s="142">
        <v>1064.1691560617023</v>
      </c>
      <c r="F1127" s="921">
        <v>37281.774849541362</v>
      </c>
      <c r="G1127" s="922">
        <v>309038.9772413536</v>
      </c>
      <c r="H1127" s="922">
        <v>0</v>
      </c>
      <c r="I1127" s="142">
        <v>346320.75209089497</v>
      </c>
    </row>
    <row r="1128" spans="1:53">
      <c r="A1128" s="130" t="s">
        <v>31</v>
      </c>
      <c r="B1128" s="152">
        <v>1.1626333789757572</v>
      </c>
      <c r="C1128" s="141">
        <v>123.00683085004279</v>
      </c>
      <c r="D1128" s="141">
        <v>0</v>
      </c>
      <c r="E1128" s="142">
        <v>124.16946422901854</v>
      </c>
      <c r="F1128" s="921">
        <v>378.36472135969029</v>
      </c>
      <c r="G1128" s="922">
        <v>40031.058906046994</v>
      </c>
      <c r="H1128" s="922">
        <v>0</v>
      </c>
      <c r="I1128" s="142">
        <v>40409.423627406686</v>
      </c>
    </row>
    <row r="1129" spans="1:53">
      <c r="A1129" s="130" t="s">
        <v>23</v>
      </c>
      <c r="B1129" s="152">
        <v>12.017000998869833</v>
      </c>
      <c r="C1129" s="141">
        <v>744.59605438778317</v>
      </c>
      <c r="D1129" s="141">
        <v>0</v>
      </c>
      <c r="E1129" s="142">
        <v>756.61305538665306</v>
      </c>
      <c r="F1129" s="921">
        <v>3910.7850477526267</v>
      </c>
      <c r="G1129" s="922">
        <v>242319.62004406968</v>
      </c>
      <c r="H1129" s="922">
        <v>0</v>
      </c>
      <c r="I1129" s="142">
        <v>246230.40509182232</v>
      </c>
      <c r="AZ1129" s="146"/>
    </row>
    <row r="1130" spans="1:53">
      <c r="A1130" s="130" t="s">
        <v>163</v>
      </c>
      <c r="B1130" s="152">
        <v>101.37923810839227</v>
      </c>
      <c r="C1130" s="141">
        <v>82.007398337638463</v>
      </c>
      <c r="D1130" s="141">
        <v>0</v>
      </c>
      <c r="E1130" s="142">
        <v>183.38663644603074</v>
      </c>
      <c r="F1130" s="921">
        <v>32992.625080429047</v>
      </c>
      <c r="G1130" s="922">
        <v>26688.298291236915</v>
      </c>
      <c r="H1130" s="922">
        <v>0</v>
      </c>
      <c r="I1130" s="142">
        <v>59680.923371665958</v>
      </c>
      <c r="AX1130" s="146"/>
    </row>
    <row r="1131" spans="1:53">
      <c r="A1131" s="130" t="s">
        <v>189</v>
      </c>
      <c r="B1131" s="238">
        <v>2.249028922828153E-3</v>
      </c>
      <c r="C1131" s="239">
        <v>3.7044955432827036E-2</v>
      </c>
      <c r="D1131" s="141">
        <v>0</v>
      </c>
      <c r="E1131" s="142">
        <v>3.929398435565519E-2</v>
      </c>
      <c r="F1131" s="921">
        <v>0.73191877775384451</v>
      </c>
      <c r="G1131" s="922">
        <v>12.055824728231901</v>
      </c>
      <c r="H1131" s="922">
        <v>0</v>
      </c>
      <c r="I1131" s="142">
        <v>12.787743505985746</v>
      </c>
      <c r="BA1131" s="146"/>
    </row>
    <row r="1132" spans="1:53">
      <c r="A1132" s="130" t="s">
        <v>165</v>
      </c>
      <c r="B1132" s="152">
        <v>-222.0639264849583</v>
      </c>
      <c r="C1132" s="141">
        <v>63.672543745560837</v>
      </c>
      <c r="D1132" s="141">
        <v>230.91596532437498</v>
      </c>
      <c r="E1132" s="142">
        <v>72.524582584977509</v>
      </c>
      <c r="F1132" s="921">
        <v>-72267.971303679529</v>
      </c>
      <c r="G1132" s="922">
        <v>20721.445563325909</v>
      </c>
      <c r="H1132" s="922">
        <v>75148.758376808008</v>
      </c>
      <c r="I1132" s="142">
        <v>23602.232636454388</v>
      </c>
      <c r="AV1132" s="392"/>
    </row>
    <row r="1133" spans="1:53">
      <c r="A1133" s="130" t="s">
        <v>83</v>
      </c>
      <c r="B1133" s="89">
        <v>1.2036695892984279E-2</v>
      </c>
      <c r="C1133" s="40">
        <v>0.18022147739327285</v>
      </c>
      <c r="D1133" s="40">
        <v>4.0612676598159227E-3</v>
      </c>
      <c r="E1133" s="34">
        <v>0.19631944094607306</v>
      </c>
      <c r="F1133" s="923">
        <v>3.9171945086012263</v>
      </c>
      <c r="G1133" s="924">
        <v>58.650861320539512</v>
      </c>
      <c r="H1133" s="924">
        <v>1.3216895663421466</v>
      </c>
      <c r="I1133" s="34">
        <v>63.889745395482898</v>
      </c>
    </row>
    <row r="1134" spans="1:53">
      <c r="A1134" s="130" t="s">
        <v>84</v>
      </c>
      <c r="B1134" s="89">
        <v>1.0423245492339786E-4</v>
      </c>
      <c r="C1134" s="40">
        <v>1.2112313248745011E-3</v>
      </c>
      <c r="D1134" s="40">
        <v>7.6166044833770605E-3</v>
      </c>
      <c r="E1134" s="34">
        <v>8.9320682631749589E-3</v>
      </c>
      <c r="F1134" s="923">
        <v>3.3921169370237265E-2</v>
      </c>
      <c r="G1134" s="924">
        <v>0.39418032461961949</v>
      </c>
      <c r="H1134" s="924">
        <v>2.4787301699515552</v>
      </c>
      <c r="I1134" s="34">
        <v>2.9068316639414111</v>
      </c>
    </row>
    <row r="1135" spans="1:53">
      <c r="A1135" s="130" t="s">
        <v>166</v>
      </c>
      <c r="B1135" s="152">
        <v>-221.67520400761407</v>
      </c>
      <c r="C1135" s="141">
        <v>69.40016436845076</v>
      </c>
      <c r="D1135" s="141">
        <v>233.05620354226437</v>
      </c>
      <c r="E1135" s="142">
        <v>80.78116390310106</v>
      </c>
      <c r="F1135" s="921">
        <v>-72141.466358538382</v>
      </c>
      <c r="G1135" s="922">
        <v>22585.429188966293</v>
      </c>
      <c r="H1135" s="922">
        <v>75845.272558835437</v>
      </c>
      <c r="I1135" s="142">
        <v>26289.235389263351</v>
      </c>
    </row>
    <row r="1136" spans="1:53">
      <c r="A1136" s="130" t="s">
        <v>167</v>
      </c>
      <c r="B1136" s="89">
        <v>4.203027519764908E-3</v>
      </c>
      <c r="C1136" s="40">
        <v>1.5894641928225383E-2</v>
      </c>
      <c r="D1136" s="40">
        <v>0.17696832209136112</v>
      </c>
      <c r="E1136" s="34">
        <v>0.19706599153935142</v>
      </c>
      <c r="F1136" s="923">
        <v>1.3678235677217034</v>
      </c>
      <c r="G1136" s="924">
        <v>5.1727155550816581</v>
      </c>
      <c r="H1136" s="924">
        <v>57.592161973345483</v>
      </c>
      <c r="I1136" s="34">
        <v>64.13270109614885</v>
      </c>
    </row>
    <row r="1137" spans="1:51">
      <c r="A1137" s="130" t="s">
        <v>168</v>
      </c>
      <c r="B1137" s="89">
        <v>1.7566734756356225E-2</v>
      </c>
      <c r="C1137" s="40">
        <v>3.2691196289705571E-2</v>
      </c>
      <c r="D1137" s="40">
        <v>2.7034852254628263</v>
      </c>
      <c r="E1137" s="34">
        <v>2.7537431565088881</v>
      </c>
      <c r="F1137" s="923">
        <v>5.7168775828058376</v>
      </c>
      <c r="G1137" s="924">
        <v>10.638947409170596</v>
      </c>
      <c r="H1137" s="924">
        <v>879.81598716306155</v>
      </c>
      <c r="I1137" s="34">
        <v>896.17181215503797</v>
      </c>
    </row>
    <row r="1138" spans="1:51">
      <c r="A1138" s="130" t="s">
        <v>169</v>
      </c>
      <c r="B1138" s="89">
        <v>3.7895639529987597E-2</v>
      </c>
      <c r="C1138" s="40">
        <v>5.9936752200531872E-2</v>
      </c>
      <c r="D1138" s="40">
        <v>0.10083253126987646</v>
      </c>
      <c r="E1138" s="34">
        <v>0.19866492300039593</v>
      </c>
      <c r="F1138" s="923">
        <v>12.332669395869805</v>
      </c>
      <c r="G1138" s="924">
        <v>19.505678191983094</v>
      </c>
      <c r="H1138" s="924">
        <v>32.814706069706418</v>
      </c>
      <c r="I1138" s="34">
        <v>64.653053657559326</v>
      </c>
    </row>
    <row r="1139" spans="1:51">
      <c r="A1139" s="130" t="s">
        <v>170</v>
      </c>
      <c r="B1139" s="89">
        <v>2.370322994042147E-3</v>
      </c>
      <c r="C1139" s="40">
        <v>5.2977817860922465E-3</v>
      </c>
      <c r="D1139" s="40">
        <v>2.3406192480517039E-2</v>
      </c>
      <c r="E1139" s="34">
        <v>3.1074297260651432E-2</v>
      </c>
      <c r="F1139" s="923">
        <v>0.77139244012013219</v>
      </c>
      <c r="G1139" s="924">
        <v>1.7240978674508123</v>
      </c>
      <c r="H1139" s="924">
        <v>7.6172572163582881</v>
      </c>
      <c r="I1139" s="34">
        <v>10.112747523929233</v>
      </c>
    </row>
    <row r="1140" spans="1:51">
      <c r="A1140" s="130" t="s">
        <v>171</v>
      </c>
      <c r="B1140" s="89">
        <v>2.0817120564835161E-3</v>
      </c>
      <c r="C1140" s="40">
        <v>3.6930115487894296E-3</v>
      </c>
      <c r="D1140" s="40">
        <v>9.38242342820007E-3</v>
      </c>
      <c r="E1140" s="34">
        <v>1.5157147033473015E-2</v>
      </c>
      <c r="F1140" s="923">
        <v>0.67746756324541846</v>
      </c>
      <c r="G1140" s="924">
        <v>1.2018451481814603</v>
      </c>
      <c r="H1140" s="924">
        <v>3.0533942085999342</v>
      </c>
      <c r="I1140" s="34">
        <v>4.9327069200268125</v>
      </c>
    </row>
    <row r="1141" spans="1:51">
      <c r="A1141" s="130" t="s">
        <v>172</v>
      </c>
      <c r="B1141" s="89">
        <v>1.0149306706670083E-3</v>
      </c>
      <c r="C1141" s="40">
        <v>4.1770145868178621E-2</v>
      </c>
      <c r="D1141" s="40">
        <v>0</v>
      </c>
      <c r="E1141" s="34">
        <v>4.2785076538845626E-2</v>
      </c>
      <c r="F1141" s="923">
        <v>0.33029669313694587</v>
      </c>
      <c r="G1141" s="924">
        <v>13.593579789090649</v>
      </c>
      <c r="H1141" s="924">
        <v>0</v>
      </c>
      <c r="I1141" s="34">
        <v>13.923876482227595</v>
      </c>
    </row>
    <row r="1142" spans="1:51">
      <c r="A1142" s="130" t="s">
        <v>190</v>
      </c>
      <c r="B1142" s="89">
        <v>1.3826219196858116E-3</v>
      </c>
      <c r="C1142" s="40">
        <v>3.2214421636100719E-4</v>
      </c>
      <c r="D1142" s="40">
        <v>1.7385376043784653E-3</v>
      </c>
      <c r="E1142" s="34">
        <v>3.443303740425284E-3</v>
      </c>
      <c r="F1142" s="923">
        <v>0.44995728391058898</v>
      </c>
      <c r="G1142" s="924">
        <v>0.10483786967173409</v>
      </c>
      <c r="H1142" s="924">
        <v>0.56578566222957005</v>
      </c>
      <c r="I1142" s="34">
        <v>1.1205808158118931</v>
      </c>
    </row>
    <row r="1143" spans="1:51">
      <c r="A1143" s="130" t="s">
        <v>191</v>
      </c>
      <c r="B1143" s="89">
        <v>4.3804758356877452E-4</v>
      </c>
      <c r="C1143" s="40">
        <v>7.8741161344356581E-4</v>
      </c>
      <c r="D1143" s="40">
        <v>3.2861410505826863E-3</v>
      </c>
      <c r="E1143" s="34">
        <v>4.5116002475950271E-3</v>
      </c>
      <c r="F1143" s="923">
        <v>0.14255719377788567</v>
      </c>
      <c r="G1143" s="924">
        <v>0.25625341668619961</v>
      </c>
      <c r="H1143" s="924">
        <v>1.0694341530497931</v>
      </c>
      <c r="I1143" s="34">
        <v>1.4682447635138784</v>
      </c>
    </row>
    <row r="1144" spans="1:51">
      <c r="A1144" s="130" t="s">
        <v>175</v>
      </c>
      <c r="B1144" s="89">
        <v>0</v>
      </c>
      <c r="C1144" s="40">
        <v>3.1918860998258027E-3</v>
      </c>
      <c r="D1144" s="40">
        <v>0.12387782546395278</v>
      </c>
      <c r="E1144" s="34">
        <v>0.12706971156377858</v>
      </c>
      <c r="F1144" s="923">
        <v>0</v>
      </c>
      <c r="G1144" s="924">
        <v>1.038760039589093</v>
      </c>
      <c r="H1144" s="924">
        <v>40.314513381341833</v>
      </c>
      <c r="I1144" s="34">
        <v>41.353273420930925</v>
      </c>
    </row>
    <row r="1145" spans="1:51">
      <c r="A1145" s="130" t="s">
        <v>176</v>
      </c>
      <c r="B1145" s="89">
        <v>0</v>
      </c>
      <c r="C1145" s="40">
        <v>5.2836711427104712E-3</v>
      </c>
      <c r="D1145" s="40">
        <v>1.8924396578239784</v>
      </c>
      <c r="E1145" s="34">
        <v>1.8977233289666888</v>
      </c>
      <c r="F1145" s="923">
        <v>0</v>
      </c>
      <c r="G1145" s="924">
        <v>1.7195057322619407</v>
      </c>
      <c r="H1145" s="924">
        <v>615.87119101414305</v>
      </c>
      <c r="I1145" s="34">
        <v>617.59069674640511</v>
      </c>
    </row>
    <row r="1146" spans="1:51">
      <c r="A1146" s="130" t="s">
        <v>177</v>
      </c>
      <c r="B1146" s="89">
        <v>0</v>
      </c>
      <c r="C1146" s="40">
        <v>9.8135342446429331E-3</v>
      </c>
      <c r="D1146" s="40">
        <v>7.0582771888913515E-2</v>
      </c>
      <c r="E1146" s="34">
        <v>8.0396306133556444E-2</v>
      </c>
      <c r="F1146" s="923">
        <v>0</v>
      </c>
      <c r="G1146" s="924">
        <v>3.1936939169071681</v>
      </c>
      <c r="H1146" s="924">
        <v>22.970294248794492</v>
      </c>
      <c r="I1146" s="34">
        <v>26.163988165701657</v>
      </c>
    </row>
    <row r="1147" spans="1:51">
      <c r="A1147" s="130" t="s">
        <v>178</v>
      </c>
      <c r="B1147" s="89">
        <v>0</v>
      </c>
      <c r="C1147" s="40">
        <v>1.1316346025190681E-3</v>
      </c>
      <c r="D1147" s="40">
        <v>1.6384334736361927E-2</v>
      </c>
      <c r="E1147" s="34">
        <v>1.7515969338880995E-2</v>
      </c>
      <c r="F1147" s="923">
        <v>0</v>
      </c>
      <c r="G1147" s="924">
        <v>0.36827655115176172</v>
      </c>
      <c r="H1147" s="924">
        <v>5.3320800514508013</v>
      </c>
      <c r="I1147" s="34">
        <v>5.7003566026025636</v>
      </c>
    </row>
    <row r="1148" spans="1:51">
      <c r="A1148" s="130" t="s">
        <v>179</v>
      </c>
      <c r="B1148" s="89">
        <v>0</v>
      </c>
      <c r="C1148" s="40">
        <v>9.315562258909798E-4</v>
      </c>
      <c r="D1148" s="40">
        <v>6.5676963997400488E-3</v>
      </c>
      <c r="E1148" s="34">
        <v>7.4992526256310284E-3</v>
      </c>
      <c r="F1148" s="923">
        <v>0</v>
      </c>
      <c r="G1148" s="924">
        <v>0.30316350641045442</v>
      </c>
      <c r="H1148" s="924">
        <v>2.137375946019954</v>
      </c>
      <c r="I1148" s="34">
        <v>2.440539452430408</v>
      </c>
    </row>
    <row r="1149" spans="1:51">
      <c r="A1149" s="130" t="s">
        <v>180</v>
      </c>
      <c r="B1149" s="89">
        <v>0</v>
      </c>
      <c r="C1149" s="40">
        <v>1.2710468438726174E-2</v>
      </c>
      <c r="D1149" s="40">
        <v>0</v>
      </c>
      <c r="E1149" s="40">
        <v>1.2710468438726174E-2</v>
      </c>
      <c r="F1149" s="923">
        <v>0</v>
      </c>
      <c r="G1149" s="924">
        <v>4.1364654895823749</v>
      </c>
      <c r="H1149" s="924">
        <v>0</v>
      </c>
      <c r="I1149" s="34">
        <v>4.1364654895823749</v>
      </c>
    </row>
    <row r="1150" spans="1:51">
      <c r="A1150" s="130" t="s">
        <v>181</v>
      </c>
      <c r="B1150" s="89">
        <v>0</v>
      </c>
      <c r="C1150" s="40">
        <v>9.3591023301032089E-5</v>
      </c>
      <c r="D1150" s="40">
        <v>1.2169763230649255E-3</v>
      </c>
      <c r="E1150" s="40">
        <v>1.3105673463659577E-3</v>
      </c>
      <c r="F1150" s="923">
        <v>0</v>
      </c>
      <c r="G1150" s="924">
        <v>3.0458046443032388E-2</v>
      </c>
      <c r="H1150" s="924">
        <v>0.39604996356069894</v>
      </c>
      <c r="I1150" s="34">
        <v>0.42650801000373134</v>
      </c>
    </row>
    <row r="1151" spans="1:51">
      <c r="A1151" s="143" t="s">
        <v>182</v>
      </c>
      <c r="B1151" s="154">
        <v>0</v>
      </c>
      <c r="C1151" s="144">
        <v>1.6021033270606925E-4</v>
      </c>
      <c r="D1151" s="144">
        <v>2.3002987354078801E-3</v>
      </c>
      <c r="E1151" s="144">
        <v>2.4605090681139494E-3</v>
      </c>
      <c r="F1151" s="925">
        <v>0</v>
      </c>
      <c r="G1151" s="926">
        <v>5.2138480616028438E-2</v>
      </c>
      <c r="H1151" s="926">
        <v>0.74860390713485503</v>
      </c>
      <c r="I1151" s="145">
        <v>0.80074238775088347</v>
      </c>
      <c r="AY1151" s="146"/>
    </row>
    <row r="1153" spans="1:53">
      <c r="A1153" s="69" t="s">
        <v>296</v>
      </c>
    </row>
    <row r="1154" spans="1:53">
      <c r="A1154" s="136"/>
      <c r="B1154" s="147" t="s">
        <v>271</v>
      </c>
      <c r="C1154" s="936"/>
      <c r="D1154" s="936"/>
      <c r="E1154" s="937"/>
      <c r="F1154" s="898" t="s">
        <v>272</v>
      </c>
      <c r="G1154" s="899"/>
      <c r="H1154" s="900"/>
      <c r="I1154" s="900"/>
    </row>
    <row r="1155" spans="1:53" ht="26.25">
      <c r="A1155" s="143" t="s">
        <v>184</v>
      </c>
      <c r="B1155" s="149" t="s">
        <v>185</v>
      </c>
      <c r="C1155" s="150" t="s">
        <v>186</v>
      </c>
      <c r="D1155" s="150" t="s">
        <v>187</v>
      </c>
      <c r="E1155" s="17" t="s">
        <v>188</v>
      </c>
      <c r="F1155" s="76" t="s">
        <v>185</v>
      </c>
      <c r="G1155" s="76" t="s">
        <v>186</v>
      </c>
      <c r="H1155" s="150" t="s">
        <v>187</v>
      </c>
      <c r="I1155" s="17" t="s">
        <v>188</v>
      </c>
    </row>
    <row r="1156" spans="1:53">
      <c r="A1156" s="130" t="s">
        <v>160</v>
      </c>
      <c r="B1156" s="152">
        <v>174.192634281832</v>
      </c>
      <c r="C1156" s="141">
        <v>674.40510032975317</v>
      </c>
      <c r="D1156" s="141">
        <v>3072.7848378615258</v>
      </c>
      <c r="E1156" s="142">
        <v>3921.3825724731109</v>
      </c>
      <c r="F1156" s="919">
        <v>56688.848544000117</v>
      </c>
      <c r="G1156" s="920">
        <v>219476.83808512241</v>
      </c>
      <c r="H1156" s="920">
        <v>1000000</v>
      </c>
      <c r="I1156" s="138">
        <v>1276165.6866291226</v>
      </c>
    </row>
    <row r="1157" spans="1:53">
      <c r="A1157" s="130" t="s">
        <v>162</v>
      </c>
      <c r="B1157" s="152">
        <v>164.04225631947315</v>
      </c>
      <c r="C1157" s="141">
        <v>616.00696095499302</v>
      </c>
      <c r="D1157" s="141">
        <v>2867.9113716038569</v>
      </c>
      <c r="E1157" s="142">
        <v>3647.9605888783231</v>
      </c>
      <c r="F1157" s="921">
        <v>53385.532985653743</v>
      </c>
      <c r="G1157" s="922">
        <v>200471.88249721285</v>
      </c>
      <c r="H1157" s="922">
        <v>933326.45236551983</v>
      </c>
      <c r="I1157" s="142">
        <v>1187183.8678483865</v>
      </c>
    </row>
    <row r="1158" spans="1:53">
      <c r="A1158" s="130" t="s">
        <v>31</v>
      </c>
      <c r="B1158" s="152">
        <v>20.572448411088683</v>
      </c>
      <c r="C1158" s="141">
        <v>32.737082788336799</v>
      </c>
      <c r="D1158" s="141">
        <v>0</v>
      </c>
      <c r="E1158" s="142">
        <v>53.309531199425479</v>
      </c>
      <c r="F1158" s="921">
        <v>6695.0500918918469</v>
      </c>
      <c r="G1158" s="922">
        <v>10653.880605294788</v>
      </c>
      <c r="H1158" s="922">
        <v>0</v>
      </c>
      <c r="I1158" s="142">
        <v>17348.930697186635</v>
      </c>
    </row>
    <row r="1159" spans="1:53">
      <c r="A1159" s="130" t="s">
        <v>23</v>
      </c>
      <c r="B1159" s="152">
        <v>111.55723661650777</v>
      </c>
      <c r="C1159" s="141">
        <v>382.09461443257374</v>
      </c>
      <c r="D1159" s="141">
        <v>0</v>
      </c>
      <c r="E1159" s="142">
        <v>493.65185104908153</v>
      </c>
      <c r="F1159" s="921">
        <v>36304.929405387506</v>
      </c>
      <c r="G1159" s="922">
        <v>124347.98874446696</v>
      </c>
      <c r="H1159" s="922">
        <v>0</v>
      </c>
      <c r="I1159" s="142">
        <v>160652.91814985446</v>
      </c>
      <c r="AZ1159" s="146"/>
    </row>
    <row r="1160" spans="1:53">
      <c r="A1160" s="130" t="s">
        <v>163</v>
      </c>
      <c r="B1160" s="152">
        <v>31.912571291876695</v>
      </c>
      <c r="C1160" s="141">
        <v>201.17526373408248</v>
      </c>
      <c r="D1160" s="141">
        <v>2867.9113716038569</v>
      </c>
      <c r="E1160" s="142">
        <v>3100.9992066298159</v>
      </c>
      <c r="F1160" s="921">
        <v>10385.553488374388</v>
      </c>
      <c r="G1160" s="922">
        <v>65470.0131474511</v>
      </c>
      <c r="H1160" s="922">
        <v>933326.45236551983</v>
      </c>
      <c r="I1160" s="142">
        <v>1009182.0190013453</v>
      </c>
      <c r="AX1160" s="146"/>
    </row>
    <row r="1161" spans="1:53">
      <c r="A1161" s="130" t="s">
        <v>189</v>
      </c>
      <c r="B1161" s="238">
        <v>4.6474389441698787E-2</v>
      </c>
      <c r="C1161" s="239">
        <v>0.10568230371494602</v>
      </c>
      <c r="D1161" s="141">
        <v>0</v>
      </c>
      <c r="E1161" s="142">
        <v>0.15215669315664482</v>
      </c>
      <c r="F1161" s="921">
        <v>15.124517951618826</v>
      </c>
      <c r="G1161" s="922">
        <v>34.393004812043586</v>
      </c>
      <c r="H1161" s="922">
        <v>0</v>
      </c>
      <c r="I1161" s="142">
        <v>49.517522763662413</v>
      </c>
      <c r="BA1161" s="146"/>
    </row>
    <row r="1162" spans="1:53">
      <c r="A1162" s="130" t="s">
        <v>165</v>
      </c>
      <c r="B1162" s="152">
        <v>-0.99665053443867857</v>
      </c>
      <c r="C1162" s="141">
        <v>45.643809747501074</v>
      </c>
      <c r="D1162" s="141">
        <v>235.70683511092653</v>
      </c>
      <c r="E1162" s="142">
        <v>280.3539943239889</v>
      </c>
      <c r="F1162" s="921">
        <v>-324.34764782694242</v>
      </c>
      <c r="G1162" s="922">
        <v>14854.216014443247</v>
      </c>
      <c r="H1162" s="922">
        <v>76707.887974012658</v>
      </c>
      <c r="I1162" s="142">
        <v>91237.756340628956</v>
      </c>
      <c r="AV1162" s="392"/>
    </row>
    <row r="1163" spans="1:53">
      <c r="A1163" s="130" t="s">
        <v>83</v>
      </c>
      <c r="B1163" s="89">
        <v>0.22993357172294543</v>
      </c>
      <c r="C1163" s="40">
        <v>0.12868882768100212</v>
      </c>
      <c r="D1163" s="40">
        <v>4.0612676598159227E-3</v>
      </c>
      <c r="E1163" s="34">
        <v>0.36268366706376348</v>
      </c>
      <c r="F1163" s="923">
        <v>74.829050472328362</v>
      </c>
      <c r="G1163" s="924">
        <v>41.88019483022503</v>
      </c>
      <c r="H1163" s="924">
        <v>1.3216895663421466</v>
      </c>
      <c r="I1163" s="34">
        <v>118.03093486889554</v>
      </c>
    </row>
    <row r="1164" spans="1:53">
      <c r="A1164" s="130" t="s">
        <v>84</v>
      </c>
      <c r="B1164" s="89">
        <v>2.2431969465962955E-4</v>
      </c>
      <c r="C1164" s="40">
        <v>7.5113081012243947E-3</v>
      </c>
      <c r="D1164" s="40">
        <v>7.6166044833770605E-3</v>
      </c>
      <c r="E1164" s="34">
        <v>1.5352232279261085E-2</v>
      </c>
      <c r="F1164" s="923">
        <v>7.3002083287986616E-2</v>
      </c>
      <c r="G1164" s="924">
        <v>2.4444627585613237</v>
      </c>
      <c r="H1164" s="924">
        <v>2.4787301699515552</v>
      </c>
      <c r="I1164" s="34">
        <v>4.9961950118008653</v>
      </c>
    </row>
    <row r="1165" spans="1:53">
      <c r="A1165" s="130" t="s">
        <v>166</v>
      </c>
      <c r="B1165" s="152">
        <v>5.9608013363344856</v>
      </c>
      <c r="C1165" s="141">
        <v>51.494971224755602</v>
      </c>
      <c r="D1165" s="141">
        <v>237.84707332881592</v>
      </c>
      <c r="E1165" s="142">
        <v>295.302845889906</v>
      </c>
      <c r="F1165" s="921">
        <v>1939.8694184142246</v>
      </c>
      <c r="G1165" s="922">
        <v>16758.40449036875</v>
      </c>
      <c r="H1165" s="922">
        <v>77404.402156040072</v>
      </c>
      <c r="I1165" s="142">
        <v>96102.676064823041</v>
      </c>
    </row>
    <row r="1166" spans="1:53">
      <c r="A1166" s="130" t="s">
        <v>167</v>
      </c>
      <c r="B1166" s="89">
        <v>9.7038493562183296E-3</v>
      </c>
      <c r="C1166" s="40">
        <v>8.114085818472784E-2</v>
      </c>
      <c r="D1166" s="40">
        <v>0.17696832209136112</v>
      </c>
      <c r="E1166" s="34">
        <v>0.2678130296323073</v>
      </c>
      <c r="F1166" s="923">
        <v>3.1579983201725339</v>
      </c>
      <c r="G1166" s="924">
        <v>26.406293465440626</v>
      </c>
      <c r="H1166" s="924">
        <v>57.592161973345483</v>
      </c>
      <c r="I1166" s="34">
        <v>87.156453758958634</v>
      </c>
    </row>
    <row r="1167" spans="1:53">
      <c r="A1167" s="130" t="s">
        <v>168</v>
      </c>
      <c r="B1167" s="89">
        <v>2.0893677490802565E-2</v>
      </c>
      <c r="C1167" s="40">
        <v>3.0012183905058033E-2</v>
      </c>
      <c r="D1167" s="40">
        <v>2.7034852254628263</v>
      </c>
      <c r="E1167" s="34">
        <v>2.7543910868586869</v>
      </c>
      <c r="F1167" s="923">
        <v>6.7995901416069575</v>
      </c>
      <c r="G1167" s="924">
        <v>9.7670958067941775</v>
      </c>
      <c r="H1167" s="924">
        <v>879.81598716306155</v>
      </c>
      <c r="I1167" s="34">
        <v>896.38267311146274</v>
      </c>
    </row>
    <row r="1168" spans="1:53">
      <c r="A1168" s="130" t="s">
        <v>169</v>
      </c>
      <c r="B1168" s="89">
        <v>4.7137730854731608E-2</v>
      </c>
      <c r="C1168" s="40">
        <v>5.7626772111355189E-2</v>
      </c>
      <c r="D1168" s="40">
        <v>0.10083253126987646</v>
      </c>
      <c r="E1168" s="34">
        <v>0.20559703423596326</v>
      </c>
      <c r="F1168" s="923">
        <v>15.340394248865355</v>
      </c>
      <c r="G1168" s="924">
        <v>18.753923607440072</v>
      </c>
      <c r="H1168" s="924">
        <v>32.814706069706418</v>
      </c>
      <c r="I1168" s="34">
        <v>66.909023926011841</v>
      </c>
    </row>
    <row r="1169" spans="1:51">
      <c r="A1169" s="130" t="s">
        <v>170</v>
      </c>
      <c r="B1169" s="89">
        <v>2.4773857346453419E-3</v>
      </c>
      <c r="C1169" s="40">
        <v>7.7403794718178933E-3</v>
      </c>
      <c r="D1169" s="40">
        <v>2.3406192480517039E-2</v>
      </c>
      <c r="E1169" s="34">
        <v>3.3623957686980274E-2</v>
      </c>
      <c r="F1169" s="923">
        <v>0.80623469112450263</v>
      </c>
      <c r="G1169" s="924">
        <v>2.5190112162896297</v>
      </c>
      <c r="H1169" s="924">
        <v>7.6172572163582881</v>
      </c>
      <c r="I1169" s="34">
        <v>10.94250312377242</v>
      </c>
    </row>
    <row r="1170" spans="1:51">
      <c r="A1170" s="130" t="s">
        <v>171</v>
      </c>
      <c r="B1170" s="89">
        <v>2.0869141996751679E-3</v>
      </c>
      <c r="C1170" s="40">
        <v>4.9283037584636818E-3</v>
      </c>
      <c r="D1170" s="40">
        <v>9.38242342820007E-3</v>
      </c>
      <c r="E1170" s="34">
        <v>1.639764138633892E-2</v>
      </c>
      <c r="F1170" s="923">
        <v>0.67916053670960419</v>
      </c>
      <c r="G1170" s="924">
        <v>1.6038557915735767</v>
      </c>
      <c r="H1170" s="924">
        <v>3.0533942085999342</v>
      </c>
      <c r="I1170" s="34">
        <v>5.3364105368831156</v>
      </c>
    </row>
    <row r="1171" spans="1:51">
      <c r="A1171" s="130" t="s">
        <v>172</v>
      </c>
      <c r="B1171" s="89">
        <v>1.7526702643462986E-2</v>
      </c>
      <c r="C1171" s="40">
        <v>3.2390789963276878E-2</v>
      </c>
      <c r="D1171" s="40">
        <v>1.4019659132785333E-3</v>
      </c>
      <c r="E1171" s="34">
        <v>5.1319458520018395E-2</v>
      </c>
      <c r="F1171" s="923">
        <v>5.7038496244535368</v>
      </c>
      <c r="G1171" s="924">
        <v>10.541183868187442</v>
      </c>
      <c r="H1171" s="924">
        <v>0.45625254850392249</v>
      </c>
      <c r="I1171" s="34">
        <v>16.7012860411449</v>
      </c>
    </row>
    <row r="1172" spans="1:51">
      <c r="A1172" s="130" t="s">
        <v>190</v>
      </c>
      <c r="B1172" s="89">
        <v>4.1771105779028756E-4</v>
      </c>
      <c r="C1172" s="40">
        <v>6.1984956476613643E-4</v>
      </c>
      <c r="D1172" s="40">
        <v>1.7385376043784653E-3</v>
      </c>
      <c r="E1172" s="34">
        <v>2.7760982269348896E-3</v>
      </c>
      <c r="F1172" s="923">
        <v>0.13593892180260481</v>
      </c>
      <c r="G1172" s="924">
        <v>0.20172241060572096</v>
      </c>
      <c r="H1172" s="924">
        <v>0.56578566222957005</v>
      </c>
      <c r="I1172" s="34">
        <v>0.90344699463789591</v>
      </c>
    </row>
    <row r="1173" spans="1:51">
      <c r="A1173" s="130" t="s">
        <v>191</v>
      </c>
      <c r="B1173" s="89">
        <v>7.662186062550693E-4</v>
      </c>
      <c r="C1173" s="40">
        <v>9.3271755258350522E-4</v>
      </c>
      <c r="D1173" s="40">
        <v>3.2861410505826863E-3</v>
      </c>
      <c r="E1173" s="34">
        <v>4.9850772094212608E-3</v>
      </c>
      <c r="F1173" s="923">
        <v>0.24935641337917808</v>
      </c>
      <c r="G1173" s="924">
        <v>0.30354144588679394</v>
      </c>
      <c r="H1173" s="924">
        <v>1.0694341530497931</v>
      </c>
      <c r="I1173" s="34">
        <v>1.622332012315765</v>
      </c>
    </row>
    <row r="1174" spans="1:51">
      <c r="A1174" s="130" t="s">
        <v>175</v>
      </c>
      <c r="B1174" s="89">
        <v>1.6777957416846726E-3</v>
      </c>
      <c r="C1174" s="40">
        <v>4.7071944161582543E-2</v>
      </c>
      <c r="D1174" s="40">
        <v>0.12387782546395278</v>
      </c>
      <c r="E1174" s="34">
        <v>0.17262756536721999</v>
      </c>
      <c r="F1174" s="923">
        <v>0.54601797073833447</v>
      </c>
      <c r="G1174" s="924">
        <v>15.318984779403493</v>
      </c>
      <c r="H1174" s="924">
        <v>40.314513381341833</v>
      </c>
      <c r="I1174" s="34">
        <v>56.179516131483666</v>
      </c>
    </row>
    <row r="1175" spans="1:51">
      <c r="A1175" s="130" t="s">
        <v>176</v>
      </c>
      <c r="B1175" s="89">
        <v>7.8017975852580433E-4</v>
      </c>
      <c r="C1175" s="40">
        <v>7.6120090664658835E-3</v>
      </c>
      <c r="D1175" s="40">
        <v>1.8924396578239784</v>
      </c>
      <c r="E1175" s="34">
        <v>1.90083184664897</v>
      </c>
      <c r="F1175" s="923">
        <v>0.25389989852617295</v>
      </c>
      <c r="G1175" s="924">
        <v>2.4772346480866481</v>
      </c>
      <c r="H1175" s="924">
        <v>615.87119101414305</v>
      </c>
      <c r="I1175" s="34">
        <v>618.60232556075584</v>
      </c>
    </row>
    <row r="1176" spans="1:51">
      <c r="A1176" s="130" t="s">
        <v>177</v>
      </c>
      <c r="B1176" s="89">
        <v>2.1902221632770489E-3</v>
      </c>
      <c r="C1176" s="40">
        <v>1.2288148365933867E-2</v>
      </c>
      <c r="D1176" s="40">
        <v>7.0582771888913515E-2</v>
      </c>
      <c r="E1176" s="34">
        <v>8.506114241812443E-2</v>
      </c>
      <c r="F1176" s="923">
        <v>0.71278084175959167</v>
      </c>
      <c r="G1176" s="924">
        <v>3.9990266205835887</v>
      </c>
      <c r="H1176" s="924">
        <v>22.970294248794492</v>
      </c>
      <c r="I1176" s="34">
        <v>27.682101711137669</v>
      </c>
    </row>
    <row r="1177" spans="1:51">
      <c r="A1177" s="130" t="s">
        <v>178</v>
      </c>
      <c r="B1177" s="89">
        <v>1.5583157263042948E-4</v>
      </c>
      <c r="C1177" s="40">
        <v>2.5665891894402653E-3</v>
      </c>
      <c r="D1177" s="40">
        <v>1.6384334736361927E-2</v>
      </c>
      <c r="E1177" s="34">
        <v>1.9106755498432621E-2</v>
      </c>
      <c r="F1177" s="923">
        <v>5.0713467051236472E-2</v>
      </c>
      <c r="G1177" s="924">
        <v>0.83526485740747725</v>
      </c>
      <c r="H1177" s="924">
        <v>5.3320800514508013</v>
      </c>
      <c r="I1177" s="34">
        <v>6.2180583759095152</v>
      </c>
    </row>
    <row r="1178" spans="1:51">
      <c r="A1178" s="130" t="s">
        <v>179</v>
      </c>
      <c r="B1178" s="89">
        <v>1.3183964607382936E-4</v>
      </c>
      <c r="C1178" s="40">
        <v>2.232373492668316E-3</v>
      </c>
      <c r="D1178" s="40">
        <v>6.5676963997400488E-3</v>
      </c>
      <c r="E1178" s="34">
        <v>8.9319095384821946E-3</v>
      </c>
      <c r="F1178" s="923">
        <v>4.2905589890108238E-2</v>
      </c>
      <c r="G1178" s="924">
        <v>0.72649847303396431</v>
      </c>
      <c r="H1178" s="924">
        <v>2.137375946019954</v>
      </c>
      <c r="I1178" s="34">
        <v>2.9067800089440268</v>
      </c>
    </row>
    <row r="1179" spans="1:51">
      <c r="A1179" s="130" t="s">
        <v>180</v>
      </c>
      <c r="B1179" s="89">
        <v>2.4870523992226216E-3</v>
      </c>
      <c r="C1179" s="40">
        <v>5.9262819442922011E-3</v>
      </c>
      <c r="D1179" s="40">
        <v>9.8137613929497329E-4</v>
      </c>
      <c r="E1179" s="40">
        <v>9.3947104828097962E-3</v>
      </c>
      <c r="F1179" s="923">
        <v>0.80938058811610802</v>
      </c>
      <c r="G1179" s="924">
        <v>1.9286355072021701</v>
      </c>
      <c r="H1179" s="924">
        <v>0.31937678395274571</v>
      </c>
      <c r="I1179" s="34">
        <v>3.0573928792710237</v>
      </c>
    </row>
    <row r="1180" spans="1:51">
      <c r="A1180" s="130" t="s">
        <v>181</v>
      </c>
      <c r="B1180" s="89">
        <v>1.7876633903576053E-5</v>
      </c>
      <c r="C1180" s="40">
        <v>2.5700899436553233E-4</v>
      </c>
      <c r="D1180" s="40">
        <v>1.2169763230649255E-3</v>
      </c>
      <c r="E1180" s="40">
        <v>1.4918619513340338E-3</v>
      </c>
      <c r="F1180" s="923">
        <v>5.8177304454603857E-3</v>
      </c>
      <c r="G1180" s="924">
        <v>8.3640413477305234E-2</v>
      </c>
      <c r="H1180" s="924">
        <v>0.39604996356069894</v>
      </c>
      <c r="I1180" s="34">
        <v>0.48550810748346451</v>
      </c>
    </row>
    <row r="1181" spans="1:51">
      <c r="A1181" s="143" t="s">
        <v>182</v>
      </c>
      <c r="B1181" s="154">
        <v>3.96532729904667E-5</v>
      </c>
      <c r="C1181" s="144">
        <v>3.2845249625584573E-4</v>
      </c>
      <c r="D1181" s="144">
        <v>2.3002987354078801E-3</v>
      </c>
      <c r="E1181" s="144">
        <v>2.6684045046541927E-3</v>
      </c>
      <c r="F1181" s="925">
        <v>1.2904669569400442E-2</v>
      </c>
      <c r="G1181" s="926">
        <v>0.10689082170960887</v>
      </c>
      <c r="H1181" s="926">
        <v>0.74860390713485503</v>
      </c>
      <c r="I1181" s="145">
        <v>0.86839939841386427</v>
      </c>
      <c r="AY1181" s="146"/>
    </row>
    <row r="1183" spans="1:51" ht="13.5" customHeight="1">
      <c r="A1183" s="69" t="s">
        <v>297</v>
      </c>
    </row>
    <row r="1184" spans="1:51">
      <c r="A1184" s="136"/>
      <c r="B1184" s="147" t="s">
        <v>271</v>
      </c>
      <c r="C1184" s="936"/>
      <c r="D1184" s="936"/>
      <c r="E1184" s="937"/>
      <c r="F1184" s="898" t="s">
        <v>272</v>
      </c>
      <c r="G1184" s="899"/>
      <c r="H1184" s="900"/>
      <c r="I1184" s="900"/>
    </row>
    <row r="1185" spans="1:53" ht="26.25">
      <c r="A1185" s="143" t="s">
        <v>184</v>
      </c>
      <c r="B1185" s="149" t="s">
        <v>185</v>
      </c>
      <c r="C1185" s="150" t="s">
        <v>186</v>
      </c>
      <c r="D1185" s="150" t="s">
        <v>187</v>
      </c>
      <c r="E1185" s="17" t="s">
        <v>188</v>
      </c>
      <c r="F1185" s="76" t="s">
        <v>185</v>
      </c>
      <c r="G1185" s="76" t="s">
        <v>186</v>
      </c>
      <c r="H1185" s="150" t="s">
        <v>187</v>
      </c>
      <c r="I1185" s="17" t="s">
        <v>188</v>
      </c>
    </row>
    <row r="1186" spans="1:53">
      <c r="A1186" s="130" t="s">
        <v>160</v>
      </c>
      <c r="B1186" s="152">
        <v>326.81985930790154</v>
      </c>
      <c r="C1186" s="141">
        <v>139.14880746669223</v>
      </c>
      <c r="D1186" s="141">
        <v>3072.7848378615258</v>
      </c>
      <c r="E1186" s="142">
        <v>3538.7535046361195</v>
      </c>
      <c r="F1186" s="919">
        <v>106359.50011239595</v>
      </c>
      <c r="G1186" s="920">
        <v>45284.266490826434</v>
      </c>
      <c r="H1186" s="920">
        <v>1000000</v>
      </c>
      <c r="I1186" s="138">
        <v>1151643.7666032226</v>
      </c>
    </row>
    <row r="1187" spans="1:53">
      <c r="A1187" s="130" t="s">
        <v>162</v>
      </c>
      <c r="B1187" s="152">
        <v>324.52889118402118</v>
      </c>
      <c r="C1187" s="141">
        <v>110.35653246080393</v>
      </c>
      <c r="D1187" s="141">
        <v>3072.7848378615258</v>
      </c>
      <c r="E1187" s="142">
        <v>3507.6702615063509</v>
      </c>
      <c r="F1187" s="921">
        <v>105613.93273792444</v>
      </c>
      <c r="G1187" s="922">
        <v>35914.175018386733</v>
      </c>
      <c r="H1187" s="922">
        <v>1000000</v>
      </c>
      <c r="I1187" s="142">
        <v>1141528.1077563111</v>
      </c>
    </row>
    <row r="1188" spans="1:53">
      <c r="A1188" s="130" t="s">
        <v>31</v>
      </c>
      <c r="B1188" s="152">
        <v>4.7977311106608065</v>
      </c>
      <c r="C1188" s="141">
        <v>57.018265451955827</v>
      </c>
      <c r="D1188" s="141">
        <v>0</v>
      </c>
      <c r="E1188" s="142">
        <v>61.815996562616633</v>
      </c>
      <c r="F1188" s="921">
        <v>1561.3625306742076</v>
      </c>
      <c r="G1188" s="922">
        <v>18555.89260575665</v>
      </c>
      <c r="H1188" s="922">
        <v>0</v>
      </c>
      <c r="I1188" s="142">
        <v>20117.255136430857</v>
      </c>
    </row>
    <row r="1189" spans="1:53">
      <c r="A1189" s="130" t="s">
        <v>23</v>
      </c>
      <c r="B1189" s="152">
        <v>307.23084350661662</v>
      </c>
      <c r="C1189" s="141">
        <v>51.32862344934027</v>
      </c>
      <c r="D1189" s="141">
        <v>3072.7848378615258</v>
      </c>
      <c r="E1189" s="142">
        <v>3431.3443048174827</v>
      </c>
      <c r="F1189" s="921">
        <v>99984.496057469121</v>
      </c>
      <c r="G1189" s="922">
        <v>16704.268654573916</v>
      </c>
      <c r="H1189" s="922">
        <v>1000000</v>
      </c>
      <c r="I1189" s="142">
        <v>1116688.7647120429</v>
      </c>
      <c r="AZ1189" s="146"/>
    </row>
    <row r="1190" spans="1:53">
      <c r="A1190" s="130" t="s">
        <v>163</v>
      </c>
      <c r="B1190" s="152">
        <v>12.500316566743722</v>
      </c>
      <c r="C1190" s="141">
        <v>2.0096435595078384</v>
      </c>
      <c r="D1190" s="141">
        <v>0</v>
      </c>
      <c r="E1190" s="142">
        <v>14.50996012625156</v>
      </c>
      <c r="F1190" s="921">
        <v>4068.0741497810805</v>
      </c>
      <c r="G1190" s="922">
        <v>654.01375805617101</v>
      </c>
      <c r="H1190" s="922">
        <v>0</v>
      </c>
      <c r="I1190" s="142">
        <v>4722.0879078372518</v>
      </c>
      <c r="AX1190" s="146"/>
    </row>
    <row r="1191" spans="1:53">
      <c r="A1191" s="130" t="s">
        <v>189</v>
      </c>
      <c r="B1191" s="238">
        <v>9.9202028230492255E-3</v>
      </c>
      <c r="C1191" s="239">
        <v>1.258614229221728E-2</v>
      </c>
      <c r="D1191" s="141">
        <v>0</v>
      </c>
      <c r="E1191" s="142">
        <v>2.2506345115266505E-2</v>
      </c>
      <c r="F1191" s="921">
        <v>3.2284078926766293</v>
      </c>
      <c r="G1191" s="922">
        <v>4.0960050756357163</v>
      </c>
      <c r="H1191" s="922">
        <v>0</v>
      </c>
      <c r="I1191" s="142">
        <v>7.3244129683123447</v>
      </c>
      <c r="BA1191" s="146"/>
    </row>
    <row r="1192" spans="1:53">
      <c r="A1192" s="130" t="s">
        <v>165</v>
      </c>
      <c r="B1192" s="152">
        <v>19.488919472746229</v>
      </c>
      <c r="C1192" s="141">
        <v>8.9308562098802344</v>
      </c>
      <c r="D1192" s="141">
        <v>182.44357555957583</v>
      </c>
      <c r="E1192" s="142">
        <v>210.8633512422023</v>
      </c>
      <c r="F1192" s="921">
        <v>6342.4289369734552</v>
      </c>
      <c r="G1192" s="922">
        <v>2906.4372161168226</v>
      </c>
      <c r="H1192" s="922">
        <v>59374.015815095481</v>
      </c>
      <c r="I1192" s="142">
        <v>68622.881968185771</v>
      </c>
      <c r="AV1192" s="392"/>
    </row>
    <row r="1193" spans="1:53">
      <c r="A1193" s="130" t="s">
        <v>83</v>
      </c>
      <c r="B1193" s="89">
        <v>0.75177861805735535</v>
      </c>
      <c r="C1193" s="40">
        <v>5.2081999898948877E-2</v>
      </c>
      <c r="D1193" s="40">
        <v>4.3204975104424712E-2</v>
      </c>
      <c r="E1193" s="34">
        <v>0.84706559306072893</v>
      </c>
      <c r="F1193" s="923">
        <v>244.65709697414033</v>
      </c>
      <c r="G1193" s="924">
        <v>16.949445746157362</v>
      </c>
      <c r="H1193" s="924">
        <v>14.060527301512197</v>
      </c>
      <c r="I1193" s="34">
        <v>275.66707002180988</v>
      </c>
    </row>
    <row r="1194" spans="1:53">
      <c r="A1194" s="130" t="s">
        <v>84</v>
      </c>
      <c r="B1194" s="89">
        <v>4.7938371027095618E-3</v>
      </c>
      <c r="C1194" s="40">
        <v>1.3982549908309196E-4</v>
      </c>
      <c r="D1194" s="40">
        <v>7.6166044833770605E-3</v>
      </c>
      <c r="E1194" s="34">
        <v>1.2550267085169715E-2</v>
      </c>
      <c r="F1194" s="923">
        <v>1.56009527372108</v>
      </c>
      <c r="G1194" s="924">
        <v>4.5504487447419889E-2</v>
      </c>
      <c r="H1194" s="924">
        <v>2.4787301699515552</v>
      </c>
      <c r="I1194" s="34">
        <v>4.0843299311200552</v>
      </c>
    </row>
    <row r="1195" spans="1:53">
      <c r="A1195" s="130" t="s">
        <v>166</v>
      </c>
      <c r="B1195" s="152">
        <v>43.312644846684925</v>
      </c>
      <c r="C1195" s="141">
        <v>10.53036996410572</v>
      </c>
      <c r="D1195" s="141">
        <v>185.75812500080349</v>
      </c>
      <c r="E1195" s="142">
        <v>239.60113981159415</v>
      </c>
      <c r="F1195" s="921">
        <v>14095.567093733753</v>
      </c>
      <c r="G1195" s="922">
        <v>3426.9792776751096</v>
      </c>
      <c r="H1195" s="922">
        <v>60452.695129178006</v>
      </c>
      <c r="I1195" s="142">
        <v>77975.241500586882</v>
      </c>
    </row>
    <row r="1196" spans="1:53">
      <c r="A1196" s="130" t="s">
        <v>167</v>
      </c>
      <c r="B1196" s="89">
        <v>3.2978574024336064E-2</v>
      </c>
      <c r="C1196" s="40">
        <v>1.0086715441192469E-3</v>
      </c>
      <c r="D1196" s="40">
        <v>0.12482979533460936</v>
      </c>
      <c r="E1196" s="34">
        <v>0.15881704090306467</v>
      </c>
      <c r="F1196" s="923">
        <v>10.732470955332875</v>
      </c>
      <c r="G1196" s="924">
        <v>0.32825973745080761</v>
      </c>
      <c r="H1196" s="924">
        <v>40.624320257152604</v>
      </c>
      <c r="I1196" s="34">
        <v>51.685050949936283</v>
      </c>
    </row>
    <row r="1197" spans="1:53">
      <c r="A1197" s="130" t="s">
        <v>168</v>
      </c>
      <c r="B1197" s="89">
        <v>0.10471181280128122</v>
      </c>
      <c r="C1197" s="40">
        <v>3.1961517858370772E-3</v>
      </c>
      <c r="D1197" s="40">
        <v>2.7034852254628263</v>
      </c>
      <c r="E1197" s="34">
        <v>2.8113931900499445</v>
      </c>
      <c r="F1197" s="923">
        <v>34.077170490776822</v>
      </c>
      <c r="G1197" s="924">
        <v>1.0401482545915606</v>
      </c>
      <c r="H1197" s="924">
        <v>879.81598716306155</v>
      </c>
      <c r="I1197" s="34">
        <v>914.93330590842982</v>
      </c>
    </row>
    <row r="1198" spans="1:53">
      <c r="A1198" s="130" t="s">
        <v>169</v>
      </c>
      <c r="B1198" s="89">
        <v>0.13050803439472985</v>
      </c>
      <c r="C1198" s="40">
        <v>6.2608231278348317E-3</v>
      </c>
      <c r="D1198" s="40">
        <v>0.10083253126987646</v>
      </c>
      <c r="E1198" s="34">
        <v>0.23760138879244114</v>
      </c>
      <c r="F1198" s="923">
        <v>42.472233261068688</v>
      </c>
      <c r="G1198" s="924">
        <v>2.0375078172385117</v>
      </c>
      <c r="H1198" s="924">
        <v>32.814706069706418</v>
      </c>
      <c r="I1198" s="34">
        <v>77.324447148013618</v>
      </c>
    </row>
    <row r="1199" spans="1:53">
      <c r="A1199" s="130" t="s">
        <v>170</v>
      </c>
      <c r="B1199" s="89">
        <v>1.4713713296506555E-3</v>
      </c>
      <c r="C1199" s="40">
        <v>1.1245481699728983E-3</v>
      </c>
      <c r="D1199" s="40">
        <v>2.3406192480517039E-2</v>
      </c>
      <c r="E1199" s="34">
        <v>2.6002111980140592E-2</v>
      </c>
      <c r="F1199" s="923">
        <v>0.47883968689283229</v>
      </c>
      <c r="G1199" s="924">
        <v>0.36597035891244395</v>
      </c>
      <c r="H1199" s="924">
        <v>7.6172572163582881</v>
      </c>
      <c r="I1199" s="34">
        <v>8.4620672621635631</v>
      </c>
    </row>
    <row r="1200" spans="1:53">
      <c r="A1200" s="130" t="s">
        <v>171</v>
      </c>
      <c r="B1200" s="89">
        <v>1.3111591171743777E-3</v>
      </c>
      <c r="C1200" s="40">
        <v>4.8724571469811219E-4</v>
      </c>
      <c r="D1200" s="40">
        <v>9.38242342820007E-3</v>
      </c>
      <c r="E1200" s="34">
        <v>1.1180828260072559E-2</v>
      </c>
      <c r="F1200" s="923">
        <v>0.42670059452872916</v>
      </c>
      <c r="G1200" s="924">
        <v>0.15856811993292902</v>
      </c>
      <c r="H1200" s="924">
        <v>3.0533942085999342</v>
      </c>
      <c r="I1200" s="34">
        <v>3.6386629230615921</v>
      </c>
    </row>
    <row r="1201" spans="1:51">
      <c r="A1201" s="130" t="s">
        <v>172</v>
      </c>
      <c r="B1201" s="89">
        <v>3.5692533278769242E-2</v>
      </c>
      <c r="C1201" s="40">
        <v>1.539805211531195E-2</v>
      </c>
      <c r="D1201" s="40">
        <v>8.2524435116525208E-4</v>
      </c>
      <c r="E1201" s="34">
        <v>5.1915829745246445E-2</v>
      </c>
      <c r="F1201" s="923">
        <v>11.615695586290745</v>
      </c>
      <c r="G1201" s="924">
        <v>5.0111065134088832</v>
      </c>
      <c r="H1201" s="924">
        <v>0.26856561546286878</v>
      </c>
      <c r="I1201" s="34">
        <v>16.895367715162497</v>
      </c>
    </row>
    <row r="1202" spans="1:51">
      <c r="A1202" s="130" t="s">
        <v>190</v>
      </c>
      <c r="B1202" s="89">
        <v>4.0871639579325499E-4</v>
      </c>
      <c r="C1202" s="40">
        <v>4.0016577868539679E-5</v>
      </c>
      <c r="D1202" s="40">
        <v>1.7385376043784653E-3</v>
      </c>
      <c r="E1202" s="34">
        <v>2.18727057804026E-3</v>
      </c>
      <c r="F1202" s="923">
        <v>0.1330117197784981</v>
      </c>
      <c r="G1202" s="924">
        <v>1.3022902669745279E-2</v>
      </c>
      <c r="H1202" s="924">
        <v>0.56578566222957005</v>
      </c>
      <c r="I1202" s="34">
        <v>0.71182028467781344</v>
      </c>
    </row>
    <row r="1203" spans="1:51">
      <c r="A1203" s="130" t="s">
        <v>191</v>
      </c>
      <c r="B1203" s="89">
        <v>4.7120174363780994E-4</v>
      </c>
      <c r="C1203" s="40">
        <v>9.445973308731363E-5</v>
      </c>
      <c r="D1203" s="40">
        <v>3.2861410505826863E-3</v>
      </c>
      <c r="E1203" s="34">
        <v>3.8518025273078099E-3</v>
      </c>
      <c r="F1203" s="923">
        <v>0.15334680705003026</v>
      </c>
      <c r="G1203" s="924">
        <v>3.0740757349301408E-2</v>
      </c>
      <c r="H1203" s="924">
        <v>1.0694341530497931</v>
      </c>
      <c r="I1203" s="34">
        <v>1.2535217174491247</v>
      </c>
    </row>
    <row r="1204" spans="1:51">
      <c r="A1204" s="130" t="s">
        <v>175</v>
      </c>
      <c r="B1204" s="89">
        <v>2.0064054276995014E-3</v>
      </c>
      <c r="C1204" s="40">
        <v>7.4228798966058293E-5</v>
      </c>
      <c r="D1204" s="40">
        <v>8.7380856734226547E-2</v>
      </c>
      <c r="E1204" s="34">
        <v>8.9461490960892107E-2</v>
      </c>
      <c r="F1204" s="923">
        <v>0.65295994792002399</v>
      </c>
      <c r="G1204" s="924">
        <v>2.415684887905041E-2</v>
      </c>
      <c r="H1204" s="924">
        <v>28.437024180006823</v>
      </c>
      <c r="I1204" s="34">
        <v>29.114140976805896</v>
      </c>
    </row>
    <row r="1205" spans="1:51">
      <c r="A1205" s="130" t="s">
        <v>176</v>
      </c>
      <c r="B1205" s="89">
        <v>9.7411503196569785E-3</v>
      </c>
      <c r="C1205" s="40">
        <v>5.971327866362583E-4</v>
      </c>
      <c r="D1205" s="40">
        <v>1.8924396578239784</v>
      </c>
      <c r="E1205" s="34">
        <v>1.9027779409302716</v>
      </c>
      <c r="F1205" s="923">
        <v>3.1701374595548435</v>
      </c>
      <c r="G1205" s="924">
        <v>0.19432951480319949</v>
      </c>
      <c r="H1205" s="924">
        <v>615.87119101414305</v>
      </c>
      <c r="I1205" s="34">
        <v>619.2356579885012</v>
      </c>
    </row>
    <row r="1206" spans="1:51">
      <c r="A1206" s="130" t="s">
        <v>177</v>
      </c>
      <c r="B1206" s="89">
        <v>1.1631173649287183E-2</v>
      </c>
      <c r="C1206" s="40">
        <v>1.4206263156078878E-3</v>
      </c>
      <c r="D1206" s="40">
        <v>7.0582771888913515E-2</v>
      </c>
      <c r="E1206" s="34">
        <v>8.3634571853808584E-2</v>
      </c>
      <c r="F1206" s="923">
        <v>3.7852222863029299</v>
      </c>
      <c r="G1206" s="924">
        <v>0.46232534673549053</v>
      </c>
      <c r="H1206" s="924">
        <v>22.970294248794492</v>
      </c>
      <c r="I1206" s="34">
        <v>27.217841881832911</v>
      </c>
    </row>
    <row r="1207" spans="1:51">
      <c r="A1207" s="130" t="s">
        <v>178</v>
      </c>
      <c r="B1207" s="89">
        <v>4.8259643697889126E-5</v>
      </c>
      <c r="C1207" s="40">
        <v>1.6686634877150194E-4</v>
      </c>
      <c r="D1207" s="40">
        <v>1.6384334736361927E-2</v>
      </c>
      <c r="E1207" s="34">
        <v>1.6599460728831318E-2</v>
      </c>
      <c r="F1207" s="923">
        <v>1.570550697310618E-2</v>
      </c>
      <c r="G1207" s="924">
        <v>5.4304599110047327E-2</v>
      </c>
      <c r="H1207" s="924">
        <v>5.3320800514508013</v>
      </c>
      <c r="I1207" s="34">
        <v>5.4020901575339559</v>
      </c>
    </row>
    <row r="1208" spans="1:51">
      <c r="A1208" s="130" t="s">
        <v>179</v>
      </c>
      <c r="B1208" s="89">
        <v>4.2793541056023106E-5</v>
      </c>
      <c r="C1208" s="40">
        <v>1.2365003622913926E-4</v>
      </c>
      <c r="D1208" s="40">
        <v>6.5676963997400488E-3</v>
      </c>
      <c r="E1208" s="34">
        <v>6.7341399770252108E-3</v>
      </c>
      <c r="F1208" s="923">
        <v>1.3926631155146172E-2</v>
      </c>
      <c r="G1208" s="924">
        <v>4.0240382178920238E-2</v>
      </c>
      <c r="H1208" s="924">
        <v>2.137375946019954</v>
      </c>
      <c r="I1208" s="34">
        <v>2.1915429593540203</v>
      </c>
    </row>
    <row r="1209" spans="1:51">
      <c r="A1209" s="130" t="s">
        <v>180</v>
      </c>
      <c r="B1209" s="89">
        <v>8.1154075450223914E-4</v>
      </c>
      <c r="C1209" s="40">
        <v>5.4019584346084006E-3</v>
      </c>
      <c r="D1209" s="40">
        <v>5.7767104581567643E-4</v>
      </c>
      <c r="E1209" s="40">
        <v>6.7911702349263154E-3</v>
      </c>
      <c r="F1209" s="923">
        <v>0.26410594861793929</v>
      </c>
      <c r="G1209" s="924">
        <v>1.75800087531278</v>
      </c>
      <c r="H1209" s="924">
        <v>0.18799593082400815</v>
      </c>
      <c r="I1209" s="34">
        <v>2.2101027547547272</v>
      </c>
    </row>
    <row r="1210" spans="1:51">
      <c r="A1210" s="130" t="s">
        <v>181</v>
      </c>
      <c r="B1210" s="89">
        <v>8.2954696746905677E-6</v>
      </c>
      <c r="C1210" s="40">
        <v>7.8058548328641224E-6</v>
      </c>
      <c r="D1210" s="40">
        <v>1.2169763230649255E-3</v>
      </c>
      <c r="E1210" s="40">
        <v>1.2330776475724802E-3</v>
      </c>
      <c r="F1210" s="923">
        <v>2.6996584897443451E-3</v>
      </c>
      <c r="G1210" s="924">
        <v>2.54031936655107E-3</v>
      </c>
      <c r="H1210" s="924">
        <v>0.39604996356069894</v>
      </c>
      <c r="I1210" s="34">
        <v>0.40128994141699437</v>
      </c>
    </row>
    <row r="1211" spans="1:51">
      <c r="A1211" s="143" t="s">
        <v>182</v>
      </c>
      <c r="B1211" s="154">
        <v>1.3521600406171935E-5</v>
      </c>
      <c r="C1211" s="144">
        <v>2.0686938130425456E-5</v>
      </c>
      <c r="D1211" s="144">
        <v>2.3002987354078801E-3</v>
      </c>
      <c r="E1211" s="144">
        <v>2.3345072739444773E-3</v>
      </c>
      <c r="F1211" s="925">
        <v>4.4004384034848857E-3</v>
      </c>
      <c r="G1211" s="926">
        <v>6.73230936170016E-3</v>
      </c>
      <c r="H1211" s="926">
        <v>0.74860390713485503</v>
      </c>
      <c r="I1211" s="145">
        <v>0.75973665490003994</v>
      </c>
      <c r="AY1211" s="146"/>
    </row>
    <row r="1213" spans="1:51" ht="14.25" customHeight="1">
      <c r="A1213" s="69" t="s">
        <v>298</v>
      </c>
    </row>
    <row r="1214" spans="1:51">
      <c r="A1214" s="136"/>
      <c r="B1214" s="147" t="s">
        <v>271</v>
      </c>
      <c r="C1214" s="936"/>
      <c r="D1214" s="936"/>
      <c r="E1214" s="937"/>
      <c r="F1214" s="898" t="s">
        <v>272</v>
      </c>
      <c r="G1214" s="899"/>
      <c r="H1214" s="900"/>
      <c r="I1214" s="900"/>
    </row>
    <row r="1215" spans="1:51" ht="26.25">
      <c r="A1215" s="143" t="s">
        <v>184</v>
      </c>
      <c r="B1215" s="149" t="s">
        <v>185</v>
      </c>
      <c r="C1215" s="150" t="s">
        <v>186</v>
      </c>
      <c r="D1215" s="150" t="s">
        <v>187</v>
      </c>
      <c r="E1215" s="17" t="s">
        <v>188</v>
      </c>
      <c r="F1215" s="76" t="s">
        <v>185</v>
      </c>
      <c r="G1215" s="76" t="s">
        <v>186</v>
      </c>
      <c r="H1215" s="150" t="s">
        <v>187</v>
      </c>
      <c r="I1215" s="17" t="s">
        <v>188</v>
      </c>
    </row>
    <row r="1216" spans="1:51">
      <c r="A1216" s="130" t="s">
        <v>160</v>
      </c>
      <c r="B1216" s="152">
        <v>222.28351660348383</v>
      </c>
      <c r="C1216" s="141">
        <v>379.43246853121803</v>
      </c>
      <c r="D1216" s="141">
        <v>3072.7848378615258</v>
      </c>
      <c r="E1216" s="142">
        <v>3674.5008229962277</v>
      </c>
      <c r="F1216" s="919">
        <v>72339.434204634992</v>
      </c>
      <c r="G1216" s="920">
        <v>123481.62613145419</v>
      </c>
      <c r="H1216" s="920">
        <v>1000000</v>
      </c>
      <c r="I1216" s="138">
        <v>1195821.0603360892</v>
      </c>
    </row>
    <row r="1217" spans="1:53">
      <c r="A1217" s="130" t="s">
        <v>162</v>
      </c>
      <c r="B1217" s="152">
        <v>220.74441015433931</v>
      </c>
      <c r="C1217" s="141">
        <v>376.68598107933161</v>
      </c>
      <c r="D1217" s="141">
        <v>3072.7848378615258</v>
      </c>
      <c r="E1217" s="142">
        <v>3670.2152290951967</v>
      </c>
      <c r="F1217" s="921">
        <v>71838.550956911189</v>
      </c>
      <c r="G1217" s="922">
        <v>122587.815599052</v>
      </c>
      <c r="H1217" s="922">
        <v>1000000</v>
      </c>
      <c r="I1217" s="142">
        <v>1194426.3665559632</v>
      </c>
    </row>
    <row r="1218" spans="1:53">
      <c r="A1218" s="130" t="s">
        <v>31</v>
      </c>
      <c r="B1218" s="152">
        <v>3.2221170573274569</v>
      </c>
      <c r="C1218" s="141">
        <v>5.7508073468231089</v>
      </c>
      <c r="D1218" s="141">
        <v>0</v>
      </c>
      <c r="E1218" s="142">
        <v>8.9729244041505662</v>
      </c>
      <c r="F1218" s="921">
        <v>1048.5983325698317</v>
      </c>
      <c r="G1218" s="922">
        <v>1871.5294595196344</v>
      </c>
      <c r="H1218" s="922">
        <v>0</v>
      </c>
      <c r="I1218" s="142">
        <v>2920.1277920894663</v>
      </c>
    </row>
    <row r="1219" spans="1:53">
      <c r="A1219" s="130" t="s">
        <v>23</v>
      </c>
      <c r="B1219" s="152">
        <v>205.28932377900631</v>
      </c>
      <c r="C1219" s="141">
        <v>352.83488706255116</v>
      </c>
      <c r="D1219" s="141">
        <v>3072.7848378615258</v>
      </c>
      <c r="E1219" s="142">
        <v>3630.9090487030835</v>
      </c>
      <c r="F1219" s="921">
        <v>66808.883345660928</v>
      </c>
      <c r="G1219" s="922">
        <v>114825.77065438239</v>
      </c>
      <c r="H1219" s="922">
        <v>1000000</v>
      </c>
      <c r="I1219" s="142">
        <v>1181634.6540000434</v>
      </c>
      <c r="AZ1219" s="146"/>
    </row>
    <row r="1220" spans="1:53">
      <c r="A1220" s="130" t="s">
        <v>163</v>
      </c>
      <c r="B1220" s="152">
        <v>12.232969318005519</v>
      </c>
      <c r="C1220" s="141">
        <v>18.100286669957317</v>
      </c>
      <c r="D1220" s="141">
        <v>0</v>
      </c>
      <c r="E1220" s="142">
        <v>30.333255987962836</v>
      </c>
      <c r="F1220" s="921">
        <v>3981.0692786804211</v>
      </c>
      <c r="G1220" s="922">
        <v>5890.5154851499565</v>
      </c>
      <c r="H1220" s="922">
        <v>0</v>
      </c>
      <c r="I1220" s="142">
        <v>9871.5847638303785</v>
      </c>
      <c r="AX1220" s="146"/>
    </row>
    <row r="1221" spans="1:53">
      <c r="A1221" s="130" t="s">
        <v>189</v>
      </c>
      <c r="B1221" s="238">
        <v>9.4214815979679258E-3</v>
      </c>
      <c r="C1221" s="239">
        <v>2.454057251445639E-3</v>
      </c>
      <c r="D1221" s="141">
        <v>0</v>
      </c>
      <c r="E1221" s="142">
        <v>1.1875538849413565E-2</v>
      </c>
      <c r="F1221" s="921">
        <v>3.0661052091511598</v>
      </c>
      <c r="G1221" s="922">
        <v>0.7986427234369966</v>
      </c>
      <c r="H1221" s="922">
        <v>0</v>
      </c>
      <c r="I1221" s="142">
        <v>3.8647479325881564</v>
      </c>
      <c r="BA1221" s="146"/>
    </row>
    <row r="1222" spans="1:53">
      <c r="A1222" s="130" t="s">
        <v>165</v>
      </c>
      <c r="B1222" s="152">
        <v>13.926907623739394</v>
      </c>
      <c r="C1222" s="141">
        <v>21.994486174898199</v>
      </c>
      <c r="D1222" s="141">
        <v>183.20167094074895</v>
      </c>
      <c r="E1222" s="142">
        <v>219.12306473938656</v>
      </c>
      <c r="F1222" s="921">
        <v>4532.3406481762286</v>
      </c>
      <c r="G1222" s="922">
        <v>7157.8347770698601</v>
      </c>
      <c r="H1222" s="922">
        <v>59620.728624867319</v>
      </c>
      <c r="I1222" s="142">
        <v>71310.904050113415</v>
      </c>
      <c r="AV1222" s="392"/>
    </row>
    <row r="1223" spans="1:53">
      <c r="A1223" s="130" t="s">
        <v>83</v>
      </c>
      <c r="B1223" s="89">
        <v>0.50390283888017662</v>
      </c>
      <c r="C1223" s="40">
        <v>0.43795105326127048</v>
      </c>
      <c r="D1223" s="40">
        <v>4.3204975104424712E-2</v>
      </c>
      <c r="E1223" s="34">
        <v>0.98505886724587177</v>
      </c>
      <c r="F1223" s="923">
        <v>163.98897595148995</v>
      </c>
      <c r="G1223" s="924">
        <v>142.52577917758086</v>
      </c>
      <c r="H1223" s="924">
        <v>14.060527301512197</v>
      </c>
      <c r="I1223" s="34">
        <v>320.575282430583</v>
      </c>
    </row>
    <row r="1224" spans="1:53">
      <c r="A1224" s="130" t="s">
        <v>84</v>
      </c>
      <c r="B1224" s="89">
        <v>4.0599922561924793E-4</v>
      </c>
      <c r="C1224" s="40">
        <v>1.2242168908124123E-4</v>
      </c>
      <c r="D1224" s="40">
        <v>7.6166044833770605E-3</v>
      </c>
      <c r="E1224" s="34">
        <v>8.1450253980775503E-3</v>
      </c>
      <c r="F1224" s="923">
        <v>0.13212745019329084</v>
      </c>
      <c r="G1224" s="924">
        <v>3.9840631720390617E-2</v>
      </c>
      <c r="H1224" s="924">
        <v>2.4787301699515552</v>
      </c>
      <c r="I1224" s="34">
        <v>2.6506982518652364</v>
      </c>
    </row>
    <row r="1225" spans="1:53">
      <c r="A1225" s="130" t="s">
        <v>166</v>
      </c>
      <c r="B1225" s="152">
        <v>29.151582584933792</v>
      </c>
      <c r="C1225" s="141">
        <v>35.165459520342843</v>
      </c>
      <c r="D1225" s="141">
        <v>186.51622038197661</v>
      </c>
      <c r="E1225" s="142">
        <v>250.83326248725328</v>
      </c>
      <c r="F1225" s="921">
        <v>9487.0237010221481</v>
      </c>
      <c r="G1225" s="922">
        <v>11444.16591980319</v>
      </c>
      <c r="H1225" s="922">
        <v>60699.407938949851</v>
      </c>
      <c r="I1225" s="142">
        <v>81630.597559775197</v>
      </c>
    </row>
    <row r="1226" spans="1:53">
      <c r="A1226" s="130" t="s">
        <v>167</v>
      </c>
      <c r="B1226" s="89">
        <v>2.0915623540494064E-2</v>
      </c>
      <c r="C1226" s="40">
        <v>3.2345157048181742E-3</v>
      </c>
      <c r="D1226" s="40">
        <v>0.12482979533460936</v>
      </c>
      <c r="E1226" s="34">
        <v>0.14897993457992159</v>
      </c>
      <c r="F1226" s="923">
        <v>6.8067322133267512</v>
      </c>
      <c r="G1226" s="924">
        <v>1.0526333197703499</v>
      </c>
      <c r="H1226" s="924">
        <v>40.624320257152604</v>
      </c>
      <c r="I1226" s="34">
        <v>48.483685790249702</v>
      </c>
    </row>
    <row r="1227" spans="1:53">
      <c r="A1227" s="130" t="s">
        <v>168</v>
      </c>
      <c r="B1227" s="89">
        <v>4.2088204633908728E-2</v>
      </c>
      <c r="C1227" s="40">
        <v>1.9876053831513616E-2</v>
      </c>
      <c r="D1227" s="40">
        <v>2.7034852254628263</v>
      </c>
      <c r="E1227" s="34">
        <v>2.7654494839282489</v>
      </c>
      <c r="F1227" s="923">
        <v>13.697088099145789</v>
      </c>
      <c r="G1227" s="924">
        <v>6.4684170484732544</v>
      </c>
      <c r="H1227" s="924">
        <v>879.81598716306155</v>
      </c>
      <c r="I1227" s="34">
        <v>899.98149231068066</v>
      </c>
    </row>
    <row r="1228" spans="1:53">
      <c r="A1228" s="130" t="s">
        <v>169</v>
      </c>
      <c r="B1228" s="89">
        <v>5.6437939254872393E-2</v>
      </c>
      <c r="C1228" s="40">
        <v>3.3045746950621027E-2</v>
      </c>
      <c r="D1228" s="40">
        <v>0.10083253126987646</v>
      </c>
      <c r="E1228" s="34">
        <v>0.19031621747536986</v>
      </c>
      <c r="F1228" s="923">
        <v>18.367032588637031</v>
      </c>
      <c r="G1228" s="924">
        <v>10.754331557304509</v>
      </c>
      <c r="H1228" s="924">
        <v>32.814706069706418</v>
      </c>
      <c r="I1228" s="34">
        <v>61.936070215647952</v>
      </c>
    </row>
    <row r="1229" spans="1:53">
      <c r="A1229" s="130" t="s">
        <v>170</v>
      </c>
      <c r="B1229" s="89">
        <v>1.3134037196296205E-3</v>
      </c>
      <c r="C1229" s="40">
        <v>1.7108349507467811E-3</v>
      </c>
      <c r="D1229" s="40">
        <v>2.3406192480517039E-2</v>
      </c>
      <c r="E1229" s="34">
        <v>2.6430431150893441E-2</v>
      </c>
      <c r="F1229" s="923">
        <v>0.42743107276709646</v>
      </c>
      <c r="G1229" s="924">
        <v>0.55677017462030298</v>
      </c>
      <c r="H1229" s="924">
        <v>7.6172572163582881</v>
      </c>
      <c r="I1229" s="34">
        <v>8.6014584637456881</v>
      </c>
    </row>
    <row r="1230" spans="1:53">
      <c r="A1230" s="130" t="s">
        <v>171</v>
      </c>
      <c r="B1230" s="89">
        <v>1.1726332541625827E-3</v>
      </c>
      <c r="C1230" s="40">
        <v>1.6058959395222692E-3</v>
      </c>
      <c r="D1230" s="40">
        <v>9.38242342820007E-3</v>
      </c>
      <c r="E1230" s="34">
        <v>1.2160952621884921E-2</v>
      </c>
      <c r="F1230" s="923">
        <v>0.381619057642404</v>
      </c>
      <c r="G1230" s="924">
        <v>0.52261906519946144</v>
      </c>
      <c r="H1230" s="924">
        <v>3.0533942085999342</v>
      </c>
      <c r="I1230" s="34">
        <v>3.9576323314417996</v>
      </c>
    </row>
    <row r="1231" spans="1:53">
      <c r="A1231" s="130" t="s">
        <v>172</v>
      </c>
      <c r="B1231" s="89">
        <v>3.4653088574310029E-2</v>
      </c>
      <c r="C1231" s="40">
        <v>6.2525344188700104E-3</v>
      </c>
      <c r="D1231" s="40">
        <v>0</v>
      </c>
      <c r="E1231" s="34">
        <v>4.0905622993180041E-2</v>
      </c>
      <c r="F1231" s="923">
        <v>11.277421102619897</v>
      </c>
      <c r="G1231" s="924">
        <v>2.0348103589385711</v>
      </c>
      <c r="H1231" s="924">
        <v>0</v>
      </c>
      <c r="I1231" s="34">
        <v>13.31223146155847</v>
      </c>
    </row>
    <row r="1232" spans="1:53">
      <c r="A1232" s="130" t="s">
        <v>190</v>
      </c>
      <c r="B1232" s="89">
        <v>3.7999910600281959E-4</v>
      </c>
      <c r="C1232" s="40">
        <v>1.1423338284624614E-4</v>
      </c>
      <c r="D1232" s="40">
        <v>1.7385376043784653E-3</v>
      </c>
      <c r="E1232" s="34">
        <v>2.232770093227531E-3</v>
      </c>
      <c r="F1232" s="923">
        <v>0.12366603132137174</v>
      </c>
      <c r="G1232" s="924">
        <v>3.7175848252930632E-2</v>
      </c>
      <c r="H1232" s="924">
        <v>0.56578566222957005</v>
      </c>
      <c r="I1232" s="34">
        <v>0.72662754180387246</v>
      </c>
    </row>
    <row r="1233" spans="1:51">
      <c r="A1233" s="130" t="s">
        <v>191</v>
      </c>
      <c r="B1233" s="89">
        <v>4.1644574922902207E-4</v>
      </c>
      <c r="C1233" s="40">
        <v>1.0132119358138576E-3</v>
      </c>
      <c r="D1233" s="40">
        <v>3.2861410505826863E-3</v>
      </c>
      <c r="E1233" s="34">
        <v>4.7157987356255659E-3</v>
      </c>
      <c r="F1233" s="923">
        <v>0.13552714270708371</v>
      </c>
      <c r="G1233" s="924">
        <v>0.32973735203633475</v>
      </c>
      <c r="H1233" s="924">
        <v>1.0694341530497931</v>
      </c>
      <c r="I1233" s="34">
        <v>1.5346986477932114</v>
      </c>
    </row>
    <row r="1234" spans="1:51">
      <c r="A1234" s="130" t="s">
        <v>175</v>
      </c>
      <c r="B1234" s="89">
        <v>0</v>
      </c>
      <c r="C1234" s="40">
        <v>1.826757045861E-4</v>
      </c>
      <c r="D1234" s="40">
        <v>8.7380856734226547E-2</v>
      </c>
      <c r="E1234" s="34">
        <v>8.7563532438812652E-2</v>
      </c>
      <c r="F1234" s="923">
        <v>0</v>
      </c>
      <c r="G1234" s="924">
        <v>5.9449559349307179E-2</v>
      </c>
      <c r="H1234" s="924">
        <v>28.437024180006823</v>
      </c>
      <c r="I1234" s="34">
        <v>28.49647373935613</v>
      </c>
    </row>
    <row r="1235" spans="1:51">
      <c r="A1235" s="130" t="s">
        <v>176</v>
      </c>
      <c r="B1235" s="89">
        <v>0</v>
      </c>
      <c r="C1235" s="40">
        <v>1.7322528035434543E-3</v>
      </c>
      <c r="D1235" s="40">
        <v>1.8924396578239784</v>
      </c>
      <c r="E1235" s="34">
        <v>1.8941719106275219</v>
      </c>
      <c r="F1235" s="923">
        <v>0</v>
      </c>
      <c r="G1235" s="924">
        <v>0.56374035116269272</v>
      </c>
      <c r="H1235" s="924">
        <v>615.87119101414305</v>
      </c>
      <c r="I1235" s="34">
        <v>616.43493136530583</v>
      </c>
    </row>
    <row r="1236" spans="1:51">
      <c r="A1236" s="130" t="s">
        <v>177</v>
      </c>
      <c r="B1236" s="89">
        <v>0</v>
      </c>
      <c r="C1236" s="40">
        <v>3.1127030740123358E-3</v>
      </c>
      <c r="D1236" s="40">
        <v>7.0582771888913515E-2</v>
      </c>
      <c r="E1236" s="34">
        <v>7.3695474962925847E-2</v>
      </c>
      <c r="F1236" s="923">
        <v>0</v>
      </c>
      <c r="G1236" s="924">
        <v>1.0129908985682807</v>
      </c>
      <c r="H1236" s="924">
        <v>22.970294248794492</v>
      </c>
      <c r="I1236" s="34">
        <v>23.983285147362771</v>
      </c>
    </row>
    <row r="1237" spans="1:51">
      <c r="A1237" s="130" t="s">
        <v>178</v>
      </c>
      <c r="B1237" s="89">
        <v>0</v>
      </c>
      <c r="C1237" s="40">
        <v>1.7368624779441714E-4</v>
      </c>
      <c r="D1237" s="40">
        <v>1.6384334736361927E-2</v>
      </c>
      <c r="E1237" s="34">
        <v>1.6558020984156343E-2</v>
      </c>
      <c r="F1237" s="923">
        <v>0</v>
      </c>
      <c r="G1237" s="924">
        <v>5.652405129520633E-2</v>
      </c>
      <c r="H1237" s="924">
        <v>5.3320800514508013</v>
      </c>
      <c r="I1237" s="34">
        <v>5.3886041027460081</v>
      </c>
    </row>
    <row r="1238" spans="1:51">
      <c r="A1238" s="130" t="s">
        <v>179</v>
      </c>
      <c r="B1238" s="89">
        <v>0</v>
      </c>
      <c r="C1238" s="40">
        <v>1.6533595747006928E-4</v>
      </c>
      <c r="D1238" s="40">
        <v>6.5676963997400488E-3</v>
      </c>
      <c r="E1238" s="34">
        <v>6.7330323572101182E-3</v>
      </c>
      <c r="F1238" s="923">
        <v>0</v>
      </c>
      <c r="G1238" s="924">
        <v>5.3806552099864312E-2</v>
      </c>
      <c r="H1238" s="924">
        <v>2.137375946019954</v>
      </c>
      <c r="I1238" s="34">
        <v>2.1911824981198182</v>
      </c>
    </row>
    <row r="1239" spans="1:51">
      <c r="A1239" s="130" t="s">
        <v>180</v>
      </c>
      <c r="B1239" s="89">
        <v>0</v>
      </c>
      <c r="C1239" s="40">
        <v>7.3894338525048856E-4</v>
      </c>
      <c r="D1239" s="40">
        <v>0</v>
      </c>
      <c r="E1239" s="40">
        <v>7.3894338525048856E-4</v>
      </c>
      <c r="F1239" s="923">
        <v>0</v>
      </c>
      <c r="G1239" s="924">
        <v>0.24048002845677569</v>
      </c>
      <c r="H1239" s="924">
        <v>0</v>
      </c>
      <c r="I1239" s="34">
        <v>0.24048002845677569</v>
      </c>
    </row>
    <row r="1240" spans="1:51">
      <c r="A1240" s="130" t="s">
        <v>181</v>
      </c>
      <c r="B1240" s="89">
        <v>0</v>
      </c>
      <c r="C1240" s="40">
        <v>9.3512507634807208E-6</v>
      </c>
      <c r="D1240" s="40">
        <v>1.2169763230649255E-3</v>
      </c>
      <c r="E1240" s="40">
        <v>1.2263275738284062E-3</v>
      </c>
      <c r="F1240" s="923">
        <v>0</v>
      </c>
      <c r="G1240" s="924">
        <v>3.0432494485974591E-3</v>
      </c>
      <c r="H1240" s="924">
        <v>0.39604996356069894</v>
      </c>
      <c r="I1240" s="34">
        <v>0.3990932130092964</v>
      </c>
    </row>
    <row r="1241" spans="1:51">
      <c r="A1241" s="143" t="s">
        <v>182</v>
      </c>
      <c r="B1241" s="154">
        <v>0</v>
      </c>
      <c r="C1241" s="144">
        <v>1.0040683574452765E-4</v>
      </c>
      <c r="D1241" s="144">
        <v>2.3002987354078801E-3</v>
      </c>
      <c r="E1241" s="144">
        <v>2.4007055711524079E-3</v>
      </c>
      <c r="F1241" s="925">
        <v>0</v>
      </c>
      <c r="G1241" s="926">
        <v>3.267616870122439E-2</v>
      </c>
      <c r="H1241" s="926">
        <v>0.74860390713485503</v>
      </c>
      <c r="I1241" s="145">
        <v>0.78128007583607939</v>
      </c>
      <c r="AY1241" s="146"/>
    </row>
    <row r="1243" spans="1:51" ht="15.75" customHeight="1">
      <c r="A1243" s="69" t="s">
        <v>299</v>
      </c>
    </row>
    <row r="1244" spans="1:51">
      <c r="A1244" s="136"/>
      <c r="B1244" s="147" t="s">
        <v>271</v>
      </c>
      <c r="C1244" s="936"/>
      <c r="D1244" s="936"/>
      <c r="E1244" s="937"/>
      <c r="F1244" s="898" t="s">
        <v>272</v>
      </c>
      <c r="G1244" s="899"/>
      <c r="H1244" s="900"/>
      <c r="I1244" s="900"/>
    </row>
    <row r="1245" spans="1:51" ht="26.25">
      <c r="A1245" s="143" t="s">
        <v>184</v>
      </c>
      <c r="B1245" s="149" t="s">
        <v>185</v>
      </c>
      <c r="C1245" s="150" t="s">
        <v>186</v>
      </c>
      <c r="D1245" s="150" t="s">
        <v>187</v>
      </c>
      <c r="E1245" s="17" t="s">
        <v>188</v>
      </c>
      <c r="F1245" s="76" t="s">
        <v>185</v>
      </c>
      <c r="G1245" s="76" t="s">
        <v>186</v>
      </c>
      <c r="H1245" s="150" t="s">
        <v>187</v>
      </c>
      <c r="I1245" s="17" t="s">
        <v>188</v>
      </c>
    </row>
    <row r="1246" spans="1:51">
      <c r="A1246" s="130" t="s">
        <v>160</v>
      </c>
      <c r="B1246" s="152">
        <v>210.49602754970047</v>
      </c>
      <c r="C1246" s="141">
        <v>240.7827842297086</v>
      </c>
      <c r="D1246" s="141">
        <v>3072.7848378615258</v>
      </c>
      <c r="E1246" s="142">
        <v>3524.0636496409347</v>
      </c>
      <c r="F1246" s="919">
        <v>68503.340994156009</v>
      </c>
      <c r="G1246" s="920">
        <v>78359.793130611448</v>
      </c>
      <c r="H1246" s="920">
        <v>1000000</v>
      </c>
      <c r="I1246" s="138">
        <v>1146863.1341247675</v>
      </c>
    </row>
    <row r="1247" spans="1:51">
      <c r="A1247" s="130" t="s">
        <v>162</v>
      </c>
      <c r="B1247" s="152">
        <v>206.1071401056613</v>
      </c>
      <c r="C1247" s="141">
        <v>234.77357228134599</v>
      </c>
      <c r="D1247" s="141">
        <v>3072.7848378615258</v>
      </c>
      <c r="E1247" s="142">
        <v>3513.6655502485332</v>
      </c>
      <c r="F1247" s="921">
        <v>67075.031601984709</v>
      </c>
      <c r="G1247" s="922">
        <v>76404.169074439444</v>
      </c>
      <c r="H1247" s="922">
        <v>1000000</v>
      </c>
      <c r="I1247" s="142">
        <v>1143479.2006764244</v>
      </c>
    </row>
    <row r="1248" spans="1:51">
      <c r="A1248" s="130" t="s">
        <v>31</v>
      </c>
      <c r="B1248" s="152">
        <v>8.9661331434568527</v>
      </c>
      <c r="C1248" s="141">
        <v>12.545134192142683</v>
      </c>
      <c r="D1248" s="141">
        <v>0</v>
      </c>
      <c r="E1248" s="142">
        <v>21.511267335599534</v>
      </c>
      <c r="F1248" s="921">
        <v>2917.917659896013</v>
      </c>
      <c r="G1248" s="922">
        <v>4082.6594942694865</v>
      </c>
      <c r="H1248" s="922">
        <v>0</v>
      </c>
      <c r="I1248" s="142">
        <v>7000.5771541654995</v>
      </c>
    </row>
    <row r="1249" spans="1:53">
      <c r="A1249" s="130" t="s">
        <v>23</v>
      </c>
      <c r="B1249" s="152">
        <v>178.23953342519428</v>
      </c>
      <c r="C1249" s="141">
        <v>158.83113709633028</v>
      </c>
      <c r="D1249" s="141">
        <v>2150.9493865030681</v>
      </c>
      <c r="E1249" s="142">
        <v>2488.0200570245925</v>
      </c>
      <c r="F1249" s="921">
        <v>58005.862053536533</v>
      </c>
      <c r="G1249" s="922">
        <v>51689.638382512734</v>
      </c>
      <c r="H1249" s="922">
        <v>700000.00000000012</v>
      </c>
      <c r="I1249" s="142">
        <v>809695.5004360493</v>
      </c>
      <c r="AZ1249" s="146"/>
    </row>
    <row r="1250" spans="1:53">
      <c r="A1250" s="130" t="s">
        <v>163</v>
      </c>
      <c r="B1250" s="152">
        <v>18.901473537010162</v>
      </c>
      <c r="C1250" s="141">
        <v>63.397300992873042</v>
      </c>
      <c r="D1250" s="141">
        <v>921.83545135845793</v>
      </c>
      <c r="E1250" s="142">
        <v>1004.1342258883411</v>
      </c>
      <c r="F1250" s="921">
        <v>6151.2518885521622</v>
      </c>
      <c r="G1250" s="922">
        <v>20631.871197657227</v>
      </c>
      <c r="H1250" s="922">
        <v>300000.00000000006</v>
      </c>
      <c r="I1250" s="142">
        <v>326783.12308620947</v>
      </c>
      <c r="AX1250" s="146"/>
    </row>
    <row r="1251" spans="1:53">
      <c r="A1251" s="130" t="s">
        <v>189</v>
      </c>
      <c r="B1251" s="238">
        <v>2.1733666213874608E-2</v>
      </c>
      <c r="C1251" s="239">
        <v>1.0705875436958851E-2</v>
      </c>
      <c r="D1251" s="141">
        <v>0</v>
      </c>
      <c r="E1251" s="142">
        <v>3.2439541650833459E-2</v>
      </c>
      <c r="F1251" s="921">
        <v>7.0729541314060693</v>
      </c>
      <c r="G1251" s="922">
        <v>3.4840953733713098</v>
      </c>
      <c r="H1251" s="922">
        <v>0</v>
      </c>
      <c r="I1251" s="142">
        <v>10.55704950477738</v>
      </c>
      <c r="BA1251" s="146"/>
    </row>
    <row r="1252" spans="1:53">
      <c r="A1252" s="130" t="s">
        <v>165</v>
      </c>
      <c r="B1252" s="152">
        <v>14.315700718237162</v>
      </c>
      <c r="C1252" s="141">
        <v>17.949159595941548</v>
      </c>
      <c r="D1252" s="141">
        <v>209.12701669633137</v>
      </c>
      <c r="E1252" s="142">
        <v>241.39187701051009</v>
      </c>
      <c r="F1252" s="921">
        <v>4658.8685748007119</v>
      </c>
      <c r="G1252" s="922">
        <v>5841.3330392612488</v>
      </c>
      <c r="H1252" s="922">
        <v>68057.813264228185</v>
      </c>
      <c r="I1252" s="142">
        <v>78558.014878290138</v>
      </c>
      <c r="AV1252" s="392"/>
    </row>
    <row r="1253" spans="1:53">
      <c r="A1253" s="130" t="s">
        <v>83</v>
      </c>
      <c r="B1253" s="89">
        <v>0.4231203999325473</v>
      </c>
      <c r="C1253" s="40">
        <v>5.6649969036671757E-2</v>
      </c>
      <c r="D1253" s="40">
        <v>4.0612676598159227E-3</v>
      </c>
      <c r="E1253" s="34">
        <v>0.48383163662903494</v>
      </c>
      <c r="F1253" s="923">
        <v>137.69932561468045</v>
      </c>
      <c r="G1253" s="924">
        <v>18.436035071071473</v>
      </c>
      <c r="H1253" s="924">
        <v>1.3216895663421466</v>
      </c>
      <c r="I1253" s="34">
        <v>157.45705025209406</v>
      </c>
    </row>
    <row r="1254" spans="1:53">
      <c r="A1254" s="130" t="s">
        <v>84</v>
      </c>
      <c r="B1254" s="89">
        <v>3.5371364071104143E-4</v>
      </c>
      <c r="C1254" s="40">
        <v>2.2951958854120931E-4</v>
      </c>
      <c r="D1254" s="40">
        <v>7.6166044833770605E-3</v>
      </c>
      <c r="E1254" s="34">
        <v>8.1998377126293112E-3</v>
      </c>
      <c r="F1254" s="923">
        <v>0.11511175021196894</v>
      </c>
      <c r="G1254" s="924">
        <v>7.4694324741898036E-2</v>
      </c>
      <c r="H1254" s="924">
        <v>2.4787301699515552</v>
      </c>
      <c r="I1254" s="34">
        <v>2.6685362449054217</v>
      </c>
    </row>
    <row r="1255" spans="1:53">
      <c r="A1255" s="130" t="s">
        <v>166</v>
      </c>
      <c r="B1255" s="152">
        <v>27.103046831002004</v>
      </c>
      <c r="C1255" s="141">
        <v>19.709481358005121</v>
      </c>
      <c r="D1255" s="141">
        <v>211.26725491422076</v>
      </c>
      <c r="E1255" s="142">
        <v>258.0797831032279</v>
      </c>
      <c r="F1255" s="921">
        <v>8820.3529570472965</v>
      </c>
      <c r="G1255" s="922">
        <v>6414.2080874499961</v>
      </c>
      <c r="H1255" s="922">
        <v>68754.3274462556</v>
      </c>
      <c r="I1255" s="142">
        <v>83988.888490752899</v>
      </c>
    </row>
    <row r="1256" spans="1:53">
      <c r="A1256" s="130" t="s">
        <v>167</v>
      </c>
      <c r="B1256" s="89">
        <v>1.7614984483469976E-2</v>
      </c>
      <c r="C1256" s="40">
        <v>1.8029456567593218E-2</v>
      </c>
      <c r="D1256" s="40">
        <v>0.15611291138866043</v>
      </c>
      <c r="E1256" s="34">
        <v>0.19175735243972364</v>
      </c>
      <c r="F1256" s="923">
        <v>5.7325798625487074</v>
      </c>
      <c r="G1256" s="924">
        <v>5.8674647002426115</v>
      </c>
      <c r="H1256" s="924">
        <v>50.805025286868336</v>
      </c>
      <c r="I1256" s="34">
        <v>62.405069849659654</v>
      </c>
    </row>
    <row r="1257" spans="1:53">
      <c r="A1257" s="130" t="s">
        <v>168</v>
      </c>
      <c r="B1257" s="89">
        <v>3.5894320762023174E-2</v>
      </c>
      <c r="C1257" s="40">
        <v>1.4132046733747503E-2</v>
      </c>
      <c r="D1257" s="40">
        <v>2.7034852254628263</v>
      </c>
      <c r="E1257" s="34">
        <v>2.7535115929585969</v>
      </c>
      <c r="F1257" s="923">
        <v>11.681364838744607</v>
      </c>
      <c r="G1257" s="924">
        <v>4.5991006462992576</v>
      </c>
      <c r="H1257" s="924">
        <v>879.81598716306155</v>
      </c>
      <c r="I1257" s="34">
        <v>896.09645264810547</v>
      </c>
    </row>
    <row r="1258" spans="1:53">
      <c r="A1258" s="130" t="s">
        <v>169</v>
      </c>
      <c r="B1258" s="89">
        <v>5.439884634483462E-2</v>
      </c>
      <c r="C1258" s="40">
        <v>2.6311496433027E-2</v>
      </c>
      <c r="D1258" s="40">
        <v>0.10083253126987646</v>
      </c>
      <c r="E1258" s="34">
        <v>0.18154287404773808</v>
      </c>
      <c r="F1258" s="923">
        <v>17.703434901967611</v>
      </c>
      <c r="G1258" s="924">
        <v>8.5627526238831049</v>
      </c>
      <c r="H1258" s="924">
        <v>32.814706069706418</v>
      </c>
      <c r="I1258" s="34">
        <v>59.080893595557136</v>
      </c>
    </row>
    <row r="1259" spans="1:53">
      <c r="A1259" s="130" t="s">
        <v>170</v>
      </c>
      <c r="B1259" s="89">
        <v>1.7183685013191223E-3</v>
      </c>
      <c r="C1259" s="40">
        <v>2.1684461804424753E-3</v>
      </c>
      <c r="D1259" s="40">
        <v>2.3406192480517039E-2</v>
      </c>
      <c r="E1259" s="34">
        <v>2.7293007162278636E-2</v>
      </c>
      <c r="F1259" s="923">
        <v>0.55922187591728811</v>
      </c>
      <c r="G1259" s="924">
        <v>0.70569411620488987</v>
      </c>
      <c r="H1259" s="924">
        <v>7.6172572163582881</v>
      </c>
      <c r="I1259" s="34">
        <v>8.8821732084804665</v>
      </c>
    </row>
    <row r="1260" spans="1:53">
      <c r="A1260" s="130" t="s">
        <v>171</v>
      </c>
      <c r="B1260" s="89">
        <v>1.4932441722909843E-3</v>
      </c>
      <c r="C1260" s="40">
        <v>1.8255610171431674E-3</v>
      </c>
      <c r="D1260" s="40">
        <v>9.38242342820007E-3</v>
      </c>
      <c r="E1260" s="34">
        <v>1.2701228617634222E-2</v>
      </c>
      <c r="F1260" s="923">
        <v>0.4859579342789887</v>
      </c>
      <c r="G1260" s="924">
        <v>0.59410636066977229</v>
      </c>
      <c r="H1260" s="924">
        <v>3.0533942085999342</v>
      </c>
      <c r="I1260" s="34">
        <v>4.1334585035486953</v>
      </c>
    </row>
    <row r="1261" spans="1:53">
      <c r="A1261" s="130" t="s">
        <v>172</v>
      </c>
      <c r="B1261" s="89">
        <v>2.9659580086424046E-2</v>
      </c>
      <c r="C1261" s="40">
        <v>3.1040897741415985E-2</v>
      </c>
      <c r="D1261" s="40">
        <v>0</v>
      </c>
      <c r="E1261" s="34">
        <v>6.0700477827840035E-2</v>
      </c>
      <c r="F1261" s="923">
        <v>9.6523452345154563</v>
      </c>
      <c r="G1261" s="924">
        <v>10.101878061536711</v>
      </c>
      <c r="H1261" s="924">
        <v>0</v>
      </c>
      <c r="I1261" s="34">
        <v>19.754223296052171</v>
      </c>
    </row>
    <row r="1262" spans="1:53">
      <c r="A1262" s="130" t="s">
        <v>190</v>
      </c>
      <c r="B1262" s="89">
        <v>3.9915226366519114E-4</v>
      </c>
      <c r="C1262" s="40">
        <v>1.9676556155139596E-4</v>
      </c>
      <c r="D1262" s="40">
        <v>1.7385376043784653E-3</v>
      </c>
      <c r="E1262" s="34">
        <v>2.3344554295950523E-3</v>
      </c>
      <c r="F1262" s="923">
        <v>0.12989919071033207</v>
      </c>
      <c r="G1262" s="924">
        <v>6.4034929854813072E-2</v>
      </c>
      <c r="H1262" s="924">
        <v>0.56578566222957005</v>
      </c>
      <c r="I1262" s="34">
        <v>0.75971978279471508</v>
      </c>
    </row>
    <row r="1263" spans="1:53">
      <c r="A1263" s="130" t="s">
        <v>191</v>
      </c>
      <c r="B1263" s="89">
        <v>5.3852559565269772E-4</v>
      </c>
      <c r="C1263" s="40">
        <v>5.2514451385705908E-4</v>
      </c>
      <c r="D1263" s="40">
        <v>3.2861410505826863E-3</v>
      </c>
      <c r="E1263" s="34">
        <v>4.3498111600924431E-3</v>
      </c>
      <c r="F1263" s="923">
        <v>0.17525652594259716</v>
      </c>
      <c r="G1263" s="924">
        <v>0.17090181759114909</v>
      </c>
      <c r="H1263" s="924">
        <v>1.0694341530497931</v>
      </c>
      <c r="I1263" s="34">
        <v>1.4155924965835391</v>
      </c>
    </row>
    <row r="1264" spans="1:53">
      <c r="A1264" s="130" t="s">
        <v>175</v>
      </c>
      <c r="B1264" s="89">
        <v>8.0122229040643553E-4</v>
      </c>
      <c r="C1264" s="40">
        <v>3.8562331814204292E-3</v>
      </c>
      <c r="D1264" s="40">
        <v>0.1092790379720623</v>
      </c>
      <c r="E1264" s="34">
        <v>0.11393649344388916</v>
      </c>
      <c r="F1264" s="923">
        <v>0.26074793149657632</v>
      </c>
      <c r="G1264" s="924">
        <v>1.2549636192894444</v>
      </c>
      <c r="H1264" s="924">
        <v>35.563517700807836</v>
      </c>
      <c r="I1264" s="34">
        <v>37.079229251593851</v>
      </c>
    </row>
    <row r="1265" spans="1:52">
      <c r="A1265" s="130" t="s">
        <v>176</v>
      </c>
      <c r="B1265" s="89">
        <v>9.8338427851486884E-4</v>
      </c>
      <c r="C1265" s="40">
        <v>2.8850000765956365E-3</v>
      </c>
      <c r="D1265" s="40">
        <v>1.8924396578239784</v>
      </c>
      <c r="E1265" s="34">
        <v>1.896308042179089</v>
      </c>
      <c r="F1265" s="923">
        <v>0.32003030814199329</v>
      </c>
      <c r="G1265" s="924">
        <v>0.93888776104591287</v>
      </c>
      <c r="H1265" s="924">
        <v>615.87119101414305</v>
      </c>
      <c r="I1265" s="34">
        <v>617.13010908333104</v>
      </c>
    </row>
    <row r="1266" spans="1:52">
      <c r="A1266" s="130" t="s">
        <v>177</v>
      </c>
      <c r="B1266" s="89">
        <v>1.6572155725164946E-3</v>
      </c>
      <c r="C1266" s="40">
        <v>4.4740213437717427E-3</v>
      </c>
      <c r="D1266" s="40">
        <v>7.0582771888913515E-2</v>
      </c>
      <c r="E1266" s="34">
        <v>7.6714008805201753E-2</v>
      </c>
      <c r="F1266" s="923">
        <v>0.53932040802108927</v>
      </c>
      <c r="G1266" s="924">
        <v>1.4560151718547902</v>
      </c>
      <c r="H1266" s="924">
        <v>22.970294248794492</v>
      </c>
      <c r="I1266" s="34">
        <v>24.965629828670373</v>
      </c>
    </row>
    <row r="1267" spans="1:52">
      <c r="A1267" s="130" t="s">
        <v>178</v>
      </c>
      <c r="B1267" s="89">
        <v>7.0814842800300323E-5</v>
      </c>
      <c r="C1267" s="40">
        <v>8.9268280537971724E-4</v>
      </c>
      <c r="D1267" s="40">
        <v>1.6384334736361927E-2</v>
      </c>
      <c r="E1267" s="34">
        <v>1.7347832384541944E-2</v>
      </c>
      <c r="F1267" s="923">
        <v>2.3045818870150121E-2</v>
      </c>
      <c r="G1267" s="924">
        <v>0.29051263023055368</v>
      </c>
      <c r="H1267" s="924">
        <v>5.3320800514508013</v>
      </c>
      <c r="I1267" s="34">
        <v>5.6456385005515051</v>
      </c>
    </row>
    <row r="1268" spans="1:52">
      <c r="A1268" s="130" t="s">
        <v>179</v>
      </c>
      <c r="B1268" s="89">
        <v>6.0025214186984652E-5</v>
      </c>
      <c r="C1268" s="40">
        <v>7.7144761596494233E-4</v>
      </c>
      <c r="D1268" s="40">
        <v>6.5676963997400488E-3</v>
      </c>
      <c r="E1268" s="34">
        <v>7.3991692298919758E-3</v>
      </c>
      <c r="F1268" s="923">
        <v>1.9534467056521475E-2</v>
      </c>
      <c r="G1268" s="924">
        <v>0.25105813022099643</v>
      </c>
      <c r="H1268" s="924">
        <v>2.137375946019954</v>
      </c>
      <c r="I1268" s="34">
        <v>2.4079685432974718</v>
      </c>
    </row>
    <row r="1269" spans="1:52">
      <c r="A1269" s="130" t="s">
        <v>180</v>
      </c>
      <c r="B1269" s="89">
        <v>1.2656979721991045E-3</v>
      </c>
      <c r="C1269" s="40">
        <v>3.497438542257072E-3</v>
      </c>
      <c r="D1269" s="40">
        <v>0</v>
      </c>
      <c r="E1269" s="40">
        <v>4.7631365144561767E-3</v>
      </c>
      <c r="F1269" s="923">
        <v>0.41190582451583385</v>
      </c>
      <c r="G1269" s="924">
        <v>1.1381983206774349</v>
      </c>
      <c r="H1269" s="924">
        <v>0</v>
      </c>
      <c r="I1269" s="34">
        <v>1.5501041451932684</v>
      </c>
    </row>
    <row r="1270" spans="1:52">
      <c r="A1270" s="130" t="s">
        <v>181</v>
      </c>
      <c r="B1270" s="89">
        <v>9.3494252972749058E-6</v>
      </c>
      <c r="C1270" s="40">
        <v>6.1293347103720248E-5</v>
      </c>
      <c r="D1270" s="40">
        <v>1.2169763230649255E-3</v>
      </c>
      <c r="E1270" s="40">
        <v>1.2876190954659206E-3</v>
      </c>
      <c r="F1270" s="923">
        <v>3.0426553730919688E-3</v>
      </c>
      <c r="G1270" s="924">
        <v>1.9947165303762938E-2</v>
      </c>
      <c r="H1270" s="924">
        <v>0.39604996356069894</v>
      </c>
      <c r="I1270" s="34">
        <v>0.41903978423755384</v>
      </c>
    </row>
    <row r="1271" spans="1:52">
      <c r="A1271" s="143" t="s">
        <v>182</v>
      </c>
      <c r="B1271" s="154">
        <v>1.752412798746064E-5</v>
      </c>
      <c r="C1271" s="144">
        <v>9.4657870346559876E-5</v>
      </c>
      <c r="D1271" s="144">
        <v>2.3002987354078801E-3</v>
      </c>
      <c r="E1271" s="144">
        <v>2.4124807337419004E-3</v>
      </c>
      <c r="F1271" s="925">
        <v>5.7030117343511702E-3</v>
      </c>
      <c r="G1271" s="926">
        <v>3.0805238681285634E-2</v>
      </c>
      <c r="H1271" s="926">
        <v>0.74860390713485503</v>
      </c>
      <c r="I1271" s="145">
        <v>0.7851121575504918</v>
      </c>
      <c r="AY1271" s="146"/>
    </row>
    <row r="1273" spans="1:52" ht="14.25" customHeight="1">
      <c r="A1273" s="69" t="s">
        <v>300</v>
      </c>
    </row>
    <row r="1274" spans="1:52">
      <c r="A1274" s="136"/>
      <c r="B1274" s="147" t="s">
        <v>271</v>
      </c>
      <c r="C1274" s="936"/>
      <c r="D1274" s="936"/>
      <c r="E1274" s="937"/>
      <c r="F1274" s="898" t="s">
        <v>272</v>
      </c>
      <c r="G1274" s="899"/>
      <c r="H1274" s="900"/>
      <c r="I1274" s="900"/>
    </row>
    <row r="1275" spans="1:52" ht="26.25">
      <c r="A1275" s="143" t="s">
        <v>184</v>
      </c>
      <c r="B1275" s="149" t="s">
        <v>185</v>
      </c>
      <c r="C1275" s="150" t="s">
        <v>186</v>
      </c>
      <c r="D1275" s="150" t="s">
        <v>187</v>
      </c>
      <c r="E1275" s="17" t="s">
        <v>188</v>
      </c>
      <c r="F1275" s="76" t="s">
        <v>185</v>
      </c>
      <c r="G1275" s="76" t="s">
        <v>186</v>
      </c>
      <c r="H1275" s="150" t="s">
        <v>187</v>
      </c>
      <c r="I1275" s="17" t="s">
        <v>188</v>
      </c>
    </row>
    <row r="1276" spans="1:52">
      <c r="A1276" s="130" t="s">
        <v>160</v>
      </c>
      <c r="B1276" s="152">
        <v>219.30153760745421</v>
      </c>
      <c r="C1276" s="141">
        <v>1233.3985165745148</v>
      </c>
      <c r="D1276" s="141">
        <v>3072.7848378615258</v>
      </c>
      <c r="E1276" s="142">
        <v>4525.4848920434952</v>
      </c>
      <c r="F1276" s="919">
        <v>71368.985848054028</v>
      </c>
      <c r="G1276" s="920">
        <v>401394.3642838613</v>
      </c>
      <c r="H1276" s="920">
        <v>1000000</v>
      </c>
      <c r="I1276" s="138">
        <v>1472763.3501319154</v>
      </c>
    </row>
    <row r="1277" spans="1:52">
      <c r="A1277" s="130" t="s">
        <v>162</v>
      </c>
      <c r="B1277" s="152">
        <v>216.01816845154889</v>
      </c>
      <c r="C1277" s="141">
        <v>1187.0730802542121</v>
      </c>
      <c r="D1277" s="141">
        <v>3072.7848378615258</v>
      </c>
      <c r="E1277" s="142">
        <v>4475.8760865672866</v>
      </c>
      <c r="F1277" s="921">
        <v>70300.453774005407</v>
      </c>
      <c r="G1277" s="922">
        <v>386318.32129201206</v>
      </c>
      <c r="H1277" s="922">
        <v>1000000</v>
      </c>
      <c r="I1277" s="142">
        <v>1456618.7750660174</v>
      </c>
    </row>
    <row r="1278" spans="1:52">
      <c r="A1278" s="130" t="s">
        <v>31</v>
      </c>
      <c r="B1278" s="152">
        <v>6.7403730359673268</v>
      </c>
      <c r="C1278" s="141">
        <v>97.044055217742923</v>
      </c>
      <c r="D1278" s="141">
        <v>0</v>
      </c>
      <c r="E1278" s="142">
        <v>103.78442825371025</v>
      </c>
      <c r="F1278" s="921">
        <v>2193.5714316587892</v>
      </c>
      <c r="G1278" s="922">
        <v>31581.793174064143</v>
      </c>
      <c r="H1278" s="922">
        <v>0</v>
      </c>
      <c r="I1278" s="142">
        <v>33775.364605722927</v>
      </c>
    </row>
    <row r="1279" spans="1:52">
      <c r="A1279" s="130" t="s">
        <v>23</v>
      </c>
      <c r="B1279" s="152">
        <v>193.12109889397286</v>
      </c>
      <c r="C1279" s="141">
        <v>1019.7032251085342</v>
      </c>
      <c r="D1279" s="141">
        <v>2507.7650516491135</v>
      </c>
      <c r="E1279" s="142">
        <v>3720.5893756516207</v>
      </c>
      <c r="F1279" s="921">
        <v>62848.884345697814</v>
      </c>
      <c r="G1279" s="922">
        <v>331849.86223057081</v>
      </c>
      <c r="H1279" s="922">
        <v>816121.2658789244</v>
      </c>
      <c r="I1279" s="142">
        <v>1210820.0124551929</v>
      </c>
      <c r="AZ1279" s="146"/>
    </row>
    <row r="1280" spans="1:52">
      <c r="A1280" s="130" t="s">
        <v>163</v>
      </c>
      <c r="B1280" s="152">
        <v>16.156696521608705</v>
      </c>
      <c r="C1280" s="141">
        <v>70.32579992793498</v>
      </c>
      <c r="D1280" s="141">
        <v>565.01978621241244</v>
      </c>
      <c r="E1280" s="142">
        <v>651.50228266195609</v>
      </c>
      <c r="F1280" s="921">
        <v>5257.997996648799</v>
      </c>
      <c r="G1280" s="922">
        <v>22886.665887377108</v>
      </c>
      <c r="H1280" s="922">
        <v>183878.73412107577</v>
      </c>
      <c r="I1280" s="142">
        <v>212023.39800510168</v>
      </c>
      <c r="AX1280" s="146"/>
    </row>
    <row r="1281" spans="1:53">
      <c r="A1281" s="130" t="s">
        <v>189</v>
      </c>
      <c r="B1281" s="238">
        <v>1.6774364704854983E-2</v>
      </c>
      <c r="C1281" s="239">
        <v>2.9813015167516232E-2</v>
      </c>
      <c r="D1281" s="141">
        <v>0</v>
      </c>
      <c r="E1281" s="142">
        <v>4.6587379872371215E-2</v>
      </c>
      <c r="F1281" s="921">
        <v>5.4590105034913341</v>
      </c>
      <c r="G1281" s="922">
        <v>9.7022787928959922</v>
      </c>
      <c r="H1281" s="922">
        <v>0</v>
      </c>
      <c r="I1281" s="142">
        <v>15.161289296387327</v>
      </c>
      <c r="BA1281" s="146"/>
    </row>
    <row r="1282" spans="1:53">
      <c r="A1282" s="130" t="s">
        <v>165</v>
      </c>
      <c r="B1282" s="152">
        <v>14.370394395635126</v>
      </c>
      <c r="C1282" s="141">
        <v>44.405822491762365</v>
      </c>
      <c r="D1282" s="141">
        <v>224.45634148035941</v>
      </c>
      <c r="E1282" s="142">
        <v>283.23255836775689</v>
      </c>
      <c r="F1282" s="921">
        <v>4676.6679588395982</v>
      </c>
      <c r="G1282" s="922">
        <v>14451.328301485033</v>
      </c>
      <c r="H1282" s="922">
        <v>73046.553313692988</v>
      </c>
      <c r="I1282" s="142">
        <v>92174.549574017627</v>
      </c>
      <c r="AV1282" s="392"/>
    </row>
    <row r="1283" spans="1:53">
      <c r="A1283" s="130" t="s">
        <v>83</v>
      </c>
      <c r="B1283" s="89">
        <v>0.46228820291392864</v>
      </c>
      <c r="C1283" s="40">
        <v>0.18886994186339456</v>
      </c>
      <c r="D1283" s="40">
        <v>4.0612676598159227E-3</v>
      </c>
      <c r="E1283" s="34">
        <v>0.6552194124371391</v>
      </c>
      <c r="F1283" s="923">
        <v>150.44600494568098</v>
      </c>
      <c r="G1283" s="924">
        <v>61.465397621148355</v>
      </c>
      <c r="H1283" s="924">
        <v>1.3216895663421466</v>
      </c>
      <c r="I1283" s="34">
        <v>213.23309213317148</v>
      </c>
    </row>
    <row r="1284" spans="1:53">
      <c r="A1284" s="130" t="s">
        <v>84</v>
      </c>
      <c r="B1284" s="89">
        <v>6.269686838171368E-4</v>
      </c>
      <c r="C1284" s="40">
        <v>3.3603840740187486E-4</v>
      </c>
      <c r="D1284" s="40">
        <v>7.6166044833770605E-3</v>
      </c>
      <c r="E1284" s="34">
        <v>8.579611574596073E-3</v>
      </c>
      <c r="F1284" s="923">
        <v>0.20403924026567039</v>
      </c>
      <c r="G1284" s="924">
        <v>0.10935956311075053</v>
      </c>
      <c r="H1284" s="924">
        <v>2.4787301699515552</v>
      </c>
      <c r="I1284" s="34">
        <v>2.7921289733279759</v>
      </c>
    </row>
    <row r="1285" spans="1:53">
      <c r="A1285" s="130" t="s">
        <v>166</v>
      </c>
      <c r="B1285" s="152">
        <v>28.405187184264527</v>
      </c>
      <c r="C1285" s="141">
        <v>50.160970925625698</v>
      </c>
      <c r="D1285" s="141">
        <v>226.5965796982488</v>
      </c>
      <c r="E1285" s="142">
        <v>305.16273780813901</v>
      </c>
      <c r="F1285" s="921">
        <v>9244.1185058804313</v>
      </c>
      <c r="G1285" s="922">
        <v>16324.270514343834</v>
      </c>
      <c r="H1285" s="922">
        <v>73743.067495720417</v>
      </c>
      <c r="I1285" s="142">
        <v>99311.456515944679</v>
      </c>
    </row>
    <row r="1286" spans="1:53">
      <c r="A1286" s="130" t="s">
        <v>167</v>
      </c>
      <c r="B1286" s="89">
        <v>1.9462773555574304E-2</v>
      </c>
      <c r="C1286" s="40">
        <v>5.5568966244999067E-2</v>
      </c>
      <c r="D1286" s="40">
        <v>0.1613267640643356</v>
      </c>
      <c r="E1286" s="34">
        <v>0.23635850386490898</v>
      </c>
      <c r="F1286" s="923">
        <v>6.3339200700818443</v>
      </c>
      <c r="G1286" s="924">
        <v>18.084236019490302</v>
      </c>
      <c r="H1286" s="924">
        <v>52.501809458487621</v>
      </c>
      <c r="I1286" s="34">
        <v>76.919965548059764</v>
      </c>
    </row>
    <row r="1287" spans="1:53">
      <c r="A1287" s="130" t="s">
        <v>168</v>
      </c>
      <c r="B1287" s="89">
        <v>4.1669037774488528E-2</v>
      </c>
      <c r="C1287" s="40">
        <v>2.093721455247333E-2</v>
      </c>
      <c r="D1287" s="40">
        <v>2.7034852254628263</v>
      </c>
      <c r="E1287" s="34">
        <v>2.766091477789788</v>
      </c>
      <c r="F1287" s="923">
        <v>13.560675404623412</v>
      </c>
      <c r="G1287" s="924">
        <v>6.8137587423935546</v>
      </c>
      <c r="H1287" s="924">
        <v>879.81598716306155</v>
      </c>
      <c r="I1287" s="34">
        <v>900.19042131007848</v>
      </c>
    </row>
    <row r="1288" spans="1:53">
      <c r="A1288" s="130" t="s">
        <v>169</v>
      </c>
      <c r="B1288" s="89">
        <v>5.9065597322633737E-2</v>
      </c>
      <c r="C1288" s="40">
        <v>3.8420833663998108E-2</v>
      </c>
      <c r="D1288" s="40">
        <v>0.10083253126987646</v>
      </c>
      <c r="E1288" s="34">
        <v>0.1983189622565083</v>
      </c>
      <c r="F1288" s="923">
        <v>19.222171560746133</v>
      </c>
      <c r="G1288" s="924">
        <v>12.503587361729078</v>
      </c>
      <c r="H1288" s="924">
        <v>32.814706069706418</v>
      </c>
      <c r="I1288" s="34">
        <v>64.540464992181626</v>
      </c>
    </row>
    <row r="1289" spans="1:53">
      <c r="A1289" s="130" t="s">
        <v>170</v>
      </c>
      <c r="B1289" s="89">
        <v>1.5552579745567244E-3</v>
      </c>
      <c r="C1289" s="40">
        <v>5.6654200210635806E-3</v>
      </c>
      <c r="D1289" s="40">
        <v>2.3406192480517039E-2</v>
      </c>
      <c r="E1289" s="34">
        <v>3.0626870476137345E-2</v>
      </c>
      <c r="F1289" s="923">
        <v>0.50613956284654504</v>
      </c>
      <c r="G1289" s="924">
        <v>1.8437412054553008</v>
      </c>
      <c r="H1289" s="924">
        <v>7.6172572163582881</v>
      </c>
      <c r="I1289" s="34">
        <v>9.967137984660134</v>
      </c>
    </row>
    <row r="1290" spans="1:53">
      <c r="A1290" s="130" t="s">
        <v>171</v>
      </c>
      <c r="B1290" s="89">
        <v>1.3638031796965387E-3</v>
      </c>
      <c r="C1290" s="40">
        <v>4.2807476913376786E-3</v>
      </c>
      <c r="D1290" s="40">
        <v>9.38242342820007E-3</v>
      </c>
      <c r="E1290" s="34">
        <v>1.5026974299234287E-2</v>
      </c>
      <c r="F1290" s="923">
        <v>0.44383295663671135</v>
      </c>
      <c r="G1290" s="924">
        <v>1.3931166408373787</v>
      </c>
      <c r="H1290" s="924">
        <v>3.0533942085999342</v>
      </c>
      <c r="I1290" s="34">
        <v>4.8903438060740241</v>
      </c>
    </row>
    <row r="1291" spans="1:53">
      <c r="A1291" s="130" t="s">
        <v>172</v>
      </c>
      <c r="B1291" s="89">
        <v>3.1427287271734175E-2</v>
      </c>
      <c r="C1291" s="40">
        <v>3.7530001637819284E-2</v>
      </c>
      <c r="D1291" s="40">
        <v>2.7440619817947987E-4</v>
      </c>
      <c r="E1291" s="34">
        <v>6.9231695107732943E-2</v>
      </c>
      <c r="F1291" s="923">
        <v>10.227623777786436</v>
      </c>
      <c r="G1291" s="924">
        <v>12.213677044806664</v>
      </c>
      <c r="H1291" s="924">
        <v>8.9302119301802513E-2</v>
      </c>
      <c r="I1291" s="34">
        <v>22.530602941894902</v>
      </c>
    </row>
    <row r="1292" spans="1:53">
      <c r="A1292" s="130" t="s">
        <v>190</v>
      </c>
      <c r="B1292" s="89">
        <v>3.9006499733470812E-4</v>
      </c>
      <c r="C1292" s="40">
        <v>1.2389877608915889E-4</v>
      </c>
      <c r="D1292" s="40">
        <v>1.7385376043784653E-3</v>
      </c>
      <c r="E1292" s="34">
        <v>2.2525013778023325E-3</v>
      </c>
      <c r="F1292" s="923">
        <v>0.12694185174584824</v>
      </c>
      <c r="G1292" s="924">
        <v>4.0321331504416372E-2</v>
      </c>
      <c r="H1292" s="924">
        <v>0.56578566222957005</v>
      </c>
      <c r="I1292" s="34">
        <v>0.73304884547983473</v>
      </c>
    </row>
    <row r="1293" spans="1:53">
      <c r="A1293" s="130" t="s">
        <v>191</v>
      </c>
      <c r="B1293" s="89">
        <v>4.8960203479236734E-4</v>
      </c>
      <c r="C1293" s="40">
        <v>1.7753774053246919E-4</v>
      </c>
      <c r="D1293" s="40">
        <v>3.2861410505826863E-3</v>
      </c>
      <c r="E1293" s="34">
        <v>3.9532808259075229E-3</v>
      </c>
      <c r="F1293" s="923">
        <v>0.15933495530168687</v>
      </c>
      <c r="G1293" s="924">
        <v>5.7777472195555617E-2</v>
      </c>
      <c r="H1293" s="924">
        <v>1.0694341530497931</v>
      </c>
      <c r="I1293" s="34">
        <v>1.2865465805470355</v>
      </c>
    </row>
    <row r="1294" spans="1:53">
      <c r="A1294" s="130" t="s">
        <v>175</v>
      </c>
      <c r="B1294" s="89">
        <v>7.196233265998849E-4</v>
      </c>
      <c r="C1294" s="40">
        <v>3.1291961269870293E-2</v>
      </c>
      <c r="D1294" s="40">
        <v>0.11292873484503492</v>
      </c>
      <c r="E1294" s="34">
        <v>0.14494031944150509</v>
      </c>
      <c r="F1294" s="923">
        <v>0.23419255319571927</v>
      </c>
      <c r="G1294" s="924">
        <v>10.183583596320926</v>
      </c>
      <c r="H1294" s="924">
        <v>36.751266620941337</v>
      </c>
      <c r="I1294" s="34">
        <v>47.169042770457985</v>
      </c>
    </row>
    <row r="1295" spans="1:53">
      <c r="A1295" s="130" t="s">
        <v>176</v>
      </c>
      <c r="B1295" s="89">
        <v>1.5093397525441355E-3</v>
      </c>
      <c r="C1295" s="40">
        <v>3.1853191826964251E-3</v>
      </c>
      <c r="D1295" s="40">
        <v>1.8924396578239784</v>
      </c>
      <c r="E1295" s="34">
        <v>1.897134316759219</v>
      </c>
      <c r="F1295" s="923">
        <v>0.49119604273839929</v>
      </c>
      <c r="G1295" s="924">
        <v>1.0366229172470196</v>
      </c>
      <c r="H1295" s="924">
        <v>615.87119101414305</v>
      </c>
      <c r="I1295" s="34">
        <v>617.39900997412849</v>
      </c>
    </row>
    <row r="1296" spans="1:53">
      <c r="A1296" s="130" t="s">
        <v>177</v>
      </c>
      <c r="B1296" s="89">
        <v>2.1265120621098096E-3</v>
      </c>
      <c r="C1296" s="40">
        <v>6.6220539502707815E-3</v>
      </c>
      <c r="D1296" s="40">
        <v>7.0582771888913515E-2</v>
      </c>
      <c r="E1296" s="34">
        <v>7.9331337901294111E-2</v>
      </c>
      <c r="F1296" s="923">
        <v>0.69204717359570633</v>
      </c>
      <c r="G1296" s="924">
        <v>2.155065941707567</v>
      </c>
      <c r="H1296" s="924">
        <v>22.970294248794492</v>
      </c>
      <c r="I1296" s="34">
        <v>25.817407364097765</v>
      </c>
    </row>
    <row r="1297" spans="1:53">
      <c r="A1297" s="130" t="s">
        <v>178</v>
      </c>
      <c r="B1297" s="89">
        <v>5.4889634544475398E-5</v>
      </c>
      <c r="C1297" s="40">
        <v>1.0830659175650916E-3</v>
      </c>
      <c r="D1297" s="40">
        <v>1.6384334736361927E-2</v>
      </c>
      <c r="E1297" s="34">
        <v>1.7522290288471493E-2</v>
      </c>
      <c r="F1297" s="923">
        <v>1.7863155880017717E-2</v>
      </c>
      <c r="G1297" s="924">
        <v>0.35247047050610958</v>
      </c>
      <c r="H1297" s="924">
        <v>5.3320800514508013</v>
      </c>
      <c r="I1297" s="34">
        <v>5.7024136778369279</v>
      </c>
    </row>
    <row r="1298" spans="1:53">
      <c r="A1298" s="130" t="s">
        <v>179</v>
      </c>
      <c r="B1298" s="89">
        <v>4.6675681873135825E-5</v>
      </c>
      <c r="C1298" s="40">
        <v>9.1135820697825205E-4</v>
      </c>
      <c r="D1298" s="40">
        <v>6.5676963997400488E-3</v>
      </c>
      <c r="E1298" s="34">
        <v>7.5257302885914368E-3</v>
      </c>
      <c r="F1298" s="923">
        <v>1.5190026095552887E-2</v>
      </c>
      <c r="G1298" s="924">
        <v>0.29659030978963785</v>
      </c>
      <c r="H1298" s="924">
        <v>2.137375946019954</v>
      </c>
      <c r="I1298" s="34">
        <v>2.4491562819051444</v>
      </c>
    </row>
    <row r="1299" spans="1:53">
      <c r="A1299" s="130" t="s">
        <v>180</v>
      </c>
      <c r="B1299" s="89">
        <v>1.0251529110566493E-3</v>
      </c>
      <c r="C1299" s="40">
        <v>1.0025521493294534E-2</v>
      </c>
      <c r="D1299" s="40">
        <v>1.9208433872563589E-4</v>
      </c>
      <c r="E1299" s="40">
        <v>1.1242758743076821E-2</v>
      </c>
      <c r="F1299" s="923">
        <v>0.33362339543763642</v>
      </c>
      <c r="G1299" s="924">
        <v>3.2626825574522482</v>
      </c>
      <c r="H1299" s="924">
        <v>6.2511483511261762E-2</v>
      </c>
      <c r="I1299" s="34">
        <v>3.6588174364011468</v>
      </c>
    </row>
    <row r="1300" spans="1:53">
      <c r="A1300" s="130" t="s">
        <v>181</v>
      </c>
      <c r="B1300" s="89">
        <v>7.7847484263951759E-6</v>
      </c>
      <c r="C1300" s="40">
        <v>5.2713396238333264E-5</v>
      </c>
      <c r="D1300" s="40">
        <v>1.2169763230649255E-3</v>
      </c>
      <c r="E1300" s="40">
        <v>1.2774744677296541E-3</v>
      </c>
      <c r="F1300" s="923">
        <v>2.5334505463821852E-3</v>
      </c>
      <c r="G1300" s="924">
        <v>1.7154925912423673E-2</v>
      </c>
      <c r="H1300" s="924">
        <v>0.39604996356069894</v>
      </c>
      <c r="I1300" s="34">
        <v>0.41573834001950488</v>
      </c>
    </row>
    <row r="1301" spans="1:53">
      <c r="A1301" s="143" t="s">
        <v>182</v>
      </c>
      <c r="B1301" s="154">
        <v>1.3503107261911049E-5</v>
      </c>
      <c r="C1301" s="144">
        <v>7.9653419176822543E-5</v>
      </c>
      <c r="D1301" s="144">
        <v>2.3002987354078801E-3</v>
      </c>
      <c r="E1301" s="144">
        <v>2.3934552618466139E-3</v>
      </c>
      <c r="F1301" s="925">
        <v>4.3944200373327814E-3</v>
      </c>
      <c r="G1301" s="926">
        <v>2.5922224750450328E-2</v>
      </c>
      <c r="H1301" s="926">
        <v>0.74860390713485503</v>
      </c>
      <c r="I1301" s="145">
        <v>0.7789205519226382</v>
      </c>
      <c r="AY1301" s="146"/>
    </row>
    <row r="1303" spans="1:53" ht="12" customHeight="1">
      <c r="A1303" s="69" t="s">
        <v>301</v>
      </c>
    </row>
    <row r="1304" spans="1:53">
      <c r="A1304" s="136"/>
      <c r="B1304" s="147" t="s">
        <v>271</v>
      </c>
      <c r="C1304" s="936"/>
      <c r="D1304" s="936"/>
      <c r="E1304" s="937"/>
      <c r="F1304" s="898" t="s">
        <v>272</v>
      </c>
      <c r="G1304" s="899"/>
      <c r="H1304" s="900"/>
      <c r="I1304" s="900"/>
    </row>
    <row r="1305" spans="1:53" ht="26.25">
      <c r="A1305" s="143" t="s">
        <v>184</v>
      </c>
      <c r="B1305" s="149" t="s">
        <v>185</v>
      </c>
      <c r="C1305" s="150" t="s">
        <v>186</v>
      </c>
      <c r="D1305" s="150" t="s">
        <v>187</v>
      </c>
      <c r="E1305" s="17" t="s">
        <v>188</v>
      </c>
      <c r="F1305" s="76" t="s">
        <v>185</v>
      </c>
      <c r="G1305" s="76" t="s">
        <v>186</v>
      </c>
      <c r="H1305" s="150" t="s">
        <v>187</v>
      </c>
      <c r="I1305" s="17" t="s">
        <v>188</v>
      </c>
    </row>
    <row r="1306" spans="1:53">
      <c r="A1306" s="130" t="s">
        <v>160</v>
      </c>
      <c r="B1306" s="152">
        <v>-1077.3766308541149</v>
      </c>
      <c r="C1306" s="141">
        <v>3124.042536924564</v>
      </c>
      <c r="D1306" s="141">
        <v>3072.7848378615258</v>
      </c>
      <c r="E1306" s="142">
        <v>5119.450743931975</v>
      </c>
      <c r="F1306" s="919">
        <v>-350618.96218021709</v>
      </c>
      <c r="G1306" s="920">
        <v>1016681.1871861197</v>
      </c>
      <c r="H1306" s="920">
        <v>1000000</v>
      </c>
      <c r="I1306" s="138">
        <v>1666062.2250059026</v>
      </c>
      <c r="N1306" s="141"/>
      <c r="O1306" s="927"/>
    </row>
    <row r="1307" spans="1:53">
      <c r="A1307" s="130" t="s">
        <v>162</v>
      </c>
      <c r="B1307" s="152">
        <v>247.72338947963271</v>
      </c>
      <c r="C1307" s="141">
        <v>1223.4720887184678</v>
      </c>
      <c r="D1307" s="141">
        <v>717.9972191749315</v>
      </c>
      <c r="E1307" s="142">
        <v>2189.1926973730319</v>
      </c>
      <c r="F1307" s="921">
        <v>80618.527671476462</v>
      </c>
      <c r="G1307" s="922">
        <v>398163.9305308247</v>
      </c>
      <c r="H1307" s="922">
        <v>233663.35655138633</v>
      </c>
      <c r="I1307" s="142">
        <v>712445.81475368747</v>
      </c>
      <c r="N1307" s="141"/>
      <c r="O1307" s="927"/>
    </row>
    <row r="1308" spans="1:53">
      <c r="A1308" s="130" t="s">
        <v>31</v>
      </c>
      <c r="B1308" s="152">
        <v>2.7644038594405931</v>
      </c>
      <c r="C1308" s="141">
        <v>174.4870933153025</v>
      </c>
      <c r="D1308" s="141">
        <v>0</v>
      </c>
      <c r="E1308" s="142">
        <v>177.25149717474309</v>
      </c>
      <c r="F1308" s="921">
        <v>899.64120669264071</v>
      </c>
      <c r="G1308" s="922">
        <v>56784.676611700241</v>
      </c>
      <c r="H1308" s="922">
        <v>0</v>
      </c>
      <c r="I1308" s="142">
        <v>57684.317818392883</v>
      </c>
      <c r="N1308" s="141"/>
      <c r="O1308" s="927"/>
    </row>
    <row r="1309" spans="1:53">
      <c r="A1309" s="130" t="s">
        <v>23</v>
      </c>
      <c r="B1309" s="152">
        <v>159.5854291875188</v>
      </c>
      <c r="C1309" s="141">
        <v>967.18733951332638</v>
      </c>
      <c r="D1309" s="141">
        <v>0</v>
      </c>
      <c r="E1309" s="142">
        <v>1126.7727687008451</v>
      </c>
      <c r="F1309" s="921">
        <v>51935.11345837696</v>
      </c>
      <c r="G1309" s="922">
        <v>314759.21372562839</v>
      </c>
      <c r="H1309" s="922">
        <v>0</v>
      </c>
      <c r="I1309" s="142">
        <v>366694.32718400529</v>
      </c>
      <c r="N1309" s="141"/>
      <c r="O1309" s="927"/>
      <c r="AZ1309" s="146"/>
    </row>
    <row r="1310" spans="1:53">
      <c r="A1310" s="130" t="s">
        <v>163</v>
      </c>
      <c r="B1310" s="152">
        <v>85.373556432673325</v>
      </c>
      <c r="C1310" s="141">
        <v>81.797655889838992</v>
      </c>
      <c r="D1310" s="141">
        <v>717.9972191749315</v>
      </c>
      <c r="E1310" s="142">
        <v>885.16843149744386</v>
      </c>
      <c r="F1310" s="921">
        <v>27783.773006406856</v>
      </c>
      <c r="G1310" s="922">
        <v>26620.040193496032</v>
      </c>
      <c r="H1310" s="922">
        <v>233663.35655138633</v>
      </c>
      <c r="I1310" s="142">
        <v>288067.16975128924</v>
      </c>
      <c r="N1310" s="141"/>
      <c r="O1310" s="927"/>
      <c r="AX1310" s="146"/>
    </row>
    <row r="1311" spans="1:53">
      <c r="A1311" s="130" t="s">
        <v>189</v>
      </c>
      <c r="B1311" s="238">
        <v>0.74473508864562532</v>
      </c>
      <c r="C1311" s="239">
        <v>0.11786956424980262</v>
      </c>
      <c r="D1311" s="141">
        <v>0</v>
      </c>
      <c r="E1311" s="142">
        <v>0.86260465289542798</v>
      </c>
      <c r="F1311" s="921">
        <v>242.36486703179528</v>
      </c>
      <c r="G1311" s="922">
        <v>38.359198729915882</v>
      </c>
      <c r="H1311" s="922">
        <v>0</v>
      </c>
      <c r="I1311" s="142">
        <v>280.72406576171119</v>
      </c>
      <c r="N1311" s="141"/>
      <c r="O1311" s="927"/>
      <c r="BA1311" s="146"/>
    </row>
    <row r="1312" spans="1:53">
      <c r="A1312" s="130" t="s">
        <v>165</v>
      </c>
      <c r="B1312" s="152">
        <v>-140.74368937868005</v>
      </c>
      <c r="C1312" s="141">
        <v>82.577911772572776</v>
      </c>
      <c r="D1312" s="141">
        <v>231.59179033261972</v>
      </c>
      <c r="E1312" s="142">
        <v>173.42601272651245</v>
      </c>
      <c r="F1312" s="921">
        <v>-45803.301176345703</v>
      </c>
      <c r="G1312" s="922">
        <v>26873.964865708615</v>
      </c>
      <c r="H1312" s="922">
        <v>75368.697306445232</v>
      </c>
      <c r="I1312" s="142">
        <v>56439.360995808151</v>
      </c>
      <c r="N1312" s="141"/>
      <c r="O1312" s="927"/>
      <c r="AV1312" s="392"/>
    </row>
    <row r="1313" spans="1:15">
      <c r="A1313" s="130" t="s">
        <v>83</v>
      </c>
      <c r="B1313" s="89">
        <v>9.1862676725528863E-2</v>
      </c>
      <c r="C1313" s="40">
        <v>0.23263184080734631</v>
      </c>
      <c r="D1313" s="40">
        <v>4.0612676598159227E-3</v>
      </c>
      <c r="E1313" s="34">
        <v>0.32855578519269107</v>
      </c>
      <c r="F1313" s="923">
        <v>29.895577325700355</v>
      </c>
      <c r="G1313" s="924">
        <v>75.707168930592658</v>
      </c>
      <c r="H1313" s="924">
        <v>1.3216895663421466</v>
      </c>
      <c r="I1313" s="34">
        <v>106.92443582263516</v>
      </c>
      <c r="N1313" s="40"/>
      <c r="O1313" s="927"/>
    </row>
    <row r="1314" spans="1:15">
      <c r="A1314" s="130" t="s">
        <v>84</v>
      </c>
      <c r="B1314" s="89">
        <v>7.7349173182793371E-2</v>
      </c>
      <c r="C1314" s="40">
        <v>2.0590818323378713E-3</v>
      </c>
      <c r="D1314" s="40">
        <v>7.6166044833770605E-3</v>
      </c>
      <c r="E1314" s="34">
        <v>8.70248594985083E-2</v>
      </c>
      <c r="F1314" s="923">
        <v>25.172336256587286</v>
      </c>
      <c r="G1314" s="924">
        <v>0.6701028353716002</v>
      </c>
      <c r="H1314" s="924">
        <v>2.4787301699515552</v>
      </c>
      <c r="I1314" s="34">
        <v>28.321169261910441</v>
      </c>
      <c r="N1314" s="40"/>
      <c r="O1314" s="927"/>
    </row>
    <row r="1315" spans="1:15">
      <c r="A1315" s="130" t="s">
        <v>166</v>
      </c>
      <c r="B1315" s="152">
        <v>-117.49027818347393</v>
      </c>
      <c r="C1315" s="141">
        <v>90.102523682362701</v>
      </c>
      <c r="D1315" s="141">
        <v>233.73202855050911</v>
      </c>
      <c r="E1315" s="142">
        <v>206.34427404939788</v>
      </c>
      <c r="F1315" s="921">
        <v>-38235.764748579051</v>
      </c>
      <c r="G1315" s="922">
        <v>29322.757184999864</v>
      </c>
      <c r="H1315" s="922">
        <v>76065.211488472662</v>
      </c>
      <c r="I1315" s="142">
        <v>67152.20392489346</v>
      </c>
      <c r="N1315" s="141"/>
      <c r="O1315" s="927"/>
    </row>
    <row r="1316" spans="1:15">
      <c r="A1316" s="130" t="s">
        <v>167</v>
      </c>
      <c r="B1316" s="89">
        <v>9.3468240709780482E-3</v>
      </c>
      <c r="C1316" s="40">
        <v>0.14838857229754049</v>
      </c>
      <c r="D1316" s="40">
        <v>0.1613267640643356</v>
      </c>
      <c r="E1316" s="34">
        <v>0.31906216043285418</v>
      </c>
      <c r="F1316" s="923">
        <v>3.0418088360143294</v>
      </c>
      <c r="G1316" s="924">
        <v>48.291234215022378</v>
      </c>
      <c r="H1316" s="924">
        <v>52.501809458487621</v>
      </c>
      <c r="I1316" s="34">
        <v>103.83485250952434</v>
      </c>
      <c r="N1316" s="40"/>
      <c r="O1316" s="927"/>
    </row>
    <row r="1317" spans="1:15">
      <c r="A1317" s="130" t="s">
        <v>168</v>
      </c>
      <c r="B1317" s="89">
        <v>4.8673355039498351E-2</v>
      </c>
      <c r="C1317" s="40">
        <v>5.9750399371600371E-2</v>
      </c>
      <c r="D1317" s="40">
        <v>2.7034852254628263</v>
      </c>
      <c r="E1317" s="34">
        <v>2.811908979873925</v>
      </c>
      <c r="F1317" s="923">
        <v>15.840144236513511</v>
      </c>
      <c r="G1317" s="924">
        <v>19.44503195778038</v>
      </c>
      <c r="H1317" s="924">
        <v>879.81598716306155</v>
      </c>
      <c r="I1317" s="34">
        <v>915.1011633573554</v>
      </c>
      <c r="N1317" s="40"/>
      <c r="O1317" s="927"/>
    </row>
    <row r="1318" spans="1:15">
      <c r="A1318" s="130" t="s">
        <v>169</v>
      </c>
      <c r="B1318" s="89">
        <v>0.13636979858411211</v>
      </c>
      <c r="C1318" s="40">
        <v>0.11161981069798885</v>
      </c>
      <c r="D1318" s="40">
        <v>0.10083253126987646</v>
      </c>
      <c r="E1318" s="34">
        <v>0.34882214055197741</v>
      </c>
      <c r="F1318" s="923">
        <v>44.379872259138502</v>
      </c>
      <c r="G1318" s="924">
        <v>36.325293369928744</v>
      </c>
      <c r="H1318" s="924">
        <v>32.814706069706418</v>
      </c>
      <c r="I1318" s="34">
        <v>113.51987169877366</v>
      </c>
      <c r="N1318" s="40"/>
      <c r="O1318" s="927"/>
    </row>
    <row r="1319" spans="1:15">
      <c r="A1319" s="130" t="s">
        <v>170</v>
      </c>
      <c r="B1319" s="89">
        <v>6.83505627917241E-3</v>
      </c>
      <c r="C1319" s="40">
        <v>3.3730365925061664E-2</v>
      </c>
      <c r="D1319" s="40">
        <v>2.3406192480517039E-2</v>
      </c>
      <c r="E1319" s="34">
        <v>6.3971614684751113E-2</v>
      </c>
      <c r="F1319" s="923">
        <v>2.2243849276245453</v>
      </c>
      <c r="G1319" s="924">
        <v>10.977132374987889</v>
      </c>
      <c r="H1319" s="924">
        <v>7.6172572163582881</v>
      </c>
      <c r="I1319" s="34">
        <v>20.81877451897072</v>
      </c>
      <c r="N1319" s="40"/>
      <c r="O1319" s="927"/>
    </row>
    <row r="1320" spans="1:15">
      <c r="A1320" s="130" t="s">
        <v>171</v>
      </c>
      <c r="B1320" s="89">
        <v>5.6126223135601443E-3</v>
      </c>
      <c r="C1320" s="40">
        <v>1.0026729580407644E-2</v>
      </c>
      <c r="D1320" s="40">
        <v>9.38242342820007E-3</v>
      </c>
      <c r="E1320" s="34">
        <v>2.5021775322167858E-2</v>
      </c>
      <c r="F1320" s="923">
        <v>1.8265588414795075</v>
      </c>
      <c r="G1320" s="924">
        <v>3.2630757145318534</v>
      </c>
      <c r="H1320" s="924">
        <v>3.0533942085999342</v>
      </c>
      <c r="I1320" s="34">
        <v>8.1430287646112944</v>
      </c>
      <c r="N1320" s="40"/>
      <c r="O1320" s="927"/>
    </row>
    <row r="1321" spans="1:15">
      <c r="A1321" s="130" t="s">
        <v>172</v>
      </c>
      <c r="B1321" s="89">
        <v>0.11476056131112339</v>
      </c>
      <c r="C1321" s="40">
        <v>8.9699559944325713E-2</v>
      </c>
      <c r="D1321" s="40">
        <v>4.5378617360951811E-4</v>
      </c>
      <c r="E1321" s="34">
        <v>0.20491390742905863</v>
      </c>
      <c r="F1321" s="923">
        <v>37.347411994843696</v>
      </c>
      <c r="G1321" s="924">
        <v>29.191617596873865</v>
      </c>
      <c r="H1321" s="924">
        <v>0.14767912416715978</v>
      </c>
      <c r="I1321" s="34">
        <v>66.68670871588472</v>
      </c>
      <c r="N1321" s="40"/>
      <c r="O1321" s="927"/>
    </row>
    <row r="1322" spans="1:15">
      <c r="A1322" s="130" t="s">
        <v>190</v>
      </c>
      <c r="B1322" s="89">
        <v>9.541271795155226E-4</v>
      </c>
      <c r="C1322" s="40">
        <v>7.9069211917170219E-4</v>
      </c>
      <c r="D1322" s="40">
        <v>1.7385376043784653E-3</v>
      </c>
      <c r="E1322" s="34">
        <v>3.4833569030656899E-3</v>
      </c>
      <c r="F1322" s="923">
        <v>0.31050894542279051</v>
      </c>
      <c r="G1322" s="924">
        <v>0.25732101689292913</v>
      </c>
      <c r="H1322" s="924">
        <v>0.56578566222957005</v>
      </c>
      <c r="I1322" s="34">
        <v>1.1336156245452895</v>
      </c>
      <c r="N1322" s="40"/>
      <c r="O1322" s="927"/>
    </row>
    <row r="1323" spans="1:15">
      <c r="A1323" s="130" t="s">
        <v>191</v>
      </c>
      <c r="B1323" s="89">
        <v>9.3428667045339603E-4</v>
      </c>
      <c r="C1323" s="40">
        <v>2.0676099047388964E-3</v>
      </c>
      <c r="D1323" s="40">
        <v>3.2861410505826863E-3</v>
      </c>
      <c r="E1323" s="34">
        <v>6.2880376257749785E-3</v>
      </c>
      <c r="F1323" s="923">
        <v>0.30405209598196392</v>
      </c>
      <c r="G1323" s="924">
        <v>0.67287819155532846</v>
      </c>
      <c r="H1323" s="924">
        <v>1.0694341530497931</v>
      </c>
      <c r="I1323" s="34">
        <v>2.0463644405870851</v>
      </c>
      <c r="N1323" s="40"/>
      <c r="O1323" s="927"/>
    </row>
    <row r="1324" spans="1:15">
      <c r="A1324" s="130" t="s">
        <v>175</v>
      </c>
      <c r="B1324" s="89">
        <v>8.2080803608262606E-4</v>
      </c>
      <c r="C1324" s="40">
        <v>4.2985344110731113E-2</v>
      </c>
      <c r="D1324" s="40">
        <v>0.11292873484503492</v>
      </c>
      <c r="E1324" s="34">
        <v>0.15673488699184868</v>
      </c>
      <c r="F1324" s="923">
        <v>0.2671218713295459</v>
      </c>
      <c r="G1324" s="924">
        <v>13.989051098236459</v>
      </c>
      <c r="H1324" s="924">
        <v>36.751266620941337</v>
      </c>
      <c r="I1324" s="34">
        <v>51.007439590507346</v>
      </c>
      <c r="N1324" s="40"/>
      <c r="O1324" s="927"/>
    </row>
    <row r="1325" spans="1:15">
      <c r="A1325" s="130" t="s">
        <v>176</v>
      </c>
      <c r="B1325" s="89">
        <v>8.4004423899045695E-4</v>
      </c>
      <c r="C1325" s="40">
        <v>5.2454095264471024E-3</v>
      </c>
      <c r="D1325" s="40">
        <v>1.8924396578239784</v>
      </c>
      <c r="E1325" s="34">
        <v>1.8985251115894159</v>
      </c>
      <c r="F1325" s="923">
        <v>0.27338205677136751</v>
      </c>
      <c r="G1325" s="924">
        <v>1.7070539602433061</v>
      </c>
      <c r="H1325" s="924">
        <v>615.87119101414305</v>
      </c>
      <c r="I1325" s="34">
        <v>617.85162703115782</v>
      </c>
      <c r="N1325" s="40"/>
      <c r="O1325" s="927"/>
    </row>
    <row r="1326" spans="1:15">
      <c r="A1326" s="130" t="s">
        <v>177</v>
      </c>
      <c r="B1326" s="89">
        <v>2.1724440233228549E-3</v>
      </c>
      <c r="C1326" s="40">
        <v>9.8252845836150852E-3</v>
      </c>
      <c r="D1326" s="40">
        <v>7.0582771888913515E-2</v>
      </c>
      <c r="E1326" s="34">
        <v>8.2580500495851458E-2</v>
      </c>
      <c r="F1326" s="923">
        <v>0.70699516495751313</v>
      </c>
      <c r="G1326" s="924">
        <v>3.1975179200808914</v>
      </c>
      <c r="H1326" s="924">
        <v>22.970294248794492</v>
      </c>
      <c r="I1326" s="34">
        <v>26.874807333832894</v>
      </c>
      <c r="N1326" s="40"/>
      <c r="O1326" s="927"/>
    </row>
    <row r="1327" spans="1:15">
      <c r="A1327" s="130" t="s">
        <v>178</v>
      </c>
      <c r="B1327" s="89">
        <v>1.569680449762893E-4</v>
      </c>
      <c r="C1327" s="40">
        <v>9.3741309486173132E-4</v>
      </c>
      <c r="D1327" s="40">
        <v>1.6384334736361927E-2</v>
      </c>
      <c r="E1327" s="34">
        <v>1.7478715876199948E-2</v>
      </c>
      <c r="F1327" s="923">
        <v>5.108331798640664E-2</v>
      </c>
      <c r="G1327" s="924">
        <v>0.3050695523198802</v>
      </c>
      <c r="H1327" s="924">
        <v>5.3320800514508013</v>
      </c>
      <c r="I1327" s="34">
        <v>5.6882329217570886</v>
      </c>
      <c r="N1327" s="40"/>
      <c r="O1327" s="927"/>
    </row>
    <row r="1328" spans="1:15">
      <c r="A1328" s="130" t="s">
        <v>179</v>
      </c>
      <c r="B1328" s="89">
        <v>1.3100637111044543E-4</v>
      </c>
      <c r="C1328" s="40">
        <v>7.9158939962016041E-4</v>
      </c>
      <c r="D1328" s="40">
        <v>6.5676963997400488E-3</v>
      </c>
      <c r="E1328" s="34">
        <v>7.4902921704706549E-3</v>
      </c>
      <c r="F1328" s="923">
        <v>4.2634410810754329E-2</v>
      </c>
      <c r="G1328" s="924">
        <v>0.25761302576950335</v>
      </c>
      <c r="H1328" s="924">
        <v>2.137375946019954</v>
      </c>
      <c r="I1328" s="34">
        <v>2.4376233826002114</v>
      </c>
      <c r="N1328" s="40"/>
      <c r="O1328" s="927"/>
    </row>
    <row r="1329" spans="1:53">
      <c r="A1329" s="130" t="s">
        <v>180</v>
      </c>
      <c r="B1329" s="89">
        <v>1.6461739492540123E-3</v>
      </c>
      <c r="C1329" s="40">
        <v>8.0623918965575542E-3</v>
      </c>
      <c r="D1329" s="40">
        <v>3.1765032152666266E-4</v>
      </c>
      <c r="E1329" s="40">
        <v>1.0026216167338229E-2</v>
      </c>
      <c r="F1329" s="923">
        <v>0.53572704765090251</v>
      </c>
      <c r="G1329" s="924">
        <v>2.6238061960005297</v>
      </c>
      <c r="H1329" s="924">
        <v>0.10337538691701181</v>
      </c>
      <c r="I1329" s="34">
        <v>3.2629086305684445</v>
      </c>
      <c r="N1329" s="40"/>
      <c r="O1329" s="927"/>
    </row>
    <row r="1330" spans="1:53">
      <c r="A1330" s="130" t="s">
        <v>181</v>
      </c>
      <c r="B1330" s="89">
        <v>1.6703926033061606E-5</v>
      </c>
      <c r="C1330" s="40">
        <v>8.3135893945982854E-5</v>
      </c>
      <c r="D1330" s="40">
        <v>1.2169763230649255E-3</v>
      </c>
      <c r="E1330" s="40">
        <v>1.3168161430439701E-3</v>
      </c>
      <c r="F1330" s="923">
        <v>5.4360871048447822E-3</v>
      </c>
      <c r="G1330" s="924">
        <v>2.705555329537504E-2</v>
      </c>
      <c r="H1330" s="924">
        <v>0.39604996356069894</v>
      </c>
      <c r="I1330" s="34">
        <v>0.42854160396091884</v>
      </c>
      <c r="N1330" s="40"/>
      <c r="O1330" s="927"/>
    </row>
    <row r="1331" spans="1:53">
      <c r="A1331" s="143" t="s">
        <v>182</v>
      </c>
      <c r="B1331" s="154">
        <v>3.8729587238010695E-5</v>
      </c>
      <c r="C1331" s="144">
        <v>1.6090115724440358E-4</v>
      </c>
      <c r="D1331" s="144">
        <v>2.3002987354078801E-3</v>
      </c>
      <c r="E1331" s="144">
        <v>2.4999294798902943E-3</v>
      </c>
      <c r="F1331" s="925">
        <v>1.2604067411685151E-2</v>
      </c>
      <c r="G1331" s="926">
        <v>5.2363300958091545E-2</v>
      </c>
      <c r="H1331" s="926">
        <v>0.74860390713485503</v>
      </c>
      <c r="I1331" s="145">
        <v>0.81357127550463171</v>
      </c>
      <c r="N1331" s="40"/>
      <c r="O1331" s="927"/>
      <c r="AY1331" s="146"/>
    </row>
    <row r="1333" spans="1:53">
      <c r="A1333" s="69" t="s">
        <v>1738</v>
      </c>
      <c r="B1333" s="69"/>
    </row>
    <row r="1334" spans="1:53">
      <c r="A1334" s="136"/>
      <c r="B1334" s="147" t="s">
        <v>271</v>
      </c>
      <c r="C1334" s="936"/>
      <c r="D1334" s="936"/>
      <c r="E1334" s="937"/>
      <c r="F1334" s="898" t="s">
        <v>272</v>
      </c>
      <c r="G1334" s="899"/>
      <c r="H1334" s="900"/>
      <c r="I1334" s="900"/>
    </row>
    <row r="1335" spans="1:53" ht="26.25">
      <c r="A1335" s="143" t="s">
        <v>184</v>
      </c>
      <c r="B1335" s="149" t="s">
        <v>185</v>
      </c>
      <c r="C1335" s="150" t="s">
        <v>186</v>
      </c>
      <c r="D1335" s="150" t="s">
        <v>187</v>
      </c>
      <c r="E1335" s="17" t="s">
        <v>188</v>
      </c>
      <c r="F1335" s="76" t="s">
        <v>185</v>
      </c>
      <c r="G1335" s="76" t="s">
        <v>186</v>
      </c>
      <c r="H1335" s="150" t="s">
        <v>187</v>
      </c>
      <c r="I1335" s="17" t="s">
        <v>188</v>
      </c>
    </row>
    <row r="1336" spans="1:53">
      <c r="A1336" s="130" t="s">
        <v>160</v>
      </c>
      <c r="B1336" s="152">
        <v>163.8946153612219</v>
      </c>
      <c r="C1336" s="141">
        <v>1408.748244800305</v>
      </c>
      <c r="D1336" s="141">
        <v>2688.6867331288345</v>
      </c>
      <c r="E1336" s="142">
        <v>4261.3295932903611</v>
      </c>
      <c r="F1336" s="919">
        <v>60957.12577511667</v>
      </c>
      <c r="G1336" s="920">
        <v>523954.02835232485</v>
      </c>
      <c r="H1336" s="920">
        <v>1000000</v>
      </c>
      <c r="I1336" s="138">
        <v>1584911.1541274416</v>
      </c>
    </row>
    <row r="1337" spans="1:53">
      <c r="A1337" s="130" t="s">
        <v>162</v>
      </c>
      <c r="B1337" s="152">
        <v>162.75734965091249</v>
      </c>
      <c r="C1337" s="141">
        <v>1256.481032414644</v>
      </c>
      <c r="D1337" s="141">
        <v>2688.6867331288345</v>
      </c>
      <c r="E1337" s="142">
        <v>4107.9251151943909</v>
      </c>
      <c r="F1337" s="921">
        <v>60534.143916986257</v>
      </c>
      <c r="G1337" s="922">
        <v>467321.46848229977</v>
      </c>
      <c r="H1337" s="922">
        <v>1000000</v>
      </c>
      <c r="I1337" s="142">
        <v>1527855.6123992859</v>
      </c>
    </row>
    <row r="1338" spans="1:53">
      <c r="A1338" s="130" t="s">
        <v>31</v>
      </c>
      <c r="B1338" s="152">
        <v>2.38094631677945</v>
      </c>
      <c r="C1338" s="141">
        <v>319.10459479919075</v>
      </c>
      <c r="D1338" s="141">
        <v>0</v>
      </c>
      <c r="E1338" s="142">
        <v>321.48554111597019</v>
      </c>
      <c r="F1338" s="921">
        <v>885.54247969555547</v>
      </c>
      <c r="G1338" s="922">
        <v>118684.18543050108</v>
      </c>
      <c r="H1338" s="922">
        <v>0</v>
      </c>
      <c r="I1338" s="142">
        <v>119569.72791019663</v>
      </c>
    </row>
    <row r="1339" spans="1:53">
      <c r="A1339" s="130" t="s">
        <v>23</v>
      </c>
      <c r="B1339" s="152">
        <v>151.63208203374634</v>
      </c>
      <c r="C1339" s="141">
        <v>922.109017189263</v>
      </c>
      <c r="D1339" s="141">
        <v>2688.6867331288345</v>
      </c>
      <c r="E1339" s="142">
        <v>3762.4278323518438</v>
      </c>
      <c r="F1339" s="921">
        <v>56396.33660753462</v>
      </c>
      <c r="G1339" s="922">
        <v>342958.88986523973</v>
      </c>
      <c r="H1339" s="922">
        <v>1000000</v>
      </c>
      <c r="I1339" s="142">
        <v>1399355.2264727743</v>
      </c>
      <c r="AZ1339" s="146"/>
    </row>
    <row r="1340" spans="1:53">
      <c r="A1340" s="130" t="s">
        <v>163</v>
      </c>
      <c r="B1340" s="152">
        <v>8.7443213003867051</v>
      </c>
      <c r="C1340" s="141">
        <v>15.267420426190293</v>
      </c>
      <c r="D1340" s="141">
        <v>0</v>
      </c>
      <c r="E1340" s="142">
        <v>24.011741726577</v>
      </c>
      <c r="F1340" s="921">
        <v>3252.2648297560895</v>
      </c>
      <c r="G1340" s="922">
        <v>5678.3931865589793</v>
      </c>
      <c r="H1340" s="922">
        <v>0</v>
      </c>
      <c r="I1340" s="142">
        <v>8930.6580163150684</v>
      </c>
      <c r="AX1340" s="146"/>
    </row>
    <row r="1341" spans="1:53">
      <c r="A1341" s="130" t="s">
        <v>189</v>
      </c>
      <c r="B1341" s="238">
        <v>6.7497457213858657E-3</v>
      </c>
      <c r="C1341" s="239">
        <v>0.13006874539341617</v>
      </c>
      <c r="D1341" s="141">
        <v>0</v>
      </c>
      <c r="E1341" s="142">
        <v>0.13681849111480204</v>
      </c>
      <c r="F1341" s="921">
        <v>2.5104247505737356</v>
      </c>
      <c r="G1341" s="922">
        <v>48.376310929334153</v>
      </c>
      <c r="H1341" s="922">
        <v>0</v>
      </c>
      <c r="I1341" s="142">
        <v>50.886735679907893</v>
      </c>
      <c r="BA1341" s="146"/>
    </row>
    <row r="1342" spans="1:53">
      <c r="A1342" s="130" t="s">
        <v>165</v>
      </c>
      <c r="B1342" s="152">
        <v>10.226671093487019</v>
      </c>
      <c r="C1342" s="141">
        <v>247.89018489370756</v>
      </c>
      <c r="D1342" s="141">
        <v>0.93357584208409783</v>
      </c>
      <c r="E1342" s="142">
        <v>259.05043182927869</v>
      </c>
      <c r="F1342" s="921">
        <v>3803.5933928182867</v>
      </c>
      <c r="G1342" s="922">
        <v>92197.496212300219</v>
      </c>
      <c r="H1342" s="922">
        <v>347.22373215926581</v>
      </c>
      <c r="I1342" s="142">
        <v>96348.313337277781</v>
      </c>
      <c r="AV1342" s="392"/>
    </row>
    <row r="1343" spans="1:53">
      <c r="A1343" s="130" t="s">
        <v>83</v>
      </c>
      <c r="B1343" s="89">
        <v>0.36945045848417107</v>
      </c>
      <c r="C1343" s="40">
        <v>0.27130389666578109</v>
      </c>
      <c r="D1343" s="40">
        <v>8.6409950208849416E-4</v>
      </c>
      <c r="E1343" s="34">
        <v>0.6416184546520407</v>
      </c>
      <c r="F1343" s="923">
        <v>137.40926152978793</v>
      </c>
      <c r="G1343" s="924">
        <v>100.90572967199633</v>
      </c>
      <c r="H1343" s="924">
        <v>0.32138348117742171</v>
      </c>
      <c r="I1343" s="34">
        <v>238.63637468296167</v>
      </c>
    </row>
    <row r="1344" spans="1:53">
      <c r="A1344" s="130" t="s">
        <v>84</v>
      </c>
      <c r="B1344" s="89">
        <v>5.1633693802111927E-4</v>
      </c>
      <c r="C1344" s="40">
        <v>1.7933061326643122E-3</v>
      </c>
      <c r="D1344" s="40">
        <v>7.6166044833770605E-3</v>
      </c>
      <c r="E1344" s="34">
        <v>9.926247554062493E-3</v>
      </c>
      <c r="F1344" s="923">
        <v>0.19204057194876553</v>
      </c>
      <c r="G1344" s="924">
        <v>0.66698217779258928</v>
      </c>
      <c r="H1344" s="924">
        <v>2.8328344799446348</v>
      </c>
      <c r="I1344" s="34">
        <v>3.6918572296859899</v>
      </c>
    </row>
    <row r="1345" spans="1:9">
      <c r="A1345" s="130" t="s">
        <v>166</v>
      </c>
      <c r="B1345" s="152">
        <v>21.447014136587747</v>
      </c>
      <c r="C1345" s="141">
        <v>256.50452791883703</v>
      </c>
      <c r="D1345" s="141">
        <v>2.977899015241674</v>
      </c>
      <c r="E1345" s="142">
        <v>280.92944107066648</v>
      </c>
      <c r="F1345" s="921">
        <v>7976.7619902783463</v>
      </c>
      <c r="G1345" s="922">
        <v>95401.418379575145</v>
      </c>
      <c r="H1345" s="922">
        <v>1107.5663737799168</v>
      </c>
      <c r="I1345" s="142">
        <v>104485.74674363343</v>
      </c>
    </row>
    <row r="1346" spans="1:9">
      <c r="A1346" s="130" t="s">
        <v>167</v>
      </c>
      <c r="B1346" s="89">
        <v>1.5550126820741189E-2</v>
      </c>
      <c r="C1346" s="40">
        <v>1.75596004455137E-2</v>
      </c>
      <c r="D1346" s="40">
        <v>2.6922692065873183E-2</v>
      </c>
      <c r="E1346" s="34">
        <v>6.0032419332128079E-2</v>
      </c>
      <c r="F1346" s="923">
        <v>5.7835398334581924</v>
      </c>
      <c r="G1346" s="924">
        <v>6.5309209247592523</v>
      </c>
      <c r="H1346" s="924">
        <v>10.013324250141686</v>
      </c>
      <c r="I1346" s="34">
        <v>22.327785008359132</v>
      </c>
    </row>
    <row r="1347" spans="1:9">
      <c r="A1347" s="130" t="s">
        <v>168</v>
      </c>
      <c r="B1347" s="89">
        <v>3.3271596472591251E-2</v>
      </c>
      <c r="C1347" s="40">
        <v>2.9171079686309245E-2</v>
      </c>
      <c r="D1347" s="40">
        <v>0.54069704509256533</v>
      </c>
      <c r="E1347" s="34">
        <v>0.60313972125146587</v>
      </c>
      <c r="F1347" s="923">
        <v>12.374664576067207</v>
      </c>
      <c r="G1347" s="924">
        <v>10.84956433446702</v>
      </c>
      <c r="H1347" s="924">
        <v>201.1007970658427</v>
      </c>
      <c r="I1347" s="34">
        <v>224.32502597637693</v>
      </c>
    </row>
    <row r="1348" spans="1:9">
      <c r="A1348" s="130" t="s">
        <v>169</v>
      </c>
      <c r="B1348" s="89">
        <v>4.4103898048876183E-2</v>
      </c>
      <c r="C1348" s="40">
        <v>5.7485943866036546E-2</v>
      </c>
      <c r="D1348" s="40">
        <v>0.10083253126987646</v>
      </c>
      <c r="E1348" s="34">
        <v>0.20242237318478917</v>
      </c>
      <c r="F1348" s="923">
        <v>16.403509380786922</v>
      </c>
      <c r="G1348" s="924">
        <v>21.380677472655933</v>
      </c>
      <c r="H1348" s="924">
        <v>37.502521222521629</v>
      </c>
      <c r="I1348" s="34">
        <v>75.286708075964484</v>
      </c>
    </row>
    <row r="1349" spans="1:9">
      <c r="A1349" s="130" t="s">
        <v>170</v>
      </c>
      <c r="B1349" s="89">
        <v>9.455168490373802E-4</v>
      </c>
      <c r="C1349" s="40">
        <v>1.2882586111699712E-2</v>
      </c>
      <c r="D1349" s="40">
        <v>1.8540619248051702E-2</v>
      </c>
      <c r="E1349" s="34">
        <v>3.2368722208788794E-2</v>
      </c>
      <c r="F1349" s="923">
        <v>0.35166493641194074</v>
      </c>
      <c r="G1349" s="924">
        <v>4.7914046485840327</v>
      </c>
      <c r="H1349" s="924">
        <v>6.8957900597351918</v>
      </c>
      <c r="I1349" s="34">
        <v>12.038859644731165</v>
      </c>
    </row>
    <row r="1350" spans="1:9">
      <c r="A1350" s="130" t="s">
        <v>171</v>
      </c>
      <c r="B1350" s="89">
        <v>8.4404680449498754E-4</v>
      </c>
      <c r="C1350" s="40">
        <v>9.1630807858274887E-3</v>
      </c>
      <c r="D1350" s="40">
        <v>5.0782423428200069E-3</v>
      </c>
      <c r="E1350" s="34">
        <v>1.5085369933142483E-2</v>
      </c>
      <c r="F1350" s="923">
        <v>0.31392530565015558</v>
      </c>
      <c r="G1350" s="924">
        <v>3.4080135379566436</v>
      </c>
      <c r="H1350" s="924">
        <v>1.888744523580268</v>
      </c>
      <c r="I1350" s="34">
        <v>5.6106833671870664</v>
      </c>
    </row>
    <row r="1351" spans="1:9">
      <c r="A1351" s="130" t="s">
        <v>172</v>
      </c>
      <c r="B1351" s="89">
        <v>2.4785147488045233E-2</v>
      </c>
      <c r="C1351" s="40">
        <v>9.7469462324605696E-2</v>
      </c>
      <c r="D1351" s="40">
        <v>0</v>
      </c>
      <c r="E1351" s="34">
        <v>0.12225460981265093</v>
      </c>
      <c r="F1351" s="923">
        <v>9.2183098843957421</v>
      </c>
      <c r="G1351" s="924">
        <v>36.25169906320032</v>
      </c>
      <c r="H1351" s="924">
        <v>0</v>
      </c>
      <c r="I1351" s="34">
        <v>45.470008947596064</v>
      </c>
    </row>
    <row r="1352" spans="1:9">
      <c r="A1352" s="130" t="s">
        <v>190</v>
      </c>
      <c r="B1352" s="89">
        <v>2.7268348177748799E-4</v>
      </c>
      <c r="C1352" s="40">
        <v>9.4676860523111779E-4</v>
      </c>
      <c r="D1352" s="40">
        <v>7.65776744695641E-4</v>
      </c>
      <c r="E1352" s="34">
        <v>1.9852288317042466E-3</v>
      </c>
      <c r="F1352" s="923">
        <v>0.10141883709158085</v>
      </c>
      <c r="G1352" s="924">
        <v>0.35213050057689682</v>
      </c>
      <c r="H1352" s="924">
        <v>0.28481441711303568</v>
      </c>
      <c r="I1352" s="34">
        <v>0.73836375478151328</v>
      </c>
    </row>
    <row r="1353" spans="1:9">
      <c r="A1353" s="130" t="s">
        <v>191</v>
      </c>
      <c r="B1353" s="89">
        <v>3.0003958544082417E-4</v>
      </c>
      <c r="C1353" s="40">
        <v>2.2146929059213057E-3</v>
      </c>
      <c r="D1353" s="40">
        <v>1.0686542861236168E-3</v>
      </c>
      <c r="E1353" s="34">
        <v>3.5833867774857468E-3</v>
      </c>
      <c r="F1353" s="923">
        <v>0.11159335959220025</v>
      </c>
      <c r="G1353" s="924">
        <v>0.82370804996834268</v>
      </c>
      <c r="H1353" s="924">
        <v>0.3974632942380833</v>
      </c>
      <c r="I1353" s="34">
        <v>1.3327647037986263</v>
      </c>
    </row>
    <row r="1354" spans="1:9">
      <c r="A1354" s="130" t="s">
        <v>175</v>
      </c>
      <c r="B1354" s="89">
        <v>3.4471822986047266E-4</v>
      </c>
      <c r="C1354" s="40">
        <v>1.7528414513004052E-3</v>
      </c>
      <c r="D1354" s="40">
        <v>1.8845884446111228E-2</v>
      </c>
      <c r="E1354" s="34">
        <v>2.0943444127272105E-2</v>
      </c>
      <c r="F1354" s="923">
        <v>0.12821063369451111</v>
      </c>
      <c r="G1354" s="924">
        <v>0.65193219786546774</v>
      </c>
      <c r="H1354" s="924">
        <v>7.0093269750991798</v>
      </c>
      <c r="I1354" s="34">
        <v>7.7894698066591586</v>
      </c>
    </row>
    <row r="1355" spans="1:9">
      <c r="A1355" s="130" t="s">
        <v>176</v>
      </c>
      <c r="B1355" s="89">
        <v>1.2010880378470086E-3</v>
      </c>
      <c r="C1355" s="40">
        <v>2.8629063868676266E-3</v>
      </c>
      <c r="D1355" s="40">
        <v>0.37848793156479571</v>
      </c>
      <c r="E1355" s="34">
        <v>0.38255192598951032</v>
      </c>
      <c r="F1355" s="923">
        <v>0.44671921910712825</v>
      </c>
      <c r="G1355" s="924">
        <v>1.0647973047927575</v>
      </c>
      <c r="H1355" s="924">
        <v>140.77055794608989</v>
      </c>
      <c r="I1355" s="34">
        <v>142.28207446998979</v>
      </c>
    </row>
    <row r="1356" spans="1:9">
      <c r="A1356" s="130" t="s">
        <v>177</v>
      </c>
      <c r="B1356" s="89">
        <v>1.5017723879045908E-3</v>
      </c>
      <c r="C1356" s="40">
        <v>9.143762832770538E-3</v>
      </c>
      <c r="D1356" s="40">
        <v>7.0582771888913515E-2</v>
      </c>
      <c r="E1356" s="34">
        <v>8.1228307109588643E-2</v>
      </c>
      <c r="F1356" s="923">
        <v>0.5585523852222728</v>
      </c>
      <c r="G1356" s="924">
        <v>3.4008286350749044</v>
      </c>
      <c r="H1356" s="924">
        <v>26.251764855765138</v>
      </c>
      <c r="I1356" s="34">
        <v>30.211145876062314</v>
      </c>
    </row>
    <row r="1357" spans="1:9">
      <c r="A1357" s="130" t="s">
        <v>178</v>
      </c>
      <c r="B1357" s="89">
        <v>2.143102433952548E-5</v>
      </c>
      <c r="C1357" s="40">
        <v>2.4835574386175611E-3</v>
      </c>
      <c r="D1357" s="40">
        <v>1.297843347363619E-2</v>
      </c>
      <c r="E1357" s="34">
        <v>1.5483421936593276E-2</v>
      </c>
      <c r="F1357" s="923">
        <v>7.9708149244245054E-3</v>
      </c>
      <c r="G1357" s="924">
        <v>0.92370650995381542</v>
      </c>
      <c r="H1357" s="924">
        <v>4.8270530418146338</v>
      </c>
      <c r="I1357" s="34">
        <v>5.7587303666928733</v>
      </c>
    </row>
    <row r="1358" spans="1:9">
      <c r="A1358" s="130" t="s">
        <v>179</v>
      </c>
      <c r="B1358" s="89">
        <v>1.8341374307289993E-5</v>
      </c>
      <c r="C1358" s="40">
        <v>2.2115818112533451E-3</v>
      </c>
      <c r="D1358" s="40">
        <v>3.5547696399740045E-3</v>
      </c>
      <c r="E1358" s="34">
        <v>5.7846928255346399E-3</v>
      </c>
      <c r="F1358" s="923">
        <v>6.821685130251701E-3</v>
      </c>
      <c r="G1358" s="924">
        <v>0.82255094429677922</v>
      </c>
      <c r="H1358" s="924">
        <v>1.3221211665061874</v>
      </c>
      <c r="I1358" s="34">
        <v>2.1514937959332183</v>
      </c>
    </row>
    <row r="1359" spans="1:9">
      <c r="A1359" s="130" t="s">
        <v>180</v>
      </c>
      <c r="B1359" s="89">
        <v>4.7415754113637281E-4</v>
      </c>
      <c r="C1359" s="40">
        <v>3.0369222067728231E-2</v>
      </c>
      <c r="D1359" s="40">
        <v>0</v>
      </c>
      <c r="E1359" s="40">
        <v>3.0843379608864602E-2</v>
      </c>
      <c r="F1359" s="923">
        <v>0.17635283995491507</v>
      </c>
      <c r="G1359" s="924">
        <v>11.295187979146778</v>
      </c>
      <c r="H1359" s="924">
        <v>0</v>
      </c>
      <c r="I1359" s="34">
        <v>11.471540819101692</v>
      </c>
    </row>
    <row r="1360" spans="1:9">
      <c r="A1360" s="130" t="s">
        <v>181</v>
      </c>
      <c r="B1360" s="89">
        <v>3.7768267420264683E-6</v>
      </c>
      <c r="C1360" s="40">
        <v>1.9453857687273105E-4</v>
      </c>
      <c r="D1360" s="40">
        <v>5.3604372128694862E-4</v>
      </c>
      <c r="E1360" s="40">
        <v>7.3435912490170613E-4</v>
      </c>
      <c r="F1360" s="923">
        <v>1.4047105955074808E-3</v>
      </c>
      <c r="G1360" s="924">
        <v>7.2354497262812692E-2</v>
      </c>
      <c r="H1360" s="924">
        <v>0.19937009197912492</v>
      </c>
      <c r="I1360" s="34">
        <v>0.27312929983744511</v>
      </c>
    </row>
    <row r="1361" spans="1:53">
      <c r="A1361" s="143" t="s">
        <v>182</v>
      </c>
      <c r="B1361" s="154">
        <v>5.0420739835925298E-6</v>
      </c>
      <c r="C1361" s="144">
        <v>5.0486248366017345E-4</v>
      </c>
      <c r="D1361" s="144">
        <v>7.4805800028653177E-4</v>
      </c>
      <c r="E1361" s="144">
        <v>1.2579625579302977E-3</v>
      </c>
      <c r="F1361" s="925">
        <v>1.8752924695414593E-3</v>
      </c>
      <c r="G1361" s="926">
        <v>0.18777289203664987</v>
      </c>
      <c r="H1361" s="926">
        <v>0.27822430596665831</v>
      </c>
      <c r="I1361" s="145">
        <v>0.46787249047284962</v>
      </c>
      <c r="AY1361" s="146"/>
    </row>
    <row r="1363" spans="1:53">
      <c r="A1363" s="69" t="s">
        <v>302</v>
      </c>
    </row>
    <row r="1364" spans="1:53">
      <c r="A1364" s="136"/>
      <c r="B1364" s="147" t="s">
        <v>271</v>
      </c>
      <c r="C1364" s="936"/>
      <c r="D1364" s="936"/>
      <c r="E1364" s="937"/>
      <c r="F1364" s="898" t="s">
        <v>272</v>
      </c>
      <c r="G1364" s="899"/>
      <c r="H1364" s="900"/>
      <c r="I1364" s="900"/>
    </row>
    <row r="1365" spans="1:53" ht="26.25">
      <c r="A1365" s="143" t="s">
        <v>184</v>
      </c>
      <c r="B1365" s="149" t="s">
        <v>185</v>
      </c>
      <c r="C1365" s="150" t="s">
        <v>186</v>
      </c>
      <c r="D1365" s="150" t="s">
        <v>187</v>
      </c>
      <c r="E1365" s="17" t="s">
        <v>188</v>
      </c>
      <c r="F1365" s="76" t="s">
        <v>185</v>
      </c>
      <c r="G1365" s="76" t="s">
        <v>186</v>
      </c>
      <c r="H1365" s="150" t="s">
        <v>187</v>
      </c>
      <c r="I1365" s="17" t="s">
        <v>188</v>
      </c>
    </row>
    <row r="1366" spans="1:53">
      <c r="A1366" s="130" t="s">
        <v>160</v>
      </c>
      <c r="B1366" s="152">
        <v>165.46103840230126</v>
      </c>
      <c r="C1366" s="141">
        <v>2786.7972050747362</v>
      </c>
      <c r="D1366" s="141">
        <v>2688.6867331288345</v>
      </c>
      <c r="E1366" s="142">
        <v>5640.9449766058715</v>
      </c>
      <c r="F1366" s="919">
        <v>61539.72359946659</v>
      </c>
      <c r="G1366" s="920">
        <v>1036490.1089952305</v>
      </c>
      <c r="H1366" s="920">
        <v>1000000</v>
      </c>
      <c r="I1366" s="138">
        <v>2098029.8325946974</v>
      </c>
    </row>
    <row r="1367" spans="1:53">
      <c r="A1367" s="130" t="s">
        <v>162</v>
      </c>
      <c r="B1367" s="152">
        <v>164.31290327319775</v>
      </c>
      <c r="C1367" s="141">
        <v>2371.1882291558395</v>
      </c>
      <c r="D1367" s="141">
        <v>2688.6867331288345</v>
      </c>
      <c r="E1367" s="142">
        <v>5224.1878655578712</v>
      </c>
      <c r="F1367" s="921">
        <v>61112.699091569601</v>
      </c>
      <c r="G1367" s="922">
        <v>881913.16598511999</v>
      </c>
      <c r="H1367" s="922">
        <v>1000000</v>
      </c>
      <c r="I1367" s="142">
        <v>1943025.8650766893</v>
      </c>
    </row>
    <row r="1368" spans="1:53">
      <c r="A1368" s="130" t="s">
        <v>31</v>
      </c>
      <c r="B1368" s="152">
        <v>2.4037022149031095</v>
      </c>
      <c r="C1368" s="141">
        <v>870.98503055728929</v>
      </c>
      <c r="D1368" s="141">
        <v>0</v>
      </c>
      <c r="E1368" s="142">
        <v>873.38873277219238</v>
      </c>
      <c r="F1368" s="921">
        <v>894.00605332176895</v>
      </c>
      <c r="G1368" s="922">
        <v>323944.4074407735</v>
      </c>
      <c r="H1368" s="922">
        <v>0</v>
      </c>
      <c r="I1368" s="142">
        <v>324838.41349409521</v>
      </c>
    </row>
    <row r="1369" spans="1:53">
      <c r="A1369" s="130" t="s">
        <v>23</v>
      </c>
      <c r="B1369" s="152">
        <v>153.08130589348696</v>
      </c>
      <c r="C1369" s="141">
        <v>1452.1486293162582</v>
      </c>
      <c r="D1369" s="141">
        <v>2688.6867331288345</v>
      </c>
      <c r="E1369" s="142">
        <v>4293.9166683385793</v>
      </c>
      <c r="F1369" s="921">
        <v>56935.344682325893</v>
      </c>
      <c r="G1369" s="922">
        <v>540095.8807969375</v>
      </c>
      <c r="H1369" s="922">
        <v>1000000</v>
      </c>
      <c r="I1369" s="142">
        <v>1597031.2254792631</v>
      </c>
      <c r="AZ1369" s="146"/>
    </row>
    <row r="1370" spans="1:53">
      <c r="A1370" s="130" t="s">
        <v>163</v>
      </c>
      <c r="B1370" s="152">
        <v>8.8278951648076802</v>
      </c>
      <c r="C1370" s="141">
        <v>48.054569282292142</v>
      </c>
      <c r="D1370" s="141">
        <v>0</v>
      </c>
      <c r="E1370" s="142">
        <v>56.882464447099821</v>
      </c>
      <c r="F1370" s="921">
        <v>3283.3483559219362</v>
      </c>
      <c r="G1370" s="922">
        <v>17872.877747408998</v>
      </c>
      <c r="H1370" s="922">
        <v>0</v>
      </c>
      <c r="I1370" s="142">
        <v>21156.226103330937</v>
      </c>
      <c r="AX1370" s="146"/>
    </row>
    <row r="1371" spans="1:53">
      <c r="A1371" s="130" t="s">
        <v>189</v>
      </c>
      <c r="B1371" s="238">
        <v>6.8142564266100904E-3</v>
      </c>
      <c r="C1371" s="239">
        <v>0.25272150926580178</v>
      </c>
      <c r="D1371" s="141">
        <v>0</v>
      </c>
      <c r="E1371" s="142">
        <v>0.25953576569241188</v>
      </c>
      <c r="F1371" s="921">
        <v>2.5344181390296501</v>
      </c>
      <c r="G1371" s="922">
        <v>93.994404834106064</v>
      </c>
      <c r="H1371" s="922">
        <v>0</v>
      </c>
      <c r="I1371" s="142">
        <v>96.528822973135718</v>
      </c>
      <c r="BA1371" s="146"/>
    </row>
    <row r="1372" spans="1:53">
      <c r="A1372" s="130" t="s">
        <v>165</v>
      </c>
      <c r="B1372" s="152">
        <v>10.324412518359775</v>
      </c>
      <c r="C1372" s="141">
        <v>337.39654920568194</v>
      </c>
      <c r="D1372" s="141">
        <v>0.93357584208409783</v>
      </c>
      <c r="E1372" s="142">
        <v>348.65453756612584</v>
      </c>
      <c r="F1372" s="921">
        <v>3839.9462425826082</v>
      </c>
      <c r="G1372" s="922">
        <v>125487.48987690818</v>
      </c>
      <c r="H1372" s="922">
        <v>347.22373215926581</v>
      </c>
      <c r="I1372" s="142">
        <v>129674.65985165005</v>
      </c>
      <c r="AV1372" s="392"/>
    </row>
    <row r="1373" spans="1:53">
      <c r="A1373" s="130" t="s">
        <v>83</v>
      </c>
      <c r="B1373" s="89">
        <v>0.3729814818154224</v>
      </c>
      <c r="C1373" s="40">
        <v>0.44577144221678722</v>
      </c>
      <c r="D1373" s="40">
        <v>8.6409950208849416E-4</v>
      </c>
      <c r="E1373" s="34">
        <v>0.81961702353429811</v>
      </c>
      <c r="F1373" s="923">
        <v>138.72255076045343</v>
      </c>
      <c r="G1373" s="924">
        <v>165.79523256621326</v>
      </c>
      <c r="H1373" s="924">
        <v>0.32138348117742171</v>
      </c>
      <c r="I1373" s="34">
        <v>304.83916680784409</v>
      </c>
    </row>
    <row r="1374" spans="1:53">
      <c r="A1374" s="130" t="s">
        <v>84</v>
      </c>
      <c r="B1374" s="89">
        <v>5.2127182910887131E-4</v>
      </c>
      <c r="C1374" s="40">
        <v>3.1718263836958633E-3</v>
      </c>
      <c r="D1374" s="40">
        <v>7.6166044833770605E-3</v>
      </c>
      <c r="E1374" s="34">
        <v>1.1309702696181794E-2</v>
      </c>
      <c r="F1374" s="923">
        <v>0.19387600001368155</v>
      </c>
      <c r="G1374" s="924">
        <v>1.1796935450359431</v>
      </c>
      <c r="H1374" s="924">
        <v>2.8328344799446348</v>
      </c>
      <c r="I1374" s="34">
        <v>4.2064040249942591</v>
      </c>
    </row>
    <row r="1375" spans="1:53">
      <c r="A1375" s="130" t="s">
        <v>166</v>
      </c>
      <c r="B1375" s="152">
        <v>21.651994007536299</v>
      </c>
      <c r="C1375" s="141">
        <v>351.61022646386493</v>
      </c>
      <c r="D1375" s="141">
        <v>2.977899015241674</v>
      </c>
      <c r="E1375" s="142">
        <v>376.24011948664298</v>
      </c>
      <c r="F1375" s="921">
        <v>8052.9999053998372</v>
      </c>
      <c r="G1375" s="922">
        <v>130773.96564332911</v>
      </c>
      <c r="H1375" s="922">
        <v>1107.5663737799168</v>
      </c>
      <c r="I1375" s="142">
        <v>139934.53192250888</v>
      </c>
    </row>
    <row r="1376" spans="1:53">
      <c r="A1376" s="130" t="s">
        <v>167</v>
      </c>
      <c r="B1376" s="89">
        <v>1.5698747182002173E-2</v>
      </c>
      <c r="C1376" s="40">
        <v>2.7874384883751917E-2</v>
      </c>
      <c r="D1376" s="40">
        <v>2.6922692065873183E-2</v>
      </c>
      <c r="E1376" s="34">
        <v>7.0495824131627277E-2</v>
      </c>
      <c r="F1376" s="923">
        <v>5.838816024406638</v>
      </c>
      <c r="G1376" s="924">
        <v>10.367286207164193</v>
      </c>
      <c r="H1376" s="924">
        <v>10.013324250141686</v>
      </c>
      <c r="I1376" s="34">
        <v>26.219426481712517</v>
      </c>
    </row>
    <row r="1377" spans="1:51">
      <c r="A1377" s="130" t="s">
        <v>168</v>
      </c>
      <c r="B1377" s="89">
        <v>3.3589589807596763E-2</v>
      </c>
      <c r="C1377" s="40">
        <v>6.1933089328068971E-2</v>
      </c>
      <c r="D1377" s="40">
        <v>0.54069704509256533</v>
      </c>
      <c r="E1377" s="34">
        <v>0.63621972422823103</v>
      </c>
      <c r="F1377" s="923">
        <v>12.49293545198865</v>
      </c>
      <c r="G1377" s="924">
        <v>23.034698897776469</v>
      </c>
      <c r="H1377" s="924">
        <v>201.1007970658427</v>
      </c>
      <c r="I1377" s="34">
        <v>236.62843141560782</v>
      </c>
    </row>
    <row r="1378" spans="1:51">
      <c r="A1378" s="130" t="s">
        <v>169</v>
      </c>
      <c r="B1378" s="89">
        <v>4.452542112303521E-2</v>
      </c>
      <c r="C1378" s="40">
        <v>0.12552967661026179</v>
      </c>
      <c r="D1378" s="40">
        <v>0.10083253126987646</v>
      </c>
      <c r="E1378" s="34">
        <v>0.27088762900317342</v>
      </c>
      <c r="F1378" s="923">
        <v>16.560285947192078</v>
      </c>
      <c r="G1378" s="924">
        <v>46.6881005747302</v>
      </c>
      <c r="H1378" s="924">
        <v>37.502521222521629</v>
      </c>
      <c r="I1378" s="34">
        <v>100.75090774444389</v>
      </c>
    </row>
    <row r="1379" spans="1:51">
      <c r="A1379" s="130" t="s">
        <v>170</v>
      </c>
      <c r="B1379" s="89">
        <v>9.5455362779180489E-4</v>
      </c>
      <c r="C1379" s="40">
        <v>2.40679616650381E-2</v>
      </c>
      <c r="D1379" s="40">
        <v>1.8540619248051702E-2</v>
      </c>
      <c r="E1379" s="34">
        <v>4.3563134540881607E-2</v>
      </c>
      <c r="F1379" s="923">
        <v>0.35502597458834018</v>
      </c>
      <c r="G1379" s="924">
        <v>8.9515678299309069</v>
      </c>
      <c r="H1379" s="924">
        <v>6.8957900597351918</v>
      </c>
      <c r="I1379" s="34">
        <v>16.20238386425444</v>
      </c>
    </row>
    <row r="1380" spans="1:51">
      <c r="A1380" s="130" t="s">
        <v>171</v>
      </c>
      <c r="B1380" s="89">
        <v>8.5211378314096922E-4</v>
      </c>
      <c r="C1380" s="40">
        <v>1.4147819132211841E-2</v>
      </c>
      <c r="D1380" s="40">
        <v>5.0782423428200069E-3</v>
      </c>
      <c r="E1380" s="34">
        <v>2.0078175258172817E-2</v>
      </c>
      <c r="F1380" s="923">
        <v>0.31692564724688527</v>
      </c>
      <c r="G1380" s="924">
        <v>5.2619812333986467</v>
      </c>
      <c r="H1380" s="924">
        <v>1.888744523580268</v>
      </c>
      <c r="I1380" s="34">
        <v>7.4676514042257987</v>
      </c>
    </row>
    <row r="1381" spans="1:51">
      <c r="A1381" s="130" t="s">
        <v>172</v>
      </c>
      <c r="B1381" s="89">
        <v>2.5022031573689263E-2</v>
      </c>
      <c r="C1381" s="40">
        <v>0.24670757632793439</v>
      </c>
      <c r="D1381" s="40">
        <v>0</v>
      </c>
      <c r="E1381" s="34">
        <v>0.27172960790162365</v>
      </c>
      <c r="F1381" s="923">
        <v>9.3064138954451696</v>
      </c>
      <c r="G1381" s="924">
        <v>91.75765004085838</v>
      </c>
      <c r="H1381" s="924">
        <v>0</v>
      </c>
      <c r="I1381" s="34">
        <v>101.06406393630355</v>
      </c>
    </row>
    <row r="1382" spans="1:51">
      <c r="A1382" s="130" t="s">
        <v>190</v>
      </c>
      <c r="B1382" s="89">
        <v>2.7528965457844664E-4</v>
      </c>
      <c r="C1382" s="40">
        <v>1.3657367016581619E-3</v>
      </c>
      <c r="D1382" s="40">
        <v>7.65776744695641E-4</v>
      </c>
      <c r="E1382" s="34">
        <v>2.4068031009322494E-3</v>
      </c>
      <c r="F1382" s="923">
        <v>0.10238814778473321</v>
      </c>
      <c r="G1382" s="924">
        <v>0.5079567972088922</v>
      </c>
      <c r="H1382" s="924">
        <v>0.28481441711303568</v>
      </c>
      <c r="I1382" s="34">
        <v>0.89515936210666092</v>
      </c>
    </row>
    <row r="1383" spans="1:51">
      <c r="A1383" s="130" t="s">
        <v>191</v>
      </c>
      <c r="B1383" s="89">
        <v>3.0290721424506862E-4</v>
      </c>
      <c r="C1383" s="40">
        <v>3.258554146551062E-3</v>
      </c>
      <c r="D1383" s="40">
        <v>1.0686542861236168E-3</v>
      </c>
      <c r="E1383" s="34">
        <v>4.6301156469197476E-3</v>
      </c>
      <c r="F1383" s="923">
        <v>0.11265991329996798</v>
      </c>
      <c r="G1383" s="924">
        <v>1.2119500968262937</v>
      </c>
      <c r="H1383" s="924">
        <v>0.3974632942380833</v>
      </c>
      <c r="I1383" s="34">
        <v>1.722073304364345</v>
      </c>
    </row>
    <row r="1384" spans="1:51">
      <c r="A1384" s="130" t="s">
        <v>175</v>
      </c>
      <c r="B1384" s="89">
        <v>3.4801287487820816E-4</v>
      </c>
      <c r="C1384" s="40">
        <v>1.9363249213237223E-3</v>
      </c>
      <c r="D1384" s="40">
        <v>1.8845884446111228E-2</v>
      </c>
      <c r="E1384" s="34">
        <v>2.113022224231316E-2</v>
      </c>
      <c r="F1384" s="923">
        <v>0.12943600702534219</v>
      </c>
      <c r="G1384" s="924">
        <v>0.72017498262819712</v>
      </c>
      <c r="H1384" s="924">
        <v>7.0093269750991798</v>
      </c>
      <c r="I1384" s="34">
        <v>7.8589379647527187</v>
      </c>
    </row>
    <row r="1385" spans="1:51">
      <c r="A1385" s="130" t="s">
        <v>176</v>
      </c>
      <c r="B1385" s="89">
        <v>1.2125674386357515E-3</v>
      </c>
      <c r="C1385" s="40">
        <v>9.7764128884369854E-3</v>
      </c>
      <c r="D1385" s="40">
        <v>0.37848793156479571</v>
      </c>
      <c r="E1385" s="34">
        <v>0.38947691189186845</v>
      </c>
      <c r="F1385" s="923">
        <v>0.45098873873814316</v>
      </c>
      <c r="G1385" s="924">
        <v>3.6361294039860637</v>
      </c>
      <c r="H1385" s="924">
        <v>140.77055794608989</v>
      </c>
      <c r="I1385" s="34">
        <v>144.85767608881409</v>
      </c>
    </row>
    <row r="1386" spans="1:51">
      <c r="A1386" s="130" t="s">
        <v>177</v>
      </c>
      <c r="B1386" s="89">
        <v>1.5161255798364049E-3</v>
      </c>
      <c r="C1386" s="40">
        <v>2.4173536180776219E-2</v>
      </c>
      <c r="D1386" s="40">
        <v>7.0582771888913515E-2</v>
      </c>
      <c r="E1386" s="34">
        <v>9.6272433649526146E-2</v>
      </c>
      <c r="F1386" s="923">
        <v>0.56389075051227122</v>
      </c>
      <c r="G1386" s="924">
        <v>8.9908340316930069</v>
      </c>
      <c r="H1386" s="924">
        <v>26.251764855765138</v>
      </c>
      <c r="I1386" s="34">
        <v>35.806489637970415</v>
      </c>
    </row>
    <row r="1387" spans="1:51">
      <c r="A1387" s="130" t="s">
        <v>178</v>
      </c>
      <c r="B1387" s="89">
        <v>2.1635851387963753E-5</v>
      </c>
      <c r="C1387" s="40">
        <v>3.2355819477119475E-3</v>
      </c>
      <c r="D1387" s="40">
        <v>1.297843347363619E-2</v>
      </c>
      <c r="E1387" s="34">
        <v>1.6235651272736101E-2</v>
      </c>
      <c r="F1387" s="923">
        <v>8.0469960004548521E-3</v>
      </c>
      <c r="G1387" s="924">
        <v>1.2034060747369735</v>
      </c>
      <c r="H1387" s="924">
        <v>4.8270530418146338</v>
      </c>
      <c r="I1387" s="34">
        <v>6.0385061125520627</v>
      </c>
    </row>
    <row r="1388" spans="1:51">
      <c r="A1388" s="130" t="s">
        <v>179</v>
      </c>
      <c r="B1388" s="89">
        <v>1.85166720207425E-5</v>
      </c>
      <c r="C1388" s="40">
        <v>2.5453379202170796E-3</v>
      </c>
      <c r="D1388" s="40">
        <v>3.5547696399740045E-3</v>
      </c>
      <c r="E1388" s="34">
        <v>6.1186242322118266E-3</v>
      </c>
      <c r="F1388" s="923">
        <v>6.8868833964879882E-3</v>
      </c>
      <c r="G1388" s="924">
        <v>0.94668444964395715</v>
      </c>
      <c r="H1388" s="924">
        <v>1.3221211665061874</v>
      </c>
      <c r="I1388" s="34">
        <v>2.2756924995466323</v>
      </c>
    </row>
    <row r="1389" spans="1:51">
      <c r="A1389" s="130" t="s">
        <v>180</v>
      </c>
      <c r="B1389" s="89">
        <v>4.7868930257283351E-4</v>
      </c>
      <c r="C1389" s="40">
        <v>8.265688742259239E-2</v>
      </c>
      <c r="D1389" s="40">
        <v>0</v>
      </c>
      <c r="E1389" s="40">
        <v>8.3135576725165222E-2</v>
      </c>
      <c r="F1389" s="923">
        <v>0.17803833249691423</v>
      </c>
      <c r="G1389" s="924">
        <v>30.742476021520094</v>
      </c>
      <c r="H1389" s="924">
        <v>0</v>
      </c>
      <c r="I1389" s="34">
        <v>30.920514354017008</v>
      </c>
    </row>
    <row r="1390" spans="1:51">
      <c r="A1390" s="130" t="s">
        <v>181</v>
      </c>
      <c r="B1390" s="89">
        <v>3.8129237694842391E-6</v>
      </c>
      <c r="C1390" s="40">
        <v>1.8530365768868083E-4</v>
      </c>
      <c r="D1390" s="40">
        <v>5.3604372128694862E-4</v>
      </c>
      <c r="E1390" s="40">
        <v>7.2516030274511368E-4</v>
      </c>
      <c r="F1390" s="923">
        <v>1.4181361192075828E-3</v>
      </c>
      <c r="G1390" s="924">
        <v>6.8919764956418814E-2</v>
      </c>
      <c r="H1390" s="924">
        <v>0.19937009197912492</v>
      </c>
      <c r="I1390" s="34">
        <v>0.26970799305475135</v>
      </c>
    </row>
    <row r="1391" spans="1:51">
      <c r="A1391" s="143" t="s">
        <v>182</v>
      </c>
      <c r="B1391" s="154">
        <v>5.0902636135283201E-6</v>
      </c>
      <c r="C1391" s="144">
        <v>4.8865757944534889E-4</v>
      </c>
      <c r="D1391" s="144">
        <v>7.4805800028653177E-4</v>
      </c>
      <c r="E1391" s="144">
        <v>1.241805843345409E-3</v>
      </c>
      <c r="F1391" s="925">
        <v>1.8932155802341322E-3</v>
      </c>
      <c r="G1391" s="926">
        <v>0.18174582164010469</v>
      </c>
      <c r="H1391" s="926">
        <v>0.27822430596665831</v>
      </c>
      <c r="I1391" s="145">
        <v>0.46186334318699712</v>
      </c>
      <c r="AY1391" s="146"/>
    </row>
    <row r="1393" spans="1:53" ht="12.75" customHeight="1">
      <c r="A1393" s="69" t="s">
        <v>247</v>
      </c>
    </row>
    <row r="1394" spans="1:53" ht="12.75" customHeight="1">
      <c r="A1394" s="136"/>
      <c r="B1394" s="147" t="s">
        <v>271</v>
      </c>
      <c r="C1394" s="936"/>
      <c r="D1394" s="936"/>
      <c r="E1394" s="937"/>
      <c r="F1394" s="898" t="s">
        <v>272</v>
      </c>
      <c r="G1394" s="899"/>
      <c r="H1394" s="900"/>
      <c r="I1394" s="900"/>
      <c r="L1394" s="891" t="s">
        <v>247</v>
      </c>
      <c r="M1394" s="892"/>
      <c r="N1394" s="898" t="s">
        <v>185</v>
      </c>
      <c r="O1394" s="899"/>
      <c r="P1394" s="899"/>
      <c r="Q1394" s="900"/>
      <c r="R1394" s="898" t="s">
        <v>186</v>
      </c>
      <c r="S1394" s="899"/>
      <c r="T1394" s="899"/>
      <c r="U1394" s="900"/>
      <c r="V1394" s="898" t="s">
        <v>187</v>
      </c>
      <c r="W1394" s="899"/>
      <c r="X1394" s="899"/>
      <c r="Y1394" s="900"/>
      <c r="Z1394" s="9" t="s">
        <v>188</v>
      </c>
      <c r="AA1394" s="898" t="s">
        <v>195</v>
      </c>
      <c r="AB1394" s="899"/>
      <c r="AC1394" s="900"/>
    </row>
    <row r="1395" spans="1:53" ht="26.25">
      <c r="A1395" s="143" t="s">
        <v>184</v>
      </c>
      <c r="B1395" s="149" t="s">
        <v>185</v>
      </c>
      <c r="C1395" s="150" t="s">
        <v>186</v>
      </c>
      <c r="D1395" s="150" t="s">
        <v>187</v>
      </c>
      <c r="E1395" s="17" t="s">
        <v>188</v>
      </c>
      <c r="F1395" s="76" t="s">
        <v>185</v>
      </c>
      <c r="G1395" s="76" t="s">
        <v>186</v>
      </c>
      <c r="H1395" s="150" t="s">
        <v>187</v>
      </c>
      <c r="I1395" s="17" t="s">
        <v>188</v>
      </c>
      <c r="L1395" s="893"/>
      <c r="M1395" s="894"/>
      <c r="N1395" s="157" t="s">
        <v>196</v>
      </c>
      <c r="O1395" s="158" t="s">
        <v>197</v>
      </c>
      <c r="P1395" s="158" t="s">
        <v>198</v>
      </c>
      <c r="Q1395" s="159" t="s">
        <v>199</v>
      </c>
      <c r="R1395" s="157" t="s">
        <v>196</v>
      </c>
      <c r="S1395" s="158" t="s">
        <v>197</v>
      </c>
      <c r="T1395" s="158" t="s">
        <v>198</v>
      </c>
      <c r="U1395" s="159" t="s">
        <v>199</v>
      </c>
      <c r="V1395" s="157" t="s">
        <v>196</v>
      </c>
      <c r="W1395" s="158" t="s">
        <v>197</v>
      </c>
      <c r="X1395" s="158" t="s">
        <v>198</v>
      </c>
      <c r="Y1395" s="159" t="s">
        <v>199</v>
      </c>
      <c r="Z1395" s="160" t="s">
        <v>199</v>
      </c>
      <c r="AA1395" s="157" t="s">
        <v>185</v>
      </c>
      <c r="AB1395" s="158" t="s">
        <v>186</v>
      </c>
      <c r="AC1395" s="159" t="s">
        <v>187</v>
      </c>
    </row>
    <row r="1396" spans="1:53">
      <c r="A1396" s="130" t="s">
        <v>160</v>
      </c>
      <c r="B1396" s="152">
        <v>139.42154298765499</v>
      </c>
      <c r="C1396" s="141">
        <v>905.7375692751184</v>
      </c>
      <c r="D1396" s="141">
        <v>2129.8658827009431</v>
      </c>
      <c r="E1396" s="142">
        <v>3175.0249949637164</v>
      </c>
      <c r="F1396" s="919">
        <v>65460.245229549662</v>
      </c>
      <c r="G1396" s="920">
        <v>425255.68235617119</v>
      </c>
      <c r="H1396" s="920">
        <v>1000000</v>
      </c>
      <c r="I1396" s="138">
        <v>1490715.927585721</v>
      </c>
      <c r="L1396" s="136"/>
      <c r="M1396" s="161" t="s">
        <v>160</v>
      </c>
      <c r="N1396" s="141">
        <v>104.4234589500537</v>
      </c>
      <c r="O1396" s="141">
        <v>0.14143446293774156</v>
      </c>
      <c r="P1396" s="141">
        <v>174.10631056454395</v>
      </c>
      <c r="Q1396" s="142">
        <v>139.42154298765499</v>
      </c>
      <c r="R1396" s="152">
        <v>1138.0047063086699</v>
      </c>
      <c r="S1396" s="141">
        <v>0.54757839538316677</v>
      </c>
      <c r="T1396" s="141">
        <v>674.07088898115933</v>
      </c>
      <c r="U1396" s="142">
        <v>905.7375692751184</v>
      </c>
      <c r="V1396" s="152">
        <v>1181.3096323946529</v>
      </c>
      <c r="W1396" s="141">
        <v>2.494925661225321</v>
      </c>
      <c r="X1396" s="141">
        <v>3071.26207422273</v>
      </c>
      <c r="Y1396" s="142">
        <v>2129.8658827009431</v>
      </c>
      <c r="Z1396" s="162">
        <v>3175.0249949637164</v>
      </c>
      <c r="AA1396" s="928">
        <v>4.3911951310244182E-2</v>
      </c>
      <c r="AB1396" s="929">
        <v>0.28526942959876417</v>
      </c>
      <c r="AC1396" s="930">
        <v>0.67081861909099172</v>
      </c>
    </row>
    <row r="1397" spans="1:53">
      <c r="A1397" s="130" t="s">
        <v>162</v>
      </c>
      <c r="B1397" s="152">
        <v>133.05863551834582</v>
      </c>
      <c r="C1397" s="141">
        <v>759.76890883903866</v>
      </c>
      <c r="D1397" s="141">
        <v>1906.0152234710433</v>
      </c>
      <c r="E1397" s="142">
        <v>2798.8427678284279</v>
      </c>
      <c r="F1397" s="921">
        <v>62472.776618972093</v>
      </c>
      <c r="G1397" s="922">
        <v>356721.47951191856</v>
      </c>
      <c r="H1397" s="922">
        <v>894899.17602415965</v>
      </c>
      <c r="I1397" s="142">
        <v>1314093.4321550501</v>
      </c>
      <c r="L1397" s="130"/>
      <c r="M1397" s="164" t="s">
        <v>162</v>
      </c>
      <c r="N1397" s="141">
        <v>101.86997739273271</v>
      </c>
      <c r="O1397" s="141">
        <v>0.13319293618409833</v>
      </c>
      <c r="P1397" s="141">
        <v>163.96096277100486</v>
      </c>
      <c r="Q1397" s="142">
        <v>133.05863551834582</v>
      </c>
      <c r="R1397" s="152">
        <v>904.04989745588728</v>
      </c>
      <c r="S1397" s="141">
        <v>0.50016244399644361</v>
      </c>
      <c r="T1397" s="141">
        <v>615.70168966172525</v>
      </c>
      <c r="U1397" s="142">
        <v>759.76890883903866</v>
      </c>
      <c r="V1397" s="152">
        <v>938.452052183663</v>
      </c>
      <c r="W1397" s="141">
        <v>2.3285801163071276</v>
      </c>
      <c r="X1397" s="141">
        <v>2866.4901360190684</v>
      </c>
      <c r="Y1397" s="142">
        <v>1906.0152234710433</v>
      </c>
      <c r="Z1397" s="162">
        <v>2798.8427678284279</v>
      </c>
      <c r="AA1397" s="928">
        <v>4.7540589649336981E-2</v>
      </c>
      <c r="AB1397" s="929">
        <v>0.27145823179932677</v>
      </c>
      <c r="AC1397" s="930">
        <v>0.68100117855133624</v>
      </c>
    </row>
    <row r="1398" spans="1:53">
      <c r="A1398" s="130" t="s">
        <v>31</v>
      </c>
      <c r="B1398" s="152">
        <v>13.295217700984011</v>
      </c>
      <c r="C1398" s="141">
        <v>260.80448103511463</v>
      </c>
      <c r="D1398" s="141">
        <v>253.69023582264066</v>
      </c>
      <c r="E1398" s="142">
        <v>527.78993455873933</v>
      </c>
      <c r="F1398" s="921">
        <v>6242.2792951281854</v>
      </c>
      <c r="G1398" s="922">
        <v>122451.12856795524</v>
      </c>
      <c r="H1398" s="922">
        <v>119110.8970208626</v>
      </c>
      <c r="I1398" s="142">
        <v>247804.30488394605</v>
      </c>
      <c r="L1398" s="130"/>
      <c r="M1398" s="164" t="s">
        <v>31</v>
      </c>
      <c r="N1398" s="141">
        <v>5.9754661799344042</v>
      </c>
      <c r="O1398" s="141">
        <v>1.670365227744991E-2</v>
      </c>
      <c r="P1398" s="141">
        <v>20.562253432248831</v>
      </c>
      <c r="Q1398" s="142">
        <v>13.295217700984011</v>
      </c>
      <c r="R1398" s="152">
        <v>489.99180110274233</v>
      </c>
      <c r="S1398" s="141">
        <v>2.6580640113780724E-2</v>
      </c>
      <c r="T1398" s="141">
        <v>32.720859446338984</v>
      </c>
      <c r="U1398" s="142">
        <v>260.80448103511463</v>
      </c>
      <c r="V1398" s="152">
        <v>508.63764554596946</v>
      </c>
      <c r="W1398" s="141">
        <v>0</v>
      </c>
      <c r="X1398" s="141">
        <v>0</v>
      </c>
      <c r="Y1398" s="142">
        <v>253.69023582264066</v>
      </c>
      <c r="Z1398" s="162">
        <v>527.78993455873933</v>
      </c>
      <c r="AA1398" s="928">
        <v>2.5190358569644807E-2</v>
      </c>
      <c r="AB1398" s="929">
        <v>0.49414447672853246</v>
      </c>
      <c r="AC1398" s="930">
        <v>0.48066516470182269</v>
      </c>
    </row>
    <row r="1399" spans="1:53">
      <c r="A1399" s="130" t="s">
        <v>23</v>
      </c>
      <c r="B1399" s="152">
        <v>93.507872187671808</v>
      </c>
      <c r="C1399" s="141">
        <v>394.46312758077318</v>
      </c>
      <c r="D1399" s="141">
        <v>210.60420678083528</v>
      </c>
      <c r="E1399" s="142">
        <v>698.57520654928021</v>
      </c>
      <c r="F1399" s="921">
        <v>43903.173879235925</v>
      </c>
      <c r="G1399" s="922">
        <v>185205.61824322166</v>
      </c>
      <c r="H1399" s="922">
        <v>98881.44060684336</v>
      </c>
      <c r="I1399" s="142">
        <v>327990.23272930091</v>
      </c>
      <c r="L1399" s="130"/>
      <c r="M1399" s="164" t="s">
        <v>23</v>
      </c>
      <c r="N1399" s="141">
        <v>75.334042972127207</v>
      </c>
      <c r="O1399" s="141">
        <v>9.0578100002475015E-2</v>
      </c>
      <c r="P1399" s="141">
        <v>111.50195279010019</v>
      </c>
      <c r="Q1399" s="142">
        <v>93.507872187671808</v>
      </c>
      <c r="R1399" s="152">
        <v>406.77298543133855</v>
      </c>
      <c r="S1399" s="141">
        <v>0.31023898804032801</v>
      </c>
      <c r="T1399" s="141">
        <v>381.90526183675627</v>
      </c>
      <c r="U1399" s="142">
        <v>394.46312758077318</v>
      </c>
      <c r="V1399" s="152">
        <v>422.25207261808436</v>
      </c>
      <c r="W1399" s="141">
        <v>0</v>
      </c>
      <c r="X1399" s="141">
        <v>0</v>
      </c>
      <c r="Y1399" s="142">
        <v>210.60420678083528</v>
      </c>
      <c r="Z1399" s="162">
        <v>698.57520654928021</v>
      </c>
      <c r="AA1399" s="928">
        <v>0.13385512584903828</v>
      </c>
      <c r="AB1399" s="929">
        <v>0.56466808996741313</v>
      </c>
      <c r="AC1399" s="930">
        <v>0.30147678418354867</v>
      </c>
      <c r="AZ1399" s="146"/>
    </row>
    <row r="1400" spans="1:53">
      <c r="A1400" s="130" t="s">
        <v>163</v>
      </c>
      <c r="B1400" s="152">
        <v>26.255545629689998</v>
      </c>
      <c r="C1400" s="141">
        <v>104.50130022315085</v>
      </c>
      <c r="D1400" s="141">
        <v>1441.7207808675673</v>
      </c>
      <c r="E1400" s="142">
        <v>1572.4776267204081</v>
      </c>
      <c r="F1400" s="921">
        <v>12327.323444607977</v>
      </c>
      <c r="G1400" s="922">
        <v>49064.73270074161</v>
      </c>
      <c r="H1400" s="922">
        <v>676906.83839645365</v>
      </c>
      <c r="I1400" s="142">
        <v>738298.89454180328</v>
      </c>
      <c r="L1400" s="130"/>
      <c r="M1400" s="164" t="s">
        <v>163</v>
      </c>
      <c r="N1400" s="141">
        <v>20.560468240671099</v>
      </c>
      <c r="O1400" s="141">
        <v>2.5911183904173411E-2</v>
      </c>
      <c r="P1400" s="141">
        <v>31.89675654865583</v>
      </c>
      <c r="Q1400" s="142">
        <v>26.255545629689998</v>
      </c>
      <c r="R1400" s="152">
        <v>7.2851109218063943</v>
      </c>
      <c r="S1400" s="141">
        <v>0.16334281584233487</v>
      </c>
      <c r="T1400" s="141">
        <v>201.07556837863001</v>
      </c>
      <c r="U1400" s="142">
        <v>104.50130022315085</v>
      </c>
      <c r="V1400" s="152">
        <v>7.5623340196091551</v>
      </c>
      <c r="W1400" s="141">
        <v>2.3285801163071276</v>
      </c>
      <c r="X1400" s="141">
        <v>2866.4901360190684</v>
      </c>
      <c r="Y1400" s="142">
        <v>1441.7207808675673</v>
      </c>
      <c r="Z1400" s="162">
        <v>1572.4776267204081</v>
      </c>
      <c r="AA1400" s="928">
        <v>1.6696927945772499E-2</v>
      </c>
      <c r="AB1400" s="929">
        <v>6.6456462367035979E-2</v>
      </c>
      <c r="AC1400" s="930">
        <v>0.91684660968719156</v>
      </c>
      <c r="AX1400" s="146"/>
    </row>
    <row r="1401" spans="1:53">
      <c r="A1401" s="130" t="s">
        <v>189</v>
      </c>
      <c r="B1401" s="238">
        <v>2.8991232142441953E-2</v>
      </c>
      <c r="C1401" s="239">
        <v>0.15779465080763069</v>
      </c>
      <c r="D1401" s="141">
        <v>0</v>
      </c>
      <c r="E1401" s="142">
        <v>0.18678588295007265</v>
      </c>
      <c r="F1401" s="921">
        <v>13.611764185676027</v>
      </c>
      <c r="G1401" s="922">
        <v>74.086660615234067</v>
      </c>
      <c r="H1401" s="922">
        <v>0</v>
      </c>
      <c r="I1401" s="142">
        <v>87.69842480091009</v>
      </c>
      <c r="L1401" s="130"/>
      <c r="M1401" s="165" t="s">
        <v>189</v>
      </c>
      <c r="N1401" s="141">
        <v>1.140684688411219E-2</v>
      </c>
      <c r="O1401" s="141">
        <v>3.7734547951156835E-5</v>
      </c>
      <c r="P1401" s="141">
        <v>4.6451358375707741E-2</v>
      </c>
      <c r="Q1401" s="142">
        <v>2.8991232142441953E-2</v>
      </c>
      <c r="R1401" s="152">
        <v>0.21013206704927492</v>
      </c>
      <c r="S1401" s="141">
        <v>8.5807990272213501E-5</v>
      </c>
      <c r="T1401" s="141">
        <v>0.10562993129778932</v>
      </c>
      <c r="U1401" s="142">
        <v>0.15779465080763069</v>
      </c>
      <c r="V1401" s="152">
        <v>0</v>
      </c>
      <c r="W1401" s="141">
        <v>0</v>
      </c>
      <c r="X1401" s="141">
        <v>0</v>
      </c>
      <c r="Y1401" s="142">
        <v>0</v>
      </c>
      <c r="Z1401" s="162">
        <v>0.18678588295007265</v>
      </c>
      <c r="AA1401" s="928">
        <v>0.15521104531326507</v>
      </c>
      <c r="AB1401" s="929">
        <v>0.84478895468673487</v>
      </c>
      <c r="AC1401" s="930">
        <v>0</v>
      </c>
      <c r="BA1401" s="146"/>
    </row>
    <row r="1402" spans="1:53">
      <c r="A1402" s="130" t="s">
        <v>165</v>
      </c>
      <c r="B1402" s="152">
        <v>2.8915247781946145</v>
      </c>
      <c r="C1402" s="141">
        <v>97.976146133133966</v>
      </c>
      <c r="D1402" s="141">
        <v>118.18161377603847</v>
      </c>
      <c r="E1402" s="142">
        <v>219.04928468736705</v>
      </c>
      <c r="F1402" s="921">
        <v>1357.608853064396</v>
      </c>
      <c r="G1402" s="922">
        <v>46001.087171220213</v>
      </c>
      <c r="H1402" s="922">
        <v>55487.819555177361</v>
      </c>
      <c r="I1402" s="142">
        <v>102846.51557946196</v>
      </c>
      <c r="L1402" s="130"/>
      <c r="M1402" s="164" t="s">
        <v>165</v>
      </c>
      <c r="N1402" s="141">
        <v>6.7992809974395483</v>
      </c>
      <c r="O1402" s="141">
        <v>-8.0922326972150823E-4</v>
      </c>
      <c r="P1402" s="141">
        <v>-0.99615662963423313</v>
      </c>
      <c r="Q1402" s="142">
        <v>2.8915247781946145</v>
      </c>
      <c r="R1402" s="152">
        <v>150.5534892612732</v>
      </c>
      <c r="S1402" s="141">
        <v>3.7060164711818569E-2</v>
      </c>
      <c r="T1402" s="141">
        <v>45.62119028747145</v>
      </c>
      <c r="U1402" s="142">
        <v>97.976146133133966</v>
      </c>
      <c r="V1402" s="152">
        <v>0</v>
      </c>
      <c r="W1402" s="141">
        <v>0.1913830690311448</v>
      </c>
      <c r="X1402" s="141">
        <v>235.59002159360364</v>
      </c>
      <c r="Y1402" s="142">
        <v>118.18161377603847</v>
      </c>
      <c r="Z1402" s="162">
        <v>219.04928468736705</v>
      </c>
      <c r="AA1402" s="928">
        <v>1.3200338829325444E-2</v>
      </c>
      <c r="AB1402" s="929">
        <v>0.44727900514702945</v>
      </c>
      <c r="AC1402" s="930">
        <v>0.53952065602364518</v>
      </c>
      <c r="AV1402" s="392"/>
    </row>
    <row r="1403" spans="1:53">
      <c r="A1403" s="130" t="s">
        <v>83</v>
      </c>
      <c r="B1403" s="89">
        <v>0.26949355110135204</v>
      </c>
      <c r="C1403" s="40">
        <v>6.5838119274467061E-2</v>
      </c>
      <c r="D1403" s="40">
        <v>2.0368276185686071E-3</v>
      </c>
      <c r="E1403" s="34">
        <v>0.33736849799438773</v>
      </c>
      <c r="F1403" s="923">
        <v>126.53076106350868</v>
      </c>
      <c r="G1403" s="924">
        <v>30.911861544528751</v>
      </c>
      <c r="H1403" s="924">
        <v>0.95631731326934477</v>
      </c>
      <c r="I1403" s="34">
        <v>158.39893992130681</v>
      </c>
      <c r="L1403" s="130"/>
      <c r="M1403" s="164" t="s">
        <v>83</v>
      </c>
      <c r="N1403" s="40">
        <v>0.30917739052747684</v>
      </c>
      <c r="O1403" s="40">
        <v>1.8669291822853674E-4</v>
      </c>
      <c r="P1403" s="40">
        <v>0.22981962476576051</v>
      </c>
      <c r="Q1403" s="34">
        <v>0.26949355110135204</v>
      </c>
      <c r="R1403" s="89">
        <v>2.635552923421229E-3</v>
      </c>
      <c r="S1403" s="40">
        <v>1.0448797277904446E-4</v>
      </c>
      <c r="T1403" s="40">
        <v>0.12862505404312896</v>
      </c>
      <c r="U1403" s="34">
        <v>6.5838119274467061E-2</v>
      </c>
      <c r="V1403" s="89">
        <v>0</v>
      </c>
      <c r="W1403" s="40">
        <v>2.3553694394577058E-6</v>
      </c>
      <c r="X1403" s="40">
        <v>4.0612676598159227E-3</v>
      </c>
      <c r="Y1403" s="34">
        <v>2.0368276185686071E-3</v>
      </c>
      <c r="Z1403" s="28">
        <v>0.33736849799438773</v>
      </c>
      <c r="AA1403" s="928">
        <v>0.79881065571758025</v>
      </c>
      <c r="AB1403" s="929">
        <v>0.19515194710195588</v>
      </c>
      <c r="AC1403" s="930">
        <v>6.0373971804637506E-3</v>
      </c>
    </row>
    <row r="1404" spans="1:53">
      <c r="A1404" s="130" t="s">
        <v>84</v>
      </c>
      <c r="B1404" s="89">
        <v>4.6231911602541013E-4</v>
      </c>
      <c r="C1404" s="40">
        <v>4.6450141430647574E-3</v>
      </c>
      <c r="D1404" s="40">
        <v>3.8199182302008222E-3</v>
      </c>
      <c r="E1404" s="34">
        <v>8.9272514892909903E-3</v>
      </c>
      <c r="F1404" s="923">
        <v>0.21706489586054603</v>
      </c>
      <c r="G1404" s="924">
        <v>2.1808951356008786</v>
      </c>
      <c r="H1404" s="924">
        <v>1.7935017698657514</v>
      </c>
      <c r="I1404" s="34">
        <v>4.1914618013271765</v>
      </c>
      <c r="L1404" s="130"/>
      <c r="M1404" s="164" t="s">
        <v>84</v>
      </c>
      <c r="N1404" s="40">
        <v>7.0142753575257774E-4</v>
      </c>
      <c r="O1404" s="40">
        <v>1.8213477091810594E-7</v>
      </c>
      <c r="P1404" s="40">
        <v>2.2420852974164223E-4</v>
      </c>
      <c r="Q1404" s="34">
        <v>4.6231911602541013E-4</v>
      </c>
      <c r="R1404" s="89">
        <v>1.7621581626926421E-3</v>
      </c>
      <c r="S1404" s="40">
        <v>6.0987528642442835E-6</v>
      </c>
      <c r="T1404" s="40">
        <v>7.5075857622192675E-3</v>
      </c>
      <c r="U1404" s="34">
        <v>4.6450141430647574E-3</v>
      </c>
      <c r="V1404" s="89">
        <v>0</v>
      </c>
      <c r="W1404" s="40">
        <v>4.4173196487610974E-6</v>
      </c>
      <c r="X1404" s="40">
        <v>7.6166044833770605E-3</v>
      </c>
      <c r="Y1404" s="34">
        <v>3.8199182302008222E-3</v>
      </c>
      <c r="Z1404" s="28">
        <v>8.9272514892909903E-3</v>
      </c>
      <c r="AA1404" s="928">
        <v>5.178739689141746E-2</v>
      </c>
      <c r="AB1404" s="929">
        <v>0.52031850437246596</v>
      </c>
      <c r="AC1404" s="930">
        <v>0.4278940987361165</v>
      </c>
    </row>
    <row r="1405" spans="1:53">
      <c r="A1405" s="130" t="s">
        <v>166</v>
      </c>
      <c r="B1405" s="152">
        <v>11.09884587698191</v>
      </c>
      <c r="C1405" s="141">
        <v>101.18221845928014</v>
      </c>
      <c r="D1405" s="141">
        <v>119.25499693559875</v>
      </c>
      <c r="E1405" s="142">
        <v>231.5360612718608</v>
      </c>
      <c r="F1405" s="921">
        <v>5211.0538823727011</v>
      </c>
      <c r="G1405" s="922">
        <v>47506.380228490307</v>
      </c>
      <c r="H1405" s="922">
        <v>55991.787043589866</v>
      </c>
      <c r="I1405" s="142">
        <v>108709.22115445288</v>
      </c>
      <c r="L1405" s="130"/>
      <c r="M1405" s="164" t="s">
        <v>166</v>
      </c>
      <c r="N1405" s="141">
        <v>16.260481010238287</v>
      </c>
      <c r="O1405" s="141">
        <v>4.8398299914278915E-3</v>
      </c>
      <c r="P1405" s="141">
        <v>5.9578473737201181</v>
      </c>
      <c r="Q1405" s="142">
        <v>11.09884587698191</v>
      </c>
      <c r="R1405" s="141">
        <v>151.09952776208939</v>
      </c>
      <c r="S1405" s="141">
        <v>4.1810973404214635E-2</v>
      </c>
      <c r="T1405" s="141">
        <v>51.469452135753421</v>
      </c>
      <c r="U1405" s="142">
        <v>101.18221845928014</v>
      </c>
      <c r="V1405" s="141">
        <v>0</v>
      </c>
      <c r="W1405" s="141">
        <v>0.19262431982125022</v>
      </c>
      <c r="X1405" s="141">
        <v>237.73025981149303</v>
      </c>
      <c r="Y1405" s="142">
        <v>119.25499693559875</v>
      </c>
      <c r="Z1405" s="141">
        <v>231.5360612718608</v>
      </c>
      <c r="AA1405" s="928">
        <v>4.7935711681430349E-2</v>
      </c>
      <c r="AB1405" s="929">
        <v>0.43700414485532707</v>
      </c>
      <c r="AC1405" s="930">
        <v>0.51506014346324258</v>
      </c>
    </row>
    <row r="1406" spans="1:53">
      <c r="A1406" s="130" t="s">
        <v>167</v>
      </c>
      <c r="B1406" s="89">
        <v>1.2311633259855813E-2</v>
      </c>
      <c r="C1406" s="40">
        <v>4.2101142477536879E-2</v>
      </c>
      <c r="D1406" s="40">
        <v>8.8754053226761942E-2</v>
      </c>
      <c r="E1406" s="34">
        <v>0.14316682896415464</v>
      </c>
      <c r="F1406" s="923">
        <v>5.7804734842003684</v>
      </c>
      <c r="G1406" s="924">
        <v>19.767039239178402</v>
      </c>
      <c r="H1406" s="924">
        <v>41.671193452899686</v>
      </c>
      <c r="I1406" s="34">
        <v>67.218706176278459</v>
      </c>
      <c r="L1406" s="130"/>
      <c r="M1406" s="164" t="s">
        <v>167</v>
      </c>
      <c r="N1406" s="40">
        <v>1.4929293903955896E-2</v>
      </c>
      <c r="O1406" s="40">
        <v>7.8789710471049109E-6</v>
      </c>
      <c r="P1406" s="40">
        <v>9.6990404712049925E-3</v>
      </c>
      <c r="Q1406" s="34">
        <v>1.2311633259855813E-2</v>
      </c>
      <c r="R1406" s="89">
        <v>2.8424916917753969E-3</v>
      </c>
      <c r="S1406" s="40">
        <v>6.5881739184774318E-5</v>
      </c>
      <c r="T1406" s="40">
        <v>8.1100647641203283E-2</v>
      </c>
      <c r="U1406" s="34">
        <v>4.2101142477536879E-2</v>
      </c>
      <c r="V1406" s="89">
        <v>0</v>
      </c>
      <c r="W1406" s="40">
        <v>1.0263440199481772E-4</v>
      </c>
      <c r="X1406" s="40">
        <v>0.17696832209136112</v>
      </c>
      <c r="Y1406" s="34">
        <v>8.8754053226761942E-2</v>
      </c>
      <c r="Z1406" s="28">
        <v>0.14316682896415464</v>
      </c>
      <c r="AA1406" s="928">
        <v>8.5995012594281425E-2</v>
      </c>
      <c r="AB1406" s="929">
        <v>0.29407051048171179</v>
      </c>
      <c r="AC1406" s="930">
        <v>0.61993447692400672</v>
      </c>
    </row>
    <row r="1407" spans="1:53">
      <c r="A1407" s="130" t="s">
        <v>168</v>
      </c>
      <c r="B1407" s="89">
        <v>2.2028040369296679E-2</v>
      </c>
      <c r="C1407" s="40">
        <v>3.1582680331319814E-2</v>
      </c>
      <c r="D1407" s="40">
        <v>1.3558656643340878</v>
      </c>
      <c r="E1407" s="34">
        <v>1.4094763850347043</v>
      </c>
      <c r="F1407" s="923">
        <v>10.342454211887887</v>
      </c>
      <c r="G1407" s="924">
        <v>14.828483139637378</v>
      </c>
      <c r="H1407" s="924">
        <v>636.59673378808077</v>
      </c>
      <c r="I1407" s="34">
        <v>661.76767113960602</v>
      </c>
      <c r="L1407" s="130"/>
      <c r="M1407" s="164" t="s">
        <v>168</v>
      </c>
      <c r="N1407" s="40">
        <v>2.3161465643677239E-2</v>
      </c>
      <c r="O1407" s="40">
        <v>1.6964471930109912E-5</v>
      </c>
      <c r="P1407" s="40">
        <v>2.0883323322176208E-2</v>
      </c>
      <c r="Q1407" s="34">
        <v>2.2028040369296679E-2</v>
      </c>
      <c r="R1407" s="89">
        <v>3.3151537930650898E-2</v>
      </c>
      <c r="S1407" s="40">
        <v>2.4368177964017022E-5</v>
      </c>
      <c r="T1407" s="40">
        <v>2.9997310926706808E-2</v>
      </c>
      <c r="U1407" s="34">
        <v>3.1582680331319814E-2</v>
      </c>
      <c r="V1407" s="89">
        <v>0</v>
      </c>
      <c r="W1407" s="40">
        <v>1.5679110596638645E-3</v>
      </c>
      <c r="X1407" s="40">
        <v>2.7034852254628263</v>
      </c>
      <c r="Y1407" s="34">
        <v>1.3558656643340878</v>
      </c>
      <c r="Z1407" s="28">
        <v>1.4094763850347043</v>
      </c>
      <c r="AA1407" s="928">
        <v>1.5628527446917319E-2</v>
      </c>
      <c r="AB1407" s="929">
        <v>2.2407385229474549E-2</v>
      </c>
      <c r="AC1407" s="930">
        <v>0.96196408732360816</v>
      </c>
    </row>
    <row r="1408" spans="1:53">
      <c r="A1408" s="130" t="s">
        <v>169</v>
      </c>
      <c r="B1408" s="89">
        <v>4.3411507575943364E-2</v>
      </c>
      <c r="C1408" s="40">
        <v>6.4135021133979148E-2</v>
      </c>
      <c r="D1408" s="40">
        <v>5.0570044070913533E-2</v>
      </c>
      <c r="E1408" s="34">
        <v>0.15811657278083605</v>
      </c>
      <c r="F1408" s="923">
        <v>20.382272859778386</v>
      </c>
      <c r="G1408" s="924">
        <v>30.11223460354589</v>
      </c>
      <c r="H1408" s="924">
        <v>23.743299745608507</v>
      </c>
      <c r="I1408" s="34">
        <v>74.237807208932779</v>
      </c>
      <c r="L1408" s="130"/>
      <c r="M1408" s="164" t="s">
        <v>169</v>
      </c>
      <c r="N1408" s="40">
        <v>3.9652021234227737E-2</v>
      </c>
      <c r="O1408" s="40">
        <v>3.8273143264807499E-5</v>
      </c>
      <c r="P1408" s="40">
        <v>4.7114371060164632E-2</v>
      </c>
      <c r="Q1408" s="34">
        <v>4.3411507575943364E-2</v>
      </c>
      <c r="R1408" s="89">
        <v>7.0657431758056069E-2</v>
      </c>
      <c r="S1408" s="40">
        <v>4.6789645256861582E-5</v>
      </c>
      <c r="T1408" s="40">
        <v>5.7598214318401016E-2</v>
      </c>
      <c r="U1408" s="34">
        <v>6.4135021133979148E-2</v>
      </c>
      <c r="V1408" s="89">
        <v>0</v>
      </c>
      <c r="W1408" s="40">
        <v>5.8478751599197754E-5</v>
      </c>
      <c r="X1408" s="40">
        <v>0.10083253126987646</v>
      </c>
      <c r="Y1408" s="34">
        <v>5.0570044070913533E-2</v>
      </c>
      <c r="Z1408" s="28">
        <v>0.15811657278083605</v>
      </c>
      <c r="AA1408" s="928">
        <v>0.27455381059970013</v>
      </c>
      <c r="AB1408" s="929">
        <v>0.40561858890576968</v>
      </c>
      <c r="AC1408" s="930">
        <v>0.31982760049453018</v>
      </c>
    </row>
    <row r="1409" spans="1:51">
      <c r="A1409" s="130" t="s">
        <v>170</v>
      </c>
      <c r="B1409" s="89">
        <v>5.8651664394175473E-3</v>
      </c>
      <c r="C1409" s="40">
        <v>9.1401654789547895E-3</v>
      </c>
      <c r="D1409" s="40">
        <v>2.0711341156990901E-2</v>
      </c>
      <c r="E1409" s="34">
        <v>3.5716673075363234E-2</v>
      </c>
      <c r="F1409" s="923">
        <v>2.753772661018338</v>
      </c>
      <c r="G1409" s="924">
        <v>4.2914277153282008</v>
      </c>
      <c r="H1409" s="924">
        <v>9.7242466416365456</v>
      </c>
      <c r="I1409" s="34">
        <v>16.769447017983083</v>
      </c>
      <c r="L1409" s="130"/>
      <c r="M1409" s="164" t="s">
        <v>170</v>
      </c>
      <c r="N1409" s="40">
        <v>9.2689577440813152E-3</v>
      </c>
      <c r="O1409" s="40">
        <v>2.0114956198565922E-6</v>
      </c>
      <c r="P1409" s="40">
        <v>2.4761580297733617E-3</v>
      </c>
      <c r="Q1409" s="34">
        <v>5.8651664394175473E-3</v>
      </c>
      <c r="R1409" s="89">
        <v>1.0544458313254847E-2</v>
      </c>
      <c r="S1409" s="40">
        <v>6.2847457244354033E-6</v>
      </c>
      <c r="T1409" s="40">
        <v>7.7365436131320081E-3</v>
      </c>
      <c r="U1409" s="34">
        <v>9.1401654789547895E-3</v>
      </c>
      <c r="V1409" s="89">
        <v>1.7999999999999999E-2</v>
      </c>
      <c r="W1409" s="40">
        <v>3.1353709282517561E-6</v>
      </c>
      <c r="X1409" s="40">
        <v>2.3406192480517039E-2</v>
      </c>
      <c r="Y1409" s="34">
        <v>2.0711341156990901E-2</v>
      </c>
      <c r="Z1409" s="28">
        <v>3.5716673075363234E-2</v>
      </c>
      <c r="AA1409" s="928">
        <v>0.16421368325772875</v>
      </c>
      <c r="AB1409" s="929">
        <v>0.25590752698799157</v>
      </c>
      <c r="AC1409" s="930">
        <v>0.57987878975427976</v>
      </c>
    </row>
    <row r="1410" spans="1:51">
      <c r="A1410" s="130" t="s">
        <v>171</v>
      </c>
      <c r="B1410" s="89">
        <v>1.9743360880914852E-3</v>
      </c>
      <c r="C1410" s="40">
        <v>5.8248231036075434E-3</v>
      </c>
      <c r="D1410" s="40">
        <v>6.9985053284296397E-3</v>
      </c>
      <c r="E1410" s="34">
        <v>1.4797664520128668E-2</v>
      </c>
      <c r="F1410" s="923">
        <v>0.92697671911048873</v>
      </c>
      <c r="G1410" s="924">
        <v>2.7348309350919884</v>
      </c>
      <c r="H1410" s="924">
        <v>3.2858901517097583</v>
      </c>
      <c r="I1410" s="34">
        <v>6.9476978059122354</v>
      </c>
      <c r="L1410" s="130"/>
      <c r="M1410" s="164" t="s">
        <v>171</v>
      </c>
      <c r="N1410" s="40">
        <v>1.8605449613292807E-3</v>
      </c>
      <c r="O1410" s="40">
        <v>1.6944550511283527E-6</v>
      </c>
      <c r="P1410" s="40">
        <v>2.0858799987049609E-3</v>
      </c>
      <c r="Q1410" s="34">
        <v>1.9743360880914852E-3</v>
      </c>
      <c r="R1410" s="89">
        <v>6.7242380877600878E-3</v>
      </c>
      <c r="S1410" s="40">
        <v>4.0015009713017665E-6</v>
      </c>
      <c r="T1410" s="40">
        <v>4.9258614651824005E-3</v>
      </c>
      <c r="U1410" s="34">
        <v>5.8248231036075434E-3</v>
      </c>
      <c r="V1410" s="89">
        <v>4.5999999999999999E-3</v>
      </c>
      <c r="W1410" s="40">
        <v>2.7736103435840906E-6</v>
      </c>
      <c r="X1410" s="40">
        <v>9.38242342820007E-3</v>
      </c>
      <c r="Y1410" s="34">
        <v>6.9985053284296397E-3</v>
      </c>
      <c r="Z1410" s="28">
        <v>1.4797664520128668E-2</v>
      </c>
      <c r="AA1410" s="928">
        <v>0.13342214140656286</v>
      </c>
      <c r="AB1410" s="929">
        <v>0.39363124469298993</v>
      </c>
      <c r="AC1410" s="930">
        <v>0.47294661390044723</v>
      </c>
    </row>
    <row r="1411" spans="1:51">
      <c r="A1411" s="130" t="s">
        <v>172</v>
      </c>
      <c r="B1411" s="89">
        <v>1.7319307054215409E-2</v>
      </c>
      <c r="C1411" s="40">
        <v>0.14302281990176044</v>
      </c>
      <c r="D1411" s="40">
        <v>7.0293505103453252E-4</v>
      </c>
      <c r="E1411" s="34">
        <v>0.16104506200701038</v>
      </c>
      <c r="F1411" s="923">
        <v>8.1316420883047851</v>
      </c>
      <c r="G1411" s="924">
        <v>67.151092030447089</v>
      </c>
      <c r="H1411" s="924">
        <v>0.33003723696588855</v>
      </c>
      <c r="I1411" s="34">
        <v>75.612771355717754</v>
      </c>
      <c r="L1411" s="130"/>
      <c r="M1411" s="164" t="s">
        <v>172</v>
      </c>
      <c r="N1411" s="40">
        <v>1.710538168235292E-2</v>
      </c>
      <c r="O1411" s="40">
        <v>1.4230680795819537E-5</v>
      </c>
      <c r="P1411" s="40">
        <v>1.7518017028653705E-2</v>
      </c>
      <c r="Q1411" s="34">
        <v>1.7319307054215409E-2</v>
      </c>
      <c r="R1411" s="89">
        <v>0.25419292387673526</v>
      </c>
      <c r="S1411" s="40">
        <v>2.6299470132435244E-5</v>
      </c>
      <c r="T1411" s="40">
        <v>3.2374738231772546E-2</v>
      </c>
      <c r="U1411" s="34">
        <v>0.14302281990176044</v>
      </c>
      <c r="V1411" s="89">
        <v>0</v>
      </c>
      <c r="W1411" s="40">
        <v>1.1383161912618871E-6</v>
      </c>
      <c r="X1411" s="40">
        <v>1.4012711484875642E-3</v>
      </c>
      <c r="Y1411" s="34">
        <v>7.0293505103453252E-4</v>
      </c>
      <c r="Z1411" s="28">
        <v>0.16104506200701038</v>
      </c>
      <c r="AA1411" s="928">
        <v>0.10754323565327008</v>
      </c>
      <c r="AB1411" s="929">
        <v>0.88809192979499474</v>
      </c>
      <c r="AC1411" s="930">
        <v>4.3648345517351746E-3</v>
      </c>
    </row>
    <row r="1412" spans="1:51">
      <c r="A1412" s="130" t="s">
        <v>190</v>
      </c>
      <c r="B1412" s="89">
        <v>3.1646001866878349E-4</v>
      </c>
      <c r="C1412" s="40">
        <v>5.5541974465963477E-4</v>
      </c>
      <c r="D1412" s="40">
        <v>1.1997632883946477E-3</v>
      </c>
      <c r="E1412" s="34">
        <v>2.0716430517230661E-3</v>
      </c>
      <c r="F1412" s="923">
        <v>0.14858213432081069</v>
      </c>
      <c r="G1412" s="924">
        <v>0.26077686354376983</v>
      </c>
      <c r="H1412" s="924">
        <v>0.5633046184453615</v>
      </c>
      <c r="I1412" s="34">
        <v>0.97266361630994203</v>
      </c>
      <c r="L1412" s="130"/>
      <c r="M1412" s="164" t="s">
        <v>190</v>
      </c>
      <c r="N1412" s="40">
        <v>2.1457609641387814E-4</v>
      </c>
      <c r="O1412" s="40">
        <v>3.3915750436462087E-7</v>
      </c>
      <c r="P1412" s="40">
        <v>4.1750405494306937E-4</v>
      </c>
      <c r="Q1412" s="34">
        <v>3.1646001866878349E-4</v>
      </c>
      <c r="R1412" s="89">
        <v>4.9047605490417062E-4</v>
      </c>
      <c r="S1412" s="40">
        <v>5.0328241866444417E-7</v>
      </c>
      <c r="T1412" s="40">
        <v>6.195423892141358E-4</v>
      </c>
      <c r="U1412" s="34">
        <v>5.5541974465963477E-4</v>
      </c>
      <c r="V1412" s="89">
        <v>6.5769220473088272E-4</v>
      </c>
      <c r="W1412" s="40">
        <v>6.2684620575432718E-7</v>
      </c>
      <c r="X1412" s="40">
        <v>1.7385376043784653E-3</v>
      </c>
      <c r="Y1412" s="34">
        <v>1.1997632883946477E-3</v>
      </c>
      <c r="Z1412" s="28">
        <v>2.0716430517230661E-3</v>
      </c>
      <c r="AA1412" s="928">
        <v>0.15275798521640654</v>
      </c>
      <c r="AB1412" s="929">
        <v>0.26810590955699176</v>
      </c>
      <c r="AC1412" s="930">
        <v>0.57913610522660164</v>
      </c>
    </row>
    <row r="1413" spans="1:51">
      <c r="A1413" s="130" t="s">
        <v>191</v>
      </c>
      <c r="B1413" s="89">
        <v>5.8820734517086952E-4</v>
      </c>
      <c r="C1413" s="40">
        <v>1.0937126598111083E-3</v>
      </c>
      <c r="D1413" s="40">
        <v>2.0579615830060892E-3</v>
      </c>
      <c r="E1413" s="34">
        <v>3.7398815879880671E-3</v>
      </c>
      <c r="F1413" s="923">
        <v>0.27617107253013851</v>
      </c>
      <c r="G1413" s="924">
        <v>0.51351245573460258</v>
      </c>
      <c r="H1413" s="924">
        <v>0.96623998709079761</v>
      </c>
      <c r="I1413" s="34">
        <v>1.7559235153555386</v>
      </c>
      <c r="L1413" s="130"/>
      <c r="M1413" s="164" t="s">
        <v>191</v>
      </c>
      <c r="N1413" s="40">
        <v>4.0907340774626842E-4</v>
      </c>
      <c r="O1413" s="40">
        <v>6.2212571453082024E-7</v>
      </c>
      <c r="P1413" s="40">
        <v>7.6583889537567478E-4</v>
      </c>
      <c r="Q1413" s="34">
        <v>5.8820734517086952E-4</v>
      </c>
      <c r="R1413" s="89">
        <v>1.2552127849643311E-3</v>
      </c>
      <c r="S1413" s="40">
        <v>7.5731334258839943E-7</v>
      </c>
      <c r="T1413" s="40">
        <v>9.3225533070684125E-4</v>
      </c>
      <c r="U1413" s="34">
        <v>1.0937126598111083E-3</v>
      </c>
      <c r="V1413" s="89">
        <v>8.2226686785038681E-4</v>
      </c>
      <c r="W1413" s="40">
        <v>1.4289464371179923E-6</v>
      </c>
      <c r="X1413" s="40">
        <v>3.2861410505826863E-3</v>
      </c>
      <c r="Y1413" s="34">
        <v>2.0579615830060892E-3</v>
      </c>
      <c r="Z1413" s="28">
        <v>3.7398815879880671E-3</v>
      </c>
      <c r="AA1413" s="928">
        <v>0.1572796708484307</v>
      </c>
      <c r="AB1413" s="929">
        <v>0.29244579917287961</v>
      </c>
      <c r="AC1413" s="930">
        <v>0.55027452997868964</v>
      </c>
    </row>
    <row r="1414" spans="1:51" ht="11.25" customHeight="1">
      <c r="A1414" s="130" t="s">
        <v>175</v>
      </c>
      <c r="B1414" s="89">
        <v>1.0484580978635347E-3</v>
      </c>
      <c r="C1414" s="40">
        <v>2.4046593297227574E-2</v>
      </c>
      <c r="D1414" s="40">
        <v>6.2127837258733352E-2</v>
      </c>
      <c r="E1414" s="34">
        <v>8.7222888653824465E-2</v>
      </c>
      <c r="F1414" s="923">
        <v>0.49226484464550202</v>
      </c>
      <c r="G1414" s="924">
        <v>11.290191317930972</v>
      </c>
      <c r="H1414" s="924">
        <v>29.169835417029777</v>
      </c>
      <c r="I1414" s="34">
        <v>40.952291579606246</v>
      </c>
      <c r="L1414" s="130"/>
      <c r="M1414" s="164" t="s">
        <v>175</v>
      </c>
      <c r="N1414" s="40">
        <v>4.1547504412192611E-4</v>
      </c>
      <c r="O1414" s="40">
        <v>1.3622742466852471E-6</v>
      </c>
      <c r="P1414" s="40">
        <v>1.6769642853727029E-3</v>
      </c>
      <c r="Q1414" s="34">
        <v>1.0484580978635347E-3</v>
      </c>
      <c r="R1414" s="89">
        <v>8.9236228701376123E-4</v>
      </c>
      <c r="S1414" s="40">
        <v>3.821972823005389E-5</v>
      </c>
      <c r="T1414" s="40">
        <v>4.7048616968577199E-2</v>
      </c>
      <c r="U1414" s="34">
        <v>2.4046593297227574E-2</v>
      </c>
      <c r="V1414" s="89">
        <v>0</v>
      </c>
      <c r="W1414" s="40">
        <v>7.1844081396372402E-5</v>
      </c>
      <c r="X1414" s="40">
        <v>0.12387782546395278</v>
      </c>
      <c r="Y1414" s="34">
        <v>6.2127837258733352E-2</v>
      </c>
      <c r="Z1414" s="28">
        <v>8.7222888653824465E-2</v>
      </c>
      <c r="AA1414" s="928">
        <v>1.2020446857988381E-2</v>
      </c>
      <c r="AB1414" s="929">
        <v>0.27569131988582912</v>
      </c>
      <c r="AC1414" s="930">
        <v>0.71228823325618251</v>
      </c>
    </row>
    <row r="1415" spans="1:51">
      <c r="A1415" s="130" t="s">
        <v>176</v>
      </c>
      <c r="B1415" s="89">
        <v>1.1688293932944974E-3</v>
      </c>
      <c r="C1415" s="40">
        <v>8.2863900930688489E-3</v>
      </c>
      <c r="D1415" s="40">
        <v>0.94910596503386147</v>
      </c>
      <c r="E1415" s="34">
        <v>0.95856118452022476</v>
      </c>
      <c r="F1415" s="923">
        <v>0.54878074849120162</v>
      </c>
      <c r="G1415" s="924">
        <v>3.8905689604082698</v>
      </c>
      <c r="H1415" s="924">
        <v>445.61771365165657</v>
      </c>
      <c r="I1415" s="34">
        <v>450.05706336055601</v>
      </c>
      <c r="L1415" s="130"/>
      <c r="M1415" s="164" t="s">
        <v>176</v>
      </c>
      <c r="N1415" s="40">
        <v>1.5591600837376967E-3</v>
      </c>
      <c r="O1415" s="40">
        <v>6.3346137221545396E-7</v>
      </c>
      <c r="P1415" s="40">
        <v>7.7979312899243455E-4</v>
      </c>
      <c r="Q1415" s="34">
        <v>1.1688293932944974E-3</v>
      </c>
      <c r="R1415" s="89">
        <v>8.9617234666626907E-3</v>
      </c>
      <c r="S1415" s="40">
        <v>6.1805162923878544E-6</v>
      </c>
      <c r="T1415" s="40">
        <v>7.6082368236190107E-3</v>
      </c>
      <c r="U1415" s="34">
        <v>8.2863900930688489E-3</v>
      </c>
      <c r="V1415" s="89">
        <v>0</v>
      </c>
      <c r="W1415" s="40">
        <v>1.097537741764705E-3</v>
      </c>
      <c r="X1415" s="40">
        <v>1.8924396578239784</v>
      </c>
      <c r="Y1415" s="34">
        <v>0.94910596503386147</v>
      </c>
      <c r="Z1415" s="28">
        <v>0.95856118452022476</v>
      </c>
      <c r="AA1415" s="928">
        <v>1.2193581507053358E-3</v>
      </c>
      <c r="AB1415" s="929">
        <v>8.6446125994725318E-3</v>
      </c>
      <c r="AC1415" s="930">
        <v>0.99013602924982214</v>
      </c>
    </row>
    <row r="1416" spans="1:51">
      <c r="A1416" s="130" t="s">
        <v>177</v>
      </c>
      <c r="B1416" s="89">
        <v>2.3525676762402225E-3</v>
      </c>
      <c r="C1416" s="40">
        <v>1.7390853224381081E-2</v>
      </c>
      <c r="D1416" s="40">
        <v>3.5399030849639468E-2</v>
      </c>
      <c r="E1416" s="34">
        <v>5.5142451750260772E-2</v>
      </c>
      <c r="F1416" s="923">
        <v>1.1045614164479058</v>
      </c>
      <c r="G1416" s="924">
        <v>8.1652339546973032</v>
      </c>
      <c r="H1416" s="924">
        <v>16.62030982192595</v>
      </c>
      <c r="I1416" s="34">
        <v>25.890105193071157</v>
      </c>
      <c r="L1416" s="130"/>
      <c r="M1416" s="164" t="s">
        <v>177</v>
      </c>
      <c r="N1416" s="40">
        <v>2.5150301403018284E-3</v>
      </c>
      <c r="O1416" s="40">
        <v>1.7783352129357906E-6</v>
      </c>
      <c r="P1416" s="40">
        <v>2.1891367665287874E-3</v>
      </c>
      <c r="Q1416" s="34">
        <v>2.3525676762402225E-3</v>
      </c>
      <c r="R1416" s="89">
        <v>2.2514987252210565E-2</v>
      </c>
      <c r="S1416" s="40">
        <v>9.9772741356171703E-6</v>
      </c>
      <c r="T1416" s="40">
        <v>1.2282058793605465E-2</v>
      </c>
      <c r="U1416" s="34">
        <v>1.7390853224381081E-2</v>
      </c>
      <c r="V1416" s="89">
        <v>0</v>
      </c>
      <c r="W1416" s="40">
        <v>4.0935126119438427E-5</v>
      </c>
      <c r="X1416" s="40">
        <v>7.0582771888913515E-2</v>
      </c>
      <c r="Y1416" s="34">
        <v>3.5399030849639468E-2</v>
      </c>
      <c r="Z1416" s="28">
        <v>5.5142451750260772E-2</v>
      </c>
      <c r="AA1416" s="928">
        <v>4.2663458035833476E-2</v>
      </c>
      <c r="AB1416" s="929">
        <v>0.31538048585768291</v>
      </c>
      <c r="AC1416" s="930">
        <v>0.64195605610648354</v>
      </c>
    </row>
    <row r="1417" spans="1:51">
      <c r="A1417" s="130" t="s">
        <v>178</v>
      </c>
      <c r="B1417" s="89">
        <v>1.0609731066293771E-4</v>
      </c>
      <c r="C1417" s="40">
        <v>2.7252796527707304E-3</v>
      </c>
      <c r="D1417" s="40">
        <v>1.449793880989363E-2</v>
      </c>
      <c r="E1417" s="34">
        <v>1.7329315773327296E-2</v>
      </c>
      <c r="F1417" s="923">
        <v>4.9814080560036354E-2</v>
      </c>
      <c r="G1417" s="924">
        <v>1.2795545836504627</v>
      </c>
      <c r="H1417" s="924">
        <v>6.8069726491455809</v>
      </c>
      <c r="I1417" s="34">
        <v>8.1363413133560787</v>
      </c>
      <c r="L1417" s="130"/>
      <c r="M1417" s="164" t="s">
        <v>178</v>
      </c>
      <c r="N1417" s="40">
        <v>5.6067669203647212E-5</v>
      </c>
      <c r="O1417" s="40">
        <v>1.2652633031583467E-7</v>
      </c>
      <c r="P1417" s="40">
        <v>1.5575434800680656E-4</v>
      </c>
      <c r="Q1417" s="34">
        <v>1.0609731066293771E-4</v>
      </c>
      <c r="R1417" s="89">
        <v>2.8839508044007436E-3</v>
      </c>
      <c r="S1417" s="40">
        <v>2.0839237266656234E-6</v>
      </c>
      <c r="T1417" s="40">
        <v>2.565317278486641E-3</v>
      </c>
      <c r="U1417" s="34">
        <v>2.7252796527707304E-3</v>
      </c>
      <c r="V1417" s="89">
        <v>1.2599999999999998E-2</v>
      </c>
      <c r="W1417" s="40">
        <v>2.1947596497762292E-6</v>
      </c>
      <c r="X1417" s="40">
        <v>1.6384334736361927E-2</v>
      </c>
      <c r="Y1417" s="34">
        <v>1.449793880989363E-2</v>
      </c>
      <c r="Z1417" s="28">
        <v>1.7329315773327296E-2</v>
      </c>
      <c r="AA1417" s="928">
        <v>6.1224177602118108E-3</v>
      </c>
      <c r="AB1417" s="929">
        <v>0.15726412331670878</v>
      </c>
      <c r="AC1417" s="930">
        <v>0.83661345892307948</v>
      </c>
    </row>
    <row r="1418" spans="1:51">
      <c r="A1418" s="130" t="s">
        <v>179</v>
      </c>
      <c r="B1418" s="89">
        <v>9.0605703541924985E-5</v>
      </c>
      <c r="C1418" s="40">
        <v>2.1813955316386056E-3</v>
      </c>
      <c r="D1418" s="40">
        <v>4.8989537299007476E-3</v>
      </c>
      <c r="E1418" s="34">
        <v>7.1709549650812781E-3</v>
      </c>
      <c r="F1418" s="923">
        <v>4.2540567590587129E-2</v>
      </c>
      <c r="G1418" s="924">
        <v>1.0241938468314804</v>
      </c>
      <c r="H1418" s="924">
        <v>2.3001231061968306</v>
      </c>
      <c r="I1418" s="34">
        <v>3.3668575206188982</v>
      </c>
      <c r="L1418" s="130"/>
      <c r="M1418" s="164" t="s">
        <v>179</v>
      </c>
      <c r="N1418" s="40">
        <v>4.9126036853576814E-5</v>
      </c>
      <c r="O1418" s="40">
        <v>1.0704625722684074E-7</v>
      </c>
      <c r="P1418" s="40">
        <v>1.317743110016436E-4</v>
      </c>
      <c r="Q1418" s="34">
        <v>9.0605703541924985E-5</v>
      </c>
      <c r="R1418" s="89">
        <v>2.1294641549491175E-3</v>
      </c>
      <c r="S1418" s="40">
        <v>1.8125596832134493E-6</v>
      </c>
      <c r="T1418" s="40">
        <v>2.2312672072099388E-3</v>
      </c>
      <c r="U1418" s="34">
        <v>2.1813955316386056E-3</v>
      </c>
      <c r="V1418" s="89">
        <v>3.2199999999999998E-3</v>
      </c>
      <c r="W1418" s="40">
        <v>1.9415272405088632E-6</v>
      </c>
      <c r="X1418" s="40">
        <v>6.5676963997400488E-3</v>
      </c>
      <c r="Y1418" s="34">
        <v>4.8989537299007476E-3</v>
      </c>
      <c r="Z1418" s="28">
        <v>7.1709549650812781E-3</v>
      </c>
      <c r="AA1418" s="928">
        <v>1.2635095880970719E-2</v>
      </c>
      <c r="AB1418" s="929">
        <v>0.30419874929640989</v>
      </c>
      <c r="AC1418" s="930">
        <v>0.68316615482261933</v>
      </c>
    </row>
    <row r="1419" spans="1:51">
      <c r="A1419" s="130" t="s">
        <v>180</v>
      </c>
      <c r="B1419" s="89">
        <v>1.5596868363832836E-3</v>
      </c>
      <c r="C1419" s="40">
        <v>5.0129630092777919E-2</v>
      </c>
      <c r="D1419" s="40">
        <v>4.9205453572417272E-4</v>
      </c>
      <c r="E1419" s="40">
        <v>5.2181371464885377E-2</v>
      </c>
      <c r="F1419" s="923">
        <v>0.73229345051783301</v>
      </c>
      <c r="G1419" s="924">
        <v>23.536519599631841</v>
      </c>
      <c r="H1419" s="924">
        <v>0.23102606587612196</v>
      </c>
      <c r="I1419" s="34">
        <v>24.499839116025797</v>
      </c>
      <c r="L1419" s="130"/>
      <c r="M1419" s="164" t="s">
        <v>180</v>
      </c>
      <c r="N1419" s="40">
        <v>6.2694492848043798E-4</v>
      </c>
      <c r="O1419" s="40">
        <v>2.0193443989885198E-6</v>
      </c>
      <c r="P1419" s="40">
        <v>2.4858199038930908E-3</v>
      </c>
      <c r="Q1419" s="34">
        <v>1.5596868363832836E-3</v>
      </c>
      <c r="R1419" s="89">
        <v>9.455016962047838E-2</v>
      </c>
      <c r="S1419" s="40">
        <v>4.8118022180690057E-6</v>
      </c>
      <c r="T1419" s="40">
        <v>5.9233450882693424E-3</v>
      </c>
      <c r="U1419" s="34">
        <v>5.0129630092777919E-2</v>
      </c>
      <c r="V1419" s="89">
        <v>0</v>
      </c>
      <c r="W1419" s="40">
        <v>7.9682133388332093E-7</v>
      </c>
      <c r="X1419" s="40">
        <v>9.8088980394129481E-4</v>
      </c>
      <c r="Y1419" s="34">
        <v>4.9205453572417272E-4</v>
      </c>
      <c r="Z1419" s="28">
        <v>5.2181371464885377E-2</v>
      </c>
      <c r="AA1419" s="928">
        <v>2.9889724869206439E-2</v>
      </c>
      <c r="AB1419" s="929">
        <v>0.96068057786698557</v>
      </c>
      <c r="AC1419" s="930">
        <v>9.4296972638078895E-3</v>
      </c>
    </row>
    <row r="1420" spans="1:51">
      <c r="A1420" s="130" t="s">
        <v>181</v>
      </c>
      <c r="B1420" s="89">
        <v>1.1683151083134674E-5</v>
      </c>
      <c r="C1420" s="40">
        <v>1.9473813313731315E-4</v>
      </c>
      <c r="D1420" s="40">
        <v>8.3983430187625318E-4</v>
      </c>
      <c r="E1420" s="40">
        <v>1.046255586096701E-3</v>
      </c>
      <c r="F1420" s="923">
        <v>5.4853928493933807E-3</v>
      </c>
      <c r="G1420" s="924">
        <v>9.1432110687814871E-2</v>
      </c>
      <c r="H1420" s="924">
        <v>0.39431323291175291</v>
      </c>
      <c r="I1420" s="34">
        <v>0.4912307364489612</v>
      </c>
      <c r="L1420" s="130"/>
      <c r="M1420" s="132" t="s">
        <v>181</v>
      </c>
      <c r="N1420" s="89">
        <v>5.4533642918863907E-6</v>
      </c>
      <c r="O1420" s="40">
        <v>1.4514804978470932E-8</v>
      </c>
      <c r="P1420" s="40">
        <v>1.7867774875193388E-5</v>
      </c>
      <c r="Q1420" s="34">
        <v>1.1683151083134674E-5</v>
      </c>
      <c r="R1420" s="40">
        <v>1.3207800485385003E-4</v>
      </c>
      <c r="S1420" s="40">
        <v>2.08676613900025E-7</v>
      </c>
      <c r="T1420" s="40">
        <v>2.5688162978515521E-4</v>
      </c>
      <c r="U1420" s="34">
        <v>1.9473813313731315E-4</v>
      </c>
      <c r="V1420" s="40">
        <v>4.6038454331161785E-4</v>
      </c>
      <c r="W1420" s="40">
        <v>4.3879234402802901E-7</v>
      </c>
      <c r="X1420" s="40">
        <v>1.2169763230649255E-3</v>
      </c>
      <c r="Y1420" s="40">
        <v>8.3983430187625318E-4</v>
      </c>
      <c r="Z1420" s="28">
        <v>1.046255586096701E-3</v>
      </c>
      <c r="AA1420" s="929">
        <v>1.1166631976342777E-2</v>
      </c>
      <c r="AB1420" s="929">
        <v>0.18612864363652185</v>
      </c>
      <c r="AC1420" s="930">
        <v>0.80270472438713547</v>
      </c>
    </row>
    <row r="1421" spans="1:51">
      <c r="A1421" s="143" t="s">
        <v>182</v>
      </c>
      <c r="B1421" s="154">
        <v>3.1358869567697003E-5</v>
      </c>
      <c r="C1421" s="144">
        <v>3.3499772591091294E-4</v>
      </c>
      <c r="D1421" s="144">
        <v>1.4405731081042624E-3</v>
      </c>
      <c r="E1421" s="144">
        <v>1.8069297035828724E-3</v>
      </c>
      <c r="F1421" s="925">
        <v>1.472340104717295E-2</v>
      </c>
      <c r="G1421" s="926">
        <v>0.15728583129661333</v>
      </c>
      <c r="H1421" s="926">
        <v>0.67636799096355826</v>
      </c>
      <c r="I1421" s="145">
        <v>0.84837722330734455</v>
      </c>
      <c r="L1421" s="143"/>
      <c r="M1421" s="166" t="s">
        <v>182</v>
      </c>
      <c r="N1421" s="154">
        <v>2.3010914789089577E-5</v>
      </c>
      <c r="O1421" s="144">
        <v>3.2196191258330673E-8</v>
      </c>
      <c r="P1421" s="144">
        <v>3.9633622228875742E-5</v>
      </c>
      <c r="Q1421" s="145">
        <v>3.1358869567697003E-5</v>
      </c>
      <c r="R1421" s="144">
        <v>3.4147228217380217E-4</v>
      </c>
      <c r="S1421" s="144">
        <v>2.6668465403276381E-7</v>
      </c>
      <c r="T1421" s="144">
        <v>3.282897267992253E-4</v>
      </c>
      <c r="U1421" s="145">
        <v>3.3499772591091294E-4</v>
      </c>
      <c r="V1421" s="144">
        <v>5.7558680749527074E-4</v>
      </c>
      <c r="W1421" s="144">
        <v>1.0002625059825947E-6</v>
      </c>
      <c r="X1421" s="144">
        <v>2.3002987354078801E-3</v>
      </c>
      <c r="Y1421" s="144">
        <v>1.4405731081042624E-3</v>
      </c>
      <c r="Z1421" s="167">
        <v>1.8069297035828724E-3</v>
      </c>
      <c r="AA1421" s="931">
        <v>1.7354781154749428E-2</v>
      </c>
      <c r="AB1421" s="931">
        <v>0.18539610326105235</v>
      </c>
      <c r="AC1421" s="932">
        <v>0.7972491155841982</v>
      </c>
      <c r="AY1421" s="146"/>
    </row>
    <row r="1423" spans="1:51" ht="12.75" customHeight="1">
      <c r="A1423" s="69" t="s">
        <v>877</v>
      </c>
    </row>
    <row r="1424" spans="1:51" ht="12.75" customHeight="1">
      <c r="A1424" s="136"/>
      <c r="B1424" s="147" t="s">
        <v>271</v>
      </c>
      <c r="C1424" s="936"/>
      <c r="D1424" s="936"/>
      <c r="E1424" s="937"/>
      <c r="F1424" s="898" t="s">
        <v>272</v>
      </c>
      <c r="G1424" s="899"/>
      <c r="H1424" s="900"/>
      <c r="I1424" s="900"/>
      <c r="L1424" s="891" t="s">
        <v>877</v>
      </c>
      <c r="M1424" s="892"/>
      <c r="N1424" s="898" t="s">
        <v>185</v>
      </c>
      <c r="O1424" s="899"/>
      <c r="P1424" s="899"/>
      <c r="Q1424" s="900"/>
      <c r="R1424" s="898" t="s">
        <v>186</v>
      </c>
      <c r="S1424" s="899"/>
      <c r="T1424" s="899"/>
      <c r="U1424" s="900"/>
      <c r="V1424" s="898" t="s">
        <v>187</v>
      </c>
      <c r="W1424" s="899"/>
      <c r="X1424" s="899"/>
      <c r="Y1424" s="900"/>
      <c r="Z1424" s="9" t="s">
        <v>188</v>
      </c>
      <c r="AA1424" s="898" t="s">
        <v>195</v>
      </c>
      <c r="AB1424" s="899"/>
      <c r="AC1424" s="900"/>
    </row>
    <row r="1425" spans="1:53" ht="26.25">
      <c r="A1425" s="143" t="s">
        <v>184</v>
      </c>
      <c r="B1425" s="149" t="s">
        <v>185</v>
      </c>
      <c r="C1425" s="150" t="s">
        <v>186</v>
      </c>
      <c r="D1425" s="150" t="s">
        <v>187</v>
      </c>
      <c r="E1425" s="17" t="s">
        <v>188</v>
      </c>
      <c r="F1425" s="76" t="s">
        <v>185</v>
      </c>
      <c r="G1425" s="76" t="s">
        <v>186</v>
      </c>
      <c r="H1425" s="150" t="s">
        <v>187</v>
      </c>
      <c r="I1425" s="17" t="s">
        <v>188</v>
      </c>
      <c r="L1425" s="893"/>
      <c r="M1425" s="894"/>
      <c r="N1425" s="157" t="s">
        <v>196</v>
      </c>
      <c r="O1425" s="158" t="s">
        <v>197</v>
      </c>
      <c r="P1425" s="158" t="s">
        <v>198</v>
      </c>
      <c r="Q1425" s="159" t="s">
        <v>199</v>
      </c>
      <c r="R1425" s="157" t="s">
        <v>196</v>
      </c>
      <c r="S1425" s="158" t="s">
        <v>197</v>
      </c>
      <c r="T1425" s="158" t="s">
        <v>198</v>
      </c>
      <c r="U1425" s="159" t="s">
        <v>199</v>
      </c>
      <c r="V1425" s="157" t="s">
        <v>196</v>
      </c>
      <c r="W1425" s="158" t="s">
        <v>197</v>
      </c>
      <c r="X1425" s="158" t="s">
        <v>198</v>
      </c>
      <c r="Y1425" s="159" t="s">
        <v>199</v>
      </c>
      <c r="Z1425" s="160" t="s">
        <v>199</v>
      </c>
      <c r="AA1425" s="157" t="s">
        <v>185</v>
      </c>
      <c r="AB1425" s="158" t="s">
        <v>186</v>
      </c>
      <c r="AC1425" s="159" t="s">
        <v>187</v>
      </c>
    </row>
    <row r="1426" spans="1:53">
      <c r="A1426" s="130" t="s">
        <v>160</v>
      </c>
      <c r="B1426" s="152">
        <v>100.21075069123468</v>
      </c>
      <c r="C1426" s="141">
        <v>916.53164592016583</v>
      </c>
      <c r="D1426" s="141">
        <v>2129.8658827009431</v>
      </c>
      <c r="E1426" s="142">
        <v>3146.6082793123437</v>
      </c>
      <c r="F1426" s="919">
        <v>47050.26335468344</v>
      </c>
      <c r="G1426" s="920">
        <v>430323.64308211097</v>
      </c>
      <c r="H1426" s="920">
        <v>1000000</v>
      </c>
      <c r="I1426" s="138">
        <v>1477373.9064367947</v>
      </c>
      <c r="L1426" s="136"/>
      <c r="M1426" s="161" t="s">
        <v>160</v>
      </c>
      <c r="N1426" s="141">
        <v>104.4234589500537</v>
      </c>
      <c r="O1426" s="141">
        <v>7.7937444717448817E-2</v>
      </c>
      <c r="P1426" s="141">
        <v>95.941262636648005</v>
      </c>
      <c r="Q1426" s="142">
        <v>100.21075069123468</v>
      </c>
      <c r="R1426" s="152">
        <v>1138.0047063086699</v>
      </c>
      <c r="S1426" s="141">
        <v>0.56505806465943331</v>
      </c>
      <c r="T1426" s="141">
        <v>695.5884220092928</v>
      </c>
      <c r="U1426" s="142">
        <v>916.53164592016583</v>
      </c>
      <c r="V1426" s="152">
        <v>1181.3096323946529</v>
      </c>
      <c r="W1426" s="141">
        <v>2.494925661225321</v>
      </c>
      <c r="X1426" s="141">
        <v>3071.26207422273</v>
      </c>
      <c r="Y1426" s="142">
        <v>2129.8658827009431</v>
      </c>
      <c r="Z1426" s="162">
        <v>3146.6082793123437</v>
      </c>
      <c r="AA1426" s="928">
        <v>3.1847227807185019E-2</v>
      </c>
      <c r="AB1426" s="929">
        <v>0.29127605490203046</v>
      </c>
      <c r="AC1426" s="930">
        <v>0.67687671729078447</v>
      </c>
    </row>
    <row r="1427" spans="1:53">
      <c r="A1427" s="130" t="s">
        <v>162</v>
      </c>
      <c r="B1427" s="152">
        <v>96.754563780594594</v>
      </c>
      <c r="C1427" s="141">
        <v>769.73135659027957</v>
      </c>
      <c r="D1427" s="141">
        <v>1906.0152234710433</v>
      </c>
      <c r="E1427" s="142">
        <v>2772.5011438419174</v>
      </c>
      <c r="F1427" s="921">
        <v>45427.538215644548</v>
      </c>
      <c r="G1427" s="922">
        <v>361398.97955178359</v>
      </c>
      <c r="H1427" s="922">
        <v>894899.17602415965</v>
      </c>
      <c r="I1427" s="142">
        <v>1301725.6937915878</v>
      </c>
      <c r="L1427" s="130"/>
      <c r="M1427" s="164" t="s">
        <v>162</v>
      </c>
      <c r="N1427" s="141">
        <v>101.86997739273271</v>
      </c>
      <c r="O1427" s="141">
        <v>7.4402991640864682E-2</v>
      </c>
      <c r="P1427" s="141">
        <v>91.590338737015088</v>
      </c>
      <c r="Q1427" s="142">
        <v>96.754563780594594</v>
      </c>
      <c r="R1427" s="152">
        <v>904.04989745588728</v>
      </c>
      <c r="S1427" s="141">
        <v>0.51629539335378194</v>
      </c>
      <c r="T1427" s="141">
        <v>635.56140583547869</v>
      </c>
      <c r="U1427" s="142">
        <v>769.73135659027957</v>
      </c>
      <c r="V1427" s="152">
        <v>938.452052183663</v>
      </c>
      <c r="W1427" s="141">
        <v>2.3285801163071276</v>
      </c>
      <c r="X1427" s="141">
        <v>2866.4901360190684</v>
      </c>
      <c r="Y1427" s="142">
        <v>1906.0152234710433</v>
      </c>
      <c r="Z1427" s="162">
        <v>2772.5011438419174</v>
      </c>
      <c r="AA1427" s="928">
        <v>3.4897934666501026E-2</v>
      </c>
      <c r="AB1427" s="929">
        <v>0.27763067232630445</v>
      </c>
      <c r="AC1427" s="930">
        <v>0.68747139300719462</v>
      </c>
    </row>
    <row r="1428" spans="1:53">
      <c r="A1428" s="130" t="s">
        <v>31</v>
      </c>
      <c r="B1428" s="152">
        <v>7.5498230058857381</v>
      </c>
      <c r="C1428" s="141">
        <v>262.61256479324538</v>
      </c>
      <c r="D1428" s="141">
        <v>253.69023582264066</v>
      </c>
      <c r="E1428" s="142">
        <v>523.85262362177173</v>
      </c>
      <c r="F1428" s="921">
        <v>3544.7410408356768</v>
      </c>
      <c r="G1428" s="922">
        <v>123300.04763502713</v>
      </c>
      <c r="H1428" s="922">
        <v>119110.8970208626</v>
      </c>
      <c r="I1428" s="142">
        <v>245955.68569672538</v>
      </c>
      <c r="L1428" s="130"/>
      <c r="M1428" s="164" t="s">
        <v>31</v>
      </c>
      <c r="N1428" s="141">
        <v>5.9754661799344042</v>
      </c>
      <c r="O1428" s="141">
        <v>7.399697670270663E-3</v>
      </c>
      <c r="P1428" s="141">
        <v>9.1090532951010097</v>
      </c>
      <c r="Q1428" s="142">
        <v>7.5498230058857381</v>
      </c>
      <c r="R1428" s="152">
        <v>489.99180110274233</v>
      </c>
      <c r="S1428" s="141">
        <v>2.9508607660723777E-2</v>
      </c>
      <c r="T1428" s="141">
        <v>36.325197572014716</v>
      </c>
      <c r="U1428" s="142">
        <v>262.61256479324538</v>
      </c>
      <c r="V1428" s="152">
        <v>508.63764554596946</v>
      </c>
      <c r="W1428" s="141">
        <v>0</v>
      </c>
      <c r="X1428" s="141">
        <v>0</v>
      </c>
      <c r="Y1428" s="142">
        <v>253.69023582264066</v>
      </c>
      <c r="Z1428" s="162">
        <v>523.85262362177173</v>
      </c>
      <c r="AA1428" s="928">
        <v>1.4412112616117785E-2</v>
      </c>
      <c r="AB1428" s="929">
        <v>0.50131001154029731</v>
      </c>
      <c r="AC1428" s="930">
        <v>0.48427787584358506</v>
      </c>
    </row>
    <row r="1429" spans="1:53">
      <c r="A1429" s="130" t="s">
        <v>23</v>
      </c>
      <c r="B1429" s="152">
        <v>62.005963485633146</v>
      </c>
      <c r="C1429" s="141">
        <v>425.48671807630382</v>
      </c>
      <c r="D1429" s="141">
        <v>210.60420678083528</v>
      </c>
      <c r="E1429" s="142">
        <v>698.09688834277222</v>
      </c>
      <c r="F1429" s="921">
        <v>29112.614080188767</v>
      </c>
      <c r="G1429" s="922">
        <v>199771.60136333661</v>
      </c>
      <c r="H1429" s="922">
        <v>98881.44060684336</v>
      </c>
      <c r="I1429" s="142">
        <v>327765.65605036868</v>
      </c>
      <c r="L1429" s="130"/>
      <c r="M1429" s="164" t="s">
        <v>23</v>
      </c>
      <c r="N1429" s="141">
        <v>75.334042972127207</v>
      </c>
      <c r="O1429" s="141">
        <v>3.9564663301019765E-2</v>
      </c>
      <c r="P1429" s="141">
        <v>48.704236668973778</v>
      </c>
      <c r="Q1429" s="142">
        <v>62.005963485633146</v>
      </c>
      <c r="R1429" s="152">
        <v>406.77298543133855</v>
      </c>
      <c r="S1429" s="141">
        <v>0.36047784769054358</v>
      </c>
      <c r="T1429" s="141">
        <v>443.74947094242009</v>
      </c>
      <c r="U1429" s="142">
        <v>425.48671807630382</v>
      </c>
      <c r="V1429" s="152">
        <v>422.25207261808436</v>
      </c>
      <c r="W1429" s="141">
        <v>0</v>
      </c>
      <c r="X1429" s="141">
        <v>0</v>
      </c>
      <c r="Y1429" s="142">
        <v>210.60420678083528</v>
      </c>
      <c r="Z1429" s="162">
        <v>698.09688834277222</v>
      </c>
      <c r="AA1429" s="928">
        <v>8.8821429404778593E-2</v>
      </c>
      <c r="AB1429" s="929">
        <v>0.6094952221981339</v>
      </c>
      <c r="AC1429" s="930">
        <v>0.30168334839708755</v>
      </c>
      <c r="AZ1429" s="146"/>
    </row>
    <row r="1430" spans="1:53">
      <c r="A1430" s="130" t="s">
        <v>163</v>
      </c>
      <c r="B1430" s="152">
        <v>27.198777289075707</v>
      </c>
      <c r="C1430" s="141">
        <v>81.632073720730361</v>
      </c>
      <c r="D1430" s="141">
        <v>1441.7207808675673</v>
      </c>
      <c r="E1430" s="142">
        <v>1550.5516318773734</v>
      </c>
      <c r="F1430" s="921">
        <v>12770.183094620103</v>
      </c>
      <c r="G1430" s="922">
        <v>38327.330553419837</v>
      </c>
      <c r="H1430" s="922">
        <v>676906.83839645365</v>
      </c>
      <c r="I1430" s="142">
        <v>728004.35204449354</v>
      </c>
      <c r="L1430" s="130"/>
      <c r="M1430" s="164" t="s">
        <v>163</v>
      </c>
      <c r="N1430" s="141">
        <v>20.560468240671099</v>
      </c>
      <c r="O1430" s="141">
        <v>2.7438630669574249E-2</v>
      </c>
      <c r="P1430" s="141">
        <v>33.777048772940304</v>
      </c>
      <c r="Q1430" s="142">
        <v>27.198777289075707</v>
      </c>
      <c r="R1430" s="152">
        <v>7.2851109218063943</v>
      </c>
      <c r="S1430" s="141">
        <v>0.12630893800251461</v>
      </c>
      <c r="T1430" s="141">
        <v>155.48673732104388</v>
      </c>
      <c r="U1430" s="142">
        <v>81.632073720730361</v>
      </c>
      <c r="V1430" s="152">
        <v>7.5623340196091551</v>
      </c>
      <c r="W1430" s="141">
        <v>2.3285801163071276</v>
      </c>
      <c r="X1430" s="141">
        <v>2866.4901360190684</v>
      </c>
      <c r="Y1430" s="142">
        <v>1441.7207808675673</v>
      </c>
      <c r="Z1430" s="162">
        <v>1550.5516318773734</v>
      </c>
      <c r="AA1430" s="928">
        <v>1.7541355431127458E-2</v>
      </c>
      <c r="AB1430" s="929">
        <v>5.2647117350031136E-2</v>
      </c>
      <c r="AC1430" s="930">
        <v>0.92981152721884142</v>
      </c>
      <c r="AX1430" s="146"/>
    </row>
    <row r="1431" spans="1:53">
      <c r="A1431" s="130" t="s">
        <v>189</v>
      </c>
      <c r="B1431" s="238">
        <v>2.8146823263406177E-2</v>
      </c>
      <c r="C1431" s="239">
        <v>0.1619346075610604</v>
      </c>
      <c r="D1431" s="141">
        <v>0</v>
      </c>
      <c r="E1431" s="142">
        <v>0.19008143082446657</v>
      </c>
      <c r="F1431" s="921">
        <v>13.21530312871738</v>
      </c>
      <c r="G1431" s="922">
        <v>76.030424674302296</v>
      </c>
      <c r="H1431" s="922">
        <v>0</v>
      </c>
      <c r="I1431" s="142">
        <v>89.245727803019662</v>
      </c>
      <c r="L1431" s="130"/>
      <c r="M1431" s="165" t="s">
        <v>189</v>
      </c>
      <c r="N1431" s="141">
        <v>1.140684688411219E-2</v>
      </c>
      <c r="O1431" s="141">
        <v>3.6367132430139513E-5</v>
      </c>
      <c r="P1431" s="141">
        <v>4.4768065163940683E-2</v>
      </c>
      <c r="Q1431" s="142">
        <v>2.8146823263406177E-2</v>
      </c>
      <c r="R1431" s="152">
        <v>0.21013206704927492</v>
      </c>
      <c r="S1431" s="141">
        <v>9.2512137115677032E-5</v>
      </c>
      <c r="T1431" s="141">
        <v>0.11388275913164037</v>
      </c>
      <c r="U1431" s="142">
        <v>0.1619346075610604</v>
      </c>
      <c r="V1431" s="152">
        <v>0</v>
      </c>
      <c r="W1431" s="141">
        <v>0</v>
      </c>
      <c r="X1431" s="141">
        <v>0</v>
      </c>
      <c r="Y1431" s="142">
        <v>0</v>
      </c>
      <c r="Z1431" s="162">
        <v>0.19008143082446657</v>
      </c>
      <c r="AA1431" s="928">
        <v>0.14807771143830858</v>
      </c>
      <c r="AB1431" s="929">
        <v>0.85192228856169139</v>
      </c>
      <c r="AC1431" s="930">
        <v>0</v>
      </c>
      <c r="BA1431" s="146"/>
    </row>
    <row r="1432" spans="1:53">
      <c r="A1432" s="130" t="s">
        <v>165</v>
      </c>
      <c r="B1432" s="152">
        <v>-5.3934381602492198E-2</v>
      </c>
      <c r="C1432" s="141">
        <v>99.358096458279675</v>
      </c>
      <c r="D1432" s="141">
        <v>118.18161377603847</v>
      </c>
      <c r="E1432" s="142">
        <v>217.48577585271568</v>
      </c>
      <c r="F1432" s="921">
        <v>-25.322900395069237</v>
      </c>
      <c r="G1432" s="922">
        <v>46649.930995786861</v>
      </c>
      <c r="H1432" s="922">
        <v>55487.819555177361</v>
      </c>
      <c r="I1432" s="142">
        <v>102112.42765056917</v>
      </c>
      <c r="L1432" s="130"/>
      <c r="M1432" s="164" t="s">
        <v>165</v>
      </c>
      <c r="N1432" s="141">
        <v>6.7992809974395483</v>
      </c>
      <c r="O1432" s="141">
        <v>-5.5790293099284398E-3</v>
      </c>
      <c r="P1432" s="141">
        <v>-6.8678042784428923</v>
      </c>
      <c r="Q1432" s="142">
        <v>-5.3934381602492198E-2</v>
      </c>
      <c r="R1432" s="152">
        <v>150.5534892612732</v>
      </c>
      <c r="S1432" s="141">
        <v>3.9298061980304236E-2</v>
      </c>
      <c r="T1432" s="141">
        <v>48.376049525774796</v>
      </c>
      <c r="U1432" s="142">
        <v>99.358096458279675</v>
      </c>
      <c r="V1432" s="152">
        <v>0</v>
      </c>
      <c r="W1432" s="141">
        <v>0.1913830690311448</v>
      </c>
      <c r="X1432" s="141">
        <v>235.59002159360364</v>
      </c>
      <c r="Y1432" s="142">
        <v>118.18161377603847</v>
      </c>
      <c r="Z1432" s="162">
        <v>217.48577585271568</v>
      </c>
      <c r="AA1432" s="928">
        <v>-2.4799038645643333E-4</v>
      </c>
      <c r="AB1432" s="929">
        <v>0.45684871145580724</v>
      </c>
      <c r="AC1432" s="930">
        <v>0.5433992789306491</v>
      </c>
      <c r="AV1432" s="392"/>
    </row>
    <row r="1433" spans="1:53">
      <c r="A1433" s="130" t="s">
        <v>83</v>
      </c>
      <c r="B1433" s="89">
        <v>0.24933918575030134</v>
      </c>
      <c r="C1433" s="40">
        <v>8.3915832771858795E-2</v>
      </c>
      <c r="D1433" s="40">
        <v>2.0368276185686071E-3</v>
      </c>
      <c r="E1433" s="34">
        <v>0.33529184614072871</v>
      </c>
      <c r="F1433" s="923">
        <v>117.06802187662036</v>
      </c>
      <c r="G1433" s="924">
        <v>39.399585416825758</v>
      </c>
      <c r="H1433" s="924">
        <v>0.95631731326934477</v>
      </c>
      <c r="I1433" s="34">
        <v>157.42392460671545</v>
      </c>
      <c r="L1433" s="130"/>
      <c r="M1433" s="164" t="s">
        <v>83</v>
      </c>
      <c r="N1433" s="40">
        <v>0.30917739052747684</v>
      </c>
      <c r="O1433" s="40">
        <v>1.5405542153528744E-4</v>
      </c>
      <c r="P1433" s="40">
        <v>0.18964275402792988</v>
      </c>
      <c r="Q1433" s="34">
        <v>0.24933918575030134</v>
      </c>
      <c r="R1433" s="89">
        <v>2.635552923421229E-3</v>
      </c>
      <c r="S1433" s="40">
        <v>1.3376258918178184E-4</v>
      </c>
      <c r="T1433" s="40">
        <v>0.16466220757137834</v>
      </c>
      <c r="U1433" s="34">
        <v>8.3915832771858795E-2</v>
      </c>
      <c r="V1433" s="89">
        <v>0</v>
      </c>
      <c r="W1433" s="40">
        <v>2.3553694394577058E-6</v>
      </c>
      <c r="X1433" s="40">
        <v>4.0612676598159227E-3</v>
      </c>
      <c r="Y1433" s="34">
        <v>2.0368276185686071E-3</v>
      </c>
      <c r="Z1433" s="28">
        <v>0.33529184614072871</v>
      </c>
      <c r="AA1433" s="928">
        <v>0.74364822354089899</v>
      </c>
      <c r="AB1433" s="929">
        <v>0.25027698626657813</v>
      </c>
      <c r="AC1433" s="930">
        <v>6.0747901925229334E-3</v>
      </c>
    </row>
    <row r="1434" spans="1:53">
      <c r="A1434" s="130" t="s">
        <v>84</v>
      </c>
      <c r="B1434" s="89">
        <v>4.1287005656505724E-4</v>
      </c>
      <c r="C1434" s="40">
        <v>4.7008958533423057E-3</v>
      </c>
      <c r="D1434" s="40">
        <v>3.8199182302008222E-3</v>
      </c>
      <c r="E1434" s="34">
        <v>8.9336841401081862E-3</v>
      </c>
      <c r="F1434" s="923">
        <v>0.19384791310966731</v>
      </c>
      <c r="G1434" s="924">
        <v>2.2071323323799934</v>
      </c>
      <c r="H1434" s="924">
        <v>1.7935017698657514</v>
      </c>
      <c r="I1434" s="34">
        <v>4.1944820153554128</v>
      </c>
      <c r="L1434" s="130"/>
      <c r="M1434" s="164" t="s">
        <v>84</v>
      </c>
      <c r="N1434" s="40">
        <v>7.0142753575257774E-4</v>
      </c>
      <c r="O1434" s="40">
        <v>1.0205814798751004E-7</v>
      </c>
      <c r="P1434" s="40">
        <v>1.2563393136351346E-4</v>
      </c>
      <c r="Q1434" s="34">
        <v>4.1287005656505724E-4</v>
      </c>
      <c r="R1434" s="89">
        <v>1.7621581626926421E-3</v>
      </c>
      <c r="S1434" s="40">
        <v>6.1892463678911999E-6</v>
      </c>
      <c r="T1434" s="40">
        <v>7.6189835766045716E-3</v>
      </c>
      <c r="U1434" s="34">
        <v>4.7008958533423057E-3</v>
      </c>
      <c r="V1434" s="89">
        <v>0</v>
      </c>
      <c r="W1434" s="40">
        <v>4.4173196487610974E-6</v>
      </c>
      <c r="X1434" s="40">
        <v>7.6166044833770605E-3</v>
      </c>
      <c r="Y1434" s="34">
        <v>3.8199182302008222E-3</v>
      </c>
      <c r="Z1434" s="28">
        <v>8.9336841401081862E-3</v>
      </c>
      <c r="AA1434" s="928">
        <v>4.6214982541352465E-2</v>
      </c>
      <c r="AB1434" s="929">
        <v>0.52619902154783127</v>
      </c>
      <c r="AC1434" s="930">
        <v>0.4275859959108162</v>
      </c>
    </row>
    <row r="1435" spans="1:53">
      <c r="A1435" s="130" t="s">
        <v>166</v>
      </c>
      <c r="B1435" s="152">
        <v>7.5356517558962874</v>
      </c>
      <c r="C1435" s="141">
        <v>103.12130884257115</v>
      </c>
      <c r="D1435" s="141">
        <v>119.25499693559875</v>
      </c>
      <c r="E1435" s="142">
        <v>229.9119575340662</v>
      </c>
      <c r="F1435" s="921">
        <v>3538.0874528776035</v>
      </c>
      <c r="G1435" s="922">
        <v>48416.808626372338</v>
      </c>
      <c r="H1435" s="922">
        <v>55991.787043589866</v>
      </c>
      <c r="I1435" s="142">
        <v>107946.68312283981</v>
      </c>
      <c r="L1435" s="130"/>
      <c r="M1435" s="164" t="s">
        <v>166</v>
      </c>
      <c r="N1435" s="141">
        <v>16.260481010238287</v>
      </c>
      <c r="O1435" s="141">
        <v>-9.3032125465312629E-4</v>
      </c>
      <c r="P1435" s="141">
        <v>-1.145228665793665</v>
      </c>
      <c r="Q1435" s="142">
        <v>7.5356517558962874</v>
      </c>
      <c r="R1435" s="141">
        <v>151.09952776208939</v>
      </c>
      <c r="S1435" s="141">
        <v>4.4951089943248861E-2</v>
      </c>
      <c r="T1435" s="141">
        <v>55.334946400716362</v>
      </c>
      <c r="U1435" s="142">
        <v>103.12130884257115</v>
      </c>
      <c r="V1435" s="141">
        <v>0</v>
      </c>
      <c r="W1435" s="141">
        <v>0.19262431982125022</v>
      </c>
      <c r="X1435" s="141">
        <v>237.73025981149303</v>
      </c>
      <c r="Y1435" s="142">
        <v>119.25499693559875</v>
      </c>
      <c r="Z1435" s="141">
        <v>229.9119575340662</v>
      </c>
      <c r="AA1435" s="928">
        <v>3.2776249816322517E-2</v>
      </c>
      <c r="AB1435" s="929">
        <v>0.44852520916530236</v>
      </c>
      <c r="AC1435" s="930">
        <v>0.51869854101837509</v>
      </c>
    </row>
    <row r="1436" spans="1:53">
      <c r="A1436" s="130" t="s">
        <v>167</v>
      </c>
      <c r="B1436" s="89">
        <v>1.2305916826853669E-2</v>
      </c>
      <c r="C1436" s="40">
        <v>4.3706070827745559E-2</v>
      </c>
      <c r="D1436" s="40">
        <v>8.8754053226761942E-2</v>
      </c>
      <c r="E1436" s="34">
        <v>0.14476604088136116</v>
      </c>
      <c r="F1436" s="923">
        <v>5.7777895438412248</v>
      </c>
      <c r="G1436" s="924">
        <v>20.520574174520629</v>
      </c>
      <c r="H1436" s="924">
        <v>41.671193452899686</v>
      </c>
      <c r="I1436" s="34">
        <v>67.969557171261542</v>
      </c>
      <c r="L1436" s="130"/>
      <c r="M1436" s="164" t="s">
        <v>167</v>
      </c>
      <c r="N1436" s="40">
        <v>1.4929293903955896E-2</v>
      </c>
      <c r="O1436" s="40">
        <v>7.8697139923698715E-6</v>
      </c>
      <c r="P1436" s="40">
        <v>9.6876450049718336E-3</v>
      </c>
      <c r="Q1436" s="34">
        <v>1.2305916826853669E-2</v>
      </c>
      <c r="R1436" s="89">
        <v>2.8424916917753969E-3</v>
      </c>
      <c r="S1436" s="40">
        <v>6.848072172828107E-5</v>
      </c>
      <c r="T1436" s="40">
        <v>8.430000409558315E-2</v>
      </c>
      <c r="U1436" s="34">
        <v>4.3706070827745559E-2</v>
      </c>
      <c r="V1436" s="89">
        <v>0</v>
      </c>
      <c r="W1436" s="40">
        <v>1.0263440199481772E-4</v>
      </c>
      <c r="X1436" s="40">
        <v>0.17696832209136112</v>
      </c>
      <c r="Y1436" s="34">
        <v>8.8754053226761942E-2</v>
      </c>
      <c r="Z1436" s="28">
        <v>0.14476604088136116</v>
      </c>
      <c r="AA1436" s="928">
        <v>8.500554931206987E-2</v>
      </c>
      <c r="AB1436" s="929">
        <v>0.30190831055166872</v>
      </c>
      <c r="AC1436" s="930">
        <v>0.61308614013626139</v>
      </c>
    </row>
    <row r="1437" spans="1:53">
      <c r="A1437" s="130" t="s">
        <v>168</v>
      </c>
      <c r="B1437" s="89">
        <v>2.1300943254440846E-2</v>
      </c>
      <c r="C1437" s="40">
        <v>3.4169637690105767E-2</v>
      </c>
      <c r="D1437" s="40">
        <v>1.3558656643340878</v>
      </c>
      <c r="E1437" s="34">
        <v>1.4113362452786344</v>
      </c>
      <c r="F1437" s="923">
        <v>10.001072568676728</v>
      </c>
      <c r="G1437" s="924">
        <v>16.043093589899797</v>
      </c>
      <c r="H1437" s="924">
        <v>636.59673378808077</v>
      </c>
      <c r="I1437" s="34">
        <v>662.64089994665733</v>
      </c>
      <c r="L1437" s="130"/>
      <c r="M1437" s="164" t="s">
        <v>168</v>
      </c>
      <c r="N1437" s="40">
        <v>2.3161465643677239E-2</v>
      </c>
      <c r="O1437" s="40">
        <v>1.578702827120843E-5</v>
      </c>
      <c r="P1437" s="40">
        <v>1.9433886126383311E-2</v>
      </c>
      <c r="Q1437" s="34">
        <v>2.1300943254440846E-2</v>
      </c>
      <c r="R1437" s="89">
        <v>3.3151537930650898E-2</v>
      </c>
      <c r="S1437" s="40">
        <v>2.855743477127996E-5</v>
      </c>
      <c r="T1437" s="40">
        <v>3.5154300472041433E-2</v>
      </c>
      <c r="U1437" s="34">
        <v>3.4169637690105767E-2</v>
      </c>
      <c r="V1437" s="89">
        <v>0</v>
      </c>
      <c r="W1437" s="40">
        <v>1.5679110596638645E-3</v>
      </c>
      <c r="X1437" s="40">
        <v>2.7034852254628263</v>
      </c>
      <c r="Y1437" s="34">
        <v>1.3558656643340878</v>
      </c>
      <c r="Z1437" s="28">
        <v>1.4113362452786344</v>
      </c>
      <c r="AA1437" s="928">
        <v>1.509274868104552E-2</v>
      </c>
      <c r="AB1437" s="929">
        <v>2.4210841182895997E-2</v>
      </c>
      <c r="AC1437" s="930">
        <v>0.96069641013605844</v>
      </c>
    </row>
    <row r="1438" spans="1:53">
      <c r="A1438" s="130" t="s">
        <v>169</v>
      </c>
      <c r="B1438" s="89">
        <v>5.4965223934959659E-2</v>
      </c>
      <c r="C1438" s="40">
        <v>7.2114272422455605E-2</v>
      </c>
      <c r="D1438" s="40">
        <v>5.0570044070913533E-2</v>
      </c>
      <c r="E1438" s="34">
        <v>0.17764954042832881</v>
      </c>
      <c r="F1438" s="923">
        <v>25.806894406542025</v>
      </c>
      <c r="G1438" s="924">
        <v>33.858597862042586</v>
      </c>
      <c r="H1438" s="924">
        <v>23.743299745608507</v>
      </c>
      <c r="I1438" s="34">
        <v>83.408792014193125</v>
      </c>
      <c r="L1438" s="130"/>
      <c r="M1438" s="164" t="s">
        <v>169</v>
      </c>
      <c r="N1438" s="40">
        <v>3.9652021234227737E-2</v>
      </c>
      <c r="O1438" s="40">
        <v>5.698295490581143E-5</v>
      </c>
      <c r="P1438" s="40">
        <v>7.0146213572315833E-2</v>
      </c>
      <c r="Q1438" s="34">
        <v>5.4965223934959659E-2</v>
      </c>
      <c r="R1438" s="89">
        <v>7.0657431758056069E-2</v>
      </c>
      <c r="S1438" s="40">
        <v>5.9711053746098858E-5</v>
      </c>
      <c r="T1438" s="40">
        <v>7.3504512632333041E-2</v>
      </c>
      <c r="U1438" s="34">
        <v>7.2114272422455605E-2</v>
      </c>
      <c r="V1438" s="89">
        <v>0</v>
      </c>
      <c r="W1438" s="40">
        <v>5.8478751599197754E-5</v>
      </c>
      <c r="X1438" s="40">
        <v>0.10083253126987646</v>
      </c>
      <c r="Y1438" s="34">
        <v>5.0570044070913533E-2</v>
      </c>
      <c r="Z1438" s="28">
        <v>0.17764954042832881</v>
      </c>
      <c r="AA1438" s="928">
        <v>0.30940256756326878</v>
      </c>
      <c r="AB1438" s="929">
        <v>0.40593559796767104</v>
      </c>
      <c r="AC1438" s="930">
        <v>0.28466183446906007</v>
      </c>
    </row>
    <row r="1439" spans="1:53">
      <c r="A1439" s="130" t="s">
        <v>170</v>
      </c>
      <c r="B1439" s="89">
        <v>7.0292855894096909E-3</v>
      </c>
      <c r="C1439" s="40">
        <v>9.9172250637285971E-3</v>
      </c>
      <c r="D1439" s="40">
        <v>2.0711341156990901E-2</v>
      </c>
      <c r="E1439" s="34">
        <v>3.7657851810129192E-2</v>
      </c>
      <c r="F1439" s="923">
        <v>3.3003418884271043</v>
      </c>
      <c r="G1439" s="924">
        <v>4.656267394241878</v>
      </c>
      <c r="H1439" s="924">
        <v>9.7242466416365456</v>
      </c>
      <c r="I1439" s="34">
        <v>17.680855924305529</v>
      </c>
      <c r="L1439" s="130"/>
      <c r="M1439" s="164" t="s">
        <v>170</v>
      </c>
      <c r="N1439" s="40">
        <v>9.2689577440813152E-3</v>
      </c>
      <c r="O1439" s="40">
        <v>3.8966422988333178E-6</v>
      </c>
      <c r="P1439" s="40">
        <v>4.7967800785460061E-3</v>
      </c>
      <c r="Q1439" s="34">
        <v>7.0292855894096909E-3</v>
      </c>
      <c r="R1439" s="89">
        <v>1.0544458313254847E-2</v>
      </c>
      <c r="S1439" s="40">
        <v>7.5430974108699625E-6</v>
      </c>
      <c r="T1439" s="40">
        <v>9.2855788692296215E-3</v>
      </c>
      <c r="U1439" s="34">
        <v>9.9172250637285971E-3</v>
      </c>
      <c r="V1439" s="89">
        <v>1.7999999999999999E-2</v>
      </c>
      <c r="W1439" s="40">
        <v>3.1353709282517561E-6</v>
      </c>
      <c r="X1439" s="40">
        <v>2.3406192480517039E-2</v>
      </c>
      <c r="Y1439" s="34">
        <v>2.0711341156990901E-2</v>
      </c>
      <c r="Z1439" s="28">
        <v>3.7657851810129192E-2</v>
      </c>
      <c r="AA1439" s="928">
        <v>0.18666188461443137</v>
      </c>
      <c r="AB1439" s="929">
        <v>0.26335079105763187</v>
      </c>
      <c r="AC1439" s="930">
        <v>0.54998732432793662</v>
      </c>
    </row>
    <row r="1440" spans="1:53">
      <c r="A1440" s="130" t="s">
        <v>171</v>
      </c>
      <c r="B1440" s="89">
        <v>3.0928432420872197E-3</v>
      </c>
      <c r="C1440" s="40">
        <v>6.5524660937503997E-3</v>
      </c>
      <c r="D1440" s="40">
        <v>6.9985053284296397E-3</v>
      </c>
      <c r="E1440" s="34">
        <v>1.6643814664267259E-2</v>
      </c>
      <c r="F1440" s="923">
        <v>1.4521305154506243</v>
      </c>
      <c r="G1440" s="924">
        <v>3.0764688739184987</v>
      </c>
      <c r="H1440" s="924">
        <v>3.2858901517097583</v>
      </c>
      <c r="I1440" s="34">
        <v>7.8144895410788813</v>
      </c>
      <c r="L1440" s="130"/>
      <c r="M1440" s="164" t="s">
        <v>171</v>
      </c>
      <c r="N1440" s="40">
        <v>1.8605449613292807E-3</v>
      </c>
      <c r="O1440" s="40">
        <v>3.5057387558771279E-6</v>
      </c>
      <c r="P1440" s="40">
        <v>4.3155764720341347E-3</v>
      </c>
      <c r="Q1440" s="34">
        <v>3.0928432420872197E-3</v>
      </c>
      <c r="R1440" s="89">
        <v>6.7242380877600878E-3</v>
      </c>
      <c r="S1440" s="40">
        <v>5.1798286075731525E-6</v>
      </c>
      <c r="T1440" s="40">
        <v>6.3763868401594918E-3</v>
      </c>
      <c r="U1440" s="34">
        <v>6.5524660937503997E-3</v>
      </c>
      <c r="V1440" s="89">
        <v>4.5999999999999999E-3</v>
      </c>
      <c r="W1440" s="40">
        <v>2.7736103435840906E-6</v>
      </c>
      <c r="X1440" s="40">
        <v>9.38242342820007E-3</v>
      </c>
      <c r="Y1440" s="34">
        <v>6.9985053284296397E-3</v>
      </c>
      <c r="Z1440" s="28">
        <v>1.6643814664267259E-2</v>
      </c>
      <c r="AA1440" s="928">
        <v>0.18582538345174379</v>
      </c>
      <c r="AB1440" s="929">
        <v>0.3936877588416039</v>
      </c>
      <c r="AC1440" s="930">
        <v>0.42048685770665228</v>
      </c>
    </row>
    <row r="1441" spans="1:51">
      <c r="A1441" s="130" t="s">
        <v>172</v>
      </c>
      <c r="B1441" s="89">
        <v>2.654643658475216E-2</v>
      </c>
      <c r="C1441" s="40">
        <v>0.14807325649745504</v>
      </c>
      <c r="D1441" s="40">
        <v>7.0293505103453252E-4</v>
      </c>
      <c r="E1441" s="34">
        <v>0.17532262813324173</v>
      </c>
      <c r="F1441" s="923">
        <v>12.463900567808466</v>
      </c>
      <c r="G1441" s="924">
        <v>69.522338331312753</v>
      </c>
      <c r="H1441" s="924">
        <v>0.33003723696588855</v>
      </c>
      <c r="I1441" s="34">
        <v>82.316276136087112</v>
      </c>
      <c r="L1441" s="130"/>
      <c r="M1441" s="164" t="s">
        <v>172</v>
      </c>
      <c r="N1441" s="40">
        <v>1.710538168235292E-2</v>
      </c>
      <c r="O1441" s="40">
        <v>2.9172873432283596E-5</v>
      </c>
      <c r="P1441" s="40">
        <v>3.591190758151442E-2</v>
      </c>
      <c r="Q1441" s="34">
        <v>2.654643658475216E-2</v>
      </c>
      <c r="R1441" s="89">
        <v>0.25419292387673526</v>
      </c>
      <c r="S1441" s="40">
        <v>3.4478026232831348E-5</v>
      </c>
      <c r="T1441" s="40">
        <v>4.2442568934476996E-2</v>
      </c>
      <c r="U1441" s="34">
        <v>0.14807325649745504</v>
      </c>
      <c r="V1441" s="89">
        <v>0</v>
      </c>
      <c r="W1441" s="40">
        <v>1.1383161912618871E-6</v>
      </c>
      <c r="X1441" s="40">
        <v>1.4012711484875642E-3</v>
      </c>
      <c r="Y1441" s="34">
        <v>7.0293505103453252E-4</v>
      </c>
      <c r="Z1441" s="28">
        <v>0.17532262813324173</v>
      </c>
      <c r="AA1441" s="928">
        <v>0.15141477667433431</v>
      </c>
      <c r="AB1441" s="929">
        <v>0.84457584325579638</v>
      </c>
      <c r="AC1441" s="930">
        <v>4.0093800698693368E-3</v>
      </c>
    </row>
    <row r="1442" spans="1:51">
      <c r="A1442" s="130" t="s">
        <v>190</v>
      </c>
      <c r="B1442" s="89">
        <v>4.8911460818559587E-4</v>
      </c>
      <c r="C1442" s="40">
        <v>6.4701890044834096E-4</v>
      </c>
      <c r="D1442" s="40">
        <v>1.1997632883946477E-3</v>
      </c>
      <c r="E1442" s="34">
        <v>2.3358967970285843E-3</v>
      </c>
      <c r="F1442" s="923">
        <v>0.22964573129146323</v>
      </c>
      <c r="G1442" s="924">
        <v>0.30378387000961682</v>
      </c>
      <c r="H1442" s="924">
        <v>0.5633046184453615</v>
      </c>
      <c r="I1442" s="34">
        <v>1.0967342197464414</v>
      </c>
      <c r="L1442" s="130"/>
      <c r="M1442" s="164" t="s">
        <v>190</v>
      </c>
      <c r="N1442" s="40">
        <v>2.1457609641387814E-4</v>
      </c>
      <c r="O1442" s="40">
        <v>6.1875021275697474E-7</v>
      </c>
      <c r="P1442" s="40">
        <v>7.6168364107667827E-4</v>
      </c>
      <c r="Q1442" s="34">
        <v>4.8911460818559587E-4</v>
      </c>
      <c r="R1442" s="89">
        <v>4.9047605490417062E-4</v>
      </c>
      <c r="S1442" s="40">
        <v>6.516158983888489E-7</v>
      </c>
      <c r="T1442" s="40">
        <v>8.0214141318317379E-4</v>
      </c>
      <c r="U1442" s="34">
        <v>6.4701890044834096E-4</v>
      </c>
      <c r="V1442" s="89">
        <v>6.5769220473088272E-4</v>
      </c>
      <c r="W1442" s="40">
        <v>6.2684620575432718E-7</v>
      </c>
      <c r="X1442" s="40">
        <v>1.7385376043784653E-3</v>
      </c>
      <c r="Y1442" s="34">
        <v>1.1997632883946477E-3</v>
      </c>
      <c r="Z1442" s="28">
        <v>2.3358967970285843E-3</v>
      </c>
      <c r="AA1442" s="928">
        <v>0.20939050424136121</v>
      </c>
      <c r="AB1442" s="929">
        <v>0.27698950624504987</v>
      </c>
      <c r="AC1442" s="930">
        <v>0.51361998951358911</v>
      </c>
    </row>
    <row r="1443" spans="1:51">
      <c r="A1443" s="130" t="s">
        <v>191</v>
      </c>
      <c r="B1443" s="89">
        <v>1.0233490900681051E-3</v>
      </c>
      <c r="C1443" s="40">
        <v>1.2845274741264462E-3</v>
      </c>
      <c r="D1443" s="40">
        <v>2.0579615830060892E-3</v>
      </c>
      <c r="E1443" s="34">
        <v>4.3658381472006409E-3</v>
      </c>
      <c r="F1443" s="923">
        <v>0.48047583576969982</v>
      </c>
      <c r="G1443" s="924">
        <v>0.60310251671692139</v>
      </c>
      <c r="H1443" s="924">
        <v>0.96623998709079761</v>
      </c>
      <c r="I1443" s="34">
        <v>2.0498183395774192</v>
      </c>
      <c r="L1443" s="130"/>
      <c r="M1443" s="164" t="s">
        <v>191</v>
      </c>
      <c r="N1443" s="40">
        <v>4.0907340774626842E-4</v>
      </c>
      <c r="O1443" s="40">
        <v>1.3267838376127202E-6</v>
      </c>
      <c r="P1443" s="40">
        <v>1.6332754696788637E-3</v>
      </c>
      <c r="Q1443" s="34">
        <v>1.0233490900681051E-3</v>
      </c>
      <c r="R1443" s="89">
        <v>1.2552127849643311E-3</v>
      </c>
      <c r="S1443" s="40">
        <v>1.0663142842089772E-6</v>
      </c>
      <c r="T1443" s="40">
        <v>1.3126365531406607E-3</v>
      </c>
      <c r="U1443" s="34">
        <v>1.2845274741264462E-3</v>
      </c>
      <c r="V1443" s="89">
        <v>8.2226686785038681E-4</v>
      </c>
      <c r="W1443" s="40">
        <v>1.4289464371179923E-6</v>
      </c>
      <c r="X1443" s="40">
        <v>3.2861410505826863E-3</v>
      </c>
      <c r="Y1443" s="34">
        <v>2.0579615830060892E-3</v>
      </c>
      <c r="Z1443" s="28">
        <v>4.3658381472006409E-3</v>
      </c>
      <c r="AA1443" s="928">
        <v>0.23439922772315155</v>
      </c>
      <c r="AB1443" s="929">
        <v>0.29422242209095184</v>
      </c>
      <c r="AC1443" s="930">
        <v>0.47137835018589647</v>
      </c>
    </row>
    <row r="1444" spans="1:51" ht="11.25" customHeight="1">
      <c r="A1444" s="130" t="s">
        <v>175</v>
      </c>
      <c r="B1444" s="89">
        <v>1.1928746374849088E-3</v>
      </c>
      <c r="C1444" s="40">
        <v>2.5516287974472158E-2</v>
      </c>
      <c r="D1444" s="40">
        <v>7.2796074456590157E-2</v>
      </c>
      <c r="E1444" s="34">
        <v>9.950523706854722E-2</v>
      </c>
      <c r="F1444" s="923">
        <v>0.56007030638576683</v>
      </c>
      <c r="G1444" s="924">
        <v>11.980232268012216</v>
      </c>
      <c r="H1444" s="924">
        <v>34.178712870068324</v>
      </c>
      <c r="I1444" s="34">
        <v>46.719015444466308</v>
      </c>
      <c r="L1444" s="130"/>
      <c r="M1444" s="164" t="s">
        <v>175</v>
      </c>
      <c r="N1444" s="40">
        <v>4.1547504412192611E-4</v>
      </c>
      <c r="O1444" s="40">
        <v>1.5961389331809389E-6</v>
      </c>
      <c r="P1444" s="40">
        <v>1.9648525191974537E-3</v>
      </c>
      <c r="Q1444" s="34">
        <v>1.1928746374849088E-3</v>
      </c>
      <c r="R1444" s="89">
        <v>8.9236228701376123E-4</v>
      </c>
      <c r="S1444" s="40">
        <v>4.0599716601464239E-5</v>
      </c>
      <c r="T1444" s="40">
        <v>4.9978390843528571E-2</v>
      </c>
      <c r="U1444" s="34">
        <v>2.5516287974472158E-2</v>
      </c>
      <c r="V1444" s="89">
        <v>0</v>
      </c>
      <c r="W1444" s="40">
        <v>8.4180736516149498E-5</v>
      </c>
      <c r="X1444" s="40">
        <v>0.14514941777933441</v>
      </c>
      <c r="Y1444" s="34">
        <v>7.2796074456590157E-2</v>
      </c>
      <c r="Z1444" s="28">
        <v>9.950523706854722E-2</v>
      </c>
      <c r="AA1444" s="928">
        <v>1.1988058846220935E-2</v>
      </c>
      <c r="AB1444" s="929">
        <v>0.25643160828705414</v>
      </c>
      <c r="AC1444" s="930">
        <v>0.73158033286672497</v>
      </c>
    </row>
    <row r="1445" spans="1:51">
      <c r="A1445" s="130" t="s">
        <v>176</v>
      </c>
      <c r="B1445" s="89">
        <v>1.1683323772181914E-3</v>
      </c>
      <c r="C1445" s="40">
        <v>9.6318056915676784E-3</v>
      </c>
      <c r="D1445" s="40">
        <v>1.112081017886819</v>
      </c>
      <c r="E1445" s="34">
        <v>1.1228811559556049</v>
      </c>
      <c r="F1445" s="923">
        <v>0.54854739291687049</v>
      </c>
      <c r="G1445" s="924">
        <v>4.522259251062942</v>
      </c>
      <c r="H1445" s="924">
        <v>522.13664105298392</v>
      </c>
      <c r="I1445" s="34">
        <v>527.20744769696375</v>
      </c>
      <c r="L1445" s="130"/>
      <c r="M1445" s="164" t="s">
        <v>176</v>
      </c>
      <c r="N1445" s="40">
        <v>1.5591600837376967E-3</v>
      </c>
      <c r="O1445" s="40">
        <v>6.3265651628154667E-7</v>
      </c>
      <c r="P1445" s="40">
        <v>7.7880234856821605E-4</v>
      </c>
      <c r="Q1445" s="34">
        <v>1.1683323772181914E-3</v>
      </c>
      <c r="R1445" s="89">
        <v>8.9617234666626907E-3</v>
      </c>
      <c r="S1445" s="40">
        <v>8.3592500992929862E-6</v>
      </c>
      <c r="T1445" s="40">
        <v>1.0290265637130149E-2</v>
      </c>
      <c r="U1445" s="34">
        <v>9.6318056915676784E-3</v>
      </c>
      <c r="V1445" s="89">
        <v>0</v>
      </c>
      <c r="W1445" s="40">
        <v>1.2860006511363018E-3</v>
      </c>
      <c r="X1445" s="40">
        <v>2.2173985819246105</v>
      </c>
      <c r="Y1445" s="34">
        <v>1.112081017886819</v>
      </c>
      <c r="Z1445" s="28">
        <v>1.1228811559556049</v>
      </c>
      <c r="AA1445" s="928">
        <v>1.040477321238779E-3</v>
      </c>
      <c r="AB1445" s="929">
        <v>8.5777605586147086E-3</v>
      </c>
      <c r="AC1445" s="930">
        <v>0.9903817621201465</v>
      </c>
    </row>
    <row r="1446" spans="1:51">
      <c r="A1446" s="130" t="s">
        <v>177</v>
      </c>
      <c r="B1446" s="89">
        <v>3.3174315694372873E-3</v>
      </c>
      <c r="C1446" s="40">
        <v>1.9921232055142464E-2</v>
      </c>
      <c r="D1446" s="40">
        <v>4.1477550146963284E-2</v>
      </c>
      <c r="E1446" s="34">
        <v>6.4716213771543032E-2</v>
      </c>
      <c r="F1446" s="923">
        <v>1.5575776842954818</v>
      </c>
      <c r="G1446" s="924">
        <v>9.3532800430982022</v>
      </c>
      <c r="H1446" s="924">
        <v>19.474254451348099</v>
      </c>
      <c r="I1446" s="34">
        <v>30.385112178741778</v>
      </c>
      <c r="L1446" s="130"/>
      <c r="M1446" s="164" t="s">
        <v>177</v>
      </c>
      <c r="N1446" s="40">
        <v>2.5150301403018284E-3</v>
      </c>
      <c r="O1446" s="40">
        <v>3.3408126998298719E-6</v>
      </c>
      <c r="P1446" s="40">
        <v>4.11255192951518E-3</v>
      </c>
      <c r="Q1446" s="34">
        <v>3.3174315694372873E-3</v>
      </c>
      <c r="R1446" s="89">
        <v>2.2514987252210565E-2</v>
      </c>
      <c r="S1446" s="40">
        <v>1.4074909029257585E-5</v>
      </c>
      <c r="T1446" s="40">
        <v>1.7326261447991858E-2</v>
      </c>
      <c r="U1446" s="34">
        <v>1.9921232055142464E-2</v>
      </c>
      <c r="V1446" s="89">
        <v>0</v>
      </c>
      <c r="W1446" s="40">
        <v>4.7964272061662E-5</v>
      </c>
      <c r="X1446" s="40">
        <v>8.2702842147552677E-2</v>
      </c>
      <c r="Y1446" s="34">
        <v>4.1477550146963284E-2</v>
      </c>
      <c r="Z1446" s="28">
        <v>6.4716213771543032E-2</v>
      </c>
      <c r="AA1446" s="928">
        <v>5.1261212238841232E-2</v>
      </c>
      <c r="AB1446" s="929">
        <v>0.30782443678592047</v>
      </c>
      <c r="AC1446" s="930">
        <v>0.6409143509752383</v>
      </c>
    </row>
    <row r="1447" spans="1:51">
      <c r="A1447" s="130" t="s">
        <v>178</v>
      </c>
      <c r="B1447" s="89">
        <v>1.9643575684144302E-4</v>
      </c>
      <c r="C1447" s="40">
        <v>3.311379684757451E-3</v>
      </c>
      <c r="D1447" s="40">
        <v>1.6987442016963936E-2</v>
      </c>
      <c r="E1447" s="34">
        <v>2.0495257458562829E-2</v>
      </c>
      <c r="F1447" s="923">
        <v>9.2229167309040738E-2</v>
      </c>
      <c r="G1447" s="924">
        <v>1.5547362449687194</v>
      </c>
      <c r="H1447" s="924">
        <v>7.9758270954702928</v>
      </c>
      <c r="I1447" s="34">
        <v>9.6227925077480538</v>
      </c>
      <c r="L1447" s="130"/>
      <c r="M1447" s="164" t="s">
        <v>178</v>
      </c>
      <c r="N1447" s="40">
        <v>5.6067669203647212E-5</v>
      </c>
      <c r="O1447" s="40">
        <v>2.7281824708266737E-7</v>
      </c>
      <c r="P1447" s="40">
        <v>3.3584020094987925E-4</v>
      </c>
      <c r="Q1447" s="34">
        <v>1.9643575684144302E-4</v>
      </c>
      <c r="R1447" s="89">
        <v>2.8839508044007436E-3</v>
      </c>
      <c r="S1447" s="40">
        <v>3.0330400854639255E-6</v>
      </c>
      <c r="T1447" s="40">
        <v>3.7336827821585921E-3</v>
      </c>
      <c r="U1447" s="34">
        <v>3.311379684757451E-3</v>
      </c>
      <c r="V1447" s="89">
        <v>1.47636E-2</v>
      </c>
      <c r="W1447" s="40">
        <v>2.5716312353520904E-6</v>
      </c>
      <c r="X1447" s="40">
        <v>1.9197759072520075E-2</v>
      </c>
      <c r="Y1447" s="34">
        <v>1.6987442016963936E-2</v>
      </c>
      <c r="Z1447" s="28">
        <v>2.0495257458562829E-2</v>
      </c>
      <c r="AA1447" s="928">
        <v>9.5844493409558522E-3</v>
      </c>
      <c r="AB1447" s="929">
        <v>0.16156809405553338</v>
      </c>
      <c r="AC1447" s="930">
        <v>0.82884745660351078</v>
      </c>
    </row>
    <row r="1448" spans="1:51">
      <c r="A1448" s="130" t="s">
        <v>179</v>
      </c>
      <c r="B1448" s="89">
        <v>1.7677398205532665E-4</v>
      </c>
      <c r="C1448" s="40">
        <v>2.740796238780303E-3</v>
      </c>
      <c r="D1448" s="40">
        <v>5.7401740703779906E-3</v>
      </c>
      <c r="E1448" s="34">
        <v>8.6577442912136211E-3</v>
      </c>
      <c r="F1448" s="923">
        <v>8.299770586078152E-2</v>
      </c>
      <c r="G1448" s="924">
        <v>1.2868398245360979</v>
      </c>
      <c r="H1448" s="924">
        <v>2.695087102432344</v>
      </c>
      <c r="I1448" s="34">
        <v>4.0649246328292232</v>
      </c>
      <c r="L1448" s="130"/>
      <c r="M1448" s="164" t="s">
        <v>179</v>
      </c>
      <c r="N1448" s="40">
        <v>4.9126036853576814E-5</v>
      </c>
      <c r="O1448" s="40">
        <v>2.4658510432318544E-7</v>
      </c>
      <c r="P1448" s="40">
        <v>3.0354711194245041E-4</v>
      </c>
      <c r="Q1448" s="34">
        <v>1.7677398205532665E-4</v>
      </c>
      <c r="R1448" s="89">
        <v>2.1294641549491175E-3</v>
      </c>
      <c r="S1448" s="40">
        <v>2.7184397946200161E-6</v>
      </c>
      <c r="T1448" s="40">
        <v>3.3464087415630075E-3</v>
      </c>
      <c r="U1448" s="34">
        <v>2.740796238780303E-3</v>
      </c>
      <c r="V1448" s="89">
        <v>3.7729199999999999E-3</v>
      </c>
      <c r="W1448" s="40">
        <v>2.2749152038076711E-6</v>
      </c>
      <c r="X1448" s="40">
        <v>7.6954636958096977E-3</v>
      </c>
      <c r="Y1448" s="34">
        <v>5.7401740703779906E-3</v>
      </c>
      <c r="Z1448" s="28">
        <v>8.6577442912136211E-3</v>
      </c>
      <c r="AA1448" s="928">
        <v>2.041801837861244E-2</v>
      </c>
      <c r="AB1448" s="929">
        <v>0.316571631892827</v>
      </c>
      <c r="AC1448" s="930">
        <v>0.66301034972856043</v>
      </c>
    </row>
    <row r="1449" spans="1:51">
      <c r="A1449" s="130" t="s">
        <v>180</v>
      </c>
      <c r="B1449" s="89">
        <v>1.9039727342037818E-3</v>
      </c>
      <c r="C1449" s="40">
        <v>5.0991251532680193E-2</v>
      </c>
      <c r="D1449" s="40">
        <v>5.765473288585237E-4</v>
      </c>
      <c r="E1449" s="40">
        <v>5.3471771595742498E-2</v>
      </c>
      <c r="F1449" s="923">
        <v>0.89394020049248379</v>
      </c>
      <c r="G1449" s="924">
        <v>23.941062179941934</v>
      </c>
      <c r="H1449" s="924">
        <v>0.27069654175942187</v>
      </c>
      <c r="I1449" s="34">
        <v>25.105698922193842</v>
      </c>
      <c r="L1449" s="130"/>
      <c r="M1449" s="164" t="s">
        <v>180</v>
      </c>
      <c r="N1449" s="40">
        <v>6.2694492848043798E-4</v>
      </c>
      <c r="O1449" s="40">
        <v>2.5768727386771269E-6</v>
      </c>
      <c r="P1449" s="40">
        <v>3.1721392085528629E-3</v>
      </c>
      <c r="Q1449" s="34">
        <v>1.9039727342037818E-3</v>
      </c>
      <c r="R1449" s="89">
        <v>9.455016962047838E-2</v>
      </c>
      <c r="S1449" s="40">
        <v>6.2070913480329544E-6</v>
      </c>
      <c r="T1449" s="40">
        <v>7.6409508085651875E-3</v>
      </c>
      <c r="U1449" s="34">
        <v>5.0991251532680193E-2</v>
      </c>
      <c r="V1449" s="89">
        <v>0</v>
      </c>
      <c r="W1449" s="40">
        <v>9.336469400729998E-7</v>
      </c>
      <c r="X1449" s="40">
        <v>1.1493225959895003E-3</v>
      </c>
      <c r="Y1449" s="34">
        <v>5.765473288585237E-4</v>
      </c>
      <c r="Z1449" s="28">
        <v>5.3471771595742498E-2</v>
      </c>
      <c r="AA1449" s="928">
        <v>3.5607062892888681E-2</v>
      </c>
      <c r="AB1449" s="929">
        <v>0.95361066242922443</v>
      </c>
      <c r="AC1449" s="930">
        <v>1.078227467788685E-2</v>
      </c>
    </row>
    <row r="1450" spans="1:51">
      <c r="A1450" s="130" t="s">
        <v>181</v>
      </c>
      <c r="B1450" s="89">
        <v>2.5679269866691151E-5</v>
      </c>
      <c r="C1450" s="40">
        <v>2.4134853998129398E-4</v>
      </c>
      <c r="D1450" s="40">
        <v>9.8404584914129007E-4</v>
      </c>
      <c r="E1450" s="40">
        <v>1.2510736589892752E-3</v>
      </c>
      <c r="F1450" s="923">
        <v>1.2056754406585707E-2</v>
      </c>
      <c r="G1450" s="924">
        <v>0.11331630875988918</v>
      </c>
      <c r="H1450" s="924">
        <v>0.46202244804888554</v>
      </c>
      <c r="I1450" s="34">
        <v>0.58739551121536038</v>
      </c>
      <c r="L1450" s="130"/>
      <c r="M1450" s="132" t="s">
        <v>181</v>
      </c>
      <c r="N1450" s="89">
        <v>5.4533642918863907E-6</v>
      </c>
      <c r="O1450" s="40">
        <v>3.7179784627300951E-8</v>
      </c>
      <c r="P1450" s="40">
        <v>4.5768442815052705E-5</v>
      </c>
      <c r="Q1450" s="34">
        <v>2.5679269866691151E-5</v>
      </c>
      <c r="R1450" s="40">
        <v>1.3207800485385003E-4</v>
      </c>
      <c r="S1450" s="40">
        <v>2.8415639074956604E-7</v>
      </c>
      <c r="T1450" s="40">
        <v>3.4979749481936164E-4</v>
      </c>
      <c r="U1450" s="34">
        <v>2.4134853998129398E-4</v>
      </c>
      <c r="V1450" s="40">
        <v>5.3943914632026998E-4</v>
      </c>
      <c r="W1450" s="40">
        <v>5.1413925795969921E-7</v>
      </c>
      <c r="X1450" s="40">
        <v>1.4259485431112173E-3</v>
      </c>
      <c r="Y1450" s="40">
        <v>9.8404584914129007E-4</v>
      </c>
      <c r="Z1450" s="28">
        <v>1.2510736589892752E-3</v>
      </c>
      <c r="AA1450" s="929">
        <v>2.0525785737857412E-2</v>
      </c>
      <c r="AB1450" s="929">
        <v>0.19291313364896204</v>
      </c>
      <c r="AC1450" s="930">
        <v>0.78656108061318064</v>
      </c>
    </row>
    <row r="1451" spans="1:51">
      <c r="A1451" s="143" t="s">
        <v>182</v>
      </c>
      <c r="B1451" s="154">
        <v>6.7224241107391721E-5</v>
      </c>
      <c r="C1451" s="144">
        <v>3.9709822204506075E-4</v>
      </c>
      <c r="D1451" s="144">
        <v>1.6879400903815945E-3</v>
      </c>
      <c r="E1451" s="144">
        <v>2.152262553534047E-3</v>
      </c>
      <c r="F1451" s="925">
        <v>3.156266394677526E-2</v>
      </c>
      <c r="G1451" s="926">
        <v>0.18644282969662357</v>
      </c>
      <c r="H1451" s="926">
        <v>0.7925100374118722</v>
      </c>
      <c r="I1451" s="145">
        <v>1.0105155310552711</v>
      </c>
      <c r="L1451" s="143"/>
      <c r="M1451" s="166" t="s">
        <v>182</v>
      </c>
      <c r="N1451" s="154">
        <v>2.3010914789089577E-5</v>
      </c>
      <c r="O1451" s="144">
        <v>9.0275715204636403E-8</v>
      </c>
      <c r="P1451" s="144">
        <v>1.1112971606342871E-4</v>
      </c>
      <c r="Q1451" s="145">
        <v>6.7224241107391721E-5</v>
      </c>
      <c r="R1451" s="144">
        <v>3.4147228217380217E-4</v>
      </c>
      <c r="S1451" s="144">
        <v>3.672487105993838E-7</v>
      </c>
      <c r="T1451" s="144">
        <v>4.520844264823257E-4</v>
      </c>
      <c r="U1451" s="145">
        <v>3.9709822204506075E-4</v>
      </c>
      <c r="V1451" s="144">
        <v>6.7442328501088734E-4</v>
      </c>
      <c r="W1451" s="144">
        <v>1.1720218677241774E-6</v>
      </c>
      <c r="X1451" s="144">
        <v>2.6952928896879194E-3</v>
      </c>
      <c r="Y1451" s="144">
        <v>1.6879400903815945E-3</v>
      </c>
      <c r="Z1451" s="167">
        <v>2.152262553534047E-3</v>
      </c>
      <c r="AA1451" s="931">
        <v>3.1234219541202594E-2</v>
      </c>
      <c r="AB1451" s="931">
        <v>0.18450268597249883</v>
      </c>
      <c r="AC1451" s="932">
        <v>0.78426309448629861</v>
      </c>
      <c r="AY1451" s="146"/>
    </row>
    <row r="1453" spans="1:51" ht="12.75" customHeight="1">
      <c r="A1453" s="69" t="s">
        <v>303</v>
      </c>
    </row>
    <row r="1454" spans="1:51" ht="12.75" customHeight="1">
      <c r="A1454" s="136"/>
      <c r="B1454" s="147" t="s">
        <v>271</v>
      </c>
      <c r="C1454" s="936"/>
      <c r="D1454" s="936"/>
      <c r="E1454" s="937"/>
      <c r="F1454" s="898" t="s">
        <v>272</v>
      </c>
      <c r="G1454" s="899"/>
      <c r="H1454" s="900"/>
      <c r="I1454" s="900"/>
      <c r="L1454" s="891" t="s">
        <v>303</v>
      </c>
      <c r="M1454" s="892"/>
      <c r="N1454" s="898" t="s">
        <v>185</v>
      </c>
      <c r="O1454" s="899"/>
      <c r="P1454" s="899"/>
      <c r="Q1454" s="900"/>
      <c r="R1454" s="898" t="s">
        <v>186</v>
      </c>
      <c r="S1454" s="899"/>
      <c r="T1454" s="899"/>
      <c r="U1454" s="900"/>
      <c r="V1454" s="898" t="s">
        <v>187</v>
      </c>
      <c r="W1454" s="899"/>
      <c r="X1454" s="899"/>
      <c r="Y1454" s="900"/>
      <c r="Z1454" s="9" t="s">
        <v>188</v>
      </c>
      <c r="AA1454" s="898" t="s">
        <v>195</v>
      </c>
      <c r="AB1454" s="899"/>
      <c r="AC1454" s="900"/>
    </row>
    <row r="1455" spans="1:51" ht="39.75" customHeight="1">
      <c r="A1455" s="143" t="s">
        <v>184</v>
      </c>
      <c r="B1455" s="149" t="s">
        <v>185</v>
      </c>
      <c r="C1455" s="150" t="s">
        <v>186</v>
      </c>
      <c r="D1455" s="150" t="s">
        <v>187</v>
      </c>
      <c r="E1455" s="17" t="s">
        <v>188</v>
      </c>
      <c r="F1455" s="76" t="s">
        <v>185</v>
      </c>
      <c r="G1455" s="76" t="s">
        <v>186</v>
      </c>
      <c r="H1455" s="150" t="s">
        <v>187</v>
      </c>
      <c r="I1455" s="17" t="s">
        <v>188</v>
      </c>
      <c r="L1455" s="893"/>
      <c r="M1455" s="894"/>
      <c r="N1455" s="157" t="s">
        <v>196</v>
      </c>
      <c r="O1455" s="158" t="s">
        <v>200</v>
      </c>
      <c r="P1455" s="158" t="s">
        <v>201</v>
      </c>
      <c r="Q1455" s="159" t="s">
        <v>199</v>
      </c>
      <c r="R1455" s="157" t="s">
        <v>196</v>
      </c>
      <c r="S1455" s="158" t="s">
        <v>200</v>
      </c>
      <c r="T1455" s="158" t="s">
        <v>201</v>
      </c>
      <c r="U1455" s="159" t="s">
        <v>199</v>
      </c>
      <c r="V1455" s="157" t="s">
        <v>196</v>
      </c>
      <c r="W1455" s="158" t="s">
        <v>200</v>
      </c>
      <c r="X1455" s="158" t="s">
        <v>201</v>
      </c>
      <c r="Y1455" s="159" t="s">
        <v>199</v>
      </c>
      <c r="Z1455" s="160" t="s">
        <v>199</v>
      </c>
      <c r="AA1455" s="157" t="s">
        <v>185</v>
      </c>
      <c r="AB1455" s="158" t="s">
        <v>186</v>
      </c>
      <c r="AC1455" s="159" t="s">
        <v>187</v>
      </c>
    </row>
    <row r="1456" spans="1:51">
      <c r="A1456" s="130" t="s">
        <v>160</v>
      </c>
      <c r="B1456" s="152">
        <v>109.80655203987691</v>
      </c>
      <c r="C1456" s="141">
        <v>1965.8537870866253</v>
      </c>
      <c r="D1456" s="141">
        <v>2129.8658827009431</v>
      </c>
      <c r="E1456" s="142">
        <v>4205.5262218274456</v>
      </c>
      <c r="F1456" s="919">
        <v>51555.618093956284</v>
      </c>
      <c r="G1456" s="920">
        <v>922994.16740441462</v>
      </c>
      <c r="H1456" s="920">
        <v>1000000</v>
      </c>
      <c r="I1456" s="138">
        <v>1974549.7854983709</v>
      </c>
      <c r="L1456" s="136"/>
      <c r="M1456" s="161" t="s">
        <v>160</v>
      </c>
      <c r="N1456" s="141">
        <v>104.4234589500537</v>
      </c>
      <c r="O1456" s="141">
        <v>9.3476655669038566E-2</v>
      </c>
      <c r="P1456" s="141">
        <v>115.07008478981994</v>
      </c>
      <c r="Q1456" s="142">
        <v>109.80655203987691</v>
      </c>
      <c r="R1456" s="152">
        <v>1138.0047063086699</v>
      </c>
      <c r="S1456" s="141">
        <v>2.2643052161301784</v>
      </c>
      <c r="T1456" s="141">
        <v>2787.3675127257693</v>
      </c>
      <c r="U1456" s="142">
        <v>1965.8537870866253</v>
      </c>
      <c r="V1456" s="152">
        <v>1181.3096323946529</v>
      </c>
      <c r="W1456" s="141">
        <v>2.494925661225321</v>
      </c>
      <c r="X1456" s="141">
        <v>3071.26207422273</v>
      </c>
      <c r="Y1456" s="142">
        <v>2129.8658827009431</v>
      </c>
      <c r="Z1456" s="162">
        <v>4205.5262218274456</v>
      </c>
      <c r="AA1456" s="928">
        <v>2.6110062391232026E-2</v>
      </c>
      <c r="AB1456" s="929">
        <v>0.4674453762488715</v>
      </c>
      <c r="AC1456" s="930">
        <v>0.50644456135989635</v>
      </c>
    </row>
    <row r="1457" spans="1:53">
      <c r="A1457" s="130" t="s">
        <v>162</v>
      </c>
      <c r="B1457" s="152">
        <v>108.24804304193231</v>
      </c>
      <c r="C1457" s="141">
        <v>927.03507871553938</v>
      </c>
      <c r="D1457" s="141">
        <v>468.06626389433808</v>
      </c>
      <c r="E1457" s="142">
        <v>1503.3493856518098</v>
      </c>
      <c r="F1457" s="921">
        <v>50823.877654052056</v>
      </c>
      <c r="G1457" s="922">
        <v>435255.14270407491</v>
      </c>
      <c r="H1457" s="922">
        <v>219763.25725297316</v>
      </c>
      <c r="I1457" s="142">
        <v>705842.27761110011</v>
      </c>
      <c r="L1457" s="130"/>
      <c r="M1457" s="164" t="s">
        <v>162</v>
      </c>
      <c r="N1457" s="141">
        <v>101.86997739273271</v>
      </c>
      <c r="O1457" s="141">
        <v>9.3015256768145538E-2</v>
      </c>
      <c r="P1457" s="141">
        <v>114.50210115510721</v>
      </c>
      <c r="Q1457" s="142">
        <v>108.24804304193231</v>
      </c>
      <c r="R1457" s="152">
        <v>904.04989745588728</v>
      </c>
      <c r="S1457" s="141">
        <v>0.77102927463828108</v>
      </c>
      <c r="T1457" s="141">
        <v>949.13969025795063</v>
      </c>
      <c r="U1457" s="142">
        <v>927.03507871553938</v>
      </c>
      <c r="V1457" s="152">
        <v>938.452052183663</v>
      </c>
      <c r="W1457" s="141">
        <v>0</v>
      </c>
      <c r="X1457" s="141">
        <v>0</v>
      </c>
      <c r="Y1457" s="142">
        <v>468.06626389433808</v>
      </c>
      <c r="Z1457" s="162">
        <v>1503.3493856518098</v>
      </c>
      <c r="AA1457" s="928">
        <v>7.2004581287003364E-2</v>
      </c>
      <c r="AB1457" s="929">
        <v>0.61664646127061351</v>
      </c>
      <c r="AC1457" s="930">
        <v>0.31134895744238306</v>
      </c>
    </row>
    <row r="1458" spans="1:53">
      <c r="A1458" s="130" t="s">
        <v>31</v>
      </c>
      <c r="B1458" s="152">
        <v>3.5632839992132896</v>
      </c>
      <c r="C1458" s="141">
        <v>306.06504647371463</v>
      </c>
      <c r="D1458" s="141">
        <v>253.69023582264066</v>
      </c>
      <c r="E1458" s="142">
        <v>563.31856629556864</v>
      </c>
      <c r="F1458" s="921">
        <v>1673.0086284562617</v>
      </c>
      <c r="G1458" s="922">
        <v>143701.55837492683</v>
      </c>
      <c r="H1458" s="922">
        <v>119110.8970208626</v>
      </c>
      <c r="I1458" s="142">
        <v>264485.46402424574</v>
      </c>
      <c r="L1458" s="130"/>
      <c r="M1458" s="164" t="s">
        <v>31</v>
      </c>
      <c r="N1458" s="141">
        <v>5.9754661799344042</v>
      </c>
      <c r="O1458" s="141">
        <v>9.4399185262265969E-4</v>
      </c>
      <c r="P1458" s="141">
        <v>1.1620572189358676</v>
      </c>
      <c r="Q1458" s="142">
        <v>3.5632839992132896</v>
      </c>
      <c r="R1458" s="152">
        <v>489.99180110274233</v>
      </c>
      <c r="S1458" s="141">
        <v>9.9874516110719083E-2</v>
      </c>
      <c r="T1458" s="141">
        <v>122.94587300911817</v>
      </c>
      <c r="U1458" s="142">
        <v>306.06504647371463</v>
      </c>
      <c r="V1458" s="152">
        <v>508.63764554596946</v>
      </c>
      <c r="W1458" s="141">
        <v>0</v>
      </c>
      <c r="X1458" s="141">
        <v>0</v>
      </c>
      <c r="Y1458" s="142">
        <v>253.69023582264066</v>
      </c>
      <c r="Z1458" s="162">
        <v>563.31856629556864</v>
      </c>
      <c r="AA1458" s="928">
        <v>6.325522026809363E-3</v>
      </c>
      <c r="AB1458" s="929">
        <v>0.54332497593044859</v>
      </c>
      <c r="AC1458" s="930">
        <v>0.45034950204274193</v>
      </c>
    </row>
    <row r="1459" spans="1:53">
      <c r="A1459" s="130" t="s">
        <v>23</v>
      </c>
      <c r="B1459" s="152">
        <v>43.599154763689455</v>
      </c>
      <c r="C1459" s="141">
        <v>576.21859380256979</v>
      </c>
      <c r="D1459" s="141">
        <v>210.6042067808354</v>
      </c>
      <c r="E1459" s="142">
        <v>830.42195534709469</v>
      </c>
      <c r="F1459" s="921">
        <v>20470.375678491146</v>
      </c>
      <c r="G1459" s="922">
        <v>270542.19633390754</v>
      </c>
      <c r="H1459" s="922">
        <v>98881.440606843404</v>
      </c>
      <c r="I1459" s="142">
        <v>389894.01261924213</v>
      </c>
      <c r="L1459" s="130"/>
      <c r="M1459" s="164" t="s">
        <v>23</v>
      </c>
      <c r="N1459" s="141">
        <v>75.334042972127207</v>
      </c>
      <c r="O1459" s="141">
        <v>9.7571179711743311E-3</v>
      </c>
      <c r="P1459" s="141">
        <v>12.011045797599962</v>
      </c>
      <c r="Q1459" s="142">
        <v>43.599154763689455</v>
      </c>
      <c r="R1459" s="152">
        <v>406.77298543133855</v>
      </c>
      <c r="S1459" s="141">
        <v>0.60456943826631915</v>
      </c>
      <c r="T1459" s="141">
        <v>744.22705888141331</v>
      </c>
      <c r="U1459" s="142">
        <v>576.21859380256979</v>
      </c>
      <c r="V1459" s="152">
        <v>422.25207261808436</v>
      </c>
      <c r="W1459" s="141">
        <v>0</v>
      </c>
      <c r="X1459" s="141">
        <v>0</v>
      </c>
      <c r="Y1459" s="142">
        <v>210.6042067808354</v>
      </c>
      <c r="Z1459" s="162">
        <v>830.42195534709469</v>
      </c>
      <c r="AA1459" s="928">
        <v>5.2502410952593545E-2</v>
      </c>
      <c r="AB1459" s="929">
        <v>0.69388651166108128</v>
      </c>
      <c r="AC1459" s="930">
        <v>0.25361107738632505</v>
      </c>
      <c r="AZ1459" s="146"/>
    </row>
    <row r="1460" spans="1:53">
      <c r="A1460" s="130" t="s">
        <v>163</v>
      </c>
      <c r="B1460" s="152">
        <v>61.085604279029567</v>
      </c>
      <c r="C1460" s="141">
        <v>44.75143843925504</v>
      </c>
      <c r="D1460" s="141">
        <v>3.7718212908620345</v>
      </c>
      <c r="E1460" s="142">
        <v>109.60886400914664</v>
      </c>
      <c r="F1460" s="921">
        <v>28680.49334710465</v>
      </c>
      <c r="G1460" s="922">
        <v>21011.387995240562</v>
      </c>
      <c r="H1460" s="922">
        <v>1770.9196252671466</v>
      </c>
      <c r="I1460" s="142">
        <v>51462.800967612362</v>
      </c>
      <c r="L1460" s="130"/>
      <c r="M1460" s="164" t="s">
        <v>163</v>
      </c>
      <c r="N1460" s="141">
        <v>20.560468240671099</v>
      </c>
      <c r="O1460" s="141">
        <v>8.2314146944348549E-2</v>
      </c>
      <c r="P1460" s="141">
        <v>101.32899813857138</v>
      </c>
      <c r="Q1460" s="142">
        <v>61.085604279029567</v>
      </c>
      <c r="R1460" s="152">
        <v>7.2851109218063943</v>
      </c>
      <c r="S1460" s="141">
        <v>6.6585320261242864E-2</v>
      </c>
      <c r="T1460" s="141">
        <v>81.966758367419231</v>
      </c>
      <c r="U1460" s="142">
        <v>44.75143843925504</v>
      </c>
      <c r="V1460" s="152">
        <v>7.5623340196091551</v>
      </c>
      <c r="W1460" s="141">
        <v>0</v>
      </c>
      <c r="X1460" s="141">
        <v>0</v>
      </c>
      <c r="Y1460" s="142">
        <v>3.7718212908620345</v>
      </c>
      <c r="Z1460" s="162">
        <v>109.60886400914664</v>
      </c>
      <c r="AA1460" s="928">
        <v>0.55730533138206861</v>
      </c>
      <c r="AB1460" s="929">
        <v>0.40828302385763821</v>
      </c>
      <c r="AC1460" s="930">
        <v>3.4411644760293139E-2</v>
      </c>
      <c r="AX1460" s="146"/>
    </row>
    <row r="1461" spans="1:53">
      <c r="A1461" s="130" t="s">
        <v>189</v>
      </c>
      <c r="B1461" s="238">
        <v>6.8169725838383762E-3</v>
      </c>
      <c r="C1461" s="239">
        <v>0.12338040616687618</v>
      </c>
      <c r="D1461" s="141">
        <v>0</v>
      </c>
      <c r="E1461" s="142">
        <v>0.13019737875071455</v>
      </c>
      <c r="F1461" s="921">
        <v>3.2006581443492497</v>
      </c>
      <c r="G1461" s="922">
        <v>57.928720849978596</v>
      </c>
      <c r="H1461" s="922">
        <v>0</v>
      </c>
      <c r="I1461" s="142">
        <v>61.129378994327844</v>
      </c>
      <c r="L1461" s="130"/>
      <c r="M1461" s="165" t="s">
        <v>189</v>
      </c>
      <c r="N1461" s="141">
        <v>1.140684688411219E-2</v>
      </c>
      <c r="O1461" s="141">
        <v>1.8260829405507395E-6</v>
      </c>
      <c r="P1461" s="141">
        <v>2.2479143835268376E-3</v>
      </c>
      <c r="Q1461" s="142">
        <v>6.8169725838383762E-3</v>
      </c>
      <c r="R1461" s="152">
        <v>0.21013206704927492</v>
      </c>
      <c r="S1461" s="141">
        <v>3.0078386481700554E-5</v>
      </c>
      <c r="T1461" s="141">
        <v>3.7026597261295188E-2</v>
      </c>
      <c r="U1461" s="142">
        <v>0.12338040616687618</v>
      </c>
      <c r="V1461" s="152">
        <v>0</v>
      </c>
      <c r="W1461" s="141">
        <v>0</v>
      </c>
      <c r="X1461" s="141">
        <v>0</v>
      </c>
      <c r="Y1461" s="142">
        <v>0</v>
      </c>
      <c r="Z1461" s="162">
        <v>0.13019737875071455</v>
      </c>
      <c r="AA1461" s="928">
        <v>5.2358754448433652E-2</v>
      </c>
      <c r="AB1461" s="929">
        <v>0.94764124555156637</v>
      </c>
      <c r="AC1461" s="930">
        <v>0</v>
      </c>
      <c r="BA1461" s="146"/>
    </row>
    <row r="1462" spans="1:53">
      <c r="A1462" s="130" t="s">
        <v>165</v>
      </c>
      <c r="B1462" s="152">
        <v>-107.94992680813257</v>
      </c>
      <c r="C1462" s="141">
        <v>107.01561630354485</v>
      </c>
      <c r="D1462" s="141">
        <v>115.77950808572676</v>
      </c>
      <c r="E1462" s="142">
        <v>114.84519758113903</v>
      </c>
      <c r="F1462" s="921">
        <v>-50683.908167606416</v>
      </c>
      <c r="G1462" s="922">
        <v>50245.237116918986</v>
      </c>
      <c r="H1462" s="922">
        <v>54359.999390620549</v>
      </c>
      <c r="I1462" s="142">
        <v>53921.328339933127</v>
      </c>
      <c r="L1462" s="130"/>
      <c r="M1462" s="164" t="s">
        <v>165</v>
      </c>
      <c r="N1462" s="141">
        <v>6.7992809974395483</v>
      </c>
      <c r="O1462" s="141">
        <v>-0.18030321609024519</v>
      </c>
      <c r="P1462" s="141">
        <v>-221.95387944600751</v>
      </c>
      <c r="Q1462" s="142">
        <v>-107.94992680813257</v>
      </c>
      <c r="R1462" s="152">
        <v>150.5534892612732</v>
      </c>
      <c r="S1462" s="141">
        <v>5.1698466273625392E-2</v>
      </c>
      <c r="T1462" s="141">
        <v>63.640989881713722</v>
      </c>
      <c r="U1462" s="142">
        <v>107.01561630354485</v>
      </c>
      <c r="V1462" s="152">
        <v>0</v>
      </c>
      <c r="W1462" s="141">
        <v>0.18749315658990304</v>
      </c>
      <c r="X1462" s="141">
        <v>230.80152599291088</v>
      </c>
      <c r="Y1462" s="142">
        <v>115.77950808572676</v>
      </c>
      <c r="Z1462" s="162">
        <v>114.84519758113903</v>
      </c>
      <c r="AA1462" s="928">
        <v>-0.93996030379820716</v>
      </c>
      <c r="AB1462" s="929">
        <v>0.93182491351401497</v>
      </c>
      <c r="AC1462" s="930">
        <v>1.0081353902841921</v>
      </c>
      <c r="AV1462" s="392"/>
    </row>
    <row r="1463" spans="1:53">
      <c r="A1463" s="130" t="s">
        <v>83</v>
      </c>
      <c r="B1463" s="89">
        <v>0.16024171403377807</v>
      </c>
      <c r="C1463" s="40">
        <v>9.1676198083907381E-2</v>
      </c>
      <c r="D1463" s="40">
        <v>2.0368276185686071E-3</v>
      </c>
      <c r="E1463" s="34">
        <v>0.25395473973625404</v>
      </c>
      <c r="F1463" s="923">
        <v>75.235588933220072</v>
      </c>
      <c r="G1463" s="924">
        <v>43.043178835115292</v>
      </c>
      <c r="H1463" s="924">
        <v>0.95631731326934477</v>
      </c>
      <c r="I1463" s="34">
        <v>119.23508508160471</v>
      </c>
      <c r="L1463" s="130"/>
      <c r="M1463" s="164" t="s">
        <v>83</v>
      </c>
      <c r="N1463" s="40">
        <v>0.30917739052747684</v>
      </c>
      <c r="O1463" s="40">
        <v>9.773109099520111E-6</v>
      </c>
      <c r="P1463" s="40">
        <v>1.2030730931620489E-2</v>
      </c>
      <c r="Q1463" s="34">
        <v>0.16024171403377807</v>
      </c>
      <c r="R1463" s="89">
        <v>2.635552923421229E-3</v>
      </c>
      <c r="S1463" s="40">
        <v>1.4632953896158166E-4</v>
      </c>
      <c r="T1463" s="40">
        <v>0.18013216599426987</v>
      </c>
      <c r="U1463" s="34">
        <v>9.1676198083907381E-2</v>
      </c>
      <c r="V1463" s="89">
        <v>0</v>
      </c>
      <c r="W1463" s="40">
        <v>2.3553694394577058E-6</v>
      </c>
      <c r="X1463" s="40">
        <v>4.0612676598159227E-3</v>
      </c>
      <c r="Y1463" s="34">
        <v>2.0368276185686071E-3</v>
      </c>
      <c r="Z1463" s="28">
        <v>0.25395473973625404</v>
      </c>
      <c r="AA1463" s="928">
        <v>0.63098532518116379</v>
      </c>
      <c r="AB1463" s="929">
        <v>0.36099423928499286</v>
      </c>
      <c r="AC1463" s="930">
        <v>8.0204355338434098E-3</v>
      </c>
    </row>
    <row r="1464" spans="1:53">
      <c r="A1464" s="130" t="s">
        <v>84</v>
      </c>
      <c r="B1464" s="89">
        <v>4.0210828693671932E-4</v>
      </c>
      <c r="C1464" s="40">
        <v>1.4862035412087405E-3</v>
      </c>
      <c r="D1464" s="40">
        <v>3.8199182302008222E-3</v>
      </c>
      <c r="E1464" s="34">
        <v>5.7082300583462826E-3</v>
      </c>
      <c r="F1464" s="923">
        <v>0.18879512095230824</v>
      </c>
      <c r="G1464" s="924">
        <v>0.69779207849653135</v>
      </c>
      <c r="H1464" s="924">
        <v>1.7935017698657514</v>
      </c>
      <c r="I1464" s="34">
        <v>2.6800889693145913</v>
      </c>
      <c r="L1464" s="130"/>
      <c r="M1464" s="164" t="s">
        <v>84</v>
      </c>
      <c r="N1464" s="40">
        <v>7.0142753575257774E-4</v>
      </c>
      <c r="O1464" s="40">
        <v>8.4630795920575322E-8</v>
      </c>
      <c r="P1464" s="40">
        <v>1.0418080100009544E-4</v>
      </c>
      <c r="Q1464" s="34">
        <v>4.0210828693671932E-4</v>
      </c>
      <c r="R1464" s="89">
        <v>1.7621581626926421E-3</v>
      </c>
      <c r="S1464" s="40">
        <v>9.8345060704361591E-7</v>
      </c>
      <c r="T1464" s="40">
        <v>1.2106310814090416E-3</v>
      </c>
      <c r="U1464" s="34">
        <v>1.4862035412087405E-3</v>
      </c>
      <c r="V1464" s="89">
        <v>0</v>
      </c>
      <c r="W1464" s="40">
        <v>4.4173196487610974E-6</v>
      </c>
      <c r="X1464" s="40">
        <v>7.6166044833770605E-3</v>
      </c>
      <c r="Y1464" s="34">
        <v>3.8199182302008222E-3</v>
      </c>
      <c r="Z1464" s="28">
        <v>5.7082300583462826E-3</v>
      </c>
      <c r="AA1464" s="928">
        <v>7.0443602101982056E-2</v>
      </c>
      <c r="AB1464" s="929">
        <v>0.26036153518999983</v>
      </c>
      <c r="AC1464" s="930">
        <v>0.66919486270801798</v>
      </c>
    </row>
    <row r="1465" spans="1:53">
      <c r="A1465" s="130" t="s">
        <v>166</v>
      </c>
      <c r="B1465" s="152">
        <v>-103.03611669108101</v>
      </c>
      <c r="C1465" s="141">
        <v>110.15974618448239</v>
      </c>
      <c r="D1465" s="141">
        <v>116.85289124528704</v>
      </c>
      <c r="E1465" s="142">
        <v>123.97652073868842</v>
      </c>
      <c r="F1465" s="921">
        <v>-48376.809792557455</v>
      </c>
      <c r="G1465" s="922">
        <v>51721.447382774029</v>
      </c>
      <c r="H1465" s="922">
        <v>54863.966879033054</v>
      </c>
      <c r="I1465" s="142">
        <v>58208.604469249629</v>
      </c>
      <c r="L1465" s="130"/>
      <c r="M1465" s="164" t="s">
        <v>166</v>
      </c>
      <c r="N1465" s="141">
        <v>16.260481010238287</v>
      </c>
      <c r="O1465" s="141">
        <v>-0.17998759565634062</v>
      </c>
      <c r="P1465" s="141">
        <v>-221.56534960579387</v>
      </c>
      <c r="Q1465" s="142">
        <v>-103.03611669108101</v>
      </c>
      <c r="R1465" s="141">
        <v>151.09952776208939</v>
      </c>
      <c r="S1465" s="141">
        <v>5.6348966853339399E-2</v>
      </c>
      <c r="T1465" s="141">
        <v>69.365772098115215</v>
      </c>
      <c r="U1465" s="142">
        <v>110.15974618448239</v>
      </c>
      <c r="V1465" s="141">
        <v>0</v>
      </c>
      <c r="W1465" s="141">
        <v>0.18873440738000846</v>
      </c>
      <c r="X1465" s="141">
        <v>232.94176421080027</v>
      </c>
      <c r="Y1465" s="142">
        <v>116.85289124528704</v>
      </c>
      <c r="Z1465" s="141">
        <v>123.97652073868842</v>
      </c>
      <c r="AA1465" s="928">
        <v>-0.83109379160797259</v>
      </c>
      <c r="AB1465" s="929">
        <v>0.8885532964477334</v>
      </c>
      <c r="AC1465" s="930">
        <v>0.94254049516023908</v>
      </c>
    </row>
    <row r="1466" spans="1:53">
      <c r="A1466" s="130" t="s">
        <v>167</v>
      </c>
      <c r="B1466" s="89">
        <v>9.5535630088489053E-3</v>
      </c>
      <c r="C1466" s="40">
        <v>9.3871856547059485E-3</v>
      </c>
      <c r="D1466" s="40">
        <v>8.8754053226761942E-2</v>
      </c>
      <c r="E1466" s="34">
        <v>0.1076948018903168</v>
      </c>
      <c r="F1466" s="923">
        <v>4.485523284092312</v>
      </c>
      <c r="G1466" s="924">
        <v>4.4074069315584286</v>
      </c>
      <c r="H1466" s="924">
        <v>41.671193452899686</v>
      </c>
      <c r="I1466" s="34">
        <v>50.564123668550423</v>
      </c>
      <c r="L1466" s="130"/>
      <c r="M1466" s="164" t="s">
        <v>167</v>
      </c>
      <c r="N1466" s="40">
        <v>1.4929293903955896E-2</v>
      </c>
      <c r="O1466" s="40">
        <v>3.4126181191376487E-6</v>
      </c>
      <c r="P1466" s="40">
        <v>4.2009446477716938E-3</v>
      </c>
      <c r="Q1466" s="34">
        <v>9.5535630088489053E-3</v>
      </c>
      <c r="R1466" s="89">
        <v>2.8424916917753969E-3</v>
      </c>
      <c r="S1466" s="40">
        <v>1.290554077659261E-5</v>
      </c>
      <c r="T1466" s="40">
        <v>1.5886765105064274E-2</v>
      </c>
      <c r="U1466" s="34">
        <v>9.3871856547059485E-3</v>
      </c>
      <c r="V1466" s="89">
        <v>0</v>
      </c>
      <c r="W1466" s="40">
        <v>1.0263440199481772E-4</v>
      </c>
      <c r="X1466" s="40">
        <v>0.17696832209136112</v>
      </c>
      <c r="Y1466" s="34">
        <v>8.8754053226761942E-2</v>
      </c>
      <c r="Z1466" s="28">
        <v>0.1076948018903168</v>
      </c>
      <c r="AA1466" s="928">
        <v>8.8709601959979997E-2</v>
      </c>
      <c r="AB1466" s="929">
        <v>8.7164705166238685E-2</v>
      </c>
      <c r="AC1466" s="930">
        <v>0.82412569287378123</v>
      </c>
    </row>
    <row r="1467" spans="1:53">
      <c r="A1467" s="130" t="s">
        <v>168</v>
      </c>
      <c r="B1467" s="89">
        <v>2.0359936573992508E-2</v>
      </c>
      <c r="C1467" s="40">
        <v>3.292591677486538E-2</v>
      </c>
      <c r="D1467" s="40">
        <v>1.3558656643340878</v>
      </c>
      <c r="E1467" s="34">
        <v>1.4091515176829457</v>
      </c>
      <c r="F1467" s="923">
        <v>9.5592575754927331</v>
      </c>
      <c r="G1467" s="924">
        <v>15.459150288426187</v>
      </c>
      <c r="H1467" s="924">
        <v>636.59673378808077</v>
      </c>
      <c r="I1467" s="34">
        <v>661.61514165199969</v>
      </c>
      <c r="L1467" s="130"/>
      <c r="M1467" s="164" t="s">
        <v>168</v>
      </c>
      <c r="N1467" s="40">
        <v>2.3161465643677239E-2</v>
      </c>
      <c r="O1467" s="40">
        <v>1.4263184583426071E-5</v>
      </c>
      <c r="P1467" s="40">
        <v>1.7558029303045682E-2</v>
      </c>
      <c r="Q1467" s="34">
        <v>2.0359936573992508E-2</v>
      </c>
      <c r="R1467" s="89">
        <v>3.3151537930650898E-2</v>
      </c>
      <c r="S1467" s="40">
        <v>2.6543382899566366E-5</v>
      </c>
      <c r="T1467" s="40">
        <v>3.2674995687435822E-2</v>
      </c>
      <c r="U1467" s="34">
        <v>3.292591677486538E-2</v>
      </c>
      <c r="V1467" s="89">
        <v>0</v>
      </c>
      <c r="W1467" s="40">
        <v>1.5679110596638645E-3</v>
      </c>
      <c r="X1467" s="40">
        <v>2.7034852254628263</v>
      </c>
      <c r="Y1467" s="34">
        <v>1.3558656643340878</v>
      </c>
      <c r="Z1467" s="28">
        <v>1.4091515176829457</v>
      </c>
      <c r="AA1467" s="928">
        <v>1.4448365785015196E-2</v>
      </c>
      <c r="AB1467" s="929">
        <v>2.3365774625148293E-2</v>
      </c>
      <c r="AC1467" s="930">
        <v>0.9621858595898366</v>
      </c>
    </row>
    <row r="1468" spans="1:53">
      <c r="A1468" s="130" t="s">
        <v>169</v>
      </c>
      <c r="B1468" s="89">
        <v>3.877759324500768E-2</v>
      </c>
      <c r="C1468" s="40">
        <v>6.5293227589995562E-2</v>
      </c>
      <c r="D1468" s="40">
        <v>5.0570044070913533E-2</v>
      </c>
      <c r="E1468" s="34">
        <v>0.15464086490591678</v>
      </c>
      <c r="F1468" s="923">
        <v>18.206589231727925</v>
      </c>
      <c r="G1468" s="924">
        <v>30.656027743491233</v>
      </c>
      <c r="H1468" s="924">
        <v>23.743299745608507</v>
      </c>
      <c r="I1468" s="34">
        <v>72.605916720827665</v>
      </c>
      <c r="L1468" s="130"/>
      <c r="M1468" s="164" t="s">
        <v>169</v>
      </c>
      <c r="N1468" s="40">
        <v>3.9652021234227737E-2</v>
      </c>
      <c r="O1468" s="40">
        <v>3.0769093347163756E-5</v>
      </c>
      <c r="P1468" s="40">
        <v>3.7876859789462279E-2</v>
      </c>
      <c r="Q1468" s="34">
        <v>3.877759324500768E-2</v>
      </c>
      <c r="R1468" s="89">
        <v>7.0657431758056069E-2</v>
      </c>
      <c r="S1468" s="40">
        <v>4.8665217060781745E-5</v>
      </c>
      <c r="T1468" s="40">
        <v>5.9907049663031064E-2</v>
      </c>
      <c r="U1468" s="34">
        <v>6.5293227589995562E-2</v>
      </c>
      <c r="V1468" s="89">
        <v>0</v>
      </c>
      <c r="W1468" s="40">
        <v>5.8478751599197754E-5</v>
      </c>
      <c r="X1468" s="40">
        <v>0.10083253126987646</v>
      </c>
      <c r="Y1468" s="34">
        <v>5.0570044070913533E-2</v>
      </c>
      <c r="Z1468" s="28">
        <v>0.15464086490591678</v>
      </c>
      <c r="AA1468" s="928">
        <v>0.2507590297596945</v>
      </c>
      <c r="AB1468" s="929">
        <v>0.42222492502043263</v>
      </c>
      <c r="AC1468" s="930">
        <v>0.32701604521987288</v>
      </c>
    </row>
    <row r="1469" spans="1:53">
      <c r="A1469" s="130" t="s">
        <v>170</v>
      </c>
      <c r="B1469" s="89">
        <v>5.8114859951806305E-3</v>
      </c>
      <c r="C1469" s="40">
        <v>7.9154655682007764E-3</v>
      </c>
      <c r="D1469" s="40">
        <v>2.0711341156990901E-2</v>
      </c>
      <c r="E1469" s="34">
        <v>3.4438292720372306E-2</v>
      </c>
      <c r="F1469" s="923">
        <v>2.728568987550954</v>
      </c>
      <c r="G1469" s="924">
        <v>3.7164150252329273</v>
      </c>
      <c r="H1469" s="924">
        <v>9.7242466416365456</v>
      </c>
      <c r="I1469" s="34">
        <v>16.169230654420428</v>
      </c>
      <c r="L1469" s="130"/>
      <c r="M1469" s="164" t="s">
        <v>170</v>
      </c>
      <c r="N1469" s="40">
        <v>9.2689577440813152E-3</v>
      </c>
      <c r="O1469" s="40">
        <v>1.9245667937309347E-6</v>
      </c>
      <c r="P1469" s="40">
        <v>2.36914834568309E-3</v>
      </c>
      <c r="Q1469" s="34">
        <v>5.8114859951806305E-3</v>
      </c>
      <c r="R1469" s="89">
        <v>1.0544458313254847E-2</v>
      </c>
      <c r="S1469" s="40">
        <v>4.3014960119668841E-6</v>
      </c>
      <c r="T1469" s="40">
        <v>5.295156392549967E-3</v>
      </c>
      <c r="U1469" s="34">
        <v>7.9154655682007764E-3</v>
      </c>
      <c r="V1469" s="89">
        <v>1.7999999999999999E-2</v>
      </c>
      <c r="W1469" s="40">
        <v>3.1353709282517561E-6</v>
      </c>
      <c r="X1469" s="40">
        <v>2.3406192480517039E-2</v>
      </c>
      <c r="Y1469" s="34">
        <v>2.0711341156990901E-2</v>
      </c>
      <c r="Z1469" s="28">
        <v>3.4438292720372306E-2</v>
      </c>
      <c r="AA1469" s="928">
        <v>0.16875069976226753</v>
      </c>
      <c r="AB1469" s="929">
        <v>0.22984488901560168</v>
      </c>
      <c r="AC1469" s="930">
        <v>0.60140441122213084</v>
      </c>
    </row>
    <row r="1470" spans="1:53">
      <c r="A1470" s="130" t="s">
        <v>171</v>
      </c>
      <c r="B1470" s="89">
        <v>1.9717277730423978E-3</v>
      </c>
      <c r="C1470" s="40">
        <v>5.2054569804902435E-3</v>
      </c>
      <c r="D1470" s="40">
        <v>6.9985053284296397E-3</v>
      </c>
      <c r="E1470" s="34">
        <v>1.4175690081962282E-2</v>
      </c>
      <c r="F1470" s="923">
        <v>0.92575208094417394</v>
      </c>
      <c r="G1470" s="924">
        <v>2.4440304071583405</v>
      </c>
      <c r="H1470" s="924">
        <v>3.2858901517097583</v>
      </c>
      <c r="I1470" s="34">
        <v>6.6556726398122725</v>
      </c>
      <c r="L1470" s="130"/>
      <c r="M1470" s="164" t="s">
        <v>171</v>
      </c>
      <c r="N1470" s="40">
        <v>1.8605449613292807E-3</v>
      </c>
      <c r="O1470" s="40">
        <v>1.6902312081887827E-6</v>
      </c>
      <c r="P1470" s="40">
        <v>2.0806804335117422E-3</v>
      </c>
      <c r="Q1470" s="34">
        <v>1.9717277730423978E-3</v>
      </c>
      <c r="R1470" s="89">
        <v>6.7242380877600878E-3</v>
      </c>
      <c r="S1470" s="40">
        <v>2.9985143010170739E-6</v>
      </c>
      <c r="T1470" s="40">
        <v>3.691181422698316E-3</v>
      </c>
      <c r="U1470" s="34">
        <v>5.2054569804902435E-3</v>
      </c>
      <c r="V1470" s="89">
        <v>4.5999999999999999E-3</v>
      </c>
      <c r="W1470" s="40">
        <v>2.7736103435840906E-6</v>
      </c>
      <c r="X1470" s="40">
        <v>9.38242342820007E-3</v>
      </c>
      <c r="Y1470" s="34">
        <v>6.9985053284296397E-3</v>
      </c>
      <c r="Z1470" s="28">
        <v>1.4175690081962282E-2</v>
      </c>
      <c r="AA1470" s="928">
        <v>0.13909218963183342</v>
      </c>
      <c r="AB1470" s="929">
        <v>0.36721012877629683</v>
      </c>
      <c r="AC1470" s="930">
        <v>0.49369768159186966</v>
      </c>
    </row>
    <row r="1471" spans="1:53">
      <c r="A1471" s="130" t="s">
        <v>172</v>
      </c>
      <c r="B1471" s="89">
        <v>9.0404301111766689E-3</v>
      </c>
      <c r="C1471" s="40">
        <v>0.14772555764968834</v>
      </c>
      <c r="D1471" s="40">
        <v>0</v>
      </c>
      <c r="E1471" s="34">
        <v>0.15676598776086501</v>
      </c>
      <c r="F1471" s="923">
        <v>4.2446006504936564</v>
      </c>
      <c r="G1471" s="924">
        <v>69.359089156521634</v>
      </c>
      <c r="H1471" s="924">
        <v>0</v>
      </c>
      <c r="I1471" s="34">
        <v>73.603689807015286</v>
      </c>
      <c r="L1471" s="130"/>
      <c r="M1471" s="164" t="s">
        <v>172</v>
      </c>
      <c r="N1471" s="40">
        <v>1.710538168235292E-2</v>
      </c>
      <c r="O1471" s="40">
        <v>8.2406569552523173E-7</v>
      </c>
      <c r="P1471" s="40">
        <v>1.014427706872685E-3</v>
      </c>
      <c r="Q1471" s="34">
        <v>9.0404301111766689E-3</v>
      </c>
      <c r="R1471" s="89">
        <v>0.25419292387673526</v>
      </c>
      <c r="S1471" s="40">
        <v>3.3914971043716147E-5</v>
      </c>
      <c r="T1471" s="40">
        <v>4.1749446059154725E-2</v>
      </c>
      <c r="U1471" s="34">
        <v>0.14772555764968834</v>
      </c>
      <c r="V1471" s="89">
        <v>0</v>
      </c>
      <c r="W1471" s="40">
        <v>0</v>
      </c>
      <c r="X1471" s="40">
        <v>0</v>
      </c>
      <c r="Y1471" s="34">
        <v>0</v>
      </c>
      <c r="Z1471" s="28">
        <v>0.15676598776086501</v>
      </c>
      <c r="AA1471" s="928">
        <v>5.766831339057539E-2</v>
      </c>
      <c r="AB1471" s="929">
        <v>0.94233168660942457</v>
      </c>
      <c r="AC1471" s="930">
        <v>0</v>
      </c>
    </row>
    <row r="1472" spans="1:53">
      <c r="A1472" s="130" t="s">
        <v>190</v>
      </c>
      <c r="B1472" s="89">
        <v>8.0025898947553697E-4</v>
      </c>
      <c r="C1472" s="40">
        <v>4.0615254615476156E-4</v>
      </c>
      <c r="D1472" s="40">
        <v>1.1997632883946477E-3</v>
      </c>
      <c r="E1472" s="34">
        <v>2.406174824024946E-3</v>
      </c>
      <c r="F1472" s="923">
        <v>0.37573210406126889</v>
      </c>
      <c r="G1472" s="924">
        <v>0.19069395376187165</v>
      </c>
      <c r="H1472" s="924">
        <v>0.5633046184453615</v>
      </c>
      <c r="I1472" s="34">
        <v>1.129730676268502</v>
      </c>
      <c r="L1472" s="130"/>
      <c r="M1472" s="164" t="s">
        <v>190</v>
      </c>
      <c r="N1472" s="40">
        <v>2.1457609641387814E-4</v>
      </c>
      <c r="O1472" s="40">
        <v>1.1226099740837756E-6</v>
      </c>
      <c r="P1472" s="40">
        <v>1.3819367410948611E-3</v>
      </c>
      <c r="Q1472" s="34">
        <v>8.0025898947553697E-4</v>
      </c>
      <c r="R1472" s="89">
        <v>4.9047605490417062E-4</v>
      </c>
      <c r="S1472" s="40">
        <v>2.6156269131220522E-7</v>
      </c>
      <c r="T1472" s="40">
        <v>3.2198457306510225E-4</v>
      </c>
      <c r="U1472" s="34">
        <v>4.0615254615476156E-4</v>
      </c>
      <c r="V1472" s="89">
        <v>6.5769220473088272E-4</v>
      </c>
      <c r="W1472" s="40">
        <v>6.2684620575432718E-7</v>
      </c>
      <c r="X1472" s="40">
        <v>1.7385376043784653E-3</v>
      </c>
      <c r="Y1472" s="34">
        <v>1.1997632883946477E-3</v>
      </c>
      <c r="Z1472" s="28">
        <v>2.406174824024946E-3</v>
      </c>
      <c r="AA1472" s="928">
        <v>0.33258555508319138</v>
      </c>
      <c r="AB1472" s="929">
        <v>0.16879594204853621</v>
      </c>
      <c r="AC1472" s="930">
        <v>0.49861850286827253</v>
      </c>
    </row>
    <row r="1473" spans="1:51">
      <c r="A1473" s="130" t="s">
        <v>191</v>
      </c>
      <c r="B1473" s="89">
        <v>4.2366488918448443E-4</v>
      </c>
      <c r="C1473" s="40">
        <v>1.0208573665564419E-3</v>
      </c>
      <c r="D1473" s="40">
        <v>2.0579615830060892E-3</v>
      </c>
      <c r="E1473" s="34">
        <v>3.5024838387470157E-3</v>
      </c>
      <c r="F1473" s="923">
        <v>0.19891622877550535</v>
      </c>
      <c r="G1473" s="924">
        <v>0.47930593886121309</v>
      </c>
      <c r="H1473" s="924">
        <v>0.96623998709079761</v>
      </c>
      <c r="I1473" s="34">
        <v>1.644462154727516</v>
      </c>
      <c r="L1473" s="130"/>
      <c r="M1473" s="164" t="s">
        <v>191</v>
      </c>
      <c r="N1473" s="40">
        <v>4.0907340774626842E-4</v>
      </c>
      <c r="O1473" s="40">
        <v>3.5566960094871765E-7</v>
      </c>
      <c r="P1473" s="40">
        <v>4.3783050265764077E-4</v>
      </c>
      <c r="Q1473" s="34">
        <v>4.2366488918448443E-4</v>
      </c>
      <c r="R1473" s="89">
        <v>1.2552127849643311E-3</v>
      </c>
      <c r="S1473" s="40">
        <v>6.3933322506706436E-7</v>
      </c>
      <c r="T1473" s="40">
        <v>7.8702140005831888E-4</v>
      </c>
      <c r="U1473" s="34">
        <v>1.0208573665564419E-3</v>
      </c>
      <c r="V1473" s="89">
        <v>8.2226686785038681E-4</v>
      </c>
      <c r="W1473" s="40">
        <v>1.4289464371179923E-6</v>
      </c>
      <c r="X1473" s="40">
        <v>3.2861410505826863E-3</v>
      </c>
      <c r="Y1473" s="34">
        <v>2.0579615830060892E-3</v>
      </c>
      <c r="Z1473" s="28">
        <v>3.5024838387470157E-3</v>
      </c>
      <c r="AA1473" s="928">
        <v>0.1209612688280232</v>
      </c>
      <c r="AB1473" s="929">
        <v>0.29146668865762565</v>
      </c>
      <c r="AC1473" s="930">
        <v>0.58757204251435113</v>
      </c>
    </row>
    <row r="1474" spans="1:51" ht="11.25" customHeight="1">
      <c r="A1474" s="130" t="s">
        <v>175</v>
      </c>
      <c r="B1474" s="89">
        <v>2.072240677517596E-4</v>
      </c>
      <c r="C1474" s="40">
        <v>2.0454657655975192E-3</v>
      </c>
      <c r="D1474" s="40">
        <v>6.2127837258733352E-2</v>
      </c>
      <c r="E1474" s="34">
        <v>6.4380527092082626E-2</v>
      </c>
      <c r="F1474" s="923">
        <v>9.7294420946812343E-2</v>
      </c>
      <c r="G1474" s="924">
        <v>0.96037303673018437</v>
      </c>
      <c r="H1474" s="924">
        <v>29.169835417029777</v>
      </c>
      <c r="I1474" s="34">
        <v>30.227502874706769</v>
      </c>
      <c r="L1474" s="130"/>
      <c r="M1474" s="164" t="s">
        <v>175</v>
      </c>
      <c r="N1474" s="40">
        <v>4.1547504412192611E-4</v>
      </c>
      <c r="O1474" s="40">
        <v>0</v>
      </c>
      <c r="P1474" s="40">
        <v>0</v>
      </c>
      <c r="Q1474" s="34">
        <v>2.072240677517596E-4</v>
      </c>
      <c r="R1474" s="89">
        <v>8.9236228701376123E-4</v>
      </c>
      <c r="S1474" s="40">
        <v>2.5916290786262582E-6</v>
      </c>
      <c r="T1474" s="40">
        <v>3.1903043138080821E-3</v>
      </c>
      <c r="U1474" s="34">
        <v>2.0454657655975192E-3</v>
      </c>
      <c r="V1474" s="89">
        <v>0</v>
      </c>
      <c r="W1474" s="40">
        <v>7.1844081396372402E-5</v>
      </c>
      <c r="X1474" s="40">
        <v>0.12387782546395278</v>
      </c>
      <c r="Y1474" s="34">
        <v>6.2127837258733352E-2</v>
      </c>
      <c r="Z1474" s="28">
        <v>6.4380527092082626E-2</v>
      </c>
      <c r="AA1474" s="928">
        <v>3.2187382910886971E-3</v>
      </c>
      <c r="AB1474" s="929">
        <v>3.1771497655990237E-2</v>
      </c>
      <c r="AC1474" s="930">
        <v>0.96500976405292116</v>
      </c>
    </row>
    <row r="1475" spans="1:51">
      <c r="A1475" s="130" t="s">
        <v>176</v>
      </c>
      <c r="B1475" s="89">
        <v>7.7765319337323041E-4</v>
      </c>
      <c r="C1475" s="40">
        <v>7.1189791583527191E-3</v>
      </c>
      <c r="D1475" s="40">
        <v>0.94910596503386147</v>
      </c>
      <c r="E1475" s="34">
        <v>0.95700259738558746</v>
      </c>
      <c r="F1475" s="923">
        <v>0.36511838594600449</v>
      </c>
      <c r="G1475" s="924">
        <v>3.3424541968459258</v>
      </c>
      <c r="H1475" s="924">
        <v>445.61771365165657</v>
      </c>
      <c r="I1475" s="34">
        <v>449.32528623444847</v>
      </c>
      <c r="L1475" s="130"/>
      <c r="M1475" s="164" t="s">
        <v>176</v>
      </c>
      <c r="N1475" s="40">
        <v>1.5591600837376967E-3</v>
      </c>
      <c r="O1475" s="40">
        <v>0</v>
      </c>
      <c r="P1475" s="40">
        <v>0</v>
      </c>
      <c r="Q1475" s="34">
        <v>7.7765319337323041E-4</v>
      </c>
      <c r="R1475" s="89">
        <v>8.9617234666626907E-3</v>
      </c>
      <c r="S1475" s="40">
        <v>4.2900389760443527E-6</v>
      </c>
      <c r="T1475" s="40">
        <v>5.2810527419046823E-3</v>
      </c>
      <c r="U1475" s="34">
        <v>7.1189791583527191E-3</v>
      </c>
      <c r="V1475" s="89">
        <v>0</v>
      </c>
      <c r="W1475" s="40">
        <v>1.097537741764705E-3</v>
      </c>
      <c r="X1475" s="40">
        <v>1.8924396578239784</v>
      </c>
      <c r="Y1475" s="34">
        <v>0.94910596503386147</v>
      </c>
      <c r="Z1475" s="28">
        <v>0.95700259738558746</v>
      </c>
      <c r="AA1475" s="928">
        <v>8.1259256296449208E-4</v>
      </c>
      <c r="AB1475" s="929">
        <v>7.4388295055842985E-3</v>
      </c>
      <c r="AC1475" s="930">
        <v>0.99174857793145121</v>
      </c>
    </row>
    <row r="1476" spans="1:51">
      <c r="A1476" s="130" t="s">
        <v>177</v>
      </c>
      <c r="B1476" s="89">
        <v>1.2544069338582913E-3</v>
      </c>
      <c r="C1476" s="40">
        <v>1.6150100516226736E-2</v>
      </c>
      <c r="D1476" s="40">
        <v>3.5399030849639468E-2</v>
      </c>
      <c r="E1476" s="34">
        <v>5.2803538299724492E-2</v>
      </c>
      <c r="F1476" s="923">
        <v>0.58896052753685246</v>
      </c>
      <c r="G1476" s="924">
        <v>7.5826842654272379</v>
      </c>
      <c r="H1476" s="924">
        <v>16.62030982192595</v>
      </c>
      <c r="I1476" s="34">
        <v>24.791954614890042</v>
      </c>
      <c r="L1476" s="130"/>
      <c r="M1476" s="164" t="s">
        <v>177</v>
      </c>
      <c r="N1476" s="40">
        <v>2.5150301403018284E-3</v>
      </c>
      <c r="O1476" s="40">
        <v>0</v>
      </c>
      <c r="P1476" s="40">
        <v>0</v>
      </c>
      <c r="Q1476" s="34">
        <v>1.2544069338582913E-3</v>
      </c>
      <c r="R1476" s="89">
        <v>2.2514987252210565E-2</v>
      </c>
      <c r="S1476" s="40">
        <v>7.9680289073909029E-6</v>
      </c>
      <c r="T1476" s="40">
        <v>9.8086710036728239E-3</v>
      </c>
      <c r="U1476" s="34">
        <v>1.6150100516226736E-2</v>
      </c>
      <c r="V1476" s="89">
        <v>0</v>
      </c>
      <c r="W1476" s="40">
        <v>4.0935126119438427E-5</v>
      </c>
      <c r="X1476" s="40">
        <v>7.0582771888913515E-2</v>
      </c>
      <c r="Y1476" s="34">
        <v>3.5399030849639468E-2</v>
      </c>
      <c r="Z1476" s="28">
        <v>5.2803538299724492E-2</v>
      </c>
      <c r="AA1476" s="928">
        <v>2.3756115106112807E-2</v>
      </c>
      <c r="AB1476" s="929">
        <v>0.30585261965884208</v>
      </c>
      <c r="AC1476" s="930">
        <v>0.67039126523504522</v>
      </c>
    </row>
    <row r="1477" spans="1:51">
      <c r="A1477" s="130" t="s">
        <v>178</v>
      </c>
      <c r="B1477" s="89">
        <v>2.7964544793044724E-5</v>
      </c>
      <c r="C1477" s="40">
        <v>2.0058043315549215E-3</v>
      </c>
      <c r="D1477" s="40">
        <v>1.449793880989363E-2</v>
      </c>
      <c r="E1477" s="34">
        <v>1.6531707686241594E-2</v>
      </c>
      <c r="F1477" s="923">
        <v>1.3129720993315361E-2</v>
      </c>
      <c r="G1477" s="924">
        <v>0.94175147263794112</v>
      </c>
      <c r="H1477" s="924">
        <v>6.8069726491455809</v>
      </c>
      <c r="I1477" s="34">
        <v>7.7618538427768362</v>
      </c>
      <c r="L1477" s="130"/>
      <c r="M1477" s="164" t="s">
        <v>178</v>
      </c>
      <c r="N1477" s="40">
        <v>5.6067669203647212E-5</v>
      </c>
      <c r="O1477" s="40">
        <v>0</v>
      </c>
      <c r="P1477" s="40">
        <v>0</v>
      </c>
      <c r="Q1477" s="34">
        <v>2.7964544793044724E-5</v>
      </c>
      <c r="R1477" s="89">
        <v>2.8839508044007436E-3</v>
      </c>
      <c r="S1477" s="40">
        <v>9.1882261789609011E-7</v>
      </c>
      <c r="T1477" s="40">
        <v>1.1310738043779532E-3</v>
      </c>
      <c r="U1477" s="34">
        <v>2.0058043315549215E-3</v>
      </c>
      <c r="V1477" s="89">
        <v>1.2599999999999998E-2</v>
      </c>
      <c r="W1477" s="40">
        <v>2.1947596497762292E-6</v>
      </c>
      <c r="X1477" s="40">
        <v>1.6384334736361927E-2</v>
      </c>
      <c r="Y1477" s="34">
        <v>1.449793880989363E-2</v>
      </c>
      <c r="Z1477" s="28">
        <v>1.6531707686241594E-2</v>
      </c>
      <c r="AA1477" s="928">
        <v>1.6915702433039047E-3</v>
      </c>
      <c r="AB1477" s="929">
        <v>0.12133074027338621</v>
      </c>
      <c r="AC1477" s="930">
        <v>0.87697768948331001</v>
      </c>
    </row>
    <row r="1478" spans="1:51">
      <c r="A1478" s="130" t="s">
        <v>179</v>
      </c>
      <c r="B1478" s="89">
        <v>2.4502307258516278E-5</v>
      </c>
      <c r="C1478" s="40">
        <v>1.5291756430177742E-3</v>
      </c>
      <c r="D1478" s="40">
        <v>4.8989537299007476E-3</v>
      </c>
      <c r="E1478" s="34">
        <v>6.4526316801770383E-3</v>
      </c>
      <c r="F1478" s="923">
        <v>1.1504155006907858E-2</v>
      </c>
      <c r="G1478" s="924">
        <v>0.71796804457874286</v>
      </c>
      <c r="H1478" s="924">
        <v>2.3001231061968306</v>
      </c>
      <c r="I1478" s="34">
        <v>3.0295953057824816</v>
      </c>
      <c r="L1478" s="130"/>
      <c r="M1478" s="164" t="s">
        <v>179</v>
      </c>
      <c r="N1478" s="40">
        <v>4.9126036853576814E-5</v>
      </c>
      <c r="O1478" s="40">
        <v>0</v>
      </c>
      <c r="P1478" s="40">
        <v>0</v>
      </c>
      <c r="Q1478" s="34">
        <v>2.4502307258516278E-5</v>
      </c>
      <c r="R1478" s="89">
        <v>2.1294641549491175E-3</v>
      </c>
      <c r="S1478" s="40">
        <v>7.5637041169048993E-7</v>
      </c>
      <c r="T1478" s="40">
        <v>9.3109457952680809E-4</v>
      </c>
      <c r="U1478" s="34">
        <v>1.5291756430177742E-3</v>
      </c>
      <c r="V1478" s="89">
        <v>3.2199999999999998E-3</v>
      </c>
      <c r="W1478" s="40">
        <v>1.9415272405088632E-6</v>
      </c>
      <c r="X1478" s="40">
        <v>6.5676963997400488E-3</v>
      </c>
      <c r="Y1478" s="34">
        <v>4.8989537299007476E-3</v>
      </c>
      <c r="Z1478" s="28">
        <v>6.4526316801770383E-3</v>
      </c>
      <c r="AA1478" s="928">
        <v>3.7972579984363866E-3</v>
      </c>
      <c r="AB1478" s="929">
        <v>0.2369848022963274</v>
      </c>
      <c r="AC1478" s="930">
        <v>0.75921793970523621</v>
      </c>
    </row>
    <row r="1479" spans="1:51">
      <c r="A1479" s="130" t="s">
        <v>180</v>
      </c>
      <c r="B1479" s="89">
        <v>3.1269767023100998E-4</v>
      </c>
      <c r="C1479" s="40">
        <v>5.3531169627031416E-2</v>
      </c>
      <c r="D1479" s="40">
        <v>0</v>
      </c>
      <c r="E1479" s="40">
        <v>5.3843867297262427E-2</v>
      </c>
      <c r="F1479" s="923">
        <v>0.14681566232446019</v>
      </c>
      <c r="G1479" s="924">
        <v>25.133587077861929</v>
      </c>
      <c r="H1479" s="924">
        <v>0</v>
      </c>
      <c r="I1479" s="34">
        <v>25.280402740186393</v>
      </c>
      <c r="L1479" s="130"/>
      <c r="M1479" s="164" t="s">
        <v>180</v>
      </c>
      <c r="N1479" s="40">
        <v>6.2694492848043798E-4</v>
      </c>
      <c r="O1479" s="40">
        <v>0</v>
      </c>
      <c r="P1479" s="40">
        <v>0</v>
      </c>
      <c r="Q1479" s="34">
        <v>3.1269767023100998E-4</v>
      </c>
      <c r="R1479" s="89">
        <v>9.455016962047838E-2</v>
      </c>
      <c r="S1479" s="40">
        <v>1.0320173896732029E-5</v>
      </c>
      <c r="T1479" s="40">
        <v>1.2704169579485504E-2</v>
      </c>
      <c r="U1479" s="34">
        <v>5.3531169627031416E-2</v>
      </c>
      <c r="V1479" s="89">
        <v>0</v>
      </c>
      <c r="W1479" s="40">
        <v>0</v>
      </c>
      <c r="X1479" s="40">
        <v>0</v>
      </c>
      <c r="Y1479" s="34">
        <v>0</v>
      </c>
      <c r="Z1479" s="28">
        <v>5.3843867297262427E-2</v>
      </c>
      <c r="AA1479" s="928">
        <v>5.8074890591469164E-3</v>
      </c>
      <c r="AB1479" s="929">
        <v>0.99419251094085304</v>
      </c>
      <c r="AC1479" s="930">
        <v>0</v>
      </c>
    </row>
    <row r="1480" spans="1:51">
      <c r="A1480" s="130" t="s">
        <v>181</v>
      </c>
      <c r="B1480" s="89">
        <v>2.7199427438179896E-6</v>
      </c>
      <c r="C1480" s="40">
        <v>1.1280160476512717E-4</v>
      </c>
      <c r="D1480" s="40">
        <v>8.3983430187625318E-4</v>
      </c>
      <c r="E1480" s="40">
        <v>9.5535584938519832E-4</v>
      </c>
      <c r="F1480" s="923">
        <v>1.2770488348161873E-3</v>
      </c>
      <c r="G1480" s="924">
        <v>5.2961834677627814E-2</v>
      </c>
      <c r="H1480" s="924">
        <v>0.39431323291175291</v>
      </c>
      <c r="I1480" s="34">
        <v>0.4485521164241969</v>
      </c>
      <c r="L1480" s="130"/>
      <c r="M1480" s="132" t="s">
        <v>181</v>
      </c>
      <c r="N1480" s="89">
        <v>5.4533642918863907E-6</v>
      </c>
      <c r="O1480" s="40">
        <v>0</v>
      </c>
      <c r="P1480" s="40">
        <v>0</v>
      </c>
      <c r="Q1480" s="34">
        <v>2.7199427438179896E-6</v>
      </c>
      <c r="R1480" s="40">
        <v>1.3207800485385003E-4</v>
      </c>
      <c r="S1480" s="40">
        <v>7.5990561661514128E-8</v>
      </c>
      <c r="T1480" s="40">
        <v>9.3544642895399891E-5</v>
      </c>
      <c r="U1480" s="34">
        <v>1.1280160476512717E-4</v>
      </c>
      <c r="V1480" s="40">
        <v>4.6038454331161785E-4</v>
      </c>
      <c r="W1480" s="40">
        <v>4.3879234402802901E-7</v>
      </c>
      <c r="X1480" s="40">
        <v>1.2169763230649255E-3</v>
      </c>
      <c r="Y1480" s="40">
        <v>8.3983430187625318E-4</v>
      </c>
      <c r="Z1480" s="28">
        <v>9.5535584938519832E-4</v>
      </c>
      <c r="AA1480" s="929">
        <v>2.8470467266917964E-3</v>
      </c>
      <c r="AB1480" s="929">
        <v>0.11807286765210949</v>
      </c>
      <c r="AC1480" s="930">
        <v>0.87908008562119877</v>
      </c>
    </row>
    <row r="1481" spans="1:51">
      <c r="A1481" s="143" t="s">
        <v>182</v>
      </c>
      <c r="B1481" s="154">
        <v>1.1477019938374247E-5</v>
      </c>
      <c r="C1481" s="144">
        <v>2.5064238410059717E-4</v>
      </c>
      <c r="D1481" s="144">
        <v>1.4405731081042624E-3</v>
      </c>
      <c r="E1481" s="144">
        <v>1.7026925121432339E-3</v>
      </c>
      <c r="F1481" s="925">
        <v>5.3886115701425831E-3</v>
      </c>
      <c r="G1481" s="926">
        <v>0.11767989061487312</v>
      </c>
      <c r="H1481" s="926">
        <v>0.67636799096355826</v>
      </c>
      <c r="I1481" s="145">
        <v>0.79943649314857401</v>
      </c>
      <c r="L1481" s="143"/>
      <c r="M1481" s="166" t="s">
        <v>182</v>
      </c>
      <c r="N1481" s="154">
        <v>2.3010914789089577E-5</v>
      </c>
      <c r="O1481" s="144">
        <v>0</v>
      </c>
      <c r="P1481" s="144">
        <v>0</v>
      </c>
      <c r="Q1481" s="145">
        <v>1.1477019938374247E-5</v>
      </c>
      <c r="R1481" s="144">
        <v>3.4147228217380217E-4</v>
      </c>
      <c r="S1481" s="144">
        <v>1.3008163322622834E-7</v>
      </c>
      <c r="T1481" s="144">
        <v>1.6013093812360508E-4</v>
      </c>
      <c r="U1481" s="145">
        <v>2.5064238410059717E-4</v>
      </c>
      <c r="V1481" s="144">
        <v>5.7558680749527074E-4</v>
      </c>
      <c r="W1481" s="144">
        <v>1.0002625059825947E-6</v>
      </c>
      <c r="X1481" s="144">
        <v>2.3002987354078801E-3</v>
      </c>
      <c r="Y1481" s="144">
        <v>1.4405731081042624E-3</v>
      </c>
      <c r="Z1481" s="167">
        <v>1.7026925121432339E-3</v>
      </c>
      <c r="AA1481" s="931">
        <v>6.7405123688056585E-3</v>
      </c>
      <c r="AB1481" s="931">
        <v>0.14720355103054134</v>
      </c>
      <c r="AC1481" s="932">
        <v>0.84605593660065292</v>
      </c>
      <c r="AY1481" s="146"/>
    </row>
    <row r="1483" spans="1:51" ht="12.75" customHeight="1">
      <c r="A1483" s="69" t="s">
        <v>249</v>
      </c>
    </row>
    <row r="1484" spans="1:51" ht="12.75" customHeight="1">
      <c r="A1484" s="136"/>
      <c r="B1484" s="147" t="s">
        <v>271</v>
      </c>
      <c r="C1484" s="936"/>
      <c r="D1484" s="936"/>
      <c r="E1484" s="937"/>
      <c r="F1484" s="898" t="s">
        <v>272</v>
      </c>
      <c r="G1484" s="899"/>
      <c r="H1484" s="900"/>
      <c r="I1484" s="900"/>
      <c r="L1484" s="891" t="s">
        <v>249</v>
      </c>
      <c r="M1484" s="892"/>
      <c r="N1484" s="898" t="s">
        <v>185</v>
      </c>
      <c r="O1484" s="899"/>
      <c r="P1484" s="899"/>
      <c r="Q1484" s="900"/>
      <c r="R1484" s="898" t="s">
        <v>186</v>
      </c>
      <c r="S1484" s="899"/>
      <c r="T1484" s="899"/>
      <c r="U1484" s="900"/>
      <c r="V1484" s="898" t="s">
        <v>187</v>
      </c>
      <c r="W1484" s="899"/>
      <c r="X1484" s="899"/>
      <c r="Y1484" s="900"/>
      <c r="Z1484" s="9" t="s">
        <v>188</v>
      </c>
      <c r="AA1484" s="898" t="s">
        <v>195</v>
      </c>
      <c r="AB1484" s="899"/>
      <c r="AC1484" s="900"/>
    </row>
    <row r="1485" spans="1:51" ht="26.25">
      <c r="A1485" s="143" t="s">
        <v>184</v>
      </c>
      <c r="B1485" s="149" t="s">
        <v>185</v>
      </c>
      <c r="C1485" s="150" t="s">
        <v>186</v>
      </c>
      <c r="D1485" s="150" t="s">
        <v>187</v>
      </c>
      <c r="E1485" s="17" t="s">
        <v>188</v>
      </c>
      <c r="F1485" s="76" t="s">
        <v>185</v>
      </c>
      <c r="G1485" s="76" t="s">
        <v>186</v>
      </c>
      <c r="H1485" s="150" t="s">
        <v>187</v>
      </c>
      <c r="I1485" s="17" t="s">
        <v>188</v>
      </c>
      <c r="L1485" s="893"/>
      <c r="M1485" s="894"/>
      <c r="N1485" s="157" t="s">
        <v>196</v>
      </c>
      <c r="O1485" s="158" t="s">
        <v>202</v>
      </c>
      <c r="P1485" s="158" t="s">
        <v>203</v>
      </c>
      <c r="Q1485" s="159" t="s">
        <v>199</v>
      </c>
      <c r="R1485" s="157" t="s">
        <v>196</v>
      </c>
      <c r="S1485" s="158" t="s">
        <v>202</v>
      </c>
      <c r="T1485" s="158" t="s">
        <v>203</v>
      </c>
      <c r="U1485" s="159" t="s">
        <v>199</v>
      </c>
      <c r="V1485" s="157" t="s">
        <v>196</v>
      </c>
      <c r="W1485" s="158" t="s">
        <v>202</v>
      </c>
      <c r="X1485" s="158" t="s">
        <v>203</v>
      </c>
      <c r="Y1485" s="159" t="s">
        <v>199</v>
      </c>
      <c r="Z1485" s="160" t="s">
        <v>199</v>
      </c>
      <c r="AA1485" s="157" t="s">
        <v>185</v>
      </c>
      <c r="AB1485" s="158" t="s">
        <v>186</v>
      </c>
      <c r="AC1485" s="159" t="s">
        <v>187</v>
      </c>
    </row>
    <row r="1486" spans="1:51">
      <c r="A1486" s="130" t="s">
        <v>160</v>
      </c>
      <c r="B1486" s="152">
        <v>139.42154298765502</v>
      </c>
      <c r="C1486" s="141">
        <v>905.7375692751184</v>
      </c>
      <c r="D1486" s="141">
        <v>2129.8658827009431</v>
      </c>
      <c r="E1486" s="142">
        <v>3175.0249949637164</v>
      </c>
      <c r="F1486" s="919">
        <v>65460.245229549677</v>
      </c>
      <c r="G1486" s="920">
        <v>425255.68235617119</v>
      </c>
      <c r="H1486" s="920">
        <v>1000000</v>
      </c>
      <c r="I1486" s="138">
        <v>1490715.927585721</v>
      </c>
      <c r="L1486" s="136"/>
      <c r="M1486" s="161" t="s">
        <v>160</v>
      </c>
      <c r="N1486" s="141">
        <v>104.4234589500537</v>
      </c>
      <c r="O1486" s="141">
        <v>0.14143446293774159</v>
      </c>
      <c r="P1486" s="141">
        <v>174.106310564544</v>
      </c>
      <c r="Q1486" s="142">
        <v>139.42154298765502</v>
      </c>
      <c r="R1486" s="152">
        <v>1138.0047063086699</v>
      </c>
      <c r="S1486" s="141">
        <v>0.54757839538316677</v>
      </c>
      <c r="T1486" s="141">
        <v>674.07088898115933</v>
      </c>
      <c r="U1486" s="142">
        <v>905.7375692751184</v>
      </c>
      <c r="V1486" s="152">
        <v>1181.3096323946529</v>
      </c>
      <c r="W1486" s="141">
        <v>2.494925661225321</v>
      </c>
      <c r="X1486" s="141">
        <v>3071.26207422273</v>
      </c>
      <c r="Y1486" s="142">
        <v>2129.8658827009431</v>
      </c>
      <c r="Z1486" s="162">
        <v>3175.0249949637164</v>
      </c>
      <c r="AA1486" s="928">
        <v>4.3911951310244189E-2</v>
      </c>
      <c r="AB1486" s="929">
        <v>0.28526942959876417</v>
      </c>
      <c r="AC1486" s="930">
        <v>0.67081861909099172</v>
      </c>
    </row>
    <row r="1487" spans="1:51">
      <c r="A1487" s="130" t="s">
        <v>162</v>
      </c>
      <c r="B1487" s="152">
        <v>133.05863551834582</v>
      </c>
      <c r="C1487" s="141">
        <v>759.76890883903877</v>
      </c>
      <c r="D1487" s="141">
        <v>1906.0152234710436</v>
      </c>
      <c r="E1487" s="142">
        <v>2798.8427678284279</v>
      </c>
      <c r="F1487" s="921">
        <v>62472.776618972093</v>
      </c>
      <c r="G1487" s="922">
        <v>356721.47951191856</v>
      </c>
      <c r="H1487" s="922">
        <v>894899.17602415977</v>
      </c>
      <c r="I1487" s="142">
        <v>1314093.4321550501</v>
      </c>
      <c r="L1487" s="130"/>
      <c r="M1487" s="164" t="s">
        <v>162</v>
      </c>
      <c r="N1487" s="141">
        <v>101.86997739273271</v>
      </c>
      <c r="O1487" s="141">
        <v>0.13319293618409836</v>
      </c>
      <c r="P1487" s="141">
        <v>163.96096277100489</v>
      </c>
      <c r="Q1487" s="142">
        <v>133.05863551834582</v>
      </c>
      <c r="R1487" s="152">
        <v>904.04989745588728</v>
      </c>
      <c r="S1487" s="141">
        <v>0.50016244399644372</v>
      </c>
      <c r="T1487" s="141">
        <v>615.70168966172537</v>
      </c>
      <c r="U1487" s="142">
        <v>759.76890883903877</v>
      </c>
      <c r="V1487" s="152">
        <v>938.452052183663</v>
      </c>
      <c r="W1487" s="141">
        <v>2.328580116307128</v>
      </c>
      <c r="X1487" s="141">
        <v>2866.4901360190688</v>
      </c>
      <c r="Y1487" s="142">
        <v>1906.0152234710436</v>
      </c>
      <c r="Z1487" s="162">
        <v>2798.8427678284279</v>
      </c>
      <c r="AA1487" s="928">
        <v>4.7540589649336981E-2</v>
      </c>
      <c r="AB1487" s="929">
        <v>0.27145823179932682</v>
      </c>
      <c r="AC1487" s="930">
        <v>0.68100117855133635</v>
      </c>
    </row>
    <row r="1488" spans="1:51">
      <c r="A1488" s="130" t="s">
        <v>31</v>
      </c>
      <c r="B1488" s="152">
        <v>13.295217700984011</v>
      </c>
      <c r="C1488" s="141">
        <v>260.80448103511463</v>
      </c>
      <c r="D1488" s="141">
        <v>253.69023582264066</v>
      </c>
      <c r="E1488" s="142">
        <v>527.78993455873933</v>
      </c>
      <c r="F1488" s="921">
        <v>6242.2792951281854</v>
      </c>
      <c r="G1488" s="922">
        <v>122451.12856795524</v>
      </c>
      <c r="H1488" s="922">
        <v>119110.8970208626</v>
      </c>
      <c r="I1488" s="142">
        <v>247804.30488394605</v>
      </c>
      <c r="L1488" s="130"/>
      <c r="M1488" s="164" t="s">
        <v>31</v>
      </c>
      <c r="N1488" s="141">
        <v>5.9754661799344042</v>
      </c>
      <c r="O1488" s="141">
        <v>1.6703652277449913E-2</v>
      </c>
      <c r="P1488" s="141">
        <v>20.562253432248831</v>
      </c>
      <c r="Q1488" s="142">
        <v>13.295217700984011</v>
      </c>
      <c r="R1488" s="152">
        <v>489.99180110274233</v>
      </c>
      <c r="S1488" s="141">
        <v>2.6580640113780724E-2</v>
      </c>
      <c r="T1488" s="141">
        <v>32.720859446338984</v>
      </c>
      <c r="U1488" s="142">
        <v>260.80448103511463</v>
      </c>
      <c r="V1488" s="152">
        <v>508.63764554596946</v>
      </c>
      <c r="W1488" s="141">
        <v>0</v>
      </c>
      <c r="X1488" s="141">
        <v>0</v>
      </c>
      <c r="Y1488" s="142">
        <v>253.69023582264066</v>
      </c>
      <c r="Z1488" s="162">
        <v>527.78993455873933</v>
      </c>
      <c r="AA1488" s="928">
        <v>2.5190358569644807E-2</v>
      </c>
      <c r="AB1488" s="929">
        <v>0.49414447672853246</v>
      </c>
      <c r="AC1488" s="930">
        <v>0.48066516470182269</v>
      </c>
    </row>
    <row r="1489" spans="1:53">
      <c r="A1489" s="130" t="s">
        <v>23</v>
      </c>
      <c r="B1489" s="152">
        <v>93.507872187671808</v>
      </c>
      <c r="C1489" s="141">
        <v>394.46312758077329</v>
      </c>
      <c r="D1489" s="141">
        <v>210.60420678083528</v>
      </c>
      <c r="E1489" s="142">
        <v>698.57520654928044</v>
      </c>
      <c r="F1489" s="921">
        <v>43903.173879235925</v>
      </c>
      <c r="G1489" s="922">
        <v>185205.61824322172</v>
      </c>
      <c r="H1489" s="922">
        <v>98881.44060684336</v>
      </c>
      <c r="I1489" s="142">
        <v>327990.23272930103</v>
      </c>
      <c r="L1489" s="130"/>
      <c r="M1489" s="164" t="s">
        <v>23</v>
      </c>
      <c r="N1489" s="141">
        <v>75.334042972127207</v>
      </c>
      <c r="O1489" s="141">
        <v>9.0578100002475043E-2</v>
      </c>
      <c r="P1489" s="141">
        <v>111.50195279010022</v>
      </c>
      <c r="Q1489" s="142">
        <v>93.507872187671808</v>
      </c>
      <c r="R1489" s="152">
        <v>406.77298543133855</v>
      </c>
      <c r="S1489" s="141">
        <v>0.31023898804032812</v>
      </c>
      <c r="T1489" s="141">
        <v>381.90526183675632</v>
      </c>
      <c r="U1489" s="142">
        <v>394.46312758077329</v>
      </c>
      <c r="V1489" s="152">
        <v>422.25207261808436</v>
      </c>
      <c r="W1489" s="141">
        <v>0</v>
      </c>
      <c r="X1489" s="141">
        <v>0</v>
      </c>
      <c r="Y1489" s="142">
        <v>210.60420678083528</v>
      </c>
      <c r="Z1489" s="162">
        <v>698.57520654928044</v>
      </c>
      <c r="AA1489" s="928">
        <v>0.13385512584903822</v>
      </c>
      <c r="AB1489" s="929">
        <v>0.56466808996741313</v>
      </c>
      <c r="AC1489" s="930">
        <v>0.30147678418354856</v>
      </c>
      <c r="AZ1489" s="146"/>
    </row>
    <row r="1490" spans="1:53">
      <c r="A1490" s="130" t="s">
        <v>163</v>
      </c>
      <c r="B1490" s="152">
        <v>26.255545629689998</v>
      </c>
      <c r="C1490" s="141">
        <v>104.50130022315088</v>
      </c>
      <c r="D1490" s="141">
        <v>1441.7207808675676</v>
      </c>
      <c r="E1490" s="142">
        <v>1572.4776267204084</v>
      </c>
      <c r="F1490" s="921">
        <v>12327.323444607977</v>
      </c>
      <c r="G1490" s="922">
        <v>49064.732700741617</v>
      </c>
      <c r="H1490" s="922">
        <v>676906.83839645376</v>
      </c>
      <c r="I1490" s="142">
        <v>738298.8945418034</v>
      </c>
      <c r="L1490" s="130"/>
      <c r="M1490" s="164" t="s">
        <v>163</v>
      </c>
      <c r="N1490" s="141">
        <v>20.560468240671099</v>
      </c>
      <c r="O1490" s="141">
        <v>2.5911183904173411E-2</v>
      </c>
      <c r="P1490" s="141">
        <v>31.89675654865583</v>
      </c>
      <c r="Q1490" s="142">
        <v>26.255545629689998</v>
      </c>
      <c r="R1490" s="152">
        <v>7.2851109218063943</v>
      </c>
      <c r="S1490" s="141">
        <v>0.1633428158423349</v>
      </c>
      <c r="T1490" s="141">
        <v>201.07556837863007</v>
      </c>
      <c r="U1490" s="142">
        <v>104.50130022315088</v>
      </c>
      <c r="V1490" s="152">
        <v>7.5623340196091551</v>
      </c>
      <c r="W1490" s="141">
        <v>2.328580116307128</v>
      </c>
      <c r="X1490" s="141">
        <v>2866.4901360190688</v>
      </c>
      <c r="Y1490" s="142">
        <v>1441.7207808675676</v>
      </c>
      <c r="Z1490" s="162">
        <v>1572.4776267204084</v>
      </c>
      <c r="AA1490" s="928">
        <v>1.6696927945772495E-2</v>
      </c>
      <c r="AB1490" s="929">
        <v>6.6456462367035979E-2</v>
      </c>
      <c r="AC1490" s="930">
        <v>0.91684660968719156</v>
      </c>
      <c r="AX1490" s="146"/>
    </row>
    <row r="1491" spans="1:53">
      <c r="A1491" s="130" t="s">
        <v>189</v>
      </c>
      <c r="B1491" s="238">
        <v>2.8991232142441956E-2</v>
      </c>
      <c r="C1491" s="239">
        <v>0.15779465080763069</v>
      </c>
      <c r="D1491" s="141">
        <v>0</v>
      </c>
      <c r="E1491" s="142">
        <v>0.18678588295007265</v>
      </c>
      <c r="F1491" s="921">
        <v>13.611764185676028</v>
      </c>
      <c r="G1491" s="922">
        <v>74.086660615234067</v>
      </c>
      <c r="H1491" s="922">
        <v>0</v>
      </c>
      <c r="I1491" s="142">
        <v>87.69842480091009</v>
      </c>
      <c r="L1491" s="130"/>
      <c r="M1491" s="165" t="s">
        <v>189</v>
      </c>
      <c r="N1491" s="141">
        <v>1.140684688411219E-2</v>
      </c>
      <c r="O1491" s="141">
        <v>3.7734547951156842E-5</v>
      </c>
      <c r="P1491" s="141">
        <v>4.6451358375707748E-2</v>
      </c>
      <c r="Q1491" s="142">
        <v>2.8991232142441956E-2</v>
      </c>
      <c r="R1491" s="152">
        <v>0.21013206704927492</v>
      </c>
      <c r="S1491" s="141">
        <v>8.5807990272213501E-5</v>
      </c>
      <c r="T1491" s="141">
        <v>0.10562993129778932</v>
      </c>
      <c r="U1491" s="142">
        <v>0.15779465080763069</v>
      </c>
      <c r="V1491" s="152">
        <v>0</v>
      </c>
      <c r="W1491" s="141">
        <v>0</v>
      </c>
      <c r="X1491" s="141">
        <v>0</v>
      </c>
      <c r="Y1491" s="142">
        <v>0</v>
      </c>
      <c r="Z1491" s="162">
        <v>0.18678588295007265</v>
      </c>
      <c r="AA1491" s="928">
        <v>0.1552110453132651</v>
      </c>
      <c r="AB1491" s="929">
        <v>0.84478895468673487</v>
      </c>
      <c r="AC1491" s="930">
        <v>0</v>
      </c>
      <c r="BA1491" s="146"/>
    </row>
    <row r="1492" spans="1:53">
      <c r="A1492" s="130" t="s">
        <v>165</v>
      </c>
      <c r="B1492" s="152">
        <v>2.8915247781946136</v>
      </c>
      <c r="C1492" s="141">
        <v>97.976146133133966</v>
      </c>
      <c r="D1492" s="141">
        <v>118.18161377603847</v>
      </c>
      <c r="E1492" s="142">
        <v>219.04928468736705</v>
      </c>
      <c r="F1492" s="921">
        <v>1357.6088530643956</v>
      </c>
      <c r="G1492" s="922">
        <v>46001.087171220213</v>
      </c>
      <c r="H1492" s="922">
        <v>55487.819555177361</v>
      </c>
      <c r="I1492" s="142">
        <v>102846.51557946196</v>
      </c>
      <c r="L1492" s="130"/>
      <c r="M1492" s="164" t="s">
        <v>165</v>
      </c>
      <c r="N1492" s="141">
        <v>6.7992809974395483</v>
      </c>
      <c r="O1492" s="141">
        <v>-8.0922326972150823E-4</v>
      </c>
      <c r="P1492" s="141">
        <v>-0.9961566296342349</v>
      </c>
      <c r="Q1492" s="142">
        <v>2.8915247781946136</v>
      </c>
      <c r="R1492" s="152">
        <v>150.5534892612732</v>
      </c>
      <c r="S1492" s="141">
        <v>3.7060164711818576E-2</v>
      </c>
      <c r="T1492" s="141">
        <v>45.621190287471464</v>
      </c>
      <c r="U1492" s="142">
        <v>97.976146133133966</v>
      </c>
      <c r="V1492" s="152">
        <v>0</v>
      </c>
      <c r="W1492" s="141">
        <v>0.19138306903114477</v>
      </c>
      <c r="X1492" s="141">
        <v>235.59002159360364</v>
      </c>
      <c r="Y1492" s="142">
        <v>118.18161377603847</v>
      </c>
      <c r="Z1492" s="162">
        <v>219.04928468736705</v>
      </c>
      <c r="AA1492" s="928">
        <v>1.3200338829325439E-2</v>
      </c>
      <c r="AB1492" s="929">
        <v>0.44727900514702945</v>
      </c>
      <c r="AC1492" s="930">
        <v>0.53952065602364518</v>
      </c>
      <c r="AV1492" s="392"/>
    </row>
    <row r="1493" spans="1:53">
      <c r="A1493" s="130" t="s">
        <v>83</v>
      </c>
      <c r="B1493" s="89">
        <v>0.26949355110135204</v>
      </c>
      <c r="C1493" s="40">
        <v>6.5838119274467061E-2</v>
      </c>
      <c r="D1493" s="40">
        <v>2.0368276185686071E-3</v>
      </c>
      <c r="E1493" s="34">
        <v>0.33736849799438773</v>
      </c>
      <c r="F1493" s="923">
        <v>126.53076106350868</v>
      </c>
      <c r="G1493" s="924">
        <v>30.911861544528751</v>
      </c>
      <c r="H1493" s="924">
        <v>0.95631731326934477</v>
      </c>
      <c r="I1493" s="34">
        <v>158.39893992130681</v>
      </c>
      <c r="L1493" s="130"/>
      <c r="M1493" s="164" t="s">
        <v>83</v>
      </c>
      <c r="N1493" s="40">
        <v>0.30917739052747684</v>
      </c>
      <c r="O1493" s="40">
        <v>1.8669291822853677E-4</v>
      </c>
      <c r="P1493" s="40">
        <v>0.22981962476576054</v>
      </c>
      <c r="Q1493" s="34">
        <v>0.26949355110135204</v>
      </c>
      <c r="R1493" s="89">
        <v>2.635552923421229E-3</v>
      </c>
      <c r="S1493" s="40">
        <v>1.0448797277904446E-4</v>
      </c>
      <c r="T1493" s="40">
        <v>0.12862505404312896</v>
      </c>
      <c r="U1493" s="34">
        <v>6.5838119274467061E-2</v>
      </c>
      <c r="V1493" s="89">
        <v>0</v>
      </c>
      <c r="W1493" s="40">
        <v>2.3553694394577058E-6</v>
      </c>
      <c r="X1493" s="40">
        <v>4.0612676598159227E-3</v>
      </c>
      <c r="Y1493" s="34">
        <v>2.0368276185686071E-3</v>
      </c>
      <c r="Z1493" s="28">
        <v>0.33736849799438773</v>
      </c>
      <c r="AA1493" s="928">
        <v>0.79881065571758025</v>
      </c>
      <c r="AB1493" s="929">
        <v>0.19515194710195588</v>
      </c>
      <c r="AC1493" s="930">
        <v>6.0373971804637506E-3</v>
      </c>
    </row>
    <row r="1494" spans="1:53">
      <c r="A1494" s="130" t="s">
        <v>84</v>
      </c>
      <c r="B1494" s="89">
        <v>4.6231911602541019E-4</v>
      </c>
      <c r="C1494" s="40">
        <v>4.6450141430647574E-3</v>
      </c>
      <c r="D1494" s="40">
        <v>3.8199182302008222E-3</v>
      </c>
      <c r="E1494" s="34">
        <v>8.9272514892909903E-3</v>
      </c>
      <c r="F1494" s="923">
        <v>0.21706489586054606</v>
      </c>
      <c r="G1494" s="924">
        <v>2.1808951356008786</v>
      </c>
      <c r="H1494" s="924">
        <v>1.7935017698657514</v>
      </c>
      <c r="I1494" s="34">
        <v>4.1914618013271765</v>
      </c>
      <c r="L1494" s="130"/>
      <c r="M1494" s="164" t="s">
        <v>84</v>
      </c>
      <c r="N1494" s="40">
        <v>7.0142753575257774E-4</v>
      </c>
      <c r="O1494" s="40">
        <v>1.8213477091810597E-7</v>
      </c>
      <c r="P1494" s="40">
        <v>2.2420852974164225E-4</v>
      </c>
      <c r="Q1494" s="34">
        <v>4.6231911602541019E-4</v>
      </c>
      <c r="R1494" s="89">
        <v>1.7621581626926421E-3</v>
      </c>
      <c r="S1494" s="40">
        <v>6.0987528642442835E-6</v>
      </c>
      <c r="T1494" s="40">
        <v>7.5075857622192675E-3</v>
      </c>
      <c r="U1494" s="34">
        <v>4.6450141430647574E-3</v>
      </c>
      <c r="V1494" s="89">
        <v>0</v>
      </c>
      <c r="W1494" s="40">
        <v>4.4173196487610974E-6</v>
      </c>
      <c r="X1494" s="40">
        <v>7.6166044833770605E-3</v>
      </c>
      <c r="Y1494" s="34">
        <v>3.8199182302008222E-3</v>
      </c>
      <c r="Z1494" s="28">
        <v>8.9272514892909903E-3</v>
      </c>
      <c r="AA1494" s="928">
        <v>5.1787396891417467E-2</v>
      </c>
      <c r="AB1494" s="929">
        <v>0.52031850437246596</v>
      </c>
      <c r="AC1494" s="930">
        <v>0.4278940987361165</v>
      </c>
    </row>
    <row r="1495" spans="1:53">
      <c r="A1495" s="130" t="s">
        <v>166</v>
      </c>
      <c r="B1495" s="152">
        <v>11.098845876981908</v>
      </c>
      <c r="C1495" s="141">
        <v>101.18221845928014</v>
      </c>
      <c r="D1495" s="141">
        <v>119.25499693559875</v>
      </c>
      <c r="E1495" s="142">
        <v>231.5360612718608</v>
      </c>
      <c r="F1495" s="921">
        <v>5211.0538823727002</v>
      </c>
      <c r="G1495" s="922">
        <v>47506.380228490307</v>
      </c>
      <c r="H1495" s="922">
        <v>55991.787043589866</v>
      </c>
      <c r="I1495" s="142">
        <v>108709.22115445288</v>
      </c>
      <c r="L1495" s="130"/>
      <c r="M1495" s="164" t="s">
        <v>166</v>
      </c>
      <c r="N1495" s="141">
        <v>16.260481010238287</v>
      </c>
      <c r="O1495" s="141">
        <v>4.8398299914278924E-3</v>
      </c>
      <c r="P1495" s="141">
        <v>5.9578473737201172</v>
      </c>
      <c r="Q1495" s="142">
        <v>11.098845876981908</v>
      </c>
      <c r="R1495" s="141">
        <v>151.09952776208939</v>
      </c>
      <c r="S1495" s="141">
        <v>4.1810973404214642E-2</v>
      </c>
      <c r="T1495" s="141">
        <v>51.469452135753436</v>
      </c>
      <c r="U1495" s="142">
        <v>101.18221845928014</v>
      </c>
      <c r="V1495" s="141">
        <v>0</v>
      </c>
      <c r="W1495" s="141">
        <v>0.1926243198212502</v>
      </c>
      <c r="X1495" s="141">
        <v>237.73025981149303</v>
      </c>
      <c r="Y1495" s="142">
        <v>119.25499693559875</v>
      </c>
      <c r="Z1495" s="141">
        <v>231.5360612718608</v>
      </c>
      <c r="AA1495" s="928">
        <v>4.7935711681430335E-2</v>
      </c>
      <c r="AB1495" s="929">
        <v>0.43700414485532707</v>
      </c>
      <c r="AC1495" s="930">
        <v>0.51506014346324258</v>
      </c>
    </row>
    <row r="1496" spans="1:53">
      <c r="A1496" s="130" t="s">
        <v>167</v>
      </c>
      <c r="B1496" s="89">
        <v>1.2311633259855813E-2</v>
      </c>
      <c r="C1496" s="40">
        <v>4.2101142477536886E-2</v>
      </c>
      <c r="D1496" s="40">
        <v>8.8754053226761942E-2</v>
      </c>
      <c r="E1496" s="34">
        <v>0.14316682896415464</v>
      </c>
      <c r="F1496" s="923">
        <v>5.7804734842003684</v>
      </c>
      <c r="G1496" s="924">
        <v>19.767039239178406</v>
      </c>
      <c r="H1496" s="924">
        <v>41.671193452899686</v>
      </c>
      <c r="I1496" s="34">
        <v>67.218706176278459</v>
      </c>
      <c r="L1496" s="130"/>
      <c r="M1496" s="164" t="s">
        <v>167</v>
      </c>
      <c r="N1496" s="40">
        <v>1.4929293903955896E-2</v>
      </c>
      <c r="O1496" s="40">
        <v>7.8789710471049126E-6</v>
      </c>
      <c r="P1496" s="40">
        <v>9.6990404712049925E-3</v>
      </c>
      <c r="Q1496" s="34">
        <v>1.2311633259855813E-2</v>
      </c>
      <c r="R1496" s="89">
        <v>2.8424916917753969E-3</v>
      </c>
      <c r="S1496" s="40">
        <v>6.5881739184774332E-5</v>
      </c>
      <c r="T1496" s="40">
        <v>8.1100647641203297E-2</v>
      </c>
      <c r="U1496" s="34">
        <v>4.2101142477536886E-2</v>
      </c>
      <c r="V1496" s="89">
        <v>0</v>
      </c>
      <c r="W1496" s="40">
        <v>1.0263440199481772E-4</v>
      </c>
      <c r="X1496" s="40">
        <v>0.17696832209136112</v>
      </c>
      <c r="Y1496" s="34">
        <v>8.8754053226761942E-2</v>
      </c>
      <c r="Z1496" s="28">
        <v>0.14316682896415464</v>
      </c>
      <c r="AA1496" s="928">
        <v>8.5995012594281425E-2</v>
      </c>
      <c r="AB1496" s="929">
        <v>0.29407051048171184</v>
      </c>
      <c r="AC1496" s="930">
        <v>0.61993447692400672</v>
      </c>
    </row>
    <row r="1497" spans="1:53">
      <c r="A1497" s="130" t="s">
        <v>168</v>
      </c>
      <c r="B1497" s="89">
        <v>2.2028040369296682E-2</v>
      </c>
      <c r="C1497" s="40">
        <v>3.1582680331319821E-2</v>
      </c>
      <c r="D1497" s="40">
        <v>1.3558656643340878</v>
      </c>
      <c r="E1497" s="34">
        <v>1.4094763850347043</v>
      </c>
      <c r="F1497" s="923">
        <v>10.342454211887889</v>
      </c>
      <c r="G1497" s="924">
        <v>14.828483139637381</v>
      </c>
      <c r="H1497" s="924">
        <v>636.59673378808077</v>
      </c>
      <c r="I1497" s="34">
        <v>661.76767113960602</v>
      </c>
      <c r="L1497" s="130"/>
      <c r="M1497" s="164" t="s">
        <v>168</v>
      </c>
      <c r="N1497" s="40">
        <v>2.3161465643677239E-2</v>
      </c>
      <c r="O1497" s="40">
        <v>1.6964471930109912E-5</v>
      </c>
      <c r="P1497" s="40">
        <v>2.0883323322176212E-2</v>
      </c>
      <c r="Q1497" s="34">
        <v>2.2028040369296682E-2</v>
      </c>
      <c r="R1497" s="89">
        <v>3.3151537930650898E-2</v>
      </c>
      <c r="S1497" s="40">
        <v>2.4368177964017025E-5</v>
      </c>
      <c r="T1497" s="40">
        <v>2.9997310926706815E-2</v>
      </c>
      <c r="U1497" s="34">
        <v>3.1582680331319821E-2</v>
      </c>
      <c r="V1497" s="89">
        <v>0</v>
      </c>
      <c r="W1497" s="40">
        <v>1.5679110596638645E-3</v>
      </c>
      <c r="X1497" s="40">
        <v>2.7034852254628263</v>
      </c>
      <c r="Y1497" s="34">
        <v>1.3558656643340878</v>
      </c>
      <c r="Z1497" s="28">
        <v>1.4094763850347043</v>
      </c>
      <c r="AA1497" s="928">
        <v>1.5628527446917322E-2</v>
      </c>
      <c r="AB1497" s="929">
        <v>2.2407385229474552E-2</v>
      </c>
      <c r="AC1497" s="930">
        <v>0.96196408732360816</v>
      </c>
    </row>
    <row r="1498" spans="1:53">
      <c r="A1498" s="130" t="s">
        <v>169</v>
      </c>
      <c r="B1498" s="89">
        <v>4.3411507575943364E-2</v>
      </c>
      <c r="C1498" s="40">
        <v>6.4135021133979148E-2</v>
      </c>
      <c r="D1498" s="40">
        <v>5.0570044070913533E-2</v>
      </c>
      <c r="E1498" s="34">
        <v>0.15811657278083605</v>
      </c>
      <c r="F1498" s="923">
        <v>20.382272859778386</v>
      </c>
      <c r="G1498" s="924">
        <v>30.11223460354589</v>
      </c>
      <c r="H1498" s="924">
        <v>23.743299745608507</v>
      </c>
      <c r="I1498" s="34">
        <v>74.237807208932779</v>
      </c>
      <c r="L1498" s="130"/>
      <c r="M1498" s="164" t="s">
        <v>169</v>
      </c>
      <c r="N1498" s="40">
        <v>3.9652021234227737E-2</v>
      </c>
      <c r="O1498" s="40">
        <v>3.8273143264807506E-5</v>
      </c>
      <c r="P1498" s="40">
        <v>4.7114371060164639E-2</v>
      </c>
      <c r="Q1498" s="34">
        <v>4.3411507575943364E-2</v>
      </c>
      <c r="R1498" s="89">
        <v>7.0657431758056069E-2</v>
      </c>
      <c r="S1498" s="40">
        <v>4.6789645256861589E-5</v>
      </c>
      <c r="T1498" s="40">
        <v>5.759821431840103E-2</v>
      </c>
      <c r="U1498" s="34">
        <v>6.4135021133979148E-2</v>
      </c>
      <c r="V1498" s="89">
        <v>0</v>
      </c>
      <c r="W1498" s="40">
        <v>5.8478751599197754E-5</v>
      </c>
      <c r="X1498" s="40">
        <v>0.10083253126987646</v>
      </c>
      <c r="Y1498" s="34">
        <v>5.0570044070913533E-2</v>
      </c>
      <c r="Z1498" s="28">
        <v>0.15811657278083605</v>
      </c>
      <c r="AA1498" s="928">
        <v>0.27455381059970013</v>
      </c>
      <c r="AB1498" s="929">
        <v>0.40561858890576968</v>
      </c>
      <c r="AC1498" s="930">
        <v>0.31982760049453018</v>
      </c>
    </row>
    <row r="1499" spans="1:53">
      <c r="A1499" s="130" t="s">
        <v>170</v>
      </c>
      <c r="B1499" s="89">
        <v>5.8651664394175473E-3</v>
      </c>
      <c r="C1499" s="40">
        <v>9.1401654789547895E-3</v>
      </c>
      <c r="D1499" s="40">
        <v>2.0711341156990901E-2</v>
      </c>
      <c r="E1499" s="34">
        <v>3.5716673075363234E-2</v>
      </c>
      <c r="F1499" s="923">
        <v>2.753772661018338</v>
      </c>
      <c r="G1499" s="924">
        <v>4.2914277153282008</v>
      </c>
      <c r="H1499" s="924">
        <v>9.7242466416365456</v>
      </c>
      <c r="I1499" s="34">
        <v>16.769447017983083</v>
      </c>
      <c r="L1499" s="130"/>
      <c r="M1499" s="164" t="s">
        <v>170</v>
      </c>
      <c r="N1499" s="40">
        <v>9.2689577440813152E-3</v>
      </c>
      <c r="O1499" s="40">
        <v>2.0114956198565922E-6</v>
      </c>
      <c r="P1499" s="40">
        <v>2.4761580297733617E-3</v>
      </c>
      <c r="Q1499" s="34">
        <v>5.8651664394175473E-3</v>
      </c>
      <c r="R1499" s="89">
        <v>1.0544458313254847E-2</v>
      </c>
      <c r="S1499" s="40">
        <v>6.2847457244354033E-6</v>
      </c>
      <c r="T1499" s="40">
        <v>7.7365436131320081E-3</v>
      </c>
      <c r="U1499" s="34">
        <v>9.1401654789547895E-3</v>
      </c>
      <c r="V1499" s="89">
        <v>1.7999999999999999E-2</v>
      </c>
      <c r="W1499" s="40">
        <v>3.1353709282517561E-6</v>
      </c>
      <c r="X1499" s="40">
        <v>2.3406192480517039E-2</v>
      </c>
      <c r="Y1499" s="34">
        <v>2.0711341156990901E-2</v>
      </c>
      <c r="Z1499" s="28">
        <v>3.5716673075363234E-2</v>
      </c>
      <c r="AA1499" s="928">
        <v>0.16421368325772875</v>
      </c>
      <c r="AB1499" s="929">
        <v>0.25590752698799157</v>
      </c>
      <c r="AC1499" s="930">
        <v>0.57987878975427976</v>
      </c>
    </row>
    <row r="1500" spans="1:53">
      <c r="A1500" s="130" t="s">
        <v>171</v>
      </c>
      <c r="B1500" s="89">
        <v>1.9743360880914856E-3</v>
      </c>
      <c r="C1500" s="40">
        <v>5.8248231036075442E-3</v>
      </c>
      <c r="D1500" s="40">
        <v>6.9985053284296397E-3</v>
      </c>
      <c r="E1500" s="34">
        <v>1.479766452012867E-2</v>
      </c>
      <c r="F1500" s="923">
        <v>0.92697671911048896</v>
      </c>
      <c r="G1500" s="924">
        <v>2.7348309350919888</v>
      </c>
      <c r="H1500" s="924">
        <v>3.2858901517097583</v>
      </c>
      <c r="I1500" s="34">
        <v>6.9476978059122363</v>
      </c>
      <c r="L1500" s="130"/>
      <c r="M1500" s="164" t="s">
        <v>171</v>
      </c>
      <c r="N1500" s="40">
        <v>1.8605449613292807E-3</v>
      </c>
      <c r="O1500" s="40">
        <v>1.6944550511283532E-6</v>
      </c>
      <c r="P1500" s="40">
        <v>2.0858799987049613E-3</v>
      </c>
      <c r="Q1500" s="34">
        <v>1.9743360880914856E-3</v>
      </c>
      <c r="R1500" s="89">
        <v>6.7242380877600878E-3</v>
      </c>
      <c r="S1500" s="40">
        <v>4.0015009713017665E-6</v>
      </c>
      <c r="T1500" s="40">
        <v>4.9258614651824014E-3</v>
      </c>
      <c r="U1500" s="34">
        <v>5.8248231036075442E-3</v>
      </c>
      <c r="V1500" s="89">
        <v>4.5999999999999999E-3</v>
      </c>
      <c r="W1500" s="40">
        <v>2.7736103435840906E-6</v>
      </c>
      <c r="X1500" s="40">
        <v>9.38242342820007E-3</v>
      </c>
      <c r="Y1500" s="34">
        <v>6.9985053284296397E-3</v>
      </c>
      <c r="Z1500" s="28">
        <v>1.479766452012867E-2</v>
      </c>
      <c r="AA1500" s="928">
        <v>0.13342214140656286</v>
      </c>
      <c r="AB1500" s="929">
        <v>0.39363124469298993</v>
      </c>
      <c r="AC1500" s="930">
        <v>0.47294661390044718</v>
      </c>
    </row>
    <row r="1501" spans="1:53">
      <c r="A1501" s="130" t="s">
        <v>172</v>
      </c>
      <c r="B1501" s="89">
        <v>1.7319307054215409E-2</v>
      </c>
      <c r="C1501" s="40">
        <v>0.14302281990176044</v>
      </c>
      <c r="D1501" s="40">
        <v>7.0293505103453241E-4</v>
      </c>
      <c r="E1501" s="34">
        <v>0.16104506200701038</v>
      </c>
      <c r="F1501" s="923">
        <v>8.1316420883047851</v>
      </c>
      <c r="G1501" s="924">
        <v>67.151092030447089</v>
      </c>
      <c r="H1501" s="924">
        <v>0.33003723696588849</v>
      </c>
      <c r="I1501" s="34">
        <v>75.612771355717754</v>
      </c>
      <c r="L1501" s="130"/>
      <c r="M1501" s="164" t="s">
        <v>172</v>
      </c>
      <c r="N1501" s="40">
        <v>1.710538168235292E-2</v>
      </c>
      <c r="O1501" s="40">
        <v>1.4230680795819541E-5</v>
      </c>
      <c r="P1501" s="40">
        <v>1.7518017028653708E-2</v>
      </c>
      <c r="Q1501" s="34">
        <v>1.7319307054215409E-2</v>
      </c>
      <c r="R1501" s="89">
        <v>0.25419292387673526</v>
      </c>
      <c r="S1501" s="40">
        <v>2.6299470132435244E-5</v>
      </c>
      <c r="T1501" s="40">
        <v>3.2374738231772546E-2</v>
      </c>
      <c r="U1501" s="34">
        <v>0.14302281990176044</v>
      </c>
      <c r="V1501" s="89">
        <v>0</v>
      </c>
      <c r="W1501" s="40">
        <v>1.1383161912618869E-6</v>
      </c>
      <c r="X1501" s="40">
        <v>1.401271148487564E-3</v>
      </c>
      <c r="Y1501" s="34">
        <v>7.0293505103453241E-4</v>
      </c>
      <c r="Z1501" s="28">
        <v>0.16104506200701038</v>
      </c>
      <c r="AA1501" s="928">
        <v>0.10754323565327008</v>
      </c>
      <c r="AB1501" s="929">
        <v>0.88809192979499474</v>
      </c>
      <c r="AC1501" s="930">
        <v>4.3648345517351738E-3</v>
      </c>
    </row>
    <row r="1502" spans="1:53">
      <c r="A1502" s="130" t="s">
        <v>190</v>
      </c>
      <c r="B1502" s="89">
        <v>3.1646001866878355E-4</v>
      </c>
      <c r="C1502" s="40">
        <v>5.5541974465963477E-4</v>
      </c>
      <c r="D1502" s="40">
        <v>6.8346438044086773E-3</v>
      </c>
      <c r="E1502" s="34">
        <v>7.7065235677370959E-3</v>
      </c>
      <c r="F1502" s="923">
        <v>0.14858213432081069</v>
      </c>
      <c r="G1502" s="924">
        <v>0.26077686354376983</v>
      </c>
      <c r="H1502" s="924">
        <v>3.2089550144544652</v>
      </c>
      <c r="I1502" s="34">
        <v>3.6183140123190465</v>
      </c>
      <c r="L1502" s="130"/>
      <c r="M1502" s="164" t="s">
        <v>190</v>
      </c>
      <c r="N1502" s="40">
        <v>2.1457609641387814E-4</v>
      </c>
      <c r="O1502" s="40">
        <v>3.3915750436462098E-7</v>
      </c>
      <c r="P1502" s="40">
        <v>4.1750405494306943E-4</v>
      </c>
      <c r="Q1502" s="34">
        <v>3.1646001866878355E-4</v>
      </c>
      <c r="R1502" s="89">
        <v>4.9047605490417062E-4</v>
      </c>
      <c r="S1502" s="40">
        <v>5.0328241866444417E-7</v>
      </c>
      <c r="T1502" s="40">
        <v>6.195423892141358E-4</v>
      </c>
      <c r="U1502" s="34">
        <v>5.5541974465963477E-4</v>
      </c>
      <c r="V1502" s="89">
        <v>6.5769220473088272E-4</v>
      </c>
      <c r="W1502" s="40">
        <v>1.1298311793773004E-2</v>
      </c>
      <c r="X1502" s="40">
        <v>1.7385376043784653E-3</v>
      </c>
      <c r="Y1502" s="34">
        <v>6.8346438044086773E-3</v>
      </c>
      <c r="Z1502" s="28">
        <v>7.7065235677370959E-3</v>
      </c>
      <c r="AA1502" s="928">
        <v>4.1063913694317972E-2</v>
      </c>
      <c r="AB1502" s="929">
        <v>7.2071374307459024E-2</v>
      </c>
      <c r="AC1502" s="930">
        <v>0.88686471199822292</v>
      </c>
    </row>
    <row r="1503" spans="1:53">
      <c r="A1503" s="130" t="s">
        <v>191</v>
      </c>
      <c r="B1503" s="89">
        <v>5.8820734517086963E-4</v>
      </c>
      <c r="C1503" s="40">
        <v>1.0937126598111083E-3</v>
      </c>
      <c r="D1503" s="40">
        <v>1.5820789883434872E-2</v>
      </c>
      <c r="E1503" s="34">
        <v>1.7502709888416849E-2</v>
      </c>
      <c r="F1503" s="923">
        <v>0.27617107253013856</v>
      </c>
      <c r="G1503" s="924">
        <v>0.51351245573460258</v>
      </c>
      <c r="H1503" s="924">
        <v>7.4280685990293822</v>
      </c>
      <c r="I1503" s="34">
        <v>8.2177521272941227</v>
      </c>
      <c r="L1503" s="130"/>
      <c r="M1503" s="164" t="s">
        <v>191</v>
      </c>
      <c r="N1503" s="40">
        <v>4.0907340774626842E-4</v>
      </c>
      <c r="O1503" s="40">
        <v>6.2212571453082034E-7</v>
      </c>
      <c r="P1503" s="40">
        <v>7.6583889537567499E-4</v>
      </c>
      <c r="Q1503" s="34">
        <v>5.8820734517086963E-4</v>
      </c>
      <c r="R1503" s="89">
        <v>1.2552127849643311E-3</v>
      </c>
      <c r="S1503" s="40">
        <v>7.5731334258839943E-7</v>
      </c>
      <c r="T1503" s="40">
        <v>9.3225533070684125E-4</v>
      </c>
      <c r="U1503" s="34">
        <v>1.0937126598111083E-3</v>
      </c>
      <c r="V1503" s="89">
        <v>8.2226686785038681E-4</v>
      </c>
      <c r="W1503" s="40">
        <v>2.7595287890529712E-2</v>
      </c>
      <c r="X1503" s="40">
        <v>3.2861410505826863E-3</v>
      </c>
      <c r="Y1503" s="34">
        <v>1.5820789883434872E-2</v>
      </c>
      <c r="Z1503" s="28">
        <v>1.7502709888416849E-2</v>
      </c>
      <c r="AA1503" s="928">
        <v>3.3606644280845935E-2</v>
      </c>
      <c r="AB1503" s="929">
        <v>6.2488189930801422E-2</v>
      </c>
      <c r="AC1503" s="930">
        <v>0.90390516578835267</v>
      </c>
    </row>
    <row r="1504" spans="1:53" ht="11.25" customHeight="1">
      <c r="A1504" s="130" t="s">
        <v>175</v>
      </c>
      <c r="B1504" s="89">
        <v>1.0484580978635349E-3</v>
      </c>
      <c r="C1504" s="40">
        <v>2.4046593297227574E-2</v>
      </c>
      <c r="D1504" s="40">
        <v>6.2127837258733352E-2</v>
      </c>
      <c r="E1504" s="34">
        <v>8.7222888653824465E-2</v>
      </c>
      <c r="F1504" s="923">
        <v>0.49226484464550213</v>
      </c>
      <c r="G1504" s="924">
        <v>11.290191317930972</v>
      </c>
      <c r="H1504" s="924">
        <v>29.169835417029777</v>
      </c>
      <c r="I1504" s="34">
        <v>40.952291579606246</v>
      </c>
      <c r="L1504" s="130"/>
      <c r="M1504" s="164" t="s">
        <v>175</v>
      </c>
      <c r="N1504" s="40">
        <v>4.1547504412192611E-4</v>
      </c>
      <c r="O1504" s="40">
        <v>1.3622742466852476E-6</v>
      </c>
      <c r="P1504" s="40">
        <v>1.6769642853727033E-3</v>
      </c>
      <c r="Q1504" s="34">
        <v>1.0484580978635349E-3</v>
      </c>
      <c r="R1504" s="89">
        <v>8.9236228701376123E-4</v>
      </c>
      <c r="S1504" s="40">
        <v>3.821972823005389E-5</v>
      </c>
      <c r="T1504" s="40">
        <v>4.7048616968577199E-2</v>
      </c>
      <c r="U1504" s="34">
        <v>2.4046593297227574E-2</v>
      </c>
      <c r="V1504" s="89">
        <v>0</v>
      </c>
      <c r="W1504" s="40">
        <v>7.1844081396372402E-5</v>
      </c>
      <c r="X1504" s="40">
        <v>0.12387782546395278</v>
      </c>
      <c r="Y1504" s="34">
        <v>6.2127837258733352E-2</v>
      </c>
      <c r="Z1504" s="28">
        <v>8.7222888653824465E-2</v>
      </c>
      <c r="AA1504" s="928">
        <v>1.2020446857988384E-2</v>
      </c>
      <c r="AB1504" s="929">
        <v>0.27569131988582912</v>
      </c>
      <c r="AC1504" s="930">
        <v>0.71228823325618251</v>
      </c>
    </row>
    <row r="1505" spans="1:52">
      <c r="A1505" s="130" t="s">
        <v>176</v>
      </c>
      <c r="B1505" s="89">
        <v>1.1688293932944974E-3</v>
      </c>
      <c r="C1505" s="40">
        <v>8.2863900930688489E-3</v>
      </c>
      <c r="D1505" s="40">
        <v>0.94910596503386147</v>
      </c>
      <c r="E1505" s="34">
        <v>0.95856118452022476</v>
      </c>
      <c r="F1505" s="923">
        <v>0.54878074849120162</v>
      </c>
      <c r="G1505" s="924">
        <v>3.8905689604082698</v>
      </c>
      <c r="H1505" s="924">
        <v>445.61771365165657</v>
      </c>
      <c r="I1505" s="34">
        <v>450.05706336055601</v>
      </c>
      <c r="L1505" s="130"/>
      <c r="M1505" s="164" t="s">
        <v>176</v>
      </c>
      <c r="N1505" s="40">
        <v>1.5591600837376967E-3</v>
      </c>
      <c r="O1505" s="40">
        <v>6.3346137221545417E-7</v>
      </c>
      <c r="P1505" s="40">
        <v>7.7979312899243477E-4</v>
      </c>
      <c r="Q1505" s="34">
        <v>1.1688293932944974E-3</v>
      </c>
      <c r="R1505" s="89">
        <v>8.9617234666626907E-3</v>
      </c>
      <c r="S1505" s="40">
        <v>6.1805162923878553E-6</v>
      </c>
      <c r="T1505" s="40">
        <v>7.6082368236190115E-3</v>
      </c>
      <c r="U1505" s="34">
        <v>8.2863900930688489E-3</v>
      </c>
      <c r="V1505" s="89">
        <v>0</v>
      </c>
      <c r="W1505" s="40">
        <v>1.097537741764705E-3</v>
      </c>
      <c r="X1505" s="40">
        <v>1.8924396578239784</v>
      </c>
      <c r="Y1505" s="34">
        <v>0.94910596503386147</v>
      </c>
      <c r="Z1505" s="28">
        <v>0.95856118452022476</v>
      </c>
      <c r="AA1505" s="928">
        <v>1.2193581507053358E-3</v>
      </c>
      <c r="AB1505" s="929">
        <v>8.6446125994725318E-3</v>
      </c>
      <c r="AC1505" s="930">
        <v>0.99013602924982214</v>
      </c>
    </row>
    <row r="1506" spans="1:52">
      <c r="A1506" s="130" t="s">
        <v>177</v>
      </c>
      <c r="B1506" s="89">
        <v>2.3525676762402225E-3</v>
      </c>
      <c r="C1506" s="40">
        <v>1.7390853224381081E-2</v>
      </c>
      <c r="D1506" s="40">
        <v>3.5399030849639468E-2</v>
      </c>
      <c r="E1506" s="34">
        <v>5.5142451750260772E-2</v>
      </c>
      <c r="F1506" s="923">
        <v>1.1045614164479058</v>
      </c>
      <c r="G1506" s="924">
        <v>8.1652339546973032</v>
      </c>
      <c r="H1506" s="924">
        <v>16.62030982192595</v>
      </c>
      <c r="I1506" s="34">
        <v>25.890105193071157</v>
      </c>
      <c r="L1506" s="130"/>
      <c r="M1506" s="164" t="s">
        <v>177</v>
      </c>
      <c r="N1506" s="40">
        <v>2.5150301403018284E-3</v>
      </c>
      <c r="O1506" s="40">
        <v>1.7783352129357906E-6</v>
      </c>
      <c r="P1506" s="40">
        <v>2.1891367665287874E-3</v>
      </c>
      <c r="Q1506" s="34">
        <v>2.3525676762402225E-3</v>
      </c>
      <c r="R1506" s="89">
        <v>2.2514987252210565E-2</v>
      </c>
      <c r="S1506" s="40">
        <v>9.9772741356171703E-6</v>
      </c>
      <c r="T1506" s="40">
        <v>1.2282058793605465E-2</v>
      </c>
      <c r="U1506" s="34">
        <v>1.7390853224381081E-2</v>
      </c>
      <c r="V1506" s="89">
        <v>0</v>
      </c>
      <c r="W1506" s="40">
        <v>4.0935126119438427E-5</v>
      </c>
      <c r="X1506" s="40">
        <v>7.0582771888913515E-2</v>
      </c>
      <c r="Y1506" s="34">
        <v>3.5399030849639468E-2</v>
      </c>
      <c r="Z1506" s="28">
        <v>5.5142451750260772E-2</v>
      </c>
      <c r="AA1506" s="928">
        <v>4.2663458035833476E-2</v>
      </c>
      <c r="AB1506" s="929">
        <v>0.31538048585768291</v>
      </c>
      <c r="AC1506" s="930">
        <v>0.64195605610648354</v>
      </c>
    </row>
    <row r="1507" spans="1:52">
      <c r="A1507" s="130" t="s">
        <v>178</v>
      </c>
      <c r="B1507" s="89">
        <v>1.0609731066293773E-4</v>
      </c>
      <c r="C1507" s="40">
        <v>2.7252796527707304E-3</v>
      </c>
      <c r="D1507" s="40">
        <v>1.449793880989363E-2</v>
      </c>
      <c r="E1507" s="34">
        <v>1.7329315773327296E-2</v>
      </c>
      <c r="F1507" s="923">
        <v>4.9814080560036361E-2</v>
      </c>
      <c r="G1507" s="924">
        <v>1.2795545836504627</v>
      </c>
      <c r="H1507" s="924">
        <v>6.8069726491455809</v>
      </c>
      <c r="I1507" s="34">
        <v>8.1363413133560787</v>
      </c>
      <c r="L1507" s="130"/>
      <c r="M1507" s="164" t="s">
        <v>178</v>
      </c>
      <c r="N1507" s="40">
        <v>5.6067669203647212E-5</v>
      </c>
      <c r="O1507" s="40">
        <v>1.2652633031583467E-7</v>
      </c>
      <c r="P1507" s="40">
        <v>1.5575434800680659E-4</v>
      </c>
      <c r="Q1507" s="34">
        <v>1.0609731066293773E-4</v>
      </c>
      <c r="R1507" s="89">
        <v>2.8839508044007436E-3</v>
      </c>
      <c r="S1507" s="40">
        <v>2.0839237266656239E-6</v>
      </c>
      <c r="T1507" s="40">
        <v>2.5653172784866414E-3</v>
      </c>
      <c r="U1507" s="34">
        <v>2.7252796527707304E-3</v>
      </c>
      <c r="V1507" s="89">
        <v>1.2599999999999998E-2</v>
      </c>
      <c r="W1507" s="40">
        <v>2.1947596497762292E-6</v>
      </c>
      <c r="X1507" s="40">
        <v>1.6384334736361927E-2</v>
      </c>
      <c r="Y1507" s="34">
        <v>1.449793880989363E-2</v>
      </c>
      <c r="Z1507" s="28">
        <v>1.7329315773327296E-2</v>
      </c>
      <c r="AA1507" s="928">
        <v>6.1224177602118117E-3</v>
      </c>
      <c r="AB1507" s="929">
        <v>0.15726412331670878</v>
      </c>
      <c r="AC1507" s="930">
        <v>0.83661345892307948</v>
      </c>
    </row>
    <row r="1508" spans="1:52">
      <c r="A1508" s="130" t="s">
        <v>179</v>
      </c>
      <c r="B1508" s="89">
        <v>9.0605703541924999E-5</v>
      </c>
      <c r="C1508" s="40">
        <v>2.1813955316386056E-3</v>
      </c>
      <c r="D1508" s="40">
        <v>4.8989537299007476E-3</v>
      </c>
      <c r="E1508" s="34">
        <v>7.1709549650812781E-3</v>
      </c>
      <c r="F1508" s="923">
        <v>4.2540567590587136E-2</v>
      </c>
      <c r="G1508" s="924">
        <v>1.0241938468314804</v>
      </c>
      <c r="H1508" s="924">
        <v>2.3001231061968306</v>
      </c>
      <c r="I1508" s="34">
        <v>3.3668575206188982</v>
      </c>
      <c r="L1508" s="130"/>
      <c r="M1508" s="164" t="s">
        <v>179</v>
      </c>
      <c r="N1508" s="40">
        <v>4.9126036853576814E-5</v>
      </c>
      <c r="O1508" s="40">
        <v>1.0704625722684075E-7</v>
      </c>
      <c r="P1508" s="40">
        <v>1.3177431100164363E-4</v>
      </c>
      <c r="Q1508" s="34">
        <v>9.0605703541924999E-5</v>
      </c>
      <c r="R1508" s="89">
        <v>2.1294641549491175E-3</v>
      </c>
      <c r="S1508" s="40">
        <v>1.8125596832134495E-6</v>
      </c>
      <c r="T1508" s="40">
        <v>2.2312672072099392E-3</v>
      </c>
      <c r="U1508" s="34">
        <v>2.1813955316386056E-3</v>
      </c>
      <c r="V1508" s="89">
        <v>3.2199999999999998E-3</v>
      </c>
      <c r="W1508" s="40">
        <v>1.9415272405088632E-6</v>
      </c>
      <c r="X1508" s="40">
        <v>6.5676963997400488E-3</v>
      </c>
      <c r="Y1508" s="34">
        <v>4.8989537299007476E-3</v>
      </c>
      <c r="Z1508" s="28">
        <v>7.1709549650812781E-3</v>
      </c>
      <c r="AA1508" s="928">
        <v>1.2635095880970721E-2</v>
      </c>
      <c r="AB1508" s="929">
        <v>0.30419874929640989</v>
      </c>
      <c r="AC1508" s="930">
        <v>0.68316615482261933</v>
      </c>
    </row>
    <row r="1509" spans="1:52">
      <c r="A1509" s="130" t="s">
        <v>180</v>
      </c>
      <c r="B1509" s="89">
        <v>1.5596868363832838E-3</v>
      </c>
      <c r="C1509" s="40">
        <v>5.0129630092777919E-2</v>
      </c>
      <c r="D1509" s="40">
        <v>4.9205453572417272E-4</v>
      </c>
      <c r="E1509" s="40">
        <v>5.2181371464885377E-2</v>
      </c>
      <c r="F1509" s="923">
        <v>0.73229345051783301</v>
      </c>
      <c r="G1509" s="924">
        <v>23.536519599631841</v>
      </c>
      <c r="H1509" s="924">
        <v>0.23102606587612196</v>
      </c>
      <c r="I1509" s="34">
        <v>24.499839116025797</v>
      </c>
      <c r="L1509" s="130"/>
      <c r="M1509" s="164" t="s">
        <v>180</v>
      </c>
      <c r="N1509" s="40">
        <v>6.2694492848043798E-4</v>
      </c>
      <c r="O1509" s="40">
        <v>2.0193443989885203E-6</v>
      </c>
      <c r="P1509" s="40">
        <v>2.4858199038930912E-3</v>
      </c>
      <c r="Q1509" s="34">
        <v>1.5596868363832838E-3</v>
      </c>
      <c r="R1509" s="89">
        <v>9.455016962047838E-2</v>
      </c>
      <c r="S1509" s="40">
        <v>4.8118022180690065E-6</v>
      </c>
      <c r="T1509" s="40">
        <v>5.9233450882693432E-3</v>
      </c>
      <c r="U1509" s="34">
        <v>5.0129630092777919E-2</v>
      </c>
      <c r="V1509" s="89">
        <v>0</v>
      </c>
      <c r="W1509" s="40">
        <v>7.9682133388332071E-7</v>
      </c>
      <c r="X1509" s="40">
        <v>9.8088980394129481E-4</v>
      </c>
      <c r="Y1509" s="34">
        <v>4.9205453572417272E-4</v>
      </c>
      <c r="Z1509" s="28">
        <v>5.2181371464885377E-2</v>
      </c>
      <c r="AA1509" s="928">
        <v>2.9889724869206442E-2</v>
      </c>
      <c r="AB1509" s="929">
        <v>0.96068057786698557</v>
      </c>
      <c r="AC1509" s="930">
        <v>9.4296972638078895E-3</v>
      </c>
    </row>
    <row r="1510" spans="1:52">
      <c r="A1510" s="130" t="s">
        <v>181</v>
      </c>
      <c r="B1510" s="89">
        <v>1.1683151083134674E-5</v>
      </c>
      <c r="C1510" s="40">
        <v>1.9473813313731315E-4</v>
      </c>
      <c r="D1510" s="40">
        <v>4.7842506630860725E-3</v>
      </c>
      <c r="E1510" s="40">
        <v>4.99067194730652E-3</v>
      </c>
      <c r="F1510" s="923">
        <v>5.4853928493933807E-3</v>
      </c>
      <c r="G1510" s="924">
        <v>9.1432110687814871E-2</v>
      </c>
      <c r="H1510" s="924">
        <v>2.2462685101181252</v>
      </c>
      <c r="I1510" s="34">
        <v>2.3431860136553331</v>
      </c>
      <c r="L1510" s="130"/>
      <c r="M1510" s="132" t="s">
        <v>181</v>
      </c>
      <c r="N1510" s="89">
        <v>5.4533642918863907E-6</v>
      </c>
      <c r="O1510" s="40">
        <v>1.4514804978470936E-8</v>
      </c>
      <c r="P1510" s="40">
        <v>1.7867774875193392E-5</v>
      </c>
      <c r="Q1510" s="34">
        <v>1.1683151083134674E-5</v>
      </c>
      <c r="R1510" s="40">
        <v>1.3207800485385003E-4</v>
      </c>
      <c r="S1510" s="40">
        <v>2.0867661390002503E-7</v>
      </c>
      <c r="T1510" s="40">
        <v>2.5688162978515527E-4</v>
      </c>
      <c r="U1510" s="34">
        <v>1.9473813313731315E-4</v>
      </c>
      <c r="V1510" s="40">
        <v>4.6038454331161785E-4</v>
      </c>
      <c r="W1510" s="40">
        <v>7.9088182556411018E-3</v>
      </c>
      <c r="X1510" s="40">
        <v>1.2169763230649255E-3</v>
      </c>
      <c r="Y1510" s="40">
        <v>4.7842506630860725E-3</v>
      </c>
      <c r="Z1510" s="28">
        <v>4.99067194730652E-3</v>
      </c>
      <c r="AA1510" s="929">
        <v>2.3409976064325574E-3</v>
      </c>
      <c r="AB1510" s="929">
        <v>3.9020423540844812E-2</v>
      </c>
      <c r="AC1510" s="930">
        <v>0.95863857885272263</v>
      </c>
    </row>
    <row r="1511" spans="1:52">
      <c r="A1511" s="143" t="s">
        <v>182</v>
      </c>
      <c r="B1511" s="154">
        <v>3.1358869567697003E-5</v>
      </c>
      <c r="C1511" s="144">
        <v>3.34997725910913E-4</v>
      </c>
      <c r="D1511" s="144">
        <v>1.1074552918404409E-2</v>
      </c>
      <c r="E1511" s="144">
        <v>1.1440909513883019E-2</v>
      </c>
      <c r="F1511" s="925">
        <v>1.472340104717295E-2</v>
      </c>
      <c r="G1511" s="926">
        <v>0.15728583129661336</v>
      </c>
      <c r="H1511" s="926">
        <v>5.1996480193205672</v>
      </c>
      <c r="I1511" s="145">
        <v>5.3716572516643533</v>
      </c>
      <c r="L1511" s="143"/>
      <c r="M1511" s="166" t="s">
        <v>182</v>
      </c>
      <c r="N1511" s="154">
        <v>2.3010914789089577E-5</v>
      </c>
      <c r="O1511" s="144">
        <v>3.219619125833068E-8</v>
      </c>
      <c r="P1511" s="144">
        <v>3.9633622228875742E-5</v>
      </c>
      <c r="Q1511" s="145">
        <v>3.1358869567697003E-5</v>
      </c>
      <c r="R1511" s="144">
        <v>3.4147228217380217E-4</v>
      </c>
      <c r="S1511" s="144">
        <v>2.6668465403276381E-7</v>
      </c>
      <c r="T1511" s="144">
        <v>3.2828972679922535E-4</v>
      </c>
      <c r="U1511" s="145">
        <v>3.34997725910913E-4</v>
      </c>
      <c r="V1511" s="144">
        <v>5.7558680749527074E-4</v>
      </c>
      <c r="W1511" s="144">
        <v>1.9316701523370797E-2</v>
      </c>
      <c r="X1511" s="144">
        <v>2.3002987354078801E-3</v>
      </c>
      <c r="Y1511" s="144">
        <v>1.1074552918404409E-2</v>
      </c>
      <c r="Z1511" s="167">
        <v>1.1440909513883019E-2</v>
      </c>
      <c r="AA1511" s="931">
        <v>2.7409420142379811E-3</v>
      </c>
      <c r="AB1511" s="931">
        <v>2.9280690097619303E-2</v>
      </c>
      <c r="AC1511" s="932">
        <v>0.96797836788814284</v>
      </c>
      <c r="AY1511" s="146"/>
    </row>
    <row r="1513" spans="1:52" ht="12.75" customHeight="1">
      <c r="A1513" s="69" t="s">
        <v>250</v>
      </c>
    </row>
    <row r="1514" spans="1:52" ht="12.75" customHeight="1">
      <c r="A1514" s="136"/>
      <c r="B1514" s="147" t="s">
        <v>271</v>
      </c>
      <c r="C1514" s="936"/>
      <c r="D1514" s="936"/>
      <c r="E1514" s="937"/>
      <c r="F1514" s="898" t="s">
        <v>272</v>
      </c>
      <c r="G1514" s="899"/>
      <c r="H1514" s="900"/>
      <c r="I1514" s="900"/>
      <c r="L1514" s="891" t="s">
        <v>250</v>
      </c>
      <c r="M1514" s="892"/>
      <c r="N1514" s="898" t="s">
        <v>185</v>
      </c>
      <c r="O1514" s="899"/>
      <c r="P1514" s="899"/>
      <c r="Q1514" s="900"/>
      <c r="R1514" s="898" t="s">
        <v>186</v>
      </c>
      <c r="S1514" s="899"/>
      <c r="T1514" s="899"/>
      <c r="U1514" s="900"/>
      <c r="V1514" s="898" t="s">
        <v>187</v>
      </c>
      <c r="W1514" s="899"/>
      <c r="X1514" s="899"/>
      <c r="Y1514" s="900"/>
      <c r="Z1514" s="9" t="s">
        <v>188</v>
      </c>
      <c r="AA1514" s="898" t="s">
        <v>195</v>
      </c>
      <c r="AB1514" s="899"/>
      <c r="AC1514" s="900"/>
    </row>
    <row r="1515" spans="1:52" ht="26.25">
      <c r="A1515" s="143" t="s">
        <v>184</v>
      </c>
      <c r="B1515" s="149" t="s">
        <v>185</v>
      </c>
      <c r="C1515" s="150" t="s">
        <v>186</v>
      </c>
      <c r="D1515" s="150" t="s">
        <v>187</v>
      </c>
      <c r="E1515" s="17" t="s">
        <v>188</v>
      </c>
      <c r="F1515" s="76" t="s">
        <v>185</v>
      </c>
      <c r="G1515" s="76" t="s">
        <v>186</v>
      </c>
      <c r="H1515" s="150" t="s">
        <v>187</v>
      </c>
      <c r="I1515" s="17" t="s">
        <v>188</v>
      </c>
      <c r="L1515" s="893"/>
      <c r="M1515" s="894"/>
      <c r="N1515" s="157" t="s">
        <v>196</v>
      </c>
      <c r="O1515" s="158" t="s">
        <v>204</v>
      </c>
      <c r="P1515" s="158" t="s">
        <v>205</v>
      </c>
      <c r="Q1515" s="159" t="s">
        <v>199</v>
      </c>
      <c r="R1515" s="157" t="s">
        <v>196</v>
      </c>
      <c r="S1515" s="158" t="s">
        <v>204</v>
      </c>
      <c r="T1515" s="158" t="s">
        <v>205</v>
      </c>
      <c r="U1515" s="159" t="s">
        <v>199</v>
      </c>
      <c r="V1515" s="157" t="s">
        <v>196</v>
      </c>
      <c r="W1515" s="158" t="s">
        <v>204</v>
      </c>
      <c r="X1515" s="158" t="s">
        <v>205</v>
      </c>
      <c r="Y1515" s="159" t="s">
        <v>199</v>
      </c>
      <c r="Z1515" s="160" t="s">
        <v>199</v>
      </c>
      <c r="AA1515" s="157" t="s">
        <v>185</v>
      </c>
      <c r="AB1515" s="158" t="s">
        <v>186</v>
      </c>
      <c r="AC1515" s="159" t="s">
        <v>187</v>
      </c>
    </row>
    <row r="1516" spans="1:52">
      <c r="A1516" s="130" t="s">
        <v>160</v>
      </c>
      <c r="B1516" s="152">
        <v>215.94767332848886</v>
      </c>
      <c r="C1516" s="141">
        <v>637.36413310477735</v>
      </c>
      <c r="D1516" s="141">
        <v>2129.8658827009431</v>
      </c>
      <c r="E1516" s="142">
        <v>2983.1776891342092</v>
      </c>
      <c r="F1516" s="919">
        <v>101390.26831804053</v>
      </c>
      <c r="G1516" s="920">
        <v>299250.82996142365</v>
      </c>
      <c r="H1516" s="920">
        <v>1000000</v>
      </c>
      <c r="I1516" s="138">
        <v>1400641.0982794643</v>
      </c>
      <c r="L1516" s="136"/>
      <c r="M1516" s="161" t="s">
        <v>160</v>
      </c>
      <c r="N1516" s="141">
        <v>104.4234589500537</v>
      </c>
      <c r="O1516" s="141">
        <v>0.26535904614551409</v>
      </c>
      <c r="P1516" s="141">
        <v>326.65789892848983</v>
      </c>
      <c r="Q1516" s="142">
        <v>215.94767332848886</v>
      </c>
      <c r="R1516" s="152">
        <v>1138.0047063086699</v>
      </c>
      <c r="S1516" s="141">
        <v>0.11298087851772881</v>
      </c>
      <c r="T1516" s="141">
        <v>139.07985023227047</v>
      </c>
      <c r="U1516" s="142">
        <v>637.36413310477735</v>
      </c>
      <c r="V1516" s="152">
        <v>1181.3096323946529</v>
      </c>
      <c r="W1516" s="141">
        <v>2.494925661225321</v>
      </c>
      <c r="X1516" s="141">
        <v>3071.26207422273</v>
      </c>
      <c r="Y1516" s="142">
        <v>2129.8658827009431</v>
      </c>
      <c r="Z1516" s="162">
        <v>2983.1776891342092</v>
      </c>
      <c r="AA1516" s="928">
        <v>7.2388471566761453E-2</v>
      </c>
      <c r="AB1516" s="929">
        <v>0.21365275539109974</v>
      </c>
      <c r="AC1516" s="930">
        <v>0.71395877304213884</v>
      </c>
    </row>
    <row r="1517" spans="1:52">
      <c r="A1517" s="130" t="s">
        <v>162</v>
      </c>
      <c r="B1517" s="152">
        <v>213.52541420418305</v>
      </c>
      <c r="C1517" s="141">
        <v>506.23962799654538</v>
      </c>
      <c r="D1517" s="141">
        <v>2008.737221984316</v>
      </c>
      <c r="E1517" s="142">
        <v>2728.5022641850446</v>
      </c>
      <c r="F1517" s="921">
        <v>100252.98585158116</v>
      </c>
      <c r="G1517" s="922">
        <v>237686.15296779561</v>
      </c>
      <c r="H1517" s="922">
        <v>943128.50320743187</v>
      </c>
      <c r="I1517" s="142">
        <v>1281067.6420268088</v>
      </c>
      <c r="L1517" s="130"/>
      <c r="M1517" s="164" t="s">
        <v>162</v>
      </c>
      <c r="N1517" s="141">
        <v>101.86997739273271</v>
      </c>
      <c r="O1517" s="141">
        <v>0.26349891097077272</v>
      </c>
      <c r="P1517" s="141">
        <v>324.36806612749763</v>
      </c>
      <c r="Q1517" s="142">
        <v>213.52541420418305</v>
      </c>
      <c r="R1517" s="152">
        <v>904.04989745588728</v>
      </c>
      <c r="S1517" s="141">
        <v>8.9603196855110437E-2</v>
      </c>
      <c r="T1517" s="141">
        <v>110.30184366096859</v>
      </c>
      <c r="U1517" s="142">
        <v>506.23962799654538</v>
      </c>
      <c r="V1517" s="152">
        <v>938.452052183663</v>
      </c>
      <c r="W1517" s="141">
        <v>2.494925661225321</v>
      </c>
      <c r="X1517" s="141">
        <v>3071.26207422273</v>
      </c>
      <c r="Y1517" s="142">
        <v>2008.737221984316</v>
      </c>
      <c r="Z1517" s="162">
        <v>2728.5022641850446</v>
      </c>
      <c r="AA1517" s="928">
        <v>7.8257371088515229E-2</v>
      </c>
      <c r="AB1517" s="929">
        <v>0.18553755100062203</v>
      </c>
      <c r="AC1517" s="930">
        <v>0.73620507791086265</v>
      </c>
    </row>
    <row r="1518" spans="1:52">
      <c r="A1518" s="130" t="s">
        <v>31</v>
      </c>
      <c r="B1518" s="152">
        <v>5.3858943675082322</v>
      </c>
      <c r="C1518" s="141">
        <v>272.9788814347047</v>
      </c>
      <c r="D1518" s="141">
        <v>253.69023582264066</v>
      </c>
      <c r="E1518" s="142">
        <v>532.05501162485359</v>
      </c>
      <c r="F1518" s="921">
        <v>2528.7481297546433</v>
      </c>
      <c r="G1518" s="922">
        <v>128167.16942220442</v>
      </c>
      <c r="H1518" s="922">
        <v>119110.8970208626</v>
      </c>
      <c r="I1518" s="142">
        <v>249806.81457282166</v>
      </c>
      <c r="L1518" s="130"/>
      <c r="M1518" s="164" t="s">
        <v>31</v>
      </c>
      <c r="N1518" s="141">
        <v>5.9754661799344042</v>
      </c>
      <c r="O1518" s="141">
        <v>3.8954834442547887E-3</v>
      </c>
      <c r="P1518" s="141">
        <v>4.7953535245721177</v>
      </c>
      <c r="Q1518" s="142">
        <v>5.3858943675082322</v>
      </c>
      <c r="R1518" s="152">
        <v>489.99180110274233</v>
      </c>
      <c r="S1518" s="141">
        <v>4.6295572629043456E-2</v>
      </c>
      <c r="T1518" s="141">
        <v>56.990009213410382</v>
      </c>
      <c r="U1518" s="142">
        <v>272.9788814347047</v>
      </c>
      <c r="V1518" s="152">
        <v>508.63764554596946</v>
      </c>
      <c r="W1518" s="141">
        <v>0</v>
      </c>
      <c r="X1518" s="141">
        <v>0</v>
      </c>
      <c r="Y1518" s="142">
        <v>253.69023582264066</v>
      </c>
      <c r="Z1518" s="162">
        <v>532.05501162485359</v>
      </c>
      <c r="AA1518" s="928">
        <v>1.0122814840255222E-2</v>
      </c>
      <c r="AB1518" s="929">
        <v>0.5130651445252794</v>
      </c>
      <c r="AC1518" s="930">
        <v>0.47681204063446542</v>
      </c>
    </row>
    <row r="1519" spans="1:52">
      <c r="A1519" s="130" t="s">
        <v>23</v>
      </c>
      <c r="B1519" s="152">
        <v>191.61713115228901</v>
      </c>
      <c r="C1519" s="141">
        <v>228.6195742175083</v>
      </c>
      <c r="D1519" s="141">
        <v>1751.2751648708131</v>
      </c>
      <c r="E1519" s="142">
        <v>2171.5118702406103</v>
      </c>
      <c r="F1519" s="921">
        <v>89966.759272792304</v>
      </c>
      <c r="G1519" s="922">
        <v>107339.8921849433</v>
      </c>
      <c r="H1519" s="922">
        <v>822246.68656130205</v>
      </c>
      <c r="I1519" s="142">
        <v>1019553.3380190376</v>
      </c>
      <c r="L1519" s="130"/>
      <c r="M1519" s="164" t="s">
        <v>23</v>
      </c>
      <c r="N1519" s="141">
        <v>75.334042972127207</v>
      </c>
      <c r="O1519" s="141">
        <v>0.24945388493846174</v>
      </c>
      <c r="P1519" s="141">
        <v>307.078590751577</v>
      </c>
      <c r="Q1519" s="142">
        <v>191.61713115228901</v>
      </c>
      <c r="R1519" s="152">
        <v>406.77298543133855</v>
      </c>
      <c r="S1519" s="141">
        <v>4.1675908518298228E-2</v>
      </c>
      <c r="T1519" s="141">
        <v>51.303186796420405</v>
      </c>
      <c r="U1519" s="142">
        <v>228.6195742175083</v>
      </c>
      <c r="V1519" s="152">
        <v>422.25207261808436</v>
      </c>
      <c r="W1519" s="141">
        <v>2.494925661225321</v>
      </c>
      <c r="X1519" s="141">
        <v>3071.26207422273</v>
      </c>
      <c r="Y1519" s="142">
        <v>1751.2751648708131</v>
      </c>
      <c r="Z1519" s="162">
        <v>2171.5118702406103</v>
      </c>
      <c r="AA1519" s="928">
        <v>8.8241346399390033E-2</v>
      </c>
      <c r="AB1519" s="929">
        <v>0.10528129150506395</v>
      </c>
      <c r="AC1519" s="930">
        <v>0.8064773620955461</v>
      </c>
      <c r="AZ1519" s="146"/>
    </row>
    <row r="1520" spans="1:52">
      <c r="A1520" s="130" t="s">
        <v>163</v>
      </c>
      <c r="B1520" s="152">
        <v>16.522388684385806</v>
      </c>
      <c r="C1520" s="141">
        <v>4.6411723443323787</v>
      </c>
      <c r="D1520" s="141">
        <v>3.7718212908620345</v>
      </c>
      <c r="E1520" s="142">
        <v>24.935382319580221</v>
      </c>
      <c r="F1520" s="921">
        <v>7757.4784490342181</v>
      </c>
      <c r="G1520" s="922">
        <v>2179.0913606479189</v>
      </c>
      <c r="H1520" s="922">
        <v>1770.9196252671466</v>
      </c>
      <c r="I1520" s="142">
        <v>11707.489434949284</v>
      </c>
      <c r="L1520" s="130"/>
      <c r="M1520" s="164" t="s">
        <v>163</v>
      </c>
      <c r="N1520" s="141">
        <v>20.560468240671099</v>
      </c>
      <c r="O1520" s="141">
        <v>1.0149542588056198E-2</v>
      </c>
      <c r="P1520" s="141">
        <v>12.49412185134851</v>
      </c>
      <c r="Q1520" s="142">
        <v>16.522388684385806</v>
      </c>
      <c r="R1520" s="152">
        <v>7.2851109218063943</v>
      </c>
      <c r="S1520" s="141">
        <v>1.6317157077687498E-3</v>
      </c>
      <c r="T1520" s="141">
        <v>2.0086476511377986</v>
      </c>
      <c r="U1520" s="142">
        <v>4.6411723443323787</v>
      </c>
      <c r="V1520" s="152">
        <v>7.5623340196091551</v>
      </c>
      <c r="W1520" s="141">
        <v>0</v>
      </c>
      <c r="X1520" s="141">
        <v>0</v>
      </c>
      <c r="Y1520" s="142">
        <v>3.7718212908620345</v>
      </c>
      <c r="Z1520" s="162">
        <v>24.935382319580221</v>
      </c>
      <c r="AA1520" s="928">
        <v>0.66260819556040218</v>
      </c>
      <c r="AB1520" s="929">
        <v>0.18612798010672377</v>
      </c>
      <c r="AC1520" s="930">
        <v>0.151263824332874</v>
      </c>
      <c r="AX1520" s="146"/>
    </row>
    <row r="1521" spans="1:53">
      <c r="A1521" s="130" t="s">
        <v>189</v>
      </c>
      <c r="B1521" s="238">
        <v>1.0663240860387661E-2</v>
      </c>
      <c r="C1521" s="239">
        <v>0.11111694319648738</v>
      </c>
      <c r="D1521" s="141">
        <v>0</v>
      </c>
      <c r="E1521" s="142">
        <v>0.12178018405687505</v>
      </c>
      <c r="F1521" s="921">
        <v>5.0065316069879975</v>
      </c>
      <c r="G1521" s="922">
        <v>52.170863949225222</v>
      </c>
      <c r="H1521" s="922">
        <v>0</v>
      </c>
      <c r="I1521" s="142">
        <v>57.17739555621322</v>
      </c>
      <c r="L1521" s="130"/>
      <c r="M1521" s="165" t="s">
        <v>189</v>
      </c>
      <c r="N1521" s="141">
        <v>1.140684688411219E-2</v>
      </c>
      <c r="O1521" s="141">
        <v>8.0546376963412834E-6</v>
      </c>
      <c r="P1521" s="141">
        <v>9.9152867208990546E-3</v>
      </c>
      <c r="Q1521" s="142">
        <v>1.0663240860387661E-2</v>
      </c>
      <c r="R1521" s="152">
        <v>0.21013206704927492</v>
      </c>
      <c r="S1521" s="141">
        <v>1.0219228171712711E-5</v>
      </c>
      <c r="T1521" s="141">
        <v>1.2579905044623779E-2</v>
      </c>
      <c r="U1521" s="142">
        <v>0.11111694319648738</v>
      </c>
      <c r="V1521" s="152">
        <v>0</v>
      </c>
      <c r="W1521" s="141">
        <v>0</v>
      </c>
      <c r="X1521" s="141">
        <v>0</v>
      </c>
      <c r="Y1521" s="142">
        <v>0</v>
      </c>
      <c r="Z1521" s="162">
        <v>0.12178018405687505</v>
      </c>
      <c r="AA1521" s="928">
        <v>8.7561379077959051E-2</v>
      </c>
      <c r="AB1521" s="929">
        <v>0.91243862092204087</v>
      </c>
      <c r="AC1521" s="930">
        <v>0</v>
      </c>
      <c r="BA1521" s="146"/>
    </row>
    <row r="1522" spans="1:53">
      <c r="A1522" s="130" t="s">
        <v>165</v>
      </c>
      <c r="B1522" s="152">
        <v>13.162833846470869</v>
      </c>
      <c r="C1522" s="141">
        <v>79.568550324869264</v>
      </c>
      <c r="D1522" s="141">
        <v>91.475806066149445</v>
      </c>
      <c r="E1522" s="142">
        <v>184.20719023748958</v>
      </c>
      <c r="F1522" s="921">
        <v>6180.1233370519594</v>
      </c>
      <c r="G1522" s="922">
        <v>37358.479222159345</v>
      </c>
      <c r="H1522" s="922">
        <v>42949.092151354809</v>
      </c>
      <c r="I1522" s="142">
        <v>86487.694710566109</v>
      </c>
      <c r="L1522" s="130"/>
      <c r="M1522" s="164" t="s">
        <v>165</v>
      </c>
      <c r="N1522" s="141">
        <v>6.7992809974395483</v>
      </c>
      <c r="O1522" s="141">
        <v>1.5823888709353112E-2</v>
      </c>
      <c r="P1522" s="141">
        <v>19.479261452579358</v>
      </c>
      <c r="Q1522" s="142">
        <v>13.162833846470869</v>
      </c>
      <c r="R1522" s="152">
        <v>150.5534892612732</v>
      </c>
      <c r="S1522" s="141">
        <v>7.2513447932301437E-3</v>
      </c>
      <c r="T1522" s="141">
        <v>8.9264303929690882</v>
      </c>
      <c r="U1522" s="142">
        <v>79.568550324869264</v>
      </c>
      <c r="V1522" s="152">
        <v>0</v>
      </c>
      <c r="W1522" s="141">
        <v>0.14816131850094574</v>
      </c>
      <c r="X1522" s="141">
        <v>182.35310408733909</v>
      </c>
      <c r="Y1522" s="142">
        <v>91.475806066149445</v>
      </c>
      <c r="Z1522" s="162">
        <v>184.20719023748958</v>
      </c>
      <c r="AA1522" s="928">
        <v>7.1456677828377127E-2</v>
      </c>
      <c r="AB1522" s="929">
        <v>0.4319513816061431</v>
      </c>
      <c r="AC1522" s="930">
        <v>0.49659194056547973</v>
      </c>
      <c r="AV1522" s="392"/>
    </row>
    <row r="1523" spans="1:53">
      <c r="A1523" s="130" t="s">
        <v>83</v>
      </c>
      <c r="B1523" s="89">
        <v>0.53114269021584803</v>
      </c>
      <c r="C1523" s="40">
        <v>2.74280381972157E-2</v>
      </c>
      <c r="D1523" s="40">
        <v>2.166837892094263E-2</v>
      </c>
      <c r="E1523" s="34">
        <v>0.58023910733400641</v>
      </c>
      <c r="F1523" s="923">
        <v>249.37846769125719</v>
      </c>
      <c r="G1523" s="924">
        <v>12.877824101503251</v>
      </c>
      <c r="H1523" s="924">
        <v>10.173588439035582</v>
      </c>
      <c r="I1523" s="34">
        <v>272.42988023179601</v>
      </c>
      <c r="L1523" s="130"/>
      <c r="M1523" s="164" t="s">
        <v>83</v>
      </c>
      <c r="N1523" s="40">
        <v>0.30917739052747684</v>
      </c>
      <c r="O1523" s="40">
        <v>6.1040126944167448E-4</v>
      </c>
      <c r="P1523" s="40">
        <v>0.7514060631261098</v>
      </c>
      <c r="Q1523" s="34">
        <v>0.53114269021584803</v>
      </c>
      <c r="R1523" s="89">
        <v>2.635552923421229E-3</v>
      </c>
      <c r="S1523" s="40">
        <v>4.2287607135634367E-5</v>
      </c>
      <c r="T1523" s="40">
        <v>5.2056189899268884E-2</v>
      </c>
      <c r="U1523" s="34">
        <v>2.74280381972157E-2</v>
      </c>
      <c r="V1523" s="89">
        <v>0</v>
      </c>
      <c r="W1523" s="40">
        <v>2.5057121696358575E-5</v>
      </c>
      <c r="X1523" s="40">
        <v>4.3204975104424712E-2</v>
      </c>
      <c r="Y1523" s="34">
        <v>2.166837892094263E-2</v>
      </c>
      <c r="Z1523" s="28">
        <v>0.58023910733400641</v>
      </c>
      <c r="AA1523" s="928">
        <v>0.91538588747707983</v>
      </c>
      <c r="AB1523" s="929">
        <v>4.727023368562288E-2</v>
      </c>
      <c r="AC1523" s="930">
        <v>3.7343878837297215E-2</v>
      </c>
    </row>
    <row r="1524" spans="1:53">
      <c r="A1524" s="130" t="s">
        <v>84</v>
      </c>
      <c r="B1524" s="89">
        <v>2.7534404064990456E-3</v>
      </c>
      <c r="C1524" s="40">
        <v>9.490088050898226E-4</v>
      </c>
      <c r="D1524" s="40">
        <v>3.8199182302008222E-3</v>
      </c>
      <c r="E1524" s="34">
        <v>7.5223674417896902E-3</v>
      </c>
      <c r="F1524" s="923">
        <v>1.292776427315381</v>
      </c>
      <c r="G1524" s="924">
        <v>0.4455720957820864</v>
      </c>
      <c r="H1524" s="924">
        <v>1.7935017698657514</v>
      </c>
      <c r="I1524" s="34">
        <v>3.531850292963219</v>
      </c>
      <c r="L1524" s="130"/>
      <c r="M1524" s="164" t="s">
        <v>84</v>
      </c>
      <c r="N1524" s="40">
        <v>7.0142753575257774E-4</v>
      </c>
      <c r="O1524" s="40">
        <v>3.8923217323630642E-6</v>
      </c>
      <c r="P1524" s="40">
        <v>4.7914614463536818E-3</v>
      </c>
      <c r="Q1524" s="34">
        <v>2.7534404064990456E-3</v>
      </c>
      <c r="R1524" s="89">
        <v>1.7621581626926421E-3</v>
      </c>
      <c r="S1524" s="40">
        <v>1.1353031343347341E-7</v>
      </c>
      <c r="T1524" s="40">
        <v>1.3975620650420501E-4</v>
      </c>
      <c r="U1524" s="34">
        <v>9.490088050898226E-4</v>
      </c>
      <c r="V1524" s="89">
        <v>0</v>
      </c>
      <c r="W1524" s="40">
        <v>4.4173196487610974E-6</v>
      </c>
      <c r="X1524" s="40">
        <v>7.6166044833770605E-3</v>
      </c>
      <c r="Y1524" s="34">
        <v>3.8199182302008222E-3</v>
      </c>
      <c r="Z1524" s="28">
        <v>7.5223674417896902E-3</v>
      </c>
      <c r="AA1524" s="928">
        <v>0.36603375570337182</v>
      </c>
      <c r="AB1524" s="929">
        <v>0.1261582623334388</v>
      </c>
      <c r="AC1524" s="930">
        <v>0.50780798196318944</v>
      </c>
    </row>
    <row r="1525" spans="1:53">
      <c r="A1525" s="130" t="s">
        <v>166</v>
      </c>
      <c r="B1525" s="152">
        <v>29.826776260668559</v>
      </c>
      <c r="C1525" s="141">
        <v>80.64287880413454</v>
      </c>
      <c r="D1525" s="141">
        <v>93.138135764780941</v>
      </c>
      <c r="E1525" s="142">
        <v>203.60779082958405</v>
      </c>
      <c r="F1525" s="921">
        <v>14004.063121028252</v>
      </c>
      <c r="G1525" s="922">
        <v>37862.890550586701</v>
      </c>
      <c r="H1525" s="922">
        <v>43729.577773540295</v>
      </c>
      <c r="I1525" s="142">
        <v>95596.531445155255</v>
      </c>
      <c r="L1525" s="130"/>
      <c r="M1525" s="164" t="s">
        <v>166</v>
      </c>
      <c r="N1525" s="141">
        <v>16.260481010238287</v>
      </c>
      <c r="O1525" s="141">
        <v>3.5167392051679555E-2</v>
      </c>
      <c r="P1525" s="141">
        <v>43.291180629646377</v>
      </c>
      <c r="Q1525" s="142">
        <v>29.826776260668559</v>
      </c>
      <c r="R1525" s="141">
        <v>151.09952776208939</v>
      </c>
      <c r="S1525" s="141">
        <v>8.550058540359045E-3</v>
      </c>
      <c r="T1525" s="141">
        <v>10.525151484670769</v>
      </c>
      <c r="U1525" s="142">
        <v>80.64287880413454</v>
      </c>
      <c r="V1525" s="141">
        <v>0</v>
      </c>
      <c r="W1525" s="141">
        <v>0.1500836218587582</v>
      </c>
      <c r="X1525" s="141">
        <v>185.66765352856675</v>
      </c>
      <c r="Y1525" s="142">
        <v>93.138135764780941</v>
      </c>
      <c r="Z1525" s="141">
        <v>203.60779082958405</v>
      </c>
      <c r="AA1525" s="928">
        <v>0.14649133090213143</v>
      </c>
      <c r="AB1525" s="929">
        <v>0.39606971067050739</v>
      </c>
      <c r="AC1525" s="930">
        <v>0.45743895842736115</v>
      </c>
    </row>
    <row r="1526" spans="1:53">
      <c r="A1526" s="130" t="s">
        <v>167</v>
      </c>
      <c r="B1526" s="89">
        <v>2.3981403271694613E-2</v>
      </c>
      <c r="C1526" s="40">
        <v>1.9234732687320607E-3</v>
      </c>
      <c r="D1526" s="40">
        <v>6.2605274031439534E-2</v>
      </c>
      <c r="E1526" s="34">
        <v>8.8510150571866203E-2</v>
      </c>
      <c r="F1526" s="923">
        <v>11.259583744908445</v>
      </c>
      <c r="G1526" s="924">
        <v>0.90309595752238159</v>
      </c>
      <c r="H1526" s="924">
        <v>29.393998251217596</v>
      </c>
      <c r="I1526" s="34">
        <v>41.556677953648418</v>
      </c>
      <c r="L1526" s="130"/>
      <c r="M1526" s="164" t="s">
        <v>167</v>
      </c>
      <c r="N1526" s="40">
        <v>1.4929293903955896E-2</v>
      </c>
      <c r="O1526" s="40">
        <v>2.677671719481543E-5</v>
      </c>
      <c r="P1526" s="40">
        <v>3.2962231007810851E-2</v>
      </c>
      <c r="Q1526" s="34">
        <v>2.3981403271694613E-2</v>
      </c>
      <c r="R1526" s="89">
        <v>2.8424916917753969E-3</v>
      </c>
      <c r="S1526" s="40">
        <v>8.1898364251310648E-7</v>
      </c>
      <c r="T1526" s="40">
        <v>1.0081716821269762E-3</v>
      </c>
      <c r="U1526" s="34">
        <v>1.9234732687320607E-3</v>
      </c>
      <c r="V1526" s="89">
        <v>0</v>
      </c>
      <c r="W1526" s="40">
        <v>7.2396185056718338E-5</v>
      </c>
      <c r="X1526" s="40">
        <v>0.12482979533460936</v>
      </c>
      <c r="Y1526" s="34">
        <v>6.2605274031439534E-2</v>
      </c>
      <c r="Z1526" s="28">
        <v>8.8510150571866203E-2</v>
      </c>
      <c r="AA1526" s="928">
        <v>0.27094523189431036</v>
      </c>
      <c r="AB1526" s="929">
        <v>2.1731668699063934E-2</v>
      </c>
      <c r="AC1526" s="930">
        <v>0.70732309940662574</v>
      </c>
    </row>
    <row r="1527" spans="1:53">
      <c r="A1527" s="130" t="s">
        <v>168</v>
      </c>
      <c r="B1527" s="89">
        <v>6.4053816220228557E-2</v>
      </c>
      <c r="C1527" s="40">
        <v>1.8137325684866829E-2</v>
      </c>
      <c r="D1527" s="40">
        <v>1.3558656643340878</v>
      </c>
      <c r="E1527" s="34">
        <v>1.4380568062391832</v>
      </c>
      <c r="F1527" s="923">
        <v>30.074107830207648</v>
      </c>
      <c r="G1527" s="924">
        <v>8.5157125771066742</v>
      </c>
      <c r="H1527" s="924">
        <v>636.59673378808077</v>
      </c>
      <c r="I1527" s="34">
        <v>675.18655419539505</v>
      </c>
      <c r="L1527" s="130"/>
      <c r="M1527" s="164" t="s">
        <v>168</v>
      </c>
      <c r="N1527" s="40">
        <v>2.3161465643677239E-2</v>
      </c>
      <c r="O1527" s="40">
        <v>8.5020007119389357E-5</v>
      </c>
      <c r="P1527" s="40">
        <v>0.10465992132514482</v>
      </c>
      <c r="Q1527" s="34">
        <v>6.4053816220228557E-2</v>
      </c>
      <c r="R1527" s="89">
        <v>3.3151537930650898E-2</v>
      </c>
      <c r="S1527" s="40">
        <v>2.5950925718592131E-6</v>
      </c>
      <c r="T1527" s="40">
        <v>3.1945678858960286E-3</v>
      </c>
      <c r="U1527" s="34">
        <v>1.8137325684866829E-2</v>
      </c>
      <c r="V1527" s="89">
        <v>0</v>
      </c>
      <c r="W1527" s="40">
        <v>1.5679110596638645E-3</v>
      </c>
      <c r="X1527" s="40">
        <v>2.7034852254628263</v>
      </c>
      <c r="Y1527" s="34">
        <v>1.3558656643340878</v>
      </c>
      <c r="Z1527" s="28">
        <v>1.4380568062391832</v>
      </c>
      <c r="AA1527" s="928">
        <v>4.4541923477795412E-2</v>
      </c>
      <c r="AB1527" s="929">
        <v>1.2612384716776035E-2</v>
      </c>
      <c r="AC1527" s="930">
        <v>0.94284569180542854</v>
      </c>
    </row>
    <row r="1528" spans="1:53">
      <c r="A1528" s="130" t="s">
        <v>169</v>
      </c>
      <c r="B1528" s="89">
        <v>8.5212743981617739E-2</v>
      </c>
      <c r="C1528" s="40">
        <v>3.8380524802658876E-2</v>
      </c>
      <c r="D1528" s="40">
        <v>5.0570044070913533E-2</v>
      </c>
      <c r="E1528" s="34">
        <v>0.17416331285519016</v>
      </c>
      <c r="F1528" s="923">
        <v>40.008502260037638</v>
      </c>
      <c r="G1528" s="924">
        <v>18.02016038398974</v>
      </c>
      <c r="H1528" s="924">
        <v>23.743299745608507</v>
      </c>
      <c r="I1528" s="34">
        <v>81.771962389635902</v>
      </c>
      <c r="L1528" s="130"/>
      <c r="M1528" s="164" t="s">
        <v>169</v>
      </c>
      <c r="N1528" s="40">
        <v>3.9652021234227737E-2</v>
      </c>
      <c r="O1528" s="40">
        <v>1.0596506465258788E-4</v>
      </c>
      <c r="P1528" s="40">
        <v>0.13044335922226147</v>
      </c>
      <c r="Q1528" s="34">
        <v>8.5212743981617739E-2</v>
      </c>
      <c r="R1528" s="89">
        <v>7.0657431758056069E-2</v>
      </c>
      <c r="S1528" s="40">
        <v>5.0834305381755551E-6</v>
      </c>
      <c r="T1528" s="40">
        <v>6.2577204850169784E-3</v>
      </c>
      <c r="U1528" s="34">
        <v>3.8380524802658876E-2</v>
      </c>
      <c r="V1528" s="89">
        <v>0</v>
      </c>
      <c r="W1528" s="40">
        <v>5.8478751599197754E-5</v>
      </c>
      <c r="X1528" s="40">
        <v>0.10083253126987646</v>
      </c>
      <c r="Y1528" s="34">
        <v>5.0570044070913533E-2</v>
      </c>
      <c r="Z1528" s="28">
        <v>0.17416331285519016</v>
      </c>
      <c r="AA1528" s="928">
        <v>0.48926919558810145</v>
      </c>
      <c r="AB1528" s="929">
        <v>0.22037089312013003</v>
      </c>
      <c r="AC1528" s="930">
        <v>0.29035991129176847</v>
      </c>
    </row>
    <row r="1529" spans="1:53">
      <c r="A1529" s="130" t="s">
        <v>170</v>
      </c>
      <c r="B1529" s="89">
        <v>5.3607584645740669E-3</v>
      </c>
      <c r="C1529" s="40">
        <v>5.8230379584126128E-3</v>
      </c>
      <c r="D1529" s="40">
        <v>2.0711341156990901E-2</v>
      </c>
      <c r="E1529" s="34">
        <v>3.1895137579977584E-2</v>
      </c>
      <c r="F1529" s="923">
        <v>2.5169464932580348</v>
      </c>
      <c r="G1529" s="924">
        <v>2.7339927859815543</v>
      </c>
      <c r="H1529" s="924">
        <v>9.7242466416365456</v>
      </c>
      <c r="I1529" s="34">
        <v>14.975185920876136</v>
      </c>
      <c r="L1529" s="130"/>
      <c r="M1529" s="164" t="s">
        <v>170</v>
      </c>
      <c r="N1529" s="40">
        <v>9.2689577440813152E-3</v>
      </c>
      <c r="O1529" s="40">
        <v>1.1946694224420256E-6</v>
      </c>
      <c r="P1529" s="40">
        <v>1.4706421699866429E-3</v>
      </c>
      <c r="Q1529" s="34">
        <v>5.3607584645740669E-3</v>
      </c>
      <c r="R1529" s="89">
        <v>1.0544458313254847E-2</v>
      </c>
      <c r="S1529" s="40">
        <v>9.1306883969849739E-7</v>
      </c>
      <c r="T1529" s="40">
        <v>1.1239908836174696E-3</v>
      </c>
      <c r="U1529" s="34">
        <v>5.8230379584126128E-3</v>
      </c>
      <c r="V1529" s="89">
        <v>1.7999999999999999E-2</v>
      </c>
      <c r="W1529" s="40">
        <v>3.1353709282517561E-6</v>
      </c>
      <c r="X1529" s="40">
        <v>2.3406192480517039E-2</v>
      </c>
      <c r="Y1529" s="34">
        <v>2.0711341156990901E-2</v>
      </c>
      <c r="Z1529" s="28">
        <v>3.1895137579977584E-2</v>
      </c>
      <c r="AA1529" s="928">
        <v>0.16807447376992424</v>
      </c>
      <c r="AB1529" s="929">
        <v>0.1825682031880643</v>
      </c>
      <c r="AC1529" s="930">
        <v>0.64935732304201133</v>
      </c>
    </row>
    <row r="1530" spans="1:53">
      <c r="A1530" s="130" t="s">
        <v>171</v>
      </c>
      <c r="B1530" s="89">
        <v>1.5853783870923366E-3</v>
      </c>
      <c r="C1530" s="40">
        <v>3.5981103618253139E-3</v>
      </c>
      <c r="D1530" s="40">
        <v>6.9985053284296397E-3</v>
      </c>
      <c r="E1530" s="34">
        <v>1.218199407734729E-2</v>
      </c>
      <c r="F1530" s="923">
        <v>0.74435597094117201</v>
      </c>
      <c r="G1530" s="924">
        <v>1.6893600630207046</v>
      </c>
      <c r="H1530" s="924">
        <v>3.2858901517097583</v>
      </c>
      <c r="I1530" s="34">
        <v>5.7196061856716351</v>
      </c>
      <c r="L1530" s="130"/>
      <c r="M1530" s="164" t="s">
        <v>171</v>
      </c>
      <c r="N1530" s="40">
        <v>1.8605449613292807E-3</v>
      </c>
      <c r="O1530" s="40">
        <v>1.0645862629498275E-6</v>
      </c>
      <c r="P1530" s="40">
        <v>1.3105093530243769E-3</v>
      </c>
      <c r="Q1530" s="34">
        <v>1.5853783870923366E-3</v>
      </c>
      <c r="R1530" s="89">
        <v>6.7242380877600878E-3</v>
      </c>
      <c r="S1530" s="40">
        <v>3.9561567147291889E-7</v>
      </c>
      <c r="T1530" s="40">
        <v>4.870042529308061E-4</v>
      </c>
      <c r="U1530" s="34">
        <v>3.5981103618253139E-3</v>
      </c>
      <c r="V1530" s="89">
        <v>4.5999999999999999E-3</v>
      </c>
      <c r="W1530" s="40">
        <v>2.7736103435840906E-6</v>
      </c>
      <c r="X1530" s="40">
        <v>9.38242342820007E-3</v>
      </c>
      <c r="Y1530" s="34">
        <v>6.9985053284296397E-3</v>
      </c>
      <c r="Z1530" s="28">
        <v>1.218199407734729E-2</v>
      </c>
      <c r="AA1530" s="928">
        <v>0.13014112279371287</v>
      </c>
      <c r="AB1530" s="929">
        <v>0.29536300370692892</v>
      </c>
      <c r="AC1530" s="930">
        <v>0.57449587349935827</v>
      </c>
    </row>
    <row r="1531" spans="1:53">
      <c r="A1531" s="130" t="s">
        <v>172</v>
      </c>
      <c r="B1531" s="89">
        <v>2.6427516436319503E-2</v>
      </c>
      <c r="C1531" s="40">
        <v>0.13450279032526205</v>
      </c>
      <c r="D1531" s="40">
        <v>4.1377124408520258E-4</v>
      </c>
      <c r="E1531" s="34">
        <v>0.16134407800566675</v>
      </c>
      <c r="F1531" s="923">
        <v>12.408065996534027</v>
      </c>
      <c r="G1531" s="924">
        <v>63.150826264560507</v>
      </c>
      <c r="H1531" s="924">
        <v>0.19427103248420863</v>
      </c>
      <c r="I1531" s="34">
        <v>75.753163293578737</v>
      </c>
      <c r="L1531" s="130"/>
      <c r="M1531" s="164" t="s">
        <v>172</v>
      </c>
      <c r="N1531" s="40">
        <v>1.710538168235292E-2</v>
      </c>
      <c r="O1531" s="40">
        <v>2.8980296991218477E-5</v>
      </c>
      <c r="P1531" s="40">
        <v>3.5674845319891117E-2</v>
      </c>
      <c r="Q1531" s="34">
        <v>2.6427516436319503E-2</v>
      </c>
      <c r="R1531" s="89">
        <v>0.25419292387673526</v>
      </c>
      <c r="S1531" s="40">
        <v>1.2502338231437172E-5</v>
      </c>
      <c r="T1531" s="40">
        <v>1.5390421384523199E-2</v>
      </c>
      <c r="U1531" s="34">
        <v>0.13450279032526205</v>
      </c>
      <c r="V1531" s="89">
        <v>0</v>
      </c>
      <c r="W1531" s="40">
        <v>6.7005124574108322E-7</v>
      </c>
      <c r="X1531" s="40">
        <v>8.2483538921139445E-4</v>
      </c>
      <c r="Y1531" s="34">
        <v>4.1377124408520258E-4</v>
      </c>
      <c r="Z1531" s="28">
        <v>0.16134407800566675</v>
      </c>
      <c r="AA1531" s="928">
        <v>0.1637960113750894</v>
      </c>
      <c r="AB1531" s="929">
        <v>0.83363946162646285</v>
      </c>
      <c r="AC1531" s="930">
        <v>2.5645269984478146E-3</v>
      </c>
    </row>
    <row r="1532" spans="1:53">
      <c r="A1532" s="130" t="s">
        <v>190</v>
      </c>
      <c r="B1532" s="89">
        <v>3.1195016352178023E-4</v>
      </c>
      <c r="C1532" s="40">
        <v>2.646958929768078E-4</v>
      </c>
      <c r="D1532" s="40">
        <v>1.1997632883946477E-3</v>
      </c>
      <c r="E1532" s="34">
        <v>1.7764093448932358E-3</v>
      </c>
      <c r="F1532" s="923">
        <v>0.1464646981086844</v>
      </c>
      <c r="G1532" s="924">
        <v>0.1242781975741775</v>
      </c>
      <c r="H1532" s="924">
        <v>0.5633046184453615</v>
      </c>
      <c r="I1532" s="34">
        <v>0.83404751412822342</v>
      </c>
      <c r="L1532" s="130"/>
      <c r="M1532" s="164" t="s">
        <v>190</v>
      </c>
      <c r="N1532" s="40">
        <v>2.1457609641387814E-4</v>
      </c>
      <c r="O1532" s="40">
        <v>3.3185435291908655E-7</v>
      </c>
      <c r="P1532" s="40">
        <v>4.0851385038284264E-4</v>
      </c>
      <c r="Q1532" s="34">
        <v>3.1195016352178023E-4</v>
      </c>
      <c r="R1532" s="89">
        <v>4.9047605490417062E-4</v>
      </c>
      <c r="S1532" s="40">
        <v>3.2491174054387243E-8</v>
      </c>
      <c r="T1532" s="40">
        <v>3.9996747065882614E-5</v>
      </c>
      <c r="U1532" s="34">
        <v>2.646958929768078E-4</v>
      </c>
      <c r="V1532" s="89">
        <v>6.5769220473088272E-4</v>
      </c>
      <c r="W1532" s="40">
        <v>6.2684620575432718E-7</v>
      </c>
      <c r="X1532" s="40">
        <v>1.7385376043784653E-3</v>
      </c>
      <c r="Y1532" s="34">
        <v>1.1997632883946477E-3</v>
      </c>
      <c r="Z1532" s="28">
        <v>1.7764093448932358E-3</v>
      </c>
      <c r="AA1532" s="928">
        <v>0.17560713943470546</v>
      </c>
      <c r="AB1532" s="929">
        <v>0.14900613630397014</v>
      </c>
      <c r="AC1532" s="930">
        <v>0.6753867242613244</v>
      </c>
    </row>
    <row r="1533" spans="1:53">
      <c r="A1533" s="130" t="s">
        <v>191</v>
      </c>
      <c r="B1533" s="89">
        <v>4.402881330018998E-4</v>
      </c>
      <c r="C1533" s="40">
        <v>6.7341656163444417E-4</v>
      </c>
      <c r="D1533" s="40">
        <v>2.0579615830060892E-3</v>
      </c>
      <c r="E1533" s="34">
        <v>3.1716662776424334E-3</v>
      </c>
      <c r="F1533" s="923">
        <v>0.20672106003386373</v>
      </c>
      <c r="G1533" s="924">
        <v>0.31617791857413369</v>
      </c>
      <c r="H1533" s="924">
        <v>0.96623998709079761</v>
      </c>
      <c r="I1533" s="34">
        <v>1.489138965698795</v>
      </c>
      <c r="L1533" s="130"/>
      <c r="M1533" s="164" t="s">
        <v>191</v>
      </c>
      <c r="N1533" s="40">
        <v>4.0907340774626842E-4</v>
      </c>
      <c r="O1533" s="40">
        <v>3.8258888397608854E-7</v>
      </c>
      <c r="P1533" s="40">
        <v>4.7096823269590871E-4</v>
      </c>
      <c r="Q1533" s="34">
        <v>4.402881330018998E-4</v>
      </c>
      <c r="R1533" s="89">
        <v>1.2552127849643311E-3</v>
      </c>
      <c r="S1533" s="40">
        <v>7.6695904356272973E-8</v>
      </c>
      <c r="T1533" s="40">
        <v>9.4412922179793076E-5</v>
      </c>
      <c r="U1533" s="34">
        <v>6.7341656163444417E-4</v>
      </c>
      <c r="V1533" s="89">
        <v>8.2226686785038681E-4</v>
      </c>
      <c r="W1533" s="40">
        <v>1.4289464371179923E-6</v>
      </c>
      <c r="X1533" s="40">
        <v>3.2861410505826863E-3</v>
      </c>
      <c r="Y1533" s="34">
        <v>2.0579615830060892E-3</v>
      </c>
      <c r="Z1533" s="28">
        <v>3.1716662776424334E-3</v>
      </c>
      <c r="AA1533" s="928">
        <v>0.13881918665452259</v>
      </c>
      <c r="AB1533" s="929">
        <v>0.21232264137669898</v>
      </c>
      <c r="AC1533" s="930">
        <v>0.64885817196877837</v>
      </c>
    </row>
    <row r="1534" spans="1:53" ht="11.25" customHeight="1">
      <c r="A1534" s="130" t="s">
        <v>175</v>
      </c>
      <c r="B1534" s="89">
        <v>1.213220496308085E-3</v>
      </c>
      <c r="C1534" s="40">
        <v>4.8229609568512985E-4</v>
      </c>
      <c r="D1534" s="40">
        <v>4.3823691822007675E-2</v>
      </c>
      <c r="E1534" s="34">
        <v>4.5519208414000888E-2</v>
      </c>
      <c r="F1534" s="923">
        <v>0.56962295427239107</v>
      </c>
      <c r="G1534" s="924">
        <v>0.22644435013603606</v>
      </c>
      <c r="H1534" s="924">
        <v>20.575798775852316</v>
      </c>
      <c r="I1534" s="34">
        <v>21.371866080260741</v>
      </c>
      <c r="L1534" s="130"/>
      <c r="M1534" s="164" t="s">
        <v>175</v>
      </c>
      <c r="N1534" s="40">
        <v>4.1547504412192611E-4</v>
      </c>
      <c r="O1534" s="40">
        <v>1.6290865298180174E-6</v>
      </c>
      <c r="P1534" s="40">
        <v>2.0054111240332189E-3</v>
      </c>
      <c r="Q1534" s="34">
        <v>1.213220496308085E-3</v>
      </c>
      <c r="R1534" s="89">
        <v>8.9236228701376123E-4</v>
      </c>
      <c r="S1534" s="40">
        <v>6.0269542162685002E-8</v>
      </c>
      <c r="T1534" s="40">
        <v>7.4192013794957388E-5</v>
      </c>
      <c r="U1534" s="34">
        <v>4.8229609568512985E-4</v>
      </c>
      <c r="V1534" s="89">
        <v>0</v>
      </c>
      <c r="W1534" s="40">
        <v>5.0677329539702834E-5</v>
      </c>
      <c r="X1534" s="40">
        <v>8.7380856734226547E-2</v>
      </c>
      <c r="Y1534" s="34">
        <v>4.3823691822007675E-2</v>
      </c>
      <c r="Z1534" s="28">
        <v>4.5519208414000888E-2</v>
      </c>
      <c r="AA1534" s="928">
        <v>2.6652934850574427E-2</v>
      </c>
      <c r="AB1534" s="929">
        <v>1.059544118822559E-2</v>
      </c>
      <c r="AC1534" s="930">
        <v>0.96275162396120006</v>
      </c>
    </row>
    <row r="1535" spans="1:53">
      <c r="A1535" s="130" t="s">
        <v>176</v>
      </c>
      <c r="B1535" s="89">
        <v>5.661791910462519E-3</v>
      </c>
      <c r="C1535" s="40">
        <v>4.7691844541445112E-3</v>
      </c>
      <c r="D1535" s="40">
        <v>0.94910596503386147</v>
      </c>
      <c r="E1535" s="34">
        <v>0.95953694139846846</v>
      </c>
      <c r="F1535" s="923">
        <v>2.6582856490863365</v>
      </c>
      <c r="G1535" s="924">
        <v>2.2391947271799921</v>
      </c>
      <c r="H1535" s="924">
        <v>445.61771365165657</v>
      </c>
      <c r="I1535" s="34">
        <v>450.51519402792286</v>
      </c>
      <c r="L1535" s="130"/>
      <c r="M1535" s="164" t="s">
        <v>176</v>
      </c>
      <c r="N1535" s="40">
        <v>1.5591600837376967E-3</v>
      </c>
      <c r="O1535" s="40">
        <v>7.909257297455028E-6</v>
      </c>
      <c r="P1535" s="40">
        <v>9.7363229496035854E-3</v>
      </c>
      <c r="Q1535" s="34">
        <v>5.661791910462519E-3</v>
      </c>
      <c r="R1535" s="89">
        <v>8.9617234666626907E-3</v>
      </c>
      <c r="S1535" s="40">
        <v>4.8483769321596835E-7</v>
      </c>
      <c r="T1535" s="40">
        <v>5.9683686871717112E-4</v>
      </c>
      <c r="U1535" s="34">
        <v>4.7691844541445112E-3</v>
      </c>
      <c r="V1535" s="89">
        <v>0</v>
      </c>
      <c r="W1535" s="40">
        <v>1.097537741764705E-3</v>
      </c>
      <c r="X1535" s="40">
        <v>1.8924396578239784</v>
      </c>
      <c r="Y1535" s="34">
        <v>0.94910596503386147</v>
      </c>
      <c r="Z1535" s="28">
        <v>0.95953694139846846</v>
      </c>
      <c r="AA1535" s="928">
        <v>5.9005460511096022E-3</v>
      </c>
      <c r="AB1535" s="929">
        <v>4.970297909733112E-3</v>
      </c>
      <c r="AC1535" s="930">
        <v>0.9891291560391573</v>
      </c>
    </row>
    <row r="1536" spans="1:53">
      <c r="A1536" s="130" t="s">
        <v>177</v>
      </c>
      <c r="B1536" s="89">
        <v>7.0861889802801628E-3</v>
      </c>
      <c r="C1536" s="40">
        <v>1.1941960284323488E-2</v>
      </c>
      <c r="D1536" s="40">
        <v>3.5399030849639468E-2</v>
      </c>
      <c r="E1536" s="34">
        <v>5.4427180114243121E-2</v>
      </c>
      <c r="F1536" s="923">
        <v>3.3270587776606697</v>
      </c>
      <c r="G1536" s="924">
        <v>5.606907167872726</v>
      </c>
      <c r="H1536" s="924">
        <v>16.62030982192595</v>
      </c>
      <c r="I1536" s="34">
        <v>25.554275767459348</v>
      </c>
      <c r="L1536" s="130"/>
      <c r="M1536" s="164" t="s">
        <v>177</v>
      </c>
      <c r="N1536" s="40">
        <v>2.5150301403018284E-3</v>
      </c>
      <c r="O1536" s="40">
        <v>9.4438482155391604E-6</v>
      </c>
      <c r="P1536" s="40">
        <v>1.1625409650424842E-2</v>
      </c>
      <c r="Q1536" s="34">
        <v>7.0861889802801628E-3</v>
      </c>
      <c r="R1536" s="89">
        <v>2.2514987252210565E-2</v>
      </c>
      <c r="S1536" s="40">
        <v>1.1534673714052696E-6</v>
      </c>
      <c r="T1536" s="40">
        <v>1.4199223033805855E-3</v>
      </c>
      <c r="U1536" s="34">
        <v>1.1941960284323488E-2</v>
      </c>
      <c r="V1536" s="89">
        <v>0</v>
      </c>
      <c r="W1536" s="40">
        <v>4.0935126119438427E-5</v>
      </c>
      <c r="X1536" s="40">
        <v>7.0582771888913515E-2</v>
      </c>
      <c r="Y1536" s="34">
        <v>3.5399030849639468E-2</v>
      </c>
      <c r="Z1536" s="28">
        <v>5.4427180114243121E-2</v>
      </c>
      <c r="AA1536" s="928">
        <v>0.13019577654778716</v>
      </c>
      <c r="AB1536" s="929">
        <v>0.21941170310968178</v>
      </c>
      <c r="AC1536" s="930">
        <v>0.65039252034253103</v>
      </c>
    </row>
    <row r="1537" spans="1:53">
      <c r="A1537" s="130" t="s">
        <v>178</v>
      </c>
      <c r="B1537" s="89">
        <v>5.2161563268589043E-5</v>
      </c>
      <c r="C1537" s="40">
        <v>1.5220768633894327E-3</v>
      </c>
      <c r="D1537" s="40">
        <v>1.449793880989363E-2</v>
      </c>
      <c r="E1537" s="34">
        <v>1.6072177236551653E-2</v>
      </c>
      <c r="F1537" s="923">
        <v>2.4490538907755776E-2</v>
      </c>
      <c r="G1537" s="924">
        <v>0.71463507432648488</v>
      </c>
      <c r="H1537" s="924">
        <v>6.8069726491455809</v>
      </c>
      <c r="I1537" s="34">
        <v>7.5460982623798225</v>
      </c>
      <c r="L1537" s="130"/>
      <c r="M1537" s="164" t="s">
        <v>178</v>
      </c>
      <c r="N1537" s="40">
        <v>5.6067669203647212E-5</v>
      </c>
      <c r="O1537" s="40">
        <v>3.918407236975582E-8</v>
      </c>
      <c r="P1537" s="40">
        <v>4.8235727922941631E-5</v>
      </c>
      <c r="Q1537" s="34">
        <v>5.2161563268589043E-5</v>
      </c>
      <c r="R1537" s="89">
        <v>2.8839508044007436E-3</v>
      </c>
      <c r="S1537" s="40">
        <v>1.3548593784221082E-7</v>
      </c>
      <c r="T1537" s="40">
        <v>1.6678365570255778E-4</v>
      </c>
      <c r="U1537" s="34">
        <v>1.5220768633894327E-3</v>
      </c>
      <c r="V1537" s="89">
        <v>1.2599999999999998E-2</v>
      </c>
      <c r="W1537" s="40">
        <v>2.1947596497762292E-6</v>
      </c>
      <c r="X1537" s="40">
        <v>1.6384334736361927E-2</v>
      </c>
      <c r="Y1537" s="34">
        <v>1.449793880989363E-2</v>
      </c>
      <c r="Z1537" s="28">
        <v>1.6072177236551653E-2</v>
      </c>
      <c r="AA1537" s="928">
        <v>3.2454571960519583E-3</v>
      </c>
      <c r="AB1537" s="929">
        <v>9.4702593244672312E-2</v>
      </c>
      <c r="AC1537" s="930">
        <v>0.90205194955927559</v>
      </c>
    </row>
    <row r="1538" spans="1:53">
      <c r="A1538" s="130" t="s">
        <v>179</v>
      </c>
      <c r="B1538" s="89">
        <v>4.5958663423281069E-5</v>
      </c>
      <c r="C1538" s="40">
        <v>1.1240976213039663E-3</v>
      </c>
      <c r="D1538" s="40">
        <v>4.8989537299007476E-3</v>
      </c>
      <c r="E1538" s="34">
        <v>6.0690100146279947E-3</v>
      </c>
      <c r="F1538" s="923">
        <v>2.1578195977767198E-2</v>
      </c>
      <c r="G1538" s="924">
        <v>0.52777859415188444</v>
      </c>
      <c r="H1538" s="924">
        <v>2.3001231061968306</v>
      </c>
      <c r="I1538" s="34">
        <v>2.849479896326482</v>
      </c>
      <c r="L1538" s="130"/>
      <c r="M1538" s="164" t="s">
        <v>179</v>
      </c>
      <c r="N1538" s="40">
        <v>4.9126036853576814E-5</v>
      </c>
      <c r="O1538" s="40">
        <v>3.4745909443394226E-8</v>
      </c>
      <c r="P1538" s="40">
        <v>4.2772334088489129E-5</v>
      </c>
      <c r="Q1538" s="34">
        <v>4.5958663423281069E-5</v>
      </c>
      <c r="R1538" s="89">
        <v>2.1294641549491175E-3</v>
      </c>
      <c r="S1538" s="40">
        <v>1.0039676211570221E-7</v>
      </c>
      <c r="T1538" s="40">
        <v>1.2358875963834596E-4</v>
      </c>
      <c r="U1538" s="34">
        <v>1.1240976213039663E-3</v>
      </c>
      <c r="V1538" s="89">
        <v>3.2199999999999998E-3</v>
      </c>
      <c r="W1538" s="40">
        <v>1.9415272405088632E-6</v>
      </c>
      <c r="X1538" s="40">
        <v>6.5676963997400488E-3</v>
      </c>
      <c r="Y1538" s="34">
        <v>4.8989537299007476E-3</v>
      </c>
      <c r="Z1538" s="28">
        <v>6.0690100146279947E-3</v>
      </c>
      <c r="AA1538" s="928">
        <v>7.5726787915175566E-3</v>
      </c>
      <c r="AB1538" s="929">
        <v>0.18521927276352812</v>
      </c>
      <c r="AC1538" s="930">
        <v>0.80720804844495442</v>
      </c>
    </row>
    <row r="1539" spans="1:53">
      <c r="A1539" s="130" t="s">
        <v>180</v>
      </c>
      <c r="B1539" s="89">
        <v>7.1959803512547296E-4</v>
      </c>
      <c r="C1539" s="40">
        <v>4.9866738270981564E-2</v>
      </c>
      <c r="D1539" s="40">
        <v>2.8963987085964173E-4</v>
      </c>
      <c r="E1539" s="40">
        <v>5.0875976176966681E-2</v>
      </c>
      <c r="F1539" s="923">
        <v>0.33786072680451146</v>
      </c>
      <c r="G1539" s="924">
        <v>23.413088437166827</v>
      </c>
      <c r="H1539" s="924">
        <v>0.135989722738946</v>
      </c>
      <c r="I1539" s="34">
        <v>23.886938886710286</v>
      </c>
      <c r="L1539" s="130"/>
      <c r="M1539" s="164" t="s">
        <v>180</v>
      </c>
      <c r="N1539" s="40">
        <v>6.2694492848043798E-4</v>
      </c>
      <c r="O1539" s="40">
        <v>6.5892470848915296E-7</v>
      </c>
      <c r="P1539" s="40">
        <v>8.1113858356689401E-4</v>
      </c>
      <c r="Q1539" s="34">
        <v>7.1959803512547296E-4</v>
      </c>
      <c r="R1539" s="89">
        <v>9.455016962047838E-2</v>
      </c>
      <c r="S1539" s="40">
        <v>4.3860814962744302E-6</v>
      </c>
      <c r="T1539" s="40">
        <v>5.3992814147985025E-3</v>
      </c>
      <c r="U1539" s="34">
        <v>4.9866738270981564E-2</v>
      </c>
      <c r="V1539" s="89">
        <v>0</v>
      </c>
      <c r="W1539" s="40">
        <v>4.6903587201875821E-7</v>
      </c>
      <c r="X1539" s="40">
        <v>5.7738477244797604E-4</v>
      </c>
      <c r="Y1539" s="34">
        <v>2.8963987085964173E-4</v>
      </c>
      <c r="Z1539" s="28">
        <v>5.0875976176966681E-2</v>
      </c>
      <c r="AA1539" s="928">
        <v>1.4144161728168667E-2</v>
      </c>
      <c r="AB1539" s="929">
        <v>0.98016278051403694</v>
      </c>
      <c r="AC1539" s="930">
        <v>5.6930577577943703E-3</v>
      </c>
    </row>
    <row r="1540" spans="1:53">
      <c r="A1540" s="130" t="s">
        <v>181</v>
      </c>
      <c r="B1540" s="89">
        <v>6.8792281757281514E-6</v>
      </c>
      <c r="C1540" s="40">
        <v>6.9789573442510184E-5</v>
      </c>
      <c r="D1540" s="40">
        <v>8.3983430187625318E-4</v>
      </c>
      <c r="E1540" s="40">
        <v>9.1650310349449156E-4</v>
      </c>
      <c r="F1540" s="923">
        <v>3.2298879622431474E-3</v>
      </c>
      <c r="G1540" s="924">
        <v>3.2767121164459456E-2</v>
      </c>
      <c r="H1540" s="924">
        <v>0.39431323291175291</v>
      </c>
      <c r="I1540" s="34">
        <v>0.43031024203845553</v>
      </c>
      <c r="L1540" s="130"/>
      <c r="M1540" s="132" t="s">
        <v>181</v>
      </c>
      <c r="N1540" s="89">
        <v>5.4533642918863907E-6</v>
      </c>
      <c r="O1540" s="40">
        <v>6.7354472426079616E-9</v>
      </c>
      <c r="P1540" s="40">
        <v>8.2913587329052188E-6</v>
      </c>
      <c r="Q1540" s="34">
        <v>6.8792281757281514E-6</v>
      </c>
      <c r="R1540" s="40">
        <v>1.3207800485385003E-4</v>
      </c>
      <c r="S1540" s="40">
        <v>6.3379079753159163E-9</v>
      </c>
      <c r="T1540" s="40">
        <v>7.8019865269018093E-6</v>
      </c>
      <c r="U1540" s="34">
        <v>6.9789573442510184E-5</v>
      </c>
      <c r="V1540" s="40">
        <v>4.6038454331161785E-4</v>
      </c>
      <c r="W1540" s="40">
        <v>4.3879234402802901E-7</v>
      </c>
      <c r="X1540" s="40">
        <v>1.2169763230649255E-3</v>
      </c>
      <c r="Y1540" s="40">
        <v>8.3983430187625318E-4</v>
      </c>
      <c r="Z1540" s="28">
        <v>9.1650310349449156E-4</v>
      </c>
      <c r="AA1540" s="929">
        <v>7.5059518614816094E-3</v>
      </c>
      <c r="AB1540" s="929">
        <v>7.6147667341673803E-2</v>
      </c>
      <c r="AC1540" s="930">
        <v>0.9163463807968445</v>
      </c>
    </row>
    <row r="1541" spans="1:53">
      <c r="A1541" s="143" t="s">
        <v>182</v>
      </c>
      <c r="B1541" s="154">
        <v>1.8256647589487236E-5</v>
      </c>
      <c r="C1541" s="144">
        <v>1.8068641473099366E-4</v>
      </c>
      <c r="D1541" s="144">
        <v>1.4405731081042624E-3</v>
      </c>
      <c r="E1541" s="144">
        <v>1.6395161704247433E-3</v>
      </c>
      <c r="F1541" s="925">
        <v>8.5717357781868713E-3</v>
      </c>
      <c r="G1541" s="926">
        <v>8.4834644377635701E-2</v>
      </c>
      <c r="H1541" s="926">
        <v>0.67636799096355826</v>
      </c>
      <c r="I1541" s="145">
        <v>0.76977437111938074</v>
      </c>
      <c r="L1541" s="143"/>
      <c r="M1541" s="166" t="s">
        <v>182</v>
      </c>
      <c r="N1541" s="154">
        <v>2.3010914789089577E-5</v>
      </c>
      <c r="O1541" s="144">
        <v>1.0978766693495825E-8</v>
      </c>
      <c r="P1541" s="144">
        <v>1.3514899578576347E-5</v>
      </c>
      <c r="Q1541" s="145">
        <v>1.8256647589487236E-5</v>
      </c>
      <c r="R1541" s="144">
        <v>3.4147228217380217E-4</v>
      </c>
      <c r="S1541" s="144">
        <v>1.6796611385813191E-8</v>
      </c>
      <c r="T1541" s="144">
        <v>2.0676686414524338E-5</v>
      </c>
      <c r="U1541" s="145">
        <v>1.8068641473099366E-4</v>
      </c>
      <c r="V1541" s="144">
        <v>5.7558680749527074E-4</v>
      </c>
      <c r="W1541" s="144">
        <v>1.0002625059825947E-6</v>
      </c>
      <c r="X1541" s="144">
        <v>2.3002987354078801E-3</v>
      </c>
      <c r="Y1541" s="144">
        <v>1.4405731081042624E-3</v>
      </c>
      <c r="Z1541" s="167">
        <v>1.6395161704247433E-3</v>
      </c>
      <c r="AA1541" s="931">
        <v>1.1135387328785879E-2</v>
      </c>
      <c r="AB1541" s="931">
        <v>0.11020715622718373</v>
      </c>
      <c r="AC1541" s="932">
        <v>0.87865745644403037</v>
      </c>
      <c r="AY1541" s="146"/>
    </row>
    <row r="1543" spans="1:53" ht="12.75" customHeight="1">
      <c r="A1543" s="69" t="s">
        <v>251</v>
      </c>
    </row>
    <row r="1544" spans="1:53" ht="12.75" customHeight="1">
      <c r="A1544" s="136"/>
      <c r="B1544" s="147" t="s">
        <v>271</v>
      </c>
      <c r="C1544" s="936"/>
      <c r="D1544" s="936"/>
      <c r="E1544" s="937"/>
      <c r="F1544" s="898" t="s">
        <v>272</v>
      </c>
      <c r="G1544" s="899"/>
      <c r="H1544" s="900"/>
      <c r="I1544" s="900"/>
      <c r="L1544" s="891" t="s">
        <v>251</v>
      </c>
      <c r="M1544" s="892"/>
      <c r="N1544" s="898" t="s">
        <v>185</v>
      </c>
      <c r="O1544" s="899"/>
      <c r="P1544" s="899"/>
      <c r="Q1544" s="900"/>
      <c r="R1544" s="898" t="s">
        <v>186</v>
      </c>
      <c r="S1544" s="899"/>
      <c r="T1544" s="899"/>
      <c r="U1544" s="900"/>
      <c r="V1544" s="898" t="s">
        <v>187</v>
      </c>
      <c r="W1544" s="899"/>
      <c r="X1544" s="899"/>
      <c r="Y1544" s="900"/>
      <c r="Z1544" s="9" t="s">
        <v>188</v>
      </c>
      <c r="AA1544" s="898" t="s">
        <v>195</v>
      </c>
      <c r="AB1544" s="899"/>
      <c r="AC1544" s="900"/>
    </row>
    <row r="1545" spans="1:53" ht="26.25">
      <c r="A1545" s="143" t="s">
        <v>184</v>
      </c>
      <c r="B1545" s="149" t="s">
        <v>185</v>
      </c>
      <c r="C1545" s="150" t="s">
        <v>186</v>
      </c>
      <c r="D1545" s="150" t="s">
        <v>187</v>
      </c>
      <c r="E1545" s="17" t="s">
        <v>188</v>
      </c>
      <c r="F1545" s="76" t="s">
        <v>185</v>
      </c>
      <c r="G1545" s="76" t="s">
        <v>186</v>
      </c>
      <c r="H1545" s="150" t="s">
        <v>187</v>
      </c>
      <c r="I1545" s="17" t="s">
        <v>188</v>
      </c>
      <c r="L1545" s="893"/>
      <c r="M1545" s="894"/>
      <c r="N1545" s="157" t="s">
        <v>196</v>
      </c>
      <c r="O1545" s="158" t="s">
        <v>206</v>
      </c>
      <c r="P1545" s="158" t="s">
        <v>207</v>
      </c>
      <c r="Q1545" s="159" t="s">
        <v>199</v>
      </c>
      <c r="R1545" s="157" t="s">
        <v>196</v>
      </c>
      <c r="S1545" s="158" t="s">
        <v>206</v>
      </c>
      <c r="T1545" s="158" t="s">
        <v>207</v>
      </c>
      <c r="U1545" s="159" t="s">
        <v>199</v>
      </c>
      <c r="V1545" s="157" t="s">
        <v>196</v>
      </c>
      <c r="W1545" s="158" t="s">
        <v>206</v>
      </c>
      <c r="X1545" s="158" t="s">
        <v>207</v>
      </c>
      <c r="Y1545" s="159" t="s">
        <v>199</v>
      </c>
      <c r="Z1545" s="160" t="s">
        <v>199</v>
      </c>
      <c r="AA1545" s="157" t="s">
        <v>185</v>
      </c>
      <c r="AB1545" s="158" t="s">
        <v>186</v>
      </c>
      <c r="AC1545" s="159" t="s">
        <v>187</v>
      </c>
    </row>
    <row r="1546" spans="1:53">
      <c r="A1546" s="130" t="s">
        <v>160</v>
      </c>
      <c r="B1546" s="152">
        <v>163.53394579209458</v>
      </c>
      <c r="C1546" s="141">
        <v>757.84053410240995</v>
      </c>
      <c r="D1546" s="141">
        <v>2129.8658827009431</v>
      </c>
      <c r="E1546" s="142">
        <v>3051.2403625954476</v>
      </c>
      <c r="F1546" s="919">
        <v>76781.334975286125</v>
      </c>
      <c r="G1546" s="920">
        <v>355816.08225085563</v>
      </c>
      <c r="H1546" s="920">
        <v>1000000</v>
      </c>
      <c r="I1546" s="138">
        <v>1432597.4172261418</v>
      </c>
      <c r="L1546" s="136"/>
      <c r="M1546" s="161" t="s">
        <v>160</v>
      </c>
      <c r="N1546" s="141">
        <v>104.4234589500537</v>
      </c>
      <c r="O1546" s="141">
        <v>0.18048151071566457</v>
      </c>
      <c r="P1546" s="141">
        <v>222.17336074342595</v>
      </c>
      <c r="Q1546" s="142">
        <v>163.53394579209458</v>
      </c>
      <c r="R1546" s="152">
        <v>1138.0047063086699</v>
      </c>
      <c r="S1546" s="141">
        <v>0.30807747772519628</v>
      </c>
      <c r="T1546" s="141">
        <v>379.24443520088568</v>
      </c>
      <c r="U1546" s="142">
        <v>757.84053410240995</v>
      </c>
      <c r="V1546" s="152">
        <v>1181.3096323946529</v>
      </c>
      <c r="W1546" s="141">
        <v>2.494925661225321</v>
      </c>
      <c r="X1546" s="141">
        <v>3071.26207422273</v>
      </c>
      <c r="Y1546" s="142">
        <v>2129.8658827009431</v>
      </c>
      <c r="Z1546" s="162">
        <v>3051.2403625954476</v>
      </c>
      <c r="AA1546" s="928">
        <v>5.3595890968415633E-2</v>
      </c>
      <c r="AB1546" s="929">
        <v>0.2483712995516929</v>
      </c>
      <c r="AC1546" s="930">
        <v>0.69803280947989155</v>
      </c>
    </row>
    <row r="1547" spans="1:53">
      <c r="A1547" s="130" t="s">
        <v>162</v>
      </c>
      <c r="B1547" s="152">
        <v>161.48866439577461</v>
      </c>
      <c r="C1547" s="141">
        <v>639.77518887110523</v>
      </c>
      <c r="D1547" s="141">
        <v>2008.737221984316</v>
      </c>
      <c r="E1547" s="142">
        <v>2810.0010752511957</v>
      </c>
      <c r="F1547" s="921">
        <v>75821.048502352773</v>
      </c>
      <c r="G1547" s="922">
        <v>300382.85230419686</v>
      </c>
      <c r="H1547" s="922">
        <v>943128.50320743187</v>
      </c>
      <c r="I1547" s="142">
        <v>1319332.4040139813</v>
      </c>
      <c r="L1547" s="130"/>
      <c r="M1547" s="164" t="s">
        <v>162</v>
      </c>
      <c r="N1547" s="141">
        <v>101.86997739273271</v>
      </c>
      <c r="O1547" s="141">
        <v>0.1792318442476406</v>
      </c>
      <c r="P1547" s="141">
        <v>220.63501702107834</v>
      </c>
      <c r="Q1547" s="142">
        <v>161.48866439577461</v>
      </c>
      <c r="R1547" s="152">
        <v>904.04989745588728</v>
      </c>
      <c r="S1547" s="141">
        <v>0.30584748689163255</v>
      </c>
      <c r="T1547" s="141">
        <v>376.49930881117797</v>
      </c>
      <c r="U1547" s="142">
        <v>639.77518887110523</v>
      </c>
      <c r="V1547" s="152">
        <v>938.452052183663</v>
      </c>
      <c r="W1547" s="141">
        <v>2.494925661225321</v>
      </c>
      <c r="X1547" s="141">
        <v>3071.26207422273</v>
      </c>
      <c r="Y1547" s="142">
        <v>2008.737221984316</v>
      </c>
      <c r="Z1547" s="162">
        <v>2810.0010752511957</v>
      </c>
      <c r="AA1547" s="928">
        <v>5.7469253594978988E-2</v>
      </c>
      <c r="AB1547" s="929">
        <v>0.22767791603564191</v>
      </c>
      <c r="AC1547" s="930">
        <v>0.71485283036937908</v>
      </c>
    </row>
    <row r="1548" spans="1:53">
      <c r="A1548" s="130" t="s">
        <v>31</v>
      </c>
      <c r="B1548" s="152">
        <v>4.5958934591405241</v>
      </c>
      <c r="C1548" s="141">
        <v>247.27376768107064</v>
      </c>
      <c r="D1548" s="141">
        <v>253.69023582264066</v>
      </c>
      <c r="E1548" s="142">
        <v>505.55989696285178</v>
      </c>
      <c r="F1548" s="921">
        <v>2157.8323294762308</v>
      </c>
      <c r="G1548" s="922">
        <v>116098.28097133318</v>
      </c>
      <c r="H1548" s="922">
        <v>119110.8970208626</v>
      </c>
      <c r="I1548" s="142">
        <v>237367.01032167199</v>
      </c>
      <c r="L1548" s="130"/>
      <c r="M1548" s="164" t="s">
        <v>31</v>
      </c>
      <c r="N1548" s="141">
        <v>5.9754661799344042</v>
      </c>
      <c r="O1548" s="141">
        <v>2.6161748882465572E-3</v>
      </c>
      <c r="P1548" s="141">
        <v>3.2205202899149179</v>
      </c>
      <c r="Q1548" s="142">
        <v>4.5958934591405241</v>
      </c>
      <c r="R1548" s="152">
        <v>489.99180110274233</v>
      </c>
      <c r="S1548" s="141">
        <v>4.6693268742946919E-3</v>
      </c>
      <c r="T1548" s="141">
        <v>5.7479574498132173</v>
      </c>
      <c r="U1548" s="142">
        <v>247.27376768107064</v>
      </c>
      <c r="V1548" s="152">
        <v>508.63764554596946</v>
      </c>
      <c r="W1548" s="141">
        <v>0</v>
      </c>
      <c r="X1548" s="141">
        <v>0</v>
      </c>
      <c r="Y1548" s="142">
        <v>253.69023582264066</v>
      </c>
      <c r="Z1548" s="162">
        <v>505.55989696285178</v>
      </c>
      <c r="AA1548" s="928">
        <v>9.0907002053571256E-3</v>
      </c>
      <c r="AB1548" s="929">
        <v>0.48910874688947126</v>
      </c>
      <c r="AC1548" s="930">
        <v>0.50180055290517167</v>
      </c>
    </row>
    <row r="1549" spans="1:53">
      <c r="A1549" s="130" t="s">
        <v>23</v>
      </c>
      <c r="B1549" s="152">
        <v>140.50442813036543</v>
      </c>
      <c r="C1549" s="141">
        <v>379.79252271278079</v>
      </c>
      <c r="D1549" s="141">
        <v>1751.2751648708131</v>
      </c>
      <c r="E1549" s="142">
        <v>2271.5721157139592</v>
      </c>
      <c r="F1549" s="921">
        <v>65968.674023825297</v>
      </c>
      <c r="G1549" s="922">
        <v>178317.5766124556</v>
      </c>
      <c r="H1549" s="922">
        <v>822246.68656130205</v>
      </c>
      <c r="I1549" s="142">
        <v>1066532.937197583</v>
      </c>
      <c r="L1549" s="130"/>
      <c r="M1549" s="164" t="s">
        <v>23</v>
      </c>
      <c r="N1549" s="141">
        <v>75.334042972127207</v>
      </c>
      <c r="O1549" s="141">
        <v>0.16668319745689847</v>
      </c>
      <c r="P1549" s="141">
        <v>205.187589640699</v>
      </c>
      <c r="Q1549" s="142">
        <v>140.50442813036543</v>
      </c>
      <c r="R1549" s="152">
        <v>406.77298543133855</v>
      </c>
      <c r="S1549" s="141">
        <v>0.28648176177559215</v>
      </c>
      <c r="T1549" s="141">
        <v>352.66003455420201</v>
      </c>
      <c r="U1549" s="142">
        <v>379.79252271278079</v>
      </c>
      <c r="V1549" s="152">
        <v>422.25207261808436</v>
      </c>
      <c r="W1549" s="141">
        <v>2.494925661225321</v>
      </c>
      <c r="X1549" s="141">
        <v>3071.26207422273</v>
      </c>
      <c r="Y1549" s="142">
        <v>1751.2751648708131</v>
      </c>
      <c r="Z1549" s="162">
        <v>2271.5721157139592</v>
      </c>
      <c r="AA1549" s="928">
        <v>6.1853386541595501E-2</v>
      </c>
      <c r="AB1549" s="929">
        <v>0.16719368937728457</v>
      </c>
      <c r="AC1549" s="930">
        <v>0.77095292408112004</v>
      </c>
      <c r="AZ1549" s="146"/>
    </row>
    <row r="1550" spans="1:53">
      <c r="A1550" s="130" t="s">
        <v>163</v>
      </c>
      <c r="B1550" s="152">
        <v>16.388342806268657</v>
      </c>
      <c r="C1550" s="141">
        <v>12.708898477253786</v>
      </c>
      <c r="D1550" s="141">
        <v>3.7718212908620345</v>
      </c>
      <c r="E1550" s="142">
        <v>32.869062574384479</v>
      </c>
      <c r="F1550" s="921">
        <v>7694.5421490512526</v>
      </c>
      <c r="G1550" s="922">
        <v>5966.9947204080627</v>
      </c>
      <c r="H1550" s="922">
        <v>1770.9196252671466</v>
      </c>
      <c r="I1550" s="142">
        <v>15432.456494726463</v>
      </c>
      <c r="L1550" s="130"/>
      <c r="M1550" s="164" t="s">
        <v>163</v>
      </c>
      <c r="N1550" s="141">
        <v>20.560468240671099</v>
      </c>
      <c r="O1550" s="141">
        <v>9.9324719024955627E-3</v>
      </c>
      <c r="P1550" s="141">
        <v>12.226907090464417</v>
      </c>
      <c r="Q1550" s="142">
        <v>16.388342806268657</v>
      </c>
      <c r="R1550" s="152">
        <v>7.2851109218063943</v>
      </c>
      <c r="S1550" s="141">
        <v>1.469639824174575E-2</v>
      </c>
      <c r="T1550" s="141">
        <v>18.091316807162766</v>
      </c>
      <c r="U1550" s="142">
        <v>12.708898477253786</v>
      </c>
      <c r="V1550" s="152">
        <v>7.5623340196091551</v>
      </c>
      <c r="W1550" s="141">
        <v>0</v>
      </c>
      <c r="X1550" s="141">
        <v>0</v>
      </c>
      <c r="Y1550" s="142">
        <v>3.7718212908620345</v>
      </c>
      <c r="Z1550" s="162">
        <v>32.869062574384479</v>
      </c>
      <c r="AA1550" s="928">
        <v>0.49859477340374231</v>
      </c>
      <c r="AB1550" s="929">
        <v>0.38665229495039161</v>
      </c>
      <c r="AC1550" s="930">
        <v>0.114752931645866</v>
      </c>
      <c r="AX1550" s="146"/>
    </row>
    <row r="1551" spans="1:53">
      <c r="A1551" s="130" t="s">
        <v>189</v>
      </c>
      <c r="B1551" s="238">
        <v>1.0413185829459905E-2</v>
      </c>
      <c r="C1551" s="239">
        <v>0.10603679278215557</v>
      </c>
      <c r="D1551" s="141">
        <v>0</v>
      </c>
      <c r="E1551" s="142">
        <v>0.11644997861161548</v>
      </c>
      <c r="F1551" s="921">
        <v>4.889127486400529</v>
      </c>
      <c r="G1551" s="922">
        <v>49.785666620326026</v>
      </c>
      <c r="H1551" s="922">
        <v>0</v>
      </c>
      <c r="I1551" s="142">
        <v>54.674794106726559</v>
      </c>
      <c r="L1551" s="130"/>
      <c r="M1551" s="165" t="s">
        <v>189</v>
      </c>
      <c r="N1551" s="141">
        <v>1.140684688411219E-2</v>
      </c>
      <c r="O1551" s="141">
        <v>7.6497045663278598E-6</v>
      </c>
      <c r="P1551" s="141">
        <v>9.4168126444427094E-3</v>
      </c>
      <c r="Q1551" s="142">
        <v>1.0413185829459905E-2</v>
      </c>
      <c r="R1551" s="152">
        <v>0.21013206704927492</v>
      </c>
      <c r="S1551" s="141">
        <v>1.9925542248538399E-6</v>
      </c>
      <c r="T1551" s="141">
        <v>2.452841107346E-3</v>
      </c>
      <c r="U1551" s="142">
        <v>0.10603679278215557</v>
      </c>
      <c r="V1551" s="152">
        <v>0</v>
      </c>
      <c r="W1551" s="141">
        <v>0</v>
      </c>
      <c r="X1551" s="141">
        <v>0</v>
      </c>
      <c r="Y1551" s="142">
        <v>0</v>
      </c>
      <c r="Z1551" s="162">
        <v>0.11644997861161548</v>
      </c>
      <c r="AA1551" s="928">
        <v>8.9421964294128492E-2</v>
      </c>
      <c r="AB1551" s="929">
        <v>0.91057803570587148</v>
      </c>
      <c r="AC1551" s="930">
        <v>0</v>
      </c>
      <c r="BA1551" s="146"/>
    </row>
    <row r="1552" spans="1:53">
      <c r="A1552" s="130" t="s">
        <v>165</v>
      </c>
      <c r="B1552" s="152">
        <v>10.374083388342198</v>
      </c>
      <c r="C1552" s="141">
        <v>86.118555078324178</v>
      </c>
      <c r="D1552" s="141">
        <v>91.855909327153682</v>
      </c>
      <c r="E1552" s="142">
        <v>188.34854779382005</v>
      </c>
      <c r="F1552" s="921">
        <v>4870.7683768268689</v>
      </c>
      <c r="G1552" s="922">
        <v>40433.792464488331</v>
      </c>
      <c r="H1552" s="922">
        <v>43127.555623675522</v>
      </c>
      <c r="I1552" s="142">
        <v>88432.116464990715</v>
      </c>
      <c r="L1552" s="130"/>
      <c r="M1552" s="164" t="s">
        <v>165</v>
      </c>
      <c r="N1552" s="141">
        <v>6.7992809974395483</v>
      </c>
      <c r="O1552" s="141">
        <v>1.1307852988549475E-2</v>
      </c>
      <c r="P1552" s="141">
        <v>13.920005940201714</v>
      </c>
      <c r="Q1552" s="142">
        <v>10.374083388342198</v>
      </c>
      <c r="R1552" s="152">
        <v>150.5534892612732</v>
      </c>
      <c r="S1552" s="141">
        <v>1.785826566412262E-2</v>
      </c>
      <c r="T1552" s="141">
        <v>21.983586484367173</v>
      </c>
      <c r="U1552" s="142">
        <v>86.118555078324178</v>
      </c>
      <c r="V1552" s="152">
        <v>0</v>
      </c>
      <c r="W1552" s="141">
        <v>0.14877684862099852</v>
      </c>
      <c r="X1552" s="141">
        <v>183.11082378321626</v>
      </c>
      <c r="Y1552" s="142">
        <v>91.855909327153682</v>
      </c>
      <c r="Z1552" s="162">
        <v>188.34854779382005</v>
      </c>
      <c r="AA1552" s="928">
        <v>5.5079179053179751E-2</v>
      </c>
      <c r="AB1552" s="929">
        <v>0.45722972694536401</v>
      </c>
      <c r="AC1552" s="930">
        <v>0.48769109400145633</v>
      </c>
      <c r="AV1552" s="392"/>
    </row>
    <row r="1553" spans="1:29">
      <c r="A1553" s="130" t="s">
        <v>83</v>
      </c>
      <c r="B1553" s="89">
        <v>0.40685965891256282</v>
      </c>
      <c r="C1553" s="40">
        <v>0.22089984813843347</v>
      </c>
      <c r="D1553" s="40">
        <v>2.166837892094263E-2</v>
      </c>
      <c r="E1553" s="34">
        <v>0.6494278859719389</v>
      </c>
      <c r="F1553" s="923">
        <v>191.02595248702355</v>
      </c>
      <c r="G1553" s="924">
        <v>103.71537942018404</v>
      </c>
      <c r="H1553" s="924">
        <v>10.173588439035582</v>
      </c>
      <c r="I1553" s="34">
        <v>304.91492034624315</v>
      </c>
      <c r="L1553" s="130"/>
      <c r="M1553" s="164" t="s">
        <v>83</v>
      </c>
      <c r="N1553" s="40">
        <v>0.30917739052747684</v>
      </c>
      <c r="O1553" s="40">
        <v>4.0914030425943427E-4</v>
      </c>
      <c r="P1553" s="40">
        <v>0.50365312243043425</v>
      </c>
      <c r="Q1553" s="34">
        <v>0.40685965891256282</v>
      </c>
      <c r="R1553" s="89">
        <v>2.635552923421229E-3</v>
      </c>
      <c r="S1553" s="40">
        <v>3.5559122385628013E-4</v>
      </c>
      <c r="T1553" s="40">
        <v>0.43773402018714785</v>
      </c>
      <c r="U1553" s="34">
        <v>0.22089984813843347</v>
      </c>
      <c r="V1553" s="89">
        <v>0</v>
      </c>
      <c r="W1553" s="40">
        <v>2.5057121696358575E-5</v>
      </c>
      <c r="X1553" s="40">
        <v>4.3204975104424712E-2</v>
      </c>
      <c r="Y1553" s="34">
        <v>2.166837892094263E-2</v>
      </c>
      <c r="Z1553" s="28">
        <v>0.6494278859719389</v>
      </c>
      <c r="AA1553" s="928">
        <v>0.62648935732664668</v>
      </c>
      <c r="AB1553" s="929">
        <v>0.34014530775473711</v>
      </c>
      <c r="AC1553" s="930">
        <v>3.3365334918616193E-2</v>
      </c>
    </row>
    <row r="1554" spans="1:29">
      <c r="A1554" s="130" t="s">
        <v>84</v>
      </c>
      <c r="B1554" s="89">
        <v>5.5341185170282661E-4</v>
      </c>
      <c r="C1554" s="40">
        <v>9.4028266706037695E-4</v>
      </c>
      <c r="D1554" s="40">
        <v>3.8199182302008222E-3</v>
      </c>
      <c r="E1554" s="34">
        <v>5.3136127489640259E-3</v>
      </c>
      <c r="F1554" s="923">
        <v>0.25983413143414902</v>
      </c>
      <c r="G1554" s="924">
        <v>0.4414750593910533</v>
      </c>
      <c r="H1554" s="924">
        <v>1.7935017698657514</v>
      </c>
      <c r="I1554" s="34">
        <v>2.4948109606909536</v>
      </c>
      <c r="L1554" s="130"/>
      <c r="M1554" s="164" t="s">
        <v>84</v>
      </c>
      <c r="N1554" s="40">
        <v>7.0142753575257774E-4</v>
      </c>
      <c r="O1554" s="40">
        <v>3.2964816603951177E-7</v>
      </c>
      <c r="P1554" s="40">
        <v>4.0579802674240676E-4</v>
      </c>
      <c r="Q1554" s="34">
        <v>5.5341185170282661E-4</v>
      </c>
      <c r="R1554" s="89">
        <v>1.7621581626926421E-3</v>
      </c>
      <c r="S1554" s="40">
        <v>9.9399414438630064E-8</v>
      </c>
      <c r="T1554" s="40">
        <v>1.2236102121591079E-4</v>
      </c>
      <c r="U1554" s="34">
        <v>9.4028266706037695E-4</v>
      </c>
      <c r="V1554" s="89">
        <v>0</v>
      </c>
      <c r="W1554" s="40">
        <v>4.4173196487610974E-6</v>
      </c>
      <c r="X1554" s="40">
        <v>7.6166044833770605E-3</v>
      </c>
      <c r="Y1554" s="34">
        <v>3.8199182302008222E-3</v>
      </c>
      <c r="Z1554" s="28">
        <v>5.3136127489640259E-3</v>
      </c>
      <c r="AA1554" s="928">
        <v>0.10414982759342467</v>
      </c>
      <c r="AB1554" s="929">
        <v>0.1769573191504594</v>
      </c>
      <c r="AC1554" s="930">
        <v>0.71889285325611596</v>
      </c>
    </row>
    <row r="1555" spans="1:29">
      <c r="A1555" s="130" t="s">
        <v>166</v>
      </c>
      <c r="B1555" s="152">
        <v>22.726527296420333</v>
      </c>
      <c r="C1555" s="141">
        <v>92.994725429248177</v>
      </c>
      <c r="D1555" s="141">
        <v>93.518239025785178</v>
      </c>
      <c r="E1555" s="142">
        <v>209.23949175145367</v>
      </c>
      <c r="F1555" s="921">
        <v>10670.402996267625</v>
      </c>
      <c r="G1555" s="922">
        <v>43662.24473783248</v>
      </c>
      <c r="H1555" s="922">
        <v>43908.041245861015</v>
      </c>
      <c r="I1555" s="142">
        <v>98240.688979961109</v>
      </c>
      <c r="L1555" s="130"/>
      <c r="M1555" s="164" t="s">
        <v>166</v>
      </c>
      <c r="N1555" s="141">
        <v>16.260481010238287</v>
      </c>
      <c r="O1555" s="141">
        <v>2.3669418880332974E-2</v>
      </c>
      <c r="P1555" s="141">
        <v>29.13713609020148</v>
      </c>
      <c r="Q1555" s="142">
        <v>22.726527296420333</v>
      </c>
      <c r="R1555" s="141">
        <v>151.09952776208939</v>
      </c>
      <c r="S1555" s="141">
        <v>2.8552343224637261E-2</v>
      </c>
      <c r="T1555" s="141">
        <v>35.148032760603826</v>
      </c>
      <c r="U1555" s="142">
        <v>92.994725429248177</v>
      </c>
      <c r="V1555" s="141">
        <v>0</v>
      </c>
      <c r="W1555" s="141">
        <v>0.15069915197881098</v>
      </c>
      <c r="X1555" s="141">
        <v>186.42537322444392</v>
      </c>
      <c r="Y1555" s="142">
        <v>93.518239025785178</v>
      </c>
      <c r="Z1555" s="141">
        <v>209.23949175145367</v>
      </c>
      <c r="AA1555" s="928">
        <v>0.10861490393704534</v>
      </c>
      <c r="AB1555" s="929">
        <v>0.44444155666231733</v>
      </c>
      <c r="AC1555" s="930">
        <v>0.44694353940063741</v>
      </c>
    </row>
    <row r="1556" spans="1:29">
      <c r="A1556" s="130" t="s">
        <v>167</v>
      </c>
      <c r="B1556" s="89">
        <v>1.7933131602837094E-2</v>
      </c>
      <c r="C1556" s="40">
        <v>3.0394946098193792E-3</v>
      </c>
      <c r="D1556" s="40">
        <v>6.2605274031439534E-2</v>
      </c>
      <c r="E1556" s="34">
        <v>8.3577900244096004E-2</v>
      </c>
      <c r="F1556" s="923">
        <v>8.4198407742442374</v>
      </c>
      <c r="G1556" s="924">
        <v>1.4270826320598695</v>
      </c>
      <c r="H1556" s="924">
        <v>29.393998251217596</v>
      </c>
      <c r="I1556" s="34">
        <v>39.240921657521696</v>
      </c>
      <c r="L1556" s="130"/>
      <c r="M1556" s="164" t="s">
        <v>167</v>
      </c>
      <c r="N1556" s="40">
        <v>1.4929293903955896E-2</v>
      </c>
      <c r="O1556" s="40">
        <v>1.6982290868117936E-5</v>
      </c>
      <c r="P1556" s="40">
        <v>2.0905258496180589E-2</v>
      </c>
      <c r="Q1556" s="34">
        <v>1.7933131602837094E-2</v>
      </c>
      <c r="R1556" s="89">
        <v>2.8424916917753969E-3</v>
      </c>
      <c r="S1556" s="40">
        <v>2.626241881355845E-6</v>
      </c>
      <c r="T1556" s="40">
        <v>3.2329127930738428E-3</v>
      </c>
      <c r="U1556" s="34">
        <v>3.0394946098193792E-3</v>
      </c>
      <c r="V1556" s="89">
        <v>0</v>
      </c>
      <c r="W1556" s="40">
        <v>7.2396185056718338E-5</v>
      </c>
      <c r="X1556" s="40">
        <v>0.12482979533460936</v>
      </c>
      <c r="Y1556" s="34">
        <v>6.2605274031439534E-2</v>
      </c>
      <c r="Z1556" s="28">
        <v>8.3577900244096004E-2</v>
      </c>
      <c r="AA1556" s="928">
        <v>0.21456786483582305</v>
      </c>
      <c r="AB1556" s="929">
        <v>3.6367204738839934E-2</v>
      </c>
      <c r="AC1556" s="930">
        <v>0.74906493042533706</v>
      </c>
    </row>
    <row r="1557" spans="1:29">
      <c r="A1557" s="130" t="s">
        <v>168</v>
      </c>
      <c r="B1557" s="89">
        <v>3.2654815155961692E-2</v>
      </c>
      <c r="C1557" s="40">
        <v>2.6500501768306463E-2</v>
      </c>
      <c r="D1557" s="40">
        <v>1.3558656643340878</v>
      </c>
      <c r="E1557" s="34">
        <v>1.4150209812583561</v>
      </c>
      <c r="F1557" s="923">
        <v>15.331864518413338</v>
      </c>
      <c r="G1557" s="924">
        <v>12.442333568299818</v>
      </c>
      <c r="H1557" s="924">
        <v>636.59673378808077</v>
      </c>
      <c r="I1557" s="34">
        <v>664.37093187479388</v>
      </c>
      <c r="L1557" s="130"/>
      <c r="M1557" s="164" t="s">
        <v>168</v>
      </c>
      <c r="N1557" s="40">
        <v>2.3161465643677239E-2</v>
      </c>
      <c r="O1557" s="40">
        <v>3.417321658262278E-5</v>
      </c>
      <c r="P1557" s="40">
        <v>4.2067347206193963E-2</v>
      </c>
      <c r="Q1557" s="34">
        <v>3.2654815155961692E-2</v>
      </c>
      <c r="R1557" s="89">
        <v>3.3151537930650898E-2</v>
      </c>
      <c r="S1557" s="40">
        <v>1.6138219681743273E-5</v>
      </c>
      <c r="T1557" s="40">
        <v>1.9866203961231631E-2</v>
      </c>
      <c r="U1557" s="34">
        <v>2.6500501768306463E-2</v>
      </c>
      <c r="V1557" s="89">
        <v>0</v>
      </c>
      <c r="W1557" s="40">
        <v>1.5679110596638645E-3</v>
      </c>
      <c r="X1557" s="40">
        <v>2.7034852254628263</v>
      </c>
      <c r="Y1557" s="34">
        <v>1.3558656643340878</v>
      </c>
      <c r="Z1557" s="28">
        <v>1.4150209812583561</v>
      </c>
      <c r="AA1557" s="928">
        <v>2.3077265700274123E-2</v>
      </c>
      <c r="AB1557" s="929">
        <v>1.8727992107042808E-2</v>
      </c>
      <c r="AC1557" s="930">
        <v>0.95819474219268297</v>
      </c>
    </row>
    <row r="1558" spans="1:29">
      <c r="A1558" s="130" t="s">
        <v>169</v>
      </c>
      <c r="B1558" s="89">
        <v>4.8074561366671258E-2</v>
      </c>
      <c r="C1558" s="40">
        <v>5.1810281985767814E-2</v>
      </c>
      <c r="D1558" s="40">
        <v>5.0570044070913533E-2</v>
      </c>
      <c r="E1558" s="34">
        <v>0.15045488742335261</v>
      </c>
      <c r="F1558" s="923">
        <v>22.571637846842521</v>
      </c>
      <c r="G1558" s="924">
        <v>24.325607732664245</v>
      </c>
      <c r="H1558" s="924">
        <v>23.743299745608507</v>
      </c>
      <c r="I1558" s="34">
        <v>70.640545325115269</v>
      </c>
      <c r="L1558" s="130"/>
      <c r="M1558" s="164" t="s">
        <v>169</v>
      </c>
      <c r="N1558" s="40">
        <v>3.9652021234227737E-2</v>
      </c>
      <c r="O1558" s="40">
        <v>4.5824380925952267E-5</v>
      </c>
      <c r="P1558" s="40">
        <v>5.6409970605493839E-2</v>
      </c>
      <c r="Q1558" s="34">
        <v>4.8074561366671258E-2</v>
      </c>
      <c r="R1558" s="89">
        <v>7.0657431758056069E-2</v>
      </c>
      <c r="S1558" s="40">
        <v>2.6831257771644295E-5</v>
      </c>
      <c r="T1558" s="40">
        <v>3.3029370645566013E-2</v>
      </c>
      <c r="U1558" s="34">
        <v>5.1810281985767814E-2</v>
      </c>
      <c r="V1558" s="89">
        <v>0</v>
      </c>
      <c r="W1558" s="40">
        <v>5.8478751599197754E-5</v>
      </c>
      <c r="X1558" s="40">
        <v>0.10083253126987646</v>
      </c>
      <c r="Y1558" s="34">
        <v>5.0570044070913533E-2</v>
      </c>
      <c r="Z1558" s="28">
        <v>0.15045488742335261</v>
      </c>
      <c r="AA1558" s="928">
        <v>0.31952808040989861</v>
      </c>
      <c r="AB1558" s="929">
        <v>0.34435758700203023</v>
      </c>
      <c r="AC1558" s="930">
        <v>0.33611433258807111</v>
      </c>
    </row>
    <row r="1559" spans="1:29">
      <c r="A1559" s="130" t="s">
        <v>170</v>
      </c>
      <c r="B1559" s="89">
        <v>5.2815547057948912E-3</v>
      </c>
      <c r="C1559" s="40">
        <v>6.1169976932826326E-3</v>
      </c>
      <c r="D1559" s="40">
        <v>2.0711341156990901E-2</v>
      </c>
      <c r="E1559" s="34">
        <v>3.2109893556068428E-2</v>
      </c>
      <c r="F1559" s="923">
        <v>2.4797592884567936</v>
      </c>
      <c r="G1559" s="924">
        <v>2.8720107415991354</v>
      </c>
      <c r="H1559" s="924">
        <v>9.7242466416365456</v>
      </c>
      <c r="I1559" s="34">
        <v>15.076016671692475</v>
      </c>
      <c r="L1559" s="130"/>
      <c r="M1559" s="164" t="s">
        <v>170</v>
      </c>
      <c r="N1559" s="40">
        <v>9.2689577440813152E-3</v>
      </c>
      <c r="O1559" s="40">
        <v>1.0664087518516967E-6</v>
      </c>
      <c r="P1559" s="40">
        <v>1.3127528431339194E-3</v>
      </c>
      <c r="Q1559" s="34">
        <v>5.2815547057948912E-3</v>
      </c>
      <c r="R1559" s="89">
        <v>1.0544458313254847E-2</v>
      </c>
      <c r="S1559" s="40">
        <v>1.3891001960650971E-6</v>
      </c>
      <c r="T1559" s="40">
        <v>1.7099871213697032E-3</v>
      </c>
      <c r="U1559" s="34">
        <v>6.1169976932826326E-3</v>
      </c>
      <c r="V1559" s="89">
        <v>1.7999999999999999E-2</v>
      </c>
      <c r="W1559" s="40">
        <v>3.1353709282517561E-6</v>
      </c>
      <c r="X1559" s="40">
        <v>2.3406192480517039E-2</v>
      </c>
      <c r="Y1559" s="34">
        <v>2.0711341156990901E-2</v>
      </c>
      <c r="Z1559" s="28">
        <v>3.2109893556068428E-2</v>
      </c>
      <c r="AA1559" s="928">
        <v>0.16448371890652791</v>
      </c>
      <c r="AB1559" s="929">
        <v>0.19050196110433962</v>
      </c>
      <c r="AC1559" s="930">
        <v>0.64501431998913239</v>
      </c>
    </row>
    <row r="1560" spans="1:29">
      <c r="A1560" s="130" t="s">
        <v>171</v>
      </c>
      <c r="B1560" s="89">
        <v>1.5159225724655134E-3</v>
      </c>
      <c r="C1560" s="40">
        <v>4.158993080462664E-3</v>
      </c>
      <c r="D1560" s="40">
        <v>6.9985053284296397E-3</v>
      </c>
      <c r="E1560" s="34">
        <v>1.2673420981357817E-2</v>
      </c>
      <c r="F1560" s="923">
        <v>0.71174555392339034</v>
      </c>
      <c r="G1560" s="924">
        <v>1.9527018645833829</v>
      </c>
      <c r="H1560" s="924">
        <v>3.2858901517097583</v>
      </c>
      <c r="I1560" s="34">
        <v>5.950337570216532</v>
      </c>
      <c r="L1560" s="130"/>
      <c r="M1560" s="164" t="s">
        <v>171</v>
      </c>
      <c r="N1560" s="40">
        <v>1.8605449613292807E-3</v>
      </c>
      <c r="O1560" s="40">
        <v>9.5211117972465888E-7</v>
      </c>
      <c r="P1560" s="40">
        <v>1.1720521385377334E-3</v>
      </c>
      <c r="Q1560" s="34">
        <v>1.5159225724655134E-3</v>
      </c>
      <c r="R1560" s="89">
        <v>6.7242380877600878E-3</v>
      </c>
      <c r="S1560" s="40">
        <v>1.3038957168117255E-6</v>
      </c>
      <c r="T1560" s="40">
        <v>1.605100114212842E-3</v>
      </c>
      <c r="U1560" s="34">
        <v>4.158993080462664E-3</v>
      </c>
      <c r="V1560" s="89">
        <v>4.5999999999999999E-3</v>
      </c>
      <c r="W1560" s="40">
        <v>2.7736103435840906E-6</v>
      </c>
      <c r="X1560" s="40">
        <v>9.38242342820007E-3</v>
      </c>
      <c r="Y1560" s="34">
        <v>6.9985053284296397E-3</v>
      </c>
      <c r="Z1560" s="28">
        <v>1.2673420981357817E-2</v>
      </c>
      <c r="AA1560" s="928">
        <v>0.11961431524253675</v>
      </c>
      <c r="AB1560" s="929">
        <v>0.32816656896195628</v>
      </c>
      <c r="AC1560" s="930">
        <v>0.55221911579550698</v>
      </c>
    </row>
    <row r="1561" spans="1:29">
      <c r="A1561" s="130" t="s">
        <v>172</v>
      </c>
      <c r="B1561" s="89">
        <v>2.5906346763464955E-2</v>
      </c>
      <c r="C1561" s="40">
        <v>0.12991729727739479</v>
      </c>
      <c r="D1561" s="40">
        <v>0</v>
      </c>
      <c r="E1561" s="34">
        <v>0.15582364404085974</v>
      </c>
      <c r="F1561" s="923">
        <v>12.163369991453353</v>
      </c>
      <c r="G1561" s="924">
        <v>60.997877064748792</v>
      </c>
      <c r="H1561" s="924">
        <v>0</v>
      </c>
      <c r="I1561" s="34">
        <v>73.161247056202143</v>
      </c>
      <c r="L1561" s="130"/>
      <c r="M1561" s="164" t="s">
        <v>172</v>
      </c>
      <c r="N1561" s="40">
        <v>1.710538168235292E-2</v>
      </c>
      <c r="O1561" s="40">
        <v>2.8136327301370342E-5</v>
      </c>
      <c r="P1561" s="40">
        <v>3.4635915727515579E-2</v>
      </c>
      <c r="Q1561" s="34">
        <v>2.5906346763464955E-2</v>
      </c>
      <c r="R1561" s="89">
        <v>0.25419292387673526</v>
      </c>
      <c r="S1561" s="40">
        <v>5.0767005802429477E-6</v>
      </c>
      <c r="T1561" s="40">
        <v>6.2494358836435735E-3</v>
      </c>
      <c r="U1561" s="34">
        <v>0.12991729727739479</v>
      </c>
      <c r="V1561" s="89">
        <v>0</v>
      </c>
      <c r="W1561" s="40">
        <v>0</v>
      </c>
      <c r="X1561" s="40">
        <v>0</v>
      </c>
      <c r="Y1561" s="34">
        <v>0</v>
      </c>
      <c r="Z1561" s="28">
        <v>0.15582364404085974</v>
      </c>
      <c r="AA1561" s="928">
        <v>0.16625427368822057</v>
      </c>
      <c r="AB1561" s="929">
        <v>0.83374572631177946</v>
      </c>
      <c r="AC1561" s="930">
        <v>0</v>
      </c>
    </row>
    <row r="1562" spans="1:29">
      <c r="A1562" s="130" t="s">
        <v>190</v>
      </c>
      <c r="B1562" s="89">
        <v>2.9755153273252889E-4</v>
      </c>
      <c r="C1562" s="40">
        <v>3.01907634789149E-4</v>
      </c>
      <c r="D1562" s="40">
        <v>1.1997632883946477E-3</v>
      </c>
      <c r="E1562" s="34">
        <v>1.7992224559163256E-3</v>
      </c>
      <c r="F1562" s="923">
        <v>0.13970435187928143</v>
      </c>
      <c r="G1562" s="924">
        <v>0.14174959899648304</v>
      </c>
      <c r="H1562" s="924">
        <v>0.5633046184453615</v>
      </c>
      <c r="I1562" s="34">
        <v>0.84475856932112592</v>
      </c>
      <c r="L1562" s="130"/>
      <c r="M1562" s="164" t="s">
        <v>190</v>
      </c>
      <c r="N1562" s="40">
        <v>2.1457609641387814E-4</v>
      </c>
      <c r="O1562" s="40">
        <v>3.0853755496558469E-7</v>
      </c>
      <c r="P1562" s="40">
        <v>3.7981079186696931E-4</v>
      </c>
      <c r="Q1562" s="34">
        <v>2.9755153273252889E-4</v>
      </c>
      <c r="R1562" s="89">
        <v>4.9047605490417062E-4</v>
      </c>
      <c r="S1562" s="40">
        <v>9.2750977784055165E-8</v>
      </c>
      <c r="T1562" s="40">
        <v>1.1417677281628518E-4</v>
      </c>
      <c r="U1562" s="34">
        <v>3.01907634789149E-4</v>
      </c>
      <c r="V1562" s="89">
        <v>6.5769220473088272E-4</v>
      </c>
      <c r="W1562" s="40">
        <v>6.2684620575432718E-7</v>
      </c>
      <c r="X1562" s="40">
        <v>1.7385376043784653E-3</v>
      </c>
      <c r="Y1562" s="34">
        <v>1.1997632883946477E-3</v>
      </c>
      <c r="Z1562" s="28">
        <v>1.7992224559163256E-3</v>
      </c>
      <c r="AA1562" s="928">
        <v>0.16537784516533779</v>
      </c>
      <c r="AB1562" s="929">
        <v>0.16779894770454637</v>
      </c>
      <c r="AC1562" s="930">
        <v>0.66682320713011589</v>
      </c>
    </row>
    <row r="1563" spans="1:29">
      <c r="A1563" s="130" t="s">
        <v>191</v>
      </c>
      <c r="B1563" s="89">
        <v>4.1283389366581055E-4</v>
      </c>
      <c r="C1563" s="40">
        <v>1.1340719316365565E-3</v>
      </c>
      <c r="D1563" s="40">
        <v>2.0579615830060892E-3</v>
      </c>
      <c r="E1563" s="34">
        <v>3.6048674083084564E-3</v>
      </c>
      <c r="F1563" s="923">
        <v>0.19383093415360234</v>
      </c>
      <c r="G1563" s="924">
        <v>0.53246166382946514</v>
      </c>
      <c r="H1563" s="924">
        <v>0.96623998709079761</v>
      </c>
      <c r="I1563" s="34">
        <v>1.6925325850738651</v>
      </c>
      <c r="L1563" s="130"/>
      <c r="M1563" s="164" t="s">
        <v>191</v>
      </c>
      <c r="N1563" s="40">
        <v>4.0907340774626842E-4</v>
      </c>
      <c r="O1563" s="40">
        <v>3.381301461324493E-7</v>
      </c>
      <c r="P1563" s="40">
        <v>4.1623937342403789E-4</v>
      </c>
      <c r="Q1563" s="34">
        <v>4.1283389366581055E-4</v>
      </c>
      <c r="R1563" s="89">
        <v>1.2552127849643311E-3</v>
      </c>
      <c r="S1563" s="40">
        <v>8.2267018105993882E-7</v>
      </c>
      <c r="T1563" s="40">
        <v>1.0127098237638237E-3</v>
      </c>
      <c r="U1563" s="34">
        <v>1.1340719316365565E-3</v>
      </c>
      <c r="V1563" s="89">
        <v>8.2226686785038681E-4</v>
      </c>
      <c r="W1563" s="40">
        <v>1.4289464371179923E-6</v>
      </c>
      <c r="X1563" s="40">
        <v>3.2861410505826863E-3</v>
      </c>
      <c r="Y1563" s="34">
        <v>2.0579615830060892E-3</v>
      </c>
      <c r="Z1563" s="28">
        <v>3.6048674083084564E-3</v>
      </c>
      <c r="AA1563" s="928">
        <v>0.11452124222774902</v>
      </c>
      <c r="AB1563" s="929">
        <v>0.31459463086569028</v>
      </c>
      <c r="AC1563" s="930">
        <v>0.57088412690656065</v>
      </c>
    </row>
    <row r="1564" spans="1:29" ht="11.25" customHeight="1">
      <c r="A1564" s="130" t="s">
        <v>175</v>
      </c>
      <c r="B1564" s="89">
        <v>2.072240677517596E-4</v>
      </c>
      <c r="C1564" s="40">
        <v>5.366705497389326E-4</v>
      </c>
      <c r="D1564" s="40">
        <v>4.3823691822007675E-2</v>
      </c>
      <c r="E1564" s="34">
        <v>4.4567586439498368E-2</v>
      </c>
      <c r="F1564" s="923">
        <v>9.7294420946812343E-2</v>
      </c>
      <c r="G1564" s="924">
        <v>0.25197387032575291</v>
      </c>
      <c r="H1564" s="924">
        <v>20.575798775852316</v>
      </c>
      <c r="I1564" s="34">
        <v>20.925067067124882</v>
      </c>
      <c r="L1564" s="130"/>
      <c r="M1564" s="164" t="s">
        <v>175</v>
      </c>
      <c r="N1564" s="40">
        <v>4.1547504412192611E-4</v>
      </c>
      <c r="O1564" s="40">
        <v>0</v>
      </c>
      <c r="P1564" s="40">
        <v>0</v>
      </c>
      <c r="Q1564" s="34">
        <v>2.072240677517596E-4</v>
      </c>
      <c r="R1564" s="89">
        <v>8.9236228701376123E-4</v>
      </c>
      <c r="S1564" s="40">
        <v>1.483222311691242E-7</v>
      </c>
      <c r="T1564" s="40">
        <v>1.8258517695878045E-4</v>
      </c>
      <c r="U1564" s="34">
        <v>5.366705497389326E-4</v>
      </c>
      <c r="V1564" s="89">
        <v>0</v>
      </c>
      <c r="W1564" s="40">
        <v>5.0677329539702834E-5</v>
      </c>
      <c r="X1564" s="40">
        <v>8.7380856734226547E-2</v>
      </c>
      <c r="Y1564" s="34">
        <v>4.3823691822007675E-2</v>
      </c>
      <c r="Z1564" s="28">
        <v>4.4567586439498368E-2</v>
      </c>
      <c r="AA1564" s="928">
        <v>4.649658738712978E-3</v>
      </c>
      <c r="AB1564" s="929">
        <v>1.2041723427573906E-2</v>
      </c>
      <c r="AC1564" s="930">
        <v>0.98330861783371315</v>
      </c>
    </row>
    <row r="1565" spans="1:29">
      <c r="A1565" s="130" t="s">
        <v>176</v>
      </c>
      <c r="B1565" s="89">
        <v>7.7765319337323041E-4</v>
      </c>
      <c r="C1565" s="40">
        <v>5.3383250013273112E-3</v>
      </c>
      <c r="D1565" s="40">
        <v>0.94910596503386147</v>
      </c>
      <c r="E1565" s="34">
        <v>0.95522194322856202</v>
      </c>
      <c r="F1565" s="923">
        <v>0.36511838594600449</v>
      </c>
      <c r="G1565" s="924">
        <v>2.5064136876814191</v>
      </c>
      <c r="H1565" s="924">
        <v>445.61771365165657</v>
      </c>
      <c r="I1565" s="34">
        <v>448.48924572528392</v>
      </c>
      <c r="L1565" s="130"/>
      <c r="M1565" s="164" t="s">
        <v>176</v>
      </c>
      <c r="N1565" s="40">
        <v>1.5591600837376967E-3</v>
      </c>
      <c r="O1565" s="40">
        <v>0</v>
      </c>
      <c r="P1565" s="40">
        <v>0</v>
      </c>
      <c r="Q1565" s="34">
        <v>7.7765319337323041E-4</v>
      </c>
      <c r="R1565" s="89">
        <v>8.9617234666626907E-3</v>
      </c>
      <c r="S1565" s="40">
        <v>1.406490268383976E-6</v>
      </c>
      <c r="T1565" s="40">
        <v>1.7313943602349819E-3</v>
      </c>
      <c r="U1565" s="34">
        <v>5.3383250013273112E-3</v>
      </c>
      <c r="V1565" s="89">
        <v>0</v>
      </c>
      <c r="W1565" s="40">
        <v>1.097537741764705E-3</v>
      </c>
      <c r="X1565" s="40">
        <v>1.8924396578239784</v>
      </c>
      <c r="Y1565" s="34">
        <v>0.94910596503386147</v>
      </c>
      <c r="Z1565" s="28">
        <v>0.95522194322856202</v>
      </c>
      <c r="AA1565" s="928">
        <v>8.1410733797093726E-4</v>
      </c>
      <c r="AB1565" s="929">
        <v>5.5885703204056067E-3</v>
      </c>
      <c r="AC1565" s="930">
        <v>0.99359732234162346</v>
      </c>
    </row>
    <row r="1566" spans="1:29">
      <c r="A1566" s="130" t="s">
        <v>177</v>
      </c>
      <c r="B1566" s="89">
        <v>1.2544069338582913E-3</v>
      </c>
      <c r="C1566" s="40">
        <v>1.279035470765286E-2</v>
      </c>
      <c r="D1566" s="40">
        <v>3.5399030849639468E-2</v>
      </c>
      <c r="E1566" s="34">
        <v>4.944379249115062E-2</v>
      </c>
      <c r="F1566" s="923">
        <v>0.58896052753685246</v>
      </c>
      <c r="G1566" s="924">
        <v>6.0052394902129009</v>
      </c>
      <c r="H1566" s="924">
        <v>16.62030982192595</v>
      </c>
      <c r="I1566" s="34">
        <v>23.214509839675706</v>
      </c>
      <c r="L1566" s="130"/>
      <c r="M1566" s="164" t="s">
        <v>177</v>
      </c>
      <c r="N1566" s="40">
        <v>2.5150301403018284E-3</v>
      </c>
      <c r="O1566" s="40">
        <v>0</v>
      </c>
      <c r="P1566" s="40">
        <v>0</v>
      </c>
      <c r="Q1566" s="34">
        <v>1.2544069338582913E-3</v>
      </c>
      <c r="R1566" s="89">
        <v>2.2514987252210565E-2</v>
      </c>
      <c r="S1566" s="40">
        <v>2.5273369874257001E-6</v>
      </c>
      <c r="T1566" s="40">
        <v>3.1111605283055651E-3</v>
      </c>
      <c r="U1566" s="34">
        <v>1.279035470765286E-2</v>
      </c>
      <c r="V1566" s="89">
        <v>0</v>
      </c>
      <c r="W1566" s="40">
        <v>4.0935126119438427E-5</v>
      </c>
      <c r="X1566" s="40">
        <v>7.0582771888913515E-2</v>
      </c>
      <c r="Y1566" s="34">
        <v>3.5399030849639468E-2</v>
      </c>
      <c r="Z1566" s="28">
        <v>4.944379249115062E-2</v>
      </c>
      <c r="AA1566" s="928">
        <v>2.5370362398531691E-2</v>
      </c>
      <c r="AB1566" s="929">
        <v>0.25868474207236553</v>
      </c>
      <c r="AC1566" s="930">
        <v>0.71594489552910279</v>
      </c>
    </row>
    <row r="1567" spans="1:29">
      <c r="A1567" s="130" t="s">
        <v>178</v>
      </c>
      <c r="B1567" s="89">
        <v>2.7964544793044724E-5</v>
      </c>
      <c r="C1567" s="40">
        <v>1.5254963089139767E-3</v>
      </c>
      <c r="D1567" s="40">
        <v>1.449793880989363E-2</v>
      </c>
      <c r="E1567" s="34">
        <v>1.6051399663600651E-2</v>
      </c>
      <c r="F1567" s="923">
        <v>1.3129720993315361E-2</v>
      </c>
      <c r="G1567" s="924">
        <v>0.71624054890228672</v>
      </c>
      <c r="H1567" s="924">
        <v>6.8069726491455809</v>
      </c>
      <c r="I1567" s="34">
        <v>7.5363429190411839</v>
      </c>
      <c r="L1567" s="130"/>
      <c r="M1567" s="164" t="s">
        <v>178</v>
      </c>
      <c r="N1567" s="40">
        <v>5.6067669203647212E-5</v>
      </c>
      <c r="O1567" s="40">
        <v>0</v>
      </c>
      <c r="P1567" s="40">
        <v>0</v>
      </c>
      <c r="Q1567" s="34">
        <v>2.7964544793044724E-5</v>
      </c>
      <c r="R1567" s="89">
        <v>2.8839508044007436E-3</v>
      </c>
      <c r="S1567" s="40">
        <v>1.4102330605282662E-7</v>
      </c>
      <c r="T1567" s="40">
        <v>1.7360017502438739E-4</v>
      </c>
      <c r="U1567" s="34">
        <v>1.5254963089139767E-3</v>
      </c>
      <c r="V1567" s="89">
        <v>1.2599999999999998E-2</v>
      </c>
      <c r="W1567" s="40">
        <v>2.1947596497762292E-6</v>
      </c>
      <c r="X1567" s="40">
        <v>1.6384334736361927E-2</v>
      </c>
      <c r="Y1567" s="34">
        <v>1.449793880989363E-2</v>
      </c>
      <c r="Z1567" s="28">
        <v>1.6051399663600651E-2</v>
      </c>
      <c r="AA1567" s="928">
        <v>1.7421873094630625E-3</v>
      </c>
      <c r="AB1567" s="929">
        <v>9.503821105229257E-2</v>
      </c>
      <c r="AC1567" s="930">
        <v>0.90321960163824433</v>
      </c>
    </row>
    <row r="1568" spans="1:29">
      <c r="A1568" s="130" t="s">
        <v>179</v>
      </c>
      <c r="B1568" s="89">
        <v>2.4502307258516278E-5</v>
      </c>
      <c r="C1568" s="40">
        <v>1.1449986253136786E-3</v>
      </c>
      <c r="D1568" s="40">
        <v>4.8989537299007476E-3</v>
      </c>
      <c r="E1568" s="34">
        <v>6.068454662472942E-3</v>
      </c>
      <c r="F1568" s="923">
        <v>1.1504155006907858E-2</v>
      </c>
      <c r="G1568" s="924">
        <v>0.53759188999340812</v>
      </c>
      <c r="H1568" s="924">
        <v>2.3001231061968306</v>
      </c>
      <c r="I1568" s="34">
        <v>2.8492191511971465</v>
      </c>
      <c r="L1568" s="130"/>
      <c r="M1568" s="164" t="s">
        <v>179</v>
      </c>
      <c r="N1568" s="40">
        <v>4.9126036853576814E-5</v>
      </c>
      <c r="O1568" s="40">
        <v>0</v>
      </c>
      <c r="P1568" s="40">
        <v>0</v>
      </c>
      <c r="Q1568" s="34">
        <v>2.4502307258516278E-5</v>
      </c>
      <c r="R1568" s="89">
        <v>2.1294641549491175E-3</v>
      </c>
      <c r="S1568" s="40">
        <v>1.3424334757600864E-7</v>
      </c>
      <c r="T1568" s="40">
        <v>1.6525402280900264E-4</v>
      </c>
      <c r="U1568" s="34">
        <v>1.1449986253136786E-3</v>
      </c>
      <c r="V1568" s="89">
        <v>3.2199999999999998E-3</v>
      </c>
      <c r="W1568" s="40">
        <v>1.9415272405088632E-6</v>
      </c>
      <c r="X1568" s="40">
        <v>6.5676963997400488E-3</v>
      </c>
      <c r="Y1568" s="34">
        <v>4.8989537299007476E-3</v>
      </c>
      <c r="Z1568" s="28">
        <v>6.068454662472942E-3</v>
      </c>
      <c r="AA1568" s="928">
        <v>4.037651860536666E-3</v>
      </c>
      <c r="AB1568" s="929">
        <v>0.18868042837895782</v>
      </c>
      <c r="AC1568" s="930">
        <v>0.80728191976050556</v>
      </c>
    </row>
    <row r="1569" spans="1:53">
      <c r="A1569" s="130" t="s">
        <v>180</v>
      </c>
      <c r="B1569" s="89">
        <v>3.1269767023100998E-4</v>
      </c>
      <c r="C1569" s="40">
        <v>4.7528737973934414E-2</v>
      </c>
      <c r="D1569" s="40">
        <v>0</v>
      </c>
      <c r="E1569" s="40">
        <v>4.7841435644165424E-2</v>
      </c>
      <c r="F1569" s="923">
        <v>0.14681566232446019</v>
      </c>
      <c r="G1569" s="924">
        <v>22.315366596539818</v>
      </c>
      <c r="H1569" s="924">
        <v>0</v>
      </c>
      <c r="I1569" s="34">
        <v>22.462182258864278</v>
      </c>
      <c r="L1569" s="130"/>
      <c r="M1569" s="164" t="s">
        <v>180</v>
      </c>
      <c r="N1569" s="40">
        <v>6.2694492848043798E-4</v>
      </c>
      <c r="O1569" s="40">
        <v>0</v>
      </c>
      <c r="P1569" s="40">
        <v>0</v>
      </c>
      <c r="Q1569" s="34">
        <v>3.1269767023100998E-4</v>
      </c>
      <c r="R1569" s="89">
        <v>9.455016962047838E-2</v>
      </c>
      <c r="S1569" s="40">
        <v>5.9997979400900517E-7</v>
      </c>
      <c r="T1569" s="40">
        <v>7.38577191007298E-4</v>
      </c>
      <c r="U1569" s="34">
        <v>4.7528737973934414E-2</v>
      </c>
      <c r="V1569" s="89">
        <v>0</v>
      </c>
      <c r="W1569" s="40">
        <v>0</v>
      </c>
      <c r="X1569" s="40">
        <v>0</v>
      </c>
      <c r="Y1569" s="34">
        <v>0</v>
      </c>
      <c r="Z1569" s="28">
        <v>4.7841435644165424E-2</v>
      </c>
      <c r="AA1569" s="928">
        <v>6.5361263937978309E-3</v>
      </c>
      <c r="AB1569" s="929">
        <v>0.99346387360620214</v>
      </c>
      <c r="AC1569" s="930">
        <v>0</v>
      </c>
    </row>
    <row r="1570" spans="1:53">
      <c r="A1570" s="130" t="s">
        <v>181</v>
      </c>
      <c r="B1570" s="89">
        <v>2.7199427438179896E-6</v>
      </c>
      <c r="C1570" s="40">
        <v>7.0564423213868868E-5</v>
      </c>
      <c r="D1570" s="40">
        <v>8.3983430187625318E-4</v>
      </c>
      <c r="E1570" s="40">
        <v>9.1311866783394004E-4</v>
      </c>
      <c r="F1570" s="923">
        <v>1.2770488348161873E-3</v>
      </c>
      <c r="G1570" s="924">
        <v>3.3130923306956842E-2</v>
      </c>
      <c r="H1570" s="924">
        <v>0.39431323291175291</v>
      </c>
      <c r="I1570" s="34">
        <v>0.42872120505352596</v>
      </c>
      <c r="L1570" s="130"/>
      <c r="M1570" s="132" t="s">
        <v>181</v>
      </c>
      <c r="N1570" s="89">
        <v>5.4533642918863907E-6</v>
      </c>
      <c r="O1570" s="40">
        <v>0</v>
      </c>
      <c r="P1570" s="40">
        <v>0</v>
      </c>
      <c r="Q1570" s="34">
        <v>2.7199427438179896E-6</v>
      </c>
      <c r="R1570" s="40">
        <v>1.3207800485385003E-4</v>
      </c>
      <c r="S1570" s="40">
        <v>7.5926811428156095E-9</v>
      </c>
      <c r="T1570" s="40">
        <v>9.3466166138766118E-6</v>
      </c>
      <c r="U1570" s="34">
        <v>7.0564423213868868E-5</v>
      </c>
      <c r="V1570" s="40">
        <v>4.6038454331161785E-4</v>
      </c>
      <c r="W1570" s="40">
        <v>4.3879234402802901E-7</v>
      </c>
      <c r="X1570" s="40">
        <v>1.2169763230649255E-3</v>
      </c>
      <c r="Y1570" s="40">
        <v>8.3983430187625318E-4</v>
      </c>
      <c r="Z1570" s="28">
        <v>9.1311866783394004E-4</v>
      </c>
      <c r="AA1570" s="929">
        <v>2.9787396092450045E-3</v>
      </c>
      <c r="AB1570" s="929">
        <v>7.7278480551995168E-2</v>
      </c>
      <c r="AC1570" s="930">
        <v>0.91974277983875985</v>
      </c>
    </row>
    <row r="1571" spans="1:53">
      <c r="A1571" s="143" t="s">
        <v>182</v>
      </c>
      <c r="B1571" s="154">
        <v>1.1477019938374247E-5</v>
      </c>
      <c r="C1571" s="144">
        <v>2.2065736535617004E-4</v>
      </c>
      <c r="D1571" s="144">
        <v>1.4405731081042624E-3</v>
      </c>
      <c r="E1571" s="144">
        <v>1.6727074933988067E-3</v>
      </c>
      <c r="F1571" s="925">
        <v>5.3886115701425831E-3</v>
      </c>
      <c r="G1571" s="926">
        <v>0.10360153056977851</v>
      </c>
      <c r="H1571" s="926">
        <v>0.67636799096355826</v>
      </c>
      <c r="I1571" s="145">
        <v>0.78535813310347924</v>
      </c>
      <c r="L1571" s="143"/>
      <c r="M1571" s="166" t="s">
        <v>182</v>
      </c>
      <c r="N1571" s="154">
        <v>2.3010914789089577E-5</v>
      </c>
      <c r="O1571" s="144">
        <v>0</v>
      </c>
      <c r="P1571" s="144">
        <v>0</v>
      </c>
      <c r="Q1571" s="145">
        <v>1.1477019938374247E-5</v>
      </c>
      <c r="R1571" s="144">
        <v>3.4147228217380217E-4</v>
      </c>
      <c r="S1571" s="144">
        <v>8.1524611803212401E-8</v>
      </c>
      <c r="T1571" s="144">
        <v>1.0035707766297427E-4</v>
      </c>
      <c r="U1571" s="145">
        <v>2.2065736535617004E-4</v>
      </c>
      <c r="V1571" s="144">
        <v>5.7558680749527074E-4</v>
      </c>
      <c r="W1571" s="144">
        <v>1.0002625059825947E-6</v>
      </c>
      <c r="X1571" s="144">
        <v>2.3002987354078801E-3</v>
      </c>
      <c r="Y1571" s="144">
        <v>1.4405731081042624E-3</v>
      </c>
      <c r="Z1571" s="167">
        <v>1.6727074933988067E-3</v>
      </c>
      <c r="AA1571" s="931">
        <v>6.8613430523072911E-3</v>
      </c>
      <c r="AB1571" s="931">
        <v>0.13191628914617468</v>
      </c>
      <c r="AC1571" s="932">
        <v>0.86122236780151806</v>
      </c>
      <c r="AY1571" s="146"/>
    </row>
    <row r="1572" spans="1:53">
      <c r="B1572" s="216" t="s">
        <v>465</v>
      </c>
      <c r="D1572" s="36" t="s">
        <v>466</v>
      </c>
    </row>
    <row r="1573" spans="1:53" ht="12.75" customHeight="1">
      <c r="B1573" s="217" t="s">
        <v>467</v>
      </c>
      <c r="C1573" s="218"/>
      <c r="D1573" s="219"/>
      <c r="E1573" s="130"/>
    </row>
    <row r="1574" spans="1:53" ht="12.75" customHeight="1">
      <c r="B1574" s="887" t="s">
        <v>472</v>
      </c>
      <c r="C1574" s="888"/>
      <c r="D1574" s="220"/>
      <c r="E1574" s="130"/>
      <c r="F1574" s="898" t="s">
        <v>272</v>
      </c>
      <c r="G1574" s="899"/>
      <c r="H1574" s="900"/>
      <c r="I1574" s="900"/>
      <c r="L1574" s="891" t="s">
        <v>252</v>
      </c>
      <c r="M1574" s="892"/>
      <c r="N1574" s="898" t="s">
        <v>185</v>
      </c>
      <c r="O1574" s="899"/>
      <c r="P1574" s="899"/>
      <c r="Q1574" s="900"/>
      <c r="R1574" s="898" t="s">
        <v>186</v>
      </c>
      <c r="S1574" s="899"/>
      <c r="T1574" s="899"/>
      <c r="U1574" s="900"/>
      <c r="V1574" s="898" t="s">
        <v>187</v>
      </c>
      <c r="W1574" s="899"/>
      <c r="X1574" s="899"/>
      <c r="Y1574" s="900"/>
      <c r="Z1574" s="9" t="s">
        <v>188</v>
      </c>
      <c r="AA1574" s="898" t="s">
        <v>195</v>
      </c>
      <c r="AB1574" s="899"/>
      <c r="AC1574" s="900"/>
    </row>
    <row r="1575" spans="1:53" ht="26.25">
      <c r="B1575" s="217" t="s">
        <v>473</v>
      </c>
      <c r="C1575" s="218"/>
      <c r="D1575" s="219"/>
      <c r="E1575" s="130"/>
      <c r="F1575" s="76" t="s">
        <v>185</v>
      </c>
      <c r="G1575" s="76" t="s">
        <v>186</v>
      </c>
      <c r="H1575" s="150" t="s">
        <v>187</v>
      </c>
      <c r="I1575" s="17" t="s">
        <v>188</v>
      </c>
      <c r="L1575" s="893"/>
      <c r="M1575" s="894"/>
      <c r="N1575" s="157" t="s">
        <v>196</v>
      </c>
      <c r="O1575" s="158" t="s">
        <v>208</v>
      </c>
      <c r="P1575" s="158" t="s">
        <v>209</v>
      </c>
      <c r="Q1575" s="159" t="s">
        <v>199</v>
      </c>
      <c r="R1575" s="157" t="s">
        <v>196</v>
      </c>
      <c r="S1575" s="158" t="s">
        <v>208</v>
      </c>
      <c r="T1575" s="158" t="s">
        <v>209</v>
      </c>
      <c r="U1575" s="159" t="s">
        <v>199</v>
      </c>
      <c r="V1575" s="157" t="s">
        <v>196</v>
      </c>
      <c r="W1575" s="158" t="s">
        <v>208</v>
      </c>
      <c r="X1575" s="158" t="s">
        <v>209</v>
      </c>
      <c r="Y1575" s="159" t="s">
        <v>199</v>
      </c>
      <c r="Z1575" s="160" t="s">
        <v>199</v>
      </c>
      <c r="AA1575" s="157" t="s">
        <v>185</v>
      </c>
      <c r="AB1575" s="158" t="s">
        <v>186</v>
      </c>
      <c r="AC1575" s="159" t="s">
        <v>187</v>
      </c>
    </row>
    <row r="1576" spans="1:53">
      <c r="B1576" s="887" t="s">
        <v>472</v>
      </c>
      <c r="C1576" s="888"/>
      <c r="D1576" s="220"/>
      <c r="E1576" s="130"/>
      <c r="F1576" s="919">
        <v>74006.438466583786</v>
      </c>
      <c r="G1576" s="920">
        <v>323176.51642428496</v>
      </c>
      <c r="H1576" s="920">
        <v>1000000</v>
      </c>
      <c r="I1576" s="138">
        <v>1397182.9548908689</v>
      </c>
      <c r="L1576" s="136"/>
      <c r="M1576" s="161" t="s">
        <v>160</v>
      </c>
      <c r="N1576" s="141">
        <v>104.4234589500537</v>
      </c>
      <c r="O1576" s="141">
        <v>0.17091074332598832</v>
      </c>
      <c r="P1576" s="141">
        <v>210.39171315289855</v>
      </c>
      <c r="Q1576" s="142">
        <v>157.62378839018348</v>
      </c>
      <c r="R1576" s="152">
        <v>1138.0047063086699</v>
      </c>
      <c r="S1576" s="141">
        <v>0.19550185868987016</v>
      </c>
      <c r="T1576" s="141">
        <v>240.66346078598573</v>
      </c>
      <c r="U1576" s="142">
        <v>688.32263642222551</v>
      </c>
      <c r="V1576" s="152">
        <v>1181.3096323946529</v>
      </c>
      <c r="W1576" s="141">
        <v>2.494925661225321</v>
      </c>
      <c r="X1576" s="141">
        <v>3071.26207422273</v>
      </c>
      <c r="Y1576" s="142">
        <v>2129.8658827009431</v>
      </c>
      <c r="Z1576" s="162">
        <v>2975.8123075133522</v>
      </c>
      <c r="AA1576" s="928">
        <v>5.2968323301914512E-2</v>
      </c>
      <c r="AB1576" s="929">
        <v>0.2313057966338615</v>
      </c>
      <c r="AC1576" s="930">
        <v>0.715725880064224</v>
      </c>
    </row>
    <row r="1577" spans="1:53">
      <c r="B1577" s="217" t="s">
        <v>476</v>
      </c>
      <c r="C1577" s="218"/>
      <c r="D1577" s="219"/>
      <c r="E1577" s="130"/>
      <c r="F1577" s="921">
        <v>72375.284152567576</v>
      </c>
      <c r="G1577" s="922">
        <v>266975.20747684682</v>
      </c>
      <c r="H1577" s="922">
        <v>943128.50320743187</v>
      </c>
      <c r="I1577" s="142">
        <v>1282478.9948368464</v>
      </c>
      <c r="L1577" s="130"/>
      <c r="M1577" s="164" t="s">
        <v>162</v>
      </c>
      <c r="N1577" s="141">
        <v>101.86997739273271</v>
      </c>
      <c r="O1577" s="141">
        <v>0.16734721757129101</v>
      </c>
      <c r="P1577" s="141">
        <v>206.0050006864667</v>
      </c>
      <c r="Q1577" s="142">
        <v>154.14964846733989</v>
      </c>
      <c r="R1577" s="152">
        <v>904.04989745588728</v>
      </c>
      <c r="S1577" s="141">
        <v>0.19062272204841707</v>
      </c>
      <c r="T1577" s="141">
        <v>234.65722679082705</v>
      </c>
      <c r="U1577" s="142">
        <v>568.62138593194163</v>
      </c>
      <c r="V1577" s="152">
        <v>938.452052183663</v>
      </c>
      <c r="W1577" s="141">
        <v>2.494925661225321</v>
      </c>
      <c r="X1577" s="141">
        <v>3071.26207422273</v>
      </c>
      <c r="Y1577" s="142">
        <v>2008.737221984316</v>
      </c>
      <c r="Z1577" s="162">
        <v>2731.5082563835977</v>
      </c>
      <c r="AA1577" s="928">
        <v>5.6433894390430124E-2</v>
      </c>
      <c r="AB1577" s="929">
        <v>0.20817121259035568</v>
      </c>
      <c r="AC1577" s="930">
        <v>0.73539489301921412</v>
      </c>
    </row>
    <row r="1578" spans="1:53">
      <c r="B1578" s="887" t="s">
        <v>472</v>
      </c>
      <c r="C1578" s="888"/>
      <c r="D1578" s="220"/>
      <c r="E1578" s="130"/>
      <c r="F1578" s="921">
        <v>3510.032964454957</v>
      </c>
      <c r="G1578" s="922">
        <v>117697.73559275729</v>
      </c>
      <c r="H1578" s="922">
        <v>119110.8970208626</v>
      </c>
      <c r="I1578" s="142">
        <v>240318.66557807487</v>
      </c>
      <c r="L1578" s="130"/>
      <c r="M1578" s="164" t="s">
        <v>31</v>
      </c>
      <c r="N1578" s="141">
        <v>5.9754661799344042</v>
      </c>
      <c r="O1578" s="141">
        <v>7.2799876470171021E-3</v>
      </c>
      <c r="P1578" s="141">
        <v>8.961689844543363</v>
      </c>
      <c r="Q1578" s="142">
        <v>7.4758994581482643</v>
      </c>
      <c r="R1578" s="152">
        <v>489.99180110274233</v>
      </c>
      <c r="S1578" s="141">
        <v>1.0185931938298134E-2</v>
      </c>
      <c r="T1578" s="141">
        <v>12.538917266715224</v>
      </c>
      <c r="U1578" s="142">
        <v>250.68039151017021</v>
      </c>
      <c r="V1578" s="152">
        <v>508.63764554596946</v>
      </c>
      <c r="W1578" s="141">
        <v>0</v>
      </c>
      <c r="X1578" s="141">
        <v>0</v>
      </c>
      <c r="Y1578" s="142">
        <v>253.69023582264066</v>
      </c>
      <c r="Z1578" s="162">
        <v>511.84652679095916</v>
      </c>
      <c r="AA1578" s="928">
        <v>1.4605744235520546E-2</v>
      </c>
      <c r="AB1578" s="929">
        <v>0.48975694546922149</v>
      </c>
      <c r="AC1578" s="930">
        <v>0.49563731029525787</v>
      </c>
    </row>
    <row r="1579" spans="1:53">
      <c r="B1579" s="216" t="s">
        <v>481</v>
      </c>
      <c r="D1579" s="36" t="s">
        <v>482</v>
      </c>
      <c r="F1579" s="921">
        <v>59600.874361705399</v>
      </c>
      <c r="G1579" s="922">
        <v>132647.09276300142</v>
      </c>
      <c r="H1579" s="922">
        <v>605237.11277496442</v>
      </c>
      <c r="I1579" s="142">
        <v>797485.07989967125</v>
      </c>
      <c r="L1579" s="130"/>
      <c r="M1579" s="164" t="s">
        <v>23</v>
      </c>
      <c r="N1579" s="141">
        <v>75.334042972127207</v>
      </c>
      <c r="O1579" s="141">
        <v>0.1447203137388644</v>
      </c>
      <c r="P1579" s="141">
        <v>178.15120420762213</v>
      </c>
      <c r="Q1579" s="142">
        <v>126.94186888214166</v>
      </c>
      <c r="R1579" s="152">
        <v>406.77298543133855</v>
      </c>
      <c r="S1579" s="141">
        <v>0.12896180521998832</v>
      </c>
      <c r="T1579" s="141">
        <v>158.75242599449888</v>
      </c>
      <c r="U1579" s="142">
        <v>282.52051731538387</v>
      </c>
      <c r="V1579" s="152">
        <v>422.25207261808436</v>
      </c>
      <c r="W1579" s="141">
        <v>1.7464479628577245</v>
      </c>
      <c r="X1579" s="141">
        <v>2149.8834519559109</v>
      </c>
      <c r="Y1579" s="142">
        <v>1289.0738774438198</v>
      </c>
      <c r="Z1579" s="162">
        <v>1698.5362636413454</v>
      </c>
      <c r="AA1579" s="928">
        <v>7.473603690391746E-2</v>
      </c>
      <c r="AB1579" s="929">
        <v>0.16633175479557469</v>
      </c>
      <c r="AC1579" s="930">
        <v>0.75893220830050778</v>
      </c>
      <c r="AZ1579" s="146"/>
    </row>
    <row r="1580" spans="1:53">
      <c r="B1580" s="69" t="s">
        <v>483</v>
      </c>
      <c r="F1580" s="921">
        <v>9264.3768264072132</v>
      </c>
      <c r="G1580" s="922">
        <v>16630.379121088048</v>
      </c>
      <c r="H1580" s="922">
        <v>218780.49341160475</v>
      </c>
      <c r="I1580" s="142">
        <v>244675.24935910001</v>
      </c>
      <c r="L1580" s="130"/>
      <c r="M1580" s="164" t="s">
        <v>163</v>
      </c>
      <c r="N1580" s="141">
        <v>20.560468240671099</v>
      </c>
      <c r="O1580" s="141">
        <v>1.5346916185409511E-2</v>
      </c>
      <c r="P1580" s="141">
        <v>18.8921066343012</v>
      </c>
      <c r="Q1580" s="142">
        <v>19.731880127049962</v>
      </c>
      <c r="R1580" s="152">
        <v>7.2851109218063943</v>
      </c>
      <c r="S1580" s="141">
        <v>5.1474984890130616E-2</v>
      </c>
      <c r="T1580" s="141">
        <v>63.36588352961293</v>
      </c>
      <c r="U1580" s="142">
        <v>35.420477106387523</v>
      </c>
      <c r="V1580" s="152">
        <v>7.5623340196091551</v>
      </c>
      <c r="W1580" s="141">
        <v>0.74847769836759637</v>
      </c>
      <c r="X1580" s="141">
        <v>921.37862226681909</v>
      </c>
      <c r="Y1580" s="142">
        <v>465.97310871785538</v>
      </c>
      <c r="Z1580" s="162">
        <v>521.12546595129288</v>
      </c>
      <c r="AA1580" s="928">
        <v>3.7863972145422281E-2</v>
      </c>
      <c r="AB1580" s="929">
        <v>6.7969192489430383E-2</v>
      </c>
      <c r="AC1580" s="930">
        <v>0.89416683536514729</v>
      </c>
      <c r="AX1580" s="146"/>
    </row>
    <row r="1581" spans="1:53">
      <c r="B1581" s="132" t="s">
        <v>461</v>
      </c>
      <c r="C1581" s="214" t="s">
        <v>145</v>
      </c>
      <c r="D1581" s="132" t="s">
        <v>462</v>
      </c>
      <c r="E1581" s="214" t="s">
        <v>151</v>
      </c>
      <c r="F1581" s="921">
        <v>7.7875427425498085</v>
      </c>
      <c r="G1581" s="922">
        <v>51.728229736944812</v>
      </c>
      <c r="H1581" s="922">
        <v>0</v>
      </c>
      <c r="I1581" s="142">
        <v>59.515772479494622</v>
      </c>
      <c r="L1581" s="130"/>
      <c r="M1581" s="165" t="s">
        <v>189</v>
      </c>
      <c r="N1581" s="141">
        <v>1.140684688411219E-2</v>
      </c>
      <c r="O1581" s="141">
        <v>1.7646494763114654E-5</v>
      </c>
      <c r="P1581" s="141">
        <v>2.1722895776504433E-2</v>
      </c>
      <c r="Q1581" s="142">
        <v>1.658642159743217E-2</v>
      </c>
      <c r="R1581" s="152">
        <v>0.21013206704927492</v>
      </c>
      <c r="S1581" s="141">
        <v>8.6925589531804977E-6</v>
      </c>
      <c r="T1581" s="141">
        <v>1.0700569983210185E-2</v>
      </c>
      <c r="U1581" s="142">
        <v>0.11017419168923513</v>
      </c>
      <c r="V1581" s="152">
        <v>0</v>
      </c>
      <c r="W1581" s="141">
        <v>0</v>
      </c>
      <c r="X1581" s="141">
        <v>0</v>
      </c>
      <c r="Y1581" s="142">
        <v>0</v>
      </c>
      <c r="Z1581" s="162">
        <v>0.1267606132866673</v>
      </c>
      <c r="AA1581" s="928">
        <v>0.13084838553062392</v>
      </c>
      <c r="AB1581" s="929">
        <v>0.86915161446937617</v>
      </c>
      <c r="AC1581" s="930">
        <v>0</v>
      </c>
      <c r="BA1581" s="146"/>
    </row>
    <row r="1582" spans="1:53">
      <c r="D1582" s="132" t="s">
        <v>463</v>
      </c>
      <c r="E1582" s="214" t="s">
        <v>479</v>
      </c>
      <c r="F1582" s="921">
        <v>4962.2942815896959</v>
      </c>
      <c r="G1582" s="922">
        <v>39481.480861118929</v>
      </c>
      <c r="H1582" s="922">
        <v>49230.656135209669</v>
      </c>
      <c r="I1582" s="142">
        <v>93674.431277918295</v>
      </c>
      <c r="L1582" s="130"/>
      <c r="M1582" s="164" t="s">
        <v>165</v>
      </c>
      <c r="N1582" s="141">
        <v>6.7992809974395483</v>
      </c>
      <c r="O1582" s="141">
        <v>1.1623530759546535E-2</v>
      </c>
      <c r="P1582" s="141">
        <v>14.308606362573528</v>
      </c>
      <c r="Q1582" s="142">
        <v>10.569021290279879</v>
      </c>
      <c r="R1582" s="152">
        <v>150.5534892612732</v>
      </c>
      <c r="S1582" s="141">
        <v>1.4573691695416184E-2</v>
      </c>
      <c r="T1582" s="141">
        <v>17.940264626387265</v>
      </c>
      <c r="U1582" s="142">
        <v>84.090259084607453</v>
      </c>
      <c r="V1582" s="152">
        <v>0</v>
      </c>
      <c r="W1582" s="141">
        <v>0.16980177566618726</v>
      </c>
      <c r="X1582" s="141">
        <v>209.0233751982494</v>
      </c>
      <c r="Y1582" s="142">
        <v>104.85469488536494</v>
      </c>
      <c r="Z1582" s="162">
        <v>199.51397526025227</v>
      </c>
      <c r="AA1582" s="928">
        <v>5.2973839434021189E-2</v>
      </c>
      <c r="AB1582" s="929">
        <v>0.42147553310447294</v>
      </c>
      <c r="AC1582" s="930">
        <v>0.52555062746150583</v>
      </c>
      <c r="AV1582" s="392"/>
    </row>
    <row r="1583" spans="1:53" ht="15.75">
      <c r="A1583" s="129" t="s">
        <v>232</v>
      </c>
      <c r="F1583" s="923">
        <v>172.0089331050807</v>
      </c>
      <c r="G1583" s="924">
        <v>13.95317115415302</v>
      </c>
      <c r="H1583" s="924">
        <v>0.95631731326934477</v>
      </c>
      <c r="I1583" s="34">
        <v>186.91842157250304</v>
      </c>
      <c r="L1583" s="130"/>
      <c r="M1583" s="164" t="s">
        <v>83</v>
      </c>
      <c r="N1583" s="40">
        <v>0.30917739052747684</v>
      </c>
      <c r="O1583" s="40">
        <v>3.4354958100948744E-4</v>
      </c>
      <c r="P1583" s="40">
        <v>0.42291071640641453</v>
      </c>
      <c r="Q1583" s="34">
        <v>0.36635595814030014</v>
      </c>
      <c r="R1583" s="89">
        <v>2.635552923421229E-3</v>
      </c>
      <c r="S1583" s="40">
        <v>4.5996536990066208E-5</v>
      </c>
      <c r="T1583" s="40">
        <v>5.6621895312821968E-2</v>
      </c>
      <c r="U1583" s="34">
        <v>2.9718383196717459E-2</v>
      </c>
      <c r="V1583" s="89">
        <v>0</v>
      </c>
      <c r="W1583" s="40">
        <v>2.3553694394577058E-6</v>
      </c>
      <c r="X1583" s="40">
        <v>4.0612676598159227E-3</v>
      </c>
      <c r="Y1583" s="34">
        <v>2.0368276185686071E-3</v>
      </c>
      <c r="Z1583" s="28">
        <v>0.39811116895558618</v>
      </c>
      <c r="AA1583" s="928">
        <v>0.92023531794248981</v>
      </c>
      <c r="AB1583" s="929">
        <v>7.4648453784105923E-2</v>
      </c>
      <c r="AC1583" s="930">
        <v>5.1162282734043022E-3</v>
      </c>
    </row>
    <row r="1584" spans="1:53" ht="72.75" customHeight="1">
      <c r="A1584" s="133"/>
      <c r="B1584" s="134" t="s">
        <v>157</v>
      </c>
      <c r="C1584" s="134" t="s">
        <v>158</v>
      </c>
      <c r="D1584" s="134" t="s">
        <v>233</v>
      </c>
      <c r="E1584" s="134" t="s">
        <v>159</v>
      </c>
      <c r="F1584" s="923">
        <v>0.24752556543207285</v>
      </c>
      <c r="G1584" s="924">
        <v>0.46668700961597726</v>
      </c>
      <c r="H1584" s="924">
        <v>1.7935017698657514</v>
      </c>
      <c r="I1584" s="34">
        <v>2.507714344913802</v>
      </c>
      <c r="L1584" s="130"/>
      <c r="M1584" s="164" t="s">
        <v>84</v>
      </c>
      <c r="N1584" s="40">
        <v>7.0142753575257774E-4</v>
      </c>
      <c r="O1584" s="40">
        <v>2.871952595124006E-7</v>
      </c>
      <c r="P1584" s="40">
        <v>3.5353835272342049E-4</v>
      </c>
      <c r="Q1584" s="34">
        <v>5.2719625691003183E-4</v>
      </c>
      <c r="R1584" s="89">
        <v>1.7621581626926421E-3</v>
      </c>
      <c r="S1584" s="40">
        <v>1.8635678754645883E-7</v>
      </c>
      <c r="T1584" s="40">
        <v>2.2940584673946795E-4</v>
      </c>
      <c r="U1584" s="34">
        <v>9.9398073968079686E-4</v>
      </c>
      <c r="V1584" s="89">
        <v>0</v>
      </c>
      <c r="W1584" s="40">
        <v>4.4173196487610974E-6</v>
      </c>
      <c r="X1584" s="40">
        <v>7.6166044833770605E-3</v>
      </c>
      <c r="Y1584" s="34">
        <v>3.8199182302008222E-3</v>
      </c>
      <c r="Z1584" s="28">
        <v>5.3410952267916511E-3</v>
      </c>
      <c r="AA1584" s="928">
        <v>9.8705646412283493E-2</v>
      </c>
      <c r="AB1584" s="929">
        <v>0.18610054632519113</v>
      </c>
      <c r="AC1584" s="930">
        <v>0.71519380726252535</v>
      </c>
    </row>
    <row r="1585" spans="1:29">
      <c r="A1585" s="136" t="s">
        <v>160</v>
      </c>
      <c r="B1585" s="137">
        <v>276165.68662912259</v>
      </c>
      <c r="C1585" s="137">
        <v>257721.30984499588</v>
      </c>
      <c r="D1585" s="137">
        <v>276165.68662912259</v>
      </c>
      <c r="E1585" s="137">
        <v>191587.02542491377</v>
      </c>
      <c r="F1585" s="921">
        <v>10188.156549581618</v>
      </c>
      <c r="G1585" s="922">
        <v>40023.748053291754</v>
      </c>
      <c r="H1585" s="922">
        <v>49734.623623622174</v>
      </c>
      <c r="I1585" s="142">
        <v>99946.528226495531</v>
      </c>
      <c r="L1585" s="130"/>
      <c r="M1585" s="164" t="s">
        <v>166</v>
      </c>
      <c r="N1585" s="141">
        <v>16.260481010238287</v>
      </c>
      <c r="O1585" s="141">
        <v>2.2006124933601944E-2</v>
      </c>
      <c r="P1585" s="141">
        <v>27.089615518237672</v>
      </c>
      <c r="Q1585" s="142">
        <v>21.699407042570044</v>
      </c>
      <c r="R1585" s="141">
        <v>151.09952776208939</v>
      </c>
      <c r="S1585" s="141">
        <v>1.6002972353817983E-2</v>
      </c>
      <c r="T1585" s="141">
        <v>19.699714035157882</v>
      </c>
      <c r="U1585" s="142">
        <v>85.245215476524393</v>
      </c>
      <c r="V1585" s="141">
        <v>0</v>
      </c>
      <c r="W1585" s="141">
        <v>0.17104302645629268</v>
      </c>
      <c r="X1585" s="141">
        <v>211.16361341613879</v>
      </c>
      <c r="Y1585" s="142">
        <v>105.92807804492521</v>
      </c>
      <c r="Z1585" s="141">
        <v>212.87270056401962</v>
      </c>
      <c r="AA1585" s="928">
        <v>0.10193607252163428</v>
      </c>
      <c r="AB1585" s="929">
        <v>0.400451609110336</v>
      </c>
      <c r="AC1585" s="930">
        <v>0.49761231836802983</v>
      </c>
    </row>
    <row r="1586" spans="1:29">
      <c r="A1586" s="130" t="s">
        <v>161</v>
      </c>
      <c r="B1586" s="139">
        <v>0.78359731066066385</v>
      </c>
      <c r="C1586" s="139">
        <v>0.79508869904036372</v>
      </c>
      <c r="D1586" s="139">
        <v>0.78359731066066385</v>
      </c>
      <c r="E1586" s="139">
        <v>0.83921692554801464</v>
      </c>
      <c r="F1586" s="923">
        <v>7.6428362948311195</v>
      </c>
      <c r="G1586" s="924">
        <v>4.9099643178244321</v>
      </c>
      <c r="H1586" s="924">
        <v>36.760315372226856</v>
      </c>
      <c r="I1586" s="34">
        <v>49.313115984882415</v>
      </c>
      <c r="L1586" s="130"/>
      <c r="M1586" s="164" t="s">
        <v>167</v>
      </c>
      <c r="N1586" s="40">
        <v>1.4929293903955896E-2</v>
      </c>
      <c r="O1586" s="40">
        <v>1.4302360604096294E-5</v>
      </c>
      <c r="P1586" s="40">
        <v>1.7606255119298794E-2</v>
      </c>
      <c r="Q1586" s="34">
        <v>1.6278216271429287E-2</v>
      </c>
      <c r="R1586" s="89">
        <v>2.8424916917753969E-3</v>
      </c>
      <c r="S1586" s="40">
        <v>1.4638888246969029E-5</v>
      </c>
      <c r="T1586" s="40">
        <v>1.8020521805695772E-2</v>
      </c>
      <c r="U1586" s="34">
        <v>1.0457565485813268E-2</v>
      </c>
      <c r="V1586" s="89">
        <v>0</v>
      </c>
      <c r="W1586" s="40">
        <v>9.053911521957796E-5</v>
      </c>
      <c r="X1586" s="40">
        <v>0.15611291138866043</v>
      </c>
      <c r="Y1586" s="34">
        <v>7.8294541548632995E-2</v>
      </c>
      <c r="Z1586" s="28">
        <v>0.10503032330587556</v>
      </c>
      <c r="AA1586" s="928">
        <v>0.15498587226112689</v>
      </c>
      <c r="AB1586" s="929">
        <v>9.9567107447228589E-2</v>
      </c>
      <c r="AC1586" s="930">
        <v>0.74544702029164445</v>
      </c>
    </row>
    <row r="1587" spans="1:29">
      <c r="A1587" s="130" t="s">
        <v>162</v>
      </c>
      <c r="B1587" s="141">
        <v>253857.41548286658</v>
      </c>
      <c r="C1587" s="141">
        <v>236759.91400262387</v>
      </c>
      <c r="D1587" s="141">
        <v>253857.41548286658</v>
      </c>
      <c r="E1587" s="141">
        <v>185704.44450017548</v>
      </c>
      <c r="F1587" s="923">
        <v>13.873760366377118</v>
      </c>
      <c r="G1587" s="924">
        <v>11.090135049274522</v>
      </c>
      <c r="H1587" s="924">
        <v>636.59673378808077</v>
      </c>
      <c r="I1587" s="34">
        <v>661.56062920373233</v>
      </c>
      <c r="L1587" s="130"/>
      <c r="M1587" s="164" t="s">
        <v>168</v>
      </c>
      <c r="N1587" s="40">
        <v>2.3161465643677239E-2</v>
      </c>
      <c r="O1587" s="40">
        <v>2.9144136894319107E-5</v>
      </c>
      <c r="P1587" s="40">
        <v>3.5876532804395227E-2</v>
      </c>
      <c r="Q1587" s="34">
        <v>2.9549248869115155E-2</v>
      </c>
      <c r="R1587" s="89">
        <v>3.3151537930650898E-2</v>
      </c>
      <c r="S1587" s="40">
        <v>1.1474414221009978E-5</v>
      </c>
      <c r="T1587" s="40">
        <v>1.4125043390512156E-2</v>
      </c>
      <c r="U1587" s="34">
        <v>2.3620500275995746E-2</v>
      </c>
      <c r="V1587" s="89">
        <v>0</v>
      </c>
      <c r="W1587" s="40">
        <v>1.5679110596638645E-3</v>
      </c>
      <c r="X1587" s="40">
        <v>2.7034852254628263</v>
      </c>
      <c r="Y1587" s="34">
        <v>1.3558656643340878</v>
      </c>
      <c r="Z1587" s="28">
        <v>1.4090354134791987</v>
      </c>
      <c r="AA1587" s="928">
        <v>2.0971260613068605E-2</v>
      </c>
      <c r="AB1587" s="929">
        <v>1.6763595896906427E-2</v>
      </c>
      <c r="AC1587" s="930">
        <v>0.96226514349002501</v>
      </c>
    </row>
    <row r="1588" spans="1:29">
      <c r="A1588" s="130" t="s">
        <v>31</v>
      </c>
      <c r="B1588" s="141">
        <v>17348.930697186635</v>
      </c>
      <c r="C1588" s="141">
        <v>14793.348717599803</v>
      </c>
      <c r="D1588" s="141">
        <v>17348.930697186639</v>
      </c>
      <c r="E1588" s="141">
        <v>12035.421801392467</v>
      </c>
      <c r="F1588" s="923">
        <v>22.09161434301009</v>
      </c>
      <c r="G1588" s="924">
        <v>22.74029569846126</v>
      </c>
      <c r="H1588" s="924">
        <v>23.743299745608507</v>
      </c>
      <c r="I1588" s="34">
        <v>68.575209787079856</v>
      </c>
      <c r="L1588" s="130"/>
      <c r="M1588" s="164" t="s">
        <v>169</v>
      </c>
      <c r="N1588" s="40">
        <v>3.9652021234227737E-2</v>
      </c>
      <c r="O1588" s="40">
        <v>4.4168754028750972E-5</v>
      </c>
      <c r="P1588" s="40">
        <v>5.4371888197884119E-2</v>
      </c>
      <c r="Q1588" s="34">
        <v>4.7052175682963993E-2</v>
      </c>
      <c r="R1588" s="89">
        <v>7.0657431758056069E-2</v>
      </c>
      <c r="S1588" s="40">
        <v>2.1363431252050409E-5</v>
      </c>
      <c r="T1588" s="40">
        <v>2.6298457384683348E-2</v>
      </c>
      <c r="U1588" s="34">
        <v>4.8433779970683648E-2</v>
      </c>
      <c r="V1588" s="89">
        <v>0</v>
      </c>
      <c r="W1588" s="40">
        <v>5.8478751599197754E-5</v>
      </c>
      <c r="X1588" s="40">
        <v>0.10083253126987646</v>
      </c>
      <c r="Y1588" s="34">
        <v>5.0570044070913533E-2</v>
      </c>
      <c r="Z1588" s="28">
        <v>0.14605599972456118</v>
      </c>
      <c r="AA1588" s="928">
        <v>0.32215161151679528</v>
      </c>
      <c r="AB1588" s="929">
        <v>0.33161102633251766</v>
      </c>
      <c r="AC1588" s="930">
        <v>0.34623736215068701</v>
      </c>
    </row>
    <row r="1589" spans="1:29">
      <c r="A1589" s="130" t="s">
        <v>23</v>
      </c>
      <c r="B1589" s="141">
        <v>160652.91814985446</v>
      </c>
      <c r="C1589" s="141">
        <v>160342.45717569484</v>
      </c>
      <c r="D1589" s="141">
        <v>160652.91814985443</v>
      </c>
      <c r="E1589" s="141">
        <v>124379.4475941913</v>
      </c>
      <c r="F1589" s="923">
        <v>2.5750921751920677</v>
      </c>
      <c r="G1589" s="924">
        <v>2.9797371452319772</v>
      </c>
      <c r="H1589" s="924">
        <v>9.7242466416365456</v>
      </c>
      <c r="I1589" s="34">
        <v>15.27907596206059</v>
      </c>
      <c r="L1589" s="130"/>
      <c r="M1589" s="164" t="s">
        <v>170</v>
      </c>
      <c r="N1589" s="40">
        <v>9.2689577440813152E-3</v>
      </c>
      <c r="O1589" s="40">
        <v>1.3952170085446046E-6</v>
      </c>
      <c r="P1589" s="40">
        <v>1.7175169385804563E-3</v>
      </c>
      <c r="Q1589" s="34">
        <v>5.4846009687517447E-3</v>
      </c>
      <c r="R1589" s="89">
        <v>1.0544458313254847E-2</v>
      </c>
      <c r="S1589" s="40">
        <v>1.7606543594953034E-6</v>
      </c>
      <c r="T1589" s="40">
        <v>2.1673715751022063E-3</v>
      </c>
      <c r="U1589" s="34">
        <v>6.3464404850462931E-3</v>
      </c>
      <c r="V1589" s="89">
        <v>1.7999999999999999E-2</v>
      </c>
      <c r="W1589" s="40">
        <v>3.1353709282517561E-6</v>
      </c>
      <c r="X1589" s="40">
        <v>2.3406192480517039E-2</v>
      </c>
      <c r="Y1589" s="34">
        <v>2.0711341156990901E-2</v>
      </c>
      <c r="Z1589" s="28">
        <v>3.2542382610788942E-2</v>
      </c>
      <c r="AA1589" s="928">
        <v>0.16853716688013518</v>
      </c>
      <c r="AB1589" s="929">
        <v>0.19502076909827204</v>
      </c>
      <c r="AC1589" s="930">
        <v>0.63644206402159265</v>
      </c>
    </row>
    <row r="1590" spans="1:29">
      <c r="A1590" s="130" t="s">
        <v>163</v>
      </c>
      <c r="B1590" s="141">
        <v>75855.566635825468</v>
      </c>
      <c r="C1590" s="141">
        <v>61624.108109329209</v>
      </c>
      <c r="D1590" s="141">
        <v>75855.566635825497</v>
      </c>
      <c r="E1590" s="141">
        <v>49289.57510459172</v>
      </c>
      <c r="F1590" s="923">
        <v>0.78722067108422533</v>
      </c>
      <c r="G1590" s="924">
        <v>2.0044132896538835</v>
      </c>
      <c r="H1590" s="924">
        <v>3.2858901517097583</v>
      </c>
      <c r="I1590" s="34">
        <v>6.0775241124478674</v>
      </c>
      <c r="L1590" s="130"/>
      <c r="M1590" s="164" t="s">
        <v>171</v>
      </c>
      <c r="N1590" s="40">
        <v>1.8605449613292807E-3</v>
      </c>
      <c r="O1590" s="40">
        <v>1.212428920508697E-6</v>
      </c>
      <c r="P1590" s="40">
        <v>1.4925041732186798E-3</v>
      </c>
      <c r="Q1590" s="34">
        <v>1.6766744494992323E-3</v>
      </c>
      <c r="R1590" s="89">
        <v>6.7242380877600878E-3</v>
      </c>
      <c r="S1590" s="40">
        <v>1.4822512047322007E-6</v>
      </c>
      <c r="T1590" s="40">
        <v>1.8246563335795622E-3</v>
      </c>
      <c r="U1590" s="34">
        <v>4.2691314804661692E-3</v>
      </c>
      <c r="V1590" s="89">
        <v>4.5999999999999999E-3</v>
      </c>
      <c r="W1590" s="40">
        <v>2.7736103435840906E-6</v>
      </c>
      <c r="X1590" s="40">
        <v>9.38242342820007E-3</v>
      </c>
      <c r="Y1590" s="34">
        <v>6.9985053284296397E-3</v>
      </c>
      <c r="Z1590" s="28">
        <v>1.2944311258395041E-2</v>
      </c>
      <c r="AA1590" s="928">
        <v>0.12952983098361637</v>
      </c>
      <c r="AB1590" s="929">
        <v>0.32980754211217078</v>
      </c>
      <c r="AC1590" s="930">
        <v>0.54066262690421285</v>
      </c>
    </row>
    <row r="1591" spans="1:29">
      <c r="A1591" s="130" t="s">
        <v>164</v>
      </c>
      <c r="B1591" s="141">
        <v>49.517522763662413</v>
      </c>
      <c r="C1591" s="141">
        <v>51.65655696631886</v>
      </c>
      <c r="D1591" s="141">
        <v>49.517522763662413</v>
      </c>
      <c r="E1591" s="141">
        <v>23.278209748093545</v>
      </c>
      <c r="F1591" s="923">
        <v>10.987846586427324</v>
      </c>
      <c r="G1591" s="924">
        <v>66.833313477569959</v>
      </c>
      <c r="H1591" s="924">
        <v>0</v>
      </c>
      <c r="I1591" s="34">
        <v>77.821160063997283</v>
      </c>
      <c r="L1591" s="130"/>
      <c r="M1591" s="164" t="s">
        <v>172</v>
      </c>
      <c r="N1591" s="40">
        <v>1.710538168235292E-2</v>
      </c>
      <c r="O1591" s="40">
        <v>2.4081883816598553E-5</v>
      </c>
      <c r="P1591" s="40">
        <v>2.9644881846071822E-2</v>
      </c>
      <c r="Q1591" s="34">
        <v>2.3402639568783579E-2</v>
      </c>
      <c r="R1591" s="89">
        <v>0.25419292387673526</v>
      </c>
      <c r="S1591" s="40">
        <v>2.5203434802297044E-5</v>
      </c>
      <c r="T1591" s="40">
        <v>3.102551496882033E-2</v>
      </c>
      <c r="U1591" s="34">
        <v>0.14234599420373337</v>
      </c>
      <c r="V1591" s="89">
        <v>0</v>
      </c>
      <c r="W1591" s="40">
        <v>0</v>
      </c>
      <c r="X1591" s="40">
        <v>0</v>
      </c>
      <c r="Y1591" s="34">
        <v>0</v>
      </c>
      <c r="Z1591" s="28">
        <v>0.16574863377251695</v>
      </c>
      <c r="AA1591" s="928">
        <v>0.14119355940455425</v>
      </c>
      <c r="AB1591" s="929">
        <v>0.85880644059544575</v>
      </c>
      <c r="AC1591" s="930">
        <v>0</v>
      </c>
    </row>
    <row r="1592" spans="1:29">
      <c r="A1592" s="130" t="s">
        <v>165</v>
      </c>
      <c r="B1592" s="141">
        <v>14529.868366616302</v>
      </c>
      <c r="C1592" s="141">
        <v>13515.045034975323</v>
      </c>
      <c r="D1592" s="141">
        <v>14529.868366616307</v>
      </c>
      <c r="E1592" s="141">
        <v>13572.305148224983</v>
      </c>
      <c r="F1592" s="923">
        <v>0.14421320275375005</v>
      </c>
      <c r="G1592" s="924">
        <v>0.1611785251655396</v>
      </c>
      <c r="H1592" s="924">
        <v>0.5633046184453615</v>
      </c>
      <c r="I1592" s="34">
        <v>0.8686963463646511</v>
      </c>
      <c r="L1592" s="130"/>
      <c r="M1592" s="164" t="s">
        <v>190</v>
      </c>
      <c r="N1592" s="40">
        <v>2.1457609641387814E-4</v>
      </c>
      <c r="O1592" s="40">
        <v>3.2408882427560934E-7</v>
      </c>
      <c r="P1592" s="40">
        <v>3.9895445790086846E-4</v>
      </c>
      <c r="Q1592" s="34">
        <v>3.071547803802459E-4</v>
      </c>
      <c r="R1592" s="89">
        <v>4.9047605490417062E-4</v>
      </c>
      <c r="S1592" s="40">
        <v>1.5976238970953656E-7</v>
      </c>
      <c r="T1592" s="40">
        <v>1.9666805148860022E-4</v>
      </c>
      <c r="U1592" s="34">
        <v>3.4328864177413814E-4</v>
      </c>
      <c r="V1592" s="89">
        <v>6.5769220473088272E-4</v>
      </c>
      <c r="W1592" s="40">
        <v>6.2684620575432718E-7</v>
      </c>
      <c r="X1592" s="40">
        <v>1.7385376043784653E-3</v>
      </c>
      <c r="Y1592" s="34">
        <v>1.1997632883946477E-3</v>
      </c>
      <c r="Z1592" s="28">
        <v>1.8502067105490318E-3</v>
      </c>
      <c r="AA1592" s="928">
        <v>0.16601106169866855</v>
      </c>
      <c r="AB1592" s="929">
        <v>0.18554069651615868</v>
      </c>
      <c r="AC1592" s="930">
        <v>0.6484482417851728</v>
      </c>
    </row>
    <row r="1593" spans="1:29">
      <c r="A1593" s="130" t="s">
        <v>1729</v>
      </c>
      <c r="B1593" s="40">
        <v>116.70924530255338</v>
      </c>
      <c r="C1593" s="40">
        <v>115.36135733026794</v>
      </c>
      <c r="D1593" s="40">
        <v>116.7092453025534</v>
      </c>
      <c r="E1593" s="40">
        <v>111.64610702080398</v>
      </c>
      <c r="F1593" s="923">
        <v>0.22256978922937845</v>
      </c>
      <c r="G1593" s="924">
        <v>0.4175655583892155</v>
      </c>
      <c r="H1593" s="924">
        <v>0.96623998709079761</v>
      </c>
      <c r="I1593" s="34">
        <v>1.6063753347093914</v>
      </c>
      <c r="L1593" s="130"/>
      <c r="M1593" s="164" t="s">
        <v>191</v>
      </c>
      <c r="N1593" s="40">
        <v>4.0907340774626842E-4</v>
      </c>
      <c r="O1593" s="40">
        <v>4.3725200387138688E-7</v>
      </c>
      <c r="P1593" s="40">
        <v>5.3825872138753067E-4</v>
      </c>
      <c r="Q1593" s="34">
        <v>4.7404380059959297E-4</v>
      </c>
      <c r="R1593" s="89">
        <v>1.2552127849643311E-3</v>
      </c>
      <c r="S1593" s="40">
        <v>4.2638733025820687E-7</v>
      </c>
      <c r="T1593" s="40">
        <v>5.2488427078342713E-4</v>
      </c>
      <c r="U1593" s="34">
        <v>8.8935863660415863E-4</v>
      </c>
      <c r="V1593" s="89">
        <v>8.2226686785038681E-4</v>
      </c>
      <c r="W1593" s="40">
        <v>1.4289464371179923E-6</v>
      </c>
      <c r="X1593" s="40">
        <v>3.2861410505826863E-3</v>
      </c>
      <c r="Y1593" s="34">
        <v>2.0579615830060892E-3</v>
      </c>
      <c r="Z1593" s="28">
        <v>3.4213640202098408E-3</v>
      </c>
      <c r="AA1593" s="928">
        <v>0.13855403803846592</v>
      </c>
      <c r="AB1593" s="929">
        <v>0.25994271037830463</v>
      </c>
      <c r="AC1593" s="930">
        <v>0.60150325158322948</v>
      </c>
    </row>
    <row r="1594" spans="1:29" ht="11.25" customHeight="1">
      <c r="A1594" s="130" t="s">
        <v>84</v>
      </c>
      <c r="B1594" s="40">
        <v>2.5174648418493102</v>
      </c>
      <c r="C1594" s="40">
        <v>2.521640068742125</v>
      </c>
      <c r="D1594" s="40">
        <v>2.5174648418493102</v>
      </c>
      <c r="E1594" s="40">
        <v>0.22982090424333898</v>
      </c>
      <c r="F1594" s="923">
        <v>0.28591041254594962</v>
      </c>
      <c r="G1594" s="924">
        <v>1.1167671923363636</v>
      </c>
      <c r="H1594" s="924">
        <v>25.732220760558796</v>
      </c>
      <c r="I1594" s="34">
        <v>27.13489836544111</v>
      </c>
      <c r="L1594" s="130"/>
      <c r="M1594" s="164" t="s">
        <v>175</v>
      </c>
      <c r="N1594" s="40">
        <v>4.1547504412192611E-4</v>
      </c>
      <c r="O1594" s="40">
        <v>6.505467054022304E-7</v>
      </c>
      <c r="P1594" s="40">
        <v>8.0082523293746133E-4</v>
      </c>
      <c r="Q1594" s="34">
        <v>6.0895083319056974E-4</v>
      </c>
      <c r="R1594" s="89">
        <v>8.9236228701376123E-4</v>
      </c>
      <c r="S1594" s="40">
        <v>3.1310409376694393E-6</v>
      </c>
      <c r="T1594" s="40">
        <v>3.8543221684529637E-3</v>
      </c>
      <c r="U1594" s="34">
        <v>2.3785643418769431E-3</v>
      </c>
      <c r="V1594" s="89">
        <v>0</v>
      </c>
      <c r="W1594" s="40">
        <v>6.3377380653704575E-5</v>
      </c>
      <c r="X1594" s="40">
        <v>0.1092790379720623</v>
      </c>
      <c r="Y1594" s="34">
        <v>5.4806179084043088E-2</v>
      </c>
      <c r="Z1594" s="28">
        <v>5.7793694259110601E-2</v>
      </c>
      <c r="AA1594" s="928">
        <v>1.0536631045947971E-2</v>
      </c>
      <c r="AB1594" s="929">
        <v>4.1156122175075978E-2</v>
      </c>
      <c r="AC1594" s="930">
        <v>0.94830724677897604</v>
      </c>
    </row>
    <row r="1595" spans="1:29">
      <c r="A1595" s="130" t="s">
        <v>166</v>
      </c>
      <c r="B1595" s="141">
        <v>18698.273908782969</v>
      </c>
      <c r="C1595" s="141">
        <v>17644.120373100024</v>
      </c>
      <c r="D1595" s="141">
        <v>18698.273908782976</v>
      </c>
      <c r="E1595" s="141">
        <v>16982.590898473587</v>
      </c>
      <c r="F1595" s="923">
        <v>0.59661718850801859</v>
      </c>
      <c r="G1595" s="924">
        <v>2.777782286100773</v>
      </c>
      <c r="H1595" s="924">
        <v>445.61771365165657</v>
      </c>
      <c r="I1595" s="34">
        <v>448.99211312626534</v>
      </c>
      <c r="L1595" s="130"/>
      <c r="M1595" s="164" t="s">
        <v>176</v>
      </c>
      <c r="N1595" s="40">
        <v>1.5591600837376967E-3</v>
      </c>
      <c r="O1595" s="40">
        <v>7.9845182815330578E-7</v>
      </c>
      <c r="P1595" s="40">
        <v>9.8289694799831746E-4</v>
      </c>
      <c r="Q1595" s="34">
        <v>1.2707145948361858E-3</v>
      </c>
      <c r="R1595" s="89">
        <v>8.9617234666626907E-3</v>
      </c>
      <c r="S1595" s="40">
        <v>2.3424551680438357E-6</v>
      </c>
      <c r="T1595" s="40">
        <v>2.8835703724522056E-3</v>
      </c>
      <c r="U1595" s="34">
        <v>5.9163037207370667E-3</v>
      </c>
      <c r="V1595" s="89">
        <v>0</v>
      </c>
      <c r="W1595" s="40">
        <v>1.097537741764705E-3</v>
      </c>
      <c r="X1595" s="40">
        <v>1.8924396578239784</v>
      </c>
      <c r="Y1595" s="34">
        <v>0.94910596503386147</v>
      </c>
      <c r="Z1595" s="28">
        <v>0.95629298334943469</v>
      </c>
      <c r="AA1595" s="928">
        <v>1.3287921347968938E-3</v>
      </c>
      <c r="AB1595" s="929">
        <v>6.1867061912501947E-3</v>
      </c>
      <c r="AC1595" s="930">
        <v>0.99248450167395297</v>
      </c>
    </row>
    <row r="1596" spans="1:29">
      <c r="A1596" s="130" t="s">
        <v>167</v>
      </c>
      <c r="B1596" s="40">
        <v>29.564291785613161</v>
      </c>
      <c r="C1596" s="40">
        <v>30.602288840603492</v>
      </c>
      <c r="D1596" s="40">
        <v>29.564291785613161</v>
      </c>
      <c r="E1596" s="40">
        <v>7.6574379315831687</v>
      </c>
      <c r="F1596" s="923">
        <v>0.97908616713328656</v>
      </c>
      <c r="G1596" s="924">
        <v>6.3257078526225907</v>
      </c>
      <c r="H1596" s="924">
        <v>16.62030982192595</v>
      </c>
      <c r="I1596" s="34">
        <v>23.925103841681828</v>
      </c>
      <c r="L1596" s="130"/>
      <c r="M1596" s="164" t="s">
        <v>177</v>
      </c>
      <c r="N1596" s="40">
        <v>2.5150301403018284E-3</v>
      </c>
      <c r="O1596" s="40">
        <v>1.3455643255943261E-6</v>
      </c>
      <c r="P1596" s="40">
        <v>1.6563943150094997E-3</v>
      </c>
      <c r="Q1596" s="34">
        <v>2.0853222236016204E-3</v>
      </c>
      <c r="R1596" s="89">
        <v>2.2514987252210565E-2</v>
      </c>
      <c r="S1596" s="40">
        <v>3.6326496153939121E-6</v>
      </c>
      <c r="T1596" s="40">
        <v>4.4718041768105074E-3</v>
      </c>
      <c r="U1596" s="34">
        <v>1.3472909339234302E-2</v>
      </c>
      <c r="V1596" s="89">
        <v>0</v>
      </c>
      <c r="W1596" s="40">
        <v>4.0935126119438427E-5</v>
      </c>
      <c r="X1596" s="40">
        <v>7.0582771888913515E-2</v>
      </c>
      <c r="Y1596" s="34">
        <v>3.5399030849639468E-2</v>
      </c>
      <c r="Z1596" s="28">
        <v>5.095726241247539E-2</v>
      </c>
      <c r="AA1596" s="928">
        <v>4.0922964164006786E-2</v>
      </c>
      <c r="AB1596" s="929">
        <v>0.26439625484935503</v>
      </c>
      <c r="AC1596" s="930">
        <v>0.69468078098663821</v>
      </c>
    </row>
    <row r="1597" spans="1:29">
      <c r="A1597" s="130" t="s">
        <v>168</v>
      </c>
      <c r="B1597" s="40">
        <v>16.566685948401137</v>
      </c>
      <c r="C1597" s="40">
        <v>17.773861454737578</v>
      </c>
      <c r="D1597" s="40">
        <v>16.56668594840114</v>
      </c>
      <c r="E1597" s="40">
        <v>12.774842439220617</v>
      </c>
      <c r="F1597" s="923">
        <v>2.9800265428543408E-2</v>
      </c>
      <c r="G1597" s="924">
        <v>0.88549975485438837</v>
      </c>
      <c r="H1597" s="924">
        <v>6.8069726491455809</v>
      </c>
      <c r="I1597" s="34">
        <v>7.7222726694285129</v>
      </c>
      <c r="L1597" s="130"/>
      <c r="M1597" s="164" t="s">
        <v>178</v>
      </c>
      <c r="N1597" s="40">
        <v>5.6067669203647212E-5</v>
      </c>
      <c r="O1597" s="40">
        <v>5.7497604883088277E-8</v>
      </c>
      <c r="P1597" s="40">
        <v>7.0779749465298586E-5</v>
      </c>
      <c r="Q1597" s="34">
        <v>6.3470568631686998E-5</v>
      </c>
      <c r="R1597" s="89">
        <v>2.8839508044007436E-3</v>
      </c>
      <c r="S1597" s="40">
        <v>7.2480741607227133E-7</v>
      </c>
      <c r="T1597" s="40">
        <v>8.9224042330979128E-4</v>
      </c>
      <c r="U1597" s="34">
        <v>1.8859957170044106E-3</v>
      </c>
      <c r="V1597" s="89">
        <v>1.2599999999999998E-2</v>
      </c>
      <c r="W1597" s="40">
        <v>2.1947596497762292E-6</v>
      </c>
      <c r="X1597" s="40">
        <v>1.6384334736361927E-2</v>
      </c>
      <c r="Y1597" s="34">
        <v>1.449793880989363E-2</v>
      </c>
      <c r="Z1597" s="28">
        <v>1.6447405095529728E-2</v>
      </c>
      <c r="AA1597" s="928">
        <v>3.8590019679723086E-3</v>
      </c>
      <c r="AB1597" s="929">
        <v>0.11466828390558757</v>
      </c>
      <c r="AC1597" s="930">
        <v>0.88147271412644002</v>
      </c>
    </row>
    <row r="1598" spans="1:29">
      <c r="A1598" s="130" t="s">
        <v>169</v>
      </c>
      <c r="B1598" s="40">
        <v>34.094317856305423</v>
      </c>
      <c r="C1598" s="40">
        <v>46.772539344759039</v>
      </c>
      <c r="D1598" s="40">
        <v>34.094317856305423</v>
      </c>
      <c r="E1598" s="40">
        <v>26.530239977167724</v>
      </c>
      <c r="F1598" s="923">
        <v>2.5634709573837785E-2</v>
      </c>
      <c r="G1598" s="924">
        <v>0.68027682631590602</v>
      </c>
      <c r="H1598" s="924">
        <v>2.3001231061968306</v>
      </c>
      <c r="I1598" s="34">
        <v>3.0060346420865747</v>
      </c>
      <c r="L1598" s="130"/>
      <c r="M1598" s="164" t="s">
        <v>179</v>
      </c>
      <c r="N1598" s="40">
        <v>4.9126036853576814E-5</v>
      </c>
      <c r="O1598" s="40">
        <v>4.8737043137676092E-8</v>
      </c>
      <c r="P1598" s="40">
        <v>5.9995467810847728E-5</v>
      </c>
      <c r="Q1598" s="34">
        <v>5.4598493334264324E-5</v>
      </c>
      <c r="R1598" s="89">
        <v>2.1294641549491175E-3</v>
      </c>
      <c r="S1598" s="40">
        <v>6.2637137154761237E-7</v>
      </c>
      <c r="T1598" s="40">
        <v>7.7106531377301769E-4</v>
      </c>
      <c r="U1598" s="34">
        <v>1.4488984031623233E-3</v>
      </c>
      <c r="V1598" s="89">
        <v>3.2199999999999998E-3</v>
      </c>
      <c r="W1598" s="40">
        <v>1.9415272405088632E-6</v>
      </c>
      <c r="X1598" s="40">
        <v>6.5676963997400488E-3</v>
      </c>
      <c r="Y1598" s="34">
        <v>4.8989537299007476E-3</v>
      </c>
      <c r="Z1598" s="28">
        <v>6.4024506263973355E-3</v>
      </c>
      <c r="AA1598" s="928">
        <v>8.5277492198306791E-3</v>
      </c>
      <c r="AB1598" s="929">
        <v>0.22630372145136241</v>
      </c>
      <c r="AC1598" s="930">
        <v>0.76516852932880686</v>
      </c>
    </row>
    <row r="1599" spans="1:29">
      <c r="A1599" s="130" t="s">
        <v>170</v>
      </c>
      <c r="B1599" s="40">
        <v>3.3252459074141321</v>
      </c>
      <c r="C1599" s="40">
        <v>4.5852026324844228</v>
      </c>
      <c r="D1599" s="40">
        <v>3.3252459074141316</v>
      </c>
      <c r="E1599" s="40">
        <v>1.7899763871778658</v>
      </c>
      <c r="F1599" s="923">
        <v>0.44477402038543035</v>
      </c>
      <c r="G1599" s="924">
        <v>22.964744809789824</v>
      </c>
      <c r="H1599" s="924">
        <v>0</v>
      </c>
      <c r="I1599" s="34">
        <v>23.409518830175255</v>
      </c>
      <c r="L1599" s="130"/>
      <c r="M1599" s="164" t="s">
        <v>180</v>
      </c>
      <c r="N1599" s="40">
        <v>6.2694492848043798E-4</v>
      </c>
      <c r="O1599" s="40">
        <v>1.027674411592728E-6</v>
      </c>
      <c r="P1599" s="40">
        <v>1.2650707369869236E-3</v>
      </c>
      <c r="Q1599" s="34">
        <v>9.4730901153066186E-4</v>
      </c>
      <c r="R1599" s="89">
        <v>9.455016962047838E-2</v>
      </c>
      <c r="S1599" s="40">
        <v>2.8397201978216986E-6</v>
      </c>
      <c r="T1599" s="40">
        <v>3.4957053352406057E-3</v>
      </c>
      <c r="U1599" s="34">
        <v>4.8911826475304905E-2</v>
      </c>
      <c r="V1599" s="89">
        <v>0</v>
      </c>
      <c r="W1599" s="40">
        <v>0</v>
      </c>
      <c r="X1599" s="40">
        <v>0</v>
      </c>
      <c r="Y1599" s="34">
        <v>0</v>
      </c>
      <c r="Z1599" s="28">
        <v>4.9859135486835564E-2</v>
      </c>
      <c r="AA1599" s="928">
        <v>1.8999707922749329E-2</v>
      </c>
      <c r="AB1599" s="929">
        <v>0.9810002920772507</v>
      </c>
      <c r="AC1599" s="930">
        <v>0</v>
      </c>
    </row>
    <row r="1600" spans="1:29">
      <c r="A1600" s="130" t="s">
        <v>171</v>
      </c>
      <c r="B1600" s="40">
        <v>2.2830163282831806</v>
      </c>
      <c r="C1600" s="40">
        <v>3.4812930495029573</v>
      </c>
      <c r="D1600" s="40">
        <v>2.283016328283181</v>
      </c>
      <c r="E1600" s="40">
        <v>1.5027524161794026</v>
      </c>
      <c r="F1600" s="923">
        <v>3.4779999871275146E-3</v>
      </c>
      <c r="G1600" s="924">
        <v>4.535862855712209E-2</v>
      </c>
      <c r="H1600" s="924">
        <v>0.39431323291175291</v>
      </c>
      <c r="I1600" s="34">
        <v>0.44314986145600255</v>
      </c>
      <c r="L1600" s="130"/>
      <c r="M1600" s="132" t="s">
        <v>181</v>
      </c>
      <c r="N1600" s="89">
        <v>5.4533642918863907E-6</v>
      </c>
      <c r="O1600" s="40">
        <v>7.5911989685922571E-9</v>
      </c>
      <c r="P1600" s="40">
        <v>9.344792052307375E-6</v>
      </c>
      <c r="Q1600" s="34">
        <v>7.4076735126172116E-6</v>
      </c>
      <c r="R1600" s="40">
        <v>1.3207800485385003E-4</v>
      </c>
      <c r="S1600" s="40">
        <v>4.9766694585061532E-8</v>
      </c>
      <c r="T1600" s="40">
        <v>6.1262972285698632E-5</v>
      </c>
      <c r="U1600" s="34">
        <v>9.6607795449919033E-5</v>
      </c>
      <c r="V1600" s="40">
        <v>4.6038454331161785E-4</v>
      </c>
      <c r="W1600" s="40">
        <v>4.3879234402802901E-7</v>
      </c>
      <c r="X1600" s="40">
        <v>1.2169763230649255E-3</v>
      </c>
      <c r="Y1600" s="40">
        <v>8.3983430187625318E-4</v>
      </c>
      <c r="Z1600" s="28">
        <v>9.4384977083878947E-4</v>
      </c>
      <c r="AA1600" s="929">
        <v>7.8483607682969386E-3</v>
      </c>
      <c r="AB1600" s="929">
        <v>0.10235505525849171</v>
      </c>
      <c r="AC1600" s="930">
        <v>0.88979658397321126</v>
      </c>
    </row>
    <row r="1601" spans="1:53">
      <c r="A1601" s="130" t="s">
        <v>172</v>
      </c>
      <c r="B1601" s="40">
        <v>16.245033492640978</v>
      </c>
      <c r="C1601" s="40">
        <v>25.512142768155414</v>
      </c>
      <c r="D1601" s="40">
        <v>16.245033492640978</v>
      </c>
      <c r="E1601" s="40">
        <v>9.9840035095872341</v>
      </c>
      <c r="F1601" s="925">
        <v>9.5139720560426799E-3</v>
      </c>
      <c r="G1601" s="926">
        <v>0.10224816481574195</v>
      </c>
      <c r="H1601" s="926">
        <v>0.67636799096355826</v>
      </c>
      <c r="I1601" s="145">
        <v>0.78813012783534275</v>
      </c>
      <c r="L1601" s="143"/>
      <c r="M1601" s="166" t="s">
        <v>182</v>
      </c>
      <c r="N1601" s="154">
        <v>2.3010914789089577E-5</v>
      </c>
      <c r="O1601" s="144">
        <v>1.4228590322301861E-8</v>
      </c>
      <c r="P1601" s="144">
        <v>1.7515443648559947E-5</v>
      </c>
      <c r="Q1601" s="145">
        <v>2.0263484491135449E-5</v>
      </c>
      <c r="R1601" s="144">
        <v>3.4147228217380217E-4</v>
      </c>
      <c r="S1601" s="144">
        <v>7.6856780486110402E-8</v>
      </c>
      <c r="T1601" s="144">
        <v>9.4610961249211594E-5</v>
      </c>
      <c r="U1601" s="145">
        <v>2.1777487780983172E-4</v>
      </c>
      <c r="V1601" s="144">
        <v>5.7558680749527074E-4</v>
      </c>
      <c r="W1601" s="144">
        <v>1.0002625059825947E-6</v>
      </c>
      <c r="X1601" s="144">
        <v>2.3002987354078801E-3</v>
      </c>
      <c r="Y1601" s="144">
        <v>1.4405731081042624E-3</v>
      </c>
      <c r="Z1601" s="167">
        <v>1.6786114704052295E-3</v>
      </c>
      <c r="AA1601" s="931">
        <v>1.2071575137183883E-2</v>
      </c>
      <c r="AB1601" s="931">
        <v>0.12973513028435293</v>
      </c>
      <c r="AC1601" s="932">
        <v>0.85819329457846316</v>
      </c>
      <c r="AY1601" s="146"/>
    </row>
    <row r="1602" spans="1:53">
      <c r="A1602" s="130" t="s">
        <v>173</v>
      </c>
      <c r="B1602" s="40">
        <v>0.3376613324083258</v>
      </c>
      <c r="C1602" s="40">
        <v>0.50917994507376008</v>
      </c>
      <c r="D1602" s="40">
        <v>0.3376613324083258</v>
      </c>
      <c r="E1602" s="40">
        <v>0.26087101130598922</v>
      </c>
    </row>
    <row r="1603" spans="1:53" ht="12.75" customHeight="1">
      <c r="A1603" s="130" t="s">
        <v>174</v>
      </c>
      <c r="B1603" s="40">
        <v>0.55289785926597201</v>
      </c>
      <c r="C1603" s="40">
        <v>0.95918614290350701</v>
      </c>
      <c r="D1603" s="40">
        <v>0.55289785926597201</v>
      </c>
      <c r="E1603" s="40">
        <v>0.4455439658508426</v>
      </c>
    </row>
    <row r="1604" spans="1:53" ht="12.75" customHeight="1">
      <c r="A1604" s="130" t="s">
        <v>175</v>
      </c>
      <c r="B1604" s="40">
        <v>15.865002750141828</v>
      </c>
      <c r="C1604" s="40">
        <v>16.912670461660863</v>
      </c>
      <c r="D1604" s="40">
        <v>15.865002750141828</v>
      </c>
      <c r="E1604" s="40">
        <v>2.7998875210806058</v>
      </c>
      <c r="F1604" s="898" t="s">
        <v>272</v>
      </c>
      <c r="G1604" s="899"/>
      <c r="H1604" s="900"/>
      <c r="I1604" s="900"/>
      <c r="L1604" s="891" t="s">
        <v>253</v>
      </c>
      <c r="M1604" s="892"/>
      <c r="N1604" s="898" t="s">
        <v>185</v>
      </c>
      <c r="O1604" s="899"/>
      <c r="P1604" s="899"/>
      <c r="Q1604" s="900"/>
      <c r="R1604" s="898" t="s">
        <v>186</v>
      </c>
      <c r="S1604" s="899"/>
      <c r="T1604" s="899"/>
      <c r="U1604" s="900"/>
      <c r="V1604" s="898" t="s">
        <v>187</v>
      </c>
      <c r="W1604" s="899"/>
      <c r="X1604" s="899"/>
      <c r="Y1604" s="900"/>
      <c r="Z1604" s="9" t="s">
        <v>188</v>
      </c>
      <c r="AA1604" s="898" t="s">
        <v>195</v>
      </c>
      <c r="AB1604" s="899"/>
      <c r="AC1604" s="900"/>
    </row>
    <row r="1605" spans="1:53" ht="26.25">
      <c r="A1605" s="130" t="s">
        <v>176</v>
      </c>
      <c r="B1605" s="40">
        <v>2.7311345466128207</v>
      </c>
      <c r="C1605" s="40">
        <v>3.6040779712684428</v>
      </c>
      <c r="D1605" s="40">
        <v>2.7311345466128207</v>
      </c>
      <c r="E1605" s="40">
        <v>1.8095761592457156</v>
      </c>
      <c r="F1605" s="76" t="s">
        <v>185</v>
      </c>
      <c r="G1605" s="76" t="s">
        <v>186</v>
      </c>
      <c r="H1605" s="150" t="s">
        <v>187</v>
      </c>
      <c r="I1605" s="17" t="s">
        <v>188</v>
      </c>
      <c r="L1605" s="893"/>
      <c r="M1605" s="894"/>
      <c r="N1605" s="157" t="s">
        <v>196</v>
      </c>
      <c r="O1605" s="158" t="s">
        <v>210</v>
      </c>
      <c r="P1605" s="158" t="s">
        <v>211</v>
      </c>
      <c r="Q1605" s="159" t="s">
        <v>199</v>
      </c>
      <c r="R1605" s="157" t="s">
        <v>196</v>
      </c>
      <c r="S1605" s="158" t="s">
        <v>210</v>
      </c>
      <c r="T1605" s="158" t="s">
        <v>211</v>
      </c>
      <c r="U1605" s="159" t="s">
        <v>199</v>
      </c>
      <c r="V1605" s="157" t="s">
        <v>196</v>
      </c>
      <c r="W1605" s="158" t="s">
        <v>210</v>
      </c>
      <c r="X1605" s="158" t="s">
        <v>211</v>
      </c>
      <c r="Y1605" s="159" t="s">
        <v>199</v>
      </c>
      <c r="Z1605" s="160" t="s">
        <v>199</v>
      </c>
      <c r="AA1605" s="157" t="s">
        <v>185</v>
      </c>
      <c r="AB1605" s="158" t="s">
        <v>186</v>
      </c>
      <c r="AC1605" s="159" t="s">
        <v>187</v>
      </c>
    </row>
    <row r="1606" spans="1:53">
      <c r="A1606" s="130" t="s">
        <v>177</v>
      </c>
      <c r="B1606" s="40">
        <v>4.71180746234318</v>
      </c>
      <c r="C1606" s="40">
        <v>6.9804571734350418</v>
      </c>
      <c r="D1606" s="40">
        <v>4.71180746234318</v>
      </c>
      <c r="E1606" s="40">
        <v>3.2785873325968051</v>
      </c>
      <c r="F1606" s="919">
        <v>75795.399804779605</v>
      </c>
      <c r="G1606" s="920">
        <v>547477.52440296521</v>
      </c>
      <c r="H1606" s="920">
        <v>1000000</v>
      </c>
      <c r="I1606" s="138">
        <v>1623272.9242077447</v>
      </c>
      <c r="L1606" s="136"/>
      <c r="M1606" s="161" t="s">
        <v>160</v>
      </c>
      <c r="N1606" s="141">
        <v>104.34183484730444</v>
      </c>
      <c r="O1606" s="141">
        <v>14.672607265458556</v>
      </c>
      <c r="P1606" s="141">
        <v>294.90883047869306</v>
      </c>
      <c r="Q1606" s="142">
        <v>195.16416271535979</v>
      </c>
      <c r="R1606" s="152">
        <v>1137.115168516963</v>
      </c>
      <c r="S1606" s="141">
        <v>82.521865705705352</v>
      </c>
      <c r="T1606" s="141">
        <v>1658.6300215014144</v>
      </c>
      <c r="U1606" s="142">
        <v>1409.6896768244883</v>
      </c>
      <c r="V1606" s="152">
        <v>1180.3862446828994</v>
      </c>
      <c r="W1606" s="141">
        <v>205.58800284337548</v>
      </c>
      <c r="X1606" s="141">
        <v>4132.1706757408565</v>
      </c>
      <c r="Y1606" s="142">
        <v>2574.8813677087151</v>
      </c>
      <c r="Z1606" s="162">
        <v>4179.7352072485628</v>
      </c>
      <c r="AA1606" s="928">
        <v>4.6692948964064285E-2</v>
      </c>
      <c r="AB1606" s="929">
        <v>0.33726769925036931</v>
      </c>
      <c r="AC1606" s="930">
        <v>0.61603935178556646</v>
      </c>
    </row>
    <row r="1607" spans="1:53">
      <c r="A1607" s="130" t="s">
        <v>178</v>
      </c>
      <c r="B1607" s="40">
        <v>0.88597832445871361</v>
      </c>
      <c r="C1607" s="40">
        <v>1.3250327991428021</v>
      </c>
      <c r="D1607" s="40">
        <v>0.88597832445871361</v>
      </c>
      <c r="E1607" s="40">
        <v>0.52145471749492311</v>
      </c>
      <c r="F1607" s="921">
        <v>74442.723259733073</v>
      </c>
      <c r="G1607" s="922">
        <v>484836.56489944609</v>
      </c>
      <c r="H1607" s="922">
        <v>946556.78977372474</v>
      </c>
      <c r="I1607" s="142">
        <v>1505836.077932904</v>
      </c>
      <c r="L1607" s="130"/>
      <c r="M1607" s="164" t="s">
        <v>162</v>
      </c>
      <c r="N1607" s="141">
        <v>101.79034925567065</v>
      </c>
      <c r="O1607" s="141">
        <v>14.45292989038081</v>
      </c>
      <c r="P1607" s="141">
        <v>290.49347357622077</v>
      </c>
      <c r="Q1607" s="142">
        <v>191.68118108298287</v>
      </c>
      <c r="R1607" s="152">
        <v>903.34323381476372</v>
      </c>
      <c r="S1607" s="141">
        <v>79.422412136230221</v>
      </c>
      <c r="T1607" s="141">
        <v>1596.3332387442867</v>
      </c>
      <c r="U1607" s="142">
        <v>1248.396637343481</v>
      </c>
      <c r="V1607" s="152">
        <v>937.71849760212638</v>
      </c>
      <c r="W1607" s="141">
        <v>205.58800284337548</v>
      </c>
      <c r="X1607" s="141">
        <v>4132.1706757408565</v>
      </c>
      <c r="Y1607" s="142">
        <v>2437.2714414665388</v>
      </c>
      <c r="Z1607" s="162">
        <v>3877.3492598930025</v>
      </c>
      <c r="AA1607" s="928">
        <v>4.9436140062417908E-2</v>
      </c>
      <c r="AB1607" s="929">
        <v>0.32197167540639121</v>
      </c>
      <c r="AC1607" s="930">
        <v>0.62859218453119092</v>
      </c>
    </row>
    <row r="1608" spans="1:53">
      <c r="A1608" s="130" t="s">
        <v>179</v>
      </c>
      <c r="B1608" s="40">
        <v>0.76940406292407248</v>
      </c>
      <c r="C1608" s="40">
        <v>1.1884221422000216</v>
      </c>
      <c r="D1608" s="40">
        <v>0.76940406292407271</v>
      </c>
      <c r="E1608" s="40">
        <v>0.44771696610313871</v>
      </c>
      <c r="F1608" s="921">
        <v>2938.2934860797295</v>
      </c>
      <c r="G1608" s="922">
        <v>131199.36380287784</v>
      </c>
      <c r="H1608" s="922">
        <v>111930.73980352865</v>
      </c>
      <c r="I1608" s="142">
        <v>246068.39709248621</v>
      </c>
      <c r="L1608" s="130"/>
      <c r="M1608" s="164" t="s">
        <v>31</v>
      </c>
      <c r="N1608" s="141">
        <v>5.9707953706129189</v>
      </c>
      <c r="O1608" s="141">
        <v>0.45097196972901438</v>
      </c>
      <c r="P1608" s="141">
        <v>9.0642115450433369</v>
      </c>
      <c r="Q1608" s="142">
        <v>7.565757150166581</v>
      </c>
      <c r="R1608" s="152">
        <v>489.60879194443982</v>
      </c>
      <c r="S1608" s="141">
        <v>6.4928377848683949</v>
      </c>
      <c r="T1608" s="141">
        <v>130.50135964118058</v>
      </c>
      <c r="U1608" s="142">
        <v>337.82279731126738</v>
      </c>
      <c r="V1608" s="152">
        <v>508.24006159443564</v>
      </c>
      <c r="W1608" s="141">
        <v>0</v>
      </c>
      <c r="X1608" s="141">
        <v>0</v>
      </c>
      <c r="Y1608" s="142">
        <v>288.20837639395813</v>
      </c>
      <c r="Z1608" s="162">
        <v>633.59693085539209</v>
      </c>
      <c r="AA1608" s="928">
        <v>1.1940962434828048E-2</v>
      </c>
      <c r="AB1608" s="929">
        <v>0.53318250272328072</v>
      </c>
      <c r="AC1608" s="930">
        <v>0.45487653484189128</v>
      </c>
    </row>
    <row r="1609" spans="1:53">
      <c r="A1609" s="130" t="s">
        <v>180</v>
      </c>
      <c r="B1609" s="40">
        <v>2.7380160953182777</v>
      </c>
      <c r="C1609" s="40">
        <v>3.5207317890169336</v>
      </c>
      <c r="D1609" s="40">
        <v>2.7380160953182773</v>
      </c>
      <c r="E1609" s="40">
        <v>2.0021575533517555</v>
      </c>
      <c r="F1609" s="921">
        <v>63088.76073117034</v>
      </c>
      <c r="G1609" s="922">
        <v>335096.96607628179</v>
      </c>
      <c r="H1609" s="922">
        <v>696884.05511877616</v>
      </c>
      <c r="I1609" s="142">
        <v>1095069.7819262284</v>
      </c>
      <c r="L1609" s="130"/>
      <c r="M1609" s="164" t="s">
        <v>23</v>
      </c>
      <c r="N1609" s="141">
        <v>75.275157030922983</v>
      </c>
      <c r="O1609" s="141">
        <v>12.9209766135663</v>
      </c>
      <c r="P1609" s="141">
        <v>259.70231689632107</v>
      </c>
      <c r="Q1609" s="142">
        <v>162.44607451852374</v>
      </c>
      <c r="R1609" s="152">
        <v>406.45502546054001</v>
      </c>
      <c r="S1609" s="141">
        <v>68.224350419832348</v>
      </c>
      <c r="T1609" s="141">
        <v>1371.2602694578077</v>
      </c>
      <c r="U1609" s="142">
        <v>862.83493432553723</v>
      </c>
      <c r="V1609" s="152">
        <v>421.92201319553675</v>
      </c>
      <c r="W1609" s="141">
        <v>167.78474113005547</v>
      </c>
      <c r="X1609" s="141">
        <v>3372.3523627133973</v>
      </c>
      <c r="Y1609" s="142">
        <v>1794.3937689786299</v>
      </c>
      <c r="Z1609" s="162">
        <v>2819.6747778226909</v>
      </c>
      <c r="AA1609" s="928">
        <v>5.7611635141823728E-2</v>
      </c>
      <c r="AB1609" s="929">
        <v>0.30600512552437165</v>
      </c>
      <c r="AC1609" s="930">
        <v>0.63638323933380458</v>
      </c>
      <c r="AZ1609" s="146"/>
    </row>
    <row r="1610" spans="1:53">
      <c r="A1610" s="130" t="s">
        <v>181</v>
      </c>
      <c r="B1610" s="40">
        <v>8.9458143922765604E-2</v>
      </c>
      <c r="C1610" s="40">
        <v>0.12879589174574871</v>
      </c>
      <c r="D1610" s="40">
        <v>8.9458143922765618E-2</v>
      </c>
      <c r="E1610" s="40">
        <v>5.837018137518566E-2</v>
      </c>
      <c r="F1610" s="921">
        <v>8415.6690424830158</v>
      </c>
      <c r="G1610" s="922">
        <v>18540.235020286535</v>
      </c>
      <c r="H1610" s="922">
        <v>137741.99485141994</v>
      </c>
      <c r="I1610" s="142">
        <v>164697.89891418949</v>
      </c>
      <c r="L1610" s="130"/>
      <c r="M1610" s="164" t="s">
        <v>163</v>
      </c>
      <c r="N1610" s="141">
        <v>20.544396854134746</v>
      </c>
      <c r="O1610" s="141">
        <v>1.0809813070854957</v>
      </c>
      <c r="P1610" s="141">
        <v>21.726945134856333</v>
      </c>
      <c r="Q1610" s="142">
        <v>21.669349414292562</v>
      </c>
      <c r="R1610" s="152">
        <v>7.2794164097839023</v>
      </c>
      <c r="S1610" s="141">
        <v>4.7052239315294697</v>
      </c>
      <c r="T1610" s="141">
        <v>94.571609645298281</v>
      </c>
      <c r="U1610" s="142">
        <v>47.738905706676412</v>
      </c>
      <c r="V1610" s="152">
        <v>7.5564228121539792</v>
      </c>
      <c r="W1610" s="141">
        <v>37.803261713320012</v>
      </c>
      <c r="X1610" s="141">
        <v>759.818313027459</v>
      </c>
      <c r="Y1610" s="142">
        <v>354.66929609395095</v>
      </c>
      <c r="Z1610" s="162">
        <v>424.07755121491994</v>
      </c>
      <c r="AA1610" s="928">
        <v>5.1097610218256206E-2</v>
      </c>
      <c r="AB1610" s="929">
        <v>0.11257116904658465</v>
      </c>
      <c r="AC1610" s="930">
        <v>0.83633122073515909</v>
      </c>
      <c r="AX1610" s="146"/>
    </row>
    <row r="1611" spans="1:53">
      <c r="A1611" s="143" t="s">
        <v>182</v>
      </c>
      <c r="B1611" s="144">
        <v>0.11979549127900931</v>
      </c>
      <c r="C1611" s="144">
        <v>0.18338198725300631</v>
      </c>
      <c r="D1611" s="144">
        <v>0.11979549127900932</v>
      </c>
      <c r="E1611" s="144">
        <v>8.1262327262426715E-2</v>
      </c>
      <c r="F1611" s="921">
        <v>6.5500817403642646</v>
      </c>
      <c r="G1611" s="922">
        <v>53.421723176026596</v>
      </c>
      <c r="H1611" s="922">
        <v>0</v>
      </c>
      <c r="I1611" s="142">
        <v>59.971804916390859</v>
      </c>
      <c r="L1611" s="130"/>
      <c r="M1611" s="165" t="s">
        <v>189</v>
      </c>
      <c r="N1611" s="141">
        <v>1.1397930557728487E-2</v>
      </c>
      <c r="O1611" s="141">
        <v>1.122307066913793E-3</v>
      </c>
      <c r="P1611" s="141">
        <v>2.2557563121088219E-2</v>
      </c>
      <c r="Q1611" s="142">
        <v>1.6865683430233019E-2</v>
      </c>
      <c r="R1611" s="152">
        <v>0.20996781428840872</v>
      </c>
      <c r="S1611" s="141">
        <v>1.9946721200611228E-3</v>
      </c>
      <c r="T1611" s="141">
        <v>4.0091471915867212E-2</v>
      </c>
      <c r="U1611" s="142">
        <v>0.13755459963684372</v>
      </c>
      <c r="V1611" s="152">
        <v>0</v>
      </c>
      <c r="W1611" s="141">
        <v>0</v>
      </c>
      <c r="X1611" s="141">
        <v>0</v>
      </c>
      <c r="Y1611" s="142">
        <v>0</v>
      </c>
      <c r="Z1611" s="162">
        <v>0.15442028306707672</v>
      </c>
      <c r="AA1611" s="928">
        <v>0.10921935315263567</v>
      </c>
      <c r="AB1611" s="929">
        <v>0.89078064684736435</v>
      </c>
      <c r="AC1611" s="930">
        <v>0</v>
      </c>
      <c r="BA1611" s="146"/>
    </row>
    <row r="1612" spans="1:53">
      <c r="F1612" s="921">
        <v>4957.1756684020456</v>
      </c>
      <c r="G1612" s="922">
        <v>43825.360457000686</v>
      </c>
      <c r="H1612" s="922">
        <v>54058.1492110974</v>
      </c>
      <c r="I1612" s="142">
        <v>102840.68533650014</v>
      </c>
      <c r="L1612" s="130"/>
      <c r="M1612" s="164" t="s">
        <v>165</v>
      </c>
      <c r="N1612" s="141">
        <v>6.7939662413843829</v>
      </c>
      <c r="O1612" s="141">
        <v>0.9614668256194383</v>
      </c>
      <c r="P1612" s="141">
        <v>19.324790199693833</v>
      </c>
      <c r="Q1612" s="142">
        <v>12.764139265027424</v>
      </c>
      <c r="R1612" s="152">
        <v>150.43580695501478</v>
      </c>
      <c r="S1612" s="141">
        <v>2.9710197239362572</v>
      </c>
      <c r="T1612" s="141">
        <v>59.715355032900369</v>
      </c>
      <c r="U1612" s="142">
        <v>112.84510407384937</v>
      </c>
      <c r="V1612" s="152">
        <v>0</v>
      </c>
      <c r="W1612" s="141">
        <v>15.0177085074044</v>
      </c>
      <c r="X1612" s="141">
        <v>301.84467605960708</v>
      </c>
      <c r="Y1612" s="142">
        <v>139.19332117647227</v>
      </c>
      <c r="Z1612" s="162">
        <v>264.80256451534905</v>
      </c>
      <c r="AA1612" s="928">
        <v>4.8202476016003845E-2</v>
      </c>
      <c r="AB1612" s="929">
        <v>0.42614807858973136</v>
      </c>
      <c r="AC1612" s="930">
        <v>0.52564944539426484</v>
      </c>
      <c r="AV1612" s="392"/>
    </row>
    <row r="1613" spans="1:53" ht="15.75">
      <c r="A1613" s="129" t="s">
        <v>270</v>
      </c>
      <c r="F1613" s="923">
        <v>179.37377322134125</v>
      </c>
      <c r="G1613" s="924">
        <v>46.06690255804611</v>
      </c>
      <c r="H1613" s="924">
        <v>0.7255872184623201</v>
      </c>
      <c r="I1613" s="34">
        <v>226.16626299784966</v>
      </c>
      <c r="L1613" s="130"/>
      <c r="M1613" s="164" t="s">
        <v>83</v>
      </c>
      <c r="N1613" s="40">
        <v>0.30893571756101978</v>
      </c>
      <c r="O1613" s="40">
        <v>3.0929893692547141E-2</v>
      </c>
      <c r="P1613" s="40">
        <v>0.62166856991890684</v>
      </c>
      <c r="Q1613" s="34">
        <v>0.46186618652324002</v>
      </c>
      <c r="R1613" s="89">
        <v>2.633492805467031E-3</v>
      </c>
      <c r="S1613" s="40">
        <v>1.2636548340905853E-2</v>
      </c>
      <c r="T1613" s="40">
        <v>0.25398551362286104</v>
      </c>
      <c r="U1613" s="34">
        <v>0.11861680906476586</v>
      </c>
      <c r="V1613" s="89">
        <v>0</v>
      </c>
      <c r="W1613" s="40">
        <v>1.9408822737372066E-4</v>
      </c>
      <c r="X1613" s="40">
        <v>4.0612676598159227E-3</v>
      </c>
      <c r="Y1613" s="34">
        <v>1.8683010094662209E-3</v>
      </c>
      <c r="Z1613" s="28">
        <v>0.58235129659747209</v>
      </c>
      <c r="AA1613" s="928">
        <v>0.79310579236588741</v>
      </c>
      <c r="AB1613" s="929">
        <v>0.20368600492145064</v>
      </c>
      <c r="AC1613" s="930">
        <v>3.2082027126619623E-3</v>
      </c>
    </row>
    <row r="1614" spans="1:53">
      <c r="A1614" s="69" t="s">
        <v>183</v>
      </c>
      <c r="F1614" s="923">
        <v>0.30535349265216588</v>
      </c>
      <c r="G1614" s="924">
        <v>0.46871089182243381</v>
      </c>
      <c r="H1614" s="924">
        <v>1.3607846919086557</v>
      </c>
      <c r="I1614" s="34">
        <v>2.1348490763832553</v>
      </c>
      <c r="L1614" s="130"/>
      <c r="M1614" s="164" t="s">
        <v>84</v>
      </c>
      <c r="N1614" s="40">
        <v>7.0087925480282669E-4</v>
      </c>
      <c r="O1614" s="40">
        <v>4.1948019907898808E-5</v>
      </c>
      <c r="P1614" s="40">
        <v>8.4312496532624613E-4</v>
      </c>
      <c r="Q1614" s="34">
        <v>7.8624901879484192E-4</v>
      </c>
      <c r="R1614" s="89">
        <v>1.7607807463498177E-3</v>
      </c>
      <c r="S1614" s="40">
        <v>2.2483014171763282E-5</v>
      </c>
      <c r="T1614" s="40">
        <v>4.518923797980749E-4</v>
      </c>
      <c r="U1614" s="34">
        <v>1.20687494219572E-3</v>
      </c>
      <c r="V1614" s="89">
        <v>0</v>
      </c>
      <c r="W1614" s="40">
        <v>3.6399798944854352E-4</v>
      </c>
      <c r="X1614" s="40">
        <v>7.6166044833770605E-3</v>
      </c>
      <c r="Y1614" s="34">
        <v>3.503859148658842E-3</v>
      </c>
      <c r="Z1614" s="28">
        <v>5.4969831096494037E-3</v>
      </c>
      <c r="AA1614" s="928">
        <v>0.14303282420763863</v>
      </c>
      <c r="AB1614" s="929">
        <v>0.21955223767691259</v>
      </c>
      <c r="AC1614" s="930">
        <v>0.6374149381154488</v>
      </c>
    </row>
    <row r="1615" spans="1:53">
      <c r="A1615" s="136"/>
      <c r="B1615" s="147" t="s">
        <v>271</v>
      </c>
      <c r="C1615" s="936"/>
      <c r="D1615" s="936"/>
      <c r="E1615" s="937"/>
      <c r="F1615" s="921">
        <v>10419.307540595108</v>
      </c>
      <c r="G1615" s="922">
        <v>45331.575920075018</v>
      </c>
      <c r="H1615" s="922">
        <v>54440.524771007069</v>
      </c>
      <c r="I1615" s="142">
        <v>110191.40823167718</v>
      </c>
      <c r="L1615" s="130"/>
      <c r="M1615" s="164" t="s">
        <v>166</v>
      </c>
      <c r="N1615" s="141">
        <v>16.247770770737727</v>
      </c>
      <c r="O1615" s="141">
        <v>1.9004798616714458</v>
      </c>
      <c r="P1615" s="141">
        <v>38.198275413072494</v>
      </c>
      <c r="Q1615" s="142">
        <v>26.828480850705258</v>
      </c>
      <c r="R1615" s="141">
        <v>150.98141863696151</v>
      </c>
      <c r="S1615" s="141">
        <v>3.3560741729189503</v>
      </c>
      <c r="T1615" s="141">
        <v>67.454671922232691</v>
      </c>
      <c r="U1615" s="142">
        <v>116.72343020547422</v>
      </c>
      <c r="V1615" s="141">
        <v>0</v>
      </c>
      <c r="W1615" s="141">
        <v>15.119990621429476</v>
      </c>
      <c r="X1615" s="141">
        <v>303.9849142774965</v>
      </c>
      <c r="Y1615" s="142">
        <v>140.17789288115085</v>
      </c>
      <c r="Z1615" s="141">
        <v>283.7298039373303</v>
      </c>
      <c r="AA1615" s="928">
        <v>9.45564423560913E-2</v>
      </c>
      <c r="AB1615" s="929">
        <v>0.4113893873174348</v>
      </c>
      <c r="AC1615" s="930">
        <v>0.49405417032647397</v>
      </c>
    </row>
    <row r="1616" spans="1:53" ht="26.25">
      <c r="A1616" s="143" t="s">
        <v>184</v>
      </c>
      <c r="B1616" s="149" t="s">
        <v>185</v>
      </c>
      <c r="C1616" s="150" t="s">
        <v>186</v>
      </c>
      <c r="D1616" s="150" t="s">
        <v>187</v>
      </c>
      <c r="E1616" s="17" t="s">
        <v>188</v>
      </c>
      <c r="F1616" s="923">
        <v>7.9727000882055616</v>
      </c>
      <c r="G1616" s="924">
        <v>14.008597073335606</v>
      </c>
      <c r="H1616" s="924">
        <v>28.822684887081259</v>
      </c>
      <c r="I1616" s="34">
        <v>50.80398204862243</v>
      </c>
      <c r="L1616" s="130"/>
      <c r="M1616" s="164" t="s">
        <v>167</v>
      </c>
      <c r="N1616" s="40">
        <v>1.491762420605618E-2</v>
      </c>
      <c r="O1616" s="40">
        <v>1.3021779773776995E-3</v>
      </c>
      <c r="P1616" s="40">
        <v>2.6172838776078674E-2</v>
      </c>
      <c r="Q1616" s="34">
        <v>2.0528756907450128E-2</v>
      </c>
      <c r="R1616" s="89">
        <v>2.8402698171483137E-3</v>
      </c>
      <c r="S1616" s="40">
        <v>3.7179019661952454E-3</v>
      </c>
      <c r="T1616" s="40">
        <v>7.4727149772914378E-2</v>
      </c>
      <c r="U1616" s="34">
        <v>3.6070475591870689E-2</v>
      </c>
      <c r="V1616" s="89">
        <v>0</v>
      </c>
      <c r="W1616" s="40">
        <v>7.7098158230242218E-3</v>
      </c>
      <c r="X1616" s="40">
        <v>0.1613267640643356</v>
      </c>
      <c r="Y1616" s="34">
        <v>7.4214994283085103E-2</v>
      </c>
      <c r="Z1616" s="28">
        <v>0.13081422678240592</v>
      </c>
      <c r="AA1616" s="928">
        <v>0.1569306138360417</v>
      </c>
      <c r="AB1616" s="929">
        <v>0.27573817067978151</v>
      </c>
      <c r="AC1616" s="930">
        <v>0.56733121548417675</v>
      </c>
    </row>
    <row r="1617" spans="1:51">
      <c r="A1617" s="130" t="s">
        <v>160</v>
      </c>
      <c r="B1617" s="152">
        <v>243.86968799456471</v>
      </c>
      <c r="C1617" s="141">
        <v>944.1671404616543</v>
      </c>
      <c r="D1617" s="141">
        <v>4301.8987730061353</v>
      </c>
      <c r="E1617" s="142">
        <v>5489.9356014623545</v>
      </c>
      <c r="F1617" s="923">
        <v>15.132367098612509</v>
      </c>
      <c r="G1617" s="924">
        <v>12.337785301548829</v>
      </c>
      <c r="H1617" s="924">
        <v>483.00542815896574</v>
      </c>
      <c r="I1617" s="34">
        <v>510.47558055912708</v>
      </c>
      <c r="L1617" s="130"/>
      <c r="M1617" s="164" t="s">
        <v>168</v>
      </c>
      <c r="N1617" s="40">
        <v>2.3143361150007601E-2</v>
      </c>
      <c r="O1617" s="40">
        <v>2.7879121736438099E-3</v>
      </c>
      <c r="P1617" s="40">
        <v>5.6035025250225141E-2</v>
      </c>
      <c r="Q1617" s="34">
        <v>3.8964050091545736E-2</v>
      </c>
      <c r="R1617" s="89">
        <v>3.3125624552895028E-2</v>
      </c>
      <c r="S1617" s="40">
        <v>1.4008270517052806E-3</v>
      </c>
      <c r="T1617" s="40">
        <v>2.8155614066891543E-2</v>
      </c>
      <c r="U1617" s="34">
        <v>3.1768333491748527E-2</v>
      </c>
      <c r="V1617" s="89">
        <v>0</v>
      </c>
      <c r="W1617" s="40">
        <v>0.12919972262180482</v>
      </c>
      <c r="X1617" s="40">
        <v>2.7034852254628263</v>
      </c>
      <c r="Y1617" s="34">
        <v>1.2436816774686912</v>
      </c>
      <c r="Z1617" s="28">
        <v>1.3144140610519854</v>
      </c>
      <c r="AA1617" s="928">
        <v>2.9643664995763232E-2</v>
      </c>
      <c r="AB1617" s="929">
        <v>2.4169197844949166E-2</v>
      </c>
      <c r="AC1617" s="930">
        <v>0.94618713715928759</v>
      </c>
    </row>
    <row r="1618" spans="1:51">
      <c r="A1618" s="130" t="s">
        <v>162</v>
      </c>
      <c r="B1618" s="152">
        <v>229.65915884726238</v>
      </c>
      <c r="C1618" s="141">
        <v>862.40974533699</v>
      </c>
      <c r="D1618" s="141">
        <v>4015.0759202453987</v>
      </c>
      <c r="E1618" s="142">
        <v>5107.1448244296516</v>
      </c>
      <c r="F1618" s="923">
        <v>22.95101688624321</v>
      </c>
      <c r="G1618" s="924">
        <v>24.80203511138113</v>
      </c>
      <c r="H1618" s="924">
        <v>18.014768299694062</v>
      </c>
      <c r="I1618" s="34">
        <v>65.767820297318409</v>
      </c>
      <c r="L1618" s="130"/>
      <c r="M1618" s="164" t="s">
        <v>169</v>
      </c>
      <c r="N1618" s="40">
        <v>3.9621026659943562E-2</v>
      </c>
      <c r="O1618" s="40">
        <v>3.9518478614865276E-3</v>
      </c>
      <c r="P1618" s="40">
        <v>7.9429293647375027E-2</v>
      </c>
      <c r="Q1618" s="34">
        <v>5.9096145750355725E-2</v>
      </c>
      <c r="R1618" s="89">
        <v>7.0602201357456359E-2</v>
      </c>
      <c r="S1618" s="40">
        <v>2.5705875540755515E-3</v>
      </c>
      <c r="T1618" s="40">
        <v>5.1666957037700877E-2</v>
      </c>
      <c r="U1618" s="34">
        <v>6.3862298089552613E-2</v>
      </c>
      <c r="V1618" s="89">
        <v>0</v>
      </c>
      <c r="W1618" s="40">
        <v>4.8187927748309534E-3</v>
      </c>
      <c r="X1618" s="40">
        <v>0.10083253126987646</v>
      </c>
      <c r="Y1618" s="34">
        <v>4.6385891238471852E-2</v>
      </c>
      <c r="Z1618" s="28">
        <v>0.1693443350783802</v>
      </c>
      <c r="AA1618" s="928">
        <v>0.34897031378701482</v>
      </c>
      <c r="AB1618" s="929">
        <v>0.37711505412917568</v>
      </c>
      <c r="AC1618" s="930">
        <v>0.2739146320838094</v>
      </c>
    </row>
    <row r="1619" spans="1:51">
      <c r="A1619" s="130" t="s">
        <v>31</v>
      </c>
      <c r="B1619" s="152">
        <v>28.801427775524147</v>
      </c>
      <c r="C1619" s="141">
        <v>45.831915903671508</v>
      </c>
      <c r="D1619" s="141">
        <v>0</v>
      </c>
      <c r="E1619" s="142">
        <v>74.633343679195661</v>
      </c>
      <c r="F1619" s="923">
        <v>2.4142898395938515</v>
      </c>
      <c r="G1619" s="924">
        <v>3.6848565913325482</v>
      </c>
      <c r="H1619" s="924">
        <v>7.9564851891401656</v>
      </c>
      <c r="I1619" s="34">
        <v>14.055631620066563</v>
      </c>
      <c r="L1619" s="130"/>
      <c r="M1619" s="164" t="s">
        <v>170</v>
      </c>
      <c r="N1619" s="40">
        <v>9.2617125295779024E-3</v>
      </c>
      <c r="O1619" s="40">
        <v>1.0405622188564032E-4</v>
      </c>
      <c r="P1619" s="40">
        <v>2.0914550594267898E-3</v>
      </c>
      <c r="Q1619" s="34">
        <v>6.2165099242186706E-3</v>
      </c>
      <c r="R1619" s="89">
        <v>1.0536216085335465E-2</v>
      </c>
      <c r="S1619" s="40">
        <v>3.7905107218959294E-4</v>
      </c>
      <c r="T1619" s="40">
        <v>7.6186533428374923E-3</v>
      </c>
      <c r="U1619" s="34">
        <v>9.4880685797008243E-3</v>
      </c>
      <c r="V1619" s="89">
        <v>1.7999999999999999E-2</v>
      </c>
      <c r="W1619" s="40">
        <v>2.5836226599067571E-4</v>
      </c>
      <c r="X1619" s="40">
        <v>2.3406192480517039E-2</v>
      </c>
      <c r="Y1619" s="34">
        <v>2.0487005465967361E-2</v>
      </c>
      <c r="Z1619" s="28">
        <v>3.6191583969886851E-2</v>
      </c>
      <c r="AA1619" s="928">
        <v>0.17176672702115242</v>
      </c>
      <c r="AB1619" s="929">
        <v>0.26216229131047031</v>
      </c>
      <c r="AC1619" s="930">
        <v>0.56607098166837744</v>
      </c>
    </row>
    <row r="1620" spans="1:51">
      <c r="A1620" s="130" t="s">
        <v>23</v>
      </c>
      <c r="B1620" s="152">
        <v>156.18013126311084</v>
      </c>
      <c r="C1620" s="141">
        <v>534.93246020560309</v>
      </c>
      <c r="D1620" s="141">
        <v>0</v>
      </c>
      <c r="E1620" s="142">
        <v>691.11259146871396</v>
      </c>
      <c r="F1620" s="923">
        <v>0.73788595139663971</v>
      </c>
      <c r="G1620" s="924">
        <v>2.5106986649709788</v>
      </c>
      <c r="H1620" s="924">
        <v>2.6409191821834743</v>
      </c>
      <c r="I1620" s="34">
        <v>5.8895037985510932</v>
      </c>
      <c r="L1620" s="130"/>
      <c r="M1620" s="164" t="s">
        <v>171</v>
      </c>
      <c r="N1620" s="40">
        <v>1.8590906395263055E-3</v>
      </c>
      <c r="O1620" s="40">
        <v>9.1246731151011968E-5</v>
      </c>
      <c r="P1620" s="40">
        <v>1.833993528341582E-3</v>
      </c>
      <c r="Q1620" s="34">
        <v>1.8999687877452262E-3</v>
      </c>
      <c r="R1620" s="89">
        <v>6.7189819900775891E-3</v>
      </c>
      <c r="S1620" s="40">
        <v>2.8640806791762876E-4</v>
      </c>
      <c r="T1620" s="40">
        <v>5.7565957311548248E-3</v>
      </c>
      <c r="U1620" s="34">
        <v>6.4647512123649185E-3</v>
      </c>
      <c r="V1620" s="89">
        <v>4.5999999999999999E-3</v>
      </c>
      <c r="W1620" s="40">
        <v>2.2855230521102247E-4</v>
      </c>
      <c r="X1620" s="40">
        <v>9.38242342820007E-3</v>
      </c>
      <c r="Y1620" s="34">
        <v>6.8000535958287651E-3</v>
      </c>
      <c r="Z1620" s="28">
        <v>1.5164773595938911E-2</v>
      </c>
      <c r="AA1620" s="928">
        <v>0.12528830554081158</v>
      </c>
      <c r="AB1620" s="929">
        <v>0.42630054260065992</v>
      </c>
      <c r="AC1620" s="930">
        <v>0.44841115185852842</v>
      </c>
    </row>
    <row r="1621" spans="1:51">
      <c r="A1621" s="130" t="s">
        <v>163</v>
      </c>
      <c r="B1621" s="152">
        <v>44.67759980862737</v>
      </c>
      <c r="C1621" s="141">
        <v>281.64536922771538</v>
      </c>
      <c r="D1621" s="141">
        <v>4015.0759202453987</v>
      </c>
      <c r="E1621" s="142">
        <v>4341.3988892817415</v>
      </c>
      <c r="F1621" s="923">
        <v>11.333070647365778</v>
      </c>
      <c r="G1621" s="924">
        <v>64.976288123030614</v>
      </c>
      <c r="H1621" s="924">
        <v>6.6087242418013725E-2</v>
      </c>
      <c r="I1621" s="34">
        <v>76.375446012814407</v>
      </c>
      <c r="L1621" s="130"/>
      <c r="M1621" s="164" t="s">
        <v>172</v>
      </c>
      <c r="N1621" s="40">
        <v>1.7092011014056312E-2</v>
      </c>
      <c r="O1621" s="40">
        <v>2.1026767463085323E-3</v>
      </c>
      <c r="P1621" s="40">
        <v>4.2262287057079032E-2</v>
      </c>
      <c r="Q1621" s="34">
        <v>2.9181312448828683E-2</v>
      </c>
      <c r="R1621" s="89">
        <v>0.25399423031165641</v>
      </c>
      <c r="S1621" s="40">
        <v>2.5109854710157822E-3</v>
      </c>
      <c r="T1621" s="40">
        <v>5.0468998127519343E-2</v>
      </c>
      <c r="U1621" s="34">
        <v>0.16730623363086461</v>
      </c>
      <c r="V1621" s="89">
        <v>0</v>
      </c>
      <c r="W1621" s="40">
        <v>1.8359444356938433E-5</v>
      </c>
      <c r="X1621" s="40">
        <v>3.6901159866041988E-4</v>
      </c>
      <c r="Y1621" s="34">
        <v>1.7016680914539259E-4</v>
      </c>
      <c r="Z1621" s="28">
        <v>0.19665771288883868</v>
      </c>
      <c r="AA1621" s="928">
        <v>0.14838631050958831</v>
      </c>
      <c r="AB1621" s="929">
        <v>0.85074839513380751</v>
      </c>
      <c r="AC1621" s="930">
        <v>8.6529435660415643E-4</v>
      </c>
    </row>
    <row r="1622" spans="1:51">
      <c r="A1622" s="130" t="s">
        <v>189</v>
      </c>
      <c r="B1622" s="238">
        <v>6.5064145218378278E-2</v>
      </c>
      <c r="C1622" s="239">
        <v>0.14795522520092441</v>
      </c>
      <c r="D1622" s="141">
        <v>1</v>
      </c>
      <c r="E1622" s="142">
        <v>0.21301937041930269</v>
      </c>
      <c r="F1622" s="923">
        <v>0.14116178329312878</v>
      </c>
      <c r="G1622" s="924">
        <v>0.13777354656993654</v>
      </c>
      <c r="H1622" s="924">
        <v>0.44853035818579123</v>
      </c>
      <c r="I1622" s="34">
        <v>0.72746568804885658</v>
      </c>
      <c r="L1622" s="130"/>
      <c r="M1622" s="164" t="s">
        <v>190</v>
      </c>
      <c r="N1622" s="40">
        <v>2.144083699133645E-4</v>
      </c>
      <c r="O1622" s="40">
        <v>2.6097721777668796E-5</v>
      </c>
      <c r="P1622" s="40">
        <v>5.245453973084373E-4</v>
      </c>
      <c r="Q1622" s="34">
        <v>3.6347484563401271E-4</v>
      </c>
      <c r="R1622" s="89">
        <v>4.9009266722189993E-4</v>
      </c>
      <c r="S1622" s="40">
        <v>8.289582015978638E-6</v>
      </c>
      <c r="T1622" s="40">
        <v>1.6661462364937529E-4</v>
      </c>
      <c r="U1622" s="34">
        <v>3.5475053802607853E-4</v>
      </c>
      <c r="V1622" s="89">
        <v>6.5769220473088272E-4</v>
      </c>
      <c r="W1622" s="40">
        <v>5.1653667094709111E-5</v>
      </c>
      <c r="X1622" s="40">
        <v>1.7385376043784653E-3</v>
      </c>
      <c r="Y1622" s="34">
        <v>1.1549124621443099E-3</v>
      </c>
      <c r="Z1622" s="28">
        <v>1.8731378458044011E-3</v>
      </c>
      <c r="AA1622" s="928">
        <v>0.19404596754486156</v>
      </c>
      <c r="AB1622" s="929">
        <v>0.1893883778071519</v>
      </c>
      <c r="AC1622" s="930">
        <v>0.61656565464798663</v>
      </c>
    </row>
    <row r="1623" spans="1:51">
      <c r="A1623" s="130" t="s">
        <v>165</v>
      </c>
      <c r="B1623" s="152">
        <v>-1.3953107482141454</v>
      </c>
      <c r="C1623" s="141">
        <v>63.90133364650147</v>
      </c>
      <c r="D1623" s="141">
        <v>329.98144229947997</v>
      </c>
      <c r="E1623" s="142">
        <v>392.48746519776728</v>
      </c>
      <c r="F1623" s="923">
        <v>0.20793506787250346</v>
      </c>
      <c r="G1623" s="924">
        <v>0.31897968276739025</v>
      </c>
      <c r="H1623" s="924">
        <v>0.75953810339661543</v>
      </c>
      <c r="I1623" s="34">
        <v>1.286452854036509</v>
      </c>
      <c r="L1623" s="130"/>
      <c r="M1623" s="164" t="s">
        <v>191</v>
      </c>
      <c r="N1623" s="40">
        <v>4.0875364961718902E-4</v>
      </c>
      <c r="O1623" s="40">
        <v>3.2757355243612303E-5</v>
      </c>
      <c r="P1623" s="40">
        <v>6.5839922991811064E-4</v>
      </c>
      <c r="Q1623" s="34">
        <v>5.3540813195815623E-4</v>
      </c>
      <c r="R1623" s="89">
        <v>1.2542316297874936E-3</v>
      </c>
      <c r="S1623" s="40">
        <v>1.1878355118022936E-5</v>
      </c>
      <c r="T1623" s="40">
        <v>2.3874637632490765E-4</v>
      </c>
      <c r="U1623" s="34">
        <v>8.2133484183538976E-4</v>
      </c>
      <c r="V1623" s="89">
        <v>8.2226686785038681E-4</v>
      </c>
      <c r="W1623" s="40">
        <v>1.17748696381184E-4</v>
      </c>
      <c r="X1623" s="40">
        <v>3.2861410505826863E-3</v>
      </c>
      <c r="Y1623" s="34">
        <v>1.9557205105007604E-3</v>
      </c>
      <c r="Z1623" s="28">
        <v>3.3124634842943063E-3</v>
      </c>
      <c r="AA1623" s="928">
        <v>0.16163442540475903</v>
      </c>
      <c r="AB1623" s="929">
        <v>0.24795287426704071</v>
      </c>
      <c r="AC1623" s="930">
        <v>0.59041270032820026</v>
      </c>
    </row>
    <row r="1624" spans="1:51" ht="11.25" customHeight="1">
      <c r="A1624" s="130" t="s">
        <v>1729</v>
      </c>
      <c r="B1624" s="89">
        <v>0.3219070004121235</v>
      </c>
      <c r="C1624" s="40">
        <v>0.18016435875340295</v>
      </c>
      <c r="D1624" s="40">
        <v>8.6409950208849416E-3</v>
      </c>
      <c r="E1624" s="34">
        <v>0.51071235418641137</v>
      </c>
      <c r="F1624" s="923">
        <v>0.26474151350114256</v>
      </c>
      <c r="G1624" s="924">
        <v>7.7326439806826919</v>
      </c>
      <c r="H1624" s="924">
        <v>20.175879420956878</v>
      </c>
      <c r="I1624" s="34">
        <v>28.173264915140713</v>
      </c>
      <c r="L1624" s="130"/>
      <c r="M1624" s="164" t="s">
        <v>175</v>
      </c>
      <c r="N1624" s="40">
        <v>4.1515028206144525E-4</v>
      </c>
      <c r="O1624" s="40">
        <v>4.8147179292298888E-5</v>
      </c>
      <c r="P1624" s="40">
        <v>9.677236007922317E-4</v>
      </c>
      <c r="Q1624" s="34">
        <v>6.8167799037309722E-4</v>
      </c>
      <c r="R1624" s="89">
        <v>8.9166475916190556E-4</v>
      </c>
      <c r="S1624" s="40">
        <v>2.0936226133561786E-3</v>
      </c>
      <c r="T1624" s="40">
        <v>4.2080305510672947E-2</v>
      </c>
      <c r="U1624" s="34">
        <v>1.9910640908984811E-2</v>
      </c>
      <c r="V1624" s="89">
        <v>0</v>
      </c>
      <c r="W1624" s="40">
        <v>5.3968710761169549E-3</v>
      </c>
      <c r="X1624" s="40">
        <v>0.11292873484503492</v>
      </c>
      <c r="Y1624" s="34">
        <v>5.1950495998159561E-2</v>
      </c>
      <c r="Z1624" s="28">
        <v>7.2542814897517474E-2</v>
      </c>
      <c r="AA1624" s="928">
        <v>9.3969056940527585E-3</v>
      </c>
      <c r="AB1624" s="929">
        <v>0.27446744294542375</v>
      </c>
      <c r="AC1624" s="930">
        <v>0.71613565136052348</v>
      </c>
    </row>
    <row r="1625" spans="1:51">
      <c r="A1625" s="130" t="s">
        <v>84</v>
      </c>
      <c r="B1625" s="89">
        <v>3.1404757252348128E-4</v>
      </c>
      <c r="C1625" s="40">
        <v>1.0515831341714152E-2</v>
      </c>
      <c r="D1625" s="40">
        <v>7.6166044833770605E-3</v>
      </c>
      <c r="E1625" s="34">
        <v>1.8446483397614694E-2</v>
      </c>
      <c r="F1625" s="923">
        <v>0.70661386343030375</v>
      </c>
      <c r="G1625" s="924">
        <v>2.7392594088340902</v>
      </c>
      <c r="H1625" s="924">
        <v>338.10379971127605</v>
      </c>
      <c r="I1625" s="34">
        <v>341.54967298354046</v>
      </c>
      <c r="L1625" s="130"/>
      <c r="M1625" s="164" t="s">
        <v>176</v>
      </c>
      <c r="N1625" s="40">
        <v>1.5579413437710537E-3</v>
      </c>
      <c r="O1625" s="40">
        <v>1.0098401343115683E-4</v>
      </c>
      <c r="P1625" s="40">
        <v>2.0297058838435662E-3</v>
      </c>
      <c r="Q1625" s="34">
        <v>1.8194468711113596E-3</v>
      </c>
      <c r="R1625" s="89">
        <v>8.954718406263348E-3</v>
      </c>
      <c r="S1625" s="40">
        <v>2.1311723525848844E-4</v>
      </c>
      <c r="T1625" s="40">
        <v>4.2835028204490748E-3</v>
      </c>
      <c r="U1625" s="34">
        <v>7.0532680131276879E-3</v>
      </c>
      <c r="V1625" s="89">
        <v>0</v>
      </c>
      <c r="W1625" s="40">
        <v>9.043980583526337E-2</v>
      </c>
      <c r="X1625" s="40">
        <v>1.8924396578239784</v>
      </c>
      <c r="Y1625" s="34">
        <v>0.87057717422808389</v>
      </c>
      <c r="Z1625" s="28">
        <v>0.87944988911232291</v>
      </c>
      <c r="AA1625" s="928">
        <v>2.0688465524145183E-3</v>
      </c>
      <c r="AB1625" s="929">
        <v>8.0200908550309095E-3</v>
      </c>
      <c r="AC1625" s="930">
        <v>0.98991106259255457</v>
      </c>
    </row>
    <row r="1626" spans="1:51">
      <c r="A1626" s="130" t="s">
        <v>166</v>
      </c>
      <c r="B1626" s="152">
        <v>8.3451218708682831</v>
      </c>
      <c r="C1626" s="141">
        <v>72.092959714657809</v>
      </c>
      <c r="D1626" s="141">
        <v>332.25907233820146</v>
      </c>
      <c r="E1626" s="142">
        <v>412.69715392372751</v>
      </c>
      <c r="F1626" s="923">
        <v>1.06560061483012</v>
      </c>
      <c r="G1626" s="924">
        <v>6.5494828799653888</v>
      </c>
      <c r="H1626" s="924">
        <v>12.610337809785845</v>
      </c>
      <c r="I1626" s="34">
        <v>20.225421304581353</v>
      </c>
      <c r="L1626" s="130"/>
      <c r="M1626" s="164" t="s">
        <v>177</v>
      </c>
      <c r="N1626" s="40">
        <v>2.5130642307193115E-3</v>
      </c>
      <c r="O1626" s="40">
        <v>1.4227659629294402E-4</v>
      </c>
      <c r="P1626" s="40">
        <v>2.8596570369615196E-3</v>
      </c>
      <c r="Q1626" s="34">
        <v>2.7437951685450272E-3</v>
      </c>
      <c r="R1626" s="89">
        <v>2.2497388087699539E-2</v>
      </c>
      <c r="S1626" s="40">
        <v>4.4305570295143684E-4</v>
      </c>
      <c r="T1626" s="40">
        <v>8.905100288611861E-3</v>
      </c>
      <c r="U1626" s="34">
        <v>1.6864141435750095E-2</v>
      </c>
      <c r="V1626" s="89">
        <v>0</v>
      </c>
      <c r="W1626" s="40">
        <v>3.3731549423816672E-3</v>
      </c>
      <c r="X1626" s="40">
        <v>7.0582771888913515E-2</v>
      </c>
      <c r="Y1626" s="34">
        <v>3.2470123866930295E-2</v>
      </c>
      <c r="Z1626" s="28">
        <v>5.2078060471225415E-2</v>
      </c>
      <c r="AA1626" s="928">
        <v>5.2686201131876845E-2</v>
      </c>
      <c r="AB1626" s="929">
        <v>0.32382429919923772</v>
      </c>
      <c r="AC1626" s="930">
        <v>0.62348949966888545</v>
      </c>
    </row>
    <row r="1627" spans="1:51">
      <c r="A1627" s="130" t="s">
        <v>167</v>
      </c>
      <c r="B1627" s="89">
        <v>1.3585389098705658E-2</v>
      </c>
      <c r="C1627" s="40">
        <v>0.11359720145861894</v>
      </c>
      <c r="D1627" s="40">
        <v>0.23889051384286944</v>
      </c>
      <c r="E1627" s="34">
        <v>0.36607310440019403</v>
      </c>
      <c r="F1627" s="923">
        <v>2.5557714909247867E-2</v>
      </c>
      <c r="G1627" s="924">
        <v>0.89548452090292852</v>
      </c>
      <c r="H1627" s="924">
        <v>6.7587925870803334</v>
      </c>
      <c r="I1627" s="34">
        <v>7.6798348228925102</v>
      </c>
      <c r="L1627" s="130"/>
      <c r="M1627" s="164" t="s">
        <v>178</v>
      </c>
      <c r="N1627" s="40">
        <v>5.6023843101370912E-5</v>
      </c>
      <c r="O1627" s="40">
        <v>3.6724505418527416E-6</v>
      </c>
      <c r="P1627" s="40">
        <v>7.3813608903597065E-5</v>
      </c>
      <c r="Q1627" s="34">
        <v>6.5808083921033565E-5</v>
      </c>
      <c r="R1627" s="89">
        <v>2.8816965226603273E-3</v>
      </c>
      <c r="S1627" s="40">
        <v>7.2463700092615947E-5</v>
      </c>
      <c r="T1627" s="40">
        <v>1.4564681422899286E-3</v>
      </c>
      <c r="U1627" s="34">
        <v>2.3057664079445157E-3</v>
      </c>
      <c r="V1627" s="89">
        <v>1.7999999999999999E-2</v>
      </c>
      <c r="W1627" s="40">
        <v>1.8085358619347299E-4</v>
      </c>
      <c r="X1627" s="40">
        <v>1.6384334736361927E-2</v>
      </c>
      <c r="Y1627" s="34">
        <v>1.7403089100680932E-2</v>
      </c>
      <c r="Z1627" s="28">
        <v>1.9774663592546482E-2</v>
      </c>
      <c r="AA1627" s="928">
        <v>3.3278990367167673E-3</v>
      </c>
      <c r="AB1627" s="929">
        <v>0.11660205480378494</v>
      </c>
      <c r="AC1627" s="930">
        <v>0.88007004615949824</v>
      </c>
    </row>
    <row r="1628" spans="1:51">
      <c r="A1628" s="130" t="s">
        <v>168</v>
      </c>
      <c r="B1628" s="89">
        <v>2.9251148487123582E-2</v>
      </c>
      <c r="C1628" s="40">
        <v>4.2017057467081231E-2</v>
      </c>
      <c r="D1628" s="40">
        <v>2.7034852254628263</v>
      </c>
      <c r="E1628" s="34">
        <v>2.774753431417031</v>
      </c>
      <c r="F1628" s="923">
        <v>2.205191409921653E-2</v>
      </c>
      <c r="G1628" s="924">
        <v>0.68809866053693081</v>
      </c>
      <c r="H1628" s="924">
        <v>2.1525636270583317</v>
      </c>
      <c r="I1628" s="34">
        <v>2.8627142016944789</v>
      </c>
      <c r="L1628" s="130"/>
      <c r="M1628" s="164" t="s">
        <v>179</v>
      </c>
      <c r="N1628" s="40">
        <v>4.9087636778343541E-5</v>
      </c>
      <c r="O1628" s="40">
        <v>3.1228871281234751E-6</v>
      </c>
      <c r="P1628" s="40">
        <v>6.2767780395782031E-5</v>
      </c>
      <c r="Q1628" s="34">
        <v>5.6781062736385752E-5</v>
      </c>
      <c r="R1628" s="89">
        <v>2.1277996285799269E-3</v>
      </c>
      <c r="S1628" s="40">
        <v>6.0975409452349682E-5</v>
      </c>
      <c r="T1628" s="40">
        <v>1.2255617808216378E-3</v>
      </c>
      <c r="U1628" s="34">
        <v>1.7717724201618671E-3</v>
      </c>
      <c r="V1628" s="89">
        <v>4.5999999999999999E-3</v>
      </c>
      <c r="W1628" s="40">
        <v>1.5998661364771571E-4</v>
      </c>
      <c r="X1628" s="40">
        <v>6.5676963997400488E-3</v>
      </c>
      <c r="Y1628" s="34">
        <v>5.5425959761199895E-3</v>
      </c>
      <c r="Z1628" s="28">
        <v>7.3711494590182423E-3</v>
      </c>
      <c r="AA1628" s="928">
        <v>7.7031490206614772E-3</v>
      </c>
      <c r="AB1628" s="929">
        <v>0.24036582489779662</v>
      </c>
      <c r="AC1628" s="930">
        <v>0.75193102608154194</v>
      </c>
    </row>
    <row r="1629" spans="1:51">
      <c r="A1629" s="130" t="s">
        <v>169</v>
      </c>
      <c r="B1629" s="89">
        <v>6.5992823196624237E-2</v>
      </c>
      <c r="C1629" s="40">
        <v>8.0677480955897232E-2</v>
      </c>
      <c r="D1629" s="40">
        <v>0.12003872770223388</v>
      </c>
      <c r="E1629" s="34">
        <v>0.26670903185475536</v>
      </c>
      <c r="F1629" s="923">
        <v>0.38486046522721795</v>
      </c>
      <c r="G1629" s="924">
        <v>23.221218413227273</v>
      </c>
      <c r="H1629" s="924">
        <v>4.6261069692609597E-2</v>
      </c>
      <c r="I1629" s="34">
        <v>23.652339948147102</v>
      </c>
      <c r="L1629" s="130"/>
      <c r="M1629" s="164" t="s">
        <v>180</v>
      </c>
      <c r="N1629" s="40">
        <v>6.2645486793489629E-4</v>
      </c>
      <c r="O1629" s="40">
        <v>6.858896756984937E-5</v>
      </c>
      <c r="P1629" s="40">
        <v>1.3785888113684972E-3</v>
      </c>
      <c r="Q1629" s="34">
        <v>9.9097004108127129E-4</v>
      </c>
      <c r="R1629" s="89">
        <v>9.4476263116732392E-2</v>
      </c>
      <c r="S1629" s="40">
        <v>6.7076839089852435E-4</v>
      </c>
      <c r="T1629" s="40">
        <v>1.3481961188155363E-2</v>
      </c>
      <c r="U1629" s="34">
        <v>5.9791882627713434E-2</v>
      </c>
      <c r="V1629" s="89">
        <v>0</v>
      </c>
      <c r="W1629" s="40">
        <v>1.2851611049856902E-5</v>
      </c>
      <c r="X1629" s="40">
        <v>2.5830811906229389E-4</v>
      </c>
      <c r="Y1629" s="34">
        <v>1.1911676640177478E-4</v>
      </c>
      <c r="Z1629" s="28">
        <v>6.0901969435196483E-2</v>
      </c>
      <c r="AA1629" s="928">
        <v>1.6271559857119654E-2</v>
      </c>
      <c r="AB1629" s="929">
        <v>0.98177256305866678</v>
      </c>
      <c r="AC1629" s="930">
        <v>1.9558770842135489E-3</v>
      </c>
    </row>
    <row r="1630" spans="1:51">
      <c r="A1630" s="130" t="s">
        <v>170</v>
      </c>
      <c r="B1630" s="89">
        <v>3.4683400285034785E-3</v>
      </c>
      <c r="C1630" s="40">
        <v>1.0836531260545049E-2</v>
      </c>
      <c r="D1630" s="40">
        <v>2.3406192480517039E-2</v>
      </c>
      <c r="E1630" s="34">
        <v>3.7711063769565567E-2</v>
      </c>
      <c r="F1630" s="923">
        <v>3.074924335128475E-3</v>
      </c>
      <c r="G1630" s="924">
        <v>4.1760421020509052E-2</v>
      </c>
      <c r="H1630" s="924">
        <v>0.31397125073005377</v>
      </c>
      <c r="I1630" s="34">
        <v>0.35880659608569127</v>
      </c>
      <c r="L1630" s="130"/>
      <c r="M1630" s="132" t="s">
        <v>181</v>
      </c>
      <c r="N1630" s="89">
        <v>5.4491015910357808E-6</v>
      </c>
      <c r="O1630" s="40">
        <v>5.208470381331718E-7</v>
      </c>
      <c r="P1630" s="40">
        <v>1.0468650056200114E-5</v>
      </c>
      <c r="Q1630" s="34">
        <v>7.9175653776364185E-6</v>
      </c>
      <c r="R1630" s="40">
        <v>1.3197476417644376E-4</v>
      </c>
      <c r="S1630" s="40">
        <v>3.5268469572612536E-6</v>
      </c>
      <c r="T1630" s="40">
        <v>7.0887081799824063E-5</v>
      </c>
      <c r="U1630" s="34">
        <v>1.0752812999338012E-4</v>
      </c>
      <c r="V1630" s="40">
        <v>4.6038454331161785E-4</v>
      </c>
      <c r="W1630" s="40">
        <v>3.6157566966296373E-5</v>
      </c>
      <c r="X1630" s="40">
        <v>1.2169763230649255E-3</v>
      </c>
      <c r="Y1630" s="40">
        <v>8.0843872350101667E-4</v>
      </c>
      <c r="Z1630" s="28">
        <v>9.2388441887203323E-4</v>
      </c>
      <c r="AA1630" s="929">
        <v>8.5698656843925802E-3</v>
      </c>
      <c r="AB1630" s="929">
        <v>0.11638699365085167</v>
      </c>
      <c r="AC1630" s="930">
        <v>0.87504314066475575</v>
      </c>
    </row>
    <row r="1631" spans="1:51">
      <c r="A1631" s="130" t="s">
        <v>171</v>
      </c>
      <c r="B1631" s="89">
        <v>2.9216798795452339E-3</v>
      </c>
      <c r="C1631" s="40">
        <v>6.899625261849153E-3</v>
      </c>
      <c r="D1631" s="40">
        <v>9.38242342820007E-3</v>
      </c>
      <c r="E1631" s="34">
        <v>1.9203728569594458E-2</v>
      </c>
      <c r="F1631" s="925">
        <v>8.315830798713E-3</v>
      </c>
      <c r="G1631" s="926">
        <v>9.4327862642172702E-2</v>
      </c>
      <c r="H1631" s="926">
        <v>0.53167667237763072</v>
      </c>
      <c r="I1631" s="145">
        <v>0.63432036581851636</v>
      </c>
      <c r="L1631" s="143"/>
      <c r="M1631" s="166" t="s">
        <v>182</v>
      </c>
      <c r="N1631" s="154">
        <v>2.2992927975666767E-5</v>
      </c>
      <c r="O1631" s="144">
        <v>9.0344003913015803E-7</v>
      </c>
      <c r="P1631" s="144">
        <v>1.8158493615154561E-5</v>
      </c>
      <c r="Q1631" s="145">
        <v>2.1412277780624387E-5</v>
      </c>
      <c r="R1631" s="144">
        <v>3.412053654395125E-4</v>
      </c>
      <c r="S1631" s="144">
        <v>5.3292984157022011E-6</v>
      </c>
      <c r="T1631" s="144">
        <v>1.071150569637747E-4</v>
      </c>
      <c r="U1631" s="145">
        <v>2.4288305597311744E-4</v>
      </c>
      <c r="V1631" s="144">
        <v>5.7558680749527074E-4</v>
      </c>
      <c r="W1631" s="144">
        <v>8.2424087466828792E-5</v>
      </c>
      <c r="X1631" s="144">
        <v>2.3002987354078801E-3</v>
      </c>
      <c r="Y1631" s="144">
        <v>1.369004357350532E-3</v>
      </c>
      <c r="Z1631" s="167">
        <v>1.6332996911042738E-3</v>
      </c>
      <c r="AA1631" s="931">
        <v>1.3109827851707697E-2</v>
      </c>
      <c r="AB1631" s="931">
        <v>0.14870697477993414</v>
      </c>
      <c r="AC1631" s="932">
        <v>0.83818319736835822</v>
      </c>
      <c r="AY1631" s="146"/>
    </row>
    <row r="1632" spans="1:51">
      <c r="A1632" s="130" t="s">
        <v>172</v>
      </c>
      <c r="B1632" s="89">
        <v>2.4537383700848171E-2</v>
      </c>
      <c r="C1632" s="40">
        <v>4.5347105948587624E-2</v>
      </c>
      <c r="D1632" s="40">
        <v>1.962752278589947E-3</v>
      </c>
      <c r="E1632" s="34">
        <v>7.1847241928025732E-2</v>
      </c>
    </row>
    <row r="1633" spans="1:53" ht="12.75" customHeight="1">
      <c r="A1633" s="130" t="s">
        <v>190</v>
      </c>
      <c r="B1633" s="89">
        <v>5.8479548090640231E-4</v>
      </c>
      <c r="C1633" s="40">
        <v>8.6778939067259084E-4</v>
      </c>
      <c r="D1633" s="40">
        <v>1.7385376043784653E-3</v>
      </c>
      <c r="E1633" s="34">
        <v>3.1911224759574586E-3</v>
      </c>
    </row>
    <row r="1634" spans="1:53" ht="12.75" customHeight="1">
      <c r="A1634" s="130" t="s">
        <v>191</v>
      </c>
      <c r="B1634" s="89">
        <v>1.0727060487570965E-3</v>
      </c>
      <c r="C1634" s="40">
        <v>1.305804573616907E-3</v>
      </c>
      <c r="D1634" s="40">
        <v>3.2861410505826863E-3</v>
      </c>
      <c r="E1634" s="34">
        <v>5.6646516729566901E-3</v>
      </c>
      <c r="F1634" s="898" t="s">
        <v>272</v>
      </c>
      <c r="G1634" s="899"/>
      <c r="H1634" s="900"/>
      <c r="I1634" s="900"/>
      <c r="L1634" s="891" t="s">
        <v>254</v>
      </c>
      <c r="M1634" s="892"/>
      <c r="N1634" s="898" t="s">
        <v>185</v>
      </c>
      <c r="O1634" s="899"/>
      <c r="P1634" s="899"/>
      <c r="Q1634" s="900"/>
      <c r="R1634" s="898" t="s">
        <v>186</v>
      </c>
      <c r="S1634" s="899"/>
      <c r="T1634" s="899"/>
      <c r="U1634" s="900"/>
      <c r="V1634" s="898" t="s">
        <v>187</v>
      </c>
      <c r="W1634" s="899"/>
      <c r="X1634" s="899"/>
      <c r="Y1634" s="900"/>
      <c r="Z1634" s="9" t="s">
        <v>188</v>
      </c>
      <c r="AA1634" s="898" t="s">
        <v>195</v>
      </c>
      <c r="AB1634" s="899"/>
      <c r="AC1634" s="900"/>
    </row>
    <row r="1635" spans="1:53" ht="26.25">
      <c r="A1635" s="130" t="s">
        <v>175</v>
      </c>
      <c r="B1635" s="89">
        <v>2.3489140383585409E-3</v>
      </c>
      <c r="C1635" s="40">
        <v>6.5900721826215536E-2</v>
      </c>
      <c r="D1635" s="40">
        <v>0.16722335969000859</v>
      </c>
      <c r="E1635" s="34">
        <v>0.23547299555458268</v>
      </c>
      <c r="F1635" s="76" t="s">
        <v>185</v>
      </c>
      <c r="G1635" s="76" t="s">
        <v>186</v>
      </c>
      <c r="H1635" s="150" t="s">
        <v>187</v>
      </c>
      <c r="I1635" s="17" t="s">
        <v>188</v>
      </c>
      <c r="L1635" s="893"/>
      <c r="M1635" s="894"/>
      <c r="N1635" s="157" t="s">
        <v>196</v>
      </c>
      <c r="O1635" s="158" t="s">
        <v>212</v>
      </c>
      <c r="P1635" s="158" t="s">
        <v>213</v>
      </c>
      <c r="Q1635" s="159" t="s">
        <v>199</v>
      </c>
      <c r="R1635" s="157" t="s">
        <v>196</v>
      </c>
      <c r="S1635" s="158" t="s">
        <v>212</v>
      </c>
      <c r="T1635" s="158" t="s">
        <v>213</v>
      </c>
      <c r="U1635" s="159" t="s">
        <v>199</v>
      </c>
      <c r="V1635" s="157" t="s">
        <v>196</v>
      </c>
      <c r="W1635" s="158" t="s">
        <v>212</v>
      </c>
      <c r="X1635" s="158" t="s">
        <v>213</v>
      </c>
      <c r="Y1635" s="159" t="s">
        <v>199</v>
      </c>
      <c r="Z1635" s="160" t="s">
        <v>199</v>
      </c>
      <c r="AA1635" s="157" t="s">
        <v>185</v>
      </c>
      <c r="AB1635" s="158" t="s">
        <v>186</v>
      </c>
      <c r="AC1635" s="159" t="s">
        <v>187</v>
      </c>
    </row>
    <row r="1636" spans="1:53">
      <c r="A1636" s="130" t="s">
        <v>176</v>
      </c>
      <c r="B1636" s="89">
        <v>1.0922516619361257E-3</v>
      </c>
      <c r="C1636" s="40">
        <v>1.0656812693052232E-2</v>
      </c>
      <c r="D1636" s="40">
        <v>1.8924396578239784</v>
      </c>
      <c r="E1636" s="34">
        <v>1.9041887221789668</v>
      </c>
      <c r="F1636" s="919">
        <v>-236493.04348036906</v>
      </c>
      <c r="G1636" s="920">
        <v>1002815.0879419558</v>
      </c>
      <c r="H1636" s="920">
        <v>1000000</v>
      </c>
      <c r="I1636" s="138">
        <v>1766322.044461587</v>
      </c>
      <c r="L1636" s="136"/>
      <c r="M1636" s="161" t="s">
        <v>160</v>
      </c>
      <c r="N1636" s="141">
        <v>104.34183484730444</v>
      </c>
      <c r="O1636" s="141">
        <v>-72.083052193647845</v>
      </c>
      <c r="P1636" s="141">
        <v>-1448.8173938797856</v>
      </c>
      <c r="Q1636" s="142">
        <v>-608.94153125032926</v>
      </c>
      <c r="R1636" s="152">
        <v>1137.115168516963</v>
      </c>
      <c r="S1636" s="141">
        <v>209.01745480202632</v>
      </c>
      <c r="T1636" s="141">
        <v>4201.1001882678838</v>
      </c>
      <c r="U1636" s="142">
        <v>2582.1298851989186</v>
      </c>
      <c r="V1636" s="152">
        <v>1180.3862446828994</v>
      </c>
      <c r="W1636" s="141">
        <v>205.58800284337548</v>
      </c>
      <c r="X1636" s="141">
        <v>4132.1706757408565</v>
      </c>
      <c r="Y1636" s="142">
        <v>2574.8813677087151</v>
      </c>
      <c r="Z1636" s="162">
        <v>4548.0697216573044</v>
      </c>
      <c r="AA1636" s="928">
        <v>-0.13389010470763685</v>
      </c>
      <c r="AB1636" s="929">
        <v>0.56774193080267854</v>
      </c>
      <c r="AC1636" s="930">
        <v>0.56614817390495831</v>
      </c>
      <c r="AE1636" s="394"/>
      <c r="AF1636" s="141"/>
      <c r="AI1636" s="933"/>
    </row>
    <row r="1637" spans="1:53">
      <c r="A1637" s="130" t="s">
        <v>177</v>
      </c>
      <c r="B1637" s="89">
        <v>3.0663110285878681E-3</v>
      </c>
      <c r="C1637" s="40">
        <v>1.7203407712307408E-2</v>
      </c>
      <c r="D1637" s="40">
        <v>8.4027109391563715E-2</v>
      </c>
      <c r="E1637" s="34">
        <v>0.104296828132459</v>
      </c>
      <c r="F1637" s="921">
        <v>82078.522457786195</v>
      </c>
      <c r="G1637" s="922">
        <v>482184.77214316884</v>
      </c>
      <c r="H1637" s="922">
        <v>390854.17537950393</v>
      </c>
      <c r="I1637" s="142">
        <v>955117.46998045896</v>
      </c>
      <c r="L1637" s="130"/>
      <c r="M1637" s="164" t="s">
        <v>162</v>
      </c>
      <c r="N1637" s="141">
        <v>101.79034925567065</v>
      </c>
      <c r="O1637" s="141">
        <v>16.574202096152248</v>
      </c>
      <c r="P1637" s="141">
        <v>333.12951596547782</v>
      </c>
      <c r="Q1637" s="142">
        <v>211.34245816561503</v>
      </c>
      <c r="R1637" s="152">
        <v>851.49777326034553</v>
      </c>
      <c r="S1637" s="141">
        <v>81.85772728210074</v>
      </c>
      <c r="T1637" s="141">
        <v>1645.2813178771935</v>
      </c>
      <c r="U1637" s="142">
        <v>1241.5685855843176</v>
      </c>
      <c r="V1637" s="152">
        <v>989.56395815654457</v>
      </c>
      <c r="W1637" s="141">
        <v>48.038382811079074</v>
      </c>
      <c r="X1637" s="141">
        <v>965.53686993681879</v>
      </c>
      <c r="Y1637" s="142">
        <v>1006.4031336758389</v>
      </c>
      <c r="Z1637" s="162">
        <v>2459.3141774257715</v>
      </c>
      <c r="AA1637" s="928">
        <v>8.593552629653553E-2</v>
      </c>
      <c r="AB1637" s="929">
        <v>0.50484342219500389</v>
      </c>
      <c r="AC1637" s="930">
        <v>0.40922105150846055</v>
      </c>
      <c r="AE1637" s="394"/>
      <c r="AF1637" s="141"/>
      <c r="AI1637" s="933"/>
    </row>
    <row r="1638" spans="1:53">
      <c r="A1638" s="130" t="s">
        <v>178</v>
      </c>
      <c r="B1638" s="89">
        <v>2.181642016826012E-4</v>
      </c>
      <c r="C1638" s="40">
        <v>3.5932248652163702E-3</v>
      </c>
      <c r="D1638" s="40">
        <v>1.6384334736361927E-2</v>
      </c>
      <c r="E1638" s="34">
        <v>2.0195723803260898E-2</v>
      </c>
      <c r="F1638" s="921">
        <v>1980.7318837583061</v>
      </c>
      <c r="G1638" s="922">
        <v>149180.77817572138</v>
      </c>
      <c r="H1638" s="922">
        <v>112600.49609044325</v>
      </c>
      <c r="I1638" s="142">
        <v>263762.00614992291</v>
      </c>
      <c r="L1638" s="130"/>
      <c r="M1638" s="164" t="s">
        <v>31</v>
      </c>
      <c r="N1638" s="141">
        <v>5.9707953706129189</v>
      </c>
      <c r="O1638" s="141">
        <v>0.18495543895954436</v>
      </c>
      <c r="P1638" s="141">
        <v>3.7174710129834487</v>
      </c>
      <c r="Q1638" s="142">
        <v>5.1001496219158469</v>
      </c>
      <c r="R1638" s="152">
        <v>486.56765260137615</v>
      </c>
      <c r="S1638" s="141">
        <v>11.674248256706386</v>
      </c>
      <c r="T1638" s="141">
        <v>234.64397552629541</v>
      </c>
      <c r="U1638" s="142">
        <v>384.12280614495188</v>
      </c>
      <c r="V1638" s="152">
        <v>511.28120093749931</v>
      </c>
      <c r="W1638" s="141">
        <v>0</v>
      </c>
      <c r="X1638" s="141">
        <v>0</v>
      </c>
      <c r="Y1638" s="142">
        <v>289.93291937804031</v>
      </c>
      <c r="Z1638" s="162">
        <v>679.15587514490801</v>
      </c>
      <c r="AA1638" s="928">
        <v>7.5095420779915274E-3</v>
      </c>
      <c r="AB1638" s="929">
        <v>0.56558857870881785</v>
      </c>
      <c r="AC1638" s="930">
        <v>0.42690187921319067</v>
      </c>
      <c r="AE1638" s="394"/>
      <c r="AF1638" s="141"/>
      <c r="AI1638" s="933"/>
    </row>
    <row r="1639" spans="1:53">
      <c r="A1639" s="130" t="s">
        <v>179</v>
      </c>
      <c r="B1639" s="89">
        <v>1.8457550450336104E-4</v>
      </c>
      <c r="C1639" s="40">
        <v>3.1253228897356418E-3</v>
      </c>
      <c r="D1639" s="40">
        <v>6.5676963997400488E-3</v>
      </c>
      <c r="E1639" s="34">
        <v>9.8775947939790526E-3</v>
      </c>
      <c r="F1639" s="921">
        <v>55012.121252016594</v>
      </c>
      <c r="G1639" s="922">
        <v>314005.41522985057</v>
      </c>
      <c r="H1639" s="922">
        <v>101364.50869248637</v>
      </c>
      <c r="I1639" s="142">
        <v>470382.04517435352</v>
      </c>
      <c r="L1639" s="130"/>
      <c r="M1639" s="164" t="s">
        <v>23</v>
      </c>
      <c r="N1639" s="141">
        <v>75.275157030922983</v>
      </c>
      <c r="O1639" s="141">
        <v>10.677236253351833</v>
      </c>
      <c r="P1639" s="141">
        <v>214.60475287397961</v>
      </c>
      <c r="Q1639" s="142">
        <v>141.64968600995016</v>
      </c>
      <c r="R1639" s="152">
        <v>368.11469935779854</v>
      </c>
      <c r="S1639" s="141">
        <v>64.710718126403123</v>
      </c>
      <c r="T1639" s="141">
        <v>1300.6387928762908</v>
      </c>
      <c r="U1639" s="142">
        <v>808.52669303498055</v>
      </c>
      <c r="V1639" s="152">
        <v>460.26233929827822</v>
      </c>
      <c r="W1639" s="141">
        <v>0</v>
      </c>
      <c r="X1639" s="141">
        <v>0</v>
      </c>
      <c r="Y1639" s="142">
        <v>261.00158477923122</v>
      </c>
      <c r="Z1639" s="162">
        <v>1211.1779638241619</v>
      </c>
      <c r="AA1639" s="928">
        <v>0.11695200064795332</v>
      </c>
      <c r="AB1639" s="929">
        <v>0.66755399882123512</v>
      </c>
      <c r="AC1639" s="930">
        <v>0.21549400053081158</v>
      </c>
      <c r="AE1639" s="394"/>
      <c r="AF1639" s="141"/>
      <c r="AI1639" s="933"/>
      <c r="AZ1639" s="146"/>
    </row>
    <row r="1640" spans="1:53">
      <c r="A1640" s="130" t="s">
        <v>180</v>
      </c>
      <c r="B1640" s="89">
        <v>3.4818733589116685E-3</v>
      </c>
      <c r="C1640" s="40">
        <v>8.296794722009079E-3</v>
      </c>
      <c r="D1640" s="40">
        <v>1.3739265950129629E-3</v>
      </c>
      <c r="E1640" s="40">
        <v>1.3152594675933712E-2</v>
      </c>
      <c r="F1640" s="921">
        <v>25085.669322011305</v>
      </c>
      <c r="G1640" s="922">
        <v>18998.578737596843</v>
      </c>
      <c r="H1640" s="922">
        <v>176889.17059657429</v>
      </c>
      <c r="I1640" s="142">
        <v>220973.41865618242</v>
      </c>
      <c r="L1640" s="130"/>
      <c r="M1640" s="164" t="s">
        <v>163</v>
      </c>
      <c r="N1640" s="141">
        <v>20.544396854134746</v>
      </c>
      <c r="O1640" s="141">
        <v>5.7120104038408712</v>
      </c>
      <c r="P1640" s="141">
        <v>114.80729207851479</v>
      </c>
      <c r="Q1640" s="142">
        <v>64.592622533749022</v>
      </c>
      <c r="R1640" s="152">
        <v>-3.1845786988291884</v>
      </c>
      <c r="S1640" s="141">
        <v>5.4727608989912309</v>
      </c>
      <c r="T1640" s="141">
        <v>109.99854947460724</v>
      </c>
      <c r="U1640" s="142">
        <v>48.919086404385077</v>
      </c>
      <c r="V1640" s="152">
        <v>18.02041792076707</v>
      </c>
      <c r="W1640" s="141">
        <v>48.038382811079074</v>
      </c>
      <c r="X1640" s="141">
        <v>965.53686993681879</v>
      </c>
      <c r="Y1640" s="142">
        <v>455.46862951856741</v>
      </c>
      <c r="Z1640" s="162">
        <v>568.98033845670147</v>
      </c>
      <c r="AA1640" s="928">
        <v>0.11352347026427947</v>
      </c>
      <c r="AB1640" s="929">
        <v>8.5976760703318653E-2</v>
      </c>
      <c r="AC1640" s="930">
        <v>0.80049976903240194</v>
      </c>
      <c r="AE1640" s="394"/>
      <c r="AF1640" s="141"/>
      <c r="AI1640" s="933"/>
      <c r="AX1640" s="146"/>
    </row>
    <row r="1641" spans="1:53">
      <c r="A1641" s="130" t="s">
        <v>181</v>
      </c>
      <c r="B1641" s="89">
        <v>2.5027287465006466E-5</v>
      </c>
      <c r="C1641" s="40">
        <v>3.5981259211174515E-4</v>
      </c>
      <c r="D1641" s="40">
        <v>1.2169763230649255E-3</v>
      </c>
      <c r="E1641" s="40">
        <v>1.6018162026416771E-3</v>
      </c>
      <c r="F1641" s="921">
        <v>181.87016252950167</v>
      </c>
      <c r="G1641" s="922">
        <v>74.629022953885482</v>
      </c>
      <c r="H1641" s="922">
        <v>0</v>
      </c>
      <c r="I1641" s="142">
        <v>256.49918548338718</v>
      </c>
      <c r="L1641" s="130"/>
      <c r="M1641" s="165" t="s">
        <v>189</v>
      </c>
      <c r="N1641" s="141">
        <v>1.1397930557728487E-2</v>
      </c>
      <c r="O1641" s="141">
        <v>4.9827308972467045E-2</v>
      </c>
      <c r="P1641" s="141">
        <v>1.0014929963786163</v>
      </c>
      <c r="Q1641" s="142">
        <v>0.46829409283936951</v>
      </c>
      <c r="R1641" s="152">
        <v>0.20996781428840872</v>
      </c>
      <c r="S1641" s="141">
        <v>7.8861910575555513E-3</v>
      </c>
      <c r="T1641" s="141">
        <v>0.15850675613667431</v>
      </c>
      <c r="U1641" s="142">
        <v>0.19216088069426573</v>
      </c>
      <c r="V1641" s="152">
        <v>0</v>
      </c>
      <c r="W1641" s="141">
        <v>0</v>
      </c>
      <c r="X1641" s="141">
        <v>0</v>
      </c>
      <c r="Y1641" s="142">
        <v>0</v>
      </c>
      <c r="Z1641" s="162">
        <v>0.66045497353363525</v>
      </c>
      <c r="AA1641" s="928">
        <v>0.70904771953469214</v>
      </c>
      <c r="AB1641" s="929">
        <v>0.29095228046530786</v>
      </c>
      <c r="AC1641" s="930">
        <v>0</v>
      </c>
      <c r="AE1641" s="394"/>
      <c r="AF1641" s="40"/>
      <c r="AI1641" s="933"/>
      <c r="BA1641" s="146"/>
    </row>
    <row r="1642" spans="1:53">
      <c r="A1642" s="143" t="s">
        <v>182</v>
      </c>
      <c r="B1642" s="154">
        <v>5.5514582186653369E-5</v>
      </c>
      <c r="C1642" s="144">
        <v>4.598334947581839E-4</v>
      </c>
      <c r="D1642" s="144">
        <v>2.3002987354078801E-3</v>
      </c>
      <c r="E1642" s="144">
        <v>2.8156468123527174E-3</v>
      </c>
      <c r="F1642" s="921">
        <v>-32400.078376334866</v>
      </c>
      <c r="G1642" s="922">
        <v>53018.622615944252</v>
      </c>
      <c r="H1642" s="922">
        <v>55776.631305121497</v>
      </c>
      <c r="I1642" s="142">
        <v>76395.175544730882</v>
      </c>
      <c r="L1642" s="130"/>
      <c r="M1642" s="164" t="s">
        <v>165</v>
      </c>
      <c r="N1642" s="141">
        <v>6.7939662413843829</v>
      </c>
      <c r="O1642" s="141">
        <v>-9.416609212478539</v>
      </c>
      <c r="P1642" s="141">
        <v>-189.26705797302233</v>
      </c>
      <c r="Q1642" s="142">
        <v>-83.426358123526683</v>
      </c>
      <c r="R1642" s="152">
        <v>150.43580695501478</v>
      </c>
      <c r="S1642" s="141">
        <v>5.5249647652240741</v>
      </c>
      <c r="T1642" s="141">
        <v>111.04780955897118</v>
      </c>
      <c r="U1642" s="142">
        <v>136.51666351537474</v>
      </c>
      <c r="V1642" s="152">
        <v>0</v>
      </c>
      <c r="W1642" s="141">
        <v>15.495113453189079</v>
      </c>
      <c r="X1642" s="141">
        <v>311.44017137130567</v>
      </c>
      <c r="Y1642" s="142">
        <v>143.61820870111598</v>
      </c>
      <c r="Z1642" s="162">
        <v>196.70851409296404</v>
      </c>
      <c r="AA1642" s="928">
        <v>-0.42411157701135171</v>
      </c>
      <c r="AB1642" s="929">
        <v>0.69400485355126651</v>
      </c>
      <c r="AC1642" s="930">
        <v>0.73010672346008521</v>
      </c>
      <c r="AE1642" s="141"/>
      <c r="AF1642" s="141"/>
      <c r="AI1642" s="933"/>
      <c r="AV1642" s="392"/>
    </row>
    <row r="1643" spans="1:53">
      <c r="F1643" s="923">
        <v>90.161497006569832</v>
      </c>
      <c r="G1643" s="924">
        <v>56.606399272657242</v>
      </c>
      <c r="H1643" s="924">
        <v>0.7255872184623201</v>
      </c>
      <c r="I1643" s="34">
        <v>147.4934834976894</v>
      </c>
      <c r="L1643" s="130"/>
      <c r="M1643" s="164" t="s">
        <v>83</v>
      </c>
      <c r="N1643" s="40">
        <v>0.30893571756101978</v>
      </c>
      <c r="O1643" s="40">
        <v>6.1461720362404352E-3</v>
      </c>
      <c r="P1643" s="40">
        <v>0.12353362795960225</v>
      </c>
      <c r="Q1643" s="34">
        <v>0.23215515872694173</v>
      </c>
      <c r="R1643" s="89">
        <v>2.633492805467031E-3</v>
      </c>
      <c r="S1643" s="40">
        <v>1.5564485661366591E-2</v>
      </c>
      <c r="T1643" s="40">
        <v>0.31283494339835427</v>
      </c>
      <c r="U1643" s="34">
        <v>0.14575476278024529</v>
      </c>
      <c r="V1643" s="89">
        <v>0</v>
      </c>
      <c r="W1643" s="40">
        <v>1.9408822737372066E-4</v>
      </c>
      <c r="X1643" s="40">
        <v>4.0612676598159227E-3</v>
      </c>
      <c r="Y1643" s="34">
        <v>1.8683010094662209E-3</v>
      </c>
      <c r="Z1643" s="28">
        <v>0.37977822251665327</v>
      </c>
      <c r="AA1643" s="928">
        <v>0.61129139314132663</v>
      </c>
      <c r="AB1643" s="929">
        <v>0.38378915413943715</v>
      </c>
      <c r="AC1643" s="930">
        <v>4.9194527192361484E-3</v>
      </c>
      <c r="AE1643" s="393"/>
      <c r="AF1643" s="40"/>
      <c r="AI1643" s="933"/>
    </row>
    <row r="1644" spans="1:53">
      <c r="A1644" s="69" t="s">
        <v>871</v>
      </c>
      <c r="F1644" s="923">
        <v>18.782920549107335</v>
      </c>
      <c r="G1644" s="924">
        <v>0.88368398381516833</v>
      </c>
      <c r="H1644" s="924">
        <v>1.3607846919086557</v>
      </c>
      <c r="I1644" s="34">
        <v>21.027389224831154</v>
      </c>
      <c r="L1644" s="130"/>
      <c r="M1644" s="164" t="s">
        <v>84</v>
      </c>
      <c r="N1644" s="40">
        <v>7.0087925480282669E-4</v>
      </c>
      <c r="O1644" s="40">
        <v>5.1751303378936705E-3</v>
      </c>
      <c r="P1644" s="40">
        <v>0.10401638971935835</v>
      </c>
      <c r="Q1644" s="34">
        <v>4.8363792153049617E-2</v>
      </c>
      <c r="R1644" s="89">
        <v>1.7607807463498177E-3</v>
      </c>
      <c r="S1644" s="40">
        <v>1.3776510362373051E-4</v>
      </c>
      <c r="T1644" s="40">
        <v>2.768979286053329E-3</v>
      </c>
      <c r="U1644" s="34">
        <v>2.2753814248682863E-3</v>
      </c>
      <c r="V1644" s="89">
        <v>0</v>
      </c>
      <c r="W1644" s="40">
        <v>3.6399798944854352E-4</v>
      </c>
      <c r="X1644" s="40">
        <v>7.6166044833770605E-3</v>
      </c>
      <c r="Y1644" s="34">
        <v>3.503859148658842E-3</v>
      </c>
      <c r="Z1644" s="28">
        <v>5.4143032726576744E-2</v>
      </c>
      <c r="AA1644" s="928">
        <v>0.89325975508774336</v>
      </c>
      <c r="AB1644" s="929">
        <v>4.2025378156391832E-2</v>
      </c>
      <c r="AC1644" s="930">
        <v>6.4714866755864811E-2</v>
      </c>
      <c r="AE1644" s="393"/>
      <c r="AF1644" s="40"/>
      <c r="AI1644" s="933"/>
    </row>
    <row r="1645" spans="1:53">
      <c r="A1645" s="136"/>
      <c r="B1645" s="147" t="s">
        <v>271</v>
      </c>
      <c r="C1645" s="936"/>
      <c r="D1645" s="936"/>
      <c r="E1645" s="937"/>
      <c r="F1645" s="921">
        <v>-24717.759520624328</v>
      </c>
      <c r="G1645" s="922">
        <v>54950.990849834991</v>
      </c>
      <c r="H1645" s="922">
        <v>56159.006865031166</v>
      </c>
      <c r="I1645" s="142">
        <v>86392.238194241814</v>
      </c>
      <c r="L1645" s="130"/>
      <c r="M1645" s="164" t="s">
        <v>166</v>
      </c>
      <c r="N1645" s="141">
        <v>16.247770770737727</v>
      </c>
      <c r="O1645" s="141">
        <v>-7.8608145118495028</v>
      </c>
      <c r="P1645" s="141">
        <v>-157.99670585860429</v>
      </c>
      <c r="Q1645" s="142">
        <v>-63.645298441160278</v>
      </c>
      <c r="R1645" s="141">
        <v>150.98141863696151</v>
      </c>
      <c r="S1645" s="141">
        <v>6.0284070875253608</v>
      </c>
      <c r="T1645" s="141">
        <v>121.16663737172594</v>
      </c>
      <c r="U1645" s="142">
        <v>141.4922824763722</v>
      </c>
      <c r="V1645" s="141">
        <v>0</v>
      </c>
      <c r="W1645" s="141">
        <v>15.597395567214155</v>
      </c>
      <c r="X1645" s="141">
        <v>313.58040958919509</v>
      </c>
      <c r="Y1645" s="142">
        <v>144.60278040579456</v>
      </c>
      <c r="Z1645" s="141">
        <v>222.44976444100647</v>
      </c>
      <c r="AA1645" s="928">
        <v>-0.28611088261250539</v>
      </c>
      <c r="AB1645" s="929">
        <v>0.63606397980203688</v>
      </c>
      <c r="AC1645" s="930">
        <v>0.65004690281046862</v>
      </c>
      <c r="AE1645" s="395"/>
      <c r="AF1645" s="141"/>
      <c r="AI1645" s="933"/>
    </row>
    <row r="1646" spans="1:53" ht="26.25">
      <c r="A1646" s="143" t="s">
        <v>184</v>
      </c>
      <c r="B1646" s="149" t="s">
        <v>185</v>
      </c>
      <c r="C1646" s="150" t="s">
        <v>186</v>
      </c>
      <c r="D1646" s="150" t="s">
        <v>187</v>
      </c>
      <c r="E1646" s="17" t="s">
        <v>188</v>
      </c>
      <c r="F1646" s="923">
        <v>5.5364023284894062</v>
      </c>
      <c r="G1646" s="924">
        <v>36.363018536974238</v>
      </c>
      <c r="H1646" s="924">
        <v>28.822684887081259</v>
      </c>
      <c r="I1646" s="34">
        <v>70.722105752544905</v>
      </c>
      <c r="L1646" s="130"/>
      <c r="M1646" s="164" t="s">
        <v>167</v>
      </c>
      <c r="N1646" s="40">
        <v>1.491762420605618E-2</v>
      </c>
      <c r="O1646" s="40">
        <v>6.253594036275187E-4</v>
      </c>
      <c r="P1646" s="40">
        <v>1.2569273273387842E-2</v>
      </c>
      <c r="Q1646" s="34">
        <v>1.4255579199766517E-2</v>
      </c>
      <c r="R1646" s="89">
        <v>2.8402698171483137E-3</v>
      </c>
      <c r="S1646" s="40">
        <v>9.9280983971081309E-3</v>
      </c>
      <c r="T1646" s="40">
        <v>0.199547621918649</v>
      </c>
      <c r="U1646" s="34">
        <v>9.3630458904501571E-2</v>
      </c>
      <c r="V1646" s="89">
        <v>0</v>
      </c>
      <c r="W1646" s="40">
        <v>7.7098158230242218E-3</v>
      </c>
      <c r="X1646" s="40">
        <v>0.1613267640643356</v>
      </c>
      <c r="Y1646" s="34">
        <v>7.4214994283085103E-2</v>
      </c>
      <c r="Z1646" s="28">
        <v>0.1821010323873532</v>
      </c>
      <c r="AA1646" s="928">
        <v>7.8283901045893015E-2</v>
      </c>
      <c r="AB1646" s="929">
        <v>0.51416764461465048</v>
      </c>
      <c r="AC1646" s="930">
        <v>0.40754845433945647</v>
      </c>
      <c r="AE1646" s="393"/>
      <c r="AF1646" s="40"/>
      <c r="AI1646" s="933"/>
    </row>
    <row r="1647" spans="1:53">
      <c r="A1647" s="130" t="s">
        <v>160</v>
      </c>
      <c r="B1647" s="152">
        <v>134.38436383573952</v>
      </c>
      <c r="C1647" s="141">
        <v>974.3066227639822</v>
      </c>
      <c r="D1647" s="141">
        <v>4301.8987730061353</v>
      </c>
      <c r="E1647" s="142">
        <v>5410.5897596058567</v>
      </c>
      <c r="F1647" s="923">
        <v>16.819267817825192</v>
      </c>
      <c r="G1647" s="924">
        <v>21.685447166238564</v>
      </c>
      <c r="H1647" s="924">
        <v>483.00542815896574</v>
      </c>
      <c r="I1647" s="34">
        <v>521.5101431430295</v>
      </c>
      <c r="L1647" s="130"/>
      <c r="M1647" s="164" t="s">
        <v>168</v>
      </c>
      <c r="N1647" s="40">
        <v>2.3143361150007601E-2</v>
      </c>
      <c r="O1647" s="40">
        <v>3.2565436183358176E-3</v>
      </c>
      <c r="P1647" s="40">
        <v>6.545417951362667E-2</v>
      </c>
      <c r="Q1647" s="34">
        <v>4.3307619322620901E-2</v>
      </c>
      <c r="R1647" s="89">
        <v>3.3125624552895028E-2</v>
      </c>
      <c r="S1647" s="40">
        <v>3.9976652854256797E-3</v>
      </c>
      <c r="T1647" s="40">
        <v>8.0350190844783898E-2</v>
      </c>
      <c r="U1647" s="34">
        <v>5.5837453858779432E-2</v>
      </c>
      <c r="V1647" s="89">
        <v>0</v>
      </c>
      <c r="W1647" s="40">
        <v>0.12919972262180482</v>
      </c>
      <c r="X1647" s="40">
        <v>2.7034852254628263</v>
      </c>
      <c r="Y1647" s="34">
        <v>1.2436816774686912</v>
      </c>
      <c r="Z1647" s="28">
        <v>1.3428267506500915</v>
      </c>
      <c r="AA1647" s="928">
        <v>3.2251084737219264E-2</v>
      </c>
      <c r="AB1647" s="929">
        <v>4.1582023765722058E-2</v>
      </c>
      <c r="AC1647" s="930">
        <v>0.92616689149705866</v>
      </c>
      <c r="AE1647" s="393"/>
      <c r="AF1647" s="40"/>
      <c r="AI1647" s="933"/>
    </row>
    <row r="1648" spans="1:53">
      <c r="A1648" s="130" t="s">
        <v>162</v>
      </c>
      <c r="B1648" s="152">
        <v>128.29005024968359</v>
      </c>
      <c r="C1648" s="141">
        <v>890.2271332952422</v>
      </c>
      <c r="D1648" s="141">
        <v>4015.0759202453987</v>
      </c>
      <c r="E1648" s="142">
        <v>5033.5931037903247</v>
      </c>
      <c r="F1648" s="923">
        <v>41.568750460018883</v>
      </c>
      <c r="G1648" s="924">
        <v>42.431077647920006</v>
      </c>
      <c r="H1648" s="924">
        <v>18.014768299694062</v>
      </c>
      <c r="I1648" s="34">
        <v>102.01459640763295</v>
      </c>
      <c r="L1648" s="130"/>
      <c r="M1648" s="164" t="s">
        <v>169</v>
      </c>
      <c r="N1648" s="40">
        <v>3.9621026659943562E-2</v>
      </c>
      <c r="O1648" s="40">
        <v>9.1239693042004053E-3</v>
      </c>
      <c r="P1648" s="40">
        <v>0.18338520674233721</v>
      </c>
      <c r="Q1648" s="34">
        <v>0.10703460103843569</v>
      </c>
      <c r="R1648" s="89">
        <v>7.0602201357456359E-2</v>
      </c>
      <c r="S1648" s="40">
        <v>7.4680445166233587E-3</v>
      </c>
      <c r="T1648" s="40">
        <v>0.15010231205090332</v>
      </c>
      <c r="U1648" s="34">
        <v>0.10925499124743095</v>
      </c>
      <c r="V1648" s="89">
        <v>0</v>
      </c>
      <c r="W1648" s="40">
        <v>4.8187927748309534E-3</v>
      </c>
      <c r="X1648" s="40">
        <v>0.10083253126987646</v>
      </c>
      <c r="Y1648" s="34">
        <v>4.6385891238471852E-2</v>
      </c>
      <c r="Z1648" s="28">
        <v>0.2626754835243385</v>
      </c>
      <c r="AA1648" s="928">
        <v>0.40747845821903006</v>
      </c>
      <c r="AB1648" s="929">
        <v>0.4159314366972805</v>
      </c>
      <c r="AC1648" s="930">
        <v>0.17659010508368936</v>
      </c>
      <c r="AE1648" s="393"/>
      <c r="AF1648" s="40"/>
      <c r="AI1648" s="933"/>
    </row>
    <row r="1649" spans="1:51">
      <c r="A1649" s="130" t="s">
        <v>31</v>
      </c>
      <c r="B1649" s="152">
        <v>12.758997521681611</v>
      </c>
      <c r="C1649" s="141">
        <v>50.88049117521286</v>
      </c>
      <c r="D1649" s="141">
        <v>0</v>
      </c>
      <c r="E1649" s="142">
        <v>63.639488696894475</v>
      </c>
      <c r="F1649" s="923">
        <v>3.6858621028673406</v>
      </c>
      <c r="G1649" s="924">
        <v>10.443941829607096</v>
      </c>
      <c r="H1649" s="924">
        <v>7.9564851891401656</v>
      </c>
      <c r="I1649" s="34">
        <v>22.086289121614602</v>
      </c>
      <c r="L1649" s="130"/>
      <c r="M1649" s="164" t="s">
        <v>170</v>
      </c>
      <c r="N1649" s="40">
        <v>9.2617125295779024E-3</v>
      </c>
      <c r="O1649" s="40">
        <v>4.5730685482523657E-4</v>
      </c>
      <c r="P1649" s="40">
        <v>9.1915381694900947E-3</v>
      </c>
      <c r="Q1649" s="34">
        <v>9.4906576526167779E-3</v>
      </c>
      <c r="R1649" s="89">
        <v>1.0536216085335465E-2</v>
      </c>
      <c r="S1649" s="40">
        <v>2.2567667219211191E-3</v>
      </c>
      <c r="T1649" s="40">
        <v>4.5359384503650541E-2</v>
      </c>
      <c r="U1649" s="34">
        <v>2.689191122248898E-2</v>
      </c>
      <c r="V1649" s="89">
        <v>1.7999999999999999E-2</v>
      </c>
      <c r="W1649" s="40">
        <v>2.5836226599067571E-4</v>
      </c>
      <c r="X1649" s="40">
        <v>2.3406192480517039E-2</v>
      </c>
      <c r="Y1649" s="34">
        <v>2.0487005465967361E-2</v>
      </c>
      <c r="Z1649" s="28">
        <v>5.686957434107312E-2</v>
      </c>
      <c r="AA1649" s="928">
        <v>0.16688462613939956</v>
      </c>
      <c r="AB1649" s="929">
        <v>0.47286992269725386</v>
      </c>
      <c r="AC1649" s="930">
        <v>0.3602454511633465</v>
      </c>
      <c r="AE1649" s="393"/>
      <c r="AF1649" s="40"/>
      <c r="AI1649" s="933"/>
    </row>
    <row r="1650" spans="1:51">
      <c r="A1650" s="130" t="s">
        <v>23</v>
      </c>
      <c r="B1650" s="152">
        <v>68.219738629593763</v>
      </c>
      <c r="C1650" s="141">
        <v>621.55728115531679</v>
      </c>
      <c r="D1650" s="141">
        <v>0</v>
      </c>
      <c r="E1650" s="142">
        <v>689.77701978491052</v>
      </c>
      <c r="F1650" s="923">
        <v>1.7611599953243287</v>
      </c>
      <c r="G1650" s="924">
        <v>3.8945453147617051</v>
      </c>
      <c r="H1650" s="924">
        <v>2.6409191821834743</v>
      </c>
      <c r="I1650" s="34">
        <v>8.2966244922695083</v>
      </c>
      <c r="L1650" s="130"/>
      <c r="M1650" s="164" t="s">
        <v>171</v>
      </c>
      <c r="N1650" s="40">
        <v>1.8590906395263055E-3</v>
      </c>
      <c r="O1650" s="40">
        <v>3.7551858429568159E-4</v>
      </c>
      <c r="P1650" s="40">
        <v>7.5476528822768117E-3</v>
      </c>
      <c r="Q1650" s="34">
        <v>4.5347780575145814E-3</v>
      </c>
      <c r="R1650" s="89">
        <v>6.7189819900775891E-3</v>
      </c>
      <c r="S1650" s="40">
        <v>6.7084921927732411E-4</v>
      </c>
      <c r="T1650" s="40">
        <v>1.3483585780310668E-2</v>
      </c>
      <c r="U1650" s="34">
        <v>1.0027992166677187E-2</v>
      </c>
      <c r="V1650" s="89">
        <v>4.5999999999999999E-3</v>
      </c>
      <c r="W1650" s="40">
        <v>2.2855230521102247E-4</v>
      </c>
      <c r="X1650" s="40">
        <v>9.38242342820007E-3</v>
      </c>
      <c r="Y1650" s="34">
        <v>6.8000535958287651E-3</v>
      </c>
      <c r="Z1650" s="28">
        <v>2.1362823820020534E-2</v>
      </c>
      <c r="AA1650" s="928">
        <v>0.21227428057824158</v>
      </c>
      <c r="AB1650" s="929">
        <v>0.46941323165710347</v>
      </c>
      <c r="AC1650" s="930">
        <v>0.31831248776465493</v>
      </c>
      <c r="AE1650" s="393"/>
      <c r="AF1650" s="40"/>
      <c r="AI1650" s="933"/>
    </row>
    <row r="1651" spans="1:51">
      <c r="A1651" s="130" t="s">
        <v>163</v>
      </c>
      <c r="B1651" s="152">
        <v>47.311314098408211</v>
      </c>
      <c r="C1651" s="141">
        <v>217.78936096471256</v>
      </c>
      <c r="D1651" s="141">
        <v>4015.0759202453987</v>
      </c>
      <c r="E1651" s="142">
        <v>4280.1765953085196</v>
      </c>
      <c r="F1651" s="923">
        <v>31.402829710627781</v>
      </c>
      <c r="G1651" s="924">
        <v>77.540662650707063</v>
      </c>
      <c r="H1651" s="924">
        <v>0.10928862780883676</v>
      </c>
      <c r="I1651" s="34">
        <v>109.0527809891437</v>
      </c>
      <c r="L1651" s="130"/>
      <c r="M1651" s="164" t="s">
        <v>172</v>
      </c>
      <c r="N1651" s="40">
        <v>1.7092011014056312E-2</v>
      </c>
      <c r="O1651" s="40">
        <v>7.6781798433886413E-3</v>
      </c>
      <c r="P1651" s="40">
        <v>0.15432588065990546</v>
      </c>
      <c r="Q1651" s="34">
        <v>8.085856111522513E-2</v>
      </c>
      <c r="R1651" s="89">
        <v>0.25399423031165641</v>
      </c>
      <c r="S1651" s="40">
        <v>6.0014463615088338E-3</v>
      </c>
      <c r="T1651" s="40">
        <v>0.12062474621124296</v>
      </c>
      <c r="U1651" s="34">
        <v>0.19965800749909268</v>
      </c>
      <c r="V1651" s="89">
        <v>0</v>
      </c>
      <c r="W1651" s="40">
        <v>3.0361056199185235E-5</v>
      </c>
      <c r="X1651" s="40">
        <v>6.1023534630263022E-4</v>
      </c>
      <c r="Y1651" s="34">
        <v>2.8140525144742628E-4</v>
      </c>
      <c r="Z1651" s="28">
        <v>0.28079797386576527</v>
      </c>
      <c r="AA1651" s="928">
        <v>0.28795991652660341</v>
      </c>
      <c r="AB1651" s="929">
        <v>0.71103792078834105</v>
      </c>
      <c r="AC1651" s="930">
        <v>1.002162685055382E-3</v>
      </c>
      <c r="AE1651" s="393"/>
      <c r="AF1651" s="40"/>
      <c r="AI1651" s="933"/>
    </row>
    <row r="1652" spans="1:51">
      <c r="A1652" s="130" t="s">
        <v>189</v>
      </c>
      <c r="B1652" s="238">
        <v>6.2706366289941223E-2</v>
      </c>
      <c r="C1652" s="239">
        <v>0.1595149127411874</v>
      </c>
      <c r="D1652" s="141">
        <v>1</v>
      </c>
      <c r="E1652" s="142">
        <v>0.22222127903112862</v>
      </c>
      <c r="F1652" s="923">
        <v>0.27700898506892646</v>
      </c>
      <c r="G1652" s="924">
        <v>0.29836224172102566</v>
      </c>
      <c r="H1652" s="924">
        <v>0.44853035818579123</v>
      </c>
      <c r="I1652" s="34">
        <v>1.0239015849757434</v>
      </c>
      <c r="L1652" s="130"/>
      <c r="M1652" s="164" t="s">
        <v>190</v>
      </c>
      <c r="N1652" s="40">
        <v>2.144083699133645E-4</v>
      </c>
      <c r="O1652" s="40">
        <v>6.3836913954474171E-5</v>
      </c>
      <c r="P1652" s="40">
        <v>1.2830759588312731E-3</v>
      </c>
      <c r="Q1652" s="34">
        <v>7.132652743418803E-4</v>
      </c>
      <c r="R1652" s="89">
        <v>4.9009266722189993E-4</v>
      </c>
      <c r="S1652" s="40">
        <v>5.2902113952643785E-5</v>
      </c>
      <c r="T1652" s="40">
        <v>1.0632943602567793E-3</v>
      </c>
      <c r="U1652" s="34">
        <v>7.6824737703527269E-4</v>
      </c>
      <c r="V1652" s="89">
        <v>6.5769220473088272E-4</v>
      </c>
      <c r="W1652" s="40">
        <v>5.1653667094709111E-5</v>
      </c>
      <c r="X1652" s="40">
        <v>1.7385376043784653E-3</v>
      </c>
      <c r="Y1652" s="34">
        <v>1.1549124621443099E-3</v>
      </c>
      <c r="Z1652" s="28">
        <v>2.636425113521463E-3</v>
      </c>
      <c r="AA1652" s="928">
        <v>0.27054258840266265</v>
      </c>
      <c r="AB1652" s="929">
        <v>0.29139738242332536</v>
      </c>
      <c r="AC1652" s="930">
        <v>0.43806002917401199</v>
      </c>
      <c r="AE1652" s="393"/>
      <c r="AF1652" s="40"/>
      <c r="AI1652" s="933"/>
    </row>
    <row r="1653" spans="1:51">
      <c r="A1653" s="130" t="s">
        <v>165</v>
      </c>
      <c r="B1653" s="152">
        <v>-9.6196931699997847</v>
      </c>
      <c r="C1653" s="141">
        <v>67.760048823082769</v>
      </c>
      <c r="D1653" s="141">
        <v>329.98144229947997</v>
      </c>
      <c r="E1653" s="142">
        <v>388.12179795256293</v>
      </c>
      <c r="F1653" s="923">
        <v>0.31503170603690389</v>
      </c>
      <c r="G1653" s="924">
        <v>0.77417952202813023</v>
      </c>
      <c r="H1653" s="924">
        <v>0.75953810339661543</v>
      </c>
      <c r="I1653" s="34">
        <v>1.8487493314616497</v>
      </c>
      <c r="L1653" s="130"/>
      <c r="M1653" s="164" t="s">
        <v>191</v>
      </c>
      <c r="N1653" s="40">
        <v>4.0875364961718902E-4</v>
      </c>
      <c r="O1653" s="40">
        <v>6.2509463173274278E-5</v>
      </c>
      <c r="P1653" s="40">
        <v>1.2563951549142156E-3</v>
      </c>
      <c r="Q1653" s="34">
        <v>8.1116927011191291E-4</v>
      </c>
      <c r="R1653" s="89">
        <v>1.2542316297874936E-3</v>
      </c>
      <c r="S1653" s="40">
        <v>1.3833568355872219E-4</v>
      </c>
      <c r="T1653" s="40">
        <v>2.7804475314904668E-3</v>
      </c>
      <c r="U1653" s="34">
        <v>1.9934204265318711E-3</v>
      </c>
      <c r="V1653" s="89">
        <v>8.2226686785038681E-4</v>
      </c>
      <c r="W1653" s="40">
        <v>1.17748696381184E-4</v>
      </c>
      <c r="X1653" s="40">
        <v>3.2861410505826863E-3</v>
      </c>
      <c r="Y1653" s="34">
        <v>1.9557205105007604E-3</v>
      </c>
      <c r="Z1653" s="28">
        <v>4.7603102071445448E-3</v>
      </c>
      <c r="AA1653" s="928">
        <v>0.17040260714406044</v>
      </c>
      <c r="AB1653" s="929">
        <v>0.4187585135817477</v>
      </c>
      <c r="AC1653" s="930">
        <v>0.41083887927419177</v>
      </c>
      <c r="AE1653" s="393"/>
      <c r="AF1653" s="40"/>
      <c r="AI1653" s="933"/>
    </row>
    <row r="1654" spans="1:51" ht="11.25" customHeight="1">
      <c r="A1654" s="130" t="s">
        <v>1729</v>
      </c>
      <c r="B1654" s="89">
        <v>0.26563149322537816</v>
      </c>
      <c r="C1654" s="40">
        <v>0.23064138832602382</v>
      </c>
      <c r="D1654" s="40">
        <v>8.6409950208849416E-3</v>
      </c>
      <c r="E1654" s="34">
        <v>0.50491387657228692</v>
      </c>
      <c r="F1654" s="923">
        <v>0.2891105637228451</v>
      </c>
      <c r="G1654" s="924">
        <v>10.548846499494456</v>
      </c>
      <c r="H1654" s="924">
        <v>20.175879420956878</v>
      </c>
      <c r="I1654" s="34">
        <v>31.013836484174181</v>
      </c>
      <c r="L1654" s="130"/>
      <c r="M1654" s="164" t="s">
        <v>175</v>
      </c>
      <c r="N1654" s="40">
        <v>4.1515028206144525E-4</v>
      </c>
      <c r="O1654" s="40">
        <v>5.4917052042426463E-5</v>
      </c>
      <c r="P1654" s="40">
        <v>1.1037931635569718E-3</v>
      </c>
      <c r="Q1654" s="34">
        <v>7.4442540373771703E-4</v>
      </c>
      <c r="R1654" s="89">
        <v>8.9166475916190556E-4</v>
      </c>
      <c r="S1654" s="40">
        <v>2.8759810769603618E-3</v>
      </c>
      <c r="T1654" s="40">
        <v>5.7805146729573119E-2</v>
      </c>
      <c r="U1654" s="34">
        <v>2.7162028302367577E-2</v>
      </c>
      <c r="V1654" s="89">
        <v>0</v>
      </c>
      <c r="W1654" s="40">
        <v>5.3968710761169549E-3</v>
      </c>
      <c r="X1654" s="40">
        <v>0.11292873484503492</v>
      </c>
      <c r="Y1654" s="34">
        <v>5.1950495998159561E-2</v>
      </c>
      <c r="Z1654" s="28">
        <v>7.9856949704264851E-2</v>
      </c>
      <c r="AA1654" s="928">
        <v>9.3219864582175516E-3</v>
      </c>
      <c r="AB1654" s="929">
        <v>0.34013355635241549</v>
      </c>
      <c r="AC1654" s="930">
        <v>0.65054445718936704</v>
      </c>
      <c r="AE1654" s="393"/>
      <c r="AF1654" s="40"/>
      <c r="AI1654" s="933"/>
    </row>
    <row r="1655" spans="1:51">
      <c r="A1655" s="130" t="s">
        <v>84</v>
      </c>
      <c r="B1655" s="89">
        <v>1.7597471076036893E-4</v>
      </c>
      <c r="C1655" s="40">
        <v>1.0671865606924484E-2</v>
      </c>
      <c r="D1655" s="40">
        <v>7.6166044833770605E-3</v>
      </c>
      <c r="E1655" s="34">
        <v>1.8464444801061915E-2</v>
      </c>
      <c r="F1655" s="923">
        <v>0.54542255234854631</v>
      </c>
      <c r="G1655" s="924">
        <v>3.2354059640274668</v>
      </c>
      <c r="H1655" s="924">
        <v>338.10379971127605</v>
      </c>
      <c r="I1655" s="34">
        <v>341.88462822765206</v>
      </c>
      <c r="L1655" s="130"/>
      <c r="M1655" s="164" t="s">
        <v>176</v>
      </c>
      <c r="N1655" s="40">
        <v>1.5579413437710537E-3</v>
      </c>
      <c r="O1655" s="40">
        <v>5.6204071064839742E-5</v>
      </c>
      <c r="P1655" s="40">
        <v>1.1296613182643668E-3</v>
      </c>
      <c r="Q1655" s="34">
        <v>1.404398367570403E-3</v>
      </c>
      <c r="R1655" s="89">
        <v>8.954718406263348E-3</v>
      </c>
      <c r="S1655" s="40">
        <v>3.5094981443229616E-4</v>
      </c>
      <c r="T1655" s="40">
        <v>7.0538383164246866E-3</v>
      </c>
      <c r="U1655" s="34">
        <v>8.3307865337479779E-3</v>
      </c>
      <c r="V1655" s="89">
        <v>0</v>
      </c>
      <c r="W1655" s="40">
        <v>9.043980583526337E-2</v>
      </c>
      <c r="X1655" s="40">
        <v>1.8924396578239784</v>
      </c>
      <c r="Y1655" s="34">
        <v>0.87057717422808389</v>
      </c>
      <c r="Z1655" s="28">
        <v>0.88031235912940231</v>
      </c>
      <c r="AA1655" s="928">
        <v>1.5953409639270577E-3</v>
      </c>
      <c r="AB1655" s="929">
        <v>9.4634437962302729E-3</v>
      </c>
      <c r="AC1655" s="930">
        <v>0.98894121523984257</v>
      </c>
      <c r="AI1655" s="933"/>
    </row>
    <row r="1656" spans="1:51">
      <c r="A1656" s="130" t="s">
        <v>166</v>
      </c>
      <c r="B1656" s="152">
        <v>-1.604115074886943</v>
      </c>
      <c r="C1656" s="141">
        <v>77.507334858698471</v>
      </c>
      <c r="D1656" s="141">
        <v>332.25907233820146</v>
      </c>
      <c r="E1656" s="142">
        <v>408.16229212201296</v>
      </c>
      <c r="F1656" s="923">
        <v>1.0766627434393139</v>
      </c>
      <c r="G1656" s="924">
        <v>7.3209402333017435</v>
      </c>
      <c r="H1656" s="924">
        <v>12.610337809785845</v>
      </c>
      <c r="I1656" s="34">
        <v>21.007940786526898</v>
      </c>
      <c r="L1656" s="130"/>
      <c r="M1656" s="164" t="s">
        <v>177</v>
      </c>
      <c r="N1656" s="40">
        <v>2.5130642307193115E-3</v>
      </c>
      <c r="O1656" s="40">
        <v>1.4534972398353794E-4</v>
      </c>
      <c r="P1656" s="40">
        <v>2.921424688528006E-3</v>
      </c>
      <c r="Q1656" s="34">
        <v>2.7722788373880378E-3</v>
      </c>
      <c r="R1656" s="89">
        <v>2.2497388087699539E-2</v>
      </c>
      <c r="S1656" s="40">
        <v>6.5737132324533438E-4</v>
      </c>
      <c r="T1656" s="40">
        <v>1.3212689784514155E-2</v>
      </c>
      <c r="U1656" s="34">
        <v>1.8850552600837751E-2</v>
      </c>
      <c r="V1656" s="89">
        <v>0</v>
      </c>
      <c r="W1656" s="40">
        <v>3.3731549423816672E-3</v>
      </c>
      <c r="X1656" s="40">
        <v>7.0582771888913515E-2</v>
      </c>
      <c r="Y1656" s="34">
        <v>3.2470123866930295E-2</v>
      </c>
      <c r="Z1656" s="28">
        <v>5.4092955305156079E-2</v>
      </c>
      <c r="AA1656" s="928">
        <v>5.1250275045035064E-2</v>
      </c>
      <c r="AB1656" s="929">
        <v>0.34848442823091491</v>
      </c>
      <c r="AC1656" s="930">
        <v>0.60026529672405016</v>
      </c>
      <c r="AI1656" s="933"/>
    </row>
    <row r="1657" spans="1:51">
      <c r="A1657" s="130" t="s">
        <v>167</v>
      </c>
      <c r="B1657" s="89">
        <v>1.3569427535992497E-2</v>
      </c>
      <c r="C1657" s="40">
        <v>0.11807852127857901</v>
      </c>
      <c r="D1657" s="40">
        <v>0.23889051384286944</v>
      </c>
      <c r="E1657" s="34">
        <v>0.37053846265744095</v>
      </c>
      <c r="F1657" s="923">
        <v>5.0142001636767054E-2</v>
      </c>
      <c r="G1657" s="924">
        <v>0.86040589124103928</v>
      </c>
      <c r="H1657" s="924">
        <v>5.5695396323981159</v>
      </c>
      <c r="I1657" s="34">
        <v>6.4800875252759225</v>
      </c>
      <c r="L1657" s="130"/>
      <c r="M1657" s="164" t="s">
        <v>178</v>
      </c>
      <c r="N1657" s="40">
        <v>5.6023843101370912E-5</v>
      </c>
      <c r="O1657" s="40">
        <v>1.0502117323438423E-5</v>
      </c>
      <c r="P1657" s="40">
        <v>2.1108498860297501E-4</v>
      </c>
      <c r="Q1657" s="34">
        <v>1.2910970575413138E-4</v>
      </c>
      <c r="R1657" s="89">
        <v>2.8816965226603273E-3</v>
      </c>
      <c r="S1657" s="40">
        <v>6.2718639989766808E-5</v>
      </c>
      <c r="T1657" s="40">
        <v>1.2605994581576E-3</v>
      </c>
      <c r="U1657" s="34">
        <v>2.215443098023363E-3</v>
      </c>
      <c r="V1657" s="89">
        <v>1.2599999999999998E-2</v>
      </c>
      <c r="W1657" s="40">
        <v>1.8085358619347299E-4</v>
      </c>
      <c r="X1657" s="40">
        <v>1.6384334736361927E-2</v>
      </c>
      <c r="Y1657" s="34">
        <v>1.4340903826177153E-2</v>
      </c>
      <c r="Z1657" s="28">
        <v>1.6685456629954649E-2</v>
      </c>
      <c r="AA1657" s="928">
        <v>7.7378587003934032E-3</v>
      </c>
      <c r="AB1657" s="929">
        <v>0.13277689350413568</v>
      </c>
      <c r="AC1657" s="930">
        <v>0.85948524779547086</v>
      </c>
      <c r="AI1657" s="933"/>
    </row>
    <row r="1658" spans="1:51">
      <c r="A1658" s="130" t="s">
        <v>168</v>
      </c>
      <c r="B1658" s="89">
        <v>2.7220930308588968E-2</v>
      </c>
      <c r="C1658" s="40">
        <v>4.9240422475127645E-2</v>
      </c>
      <c r="D1658" s="40">
        <v>2.7034852254628263</v>
      </c>
      <c r="E1658" s="34">
        <v>2.7799465782465429</v>
      </c>
      <c r="F1658" s="923">
        <v>4.2361887925897478E-2</v>
      </c>
      <c r="G1658" s="924">
        <v>0.6592538667294181</v>
      </c>
      <c r="H1658" s="924">
        <v>1.848643427528432</v>
      </c>
      <c r="I1658" s="34">
        <v>2.5502591821837477</v>
      </c>
      <c r="L1658" s="130"/>
      <c r="M1658" s="164" t="s">
        <v>179</v>
      </c>
      <c r="N1658" s="40">
        <v>4.9087636778343541E-5</v>
      </c>
      <c r="O1658" s="40">
        <v>8.7651233709870001E-6</v>
      </c>
      <c r="P1658" s="40">
        <v>1.7617266212968804E-4</v>
      </c>
      <c r="Q1658" s="34">
        <v>1.090768359213582E-4</v>
      </c>
      <c r="R1658" s="89">
        <v>2.1277996285799269E-3</v>
      </c>
      <c r="S1658" s="40">
        <v>5.2962147474391211E-5</v>
      </c>
      <c r="T1658" s="40">
        <v>1.0645009907736154E-3</v>
      </c>
      <c r="U1658" s="34">
        <v>1.697500498031503E-3</v>
      </c>
      <c r="V1658" s="89">
        <v>3.2199999999999998E-3</v>
      </c>
      <c r="W1658" s="40">
        <v>1.5998661364771571E-4</v>
      </c>
      <c r="X1658" s="40">
        <v>6.5676963997400488E-3</v>
      </c>
      <c r="Y1658" s="34">
        <v>4.7600375170801356E-3</v>
      </c>
      <c r="Z1658" s="28">
        <v>6.5666148510329968E-3</v>
      </c>
      <c r="AA1658" s="928">
        <v>1.6610816744368567E-2</v>
      </c>
      <c r="AB1658" s="929">
        <v>0.25850465369755443</v>
      </c>
      <c r="AC1658" s="930">
        <v>0.72488452955807703</v>
      </c>
      <c r="AI1658" s="933"/>
    </row>
    <row r="1659" spans="1:51">
      <c r="A1659" s="130" t="s">
        <v>169</v>
      </c>
      <c r="B1659" s="89">
        <v>9.8253389911097458E-2</v>
      </c>
      <c r="C1659" s="40">
        <v>0.10295733970650262</v>
      </c>
      <c r="D1659" s="40">
        <v>0.12003872770223388</v>
      </c>
      <c r="E1659" s="34">
        <v>0.32124945731983395</v>
      </c>
      <c r="F1659" s="923">
        <v>0.53442548296487047</v>
      </c>
      <c r="G1659" s="924">
        <v>22.748423620623218</v>
      </c>
      <c r="H1659" s="924">
        <v>7.6502039466185737E-2</v>
      </c>
      <c r="I1659" s="34">
        <v>23.359351143054276</v>
      </c>
      <c r="L1659" s="130"/>
      <c r="M1659" s="164" t="s">
        <v>180</v>
      </c>
      <c r="N1659" s="40">
        <v>6.2645486793489629E-4</v>
      </c>
      <c r="O1659" s="40">
        <v>1.1013905379572689E-4</v>
      </c>
      <c r="P1659" s="40">
        <v>2.2137155965042841E-3</v>
      </c>
      <c r="Q1659" s="34">
        <v>1.3760822185149761E-3</v>
      </c>
      <c r="R1659" s="89">
        <v>9.4476263116732392E-2</v>
      </c>
      <c r="S1659" s="40">
        <v>5.3942307568382306E-4</v>
      </c>
      <c r="T1659" s="40">
        <v>1.0842015021940555E-2</v>
      </c>
      <c r="U1659" s="34">
        <v>5.8574492125487543E-2</v>
      </c>
      <c r="V1659" s="89">
        <v>0</v>
      </c>
      <c r="W1659" s="40">
        <v>2.1252739339429664E-5</v>
      </c>
      <c r="X1659" s="40">
        <v>4.2716474241184116E-4</v>
      </c>
      <c r="Y1659" s="34">
        <v>1.969836760131984E-4</v>
      </c>
      <c r="Z1659" s="28">
        <v>6.0147558020015722E-2</v>
      </c>
      <c r="AA1659" s="928">
        <v>2.2878438690013776E-2</v>
      </c>
      <c r="AB1659" s="929">
        <v>0.9738465542690079</v>
      </c>
      <c r="AC1659" s="930">
        <v>3.275007040978235E-3</v>
      </c>
      <c r="AI1659" s="933"/>
    </row>
    <row r="1660" spans="1:51">
      <c r="A1660" s="130" t="s">
        <v>170</v>
      </c>
      <c r="B1660" s="89">
        <v>6.7188217207089628E-3</v>
      </c>
      <c r="C1660" s="40">
        <v>1.3006255857960275E-2</v>
      </c>
      <c r="D1660" s="40">
        <v>2.3406192480517039E-2</v>
      </c>
      <c r="E1660" s="34">
        <v>4.313127005918628E-2</v>
      </c>
      <c r="F1660" s="923">
        <v>5.2229948108381691E-3</v>
      </c>
      <c r="G1660" s="924">
        <v>4.9087292622920449E-2</v>
      </c>
      <c r="H1660" s="924">
        <v>0.31397125073005377</v>
      </c>
      <c r="I1660" s="34">
        <v>0.36828153816381237</v>
      </c>
      <c r="L1660" s="130"/>
      <c r="M1660" s="132" t="s">
        <v>181</v>
      </c>
      <c r="N1660" s="89">
        <v>5.4491015910357808E-6</v>
      </c>
      <c r="O1660" s="40">
        <v>1.117594291167666E-6</v>
      </c>
      <c r="P1660" s="40">
        <v>2.2462839725412624E-5</v>
      </c>
      <c r="Q1660" s="34">
        <v>1.3448592022066506E-5</v>
      </c>
      <c r="R1660" s="40">
        <v>1.3197476417644376E-4</v>
      </c>
      <c r="S1660" s="40">
        <v>5.5622971678186595E-6</v>
      </c>
      <c r="T1660" s="40">
        <v>1.1179816394309262E-4</v>
      </c>
      <c r="U1660" s="34">
        <v>1.2639395516602332E-4</v>
      </c>
      <c r="V1660" s="40">
        <v>4.6038454331161785E-4</v>
      </c>
      <c r="W1660" s="40">
        <v>3.6157566966296373E-5</v>
      </c>
      <c r="X1660" s="40">
        <v>1.2169763230649255E-3</v>
      </c>
      <c r="Y1660" s="40">
        <v>8.0843872350101667E-4</v>
      </c>
      <c r="Z1660" s="28">
        <v>9.4828127068910647E-4</v>
      </c>
      <c r="AA1660" s="929">
        <v>1.4182070697540562E-2</v>
      </c>
      <c r="AB1660" s="929">
        <v>0.13328741067950661</v>
      </c>
      <c r="AC1660" s="930">
        <v>0.85253051862295282</v>
      </c>
      <c r="AI1660" s="933"/>
    </row>
    <row r="1661" spans="1:51">
      <c r="A1661" s="130" t="s">
        <v>171</v>
      </c>
      <c r="B1661" s="89">
        <v>6.0448026515471601E-3</v>
      </c>
      <c r="C1661" s="40">
        <v>8.9313676465843997E-3</v>
      </c>
      <c r="D1661" s="40">
        <v>9.38242342820007E-3</v>
      </c>
      <c r="E1661" s="34">
        <v>2.4358593726331632E-2</v>
      </c>
      <c r="F1661" s="925">
        <v>1.4391307623195078E-2</v>
      </c>
      <c r="G1661" s="926">
        <v>0.11389534689438897</v>
      </c>
      <c r="H1661" s="926">
        <v>0.53167667237763072</v>
      </c>
      <c r="I1661" s="145">
        <v>0.65996332689521475</v>
      </c>
      <c r="L1661" s="143"/>
      <c r="M1661" s="166" t="s">
        <v>182</v>
      </c>
      <c r="N1661" s="154">
        <v>2.2992927975666767E-5</v>
      </c>
      <c r="O1661" s="144">
        <v>2.5912450468716232E-6</v>
      </c>
      <c r="P1661" s="144">
        <v>5.2082157753626338E-5</v>
      </c>
      <c r="Q1661" s="145">
        <v>3.7055909855929399E-5</v>
      </c>
      <c r="R1661" s="144">
        <v>3.412053654395125E-4</v>
      </c>
      <c r="S1661" s="144">
        <v>1.0765266466260648E-5</v>
      </c>
      <c r="T1661" s="144">
        <v>2.1637409670401895E-4</v>
      </c>
      <c r="U1661" s="145">
        <v>2.9326700658708282E-4</v>
      </c>
      <c r="V1661" s="144">
        <v>5.7558680749527074E-4</v>
      </c>
      <c r="W1661" s="144">
        <v>8.2424087466828792E-5</v>
      </c>
      <c r="X1661" s="144">
        <v>2.3002987354078801E-3</v>
      </c>
      <c r="Y1661" s="144">
        <v>1.369004357350532E-3</v>
      </c>
      <c r="Z1661" s="167">
        <v>1.6993272737935443E-3</v>
      </c>
      <c r="AA1661" s="931">
        <v>2.1806223219854835E-2</v>
      </c>
      <c r="AB1661" s="931">
        <v>0.17257829678234929</v>
      </c>
      <c r="AC1661" s="932">
        <v>0.80561547999779581</v>
      </c>
      <c r="AI1661" s="933"/>
      <c r="AY1661" s="146"/>
    </row>
    <row r="1662" spans="1:51">
      <c r="A1662" s="130" t="s">
        <v>172</v>
      </c>
      <c r="B1662" s="89">
        <v>5.0301598309654035E-2</v>
      </c>
      <c r="C1662" s="40">
        <v>5.9449057361431093E-2</v>
      </c>
      <c r="D1662" s="40">
        <v>1.962752278589947E-3</v>
      </c>
      <c r="E1662" s="34">
        <v>0.11171340794967508</v>
      </c>
    </row>
    <row r="1663" spans="1:51" ht="12.75" customHeight="1">
      <c r="A1663" s="130" t="s">
        <v>190</v>
      </c>
      <c r="B1663" s="89">
        <v>1.0668858084329602E-3</v>
      </c>
      <c r="C1663" s="40">
        <v>1.1235547725191796E-3</v>
      </c>
      <c r="D1663" s="40">
        <v>1.7385376043784653E-3</v>
      </c>
      <c r="E1663" s="34">
        <v>3.9289781853306047E-3</v>
      </c>
    </row>
    <row r="1664" spans="1:51" ht="12.75" customHeight="1">
      <c r="A1664" s="130" t="s">
        <v>191</v>
      </c>
      <c r="B1664" s="89">
        <v>2.2877193704710789E-3</v>
      </c>
      <c r="C1664" s="40">
        <v>1.8386023207700049E-3</v>
      </c>
      <c r="D1664" s="40">
        <v>3.2861410505826863E-3</v>
      </c>
      <c r="E1664" s="34">
        <v>7.4124627418237707E-3</v>
      </c>
      <c r="F1664" s="898" t="s">
        <v>272</v>
      </c>
      <c r="G1664" s="899"/>
      <c r="H1664" s="900"/>
      <c r="I1664" s="900"/>
      <c r="L1664" s="891" t="s">
        <v>1733</v>
      </c>
      <c r="M1664" s="892"/>
      <c r="N1664" s="898" t="s">
        <v>185</v>
      </c>
      <c r="O1664" s="899"/>
      <c r="P1664" s="899"/>
      <c r="Q1664" s="900"/>
      <c r="R1664" s="898" t="s">
        <v>186</v>
      </c>
      <c r="S1664" s="899"/>
      <c r="T1664" s="899"/>
      <c r="U1664" s="900"/>
      <c r="V1664" s="898" t="s">
        <v>187</v>
      </c>
      <c r="W1664" s="899"/>
      <c r="X1664" s="899"/>
      <c r="Y1664" s="900"/>
      <c r="Z1664" s="9" t="s">
        <v>188</v>
      </c>
      <c r="AA1664" s="898" t="s">
        <v>195</v>
      </c>
      <c r="AB1664" s="899"/>
      <c r="AC1664" s="900"/>
    </row>
    <row r="1665" spans="1:53" ht="26.25">
      <c r="A1665" s="130" t="s">
        <v>175</v>
      </c>
      <c r="B1665" s="89">
        <v>2.752157398880625E-3</v>
      </c>
      <c r="C1665" s="40">
        <v>7.0004438908395333E-2</v>
      </c>
      <c r="D1665" s="40">
        <v>0.19593799945392151</v>
      </c>
      <c r="E1665" s="34">
        <v>0.26869459576119747</v>
      </c>
      <c r="F1665" s="76" t="s">
        <v>185</v>
      </c>
      <c r="G1665" s="76" t="s">
        <v>186</v>
      </c>
      <c r="H1665" s="150" t="s">
        <v>187</v>
      </c>
      <c r="I1665" s="17" t="s">
        <v>188</v>
      </c>
      <c r="L1665" s="893"/>
      <c r="M1665" s="894"/>
      <c r="N1665" s="157" t="s">
        <v>196</v>
      </c>
      <c r="O1665" s="158" t="s">
        <v>214</v>
      </c>
      <c r="P1665" s="158" t="s">
        <v>215</v>
      </c>
      <c r="Q1665" s="159" t="s">
        <v>199</v>
      </c>
      <c r="R1665" s="157" t="s">
        <v>196</v>
      </c>
      <c r="S1665" s="158" t="s">
        <v>214</v>
      </c>
      <c r="T1665" s="158" t="s">
        <v>215</v>
      </c>
      <c r="U1665" s="159" t="s">
        <v>199</v>
      </c>
      <c r="V1665" s="157" t="s">
        <v>196</v>
      </c>
      <c r="W1665" s="158" t="s">
        <v>214</v>
      </c>
      <c r="X1665" s="158" t="s">
        <v>215</v>
      </c>
      <c r="Y1665" s="159" t="s">
        <v>199</v>
      </c>
      <c r="Z1665" s="160" t="s">
        <v>199</v>
      </c>
      <c r="AA1665" s="157" t="s">
        <v>185</v>
      </c>
      <c r="AB1665" s="158" t="s">
        <v>186</v>
      </c>
      <c r="AC1665" s="159" t="s">
        <v>187</v>
      </c>
    </row>
    <row r="1666" spans="1:53">
      <c r="A1666" s="130" t="s">
        <v>176</v>
      </c>
      <c r="B1666" s="89">
        <v>1.0908638816073033E-3</v>
      </c>
      <c r="C1666" s="40">
        <v>1.4413514720810853E-2</v>
      </c>
      <c r="D1666" s="40">
        <v>2.2173985819246105</v>
      </c>
      <c r="E1666" s="34">
        <v>2.2329029605270287</v>
      </c>
      <c r="F1666" s="919">
        <v>68861.597178325508</v>
      </c>
      <c r="G1666" s="920">
        <v>650529.27390530042</v>
      </c>
      <c r="H1666" s="920">
        <v>1000000</v>
      </c>
      <c r="I1666" s="138">
        <v>1719390.8710836261</v>
      </c>
      <c r="L1666" s="136"/>
      <c r="M1666" s="161" t="s">
        <v>160</v>
      </c>
      <c r="N1666" s="141">
        <v>102.73420253292815</v>
      </c>
      <c r="O1666" s="141">
        <v>10.755631359187674</v>
      </c>
      <c r="P1666" s="141">
        <v>215.21059491008526</v>
      </c>
      <c r="Q1666" s="142">
        <v>157.53132788744821</v>
      </c>
      <c r="R1666" s="152">
        <v>1119.5952246444929</v>
      </c>
      <c r="S1666" s="141">
        <v>92.449509494744348</v>
      </c>
      <c r="T1666" s="141">
        <v>1849.8322667514863</v>
      </c>
      <c r="U1666" s="142">
        <v>1488.1841918737127</v>
      </c>
      <c r="V1666" s="152">
        <v>1162.1996077201268</v>
      </c>
      <c r="W1666" s="141">
        <v>176.44584160459604</v>
      </c>
      <c r="X1666" s="141">
        <v>3530.5239899932499</v>
      </c>
      <c r="Y1666" s="142">
        <v>2287.6513810665997</v>
      </c>
      <c r="Z1666" s="162">
        <v>3933.3669008277607</v>
      </c>
      <c r="AA1666" s="928">
        <v>4.0049995807484015E-2</v>
      </c>
      <c r="AB1666" s="929">
        <v>0.3783486843194136</v>
      </c>
      <c r="AC1666" s="930">
        <v>0.58160131987310237</v>
      </c>
    </row>
    <row r="1667" spans="1:53">
      <c r="A1667" s="130" t="s">
        <v>177</v>
      </c>
      <c r="B1667" s="89">
        <v>5.7604273656727181E-3</v>
      </c>
      <c r="C1667" s="40">
        <v>2.4268792783749358E-2</v>
      </c>
      <c r="D1667" s="40">
        <v>9.8455764461372233E-2</v>
      </c>
      <c r="E1667" s="34">
        <v>0.1284849846107943</v>
      </c>
      <c r="F1667" s="921">
        <v>67937.777260077593</v>
      </c>
      <c r="G1667" s="922">
        <v>540506.35323479481</v>
      </c>
      <c r="H1667" s="922">
        <v>953430.02874182025</v>
      </c>
      <c r="I1667" s="142">
        <v>1561874.1592366928</v>
      </c>
      <c r="L1667" s="130"/>
      <c r="M1667" s="164" t="s">
        <v>162</v>
      </c>
      <c r="N1667" s="141">
        <v>100.22202860082939</v>
      </c>
      <c r="O1667" s="141">
        <v>10.680997969246379</v>
      </c>
      <c r="P1667" s="141">
        <v>213.71724731262395</v>
      </c>
      <c r="Q1667" s="142">
        <v>155.41794997561152</v>
      </c>
      <c r="R1667" s="152">
        <v>838.37843969757989</v>
      </c>
      <c r="S1667" s="141">
        <v>82.456929806255076</v>
      </c>
      <c r="T1667" s="141">
        <v>1649.8896555156336</v>
      </c>
      <c r="U1667" s="142">
        <v>1236.4901054528498</v>
      </c>
      <c r="V1667" s="152">
        <v>974.31738904452311</v>
      </c>
      <c r="W1667" s="141">
        <v>176.44584160459604</v>
      </c>
      <c r="X1667" s="141">
        <v>3530.5239899932499</v>
      </c>
      <c r="Y1667" s="142">
        <v>2181.115522001593</v>
      </c>
      <c r="Z1667" s="162">
        <v>3573.0235774300545</v>
      </c>
      <c r="AA1667" s="928">
        <v>4.3497599891965444E-2</v>
      </c>
      <c r="AB1667" s="929">
        <v>0.34606267735356283</v>
      </c>
      <c r="AC1667" s="930">
        <v>0.61043972275447167</v>
      </c>
    </row>
    <row r="1668" spans="1:53">
      <c r="A1668" s="130" t="s">
        <v>178</v>
      </c>
      <c r="B1668" s="89">
        <v>4.7040939961401845E-4</v>
      </c>
      <c r="C1668" s="40">
        <v>5.2297475732112856E-3</v>
      </c>
      <c r="D1668" s="40">
        <v>1.9197759072520075E-2</v>
      </c>
      <c r="E1668" s="34">
        <v>2.4897916045345379E-2</v>
      </c>
      <c r="F1668" s="921">
        <v>2087.6086152978651</v>
      </c>
      <c r="G1668" s="922">
        <v>203240.90323892701</v>
      </c>
      <c r="H1668" s="922">
        <v>124777.62040241821</v>
      </c>
      <c r="I1668" s="142">
        <v>330106.13225664309</v>
      </c>
      <c r="L1668" s="130"/>
      <c r="M1668" s="164" t="s">
        <v>31</v>
      </c>
      <c r="N1668" s="141">
        <v>5.8788011710248753</v>
      </c>
      <c r="O1668" s="141">
        <v>0.15625028810650318</v>
      </c>
      <c r="P1668" s="141">
        <v>3.1264289687232685</v>
      </c>
      <c r="Q1668" s="142">
        <v>4.7757207319126929</v>
      </c>
      <c r="R1668" s="152">
        <v>479.07092913856843</v>
      </c>
      <c r="S1668" s="141">
        <v>20.9413309834407</v>
      </c>
      <c r="T1668" s="141">
        <v>419.01736389519141</v>
      </c>
      <c r="U1668" s="142">
        <v>464.94433298375452</v>
      </c>
      <c r="V1668" s="152">
        <v>503.40370691448265</v>
      </c>
      <c r="W1668" s="141">
        <v>0</v>
      </c>
      <c r="X1668" s="141">
        <v>0</v>
      </c>
      <c r="Y1668" s="142">
        <v>285.44769563979594</v>
      </c>
      <c r="Z1668" s="162">
        <v>755.16774935546323</v>
      </c>
      <c r="AA1668" s="928">
        <v>6.3240528160647454E-3</v>
      </c>
      <c r="AB1668" s="929">
        <v>0.6156835132069467</v>
      </c>
      <c r="AC1668" s="930">
        <v>0.37799243397698851</v>
      </c>
    </row>
    <row r="1669" spans="1:53">
      <c r="A1669" s="130" t="s">
        <v>179</v>
      </c>
      <c r="B1669" s="89">
        <v>4.2517665925505905E-4</v>
      </c>
      <c r="C1669" s="40">
        <v>4.6872950960885366E-3</v>
      </c>
      <c r="D1669" s="40">
        <v>7.6954636958096977E-3</v>
      </c>
      <c r="E1669" s="34">
        <v>1.2807935451153293E-2</v>
      </c>
      <c r="F1669" s="921">
        <v>58520.952493493445</v>
      </c>
      <c r="G1669" s="922">
        <v>334000.03572935966</v>
      </c>
      <c r="H1669" s="922">
        <v>824254.54496659001</v>
      </c>
      <c r="I1669" s="142">
        <v>1216775.5331894429</v>
      </c>
      <c r="L1669" s="130"/>
      <c r="M1669" s="164" t="s">
        <v>23</v>
      </c>
      <c r="N1669" s="141">
        <v>74.115365514032803</v>
      </c>
      <c r="O1669" s="141">
        <v>9.9508990761325329</v>
      </c>
      <c r="P1669" s="141">
        <v>199.1086193406355</v>
      </c>
      <c r="Q1669" s="142">
        <v>133.87553779307314</v>
      </c>
      <c r="R1669" s="152">
        <v>362.44302330427172</v>
      </c>
      <c r="S1669" s="141">
        <v>60.513669958050173</v>
      </c>
      <c r="T1669" s="141">
        <v>1210.8245882506815</v>
      </c>
      <c r="U1669" s="142">
        <v>764.07564301256321</v>
      </c>
      <c r="V1669" s="152">
        <v>453.17091129311456</v>
      </c>
      <c r="W1669" s="141">
        <v>176.44584160459604</v>
      </c>
      <c r="X1669" s="141">
        <v>3530.5239899932499</v>
      </c>
      <c r="Y1669" s="142">
        <v>1885.6070481432414</v>
      </c>
      <c r="Z1669" s="162">
        <v>2783.5582289488775</v>
      </c>
      <c r="AA1669" s="928">
        <v>4.8095109489995111E-2</v>
      </c>
      <c r="AB1669" s="929">
        <v>0.27449601559119968</v>
      </c>
      <c r="AC1669" s="930">
        <v>0.6774088749188053</v>
      </c>
      <c r="AZ1669" s="146"/>
    </row>
    <row r="1670" spans="1:53">
      <c r="A1670" s="130" t="s">
        <v>180</v>
      </c>
      <c r="B1670" s="89">
        <v>4.4431967833717936E-3</v>
      </c>
      <c r="C1670" s="40">
        <v>1.0702634979883848E-2</v>
      </c>
      <c r="D1670" s="40">
        <v>1.6098494188994746E-3</v>
      </c>
      <c r="E1670" s="40">
        <v>1.6755681182155115E-2</v>
      </c>
      <c r="F1670" s="921">
        <v>7329.2161512862876</v>
      </c>
      <c r="G1670" s="922">
        <v>3265.4142665082059</v>
      </c>
      <c r="H1670" s="922">
        <v>4397.8633728120913</v>
      </c>
      <c r="I1670" s="142">
        <v>14992.493790606584</v>
      </c>
      <c r="L1670" s="130"/>
      <c r="M1670" s="164" t="s">
        <v>163</v>
      </c>
      <c r="N1670" s="141">
        <v>20.227861915771712</v>
      </c>
      <c r="O1670" s="141">
        <v>0.57384860500734147</v>
      </c>
      <c r="P1670" s="141">
        <v>11.482199003265187</v>
      </c>
      <c r="Q1670" s="142">
        <v>16.766691450625704</v>
      </c>
      <c r="R1670" s="152">
        <v>-3.1355127452602822</v>
      </c>
      <c r="S1670" s="141">
        <v>1.0019288647642031</v>
      </c>
      <c r="T1670" s="141">
        <v>20.04770336976069</v>
      </c>
      <c r="U1670" s="142">
        <v>7.4701294565320744</v>
      </c>
      <c r="V1670" s="152">
        <v>17.742770836925903</v>
      </c>
      <c r="W1670" s="141">
        <v>0</v>
      </c>
      <c r="X1670" s="141">
        <v>0</v>
      </c>
      <c r="Y1670" s="142">
        <v>10.060778218555795</v>
      </c>
      <c r="Z1670" s="162">
        <v>34.297599125713575</v>
      </c>
      <c r="AA1670" s="928">
        <v>0.48885904197461422</v>
      </c>
      <c r="AB1670" s="929">
        <v>0.21780327623374587</v>
      </c>
      <c r="AC1670" s="930">
        <v>0.29333768179163988</v>
      </c>
      <c r="AX1670" s="146"/>
    </row>
    <row r="1671" spans="1:53">
      <c r="A1671" s="130" t="s">
        <v>181</v>
      </c>
      <c r="B1671" s="89">
        <v>6.4107589398181074E-5</v>
      </c>
      <c r="C1671" s="40">
        <v>4.8995929927108631E-4</v>
      </c>
      <c r="D1671" s="40">
        <v>1.4259485431112173E-3</v>
      </c>
      <c r="E1671" s="40">
        <v>1.9800154317804845E-3</v>
      </c>
      <c r="F1671" s="921">
        <v>4.5688942700226258</v>
      </c>
      <c r="G1671" s="922">
        <v>85.68286782386528</v>
      </c>
      <c r="H1671" s="922">
        <v>0</v>
      </c>
      <c r="I1671" s="142">
        <v>90.251762093887905</v>
      </c>
      <c r="L1671" s="130"/>
      <c r="M1671" s="165" t="s">
        <v>189</v>
      </c>
      <c r="N1671" s="141">
        <v>1.1222318527247747E-2</v>
      </c>
      <c r="O1671" s="141">
        <v>4.4295400789999084E-4</v>
      </c>
      <c r="P1671" s="141">
        <v>8.8631148069733927E-3</v>
      </c>
      <c r="Q1671" s="142">
        <v>1.0452037286764533E-2</v>
      </c>
      <c r="R1671" s="152">
        <v>0.20673276438035429</v>
      </c>
      <c r="S1671" s="141">
        <v>8.5357988956519821E-3</v>
      </c>
      <c r="T1671" s="141">
        <v>0.17079372628338688</v>
      </c>
      <c r="U1671" s="142">
        <v>0.19601253091101231</v>
      </c>
      <c r="V1671" s="152">
        <v>0</v>
      </c>
      <c r="W1671" s="141">
        <v>0</v>
      </c>
      <c r="X1671" s="141">
        <v>0</v>
      </c>
      <c r="Y1671" s="142">
        <v>0</v>
      </c>
      <c r="Z1671" s="162">
        <v>0.20646456819777684</v>
      </c>
      <c r="AA1671" s="928">
        <v>5.0623878847591432E-2</v>
      </c>
      <c r="AB1671" s="929">
        <v>0.94937612115240866</v>
      </c>
      <c r="AC1671" s="930">
        <v>0</v>
      </c>
      <c r="BA1671" s="146"/>
    </row>
    <row r="1672" spans="1:53">
      <c r="A1672" s="143" t="s">
        <v>182</v>
      </c>
      <c r="B1672" s="154">
        <v>1.5565874146340088E-4</v>
      </c>
      <c r="C1672" s="144">
        <v>6.3323200449173377E-4</v>
      </c>
      <c r="D1672" s="144">
        <v>2.6952928896879194E-3</v>
      </c>
      <c r="E1672" s="144">
        <v>3.4841836356430539E-3</v>
      </c>
      <c r="F1672" s="921">
        <v>4365.9447852869243</v>
      </c>
      <c r="G1672" s="922">
        <v>102351.67602185108</v>
      </c>
      <c r="H1672" s="922">
        <v>186.18129551623471</v>
      </c>
      <c r="I1672" s="142">
        <v>106903.80210265423</v>
      </c>
      <c r="L1672" s="130"/>
      <c r="M1672" s="164" t="s">
        <v>165</v>
      </c>
      <c r="N1672" s="141">
        <v>6.6892891510455481</v>
      </c>
      <c r="O1672" s="141">
        <v>0.67112823731750348</v>
      </c>
      <c r="P1672" s="141">
        <v>13.428677721524778</v>
      </c>
      <c r="Q1672" s="142">
        <v>9.9877596177221513</v>
      </c>
      <c r="R1672" s="152">
        <v>148.11798817356367</v>
      </c>
      <c r="S1672" s="141">
        <v>16.267864813015869</v>
      </c>
      <c r="T1672" s="141">
        <v>325.50547219483769</v>
      </c>
      <c r="U1672" s="142">
        <v>234.14495300586876</v>
      </c>
      <c r="V1672" s="152">
        <v>0</v>
      </c>
      <c r="W1672" s="141">
        <v>3.8291364778706559E-2</v>
      </c>
      <c r="X1672" s="141">
        <v>0.93357584208409783</v>
      </c>
      <c r="Y1672" s="142">
        <v>0.42591789781648304</v>
      </c>
      <c r="Z1672" s="162">
        <v>244.55863052140739</v>
      </c>
      <c r="AA1672" s="928">
        <v>4.0839939267029363E-2</v>
      </c>
      <c r="AB1672" s="929">
        <v>0.95741848286712961</v>
      </c>
      <c r="AC1672" s="930">
        <v>1.7415778658410519E-3</v>
      </c>
      <c r="AV1672" s="392"/>
    </row>
    <row r="1673" spans="1:53">
      <c r="F1673" s="923">
        <v>173.22092929202643</v>
      </c>
      <c r="G1673" s="924">
        <v>72.480317605594408</v>
      </c>
      <c r="H1673" s="924">
        <v>0.17232575812440204</v>
      </c>
      <c r="I1673" s="34">
        <v>245.87357265574516</v>
      </c>
      <c r="L1673" s="130"/>
      <c r="M1673" s="164" t="s">
        <v>83</v>
      </c>
      <c r="N1673" s="40">
        <v>0.30417583344221999</v>
      </c>
      <c r="O1673" s="40">
        <v>2.4245292794889468E-2</v>
      </c>
      <c r="P1673" s="40">
        <v>0.48512669427817273</v>
      </c>
      <c r="Q1673" s="34">
        <v>0.39626909812454403</v>
      </c>
      <c r="R1673" s="89">
        <v>2.5929176311858628E-3</v>
      </c>
      <c r="S1673" s="40">
        <v>1.7804396394701251E-2</v>
      </c>
      <c r="T1673" s="40">
        <v>0.35625009933475671</v>
      </c>
      <c r="U1673" s="34">
        <v>0.16580969867058382</v>
      </c>
      <c r="V1673" s="89">
        <v>0</v>
      </c>
      <c r="W1673" s="40">
        <v>3.544173675885314E-5</v>
      </c>
      <c r="X1673" s="40">
        <v>8.6409950208849416E-4</v>
      </c>
      <c r="Y1673" s="34">
        <v>3.9422125856663711E-4</v>
      </c>
      <c r="Z1673" s="28">
        <v>0.56247301805369443</v>
      </c>
      <c r="AA1673" s="928">
        <v>0.70451219063936621</v>
      </c>
      <c r="AB1673" s="929">
        <v>0.29478693794829353</v>
      </c>
      <c r="AC1673" s="930">
        <v>7.0087141234035906E-4</v>
      </c>
    </row>
    <row r="1674" spans="1:53">
      <c r="A1674" s="69" t="s">
        <v>273</v>
      </c>
      <c r="F1674" s="923">
        <v>0.30776788358179735</v>
      </c>
      <c r="G1674" s="924">
        <v>0.90455992667375418</v>
      </c>
      <c r="H1674" s="924">
        <v>1.5189652797615569</v>
      </c>
      <c r="I1674" s="34">
        <v>2.7312930900171088</v>
      </c>
      <c r="L1674" s="130"/>
      <c r="M1674" s="164" t="s">
        <v>84</v>
      </c>
      <c r="N1674" s="40">
        <v>6.900805551235858E-4</v>
      </c>
      <c r="O1674" s="40">
        <v>3.3884760339727915E-5</v>
      </c>
      <c r="P1674" s="40">
        <v>6.7800384631714152E-4</v>
      </c>
      <c r="Q1674" s="34">
        <v>7.0406562392384318E-4</v>
      </c>
      <c r="R1674" s="89">
        <v>1.7336517617914569E-3</v>
      </c>
      <c r="S1674" s="40">
        <v>1.1768623169587971E-4</v>
      </c>
      <c r="T1674" s="40">
        <v>2.3547965795946793E-3</v>
      </c>
      <c r="U1674" s="34">
        <v>2.0693177655127159E-3</v>
      </c>
      <c r="V1674" s="89">
        <v>0</v>
      </c>
      <c r="W1674" s="40">
        <v>3.1240116496271826E-4</v>
      </c>
      <c r="X1674" s="40">
        <v>7.6166044833770605E-3</v>
      </c>
      <c r="Y1674" s="34">
        <v>3.4748630200387397E-3</v>
      </c>
      <c r="Z1674" s="28">
        <v>6.248246409475299E-3</v>
      </c>
      <c r="AA1674" s="928">
        <v>0.11268211555423717</v>
      </c>
      <c r="AB1674" s="929">
        <v>0.33118376419576712</v>
      </c>
      <c r="AC1674" s="930">
        <v>0.55613412024999564</v>
      </c>
    </row>
    <row r="1675" spans="1:53">
      <c r="A1675" s="136"/>
      <c r="B1675" s="147" t="s">
        <v>271</v>
      </c>
      <c r="C1675" s="936"/>
      <c r="D1675" s="936"/>
      <c r="E1675" s="937"/>
      <c r="F1675" s="921">
        <v>9644.1311531968931</v>
      </c>
      <c r="G1675" s="922">
        <v>104765.79393058745</v>
      </c>
      <c r="H1675" s="922">
        <v>593.87686739677929</v>
      </c>
      <c r="I1675" s="142">
        <v>115003.80195118111</v>
      </c>
      <c r="L1675" s="130"/>
      <c r="M1675" s="164" t="s">
        <v>166</v>
      </c>
      <c r="N1675" s="141">
        <v>15.997435501419899</v>
      </c>
      <c r="O1675" s="141">
        <v>1.4074664826542156</v>
      </c>
      <c r="P1675" s="141">
        <v>28.162149569144002</v>
      </c>
      <c r="Q1675" s="142">
        <v>22.062409951798291</v>
      </c>
      <c r="R1675" s="141">
        <v>148.65519341937397</v>
      </c>
      <c r="S1675" s="141">
        <v>16.833183556256316</v>
      </c>
      <c r="T1675" s="141">
        <v>336.81699626847296</v>
      </c>
      <c r="U1675" s="142">
        <v>239.66761317384714</v>
      </c>
      <c r="V1675" s="141">
        <v>0</v>
      </c>
      <c r="W1675" s="141">
        <v>0.12214092559659248</v>
      </c>
      <c r="X1675" s="141">
        <v>2.977899015241674</v>
      </c>
      <c r="Y1675" s="142">
        <v>1.3585832358837482</v>
      </c>
      <c r="Z1675" s="141">
        <v>263.08860636152917</v>
      </c>
      <c r="AA1675" s="928">
        <v>8.3859237604082065E-2</v>
      </c>
      <c r="AB1675" s="929">
        <v>0.91097678644624569</v>
      </c>
      <c r="AC1675" s="930">
        <v>5.1639759496723333E-3</v>
      </c>
    </row>
    <row r="1676" spans="1:53" ht="26.25">
      <c r="A1676" s="143" t="s">
        <v>184</v>
      </c>
      <c r="B1676" s="149" t="s">
        <v>185</v>
      </c>
      <c r="C1676" s="150" t="s">
        <v>186</v>
      </c>
      <c r="D1676" s="150" t="s">
        <v>187</v>
      </c>
      <c r="E1676" s="17" t="s">
        <v>188</v>
      </c>
      <c r="F1676" s="923">
        <v>7.7580940200139947</v>
      </c>
      <c r="G1676" s="924">
        <v>5.3427103734627739</v>
      </c>
      <c r="H1676" s="924">
        <v>5.3691424538354644</v>
      </c>
      <c r="I1676" s="34">
        <v>18.469946847312233</v>
      </c>
      <c r="L1676" s="130"/>
      <c r="M1676" s="164" t="s">
        <v>167</v>
      </c>
      <c r="N1676" s="40">
        <v>1.4687782985011204E-2</v>
      </c>
      <c r="O1676" s="40">
        <v>1.0204815533682359E-3</v>
      </c>
      <c r="P1676" s="40">
        <v>2.0418926129105709E-2</v>
      </c>
      <c r="Q1676" s="34">
        <v>1.774781449932954E-2</v>
      </c>
      <c r="R1676" s="89">
        <v>2.7965087548066621E-3</v>
      </c>
      <c r="S1676" s="40">
        <v>1.1523538390222131E-3</v>
      </c>
      <c r="T1676" s="40">
        <v>2.3057573001611441E-2</v>
      </c>
      <c r="U1676" s="34">
        <v>1.2222258764490963E-2</v>
      </c>
      <c r="V1676" s="89">
        <v>0</v>
      </c>
      <c r="W1676" s="40">
        <v>1.1042558903599752E-3</v>
      </c>
      <c r="X1676" s="40">
        <v>2.6922692065873183E-2</v>
      </c>
      <c r="Y1676" s="34">
        <v>1.2282726149660011E-2</v>
      </c>
      <c r="Z1676" s="28">
        <v>4.2252799413480514E-2</v>
      </c>
      <c r="AA1676" s="928">
        <v>0.42003878430992675</v>
      </c>
      <c r="AB1676" s="929">
        <v>0.28926506489867088</v>
      </c>
      <c r="AC1676" s="930">
        <v>0.29069615079140243</v>
      </c>
    </row>
    <row r="1677" spans="1:53">
      <c r="A1677" s="130" t="s">
        <v>160</v>
      </c>
      <c r="B1677" s="152">
        <v>243.86968799456474</v>
      </c>
      <c r="C1677" s="141">
        <v>944.16714046165418</v>
      </c>
      <c r="D1677" s="141">
        <v>4301.8987730061353</v>
      </c>
      <c r="E1677" s="142">
        <v>5489.9356014623545</v>
      </c>
      <c r="F1677" s="923">
        <v>14.457982567011094</v>
      </c>
      <c r="G1677" s="924">
        <v>15.808381483075438</v>
      </c>
      <c r="H1677" s="924">
        <v>107.8302070374969</v>
      </c>
      <c r="I1677" s="34">
        <v>138.09657108758344</v>
      </c>
      <c r="L1677" s="130"/>
      <c r="M1677" s="164" t="s">
        <v>168</v>
      </c>
      <c r="N1677" s="40">
        <v>2.2786783030574673E-2</v>
      </c>
      <c r="O1677" s="40">
        <v>2.1834581056987597E-3</v>
      </c>
      <c r="P1677" s="40">
        <v>4.3689050153924922E-2</v>
      </c>
      <c r="Q1677" s="34">
        <v>3.3074823786859747E-2</v>
      </c>
      <c r="R1677" s="89">
        <v>3.2615246097857667E-2</v>
      </c>
      <c r="S1677" s="40">
        <v>1.9143605100382423E-3</v>
      </c>
      <c r="T1677" s="40">
        <v>3.8304647163810955E-2</v>
      </c>
      <c r="U1677" s="34">
        <v>3.6164065732185183E-2</v>
      </c>
      <c r="V1677" s="89">
        <v>0</v>
      </c>
      <c r="W1677" s="40">
        <v>2.2177124616023558E-2</v>
      </c>
      <c r="X1677" s="40">
        <v>0.54069704509256533</v>
      </c>
      <c r="Y1677" s="34">
        <v>0.24667792205002717</v>
      </c>
      <c r="Z1677" s="28">
        <v>0.31591681156907209</v>
      </c>
      <c r="AA1677" s="928">
        <v>0.10469472524297196</v>
      </c>
      <c r="AB1677" s="929">
        <v>0.11447338162400474</v>
      </c>
      <c r="AC1677" s="930">
        <v>0.78083189313302337</v>
      </c>
    </row>
    <row r="1678" spans="1:53">
      <c r="A1678" s="130" t="s">
        <v>162</v>
      </c>
      <c r="B1678" s="152">
        <v>229.65915884726238</v>
      </c>
      <c r="C1678" s="141">
        <v>862.40974533699</v>
      </c>
      <c r="D1678" s="141">
        <v>4015.0759202453992</v>
      </c>
      <c r="E1678" s="142">
        <v>5107.1448244296516</v>
      </c>
      <c r="F1678" s="923">
        <v>21.347586407283927</v>
      </c>
      <c r="G1678" s="924">
        <v>32.451893795491522</v>
      </c>
      <c r="H1678" s="924">
        <v>20.108844354946083</v>
      </c>
      <c r="I1678" s="34">
        <v>73.908324557721528</v>
      </c>
      <c r="L1678" s="130"/>
      <c r="M1678" s="164" t="s">
        <v>169</v>
      </c>
      <c r="N1678" s="40">
        <v>3.9010571199959529E-2</v>
      </c>
      <c r="O1678" s="40">
        <v>2.8943310179618347E-3</v>
      </c>
      <c r="P1678" s="40">
        <v>5.7912983388947549E-2</v>
      </c>
      <c r="Q1678" s="34">
        <v>4.8835835527061652E-2</v>
      </c>
      <c r="R1678" s="89">
        <v>6.9514407755451479E-2</v>
      </c>
      <c r="S1678" s="40">
        <v>3.7725316307392039E-3</v>
      </c>
      <c r="T1678" s="40">
        <v>7.5484994739520014E-2</v>
      </c>
      <c r="U1678" s="34">
        <v>7.4238619659482794E-2</v>
      </c>
      <c r="V1678" s="89">
        <v>0</v>
      </c>
      <c r="W1678" s="40">
        <v>4.1357274496262829E-3</v>
      </c>
      <c r="X1678" s="40">
        <v>0.10083253126987646</v>
      </c>
      <c r="Y1678" s="34">
        <v>4.6002025560245699E-2</v>
      </c>
      <c r="Z1678" s="28">
        <v>0.16907648074679016</v>
      </c>
      <c r="AA1678" s="928">
        <v>0.28883872736976623</v>
      </c>
      <c r="AB1678" s="929">
        <v>0.43908306661920027</v>
      </c>
      <c r="AC1678" s="930">
        <v>0.27207820601103344</v>
      </c>
    </row>
    <row r="1679" spans="1:53">
      <c r="A1679" s="130" t="s">
        <v>31</v>
      </c>
      <c r="B1679" s="152">
        <v>28.801427775524147</v>
      </c>
      <c r="C1679" s="141">
        <v>45.831915903671508</v>
      </c>
      <c r="D1679" s="141">
        <v>0</v>
      </c>
      <c r="E1679" s="142">
        <v>74.633343679195661</v>
      </c>
      <c r="F1679" s="923">
        <v>2.5106709812851489</v>
      </c>
      <c r="G1679" s="924">
        <v>5.9824872987384019</v>
      </c>
      <c r="H1679" s="924">
        <v>7.9761464444884496</v>
      </c>
      <c r="I1679" s="34">
        <v>16.469304724512</v>
      </c>
      <c r="L1679" s="130"/>
      <c r="M1679" s="164" t="s">
        <v>170</v>
      </c>
      <c r="N1679" s="40">
        <v>9.1190139813800246E-3</v>
      </c>
      <c r="O1679" s="40">
        <v>6.2049815668031627E-5</v>
      </c>
      <c r="P1679" s="40">
        <v>1.2415614944418073E-3</v>
      </c>
      <c r="Q1679" s="34">
        <v>5.7435399377408049E-3</v>
      </c>
      <c r="R1679" s="89">
        <v>1.037388080078901E-2</v>
      </c>
      <c r="S1679" s="40">
        <v>8.4542342568758326E-4</v>
      </c>
      <c r="T1679" s="40">
        <v>1.69161690575911E-2</v>
      </c>
      <c r="U1679" s="34">
        <v>1.3685845331172296E-2</v>
      </c>
      <c r="V1679" s="89">
        <v>1.7999999999999999E-2</v>
      </c>
      <c r="W1679" s="40">
        <v>2.2173933707758764E-5</v>
      </c>
      <c r="X1679" s="40">
        <v>1.8540619248051702E-2</v>
      </c>
      <c r="Y1679" s="34">
        <v>1.8246642429323449E-2</v>
      </c>
      <c r="Z1679" s="28">
        <v>3.7676027698236553E-2</v>
      </c>
      <c r="AA1679" s="928">
        <v>0.15244547497796945</v>
      </c>
      <c r="AB1679" s="929">
        <v>0.36325075033886522</v>
      </c>
      <c r="AC1679" s="930">
        <v>0.48430377468316527</v>
      </c>
    </row>
    <row r="1680" spans="1:53">
      <c r="A1680" s="130" t="s">
        <v>23</v>
      </c>
      <c r="B1680" s="152">
        <v>156.18013126311087</v>
      </c>
      <c r="C1680" s="141">
        <v>534.93246020560309</v>
      </c>
      <c r="D1680" s="141">
        <v>0</v>
      </c>
      <c r="E1680" s="142">
        <v>691.11259146871396</v>
      </c>
      <c r="F1680" s="923">
        <v>0.67720126835539418</v>
      </c>
      <c r="G1680" s="924">
        <v>4.0660205767060109</v>
      </c>
      <c r="H1680" s="924">
        <v>2.106170874082316</v>
      </c>
      <c r="I1680" s="34">
        <v>6.8493927191437223</v>
      </c>
      <c r="L1680" s="130"/>
      <c r="M1680" s="164" t="s">
        <v>171</v>
      </c>
      <c r="N1680" s="40">
        <v>1.830446958956276E-3</v>
      </c>
      <c r="O1680" s="40">
        <v>5.5390814756421743E-5</v>
      </c>
      <c r="P1680" s="40">
        <v>1.1083208226638375E-3</v>
      </c>
      <c r="Q1680" s="34">
        <v>1.5492004168132705E-3</v>
      </c>
      <c r="R1680" s="89">
        <v>6.6154602091661428E-3</v>
      </c>
      <c r="S1680" s="40">
        <v>6.0132981690461682E-4</v>
      </c>
      <c r="T1680" s="40">
        <v>1.20320735539777E-2</v>
      </c>
      <c r="U1680" s="34">
        <v>9.3016375877467191E-3</v>
      </c>
      <c r="V1680" s="89">
        <v>4.5999999999999999E-3</v>
      </c>
      <c r="W1680" s="40">
        <v>1.9615494720454111E-5</v>
      </c>
      <c r="X1680" s="40">
        <v>5.0782423428200069E-3</v>
      </c>
      <c r="Y1680" s="34">
        <v>4.8181847088566571E-3</v>
      </c>
      <c r="Z1680" s="28">
        <v>1.5669022713416646E-2</v>
      </c>
      <c r="AA1680" s="928">
        <v>9.8870264288197313E-2</v>
      </c>
      <c r="AB1680" s="929">
        <v>0.59363227419296316</v>
      </c>
      <c r="AC1680" s="930">
        <v>0.3074974615188395</v>
      </c>
    </row>
    <row r="1681" spans="1:51">
      <c r="A1681" s="130" t="s">
        <v>163</v>
      </c>
      <c r="B1681" s="152">
        <v>44.677599808627363</v>
      </c>
      <c r="C1681" s="141">
        <v>281.64536922771543</v>
      </c>
      <c r="D1681" s="141">
        <v>4015.0759202453992</v>
      </c>
      <c r="E1681" s="142">
        <v>4341.3988892817415</v>
      </c>
      <c r="F1681" s="923">
        <v>10.734059802086918</v>
      </c>
      <c r="G1681" s="924">
        <v>87.795615772314179</v>
      </c>
      <c r="H1681" s="924">
        <v>0</v>
      </c>
      <c r="I1681" s="34">
        <v>98.529675574401111</v>
      </c>
      <c r="L1681" s="130"/>
      <c r="M1681" s="164" t="s">
        <v>172</v>
      </c>
      <c r="N1681" s="40">
        <v>1.6828668230559323E-2</v>
      </c>
      <c r="O1681" s="40">
        <v>1.6265324457241733E-3</v>
      </c>
      <c r="P1681" s="40">
        <v>3.254546419405107E-2</v>
      </c>
      <c r="Q1681" s="34">
        <v>2.4555786730695611E-2</v>
      </c>
      <c r="R1681" s="89">
        <v>0.2500808495194583</v>
      </c>
      <c r="S1681" s="40">
        <v>6.3964615508029267E-3</v>
      </c>
      <c r="T1681" s="40">
        <v>0.12798749322064457</v>
      </c>
      <c r="U1681" s="34">
        <v>0.20084576167312707</v>
      </c>
      <c r="V1681" s="89">
        <v>0</v>
      </c>
      <c r="W1681" s="40">
        <v>0</v>
      </c>
      <c r="X1681" s="40">
        <v>0</v>
      </c>
      <c r="Y1681" s="34">
        <v>0</v>
      </c>
      <c r="Z1681" s="28">
        <v>0.22540154840382268</v>
      </c>
      <c r="AA1681" s="928">
        <v>0.10894240480860494</v>
      </c>
      <c r="AB1681" s="929">
        <v>0.89105759519139505</v>
      </c>
      <c r="AC1681" s="930">
        <v>0</v>
      </c>
    </row>
    <row r="1682" spans="1:51">
      <c r="A1682" s="130" t="s">
        <v>189</v>
      </c>
      <c r="B1682" s="238">
        <v>6.5064145218378291E-2</v>
      </c>
      <c r="C1682" s="239">
        <v>0.14795522520092438</v>
      </c>
      <c r="D1682" s="141">
        <v>1</v>
      </c>
      <c r="E1682" s="142">
        <v>0.21301937041930269</v>
      </c>
      <c r="F1682" s="923">
        <v>0.12452904133227913</v>
      </c>
      <c r="G1682" s="924">
        <v>0.37029815265048521</v>
      </c>
      <c r="H1682" s="924">
        <v>0.3090517910724167</v>
      </c>
      <c r="I1682" s="34">
        <v>0.80387898505518107</v>
      </c>
      <c r="L1682" s="130"/>
      <c r="M1682" s="164" t="s">
        <v>190</v>
      </c>
      <c r="N1682" s="40">
        <v>2.1110490276186298E-4</v>
      </c>
      <c r="O1682" s="40">
        <v>1.7894932065183405E-5</v>
      </c>
      <c r="P1682" s="40">
        <v>3.5806163738904347E-4</v>
      </c>
      <c r="Q1682" s="34">
        <v>2.8487903338668803E-4</v>
      </c>
      <c r="R1682" s="89">
        <v>4.8254163258638872E-4</v>
      </c>
      <c r="S1682" s="40">
        <v>6.2131962528938245E-5</v>
      </c>
      <c r="T1682" s="40">
        <v>1.2432051798950659E-3</v>
      </c>
      <c r="U1682" s="34">
        <v>8.47113080317293E-4</v>
      </c>
      <c r="V1682" s="89">
        <v>6.5769220473088272E-4</v>
      </c>
      <c r="W1682" s="40">
        <v>4.4331744247902527E-6</v>
      </c>
      <c r="X1682" s="40">
        <v>7.65776744695641E-4</v>
      </c>
      <c r="Y1682" s="34">
        <v>7.0700275666792025E-4</v>
      </c>
      <c r="Z1682" s="28">
        <v>1.8389948703719013E-3</v>
      </c>
      <c r="AA1682" s="928">
        <v>0.15491018380550281</v>
      </c>
      <c r="AB1682" s="929">
        <v>0.4606391752174821</v>
      </c>
      <c r="AC1682" s="930">
        <v>0.38445064097701509</v>
      </c>
    </row>
    <row r="1683" spans="1:51">
      <c r="A1683" s="130" t="s">
        <v>165</v>
      </c>
      <c r="B1683" s="152">
        <v>-1.3953107482141489</v>
      </c>
      <c r="C1683" s="141">
        <v>63.901333646501477</v>
      </c>
      <c r="D1683" s="141">
        <v>329.98144229947991</v>
      </c>
      <c r="E1683" s="142">
        <v>392.48746519776722</v>
      </c>
      <c r="F1683" s="923">
        <v>0.17920232292023236</v>
      </c>
      <c r="G1683" s="924">
        <v>0.89251470651604214</v>
      </c>
      <c r="H1683" s="924">
        <v>0.40857372419493221</v>
      </c>
      <c r="I1683" s="34">
        <v>1.4802907536312067</v>
      </c>
      <c r="L1683" s="130"/>
      <c r="M1683" s="164" t="s">
        <v>191</v>
      </c>
      <c r="N1683" s="40">
        <v>4.0245583458733562E-4</v>
      </c>
      <c r="O1683" s="40">
        <v>1.9690184250730093E-5</v>
      </c>
      <c r="P1683" s="40">
        <v>3.9398303316420634E-4</v>
      </c>
      <c r="Q1683" s="34">
        <v>4.0995244151881228E-4</v>
      </c>
      <c r="R1683" s="89">
        <v>1.234907230320013E-3</v>
      </c>
      <c r="S1683" s="40">
        <v>1.4533986011314485E-4</v>
      </c>
      <c r="T1683" s="40">
        <v>2.9081210311637917E-3</v>
      </c>
      <c r="U1683" s="34">
        <v>2.0417625009836746E-3</v>
      </c>
      <c r="V1683" s="89">
        <v>8.2226686785038681E-4</v>
      </c>
      <c r="W1683" s="40">
        <v>1.0105778325328735E-5</v>
      </c>
      <c r="X1683" s="40">
        <v>1.0686542861236168E-3</v>
      </c>
      <c r="Y1683" s="34">
        <v>9.3467424442206064E-4</v>
      </c>
      <c r="Z1683" s="28">
        <v>3.3863891869245475E-3</v>
      </c>
      <c r="AA1683" s="928">
        <v>0.12105886798295712</v>
      </c>
      <c r="AB1683" s="929">
        <v>0.60293202826989989</v>
      </c>
      <c r="AC1683" s="930">
        <v>0.27600910374714299</v>
      </c>
    </row>
    <row r="1684" spans="1:51" ht="11.25" customHeight="1">
      <c r="A1684" s="130" t="s">
        <v>1729</v>
      </c>
      <c r="B1684" s="89">
        <v>0.3219070004121235</v>
      </c>
      <c r="C1684" s="40">
        <v>0.18016435875340292</v>
      </c>
      <c r="D1684" s="40">
        <v>8.6409950208849416E-3</v>
      </c>
      <c r="E1684" s="34">
        <v>0.51071235418641125</v>
      </c>
      <c r="F1684" s="923">
        <v>0.19259371718952972</v>
      </c>
      <c r="G1684" s="924">
        <v>0.68173861385619416</v>
      </c>
      <c r="H1684" s="924">
        <v>3.7583997176848247</v>
      </c>
      <c r="I1684" s="34">
        <v>4.6327320487305483</v>
      </c>
      <c r="L1684" s="130"/>
      <c r="M1684" s="164" t="s">
        <v>175</v>
      </c>
      <c r="N1684" s="40">
        <v>4.087539118064933E-4</v>
      </c>
      <c r="O1684" s="40">
        <v>2.2622233164886586E-5</v>
      </c>
      <c r="P1684" s="40">
        <v>4.5265071803070827E-4</v>
      </c>
      <c r="Q1684" s="34">
        <v>4.4058728311337778E-4</v>
      </c>
      <c r="R1684" s="89">
        <v>8.7792655834804229E-4</v>
      </c>
      <c r="S1684" s="40">
        <v>1.1503072532150647E-4</v>
      </c>
      <c r="T1684" s="40">
        <v>2.3016622644130599E-3</v>
      </c>
      <c r="U1684" s="34">
        <v>1.5595802815145518E-3</v>
      </c>
      <c r="V1684" s="89">
        <v>0</v>
      </c>
      <c r="W1684" s="40">
        <v>7.7297912325198254E-4</v>
      </c>
      <c r="X1684" s="40">
        <v>1.8845884446111228E-2</v>
      </c>
      <c r="Y1684" s="34">
        <v>8.5979083047620069E-3</v>
      </c>
      <c r="Z1684" s="28">
        <v>1.0598075869389937E-2</v>
      </c>
      <c r="AA1684" s="928">
        <v>4.157238432175326E-2</v>
      </c>
      <c r="AB1684" s="929">
        <v>0.1471569274210458</v>
      </c>
      <c r="AC1684" s="930">
        <v>0.81127068825720094</v>
      </c>
    </row>
    <row r="1685" spans="1:51">
      <c r="A1685" s="130" t="s">
        <v>84</v>
      </c>
      <c r="B1685" s="89">
        <v>3.1404757252348128E-4</v>
      </c>
      <c r="C1685" s="40">
        <v>1.051583134171415E-2</v>
      </c>
      <c r="D1685" s="40">
        <v>7.6166044833770605E-3</v>
      </c>
      <c r="E1685" s="34">
        <v>1.8446483397614691E-2</v>
      </c>
      <c r="F1685" s="923">
        <v>0.69824581878697978</v>
      </c>
      <c r="G1685" s="924">
        <v>2.9434483163338863</v>
      </c>
      <c r="H1685" s="924">
        <v>75.481144926247836</v>
      </c>
      <c r="I1685" s="34">
        <v>79.122839061368694</v>
      </c>
      <c r="L1685" s="130"/>
      <c r="M1685" s="164" t="s">
        <v>176</v>
      </c>
      <c r="N1685" s="40">
        <v>1.5339375791083522E-3</v>
      </c>
      <c r="O1685" s="40">
        <v>7.8821748576305187E-5</v>
      </c>
      <c r="P1685" s="40">
        <v>1.5771529198487671E-3</v>
      </c>
      <c r="Q1685" s="34">
        <v>1.5973430116720127E-3</v>
      </c>
      <c r="R1685" s="89">
        <v>8.8167498273408456E-3</v>
      </c>
      <c r="S1685" s="40">
        <v>1.8787905658246363E-4</v>
      </c>
      <c r="T1685" s="40">
        <v>3.759292429050984E-3</v>
      </c>
      <c r="U1685" s="34">
        <v>6.7335836059593717E-3</v>
      </c>
      <c r="V1685" s="89">
        <v>0</v>
      </c>
      <c r="W1685" s="40">
        <v>1.552398723121649E-2</v>
      </c>
      <c r="X1685" s="40">
        <v>0.37848793156479571</v>
      </c>
      <c r="Y1685" s="34">
        <v>0.17267454543501901</v>
      </c>
      <c r="Z1685" s="28">
        <v>0.18100547205265038</v>
      </c>
      <c r="AA1685" s="928">
        <v>8.8248327167003097E-3</v>
      </c>
      <c r="AB1685" s="929">
        <v>3.7200994697004108E-2</v>
      </c>
      <c r="AC1685" s="930">
        <v>0.95397417258629558</v>
      </c>
    </row>
    <row r="1686" spans="1:51">
      <c r="A1686" s="130" t="s">
        <v>166</v>
      </c>
      <c r="B1686" s="152">
        <v>8.3451218708682795</v>
      </c>
      <c r="C1686" s="141">
        <v>72.092959714657809</v>
      </c>
      <c r="D1686" s="141">
        <v>332.25907233820141</v>
      </c>
      <c r="E1686" s="142">
        <v>412.69715392372746</v>
      </c>
      <c r="F1686" s="923">
        <v>1.0109596841709827</v>
      </c>
      <c r="G1686" s="924">
        <v>7.9116082714986717</v>
      </c>
      <c r="H1686" s="924">
        <v>14.076191048462254</v>
      </c>
      <c r="I1686" s="34">
        <v>22.998759004131909</v>
      </c>
      <c r="L1686" s="130"/>
      <c r="M1686" s="164" t="s">
        <v>177</v>
      </c>
      <c r="N1686" s="40">
        <v>2.47434454296109E-3</v>
      </c>
      <c r="O1686" s="40">
        <v>9.8554245690798441E-5</v>
      </c>
      <c r="P1686" s="40">
        <v>1.9719825956951847E-3</v>
      </c>
      <c r="Q1686" s="34">
        <v>2.3127233176964022E-3</v>
      </c>
      <c r="R1686" s="89">
        <v>2.2150762708418276E-2</v>
      </c>
      <c r="S1686" s="40">
        <v>6.0006207066880116E-4</v>
      </c>
      <c r="T1686" s="40">
        <v>1.200670708198795E-2</v>
      </c>
      <c r="U1686" s="34">
        <v>1.809900158875187E-2</v>
      </c>
      <c r="V1686" s="89">
        <v>0</v>
      </c>
      <c r="W1686" s="40">
        <v>2.8950092147383977E-3</v>
      </c>
      <c r="X1686" s="40">
        <v>7.0582771888913515E-2</v>
      </c>
      <c r="Y1686" s="34">
        <v>3.2201417892171985E-2</v>
      </c>
      <c r="Z1686" s="28">
        <v>5.2613142798620255E-2</v>
      </c>
      <c r="AA1686" s="928">
        <v>4.3957140643517155E-2</v>
      </c>
      <c r="AB1686" s="929">
        <v>0.34400152939022882</v>
      </c>
      <c r="AC1686" s="930">
        <v>0.61204132996625416</v>
      </c>
    </row>
    <row r="1687" spans="1:51">
      <c r="A1687" s="130" t="s">
        <v>167</v>
      </c>
      <c r="B1687" s="89">
        <v>1.358538909870566E-2</v>
      </c>
      <c r="C1687" s="40">
        <v>0.11359720145861894</v>
      </c>
      <c r="D1687" s="40">
        <v>0.23889051384286944</v>
      </c>
      <c r="E1687" s="34">
        <v>0.36607310440019403</v>
      </c>
      <c r="F1687" s="923">
        <v>1.9347204414204119E-2</v>
      </c>
      <c r="G1687" s="924">
        <v>1.3608874474672954</v>
      </c>
      <c r="H1687" s="924">
        <v>5.5833025111419143</v>
      </c>
      <c r="I1687" s="34">
        <v>6.9635371630234157</v>
      </c>
      <c r="L1687" s="130"/>
      <c r="M1687" s="164" t="s">
        <v>178</v>
      </c>
      <c r="N1687" s="40">
        <v>5.5160663527452987E-5</v>
      </c>
      <c r="O1687" s="40">
        <v>1.4064171476145565E-6</v>
      </c>
      <c r="P1687" s="40">
        <v>2.8141153310476951E-5</v>
      </c>
      <c r="Q1687" s="34">
        <v>4.4259658897931859E-5</v>
      </c>
      <c r="R1687" s="89">
        <v>2.8372971841128113E-3</v>
      </c>
      <c r="S1687" s="40">
        <v>1.6298417254444512E-4</v>
      </c>
      <c r="T1687" s="40">
        <v>3.2611679931048836E-3</v>
      </c>
      <c r="U1687" s="34">
        <v>3.1132360486747579E-3</v>
      </c>
      <c r="V1687" s="89">
        <v>1.2599999999999998E-2</v>
      </c>
      <c r="W1687" s="40">
        <v>1.5521753595431134E-5</v>
      </c>
      <c r="X1687" s="40">
        <v>1.297843347363619E-2</v>
      </c>
      <c r="Y1687" s="34">
        <v>1.2772649700526415E-2</v>
      </c>
      <c r="Z1687" s="28">
        <v>1.5930145408099106E-2</v>
      </c>
      <c r="AA1687" s="928">
        <v>2.7783587509144542E-3</v>
      </c>
      <c r="AB1687" s="929">
        <v>0.19543048534208265</v>
      </c>
      <c r="AC1687" s="930">
        <v>0.80179115590700278</v>
      </c>
    </row>
    <row r="1688" spans="1:51">
      <c r="A1688" s="130" t="s">
        <v>168</v>
      </c>
      <c r="B1688" s="89">
        <v>2.9251148487123582E-2</v>
      </c>
      <c r="C1688" s="40">
        <v>4.2017057467081238E-2</v>
      </c>
      <c r="D1688" s="40">
        <v>2.7034852254628263</v>
      </c>
      <c r="E1688" s="34">
        <v>2.774753431417031</v>
      </c>
      <c r="F1688" s="923">
        <v>1.6836333111643235E-2</v>
      </c>
      <c r="G1688" s="924">
        <v>1.1048842495224478</v>
      </c>
      <c r="H1688" s="924">
        <v>1.4743196118576207</v>
      </c>
      <c r="I1688" s="34">
        <v>2.596040194491712</v>
      </c>
      <c r="L1688" s="130"/>
      <c r="M1688" s="164" t="s">
        <v>179</v>
      </c>
      <c r="N1688" s="40">
        <v>4.8331325839047565E-5</v>
      </c>
      <c r="O1688" s="40">
        <v>1.2036579739688199E-6</v>
      </c>
      <c r="P1688" s="40">
        <v>2.4084123004533857E-5</v>
      </c>
      <c r="Q1688" s="34">
        <v>3.8515660694947963E-5</v>
      </c>
      <c r="R1688" s="89">
        <v>2.0950158516180894E-3</v>
      </c>
      <c r="S1688" s="40">
        <v>1.4513569362910043E-4</v>
      </c>
      <c r="T1688" s="40">
        <v>2.9040358418313803E-3</v>
      </c>
      <c r="U1688" s="34">
        <v>2.5275899793387614E-3</v>
      </c>
      <c r="V1688" s="89">
        <v>3.2199999999999998E-3</v>
      </c>
      <c r="W1688" s="40">
        <v>1.3730846304317877E-5</v>
      </c>
      <c r="X1688" s="40">
        <v>3.5547696399740045E-3</v>
      </c>
      <c r="Y1688" s="34">
        <v>3.3727292961996595E-3</v>
      </c>
      <c r="Z1688" s="28">
        <v>5.9388349362333691E-3</v>
      </c>
      <c r="AA1688" s="928">
        <v>6.4853899979540486E-3</v>
      </c>
      <c r="AB1688" s="929">
        <v>0.42560367588560277</v>
      </c>
      <c r="AC1688" s="930">
        <v>0.56791093411644311</v>
      </c>
    </row>
    <row r="1689" spans="1:51">
      <c r="A1689" s="130" t="s">
        <v>169</v>
      </c>
      <c r="B1689" s="89">
        <v>6.5992823196624237E-2</v>
      </c>
      <c r="C1689" s="40">
        <v>8.0677480955897246E-2</v>
      </c>
      <c r="D1689" s="40">
        <v>0.12003872770223388</v>
      </c>
      <c r="E1689" s="34">
        <v>0.26670903185475536</v>
      </c>
      <c r="F1689" s="923">
        <v>0.27843615698930008</v>
      </c>
      <c r="G1689" s="924">
        <v>31.098189985597188</v>
      </c>
      <c r="H1689" s="924">
        <v>0</v>
      </c>
      <c r="I1689" s="34">
        <v>31.376626142586492</v>
      </c>
      <c r="L1689" s="130"/>
      <c r="M1689" s="164" t="s">
        <v>180</v>
      </c>
      <c r="N1689" s="40">
        <v>6.1680285164953687E-4</v>
      </c>
      <c r="O1689" s="40">
        <v>3.1116725265205624E-5</v>
      </c>
      <c r="P1689" s="40">
        <v>6.2261793216426776E-4</v>
      </c>
      <c r="Q1689" s="34">
        <v>6.3696485907544886E-4</v>
      </c>
      <c r="R1689" s="89">
        <v>9.30206332272423E-2</v>
      </c>
      <c r="S1689" s="40">
        <v>1.9929889490626694E-3</v>
      </c>
      <c r="T1689" s="40">
        <v>3.9877932131861069E-2</v>
      </c>
      <c r="U1689" s="34">
        <v>7.1141817269222904E-2</v>
      </c>
      <c r="V1689" s="89">
        <v>0</v>
      </c>
      <c r="W1689" s="40">
        <v>0</v>
      </c>
      <c r="X1689" s="40">
        <v>0</v>
      </c>
      <c r="Y1689" s="34">
        <v>0</v>
      </c>
      <c r="Z1689" s="28">
        <v>7.1778782128298357E-2</v>
      </c>
      <c r="AA1689" s="928">
        <v>8.8739992542215245E-3</v>
      </c>
      <c r="AB1689" s="929">
        <v>0.99112600074577839</v>
      </c>
      <c r="AC1689" s="930">
        <v>0</v>
      </c>
    </row>
    <row r="1690" spans="1:51">
      <c r="A1690" s="130" t="s">
        <v>170</v>
      </c>
      <c r="B1690" s="89">
        <v>3.4683400285034781E-3</v>
      </c>
      <c r="C1690" s="40">
        <v>1.0836531260545047E-2</v>
      </c>
      <c r="D1690" s="40">
        <v>2.3406192480517039E-2</v>
      </c>
      <c r="E1690" s="34">
        <v>3.7711063769565567E-2</v>
      </c>
      <c r="F1690" s="923">
        <v>2.329900146293739E-3</v>
      </c>
      <c r="G1690" s="924">
        <v>8.3719491635670537E-2</v>
      </c>
      <c r="H1690" s="924">
        <v>0.21633625375069171</v>
      </c>
      <c r="I1690" s="34">
        <v>0.30238564553265596</v>
      </c>
      <c r="L1690" s="130"/>
      <c r="M1690" s="132" t="s">
        <v>181</v>
      </c>
      <c r="N1690" s="89">
        <v>5.3651453158285437E-6</v>
      </c>
      <c r="O1690" s="40">
        <v>2.4785534323521077E-7</v>
      </c>
      <c r="P1690" s="40">
        <v>4.959364456436865E-6</v>
      </c>
      <c r="Q1690" s="34">
        <v>5.329999287416145E-6</v>
      </c>
      <c r="R1690" s="40">
        <v>1.2994138134507293E-4</v>
      </c>
      <c r="S1690" s="40">
        <v>1.2766650163414427E-5</v>
      </c>
      <c r="T1690" s="40">
        <v>2.5544928837026114E-4</v>
      </c>
      <c r="U1690" s="34">
        <v>1.9152101066253533E-4</v>
      </c>
      <c r="V1690" s="40">
        <v>4.6038454331161785E-4</v>
      </c>
      <c r="W1690" s="40">
        <v>3.1032220973531765E-6</v>
      </c>
      <c r="X1690" s="40">
        <v>5.3604372128694862E-4</v>
      </c>
      <c r="Y1690" s="40">
        <v>4.9490192966754418E-4</v>
      </c>
      <c r="Z1690" s="28">
        <v>6.9175293961749569E-4</v>
      </c>
      <c r="AA1690" s="929">
        <v>7.7050619985270527E-3</v>
      </c>
      <c r="AB1690" s="929">
        <v>0.27686331303259332</v>
      </c>
      <c r="AC1690" s="930">
        <v>0.71543162496887958</v>
      </c>
    </row>
    <row r="1691" spans="1:51">
      <c r="A1691" s="130" t="s">
        <v>171</v>
      </c>
      <c r="B1691" s="89">
        <v>2.9216798795452343E-3</v>
      </c>
      <c r="C1691" s="40">
        <v>6.899625261849153E-3</v>
      </c>
      <c r="D1691" s="40">
        <v>9.38242342820007E-3</v>
      </c>
      <c r="E1691" s="34">
        <v>1.9203728569594458E-2</v>
      </c>
      <c r="F1691" s="925">
        <v>6.9464722964908869E-3</v>
      </c>
      <c r="G1691" s="926">
        <v>0.21695158157880323</v>
      </c>
      <c r="H1691" s="926">
        <v>0.28600160693645255</v>
      </c>
      <c r="I1691" s="145">
        <v>0.50989966081174665</v>
      </c>
      <c r="L1691" s="143"/>
      <c r="M1691" s="166" t="s">
        <v>182</v>
      </c>
      <c r="N1691" s="154">
        <v>2.2638667634453655E-5</v>
      </c>
      <c r="O1691" s="144">
        <v>3.3088755804300402E-7</v>
      </c>
      <c r="P1691" s="144">
        <v>6.6207650519698067E-6</v>
      </c>
      <c r="Q1691" s="145">
        <v>1.5891106942608249E-5</v>
      </c>
      <c r="R1691" s="144">
        <v>3.3594829120728472E-4</v>
      </c>
      <c r="S1691" s="144">
        <v>3.3131745965935641E-5</v>
      </c>
      <c r="T1691" s="144">
        <v>6.6293670000580488E-4</v>
      </c>
      <c r="U1691" s="145">
        <v>4.9630958522333226E-4</v>
      </c>
      <c r="V1691" s="144">
        <v>5.7558680749527074E-4</v>
      </c>
      <c r="W1691" s="144">
        <v>7.0740448277301141E-6</v>
      </c>
      <c r="X1691" s="144">
        <v>7.4805800028653177E-4</v>
      </c>
      <c r="Y1691" s="144">
        <v>6.5427197109544245E-4</v>
      </c>
      <c r="Z1691" s="167">
        <v>1.1664726632613829E-3</v>
      </c>
      <c r="AA1691" s="931">
        <v>1.3623214193616619E-2</v>
      </c>
      <c r="AB1691" s="931">
        <v>0.42547896822175191</v>
      </c>
      <c r="AC1691" s="932">
        <v>0.56089781758463153</v>
      </c>
      <c r="AY1691" s="146"/>
    </row>
    <row r="1692" spans="1:51">
      <c r="A1692" s="130" t="s">
        <v>172</v>
      </c>
      <c r="B1692" s="89">
        <v>2.4537383700848174E-2</v>
      </c>
      <c r="C1692" s="40">
        <v>4.5347105948587624E-2</v>
      </c>
      <c r="D1692" s="40">
        <v>1.9627522785899466E-3</v>
      </c>
      <c r="E1692" s="34">
        <v>7.1847241928025746E-2</v>
      </c>
    </row>
    <row r="1693" spans="1:51" ht="12.75" customHeight="1">
      <c r="A1693" s="130" t="s">
        <v>190</v>
      </c>
      <c r="B1693" s="89">
        <v>5.8479548090640242E-4</v>
      </c>
      <c r="C1693" s="40">
        <v>8.6778939067259074E-4</v>
      </c>
      <c r="D1693" s="40">
        <v>1.7385376043784653E-3</v>
      </c>
      <c r="E1693" s="34">
        <v>3.1911224759574586E-3</v>
      </c>
    </row>
    <row r="1694" spans="1:51" ht="12.75" customHeight="1">
      <c r="A1694" s="130" t="s">
        <v>191</v>
      </c>
      <c r="B1694" s="89">
        <v>1.0727060487570968E-3</v>
      </c>
      <c r="C1694" s="40">
        <v>1.305804573616907E-3</v>
      </c>
      <c r="D1694" s="40">
        <v>3.2861410505826863E-3</v>
      </c>
      <c r="E1694" s="34">
        <v>5.6646516729566901E-3</v>
      </c>
      <c r="F1694" s="898" t="s">
        <v>272</v>
      </c>
      <c r="G1694" s="899"/>
      <c r="H1694" s="900"/>
      <c r="I1694" s="900"/>
      <c r="L1694" s="891" t="s">
        <v>255</v>
      </c>
      <c r="M1694" s="892"/>
      <c r="N1694" s="898" t="s">
        <v>185</v>
      </c>
      <c r="O1694" s="899"/>
      <c r="P1694" s="899"/>
      <c r="Q1694" s="900"/>
      <c r="R1694" s="898" t="s">
        <v>186</v>
      </c>
      <c r="S1694" s="899"/>
      <c r="T1694" s="899"/>
      <c r="U1694" s="900"/>
      <c r="V1694" s="898" t="s">
        <v>187</v>
      </c>
      <c r="W1694" s="899"/>
      <c r="X1694" s="899"/>
      <c r="Y1694" s="900"/>
      <c r="Z1694" s="9" t="s">
        <v>188</v>
      </c>
      <c r="AA1694" s="898" t="s">
        <v>195</v>
      </c>
      <c r="AB1694" s="899"/>
      <c r="AC1694" s="900"/>
    </row>
    <row r="1695" spans="1:51" ht="26.25">
      <c r="A1695" s="130" t="s">
        <v>175</v>
      </c>
      <c r="B1695" s="89">
        <v>2.3489140383585413E-3</v>
      </c>
      <c r="C1695" s="40">
        <v>6.590072182621555E-2</v>
      </c>
      <c r="D1695" s="40">
        <v>0.16722335969000859</v>
      </c>
      <c r="E1695" s="34">
        <v>0.23547299555458268</v>
      </c>
      <c r="F1695" s="76" t="s">
        <v>185</v>
      </c>
      <c r="G1695" s="76" t="s">
        <v>186</v>
      </c>
      <c r="H1695" s="150" t="s">
        <v>187</v>
      </c>
      <c r="I1695" s="17" t="s">
        <v>188</v>
      </c>
      <c r="L1695" s="893"/>
      <c r="M1695" s="894"/>
      <c r="N1695" s="157" t="s">
        <v>196</v>
      </c>
      <c r="O1695" s="158" t="s">
        <v>214</v>
      </c>
      <c r="P1695" s="158" t="s">
        <v>215</v>
      </c>
      <c r="Q1695" s="159" t="s">
        <v>199</v>
      </c>
      <c r="R1695" s="157" t="s">
        <v>196</v>
      </c>
      <c r="S1695" s="158" t="s">
        <v>214</v>
      </c>
      <c r="T1695" s="158" t="s">
        <v>215</v>
      </c>
      <c r="U1695" s="159" t="s">
        <v>199</v>
      </c>
      <c r="V1695" s="157" t="s">
        <v>196</v>
      </c>
      <c r="W1695" s="158" t="s">
        <v>214</v>
      </c>
      <c r="X1695" s="158" t="s">
        <v>215</v>
      </c>
      <c r="Y1695" s="159" t="s">
        <v>199</v>
      </c>
      <c r="Z1695" s="160" t="s">
        <v>199</v>
      </c>
      <c r="AA1695" s="157" t="s">
        <v>185</v>
      </c>
      <c r="AB1695" s="158" t="s">
        <v>186</v>
      </c>
      <c r="AC1695" s="159" t="s">
        <v>187</v>
      </c>
    </row>
    <row r="1696" spans="1:51">
      <c r="A1696" s="130" t="s">
        <v>176</v>
      </c>
      <c r="B1696" s="89">
        <v>1.0922516619361257E-3</v>
      </c>
      <c r="C1696" s="40">
        <v>1.0656812693052234E-2</v>
      </c>
      <c r="D1696" s="40">
        <v>1.8924396578239784</v>
      </c>
      <c r="E1696" s="34">
        <v>1.9041887221789668</v>
      </c>
      <c r="F1696" s="919">
        <v>69276.36489515155</v>
      </c>
      <c r="G1696" s="920">
        <v>1015418.0721022867</v>
      </c>
      <c r="H1696" s="920">
        <v>1000000</v>
      </c>
      <c r="I1696" s="138">
        <v>2084694.4369974385</v>
      </c>
      <c r="L1696" s="136"/>
      <c r="M1696" s="161" t="s">
        <v>160</v>
      </c>
      <c r="N1696" s="141">
        <v>102.73420253292815</v>
      </c>
      <c r="O1696" s="141">
        <v>10.858428322622103</v>
      </c>
      <c r="P1696" s="141">
        <v>217.26747050547053</v>
      </c>
      <c r="Q1696" s="142">
        <v>158.48017182766714</v>
      </c>
      <c r="R1696" s="152">
        <v>1119.5952246444929</v>
      </c>
      <c r="S1696" s="141">
        <v>182.88436959650298</v>
      </c>
      <c r="T1696" s="141">
        <v>3659.35319519838</v>
      </c>
      <c r="U1696" s="142">
        <v>2322.9225550047804</v>
      </c>
      <c r="V1696" s="152">
        <v>1162.1996077201268</v>
      </c>
      <c r="W1696" s="141">
        <v>176.44584160459604</v>
      </c>
      <c r="X1696" s="141">
        <v>3530.5239899932499</v>
      </c>
      <c r="Y1696" s="142">
        <v>2287.6513810665997</v>
      </c>
      <c r="Z1696" s="162">
        <v>4769.0541078990473</v>
      </c>
      <c r="AA1696" s="928">
        <v>3.3230944384794112E-2</v>
      </c>
      <c r="AB1696" s="929">
        <v>0.48708244915009313</v>
      </c>
      <c r="AC1696" s="930">
        <v>0.47968660646511274</v>
      </c>
    </row>
    <row r="1697" spans="1:53">
      <c r="A1697" s="130" t="s">
        <v>177</v>
      </c>
      <c r="B1697" s="89">
        <v>3.0663110285878681E-3</v>
      </c>
      <c r="C1697" s="40">
        <v>1.7203407712307408E-2</v>
      </c>
      <c r="D1697" s="40">
        <v>8.4027109391563715E-2</v>
      </c>
      <c r="E1697" s="34">
        <v>0.104296828132459</v>
      </c>
      <c r="F1697" s="921">
        <v>68349.66690125085</v>
      </c>
      <c r="G1697" s="922">
        <v>835665.80045750132</v>
      </c>
      <c r="H1697" s="922">
        <v>953430.02874182025</v>
      </c>
      <c r="I1697" s="142">
        <v>1857445.4961005724</v>
      </c>
      <c r="L1697" s="130"/>
      <c r="M1697" s="164" t="s">
        <v>162</v>
      </c>
      <c r="N1697" s="141">
        <v>100.22202860082939</v>
      </c>
      <c r="O1697" s="141">
        <v>10.783081623940429</v>
      </c>
      <c r="P1697" s="141">
        <v>215.75985023602513</v>
      </c>
      <c r="Q1697" s="142">
        <v>156.36020988208855</v>
      </c>
      <c r="R1697" s="152">
        <v>838.37843969757989</v>
      </c>
      <c r="S1697" s="141">
        <v>155.60991079441828</v>
      </c>
      <c r="T1697" s="141">
        <v>3113.6155896013643</v>
      </c>
      <c r="U1697" s="142">
        <v>1911.7120225267283</v>
      </c>
      <c r="V1697" s="152">
        <v>974.31738904452311</v>
      </c>
      <c r="W1697" s="141">
        <v>176.44584160459604</v>
      </c>
      <c r="X1697" s="141">
        <v>3530.5239899932499</v>
      </c>
      <c r="Y1697" s="142">
        <v>2181.115522001593</v>
      </c>
      <c r="Z1697" s="162">
        <v>4249.18775441041</v>
      </c>
      <c r="AA1697" s="928">
        <v>3.6797670265286755E-2</v>
      </c>
      <c r="AB1697" s="929">
        <v>0.44990057700850766</v>
      </c>
      <c r="AC1697" s="930">
        <v>0.5133017527262056</v>
      </c>
    </row>
    <row r="1698" spans="1:53">
      <c r="A1698" s="130" t="s">
        <v>178</v>
      </c>
      <c r="B1698" s="89">
        <v>2.181642016826012E-4</v>
      </c>
      <c r="C1698" s="40">
        <v>3.5932248652163707E-3</v>
      </c>
      <c r="D1698" s="40">
        <v>1.6384334736361927E-2</v>
      </c>
      <c r="E1698" s="34">
        <v>2.0195723803260898E-2</v>
      </c>
      <c r="F1698" s="921">
        <v>2093.6340705302987</v>
      </c>
      <c r="G1698" s="922">
        <v>349371.4071305297</v>
      </c>
      <c r="H1698" s="922">
        <v>124777.62040241821</v>
      </c>
      <c r="I1698" s="142">
        <v>476242.66160347819</v>
      </c>
      <c r="L1698" s="130"/>
      <c r="M1698" s="164" t="s">
        <v>31</v>
      </c>
      <c r="N1698" s="141">
        <v>5.8788011710248753</v>
      </c>
      <c r="O1698" s="141">
        <v>0.1577436504779629</v>
      </c>
      <c r="P1698" s="141">
        <v>3.1563098184516898</v>
      </c>
      <c r="Q1698" s="142">
        <v>4.7895048728967247</v>
      </c>
      <c r="R1698" s="152">
        <v>479.07092913856843</v>
      </c>
      <c r="S1698" s="141">
        <v>57.158643603989439</v>
      </c>
      <c r="T1698" s="141">
        <v>1143.6935018937986</v>
      </c>
      <c r="U1698" s="142">
        <v>799.23998202733742</v>
      </c>
      <c r="V1698" s="152">
        <v>503.40370691448265</v>
      </c>
      <c r="W1698" s="141">
        <v>0</v>
      </c>
      <c r="X1698" s="141">
        <v>0</v>
      </c>
      <c r="Y1698" s="142">
        <v>285.44769563979594</v>
      </c>
      <c r="Z1698" s="162">
        <v>1089.4771825400301</v>
      </c>
      <c r="AA1698" s="928">
        <v>4.3961497768410093E-3</v>
      </c>
      <c r="AB1698" s="929">
        <v>0.73359956026244855</v>
      </c>
      <c r="AC1698" s="930">
        <v>0.26200428996071046</v>
      </c>
    </row>
    <row r="1699" spans="1:53">
      <c r="A1699" s="130" t="s">
        <v>179</v>
      </c>
      <c r="B1699" s="89">
        <v>1.8457550450336107E-4</v>
      </c>
      <c r="C1699" s="40">
        <v>3.1253228897356418E-3</v>
      </c>
      <c r="D1699" s="40">
        <v>6.5676963997400488E-3</v>
      </c>
      <c r="E1699" s="34">
        <v>9.8775947939790526E-3</v>
      </c>
      <c r="F1699" s="921">
        <v>58904.687446128082</v>
      </c>
      <c r="G1699" s="922">
        <v>474347.38378533896</v>
      </c>
      <c r="H1699" s="922">
        <v>824254.54496659001</v>
      </c>
      <c r="I1699" s="142">
        <v>1357506.6161980571</v>
      </c>
      <c r="L1699" s="130"/>
      <c r="M1699" s="164" t="s">
        <v>23</v>
      </c>
      <c r="N1699" s="141">
        <v>74.115365514032803</v>
      </c>
      <c r="O1699" s="141">
        <v>10.046004809520753</v>
      </c>
      <c r="P1699" s="141">
        <v>201.01160027948615</v>
      </c>
      <c r="Q1699" s="142">
        <v>134.75338958743131</v>
      </c>
      <c r="R1699" s="152">
        <v>362.44302330427172</v>
      </c>
      <c r="S1699" s="141">
        <v>95.2976722343912</v>
      </c>
      <c r="T1699" s="141">
        <v>1906.8214640501217</v>
      </c>
      <c r="U1699" s="142">
        <v>1085.141447621859</v>
      </c>
      <c r="V1699" s="152">
        <v>453.17091129311456</v>
      </c>
      <c r="W1699" s="141">
        <v>176.44584160459604</v>
      </c>
      <c r="X1699" s="141">
        <v>3530.5239899932499</v>
      </c>
      <c r="Y1699" s="142">
        <v>1885.6070481432414</v>
      </c>
      <c r="Z1699" s="162">
        <v>3105.5018853525316</v>
      </c>
      <c r="AA1699" s="928">
        <v>4.339182346757272E-2</v>
      </c>
      <c r="AB1699" s="929">
        <v>0.34942546734235053</v>
      </c>
      <c r="AC1699" s="930">
        <v>0.60718270919007677</v>
      </c>
      <c r="AZ1699" s="146"/>
    </row>
    <row r="1700" spans="1:53">
      <c r="A1700" s="130" t="s">
        <v>180</v>
      </c>
      <c r="B1700" s="89">
        <v>3.4818733589116694E-3</v>
      </c>
      <c r="C1700" s="40">
        <v>8.296794722009079E-3</v>
      </c>
      <c r="D1700" s="40">
        <v>1.3739265950129624E-3</v>
      </c>
      <c r="E1700" s="40">
        <v>1.315259467593371E-2</v>
      </c>
      <c r="F1700" s="921">
        <v>7351.3453845924641</v>
      </c>
      <c r="G1700" s="922">
        <v>11947.009541632688</v>
      </c>
      <c r="H1700" s="922">
        <v>4397.8633728120913</v>
      </c>
      <c r="I1700" s="142">
        <v>23696.218299037242</v>
      </c>
      <c r="L1700" s="130"/>
      <c r="M1700" s="164" t="s">
        <v>163</v>
      </c>
      <c r="N1700" s="141">
        <v>20.227861915771712</v>
      </c>
      <c r="O1700" s="141">
        <v>0.57933316394171286</v>
      </c>
      <c r="P1700" s="141">
        <v>11.591940138087292</v>
      </c>
      <c r="Q1700" s="142">
        <v>16.817315421760522</v>
      </c>
      <c r="R1700" s="152">
        <v>-3.1355127452602822</v>
      </c>
      <c r="S1700" s="141">
        <v>3.1535949560376375</v>
      </c>
      <c r="T1700" s="141">
        <v>63.10062365744399</v>
      </c>
      <c r="U1700" s="142">
        <v>27.33059287753186</v>
      </c>
      <c r="V1700" s="152">
        <v>17.742770836925903</v>
      </c>
      <c r="W1700" s="141">
        <v>0</v>
      </c>
      <c r="X1700" s="141">
        <v>0</v>
      </c>
      <c r="Y1700" s="142">
        <v>10.060778218555795</v>
      </c>
      <c r="Z1700" s="162">
        <v>54.208686517848179</v>
      </c>
      <c r="AA1700" s="928">
        <v>0.31023285200285072</v>
      </c>
      <c r="AB1700" s="929">
        <v>0.50417367830030857</v>
      </c>
      <c r="AC1700" s="930">
        <v>0.18559346969684073</v>
      </c>
      <c r="AX1700" s="146"/>
    </row>
    <row r="1701" spans="1:53">
      <c r="A1701" s="130" t="s">
        <v>181</v>
      </c>
      <c r="B1701" s="89">
        <v>2.5027287465006469E-5</v>
      </c>
      <c r="C1701" s="40">
        <v>3.598125921117452E-4</v>
      </c>
      <c r="D1701" s="40">
        <v>1.2169763230649255E-3</v>
      </c>
      <c r="E1701" s="40">
        <v>1.6018162026416771E-3</v>
      </c>
      <c r="F1701" s="921">
        <v>4.5859758356118636</v>
      </c>
      <c r="G1701" s="922">
        <v>118.15966719391155</v>
      </c>
      <c r="H1701" s="922">
        <v>0</v>
      </c>
      <c r="I1701" s="142">
        <v>122.74564302952341</v>
      </c>
      <c r="L1701" s="130"/>
      <c r="M1701" s="165" t="s">
        <v>189</v>
      </c>
      <c r="N1701" s="141">
        <v>1.1222318527247747E-2</v>
      </c>
      <c r="O1701" s="141">
        <v>4.4718754151904075E-4</v>
      </c>
      <c r="P1701" s="141">
        <v>8.9478240405182277E-3</v>
      </c>
      <c r="Q1701" s="142">
        <v>1.0491113953875532E-2</v>
      </c>
      <c r="R1701" s="152">
        <v>0.20673276438035429</v>
      </c>
      <c r="S1701" s="141">
        <v>1.6584921867076958E-2</v>
      </c>
      <c r="T1701" s="141">
        <v>0.33184950119194895</v>
      </c>
      <c r="U1701" s="142">
        <v>0.27030812584252151</v>
      </c>
      <c r="V1701" s="152">
        <v>0</v>
      </c>
      <c r="W1701" s="141">
        <v>0</v>
      </c>
      <c r="X1701" s="141">
        <v>0</v>
      </c>
      <c r="Y1701" s="142">
        <v>0</v>
      </c>
      <c r="Z1701" s="162">
        <v>0.28079923979639704</v>
      </c>
      <c r="AA1701" s="928">
        <v>3.7361618078034925E-2</v>
      </c>
      <c r="AB1701" s="929">
        <v>0.96263838192196505</v>
      </c>
      <c r="AC1701" s="930">
        <v>0</v>
      </c>
      <c r="BA1701" s="146"/>
    </row>
    <row r="1702" spans="1:53">
      <c r="A1702" s="143" t="s">
        <v>182</v>
      </c>
      <c r="B1702" s="154">
        <v>5.5514582186653369E-5</v>
      </c>
      <c r="C1702" s="144">
        <v>4.5983349475818395E-4</v>
      </c>
      <c r="D1702" s="144">
        <v>2.3002987354078801E-3</v>
      </c>
      <c r="E1702" s="144">
        <v>2.8156468123527174E-3</v>
      </c>
      <c r="F1702" s="921">
        <v>4391.8253977208815</v>
      </c>
      <c r="G1702" s="922">
        <v>126051.75537046429</v>
      </c>
      <c r="H1702" s="922">
        <v>186.18129551623471</v>
      </c>
      <c r="I1702" s="142">
        <v>130629.76206370139</v>
      </c>
      <c r="L1702" s="130"/>
      <c r="M1702" s="164" t="s">
        <v>165</v>
      </c>
      <c r="N1702" s="141">
        <v>6.6892891510455481</v>
      </c>
      <c r="O1702" s="141">
        <v>0.67754254648889456</v>
      </c>
      <c r="P1702" s="141">
        <v>13.557022329722336</v>
      </c>
      <c r="Q1702" s="142">
        <v>10.046965436499544</v>
      </c>
      <c r="R1702" s="152">
        <v>148.11798817356367</v>
      </c>
      <c r="S1702" s="141">
        <v>22.141745762179283</v>
      </c>
      <c r="T1702" s="141">
        <v>443.03659345445936</v>
      </c>
      <c r="U1702" s="142">
        <v>288.36247225911177</v>
      </c>
      <c r="V1702" s="152">
        <v>0</v>
      </c>
      <c r="W1702" s="141">
        <v>3.8291364778706559E-2</v>
      </c>
      <c r="X1702" s="141">
        <v>0.93357584208409783</v>
      </c>
      <c r="Y1702" s="142">
        <v>0.42591789781648304</v>
      </c>
      <c r="Z1702" s="162">
        <v>298.83535559342778</v>
      </c>
      <c r="AA1702" s="928">
        <v>3.3620404173891213E-2</v>
      </c>
      <c r="AB1702" s="929">
        <v>0.96495433643211681</v>
      </c>
      <c r="AC1702" s="930">
        <v>1.4252593939920346E-3</v>
      </c>
      <c r="AV1702" s="392"/>
    </row>
    <row r="1703" spans="1:53">
      <c r="F1703" s="923">
        <v>174.15589669658746</v>
      </c>
      <c r="G1703" s="924">
        <v>118.67697306245624</v>
      </c>
      <c r="H1703" s="924">
        <v>0.17232575812440204</v>
      </c>
      <c r="I1703" s="34">
        <v>293.00519551716803</v>
      </c>
      <c r="L1703" s="130"/>
      <c r="M1703" s="164" t="s">
        <v>83</v>
      </c>
      <c r="N1703" s="40">
        <v>0.30417583344221999</v>
      </c>
      <c r="O1703" s="40">
        <v>2.4477017218464497E-2</v>
      </c>
      <c r="P1703" s="40">
        <v>0.48976329341283709</v>
      </c>
      <c r="Q1703" s="34">
        <v>0.39840797759884033</v>
      </c>
      <c r="R1703" s="89">
        <v>2.5929176311858628E-3</v>
      </c>
      <c r="S1703" s="40">
        <v>2.9253879344175227E-2</v>
      </c>
      <c r="T1703" s="40">
        <v>0.5853440460015259</v>
      </c>
      <c r="U1703" s="34">
        <v>0.27149154132713166</v>
      </c>
      <c r="V1703" s="89">
        <v>0</v>
      </c>
      <c r="W1703" s="40">
        <v>3.544173675885314E-5</v>
      </c>
      <c r="X1703" s="40">
        <v>8.6409950208849416E-4</v>
      </c>
      <c r="Y1703" s="34">
        <v>3.9422125856663711E-4</v>
      </c>
      <c r="Z1703" s="28">
        <v>0.67029374018453858</v>
      </c>
      <c r="AA1703" s="928">
        <v>0.59437818632940631</v>
      </c>
      <c r="AB1703" s="929">
        <v>0.40503368158023872</v>
      </c>
      <c r="AC1703" s="930">
        <v>5.8813209035504951E-4</v>
      </c>
    </row>
    <row r="1704" spans="1:53">
      <c r="A1704" s="69" t="s">
        <v>274</v>
      </c>
      <c r="F1704" s="923">
        <v>0.30907457625393886</v>
      </c>
      <c r="G1704" s="924">
        <v>1.2695735163135153</v>
      </c>
      <c r="H1704" s="924">
        <v>1.5189652797615569</v>
      </c>
      <c r="I1704" s="34">
        <v>3.0976133723290111</v>
      </c>
      <c r="L1704" s="130"/>
      <c r="M1704" s="164" t="s">
        <v>84</v>
      </c>
      <c r="N1704" s="40">
        <v>6.900805551235858E-4</v>
      </c>
      <c r="O1704" s="40">
        <v>3.4208613989346719E-5</v>
      </c>
      <c r="P1704" s="40">
        <v>6.8448386913223433E-4</v>
      </c>
      <c r="Q1704" s="34">
        <v>7.0705488121989733E-4</v>
      </c>
      <c r="R1704" s="89">
        <v>1.7336517617914569E-3</v>
      </c>
      <c r="S1704" s="40">
        <v>2.0815202038937638E-4</v>
      </c>
      <c r="T1704" s="40">
        <v>4.1649363615895788E-3</v>
      </c>
      <c r="U1704" s="34">
        <v>2.9043416079601926E-3</v>
      </c>
      <c r="V1704" s="89">
        <v>0</v>
      </c>
      <c r="W1704" s="40">
        <v>3.1240116496271826E-4</v>
      </c>
      <c r="X1704" s="40">
        <v>7.6166044833770605E-3</v>
      </c>
      <c r="Y1704" s="34">
        <v>3.4748630200387397E-3</v>
      </c>
      <c r="Z1704" s="28">
        <v>7.0862595092188296E-3</v>
      </c>
      <c r="AA1704" s="928">
        <v>9.9778293512968061E-2</v>
      </c>
      <c r="AB1704" s="929">
        <v>0.40985538339116789</v>
      </c>
      <c r="AC1704" s="930">
        <v>0.49036632309586409</v>
      </c>
    </row>
    <row r="1705" spans="1:53">
      <c r="A1705" s="136"/>
      <c r="B1705" s="147" t="s">
        <v>271</v>
      </c>
      <c r="C1705" s="936"/>
      <c r="D1705" s="936"/>
      <c r="E1705" s="937"/>
      <c r="F1705" s="921">
        <v>9698.4070613257991</v>
      </c>
      <c r="G1705" s="922">
        <v>129948.50154416104</v>
      </c>
      <c r="H1705" s="922">
        <v>593.87686739677929</v>
      </c>
      <c r="I1705" s="142">
        <v>140240.78547288364</v>
      </c>
      <c r="L1705" s="130"/>
      <c r="M1705" s="164" t="s">
        <v>166</v>
      </c>
      <c r="N1705" s="141">
        <v>15.997435501419899</v>
      </c>
      <c r="O1705" s="141">
        <v>1.4209183457500063</v>
      </c>
      <c r="P1705" s="141">
        <v>28.431309357427491</v>
      </c>
      <c r="Q1705" s="142">
        <v>22.186574307988025</v>
      </c>
      <c r="R1705" s="141">
        <v>148.65519341937397</v>
      </c>
      <c r="S1705" s="141">
        <v>23.074522427907723</v>
      </c>
      <c r="T1705" s="141">
        <v>461.70062297032638</v>
      </c>
      <c r="U1705" s="142">
        <v>297.27686902503518</v>
      </c>
      <c r="V1705" s="141">
        <v>0</v>
      </c>
      <c r="W1705" s="141">
        <v>0.12214092559659248</v>
      </c>
      <c r="X1705" s="141">
        <v>2.977899015241674</v>
      </c>
      <c r="Y1705" s="142">
        <v>1.3585832358837482</v>
      </c>
      <c r="Z1705" s="141">
        <v>320.82202656890695</v>
      </c>
      <c r="AA1705" s="928">
        <v>6.9155396047043974E-2</v>
      </c>
      <c r="AB1705" s="929">
        <v>0.92660990956362943</v>
      </c>
      <c r="AC1705" s="930">
        <v>4.2346943893266263E-3</v>
      </c>
    </row>
    <row r="1706" spans="1:53" ht="26.25">
      <c r="A1706" s="143" t="s">
        <v>184</v>
      </c>
      <c r="B1706" s="149" t="s">
        <v>185</v>
      </c>
      <c r="C1706" s="150" t="s">
        <v>186</v>
      </c>
      <c r="D1706" s="150" t="s">
        <v>187</v>
      </c>
      <c r="E1706" s="17" t="s">
        <v>188</v>
      </c>
      <c r="F1706" s="923">
        <v>7.7974466893105356</v>
      </c>
      <c r="G1706" s="924">
        <v>8.0739263213926566</v>
      </c>
      <c r="H1706" s="924">
        <v>5.3691424538354644</v>
      </c>
      <c r="I1706" s="34">
        <v>21.240515464538657</v>
      </c>
      <c r="L1706" s="130"/>
      <c r="M1706" s="164" t="s">
        <v>167</v>
      </c>
      <c r="N1706" s="40">
        <v>1.4687782985011204E-2</v>
      </c>
      <c r="O1706" s="40">
        <v>1.030234807400831E-3</v>
      </c>
      <c r="P1706" s="40">
        <v>2.0614080047324648E-2</v>
      </c>
      <c r="Q1706" s="34">
        <v>1.783783968759443E-2</v>
      </c>
      <c r="R1706" s="89">
        <v>2.7965087548066621E-3</v>
      </c>
      <c r="S1706" s="40">
        <v>1.8292645399788064E-3</v>
      </c>
      <c r="T1706" s="40">
        <v>3.6601952665519306E-2</v>
      </c>
      <c r="U1706" s="34">
        <v>1.847032869976388E-2</v>
      </c>
      <c r="V1706" s="89">
        <v>0</v>
      </c>
      <c r="W1706" s="40">
        <v>1.1042558903599752E-3</v>
      </c>
      <c r="X1706" s="40">
        <v>2.6922692065873183E-2</v>
      </c>
      <c r="Y1706" s="34">
        <v>1.2282726149660011E-2</v>
      </c>
      <c r="Z1706" s="28">
        <v>4.8590894537018328E-2</v>
      </c>
      <c r="AA1706" s="928">
        <v>0.36710251699533764</v>
      </c>
      <c r="AB1706" s="929">
        <v>0.38011913293122246</v>
      </c>
      <c r="AC1706" s="930">
        <v>0.25277835007343974</v>
      </c>
    </row>
    <row r="1707" spans="1:53">
      <c r="A1707" s="130" t="s">
        <v>160</v>
      </c>
      <c r="B1707" s="152">
        <v>502.79978355061763</v>
      </c>
      <c r="C1707" s="141">
        <v>214.07508841029573</v>
      </c>
      <c r="D1707" s="141">
        <v>4727.361289017731</v>
      </c>
      <c r="E1707" s="142">
        <v>5444.236160978644</v>
      </c>
      <c r="F1707" s="923">
        <v>14.54218291778942</v>
      </c>
      <c r="G1707" s="924">
        <v>24.483320232943306</v>
      </c>
      <c r="H1707" s="924">
        <v>107.8302070374969</v>
      </c>
      <c r="I1707" s="34">
        <v>146.85571018822964</v>
      </c>
      <c r="L1707" s="130"/>
      <c r="M1707" s="164" t="s">
        <v>168</v>
      </c>
      <c r="N1707" s="40">
        <v>2.2786783030574673E-2</v>
      </c>
      <c r="O1707" s="40">
        <v>2.2043265099380318E-3</v>
      </c>
      <c r="P1707" s="40">
        <v>4.4106608318683092E-2</v>
      </c>
      <c r="Q1707" s="34">
        <v>3.3267444835604079E-2</v>
      </c>
      <c r="R1707" s="89">
        <v>3.2615246097857667E-2</v>
      </c>
      <c r="S1707" s="40">
        <v>4.0643768331266299E-3</v>
      </c>
      <c r="T1707" s="40">
        <v>8.1324557060870883E-2</v>
      </c>
      <c r="U1707" s="34">
        <v>5.6009301343988571E-2</v>
      </c>
      <c r="V1707" s="89">
        <v>0</v>
      </c>
      <c r="W1707" s="40">
        <v>2.2177124616023558E-2</v>
      </c>
      <c r="X1707" s="40">
        <v>0.54069704509256533</v>
      </c>
      <c r="Y1707" s="34">
        <v>0.24667792205002717</v>
      </c>
      <c r="Z1707" s="28">
        <v>0.33595466822961983</v>
      </c>
      <c r="AA1707" s="928">
        <v>9.902361235494514E-2</v>
      </c>
      <c r="AB1707" s="929">
        <v>0.16671684200472867</v>
      </c>
      <c r="AC1707" s="930">
        <v>0.73425954564032614</v>
      </c>
    </row>
    <row r="1708" spans="1:53">
      <c r="A1708" s="130" t="s">
        <v>162</v>
      </c>
      <c r="B1708" s="152">
        <v>499.27521720618637</v>
      </c>
      <c r="C1708" s="141">
        <v>169.77928070892909</v>
      </c>
      <c r="D1708" s="141">
        <v>4727.361289017731</v>
      </c>
      <c r="E1708" s="142">
        <v>5396.4157869328465</v>
      </c>
      <c r="F1708" s="923">
        <v>21.459200038131673</v>
      </c>
      <c r="G1708" s="924">
        <v>50.468957471467768</v>
      </c>
      <c r="H1708" s="924">
        <v>20.108844354946083</v>
      </c>
      <c r="I1708" s="34">
        <v>92.037001864545516</v>
      </c>
      <c r="L1708" s="130"/>
      <c r="M1708" s="164" t="s">
        <v>169</v>
      </c>
      <c r="N1708" s="40">
        <v>3.9010571199959529E-2</v>
      </c>
      <c r="O1708" s="40">
        <v>2.9219935911650708E-3</v>
      </c>
      <c r="P1708" s="40">
        <v>5.8466486817709711E-2</v>
      </c>
      <c r="Q1708" s="34">
        <v>4.9091168603816349E-2</v>
      </c>
      <c r="R1708" s="89">
        <v>6.9514407755451479E-2</v>
      </c>
      <c r="S1708" s="40">
        <v>8.2379211988282946E-3</v>
      </c>
      <c r="T1708" s="40">
        <v>0.16483345912630262</v>
      </c>
      <c r="U1708" s="34">
        <v>0.11545538026059472</v>
      </c>
      <c r="V1708" s="89">
        <v>0</v>
      </c>
      <c r="W1708" s="40">
        <v>4.1357274496262829E-3</v>
      </c>
      <c r="X1708" s="40">
        <v>0.10083253126987646</v>
      </c>
      <c r="Y1708" s="34">
        <v>4.6002025560245699E-2</v>
      </c>
      <c r="Z1708" s="28">
        <v>0.21054857442465674</v>
      </c>
      <c r="AA1708" s="928">
        <v>0.23315839937630764</v>
      </c>
      <c r="AB1708" s="929">
        <v>0.54835507946841777</v>
      </c>
      <c r="AC1708" s="930">
        <v>0.21848652115527473</v>
      </c>
    </row>
    <row r="1709" spans="1:53">
      <c r="A1709" s="130" t="s">
        <v>31</v>
      </c>
      <c r="B1709" s="152">
        <v>7.381124785632009</v>
      </c>
      <c r="C1709" s="141">
        <v>87.720408387624332</v>
      </c>
      <c r="D1709" s="141">
        <v>0</v>
      </c>
      <c r="E1709" s="142">
        <v>95.101533173256342</v>
      </c>
      <c r="F1709" s="923">
        <v>2.5130637985466033</v>
      </c>
      <c r="G1709" s="924">
        <v>8.9442240444537404</v>
      </c>
      <c r="H1709" s="924">
        <v>7.9761464444884496</v>
      </c>
      <c r="I1709" s="34">
        <v>19.433434287488794</v>
      </c>
      <c r="L1709" s="130"/>
      <c r="M1709" s="164" t="s">
        <v>170</v>
      </c>
      <c r="N1709" s="40">
        <v>9.1190139813800246E-3</v>
      </c>
      <c r="O1709" s="40">
        <v>6.2642856877731599E-5</v>
      </c>
      <c r="P1709" s="40">
        <v>1.2534277203548687E-3</v>
      </c>
      <c r="Q1709" s="34">
        <v>5.7490138694536123E-3</v>
      </c>
      <c r="R1709" s="89">
        <v>1.037388080078901E-2</v>
      </c>
      <c r="S1709" s="40">
        <v>1.5794669194327865E-3</v>
      </c>
      <c r="T1709" s="40">
        <v>3.1603724971622886E-2</v>
      </c>
      <c r="U1709" s="34">
        <v>2.0461266487863686E-2</v>
      </c>
      <c r="V1709" s="89">
        <v>1.7999999999999999E-2</v>
      </c>
      <c r="W1709" s="40">
        <v>2.2173933707758764E-5</v>
      </c>
      <c r="X1709" s="40">
        <v>1.8540619248051702E-2</v>
      </c>
      <c r="Y1709" s="34">
        <v>1.8246642429323449E-2</v>
      </c>
      <c r="Z1709" s="28">
        <v>4.4456922786640748E-2</v>
      </c>
      <c r="AA1709" s="928">
        <v>0.12931650481173618</v>
      </c>
      <c r="AB1709" s="929">
        <v>0.46024927514803771</v>
      </c>
      <c r="AC1709" s="930">
        <v>0.41043422004022606</v>
      </c>
    </row>
    <row r="1710" spans="1:53">
      <c r="A1710" s="130" t="s">
        <v>23</v>
      </c>
      <c r="B1710" s="152">
        <v>472.66283616402558</v>
      </c>
      <c r="C1710" s="141">
        <v>78.967112998985016</v>
      </c>
      <c r="D1710" s="141">
        <v>4727.361289017731</v>
      </c>
      <c r="E1710" s="142">
        <v>5278.9912381807417</v>
      </c>
      <c r="F1710" s="923">
        <v>0.67933729561427103</v>
      </c>
      <c r="G1710" s="924">
        <v>5.3859121313401799</v>
      </c>
      <c r="H1710" s="924">
        <v>2.106170874082316</v>
      </c>
      <c r="I1710" s="34">
        <v>8.1714203010367683</v>
      </c>
      <c r="L1710" s="130"/>
      <c r="M1710" s="164" t="s">
        <v>171</v>
      </c>
      <c r="N1710" s="40">
        <v>1.830446958956276E-3</v>
      </c>
      <c r="O1710" s="40">
        <v>5.5920212554557993E-5</v>
      </c>
      <c r="P1710" s="40">
        <v>1.1189136006492665E-3</v>
      </c>
      <c r="Q1710" s="34">
        <v>1.5540869025220359E-3</v>
      </c>
      <c r="R1710" s="89">
        <v>6.6154602091661428E-3</v>
      </c>
      <c r="S1710" s="40">
        <v>9.284547072346144E-4</v>
      </c>
      <c r="T1710" s="40">
        <v>1.8577550979408188E-2</v>
      </c>
      <c r="U1710" s="34">
        <v>1.2321089325563717E-2</v>
      </c>
      <c r="V1710" s="89">
        <v>4.5999999999999999E-3</v>
      </c>
      <c r="W1710" s="40">
        <v>1.9615494720454111E-5</v>
      </c>
      <c r="X1710" s="40">
        <v>5.0782423428200069E-3</v>
      </c>
      <c r="Y1710" s="34">
        <v>4.8181847088566571E-3</v>
      </c>
      <c r="Z1710" s="28">
        <v>1.8693360936942412E-2</v>
      </c>
      <c r="AA1710" s="928">
        <v>8.3135767172333369E-2</v>
      </c>
      <c r="AB1710" s="929">
        <v>0.65911578806646753</v>
      </c>
      <c r="AC1710" s="930">
        <v>0.25774844476119901</v>
      </c>
    </row>
    <row r="1711" spans="1:53">
      <c r="A1711" s="130" t="s">
        <v>163</v>
      </c>
      <c r="B1711" s="152">
        <v>19.231256256528798</v>
      </c>
      <c r="C1711" s="141">
        <v>3.091759322319751</v>
      </c>
      <c r="D1711" s="141">
        <v>0</v>
      </c>
      <c r="E1711" s="142">
        <v>22.323015578848548</v>
      </c>
      <c r="F1711" s="923">
        <v>10.796783516421009</v>
      </c>
      <c r="G1711" s="924">
        <v>127.31185767203229</v>
      </c>
      <c r="H1711" s="924">
        <v>0</v>
      </c>
      <c r="I1711" s="34">
        <v>138.1086411884533</v>
      </c>
      <c r="L1711" s="130"/>
      <c r="M1711" s="164" t="s">
        <v>172</v>
      </c>
      <c r="N1711" s="40">
        <v>1.6828668230559323E-2</v>
      </c>
      <c r="O1711" s="40">
        <v>1.6420780321025302E-3</v>
      </c>
      <c r="P1711" s="40">
        <v>3.2856517518675701E-2</v>
      </c>
      <c r="Q1711" s="34">
        <v>2.4699276722417618E-2</v>
      </c>
      <c r="R1711" s="89">
        <v>0.2500808495194583</v>
      </c>
      <c r="S1711" s="40">
        <v>1.6190255785119255E-2</v>
      </c>
      <c r="T1711" s="40">
        <v>0.3239525847346556</v>
      </c>
      <c r="U1711" s="34">
        <v>0.29124514702957904</v>
      </c>
      <c r="V1711" s="89">
        <v>0</v>
      </c>
      <c r="W1711" s="40">
        <v>0</v>
      </c>
      <c r="X1711" s="40">
        <v>0</v>
      </c>
      <c r="Y1711" s="34">
        <v>0</v>
      </c>
      <c r="Z1711" s="28">
        <v>0.31594442375199666</v>
      </c>
      <c r="AA1711" s="928">
        <v>7.8176017253608912E-2</v>
      </c>
      <c r="AB1711" s="929">
        <v>0.9218239827463911</v>
      </c>
      <c r="AC1711" s="930">
        <v>0</v>
      </c>
    </row>
    <row r="1712" spans="1:53">
      <c r="A1712" s="130" t="s">
        <v>189</v>
      </c>
      <c r="B1712" s="238">
        <v>1.5261850496998805E-2</v>
      </c>
      <c r="C1712" s="239">
        <v>1.9363295834180429E-2</v>
      </c>
      <c r="D1712" s="141">
        <v>1</v>
      </c>
      <c r="E1712" s="142">
        <v>3.4625146331179232E-2</v>
      </c>
      <c r="F1712" s="923">
        <v>0.12521912077695002</v>
      </c>
      <c r="G1712" s="924">
        <v>0.48123525981806997</v>
      </c>
      <c r="H1712" s="924">
        <v>0.3090517910724167</v>
      </c>
      <c r="I1712" s="34">
        <v>0.91550617166743675</v>
      </c>
      <c r="L1712" s="130"/>
      <c r="M1712" s="164" t="s">
        <v>190</v>
      </c>
      <c r="N1712" s="40">
        <v>2.1110490276186298E-4</v>
      </c>
      <c r="O1712" s="40">
        <v>1.8065962906213007E-5</v>
      </c>
      <c r="P1712" s="40">
        <v>3.6148381204497484E-4</v>
      </c>
      <c r="Q1712" s="34">
        <v>2.8645769458133505E-4</v>
      </c>
      <c r="R1712" s="89">
        <v>4.8254163258638872E-4</v>
      </c>
      <c r="S1712" s="40">
        <v>8.9626864582298087E-5</v>
      </c>
      <c r="T1712" s="40">
        <v>1.7933536584261297E-3</v>
      </c>
      <c r="U1712" s="34">
        <v>1.1008985067407517E-3</v>
      </c>
      <c r="V1712" s="89">
        <v>6.5769220473088272E-4</v>
      </c>
      <c r="W1712" s="40">
        <v>4.4331744247902527E-6</v>
      </c>
      <c r="X1712" s="40">
        <v>7.65776744695641E-4</v>
      </c>
      <c r="Y1712" s="34">
        <v>7.0700275666792025E-4</v>
      </c>
      <c r="Z1712" s="28">
        <v>2.0943589579900069E-3</v>
      </c>
      <c r="AA1712" s="928">
        <v>0.13677583467174773</v>
      </c>
      <c r="AB1712" s="929">
        <v>0.52564938906046144</v>
      </c>
      <c r="AC1712" s="930">
        <v>0.33757477626779087</v>
      </c>
    </row>
    <row r="1713" spans="1:51">
      <c r="A1713" s="130" t="s">
        <v>165</v>
      </c>
      <c r="B1713" s="152">
        <v>29.982953034994193</v>
      </c>
      <c r="C1713" s="141">
        <v>13.739778784431124</v>
      </c>
      <c r="D1713" s="141">
        <v>280.62758685402247</v>
      </c>
      <c r="E1713" s="142">
        <v>324.35031867344776</v>
      </c>
      <c r="F1713" s="923">
        <v>0.17996163239197091</v>
      </c>
      <c r="G1713" s="924">
        <v>1.1689150990695505</v>
      </c>
      <c r="H1713" s="924">
        <v>0.40857372419493221</v>
      </c>
      <c r="I1713" s="34">
        <v>1.7574504556564534</v>
      </c>
      <c r="L1713" s="130"/>
      <c r="M1713" s="164" t="s">
        <v>191</v>
      </c>
      <c r="N1713" s="40">
        <v>4.0245583458733562E-4</v>
      </c>
      <c r="O1713" s="40">
        <v>1.9878373217313674E-5</v>
      </c>
      <c r="P1713" s="40">
        <v>3.977485266160965E-4</v>
      </c>
      <c r="Q1713" s="34">
        <v>4.1168947688049193E-4</v>
      </c>
      <c r="R1713" s="89">
        <v>1.234907230320013E-3</v>
      </c>
      <c r="S1713" s="40">
        <v>2.1384355481728705E-4</v>
      </c>
      <c r="T1713" s="40">
        <v>4.2788188915198712E-3</v>
      </c>
      <c r="U1713" s="34">
        <v>2.6740702407360584E-3</v>
      </c>
      <c r="V1713" s="89">
        <v>8.2226686785038681E-4</v>
      </c>
      <c r="W1713" s="40">
        <v>1.0105778325328735E-5</v>
      </c>
      <c r="X1713" s="40">
        <v>1.0686542861236168E-3</v>
      </c>
      <c r="Y1713" s="34">
        <v>9.3467424442206064E-4</v>
      </c>
      <c r="Z1713" s="28">
        <v>4.0204339620386106E-3</v>
      </c>
      <c r="AA1713" s="928">
        <v>0.10239926355406163</v>
      </c>
      <c r="AB1713" s="929">
        <v>0.66511980198777798</v>
      </c>
      <c r="AC1713" s="930">
        <v>0.23248093445816048</v>
      </c>
    </row>
    <row r="1714" spans="1:51" ht="11.25" customHeight="1">
      <c r="A1714" s="130" t="s">
        <v>1729</v>
      </c>
      <c r="B1714" s="89">
        <v>1.156582489319008</v>
      </c>
      <c r="C1714" s="40">
        <v>8.0126153690690566E-2</v>
      </c>
      <c r="D1714" s="40">
        <v>8.6409950208849423E-2</v>
      </c>
      <c r="E1714" s="34">
        <v>1.3231185932185479</v>
      </c>
      <c r="F1714" s="923">
        <v>0.19346609480140192</v>
      </c>
      <c r="G1714" s="924">
        <v>0.73032256464157685</v>
      </c>
      <c r="H1714" s="924">
        <v>3.7583997176848247</v>
      </c>
      <c r="I1714" s="34">
        <v>4.6821883771278037</v>
      </c>
      <c r="L1714" s="130"/>
      <c r="M1714" s="164" t="s">
        <v>175</v>
      </c>
      <c r="N1714" s="40">
        <v>4.087539118064933E-4</v>
      </c>
      <c r="O1714" s="40">
        <v>2.2838445193524912E-5</v>
      </c>
      <c r="P1714" s="40">
        <v>4.5697692797190542E-4</v>
      </c>
      <c r="Q1714" s="34">
        <v>4.425829789619888E-4</v>
      </c>
      <c r="R1714" s="89">
        <v>8.7792655834804229E-4</v>
      </c>
      <c r="S1714" s="40">
        <v>1.2707188091240756E-4</v>
      </c>
      <c r="T1714" s="40">
        <v>2.5425950531618217E-3</v>
      </c>
      <c r="U1714" s="34">
        <v>1.6707234236264044E-3</v>
      </c>
      <c r="V1714" s="89">
        <v>0</v>
      </c>
      <c r="W1714" s="40">
        <v>7.7297912325198254E-4</v>
      </c>
      <c r="X1714" s="40">
        <v>1.8845884446111228E-2</v>
      </c>
      <c r="Y1714" s="34">
        <v>8.5979083047620069E-3</v>
      </c>
      <c r="Z1714" s="28">
        <v>1.0711214707350401E-2</v>
      </c>
      <c r="AA1714" s="928">
        <v>4.1319588025648786E-2</v>
      </c>
      <c r="AB1714" s="929">
        <v>0.1559788940165579</v>
      </c>
      <c r="AC1714" s="930">
        <v>0.80270151795779321</v>
      </c>
    </row>
    <row r="1715" spans="1:51">
      <c r="A1715" s="130" t="s">
        <v>84</v>
      </c>
      <c r="B1715" s="89">
        <v>7.3751340041685555E-3</v>
      </c>
      <c r="C1715" s="40">
        <v>2.1511615243552607E-4</v>
      </c>
      <c r="D1715" s="40">
        <v>7.6166044833770605E-3</v>
      </c>
      <c r="E1715" s="34">
        <v>1.5206854639981143E-2</v>
      </c>
      <c r="F1715" s="923">
        <v>0.70128540945362172</v>
      </c>
      <c r="G1715" s="924">
        <v>4.7740516921256431</v>
      </c>
      <c r="H1715" s="924">
        <v>75.481144926247836</v>
      </c>
      <c r="I1715" s="34">
        <v>80.956482027827093</v>
      </c>
      <c r="L1715" s="130"/>
      <c r="M1715" s="164" t="s">
        <v>176</v>
      </c>
      <c r="N1715" s="40">
        <v>1.5339375791083522E-3</v>
      </c>
      <c r="O1715" s="40">
        <v>7.9575087560846956E-5</v>
      </c>
      <c r="P1715" s="40">
        <v>1.5922265613318124E-3</v>
      </c>
      <c r="Q1715" s="34">
        <v>1.6042965354584335E-3</v>
      </c>
      <c r="R1715" s="89">
        <v>8.8167498273408456E-3</v>
      </c>
      <c r="S1715" s="40">
        <v>6.4157991286953927E-4</v>
      </c>
      <c r="T1715" s="40">
        <v>1.2837442091492655E-2</v>
      </c>
      <c r="U1715" s="34">
        <v>1.0921365946774566E-2</v>
      </c>
      <c r="V1715" s="89">
        <v>0</v>
      </c>
      <c r="W1715" s="40">
        <v>1.552398723121649E-2</v>
      </c>
      <c r="X1715" s="40">
        <v>0.37848793156479571</v>
      </c>
      <c r="Y1715" s="34">
        <v>0.17267454543501901</v>
      </c>
      <c r="Z1715" s="28">
        <v>0.185200207917252</v>
      </c>
      <c r="AA1715" s="928">
        <v>8.6624985657426361E-3</v>
      </c>
      <c r="AB1715" s="929">
        <v>5.8970592255783341E-2</v>
      </c>
      <c r="AC1715" s="930">
        <v>0.93236690917847409</v>
      </c>
    </row>
    <row r="1716" spans="1:51">
      <c r="A1716" s="130" t="s">
        <v>166</v>
      </c>
      <c r="B1716" s="152">
        <v>66.6348382256691</v>
      </c>
      <c r="C1716" s="141">
        <v>16.200569175547255</v>
      </c>
      <c r="D1716" s="141">
        <v>285.23828554838286</v>
      </c>
      <c r="E1716" s="142">
        <v>368.07369294959921</v>
      </c>
      <c r="F1716" s="923">
        <v>1.0147602160136593</v>
      </c>
      <c r="G1716" s="924">
        <v>11.891289757586613</v>
      </c>
      <c r="H1716" s="924">
        <v>14.076191048462254</v>
      </c>
      <c r="I1716" s="34">
        <v>26.982241022062528</v>
      </c>
      <c r="L1716" s="130"/>
      <c r="M1716" s="164" t="s">
        <v>177</v>
      </c>
      <c r="N1716" s="40">
        <v>2.47434454296109E-3</v>
      </c>
      <c r="O1716" s="40">
        <v>9.9496178047184984E-5</v>
      </c>
      <c r="P1716" s="40">
        <v>1.9908298224188717E-3</v>
      </c>
      <c r="Q1716" s="34">
        <v>2.3214176096150885E-3</v>
      </c>
      <c r="R1716" s="89">
        <v>2.2150762708418276E-2</v>
      </c>
      <c r="S1716" s="40">
        <v>1.5863952774493161E-3</v>
      </c>
      <c r="T1716" s="40">
        <v>3.1742355238939896E-2</v>
      </c>
      <c r="U1716" s="34">
        <v>2.7203125436606128E-2</v>
      </c>
      <c r="V1716" s="89">
        <v>0</v>
      </c>
      <c r="W1716" s="40">
        <v>2.8950092147383977E-3</v>
      </c>
      <c r="X1716" s="40">
        <v>7.0582771888913515E-2</v>
      </c>
      <c r="Y1716" s="34">
        <v>3.2201417892171985E-2</v>
      </c>
      <c r="Z1716" s="28">
        <v>6.17259609383932E-2</v>
      </c>
      <c r="AA1716" s="928">
        <v>3.7608448282109769E-2</v>
      </c>
      <c r="AB1716" s="929">
        <v>0.44070801042298458</v>
      </c>
      <c r="AC1716" s="930">
        <v>0.52168354129490568</v>
      </c>
    </row>
    <row r="1717" spans="1:51">
      <c r="A1717" s="130" t="s">
        <v>167</v>
      </c>
      <c r="B1717" s="89">
        <v>5.0736267729747785E-2</v>
      </c>
      <c r="C1717" s="40">
        <v>1.5518023755680718E-3</v>
      </c>
      <c r="D1717" s="40">
        <v>0.17329064105318109</v>
      </c>
      <c r="E1717" s="34">
        <v>0.22557871115849695</v>
      </c>
      <c r="F1717" s="923">
        <v>1.9401439856991283E-2</v>
      </c>
      <c r="G1717" s="924">
        <v>1.560013405432884</v>
      </c>
      <c r="H1717" s="924">
        <v>5.5833025111419143</v>
      </c>
      <c r="I1717" s="34">
        <v>7.1627173564317896</v>
      </c>
      <c r="L1717" s="130"/>
      <c r="M1717" s="164" t="s">
        <v>178</v>
      </c>
      <c r="N1717" s="40">
        <v>5.5160663527452987E-5</v>
      </c>
      <c r="O1717" s="40">
        <v>1.4198589816890748E-6</v>
      </c>
      <c r="P1717" s="40">
        <v>2.8410112426985589E-5</v>
      </c>
      <c r="Q1717" s="34">
        <v>4.4383730683526676E-5</v>
      </c>
      <c r="R1717" s="89">
        <v>2.8372971841128113E-3</v>
      </c>
      <c r="S1717" s="40">
        <v>2.1233599764904871E-4</v>
      </c>
      <c r="T1717" s="40">
        <v>4.2486540165624946E-3</v>
      </c>
      <c r="U1717" s="34">
        <v>3.5687668214209461E-3</v>
      </c>
      <c r="V1717" s="89">
        <v>1.2599999999999998E-2</v>
      </c>
      <c r="W1717" s="40">
        <v>1.5521753595431134E-5</v>
      </c>
      <c r="X1717" s="40">
        <v>1.297843347363619E-2</v>
      </c>
      <c r="Y1717" s="34">
        <v>1.2772649700526415E-2</v>
      </c>
      <c r="Z1717" s="28">
        <v>1.6385800252630887E-2</v>
      </c>
      <c r="AA1717" s="928">
        <v>2.7086703120526852E-3</v>
      </c>
      <c r="AB1717" s="929">
        <v>0.21779630938976866</v>
      </c>
      <c r="AC1717" s="930">
        <v>0.77949502029817874</v>
      </c>
    </row>
    <row r="1718" spans="1:51">
      <c r="A1718" s="130" t="s">
        <v>168</v>
      </c>
      <c r="B1718" s="89">
        <v>0.16109509661735569</v>
      </c>
      <c r="C1718" s="40">
        <v>4.9171565935955024E-3</v>
      </c>
      <c r="D1718" s="40">
        <v>2.4331367029165438</v>
      </c>
      <c r="E1718" s="34">
        <v>2.599148956127495</v>
      </c>
      <c r="F1718" s="923">
        <v>1.688274958437554E-2</v>
      </c>
      <c r="G1718" s="924">
        <v>1.1932583704727131</v>
      </c>
      <c r="H1718" s="924">
        <v>1.4743196118576207</v>
      </c>
      <c r="I1718" s="34">
        <v>2.6844607319147094</v>
      </c>
      <c r="L1718" s="130"/>
      <c r="M1718" s="164" t="s">
        <v>179</v>
      </c>
      <c r="N1718" s="40">
        <v>4.8331325839047565E-5</v>
      </c>
      <c r="O1718" s="40">
        <v>1.2151619369260419E-6</v>
      </c>
      <c r="P1718" s="40">
        <v>2.4314307047587034E-5</v>
      </c>
      <c r="Q1718" s="34">
        <v>3.8621845402898269E-5</v>
      </c>
      <c r="R1718" s="89">
        <v>2.0950158516180894E-3</v>
      </c>
      <c r="S1718" s="40">
        <v>1.6703853445141183E-4</v>
      </c>
      <c r="T1718" s="40">
        <v>3.3422921604215473E-3</v>
      </c>
      <c r="U1718" s="34">
        <v>2.7297591591811821E-3</v>
      </c>
      <c r="V1718" s="89">
        <v>3.2199999999999998E-3</v>
      </c>
      <c r="W1718" s="40">
        <v>1.3730846304317877E-5</v>
      </c>
      <c r="X1718" s="40">
        <v>3.5547696399740045E-3</v>
      </c>
      <c r="Y1718" s="34">
        <v>3.3727292961996595E-3</v>
      </c>
      <c r="Z1718" s="28">
        <v>6.1411103007837399E-3</v>
      </c>
      <c r="AA1718" s="928">
        <v>6.2890655779247731E-3</v>
      </c>
      <c r="AB1718" s="929">
        <v>0.44450580196105666</v>
      </c>
      <c r="AC1718" s="930">
        <v>0.54920513246101854</v>
      </c>
    </row>
    <row r="1719" spans="1:51">
      <c r="A1719" s="130" t="s">
        <v>169</v>
      </c>
      <c r="B1719" s="89">
        <v>0.20078159137650745</v>
      </c>
      <c r="C1719" s="40">
        <v>9.6320355812843546E-3</v>
      </c>
      <c r="D1719" s="40">
        <v>0.12003872770223388</v>
      </c>
      <c r="E1719" s="34">
        <v>0.3304523546600257</v>
      </c>
      <c r="F1719" s="923">
        <v>0.27963610636115432</v>
      </c>
      <c r="G1719" s="924">
        <v>44.943259298710032</v>
      </c>
      <c r="H1719" s="924">
        <v>0</v>
      </c>
      <c r="I1719" s="34">
        <v>45.222895405071185</v>
      </c>
      <c r="L1719" s="130"/>
      <c r="M1719" s="164" t="s">
        <v>180</v>
      </c>
      <c r="N1719" s="40">
        <v>6.1680285164953687E-4</v>
      </c>
      <c r="O1719" s="40">
        <v>3.1414123415296931E-5</v>
      </c>
      <c r="P1719" s="40">
        <v>6.2856860401875052E-4</v>
      </c>
      <c r="Q1719" s="34">
        <v>6.3970992491318122E-4</v>
      </c>
      <c r="R1719" s="89">
        <v>9.30206332272423E-2</v>
      </c>
      <c r="S1719" s="40">
        <v>5.4243820546262264E-3</v>
      </c>
      <c r="T1719" s="40">
        <v>0.10853704910576893</v>
      </c>
      <c r="U1719" s="34">
        <v>0.1028145092043283</v>
      </c>
      <c r="V1719" s="89">
        <v>0</v>
      </c>
      <c r="W1719" s="40">
        <v>0</v>
      </c>
      <c r="X1719" s="40">
        <v>0</v>
      </c>
      <c r="Y1719" s="34">
        <v>0</v>
      </c>
      <c r="Z1719" s="28">
        <v>0.10345421912924148</v>
      </c>
      <c r="AA1719" s="928">
        <v>6.1835073552100918E-3</v>
      </c>
      <c r="AB1719" s="929">
        <v>0.99381649264478999</v>
      </c>
      <c r="AC1719" s="930">
        <v>0</v>
      </c>
    </row>
    <row r="1720" spans="1:51">
      <c r="A1720" s="130" t="s">
        <v>170</v>
      </c>
      <c r="B1720" s="89">
        <v>2.2636481994625468E-3</v>
      </c>
      <c r="C1720" s="40">
        <v>1.7300741076506127E-3</v>
      </c>
      <c r="D1720" s="40">
        <v>2.3406192480517039E-2</v>
      </c>
      <c r="E1720" s="34">
        <v>2.7399914787630198E-2</v>
      </c>
      <c r="F1720" s="923">
        <v>2.3394581528285189E-3</v>
      </c>
      <c r="G1720" s="924">
        <v>8.1274209458001526E-2</v>
      </c>
      <c r="H1720" s="924">
        <v>0.21633625375069171</v>
      </c>
      <c r="I1720" s="34">
        <v>0.29994992136152171</v>
      </c>
      <c r="L1720" s="130"/>
      <c r="M1720" s="132" t="s">
        <v>181</v>
      </c>
      <c r="N1720" s="89">
        <v>5.3651453158285437E-6</v>
      </c>
      <c r="O1720" s="40">
        <v>2.5022422106345768E-7</v>
      </c>
      <c r="P1720" s="40">
        <v>5.0067635899382982E-6</v>
      </c>
      <c r="Q1720" s="34">
        <v>5.3518646742656777E-6</v>
      </c>
      <c r="R1720" s="40">
        <v>1.2994138134507293E-4</v>
      </c>
      <c r="S1720" s="40">
        <v>1.2160605930926264E-5</v>
      </c>
      <c r="T1720" s="40">
        <v>2.4332288356333271E-4</v>
      </c>
      <c r="U1720" s="34">
        <v>1.8592705751169328E-4</v>
      </c>
      <c r="V1720" s="40">
        <v>4.6038454331161785E-4</v>
      </c>
      <c r="W1720" s="40">
        <v>3.1032220973531765E-6</v>
      </c>
      <c r="X1720" s="40">
        <v>5.3604372128694862E-4</v>
      </c>
      <c r="Y1720" s="40">
        <v>4.9490192966754418E-4</v>
      </c>
      <c r="Z1720" s="28">
        <v>6.8618085185350309E-4</v>
      </c>
      <c r="AA1720" s="929">
        <v>7.7994958031972006E-3</v>
      </c>
      <c r="AB1720" s="929">
        <v>0.27095926242982366</v>
      </c>
      <c r="AC1720" s="930">
        <v>0.72124124176697924</v>
      </c>
    </row>
    <row r="1721" spans="1:51">
      <c r="A1721" s="130" t="s">
        <v>171</v>
      </c>
      <c r="B1721" s="89">
        <v>2.0171678725759653E-3</v>
      </c>
      <c r="C1721" s="40">
        <v>7.4960879184324941E-4</v>
      </c>
      <c r="D1721" s="40">
        <v>9.38242342820007E-3</v>
      </c>
      <c r="E1721" s="34">
        <v>1.2149200092619284E-2</v>
      </c>
      <c r="F1721" s="925">
        <v>6.9592322612379489E-3</v>
      </c>
      <c r="G1721" s="926">
        <v>0.21266074127174539</v>
      </c>
      <c r="H1721" s="926">
        <v>0.28600160693645255</v>
      </c>
      <c r="I1721" s="145">
        <v>0.50562158046943595</v>
      </c>
      <c r="L1721" s="143"/>
      <c r="M1721" s="166" t="s">
        <v>182</v>
      </c>
      <c r="N1721" s="154">
        <v>2.2638667634453655E-5</v>
      </c>
      <c r="O1721" s="144">
        <v>3.3405001639334512E-7</v>
      </c>
      <c r="P1721" s="144">
        <v>6.6840430242455947E-6</v>
      </c>
      <c r="Q1721" s="145">
        <v>1.5920297293584228E-5</v>
      </c>
      <c r="R1721" s="144">
        <v>3.3594829120728472E-4</v>
      </c>
      <c r="S1721" s="144">
        <v>3.2068294457407078E-5</v>
      </c>
      <c r="T1721" s="144">
        <v>6.4165798338142394E-4</v>
      </c>
      <c r="U1721" s="145">
        <v>4.8649363846895517E-4</v>
      </c>
      <c r="V1721" s="144">
        <v>5.7558680749527074E-4</v>
      </c>
      <c r="W1721" s="144">
        <v>7.0740448277301141E-6</v>
      </c>
      <c r="X1721" s="144">
        <v>7.4805800028653177E-4</v>
      </c>
      <c r="Y1721" s="144">
        <v>6.5427197109544245E-4</v>
      </c>
      <c r="Z1721" s="167">
        <v>1.1566859068579819E-3</v>
      </c>
      <c r="AA1721" s="931">
        <v>1.376371683893865E-2</v>
      </c>
      <c r="AB1721" s="931">
        <v>0.42059269122632004</v>
      </c>
      <c r="AC1721" s="932">
        <v>0.56564359193474123</v>
      </c>
      <c r="AY1721" s="146"/>
    </row>
    <row r="1722" spans="1:51">
      <c r="A1722" s="130" t="s">
        <v>172</v>
      </c>
      <c r="B1722" s="89">
        <v>5.4911589659644981E-2</v>
      </c>
      <c r="C1722" s="40">
        <v>2.3689310946633766E-2</v>
      </c>
      <c r="D1722" s="40">
        <v>1.2696066941003876E-3</v>
      </c>
      <c r="E1722" s="34">
        <v>7.9870507300379132E-2</v>
      </c>
    </row>
    <row r="1723" spans="1:51">
      <c r="A1723" s="130" t="s">
        <v>190</v>
      </c>
      <c r="B1723" s="89">
        <v>6.2879445506654609E-4</v>
      </c>
      <c r="C1723" s="40">
        <v>6.156396595159949E-5</v>
      </c>
      <c r="D1723" s="40">
        <v>1.7385376043784653E-3</v>
      </c>
      <c r="E1723" s="34">
        <v>2.4288960253966109E-3</v>
      </c>
    </row>
    <row r="1724" spans="1:51">
      <c r="A1724" s="130" t="s">
        <v>191</v>
      </c>
      <c r="B1724" s="89">
        <v>7.2492575944278445E-4</v>
      </c>
      <c r="C1724" s="40">
        <v>1.4532266628817478E-4</v>
      </c>
      <c r="D1724" s="40">
        <v>3.2861410505826863E-3</v>
      </c>
      <c r="E1724" s="34">
        <v>4.1563894763136456E-3</v>
      </c>
      <c r="F1724" s="898" t="s">
        <v>272</v>
      </c>
      <c r="G1724" s="899"/>
      <c r="H1724" s="900"/>
      <c r="I1724" s="900"/>
    </row>
    <row r="1725" spans="1:51" ht="26.25">
      <c r="A1725" s="130" t="s">
        <v>175</v>
      </c>
      <c r="B1725" s="89">
        <v>2.8330604842491084E-3</v>
      </c>
      <c r="C1725" s="40">
        <v>1.1419815225547428E-4</v>
      </c>
      <c r="D1725" s="40">
        <v>0.12130344873722676</v>
      </c>
      <c r="E1725" s="34">
        <v>0.12425070737373134</v>
      </c>
      <c r="F1725" s="76" t="s">
        <v>185</v>
      </c>
      <c r="G1725" s="76" t="s">
        <v>186</v>
      </c>
      <c r="H1725" s="150" t="s">
        <v>187</v>
      </c>
      <c r="I1725" s="17" t="s">
        <v>188</v>
      </c>
    </row>
    <row r="1726" spans="1:51">
      <c r="A1726" s="130" t="s">
        <v>176</v>
      </c>
      <c r="B1726" s="89">
        <v>1.3647224198477432E-2</v>
      </c>
      <c r="C1726" s="40">
        <v>9.186658255942434E-4</v>
      </c>
      <c r="D1726" s="40">
        <v>1.7031956920415805</v>
      </c>
      <c r="E1726" s="34">
        <v>1.7177615820656522</v>
      </c>
      <c r="F1726" s="919">
        <v>70407.279337051019</v>
      </c>
      <c r="G1726" s="920">
        <v>121179.74608786276</v>
      </c>
      <c r="H1726" s="920">
        <v>1000000</v>
      </c>
      <c r="I1726" s="138">
        <v>1191587.025424914</v>
      </c>
    </row>
    <row r="1727" spans="1:51" ht="15" customHeight="1">
      <c r="A1727" s="130" t="s">
        <v>177</v>
      </c>
      <c r="B1727" s="89">
        <v>1.6310490759225887E-2</v>
      </c>
      <c r="C1727" s="40">
        <v>2.1855789470890579E-3</v>
      </c>
      <c r="D1727" s="40">
        <v>8.4027109391563715E-2</v>
      </c>
      <c r="E1727" s="34">
        <v>0.10252317909787866</v>
      </c>
      <c r="F1727" s="921">
        <v>66304.577179070169</v>
      </c>
      <c r="G1727" s="922">
        <v>119399.86732110534</v>
      </c>
      <c r="H1727" s="922">
        <v>1000000</v>
      </c>
      <c r="I1727" s="142">
        <v>1185704.4445001755</v>
      </c>
    </row>
    <row r="1728" spans="1:51" ht="15" customHeight="1">
      <c r="A1728" s="130" t="s">
        <v>178</v>
      </c>
      <c r="B1728" s="89">
        <v>7.1128307971842365E-5</v>
      </c>
      <c r="C1728" s="40">
        <v>2.5671745964846447E-4</v>
      </c>
      <c r="D1728" s="40">
        <v>1.6384334736361927E-2</v>
      </c>
      <c r="E1728" s="34">
        <v>1.6712180503982235E-2</v>
      </c>
      <c r="F1728" s="921">
        <v>8315.2202611684315</v>
      </c>
      <c r="G1728" s="922">
        <v>3720.2015402240354</v>
      </c>
      <c r="H1728" s="922">
        <v>0</v>
      </c>
      <c r="I1728" s="142">
        <v>12035.421801392466</v>
      </c>
    </row>
    <row r="1729" spans="1:53" ht="15" customHeight="1">
      <c r="A1729" s="130" t="s">
        <v>179</v>
      </c>
      <c r="B1729" s="89">
        <v>6.2921529755551183E-5</v>
      </c>
      <c r="C1729" s="40">
        <v>1.9023082496790651E-4</v>
      </c>
      <c r="D1729" s="40">
        <v>6.5676963997400488E-3</v>
      </c>
      <c r="E1729" s="34">
        <v>6.8208487544635064E-3</v>
      </c>
      <c r="F1729" s="921">
        <v>45090.549051689537</v>
      </c>
      <c r="G1729" s="922">
        <v>79288.898542501775</v>
      </c>
      <c r="H1729" s="922">
        <v>0</v>
      </c>
      <c r="I1729" s="142">
        <v>124379.44759419133</v>
      </c>
      <c r="AZ1729" s="146"/>
    </row>
    <row r="1730" spans="1:53" ht="12.75" customHeight="1">
      <c r="A1730" s="130" t="s">
        <v>180</v>
      </c>
      <c r="B1730" s="89">
        <v>1.221951767986409E-3</v>
      </c>
      <c r="C1730" s="40">
        <v>8.3107052840129224E-3</v>
      </c>
      <c r="D1730" s="40">
        <v>8.8872468587027119E-4</v>
      </c>
      <c r="E1730" s="40">
        <v>1.0421381737869603E-2</v>
      </c>
      <c r="F1730" s="921">
        <v>12898.807866212192</v>
      </c>
      <c r="G1730" s="922">
        <v>36390.767238379522</v>
      </c>
      <c r="H1730" s="922">
        <v>1000000</v>
      </c>
      <c r="I1730" s="142">
        <v>1049289.5751045917</v>
      </c>
      <c r="AX1730" s="146"/>
    </row>
    <row r="1731" spans="1:53">
      <c r="A1731" s="130" t="s">
        <v>181</v>
      </c>
      <c r="B1731" s="89">
        <v>1.2247549467840761E-5</v>
      </c>
      <c r="C1731" s="40">
        <v>1.2009007435175569E-5</v>
      </c>
      <c r="D1731" s="40">
        <v>1.2169763230649255E-3</v>
      </c>
      <c r="E1731" s="40">
        <v>1.2412328799679419E-3</v>
      </c>
      <c r="F1731" s="921">
        <v>18.784579112263071</v>
      </c>
      <c r="G1731" s="922">
        <v>4.4936306358304741</v>
      </c>
      <c r="H1731" s="922">
        <v>0</v>
      </c>
      <c r="I1731" s="142">
        <v>23.278209748093545</v>
      </c>
      <c r="BA1731" s="146"/>
    </row>
    <row r="1732" spans="1:53">
      <c r="A1732" s="143" t="s">
        <v>182</v>
      </c>
      <c r="B1732" s="154">
        <v>1.9710349838483296E-5</v>
      </c>
      <c r="C1732" s="144">
        <v>3.1826058662193006E-5</v>
      </c>
      <c r="D1732" s="144">
        <v>2.3002987354078801E-3</v>
      </c>
      <c r="E1732" s="144">
        <v>2.3518351439085565E-3</v>
      </c>
      <c r="F1732" s="921">
        <v>5801.5755717388292</v>
      </c>
      <c r="G1732" s="922">
        <v>7770.7295764861556</v>
      </c>
      <c r="H1732" s="922">
        <v>78966.003527620705</v>
      </c>
      <c r="I1732" s="142">
        <v>92538.308675845692</v>
      </c>
      <c r="AV1732" s="392"/>
    </row>
    <row r="1733" spans="1:53">
      <c r="F1733" s="923">
        <v>92.937323555659447</v>
      </c>
      <c r="G1733" s="924">
        <v>18.708783465144517</v>
      </c>
      <c r="H1733" s="924">
        <v>38.634737798169162</v>
      </c>
      <c r="I1733" s="34">
        <v>150.28084481897315</v>
      </c>
    </row>
    <row r="1734" spans="1:53">
      <c r="A1734" s="69" t="s">
        <v>275</v>
      </c>
      <c r="F1734" s="923">
        <v>9.0668239032135653E-2</v>
      </c>
      <c r="G1734" s="924">
        <v>0.13915266521120331</v>
      </c>
      <c r="H1734" s="924">
        <v>0.24187236735129097</v>
      </c>
      <c r="I1734" s="34">
        <v>0.47169327159462998</v>
      </c>
    </row>
    <row r="1735" spans="1:53">
      <c r="A1735" s="136"/>
      <c r="B1735" s="147" t="s">
        <v>271</v>
      </c>
      <c r="C1735" s="936"/>
      <c r="D1735" s="936"/>
      <c r="E1735" s="937"/>
      <c r="F1735" s="921">
        <v>8613.7223617521267</v>
      </c>
      <c r="G1735" s="922">
        <v>8368.8685367214584</v>
      </c>
      <c r="H1735" s="922">
        <v>80189.141838913871</v>
      </c>
      <c r="I1735" s="142">
        <v>97171.732737387458</v>
      </c>
    </row>
    <row r="1736" spans="1:53" ht="26.25">
      <c r="A1736" s="143" t="s">
        <v>184</v>
      </c>
      <c r="B1736" s="149" t="s">
        <v>185</v>
      </c>
      <c r="C1736" s="150" t="s">
        <v>186</v>
      </c>
      <c r="D1736" s="150" t="s">
        <v>187</v>
      </c>
      <c r="E1736" s="17" t="s">
        <v>188</v>
      </c>
      <c r="F1736" s="923">
        <v>3.9222188417135935</v>
      </c>
      <c r="G1736" s="924">
        <v>3.7352190898695752</v>
      </c>
      <c r="H1736" s="924">
        <v>37.737967629970321</v>
      </c>
      <c r="I1736" s="34">
        <v>45.395405561553495</v>
      </c>
    </row>
    <row r="1737" spans="1:53">
      <c r="A1737" s="130" t="s">
        <v>160</v>
      </c>
      <c r="B1737" s="152">
        <v>481.62926634848651</v>
      </c>
      <c r="C1737" s="141">
        <v>205.06140047723071</v>
      </c>
      <c r="D1737" s="141">
        <v>4528.3144979011959</v>
      </c>
      <c r="E1737" s="142">
        <v>5215.0051647269129</v>
      </c>
      <c r="F1737" s="923">
        <v>8.4450585039841801</v>
      </c>
      <c r="G1737" s="924">
        <v>4.3297839352364367</v>
      </c>
      <c r="H1737" s="924">
        <v>1043.7372579725743</v>
      </c>
      <c r="I1737" s="34">
        <v>1056.512100411795</v>
      </c>
    </row>
    <row r="1738" spans="1:53">
      <c r="A1738" s="130" t="s">
        <v>162</v>
      </c>
      <c r="B1738" s="152">
        <v>478.25310279750494</v>
      </c>
      <c r="C1738" s="141">
        <v>162.63067941592161</v>
      </c>
      <c r="D1738" s="141">
        <v>4528.3144979011959</v>
      </c>
      <c r="E1738" s="142">
        <v>5169.1982801146223</v>
      </c>
      <c r="F1738" s="923">
        <v>19.052696443146715</v>
      </c>
      <c r="G1738" s="924">
        <v>7.4775435340210086</v>
      </c>
      <c r="H1738" s="924">
        <v>42.528287179107586</v>
      </c>
      <c r="I1738" s="34">
        <v>69.058527156275318</v>
      </c>
    </row>
    <row r="1739" spans="1:53">
      <c r="A1739" s="130" t="s">
        <v>31</v>
      </c>
      <c r="B1739" s="152">
        <v>7.0703405841317153</v>
      </c>
      <c r="C1739" s="141">
        <v>84.026917508145445</v>
      </c>
      <c r="D1739" s="141">
        <v>0</v>
      </c>
      <c r="E1739" s="142">
        <v>91.097258092277158</v>
      </c>
      <c r="F1739" s="923">
        <v>1.0013396385210547</v>
      </c>
      <c r="G1739" s="924">
        <v>0.78863674865681099</v>
      </c>
      <c r="H1739" s="924">
        <v>8.7553221837612725</v>
      </c>
      <c r="I1739" s="34">
        <v>10.545298570939138</v>
      </c>
    </row>
    <row r="1740" spans="1:53">
      <c r="A1740" s="130" t="s">
        <v>23</v>
      </c>
      <c r="B1740" s="152">
        <v>452.76124306238245</v>
      </c>
      <c r="C1740" s="141">
        <v>75.64218192534355</v>
      </c>
      <c r="D1740" s="141">
        <v>4528.3144979011959</v>
      </c>
      <c r="E1740" s="142">
        <v>5056.7179228889217</v>
      </c>
      <c r="F1740" s="923">
        <v>0.84351414521499546</v>
      </c>
      <c r="G1740" s="924">
        <v>0.6592382709644069</v>
      </c>
      <c r="H1740" s="924">
        <v>3.6066197512101903</v>
      </c>
      <c r="I1740" s="34">
        <v>5.1093721673895924</v>
      </c>
    </row>
    <row r="1741" spans="1:53">
      <c r="A1741" s="130" t="s">
        <v>163</v>
      </c>
      <c r="B1741" s="152">
        <v>18.421519150990751</v>
      </c>
      <c r="C1741" s="141">
        <v>2.9615799824326046</v>
      </c>
      <c r="D1741" s="141">
        <v>0</v>
      </c>
      <c r="E1741" s="142">
        <v>21.383099133423354</v>
      </c>
      <c r="F1741" s="923">
        <v>7.0841540112378567</v>
      </c>
      <c r="G1741" s="924">
        <v>2.899849498349377</v>
      </c>
      <c r="H1741" s="924">
        <v>0.54469976387990127</v>
      </c>
      <c r="I1741" s="34">
        <v>10.528703273467135</v>
      </c>
    </row>
    <row r="1742" spans="1:53">
      <c r="A1742" s="130" t="s">
        <v>189</v>
      </c>
      <c r="B1742" s="238">
        <v>1.4619246265546228E-2</v>
      </c>
      <c r="C1742" s="239">
        <v>1.85479991674781E-2</v>
      </c>
      <c r="D1742" s="141">
        <v>1</v>
      </c>
      <c r="E1742" s="142">
        <v>3.316724543302433E-2</v>
      </c>
      <c r="F1742" s="923">
        <v>0.16883549209338325</v>
      </c>
      <c r="G1742" s="924">
        <v>9.2035519212605998E-2</v>
      </c>
      <c r="H1742" s="924">
        <v>0.59912216957827946</v>
      </c>
      <c r="I1742" s="34">
        <v>0.85999318088426857</v>
      </c>
    </row>
    <row r="1743" spans="1:53">
      <c r="A1743" s="130" t="s">
        <v>165</v>
      </c>
      <c r="B1743" s="152">
        <v>28.720512907204974</v>
      </c>
      <c r="C1743" s="141">
        <v>13.161261782981398</v>
      </c>
      <c r="D1743" s="141">
        <v>268.80168309751321</v>
      </c>
      <c r="E1743" s="142">
        <v>310.68345778769958</v>
      </c>
      <c r="F1743" s="923">
        <v>0.3096994753323688</v>
      </c>
      <c r="G1743" s="924">
        <v>0.13584449051847372</v>
      </c>
      <c r="H1743" s="924">
        <v>0.55642250007934602</v>
      </c>
      <c r="I1743" s="34">
        <v>1.0019664659301886</v>
      </c>
    </row>
    <row r="1744" spans="1:53">
      <c r="A1744" s="130" t="s">
        <v>1729</v>
      </c>
      <c r="B1744" s="89">
        <v>1.1078842792424186</v>
      </c>
      <c r="C1744" s="40">
        <v>7.6752420903714147E-2</v>
      </c>
      <c r="D1744" s="40">
        <v>8.6409950208849423E-2</v>
      </c>
      <c r="E1744" s="34">
        <v>1.2710466503549822</v>
      </c>
      <c r="F1744" s="923">
        <v>0.67815171371817373</v>
      </c>
      <c r="G1744" s="924">
        <v>2.1217358073624322</v>
      </c>
      <c r="H1744" s="924">
        <v>26.416577340979224</v>
      </c>
      <c r="I1744" s="34">
        <v>29.216464862059834</v>
      </c>
    </row>
    <row r="1745" spans="1:52">
      <c r="A1745" s="130" t="s">
        <v>84</v>
      </c>
      <c r="B1745" s="89">
        <v>7.0646020460983028E-3</v>
      </c>
      <c r="C1745" s="40">
        <v>2.0605863022771451E-4</v>
      </c>
      <c r="D1745" s="40">
        <v>7.6166044833770605E-3</v>
      </c>
      <c r="E1745" s="34">
        <v>1.4887265159703077E-2</v>
      </c>
      <c r="F1745" s="923">
        <v>0.3153424622005872</v>
      </c>
      <c r="G1745" s="924">
        <v>1.4942336970451282</v>
      </c>
      <c r="H1745" s="924">
        <v>730.61608058080196</v>
      </c>
      <c r="I1745" s="34">
        <v>732.42565674004754</v>
      </c>
    </row>
    <row r="1746" spans="1:52">
      <c r="A1746" s="130" t="s">
        <v>166</v>
      </c>
      <c r="B1746" s="152">
        <v>63.829160826693581</v>
      </c>
      <c r="C1746" s="141">
        <v>15.518439947103168</v>
      </c>
      <c r="D1746" s="141">
        <v>273.4123817918736</v>
      </c>
      <c r="E1746" s="142">
        <v>352.75998256567038</v>
      </c>
      <c r="F1746" s="923">
        <v>0.88527040362998277</v>
      </c>
      <c r="G1746" s="924">
        <v>2.393316928966823</v>
      </c>
      <c r="H1746" s="924">
        <v>29.769801025375308</v>
      </c>
      <c r="I1746" s="34">
        <v>33.048388357972115</v>
      </c>
    </row>
    <row r="1747" spans="1:52">
      <c r="A1747" s="130" t="s">
        <v>167</v>
      </c>
      <c r="B1747" s="89">
        <v>4.8600003825337364E-2</v>
      </c>
      <c r="C1747" s="40">
        <v>1.4864633281757324E-3</v>
      </c>
      <c r="D1747" s="40">
        <v>0.17329064105318109</v>
      </c>
      <c r="E1747" s="34">
        <v>0.22337710820669418</v>
      </c>
      <c r="F1747" s="923">
        <v>6.2985884041291698E-2</v>
      </c>
      <c r="G1747" s="924">
        <v>0.45846883345363137</v>
      </c>
      <c r="H1747" s="924">
        <v>6.1287255286328906</v>
      </c>
      <c r="I1747" s="34">
        <v>6.650180246127813</v>
      </c>
    </row>
    <row r="1748" spans="1:52">
      <c r="A1748" s="130" t="s">
        <v>168</v>
      </c>
      <c r="B1748" s="89">
        <v>0.15431214518083547</v>
      </c>
      <c r="C1748" s="40">
        <v>4.7101184212335881E-3</v>
      </c>
      <c r="D1748" s="40">
        <v>2.7034852254628263</v>
      </c>
      <c r="E1748" s="34">
        <v>2.8625074890648952</v>
      </c>
      <c r="F1748" s="923">
        <v>5.3288537871237607E-2</v>
      </c>
      <c r="G1748" s="924">
        <v>0.39442842823190111</v>
      </c>
      <c r="H1748" s="924">
        <v>2.524633825847133</v>
      </c>
      <c r="I1748" s="34">
        <v>2.9723507919502721</v>
      </c>
    </row>
    <row r="1749" spans="1:52">
      <c r="A1749" s="130" t="s">
        <v>169</v>
      </c>
      <c r="B1749" s="89">
        <v>0.19232762963433878</v>
      </c>
      <c r="C1749" s="40">
        <v>9.2264761883881739E-3</v>
      </c>
      <c r="D1749" s="40">
        <v>0.12003872770223388</v>
      </c>
      <c r="E1749" s="34">
        <v>0.32159283352496082</v>
      </c>
      <c r="F1749" s="923">
        <v>1.0052468275704436</v>
      </c>
      <c r="G1749" s="924">
        <v>0.99691072578131212</v>
      </c>
      <c r="H1749" s="924">
        <v>0.38128983471593081</v>
      </c>
      <c r="I1749" s="34">
        <v>2.3834473880676867</v>
      </c>
    </row>
    <row r="1750" spans="1:52">
      <c r="A1750" s="130" t="s">
        <v>170</v>
      </c>
      <c r="B1750" s="89">
        <v>2.1683366963272822E-3</v>
      </c>
      <c r="C1750" s="40">
        <v>1.6572288820653242E-3</v>
      </c>
      <c r="D1750" s="40">
        <v>2.3406192480517039E-2</v>
      </c>
      <c r="E1750" s="34">
        <v>2.7231758058909646E-2</v>
      </c>
      <c r="F1750" s="923">
        <v>7.2255934474179471E-3</v>
      </c>
      <c r="G1750" s="924">
        <v>5.1144587927767708E-2</v>
      </c>
      <c r="H1750" s="924">
        <v>0.41938551870479557</v>
      </c>
      <c r="I1750" s="34">
        <v>0.47775570007998125</v>
      </c>
    </row>
    <row r="1751" spans="1:52">
      <c r="A1751" s="130" t="s">
        <v>171</v>
      </c>
      <c r="B1751" s="89">
        <v>1.9322344884675044E-3</v>
      </c>
      <c r="C1751" s="40">
        <v>7.1804631639721807E-4</v>
      </c>
      <c r="D1751" s="40">
        <v>9.38242342820007E-3</v>
      </c>
      <c r="E1751" s="34">
        <v>1.2032704233064791E-2</v>
      </c>
      <c r="F1751" s="925">
        <v>1.6027538016050995E-2</v>
      </c>
      <c r="G1751" s="926">
        <v>6.5234789246375727E-2</v>
      </c>
      <c r="H1751" s="926">
        <v>0.38949575005554216</v>
      </c>
      <c r="I1751" s="145">
        <v>0.47075807731796893</v>
      </c>
      <c r="AY1751" s="146"/>
    </row>
    <row r="1752" spans="1:52">
      <c r="A1752" s="130" t="s">
        <v>172</v>
      </c>
      <c r="B1752" s="89">
        <v>5.2599522726607312E-2</v>
      </c>
      <c r="C1752" s="40">
        <v>2.2691866275196561E-2</v>
      </c>
      <c r="D1752" s="40">
        <v>1.2161495701382662E-3</v>
      </c>
      <c r="E1752" s="34">
        <v>7.6507538571942146E-2</v>
      </c>
    </row>
    <row r="1753" spans="1:52">
      <c r="A1753" s="130" t="s">
        <v>190</v>
      </c>
      <c r="B1753" s="89">
        <v>6.0231889906374437E-4</v>
      </c>
      <c r="C1753" s="40">
        <v>5.8971798964163744E-5</v>
      </c>
      <c r="D1753" s="40">
        <v>1.7385376043784653E-3</v>
      </c>
      <c r="E1753" s="34">
        <v>2.3998283024063735E-3</v>
      </c>
    </row>
    <row r="1754" spans="1:52">
      <c r="A1754" s="130" t="s">
        <v>191</v>
      </c>
      <c r="B1754" s="89">
        <v>6.9440256957150942E-4</v>
      </c>
      <c r="C1754" s="40">
        <v>1.392038171813043E-4</v>
      </c>
      <c r="D1754" s="40">
        <v>3.2861410505826863E-3</v>
      </c>
      <c r="E1754" s="34">
        <v>4.1197474373355003E-3</v>
      </c>
      <c r="F1754" s="898" t="s">
        <v>272</v>
      </c>
      <c r="G1754" s="899"/>
      <c r="H1754" s="900"/>
      <c r="I1754" s="900"/>
    </row>
    <row r="1755" spans="1:52" ht="26.25">
      <c r="A1755" s="130" t="s">
        <v>175</v>
      </c>
      <c r="B1755" s="89">
        <v>2.9568079987150548E-3</v>
      </c>
      <c r="C1755" s="40">
        <v>1.0938980900261223E-4</v>
      </c>
      <c r="D1755" s="40">
        <v>0.12130344873722676</v>
      </c>
      <c r="E1755" s="34">
        <v>0.12436964654494442</v>
      </c>
      <c r="F1755" s="76" t="s">
        <v>185</v>
      </c>
      <c r="G1755" s="76" t="s">
        <v>186</v>
      </c>
      <c r="H1755" s="150" t="s">
        <v>187</v>
      </c>
      <c r="I1755" s="17" t="s">
        <v>188</v>
      </c>
    </row>
    <row r="1756" spans="1:52">
      <c r="A1756" s="130" t="s">
        <v>176</v>
      </c>
      <c r="B1756" s="89">
        <v>1.4355379418441866E-2</v>
      </c>
      <c r="C1756" s="40">
        <v>8.7998515925343337E-4</v>
      </c>
      <c r="D1756" s="40">
        <v>1.8924396578239784</v>
      </c>
      <c r="E1756" s="34">
        <v>1.9076750224016736</v>
      </c>
      <c r="F1756" s="919">
        <v>73748.387719436549</v>
      </c>
      <c r="G1756" s="920">
        <v>545434.01733045001</v>
      </c>
      <c r="H1756" s="920">
        <v>1000000</v>
      </c>
      <c r="I1756" s="138">
        <v>1619182.4050498868</v>
      </c>
    </row>
    <row r="1757" spans="1:52">
      <c r="A1757" s="130" t="s">
        <v>177</v>
      </c>
      <c r="B1757" s="89">
        <v>1.7140676956844271E-2</v>
      </c>
      <c r="C1757" s="40">
        <v>2.0935545703695191E-3</v>
      </c>
      <c r="D1757" s="40">
        <v>8.4027109391563715E-2</v>
      </c>
      <c r="E1757" s="34">
        <v>0.10326134091877751</v>
      </c>
      <c r="F1757" s="921">
        <v>73236.647218633225</v>
      </c>
      <c r="G1757" s="922">
        <v>526998.7279449075</v>
      </c>
      <c r="H1757" s="922">
        <v>1000000</v>
      </c>
      <c r="I1757" s="142">
        <v>1600235.3751635407</v>
      </c>
    </row>
    <row r="1758" spans="1:52">
      <c r="A1758" s="130" t="s">
        <v>178</v>
      </c>
      <c r="B1758" s="89">
        <v>7.1119474923205046E-5</v>
      </c>
      <c r="C1758" s="40">
        <v>2.4590830345273975E-4</v>
      </c>
      <c r="D1758" s="40">
        <v>1.6384334736361927E-2</v>
      </c>
      <c r="E1758" s="34">
        <v>1.6701362514737871E-2</v>
      </c>
      <c r="F1758" s="921">
        <v>1071.3649848838218</v>
      </c>
      <c r="G1758" s="922">
        <v>38632.646470582062</v>
      </c>
      <c r="H1758" s="922">
        <v>0</v>
      </c>
      <c r="I1758" s="142">
        <v>39704.011455465879</v>
      </c>
    </row>
    <row r="1759" spans="1:52">
      <c r="A1759" s="130" t="s">
        <v>179</v>
      </c>
      <c r="B1759" s="89">
        <v>6.3064165766770906E-5</v>
      </c>
      <c r="C1759" s="40">
        <v>1.8222110602188944E-4</v>
      </c>
      <c r="D1759" s="40">
        <v>6.5676963997400488E-3</v>
      </c>
      <c r="E1759" s="34">
        <v>6.8129816715287094E-3</v>
      </c>
      <c r="F1759" s="921">
        <v>68230.561155921809</v>
      </c>
      <c r="G1759" s="922">
        <v>479453.02971622715</v>
      </c>
      <c r="H1759" s="922">
        <v>1000000</v>
      </c>
      <c r="I1759" s="142">
        <v>1547683.590872149</v>
      </c>
      <c r="AZ1759" s="146"/>
    </row>
    <row r="1760" spans="1:52">
      <c r="A1760" s="130" t="s">
        <v>180</v>
      </c>
      <c r="B1760" s="89">
        <v>1.1959547961085631E-3</v>
      </c>
      <c r="C1760" s="40">
        <v>7.9607808510018547E-3</v>
      </c>
      <c r="D1760" s="40">
        <v>8.5130469909678631E-4</v>
      </c>
      <c r="E1760" s="40">
        <v>1.0008040346207205E-2</v>
      </c>
      <c r="F1760" s="921">
        <v>3934.7210778275967</v>
      </c>
      <c r="G1760" s="922">
        <v>8913.0517580982214</v>
      </c>
      <c r="H1760" s="922">
        <v>0</v>
      </c>
      <c r="I1760" s="142">
        <v>12847.77283592582</v>
      </c>
      <c r="AX1760" s="146"/>
    </row>
    <row r="1761" spans="1:53">
      <c r="A1761" s="130" t="s">
        <v>181</v>
      </c>
      <c r="B1761" s="89">
        <v>1.2224902678491364E-5</v>
      </c>
      <c r="C1761" s="40">
        <v>1.1503365016852391E-5</v>
      </c>
      <c r="D1761" s="40">
        <v>1.2169763230649255E-3</v>
      </c>
      <c r="E1761" s="40">
        <v>1.2407045907602693E-3</v>
      </c>
      <c r="F1761" s="921">
        <v>3.0372130491978941</v>
      </c>
      <c r="G1761" s="922">
        <v>9.8094173624237175</v>
      </c>
      <c r="H1761" s="922">
        <v>0</v>
      </c>
      <c r="I1761" s="142">
        <v>12.846630411621609</v>
      </c>
      <c r="BA1761" s="146"/>
    </row>
    <row r="1762" spans="1:53">
      <c r="A1762" s="143" t="s">
        <v>182</v>
      </c>
      <c r="B1762" s="154">
        <v>1.9926569019621801E-5</v>
      </c>
      <c r="C1762" s="144">
        <v>3.0486014086942783E-5</v>
      </c>
      <c r="D1762" s="144">
        <v>2.3002987354078801E-3</v>
      </c>
      <c r="E1762" s="144">
        <v>2.3507113185144445E-3</v>
      </c>
      <c r="F1762" s="921">
        <v>4601.7405954392425</v>
      </c>
      <c r="G1762" s="922">
        <v>22618.53665585144</v>
      </c>
      <c r="H1762" s="922">
        <v>69758.693508410492</v>
      </c>
      <c r="I1762" s="142">
        <v>96978.970759701173</v>
      </c>
      <c r="AV1762" s="392"/>
    </row>
    <row r="1763" spans="1:53">
      <c r="F1763" s="923">
        <v>166.24326305878651</v>
      </c>
      <c r="G1763" s="924">
        <v>81.680650106520687</v>
      </c>
      <c r="H1763" s="924">
        <v>57.95210669725374</v>
      </c>
      <c r="I1763" s="34">
        <v>305.87601986256095</v>
      </c>
    </row>
    <row r="1764" spans="1:53">
      <c r="A1764" s="69" t="s">
        <v>276</v>
      </c>
      <c r="F1764" s="923">
        <v>0.23233842439010249</v>
      </c>
      <c r="G1764" s="924">
        <v>0.19915199479003745</v>
      </c>
      <c r="H1764" s="924">
        <v>0.24187236735129097</v>
      </c>
      <c r="I1764" s="34">
        <v>0.673362786531431</v>
      </c>
    </row>
    <row r="1765" spans="1:53">
      <c r="A1765" s="136"/>
      <c r="B1765" s="147" t="s">
        <v>271</v>
      </c>
      <c r="C1765" s="936"/>
      <c r="D1765" s="936"/>
      <c r="E1765" s="937"/>
      <c r="F1765" s="921">
        <v>9650.608169666215</v>
      </c>
      <c r="G1765" s="922">
        <v>25121.731437666418</v>
      </c>
      <c r="H1765" s="922">
        <v>71561.352886676206</v>
      </c>
      <c r="I1765" s="142">
        <v>106333.69249400882</v>
      </c>
    </row>
    <row r="1766" spans="1:53" ht="26.25">
      <c r="A1766" s="143" t="s">
        <v>184</v>
      </c>
      <c r="B1766" s="149" t="s">
        <v>185</v>
      </c>
      <c r="C1766" s="150" t="s">
        <v>186</v>
      </c>
      <c r="D1766" s="150" t="s">
        <v>187</v>
      </c>
      <c r="E1766" s="17" t="s">
        <v>188</v>
      </c>
      <c r="F1766" s="923">
        <v>6.9971596036569172</v>
      </c>
      <c r="G1766" s="924">
        <v>5.6933474310514187</v>
      </c>
      <c r="H1766" s="924">
        <v>37.737967629970321</v>
      </c>
      <c r="I1766" s="34">
        <v>50.42847466467866</v>
      </c>
    </row>
    <row r="1767" spans="1:53">
      <c r="A1767" s="130" t="s">
        <v>160</v>
      </c>
      <c r="B1767" s="152">
        <v>327.57570867881833</v>
      </c>
      <c r="C1767" s="141">
        <v>559.16363783547934</v>
      </c>
      <c r="D1767" s="141">
        <v>4528.3144979011959</v>
      </c>
      <c r="E1767" s="142">
        <v>5415.0538444154936</v>
      </c>
      <c r="F1767" s="923">
        <v>14.971367981170772</v>
      </c>
      <c r="G1767" s="924">
        <v>10.198196055244781</v>
      </c>
      <c r="H1767" s="924">
        <v>1043.7372579725743</v>
      </c>
      <c r="I1767" s="34">
        <v>1068.9068220089896</v>
      </c>
    </row>
    <row r="1768" spans="1:53" ht="12" customHeight="1">
      <c r="A1768" s="130" t="s">
        <v>162</v>
      </c>
      <c r="B1768" s="152">
        <v>325.30755180639483</v>
      </c>
      <c r="C1768" s="141">
        <v>555.11618264322556</v>
      </c>
      <c r="D1768" s="141">
        <v>4528.3144979011959</v>
      </c>
      <c r="E1768" s="142">
        <v>5408.7382323508164</v>
      </c>
      <c r="F1768" s="923">
        <v>19.845626813781202</v>
      </c>
      <c r="G1768" s="924">
        <v>17.133264627867987</v>
      </c>
      <c r="H1768" s="924">
        <v>42.528287179107586</v>
      </c>
      <c r="I1768" s="34">
        <v>79.507178620756775</v>
      </c>
    </row>
    <row r="1769" spans="1:53">
      <c r="A1769" s="130" t="s">
        <v>31</v>
      </c>
      <c r="B1769" s="152">
        <v>4.7483830318509908</v>
      </c>
      <c r="C1769" s="141">
        <v>8.4748739847919499</v>
      </c>
      <c r="D1769" s="141">
        <v>0</v>
      </c>
      <c r="E1769" s="142">
        <v>13.22325701664294</v>
      </c>
      <c r="F1769" s="923">
        <v>0.42545841438648707</v>
      </c>
      <c r="G1769" s="924">
        <v>1.0568866139895503</v>
      </c>
      <c r="H1769" s="924">
        <v>8.7553221837612725</v>
      </c>
      <c r="I1769" s="34">
        <v>10.23766721213731</v>
      </c>
    </row>
    <row r="1770" spans="1:53">
      <c r="A1770" s="130" t="s">
        <v>23</v>
      </c>
      <c r="B1770" s="152">
        <v>302.53163504274619</v>
      </c>
      <c r="C1770" s="141">
        <v>519.96720198691753</v>
      </c>
      <c r="D1770" s="141">
        <v>4528.3144979011959</v>
      </c>
      <c r="E1770" s="142">
        <v>5350.8133349308591</v>
      </c>
      <c r="F1770" s="923">
        <v>0.37979948794568952</v>
      </c>
      <c r="G1770" s="924">
        <v>0.59982476421416087</v>
      </c>
      <c r="H1770" s="924">
        <v>3.6066197512101903</v>
      </c>
      <c r="I1770" s="34">
        <v>4.5862440033700409</v>
      </c>
    </row>
    <row r="1771" spans="1:53">
      <c r="A1771" s="130" t="s">
        <v>163</v>
      </c>
      <c r="B1771" s="152">
        <v>18.027533731797611</v>
      </c>
      <c r="C1771" s="141">
        <v>26.674106671516046</v>
      </c>
      <c r="D1771" s="141">
        <v>0</v>
      </c>
      <c r="E1771" s="142">
        <v>44.701640403313661</v>
      </c>
      <c r="F1771" s="923">
        <v>11.152682854181544</v>
      </c>
      <c r="G1771" s="924">
        <v>15.088228707581047</v>
      </c>
      <c r="H1771" s="924">
        <v>0</v>
      </c>
      <c r="I1771" s="34">
        <v>26.240911561762591</v>
      </c>
    </row>
    <row r="1772" spans="1:53">
      <c r="A1772" s="130" t="s">
        <v>189</v>
      </c>
      <c r="B1772" s="238">
        <v>1.3884288670689577E-2</v>
      </c>
      <c r="C1772" s="239">
        <v>3.6165054231830471E-3</v>
      </c>
      <c r="D1772" s="141">
        <v>1</v>
      </c>
      <c r="E1772" s="142">
        <v>1.7500794093872625E-2</v>
      </c>
      <c r="F1772" s="923">
        <v>0.1227005969323028</v>
      </c>
      <c r="G1772" s="924">
        <v>9.0040324493492849E-2</v>
      </c>
      <c r="H1772" s="924">
        <v>0.59912216957827946</v>
      </c>
      <c r="I1772" s="34">
        <v>0.81186309100407517</v>
      </c>
    </row>
    <row r="1773" spans="1:53">
      <c r="A1773" s="130" t="s">
        <v>165</v>
      </c>
      <c r="B1773" s="152">
        <v>20.523863866563321</v>
      </c>
      <c r="C1773" s="141">
        <v>32.412926994586826</v>
      </c>
      <c r="D1773" s="141">
        <v>269.91887629082095</v>
      </c>
      <c r="E1773" s="142">
        <v>322.85566715197109</v>
      </c>
      <c r="F1773" s="923">
        <v>0.13501014435099221</v>
      </c>
      <c r="G1773" s="924">
        <v>0.19876891958181353</v>
      </c>
      <c r="H1773" s="924">
        <v>0.55642250007934602</v>
      </c>
      <c r="I1773" s="34">
        <v>0.89020156401215178</v>
      </c>
    </row>
    <row r="1774" spans="1:53">
      <c r="A1774" s="130" t="s">
        <v>1729</v>
      </c>
      <c r="B1774" s="89">
        <v>0.74259365729710247</v>
      </c>
      <c r="C1774" s="40">
        <v>0.64540155217450401</v>
      </c>
      <c r="D1774" s="40">
        <v>8.6409950208849423E-2</v>
      </c>
      <c r="E1774" s="34">
        <v>1.4744051596804557</v>
      </c>
      <c r="F1774" s="923">
        <v>0.15511439234093979</v>
      </c>
      <c r="G1774" s="924">
        <v>1.1118876568611156</v>
      </c>
      <c r="H1774" s="924">
        <v>26.416577340979224</v>
      </c>
      <c r="I1774" s="34">
        <v>27.683579390181283</v>
      </c>
    </row>
    <row r="1775" spans="1:53">
      <c r="A1775" s="130" t="s">
        <v>84</v>
      </c>
      <c r="B1775" s="89">
        <v>5.9831464828099699E-4</v>
      </c>
      <c r="C1775" s="40">
        <v>1.8041091022498711E-4</v>
      </c>
      <c r="D1775" s="40">
        <v>7.6166044833770605E-3</v>
      </c>
      <c r="E1775" s="34">
        <v>8.3953300418830451E-3</v>
      </c>
      <c r="F1775" s="923">
        <v>0.5404589168783418</v>
      </c>
      <c r="G1775" s="924">
        <v>0.91492611472520424</v>
      </c>
      <c r="H1775" s="924">
        <v>730.61608058080196</v>
      </c>
      <c r="I1775" s="34">
        <v>732.07146561240552</v>
      </c>
    </row>
    <row r="1776" spans="1:53">
      <c r="A1776" s="130" t="s">
        <v>166</v>
      </c>
      <c r="B1776" s="152">
        <v>42.960226967270856</v>
      </c>
      <c r="C1776" s="141">
        <v>51.822782451031571</v>
      </c>
      <c r="D1776" s="141">
        <v>274.52957498518134</v>
      </c>
      <c r="E1776" s="142">
        <v>369.31258440348375</v>
      </c>
      <c r="F1776" s="923">
        <v>0.67575918882650776</v>
      </c>
      <c r="G1776" s="924">
        <v>1.9671336175000447</v>
      </c>
      <c r="H1776" s="924">
        <v>29.769801025375308</v>
      </c>
      <c r="I1776" s="34">
        <v>32.412693831701866</v>
      </c>
    </row>
    <row r="1777" spans="1:53">
      <c r="A1777" s="130" t="s">
        <v>167</v>
      </c>
      <c r="B1777" s="89">
        <v>3.0823024164938626E-2</v>
      </c>
      <c r="C1777" s="40">
        <v>4.766654722889941E-3</v>
      </c>
      <c r="D1777" s="40">
        <v>0.17329064105318109</v>
      </c>
      <c r="E1777" s="34">
        <v>0.20888031994100967</v>
      </c>
      <c r="F1777" s="923">
        <v>9.6434131696919671E-3</v>
      </c>
      <c r="G1777" s="924">
        <v>0.1391638401431943</v>
      </c>
      <c r="H1777" s="924">
        <v>6.1287255286328906</v>
      </c>
      <c r="I1777" s="34">
        <v>6.2775327819457765</v>
      </c>
    </row>
    <row r="1778" spans="1:53">
      <c r="A1778" s="130" t="s">
        <v>168</v>
      </c>
      <c r="B1778" s="89">
        <v>6.2024722618391814E-2</v>
      </c>
      <c r="C1778" s="40">
        <v>2.92910266990727E-2</v>
      </c>
      <c r="D1778" s="40">
        <v>2.7034852254628263</v>
      </c>
      <c r="E1778" s="34">
        <v>2.7948009747802907</v>
      </c>
      <c r="F1778" s="923">
        <v>8.253149627522027E-3</v>
      </c>
      <c r="G1778" s="924">
        <v>0.10396957091312221</v>
      </c>
      <c r="H1778" s="924">
        <v>2.524633825847133</v>
      </c>
      <c r="I1778" s="34">
        <v>2.6368565463877776</v>
      </c>
    </row>
    <row r="1779" spans="1:53">
      <c r="A1779" s="130" t="s">
        <v>169</v>
      </c>
      <c r="B1779" s="89">
        <v>8.3171699954548803E-2</v>
      </c>
      <c r="C1779" s="40">
        <v>4.8698995506178365E-2</v>
      </c>
      <c r="D1779" s="40">
        <v>0.12003872770223388</v>
      </c>
      <c r="E1779" s="34">
        <v>0.25190942316296105</v>
      </c>
      <c r="F1779" s="923">
        <v>0.21335877390938107</v>
      </c>
      <c r="G1779" s="924">
        <v>3.7219787887276645</v>
      </c>
      <c r="H1779" s="924">
        <v>0</v>
      </c>
      <c r="I1779" s="34">
        <v>3.935337562637045</v>
      </c>
    </row>
    <row r="1780" spans="1:53">
      <c r="A1780" s="130" t="s">
        <v>170</v>
      </c>
      <c r="B1780" s="89">
        <v>1.9355423236647044E-3</v>
      </c>
      <c r="C1780" s="40">
        <v>2.5212304537320985E-3</v>
      </c>
      <c r="D1780" s="40">
        <v>2.3406192480517039E-2</v>
      </c>
      <c r="E1780" s="34">
        <v>2.786296525791384E-2</v>
      </c>
      <c r="F1780" s="923">
        <v>1.699475497143189E-3</v>
      </c>
      <c r="G1780" s="924">
        <v>7.7336783820602609E-3</v>
      </c>
      <c r="H1780" s="924">
        <v>0.41938551870479557</v>
      </c>
      <c r="I1780" s="34">
        <v>0.42881867258399903</v>
      </c>
    </row>
    <row r="1781" spans="1:53">
      <c r="A1781" s="130" t="s">
        <v>171</v>
      </c>
      <c r="B1781" s="89">
        <v>1.7280911113974906E-3</v>
      </c>
      <c r="C1781" s="40">
        <v>2.3665834898222919E-3</v>
      </c>
      <c r="D1781" s="40">
        <v>9.38242342820007E-3</v>
      </c>
      <c r="E1781" s="34">
        <v>1.3477098029419852E-2</v>
      </c>
      <c r="F1781" s="925">
        <v>2.268804415767559E-3</v>
      </c>
      <c r="G1781" s="926">
        <v>2.371890880068241E-2</v>
      </c>
      <c r="H1781" s="926">
        <v>0.38949575005554216</v>
      </c>
      <c r="I1781" s="145">
        <v>0.41548346327199215</v>
      </c>
      <c r="AY1781" s="146"/>
    </row>
    <row r="1782" spans="1:53">
      <c r="A1782" s="130" t="s">
        <v>172</v>
      </c>
      <c r="B1782" s="89">
        <v>5.106770947793058E-2</v>
      </c>
      <c r="C1782" s="40">
        <v>9.2142612488610685E-3</v>
      </c>
      <c r="D1782" s="40">
        <v>0</v>
      </c>
      <c r="E1782" s="34">
        <v>6.0281970726791645E-2</v>
      </c>
    </row>
    <row r="1783" spans="1:53">
      <c r="A1783" s="130" t="s">
        <v>190</v>
      </c>
      <c r="B1783" s="89">
        <v>5.5999868253047108E-4</v>
      </c>
      <c r="C1783" s="40">
        <v>1.6834393261552064E-4</v>
      </c>
      <c r="D1783" s="40">
        <v>1.7385376043784653E-3</v>
      </c>
      <c r="E1783" s="34">
        <v>2.4668802195244571E-3</v>
      </c>
    </row>
    <row r="1784" spans="1:53">
      <c r="A1784" s="130" t="s">
        <v>191</v>
      </c>
      <c r="B1784" s="89">
        <v>6.1370952517961154E-4</v>
      </c>
      <c r="C1784" s="40">
        <v>1.4931544317256849E-3</v>
      </c>
      <c r="D1784" s="40">
        <v>3.2861410505826863E-3</v>
      </c>
      <c r="E1784" s="34">
        <v>5.3930050074879827E-3</v>
      </c>
      <c r="F1784" s="898" t="s">
        <v>272</v>
      </c>
      <c r="G1784" s="899"/>
      <c r="H1784" s="900"/>
      <c r="I1784" s="900"/>
    </row>
    <row r="1785" spans="1:53" ht="26.25">
      <c r="A1785" s="130" t="s">
        <v>175</v>
      </c>
      <c r="B1785" s="89">
        <v>0</v>
      </c>
      <c r="C1785" s="40">
        <v>2.6920630149530531E-4</v>
      </c>
      <c r="D1785" s="40">
        <v>0.12130344873722676</v>
      </c>
      <c r="E1785" s="34">
        <v>0.12157265503872207</v>
      </c>
      <c r="F1785" s="76" t="s">
        <v>185</v>
      </c>
      <c r="G1785" s="76" t="s">
        <v>186</v>
      </c>
      <c r="H1785" s="150" t="s">
        <v>187</v>
      </c>
      <c r="I1785" s="17" t="s">
        <v>188</v>
      </c>
    </row>
    <row r="1786" spans="1:53">
      <c r="A1786" s="130" t="s">
        <v>176</v>
      </c>
      <c r="B1786" s="89">
        <v>0</v>
      </c>
      <c r="C1786" s="40">
        <v>2.5527936052219331E-3</v>
      </c>
      <c r="D1786" s="40">
        <v>1.8924396578239784</v>
      </c>
      <c r="E1786" s="34">
        <v>1.8949924514292003</v>
      </c>
      <c r="F1786" s="919">
        <v>71319.181646174213</v>
      </c>
      <c r="G1786" s="920">
        <v>606804.37981358299</v>
      </c>
      <c r="H1786" s="920">
        <v>1000000</v>
      </c>
      <c r="I1786" s="138">
        <v>1678123.5614597572</v>
      </c>
    </row>
    <row r="1787" spans="1:53">
      <c r="A1787" s="130" t="s">
        <v>177</v>
      </c>
      <c r="B1787" s="89">
        <v>0</v>
      </c>
      <c r="C1787" s="40">
        <v>4.5871413722287056E-3</v>
      </c>
      <c r="D1787" s="40">
        <v>8.4027109391563715E-2</v>
      </c>
      <c r="E1787" s="34">
        <v>8.8614250763792424E-2</v>
      </c>
      <c r="F1787" s="921">
        <v>70825.362697758246</v>
      </c>
      <c r="G1787" s="922">
        <v>606287.54747288825</v>
      </c>
      <c r="H1787" s="922">
        <v>1000000</v>
      </c>
      <c r="I1787" s="142">
        <v>1677112.9101706466</v>
      </c>
    </row>
    <row r="1788" spans="1:53">
      <c r="A1788" s="130" t="s">
        <v>178</v>
      </c>
      <c r="B1788" s="89">
        <v>0</v>
      </c>
      <c r="C1788" s="40">
        <v>2.559586809601937E-4</v>
      </c>
      <c r="D1788" s="40">
        <v>1.6384334736361927E-2</v>
      </c>
      <c r="E1788" s="34">
        <v>1.6640293417322122E-2</v>
      </c>
      <c r="F1788" s="921">
        <v>1033.8092324978613</v>
      </c>
      <c r="G1788" s="922">
        <v>1081.8184535199434</v>
      </c>
      <c r="H1788" s="922">
        <v>0</v>
      </c>
      <c r="I1788" s="142">
        <v>2115.6276860178054</v>
      </c>
    </row>
    <row r="1789" spans="1:53">
      <c r="A1789" s="130" t="s">
        <v>179</v>
      </c>
      <c r="B1789" s="89">
        <v>0</v>
      </c>
      <c r="C1789" s="40">
        <v>2.4365298995589159E-4</v>
      </c>
      <c r="D1789" s="40">
        <v>6.5676963997400488E-3</v>
      </c>
      <c r="E1789" s="34">
        <v>6.81134938969594E-3</v>
      </c>
      <c r="F1789" s="921">
        <v>65866.631931743323</v>
      </c>
      <c r="G1789" s="922">
        <v>600491.44973006623</v>
      </c>
      <c r="H1789" s="922">
        <v>1000000</v>
      </c>
      <c r="I1789" s="142">
        <v>1666358.0816618097</v>
      </c>
      <c r="AZ1789" s="146"/>
    </row>
    <row r="1790" spans="1:53">
      <c r="A1790" s="130" t="s">
        <v>180</v>
      </c>
      <c r="B1790" s="89">
        <v>0</v>
      </c>
      <c r="C1790" s="40">
        <v>1.0889691993165097E-3</v>
      </c>
      <c r="D1790" s="40">
        <v>0</v>
      </c>
      <c r="E1790" s="40">
        <v>1.0889691993165097E-3</v>
      </c>
      <c r="F1790" s="921">
        <v>3924.9215335170638</v>
      </c>
      <c r="G1790" s="922">
        <v>4714.279289302106</v>
      </c>
      <c r="H1790" s="922">
        <v>0</v>
      </c>
      <c r="I1790" s="142">
        <v>8639.200822819168</v>
      </c>
      <c r="AX1790" s="146"/>
    </row>
    <row r="1791" spans="1:53">
      <c r="A1791" s="130" t="s">
        <v>181</v>
      </c>
      <c r="B1791" s="89">
        <v>0</v>
      </c>
      <c r="C1791" s="40">
        <v>1.3780790598813696E-5</v>
      </c>
      <c r="D1791" s="40">
        <v>1.2169763230649255E-3</v>
      </c>
      <c r="E1791" s="40">
        <v>1.2307571136637393E-3</v>
      </c>
      <c r="F1791" s="921">
        <v>3.0228618285726321</v>
      </c>
      <c r="G1791" s="922">
        <v>28.062433917095863</v>
      </c>
      <c r="H1791" s="922">
        <v>0</v>
      </c>
      <c r="I1791" s="142">
        <v>31.085295745668493</v>
      </c>
      <c r="BA1791" s="146"/>
    </row>
    <row r="1792" spans="1:53">
      <c r="A1792" s="143" t="s">
        <v>182</v>
      </c>
      <c r="B1792" s="154">
        <v>0</v>
      </c>
      <c r="C1792" s="144">
        <v>1.479679684656197E-4</v>
      </c>
      <c r="D1792" s="144">
        <v>2.3002987354078801E-3</v>
      </c>
      <c r="E1792" s="144">
        <v>2.4482667038734996E-3</v>
      </c>
      <c r="F1792" s="921">
        <v>4468.41794553196</v>
      </c>
      <c r="G1792" s="922">
        <v>19249.086272827986</v>
      </c>
      <c r="H1792" s="922">
        <v>76194.961985677292</v>
      </c>
      <c r="I1792" s="142">
        <v>99912.466204037235</v>
      </c>
      <c r="AV1792" s="392"/>
    </row>
    <row r="1793" spans="1:9">
      <c r="F1793" s="923">
        <v>161.67612716972337</v>
      </c>
      <c r="G1793" s="924">
        <v>91.401945874719189</v>
      </c>
      <c r="H1793" s="924">
        <v>38.634737798169162</v>
      </c>
      <c r="I1793" s="34">
        <v>291.7128108426117</v>
      </c>
    </row>
    <row r="1794" spans="1:9">
      <c r="A1794" s="69" t="s">
        <v>277</v>
      </c>
      <c r="F1794" s="923">
        <v>0.13026396631918044</v>
      </c>
      <c r="G1794" s="924">
        <v>7.7843431116767864E-2</v>
      </c>
      <c r="H1794" s="924">
        <v>0.24187236735129097</v>
      </c>
      <c r="I1794" s="34">
        <v>0.44997976478723933</v>
      </c>
    </row>
    <row r="1795" spans="1:9">
      <c r="A1795" s="136"/>
      <c r="B1795" s="147" t="s">
        <v>271</v>
      </c>
      <c r="C1795" s="936"/>
      <c r="D1795" s="936"/>
      <c r="E1795" s="937"/>
      <c r="F1795" s="921">
        <v>9353.2217116982447</v>
      </c>
      <c r="G1795" s="922">
        <v>22011.773158315504</v>
      </c>
      <c r="H1795" s="922">
        <v>77418.100296970457</v>
      </c>
      <c r="I1795" s="142">
        <v>108783.0951669842</v>
      </c>
    </row>
    <row r="1796" spans="1:9" ht="26.25">
      <c r="A1796" s="143" t="s">
        <v>184</v>
      </c>
      <c r="B1796" s="149" t="s">
        <v>185</v>
      </c>
      <c r="C1796" s="150" t="s">
        <v>186</v>
      </c>
      <c r="D1796" s="150" t="s">
        <v>187</v>
      </c>
      <c r="E1796" s="17" t="s">
        <v>188</v>
      </c>
      <c r="F1796" s="923">
        <v>6.7107322095700299</v>
      </c>
      <c r="G1796" s="924">
        <v>6.0317244290912289</v>
      </c>
      <c r="H1796" s="924">
        <v>37.737967629970321</v>
      </c>
      <c r="I1796" s="34">
        <v>50.48042426863158</v>
      </c>
    </row>
    <row r="1797" spans="1:9">
      <c r="A1797" s="130" t="s">
        <v>160</v>
      </c>
      <c r="B1797" s="152">
        <v>294.6944385695806</v>
      </c>
      <c r="C1797" s="141">
        <v>337.09589792159193</v>
      </c>
      <c r="D1797" s="141">
        <v>4301.8987730061353</v>
      </c>
      <c r="E1797" s="142">
        <v>4933.689109497308</v>
      </c>
      <c r="F1797" s="923">
        <v>13.503908689737015</v>
      </c>
      <c r="G1797" s="924">
        <v>9.423302171458138</v>
      </c>
      <c r="H1797" s="924">
        <v>1043.7372579725743</v>
      </c>
      <c r="I1797" s="34">
        <v>1066.6644688337692</v>
      </c>
    </row>
    <row r="1798" spans="1:9" ht="13.5" customHeight="1">
      <c r="A1798" s="130" t="s">
        <v>162</v>
      </c>
      <c r="B1798" s="152">
        <v>288.54999614792575</v>
      </c>
      <c r="C1798" s="141">
        <v>328.68300119388431</v>
      </c>
      <c r="D1798" s="141">
        <v>4301.8987730061353</v>
      </c>
      <c r="E1798" s="142">
        <v>4919.1317703479453</v>
      </c>
      <c r="F1798" s="923">
        <v>18.107989755417183</v>
      </c>
      <c r="G1798" s="924">
        <v>13.601135366247725</v>
      </c>
      <c r="H1798" s="924">
        <v>42.528287179107586</v>
      </c>
      <c r="I1798" s="34">
        <v>74.23741230077249</v>
      </c>
    </row>
    <row r="1799" spans="1:9">
      <c r="A1799" s="130" t="s">
        <v>31</v>
      </c>
      <c r="B1799" s="152">
        <v>12.552586400839591</v>
      </c>
      <c r="C1799" s="141">
        <v>17.563187868999751</v>
      </c>
      <c r="D1799" s="141">
        <v>0</v>
      </c>
      <c r="E1799" s="142">
        <v>30.115774269839342</v>
      </c>
      <c r="F1799" s="923">
        <v>0.42140271976225202</v>
      </c>
      <c r="G1799" s="924">
        <v>1.6538092705341467</v>
      </c>
      <c r="H1799" s="924">
        <v>8.7553221837612725</v>
      </c>
      <c r="I1799" s="34">
        <v>10.83053417405767</v>
      </c>
    </row>
    <row r="1800" spans="1:9">
      <c r="A1800" s="130" t="s">
        <v>23</v>
      </c>
      <c r="B1800" s="152">
        <v>249.53534679527195</v>
      </c>
      <c r="C1800" s="141">
        <v>222.36359193486231</v>
      </c>
      <c r="D1800" s="141">
        <v>3011.3291411042946</v>
      </c>
      <c r="E1800" s="142">
        <v>3483.2280798344291</v>
      </c>
      <c r="F1800" s="923">
        <v>0.37623682284615645</v>
      </c>
      <c r="G1800" s="924">
        <v>1.5680568261969332</v>
      </c>
      <c r="H1800" s="924">
        <v>2.9431081881856191</v>
      </c>
      <c r="I1800" s="34">
        <v>4.8874018372287091</v>
      </c>
    </row>
    <row r="1801" spans="1:9">
      <c r="A1801" s="130" t="s">
        <v>163</v>
      </c>
      <c r="B1801" s="152">
        <v>26.462062951814222</v>
      </c>
      <c r="C1801" s="141">
        <v>88.756221390022233</v>
      </c>
      <c r="D1801" s="141">
        <v>1290.5696319018407</v>
      </c>
      <c r="E1801" s="142">
        <v>1405.787916243677</v>
      </c>
      <c r="F1801" s="923">
        <v>11.118367913176366</v>
      </c>
      <c r="G1801" s="924">
        <v>6.4384803110170639</v>
      </c>
      <c r="H1801" s="924">
        <v>0</v>
      </c>
      <c r="I1801" s="34">
        <v>17.556848224193434</v>
      </c>
    </row>
    <row r="1802" spans="1:9">
      <c r="A1802" s="130" t="s">
        <v>189</v>
      </c>
      <c r="B1802" s="238">
        <v>3.0427132699424441E-2</v>
      </c>
      <c r="C1802" s="239">
        <v>1.498822561174239E-2</v>
      </c>
      <c r="D1802" s="141">
        <v>1</v>
      </c>
      <c r="E1802" s="142">
        <v>4.5415358311166831E-2</v>
      </c>
      <c r="F1802" s="923">
        <v>0.12192188462963226</v>
      </c>
      <c r="G1802" s="924">
        <v>7.526863566906937E-2</v>
      </c>
      <c r="H1802" s="924">
        <v>0.47504452377513268</v>
      </c>
      <c r="I1802" s="34">
        <v>0.67223504407383428</v>
      </c>
    </row>
    <row r="1803" spans="1:9">
      <c r="A1803" s="130" t="s">
        <v>165</v>
      </c>
      <c r="B1803" s="152">
        <v>20.041981005532026</v>
      </c>
      <c r="C1803" s="141">
        <v>25.128823434318161</v>
      </c>
      <c r="D1803" s="141">
        <v>292.7696965190467</v>
      </c>
      <c r="E1803" s="142">
        <v>337.94050095889691</v>
      </c>
      <c r="F1803" s="923">
        <v>0.13361571064228989</v>
      </c>
      <c r="G1803" s="924">
        <v>9.5092577001609752E-2</v>
      </c>
      <c r="H1803" s="924">
        <v>0.4687132653246508</v>
      </c>
      <c r="I1803" s="34">
        <v>0.69742155296855046</v>
      </c>
    </row>
    <row r="1804" spans="1:9">
      <c r="A1804" s="130" t="s">
        <v>1729</v>
      </c>
      <c r="B1804" s="89">
        <v>0.59236855990556603</v>
      </c>
      <c r="C1804" s="40">
        <v>7.9309956651340441E-2</v>
      </c>
      <c r="D1804" s="40">
        <v>8.6409950208849416E-3</v>
      </c>
      <c r="E1804" s="34">
        <v>0.68031951157779136</v>
      </c>
      <c r="F1804" s="923">
        <v>0.11684919700068323</v>
      </c>
      <c r="G1804" s="924">
        <v>0.93178415849421736</v>
      </c>
      <c r="H1804" s="924">
        <v>26.416577340979224</v>
      </c>
      <c r="I1804" s="34">
        <v>27.465210696474127</v>
      </c>
    </row>
    <row r="1805" spans="1:9">
      <c r="A1805" s="130" t="s">
        <v>84</v>
      </c>
      <c r="B1805" s="89">
        <v>4.9519909699545788E-4</v>
      </c>
      <c r="C1805" s="40">
        <v>3.2132742395769295E-4</v>
      </c>
      <c r="D1805" s="40">
        <v>7.6166044833770605E-3</v>
      </c>
      <c r="E1805" s="34">
        <v>8.4331310043302115E-3</v>
      </c>
      <c r="F1805" s="923">
        <v>0.33830542539535785</v>
      </c>
      <c r="G1805" s="924">
        <v>0.43505282163471626</v>
      </c>
      <c r="H1805" s="924">
        <v>730.61608058080196</v>
      </c>
      <c r="I1805" s="34">
        <v>731.38943882783201</v>
      </c>
    </row>
    <row r="1806" spans="1:9">
      <c r="A1806" s="130" t="s">
        <v>166</v>
      </c>
      <c r="B1806" s="152">
        <v>37.944265563402809</v>
      </c>
      <c r="C1806" s="141">
        <v>27.593273901207162</v>
      </c>
      <c r="D1806" s="141">
        <v>295.0473265577682</v>
      </c>
      <c r="E1806" s="142">
        <v>360.58486602237815</v>
      </c>
      <c r="F1806" s="923">
        <v>0.43672705855474997</v>
      </c>
      <c r="G1806" s="924">
        <v>0.74794147353862961</v>
      </c>
      <c r="H1806" s="924">
        <v>29.769801025375308</v>
      </c>
      <c r="I1806" s="34">
        <v>30.954469557468691</v>
      </c>
    </row>
    <row r="1807" spans="1:9">
      <c r="A1807" s="130" t="s">
        <v>167</v>
      </c>
      <c r="B1807" s="89">
        <v>2.4660978276857964E-2</v>
      </c>
      <c r="C1807" s="40">
        <v>2.5241239194630501E-2</v>
      </c>
      <c r="D1807" s="40">
        <v>0.20457375710723216</v>
      </c>
      <c r="E1807" s="34">
        <v>0.25447597457872062</v>
      </c>
      <c r="F1807" s="923">
        <v>9.1783677702652004E-3</v>
      </c>
      <c r="G1807" s="924">
        <v>0.15321726644736877</v>
      </c>
      <c r="H1807" s="924">
        <v>6.1287255286328906</v>
      </c>
      <c r="I1807" s="34">
        <v>6.2911211628505246</v>
      </c>
    </row>
    <row r="1808" spans="1:9">
      <c r="A1808" s="130" t="s">
        <v>168</v>
      </c>
      <c r="B1808" s="89">
        <v>5.0252049066832429E-2</v>
      </c>
      <c r="C1808" s="40">
        <v>1.9784865427246497E-2</v>
      </c>
      <c r="D1808" s="40">
        <v>2.7034852254628263</v>
      </c>
      <c r="E1808" s="34">
        <v>2.7735221399569054</v>
      </c>
      <c r="F1808" s="923">
        <v>7.8178268203024145E-3</v>
      </c>
      <c r="G1808" s="924">
        <v>0.14418550475595568</v>
      </c>
      <c r="H1808" s="924">
        <v>2.0601757317299332</v>
      </c>
      <c r="I1808" s="34">
        <v>2.2121790633061917</v>
      </c>
    </row>
    <row r="1809" spans="1:53">
      <c r="A1809" s="130" t="s">
        <v>169</v>
      </c>
      <c r="B1809" s="89">
        <v>7.6158384882768451E-2</v>
      </c>
      <c r="C1809" s="40">
        <v>3.6836095006237794E-2</v>
      </c>
      <c r="D1809" s="40">
        <v>0.12003872770223388</v>
      </c>
      <c r="E1809" s="34">
        <v>0.23303320759124013</v>
      </c>
      <c r="F1809" s="923">
        <v>0.20948110915821486</v>
      </c>
      <c r="G1809" s="924">
        <v>0.17116304740284022</v>
      </c>
      <c r="H1809" s="924">
        <v>0</v>
      </c>
      <c r="I1809" s="34">
        <v>0.38064415656105505</v>
      </c>
    </row>
    <row r="1810" spans="1:53">
      <c r="A1810" s="130" t="s">
        <v>170</v>
      </c>
      <c r="B1810" s="89">
        <v>2.405715901846771E-3</v>
      </c>
      <c r="C1810" s="40">
        <v>3.0358246526194644E-3</v>
      </c>
      <c r="D1810" s="40">
        <v>2.3406192480517039E-2</v>
      </c>
      <c r="E1810" s="34">
        <v>2.8847733034983274E-2</v>
      </c>
      <c r="F1810" s="923">
        <v>1.6227603357763716E-3</v>
      </c>
      <c r="G1810" s="924">
        <v>1.960077667177445E-3</v>
      </c>
      <c r="H1810" s="924">
        <v>0.33253116664259286</v>
      </c>
      <c r="I1810" s="34">
        <v>0.33611400464554664</v>
      </c>
    </row>
    <row r="1811" spans="1:53">
      <c r="A1811" s="130" t="s">
        <v>171</v>
      </c>
      <c r="B1811" s="89">
        <v>2.0905418412073776E-3</v>
      </c>
      <c r="C1811" s="40">
        <v>2.5557854240004338E-3</v>
      </c>
      <c r="D1811" s="40">
        <v>9.38242342820007E-3</v>
      </c>
      <c r="E1811" s="34">
        <v>1.4028750693407881E-2</v>
      </c>
      <c r="F1811" s="925">
        <v>2.1051492143280321E-3</v>
      </c>
      <c r="G1811" s="926">
        <v>3.9293511208171603E-3</v>
      </c>
      <c r="H1811" s="926">
        <v>0.32809928572725555</v>
      </c>
      <c r="I1811" s="145">
        <v>0.33413378606240079</v>
      </c>
      <c r="AY1811" s="146"/>
    </row>
    <row r="1812" spans="1:53">
      <c r="A1812" s="130" t="s">
        <v>172</v>
      </c>
      <c r="B1812" s="89">
        <v>4.1523412120993655E-2</v>
      </c>
      <c r="C1812" s="40">
        <v>4.3457256837982371E-2</v>
      </c>
      <c r="D1812" s="40">
        <v>0</v>
      </c>
      <c r="E1812" s="34">
        <v>8.4980668958976019E-2</v>
      </c>
    </row>
    <row r="1813" spans="1:53">
      <c r="A1813" s="130" t="s">
        <v>190</v>
      </c>
      <c r="B1813" s="89">
        <v>5.5881316913126749E-4</v>
      </c>
      <c r="C1813" s="40">
        <v>2.7547178617195426E-4</v>
      </c>
      <c r="D1813" s="40">
        <v>1.7385376043784653E-3</v>
      </c>
      <c r="E1813" s="34">
        <v>2.5728225596816871E-3</v>
      </c>
    </row>
    <row r="1814" spans="1:53">
      <c r="A1814" s="130" t="s">
        <v>191</v>
      </c>
      <c r="B1814" s="89">
        <v>7.5393583391377664E-4</v>
      </c>
      <c r="C1814" s="40">
        <v>7.3520231939988253E-4</v>
      </c>
      <c r="D1814" s="40">
        <v>3.2861410505826863E-3</v>
      </c>
      <c r="E1814" s="34">
        <v>4.7752792038963454E-3</v>
      </c>
      <c r="F1814" s="898" t="s">
        <v>272</v>
      </c>
      <c r="G1814" s="899"/>
      <c r="H1814" s="900"/>
      <c r="I1814" s="900"/>
    </row>
    <row r="1815" spans="1:53" ht="26.25">
      <c r="A1815" s="130" t="s">
        <v>175</v>
      </c>
      <c r="B1815" s="89">
        <v>1.1217112065690094E-3</v>
      </c>
      <c r="C1815" s="40">
        <v>5.3987264539885997E-3</v>
      </c>
      <c r="D1815" s="40">
        <v>0.1432016299750625</v>
      </c>
      <c r="E1815" s="34">
        <v>0.1497220676356201</v>
      </c>
      <c r="F1815" s="76" t="s">
        <v>185</v>
      </c>
      <c r="G1815" s="76" t="s">
        <v>186</v>
      </c>
      <c r="H1815" s="150" t="s">
        <v>187</v>
      </c>
      <c r="I1815" s="17" t="s">
        <v>188</v>
      </c>
    </row>
    <row r="1816" spans="1:53">
      <c r="A1816" s="130" t="s">
        <v>176</v>
      </c>
      <c r="B1816" s="89">
        <v>1.3767379899208159E-3</v>
      </c>
      <c r="C1816" s="40">
        <v>4.0390001072338902E-3</v>
      </c>
      <c r="D1816" s="40">
        <v>1.8924396578239784</v>
      </c>
      <c r="E1816" s="34">
        <v>1.8978553959211331</v>
      </c>
      <c r="F1816" s="919">
        <v>66056.046709718939</v>
      </c>
      <c r="G1816" s="920">
        <v>183976.24005703974</v>
      </c>
      <c r="H1816" s="920">
        <v>1000000</v>
      </c>
      <c r="I1816" s="138">
        <v>1250032.2867667587</v>
      </c>
    </row>
    <row r="1817" spans="1:53">
      <c r="A1817" s="130" t="s">
        <v>177</v>
      </c>
      <c r="B1817" s="89">
        <v>2.320101801523092E-3</v>
      </c>
      <c r="C1817" s="40">
        <v>6.263629881280439E-3</v>
      </c>
      <c r="D1817" s="40">
        <v>8.4027109391563715E-2</v>
      </c>
      <c r="E1817" s="34">
        <v>9.2610841074367248E-2</v>
      </c>
      <c r="F1817" s="921">
        <v>62472.991634974263</v>
      </c>
      <c r="G1817" s="922">
        <v>131483.48147803691</v>
      </c>
      <c r="H1817" s="922">
        <v>812470.99721156468</v>
      </c>
      <c r="I1817" s="142">
        <v>1006427.4703245759</v>
      </c>
    </row>
    <row r="1818" spans="1:53">
      <c r="A1818" s="130" t="s">
        <v>178</v>
      </c>
      <c r="B1818" s="89">
        <v>9.9140779920420445E-5</v>
      </c>
      <c r="C1818" s="40">
        <v>1.2497559275316038E-3</v>
      </c>
      <c r="D1818" s="40">
        <v>1.6384334736361927E-2</v>
      </c>
      <c r="E1818" s="34">
        <v>1.7733231443813949E-2</v>
      </c>
      <c r="F1818" s="921">
        <v>7277.7152693617381</v>
      </c>
      <c r="G1818" s="922">
        <v>7104.547291387923</v>
      </c>
      <c r="H1818" s="922">
        <v>0</v>
      </c>
      <c r="I1818" s="142">
        <v>14382.262560749659</v>
      </c>
    </row>
    <row r="1819" spans="1:53">
      <c r="A1819" s="130" t="s">
        <v>179</v>
      </c>
      <c r="B1819" s="89">
        <v>8.4035299861778492E-5</v>
      </c>
      <c r="C1819" s="40">
        <v>1.0800266623509191E-3</v>
      </c>
      <c r="D1819" s="40">
        <v>6.5676963997400488E-3</v>
      </c>
      <c r="E1819" s="34">
        <v>7.7317583619527465E-3</v>
      </c>
      <c r="F1819" s="921">
        <v>39266.467979261084</v>
      </c>
      <c r="G1819" s="922">
        <v>92551.572735123249</v>
      </c>
      <c r="H1819" s="922">
        <v>0</v>
      </c>
      <c r="I1819" s="142">
        <v>131818.04071438432</v>
      </c>
      <c r="AZ1819" s="146"/>
    </row>
    <row r="1820" spans="1:53">
      <c r="A1820" s="130" t="s">
        <v>180</v>
      </c>
      <c r="B1820" s="89">
        <v>1.7719771610787459E-3</v>
      </c>
      <c r="C1820" s="40">
        <v>4.8964139591598996E-3</v>
      </c>
      <c r="D1820" s="40">
        <v>0</v>
      </c>
      <c r="E1820" s="40">
        <v>6.6683911202386455E-3</v>
      </c>
      <c r="F1820" s="921">
        <v>15928.808386351451</v>
      </c>
      <c r="G1820" s="922">
        <v>31827.361451525761</v>
      </c>
      <c r="H1820" s="922">
        <v>812470.99721156468</v>
      </c>
      <c r="I1820" s="142">
        <v>860227.16704944195</v>
      </c>
      <c r="AX1820" s="146"/>
    </row>
    <row r="1821" spans="1:53">
      <c r="A1821" s="130" t="s">
        <v>181</v>
      </c>
      <c r="B1821" s="89">
        <v>1.3089195416184864E-5</v>
      </c>
      <c r="C1821" s="40">
        <v>8.5810685945208329E-5</v>
      </c>
      <c r="D1821" s="40">
        <v>1.2169763230649255E-3</v>
      </c>
      <c r="E1821" s="40">
        <v>1.3158762044263186E-3</v>
      </c>
      <c r="F1821" s="921">
        <v>130.03846034973219</v>
      </c>
      <c r="G1821" s="922">
        <v>4.8575776280864611</v>
      </c>
      <c r="H1821" s="922">
        <v>0</v>
      </c>
      <c r="I1821" s="142">
        <v>134.89603797781862</v>
      </c>
      <c r="BA1821" s="146"/>
    </row>
    <row r="1822" spans="1:53">
      <c r="A1822" s="143" t="s">
        <v>182</v>
      </c>
      <c r="B1822" s="154">
        <v>2.4533779182444891E-5</v>
      </c>
      <c r="C1822" s="144">
        <v>1.3252101848518379E-4</v>
      </c>
      <c r="D1822" s="144">
        <v>2.3002987354078801E-3</v>
      </c>
      <c r="E1822" s="144">
        <v>2.4573535330755089E-3</v>
      </c>
      <c r="F1822" s="921">
        <v>-9641.7017880308122</v>
      </c>
      <c r="G1822" s="922">
        <v>10412.814408375263</v>
      </c>
      <c r="H1822" s="922">
        <v>79138.674458688576</v>
      </c>
      <c r="I1822" s="142">
        <v>79909.787079033034</v>
      </c>
      <c r="AV1822" s="392"/>
    </row>
    <row r="1823" spans="1:53">
      <c r="F1823" s="923">
        <v>76.641692899772167</v>
      </c>
      <c r="G1823" s="924">
        <v>20.922038685714245</v>
      </c>
      <c r="H1823" s="924">
        <v>38.634737798169162</v>
      </c>
      <c r="I1823" s="34">
        <v>136.19846938365558</v>
      </c>
    </row>
    <row r="1824" spans="1:53">
      <c r="A1824" s="69" t="s">
        <v>278</v>
      </c>
      <c r="F1824" s="923">
        <v>4.2046453672451678</v>
      </c>
      <c r="G1824" s="924">
        <v>0.14492064099698848</v>
      </c>
      <c r="H1824" s="924">
        <v>0.24187236735129097</v>
      </c>
      <c r="I1824" s="34">
        <v>4.5914383755934463</v>
      </c>
    </row>
    <row r="1825" spans="1:9">
      <c r="A1825" s="136"/>
      <c r="B1825" s="147" t="s">
        <v>271</v>
      </c>
      <c r="C1825" s="936"/>
      <c r="D1825" s="936"/>
      <c r="E1825" s="937"/>
      <c r="F1825" s="921">
        <v>-6228.2199787176787</v>
      </c>
      <c r="G1825" s="922">
        <v>11078.879538810894</v>
      </c>
      <c r="H1825" s="922">
        <v>80361.812769981756</v>
      </c>
      <c r="I1825" s="142">
        <v>85212.472330074961</v>
      </c>
    </row>
    <row r="1826" spans="1:9" ht="26.25">
      <c r="A1826" s="143" t="s">
        <v>184</v>
      </c>
      <c r="B1826" s="149" t="s">
        <v>185</v>
      </c>
      <c r="C1826" s="150" t="s">
        <v>186</v>
      </c>
      <c r="D1826" s="150" t="s">
        <v>187</v>
      </c>
      <c r="E1826" s="17" t="s">
        <v>188</v>
      </c>
      <c r="F1826" s="923">
        <v>3.6242468303956352</v>
      </c>
      <c r="G1826" s="924">
        <v>6.5240582873998152</v>
      </c>
      <c r="H1826" s="924">
        <v>37.737967629970321</v>
      </c>
      <c r="I1826" s="34">
        <v>47.886272747765773</v>
      </c>
    </row>
    <row r="1827" spans="1:9">
      <c r="A1827" s="130" t="s">
        <v>160</v>
      </c>
      <c r="B1827" s="152">
        <v>302.55848480362664</v>
      </c>
      <c r="C1827" s="141">
        <v>1633.0478659583182</v>
      </c>
      <c r="D1827" s="141">
        <v>4301.8987730061353</v>
      </c>
      <c r="E1827" s="142">
        <v>6237.50512376808</v>
      </c>
      <c r="F1827" s="923">
        <v>9.7162645692654426</v>
      </c>
      <c r="G1827" s="924">
        <v>4.737049728645145</v>
      </c>
      <c r="H1827" s="924">
        <v>1043.7372579725743</v>
      </c>
      <c r="I1827" s="34">
        <v>1058.1905722704848</v>
      </c>
    </row>
    <row r="1828" spans="1:9">
      <c r="A1828" s="130" t="s">
        <v>162</v>
      </c>
      <c r="B1828" s="152">
        <v>296.92431259540638</v>
      </c>
      <c r="C1828" s="141">
        <v>1573.2427674486371</v>
      </c>
      <c r="D1828" s="141">
        <v>4301.8987730061353</v>
      </c>
      <c r="E1828" s="142">
        <v>6172.0658530501787</v>
      </c>
      <c r="F1828" s="923">
        <v>19.357673150914707</v>
      </c>
      <c r="G1828" s="924">
        <v>8.8871691262829309</v>
      </c>
      <c r="H1828" s="924">
        <v>42.528287179107586</v>
      </c>
      <c r="I1828" s="34">
        <v>70.773129456305242</v>
      </c>
    </row>
    <row r="1829" spans="1:9">
      <c r="A1829" s="130" t="s">
        <v>31</v>
      </c>
      <c r="B1829" s="152">
        <v>11.527484717154598</v>
      </c>
      <c r="C1829" s="141">
        <v>125.25919093502954</v>
      </c>
      <c r="D1829" s="141">
        <v>0</v>
      </c>
      <c r="E1829" s="142">
        <v>136.78667565218413</v>
      </c>
      <c r="F1829" s="923">
        <v>1.0663205530187982</v>
      </c>
      <c r="G1829" s="924">
        <v>0.80614737502868017</v>
      </c>
      <c r="H1829" s="924">
        <v>8.7553221837612725</v>
      </c>
      <c r="I1829" s="34">
        <v>10.62779011180875</v>
      </c>
    </row>
    <row r="1830" spans="1:9">
      <c r="A1830" s="130" t="s">
        <v>23</v>
      </c>
      <c r="B1830" s="152">
        <v>260.3129057677229</v>
      </c>
      <c r="C1830" s="141">
        <v>1331.1201692643617</v>
      </c>
      <c r="D1830" s="141">
        <v>3168.1873757704925</v>
      </c>
      <c r="E1830" s="142">
        <v>4759.6204508025767</v>
      </c>
      <c r="F1830" s="923">
        <v>0.90559153246401614</v>
      </c>
      <c r="G1830" s="924">
        <v>0.65564197466673158</v>
      </c>
      <c r="H1830" s="924">
        <v>3.6066197512101903</v>
      </c>
      <c r="I1830" s="34">
        <v>5.1678532583409371</v>
      </c>
    </row>
    <row r="1831" spans="1:9">
      <c r="A1831" s="130" t="s">
        <v>163</v>
      </c>
      <c r="B1831" s="152">
        <v>25.083922110528853</v>
      </c>
      <c r="C1831" s="141">
        <v>116.86340724924599</v>
      </c>
      <c r="D1831" s="141">
        <v>1133.7113972356428</v>
      </c>
      <c r="E1831" s="142">
        <v>1275.6587265954176</v>
      </c>
      <c r="F1831" s="923">
        <v>8.7339928824432995</v>
      </c>
      <c r="G1831" s="924">
        <v>4.4891347667509001</v>
      </c>
      <c r="H1831" s="924">
        <v>0.44255276034040719</v>
      </c>
      <c r="I1831" s="34">
        <v>13.665680409534607</v>
      </c>
    </row>
    <row r="1832" spans="1:9">
      <c r="A1832" s="130" t="s">
        <v>189</v>
      </c>
      <c r="B1832" s="238">
        <v>2.7996260797555145E-2</v>
      </c>
      <c r="C1832" s="239">
        <v>4.2400258161529543E-2</v>
      </c>
      <c r="D1832" s="141">
        <v>1</v>
      </c>
      <c r="E1832" s="142">
        <v>7.0396518959084692E-2</v>
      </c>
      <c r="F1832" s="923">
        <v>0.25102275637116012</v>
      </c>
      <c r="G1832" s="924">
        <v>9.150868675016742E-2</v>
      </c>
      <c r="H1832" s="924">
        <v>0.59912216957827946</v>
      </c>
      <c r="I1832" s="34">
        <v>0.94165361269960701</v>
      </c>
    </row>
    <row r="1833" spans="1:9">
      <c r="A1833" s="130" t="s">
        <v>165</v>
      </c>
      <c r="B1833" s="152">
        <v>20.256360239501049</v>
      </c>
      <c r="C1833" s="141">
        <v>61.436683197673851</v>
      </c>
      <c r="D1833" s="141">
        <v>315.82170572574563</v>
      </c>
      <c r="E1833" s="142">
        <v>397.51474916292057</v>
      </c>
      <c r="F1833" s="923">
        <v>0.29603574207389943</v>
      </c>
      <c r="G1833" s="924">
        <v>0.14898069678924897</v>
      </c>
      <c r="H1833" s="924">
        <v>0.55642250007934602</v>
      </c>
      <c r="I1833" s="34">
        <v>1.0014389389424943</v>
      </c>
    </row>
    <row r="1834" spans="1:9">
      <c r="A1834" s="130" t="s">
        <v>1729</v>
      </c>
      <c r="B1834" s="89">
        <v>0.61769699427740865</v>
      </c>
      <c r="C1834" s="40">
        <v>0.25439157620298075</v>
      </c>
      <c r="D1834" s="40">
        <v>8.6409950208849416E-3</v>
      </c>
      <c r="E1834" s="34">
        <v>0.88072956550127424</v>
      </c>
      <c r="F1834" s="923">
        <v>0.57618675587056856</v>
      </c>
      <c r="G1834" s="924">
        <v>1.887641947453564</v>
      </c>
      <c r="H1834" s="924">
        <v>26.416577340979224</v>
      </c>
      <c r="I1834" s="34">
        <v>28.880406044303356</v>
      </c>
    </row>
    <row r="1835" spans="1:9">
      <c r="A1835" s="130" t="s">
        <v>84</v>
      </c>
      <c r="B1835" s="89">
        <v>8.249243052243768E-4</v>
      </c>
      <c r="C1835" s="40">
        <v>5.1544413028864944E-4</v>
      </c>
      <c r="D1835" s="40">
        <v>7.6166044833770605E-3</v>
      </c>
      <c r="E1835" s="34">
        <v>8.9569729188900861E-3</v>
      </c>
      <c r="F1835" s="923">
        <v>0.27914008808367902</v>
      </c>
      <c r="G1835" s="924">
        <v>1.3134208711308093</v>
      </c>
      <c r="H1835" s="924">
        <v>730.61608058080196</v>
      </c>
      <c r="I1835" s="34">
        <v>732.2086415400164</v>
      </c>
    </row>
    <row r="1836" spans="1:9">
      <c r="A1836" s="130" t="s">
        <v>166</v>
      </c>
      <c r="B1836" s="152">
        <v>39.005875008707768</v>
      </c>
      <c r="C1836" s="141">
        <v>69.205023178289764</v>
      </c>
      <c r="D1836" s="141">
        <v>318.09933576446713</v>
      </c>
      <c r="E1836" s="142">
        <v>426.31023395146468</v>
      </c>
      <c r="F1836" s="923">
        <v>0.77111891942974709</v>
      </c>
      <c r="G1836" s="924">
        <v>2.1979589757448674</v>
      </c>
      <c r="H1836" s="924">
        <v>29.769801025375308</v>
      </c>
      <c r="I1836" s="34">
        <v>32.738878920549922</v>
      </c>
    </row>
    <row r="1837" spans="1:9">
      <c r="A1837" s="130" t="s">
        <v>167</v>
      </c>
      <c r="B1837" s="89">
        <v>2.600906162956447E-2</v>
      </c>
      <c r="C1837" s="40">
        <v>8.0324560384108304E-2</v>
      </c>
      <c r="D1837" s="40">
        <v>0.22324895581584392</v>
      </c>
      <c r="E1837" s="34">
        <v>0.32958257782951672</v>
      </c>
      <c r="F1837" s="923">
        <v>5.6582401851555122E-2</v>
      </c>
      <c r="G1837" s="924">
        <v>0.38561324449305134</v>
      </c>
      <c r="H1837" s="924">
        <v>6.1287255286328906</v>
      </c>
      <c r="I1837" s="34">
        <v>6.5709211749774976</v>
      </c>
    </row>
    <row r="1838" spans="1:9">
      <c r="A1838" s="130" t="s">
        <v>168</v>
      </c>
      <c r="B1838" s="89">
        <v>5.5701678107860461E-2</v>
      </c>
      <c r="C1838" s="40">
        <v>2.9597427952794339E-2</v>
      </c>
      <c r="D1838" s="40">
        <v>2.7034852254628263</v>
      </c>
      <c r="E1838" s="34">
        <v>2.7887843315234813</v>
      </c>
      <c r="F1838" s="923">
        <v>4.7705561683633629E-2</v>
      </c>
      <c r="G1838" s="924">
        <v>0.33098989410790314</v>
      </c>
      <c r="H1838" s="924">
        <v>2.524633825847133</v>
      </c>
      <c r="I1838" s="34">
        <v>2.90332928163867</v>
      </c>
    </row>
    <row r="1839" spans="1:9">
      <c r="A1839" s="130" t="s">
        <v>169</v>
      </c>
      <c r="B1839" s="89">
        <v>8.1522050288047029E-2</v>
      </c>
      <c r="C1839" s="40">
        <v>5.4084095613815213E-2</v>
      </c>
      <c r="D1839" s="40">
        <v>0.12003872770223388</v>
      </c>
      <c r="E1839" s="34">
        <v>0.2556448736040961</v>
      </c>
      <c r="F1839" s="923">
        <v>0.87632410082387724</v>
      </c>
      <c r="G1839" s="924">
        <v>1.0061629385983786</v>
      </c>
      <c r="H1839" s="924">
        <v>0.30978693223828502</v>
      </c>
      <c r="I1839" s="34">
        <v>2.1922739716605406</v>
      </c>
    </row>
    <row r="1840" spans="1:9">
      <c r="A1840" s="130" t="s">
        <v>170</v>
      </c>
      <c r="B1840" s="89">
        <v>2.3275526003618215E-3</v>
      </c>
      <c r="C1840" s="40">
        <v>7.7956010332632273E-3</v>
      </c>
      <c r="D1840" s="40">
        <v>2.3406192480517039E-2</v>
      </c>
      <c r="E1840" s="34">
        <v>3.3529346114142086E-2</v>
      </c>
      <c r="F1840" s="923">
        <v>6.3633692433368114E-3</v>
      </c>
      <c r="G1840" s="924">
        <v>4.2357500907362941E-2</v>
      </c>
      <c r="H1840" s="924">
        <v>0.41938551870479557</v>
      </c>
      <c r="I1840" s="34">
        <v>0.46810638885549533</v>
      </c>
    </row>
    <row r="1841" spans="1:53">
      <c r="A1841" s="130" t="s">
        <v>171</v>
      </c>
      <c r="B1841" s="89">
        <v>2.0285087644087048E-3</v>
      </c>
      <c r="C1841" s="40">
        <v>5.9487693399402171E-3</v>
      </c>
      <c r="D1841" s="40">
        <v>9.38242342820007E-3</v>
      </c>
      <c r="E1841" s="34">
        <v>1.7359701532548993E-2</v>
      </c>
      <c r="F1841" s="925">
        <v>1.3973363814197741E-2</v>
      </c>
      <c r="G1841" s="926">
        <v>5.5666537364347929E-2</v>
      </c>
      <c r="H1841" s="926">
        <v>0.38949575005554216</v>
      </c>
      <c r="I1841" s="145">
        <v>0.45913565123408784</v>
      </c>
      <c r="AY1841" s="146"/>
    </row>
    <row r="1842" spans="1:53">
      <c r="A1842" s="130" t="s">
        <v>172</v>
      </c>
      <c r="B1842" s="89">
        <v>4.2269791440198878E-2</v>
      </c>
      <c r="C1842" s="40">
        <v>4.9656018425198081E-2</v>
      </c>
      <c r="D1842" s="40">
        <v>5.5059564627569601E-4</v>
      </c>
      <c r="E1842" s="34">
        <v>9.247640551167266E-2</v>
      </c>
    </row>
    <row r="1843" spans="1:53">
      <c r="A1843" s="130" t="s">
        <v>190</v>
      </c>
      <c r="B1843" s="89">
        <v>5.5394638463845611E-4</v>
      </c>
      <c r="C1843" s="40">
        <v>2.2793215009506471E-4</v>
      </c>
      <c r="D1843" s="40">
        <v>1.7385376043784653E-3</v>
      </c>
      <c r="E1843" s="34">
        <v>2.520416139111986E-3</v>
      </c>
    </row>
    <row r="1844" spans="1:53">
      <c r="A1844" s="130" t="s">
        <v>191</v>
      </c>
      <c r="B1844" s="89">
        <v>7.307218543455363E-4</v>
      </c>
      <c r="C1844" s="40">
        <v>3.2728334380301052E-4</v>
      </c>
      <c r="D1844" s="40">
        <v>3.2861410505826863E-3</v>
      </c>
      <c r="E1844" s="34">
        <v>4.3441462487312336E-3</v>
      </c>
      <c r="F1844" s="898" t="s">
        <v>272</v>
      </c>
      <c r="G1844" s="899"/>
      <c r="H1844" s="900"/>
      <c r="I1844" s="900"/>
    </row>
    <row r="1845" spans="1:53" ht="26.25">
      <c r="A1845" s="130" t="s">
        <v>175</v>
      </c>
      <c r="B1845" s="89">
        <v>1.1547841829211468E-3</v>
      </c>
      <c r="C1845" s="40">
        <v>4.6012695082737302E-2</v>
      </c>
      <c r="D1845" s="40">
        <v>0.15627426907109074</v>
      </c>
      <c r="E1845" s="34">
        <v>0.20344174833674919</v>
      </c>
      <c r="F1845" s="76" t="s">
        <v>185</v>
      </c>
      <c r="G1845" s="76" t="s">
        <v>186</v>
      </c>
      <c r="H1845" s="150" t="s">
        <v>187</v>
      </c>
      <c r="I1845" s="17" t="s">
        <v>188</v>
      </c>
    </row>
    <row r="1846" spans="1:53">
      <c r="A1846" s="130" t="s">
        <v>176</v>
      </c>
      <c r="B1846" s="89">
        <v>2.0210525381209854E-3</v>
      </c>
      <c r="C1846" s="40">
        <v>5.0856620098365972E-3</v>
      </c>
      <c r="D1846" s="40">
        <v>1.8924396578239784</v>
      </c>
      <c r="E1846" s="34">
        <v>1.8995463723719359</v>
      </c>
      <c r="F1846" s="919">
        <v>58753.043560222744</v>
      </c>
      <c r="G1846" s="920">
        <v>878485.65540548635</v>
      </c>
      <c r="H1846" s="920">
        <v>1000000</v>
      </c>
      <c r="I1846" s="138">
        <v>1937238.6989657094</v>
      </c>
    </row>
    <row r="1847" spans="1:53">
      <c r="A1847" s="130" t="s">
        <v>177</v>
      </c>
      <c r="B1847" s="89">
        <v>3.0072031586821746E-3</v>
      </c>
      <c r="C1847" s="40">
        <v>1.0053368319100113E-2</v>
      </c>
      <c r="D1847" s="40">
        <v>8.4027109391563715E-2</v>
      </c>
      <c r="E1847" s="34">
        <v>9.7087680869346007E-2</v>
      </c>
      <c r="F1847" s="921">
        <v>58463.0397134999</v>
      </c>
      <c r="G1847" s="922">
        <v>327574.40540485963</v>
      </c>
      <c r="H1847" s="922">
        <v>0</v>
      </c>
      <c r="I1847" s="142">
        <v>386037.44511835952</v>
      </c>
    </row>
    <row r="1848" spans="1:53">
      <c r="A1848" s="130" t="s">
        <v>178</v>
      </c>
      <c r="B1848" s="89">
        <v>9.2160292707715933E-5</v>
      </c>
      <c r="C1848" s="40">
        <v>1.7385946599874371E-3</v>
      </c>
      <c r="D1848" s="40">
        <v>1.6384334736361927E-2</v>
      </c>
      <c r="E1848" s="34">
        <v>1.8215089689057079E-2</v>
      </c>
      <c r="F1848" s="921">
        <v>593.32882676080601</v>
      </c>
      <c r="G1848" s="922">
        <v>38218.411937941433</v>
      </c>
      <c r="H1848" s="922">
        <v>0</v>
      </c>
      <c r="I1848" s="142">
        <v>38811.740764702248</v>
      </c>
    </row>
    <row r="1849" spans="1:53">
      <c r="A1849" s="130" t="s">
        <v>179</v>
      </c>
      <c r="B1849" s="89">
        <v>7.8270511323514665E-5</v>
      </c>
      <c r="C1849" s="40">
        <v>1.4738507329390507E-3</v>
      </c>
      <c r="D1849" s="40">
        <v>6.5676963997400488E-3</v>
      </c>
      <c r="E1849" s="34">
        <v>8.1198176440026148E-3</v>
      </c>
      <c r="F1849" s="921">
        <v>6132.6581816567141</v>
      </c>
      <c r="G1849" s="922">
        <v>282477.53355554515</v>
      </c>
      <c r="H1849" s="922">
        <v>0</v>
      </c>
      <c r="I1849" s="142">
        <v>288610.19173720182</v>
      </c>
      <c r="AZ1849" s="146"/>
    </row>
    <row r="1850" spans="1:53">
      <c r="A1850" s="130" t="s">
        <v>180</v>
      </c>
      <c r="B1850" s="89">
        <v>1.659259165332322E-3</v>
      </c>
      <c r="C1850" s="40">
        <v>1.3434383485231103E-2</v>
      </c>
      <c r="D1850" s="40">
        <v>3.854169523929872E-4</v>
      </c>
      <c r="E1850" s="40">
        <v>1.5479059602956412E-2</v>
      </c>
      <c r="F1850" s="921">
        <v>51737.05270508238</v>
      </c>
      <c r="G1850" s="922">
        <v>6878.4599113730592</v>
      </c>
      <c r="H1850" s="922">
        <v>0</v>
      </c>
      <c r="I1850" s="142">
        <v>58615.512616455439</v>
      </c>
      <c r="AX1850" s="146"/>
    </row>
    <row r="1851" spans="1:53">
      <c r="A1851" s="130" t="s">
        <v>181</v>
      </c>
      <c r="B1851" s="89">
        <v>1.2452201089390298E-5</v>
      </c>
      <c r="C1851" s="40">
        <v>1.0381592048767135E-4</v>
      </c>
      <c r="D1851" s="40">
        <v>1.2169763230649255E-3</v>
      </c>
      <c r="E1851" s="40">
        <v>1.3332444446419872E-3</v>
      </c>
      <c r="F1851" s="921">
        <v>1.1477510591587547</v>
      </c>
      <c r="G1851" s="922">
        <v>9.1734604072757016</v>
      </c>
      <c r="H1851" s="922">
        <v>0</v>
      </c>
      <c r="I1851" s="142">
        <v>10.321211466434457</v>
      </c>
      <c r="BA1851" s="146"/>
    </row>
    <row r="1852" spans="1:53">
      <c r="A1852" s="143" t="s">
        <v>182</v>
      </c>
      <c r="B1852" s="154">
        <v>2.2864829672398299E-5</v>
      </c>
      <c r="C1852" s="144">
        <v>1.4731193203765066E-4</v>
      </c>
      <c r="D1852" s="144">
        <v>2.3002987354078801E-3</v>
      </c>
      <c r="E1852" s="144">
        <v>2.470475497117929E-3</v>
      </c>
      <c r="F1852" s="921">
        <v>-72091.714594014542</v>
      </c>
      <c r="G1852" s="922">
        <v>21165.031045173771</v>
      </c>
      <c r="H1852" s="922">
        <v>76508.281095786151</v>
      </c>
      <c r="I1852" s="142">
        <v>25581.597546945392</v>
      </c>
      <c r="AV1852" s="392"/>
    </row>
    <row r="1853" spans="1:53">
      <c r="F1853" s="923">
        <v>6.2753765961871135</v>
      </c>
      <c r="G1853" s="924">
        <v>61.887822517268546</v>
      </c>
      <c r="H1853" s="924">
        <v>38.634737798169162</v>
      </c>
      <c r="I1853" s="34">
        <v>106.79793691162483</v>
      </c>
    </row>
    <row r="1854" spans="1:53">
      <c r="A1854" s="69" t="s">
        <v>279</v>
      </c>
      <c r="F1854" s="923">
        <v>3.9471549162495539E-2</v>
      </c>
      <c r="G1854" s="924">
        <v>0.41901276062805548</v>
      </c>
      <c r="H1854" s="924">
        <v>0.24187236735129097</v>
      </c>
      <c r="I1854" s="34">
        <v>0.70035667714184202</v>
      </c>
    </row>
    <row r="1855" spans="1:53">
      <c r="A1855" s="136"/>
      <c r="B1855" s="147" t="s">
        <v>271</v>
      </c>
      <c r="C1855" s="936"/>
      <c r="D1855" s="936"/>
      <c r="E1855" s="937"/>
      <c r="F1855" s="921">
        <v>-71892.99333560087</v>
      </c>
      <c r="G1855" s="922">
        <v>23132.704102258263</v>
      </c>
      <c r="H1855" s="922">
        <v>77731.419407079331</v>
      </c>
      <c r="I1855" s="142">
        <v>28971.130173736721</v>
      </c>
    </row>
    <row r="1856" spans="1:53" ht="26.25">
      <c r="A1856" s="143" t="s">
        <v>184</v>
      </c>
      <c r="B1856" s="149" t="s">
        <v>185</v>
      </c>
      <c r="C1856" s="150" t="s">
        <v>186</v>
      </c>
      <c r="D1856" s="150" t="s">
        <v>187</v>
      </c>
      <c r="E1856" s="17" t="s">
        <v>188</v>
      </c>
      <c r="F1856" s="923">
        <v>1.9220816759197148</v>
      </c>
      <c r="G1856" s="924">
        <v>4.5754788757436131</v>
      </c>
      <c r="H1856" s="924">
        <v>37.737967629970321</v>
      </c>
      <c r="I1856" s="34">
        <v>44.235528181633654</v>
      </c>
    </row>
    <row r="1857" spans="1:51">
      <c r="A1857" s="130" t="s">
        <v>160</v>
      </c>
      <c r="B1857" s="152">
        <v>286.93659126208956</v>
      </c>
      <c r="C1857" s="141">
        <v>1613.7924515928225</v>
      </c>
      <c r="D1857" s="141">
        <v>4020.466142996388</v>
      </c>
      <c r="E1857" s="142">
        <v>5921.1951858513003</v>
      </c>
      <c r="F1857" s="923">
        <v>7.3356846622373384</v>
      </c>
      <c r="G1857" s="924">
        <v>10.345006485330554</v>
      </c>
      <c r="H1857" s="924">
        <v>1043.7372579725743</v>
      </c>
      <c r="I1857" s="34">
        <v>1061.4179491201421</v>
      </c>
    </row>
    <row r="1858" spans="1:51">
      <c r="A1858" s="130" t="s">
        <v>162</v>
      </c>
      <c r="B1858" s="152">
        <v>282.64059423567136</v>
      </c>
      <c r="C1858" s="141">
        <v>1553.179731173735</v>
      </c>
      <c r="D1858" s="141">
        <v>4020.466142996388</v>
      </c>
      <c r="E1858" s="142">
        <v>5856.2864684057949</v>
      </c>
      <c r="F1858" s="923">
        <v>16.256932755560261</v>
      </c>
      <c r="G1858" s="924">
        <v>16.407486328900095</v>
      </c>
      <c r="H1858" s="924">
        <v>42.528287179107586</v>
      </c>
      <c r="I1858" s="34">
        <v>75.192706263567956</v>
      </c>
    </row>
    <row r="1859" spans="1:51">
      <c r="A1859" s="130" t="s">
        <v>31</v>
      </c>
      <c r="B1859" s="152">
        <v>8.8191796732282768</v>
      </c>
      <c r="C1859" s="141">
        <v>126.97353019143929</v>
      </c>
      <c r="D1859" s="141">
        <v>0</v>
      </c>
      <c r="E1859" s="142">
        <v>135.79270986466759</v>
      </c>
      <c r="F1859" s="923">
        <v>0.90967969950044714</v>
      </c>
      <c r="G1859" s="924">
        <v>1.3367992297078628</v>
      </c>
      <c r="H1859" s="924">
        <v>8.7553221837612725</v>
      </c>
      <c r="I1859" s="34">
        <v>11.001801112969583</v>
      </c>
    </row>
    <row r="1860" spans="1:51">
      <c r="A1860" s="130" t="s">
        <v>23</v>
      </c>
      <c r="B1860" s="152">
        <v>252.68181163697375</v>
      </c>
      <c r="C1860" s="141">
        <v>1334.1911356560256</v>
      </c>
      <c r="D1860" s="141">
        <v>3281.187918045568</v>
      </c>
      <c r="E1860" s="142">
        <v>4868.060865338568</v>
      </c>
      <c r="F1860" s="923">
        <v>0.74781542691265013</v>
      </c>
      <c r="G1860" s="924">
        <v>0.87695411042951266</v>
      </c>
      <c r="H1860" s="924">
        <v>3.6066197512101903</v>
      </c>
      <c r="I1860" s="34">
        <v>5.2313892885523527</v>
      </c>
    </row>
    <row r="1861" spans="1:51">
      <c r="A1861" s="130" t="s">
        <v>163</v>
      </c>
      <c r="B1861" s="152">
        <v>21.139602925469326</v>
      </c>
      <c r="C1861" s="141">
        <v>92.015065326270047</v>
      </c>
      <c r="D1861" s="141">
        <v>739.27822495081978</v>
      </c>
      <c r="E1861" s="142">
        <v>852.43289320255917</v>
      </c>
      <c r="F1861" s="923">
        <v>0.51837998413646891</v>
      </c>
      <c r="G1861" s="924">
        <v>12.883409218978072</v>
      </c>
      <c r="H1861" s="924">
        <v>0</v>
      </c>
      <c r="I1861" s="34">
        <v>13.401789203114539</v>
      </c>
    </row>
    <row r="1862" spans="1:51">
      <c r="A1862" s="130" t="s">
        <v>189</v>
      </c>
      <c r="B1862" s="238">
        <v>2.1947766903548573E-2</v>
      </c>
      <c r="C1862" s="239">
        <v>3.9007683396750197E-2</v>
      </c>
      <c r="D1862" s="141">
        <v>1</v>
      </c>
      <c r="E1862" s="142">
        <v>6.0955450300298766E-2</v>
      </c>
      <c r="F1862" s="923">
        <v>0.44647454750023757</v>
      </c>
      <c r="G1862" s="924">
        <v>6.414208679709453E-2</v>
      </c>
      <c r="H1862" s="924">
        <v>0.59912216957827946</v>
      </c>
      <c r="I1862" s="34">
        <v>1.1097388038756117</v>
      </c>
    </row>
    <row r="1863" spans="1:51">
      <c r="A1863" s="130" t="s">
        <v>165</v>
      </c>
      <c r="B1863" s="152">
        <v>18.802385190550627</v>
      </c>
      <c r="C1863" s="141">
        <v>58.101076157446059</v>
      </c>
      <c r="D1863" s="141">
        <v>293.6720446963966</v>
      </c>
      <c r="E1863" s="142">
        <v>370.57550604439325</v>
      </c>
      <c r="F1863" s="923">
        <v>0.15567405586100566</v>
      </c>
      <c r="G1863" s="924">
        <v>0.14697379039041458</v>
      </c>
      <c r="H1863" s="924">
        <v>0.55642250007934602</v>
      </c>
      <c r="I1863" s="34">
        <v>0.8590703463307664</v>
      </c>
    </row>
    <row r="1864" spans="1:51">
      <c r="A1864" s="130" t="s">
        <v>1729</v>
      </c>
      <c r="B1864" s="89">
        <v>0.60486306923317745</v>
      </c>
      <c r="C1864" s="40">
        <v>0.24711955010163766</v>
      </c>
      <c r="D1864" s="40">
        <v>8.6409950208849416E-3</v>
      </c>
      <c r="E1864" s="34">
        <v>0.86062361435570001</v>
      </c>
      <c r="F1864" s="923">
        <v>0</v>
      </c>
      <c r="G1864" s="924">
        <v>0.46877775125813831</v>
      </c>
      <c r="H1864" s="924">
        <v>26.416577340979224</v>
      </c>
      <c r="I1864" s="34">
        <v>26.885355092237365</v>
      </c>
    </row>
    <row r="1865" spans="1:51">
      <c r="A1865" s="130" t="s">
        <v>84</v>
      </c>
      <c r="B1865" s="89">
        <v>8.2033285733083296E-4</v>
      </c>
      <c r="C1865" s="40">
        <v>4.3967642089964924E-4</v>
      </c>
      <c r="D1865" s="40">
        <v>7.6166044833770605E-3</v>
      </c>
      <c r="E1865" s="34">
        <v>8.8766137616075429E-3</v>
      </c>
      <c r="F1865" s="923">
        <v>0</v>
      </c>
      <c r="G1865" s="924">
        <v>1.1632641928001211</v>
      </c>
      <c r="H1865" s="924">
        <v>730.61608058080196</v>
      </c>
      <c r="I1865" s="34">
        <v>731.77934477360191</v>
      </c>
    </row>
    <row r="1866" spans="1:51">
      <c r="A1866" s="130" t="s">
        <v>166</v>
      </c>
      <c r="B1866" s="152">
        <v>37.165665474738617</v>
      </c>
      <c r="C1866" s="141">
        <v>65.631176912033595</v>
      </c>
      <c r="D1866" s="141">
        <v>295.94967473511809</v>
      </c>
      <c r="E1866" s="142">
        <v>398.74651712189024</v>
      </c>
      <c r="F1866" s="923">
        <v>0</v>
      </c>
      <c r="G1866" s="924">
        <v>2.130006291580349</v>
      </c>
      <c r="H1866" s="924">
        <v>29.769801025375308</v>
      </c>
      <c r="I1866" s="34">
        <v>31.899807316955652</v>
      </c>
    </row>
    <row r="1867" spans="1:51">
      <c r="A1867" s="130" t="s">
        <v>167</v>
      </c>
      <c r="B1867" s="89">
        <v>2.5465311194209365E-2</v>
      </c>
      <c r="C1867" s="40">
        <v>7.2707058638316516E-2</v>
      </c>
      <c r="D1867" s="40">
        <v>0.22324895581584392</v>
      </c>
      <c r="E1867" s="34">
        <v>0.32142132564836978</v>
      </c>
      <c r="F1867" s="923">
        <v>0</v>
      </c>
      <c r="G1867" s="924">
        <v>0.12886172119283693</v>
      </c>
      <c r="H1867" s="924">
        <v>6.1287255286328906</v>
      </c>
      <c r="I1867" s="34">
        <v>6.2575872498257272</v>
      </c>
    </row>
    <row r="1868" spans="1:51">
      <c r="A1868" s="130" t="s">
        <v>168</v>
      </c>
      <c r="B1868" s="89">
        <v>5.452023634045227E-2</v>
      </c>
      <c r="C1868" s="40">
        <v>2.7394486330338932E-2</v>
      </c>
      <c r="D1868" s="40">
        <v>2.7034852254628263</v>
      </c>
      <c r="E1868" s="34">
        <v>2.7853999481336174</v>
      </c>
      <c r="F1868" s="923">
        <v>0</v>
      </c>
      <c r="G1868" s="924">
        <v>9.6261062271584805E-2</v>
      </c>
      <c r="H1868" s="924">
        <v>2.524633825847133</v>
      </c>
      <c r="I1868" s="34">
        <v>2.620894888118718</v>
      </c>
    </row>
    <row r="1869" spans="1:51">
      <c r="A1869" s="130" t="s">
        <v>169</v>
      </c>
      <c r="B1869" s="89">
        <v>7.7282089954847866E-2</v>
      </c>
      <c r="C1869" s="40">
        <v>5.0270249653829285E-2</v>
      </c>
      <c r="D1869" s="40">
        <v>0.12003872770223388</v>
      </c>
      <c r="E1869" s="34">
        <v>0.24759106731091102</v>
      </c>
      <c r="F1869" s="923">
        <v>0</v>
      </c>
      <c r="G1869" s="924">
        <v>3.6513887530587974</v>
      </c>
      <c r="H1869" s="924">
        <v>0</v>
      </c>
      <c r="I1869" s="34">
        <v>3.6513887530587974</v>
      </c>
    </row>
    <row r="1870" spans="1:51">
      <c r="A1870" s="130" t="s">
        <v>170</v>
      </c>
      <c r="B1870" s="89">
        <v>2.0349169760555267E-3</v>
      </c>
      <c r="C1870" s="40">
        <v>7.4126990929803838E-3</v>
      </c>
      <c r="D1870" s="40">
        <v>2.3406192480517039E-2</v>
      </c>
      <c r="E1870" s="34">
        <v>3.285380854955295E-2</v>
      </c>
      <c r="F1870" s="923">
        <v>0</v>
      </c>
      <c r="G1870" s="924">
        <v>6.8963714918535285E-3</v>
      </c>
      <c r="H1870" s="924">
        <v>0.41938551870479557</v>
      </c>
      <c r="I1870" s="34">
        <v>0.42628189019664914</v>
      </c>
    </row>
    <row r="1871" spans="1:51">
      <c r="A1871" s="130" t="s">
        <v>171</v>
      </c>
      <c r="B1871" s="89">
        <v>1.7844153753038821E-3</v>
      </c>
      <c r="C1871" s="40">
        <v>5.6009782877315412E-3</v>
      </c>
      <c r="D1871" s="40">
        <v>9.38242342820007E-3</v>
      </c>
      <c r="E1871" s="34">
        <v>1.6767817091235492E-2</v>
      </c>
      <c r="F1871" s="925">
        <v>0</v>
      </c>
      <c r="G1871" s="926">
        <v>2.0254613314014971E-2</v>
      </c>
      <c r="H1871" s="926">
        <v>0.38949575005554216</v>
      </c>
      <c r="I1871" s="145">
        <v>0.40975036336955717</v>
      </c>
      <c r="AY1871" s="146"/>
    </row>
    <row r="1872" spans="1:51">
      <c r="A1872" s="130" t="s">
        <v>172</v>
      </c>
      <c r="B1872" s="89">
        <v>4.1119815121895172E-2</v>
      </c>
      <c r="C1872" s="40">
        <v>4.9104675040137366E-2</v>
      </c>
      <c r="D1872" s="40">
        <v>3.5903614715072121E-4</v>
      </c>
      <c r="E1872" s="34">
        <v>9.058352630918326E-2</v>
      </c>
    </row>
    <row r="1873" spans="1:53">
      <c r="A1873" s="130" t="s">
        <v>190</v>
      </c>
      <c r="B1873" s="89">
        <v>5.1036541707344971E-4</v>
      </c>
      <c r="C1873" s="40">
        <v>1.6211054815403963E-4</v>
      </c>
      <c r="D1873" s="40">
        <v>1.7385376043784653E-3</v>
      </c>
      <c r="E1873" s="34">
        <v>2.4110135696059545E-3</v>
      </c>
    </row>
    <row r="1874" spans="1:53">
      <c r="A1874" s="130" t="s">
        <v>191</v>
      </c>
      <c r="B1874" s="89">
        <v>6.4060079318627487E-4</v>
      </c>
      <c r="C1874" s="40">
        <v>2.3229237079014654E-4</v>
      </c>
      <c r="D1874" s="40">
        <v>3.2861410505826863E-3</v>
      </c>
      <c r="E1874" s="34">
        <v>4.1590342145591073E-3</v>
      </c>
      <c r="F1874" s="898" t="s">
        <v>272</v>
      </c>
      <c r="G1874" s="899"/>
      <c r="H1874" s="900"/>
      <c r="I1874" s="900"/>
    </row>
    <row r="1875" spans="1:53" ht="26.25">
      <c r="A1875" s="130" t="s">
        <v>175</v>
      </c>
      <c r="B1875" s="89">
        <v>9.4156323106526964E-4</v>
      </c>
      <c r="C1875" s="40">
        <v>4.094275306338168E-2</v>
      </c>
      <c r="D1875" s="40">
        <v>0.15627426907109074</v>
      </c>
      <c r="E1875" s="34">
        <v>0.19815858536553768</v>
      </c>
      <c r="F1875" s="76" t="s">
        <v>185</v>
      </c>
      <c r="G1875" s="76" t="s">
        <v>186</v>
      </c>
      <c r="H1875" s="150" t="s">
        <v>187</v>
      </c>
      <c r="I1875" s="17" t="s">
        <v>188</v>
      </c>
    </row>
    <row r="1876" spans="1:53">
      <c r="A1876" s="130" t="s">
        <v>176</v>
      </c>
      <c r="B1876" s="89">
        <v>1.9748370594035412E-3</v>
      </c>
      <c r="C1876" s="40">
        <v>4.1677073418457883E-3</v>
      </c>
      <c r="D1876" s="40">
        <v>1.8924396578239784</v>
      </c>
      <c r="E1876" s="34">
        <v>1.8985822022252277</v>
      </c>
      <c r="F1876" s="919">
        <v>39957.765117742339</v>
      </c>
      <c r="G1876" s="920">
        <v>190930.54243085755</v>
      </c>
      <c r="H1876" s="920">
        <v>1000000</v>
      </c>
      <c r="I1876" s="138">
        <v>1230888.3075485998</v>
      </c>
    </row>
    <row r="1877" spans="1:53">
      <c r="A1877" s="130" t="s">
        <v>177</v>
      </c>
      <c r="B1877" s="89">
        <v>2.7823522307978809E-3</v>
      </c>
      <c r="C1877" s="40">
        <v>8.6643696545598975E-3</v>
      </c>
      <c r="D1877" s="40">
        <v>8.4027109391563715E-2</v>
      </c>
      <c r="E1877" s="34">
        <v>9.5473831276921495E-2</v>
      </c>
      <c r="F1877" s="921">
        <v>70605.513053692674</v>
      </c>
      <c r="G1877" s="922">
        <v>139666.30024701438</v>
      </c>
      <c r="H1877" s="922">
        <v>938462.44852580025</v>
      </c>
      <c r="I1877" s="142">
        <v>1148734.261826507</v>
      </c>
    </row>
    <row r="1878" spans="1:53">
      <c r="A1878" s="130" t="s">
        <v>178</v>
      </c>
      <c r="B1878" s="89">
        <v>7.1818213422678072E-5</v>
      </c>
      <c r="C1878" s="40">
        <v>1.4170955930758204E-3</v>
      </c>
      <c r="D1878" s="40">
        <v>1.6384334736361927E-2</v>
      </c>
      <c r="E1878" s="34">
        <v>1.7873248542860425E-2</v>
      </c>
      <c r="F1878" s="921">
        <v>8157.0624908728905</v>
      </c>
      <c r="G1878" s="922">
        <v>7897.9767246321981</v>
      </c>
      <c r="H1878" s="922">
        <v>0</v>
      </c>
      <c r="I1878" s="142">
        <v>16055.03921550509</v>
      </c>
    </row>
    <row r="1879" spans="1:53">
      <c r="A1879" s="130" t="s">
        <v>179</v>
      </c>
      <c r="B1879" s="89">
        <v>6.1070985628401998E-5</v>
      </c>
      <c r="C1879" s="40">
        <v>1.192431298850049E-3</v>
      </c>
      <c r="D1879" s="40">
        <v>6.5676963997400488E-3</v>
      </c>
      <c r="E1879" s="34">
        <v>7.8211986842184993E-3</v>
      </c>
      <c r="F1879" s="921">
        <v>48307.486837311459</v>
      </c>
      <c r="G1879" s="922">
        <v>97031.777304027986</v>
      </c>
      <c r="H1879" s="922">
        <v>0</v>
      </c>
      <c r="I1879" s="142">
        <v>145339.26414133946</v>
      </c>
      <c r="AZ1879" s="146"/>
    </row>
    <row r="1880" spans="1:53">
      <c r="A1880" s="130" t="s">
        <v>180</v>
      </c>
      <c r="B1880" s="89">
        <v>1.3413215658685128E-3</v>
      </c>
      <c r="C1880" s="40">
        <v>1.311750475758163E-2</v>
      </c>
      <c r="D1880" s="40">
        <v>2.5132530300550485E-4</v>
      </c>
      <c r="E1880" s="40">
        <v>1.4710151626455647E-2</v>
      </c>
      <c r="F1880" s="921">
        <v>14140.963725508327</v>
      </c>
      <c r="G1880" s="922">
        <v>34736.546218354182</v>
      </c>
      <c r="H1880" s="922">
        <v>938462.44852580025</v>
      </c>
      <c r="I1880" s="142">
        <v>987339.9584696627</v>
      </c>
      <c r="AX1880" s="146"/>
    </row>
    <row r="1881" spans="1:53">
      <c r="A1881" s="130" t="s">
        <v>181</v>
      </c>
      <c r="B1881" s="89">
        <v>1.0185652146685273E-5</v>
      </c>
      <c r="C1881" s="40">
        <v>6.8970798816510794E-5</v>
      </c>
      <c r="D1881" s="40">
        <v>1.2169763230649255E-3</v>
      </c>
      <c r="E1881" s="40">
        <v>1.2961327740281215E-3</v>
      </c>
      <c r="F1881" s="921">
        <v>36.728550784572157</v>
      </c>
      <c r="G1881" s="922">
        <v>7.0445852564791238</v>
      </c>
      <c r="H1881" s="922">
        <v>0</v>
      </c>
      <c r="I1881" s="142">
        <v>43.773136041051288</v>
      </c>
      <c r="BA1881" s="146"/>
    </row>
    <row r="1882" spans="1:53">
      <c r="A1882" s="143" t="s">
        <v>182</v>
      </c>
      <c r="B1882" s="154">
        <v>1.766761697820137E-5</v>
      </c>
      <c r="C1882" s="144">
        <v>1.0421942696032854E-4</v>
      </c>
      <c r="D1882" s="144">
        <v>2.3002987354078801E-3</v>
      </c>
      <c r="E1882" s="144">
        <v>2.4221857793464102E-3</v>
      </c>
      <c r="F1882" s="921">
        <v>1855.1220485810584</v>
      </c>
      <c r="G1882" s="922">
        <v>9142.8531470336166</v>
      </c>
      <c r="H1882" s="922">
        <v>80248.396412436472</v>
      </c>
      <c r="I1882" s="142">
        <v>91246.371608051151</v>
      </c>
      <c r="AV1882" s="392"/>
    </row>
    <row r="1883" spans="1:53">
      <c r="F1883" s="923">
        <v>87.91507339680598</v>
      </c>
      <c r="G1883" s="924">
        <v>22.761522001360436</v>
      </c>
      <c r="H1883" s="924">
        <v>38.634737798169162</v>
      </c>
      <c r="I1883" s="34">
        <v>149.31133319633557</v>
      </c>
    </row>
    <row r="1884" spans="1:53">
      <c r="A1884" s="69" t="s">
        <v>280</v>
      </c>
      <c r="F1884" s="923">
        <v>2.109897440408059</v>
      </c>
      <c r="G1884" s="924">
        <v>0.17904801561823824</v>
      </c>
      <c r="H1884" s="924">
        <v>0.24187236735129097</v>
      </c>
      <c r="I1884" s="34">
        <v>2.5308178233775882</v>
      </c>
    </row>
    <row r="1885" spans="1:53">
      <c r="A1885" s="136"/>
      <c r="B1885" s="147" t="s">
        <v>271</v>
      </c>
      <c r="C1885" s="936"/>
      <c r="D1885" s="936"/>
      <c r="E1885" s="937"/>
      <c r="F1885" s="921">
        <v>5051.697072193374</v>
      </c>
      <c r="G1885" s="922">
        <v>9873.1465312132623</v>
      </c>
      <c r="H1885" s="922">
        <v>81471.534723729652</v>
      </c>
      <c r="I1885" s="142">
        <v>96396.378327136292</v>
      </c>
    </row>
    <row r="1886" spans="1:53" ht="26.25">
      <c r="A1886" s="143" t="s">
        <v>184</v>
      </c>
      <c r="B1886" s="149" t="s">
        <v>185</v>
      </c>
      <c r="C1886" s="150" t="s">
        <v>186</v>
      </c>
      <c r="D1886" s="150" t="s">
        <v>187</v>
      </c>
      <c r="E1886" s="17" t="s">
        <v>188</v>
      </c>
      <c r="F1886" s="923">
        <v>3.8645085815815405</v>
      </c>
      <c r="G1886" s="924">
        <v>6.897157557154932</v>
      </c>
      <c r="H1886" s="924">
        <v>37.737967629970321</v>
      </c>
      <c r="I1886" s="34">
        <v>48.499633768706794</v>
      </c>
    </row>
    <row r="1887" spans="1:53">
      <c r="A1887" s="130" t="s">
        <v>160</v>
      </c>
      <c r="B1887" s="152">
        <v>-1508.3272831957606</v>
      </c>
      <c r="C1887" s="141">
        <v>4373.6595516943889</v>
      </c>
      <c r="D1887" s="141">
        <v>4301.8987730061353</v>
      </c>
      <c r="E1887" s="142">
        <v>7167.2310415047632</v>
      </c>
      <c r="F1887" s="923">
        <v>9.1437961643291867</v>
      </c>
      <c r="G1887" s="924">
        <v>5.4473099363648521</v>
      </c>
      <c r="H1887" s="924">
        <v>1043.7372579725743</v>
      </c>
      <c r="I1887" s="34">
        <v>1058.3283640732682</v>
      </c>
    </row>
    <row r="1888" spans="1:53">
      <c r="A1888" s="130" t="s">
        <v>162</v>
      </c>
      <c r="B1888" s="152">
        <v>346.81274527148571</v>
      </c>
      <c r="C1888" s="141">
        <v>1712.8609242058546</v>
      </c>
      <c r="D1888" s="141">
        <v>1005.196106844904</v>
      </c>
      <c r="E1888" s="142">
        <v>3064.8697763222444</v>
      </c>
      <c r="F1888" s="923">
        <v>21.199920270394589</v>
      </c>
      <c r="G1888" s="924">
        <v>9.6253051999831296</v>
      </c>
      <c r="H1888" s="924">
        <v>42.528287179107586</v>
      </c>
      <c r="I1888" s="34">
        <v>73.35351264948531</v>
      </c>
    </row>
    <row r="1889" spans="1:51">
      <c r="A1889" s="130" t="s">
        <v>31</v>
      </c>
      <c r="B1889" s="152">
        <v>3.8701654032168298</v>
      </c>
      <c r="C1889" s="141">
        <v>244.28193064142343</v>
      </c>
      <c r="D1889" s="141">
        <v>0</v>
      </c>
      <c r="E1889" s="142">
        <v>248.15209604464025</v>
      </c>
      <c r="F1889" s="923">
        <v>1.1127160015536501</v>
      </c>
      <c r="G1889" s="924">
        <v>1.5860087658600912</v>
      </c>
      <c r="H1889" s="924">
        <v>8.7553221837612725</v>
      </c>
      <c r="I1889" s="34">
        <v>11.454046951175012</v>
      </c>
    </row>
    <row r="1890" spans="1:51">
      <c r="A1890" s="130" t="s">
        <v>23</v>
      </c>
      <c r="B1890" s="152">
        <v>223.41960086252624</v>
      </c>
      <c r="C1890" s="141">
        <v>1354.0622753186565</v>
      </c>
      <c r="D1890" s="141">
        <v>0</v>
      </c>
      <c r="E1890" s="142">
        <v>1577.4818761811828</v>
      </c>
      <c r="F1890" s="923">
        <v>0.93054856454112123</v>
      </c>
      <c r="G1890" s="924">
        <v>0.85055141400344836</v>
      </c>
      <c r="H1890" s="924">
        <v>3.6066197512101903</v>
      </c>
      <c r="I1890" s="34">
        <v>5.3877197297547603</v>
      </c>
    </row>
    <row r="1891" spans="1:51">
      <c r="A1891" s="130" t="s">
        <v>163</v>
      </c>
      <c r="B1891" s="152">
        <v>119.52297900574263</v>
      </c>
      <c r="C1891" s="141">
        <v>114.51671824577456</v>
      </c>
      <c r="D1891" s="141">
        <v>1005.196106844904</v>
      </c>
      <c r="E1891" s="142">
        <v>1239.2358040964211</v>
      </c>
      <c r="F1891" s="923">
        <v>9.6266037796696331</v>
      </c>
      <c r="G1891" s="924">
        <v>4.9385698959139361</v>
      </c>
      <c r="H1891" s="924">
        <v>0.51008112086342094</v>
      </c>
      <c r="I1891" s="34">
        <v>15.075254796446993</v>
      </c>
    </row>
    <row r="1892" spans="1:51">
      <c r="A1892" s="130" t="s">
        <v>189</v>
      </c>
      <c r="B1892" s="238">
        <v>1.0426291241038752</v>
      </c>
      <c r="C1892" s="239">
        <v>0.16501738994972362</v>
      </c>
      <c r="D1892" s="141">
        <v>1</v>
      </c>
      <c r="E1892" s="142">
        <v>1.2076465140535988</v>
      </c>
      <c r="F1892" s="923">
        <v>0.18107786773185319</v>
      </c>
      <c r="G1892" s="924">
        <v>0.1030028402398504</v>
      </c>
      <c r="H1892" s="924">
        <v>0.59912216957827946</v>
      </c>
      <c r="I1892" s="34">
        <v>0.88320287754998317</v>
      </c>
    </row>
    <row r="1893" spans="1:51">
      <c r="A1893" s="130" t="s">
        <v>165</v>
      </c>
      <c r="B1893" s="152">
        <v>-197.041165130152</v>
      </c>
      <c r="C1893" s="141">
        <v>115.60907648160183</v>
      </c>
      <c r="D1893" s="141">
        <v>324.22037960985034</v>
      </c>
      <c r="E1893" s="142">
        <v>242.78829096130016</v>
      </c>
      <c r="F1893" s="923">
        <v>0.31181374130170719</v>
      </c>
      <c r="G1893" s="924">
        <v>0.1756793242348311</v>
      </c>
      <c r="H1893" s="924">
        <v>0.55642250007934602</v>
      </c>
      <c r="I1893" s="34">
        <v>1.0439155656158843</v>
      </c>
    </row>
    <row r="1894" spans="1:51">
      <c r="A1894" s="130" t="s">
        <v>1729</v>
      </c>
      <c r="B1894" s="89">
        <v>0.12860774741574038</v>
      </c>
      <c r="C1894" s="40">
        <v>0.32568457713028476</v>
      </c>
      <c r="D1894" s="40">
        <v>8.6409950208849416E-3</v>
      </c>
      <c r="E1894" s="34">
        <v>0.46293331956691008</v>
      </c>
      <c r="F1894" s="923">
        <v>0.6458837948751891</v>
      </c>
      <c r="G1894" s="924">
        <v>2.8058166531781907</v>
      </c>
      <c r="H1894" s="924">
        <v>26.416577340979224</v>
      </c>
      <c r="I1894" s="34">
        <v>29.8682777890326</v>
      </c>
    </row>
    <row r="1895" spans="1:51">
      <c r="A1895" s="130" t="s">
        <v>84</v>
      </c>
      <c r="B1895" s="89">
        <v>0.10828884245591069</v>
      </c>
      <c r="C1895" s="40">
        <v>2.8827145652730191E-3</v>
      </c>
      <c r="D1895" s="40">
        <v>7.6166044833770605E-3</v>
      </c>
      <c r="E1895" s="34">
        <v>0.11878816150456077</v>
      </c>
      <c r="F1895" s="923">
        <v>0.35002994284848016</v>
      </c>
      <c r="G1895" s="924">
        <v>1.4801688056750739</v>
      </c>
      <c r="H1895" s="924">
        <v>730.61608058080196</v>
      </c>
      <c r="I1895" s="34">
        <v>732.44627932932542</v>
      </c>
    </row>
    <row r="1896" spans="1:51">
      <c r="A1896" s="130" t="s">
        <v>166</v>
      </c>
      <c r="B1896" s="152">
        <v>-164.48638945686344</v>
      </c>
      <c r="C1896" s="141">
        <v>126.14353315530772</v>
      </c>
      <c r="D1896" s="141">
        <v>326.49800964857184</v>
      </c>
      <c r="E1896" s="142">
        <v>288.15515334701604</v>
      </c>
      <c r="F1896" s="923">
        <v>0.93096881380396246</v>
      </c>
      <c r="G1896" s="924">
        <v>2.4104091432550345</v>
      </c>
      <c r="H1896" s="924">
        <v>29.769801025375308</v>
      </c>
      <c r="I1896" s="34">
        <v>33.111178982434303</v>
      </c>
    </row>
    <row r="1897" spans="1:51">
      <c r="A1897" s="130" t="s">
        <v>167</v>
      </c>
      <c r="B1897" s="89">
        <v>1.3085553699369265E-2</v>
      </c>
      <c r="C1897" s="40">
        <v>0.20774400121655665</v>
      </c>
      <c r="D1897" s="40">
        <v>0.22324895581584392</v>
      </c>
      <c r="E1897" s="34">
        <v>0.44407851073176985</v>
      </c>
      <c r="F1897" s="923">
        <v>6.7350313618929708E-2</v>
      </c>
      <c r="G1897" s="924">
        <v>0.4341125348005207</v>
      </c>
      <c r="H1897" s="924">
        <v>6.1287255286328906</v>
      </c>
      <c r="I1897" s="34">
        <v>6.6301883770523409</v>
      </c>
    </row>
    <row r="1898" spans="1:51">
      <c r="A1898" s="130" t="s">
        <v>168</v>
      </c>
      <c r="B1898" s="89">
        <v>6.8142697055297671E-2</v>
      </c>
      <c r="C1898" s="40">
        <v>8.3650559120240497E-2</v>
      </c>
      <c r="D1898" s="40">
        <v>2.7034852254628263</v>
      </c>
      <c r="E1898" s="34">
        <v>2.8552784816383645</v>
      </c>
      <c r="F1898" s="923">
        <v>5.7331455037867865E-2</v>
      </c>
      <c r="G1898" s="924">
        <v>0.37284445000716337</v>
      </c>
      <c r="H1898" s="924">
        <v>2.524633825847133</v>
      </c>
      <c r="I1898" s="34">
        <v>2.9548097308921641</v>
      </c>
    </row>
    <row r="1899" spans="1:51">
      <c r="A1899" s="130" t="s">
        <v>169</v>
      </c>
      <c r="B1899" s="89">
        <v>0.19091771801775689</v>
      </c>
      <c r="C1899" s="40">
        <v>0.15626773497718435</v>
      </c>
      <c r="D1899" s="40">
        <v>0.12003872770223388</v>
      </c>
      <c r="E1899" s="34">
        <v>0.46722418069717514</v>
      </c>
      <c r="F1899" s="923">
        <v>1.0081755793244416</v>
      </c>
      <c r="G1899" s="924">
        <v>1.1026707742529422</v>
      </c>
      <c r="H1899" s="924">
        <v>0.35705678460439466</v>
      </c>
      <c r="I1899" s="34">
        <v>2.4679031381817786</v>
      </c>
    </row>
    <row r="1900" spans="1:51">
      <c r="A1900" s="130" t="s">
        <v>170</v>
      </c>
      <c r="B1900" s="89">
        <v>9.5690787908413715E-3</v>
      </c>
      <c r="C1900" s="40">
        <v>4.7222512295086318E-2</v>
      </c>
      <c r="D1900" s="40">
        <v>2.3406192480517039E-2</v>
      </c>
      <c r="E1900" s="34">
        <v>8.0197783566444733E-2</v>
      </c>
      <c r="F1900" s="923">
        <v>7.7786738074279733E-3</v>
      </c>
      <c r="G1900" s="924">
        <v>4.80370604679764E-2</v>
      </c>
      <c r="H1900" s="924">
        <v>0.41938551870479557</v>
      </c>
      <c r="I1900" s="34">
        <v>0.47520125298019994</v>
      </c>
    </row>
    <row r="1901" spans="1:51">
      <c r="A1901" s="130" t="s">
        <v>171</v>
      </c>
      <c r="B1901" s="89">
        <v>7.8576712389842006E-3</v>
      </c>
      <c r="C1901" s="40">
        <v>1.4037421412570698E-2</v>
      </c>
      <c r="D1901" s="40">
        <v>9.38242342820007E-3</v>
      </c>
      <c r="E1901" s="34">
        <v>3.1277516079754972E-2</v>
      </c>
      <c r="F1901" s="925">
        <v>1.7567946546944796E-2</v>
      </c>
      <c r="G1901" s="926">
        <v>6.2744255844418159E-2</v>
      </c>
      <c r="H1901" s="926">
        <v>0.38949575005554216</v>
      </c>
      <c r="I1901" s="145">
        <v>0.46980795244690515</v>
      </c>
      <c r="AY1901" s="146"/>
    </row>
    <row r="1902" spans="1:51">
      <c r="A1902" s="130" t="s">
        <v>172</v>
      </c>
      <c r="B1902" s="89">
        <v>0.1606647858355727</v>
      </c>
      <c r="C1902" s="40">
        <v>0.12557938392205598</v>
      </c>
      <c r="D1902" s="40">
        <v>6.353006430533251E-4</v>
      </c>
      <c r="E1902" s="34">
        <v>0.28687947040068201</v>
      </c>
    </row>
    <row r="1903" spans="1:51" ht="12.75" customHeight="1">
      <c r="A1903" s="130" t="s">
        <v>190</v>
      </c>
      <c r="B1903" s="89">
        <v>1.3357780513217315E-3</v>
      </c>
      <c r="C1903" s="40">
        <v>1.1069689668403828E-3</v>
      </c>
      <c r="D1903" s="40">
        <v>1.7385376043784653E-3</v>
      </c>
      <c r="E1903" s="34">
        <v>4.1812846225405802E-3</v>
      </c>
    </row>
    <row r="1904" spans="1:51" ht="12.75" customHeight="1">
      <c r="A1904" s="130" t="s">
        <v>191</v>
      </c>
      <c r="B1904" s="89">
        <v>1.3080013386347542E-3</v>
      </c>
      <c r="C1904" s="40">
        <v>2.8946538666344539E-3</v>
      </c>
      <c r="D1904" s="40">
        <v>3.2861410505826863E-3</v>
      </c>
      <c r="E1904" s="34">
        <v>7.4887962558518942E-3</v>
      </c>
      <c r="F1904" s="898" t="s">
        <v>272</v>
      </c>
      <c r="G1904" s="899"/>
      <c r="H1904" s="900"/>
      <c r="I1904" s="900"/>
      <c r="L1904" s="891" t="s">
        <v>309</v>
      </c>
      <c r="M1904" s="892"/>
      <c r="N1904" s="898" t="s">
        <v>185</v>
      </c>
      <c r="O1904" s="899"/>
      <c r="P1904" s="899"/>
      <c r="Q1904" s="900"/>
      <c r="R1904" s="898" t="s">
        <v>186</v>
      </c>
      <c r="S1904" s="899"/>
      <c r="T1904" s="899"/>
      <c r="U1904" s="900"/>
      <c r="V1904" s="898" t="s">
        <v>187</v>
      </c>
      <c r="W1904" s="899"/>
      <c r="X1904" s="899"/>
      <c r="Y1904" s="900"/>
      <c r="Z1904" s="9" t="s">
        <v>188</v>
      </c>
      <c r="AA1904" s="898" t="s">
        <v>195</v>
      </c>
      <c r="AB1904" s="899"/>
      <c r="AC1904" s="900"/>
    </row>
    <row r="1905" spans="1:53" ht="26.25">
      <c r="A1905" s="130" t="s">
        <v>175</v>
      </c>
      <c r="B1905" s="89">
        <v>1.1491312505156762E-3</v>
      </c>
      <c r="C1905" s="40">
        <v>6.0179481755023551E-2</v>
      </c>
      <c r="D1905" s="40">
        <v>0.15627426907109074</v>
      </c>
      <c r="E1905" s="34">
        <v>0.21760288207662998</v>
      </c>
      <c r="F1905" s="76" t="s">
        <v>185</v>
      </c>
      <c r="G1905" s="76" t="s">
        <v>186</v>
      </c>
      <c r="H1905" s="150" t="s">
        <v>187</v>
      </c>
      <c r="I1905" s="17" t="s">
        <v>188</v>
      </c>
      <c r="L1905" s="893"/>
      <c r="M1905" s="894"/>
      <c r="N1905" s="157" t="s">
        <v>217</v>
      </c>
      <c r="O1905" s="158" t="s">
        <v>218</v>
      </c>
      <c r="P1905" s="158" t="s">
        <v>219</v>
      </c>
      <c r="Q1905" s="159" t="s">
        <v>199</v>
      </c>
      <c r="R1905" s="157" t="s">
        <v>217</v>
      </c>
      <c r="S1905" s="158" t="s">
        <v>218</v>
      </c>
      <c r="T1905" s="158" t="s">
        <v>219</v>
      </c>
      <c r="U1905" s="159" t="s">
        <v>199</v>
      </c>
      <c r="V1905" s="157" t="s">
        <v>217</v>
      </c>
      <c r="W1905" s="158" t="s">
        <v>218</v>
      </c>
      <c r="X1905" s="158" t="s">
        <v>219</v>
      </c>
      <c r="Y1905" s="159" t="s">
        <v>199</v>
      </c>
      <c r="Z1905" s="160" t="s">
        <v>199</v>
      </c>
      <c r="AA1905" s="157" t="s">
        <v>185</v>
      </c>
      <c r="AB1905" s="158" t="s">
        <v>186</v>
      </c>
      <c r="AC1905" s="159" t="s">
        <v>187</v>
      </c>
    </row>
    <row r="1906" spans="1:53">
      <c r="A1906" s="130" t="s">
        <v>176</v>
      </c>
      <c r="B1906" s="89">
        <v>1.1760619345866394E-3</v>
      </c>
      <c r="C1906" s="40">
        <v>7.343573337025941E-3</v>
      </c>
      <c r="D1906" s="40">
        <v>1.8924396578239784</v>
      </c>
      <c r="E1906" s="34">
        <v>1.900959293095591</v>
      </c>
      <c r="F1906" s="919">
        <v>75391.074150672328</v>
      </c>
      <c r="G1906" s="920">
        <v>354497.08025290625</v>
      </c>
      <c r="H1906" s="920">
        <v>1000000</v>
      </c>
      <c r="I1906" s="138">
        <v>1429888.1544035787</v>
      </c>
      <c r="L1906" s="136"/>
      <c r="M1906" s="161" t="s">
        <v>160</v>
      </c>
      <c r="N1906" s="141">
        <v>107.18737264141329</v>
      </c>
      <c r="O1906" s="141">
        <v>0.17924584485211015</v>
      </c>
      <c r="P1906" s="141">
        <v>223.66743707912843</v>
      </c>
      <c r="Q1906" s="142">
        <v>165.37870850955451</v>
      </c>
      <c r="R1906" s="152">
        <v>1168.1257808279754</v>
      </c>
      <c r="S1906" s="141">
        <v>0.30850454911773223</v>
      </c>
      <c r="T1906" s="141">
        <v>384.95967304205516</v>
      </c>
      <c r="U1906" s="142">
        <v>777.62878381950622</v>
      </c>
      <c r="V1906" s="152">
        <v>1212.5769156233403</v>
      </c>
      <c r="W1906" s="141">
        <v>2.5458425114544099</v>
      </c>
      <c r="X1906" s="141">
        <v>3176.7658001439922</v>
      </c>
      <c r="Y1906" s="142">
        <v>2193.6112513669459</v>
      </c>
      <c r="Z1906" s="162">
        <v>3136.6187436960067</v>
      </c>
      <c r="AA1906" s="928">
        <v>5.2725154704228408E-2</v>
      </c>
      <c r="AB1906" s="929">
        <v>0.24791944681909103</v>
      </c>
      <c r="AC1906" s="930">
        <v>0.69935539847668049</v>
      </c>
    </row>
    <row r="1907" spans="1:53">
      <c r="A1907" s="130" t="s">
        <v>177</v>
      </c>
      <c r="B1907" s="89">
        <v>3.0414216326519962E-3</v>
      </c>
      <c r="C1907" s="40">
        <v>1.3755398417061115E-2</v>
      </c>
      <c r="D1907" s="40">
        <v>8.4027109391563715E-2</v>
      </c>
      <c r="E1907" s="34">
        <v>0.10082392944127683</v>
      </c>
      <c r="F1907" s="921">
        <v>71826.154791529611</v>
      </c>
      <c r="G1907" s="922">
        <v>286173.71286453714</v>
      </c>
      <c r="H1907" s="922">
        <v>955212.54370088736</v>
      </c>
      <c r="I1907" s="142">
        <v>1313212.4113569539</v>
      </c>
      <c r="L1907" s="130"/>
      <c r="M1907" s="164" t="s">
        <v>162</v>
      </c>
      <c r="N1907" s="141">
        <v>104.56630471309984</v>
      </c>
      <c r="O1907" s="141">
        <v>0.16880101128648672</v>
      </c>
      <c r="P1907" s="141">
        <v>210.63411317547789</v>
      </c>
      <c r="Q1907" s="142">
        <v>157.55866129312324</v>
      </c>
      <c r="R1907" s="152">
        <v>874.71922704211636</v>
      </c>
      <c r="S1907" s="141">
        <v>0.30397325808808612</v>
      </c>
      <c r="T1907" s="141">
        <v>379.30541504741763</v>
      </c>
      <c r="U1907" s="142">
        <v>627.75387638510233</v>
      </c>
      <c r="V1907" s="152">
        <v>1016.5506567012188</v>
      </c>
      <c r="W1907" s="141">
        <v>2.5458425114544099</v>
      </c>
      <c r="X1907" s="141">
        <v>3176.7658001439922</v>
      </c>
      <c r="Y1907" s="142">
        <v>2095.3649833091067</v>
      </c>
      <c r="Z1907" s="162">
        <v>2880.6775209873322</v>
      </c>
      <c r="AA1907" s="928">
        <v>5.4695001486706189E-2</v>
      </c>
      <c r="AB1907" s="929">
        <v>0.21791883048746952</v>
      </c>
      <c r="AC1907" s="930">
        <v>0.72738616802582434</v>
      </c>
    </row>
    <row r="1908" spans="1:53">
      <c r="A1908" s="130" t="s">
        <v>178</v>
      </c>
      <c r="B1908" s="89">
        <v>2.1975526296680499E-4</v>
      </c>
      <c r="C1908" s="40">
        <v>1.3123783328064236E-3</v>
      </c>
      <c r="D1908" s="40">
        <v>1.6384334736361927E-2</v>
      </c>
      <c r="E1908" s="34">
        <v>1.7916468332135154E-2</v>
      </c>
      <c r="F1908" s="921">
        <v>7412.9156284017045</v>
      </c>
      <c r="G1908" s="922">
        <v>116890.70088646487</v>
      </c>
      <c r="H1908" s="922">
        <v>120001.62486462784</v>
      </c>
      <c r="I1908" s="142">
        <v>244305.24137949437</v>
      </c>
      <c r="L1908" s="130"/>
      <c r="M1908" s="164" t="s">
        <v>31</v>
      </c>
      <c r="N1908" s="141">
        <v>6.13362674033948</v>
      </c>
      <c r="O1908" s="141">
        <v>2.1169241232989633E-2</v>
      </c>
      <c r="P1908" s="141">
        <v>26.41550734634427</v>
      </c>
      <c r="Q1908" s="142">
        <v>16.261055127895851</v>
      </c>
      <c r="R1908" s="152">
        <v>499.83698648738846</v>
      </c>
      <c r="S1908" s="141">
        <v>9.4710472322805227E-3</v>
      </c>
      <c r="T1908" s="141">
        <v>11.818209022626721</v>
      </c>
      <c r="U1908" s="142">
        <v>256.41275664471755</v>
      </c>
      <c r="V1908" s="152">
        <v>525.22450548848883</v>
      </c>
      <c r="W1908" s="141">
        <v>0</v>
      </c>
      <c r="X1908" s="141">
        <v>0</v>
      </c>
      <c r="Y1908" s="142">
        <v>263.23691448536306</v>
      </c>
      <c r="Z1908" s="162">
        <v>535.91072625797642</v>
      </c>
      <c r="AA1908" s="928">
        <v>3.0342843184795881E-2</v>
      </c>
      <c r="AB1908" s="929">
        <v>0.47846169908770536</v>
      </c>
      <c r="AC1908" s="930">
        <v>0.49119545772749884</v>
      </c>
    </row>
    <row r="1909" spans="1:53">
      <c r="A1909" s="130" t="s">
        <v>179</v>
      </c>
      <c r="B1909" s="89">
        <v>1.8340891955462358E-4</v>
      </c>
      <c r="C1909" s="40">
        <v>1.1082251594682242E-3</v>
      </c>
      <c r="D1909" s="40">
        <v>6.5676963997400488E-3</v>
      </c>
      <c r="E1909" s="34">
        <v>7.8593304787628968E-3</v>
      </c>
      <c r="F1909" s="921">
        <v>50266.063044140996</v>
      </c>
      <c r="G1909" s="922">
        <v>143721.59605230691</v>
      </c>
      <c r="H1909" s="922">
        <v>108027.10617662592</v>
      </c>
      <c r="I1909" s="142">
        <v>302014.7652730738</v>
      </c>
      <c r="L1909" s="130"/>
      <c r="M1909" s="164" t="s">
        <v>23</v>
      </c>
      <c r="N1909" s="141">
        <v>77.328008646983122</v>
      </c>
      <c r="O1909" s="141">
        <v>0.11479343664061155</v>
      </c>
      <c r="P1909" s="141">
        <v>143.24211413712243</v>
      </c>
      <c r="Q1909" s="142">
        <v>110.26420145554792</v>
      </c>
      <c r="R1909" s="152">
        <v>378.15366686419276</v>
      </c>
      <c r="S1909" s="141">
        <v>0.20185704859589659</v>
      </c>
      <c r="T1909" s="141">
        <v>251.8822612209064</v>
      </c>
      <c r="U1909" s="142">
        <v>315.26931016475561</v>
      </c>
      <c r="V1909" s="152">
        <v>472.81429301458792</v>
      </c>
      <c r="W1909" s="141">
        <v>0</v>
      </c>
      <c r="X1909" s="141">
        <v>0</v>
      </c>
      <c r="Y1909" s="142">
        <v>236.96947556165833</v>
      </c>
      <c r="Z1909" s="162">
        <v>662.50298718196188</v>
      </c>
      <c r="AA1909" s="928">
        <v>0.16643578004767992</v>
      </c>
      <c r="AB1909" s="929">
        <v>0.47587605831906127</v>
      </c>
      <c r="AC1909" s="930">
        <v>0.35768816163325873</v>
      </c>
      <c r="AZ1909" s="146"/>
    </row>
    <row r="1910" spans="1:53">
      <c r="A1910" s="130" t="s">
        <v>180</v>
      </c>
      <c r="B1910" s="89">
        <v>2.3046435289556166E-3</v>
      </c>
      <c r="C1910" s="40">
        <v>1.1287348655180574E-2</v>
      </c>
      <c r="D1910" s="40">
        <v>4.4471045013732755E-4</v>
      </c>
      <c r="E1910" s="40">
        <v>1.4036702634273517E-2</v>
      </c>
      <c r="F1910" s="921">
        <v>14147.176118986925</v>
      </c>
      <c r="G1910" s="922">
        <v>25561.415925765381</v>
      </c>
      <c r="H1910" s="922">
        <v>727183.81265963358</v>
      </c>
      <c r="I1910" s="142">
        <v>766892.40470438579</v>
      </c>
      <c r="L1910" s="130"/>
      <c r="M1910" s="164" t="s">
        <v>163</v>
      </c>
      <c r="N1910" s="141">
        <v>21.104669325777234</v>
      </c>
      <c r="O1910" s="141">
        <v>3.2838333412885543E-2</v>
      </c>
      <c r="P1910" s="141">
        <v>40.976491692011194</v>
      </c>
      <c r="Q1910" s="142">
        <v>31.033404709679481</v>
      </c>
      <c r="R1910" s="152">
        <v>-3.2714263094648839</v>
      </c>
      <c r="S1910" s="141">
        <v>9.2645162259909E-2</v>
      </c>
      <c r="T1910" s="141">
        <v>115.60494480388452</v>
      </c>
      <c r="U1910" s="142">
        <v>56.071809575629175</v>
      </c>
      <c r="V1910" s="152">
        <v>18.511858198142104</v>
      </c>
      <c r="W1910" s="141">
        <v>2.5458425114544099</v>
      </c>
      <c r="X1910" s="141">
        <v>3176.7658001439922</v>
      </c>
      <c r="Y1910" s="142">
        <v>1595.1585932620853</v>
      </c>
      <c r="Z1910" s="162">
        <v>1682.263807547394</v>
      </c>
      <c r="AA1910" s="928">
        <v>1.8447406744679182E-2</v>
      </c>
      <c r="AB1910" s="929">
        <v>3.3331163236149854E-2</v>
      </c>
      <c r="AC1910" s="930">
        <v>0.94822143001917092</v>
      </c>
      <c r="AX1910" s="146"/>
    </row>
    <row r="1911" spans="1:53">
      <c r="A1911" s="130" t="s">
        <v>181</v>
      </c>
      <c r="B1911" s="89">
        <v>2.3385496446286245E-5</v>
      </c>
      <c r="C1911" s="40">
        <v>1.1639025152437595E-4</v>
      </c>
      <c r="D1911" s="40">
        <v>1.2169763230649255E-3</v>
      </c>
      <c r="E1911" s="40">
        <v>1.3567520710355877E-3</v>
      </c>
      <c r="F1911" s="921">
        <v>16.255573754000064</v>
      </c>
      <c r="G1911" s="922">
        <v>52.529748226823699</v>
      </c>
      <c r="H1911" s="922">
        <v>0</v>
      </c>
      <c r="I1911" s="142">
        <v>68.785321980823767</v>
      </c>
      <c r="L1911" s="130"/>
      <c r="M1911" s="165" t="s">
        <v>189</v>
      </c>
      <c r="N1911" s="141">
        <v>1.170876697558627E-2</v>
      </c>
      <c r="O1911" s="141">
        <v>4.7822580063777865E-5</v>
      </c>
      <c r="P1911" s="141">
        <v>5.9674208493936516E-2</v>
      </c>
      <c r="Q1911" s="142">
        <v>3.5658409484199759E-2</v>
      </c>
      <c r="R1911" s="152">
        <v>0.21569391017294481</v>
      </c>
      <c r="S1911" s="141">
        <v>1.1440075903471131E-5</v>
      </c>
      <c r="T1911" s="141">
        <v>1.4275212122385552E-2</v>
      </c>
      <c r="U1911" s="142">
        <v>0.11522984674183334</v>
      </c>
      <c r="V1911" s="152">
        <v>0</v>
      </c>
      <c r="W1911" s="141">
        <v>0</v>
      </c>
      <c r="X1911" s="141">
        <v>0</v>
      </c>
      <c r="Y1911" s="142">
        <v>0</v>
      </c>
      <c r="Z1911" s="162">
        <v>0.15088825622603311</v>
      </c>
      <c r="AA1911" s="928">
        <v>0.23632329232291524</v>
      </c>
      <c r="AB1911" s="929">
        <v>0.76367670767708473</v>
      </c>
      <c r="AC1911" s="930">
        <v>0</v>
      </c>
      <c r="BA1911" s="146"/>
    </row>
    <row r="1912" spans="1:53">
      <c r="A1912" s="143" t="s">
        <v>182</v>
      </c>
      <c r="B1912" s="154">
        <v>5.4221422133214961E-5</v>
      </c>
      <c r="C1912" s="144">
        <v>2.2526162014216495E-4</v>
      </c>
      <c r="D1912" s="144">
        <v>2.3002987354078801E-3</v>
      </c>
      <c r="E1912" s="144">
        <v>2.57978177768326E-3</v>
      </c>
      <c r="F1912" s="921">
        <v>5788.8699622498489</v>
      </c>
      <c r="G1912" s="922">
        <v>40926.321569585423</v>
      </c>
      <c r="H1912" s="922">
        <v>57101.26253956549</v>
      </c>
      <c r="I1912" s="142">
        <v>103816.45407140077</v>
      </c>
      <c r="L1912" s="130"/>
      <c r="M1912" s="164" t="s">
        <v>165</v>
      </c>
      <c r="N1912" s="141">
        <v>6.9792465533517785</v>
      </c>
      <c r="O1912" s="141">
        <v>1.4769897723948133E-2</v>
      </c>
      <c r="P1912" s="141">
        <v>18.430246863250737</v>
      </c>
      <c r="Q1912" s="142">
        <v>12.698530281891415</v>
      </c>
      <c r="R1912" s="152">
        <v>154.53838742912859</v>
      </c>
      <c r="S1912" s="141">
        <v>1.9783053700834576E-2</v>
      </c>
      <c r="T1912" s="141">
        <v>24.685787960748627</v>
      </c>
      <c r="U1912" s="142">
        <v>89.776439472104315</v>
      </c>
      <c r="V1912" s="152">
        <v>0</v>
      </c>
      <c r="W1912" s="141">
        <v>0.20392558796661589</v>
      </c>
      <c r="X1912" s="141">
        <v>250.90835559923727</v>
      </c>
      <c r="Y1912" s="142">
        <v>125.25797197404877</v>
      </c>
      <c r="Z1912" s="162">
        <v>227.73294172804452</v>
      </c>
      <c r="AA1912" s="928">
        <v>5.5760621127249221E-2</v>
      </c>
      <c r="AB1912" s="929">
        <v>0.39421806432955175</v>
      </c>
      <c r="AC1912" s="930">
        <v>0.55002131454319891</v>
      </c>
      <c r="AV1912" s="392"/>
    </row>
    <row r="1913" spans="1:53">
      <c r="F1913" s="923">
        <v>139.69902179583434</v>
      </c>
      <c r="G1913" s="924">
        <v>14.1436961087522</v>
      </c>
      <c r="H1913" s="924">
        <v>23.634826103248649</v>
      </c>
      <c r="I1913" s="34">
        <v>177.47754400783521</v>
      </c>
      <c r="L1913" s="130"/>
      <c r="M1913" s="164" t="s">
        <v>83</v>
      </c>
      <c r="N1913" s="40">
        <v>0.31736079712336879</v>
      </c>
      <c r="O1913" s="40">
        <v>2.3660378920879114E-4</v>
      </c>
      <c r="P1913" s="40">
        <v>0.29524011102853559</v>
      </c>
      <c r="Q1913" s="34">
        <v>0.30644534601629841</v>
      </c>
      <c r="R1913" s="89">
        <v>2.7053115857236421E-3</v>
      </c>
      <c r="S1913" s="40">
        <v>4.7629616283160254E-5</v>
      </c>
      <c r="T1913" s="40">
        <v>5.9433423474370514E-2</v>
      </c>
      <c r="U1913" s="34">
        <v>3.1025770920073716E-2</v>
      </c>
      <c r="V1913" s="89">
        <v>0</v>
      </c>
      <c r="W1913" s="40">
        <v>6.1473723690920991E-5</v>
      </c>
      <c r="X1913" s="40">
        <v>0.10387670695584854</v>
      </c>
      <c r="Y1913" s="34">
        <v>5.1845620464187427E-2</v>
      </c>
      <c r="Z1913" s="28">
        <v>0.38931673740055955</v>
      </c>
      <c r="AA1913" s="928">
        <v>0.78713632519991927</v>
      </c>
      <c r="AB1913" s="929">
        <v>7.9692877134516754E-2</v>
      </c>
      <c r="AC1913" s="930">
        <v>0.133170797665564</v>
      </c>
    </row>
    <row r="1914" spans="1:53">
      <c r="A1914" s="69" t="s">
        <v>281</v>
      </c>
      <c r="F1914" s="923">
        <v>0.23005073601976436</v>
      </c>
      <c r="G1914" s="924">
        <v>0.51386978041031872</v>
      </c>
      <c r="H1914" s="924">
        <v>0.14796557883718162</v>
      </c>
      <c r="I1914" s="34">
        <v>0.89188609526726459</v>
      </c>
      <c r="L1914" s="130"/>
      <c r="M1914" s="164" t="s">
        <v>84</v>
      </c>
      <c r="N1914" s="40">
        <v>7.1999314532973657E-4</v>
      </c>
      <c r="O1914" s="40">
        <v>2.3082705736672096E-7</v>
      </c>
      <c r="P1914" s="40">
        <v>2.8803176091656913E-4</v>
      </c>
      <c r="Q1914" s="34">
        <v>5.0464188291820221E-4</v>
      </c>
      <c r="R1914" s="89">
        <v>1.8087995316070431E-3</v>
      </c>
      <c r="S1914" s="40">
        <v>3.5426077067686449E-7</v>
      </c>
      <c r="T1914" s="40">
        <v>4.4205542784183733E-4</v>
      </c>
      <c r="U1914" s="34">
        <v>1.1272305320455369E-3</v>
      </c>
      <c r="V1914" s="89">
        <v>0</v>
      </c>
      <c r="W1914" s="40">
        <v>3.8485559696814636E-7</v>
      </c>
      <c r="X1914" s="40">
        <v>6.5031902520787995E-4</v>
      </c>
      <c r="Y1914" s="34">
        <v>3.2457895855226443E-4</v>
      </c>
      <c r="Z1914" s="28">
        <v>1.9564513735160034E-3</v>
      </c>
      <c r="AA1914" s="928">
        <v>0.25793735011736768</v>
      </c>
      <c r="AB1914" s="929">
        <v>0.57616077113112896</v>
      </c>
      <c r="AC1914" s="930">
        <v>0.16590187875150347</v>
      </c>
    </row>
    <row r="1915" spans="1:53">
      <c r="A1915" s="136"/>
      <c r="B1915" s="147" t="s">
        <v>271</v>
      </c>
      <c r="C1915" s="936"/>
      <c r="D1915" s="936"/>
      <c r="E1915" s="937"/>
      <c r="F1915" s="921">
        <v>10040.804061170116</v>
      </c>
      <c r="G1915" s="922">
        <v>41486.807944656728</v>
      </c>
      <c r="H1915" s="922">
        <v>57849.518201054801</v>
      </c>
      <c r="I1915" s="142">
        <v>109377.13020688166</v>
      </c>
      <c r="L1915" s="130"/>
      <c r="M1915" s="164" t="s">
        <v>166</v>
      </c>
      <c r="N1915" s="141">
        <v>16.690868650565221</v>
      </c>
      <c r="O1915" s="141">
        <v>2.1929180570414049E-2</v>
      </c>
      <c r="P1915" s="141">
        <v>27.363778610749698</v>
      </c>
      <c r="Q1915" s="142">
        <v>22.025620761353693</v>
      </c>
      <c r="R1915" s="141">
        <v>155.09887865257616</v>
      </c>
      <c r="S1915" s="141">
        <v>2.1305821293558753E-2</v>
      </c>
      <c r="T1915" s="141">
        <v>26.585935353357829</v>
      </c>
      <c r="U1915" s="142">
        <v>91.005928690698596</v>
      </c>
      <c r="V1915" s="141">
        <v>0</v>
      </c>
      <c r="W1915" s="141">
        <v>0.20587178641054008</v>
      </c>
      <c r="X1915" s="141">
        <v>254.19699134959282</v>
      </c>
      <c r="Y1915" s="142">
        <v>126.89935401199074</v>
      </c>
      <c r="Z1915" s="141">
        <v>239.93090346404304</v>
      </c>
      <c r="AA1915" s="928">
        <v>9.1799849220567525E-2</v>
      </c>
      <c r="AB1915" s="929">
        <v>0.37930057102601245</v>
      </c>
      <c r="AC1915" s="930">
        <v>0.52889957975341995</v>
      </c>
    </row>
    <row r="1916" spans="1:53" ht="26.25">
      <c r="A1916" s="143" t="s">
        <v>184</v>
      </c>
      <c r="B1916" s="149" t="s">
        <v>185</v>
      </c>
      <c r="C1916" s="150" t="s">
        <v>186</v>
      </c>
      <c r="D1916" s="150" t="s">
        <v>187</v>
      </c>
      <c r="E1916" s="17" t="s">
        <v>188</v>
      </c>
      <c r="F1916" s="923">
        <v>6.3368658863650964</v>
      </c>
      <c r="G1916" s="924">
        <v>3.3670257772261705</v>
      </c>
      <c r="H1916" s="924">
        <v>22.131521602436287</v>
      </c>
      <c r="I1916" s="34">
        <v>31.835413266027558</v>
      </c>
      <c r="L1916" s="130"/>
      <c r="M1916" s="164" t="s">
        <v>167</v>
      </c>
      <c r="N1916" s="40">
        <v>1.5324447255878584E-2</v>
      </c>
      <c r="O1916" s="40">
        <v>9.9853514664619405E-6</v>
      </c>
      <c r="P1916" s="40">
        <v>1.2459970677036126E-2</v>
      </c>
      <c r="Q1916" s="34">
        <v>1.3900620306733849E-2</v>
      </c>
      <c r="R1916" s="89">
        <v>2.9177276759447365E-3</v>
      </c>
      <c r="S1916" s="40">
        <v>9.5092795485860143E-6</v>
      </c>
      <c r="T1916" s="40">
        <v>1.1865916260742635E-2</v>
      </c>
      <c r="U1916" s="34">
        <v>7.3859456285658631E-3</v>
      </c>
      <c r="V1916" s="89">
        <v>0</v>
      </c>
      <c r="W1916" s="40">
        <v>5.7563657879454971E-5</v>
      </c>
      <c r="X1916" s="40">
        <v>9.7269578965394246E-2</v>
      </c>
      <c r="Y1916" s="34">
        <v>4.8547954796974858E-2</v>
      </c>
      <c r="Z1916" s="28">
        <v>6.9834520732274571E-2</v>
      </c>
      <c r="AA1916" s="928">
        <v>0.19905084420962552</v>
      </c>
      <c r="AB1916" s="929">
        <v>0.10576353286480551</v>
      </c>
      <c r="AC1916" s="930">
        <v>0.69518562292556896</v>
      </c>
    </row>
    <row r="1917" spans="1:53">
      <c r="A1917" s="130" t="s">
        <v>160</v>
      </c>
      <c r="B1917" s="152">
        <v>467.6092455199888</v>
      </c>
      <c r="C1917" s="141">
        <v>2537.1712623237754</v>
      </c>
      <c r="D1917" s="141">
        <v>4301.8987730061353</v>
      </c>
      <c r="E1917" s="142">
        <v>7306.6792808498994</v>
      </c>
      <c r="F1917" s="923">
        <v>11.537315828021592</v>
      </c>
      <c r="G1917" s="924">
        <v>10.905074347831347</v>
      </c>
      <c r="H1917" s="924">
        <v>638.50694984740835</v>
      </c>
      <c r="I1917" s="34">
        <v>660.94934002326124</v>
      </c>
      <c r="L1917" s="130"/>
      <c r="M1917" s="164" t="s">
        <v>168</v>
      </c>
      <c r="N1917" s="40">
        <v>2.3774510764459279E-2</v>
      </c>
      <c r="O1917" s="40">
        <v>2.1499788951162506E-5</v>
      </c>
      <c r="P1917" s="40">
        <v>2.682797303567213E-2</v>
      </c>
      <c r="Q1917" s="34">
        <v>2.5308385810922117E-2</v>
      </c>
      <c r="R1917" s="89">
        <v>3.402900349727208E-2</v>
      </c>
      <c r="S1917" s="40">
        <v>1.1022948007737287E-5</v>
      </c>
      <c r="T1917" s="40">
        <v>1.3754709527471981E-2</v>
      </c>
      <c r="U1917" s="34">
        <v>2.3921493786395902E-2</v>
      </c>
      <c r="V1917" s="89">
        <v>0</v>
      </c>
      <c r="W1917" s="40">
        <v>1.6607441763346481E-3</v>
      </c>
      <c r="X1917" s="40">
        <v>2.8062825183831279</v>
      </c>
      <c r="Y1917" s="34">
        <v>1.4006360292612652</v>
      </c>
      <c r="Z1917" s="28">
        <v>1.4498659088585832</v>
      </c>
      <c r="AA1917" s="928">
        <v>1.7455673422134822E-2</v>
      </c>
      <c r="AB1917" s="929">
        <v>1.6499107703848461E-2</v>
      </c>
      <c r="AC1917" s="930">
        <v>0.96604521887401673</v>
      </c>
    </row>
    <row r="1918" spans="1:53">
      <c r="A1918" s="130" t="s">
        <v>162</v>
      </c>
      <c r="B1918" s="152">
        <v>458.71249778537998</v>
      </c>
      <c r="C1918" s="141">
        <v>2399.0907132639227</v>
      </c>
      <c r="D1918" s="141">
        <v>0</v>
      </c>
      <c r="E1918" s="142">
        <v>2857.8032110493027</v>
      </c>
      <c r="F1918" s="923">
        <v>23.073587755199512</v>
      </c>
      <c r="G1918" s="924">
        <v>21.976801051888074</v>
      </c>
      <c r="H1918" s="924">
        <v>26.016707482219783</v>
      </c>
      <c r="I1918" s="34">
        <v>71.067096289307372</v>
      </c>
      <c r="L1918" s="130"/>
      <c r="M1918" s="164" t="s">
        <v>169</v>
      </c>
      <c r="N1918" s="40">
        <v>4.0701543683314426E-2</v>
      </c>
      <c r="O1918" s="40">
        <v>4.8505164562799135E-5</v>
      </c>
      <c r="P1918" s="40">
        <v>6.0525954461113571E-2</v>
      </c>
      <c r="Q1918" s="34">
        <v>5.0614481709208244E-2</v>
      </c>
      <c r="R1918" s="89">
        <v>7.2527615383421382E-2</v>
      </c>
      <c r="S1918" s="40">
        <v>1.9036648210161727E-5</v>
      </c>
      <c r="T1918" s="40">
        <v>2.3754404567965782E-2</v>
      </c>
      <c r="U1918" s="34">
        <v>4.8208558056474615E-2</v>
      </c>
      <c r="V1918" s="89">
        <v>0</v>
      </c>
      <c r="W1918" s="40">
        <v>6.7668950899946013E-5</v>
      </c>
      <c r="X1918" s="40">
        <v>0.11434524152115967</v>
      </c>
      <c r="Y1918" s="34">
        <v>5.7070542256519918E-2</v>
      </c>
      <c r="Z1918" s="28">
        <v>0.15589358202220277</v>
      </c>
      <c r="AA1918" s="928">
        <v>0.32467328707604909</v>
      </c>
      <c r="AB1918" s="929">
        <v>0.30924017160378436</v>
      </c>
      <c r="AC1918" s="930">
        <v>0.3660865413201666</v>
      </c>
    </row>
    <row r="1919" spans="1:53">
      <c r="A1919" s="130" t="s">
        <v>31</v>
      </c>
      <c r="B1919" s="152">
        <v>18.661082340177582</v>
      </c>
      <c r="C1919" s="141">
        <v>91.012901739527194</v>
      </c>
      <c r="D1919" s="141">
        <v>0</v>
      </c>
      <c r="E1919" s="142">
        <v>109.67398407970478</v>
      </c>
      <c r="F1919" s="923">
        <v>2.897717846824857</v>
      </c>
      <c r="G1919" s="924">
        <v>3.0430791554022547</v>
      </c>
      <c r="H1919" s="924">
        <v>9.4662230251835311</v>
      </c>
      <c r="I1919" s="34">
        <v>15.407020027410642</v>
      </c>
      <c r="L1919" s="130"/>
      <c r="M1919" s="164" t="s">
        <v>170</v>
      </c>
      <c r="N1919" s="40">
        <v>9.5142914983074936E-3</v>
      </c>
      <c r="O1919" s="40">
        <v>2.5492530201512934E-6</v>
      </c>
      <c r="P1919" s="40">
        <v>3.1810215179822348E-3</v>
      </c>
      <c r="Q1919" s="34">
        <v>6.3564664720818058E-3</v>
      </c>
      <c r="R1919" s="89">
        <v>1.0823552426713732E-2</v>
      </c>
      <c r="S1919" s="40">
        <v>2.0077449608256957E-6</v>
      </c>
      <c r="T1919" s="40">
        <v>2.5053142518697107E-3</v>
      </c>
      <c r="U1919" s="34">
        <v>6.6753326740906088E-3</v>
      </c>
      <c r="V1919" s="89">
        <v>1.7999999999999999E-2</v>
      </c>
      <c r="W1919" s="40">
        <v>3.2787332669807238E-6</v>
      </c>
      <c r="X1919" s="40">
        <v>2.3540318599747506E-2</v>
      </c>
      <c r="Y1919" s="34">
        <v>2.0765213335991441E-2</v>
      </c>
      <c r="Z1919" s="28">
        <v>3.3797012482163852E-2</v>
      </c>
      <c r="AA1919" s="928">
        <v>0.18807776206362584</v>
      </c>
      <c r="AB1919" s="929">
        <v>0.19751250728488121</v>
      </c>
      <c r="AC1919" s="930">
        <v>0.61440973065149307</v>
      </c>
    </row>
    <row r="1920" spans="1:53">
      <c r="A1920" s="130" t="s">
        <v>23</v>
      </c>
      <c r="B1920" s="152">
        <v>294.14679882902215</v>
      </c>
      <c r="C1920" s="141">
        <v>2258.4849556825343</v>
      </c>
      <c r="D1920" s="141">
        <v>0</v>
      </c>
      <c r="E1920" s="142">
        <v>2552.6317545115562</v>
      </c>
      <c r="F1920" s="923">
        <v>1.0461650155890807</v>
      </c>
      <c r="G1920" s="924">
        <v>2.0535958106092602</v>
      </c>
      <c r="H1920" s="924">
        <v>3.2567233902837511</v>
      </c>
      <c r="I1920" s="34">
        <v>6.3564842164820927</v>
      </c>
      <c r="L1920" s="130"/>
      <c r="M1920" s="164" t="s">
        <v>171</v>
      </c>
      <c r="N1920" s="40">
        <v>1.9097904636686328E-3</v>
      </c>
      <c r="O1920" s="40">
        <v>2.1474541699014636E-6</v>
      </c>
      <c r="P1920" s="40">
        <v>2.6796468884566901E-3</v>
      </c>
      <c r="Q1920" s="34">
        <v>2.2948793489826836E-3</v>
      </c>
      <c r="R1920" s="89">
        <v>6.9022173838070716E-3</v>
      </c>
      <c r="S1920" s="40">
        <v>1.6783168153988888E-6</v>
      </c>
      <c r="T1920" s="40">
        <v>2.0942455933457864E-3</v>
      </c>
      <c r="U1920" s="34">
        <v>4.5047908759124969E-3</v>
      </c>
      <c r="V1920" s="89">
        <v>4.5999999999999999E-3</v>
      </c>
      <c r="W1920" s="40">
        <v>3.0164213285527025E-6</v>
      </c>
      <c r="X1920" s="40">
        <v>9.6970706765192559E-3</v>
      </c>
      <c r="Y1920" s="34">
        <v>7.1439850715163417E-3</v>
      </c>
      <c r="Z1920" s="28">
        <v>1.3943655296411523E-2</v>
      </c>
      <c r="AA1920" s="928">
        <v>0.16458233513369219</v>
      </c>
      <c r="AB1920" s="929">
        <v>0.32307101546549488</v>
      </c>
      <c r="AC1920" s="930">
        <v>0.51234664940081287</v>
      </c>
    </row>
    <row r="1921" spans="1:51">
      <c r="A1921" s="130" t="s">
        <v>163</v>
      </c>
      <c r="B1921" s="152">
        <v>145.90461661618022</v>
      </c>
      <c r="C1921" s="141">
        <v>49.592855841861294</v>
      </c>
      <c r="D1921" s="141">
        <v>0</v>
      </c>
      <c r="E1921" s="142">
        <v>195.4974724580415</v>
      </c>
      <c r="F1921" s="923">
        <v>9.1331457417779589</v>
      </c>
      <c r="G1921" s="924">
        <v>61.710855323608769</v>
      </c>
      <c r="H1921" s="924">
        <v>0.39379302679067041</v>
      </c>
      <c r="I1921" s="34">
        <v>71.237794092177396</v>
      </c>
      <c r="L1921" s="130"/>
      <c r="M1921" s="164" t="s">
        <v>172</v>
      </c>
      <c r="N1921" s="40">
        <v>1.7558132425367478E-2</v>
      </c>
      <c r="O1921" s="40">
        <v>1.8035140439499615E-5</v>
      </c>
      <c r="P1921" s="40">
        <v>2.2504698185853302E-2</v>
      </c>
      <c r="Q1921" s="34">
        <v>2.0034571259538243E-2</v>
      </c>
      <c r="R1921" s="89">
        <v>0.26092098392774044</v>
      </c>
      <c r="S1921" s="40">
        <v>7.3825601297175885E-6</v>
      </c>
      <c r="T1921" s="40">
        <v>9.212142711921013E-3</v>
      </c>
      <c r="U1921" s="34">
        <v>0.13536962656934598</v>
      </c>
      <c r="V1921" s="89">
        <v>0</v>
      </c>
      <c r="W1921" s="40">
        <v>1.3867198148646316E-6</v>
      </c>
      <c r="X1921" s="40">
        <v>1.730383581240178E-3</v>
      </c>
      <c r="Y1921" s="34">
        <v>8.6382881427785963E-4</v>
      </c>
      <c r="Z1921" s="28">
        <v>0.15626802664316208</v>
      </c>
      <c r="AA1921" s="928">
        <v>0.12820646481501408</v>
      </c>
      <c r="AB1921" s="929">
        <v>0.86626566852643772</v>
      </c>
      <c r="AC1921" s="930">
        <v>5.5278666585482136E-3</v>
      </c>
    </row>
    <row r="1922" spans="1:51">
      <c r="A1922" s="130" t="s">
        <v>189</v>
      </c>
      <c r="B1922" s="238">
        <v>1.7182724223964163</v>
      </c>
      <c r="C1922" s="239">
        <v>2.6516320037450435E-2</v>
      </c>
      <c r="D1922" s="141">
        <v>1</v>
      </c>
      <c r="E1922" s="142">
        <v>1.7447887424338668</v>
      </c>
      <c r="F1922" s="923">
        <v>0.17238363321817124</v>
      </c>
      <c r="G1922" s="924">
        <v>0.18156598598444904</v>
      </c>
      <c r="H1922" s="924">
        <v>0.51669184118633138</v>
      </c>
      <c r="I1922" s="34">
        <v>0.87064146038895163</v>
      </c>
      <c r="L1922" s="130"/>
      <c r="M1922" s="164" t="s">
        <v>190</v>
      </c>
      <c r="N1922" s="40">
        <v>2.2025556553585468E-4</v>
      </c>
      <c r="O1922" s="40">
        <v>4.2982857321365992E-7</v>
      </c>
      <c r="P1922" s="40">
        <v>5.3635081713274124E-4</v>
      </c>
      <c r="Q1922" s="34">
        <v>3.7814267737889325E-4</v>
      </c>
      <c r="R1922" s="89">
        <v>5.0345813284972192E-4</v>
      </c>
      <c r="S1922" s="40">
        <v>2.3430793737523143E-7</v>
      </c>
      <c r="T1922" s="40">
        <v>2.9237528983310206E-4</v>
      </c>
      <c r="U1922" s="34">
        <v>3.9828518972102059E-4</v>
      </c>
      <c r="V1922" s="89">
        <v>6.5769205701482817E-4</v>
      </c>
      <c r="W1922" s="40">
        <v>5.6407525965506051E-7</v>
      </c>
      <c r="X1922" s="40">
        <v>1.6108518288684836E-3</v>
      </c>
      <c r="Y1922" s="34">
        <v>1.1334210363158396E-3</v>
      </c>
      <c r="Z1922" s="28">
        <v>1.9098489034157535E-3</v>
      </c>
      <c r="AA1922" s="928">
        <v>0.19799612246947249</v>
      </c>
      <c r="AB1922" s="929">
        <v>0.2085427747758945</v>
      </c>
      <c r="AC1922" s="930">
        <v>0.59346110275463293</v>
      </c>
    </row>
    <row r="1923" spans="1:51">
      <c r="A1923" s="130" t="s">
        <v>165</v>
      </c>
      <c r="B1923" s="152">
        <v>-278.54268861247931</v>
      </c>
      <c r="C1923" s="141">
        <v>147.79273408158051</v>
      </c>
      <c r="D1923" s="141">
        <v>314.06147023260371</v>
      </c>
      <c r="E1923" s="142">
        <v>183.31151570170491</v>
      </c>
      <c r="F1923" s="923">
        <v>0.31983618296043503</v>
      </c>
      <c r="G1923" s="924">
        <v>0.39258715303407515</v>
      </c>
      <c r="H1923" s="924">
        <v>0.52814954682009985</v>
      </c>
      <c r="I1923" s="34">
        <v>1.2405728828146101</v>
      </c>
      <c r="L1923" s="130"/>
      <c r="M1923" s="164" t="s">
        <v>191</v>
      </c>
      <c r="N1923" s="40">
        <v>4.1990089424986937E-4</v>
      </c>
      <c r="O1923" s="40">
        <v>7.8844609007627082E-7</v>
      </c>
      <c r="P1923" s="40">
        <v>9.8384270155840725E-4</v>
      </c>
      <c r="Q1923" s="34">
        <v>7.0159624953626727E-4</v>
      </c>
      <c r="R1923" s="89">
        <v>1.2884361606005652E-3</v>
      </c>
      <c r="S1923" s="40">
        <v>3.4583867890879589E-7</v>
      </c>
      <c r="T1923" s="40">
        <v>4.3154613161707216E-4</v>
      </c>
      <c r="U1923" s="34">
        <v>8.6118359603766428E-4</v>
      </c>
      <c r="V1923" s="89">
        <v>8.2226677724105428E-4</v>
      </c>
      <c r="W1923" s="40">
        <v>3.9873910443863851E-7</v>
      </c>
      <c r="X1923" s="40">
        <v>1.4960457939777155E-3</v>
      </c>
      <c r="Y1923" s="34">
        <v>1.1585547883089247E-3</v>
      </c>
      <c r="Z1923" s="28">
        <v>2.7213346338828561E-3</v>
      </c>
      <c r="AA1923" s="928">
        <v>0.2578132952856354</v>
      </c>
      <c r="AB1923" s="929">
        <v>0.31645633922238731</v>
      </c>
      <c r="AC1923" s="930">
        <v>0.42573036549197735</v>
      </c>
    </row>
    <row r="1924" spans="1:51" ht="11.25" customHeight="1">
      <c r="A1924" s="130" t="s">
        <v>1729</v>
      </c>
      <c r="B1924" s="89">
        <v>7.6378475419007996E-2</v>
      </c>
      <c r="C1924" s="40">
        <v>0.46890512581175559</v>
      </c>
      <c r="D1924" s="40">
        <v>8.6409950208849416E-3</v>
      </c>
      <c r="E1924" s="34">
        <v>0.55392459625164847</v>
      </c>
      <c r="F1924" s="923">
        <v>0.58771164523971775</v>
      </c>
      <c r="G1924" s="924">
        <v>1.7431985551504257</v>
      </c>
      <c r="H1924" s="924">
        <v>15.492065121705403</v>
      </c>
      <c r="I1924" s="34">
        <v>17.822975322095548</v>
      </c>
      <c r="L1924" s="130"/>
      <c r="M1924" s="164" t="s">
        <v>175</v>
      </c>
      <c r="N1924" s="40">
        <v>4.264719711957178E-4</v>
      </c>
      <c r="O1924" s="40">
        <v>1.7264674619993874E-6</v>
      </c>
      <c r="P1924" s="40">
        <v>2.1543291714489336E-3</v>
      </c>
      <c r="Q1924" s="34">
        <v>1.2892108775572238E-3</v>
      </c>
      <c r="R1924" s="89">
        <v>9.1598161898695312E-4</v>
      </c>
      <c r="S1924" s="40">
        <v>5.401605216458324E-6</v>
      </c>
      <c r="T1924" s="40">
        <v>6.7402577497698759E-3</v>
      </c>
      <c r="U1924" s="34">
        <v>3.8238999639445769E-3</v>
      </c>
      <c r="V1924" s="89">
        <v>0</v>
      </c>
      <c r="W1924" s="40">
        <v>4.0294560515618475E-5</v>
      </c>
      <c r="X1924" s="40">
        <v>6.8088705275775971E-2</v>
      </c>
      <c r="Y1924" s="34">
        <v>3.3983568357882403E-2</v>
      </c>
      <c r="Z1924" s="28">
        <v>3.9096679199384206E-2</v>
      </c>
      <c r="AA1924" s="928">
        <v>3.2974945799937136E-2</v>
      </c>
      <c r="AB1924" s="929">
        <v>9.7806259821801064E-2</v>
      </c>
      <c r="AC1924" s="930">
        <v>0.86921879437826177</v>
      </c>
    </row>
    <row r="1925" spans="1:51">
      <c r="A1925" s="130" t="s">
        <v>84</v>
      </c>
      <c r="B1925" s="89">
        <v>0.13248619495294522</v>
      </c>
      <c r="C1925" s="40">
        <v>4.182079011089631E-3</v>
      </c>
      <c r="D1925" s="40">
        <v>7.6166044833770605E-3</v>
      </c>
      <c r="E1925" s="34">
        <v>0.14428487844741192</v>
      </c>
      <c r="F1925" s="923">
        <v>0.59363898288074901</v>
      </c>
      <c r="G1925" s="924">
        <v>3.182003838412069</v>
      </c>
      <c r="H1925" s="924">
        <v>446.9548648931858</v>
      </c>
      <c r="I1925" s="34">
        <v>450.73050771447868</v>
      </c>
      <c r="L1925" s="130"/>
      <c r="M1925" s="164" t="s">
        <v>176</v>
      </c>
      <c r="N1925" s="40">
        <v>1.6004284342194136E-3</v>
      </c>
      <c r="O1925" s="40">
        <v>8.0281224593696023E-7</v>
      </c>
      <c r="P1925" s="40">
        <v>1.001769149252025E-3</v>
      </c>
      <c r="Q1925" s="34">
        <v>1.3022131520972408E-3</v>
      </c>
      <c r="R1925" s="89">
        <v>9.1989252452355959E-3</v>
      </c>
      <c r="S1925" s="40">
        <v>3.8040836679851767E-6</v>
      </c>
      <c r="T1925" s="40">
        <v>4.7468305061956822E-3</v>
      </c>
      <c r="U1925" s="34">
        <v>6.9800794218335231E-3</v>
      </c>
      <c r="V1925" s="89">
        <v>0</v>
      </c>
      <c r="W1925" s="40">
        <v>1.1625209234342535E-3</v>
      </c>
      <c r="X1925" s="40">
        <v>1.9643977628681895</v>
      </c>
      <c r="Y1925" s="34">
        <v>0.98044522048288552</v>
      </c>
      <c r="Z1925" s="28">
        <v>0.98872751305681628</v>
      </c>
      <c r="AA1925" s="928">
        <v>1.3170596902590799E-3</v>
      </c>
      <c r="AB1925" s="929">
        <v>7.0596593395620619E-3</v>
      </c>
      <c r="AC1925" s="930">
        <v>0.99162328097017882</v>
      </c>
    </row>
    <row r="1926" spans="1:51">
      <c r="A1926" s="130" t="s">
        <v>166</v>
      </c>
      <c r="B1926" s="152">
        <v>-241.14249268737859</v>
      </c>
      <c r="C1926" s="141">
        <v>162.96813879387193</v>
      </c>
      <c r="D1926" s="141">
        <v>316.33910027132521</v>
      </c>
      <c r="E1926" s="142">
        <v>238.16474637781852</v>
      </c>
      <c r="F1926" s="923">
        <v>1.2298455062543527</v>
      </c>
      <c r="G1926" s="924">
        <v>7.0105685025552091</v>
      </c>
      <c r="H1926" s="924">
        <v>18.211695237553844</v>
      </c>
      <c r="I1926" s="34">
        <v>26.452109246363406</v>
      </c>
      <c r="L1926" s="130"/>
      <c r="M1926" s="164" t="s">
        <v>177</v>
      </c>
      <c r="N1926" s="40">
        <v>2.5815987668236441E-3</v>
      </c>
      <c r="O1926" s="40">
        <v>2.2537590276936146E-6</v>
      </c>
      <c r="P1926" s="40">
        <v>2.8122967421313969E-3</v>
      </c>
      <c r="Q1926" s="34">
        <v>2.697802939962626E-3</v>
      </c>
      <c r="R1926" s="89">
        <v>2.3110921175036627E-2</v>
      </c>
      <c r="S1926" s="40">
        <v>6.0930079811472516E-6</v>
      </c>
      <c r="T1926" s="40">
        <v>7.6030073688474501E-3</v>
      </c>
      <c r="U1926" s="34">
        <v>1.5378461945683828E-2</v>
      </c>
      <c r="V1926" s="89">
        <v>0</v>
      </c>
      <c r="W1926" s="40">
        <v>4.7368265629962204E-5</v>
      </c>
      <c r="X1926" s="40">
        <v>8.0041669064811763E-2</v>
      </c>
      <c r="Y1926" s="34">
        <v>3.9949379579563932E-2</v>
      </c>
      <c r="Z1926" s="28">
        <v>5.8025644465210385E-2</v>
      </c>
      <c r="AA1926" s="928">
        <v>4.6493286973832912E-2</v>
      </c>
      <c r="AB1926" s="929">
        <v>0.26502871424209817</v>
      </c>
      <c r="AC1926" s="930">
        <v>0.6884779987840689</v>
      </c>
    </row>
    <row r="1927" spans="1:51">
      <c r="A1927" s="130" t="s">
        <v>167</v>
      </c>
      <c r="B1927" s="89">
        <v>3.689948468085294E-2</v>
      </c>
      <c r="C1927" s="40">
        <v>0.20991181313970067</v>
      </c>
      <c r="D1927" s="40">
        <v>0.22324895581584392</v>
      </c>
      <c r="E1927" s="34">
        <v>0.47006025363639753</v>
      </c>
      <c r="F1927" s="923">
        <v>5.8685140862533111E-2</v>
      </c>
      <c r="G1927" s="924">
        <v>1.0078083137387628</v>
      </c>
      <c r="H1927" s="924">
        <v>6.6263561176284727</v>
      </c>
      <c r="I1927" s="34">
        <v>7.6928495722297683</v>
      </c>
      <c r="L1927" s="130"/>
      <c r="M1927" s="164" t="s">
        <v>178</v>
      </c>
      <c r="N1927" s="40">
        <v>5.7551686302034102E-5</v>
      </c>
      <c r="O1927" s="40">
        <v>1.6035214121385828E-7</v>
      </c>
      <c r="P1927" s="40">
        <v>2.0009140231421073E-4</v>
      </c>
      <c r="Q1927" s="34">
        <v>1.2873238528410676E-4</v>
      </c>
      <c r="R1927" s="89">
        <v>2.9602841416952234E-3</v>
      </c>
      <c r="S1927" s="40">
        <v>1.1671894463831664E-6</v>
      </c>
      <c r="T1927" s="40">
        <v>1.456448110547408E-3</v>
      </c>
      <c r="U1927" s="34">
        <v>2.2107396562384991E-3</v>
      </c>
      <c r="V1927" s="89">
        <v>1.2599999999999998E-2</v>
      </c>
      <c r="W1927" s="40">
        <v>2.2951132868865063E-6</v>
      </c>
      <c r="X1927" s="40">
        <v>1.6478223019823254E-2</v>
      </c>
      <c r="Y1927" s="34">
        <v>1.4535649335194009E-2</v>
      </c>
      <c r="Z1927" s="28">
        <v>1.6875121376716616E-2</v>
      </c>
      <c r="AA1927" s="928">
        <v>7.6285309249226954E-3</v>
      </c>
      <c r="AB1927" s="929">
        <v>0.13100585215871446</v>
      </c>
      <c r="AC1927" s="930">
        <v>0.86136561691636282</v>
      </c>
    </row>
    <row r="1928" spans="1:51">
      <c r="A1928" s="130" t="s">
        <v>168</v>
      </c>
      <c r="B1928" s="89">
        <v>8.7721745308421972E-2</v>
      </c>
      <c r="C1928" s="40">
        <v>0.1210609589962396</v>
      </c>
      <c r="D1928" s="40">
        <v>2.7034852254628263</v>
      </c>
      <c r="E1928" s="34">
        <v>2.9122679297674878</v>
      </c>
      <c r="F1928" s="923">
        <v>5.0046422024235829E-2</v>
      </c>
      <c r="G1928" s="924">
        <v>0.78456463704521884</v>
      </c>
      <c r="H1928" s="924">
        <v>2.2797063731986258</v>
      </c>
      <c r="I1928" s="34">
        <v>3.1143174322680802</v>
      </c>
      <c r="L1928" s="130"/>
      <c r="M1928" s="164" t="s">
        <v>179</v>
      </c>
      <c r="N1928" s="40">
        <v>5.0426320594673545E-5</v>
      </c>
      <c r="O1928" s="40">
        <v>1.3566422508584497E-7</v>
      </c>
      <c r="P1928" s="40">
        <v>1.6928520464902557E-4</v>
      </c>
      <c r="Q1928" s="34">
        <v>1.0978239444302224E-4</v>
      </c>
      <c r="R1928" s="89">
        <v>2.1858274969826204E-3</v>
      </c>
      <c r="S1928" s="40">
        <v>1.0041526603189186E-6</v>
      </c>
      <c r="T1928" s="40">
        <v>1.2530067414116524E-3</v>
      </c>
      <c r="U1928" s="34">
        <v>1.721029815247016E-3</v>
      </c>
      <c r="V1928" s="89">
        <v>3.2199999999999998E-3</v>
      </c>
      <c r="W1928" s="40">
        <v>2.1114949299868914E-6</v>
      </c>
      <c r="X1928" s="40">
        <v>6.7879494735634789E-3</v>
      </c>
      <c r="Y1928" s="34">
        <v>5.0007895500614385E-3</v>
      </c>
      <c r="Z1928" s="28">
        <v>6.8316017597514767E-3</v>
      </c>
      <c r="AA1928" s="928">
        <v>1.6069788360587336E-2</v>
      </c>
      <c r="AB1928" s="929">
        <v>0.25192185899747532</v>
      </c>
      <c r="AC1928" s="930">
        <v>0.73200835264193731</v>
      </c>
    </row>
    <row r="1929" spans="1:51">
      <c r="A1929" s="130" t="s">
        <v>169</v>
      </c>
      <c r="B1929" s="89">
        <v>0.20740523564093263</v>
      </c>
      <c r="C1929" s="40">
        <v>0.19365042926034248</v>
      </c>
      <c r="D1929" s="40">
        <v>0.12003872770223388</v>
      </c>
      <c r="E1929" s="34">
        <v>0.52109439260350898</v>
      </c>
      <c r="F1929" s="923">
        <v>0.87378126774867915</v>
      </c>
      <c r="G1929" s="924">
        <v>22.895025476777644</v>
      </c>
      <c r="H1929" s="924">
        <v>0.27565511875346921</v>
      </c>
      <c r="I1929" s="34">
        <v>24.044461863279793</v>
      </c>
      <c r="L1929" s="130"/>
      <c r="M1929" s="164" t="s">
        <v>180</v>
      </c>
      <c r="N1929" s="40">
        <v>6.4353910845664779E-4</v>
      </c>
      <c r="O1929" s="40">
        <v>2.5592001081335156E-6</v>
      </c>
      <c r="P1929" s="40">
        <v>3.193433742529029E-3</v>
      </c>
      <c r="Q1929" s="34">
        <v>1.9167364201671763E-3</v>
      </c>
      <c r="R1929" s="89">
        <v>9.7052753914869616E-2</v>
      </c>
      <c r="S1929" s="40">
        <v>2.5379777058189339E-6</v>
      </c>
      <c r="T1929" s="40">
        <v>3.1669518994587981E-3</v>
      </c>
      <c r="U1929" s="34">
        <v>5.0222785486192315E-2</v>
      </c>
      <c r="V1929" s="89">
        <v>0</v>
      </c>
      <c r="W1929" s="40">
        <v>9.7070387040524209E-7</v>
      </c>
      <c r="X1929" s="40">
        <v>1.2112685068681244E-3</v>
      </c>
      <c r="Y1929" s="34">
        <v>6.0468016999450167E-4</v>
      </c>
      <c r="Z1929" s="28">
        <v>5.274420207635399E-2</v>
      </c>
      <c r="AA1929" s="928">
        <v>3.63402297259603E-2</v>
      </c>
      <c r="AB1929" s="929">
        <v>0.95219537900086915</v>
      </c>
      <c r="AC1929" s="930">
        <v>1.1464391273170645E-2</v>
      </c>
    </row>
    <row r="1930" spans="1:51">
      <c r="A1930" s="130" t="s">
        <v>170</v>
      </c>
      <c r="B1930" s="89">
        <v>1.1148843372227707E-2</v>
      </c>
      <c r="C1930" s="40">
        <v>4.743823090966922E-2</v>
      </c>
      <c r="D1930" s="40">
        <v>2.3406192480517039E-2</v>
      </c>
      <c r="E1930" s="34">
        <v>8.1993266762413961E-2</v>
      </c>
      <c r="F1930" s="923">
        <v>6.5027197203927365E-3</v>
      </c>
      <c r="G1930" s="924">
        <v>6.7950689664499866E-2</v>
      </c>
      <c r="H1930" s="924">
        <v>0.36168428883043202</v>
      </c>
      <c r="I1930" s="34">
        <v>0.43613769821532461</v>
      </c>
      <c r="L1930" s="130"/>
      <c r="M1930" s="132" t="s">
        <v>181</v>
      </c>
      <c r="N1930" s="89">
        <v>5.5977056916242186E-6</v>
      </c>
      <c r="O1930" s="40">
        <v>1.8395222968923035E-8</v>
      </c>
      <c r="P1930" s="40">
        <v>2.2954018149501864E-5</v>
      </c>
      <c r="Q1930" s="34">
        <v>1.4264439143139227E-5</v>
      </c>
      <c r="R1930" s="40">
        <v>1.3557388795917429E-4</v>
      </c>
      <c r="S1930" s="40">
        <v>1.3020606617732902E-7</v>
      </c>
      <c r="T1930" s="40">
        <v>1.6247437779138974E-4</v>
      </c>
      <c r="U1930" s="34">
        <v>1.4905739738619057E-4</v>
      </c>
      <c r="V1930" s="40">
        <v>4.6038443991037971E-4</v>
      </c>
      <c r="W1930" s="40">
        <v>3.9485268175854236E-7</v>
      </c>
      <c r="X1930" s="40">
        <v>1.1275962802079385E-3</v>
      </c>
      <c r="Y1930" s="40">
        <v>7.9339472542108778E-4</v>
      </c>
      <c r="Z1930" s="28">
        <v>9.5671656195041755E-4</v>
      </c>
      <c r="AA1930" s="929">
        <v>1.490978593916982E-2</v>
      </c>
      <c r="AB1930" s="929">
        <v>0.15580100033212926</v>
      </c>
      <c r="AC1930" s="930">
        <v>0.8292892137287009</v>
      </c>
    </row>
    <row r="1931" spans="1:51">
      <c r="A1931" s="130" t="s">
        <v>171</v>
      </c>
      <c r="B1931" s="89">
        <v>9.1412049661284654E-3</v>
      </c>
      <c r="C1931" s="40">
        <v>1.5653662710245774E-2</v>
      </c>
      <c r="D1931" s="40">
        <v>9.38242342820007E-3</v>
      </c>
      <c r="E1931" s="34">
        <v>3.4177291104574306E-2</v>
      </c>
      <c r="F1931" s="925">
        <v>1.6983794039238803E-2</v>
      </c>
      <c r="G1931" s="926">
        <v>0.1272452902011571</v>
      </c>
      <c r="H1931" s="926">
        <v>0.36970468277406987</v>
      </c>
      <c r="I1931" s="145">
        <v>0.5139337670144658</v>
      </c>
      <c r="L1931" s="143"/>
      <c r="M1931" s="166" t="s">
        <v>182</v>
      </c>
      <c r="N1931" s="154">
        <v>2.3619975081439154E-5</v>
      </c>
      <c r="O1931" s="144">
        <v>4.080358763521429E-8</v>
      </c>
      <c r="P1931" s="144">
        <v>5.0915734629898495E-5</v>
      </c>
      <c r="Q1931" s="145">
        <v>3.725584169537311E-5</v>
      </c>
      <c r="R1931" s="144">
        <v>3.5051048034698658E-4</v>
      </c>
      <c r="S1931" s="144">
        <v>1.660774996891923E-7</v>
      </c>
      <c r="T1931" s="144">
        <v>2.0723564745748748E-4</v>
      </c>
      <c r="U1931" s="145">
        <v>2.7912670026871041E-4</v>
      </c>
      <c r="V1931" s="144">
        <v>5.7558674406873794E-4</v>
      </c>
      <c r="W1931" s="144">
        <v>2.7911737310704694E-7</v>
      </c>
      <c r="X1931" s="144">
        <v>1.0472320557844007E-3</v>
      </c>
      <c r="Y1931" s="144">
        <v>8.1098835181624715E-4</v>
      </c>
      <c r="Z1931" s="167">
        <v>1.1273708937803307E-3</v>
      </c>
      <c r="AA1931" s="931">
        <v>3.3046659179257157E-2</v>
      </c>
      <c r="AB1931" s="931">
        <v>0.24759083439943635</v>
      </c>
      <c r="AC1931" s="932">
        <v>0.7193625064213065</v>
      </c>
      <c r="AY1931" s="146"/>
    </row>
    <row r="1932" spans="1:51">
      <c r="A1932" s="130" t="s">
        <v>172</v>
      </c>
      <c r="B1932" s="89">
        <v>0.18264036238990722</v>
      </c>
      <c r="C1932" s="40">
        <v>4.7502250249443871E-2</v>
      </c>
      <c r="D1932" s="40">
        <v>0</v>
      </c>
      <c r="E1932" s="34">
        <v>0.2301426126393511</v>
      </c>
    </row>
    <row r="1933" spans="1:51" ht="12.75" customHeight="1">
      <c r="A1933" s="130" t="s">
        <v>190</v>
      </c>
      <c r="B1933" s="89">
        <v>1.9480215519975638E-3</v>
      </c>
      <c r="C1933" s="40">
        <v>1.5719744181485825E-3</v>
      </c>
      <c r="D1933" s="40">
        <v>1.7385376043784653E-3</v>
      </c>
      <c r="E1933" s="34">
        <v>5.2585335745246112E-3</v>
      </c>
    </row>
    <row r="1934" spans="1:51" ht="12.75" customHeight="1">
      <c r="A1934" s="130" t="s">
        <v>191</v>
      </c>
      <c r="B1934" s="89">
        <v>1.4956926924487044E-3</v>
      </c>
      <c r="C1934" s="40">
        <v>3.9128952821689839E-3</v>
      </c>
      <c r="D1934" s="40">
        <v>3.2861410505826863E-3</v>
      </c>
      <c r="E1934" s="34">
        <v>8.6947290252003748E-3</v>
      </c>
      <c r="F1934" s="898" t="s">
        <v>272</v>
      </c>
      <c r="G1934" s="899"/>
      <c r="H1934" s="900"/>
      <c r="I1934" s="900"/>
      <c r="L1934" s="891" t="s">
        <v>263</v>
      </c>
      <c r="M1934" s="892"/>
      <c r="N1934" s="898" t="s">
        <v>185</v>
      </c>
      <c r="O1934" s="899"/>
      <c r="P1934" s="899"/>
      <c r="Q1934" s="900"/>
      <c r="R1934" s="898" t="s">
        <v>186</v>
      </c>
      <c r="S1934" s="899"/>
      <c r="T1934" s="899"/>
      <c r="U1934" s="900"/>
      <c r="V1934" s="898" t="s">
        <v>187</v>
      </c>
      <c r="W1934" s="899"/>
      <c r="X1934" s="899"/>
      <c r="Y1934" s="900"/>
      <c r="Z1934" s="9" t="s">
        <v>188</v>
      </c>
      <c r="AA1934" s="898" t="s">
        <v>195</v>
      </c>
      <c r="AB1934" s="899"/>
      <c r="AC1934" s="900"/>
    </row>
    <row r="1935" spans="1:51" ht="26.25">
      <c r="A1935" s="130" t="s">
        <v>175</v>
      </c>
      <c r="B1935" s="89">
        <v>7.7898301535393505E-4</v>
      </c>
      <c r="C1935" s="40">
        <v>5.8520621659897638E-2</v>
      </c>
      <c r="D1935" s="40">
        <v>0.15627426907109074</v>
      </c>
      <c r="E1935" s="34">
        <v>0.21557387374634232</v>
      </c>
      <c r="F1935" s="76" t="s">
        <v>185</v>
      </c>
      <c r="G1935" s="76" t="s">
        <v>186</v>
      </c>
      <c r="H1935" s="150" t="s">
        <v>187</v>
      </c>
      <c r="I1935" s="17" t="s">
        <v>188</v>
      </c>
      <c r="L1935" s="893"/>
      <c r="M1935" s="894"/>
      <c r="N1935" s="157" t="s">
        <v>217</v>
      </c>
      <c r="O1935" s="158" t="s">
        <v>220</v>
      </c>
      <c r="P1935" s="158" t="s">
        <v>221</v>
      </c>
      <c r="Q1935" s="159" t="s">
        <v>199</v>
      </c>
      <c r="R1935" s="157" t="s">
        <v>217</v>
      </c>
      <c r="S1935" s="158" t="s">
        <v>220</v>
      </c>
      <c r="T1935" s="158" t="s">
        <v>221</v>
      </c>
      <c r="U1935" s="159" t="s">
        <v>199</v>
      </c>
      <c r="V1935" s="157" t="s">
        <v>217</v>
      </c>
      <c r="W1935" s="158" t="s">
        <v>220</v>
      </c>
      <c r="X1935" s="158" t="s">
        <v>221</v>
      </c>
      <c r="Y1935" s="159" t="s">
        <v>199</v>
      </c>
      <c r="Z1935" s="160" t="s">
        <v>199</v>
      </c>
      <c r="AA1935" s="157" t="s">
        <v>185</v>
      </c>
      <c r="AB1935" s="158" t="s">
        <v>186</v>
      </c>
      <c r="AC1935" s="159" t="s">
        <v>187</v>
      </c>
    </row>
    <row r="1936" spans="1:51">
      <c r="A1936" s="130" t="s">
        <v>176</v>
      </c>
      <c r="B1936" s="89">
        <v>1.3412020252095841E-3</v>
      </c>
      <c r="C1936" s="40">
        <v>7.5804469040948478E-3</v>
      </c>
      <c r="D1936" s="40">
        <v>1.8924396578239784</v>
      </c>
      <c r="E1936" s="34">
        <v>1.9013613067532829</v>
      </c>
      <c r="F1936" s="919">
        <v>77806.542762891841</v>
      </c>
      <c r="G1936" s="920">
        <v>661213.52237408317</v>
      </c>
      <c r="H1936" s="920">
        <v>1000000</v>
      </c>
      <c r="I1936" s="138">
        <v>1739020.0651369749</v>
      </c>
      <c r="L1936" s="136"/>
      <c r="M1936" s="161" t="s">
        <v>160</v>
      </c>
      <c r="N1936" s="141">
        <v>107.18737264141329</v>
      </c>
      <c r="O1936" s="141">
        <v>0.18775178060736392</v>
      </c>
      <c r="P1936" s="141">
        <v>234.28135592286523</v>
      </c>
      <c r="Q1936" s="142">
        <v>170.67730763464294</v>
      </c>
      <c r="R1936" s="152">
        <v>1168.1257808279754</v>
      </c>
      <c r="S1936" s="141">
        <v>1.3885891085132207</v>
      </c>
      <c r="T1936" s="141">
        <v>1732.7161324905187</v>
      </c>
      <c r="U1936" s="142">
        <v>1450.4454222357585</v>
      </c>
      <c r="V1936" s="152">
        <v>1212.5769156233403</v>
      </c>
      <c r="W1936" s="141">
        <v>2.5458425114544099</v>
      </c>
      <c r="X1936" s="141">
        <v>3176.7658001439922</v>
      </c>
      <c r="Y1936" s="142">
        <v>2193.6112513669459</v>
      </c>
      <c r="Z1936" s="162">
        <v>3814.7339812373475</v>
      </c>
      <c r="AA1936" s="928">
        <v>4.4741601504617118E-2</v>
      </c>
      <c r="AB1936" s="929">
        <v>0.38022190521533872</v>
      </c>
      <c r="AC1936" s="930">
        <v>0.57503649328004414</v>
      </c>
    </row>
    <row r="1937" spans="1:53">
      <c r="A1937" s="130" t="s">
        <v>177</v>
      </c>
      <c r="B1937" s="89">
        <v>3.1673846914708117E-3</v>
      </c>
      <c r="C1937" s="40">
        <v>1.2754723482199882E-2</v>
      </c>
      <c r="D1937" s="40">
        <v>8.4027109391563715E-2</v>
      </c>
      <c r="E1937" s="34">
        <v>9.9949217565234408E-2</v>
      </c>
      <c r="F1937" s="921">
        <v>76837.724510892192</v>
      </c>
      <c r="G1937" s="922">
        <v>580849.05455766432</v>
      </c>
      <c r="H1937" s="922">
        <v>955212.54370088736</v>
      </c>
      <c r="I1937" s="142">
        <v>1612899.3227694437</v>
      </c>
      <c r="L1937" s="130"/>
      <c r="M1937" s="164" t="s">
        <v>162</v>
      </c>
      <c r="N1937" s="141">
        <v>104.56630471309984</v>
      </c>
      <c r="O1937" s="141">
        <v>0.18644896988558582</v>
      </c>
      <c r="P1937" s="141">
        <v>232.65567620136466</v>
      </c>
      <c r="Q1937" s="142">
        <v>168.55209701652686</v>
      </c>
      <c r="R1937" s="152">
        <v>874.71922704211636</v>
      </c>
      <c r="S1937" s="141">
        <v>1.3416557650845422</v>
      </c>
      <c r="T1937" s="141">
        <v>1674.1515356547698</v>
      </c>
      <c r="U1937" s="142">
        <v>1274.1570214235455</v>
      </c>
      <c r="V1937" s="152">
        <v>1016.5506567012188</v>
      </c>
      <c r="W1937" s="141">
        <v>2.5458425114544099</v>
      </c>
      <c r="X1937" s="141">
        <v>3176.7658001439922</v>
      </c>
      <c r="Y1937" s="142">
        <v>2095.3649833091067</v>
      </c>
      <c r="Z1937" s="162">
        <v>3538.0741017491791</v>
      </c>
      <c r="AA1937" s="928">
        <v>4.7639504478777545E-2</v>
      </c>
      <c r="AB1937" s="929">
        <v>0.36012728529162757</v>
      </c>
      <c r="AC1937" s="930">
        <v>0.59223321022959485</v>
      </c>
    </row>
    <row r="1938" spans="1:53">
      <c r="A1938" s="130" t="s">
        <v>178</v>
      </c>
      <c r="B1938" s="89">
        <v>2.2952910628332011E-4</v>
      </c>
      <c r="C1938" s="40">
        <v>4.2005526108691182E-4</v>
      </c>
      <c r="D1938" s="40">
        <v>1.6384334736361927E-2</v>
      </c>
      <c r="E1938" s="34">
        <v>1.703391910373216E-2</v>
      </c>
      <c r="F1938" s="921">
        <v>2175.9394370357782</v>
      </c>
      <c r="G1938" s="922">
        <v>142130.80244968049</v>
      </c>
      <c r="H1938" s="922">
        <v>120001.62486462784</v>
      </c>
      <c r="I1938" s="142">
        <v>264308.36675134412</v>
      </c>
      <c r="L1938" s="130"/>
      <c r="M1938" s="164" t="s">
        <v>31</v>
      </c>
      <c r="N1938" s="141">
        <v>6.13362674033948</v>
      </c>
      <c r="O1938" s="141">
        <v>2.7275265238009445E-3</v>
      </c>
      <c r="P1938" s="141">
        <v>3.4034756434507099</v>
      </c>
      <c r="Q1938" s="142">
        <v>4.7731652313747412</v>
      </c>
      <c r="R1938" s="152">
        <v>499.83698648738846</v>
      </c>
      <c r="S1938" s="141">
        <v>9.8352633714796966E-2</v>
      </c>
      <c r="T1938" s="141">
        <v>122.72687007679858</v>
      </c>
      <c r="U1938" s="142">
        <v>311.77972741943182</v>
      </c>
      <c r="V1938" s="152">
        <v>525.22450548848883</v>
      </c>
      <c r="W1938" s="141">
        <v>0</v>
      </c>
      <c r="X1938" s="141">
        <v>0</v>
      </c>
      <c r="Y1938" s="142">
        <v>263.23691448536306</v>
      </c>
      <c r="Z1938" s="162">
        <v>579.78980713616966</v>
      </c>
      <c r="AA1938" s="928">
        <v>8.2325787252995192E-3</v>
      </c>
      <c r="AB1938" s="929">
        <v>0.53774613417135686</v>
      </c>
      <c r="AC1938" s="930">
        <v>0.45402128710334355</v>
      </c>
    </row>
    <row r="1939" spans="1:53">
      <c r="A1939" s="130" t="s">
        <v>179</v>
      </c>
      <c r="B1939" s="89">
        <v>1.8954484205689504E-4</v>
      </c>
      <c r="C1939" s="40">
        <v>3.2950982072081181E-4</v>
      </c>
      <c r="D1939" s="40">
        <v>6.5676963997400488E-3</v>
      </c>
      <c r="E1939" s="34">
        <v>7.0867510625177554E-3</v>
      </c>
      <c r="F1939" s="921">
        <v>66995.233884221481</v>
      </c>
      <c r="G1939" s="922">
        <v>433021.96825277072</v>
      </c>
      <c r="H1939" s="922">
        <v>830981.38834058202</v>
      </c>
      <c r="I1939" s="142">
        <v>1330998.5904775742</v>
      </c>
      <c r="L1939" s="130"/>
      <c r="M1939" s="164" t="s">
        <v>23</v>
      </c>
      <c r="N1939" s="141">
        <v>77.328008646983122</v>
      </c>
      <c r="O1939" s="141">
        <v>0.17370426317113566</v>
      </c>
      <c r="P1939" s="141">
        <v>216.75251320476553</v>
      </c>
      <c r="Q1939" s="142">
        <v>146.96149883638827</v>
      </c>
      <c r="R1939" s="152">
        <v>378.15366686419276</v>
      </c>
      <c r="S1939" s="141">
        <v>1.2206119052971853</v>
      </c>
      <c r="T1939" s="141">
        <v>1523.1099875779314</v>
      </c>
      <c r="U1939" s="142">
        <v>949.88186164833826</v>
      </c>
      <c r="V1939" s="152">
        <v>472.81429301458792</v>
      </c>
      <c r="W1939" s="141">
        <v>2.5458425114544099</v>
      </c>
      <c r="X1939" s="141">
        <v>3176.7658001439922</v>
      </c>
      <c r="Y1939" s="142">
        <v>1822.8501231404261</v>
      </c>
      <c r="Z1939" s="162">
        <v>2919.6934836251526</v>
      </c>
      <c r="AA1939" s="928">
        <v>5.0334564111133268E-2</v>
      </c>
      <c r="AB1939" s="929">
        <v>0.32533615839322455</v>
      </c>
      <c r="AC1939" s="930">
        <v>0.62432927749564215</v>
      </c>
      <c r="AZ1939" s="146"/>
    </row>
    <row r="1940" spans="1:53">
      <c r="A1940" s="130" t="s">
        <v>180</v>
      </c>
      <c r="B1940" s="89">
        <v>2.4751851778338847E-3</v>
      </c>
      <c r="C1940" s="40">
        <v>8.8876590900771411E-3</v>
      </c>
      <c r="D1940" s="40">
        <v>0</v>
      </c>
      <c r="E1940" s="40">
        <v>1.1362844267911025E-2</v>
      </c>
      <c r="F1940" s="921">
        <v>7666.5511896349371</v>
      </c>
      <c r="G1940" s="922">
        <v>5696.2838552131852</v>
      </c>
      <c r="H1940" s="922">
        <v>4229.530495677378</v>
      </c>
      <c r="I1940" s="142">
        <v>17592.365540525498</v>
      </c>
      <c r="L1940" s="130"/>
      <c r="M1940" s="164" t="s">
        <v>163</v>
      </c>
      <c r="N1940" s="141">
        <v>21.104669325777234</v>
      </c>
      <c r="O1940" s="141">
        <v>1.001718019064921E-2</v>
      </c>
      <c r="P1940" s="141">
        <v>12.499687353148415</v>
      </c>
      <c r="Q1940" s="142">
        <v>16.817432948763841</v>
      </c>
      <c r="R1940" s="152">
        <v>-3.2714263094648839</v>
      </c>
      <c r="S1940" s="141">
        <v>2.2691226072559918E-2</v>
      </c>
      <c r="T1940" s="141">
        <v>28.314678000039713</v>
      </c>
      <c r="U1940" s="142">
        <v>12.495432355775526</v>
      </c>
      <c r="V1940" s="152">
        <v>18.511858198142104</v>
      </c>
      <c r="W1940" s="141">
        <v>0</v>
      </c>
      <c r="X1940" s="141">
        <v>0</v>
      </c>
      <c r="Y1940" s="142">
        <v>9.2779456833175118</v>
      </c>
      <c r="Z1940" s="162">
        <v>38.590810987856877</v>
      </c>
      <c r="AA1940" s="928">
        <v>0.43578853406464235</v>
      </c>
      <c r="AB1940" s="929">
        <v>0.32379294541665327</v>
      </c>
      <c r="AC1940" s="930">
        <v>0.24041852051870441</v>
      </c>
      <c r="AX1940" s="146"/>
    </row>
    <row r="1941" spans="1:53">
      <c r="A1941" s="130" t="s">
        <v>181</v>
      </c>
      <c r="B1941" s="89">
        <v>2.2195735110213847E-5</v>
      </c>
      <c r="C1941" s="40">
        <v>3.0390812596016048E-5</v>
      </c>
      <c r="D1941" s="40">
        <v>1.2169763230649255E-3</v>
      </c>
      <c r="E1941" s="40">
        <v>1.2695628707711554E-3</v>
      </c>
      <c r="F1941" s="921">
        <v>4.8709480259037345</v>
      </c>
      <c r="G1941" s="922">
        <v>56.372819003884615</v>
      </c>
      <c r="H1941" s="922">
        <v>0</v>
      </c>
      <c r="I1941" s="142">
        <v>61.243767029788344</v>
      </c>
      <c r="L1941" s="130"/>
      <c r="M1941" s="165" t="s">
        <v>189</v>
      </c>
      <c r="N1941" s="141">
        <v>1.170876697558627E-2</v>
      </c>
      <c r="O1941" s="141">
        <v>7.7322660969920699E-6</v>
      </c>
      <c r="P1941" s="141">
        <v>9.6485145424429208E-3</v>
      </c>
      <c r="Q1941" s="142">
        <v>1.0684966394446046E-2</v>
      </c>
      <c r="R1941" s="152">
        <v>0.21569391017294481</v>
      </c>
      <c r="S1941" s="141">
        <v>2.4973231733857285E-5</v>
      </c>
      <c r="T1941" s="141">
        <v>3.1162221596286344E-2</v>
      </c>
      <c r="U1941" s="142">
        <v>0.12366005003819366</v>
      </c>
      <c r="V1941" s="152">
        <v>0</v>
      </c>
      <c r="W1941" s="141">
        <v>0</v>
      </c>
      <c r="X1941" s="141">
        <v>0</v>
      </c>
      <c r="Y1941" s="142">
        <v>0</v>
      </c>
      <c r="Z1941" s="162">
        <v>0.13434501643263971</v>
      </c>
      <c r="AA1941" s="928">
        <v>7.9533775633601297E-2</v>
      </c>
      <c r="AB1941" s="929">
        <v>0.92046622436639869</v>
      </c>
      <c r="AC1941" s="930">
        <v>0</v>
      </c>
      <c r="BA1941" s="146"/>
    </row>
    <row r="1942" spans="1:53">
      <c r="A1942" s="143" t="s">
        <v>182</v>
      </c>
      <c r="B1942" s="154">
        <v>5.3427463591750012E-5</v>
      </c>
      <c r="C1942" s="144">
        <v>9.482247671234673E-5</v>
      </c>
      <c r="D1942" s="144">
        <v>2.3002987354078801E-3</v>
      </c>
      <c r="E1942" s="144">
        <v>2.4485486757119769E-3</v>
      </c>
      <c r="F1942" s="921">
        <v>4921.4441282439739</v>
      </c>
      <c r="G1942" s="922">
        <v>51660.607278356852</v>
      </c>
      <c r="H1942" s="922">
        <v>50450.068522559741</v>
      </c>
      <c r="I1942" s="142">
        <v>107032.11992916057</v>
      </c>
      <c r="L1942" s="130"/>
      <c r="M1942" s="164" t="s">
        <v>165</v>
      </c>
      <c r="N1942" s="141">
        <v>6.9792465533517785</v>
      </c>
      <c r="O1942" s="141">
        <v>1.171530683455475E-2</v>
      </c>
      <c r="P1942" s="141">
        <v>14.618652144725631</v>
      </c>
      <c r="Q1942" s="142">
        <v>10.79573521268977</v>
      </c>
      <c r="R1942" s="152">
        <v>154.53838742912859</v>
      </c>
      <c r="S1942" s="141">
        <v>5.7583232165356449E-2</v>
      </c>
      <c r="T1942" s="141">
        <v>71.85379369761209</v>
      </c>
      <c r="U1942" s="142">
        <v>113.32328937825272</v>
      </c>
      <c r="V1942" s="152">
        <v>0</v>
      </c>
      <c r="W1942" s="141">
        <v>0.17774679494336526</v>
      </c>
      <c r="X1942" s="141">
        <v>221.68481612820818</v>
      </c>
      <c r="Y1942" s="142">
        <v>110.66783794332044</v>
      </c>
      <c r="Z1942" s="162">
        <v>234.78686253426292</v>
      </c>
      <c r="AA1942" s="928">
        <v>4.5981002072099868E-2</v>
      </c>
      <c r="AB1942" s="929">
        <v>0.48266452456093117</v>
      </c>
      <c r="AC1942" s="930">
        <v>0.47135447336696895</v>
      </c>
      <c r="AV1942" s="392"/>
    </row>
    <row r="1943" spans="1:53">
      <c r="F1943" s="923">
        <v>192.69586466767194</v>
      </c>
      <c r="G1943" s="924">
        <v>59.669476752992672</v>
      </c>
      <c r="H1943" s="924">
        <v>35.452239154872977</v>
      </c>
      <c r="I1943" s="34">
        <v>287.81758057553759</v>
      </c>
      <c r="L1943" s="130"/>
      <c r="M1943" s="164" t="s">
        <v>83</v>
      </c>
      <c r="N1943" s="40">
        <v>0.31736079712336879</v>
      </c>
      <c r="O1943" s="40">
        <v>4.2322916633795714E-4</v>
      </c>
      <c r="P1943" s="40">
        <v>0.52811591258949409</v>
      </c>
      <c r="Q1943" s="34">
        <v>0.42269981682688751</v>
      </c>
      <c r="R1943" s="89">
        <v>2.7053115857236421E-3</v>
      </c>
      <c r="S1943" s="40">
        <v>2.079460714044135E-4</v>
      </c>
      <c r="T1943" s="40">
        <v>0.25948029579192261</v>
      </c>
      <c r="U1943" s="34">
        <v>0.13089163556854314</v>
      </c>
      <c r="V1943" s="89">
        <v>0</v>
      </c>
      <c r="W1943" s="40">
        <v>9.2210585536381493E-5</v>
      </c>
      <c r="X1943" s="40">
        <v>0.1558150604337728</v>
      </c>
      <c r="Y1943" s="34">
        <v>7.7768430696281143E-2</v>
      </c>
      <c r="Z1943" s="28">
        <v>0.63135988309171176</v>
      </c>
      <c r="AA1943" s="928">
        <v>0.66950692964045333</v>
      </c>
      <c r="AB1943" s="929">
        <v>0.20731699791817423</v>
      </c>
      <c r="AC1943" s="930">
        <v>0.12317607244137248</v>
      </c>
    </row>
    <row r="1944" spans="1:53">
      <c r="A1944" s="69" t="s">
        <v>282</v>
      </c>
      <c r="F1944" s="923">
        <v>0.33247180317926789</v>
      </c>
      <c r="G1944" s="924">
        <v>0.5572465526563033</v>
      </c>
      <c r="H1944" s="924">
        <v>0.14796557883718162</v>
      </c>
      <c r="I1944" s="34">
        <v>1.0376839346727529</v>
      </c>
      <c r="L1944" s="130"/>
      <c r="M1944" s="164" t="s">
        <v>84</v>
      </c>
      <c r="N1944" s="40">
        <v>7.1999314532973657E-4</v>
      </c>
      <c r="O1944" s="40">
        <v>5.9149703785665907E-7</v>
      </c>
      <c r="P1944" s="40">
        <v>7.3808476066181843E-4</v>
      </c>
      <c r="Q1944" s="34">
        <v>7.2931388821629878E-4</v>
      </c>
      <c r="R1944" s="89">
        <v>1.8087995316070431E-3</v>
      </c>
      <c r="S1944" s="40">
        <v>5.0700961457742439E-7</v>
      </c>
      <c r="T1944" s="40">
        <v>6.3265924607944538E-4</v>
      </c>
      <c r="U1944" s="34">
        <v>1.2223823076923102E-3</v>
      </c>
      <c r="V1944" s="89">
        <v>0</v>
      </c>
      <c r="W1944" s="40">
        <v>3.8485559696814636E-7</v>
      </c>
      <c r="X1944" s="40">
        <v>6.5031902520787995E-4</v>
      </c>
      <c r="Y1944" s="34">
        <v>3.2457895855226443E-4</v>
      </c>
      <c r="Z1944" s="28">
        <v>2.2762751544608733E-3</v>
      </c>
      <c r="AA1944" s="928">
        <v>0.32039794784345121</v>
      </c>
      <c r="AB1944" s="929">
        <v>0.53700990642400015</v>
      </c>
      <c r="AC1944" s="930">
        <v>0.14259214573254861</v>
      </c>
    </row>
    <row r="1945" spans="1:53">
      <c r="A1945" s="136"/>
      <c r="B1945" s="147" t="s">
        <v>271</v>
      </c>
      <c r="C1945" s="936"/>
      <c r="D1945" s="936"/>
      <c r="E1945" s="937"/>
      <c r="F1945" s="921">
        <v>10790.425096116636</v>
      </c>
      <c r="G1945" s="922">
        <v>53598.361917400551</v>
      </c>
      <c r="H1945" s="922">
        <v>51552.846575597781</v>
      </c>
      <c r="I1945" s="142">
        <v>115941.63358911498</v>
      </c>
      <c r="L1945" s="130"/>
      <c r="M1945" s="164" t="s">
        <v>166</v>
      </c>
      <c r="N1945" s="141">
        <v>16.690868650565221</v>
      </c>
      <c r="O1945" s="141">
        <v>2.456892853972548E-2</v>
      </c>
      <c r="P1945" s="141">
        <v>30.657721983985837</v>
      </c>
      <c r="Q1945" s="142">
        <v>23.669997897873714</v>
      </c>
      <c r="R1945" s="141">
        <v>155.09887865257616</v>
      </c>
      <c r="S1945" s="141">
        <v>6.3955971855351873E-2</v>
      </c>
      <c r="T1945" s="141">
        <v>79.80585727158082</v>
      </c>
      <c r="U1945" s="142">
        <v>117.57396975684748</v>
      </c>
      <c r="V1945" s="141">
        <v>0</v>
      </c>
      <c r="W1945" s="141">
        <v>0.18061509924265326</v>
      </c>
      <c r="X1945" s="141">
        <v>226.53160248290146</v>
      </c>
      <c r="Y1945" s="142">
        <v>113.08690428822521</v>
      </c>
      <c r="Z1945" s="141">
        <v>254.3308719429464</v>
      </c>
      <c r="AA1945" s="928">
        <v>9.3067733842329456E-2</v>
      </c>
      <c r="AB1945" s="929">
        <v>0.46228744807363631</v>
      </c>
      <c r="AC1945" s="930">
        <v>0.44464481808403428</v>
      </c>
    </row>
    <row r="1946" spans="1:53" ht="26.25">
      <c r="A1946" s="143" t="s">
        <v>184</v>
      </c>
      <c r="B1946" s="149" t="s">
        <v>185</v>
      </c>
      <c r="C1946" s="150" t="s">
        <v>186</v>
      </c>
      <c r="D1946" s="150" t="s">
        <v>187</v>
      </c>
      <c r="E1946" s="17" t="s">
        <v>188</v>
      </c>
      <c r="F1946" s="923">
        <v>8.5599074776125192</v>
      </c>
      <c r="G1946" s="924">
        <v>4.782663046510188</v>
      </c>
      <c r="H1946" s="924">
        <v>22.131521602436287</v>
      </c>
      <c r="I1946" s="34">
        <v>35.474092126558993</v>
      </c>
      <c r="L1946" s="130"/>
      <c r="M1946" s="164" t="s">
        <v>167</v>
      </c>
      <c r="N1946" s="40">
        <v>1.5324447255878584E-2</v>
      </c>
      <c r="O1946" s="40">
        <v>1.7813666378421272E-5</v>
      </c>
      <c r="P1946" s="40">
        <v>2.2228337327046384E-2</v>
      </c>
      <c r="Q1946" s="34">
        <v>1.8777109353550876E-2</v>
      </c>
      <c r="R1946" s="89">
        <v>2.9177276759447365E-3</v>
      </c>
      <c r="S1946" s="40">
        <v>1.4494365922450454E-5</v>
      </c>
      <c r="T1946" s="40">
        <v>1.80864314073018E-2</v>
      </c>
      <c r="U1946" s="34">
        <v>1.0491303470321662E-2</v>
      </c>
      <c r="V1946" s="89">
        <v>0</v>
      </c>
      <c r="W1946" s="40">
        <v>5.7563657879454971E-5</v>
      </c>
      <c r="X1946" s="40">
        <v>9.7269578965394246E-2</v>
      </c>
      <c r="Y1946" s="34">
        <v>4.8547954796974858E-2</v>
      </c>
      <c r="Z1946" s="28">
        <v>7.7816367620847399E-2</v>
      </c>
      <c r="AA1946" s="928">
        <v>0.24130025504454919</v>
      </c>
      <c r="AB1946" s="929">
        <v>0.13482129519896774</v>
      </c>
      <c r="AC1946" s="930">
        <v>0.6238784497564831</v>
      </c>
    </row>
    <row r="1947" spans="1:53">
      <c r="A1947" s="130" t="s">
        <v>160</v>
      </c>
      <c r="B1947" s="89">
        <v>-1409.6516665380939</v>
      </c>
      <c r="C1947" s="40">
        <v>4087.5322913031669</v>
      </c>
      <c r="D1947" s="40">
        <v>4020.466142996388</v>
      </c>
      <c r="E1947" s="34">
        <v>6698.3467677614608</v>
      </c>
      <c r="F1947" s="923">
        <v>16.255539211280855</v>
      </c>
      <c r="G1947" s="924">
        <v>15.147668019494242</v>
      </c>
      <c r="H1947" s="924">
        <v>638.50694984740835</v>
      </c>
      <c r="I1947" s="34">
        <v>669.91015707818337</v>
      </c>
      <c r="L1947" s="130"/>
      <c r="M1947" s="164" t="s">
        <v>168</v>
      </c>
      <c r="N1947" s="40">
        <v>2.3774510764459279E-2</v>
      </c>
      <c r="O1947" s="40">
        <v>3.8114745061091939E-5</v>
      </c>
      <c r="P1947" s="40">
        <v>4.7560529783954121E-2</v>
      </c>
      <c r="Q1947" s="34">
        <v>3.5658333710902247E-2</v>
      </c>
      <c r="R1947" s="89">
        <v>3.402900349727208E-2</v>
      </c>
      <c r="S1947" s="40">
        <v>2.5963001057588826E-5</v>
      </c>
      <c r="T1947" s="40">
        <v>3.2397280451464991E-2</v>
      </c>
      <c r="U1947" s="34">
        <v>3.322809499953383E-2</v>
      </c>
      <c r="V1947" s="89">
        <v>0</v>
      </c>
      <c r="W1947" s="40">
        <v>1.6607441763346481E-3</v>
      </c>
      <c r="X1947" s="40">
        <v>2.8062825183831279</v>
      </c>
      <c r="Y1947" s="34">
        <v>1.4006360292612652</v>
      </c>
      <c r="Z1947" s="28">
        <v>1.4695224579717012</v>
      </c>
      <c r="AA1947" s="928">
        <v>2.4265252645488268E-2</v>
      </c>
      <c r="AB1947" s="929">
        <v>2.2611491794005442E-2</v>
      </c>
      <c r="AC1947" s="930">
        <v>0.95312325556050637</v>
      </c>
    </row>
    <row r="1948" spans="1:53">
      <c r="A1948" s="130" t="s">
        <v>162</v>
      </c>
      <c r="B1948" s="152">
        <v>324.1240610013885</v>
      </c>
      <c r="C1948" s="141">
        <v>1600.8046020615463</v>
      </c>
      <c r="D1948" s="939">
        <v>939.43561387374211</v>
      </c>
      <c r="E1948" s="142">
        <v>2864.364276936677</v>
      </c>
      <c r="F1948" s="923">
        <v>23.646840162107562</v>
      </c>
      <c r="G1948" s="924">
        <v>28.957445964065592</v>
      </c>
      <c r="H1948" s="924">
        <v>26.016707482219783</v>
      </c>
      <c r="I1948" s="34">
        <v>78.620993608392936</v>
      </c>
      <c r="L1948" s="130"/>
      <c r="M1948" s="164" t="s">
        <v>169</v>
      </c>
      <c r="N1948" s="40">
        <v>4.0701543683314426E-2</v>
      </c>
      <c r="O1948" s="40">
        <v>5.0523840408983701E-5</v>
      </c>
      <c r="P1948" s="40">
        <v>6.3044908544440698E-2</v>
      </c>
      <c r="Q1948" s="34">
        <v>5.1871974638874926E-2</v>
      </c>
      <c r="R1948" s="89">
        <v>7.2527615383421382E-2</v>
      </c>
      <c r="S1948" s="40">
        <v>4.3618593449624445E-5</v>
      </c>
      <c r="T1948" s="40">
        <v>5.4428369114627805E-2</v>
      </c>
      <c r="U1948" s="34">
        <v>6.3521379277624634E-2</v>
      </c>
      <c r="V1948" s="89">
        <v>0</v>
      </c>
      <c r="W1948" s="40">
        <v>6.7668950899946013E-5</v>
      </c>
      <c r="X1948" s="40">
        <v>0.11434524152115967</v>
      </c>
      <c r="Y1948" s="34">
        <v>5.7070542256519918E-2</v>
      </c>
      <c r="Z1948" s="28">
        <v>0.17246389617301949</v>
      </c>
      <c r="AA1948" s="928">
        <v>0.30077004978964317</v>
      </c>
      <c r="AB1948" s="929">
        <v>0.36831696770841021</v>
      </c>
      <c r="AC1948" s="930">
        <v>0.33091298250194651</v>
      </c>
    </row>
    <row r="1949" spans="1:53">
      <c r="A1949" s="130" t="s">
        <v>31</v>
      </c>
      <c r="B1949" s="152">
        <v>3.6169770123521769</v>
      </c>
      <c r="C1949" s="141">
        <v>228.30086975833964</v>
      </c>
      <c r="D1949" s="141">
        <v>0</v>
      </c>
      <c r="E1949" s="142">
        <v>231.91784677069182</v>
      </c>
      <c r="F1949" s="923">
        <v>2.4813820498189503</v>
      </c>
      <c r="G1949" s="924">
        <v>3.2370115442344631</v>
      </c>
      <c r="H1949" s="924">
        <v>9.4662230251835311</v>
      </c>
      <c r="I1949" s="34">
        <v>15.184616619236945</v>
      </c>
      <c r="L1949" s="130"/>
      <c r="M1949" s="164" t="s">
        <v>170</v>
      </c>
      <c r="N1949" s="40">
        <v>9.5142914983074936E-3</v>
      </c>
      <c r="O1949" s="40">
        <v>1.0831501182011053E-6</v>
      </c>
      <c r="P1949" s="40">
        <v>1.3515817402064826E-3</v>
      </c>
      <c r="Q1949" s="34">
        <v>5.4431875834228243E-3</v>
      </c>
      <c r="R1949" s="89">
        <v>1.0823552426713732E-2</v>
      </c>
      <c r="S1949" s="40">
        <v>2.6906668716817041E-6</v>
      </c>
      <c r="T1949" s="40">
        <v>3.3574812499519882E-3</v>
      </c>
      <c r="U1949" s="34">
        <v>7.1007449442374105E-3</v>
      </c>
      <c r="V1949" s="89">
        <v>1.7999999999999999E-2</v>
      </c>
      <c r="W1949" s="40">
        <v>3.2787332669807238E-6</v>
      </c>
      <c r="X1949" s="40">
        <v>2.3540318599747506E-2</v>
      </c>
      <c r="Y1949" s="34">
        <v>2.0765213335991441E-2</v>
      </c>
      <c r="Z1949" s="28">
        <v>3.3309145863651676E-2</v>
      </c>
      <c r="AA1949" s="928">
        <v>0.16341420478639943</v>
      </c>
      <c r="AB1949" s="929">
        <v>0.21317703471904509</v>
      </c>
      <c r="AC1949" s="930">
        <v>0.62340876049455551</v>
      </c>
    </row>
    <row r="1950" spans="1:53">
      <c r="A1950" s="130" t="s">
        <v>23</v>
      </c>
      <c r="B1950" s="152">
        <v>208.80336529208063</v>
      </c>
      <c r="C1950" s="141">
        <v>1265.4787619800529</v>
      </c>
      <c r="D1950" s="141">
        <v>0</v>
      </c>
      <c r="E1950" s="142">
        <v>1474.2821272721335</v>
      </c>
      <c r="F1950" s="923">
        <v>0.71092051841404491</v>
      </c>
      <c r="G1950" s="924">
        <v>2.0106425614857923</v>
      </c>
      <c r="H1950" s="924">
        <v>3.2567233902837511</v>
      </c>
      <c r="I1950" s="34">
        <v>5.9782864701835878</v>
      </c>
      <c r="L1950" s="130"/>
      <c r="M1950" s="164" t="s">
        <v>171</v>
      </c>
      <c r="N1950" s="40">
        <v>1.9097904636686328E-3</v>
      </c>
      <c r="O1950" s="40">
        <v>9.66909682240753E-7</v>
      </c>
      <c r="P1950" s="40">
        <v>1.2065340242180668E-3</v>
      </c>
      <c r="Q1950" s="34">
        <v>1.5594832480206708E-3</v>
      </c>
      <c r="R1950" s="89">
        <v>6.9022173838070716E-3</v>
      </c>
      <c r="S1950" s="40">
        <v>1.5270593841595285E-6</v>
      </c>
      <c r="T1950" s="40">
        <v>1.9055027970349802E-3</v>
      </c>
      <c r="U1950" s="34">
        <v>4.4105681453524906E-3</v>
      </c>
      <c r="V1950" s="89">
        <v>4.5999999999999999E-3</v>
      </c>
      <c r="W1950" s="40">
        <v>3.0164213285527025E-6</v>
      </c>
      <c r="X1950" s="40">
        <v>9.6970706765192559E-3</v>
      </c>
      <c r="Y1950" s="34">
        <v>7.1439850715163417E-3</v>
      </c>
      <c r="Z1950" s="28">
        <v>1.3114036464889503E-2</v>
      </c>
      <c r="AA1950" s="928">
        <v>0.11891710475229419</v>
      </c>
      <c r="AB1950" s="929">
        <v>0.33632422459408295</v>
      </c>
      <c r="AC1950" s="930">
        <v>0.54475867065362293</v>
      </c>
    </row>
    <row r="1951" spans="1:53">
      <c r="A1951" s="130" t="s">
        <v>163</v>
      </c>
      <c r="B1951" s="152">
        <v>111.70371869695572</v>
      </c>
      <c r="C1951" s="141">
        <v>107.02497032315379</v>
      </c>
      <c r="D1951" s="141">
        <v>939.43561387374211</v>
      </c>
      <c r="E1951" s="142">
        <v>1158.1643028938515</v>
      </c>
      <c r="F1951" s="923">
        <v>12.074506090891663</v>
      </c>
      <c r="G1951" s="924">
        <v>70.522496265560932</v>
      </c>
      <c r="H1951" s="924">
        <v>0</v>
      </c>
      <c r="I1951" s="34">
        <v>82.597002356452592</v>
      </c>
      <c r="L1951" s="130"/>
      <c r="M1951" s="164" t="s">
        <v>172</v>
      </c>
      <c r="N1951" s="40">
        <v>1.7558132425367478E-2</v>
      </c>
      <c r="O1951" s="40">
        <v>2.8392974126944079E-5</v>
      </c>
      <c r="P1951" s="40">
        <v>3.5429461471016208E-2</v>
      </c>
      <c r="Q1951" s="34">
        <v>2.6486772415678671E-2</v>
      </c>
      <c r="R1951" s="89">
        <v>0.26092098392774044</v>
      </c>
      <c r="S1951" s="40">
        <v>3.8412254066306653E-5</v>
      </c>
      <c r="T1951" s="40">
        <v>4.7931768942994252E-2</v>
      </c>
      <c r="U1951" s="34">
        <v>0.15469894128261788</v>
      </c>
      <c r="V1951" s="89">
        <v>0</v>
      </c>
      <c r="W1951" s="40">
        <v>0</v>
      </c>
      <c r="X1951" s="40">
        <v>0</v>
      </c>
      <c r="Y1951" s="34">
        <v>0</v>
      </c>
      <c r="Z1951" s="28">
        <v>0.18118571369829656</v>
      </c>
      <c r="AA1951" s="928">
        <v>0.14618576638875302</v>
      </c>
      <c r="AB1951" s="929">
        <v>0.85381423361124698</v>
      </c>
      <c r="AC1951" s="930">
        <v>0</v>
      </c>
    </row>
    <row r="1952" spans="1:53">
      <c r="A1952" s="130" t="s">
        <v>189</v>
      </c>
      <c r="B1952" s="238">
        <v>0.9744197421531543</v>
      </c>
      <c r="C1952" s="239">
        <v>0.15422185976609684</v>
      </c>
      <c r="D1952" s="141">
        <v>1</v>
      </c>
      <c r="E1952" s="142">
        <v>1.1286416019192511</v>
      </c>
      <c r="F1952" s="923">
        <v>0.13903021320428297</v>
      </c>
      <c r="G1952" s="924">
        <v>0.18012355141851527</v>
      </c>
      <c r="H1952" s="924">
        <v>0.51669184118633138</v>
      </c>
      <c r="I1952" s="34">
        <v>0.83584560580912959</v>
      </c>
      <c r="L1952" s="130"/>
      <c r="M1952" s="164" t="s">
        <v>190</v>
      </c>
      <c r="N1952" s="40">
        <v>2.2025556553585468E-4</v>
      </c>
      <c r="O1952" s="40">
        <v>3.1237639585108901E-7</v>
      </c>
      <c r="P1952" s="40">
        <v>3.8979105999179236E-4</v>
      </c>
      <c r="Q1952" s="34">
        <v>3.0497823996486045E-4</v>
      </c>
      <c r="R1952" s="89">
        <v>5.0345813284972192E-4</v>
      </c>
      <c r="S1952" s="40">
        <v>2.2922848584068381E-7</v>
      </c>
      <c r="T1952" s="40">
        <v>2.8603702348479543E-4</v>
      </c>
      <c r="U1952" s="34">
        <v>3.9512104902782771E-4</v>
      </c>
      <c r="V1952" s="89">
        <v>6.5769205701482817E-4</v>
      </c>
      <c r="W1952" s="40">
        <v>5.6407525965506051E-7</v>
      </c>
      <c r="X1952" s="40">
        <v>1.6108518288684836E-3</v>
      </c>
      <c r="Y1952" s="34">
        <v>1.1334210363158396E-3</v>
      </c>
      <c r="Z1952" s="28">
        <v>1.8335203253085277E-3</v>
      </c>
      <c r="AA1952" s="928">
        <v>0.16633480183184857</v>
      </c>
      <c r="AB1952" s="929">
        <v>0.21549859228385726</v>
      </c>
      <c r="AC1952" s="930">
        <v>0.61816660588429417</v>
      </c>
    </row>
    <row r="1953" spans="1:51">
      <c r="A1953" s="130" t="s">
        <v>165</v>
      </c>
      <c r="B1953" s="152">
        <v>-184.15062161696446</v>
      </c>
      <c r="C1953" s="141">
        <v>108.04586587065592</v>
      </c>
      <c r="D1953" s="141">
        <v>303.00814599841942</v>
      </c>
      <c r="E1953" s="142">
        <v>226.90339025211088</v>
      </c>
      <c r="F1953" s="923">
        <v>0.19354378307909215</v>
      </c>
      <c r="G1953" s="924">
        <v>0.43807863847813872</v>
      </c>
      <c r="H1953" s="924">
        <v>0.52814954682009985</v>
      </c>
      <c r="I1953" s="34">
        <v>1.1597719683773309</v>
      </c>
      <c r="L1953" s="130"/>
      <c r="M1953" s="164" t="s">
        <v>191</v>
      </c>
      <c r="N1953" s="40">
        <v>4.1990089424986937E-4</v>
      </c>
      <c r="O1953" s="40">
        <v>3.437145649663524E-7</v>
      </c>
      <c r="P1953" s="40">
        <v>4.2889560924673557E-4</v>
      </c>
      <c r="Q1953" s="34">
        <v>4.2455982019442E-4</v>
      </c>
      <c r="R1953" s="89">
        <v>1.2884361606005652E-3</v>
      </c>
      <c r="S1953" s="40">
        <v>5.0603436542724378E-7</v>
      </c>
      <c r="T1953" s="40">
        <v>6.3144230585907664E-4</v>
      </c>
      <c r="U1953" s="34">
        <v>9.6097423034915779E-4</v>
      </c>
      <c r="V1953" s="89">
        <v>8.2226677724105428E-4</v>
      </c>
      <c r="W1953" s="40">
        <v>3.9873910443863851E-7</v>
      </c>
      <c r="X1953" s="40">
        <v>1.4960457939777155E-3</v>
      </c>
      <c r="Y1953" s="34">
        <v>1.1585547883089247E-3</v>
      </c>
      <c r="Z1953" s="28">
        <v>2.5440888388525026E-3</v>
      </c>
      <c r="AA1953" s="928">
        <v>0.16688089413808183</v>
      </c>
      <c r="AB1953" s="929">
        <v>0.37772825212448163</v>
      </c>
      <c r="AC1953" s="930">
        <v>0.45539085373743649</v>
      </c>
    </row>
    <row r="1954" spans="1:51" ht="11.25" customHeight="1">
      <c r="A1954" s="130" t="s">
        <v>1729</v>
      </c>
      <c r="B1954" s="89">
        <v>0.12019415646330875</v>
      </c>
      <c r="C1954" s="40">
        <v>0.30437810946755584</v>
      </c>
      <c r="D1954" s="40">
        <v>8.6409950208849416E-3</v>
      </c>
      <c r="E1954" s="34">
        <v>0.43321326095174956</v>
      </c>
      <c r="F1954" s="923">
        <v>0.20957957401848115</v>
      </c>
      <c r="G1954" s="924">
        <v>1.0131245104101476</v>
      </c>
      <c r="H1954" s="924">
        <v>15.492065121705403</v>
      </c>
      <c r="I1954" s="34">
        <v>16.714769206134029</v>
      </c>
      <c r="L1954" s="130"/>
      <c r="M1954" s="164" t="s">
        <v>175</v>
      </c>
      <c r="N1954" s="40">
        <v>4.264719711957178E-4</v>
      </c>
      <c r="O1954" s="40">
        <v>3.9489681415998272E-7</v>
      </c>
      <c r="P1954" s="40">
        <v>4.9276209669881464E-4</v>
      </c>
      <c r="Q1954" s="34">
        <v>4.5973611162363186E-4</v>
      </c>
      <c r="R1954" s="89">
        <v>9.1598161898695312E-4</v>
      </c>
      <c r="S1954" s="40">
        <v>2.8306908647984617E-6</v>
      </c>
      <c r="T1954" s="40">
        <v>3.5322066819186305E-3</v>
      </c>
      <c r="U1954" s="34">
        <v>2.2224013250713281E-3</v>
      </c>
      <c r="V1954" s="89">
        <v>0</v>
      </c>
      <c r="W1954" s="40">
        <v>4.0294560515618475E-5</v>
      </c>
      <c r="X1954" s="40">
        <v>6.8088705275775971E-2</v>
      </c>
      <c r="Y1954" s="34">
        <v>3.3983568357882403E-2</v>
      </c>
      <c r="Z1954" s="28">
        <v>3.6665705794577362E-2</v>
      </c>
      <c r="AA1954" s="928">
        <v>1.2538586170939715E-2</v>
      </c>
      <c r="AB1954" s="929">
        <v>6.0612533617176625E-2</v>
      </c>
      <c r="AC1954" s="930">
        <v>0.92684888021188372</v>
      </c>
    </row>
    <row r="1955" spans="1:51">
      <c r="A1955" s="130" t="s">
        <v>84</v>
      </c>
      <c r="B1955" s="89">
        <v>0.10120452565972961</v>
      </c>
      <c r="C1955" s="40">
        <v>2.6941257619374007E-3</v>
      </c>
      <c r="D1955" s="40">
        <v>7.6166044833770605E-3</v>
      </c>
      <c r="E1955" s="34">
        <v>0.11151525590504408</v>
      </c>
      <c r="F1955" s="923">
        <v>0.75638788777559995</v>
      </c>
      <c r="G1955" s="924">
        <v>2.7631909410838316</v>
      </c>
      <c r="H1955" s="924">
        <v>446.9548648931858</v>
      </c>
      <c r="I1955" s="34">
        <v>450.47444372204518</v>
      </c>
      <c r="L1955" s="130"/>
      <c r="M1955" s="164" t="s">
        <v>176</v>
      </c>
      <c r="N1955" s="40">
        <v>1.6004284342194136E-3</v>
      </c>
      <c r="O1955" s="40">
        <v>1.375923286283488E-6</v>
      </c>
      <c r="P1955" s="40">
        <v>1.716911403521981E-3</v>
      </c>
      <c r="Q1955" s="34">
        <v>1.6592209810222347E-3</v>
      </c>
      <c r="R1955" s="89">
        <v>9.1989252452355959E-3</v>
      </c>
      <c r="S1955" s="40">
        <v>2.329257797707239E-6</v>
      </c>
      <c r="T1955" s="40">
        <v>2.9065059909176472E-3</v>
      </c>
      <c r="U1955" s="34">
        <v>6.0613667380367119E-3</v>
      </c>
      <c r="V1955" s="89">
        <v>0</v>
      </c>
      <c r="W1955" s="40">
        <v>1.1625209234342535E-3</v>
      </c>
      <c r="X1955" s="40">
        <v>1.9643977628681895</v>
      </c>
      <c r="Y1955" s="34">
        <v>0.98044522048288552</v>
      </c>
      <c r="Z1955" s="28">
        <v>0.98816580820194444</v>
      </c>
      <c r="AA1955" s="928">
        <v>1.6790916739381368E-3</v>
      </c>
      <c r="AB1955" s="929">
        <v>6.1339571635917129E-3</v>
      </c>
      <c r="AC1955" s="930">
        <v>0.99218695116247013</v>
      </c>
    </row>
    <row r="1956" spans="1:51">
      <c r="A1956" s="130" t="s">
        <v>166</v>
      </c>
      <c r="B1956" s="152">
        <v>-153.72559762323687</v>
      </c>
      <c r="C1956" s="141">
        <v>117.89115248159601</v>
      </c>
      <c r="D1956" s="141">
        <v>305.28577603714092</v>
      </c>
      <c r="E1956" s="940">
        <v>269.45133089550006</v>
      </c>
      <c r="F1956" s="923">
        <v>1.078378476350808</v>
      </c>
      <c r="G1956" s="924">
        <v>6.7024574525434861</v>
      </c>
      <c r="H1956" s="924">
        <v>18.211695237553844</v>
      </c>
      <c r="I1956" s="34">
        <v>25.992531166448135</v>
      </c>
      <c r="L1956" s="130"/>
      <c r="M1956" s="164" t="s">
        <v>177</v>
      </c>
      <c r="N1956" s="40">
        <v>2.5815987668236441E-3</v>
      </c>
      <c r="O1956" s="40">
        <v>1.7203764704204712E-6</v>
      </c>
      <c r="P1956" s="40">
        <v>2.1467286801970958E-3</v>
      </c>
      <c r="Q1956" s="34">
        <v>2.3655431589550764E-3</v>
      </c>
      <c r="R1956" s="89">
        <v>2.3110921175036627E-2</v>
      </c>
      <c r="S1956" s="40">
        <v>5.0080123891427125E-6</v>
      </c>
      <c r="T1956" s="40">
        <v>6.2491228003876747E-3</v>
      </c>
      <c r="U1956" s="34">
        <v>1.470258607970763E-2</v>
      </c>
      <c r="V1956" s="89">
        <v>0</v>
      </c>
      <c r="W1956" s="40">
        <v>4.7368265629962204E-5</v>
      </c>
      <c r="X1956" s="40">
        <v>8.0041669064811763E-2</v>
      </c>
      <c r="Y1956" s="34">
        <v>3.9949379579563932E-2</v>
      </c>
      <c r="Z1956" s="28">
        <v>5.7017508818226634E-2</v>
      </c>
      <c r="AA1956" s="928">
        <v>4.1488013208302248E-2</v>
      </c>
      <c r="AB1956" s="929">
        <v>0.25786089894912584</v>
      </c>
      <c r="AC1956" s="930">
        <v>0.70065108784257202</v>
      </c>
    </row>
    <row r="1957" spans="1:51">
      <c r="A1957" s="130" t="s">
        <v>167</v>
      </c>
      <c r="B1957" s="89">
        <v>1.2229489438662864E-2</v>
      </c>
      <c r="C1957" s="40">
        <v>0.19415327216500622</v>
      </c>
      <c r="D1957" s="40">
        <v>0.22324895581584392</v>
      </c>
      <c r="E1957" s="34">
        <v>0.429631717419513</v>
      </c>
      <c r="F1957" s="923">
        <v>2.0120973124703991E-2</v>
      </c>
      <c r="G1957" s="924">
        <v>0.77696540150864879</v>
      </c>
      <c r="H1957" s="924">
        <v>6.6263561176284727</v>
      </c>
      <c r="I1957" s="34">
        <v>7.4234424922618247</v>
      </c>
      <c r="L1957" s="130"/>
      <c r="M1957" s="164" t="s">
        <v>178</v>
      </c>
      <c r="N1957" s="40">
        <v>5.7551686302034102E-5</v>
      </c>
      <c r="O1957" s="40">
        <v>2.455061120292113E-8</v>
      </c>
      <c r="P1957" s="40">
        <v>3.0634865154135613E-5</v>
      </c>
      <c r="Q1957" s="34">
        <v>4.4137593034802608E-5</v>
      </c>
      <c r="R1957" s="89">
        <v>2.9602841416952234E-3</v>
      </c>
      <c r="S1957" s="40">
        <v>3.5428922029378979E-7</v>
      </c>
      <c r="T1957" s="40">
        <v>4.4209092798360523E-4</v>
      </c>
      <c r="U1957" s="34">
        <v>1.7043600466722087E-3</v>
      </c>
      <c r="V1957" s="89">
        <v>1.2599999999999998E-2</v>
      </c>
      <c r="W1957" s="40">
        <v>2.2951132868865063E-6</v>
      </c>
      <c r="X1957" s="40">
        <v>1.6478223019823254E-2</v>
      </c>
      <c r="Y1957" s="34">
        <v>1.4535649335194009E-2</v>
      </c>
      <c r="Z1957" s="28">
        <v>1.628414697490102E-2</v>
      </c>
      <c r="AA1957" s="928">
        <v>2.7104639317510758E-3</v>
      </c>
      <c r="AB1957" s="929">
        <v>0.10466375974738881</v>
      </c>
      <c r="AC1957" s="930">
        <v>0.89262577632086015</v>
      </c>
    </row>
    <row r="1958" spans="1:51">
      <c r="A1958" s="130" t="s">
        <v>168</v>
      </c>
      <c r="B1958" s="89">
        <v>6.3684763603081937E-2</v>
      </c>
      <c r="C1958" s="40">
        <v>7.8178092635738786E-2</v>
      </c>
      <c r="D1958" s="40">
        <v>2.7034852254628263</v>
      </c>
      <c r="E1958" s="34">
        <v>2.8453480817016472</v>
      </c>
      <c r="F1958" s="923">
        <v>1.7487895244525369E-2</v>
      </c>
      <c r="G1958" s="924">
        <v>0.57457616235415798</v>
      </c>
      <c r="H1958" s="924">
        <v>2.2797063731986258</v>
      </c>
      <c r="I1958" s="34">
        <v>2.8717704307973091</v>
      </c>
      <c r="L1958" s="130"/>
      <c r="M1958" s="164" t="s">
        <v>179</v>
      </c>
      <c r="N1958" s="40">
        <v>5.0426320594673545E-5</v>
      </c>
      <c r="O1958" s="40">
        <v>2.1011219175139704E-8</v>
      </c>
      <c r="P1958" s="40">
        <v>2.6218323480183102E-5</v>
      </c>
      <c r="Q1958" s="34">
        <v>3.8361643771117355E-5</v>
      </c>
      <c r="R1958" s="89">
        <v>2.1858274969826204E-3</v>
      </c>
      <c r="S1958" s="40">
        <v>2.6469015352830037E-7</v>
      </c>
      <c r="T1958" s="40">
        <v>3.3028697713245216E-4</v>
      </c>
      <c r="U1958" s="34">
        <v>1.2603967345073219E-3</v>
      </c>
      <c r="V1958" s="89">
        <v>3.2199999999999998E-3</v>
      </c>
      <c r="W1958" s="40">
        <v>2.1114949299868914E-6</v>
      </c>
      <c r="X1958" s="40">
        <v>6.7879494735634789E-3</v>
      </c>
      <c r="Y1958" s="34">
        <v>5.0007895500614385E-3</v>
      </c>
      <c r="Z1958" s="28">
        <v>6.299547928339878E-3</v>
      </c>
      <c r="AA1958" s="928">
        <v>6.0895867778923002E-3</v>
      </c>
      <c r="AB1958" s="929">
        <v>0.20007733076164955</v>
      </c>
      <c r="AC1958" s="930">
        <v>0.79383308246045814</v>
      </c>
    </row>
    <row r="1959" spans="1:51">
      <c r="A1959" s="130" t="s">
        <v>169</v>
      </c>
      <c r="B1959" s="89">
        <v>0.17842777384837091</v>
      </c>
      <c r="C1959" s="40">
        <v>0.14604461212820966</v>
      </c>
      <c r="D1959" s="40">
        <v>0.12003872770223388</v>
      </c>
      <c r="E1959" s="34">
        <v>0.44451111367881446</v>
      </c>
      <c r="F1959" s="923">
        <v>0.30128240835993353</v>
      </c>
      <c r="G1959" s="924">
        <v>24.865125102072952</v>
      </c>
      <c r="H1959" s="924">
        <v>0</v>
      </c>
      <c r="I1959" s="34">
        <v>25.166407510432887</v>
      </c>
      <c r="L1959" s="130"/>
      <c r="M1959" s="164" t="s">
        <v>180</v>
      </c>
      <c r="N1959" s="40">
        <v>6.4353910845664779E-4</v>
      </c>
      <c r="O1959" s="40">
        <v>5.4317783681029216E-7</v>
      </c>
      <c r="P1959" s="40">
        <v>6.7779085611597591E-4</v>
      </c>
      <c r="Q1959" s="34">
        <v>6.6089648081728096E-4</v>
      </c>
      <c r="R1959" s="89">
        <v>9.7052753914869616E-2</v>
      </c>
      <c r="S1959" s="40">
        <v>9.4755718270744795E-6</v>
      </c>
      <c r="T1959" s="40">
        <v>1.1823854924891405E-2</v>
      </c>
      <c r="U1959" s="34">
        <v>5.4544418190553903E-2</v>
      </c>
      <c r="V1959" s="89">
        <v>0</v>
      </c>
      <c r="W1959" s="40">
        <v>0</v>
      </c>
      <c r="X1959" s="40">
        <v>0</v>
      </c>
      <c r="Y1959" s="34">
        <v>0</v>
      </c>
      <c r="Z1959" s="28">
        <v>5.5205314671371186E-2</v>
      </c>
      <c r="AA1959" s="928">
        <v>1.1971609703730462E-2</v>
      </c>
      <c r="AB1959" s="929">
        <v>0.98802839029626954</v>
      </c>
      <c r="AC1959" s="930">
        <v>0</v>
      </c>
    </row>
    <row r="1960" spans="1:51">
      <c r="A1960" s="130" t="s">
        <v>170</v>
      </c>
      <c r="B1960" s="89">
        <v>8.9430642905059549E-3</v>
      </c>
      <c r="C1960" s="40">
        <v>4.4133189060828332E-2</v>
      </c>
      <c r="D1960" s="40">
        <v>2.3406192480517039E-2</v>
      </c>
      <c r="E1960" s="34">
        <v>7.648244583185132E-2</v>
      </c>
      <c r="F1960" s="923">
        <v>2.5075890844984965E-3</v>
      </c>
      <c r="G1960" s="924">
        <v>3.656658671579853E-2</v>
      </c>
      <c r="H1960" s="924">
        <v>0.36168428883043202</v>
      </c>
      <c r="I1960" s="34">
        <v>0.40075846463072906</v>
      </c>
      <c r="L1960" s="130"/>
      <c r="M1960" s="132" t="s">
        <v>181</v>
      </c>
      <c r="N1960" s="89">
        <v>5.5977056916242186E-6</v>
      </c>
      <c r="O1960" s="40">
        <v>4.326596967802248E-9</v>
      </c>
      <c r="P1960" s="40">
        <v>5.3988356375071909E-6</v>
      </c>
      <c r="Q1960" s="34">
        <v>5.500675629560841E-6</v>
      </c>
      <c r="R1960" s="40">
        <v>1.3557388795917429E-4</v>
      </c>
      <c r="S1960" s="40">
        <v>1.9688727194964972E-8</v>
      </c>
      <c r="T1960" s="40">
        <v>2.4568084993441958E-5</v>
      </c>
      <c r="U1960" s="34">
        <v>8.0212876043860742E-5</v>
      </c>
      <c r="V1960" s="40">
        <v>4.6038443991037971E-4</v>
      </c>
      <c r="W1960" s="40">
        <v>3.9485268175854236E-7</v>
      </c>
      <c r="X1960" s="40">
        <v>1.1275962802079385E-3</v>
      </c>
      <c r="Y1960" s="40">
        <v>7.9339472542108778E-4</v>
      </c>
      <c r="Z1960" s="28">
        <v>8.7910827709450942E-4</v>
      </c>
      <c r="AA1960" s="929">
        <v>6.25710822305167E-3</v>
      </c>
      <c r="AB1960" s="929">
        <v>9.1243454457018355E-2</v>
      </c>
      <c r="AC1960" s="930">
        <v>0.90249943731992988</v>
      </c>
    </row>
    <row r="1961" spans="1:51">
      <c r="A1961" s="130" t="s">
        <v>171</v>
      </c>
      <c r="B1961" s="89">
        <v>7.343617980359065E-3</v>
      </c>
      <c r="C1961" s="40">
        <v>1.3119085432309063E-2</v>
      </c>
      <c r="D1961" s="40">
        <v>9.38242342820007E-3</v>
      </c>
      <c r="E1961" s="34">
        <v>2.9845126840868198E-2</v>
      </c>
      <c r="F1961" s="925">
        <v>7.0368586657607902E-3</v>
      </c>
      <c r="G1961" s="926">
        <v>9.7231206655136265E-2</v>
      </c>
      <c r="H1961" s="926">
        <v>0.36970468277406987</v>
      </c>
      <c r="I1961" s="145">
        <v>0.47397274809496692</v>
      </c>
      <c r="L1961" s="143"/>
      <c r="M1961" s="166" t="s">
        <v>182</v>
      </c>
      <c r="N1961" s="154">
        <v>2.3619975081439154E-5</v>
      </c>
      <c r="O1961" s="144">
        <v>5.7760187318365374E-9</v>
      </c>
      <c r="P1961" s="144">
        <v>7.2074602752260511E-6</v>
      </c>
      <c r="Q1961" s="145">
        <v>1.5436132343491864E-5</v>
      </c>
      <c r="R1961" s="144">
        <v>3.5051048034698658E-4</v>
      </c>
      <c r="S1961" s="144">
        <v>6.0384606350087407E-8</v>
      </c>
      <c r="T1961" s="144">
        <v>7.5349418294742214E-5</v>
      </c>
      <c r="U1961" s="145">
        <v>2.1328746890269157E-4</v>
      </c>
      <c r="V1961" s="144">
        <v>5.7558674406873794E-4</v>
      </c>
      <c r="W1961" s="144">
        <v>2.7911737310704694E-7</v>
      </c>
      <c r="X1961" s="144">
        <v>1.0472320557844007E-3</v>
      </c>
      <c r="Y1961" s="144">
        <v>8.1098835181624715E-4</v>
      </c>
      <c r="Z1961" s="167">
        <v>1.0397119530624306E-3</v>
      </c>
      <c r="AA1961" s="931">
        <v>1.4846546967191581E-2</v>
      </c>
      <c r="AB1961" s="931">
        <v>0.20514092222798991</v>
      </c>
      <c r="AC1961" s="932">
        <v>0.78001253080481847</v>
      </c>
      <c r="AY1961" s="146"/>
    </row>
    <row r="1962" spans="1:51">
      <c r="A1962" s="130" t="s">
        <v>172</v>
      </c>
      <c r="B1962" s="89">
        <v>0.15015400545380625</v>
      </c>
      <c r="C1962" s="40">
        <v>0.11736391020752894</v>
      </c>
      <c r="D1962" s="40">
        <v>5.937389187414254E-4</v>
      </c>
      <c r="E1962" s="34">
        <v>0.26811165458007663</v>
      </c>
    </row>
    <row r="1963" spans="1:51" ht="12.75" customHeight="1">
      <c r="A1963" s="130" t="s">
        <v>190</v>
      </c>
      <c r="B1963" s="89">
        <v>1.2483907021698423E-3</v>
      </c>
      <c r="C1963" s="40">
        <v>1.034550436299423E-3</v>
      </c>
      <c r="D1963" s="40">
        <v>1.7385376043784653E-3</v>
      </c>
      <c r="E1963" s="34">
        <v>4.0214787428477306E-3</v>
      </c>
    </row>
    <row r="1964" spans="1:51" ht="12.75" customHeight="1">
      <c r="A1964" s="130" t="s">
        <v>191</v>
      </c>
      <c r="B1964" s="89">
        <v>1.222431157602574E-3</v>
      </c>
      <c r="C1964" s="40">
        <v>2.7052839875088353E-3</v>
      </c>
      <c r="D1964" s="40">
        <v>3.2861410505826863E-3</v>
      </c>
      <c r="E1964" s="34">
        <v>7.2138561956940957E-3</v>
      </c>
      <c r="F1964" s="898" t="s">
        <v>272</v>
      </c>
      <c r="G1964" s="899"/>
      <c r="H1964" s="900"/>
      <c r="I1964" s="900"/>
      <c r="L1964" s="891" t="s">
        <v>264</v>
      </c>
      <c r="M1964" s="892"/>
      <c r="N1964" s="898" t="s">
        <v>185</v>
      </c>
      <c r="O1964" s="899"/>
      <c r="P1964" s="899"/>
      <c r="Q1964" s="900"/>
      <c r="R1964" s="898" t="s">
        <v>186</v>
      </c>
      <c r="S1964" s="899"/>
      <c r="T1964" s="899"/>
      <c r="U1964" s="900"/>
      <c r="V1964" s="898" t="s">
        <v>187</v>
      </c>
      <c r="W1964" s="899"/>
      <c r="X1964" s="899"/>
      <c r="Y1964" s="900"/>
      <c r="Z1964" s="9" t="s">
        <v>188</v>
      </c>
      <c r="AA1964" s="898" t="s">
        <v>195</v>
      </c>
      <c r="AB1964" s="899"/>
      <c r="AC1964" s="900"/>
    </row>
    <row r="1965" spans="1:51" ht="26.25">
      <c r="A1965" s="130" t="s">
        <v>175</v>
      </c>
      <c r="B1965" s="89">
        <v>1.0739544397342768E-3</v>
      </c>
      <c r="C1965" s="40">
        <v>5.6242506313106115E-2</v>
      </c>
      <c r="D1965" s="40">
        <v>0.15627426907109074</v>
      </c>
      <c r="E1965" s="34">
        <v>0.21359072982393112</v>
      </c>
      <c r="F1965" s="76" t="s">
        <v>185</v>
      </c>
      <c r="G1965" s="76" t="s">
        <v>186</v>
      </c>
      <c r="H1965" s="150" t="s">
        <v>187</v>
      </c>
      <c r="I1965" s="17" t="s">
        <v>188</v>
      </c>
      <c r="L1965" s="893"/>
      <c r="M1965" s="894"/>
      <c r="N1965" s="157" t="s">
        <v>217</v>
      </c>
      <c r="O1965" s="158" t="s">
        <v>222</v>
      </c>
      <c r="P1965" s="158" t="s">
        <v>223</v>
      </c>
      <c r="Q1965" s="159" t="s">
        <v>199</v>
      </c>
      <c r="R1965" s="157" t="s">
        <v>217</v>
      </c>
      <c r="S1965" s="158" t="s">
        <v>222</v>
      </c>
      <c r="T1965" s="158" t="s">
        <v>223</v>
      </c>
      <c r="U1965" s="159" t="s">
        <v>199</v>
      </c>
      <c r="V1965" s="157" t="s">
        <v>217</v>
      </c>
      <c r="W1965" s="158" t="s">
        <v>222</v>
      </c>
      <c r="X1965" s="158" t="s">
        <v>223</v>
      </c>
      <c r="Y1965" s="159" t="s">
        <v>199</v>
      </c>
      <c r="Z1965" s="160" t="s">
        <v>199</v>
      </c>
      <c r="AA1965" s="157" t="s">
        <v>185</v>
      </c>
      <c r="AB1965" s="158" t="s">
        <v>186</v>
      </c>
      <c r="AC1965" s="159" t="s">
        <v>187</v>
      </c>
    </row>
    <row r="1966" spans="1:51">
      <c r="A1966" s="130" t="s">
        <v>176</v>
      </c>
      <c r="B1966" s="89">
        <v>1.0991233033519994E-3</v>
      </c>
      <c r="C1966" s="40">
        <v>6.8631526514261127E-3</v>
      </c>
      <c r="D1966" s="40">
        <v>1.8924396578239784</v>
      </c>
      <c r="E1966" s="34">
        <v>1.9004019337787565</v>
      </c>
      <c r="F1966" s="919">
        <v>76050.337829968121</v>
      </c>
      <c r="G1966" s="920">
        <v>705581.48872921825</v>
      </c>
      <c r="H1966" s="920">
        <v>1000000</v>
      </c>
      <c r="I1966" s="138">
        <v>1781631.8265591864</v>
      </c>
      <c r="L1966" s="136"/>
      <c r="M1966" s="161" t="s">
        <v>160</v>
      </c>
      <c r="N1966" s="141">
        <v>107.18737264141329</v>
      </c>
      <c r="O1966" s="141">
        <v>0.18156740451696937</v>
      </c>
      <c r="P1966" s="141">
        <v>226.5643371478233</v>
      </c>
      <c r="Q1966" s="142">
        <v>166.82487673407536</v>
      </c>
      <c r="R1966" s="152">
        <v>1168.1257808279754</v>
      </c>
      <c r="S1966" s="141">
        <v>1.5448283862661474</v>
      </c>
      <c r="T1966" s="141">
        <v>1927.6754011693754</v>
      </c>
      <c r="U1966" s="142">
        <v>1547.7714924326531</v>
      </c>
      <c r="V1966" s="152">
        <v>1212.5769156233403</v>
      </c>
      <c r="W1966" s="141">
        <v>2.5458425114544099</v>
      </c>
      <c r="X1966" s="141">
        <v>3176.7658001439922</v>
      </c>
      <c r="Y1966" s="142">
        <v>2193.6112513669459</v>
      </c>
      <c r="Z1966" s="162">
        <v>3908.2076205336743</v>
      </c>
      <c r="AA1966" s="928">
        <v>4.2685776430499631E-2</v>
      </c>
      <c r="AB1966" s="929">
        <v>0.39603103077243923</v>
      </c>
      <c r="AC1966" s="930">
        <v>0.56128319279706118</v>
      </c>
    </row>
    <row r="1967" spans="1:51">
      <c r="A1967" s="130" t="s">
        <v>177</v>
      </c>
      <c r="B1967" s="89">
        <v>2.842450123973828E-3</v>
      </c>
      <c r="C1967" s="40">
        <v>1.2855512539309452E-2</v>
      </c>
      <c r="D1967" s="40">
        <v>8.4027109391563715E-2</v>
      </c>
      <c r="E1967" s="34">
        <v>9.9725072054847E-2</v>
      </c>
      <c r="F1967" s="921">
        <v>75094.476041009955</v>
      </c>
      <c r="G1967" s="922">
        <v>638171.24616314331</v>
      </c>
      <c r="H1967" s="922">
        <v>955212.54370088736</v>
      </c>
      <c r="I1967" s="142">
        <v>1668478.2659050403</v>
      </c>
      <c r="L1967" s="130"/>
      <c r="M1967" s="164" t="s">
        <v>162</v>
      </c>
      <c r="N1967" s="141">
        <v>104.56630471309984</v>
      </c>
      <c r="O1967" s="141">
        <v>0.1803102192451303</v>
      </c>
      <c r="P1967" s="141">
        <v>224.99559000103238</v>
      </c>
      <c r="Q1967" s="142">
        <v>164.72808755906499</v>
      </c>
      <c r="R1967" s="152">
        <v>874.71922704211636</v>
      </c>
      <c r="S1967" s="141">
        <v>1.5435126125219125</v>
      </c>
      <c r="T1967" s="141">
        <v>1926.0335458650484</v>
      </c>
      <c r="U1967" s="142">
        <v>1399.8996258823358</v>
      </c>
      <c r="V1967" s="152">
        <v>1016.5506567012188</v>
      </c>
      <c r="W1967" s="141">
        <v>2.5458425114544099</v>
      </c>
      <c r="X1967" s="141">
        <v>3176.7658001439922</v>
      </c>
      <c r="Y1967" s="142">
        <v>2095.3649833091067</v>
      </c>
      <c r="Z1967" s="162">
        <v>3659.9926967505075</v>
      </c>
      <c r="AA1967" s="928">
        <v>4.5007764006009462E-2</v>
      </c>
      <c r="AB1967" s="929">
        <v>0.38248699980336692</v>
      </c>
      <c r="AC1967" s="930">
        <v>0.57250523619062355</v>
      </c>
    </row>
    <row r="1968" spans="1:51">
      <c r="A1968" s="130" t="s">
        <v>178</v>
      </c>
      <c r="B1968" s="89">
        <v>2.0537875043626633E-4</v>
      </c>
      <c r="C1968" s="40">
        <v>1.2265218063611434E-3</v>
      </c>
      <c r="D1968" s="40">
        <v>1.6384334736361927E-2</v>
      </c>
      <c r="E1968" s="34">
        <v>1.7816235293159337E-2</v>
      </c>
      <c r="F1968" s="921">
        <v>2148.7883450284594</v>
      </c>
      <c r="G1968" s="922">
        <v>114983.27053594319</v>
      </c>
      <c r="H1968" s="922">
        <v>120001.62486462784</v>
      </c>
      <c r="I1968" s="142">
        <v>237133.6837455995</v>
      </c>
      <c r="L1968" s="130"/>
      <c r="M1968" s="164" t="s">
        <v>31</v>
      </c>
      <c r="N1968" s="141">
        <v>6.13362674033948</v>
      </c>
      <c r="O1968" s="141">
        <v>2.631915492827111E-3</v>
      </c>
      <c r="P1968" s="141">
        <v>3.2841698136723148</v>
      </c>
      <c r="Q1968" s="142">
        <v>4.7136062904605875</v>
      </c>
      <c r="R1968" s="152">
        <v>499.83698648738846</v>
      </c>
      <c r="S1968" s="141">
        <v>2.7541394086469384E-3</v>
      </c>
      <c r="T1968" s="141">
        <v>3.436683865106819</v>
      </c>
      <c r="U1968" s="142">
        <v>252.22859596661439</v>
      </c>
      <c r="V1968" s="152">
        <v>525.22450548848883</v>
      </c>
      <c r="W1968" s="141">
        <v>0</v>
      </c>
      <c r="X1968" s="141">
        <v>0</v>
      </c>
      <c r="Y1968" s="142">
        <v>263.23691448536306</v>
      </c>
      <c r="Z1968" s="162">
        <v>520.17911674243805</v>
      </c>
      <c r="AA1968" s="928">
        <v>9.0615061980554024E-3</v>
      </c>
      <c r="AB1968" s="929">
        <v>0.4848879700249541</v>
      </c>
      <c r="AC1968" s="930">
        <v>0.50605052377699045</v>
      </c>
    </row>
    <row r="1969" spans="1:53">
      <c r="A1969" s="130" t="s">
        <v>179</v>
      </c>
      <c r="B1969" s="89">
        <v>1.7141020519123698E-4</v>
      </c>
      <c r="C1969" s="40">
        <v>1.0357244481011441E-3</v>
      </c>
      <c r="D1969" s="40">
        <v>6.5676963997400488E-3</v>
      </c>
      <c r="E1969" s="34">
        <v>7.7748310530324303E-3</v>
      </c>
      <c r="F1969" s="921">
        <v>65286.221128869118</v>
      </c>
      <c r="G1969" s="922">
        <v>520527.21230813517</v>
      </c>
      <c r="H1969" s="922">
        <v>830981.38834058202</v>
      </c>
      <c r="I1969" s="142">
        <v>1416794.8217775864</v>
      </c>
      <c r="L1969" s="130"/>
      <c r="M1969" s="164" t="s">
        <v>23</v>
      </c>
      <c r="N1969" s="141">
        <v>77.328008646983122</v>
      </c>
      <c r="O1969" s="141">
        <v>0.16768607165815264</v>
      </c>
      <c r="P1969" s="141">
        <v>209.24286369143434</v>
      </c>
      <c r="Q1969" s="142">
        <v>143.21258922751773</v>
      </c>
      <c r="R1969" s="152">
        <v>378.15366686419276</v>
      </c>
      <c r="S1969" s="141">
        <v>1.5287566604876912</v>
      </c>
      <c r="T1969" s="141">
        <v>1907.6207007813596</v>
      </c>
      <c r="U1969" s="142">
        <v>1141.8343495617962</v>
      </c>
      <c r="V1969" s="152">
        <v>472.81429301458792</v>
      </c>
      <c r="W1969" s="141">
        <v>2.5458425114544099</v>
      </c>
      <c r="X1969" s="141">
        <v>3176.7658001439922</v>
      </c>
      <c r="Y1969" s="142">
        <v>1822.8501231404261</v>
      </c>
      <c r="Z1969" s="162">
        <v>3107.8970619297402</v>
      </c>
      <c r="AA1969" s="928">
        <v>4.6080222856092562E-2</v>
      </c>
      <c r="AB1969" s="929">
        <v>0.36739773770139417</v>
      </c>
      <c r="AC1969" s="930">
        <v>0.58652203944251324</v>
      </c>
      <c r="AZ1969" s="146"/>
    </row>
    <row r="1970" spans="1:53">
      <c r="A1970" s="130" t="s">
        <v>180</v>
      </c>
      <c r="B1970" s="89">
        <v>2.1538724569678661E-3</v>
      </c>
      <c r="C1970" s="40">
        <v>1.0548923976804273E-2</v>
      </c>
      <c r="D1970" s="40">
        <v>4.1561724311899777E-4</v>
      </c>
      <c r="E1970" s="40">
        <v>1.3118413676891136E-2</v>
      </c>
      <c r="F1970" s="921">
        <v>7659.466567112383</v>
      </c>
      <c r="G1970" s="922">
        <v>2660.7633190649071</v>
      </c>
      <c r="H1970" s="922">
        <v>4229.530495677378</v>
      </c>
      <c r="I1970" s="142">
        <v>14549.760381854667</v>
      </c>
      <c r="L1970" s="130"/>
      <c r="M1970" s="164" t="s">
        <v>163</v>
      </c>
      <c r="N1970" s="141">
        <v>21.104669325777234</v>
      </c>
      <c r="O1970" s="141">
        <v>9.9922320941505747E-3</v>
      </c>
      <c r="P1970" s="141">
        <v>12.468556495925718</v>
      </c>
      <c r="Q1970" s="142">
        <v>16.801892041086678</v>
      </c>
      <c r="R1970" s="152">
        <v>-3.2714263094648839</v>
      </c>
      <c r="S1970" s="141">
        <v>1.2001812625574381E-2</v>
      </c>
      <c r="T1970" s="141">
        <v>14.976161218582051</v>
      </c>
      <c r="U1970" s="142">
        <v>5.8366803539252388</v>
      </c>
      <c r="V1970" s="152">
        <v>18.511858198142104</v>
      </c>
      <c r="W1970" s="141">
        <v>0</v>
      </c>
      <c r="X1970" s="141">
        <v>0</v>
      </c>
      <c r="Y1970" s="142">
        <v>9.2779456833175118</v>
      </c>
      <c r="Z1970" s="162">
        <v>31.916518078329428</v>
      </c>
      <c r="AA1970" s="928">
        <v>0.52643248865216197</v>
      </c>
      <c r="AB1970" s="929">
        <v>0.1828733428753373</v>
      </c>
      <c r="AC1970" s="930">
        <v>0.29069416847250079</v>
      </c>
      <c r="AX1970" s="146"/>
    </row>
    <row r="1971" spans="1:53">
      <c r="A1971" s="130" t="s">
        <v>181</v>
      </c>
      <c r="B1971" s="89">
        <v>2.1855604155407705E-5</v>
      </c>
      <c r="C1971" s="40">
        <v>1.0877593600408968E-4</v>
      </c>
      <c r="D1971" s="40">
        <v>1.2169763230649255E-3</v>
      </c>
      <c r="E1971" s="40">
        <v>1.3476078632244229E-3</v>
      </c>
      <c r="F1971" s="921">
        <v>4.860572749498421</v>
      </c>
      <c r="G1971" s="922">
        <v>69.568915484494411</v>
      </c>
      <c r="H1971" s="922">
        <v>0</v>
      </c>
      <c r="I1971" s="142">
        <v>74.429488233992842</v>
      </c>
      <c r="L1971" s="130"/>
      <c r="M1971" s="165" t="s">
        <v>189</v>
      </c>
      <c r="N1971" s="141">
        <v>1.170876697558627E-2</v>
      </c>
      <c r="O1971" s="141">
        <v>7.6957301494330175E-6</v>
      </c>
      <c r="P1971" s="141">
        <v>9.6029240755702676E-3</v>
      </c>
      <c r="Q1971" s="142">
        <v>1.0662207071387309E-2</v>
      </c>
      <c r="R1971" s="152">
        <v>0.21569391017294481</v>
      </c>
      <c r="S1971" s="141">
        <v>7.1442537241022731E-5</v>
      </c>
      <c r="T1971" s="141">
        <v>8.9147780336630927E-2</v>
      </c>
      <c r="U1971" s="142">
        <v>0.15260715575218309</v>
      </c>
      <c r="V1971" s="152">
        <v>0</v>
      </c>
      <c r="W1971" s="141">
        <v>0</v>
      </c>
      <c r="X1971" s="141">
        <v>0</v>
      </c>
      <c r="Y1971" s="142">
        <v>0</v>
      </c>
      <c r="Z1971" s="162">
        <v>0.16326936282357041</v>
      </c>
      <c r="AA1971" s="928">
        <v>6.5304395674704363E-2</v>
      </c>
      <c r="AB1971" s="929">
        <v>0.93469560432529553</v>
      </c>
      <c r="AC1971" s="930">
        <v>0</v>
      </c>
      <c r="BA1971" s="146"/>
    </row>
    <row r="1972" spans="1:53">
      <c r="A1972" s="143" t="s">
        <v>182</v>
      </c>
      <c r="B1972" s="154">
        <v>5.0674226292724261E-5</v>
      </c>
      <c r="C1972" s="144">
        <v>2.1052487863753734E-4</v>
      </c>
      <c r="D1972" s="144">
        <v>2.3002987354078801E-3</v>
      </c>
      <c r="E1972" s="144">
        <v>2.5614978403381418E-3</v>
      </c>
      <c r="F1972" s="921">
        <v>4825.0579475840577</v>
      </c>
      <c r="G1972" s="922">
        <v>49224.648695411073</v>
      </c>
      <c r="H1972" s="922">
        <v>55097.288935192846</v>
      </c>
      <c r="I1972" s="142">
        <v>109146.99557818797</v>
      </c>
      <c r="L1972" s="130"/>
      <c r="M1972" s="164" t="s">
        <v>165</v>
      </c>
      <c r="N1972" s="141">
        <v>6.9792465533517785</v>
      </c>
      <c r="O1972" s="141">
        <v>1.1375888364681036E-2</v>
      </c>
      <c r="P1972" s="141">
        <v>14.195117310115608</v>
      </c>
      <c r="Q1972" s="142">
        <v>10.584301402317893</v>
      </c>
      <c r="R1972" s="152">
        <v>154.53838742912859</v>
      </c>
      <c r="S1972" s="141">
        <v>4.9005142140018998E-2</v>
      </c>
      <c r="T1972" s="141">
        <v>61.149838955541121</v>
      </c>
      <c r="U1972" s="142">
        <v>107.97974322283898</v>
      </c>
      <c r="V1972" s="152">
        <v>0</v>
      </c>
      <c r="W1972" s="141">
        <v>0.19408180502587999</v>
      </c>
      <c r="X1972" s="141">
        <v>242.10540559801314</v>
      </c>
      <c r="Y1972" s="142">
        <v>120.86203292805455</v>
      </c>
      <c r="Z1972" s="162">
        <v>239.42607755321143</v>
      </c>
      <c r="AA1972" s="928">
        <v>4.4206969894353201E-2</v>
      </c>
      <c r="AB1972" s="929">
        <v>0.45099407853282369</v>
      </c>
      <c r="AC1972" s="930">
        <v>0.50479895157282306</v>
      </c>
      <c r="AV1972" s="392"/>
    </row>
    <row r="1973" spans="1:53">
      <c r="F1973" s="923">
        <v>189.39403421944908</v>
      </c>
      <c r="G1973" s="924">
        <v>66.697529156794118</v>
      </c>
      <c r="H1973" s="924">
        <v>23.634826103248649</v>
      </c>
      <c r="I1973" s="34">
        <v>279.72638947949179</v>
      </c>
      <c r="L1973" s="130"/>
      <c r="M1973" s="164" t="s">
        <v>83</v>
      </c>
      <c r="N1973" s="40">
        <v>0.31736079712336879</v>
      </c>
      <c r="O1973" s="40">
        <v>4.1160195763599111E-4</v>
      </c>
      <c r="P1973" s="40">
        <v>0.51360719149250811</v>
      </c>
      <c r="Q1973" s="34">
        <v>0.41545688440555983</v>
      </c>
      <c r="R1973" s="89">
        <v>2.7053115857236421E-3</v>
      </c>
      <c r="S1973" s="40">
        <v>2.3269495943751509E-4</v>
      </c>
      <c r="T1973" s="40">
        <v>0.2903625757214201</v>
      </c>
      <c r="U1973" s="34">
        <v>0.1463084503967185</v>
      </c>
      <c r="V1973" s="89">
        <v>0</v>
      </c>
      <c r="W1973" s="40">
        <v>6.1473723690920991E-5</v>
      </c>
      <c r="X1973" s="40">
        <v>0.10387670695584854</v>
      </c>
      <c r="Y1973" s="34">
        <v>5.1845620464187427E-2</v>
      </c>
      <c r="Z1973" s="28">
        <v>0.6136109552664657</v>
      </c>
      <c r="AA1973" s="928">
        <v>0.67706888353247241</v>
      </c>
      <c r="AB1973" s="929">
        <v>0.23843845866992847</v>
      </c>
      <c r="AC1973" s="930">
        <v>8.449265779759918E-2</v>
      </c>
    </row>
    <row r="1974" spans="1:53">
      <c r="A1974" s="69" t="s">
        <v>283</v>
      </c>
      <c r="F1974" s="923">
        <v>0.25867663661732959</v>
      </c>
      <c r="G1974" s="924">
        <v>0.46954600708555411</v>
      </c>
      <c r="H1974" s="924">
        <v>0.14796557883718162</v>
      </c>
      <c r="I1974" s="34">
        <v>0.87618822254006534</v>
      </c>
      <c r="L1974" s="130"/>
      <c r="M1974" s="164" t="s">
        <v>84</v>
      </c>
      <c r="N1974" s="40">
        <v>7.1999314532973657E-4</v>
      </c>
      <c r="O1974" s="40">
        <v>3.3163154316603497E-7</v>
      </c>
      <c r="P1974" s="40">
        <v>4.1381811319388128E-4</v>
      </c>
      <c r="Q1974" s="34">
        <v>5.6743598054953309E-4</v>
      </c>
      <c r="R1974" s="89">
        <v>1.8087995316070431E-3</v>
      </c>
      <c r="S1974" s="40">
        <v>1.9817711617454065E-7</v>
      </c>
      <c r="T1974" s="40">
        <v>2.4729034973761278E-4</v>
      </c>
      <c r="U1974" s="34">
        <v>1.0300014041772952E-3</v>
      </c>
      <c r="V1974" s="89">
        <v>0</v>
      </c>
      <c r="W1974" s="40">
        <v>3.8485559696814636E-7</v>
      </c>
      <c r="X1974" s="40">
        <v>6.5031902520787995E-4</v>
      </c>
      <c r="Y1974" s="34">
        <v>3.2457895855226443E-4</v>
      </c>
      <c r="Z1974" s="28">
        <v>1.9220163432790926E-3</v>
      </c>
      <c r="AA1974" s="928">
        <v>0.29522952941255853</v>
      </c>
      <c r="AB1974" s="929">
        <v>0.53589627777048021</v>
      </c>
      <c r="AC1974" s="930">
        <v>0.16887419281696134</v>
      </c>
    </row>
    <row r="1975" spans="1:53">
      <c r="A1975" s="136"/>
      <c r="B1975" s="147" t="s">
        <v>271</v>
      </c>
      <c r="C1975" s="936"/>
      <c r="D1975" s="936"/>
      <c r="E1975" s="937"/>
      <c r="F1975" s="921">
        <v>10575.428282871122</v>
      </c>
      <c r="G1975" s="922">
        <v>51350.004261992566</v>
      </c>
      <c r="H1975" s="922">
        <v>55845.54459668215</v>
      </c>
      <c r="I1975" s="142">
        <v>117770.97714154585</v>
      </c>
      <c r="L1975" s="130"/>
      <c r="M1975" s="164" t="s">
        <v>166</v>
      </c>
      <c r="N1975" s="141">
        <v>16.690868650565221</v>
      </c>
      <c r="O1975" s="141">
        <v>2.3811829452699766E-2</v>
      </c>
      <c r="P1975" s="141">
        <v>29.712994854887228</v>
      </c>
      <c r="Q1975" s="142">
        <v>23.198378469330315</v>
      </c>
      <c r="R1975" s="141">
        <v>155.09887865257616</v>
      </c>
      <c r="S1975" s="141">
        <v>5.6038507858930706E-2</v>
      </c>
      <c r="T1975" s="141">
        <v>69.926248169864195</v>
      </c>
      <c r="U1975" s="142">
        <v>112.64194710684751</v>
      </c>
      <c r="V1975" s="141">
        <v>0</v>
      </c>
      <c r="W1975" s="141">
        <v>0.19602800346980417</v>
      </c>
      <c r="X1975" s="141">
        <v>245.39404134836869</v>
      </c>
      <c r="Y1975" s="142">
        <v>122.50341496599651</v>
      </c>
      <c r="Z1975" s="141">
        <v>258.34374054217437</v>
      </c>
      <c r="AA1975" s="928">
        <v>8.9796557178606004E-2</v>
      </c>
      <c r="AB1975" s="929">
        <v>0.43601577832097238</v>
      </c>
      <c r="AC1975" s="930">
        <v>0.47418766450042149</v>
      </c>
    </row>
    <row r="1976" spans="1:53" ht="26.25">
      <c r="A1976" s="143" t="s">
        <v>184</v>
      </c>
      <c r="B1976" s="149" t="s">
        <v>185</v>
      </c>
      <c r="C1976" s="150" t="s">
        <v>186</v>
      </c>
      <c r="D1976" s="150" t="s">
        <v>187</v>
      </c>
      <c r="E1976" s="17" t="s">
        <v>188</v>
      </c>
      <c r="F1976" s="923">
        <v>8.3528335665283411</v>
      </c>
      <c r="G1976" s="924">
        <v>5.0272941462288534</v>
      </c>
      <c r="H1976" s="924">
        <v>22.131521602436287</v>
      </c>
      <c r="I1976" s="34">
        <v>35.51164931519348</v>
      </c>
      <c r="L1976" s="130"/>
      <c r="M1976" s="164" t="s">
        <v>167</v>
      </c>
      <c r="N1976" s="40">
        <v>1.5324447255878584E-2</v>
      </c>
      <c r="O1976" s="40">
        <v>1.7084467342109765E-5</v>
      </c>
      <c r="P1976" s="40">
        <v>2.1318424577286794E-2</v>
      </c>
      <c r="Q1976" s="34">
        <v>1.8322869692332062E-2</v>
      </c>
      <c r="R1976" s="89">
        <v>2.9177276759447365E-3</v>
      </c>
      <c r="S1976" s="40">
        <v>1.5355820468958532E-5</v>
      </c>
      <c r="T1976" s="40">
        <v>1.9161375882230061E-2</v>
      </c>
      <c r="U1976" s="34">
        <v>1.1027929003098796E-2</v>
      </c>
      <c r="V1976" s="89">
        <v>0</v>
      </c>
      <c r="W1976" s="40">
        <v>5.7563657879454971E-5</v>
      </c>
      <c r="X1976" s="40">
        <v>9.7269578965394246E-2</v>
      </c>
      <c r="Y1976" s="34">
        <v>4.8547954796974858E-2</v>
      </c>
      <c r="Z1976" s="28">
        <v>7.7898753492405715E-2</v>
      </c>
      <c r="AA1976" s="928">
        <v>0.2352139010044409</v>
      </c>
      <c r="AB1976" s="929">
        <v>0.14156746428778094</v>
      </c>
      <c r="AC1976" s="930">
        <v>0.62321863470777816</v>
      </c>
    </row>
    <row r="1977" spans="1:53">
      <c r="A1977" s="130" t="s">
        <v>160</v>
      </c>
      <c r="B1977" s="152">
        <v>216.14312433973481</v>
      </c>
      <c r="C1977" s="141">
        <v>1635.4485776842641</v>
      </c>
      <c r="D1977" s="141">
        <v>4301.8987730061353</v>
      </c>
      <c r="E1977" s="142">
        <v>6153.4904750301339</v>
      </c>
      <c r="F1977" s="923">
        <v>15.19463323263753</v>
      </c>
      <c r="G1977" s="924">
        <v>14.587455167988027</v>
      </c>
      <c r="H1977" s="924">
        <v>638.50694984740835</v>
      </c>
      <c r="I1977" s="34">
        <v>668.28903824803399</v>
      </c>
      <c r="L1977" s="130"/>
      <c r="M1977" s="164" t="s">
        <v>168</v>
      </c>
      <c r="N1977" s="40">
        <v>2.3774510764459279E-2</v>
      </c>
      <c r="O1977" s="40">
        <v>3.4378824813131113E-5</v>
      </c>
      <c r="P1977" s="40">
        <v>4.2898755293823816E-2</v>
      </c>
      <c r="Q1977" s="34">
        <v>3.3331118419507796E-2</v>
      </c>
      <c r="R1977" s="89">
        <v>3.402900349727208E-2</v>
      </c>
      <c r="S1977" s="40">
        <v>2.3990243266378774E-5</v>
      </c>
      <c r="T1977" s="40">
        <v>2.9935624062710824E-2</v>
      </c>
      <c r="U1977" s="34">
        <v>3.1999205785309438E-2</v>
      </c>
      <c r="V1977" s="89">
        <v>0</v>
      </c>
      <c r="W1977" s="40">
        <v>1.6607441763346481E-3</v>
      </c>
      <c r="X1977" s="40">
        <v>2.8062825183831279</v>
      </c>
      <c r="Y1977" s="34">
        <v>1.4006360292612652</v>
      </c>
      <c r="Z1977" s="28">
        <v>1.4659663534660825</v>
      </c>
      <c r="AA1977" s="928">
        <v>2.273661898221661E-2</v>
      </c>
      <c r="AB1977" s="929">
        <v>2.1828062908573292E-2</v>
      </c>
      <c r="AC1977" s="930">
        <v>0.95543531810921001</v>
      </c>
    </row>
    <row r="1978" spans="1:53">
      <c r="A1978" s="130" t="s">
        <v>162</v>
      </c>
      <c r="B1978" s="152">
        <v>210.04551375364571</v>
      </c>
      <c r="C1978" s="141">
        <v>307.94961216358905</v>
      </c>
      <c r="D1978" s="141">
        <v>0</v>
      </c>
      <c r="E1978" s="142">
        <v>517.99512591723476</v>
      </c>
      <c r="F1978" s="923">
        <v>22.390608009916519</v>
      </c>
      <c r="G1978" s="924">
        <v>26.403877989220604</v>
      </c>
      <c r="H1978" s="924">
        <v>26.016707482219783</v>
      </c>
      <c r="I1978" s="34">
        <v>74.811193481356895</v>
      </c>
      <c r="L1978" s="130"/>
      <c r="M1978" s="164" t="s">
        <v>169</v>
      </c>
      <c r="N1978" s="40">
        <v>4.0701543683314426E-2</v>
      </c>
      <c r="O1978" s="40">
        <v>4.6100090116322E-5</v>
      </c>
      <c r="P1978" s="40">
        <v>5.7524842564367067E-2</v>
      </c>
      <c r="Q1978" s="34">
        <v>4.9116289655499731E-2</v>
      </c>
      <c r="R1978" s="89">
        <v>7.2527615383421382E-2</v>
      </c>
      <c r="S1978" s="40">
        <v>3.4626348619439499E-5</v>
      </c>
      <c r="T1978" s="40">
        <v>4.3207621674624698E-2</v>
      </c>
      <c r="U1978" s="34">
        <v>5.7919843836874367E-2</v>
      </c>
      <c r="V1978" s="89">
        <v>0</v>
      </c>
      <c r="W1978" s="40">
        <v>6.7668950899946013E-5</v>
      </c>
      <c r="X1978" s="40">
        <v>0.11434524152115967</v>
      </c>
      <c r="Y1978" s="34">
        <v>5.7070542256519918E-2</v>
      </c>
      <c r="Z1978" s="28">
        <v>0.16410667574889401</v>
      </c>
      <c r="AA1978" s="928">
        <v>0.29929489115149999</v>
      </c>
      <c r="AB1978" s="929">
        <v>0.35294020534240644</v>
      </c>
      <c r="AC1978" s="930">
        <v>0.34776490350609363</v>
      </c>
    </row>
    <row r="1979" spans="1:53">
      <c r="A1979" s="130" t="s">
        <v>31</v>
      </c>
      <c r="B1979" s="152">
        <v>12.741742157037724</v>
      </c>
      <c r="C1979" s="141">
        <v>98.997870498771604</v>
      </c>
      <c r="D1979" s="141">
        <v>0</v>
      </c>
      <c r="E1979" s="142">
        <v>111.73961265580932</v>
      </c>
      <c r="F1979" s="923">
        <v>2.4784499680232095</v>
      </c>
      <c r="G1979" s="924">
        <v>3.6685593349040633</v>
      </c>
      <c r="H1979" s="924">
        <v>9.4662230251835311</v>
      </c>
      <c r="I1979" s="34">
        <v>15.613232328110803</v>
      </c>
      <c r="L1979" s="130"/>
      <c r="M1979" s="164" t="s">
        <v>170</v>
      </c>
      <c r="N1979" s="40">
        <v>9.5142914983074936E-3</v>
      </c>
      <c r="O1979" s="40">
        <v>1.0728249584132505E-6</v>
      </c>
      <c r="P1979" s="40">
        <v>1.3386977482283849E-3</v>
      </c>
      <c r="Q1979" s="34">
        <v>5.4367557358057598E-3</v>
      </c>
      <c r="R1979" s="89">
        <v>1.0823552426713732E-2</v>
      </c>
      <c r="S1979" s="40">
        <v>4.2103379467632372E-6</v>
      </c>
      <c r="T1979" s="40">
        <v>5.2537647305939596E-3</v>
      </c>
      <c r="U1979" s="34">
        <v>8.0473930333527927E-3</v>
      </c>
      <c r="V1979" s="89">
        <v>1.7999999999999999E-2</v>
      </c>
      <c r="W1979" s="40">
        <v>3.2787332669807238E-6</v>
      </c>
      <c r="X1979" s="40">
        <v>2.3540318599747506E-2</v>
      </c>
      <c r="Y1979" s="34">
        <v>2.0765213335991441E-2</v>
      </c>
      <c r="Z1979" s="28">
        <v>3.4249362105149991E-2</v>
      </c>
      <c r="AA1979" s="928">
        <v>0.15874035023234048</v>
      </c>
      <c r="AB1979" s="929">
        <v>0.23496475667623387</v>
      </c>
      <c r="AC1979" s="930">
        <v>0.6062948930914257</v>
      </c>
    </row>
    <row r="1980" spans="1:53">
      <c r="A1980" s="130" t="s">
        <v>23</v>
      </c>
      <c r="B1980" s="152">
        <v>64.258208645308173</v>
      </c>
      <c r="C1980" s="141">
        <v>160.36948531888203</v>
      </c>
      <c r="D1980" s="141">
        <v>0</v>
      </c>
      <c r="E1980" s="142">
        <v>224.6276939641902</v>
      </c>
      <c r="F1980" s="923">
        <v>0.7083448744244214</v>
      </c>
      <c r="G1980" s="924">
        <v>2.7106300768246747</v>
      </c>
      <c r="H1980" s="924">
        <v>3.2567233902837511</v>
      </c>
      <c r="I1980" s="34">
        <v>6.6756983415328479</v>
      </c>
      <c r="L1980" s="130"/>
      <c r="M1980" s="164" t="s">
        <v>171</v>
      </c>
      <c r="N1980" s="40">
        <v>1.9097904636686328E-3</v>
      </c>
      <c r="O1980" s="40">
        <v>9.5783969797628665E-7</v>
      </c>
      <c r="P1980" s="40">
        <v>1.1952162715725034E-3</v>
      </c>
      <c r="Q1980" s="34">
        <v>1.553833286385517E-3</v>
      </c>
      <c r="R1980" s="89">
        <v>6.9022173838070716E-3</v>
      </c>
      <c r="S1980" s="40">
        <v>3.9920257285084317E-6</v>
      </c>
      <c r="T1980" s="40">
        <v>4.9813492981447488E-3</v>
      </c>
      <c r="U1980" s="34">
        <v>5.9460686348162548E-3</v>
      </c>
      <c r="V1980" s="89">
        <v>4.5999999999999999E-3</v>
      </c>
      <c r="W1980" s="40">
        <v>3.0164213285527025E-6</v>
      </c>
      <c r="X1980" s="40">
        <v>9.6970706765192559E-3</v>
      </c>
      <c r="Y1980" s="34">
        <v>7.1439850715163417E-3</v>
      </c>
      <c r="Z1980" s="28">
        <v>1.4643886992718114E-2</v>
      </c>
      <c r="AA1980" s="928">
        <v>0.10610798124556568</v>
      </c>
      <c r="AB1980" s="929">
        <v>0.40604442234312677</v>
      </c>
      <c r="AC1980" s="930">
        <v>0.48784759641130748</v>
      </c>
    </row>
    <row r="1981" spans="1:53">
      <c r="A1981" s="130" t="s">
        <v>163</v>
      </c>
      <c r="B1981" s="152">
        <v>133.04556295129981</v>
      </c>
      <c r="C1981" s="141">
        <v>48.58225634593542</v>
      </c>
      <c r="D1981" s="141">
        <v>0</v>
      </c>
      <c r="E1981" s="142">
        <v>181.62781929723525</v>
      </c>
      <c r="F1981" s="923">
        <v>12.049697957349766</v>
      </c>
      <c r="G1981" s="924">
        <v>64.269123622624193</v>
      </c>
      <c r="H1981" s="924">
        <v>0</v>
      </c>
      <c r="I1981" s="34">
        <v>76.318821579973957</v>
      </c>
      <c r="L1981" s="130"/>
      <c r="M1981" s="164" t="s">
        <v>172</v>
      </c>
      <c r="N1981" s="40">
        <v>1.7558132425367478E-2</v>
      </c>
      <c r="O1981" s="40">
        <v>2.8305613691355045E-5</v>
      </c>
      <c r="P1981" s="40">
        <v>3.5320450939997007E-2</v>
      </c>
      <c r="Q1981" s="34">
        <v>2.6432353014815752E-2</v>
      </c>
      <c r="R1981" s="89">
        <v>0.26092098392774044</v>
      </c>
      <c r="S1981" s="40">
        <v>1.6391356884949452E-5</v>
      </c>
      <c r="T1981" s="40">
        <v>2.0453544056939461E-2</v>
      </c>
      <c r="U1981" s="34">
        <v>0.14098147269408159</v>
      </c>
      <c r="V1981" s="89">
        <v>0</v>
      </c>
      <c r="W1981" s="40">
        <v>0</v>
      </c>
      <c r="X1981" s="40">
        <v>0</v>
      </c>
      <c r="Y1981" s="34">
        <v>0</v>
      </c>
      <c r="Z1981" s="28">
        <v>0.16741382570889735</v>
      </c>
      <c r="AA1981" s="928">
        <v>0.1578863209349082</v>
      </c>
      <c r="AB1981" s="929">
        <v>0.84211367906509182</v>
      </c>
      <c r="AC1981" s="930">
        <v>0</v>
      </c>
    </row>
    <row r="1982" spans="1:53">
      <c r="A1982" s="130" t="s">
        <v>189</v>
      </c>
      <c r="B1982" s="238">
        <v>2.8024932720637783</v>
      </c>
      <c r="C1982" s="239">
        <v>2.0362857824070258E-2</v>
      </c>
      <c r="D1982" s="141">
        <v>1</v>
      </c>
      <c r="E1982" s="142">
        <v>2.8228561298878487</v>
      </c>
      <c r="F1982" s="923">
        <v>0.13846723981049355</v>
      </c>
      <c r="G1982" s="924">
        <v>0.16944429572810488</v>
      </c>
      <c r="H1982" s="924">
        <v>0.51669184118633138</v>
      </c>
      <c r="I1982" s="34">
        <v>0.82460337672492978</v>
      </c>
      <c r="L1982" s="130"/>
      <c r="M1982" s="164" t="s">
        <v>190</v>
      </c>
      <c r="N1982" s="40">
        <v>2.2025556553585468E-4</v>
      </c>
      <c r="O1982" s="40">
        <v>3.1039391696675775E-7</v>
      </c>
      <c r="P1982" s="40">
        <v>3.8731727338051715E-4</v>
      </c>
      <c r="Q1982" s="34">
        <v>3.0374329519402372E-4</v>
      </c>
      <c r="R1982" s="89">
        <v>5.0345813284972192E-4</v>
      </c>
      <c r="S1982" s="40">
        <v>1.9162209246549054E-7</v>
      </c>
      <c r="T1982" s="40">
        <v>2.3911082761699778E-4</v>
      </c>
      <c r="U1982" s="34">
        <v>3.7169491358911896E-4</v>
      </c>
      <c r="V1982" s="89">
        <v>6.5769205701482817E-4</v>
      </c>
      <c r="W1982" s="40">
        <v>5.6407525965506051E-7</v>
      </c>
      <c r="X1982" s="40">
        <v>1.6108518288684836E-3</v>
      </c>
      <c r="Y1982" s="34">
        <v>1.1334210363158396E-3</v>
      </c>
      <c r="Z1982" s="28">
        <v>1.8088592450989822E-3</v>
      </c>
      <c r="AA1982" s="928">
        <v>0.16791980692638284</v>
      </c>
      <c r="AB1982" s="929">
        <v>0.20548581355691914</v>
      </c>
      <c r="AC1982" s="930">
        <v>0.62659437951669805</v>
      </c>
    </row>
    <row r="1983" spans="1:53">
      <c r="A1983" s="130" t="s">
        <v>165</v>
      </c>
      <c r="B1983" s="152">
        <v>-307.53202740589501</v>
      </c>
      <c r="C1983" s="141">
        <v>24.351790617324784</v>
      </c>
      <c r="D1983" s="141">
        <v>323.2742245983078</v>
      </c>
      <c r="E1983" s="142">
        <v>40.093987809737598</v>
      </c>
      <c r="F1983" s="923">
        <v>0.19253567125819204</v>
      </c>
      <c r="G1983" s="924">
        <v>0.36312538265068312</v>
      </c>
      <c r="H1983" s="924">
        <v>0.52814954682009985</v>
      </c>
      <c r="I1983" s="34">
        <v>1.0838106007289749</v>
      </c>
      <c r="L1983" s="130"/>
      <c r="M1983" s="164" t="s">
        <v>191</v>
      </c>
      <c r="N1983" s="40">
        <v>4.1990089424986937E-4</v>
      </c>
      <c r="O1983" s="40">
        <v>3.4016455635133302E-7</v>
      </c>
      <c r="P1983" s="40">
        <v>4.2446581993036217E-4</v>
      </c>
      <c r="Q1983" s="34">
        <v>4.2234841476145751E-4</v>
      </c>
      <c r="R1983" s="89">
        <v>1.2884361606005652E-3</v>
      </c>
      <c r="S1983" s="40">
        <v>2.4209072505445003E-7</v>
      </c>
      <c r="T1983" s="40">
        <v>3.0208684646627296E-4</v>
      </c>
      <c r="U1983" s="34">
        <v>7.9655592503946604E-4</v>
      </c>
      <c r="V1983" s="89">
        <v>8.2226677724105428E-4</v>
      </c>
      <c r="W1983" s="40">
        <v>3.9873910443863851E-7</v>
      </c>
      <c r="X1983" s="40">
        <v>1.4960457939777155E-3</v>
      </c>
      <c r="Y1983" s="34">
        <v>1.1585547883089247E-3</v>
      </c>
      <c r="Z1983" s="28">
        <v>2.3774591281098484E-3</v>
      </c>
      <c r="AA1983" s="928">
        <v>0.17764697183132533</v>
      </c>
      <c r="AB1983" s="929">
        <v>0.3350450552951259</v>
      </c>
      <c r="AC1983" s="930">
        <v>0.48730797287354866</v>
      </c>
    </row>
    <row r="1984" spans="1:53" ht="11.25" customHeight="1">
      <c r="A1984" s="130" t="s">
        <v>1729</v>
      </c>
      <c r="B1984" s="89">
        <v>2.7659840818122877E-2</v>
      </c>
      <c r="C1984" s="40">
        <v>5.0321434663965568E-2</v>
      </c>
      <c r="D1984" s="40">
        <v>8.6409950208849416E-3</v>
      </c>
      <c r="E1984" s="34">
        <v>8.6622270502973386E-2</v>
      </c>
      <c r="F1984" s="923">
        <v>0.18191558718940237</v>
      </c>
      <c r="G1984" s="924">
        <v>0.88291791503308925</v>
      </c>
      <c r="H1984" s="924">
        <v>15.492065121705403</v>
      </c>
      <c r="I1984" s="34">
        <v>16.556898623927893</v>
      </c>
      <c r="L1984" s="130"/>
      <c r="M1984" s="164" t="s">
        <v>175</v>
      </c>
      <c r="N1984" s="40">
        <v>4.264719711957178E-4</v>
      </c>
      <c r="O1984" s="40">
        <v>2.9747965315365045E-7</v>
      </c>
      <c r="P1984" s="40">
        <v>3.7120253280605839E-4</v>
      </c>
      <c r="Q1984" s="34">
        <v>3.9905207885769772E-4</v>
      </c>
      <c r="R1984" s="89">
        <v>9.1598161898695312E-4</v>
      </c>
      <c r="S1984" s="40">
        <v>2.3721757221943519E-6</v>
      </c>
      <c r="T1984" s="40">
        <v>2.9600600478203783E-3</v>
      </c>
      <c r="U1984" s="34">
        <v>1.9367786724500296E-3</v>
      </c>
      <c r="V1984" s="89">
        <v>0</v>
      </c>
      <c r="W1984" s="40">
        <v>4.0294560515618475E-5</v>
      </c>
      <c r="X1984" s="40">
        <v>6.8088705275775971E-2</v>
      </c>
      <c r="Y1984" s="34">
        <v>3.3983568357882403E-2</v>
      </c>
      <c r="Z1984" s="28">
        <v>3.6319399109190131E-2</v>
      </c>
      <c r="AA1984" s="928">
        <v>1.098729848635417E-2</v>
      </c>
      <c r="AB1984" s="929">
        <v>5.3326286225918146E-2</v>
      </c>
      <c r="AC1984" s="930">
        <v>0.93568641528772767</v>
      </c>
    </row>
    <row r="1985" spans="1:52">
      <c r="A1985" s="130" t="s">
        <v>84</v>
      </c>
      <c r="B1985" s="89">
        <v>0.10086594653099672</v>
      </c>
      <c r="C1985" s="40">
        <v>4.4270410416363272E-4</v>
      </c>
      <c r="D1985" s="40">
        <v>7.6166044833770605E-3</v>
      </c>
      <c r="E1985" s="34">
        <v>0.10892525511853741</v>
      </c>
      <c r="F1985" s="923">
        <v>0.61024015545358179</v>
      </c>
      <c r="G1985" s="924">
        <v>2.4162644889479443</v>
      </c>
      <c r="H1985" s="924">
        <v>446.9548648931858</v>
      </c>
      <c r="I1985" s="34">
        <v>449.98136953758734</v>
      </c>
      <c r="L1985" s="130"/>
      <c r="M1985" s="164" t="s">
        <v>176</v>
      </c>
      <c r="N1985" s="40">
        <v>1.6004284342194136E-3</v>
      </c>
      <c r="O1985" s="40">
        <v>8.6127233382717037E-7</v>
      </c>
      <c r="P1985" s="40">
        <v>1.0747171053991375E-3</v>
      </c>
      <c r="Q1985" s="34">
        <v>1.3386296710388912E-3</v>
      </c>
      <c r="R1985" s="89">
        <v>9.1989252452355959E-3</v>
      </c>
      <c r="S1985" s="40">
        <v>1.1075759680458536E-6</v>
      </c>
      <c r="T1985" s="40">
        <v>1.382060925025311E-3</v>
      </c>
      <c r="U1985" s="34">
        <v>5.3003449692346138E-3</v>
      </c>
      <c r="V1985" s="89">
        <v>0</v>
      </c>
      <c r="W1985" s="40">
        <v>1.1625209234342535E-3</v>
      </c>
      <c r="X1985" s="40">
        <v>1.9643977628681895</v>
      </c>
      <c r="Y1985" s="34">
        <v>0.98044522048288552</v>
      </c>
      <c r="Z1985" s="28">
        <v>0.98708419512315904</v>
      </c>
      <c r="AA1985" s="928">
        <v>1.3561453801535842E-3</v>
      </c>
      <c r="AB1985" s="929">
        <v>5.3696989531610189E-3</v>
      </c>
      <c r="AC1985" s="930">
        <v>0.99327415566668542</v>
      </c>
    </row>
    <row r="1986" spans="1:52">
      <c r="A1986" s="130" t="s">
        <v>166</v>
      </c>
      <c r="B1986" s="152">
        <v>-279.97275635063721</v>
      </c>
      <c r="C1986" s="141">
        <v>25.978750244847113</v>
      </c>
      <c r="D1986" s="141">
        <v>325.55185463702929</v>
      </c>
      <c r="E1986" s="142">
        <v>71.557848531239216</v>
      </c>
      <c r="F1986" s="923">
        <v>0.90556917419606808</v>
      </c>
      <c r="G1986" s="924">
        <v>5.8210372712859275</v>
      </c>
      <c r="H1986" s="924">
        <v>18.211695237553844</v>
      </c>
      <c r="I1986" s="34">
        <v>24.938301683035839</v>
      </c>
      <c r="L1986" s="130"/>
      <c r="M1986" s="164" t="s">
        <v>177</v>
      </c>
      <c r="N1986" s="40">
        <v>2.5815987668236441E-3</v>
      </c>
      <c r="O1986" s="40">
        <v>1.1118383115711215E-6</v>
      </c>
      <c r="P1986" s="40">
        <v>1.3873795836142123E-3</v>
      </c>
      <c r="Q1986" s="34">
        <v>1.9864667294075687E-3</v>
      </c>
      <c r="R1986" s="89">
        <v>2.3110921175036627E-2</v>
      </c>
      <c r="S1986" s="40">
        <v>1.9041411994144968E-6</v>
      </c>
      <c r="T1986" s="40">
        <v>2.376034893646821E-3</v>
      </c>
      <c r="U1986" s="34">
        <v>1.2769092852919155E-2</v>
      </c>
      <c r="V1986" s="89">
        <v>0</v>
      </c>
      <c r="W1986" s="40">
        <v>4.7368265629962204E-5</v>
      </c>
      <c r="X1986" s="40">
        <v>8.0041669064811763E-2</v>
      </c>
      <c r="Y1986" s="34">
        <v>3.9949379579563932E-2</v>
      </c>
      <c r="Z1986" s="28">
        <v>5.4704939161890655E-2</v>
      </c>
      <c r="AA1986" s="928">
        <v>3.6312383485683684E-2</v>
      </c>
      <c r="AB1986" s="929">
        <v>0.23341754964996916</v>
      </c>
      <c r="AC1986" s="930">
        <v>0.73027006686434714</v>
      </c>
    </row>
    <row r="1987" spans="1:52">
      <c r="A1987" s="130" t="s">
        <v>167</v>
      </c>
      <c r="B1987" s="89">
        <v>1.0683827749089469E-2</v>
      </c>
      <c r="C1987" s="40">
        <v>7.7169769487992423E-2</v>
      </c>
      <c r="D1987" s="40">
        <v>0.23889051384286944</v>
      </c>
      <c r="E1987" s="34">
        <v>0.32674411107995133</v>
      </c>
      <c r="F1987" s="923">
        <v>1.9784766561787768E-2</v>
      </c>
      <c r="G1987" s="924">
        <v>0.78712538623432737</v>
      </c>
      <c r="H1987" s="924">
        <v>19.029245055675624</v>
      </c>
      <c r="I1987" s="34">
        <v>19.836155208471734</v>
      </c>
      <c r="L1987" s="130"/>
      <c r="M1987" s="164" t="s">
        <v>178</v>
      </c>
      <c r="N1987" s="40">
        <v>5.7551686302034102E-5</v>
      </c>
      <c r="O1987" s="40">
        <v>2.3366678855304171E-8</v>
      </c>
      <c r="P1987" s="40">
        <v>2.9157524833722359E-5</v>
      </c>
      <c r="Q1987" s="34">
        <v>4.3400086535606166E-5</v>
      </c>
      <c r="R1987" s="89">
        <v>2.9602841416952234E-3</v>
      </c>
      <c r="S1987" s="40">
        <v>3.9006703041054874E-7</v>
      </c>
      <c r="T1987" s="40">
        <v>4.8673537204155058E-4</v>
      </c>
      <c r="U1987" s="34">
        <v>1.7266471034801734E-3</v>
      </c>
      <c r="V1987" s="89">
        <v>6.6885108359683906E-2</v>
      </c>
      <c r="W1987" s="40">
        <v>2.2951132868865063E-6</v>
      </c>
      <c r="X1987" s="40">
        <v>1.6478223019823254E-2</v>
      </c>
      <c r="Y1987" s="34">
        <v>4.1742766059148867E-2</v>
      </c>
      <c r="Z1987" s="28">
        <v>4.3512813249164645E-2</v>
      </c>
      <c r="AA1987" s="928">
        <v>9.9740934439442063E-4</v>
      </c>
      <c r="AB1987" s="929">
        <v>3.9681348424726856E-2</v>
      </c>
      <c r="AC1987" s="930">
        <v>0.95932124223087878</v>
      </c>
    </row>
    <row r="1988" spans="1:52">
      <c r="A1988" s="130" t="s">
        <v>168</v>
      </c>
      <c r="B1988" s="89">
        <v>6.9707946569426874E-2</v>
      </c>
      <c r="C1988" s="40">
        <v>0.67792577273732413</v>
      </c>
      <c r="D1988" s="40">
        <v>2.7034852254628263</v>
      </c>
      <c r="E1988" s="34">
        <v>3.4511189447695774</v>
      </c>
      <c r="F1988" s="923">
        <v>1.7173176756922315E-2</v>
      </c>
      <c r="G1988" s="924">
        <v>0.6036504439370568</v>
      </c>
      <c r="H1988" s="924">
        <v>6.0391288494023154</v>
      </c>
      <c r="I1988" s="34">
        <v>6.6599524700962949</v>
      </c>
      <c r="L1988" s="130"/>
      <c r="M1988" s="164" t="s">
        <v>179</v>
      </c>
      <c r="N1988" s="40">
        <v>5.0426320594673545E-5</v>
      </c>
      <c r="O1988" s="40">
        <v>1.9902955866314344E-8</v>
      </c>
      <c r="P1988" s="40">
        <v>2.4835404874185161E-5</v>
      </c>
      <c r="Q1988" s="34">
        <v>3.7671273755698109E-5</v>
      </c>
      <c r="R1988" s="89">
        <v>2.1858274969826204E-3</v>
      </c>
      <c r="S1988" s="40">
        <v>3.6707358754322389E-7</v>
      </c>
      <c r="T1988" s="40">
        <v>4.5804358038521883E-4</v>
      </c>
      <c r="U1988" s="34">
        <v>1.3241744057129797E-3</v>
      </c>
      <c r="V1988" s="89">
        <v>1.9674283958353439E-2</v>
      </c>
      <c r="W1988" s="40">
        <v>2.1114949299868914E-6</v>
      </c>
      <c r="X1988" s="40">
        <v>6.7879494735634789E-3</v>
      </c>
      <c r="Y1988" s="34">
        <v>1.3247500992503637E-2</v>
      </c>
      <c r="Z1988" s="28">
        <v>1.4609346671972315E-2</v>
      </c>
      <c r="AA1988" s="928">
        <v>2.5785734709115743E-3</v>
      </c>
      <c r="AB1988" s="929">
        <v>9.0638851650592767E-2</v>
      </c>
      <c r="AC1988" s="930">
        <v>0.90678257487849567</v>
      </c>
    </row>
    <row r="1989" spans="1:52">
      <c r="A1989" s="130" t="s">
        <v>169</v>
      </c>
      <c r="B1989" s="89">
        <v>9.4686743783078856E-2</v>
      </c>
      <c r="C1989" s="40">
        <v>1.0968355971679071</v>
      </c>
      <c r="D1989" s="40">
        <v>0.12003872770223388</v>
      </c>
      <c r="E1989" s="34">
        <v>1.31156106865322</v>
      </c>
      <c r="F1989" s="923">
        <v>0.29847903402328169</v>
      </c>
      <c r="G1989" s="924">
        <v>22.298047656706984</v>
      </c>
      <c r="H1989" s="924">
        <v>0</v>
      </c>
      <c r="I1989" s="34">
        <v>22.596526690730265</v>
      </c>
      <c r="L1989" s="130"/>
      <c r="M1989" s="164" t="s">
        <v>180</v>
      </c>
      <c r="N1989" s="40">
        <v>6.4353910845664779E-4</v>
      </c>
      <c r="O1989" s="40">
        <v>5.3330591304160509E-7</v>
      </c>
      <c r="P1989" s="40">
        <v>6.6547242335004736E-4</v>
      </c>
      <c r="Q1989" s="34">
        <v>6.5474696733060808E-4</v>
      </c>
      <c r="R1989" s="89">
        <v>9.7052753914869616E-2</v>
      </c>
      <c r="S1989" s="40">
        <v>4.3575416246823688E-7</v>
      </c>
      <c r="T1989" s="40">
        <v>5.4374491523776771E-4</v>
      </c>
      <c r="U1989" s="34">
        <v>4.8913248223268799E-2</v>
      </c>
      <c r="V1989" s="89">
        <v>0</v>
      </c>
      <c r="W1989" s="40">
        <v>0</v>
      </c>
      <c r="X1989" s="40">
        <v>0</v>
      </c>
      <c r="Y1989" s="34">
        <v>0</v>
      </c>
      <c r="Z1989" s="28">
        <v>4.9567995190599408E-2</v>
      </c>
      <c r="AA1989" s="928">
        <v>1.3209066955662978E-2</v>
      </c>
      <c r="AB1989" s="929">
        <v>0.98679093304433696</v>
      </c>
      <c r="AC1989" s="930">
        <v>0</v>
      </c>
    </row>
    <row r="1990" spans="1:52">
      <c r="A1990" s="130" t="s">
        <v>170</v>
      </c>
      <c r="B1990" s="89">
        <v>6.1716568809649245E-3</v>
      </c>
      <c r="C1990" s="40">
        <v>2.9620833164756442E-3</v>
      </c>
      <c r="D1990" s="40">
        <v>2.3406192480517039E-2</v>
      </c>
      <c r="E1990" s="34">
        <v>3.2539932677957607E-2</v>
      </c>
      <c r="F1990" s="923">
        <v>2.4521275300814567E-3</v>
      </c>
      <c r="G1990" s="924">
        <v>3.2392537355469112E-2</v>
      </c>
      <c r="H1990" s="924">
        <v>0.36168428883043202</v>
      </c>
      <c r="I1990" s="34">
        <v>0.39652895371598257</v>
      </c>
      <c r="L1990" s="130"/>
      <c r="M1990" s="132" t="s">
        <v>181</v>
      </c>
      <c r="N1990" s="89">
        <v>5.5977056916242186E-6</v>
      </c>
      <c r="O1990" s="40">
        <v>4.1312922487215183E-9</v>
      </c>
      <c r="P1990" s="40">
        <v>5.1551295365245577E-6</v>
      </c>
      <c r="Q1990" s="34">
        <v>5.3790145397733216E-6</v>
      </c>
      <c r="R1990" s="40">
        <v>1.3557388795917429E-4</v>
      </c>
      <c r="S1990" s="40">
        <v>4.9900490508527275E-9</v>
      </c>
      <c r="T1990" s="40">
        <v>6.226707698715325E-6</v>
      </c>
      <c r="U1990" s="34">
        <v>7.1056634403281134E-5</v>
      </c>
      <c r="V1990" s="40">
        <v>4.6038443991037971E-4</v>
      </c>
      <c r="W1990" s="40">
        <v>3.9485268175854236E-7</v>
      </c>
      <c r="X1990" s="40">
        <v>1.1275962802079385E-3</v>
      </c>
      <c r="Y1990" s="40">
        <v>7.9339472542108778E-4</v>
      </c>
      <c r="Z1990" s="28">
        <v>8.6983037436414226E-4</v>
      </c>
      <c r="AA1990" s="929">
        <v>6.1839810361939288E-3</v>
      </c>
      <c r="AB1990" s="929">
        <v>8.1690219722695356E-2</v>
      </c>
      <c r="AC1990" s="930">
        <v>0.9121257992411107</v>
      </c>
    </row>
    <row r="1991" spans="1:52">
      <c r="A1991" s="130" t="s">
        <v>171</v>
      </c>
      <c r="B1991" s="89">
        <v>5.3780965113119829E-3</v>
      </c>
      <c r="C1991" s="40">
        <v>1.9337563396827737E-3</v>
      </c>
      <c r="D1991" s="40">
        <v>9.38242342820007E-3</v>
      </c>
      <c r="E1991" s="34">
        <v>1.6694276279194828E-2</v>
      </c>
      <c r="F1991" s="925">
        <v>6.9185434370816791E-3</v>
      </c>
      <c r="G1991" s="926">
        <v>8.2924261188347073E-2</v>
      </c>
      <c r="H1991" s="926">
        <v>0.36970468277406987</v>
      </c>
      <c r="I1991" s="145">
        <v>0.45954748739949869</v>
      </c>
      <c r="L1991" s="143"/>
      <c r="M1991" s="166" t="s">
        <v>182</v>
      </c>
      <c r="N1991" s="154">
        <v>2.3619975081439154E-5</v>
      </c>
      <c r="O1991" s="144">
        <v>5.3593783627911538E-9</v>
      </c>
      <c r="P1991" s="144">
        <v>6.6875660282772857E-6</v>
      </c>
      <c r="Q1991" s="145">
        <v>1.5176594726653313E-5</v>
      </c>
      <c r="R1991" s="144">
        <v>3.5051048034698658E-4</v>
      </c>
      <c r="S1991" s="144">
        <v>1.0003509125807359E-8</v>
      </c>
      <c r="T1991" s="144">
        <v>1.2482628257369419E-5</v>
      </c>
      <c r="U1991" s="145">
        <v>1.8190359235404949E-4</v>
      </c>
      <c r="V1991" s="144">
        <v>5.7558674406873794E-4</v>
      </c>
      <c r="W1991" s="144">
        <v>2.7911737310704694E-7</v>
      </c>
      <c r="X1991" s="144">
        <v>1.0472320557844007E-3</v>
      </c>
      <c r="Y1991" s="144">
        <v>8.1098835181624715E-4</v>
      </c>
      <c r="Z1991" s="167">
        <v>1.0080685388969501E-3</v>
      </c>
      <c r="AA1991" s="931">
        <v>1.5055121890084839E-2</v>
      </c>
      <c r="AB1991" s="931">
        <v>0.18044764352341783</v>
      </c>
      <c r="AC1991" s="932">
        <v>0.80449723458649725</v>
      </c>
      <c r="AY1991" s="146"/>
    </row>
    <row r="1992" spans="1:52">
      <c r="A1992" s="130" t="s">
        <v>172</v>
      </c>
      <c r="B1992" s="89">
        <v>7.2721578335918802E-2</v>
      </c>
      <c r="C1992" s="40">
        <v>4.3413946618662394E-2</v>
      </c>
      <c r="D1992" s="40">
        <v>0</v>
      </c>
      <c r="E1992" s="34">
        <v>0.1161355249545812</v>
      </c>
    </row>
    <row r="1993" spans="1:52" ht="12.75" customHeight="1">
      <c r="A1993" s="130" t="s">
        <v>190</v>
      </c>
      <c r="B1993" s="89">
        <v>2.779841203586438E-3</v>
      </c>
      <c r="C1993" s="40">
        <v>2.3349885240979648E-4</v>
      </c>
      <c r="D1993" s="40">
        <v>1.7385376043784653E-3</v>
      </c>
      <c r="E1993" s="34">
        <v>4.7518776603746992E-3</v>
      </c>
    </row>
    <row r="1994" spans="1:52" ht="12.75" customHeight="1">
      <c r="A1994" s="130" t="s">
        <v>191</v>
      </c>
      <c r="B1994" s="89">
        <v>1.0844521293831109E-3</v>
      </c>
      <c r="C1994" s="40">
        <v>7.8042263267998708E-4</v>
      </c>
      <c r="D1994" s="40">
        <v>3.2861410505826863E-3</v>
      </c>
      <c r="E1994" s="34">
        <v>5.1510158126457841E-3</v>
      </c>
      <c r="F1994" s="898" t="s">
        <v>272</v>
      </c>
      <c r="G1994" s="899"/>
      <c r="H1994" s="900"/>
      <c r="I1994" s="900"/>
      <c r="L1994" s="891" t="s">
        <v>265</v>
      </c>
      <c r="M1994" s="892"/>
      <c r="N1994" s="898" t="s">
        <v>185</v>
      </c>
      <c r="O1994" s="899"/>
      <c r="P1994" s="899"/>
      <c r="Q1994" s="900"/>
      <c r="R1994" s="898" t="s">
        <v>186</v>
      </c>
      <c r="S1994" s="899"/>
      <c r="T1994" s="899"/>
      <c r="U1994" s="900"/>
      <c r="V1994" s="898" t="s">
        <v>187</v>
      </c>
      <c r="W1994" s="899"/>
      <c r="X1994" s="899"/>
      <c r="Y1994" s="900"/>
      <c r="Z1994" s="9" t="s">
        <v>188</v>
      </c>
      <c r="AA1994" s="898" t="s">
        <v>195</v>
      </c>
      <c r="AB1994" s="899"/>
      <c r="AC1994" s="900"/>
    </row>
    <row r="1995" spans="1:52" ht="26.25">
      <c r="A1995" s="130" t="s">
        <v>175</v>
      </c>
      <c r="B1995" s="89">
        <v>6.1550638347615061E-4</v>
      </c>
      <c r="C1995" s="40">
        <v>1.462641905653921E-3</v>
      </c>
      <c r="D1995" s="40">
        <v>0.16722335969000859</v>
      </c>
      <c r="E1995" s="34">
        <v>0.16930150797913868</v>
      </c>
      <c r="F1995" s="76" t="s">
        <v>185</v>
      </c>
      <c r="G1995" s="76" t="s">
        <v>186</v>
      </c>
      <c r="H1995" s="150" t="s">
        <v>187</v>
      </c>
      <c r="I1995" s="17" t="s">
        <v>188</v>
      </c>
      <c r="L1995" s="893"/>
      <c r="M1995" s="894"/>
      <c r="N1995" s="157" t="s">
        <v>217</v>
      </c>
      <c r="O1995" s="158" t="s">
        <v>224</v>
      </c>
      <c r="P1995" s="158" t="s">
        <v>225</v>
      </c>
      <c r="Q1995" s="159" t="s">
        <v>199</v>
      </c>
      <c r="R1995" s="157" t="s">
        <v>217</v>
      </c>
      <c r="S1995" s="158" t="s">
        <v>224</v>
      </c>
      <c r="T1995" s="158" t="s">
        <v>225</v>
      </c>
      <c r="U1995" s="159" t="s">
        <v>199</v>
      </c>
      <c r="V1995" s="157" t="s">
        <v>217</v>
      </c>
      <c r="W1995" s="158" t="s">
        <v>224</v>
      </c>
      <c r="X1995" s="158" t="s">
        <v>225</v>
      </c>
      <c r="Y1995" s="159" t="s">
        <v>199</v>
      </c>
      <c r="Z1995" s="160" t="s">
        <v>199</v>
      </c>
      <c r="AA1995" s="157" t="s">
        <v>185</v>
      </c>
      <c r="AB1995" s="158" t="s">
        <v>186</v>
      </c>
      <c r="AC1995" s="159" t="s">
        <v>187</v>
      </c>
    </row>
    <row r="1996" spans="1:52">
      <c r="A1996" s="130" t="s">
        <v>176</v>
      </c>
      <c r="B1996" s="89">
        <v>5.5996578935465493E-4</v>
      </c>
      <c r="C1996" s="40">
        <v>1.722118892852619E-3</v>
      </c>
      <c r="D1996" s="40">
        <v>1.8924396578239784</v>
      </c>
      <c r="E1996" s="34">
        <v>1.8947217425061857</v>
      </c>
      <c r="F1996" s="919">
        <v>72245.331890051079</v>
      </c>
      <c r="G1996" s="920">
        <v>399896.07447280578</v>
      </c>
      <c r="H1996" s="920">
        <v>1000000</v>
      </c>
      <c r="I1996" s="138">
        <v>1472141.406362857</v>
      </c>
      <c r="L1996" s="136"/>
      <c r="M1996" s="161" t="s">
        <v>160</v>
      </c>
      <c r="N1996" s="141">
        <v>107.18737264141329</v>
      </c>
      <c r="O1996" s="141">
        <v>0.16816829185222062</v>
      </c>
      <c r="P1996" s="141">
        <v>209.84459008014915</v>
      </c>
      <c r="Q1996" s="142">
        <v>158.47817289275525</v>
      </c>
      <c r="R1996" s="152">
        <v>1168.1257808279754</v>
      </c>
      <c r="S1996" s="141">
        <v>0.46837453303475346</v>
      </c>
      <c r="T1996" s="141">
        <v>584.44942745228502</v>
      </c>
      <c r="U1996" s="142">
        <v>877.21652834102076</v>
      </c>
      <c r="V1996" s="152">
        <v>1212.5769156233403</v>
      </c>
      <c r="W1996" s="141">
        <v>2.5458425114544099</v>
      </c>
      <c r="X1996" s="141">
        <v>3176.7658001439922</v>
      </c>
      <c r="Y1996" s="142">
        <v>2193.6112513669459</v>
      </c>
      <c r="Z1996" s="162">
        <v>3229.3059526007219</v>
      </c>
      <c r="AA1996" s="928">
        <v>4.9074994818971811E-2</v>
      </c>
      <c r="AB1996" s="929">
        <v>0.27164243376647368</v>
      </c>
      <c r="AC1996" s="930">
        <v>0.6792825714145545</v>
      </c>
    </row>
    <row r="1997" spans="1:52">
      <c r="A1997" s="130" t="s">
        <v>177</v>
      </c>
      <c r="B1997" s="89">
        <v>1.2663215921240585E-3</v>
      </c>
      <c r="C1997" s="40">
        <v>5.3470340016489289E-3</v>
      </c>
      <c r="D1997" s="40">
        <v>8.4027109391563715E-2</v>
      </c>
      <c r="E1997" s="34">
        <v>9.0640464985336705E-2</v>
      </c>
      <c r="F1997" s="921">
        <v>69056.093614947968</v>
      </c>
      <c r="G1997" s="922">
        <v>294909.61346330785</v>
      </c>
      <c r="H1997" s="922">
        <v>819637.64810505137</v>
      </c>
      <c r="I1997" s="142">
        <v>1183603.3551833073</v>
      </c>
      <c r="L1997" s="130"/>
      <c r="M1997" s="164" t="s">
        <v>162</v>
      </c>
      <c r="N1997" s="141">
        <v>104.56630471309984</v>
      </c>
      <c r="O1997" s="141">
        <v>0.15904639792205319</v>
      </c>
      <c r="P1997" s="141">
        <v>198.46206325866791</v>
      </c>
      <c r="Q1997" s="142">
        <v>151.48222392919897</v>
      </c>
      <c r="R1997" s="152">
        <v>874.71922704211636</v>
      </c>
      <c r="S1997" s="141">
        <v>0.33473623670081487</v>
      </c>
      <c r="T1997" s="141">
        <v>417.6922272432937</v>
      </c>
      <c r="U1997" s="142">
        <v>646.91704622938903</v>
      </c>
      <c r="V1997" s="152">
        <v>1016.5506567012188</v>
      </c>
      <c r="W1997" s="141">
        <v>2.0684232040249588</v>
      </c>
      <c r="X1997" s="141">
        <v>2581.0300775505834</v>
      </c>
      <c r="Y1997" s="142">
        <v>1797.9663669271822</v>
      </c>
      <c r="Z1997" s="162">
        <v>2596.3656370857702</v>
      </c>
      <c r="AA1997" s="928">
        <v>5.8343948851220601E-2</v>
      </c>
      <c r="AB1997" s="929">
        <v>0.24916253588824488</v>
      </c>
      <c r="AC1997" s="930">
        <v>0.69249351526053449</v>
      </c>
    </row>
    <row r="1998" spans="1:52">
      <c r="A1998" s="130" t="s">
        <v>178</v>
      </c>
      <c r="B1998" s="89">
        <v>1.3205171330452853E-4</v>
      </c>
      <c r="C1998" s="40">
        <v>2.8068035409227563E-4</v>
      </c>
      <c r="D1998" s="40">
        <v>1.6384334736361927E-2</v>
      </c>
      <c r="E1998" s="34">
        <v>1.6797066803758733E-2</v>
      </c>
      <c r="F1998" s="921">
        <v>6662.846951808574</v>
      </c>
      <c r="G1998" s="922">
        <v>119337.42813959217</v>
      </c>
      <c r="H1998" s="922">
        <v>120001.62486462784</v>
      </c>
      <c r="I1998" s="142">
        <v>246001.89995602856</v>
      </c>
      <c r="L1998" s="130"/>
      <c r="M1998" s="164" t="s">
        <v>31</v>
      </c>
      <c r="N1998" s="141">
        <v>6.13362674033948</v>
      </c>
      <c r="O1998" s="141">
        <v>1.8527916919001991E-2</v>
      </c>
      <c r="P1998" s="141">
        <v>23.119596970894086</v>
      </c>
      <c r="Q1998" s="142">
        <v>14.615696039623247</v>
      </c>
      <c r="R1998" s="152">
        <v>499.83698648738846</v>
      </c>
      <c r="S1998" s="141">
        <v>1.8087058519053654E-2</v>
      </c>
      <c r="T1998" s="141">
        <v>22.569482860786785</v>
      </c>
      <c r="U1998" s="142">
        <v>261.77992507620377</v>
      </c>
      <c r="V1998" s="152">
        <v>525.22450548848883</v>
      </c>
      <c r="W1998" s="141">
        <v>0</v>
      </c>
      <c r="X1998" s="141">
        <v>0</v>
      </c>
      <c r="Y1998" s="142">
        <v>263.23691448536306</v>
      </c>
      <c r="Z1998" s="162">
        <v>539.63253560119006</v>
      </c>
      <c r="AA1998" s="928">
        <v>2.7084534521885886E-2</v>
      </c>
      <c r="AB1998" s="929">
        <v>0.48510774982194471</v>
      </c>
      <c r="AC1998" s="930">
        <v>0.48780771565616943</v>
      </c>
    </row>
    <row r="1999" spans="1:52">
      <c r="A1999" s="130" t="s">
        <v>179</v>
      </c>
      <c r="B1999" s="89">
        <v>1.0768291878473212E-4</v>
      </c>
      <c r="C1999" s="40">
        <v>2.2439410402907007E-4</v>
      </c>
      <c r="D1999" s="40">
        <v>6.5676963997400488E-3</v>
      </c>
      <c r="E1999" s="34">
        <v>6.899773422553851E-3</v>
      </c>
      <c r="F1999" s="921">
        <v>46055.518693158774</v>
      </c>
      <c r="G1999" s="922">
        <v>153309.90315280799</v>
      </c>
      <c r="H1999" s="922">
        <v>108027.10617662592</v>
      </c>
      <c r="I1999" s="142">
        <v>307392.52802259265</v>
      </c>
      <c r="L1999" s="130"/>
      <c r="M1999" s="164" t="s">
        <v>23</v>
      </c>
      <c r="N1999" s="141">
        <v>77.328008646983122</v>
      </c>
      <c r="O1999" s="141">
        <v>9.996624345626616E-2</v>
      </c>
      <c r="P1999" s="141">
        <v>124.74037256896573</v>
      </c>
      <c r="Q1999" s="142">
        <v>101.02790399285378</v>
      </c>
      <c r="R1999" s="152">
        <v>378.15366686419276</v>
      </c>
      <c r="S1999" s="141">
        <v>0.23562172837104156</v>
      </c>
      <c r="T1999" s="141">
        <v>294.01467101447867</v>
      </c>
      <c r="U1999" s="142">
        <v>336.30232850197643</v>
      </c>
      <c r="V1999" s="152">
        <v>472.81429301458792</v>
      </c>
      <c r="W1999" s="141">
        <v>0</v>
      </c>
      <c r="X1999" s="141">
        <v>0</v>
      </c>
      <c r="Y1999" s="142">
        <v>236.96947556165833</v>
      </c>
      <c r="Z1999" s="162">
        <v>674.2997080564885</v>
      </c>
      <c r="AA1999" s="928">
        <v>0.14982640921504048</v>
      </c>
      <c r="AB1999" s="929">
        <v>0.49874310263501281</v>
      </c>
      <c r="AC1999" s="930">
        <v>0.35143048814994676</v>
      </c>
      <c r="AZ1999" s="146"/>
    </row>
    <row r="2000" spans="1:52">
      <c r="A2000" s="130" t="s">
        <v>180</v>
      </c>
      <c r="B2000" s="89">
        <v>1.4550113280629492E-3</v>
      </c>
      <c r="C2000" s="40">
        <v>4.6826442430094846E-3</v>
      </c>
      <c r="D2000" s="40">
        <v>0</v>
      </c>
      <c r="E2000" s="40">
        <v>6.1376555710724338E-3</v>
      </c>
      <c r="F2000" s="921">
        <v>16337.727969980613</v>
      </c>
      <c r="G2000" s="922">
        <v>22262.282170907671</v>
      </c>
      <c r="H2000" s="922">
        <v>591608.91706379759</v>
      </c>
      <c r="I2000" s="142">
        <v>630208.92720468598</v>
      </c>
      <c r="L2000" s="130"/>
      <c r="M2000" s="164" t="s">
        <v>163</v>
      </c>
      <c r="N2000" s="141">
        <v>21.104669325777234</v>
      </c>
      <c r="O2000" s="141">
        <v>4.0552237546785039E-2</v>
      </c>
      <c r="P2000" s="141">
        <v>50.602093718808092</v>
      </c>
      <c r="Q2000" s="142">
        <v>35.838623896721927</v>
      </c>
      <c r="R2000" s="152">
        <v>-3.2714263094648839</v>
      </c>
      <c r="S2000" s="141">
        <v>8.1027449810719618E-2</v>
      </c>
      <c r="T2000" s="141">
        <v>101.10807336802829</v>
      </c>
      <c r="U2000" s="142">
        <v>48.834792651208829</v>
      </c>
      <c r="V2000" s="152">
        <v>18.511858198142104</v>
      </c>
      <c r="W2000" s="141">
        <v>2.0684232040249588</v>
      </c>
      <c r="X2000" s="141">
        <v>2581.0300775505834</v>
      </c>
      <c r="Y2000" s="142">
        <v>1297.7599768801608</v>
      </c>
      <c r="Z2000" s="162">
        <v>1382.4333934280917</v>
      </c>
      <c r="AA2000" s="928">
        <v>2.5924304250095575E-2</v>
      </c>
      <c r="AB2000" s="929">
        <v>3.5325240900113575E-2</v>
      </c>
      <c r="AC2000" s="930">
        <v>0.93875045484979081</v>
      </c>
      <c r="AX2000" s="146"/>
    </row>
    <row r="2001" spans="1:53">
      <c r="A2001" s="130" t="s">
        <v>181</v>
      </c>
      <c r="B2001" s="89">
        <v>1.2032287021659865E-5</v>
      </c>
      <c r="C2001" s="40">
        <v>1.8908357018284364E-5</v>
      </c>
      <c r="D2001" s="40">
        <v>1.2169763230649255E-3</v>
      </c>
      <c r="E2001" s="40">
        <v>1.2479169671048697E-3</v>
      </c>
      <c r="F2001" s="921">
        <v>96.687043601988549</v>
      </c>
      <c r="G2001" s="922">
        <v>52.792865263355857</v>
      </c>
      <c r="H2001" s="922">
        <v>0</v>
      </c>
      <c r="I2001" s="142">
        <v>149.47990886534438</v>
      </c>
      <c r="L2001" s="130"/>
      <c r="M2001" s="165" t="s">
        <v>189</v>
      </c>
      <c r="N2001" s="141">
        <v>1.170876697558627E-2</v>
      </c>
      <c r="O2001" s="141">
        <v>3.3105744048242684E-4</v>
      </c>
      <c r="P2001" s="141">
        <v>0.4131017335424097</v>
      </c>
      <c r="Q2001" s="142">
        <v>0.21209378670672857</v>
      </c>
      <c r="R2001" s="152">
        <v>0.21569391017294481</v>
      </c>
      <c r="S2001" s="141">
        <v>1.2366627628272389E-5</v>
      </c>
      <c r="T2001" s="141">
        <v>1.5431386480449638E-2</v>
      </c>
      <c r="U2001" s="142">
        <v>0.11580702323359661</v>
      </c>
      <c r="V2001" s="152">
        <v>0</v>
      </c>
      <c r="W2001" s="141">
        <v>0</v>
      </c>
      <c r="X2001" s="141">
        <v>0</v>
      </c>
      <c r="Y2001" s="142">
        <v>0</v>
      </c>
      <c r="Z2001" s="162">
        <v>0.32790080994032517</v>
      </c>
      <c r="AA2001" s="928">
        <v>0.64682300341169519</v>
      </c>
      <c r="AB2001" s="929">
        <v>0.35317699658830481</v>
      </c>
      <c r="AC2001" s="930">
        <v>0</v>
      </c>
      <c r="BA2001" s="146"/>
    </row>
    <row r="2002" spans="1:53">
      <c r="A2002" s="143" t="s">
        <v>182</v>
      </c>
      <c r="B2002" s="154">
        <v>2.323160824529417E-5</v>
      </c>
      <c r="C2002" s="144">
        <v>7.527905384573837E-5</v>
      </c>
      <c r="D2002" s="144">
        <v>2.3002987354078801E-3</v>
      </c>
      <c r="E2002" s="144">
        <v>2.3988093974989127E-3</v>
      </c>
      <c r="F2002" s="921">
        <v>-5375.9135356412908</v>
      </c>
      <c r="G2002" s="922">
        <v>42836.428112640089</v>
      </c>
      <c r="H2002" s="922">
        <v>57225.458473015817</v>
      </c>
      <c r="I2002" s="142">
        <v>94685.973050014611</v>
      </c>
      <c r="L2002" s="130"/>
      <c r="M2002" s="164" t="s">
        <v>165</v>
      </c>
      <c r="N2002" s="141">
        <v>6.9792465533517785</v>
      </c>
      <c r="O2002" s="141">
        <v>-2.4546254294734841E-2</v>
      </c>
      <c r="P2002" s="141">
        <v>-30.629428495403481</v>
      </c>
      <c r="Q2002" s="142">
        <v>-11.792664418158594</v>
      </c>
      <c r="R2002" s="152">
        <v>154.53838742912859</v>
      </c>
      <c r="S2002" s="141">
        <v>2.6509385584726746E-2</v>
      </c>
      <c r="T2002" s="141">
        <v>33.079072695773135</v>
      </c>
      <c r="U2002" s="142">
        <v>93.966470676258638</v>
      </c>
      <c r="V2002" s="152">
        <v>0</v>
      </c>
      <c r="W2002" s="141">
        <v>0.20157603338117078</v>
      </c>
      <c r="X2002" s="141">
        <v>251.45689070773275</v>
      </c>
      <c r="Y2002" s="142">
        <v>125.53040957103941</v>
      </c>
      <c r="Z2002" s="162">
        <v>207.70421582913946</v>
      </c>
      <c r="AA2002" s="928">
        <v>-5.6776240054074847E-2</v>
      </c>
      <c r="AB2002" s="929">
        <v>0.45240521624056412</v>
      </c>
      <c r="AC2002" s="930">
        <v>0.60437102381351071</v>
      </c>
      <c r="AV2002" s="392"/>
    </row>
    <row r="2003" spans="1:53">
      <c r="F2003" s="923">
        <v>127.91802583259836</v>
      </c>
      <c r="G2003" s="924">
        <v>15.743778447984809</v>
      </c>
      <c r="H2003" s="924">
        <v>23.634826103248649</v>
      </c>
      <c r="I2003" s="34">
        <v>167.29663038383183</v>
      </c>
      <c r="L2003" s="130"/>
      <c r="M2003" s="164" t="s">
        <v>83</v>
      </c>
      <c r="N2003" s="40">
        <v>0.31736079712336879</v>
      </c>
      <c r="O2003" s="40">
        <v>1.9511767993407356E-4</v>
      </c>
      <c r="P2003" s="40">
        <v>0.2434727088691348</v>
      </c>
      <c r="Q2003" s="34">
        <v>0.28060242071903541</v>
      </c>
      <c r="R2003" s="89">
        <v>2.7053115857236421E-3</v>
      </c>
      <c r="S2003" s="40">
        <v>5.3264215512385068E-5</v>
      </c>
      <c r="T2003" s="40">
        <v>6.6464416966066558E-2</v>
      </c>
      <c r="U2003" s="34">
        <v>3.4535729542527913E-2</v>
      </c>
      <c r="V2003" s="89">
        <v>0</v>
      </c>
      <c r="W2003" s="40">
        <v>6.1473723690920991E-5</v>
      </c>
      <c r="X2003" s="40">
        <v>0.10387670695584854</v>
      </c>
      <c r="Y2003" s="34">
        <v>5.1845620464187427E-2</v>
      </c>
      <c r="Z2003" s="28">
        <v>0.36698377072575078</v>
      </c>
      <c r="AA2003" s="928">
        <v>0.76461806516433484</v>
      </c>
      <c r="AB2003" s="929">
        <v>9.4106966840058648E-2</v>
      </c>
      <c r="AC2003" s="930">
        <v>0.14127496799560649</v>
      </c>
    </row>
    <row r="2004" spans="1:53">
      <c r="A2004" s="69" t="s">
        <v>284</v>
      </c>
      <c r="F2004" s="923">
        <v>3.2042681175859493</v>
      </c>
      <c r="G2004" s="924">
        <v>0.51803976320407008</v>
      </c>
      <c r="H2004" s="924">
        <v>0.14796557883718162</v>
      </c>
      <c r="I2004" s="34">
        <v>3.8702734596272004</v>
      </c>
      <c r="L2004" s="130"/>
      <c r="M2004" s="164" t="s">
        <v>84</v>
      </c>
      <c r="N2004" s="40">
        <v>7.1999314532973657E-4</v>
      </c>
      <c r="O2004" s="40">
        <v>1.0704364921522585E-5</v>
      </c>
      <c r="P2004" s="40">
        <v>1.3357173604398321E-2</v>
      </c>
      <c r="Q2004" s="34">
        <v>7.0289185951329224E-3</v>
      </c>
      <c r="R2004" s="89">
        <v>1.8087995316070431E-3</v>
      </c>
      <c r="S2004" s="40">
        <v>3.6894512863735607E-7</v>
      </c>
      <c r="T2004" s="40">
        <v>4.6037893605417834E-4</v>
      </c>
      <c r="U2004" s="34">
        <v>1.1363778532199164E-3</v>
      </c>
      <c r="V2004" s="89">
        <v>0</v>
      </c>
      <c r="W2004" s="40">
        <v>3.8485559696814636E-7</v>
      </c>
      <c r="X2004" s="40">
        <v>6.5031902520787995E-4</v>
      </c>
      <c r="Y2004" s="34">
        <v>3.2457895855226443E-4</v>
      </c>
      <c r="Z2004" s="28">
        <v>8.4898754069051025E-3</v>
      </c>
      <c r="AA2004" s="928">
        <v>0.82791775594445893</v>
      </c>
      <c r="AB2004" s="929">
        <v>0.13385094583315815</v>
      </c>
      <c r="AC2004" s="930">
        <v>3.8231298222383026E-2</v>
      </c>
    </row>
    <row r="2005" spans="1:53">
      <c r="A2005" s="136"/>
      <c r="B2005" s="147" t="s">
        <v>271</v>
      </c>
      <c r="C2005" s="936"/>
      <c r="D2005" s="936"/>
      <c r="E2005" s="937"/>
      <c r="F2005" s="921">
        <v>-689.2417095030637</v>
      </c>
      <c r="G2005" s="922">
        <v>43446.022003328711</v>
      </c>
      <c r="H2005" s="922">
        <v>57973.714134505128</v>
      </c>
      <c r="I2005" s="142">
        <v>100730.49442833079</v>
      </c>
      <c r="L2005" s="130"/>
      <c r="M2005" s="164" t="s">
        <v>166</v>
      </c>
      <c r="N2005" s="141">
        <v>16.690868650565221</v>
      </c>
      <c r="O2005" s="141">
        <v>-1.5856067192509149E-2</v>
      </c>
      <c r="P2005" s="141">
        <v>-19.785596224163882</v>
      </c>
      <c r="Q2005" s="142">
        <v>-1.5119283688773084</v>
      </c>
      <c r="R2005" s="141">
        <v>155.09887865257616</v>
      </c>
      <c r="S2005" s="141">
        <v>2.8205082509187199E-2</v>
      </c>
      <c r="T2005" s="141">
        <v>35.195005622809489</v>
      </c>
      <c r="U2005" s="142">
        <v>95.303682693637754</v>
      </c>
      <c r="V2005" s="141">
        <v>0</v>
      </c>
      <c r="W2005" s="141">
        <v>0.20352223182509496</v>
      </c>
      <c r="X2005" s="141">
        <v>254.74552645808831</v>
      </c>
      <c r="Y2005" s="142">
        <v>127.17179160898138</v>
      </c>
      <c r="Z2005" s="141">
        <v>220.96354593374184</v>
      </c>
      <c r="AA2005" s="928">
        <v>-6.8424334995541552E-3</v>
      </c>
      <c r="AB2005" s="929">
        <v>0.43130952796266009</v>
      </c>
      <c r="AC2005" s="930">
        <v>0.57553290553689396</v>
      </c>
    </row>
    <row r="2006" spans="1:53" ht="26.25">
      <c r="A2006" s="143" t="s">
        <v>184</v>
      </c>
      <c r="B2006" s="149" t="s">
        <v>185</v>
      </c>
      <c r="C2006" s="150" t="s">
        <v>186</v>
      </c>
      <c r="D2006" s="150" t="s">
        <v>187</v>
      </c>
      <c r="E2006" s="17" t="s">
        <v>188</v>
      </c>
      <c r="F2006" s="923">
        <v>6.1214457448177715</v>
      </c>
      <c r="G2006" s="924">
        <v>5.3832290173473476</v>
      </c>
      <c r="H2006" s="924">
        <v>22.131521602436287</v>
      </c>
      <c r="I2006" s="34">
        <v>33.63619636460141</v>
      </c>
      <c r="L2006" s="130"/>
      <c r="M2006" s="164" t="s">
        <v>167</v>
      </c>
      <c r="N2006" s="40">
        <v>1.5324447255878584E-2</v>
      </c>
      <c r="O2006" s="40">
        <v>9.2267616528251072E-6</v>
      </c>
      <c r="P2006" s="40">
        <v>1.1513383382081115E-2</v>
      </c>
      <c r="Q2006" s="34">
        <v>1.3428072260464576E-2</v>
      </c>
      <c r="R2006" s="89">
        <v>2.9177276759447365E-3</v>
      </c>
      <c r="S2006" s="40">
        <v>1.66092249352689E-5</v>
      </c>
      <c r="T2006" s="40">
        <v>2.0725405245557715E-2</v>
      </c>
      <c r="U2006" s="34">
        <v>1.1808711741138169E-2</v>
      </c>
      <c r="V2006" s="89">
        <v>0</v>
      </c>
      <c r="W2006" s="40">
        <v>5.7563657879454971E-5</v>
      </c>
      <c r="X2006" s="40">
        <v>9.7269578965394246E-2</v>
      </c>
      <c r="Y2006" s="34">
        <v>4.8547954796974858E-2</v>
      </c>
      <c r="Z2006" s="28">
        <v>7.3784738798577609E-2</v>
      </c>
      <c r="AA2006" s="928">
        <v>0.18198983257393381</v>
      </c>
      <c r="AB2006" s="929">
        <v>0.16004273964260227</v>
      </c>
      <c r="AC2006" s="930">
        <v>0.65796742778346384</v>
      </c>
    </row>
    <row r="2007" spans="1:53">
      <c r="A2007" s="130" t="s">
        <v>160</v>
      </c>
      <c r="B2007" s="152">
        <v>161.17799282639115</v>
      </c>
      <c r="C2007" s="141">
        <v>3904.2493258888708</v>
      </c>
      <c r="D2007" s="141">
        <v>4301.8987730061353</v>
      </c>
      <c r="E2007" s="142">
        <v>8367.3260917213975</v>
      </c>
      <c r="F2007" s="923">
        <v>12.456339696429474</v>
      </c>
      <c r="G2007" s="924">
        <v>11.199508897155077</v>
      </c>
      <c r="H2007" s="924">
        <v>638.50694984740835</v>
      </c>
      <c r="I2007" s="34">
        <v>662.1627984409929</v>
      </c>
      <c r="L2007" s="130"/>
      <c r="M2007" s="164" t="s">
        <v>168</v>
      </c>
      <c r="N2007" s="40">
        <v>2.3774510764459279E-2</v>
      </c>
      <c r="O2007" s="40">
        <v>2.4736079392974228E-5</v>
      </c>
      <c r="P2007" s="40">
        <v>3.086629698879325E-2</v>
      </c>
      <c r="Q2007" s="34">
        <v>2.7324366908936422E-2</v>
      </c>
      <c r="R2007" s="89">
        <v>3.402900349727208E-2</v>
      </c>
      <c r="S2007" s="40">
        <v>1.2059782578058387E-5</v>
      </c>
      <c r="T2007" s="40">
        <v>1.5048497571541275E-2</v>
      </c>
      <c r="U2007" s="34">
        <v>2.4567368726583591E-2</v>
      </c>
      <c r="V2007" s="89">
        <v>0</v>
      </c>
      <c r="W2007" s="40">
        <v>1.6607441763346481E-3</v>
      </c>
      <c r="X2007" s="40">
        <v>2.8062825183831279</v>
      </c>
      <c r="Y2007" s="34">
        <v>1.4006360292612652</v>
      </c>
      <c r="Z2007" s="28">
        <v>1.4525277648967851</v>
      </c>
      <c r="AA2007" s="928">
        <v>1.8811596975482296E-2</v>
      </c>
      <c r="AB2007" s="929">
        <v>1.691352779637181E-2</v>
      </c>
      <c r="AC2007" s="930">
        <v>0.96427487522814592</v>
      </c>
    </row>
    <row r="2008" spans="1:53">
      <c r="A2008" s="130" t="s">
        <v>162</v>
      </c>
      <c r="B2008" s="152">
        <v>160.38242148073297</v>
      </c>
      <c r="C2008" s="141">
        <v>1329.45439700565</v>
      </c>
      <c r="D2008" s="141">
        <v>0</v>
      </c>
      <c r="E2008" s="142">
        <v>1489.836818486383</v>
      </c>
      <c r="F2008" s="923">
        <v>23.294071972040648</v>
      </c>
      <c r="G2008" s="924">
        <v>22.995895910061737</v>
      </c>
      <c r="H2008" s="924">
        <v>26.016707482219783</v>
      </c>
      <c r="I2008" s="34">
        <v>72.30667536432216</v>
      </c>
      <c r="L2008" s="130"/>
      <c r="M2008" s="164" t="s">
        <v>169</v>
      </c>
      <c r="N2008" s="40">
        <v>4.0701543683314426E-2</v>
      </c>
      <c r="O2008" s="40">
        <v>4.9281587230438299E-5</v>
      </c>
      <c r="P2008" s="40">
        <v>6.149479403619143E-2</v>
      </c>
      <c r="Q2008" s="34">
        <v>5.1098138368019783E-2</v>
      </c>
      <c r="R2008" s="89">
        <v>7.2527615383421382E-2</v>
      </c>
      <c r="S2008" s="40">
        <v>2.2625332968176229E-5</v>
      </c>
      <c r="T2008" s="40">
        <v>2.8232454940471177E-2</v>
      </c>
      <c r="U2008" s="34">
        <v>5.0444056003574558E-2</v>
      </c>
      <c r="V2008" s="89">
        <v>0</v>
      </c>
      <c r="W2008" s="40">
        <v>6.7668950899946013E-5</v>
      </c>
      <c r="X2008" s="40">
        <v>0.11434524152115967</v>
      </c>
      <c r="Y2008" s="34">
        <v>5.7070542256519918E-2</v>
      </c>
      <c r="Z2008" s="28">
        <v>0.15861273662811426</v>
      </c>
      <c r="AA2008" s="928">
        <v>0.32215659003365676</v>
      </c>
      <c r="AB2008" s="929">
        <v>0.3180328205410542</v>
      </c>
      <c r="AC2008" s="930">
        <v>0.35981058942528898</v>
      </c>
    </row>
    <row r="2009" spans="1:53">
      <c r="A2009" s="130" t="s">
        <v>31</v>
      </c>
      <c r="B2009" s="152">
        <v>1.6276867305660598</v>
      </c>
      <c r="C2009" s="141">
        <v>172.20956319005987</v>
      </c>
      <c r="D2009" s="141">
        <v>0</v>
      </c>
      <c r="E2009" s="142">
        <v>173.83724992062594</v>
      </c>
      <c r="F2009" s="923">
        <v>2.94469607721993</v>
      </c>
      <c r="G2009" s="924">
        <v>3.0557385377211705</v>
      </c>
      <c r="H2009" s="924">
        <v>9.4662230251835311</v>
      </c>
      <c r="I2009" s="34">
        <v>15.46665764012463</v>
      </c>
      <c r="L2009" s="130"/>
      <c r="M2009" s="164" t="s">
        <v>170</v>
      </c>
      <c r="N2009" s="40">
        <v>9.5142914983074936E-3</v>
      </c>
      <c r="O2009" s="40">
        <v>2.7146841947128325E-6</v>
      </c>
      <c r="P2009" s="40">
        <v>3.3874506648207468E-3</v>
      </c>
      <c r="Q2009" s="34">
        <v>6.4595184468457471E-3</v>
      </c>
      <c r="R2009" s="89">
        <v>1.0823552426713732E-2</v>
      </c>
      <c r="S2009" s="40">
        <v>2.0523242578453952E-6</v>
      </c>
      <c r="T2009" s="40">
        <v>2.5609414108669639E-3</v>
      </c>
      <c r="U2009" s="34">
        <v>6.703102437580738E-3</v>
      </c>
      <c r="V2009" s="89">
        <v>1.7999999999999999E-2</v>
      </c>
      <c r="W2009" s="40">
        <v>3.2787332669807238E-6</v>
      </c>
      <c r="X2009" s="40">
        <v>2.3540318599747506E-2</v>
      </c>
      <c r="Y2009" s="34">
        <v>2.0765213335991441E-2</v>
      </c>
      <c r="Z2009" s="28">
        <v>3.3927834220417924E-2</v>
      </c>
      <c r="AA2009" s="928">
        <v>0.19038994369285087</v>
      </c>
      <c r="AB2009" s="929">
        <v>0.19756941731184188</v>
      </c>
      <c r="AC2009" s="930">
        <v>0.61204063899530736</v>
      </c>
    </row>
    <row r="2010" spans="1:53">
      <c r="A2010" s="130" t="s">
        <v>23</v>
      </c>
      <c r="B2010" s="152">
        <v>16.823801398417743</v>
      </c>
      <c r="C2010" s="141">
        <v>1042.4344761428963</v>
      </c>
      <c r="D2010" s="141">
        <v>0</v>
      </c>
      <c r="E2010" s="142">
        <v>1059.2582775413141</v>
      </c>
      <c r="F2010" s="923">
        <v>1.0910441285263106</v>
      </c>
      <c r="G2010" s="924">
        <v>2.0509958528009249</v>
      </c>
      <c r="H2010" s="924">
        <v>3.2567233902837511</v>
      </c>
      <c r="I2010" s="34">
        <v>6.3987633716109862</v>
      </c>
      <c r="L2010" s="130"/>
      <c r="M2010" s="164" t="s">
        <v>171</v>
      </c>
      <c r="N2010" s="40">
        <v>1.9097904636686328E-3</v>
      </c>
      <c r="O2010" s="40">
        <v>2.3054934213600385E-6</v>
      </c>
      <c r="P2010" s="40">
        <v>2.8768522092316741E-3</v>
      </c>
      <c r="Q2010" s="34">
        <v>2.3933266760731587E-3</v>
      </c>
      <c r="R2010" s="89">
        <v>6.9022173838070716E-3</v>
      </c>
      <c r="S2010" s="40">
        <v>1.6691612114004802E-6</v>
      </c>
      <c r="T2010" s="40">
        <v>2.0828210022601464E-3</v>
      </c>
      <c r="U2010" s="34">
        <v>4.499087579211053E-3</v>
      </c>
      <c r="V2010" s="89">
        <v>4.5999999999999999E-3</v>
      </c>
      <c r="W2010" s="40">
        <v>3.0164213285527025E-6</v>
      </c>
      <c r="X2010" s="40">
        <v>9.6970706765192559E-3</v>
      </c>
      <c r="Y2010" s="34">
        <v>7.1439850715163417E-3</v>
      </c>
      <c r="Z2010" s="28">
        <v>1.4036399326800553E-2</v>
      </c>
      <c r="AA2010" s="928">
        <v>0.17050859129544954</v>
      </c>
      <c r="AB2010" s="929">
        <v>0.32053003583480777</v>
      </c>
      <c r="AC2010" s="930">
        <v>0.50896137286974275</v>
      </c>
    </row>
    <row r="2011" spans="1:53">
      <c r="A2011" s="130" t="s">
        <v>163</v>
      </c>
      <c r="B2011" s="152">
        <v>141.93093335174916</v>
      </c>
      <c r="C2011" s="141">
        <v>114.81035767269381</v>
      </c>
      <c r="D2011" s="141">
        <v>0</v>
      </c>
      <c r="E2011" s="142">
        <v>256.74129102444294</v>
      </c>
      <c r="F2011" s="923">
        <v>10.325903818596482</v>
      </c>
      <c r="G2011" s="924">
        <v>62.859835913979737</v>
      </c>
      <c r="H2011" s="924">
        <v>0.31994541317157632</v>
      </c>
      <c r="I2011" s="34">
        <v>73.50568514574779</v>
      </c>
      <c r="L2011" s="130"/>
      <c r="M2011" s="164" t="s">
        <v>172</v>
      </c>
      <c r="N2011" s="40">
        <v>1.7558132425367478E-2</v>
      </c>
      <c r="O2011" s="40">
        <v>2.223537037486439E-5</v>
      </c>
      <c r="P2011" s="40">
        <v>2.7745849887646921E-2</v>
      </c>
      <c r="Q2011" s="34">
        <v>2.2651018797006154E-2</v>
      </c>
      <c r="R2011" s="89">
        <v>0.26092098392774044</v>
      </c>
      <c r="S2011" s="40">
        <v>1.1428630128842415E-5</v>
      </c>
      <c r="T2011" s="40">
        <v>1.4260929799251634E-2</v>
      </c>
      <c r="U2011" s="34">
        <v>0.13789004331998597</v>
      </c>
      <c r="V2011" s="89">
        <v>0</v>
      </c>
      <c r="W2011" s="40">
        <v>1.1266696308361036E-6</v>
      </c>
      <c r="X2011" s="40">
        <v>1.4058864738087258E-3</v>
      </c>
      <c r="Y2011" s="34">
        <v>7.0183585815641609E-4</v>
      </c>
      <c r="Z2011" s="28">
        <v>0.16124289797514854</v>
      </c>
      <c r="AA2011" s="928">
        <v>0.14047762153528912</v>
      </c>
      <c r="AB2011" s="929">
        <v>0.85516971631977357</v>
      </c>
      <c r="AC2011" s="930">
        <v>4.3526621449372985E-3</v>
      </c>
    </row>
    <row r="2012" spans="1:53">
      <c r="A2012" s="130" t="s">
        <v>189</v>
      </c>
      <c r="B2012" s="238">
        <v>3.1486404919594136E-3</v>
      </c>
      <c r="C2012" s="239">
        <v>5.1862937605957837E-2</v>
      </c>
      <c r="D2012" s="141">
        <v>1</v>
      </c>
      <c r="E2012" s="142">
        <v>5.5011578097917249E-2</v>
      </c>
      <c r="F2012" s="923">
        <v>0.23180126786713082</v>
      </c>
      <c r="G2012" s="924">
        <v>0.18118511019974604</v>
      </c>
      <c r="H2012" s="924">
        <v>0.51669184118633138</v>
      </c>
      <c r="I2012" s="34">
        <v>0.92967821925320815</v>
      </c>
      <c r="L2012" s="130"/>
      <c r="M2012" s="164" t="s">
        <v>190</v>
      </c>
      <c r="N2012" s="40">
        <v>2.2025556553585468E-4</v>
      </c>
      <c r="O2012" s="40">
        <v>6.390644045121627E-7</v>
      </c>
      <c r="P2012" s="40">
        <v>7.9744050749777889E-4</v>
      </c>
      <c r="Q2012" s="34">
        <v>5.0848186927446141E-4</v>
      </c>
      <c r="R2012" s="89">
        <v>5.0345813284972192E-4</v>
      </c>
      <c r="S2012" s="40">
        <v>2.3296670489594106E-7</v>
      </c>
      <c r="T2012" s="40">
        <v>2.9070166648402149E-4</v>
      </c>
      <c r="U2012" s="34">
        <v>3.974496963143229E-4</v>
      </c>
      <c r="V2012" s="89">
        <v>6.5769205701482817E-4</v>
      </c>
      <c r="W2012" s="40">
        <v>5.6407525965506051E-7</v>
      </c>
      <c r="X2012" s="40">
        <v>1.6108518288684836E-3</v>
      </c>
      <c r="Y2012" s="34">
        <v>1.1334210363158396E-3</v>
      </c>
      <c r="Z2012" s="28">
        <v>2.0393526019046237E-3</v>
      </c>
      <c r="AA2012" s="928">
        <v>0.24933494521720873</v>
      </c>
      <c r="AB2012" s="929">
        <v>0.19489013128143243</v>
      </c>
      <c r="AC2012" s="930">
        <v>0.55577492350135893</v>
      </c>
    </row>
    <row r="2013" spans="1:53">
      <c r="A2013" s="130" t="s">
        <v>165</v>
      </c>
      <c r="B2013" s="152">
        <v>-310.88949707894159</v>
      </c>
      <c r="C2013" s="141">
        <v>89.141561243785162</v>
      </c>
      <c r="D2013" s="141">
        <v>323.2742245983078</v>
      </c>
      <c r="E2013" s="142">
        <v>101.52628876315137</v>
      </c>
      <c r="F2013" s="923">
        <v>0.30995792849087844</v>
      </c>
      <c r="G2013" s="924">
        <v>0.40208402960892109</v>
      </c>
      <c r="H2013" s="924">
        <v>0.52814954682009985</v>
      </c>
      <c r="I2013" s="34">
        <v>1.2401915049198993</v>
      </c>
      <c r="L2013" s="130"/>
      <c r="M2013" s="164" t="s">
        <v>191</v>
      </c>
      <c r="N2013" s="40">
        <v>4.1990089424986937E-4</v>
      </c>
      <c r="O2013" s="40">
        <v>7.5366037708168588E-7</v>
      </c>
      <c r="P2013" s="40">
        <v>9.4043622104061139E-4</v>
      </c>
      <c r="Q2013" s="34">
        <v>6.7992719938798213E-4</v>
      </c>
      <c r="R2013" s="89">
        <v>1.2884361606005652E-3</v>
      </c>
      <c r="S2013" s="40">
        <v>3.7928139127216948E-7</v>
      </c>
      <c r="T2013" s="40">
        <v>4.732767824417079E-4</v>
      </c>
      <c r="U2013" s="34">
        <v>8.8201605134508954E-4</v>
      </c>
      <c r="V2013" s="89">
        <v>8.2226677724105428E-4</v>
      </c>
      <c r="W2013" s="40">
        <v>3.9873910443863851E-7</v>
      </c>
      <c r="X2013" s="40">
        <v>1.4960457939777155E-3</v>
      </c>
      <c r="Y2013" s="34">
        <v>1.1585547883089247E-3</v>
      </c>
      <c r="Z2013" s="28">
        <v>2.7204980390419962E-3</v>
      </c>
      <c r="AA2013" s="928">
        <v>0.24992747270180485</v>
      </c>
      <c r="AB2013" s="929">
        <v>0.3242112431941635</v>
      </c>
      <c r="AC2013" s="930">
        <v>0.42586128410403168</v>
      </c>
    </row>
    <row r="2014" spans="1:53" ht="11.25" customHeight="1">
      <c r="A2014" s="130" t="s">
        <v>1729</v>
      </c>
      <c r="B2014" s="89">
        <v>1.6851374250177985E-2</v>
      </c>
      <c r="C2014" s="40">
        <v>0.25231006835058195</v>
      </c>
      <c r="D2014" s="40">
        <v>8.6409950208849416E-3</v>
      </c>
      <c r="E2014" s="34">
        <v>0.27780243762164486</v>
      </c>
      <c r="F2014" s="923">
        <v>0.51399564233312411</v>
      </c>
      <c r="G2014" s="924">
        <v>1.5739593967010197</v>
      </c>
      <c r="H2014" s="924">
        <v>15.492065121705403</v>
      </c>
      <c r="I2014" s="34">
        <v>17.580020160739544</v>
      </c>
      <c r="L2014" s="130"/>
      <c r="M2014" s="164" t="s">
        <v>175</v>
      </c>
      <c r="N2014" s="40">
        <v>4.264719711957178E-4</v>
      </c>
      <c r="O2014" s="40">
        <v>1.466880737632297E-6</v>
      </c>
      <c r="P2014" s="40">
        <v>1.8304103805455373E-3</v>
      </c>
      <c r="Q2014" s="34">
        <v>1.1275066241755215E-3</v>
      </c>
      <c r="R2014" s="89">
        <v>9.1598161898695312E-4</v>
      </c>
      <c r="S2014" s="40">
        <v>4.8056391162318738E-6</v>
      </c>
      <c r="T2014" s="40">
        <v>5.9965963815876841E-3</v>
      </c>
      <c r="U2014" s="34">
        <v>3.4526550417980869E-3</v>
      </c>
      <c r="V2014" s="89">
        <v>0</v>
      </c>
      <c r="W2014" s="40">
        <v>4.0294560515618475E-5</v>
      </c>
      <c r="X2014" s="40">
        <v>6.8088705275775971E-2</v>
      </c>
      <c r="Y2014" s="34">
        <v>3.3983568357882403E-2</v>
      </c>
      <c r="Z2014" s="28">
        <v>3.8563730023856012E-2</v>
      </c>
      <c r="AA2014" s="928">
        <v>2.9237488787470289E-2</v>
      </c>
      <c r="AB2014" s="929">
        <v>8.9531148560116736E-2</v>
      </c>
      <c r="AC2014" s="930">
        <v>0.88123136265241298</v>
      </c>
    </row>
    <row r="2015" spans="1:53">
      <c r="A2015" s="130" t="s">
        <v>84</v>
      </c>
      <c r="B2015" s="89">
        <v>1.4592543689275698E-4</v>
      </c>
      <c r="C2015" s="40">
        <v>1.6957238548243011E-3</v>
      </c>
      <c r="D2015" s="40">
        <v>7.6166044833770605E-3</v>
      </c>
      <c r="E2015" s="34">
        <v>9.4582537750941189E-3</v>
      </c>
      <c r="F2015" s="923">
        <v>0.56746632148842868</v>
      </c>
      <c r="G2015" s="924">
        <v>3.0512844316471459</v>
      </c>
      <c r="H2015" s="924">
        <v>446.9548648931858</v>
      </c>
      <c r="I2015" s="34">
        <v>450.5736156463214</v>
      </c>
      <c r="L2015" s="130"/>
      <c r="M2015" s="164" t="s">
        <v>176</v>
      </c>
      <c r="N2015" s="40">
        <v>1.6004284342194136E-3</v>
      </c>
      <c r="O2015" s="40">
        <v>7.1064670289455862E-7</v>
      </c>
      <c r="P2015" s="40">
        <v>8.8676268527341303E-4</v>
      </c>
      <c r="Q2015" s="34">
        <v>1.2448005075888296E-3</v>
      </c>
      <c r="R2015" s="89">
        <v>9.1989252452355959E-3</v>
      </c>
      <c r="S2015" s="40">
        <v>3.3437626891562976E-6</v>
      </c>
      <c r="T2015" s="40">
        <v>4.1724305046036839E-3</v>
      </c>
      <c r="U2015" s="34">
        <v>6.693331860381976E-3</v>
      </c>
      <c r="V2015" s="89">
        <v>0</v>
      </c>
      <c r="W2015" s="40">
        <v>1.1625209234342535E-3</v>
      </c>
      <c r="X2015" s="40">
        <v>1.9643977628681895</v>
      </c>
      <c r="Y2015" s="34">
        <v>0.98044522048288552</v>
      </c>
      <c r="Z2015" s="28">
        <v>0.98838335285085632</v>
      </c>
      <c r="AA2015" s="928">
        <v>1.2594308716333325E-3</v>
      </c>
      <c r="AB2015" s="929">
        <v>6.7719997924651177E-3</v>
      </c>
      <c r="AC2015" s="930">
        <v>0.9919685693359015</v>
      </c>
    </row>
    <row r="2016" spans="1:53">
      <c r="A2016" s="130" t="s">
        <v>166</v>
      </c>
      <c r="B2016" s="152">
        <v>-310.34528561065969</v>
      </c>
      <c r="C2016" s="141">
        <v>97.160230115831055</v>
      </c>
      <c r="D2016" s="141">
        <v>325.55185463702929</v>
      </c>
      <c r="E2016" s="142">
        <v>112.36679914220066</v>
      </c>
      <c r="F2016" s="923">
        <v>1.1473192019364213</v>
      </c>
      <c r="G2016" s="924">
        <v>6.8693336337186102</v>
      </c>
      <c r="H2016" s="924">
        <v>18.211695237553844</v>
      </c>
      <c r="I2016" s="34">
        <v>26.228348073208874</v>
      </c>
      <c r="L2016" s="130"/>
      <c r="M2016" s="164" t="s">
        <v>177</v>
      </c>
      <c r="N2016" s="40">
        <v>2.5815987668236441E-3</v>
      </c>
      <c r="O2016" s="40">
        <v>1.9631473264710382E-6</v>
      </c>
      <c r="P2016" s="40">
        <v>2.4496642110884109E-3</v>
      </c>
      <c r="Q2016" s="34">
        <v>2.5167723102770788E-3</v>
      </c>
      <c r="R2016" s="89">
        <v>2.3110921175036627E-2</v>
      </c>
      <c r="S2016" s="40">
        <v>5.5956573988840757E-6</v>
      </c>
      <c r="T2016" s="40">
        <v>6.982400904265813E-3</v>
      </c>
      <c r="U2016" s="34">
        <v>1.506864754831853E-2</v>
      </c>
      <c r="V2016" s="89">
        <v>0</v>
      </c>
      <c r="W2016" s="40">
        <v>4.7368265629962204E-5</v>
      </c>
      <c r="X2016" s="40">
        <v>8.0041669064811763E-2</v>
      </c>
      <c r="Y2016" s="34">
        <v>3.9949379579563932E-2</v>
      </c>
      <c r="Z2016" s="28">
        <v>5.7534799438159541E-2</v>
      </c>
      <c r="AA2016" s="928">
        <v>4.3743479335183841E-2</v>
      </c>
      <c r="AB2016" s="929">
        <v>0.26190492876428378</v>
      </c>
      <c r="AC2016" s="930">
        <v>0.69435159190053231</v>
      </c>
    </row>
    <row r="2017" spans="1:53">
      <c r="A2017" s="130" t="s">
        <v>167</v>
      </c>
      <c r="B2017" s="89">
        <v>5.8842385276708696E-3</v>
      </c>
      <c r="C2017" s="40">
        <v>2.2252498699515535E-2</v>
      </c>
      <c r="D2017" s="40">
        <v>0.23889051384286944</v>
      </c>
      <c r="E2017" s="34">
        <v>0.26702725107005587</v>
      </c>
      <c r="F2017" s="923">
        <v>5.4055715992702424E-2</v>
      </c>
      <c r="G2017" s="924">
        <v>0.95513705372013435</v>
      </c>
      <c r="H2017" s="924">
        <v>6.6263561176284727</v>
      </c>
      <c r="I2017" s="34">
        <v>7.6355488873413089</v>
      </c>
      <c r="L2017" s="130"/>
      <c r="M2017" s="164" t="s">
        <v>178</v>
      </c>
      <c r="N2017" s="40">
        <v>5.7551686302034102E-5</v>
      </c>
      <c r="O2017" s="40">
        <v>1.4404988403388574E-7</v>
      </c>
      <c r="P2017" s="40">
        <v>1.7974903909202439E-4</v>
      </c>
      <c r="Q2017" s="34">
        <v>1.1857722680228819E-4</v>
      </c>
      <c r="R2017" s="89">
        <v>2.9602841416952234E-3</v>
      </c>
      <c r="S2017" s="40">
        <v>9.8171059081027314E-7</v>
      </c>
      <c r="T2017" s="40">
        <v>1.2250029671880889E-3</v>
      </c>
      <c r="U2017" s="34">
        <v>2.0951993876379615E-3</v>
      </c>
      <c r="V2017" s="89">
        <v>1.2599999999999998E-2</v>
      </c>
      <c r="W2017" s="40">
        <v>2.2951132868865063E-6</v>
      </c>
      <c r="X2017" s="40">
        <v>1.6478223019823254E-2</v>
      </c>
      <c r="Y2017" s="34">
        <v>1.4535649335194009E-2</v>
      </c>
      <c r="Z2017" s="28">
        <v>1.6749425949634258E-2</v>
      </c>
      <c r="AA2017" s="928">
        <v>7.0794800465909368E-3</v>
      </c>
      <c r="AB2017" s="929">
        <v>0.12509081767567756</v>
      </c>
      <c r="AC2017" s="930">
        <v>0.86782970227773149</v>
      </c>
    </row>
    <row r="2018" spans="1:53">
      <c r="A2018" s="130" t="s">
        <v>168</v>
      </c>
      <c r="B2018" s="89">
        <v>2.459342865889871E-2</v>
      </c>
      <c r="C2018" s="40">
        <v>4.5767674805587785E-2</v>
      </c>
      <c r="D2018" s="40">
        <v>2.7034852254628263</v>
      </c>
      <c r="E2018" s="34">
        <v>2.7738463289273128</v>
      </c>
      <c r="F2018" s="923">
        <v>4.6010185482188132E-2</v>
      </c>
      <c r="G2018" s="924">
        <v>0.73870147714607015</v>
      </c>
      <c r="H2018" s="924">
        <v>2.2797063731986258</v>
      </c>
      <c r="I2018" s="34">
        <v>3.064418035826884</v>
      </c>
      <c r="L2018" s="130"/>
      <c r="M2018" s="164" t="s">
        <v>179</v>
      </c>
      <c r="N2018" s="40">
        <v>5.0426320594673545E-5</v>
      </c>
      <c r="O2018" s="40">
        <v>1.214508469670051E-7</v>
      </c>
      <c r="P2018" s="40">
        <v>1.5154939683322696E-4</v>
      </c>
      <c r="Q2018" s="34">
        <v>1.00928460551208E-4</v>
      </c>
      <c r="R2018" s="89">
        <v>2.1858274969826204E-3</v>
      </c>
      <c r="S2018" s="40">
        <v>8.4264814328169312E-7</v>
      </c>
      <c r="T2018" s="40">
        <v>1.051477375795268E-3</v>
      </c>
      <c r="U2018" s="34">
        <v>1.6204238716690023E-3</v>
      </c>
      <c r="V2018" s="89">
        <v>3.2199999999999998E-3</v>
      </c>
      <c r="W2018" s="40">
        <v>2.1114949299868914E-6</v>
      </c>
      <c r="X2018" s="40">
        <v>6.7879494735634789E-3</v>
      </c>
      <c r="Y2018" s="34">
        <v>5.0007895500614385E-3</v>
      </c>
      <c r="Z2018" s="28">
        <v>6.7221418822816488E-3</v>
      </c>
      <c r="AA2018" s="928">
        <v>1.5014330598590486E-2</v>
      </c>
      <c r="AB2018" s="929">
        <v>0.2410576718025168</v>
      </c>
      <c r="AC2018" s="930">
        <v>0.74392799759889272</v>
      </c>
    </row>
    <row r="2019" spans="1:53">
      <c r="A2019" s="130" t="s">
        <v>169</v>
      </c>
      <c r="B2019" s="89">
        <v>5.3053895341982626E-2</v>
      </c>
      <c r="C2019" s="40">
        <v>8.3911453080744602E-2</v>
      </c>
      <c r="D2019" s="40">
        <v>0.12003872770223388</v>
      </c>
      <c r="E2019" s="34">
        <v>0.25700407612496112</v>
      </c>
      <c r="F2019" s="923">
        <v>0.7805760303789957</v>
      </c>
      <c r="G2019" s="924">
        <v>22.901714403653237</v>
      </c>
      <c r="H2019" s="924">
        <v>0.22396178922010337</v>
      </c>
      <c r="I2019" s="34">
        <v>23.906252223252338</v>
      </c>
      <c r="L2019" s="130"/>
      <c r="M2019" s="164" t="s">
        <v>180</v>
      </c>
      <c r="N2019" s="40">
        <v>6.4353910845664779E-4</v>
      </c>
      <c r="O2019" s="40">
        <v>2.230983149689487E-6</v>
      </c>
      <c r="P2019" s="40">
        <v>2.7838764333392289E-3</v>
      </c>
      <c r="Q2019" s="34">
        <v>1.7122803627867117E-3</v>
      </c>
      <c r="R2019" s="89">
        <v>9.7052753914869616E-2</v>
      </c>
      <c r="S2019" s="40">
        <v>2.5615323825336455E-6</v>
      </c>
      <c r="T2019" s="40">
        <v>3.1963440127117087E-3</v>
      </c>
      <c r="U2019" s="34">
        <v>5.0237458391446187E-2</v>
      </c>
      <c r="V2019" s="89">
        <v>0</v>
      </c>
      <c r="W2019" s="40">
        <v>7.8866874158527242E-7</v>
      </c>
      <c r="X2019" s="40">
        <v>9.8412053166610806E-4</v>
      </c>
      <c r="Y2019" s="34">
        <v>4.9128510070949114E-4</v>
      </c>
      <c r="Z2019" s="28">
        <v>5.2441023854942391E-2</v>
      </c>
      <c r="AA2019" s="928">
        <v>3.2651543332240546E-2</v>
      </c>
      <c r="AB2019" s="929">
        <v>0.95798012125790089</v>
      </c>
      <c r="AC2019" s="930">
        <v>9.3683354098585015E-3</v>
      </c>
    </row>
    <row r="2020" spans="1:53">
      <c r="A2020" s="130" t="s">
        <v>170</v>
      </c>
      <c r="B2020" s="89">
        <v>3.318452191659005E-3</v>
      </c>
      <c r="C2020" s="40">
        <v>7.4168945005291436E-3</v>
      </c>
      <c r="D2020" s="40">
        <v>2.3406192480517039E-2</v>
      </c>
      <c r="E2020" s="34">
        <v>3.4141539172705189E-2</v>
      </c>
      <c r="F2020" s="923">
        <v>5.8793710398668706E-3</v>
      </c>
      <c r="G2020" s="924">
        <v>6.1598027475350932E-2</v>
      </c>
      <c r="H2020" s="924">
        <v>0.36168428883043202</v>
      </c>
      <c r="I2020" s="34">
        <v>0.4291616873456498</v>
      </c>
      <c r="L2020" s="130"/>
      <c r="M2020" s="132" t="s">
        <v>181</v>
      </c>
      <c r="N2020" s="89">
        <v>5.5977056916242186E-6</v>
      </c>
      <c r="O2020" s="40">
        <v>1.6200135935768337E-8</v>
      </c>
      <c r="P2020" s="40">
        <v>2.0214933785920535E-5</v>
      </c>
      <c r="Q2020" s="34">
        <v>1.2897054464012947E-5</v>
      </c>
      <c r="R2020" s="40">
        <v>1.3557388795917429E-4</v>
      </c>
      <c r="S2020" s="40">
        <v>1.0783552648893332E-7</v>
      </c>
      <c r="T2020" s="40">
        <v>1.3455986026207869E-4</v>
      </c>
      <c r="U2020" s="34">
        <v>1.3512212613194007E-4</v>
      </c>
      <c r="V2020" s="40">
        <v>4.6038443991037971E-4</v>
      </c>
      <c r="W2020" s="40">
        <v>3.9485268175854236E-7</v>
      </c>
      <c r="X2020" s="40">
        <v>1.1275962802079385E-3</v>
      </c>
      <c r="Y2020" s="40">
        <v>7.9339472542108778E-4</v>
      </c>
      <c r="Z2020" s="28">
        <v>9.4141390601704079E-4</v>
      </c>
      <c r="AA2020" s="929">
        <v>1.3699664283246199E-2</v>
      </c>
      <c r="AB2020" s="929">
        <v>0.14353104969908337</v>
      </c>
      <c r="AC2020" s="930">
        <v>0.84276928601767043</v>
      </c>
    </row>
    <row r="2021" spans="1:53">
      <c r="A2021" s="130" t="s">
        <v>171</v>
      </c>
      <c r="B2021" s="89">
        <v>2.914396879076922E-3</v>
      </c>
      <c r="C2021" s="40">
        <v>5.1702161683052006E-3</v>
      </c>
      <c r="D2021" s="40">
        <v>9.38242342820007E-3</v>
      </c>
      <c r="E2021" s="34">
        <v>1.7467036475582193E-2</v>
      </c>
      <c r="F2021" s="925">
        <v>1.5498720003698268E-2</v>
      </c>
      <c r="G2021" s="926">
        <v>0.12032788153022175</v>
      </c>
      <c r="H2021" s="926">
        <v>0.36970468277406987</v>
      </c>
      <c r="I2021" s="145">
        <v>0.50553128430798999</v>
      </c>
      <c r="L2021" s="143"/>
      <c r="M2021" s="166" t="s">
        <v>182</v>
      </c>
      <c r="N2021" s="154">
        <v>2.3619975081439154E-5</v>
      </c>
      <c r="O2021" s="144">
        <v>3.5573983626203348E-8</v>
      </c>
      <c r="P2021" s="144">
        <v>4.4390104277912992E-5</v>
      </c>
      <c r="Q2021" s="145">
        <v>3.3998166581898471E-5</v>
      </c>
      <c r="R2021" s="144">
        <v>3.5051048034698658E-4</v>
      </c>
      <c r="S2021" s="144">
        <v>1.4171823728762225E-7</v>
      </c>
      <c r="T2021" s="144">
        <v>1.7683955211149815E-4</v>
      </c>
      <c r="U2021" s="145">
        <v>2.6395259477784337E-4</v>
      </c>
      <c r="V2021" s="144">
        <v>5.7558674406873794E-4</v>
      </c>
      <c r="W2021" s="144">
        <v>2.7911737310704694E-7</v>
      </c>
      <c r="X2021" s="144">
        <v>1.0472320557844007E-3</v>
      </c>
      <c r="Y2021" s="144">
        <v>8.1098835181624715E-4</v>
      </c>
      <c r="Z2021" s="167">
        <v>1.108939113175989E-3</v>
      </c>
      <c r="AA2021" s="931">
        <v>3.0658280673794714E-2</v>
      </c>
      <c r="AB2021" s="931">
        <v>0.23802262147818573</v>
      </c>
      <c r="AC2021" s="932">
        <v>0.73131909784801963</v>
      </c>
      <c r="AY2021" s="146"/>
    </row>
    <row r="2022" spans="1:53">
      <c r="A2022" s="130" t="s">
        <v>172</v>
      </c>
      <c r="B2022" s="89">
        <v>1.4209029389338113E-3</v>
      </c>
      <c r="C2022" s="40">
        <v>5.8478204215450059E-2</v>
      </c>
      <c r="D2022" s="40">
        <v>0</v>
      </c>
      <c r="E2022" s="34">
        <v>5.9899107154383874E-2</v>
      </c>
    </row>
    <row r="2023" spans="1:53" ht="12.75" customHeight="1">
      <c r="A2023" s="130" t="s">
        <v>190</v>
      </c>
      <c r="B2023" s="89">
        <v>1.9356706875601356E-3</v>
      </c>
      <c r="C2023" s="40">
        <v>4.5100190290540997E-4</v>
      </c>
      <c r="D2023" s="40">
        <v>1.7385376043784653E-3</v>
      </c>
      <c r="E2023" s="34">
        <v>4.1252101948440114E-3</v>
      </c>
    </row>
    <row r="2024" spans="1:53" ht="12.75" customHeight="1">
      <c r="A2024" s="130" t="s">
        <v>191</v>
      </c>
      <c r="B2024" s="89">
        <v>6.1326661699628415E-4</v>
      </c>
      <c r="C2024" s="40">
        <v>1.1023762588209919E-3</v>
      </c>
      <c r="D2024" s="40">
        <v>3.2861410505826863E-3</v>
      </c>
      <c r="E2024" s="34">
        <v>5.0017839263999629E-3</v>
      </c>
      <c r="F2024" s="898" t="s">
        <v>272</v>
      </c>
      <c r="G2024" s="899"/>
      <c r="H2024" s="900"/>
      <c r="I2024" s="900"/>
      <c r="L2024" s="891" t="s">
        <v>310</v>
      </c>
      <c r="M2024" s="892"/>
      <c r="N2024" s="898" t="s">
        <v>185</v>
      </c>
      <c r="O2024" s="899"/>
      <c r="P2024" s="899"/>
      <c r="Q2024" s="900"/>
      <c r="R2024" s="898" t="s">
        <v>186</v>
      </c>
      <c r="S2024" s="899"/>
      <c r="T2024" s="899"/>
      <c r="U2024" s="900"/>
      <c r="V2024" s="898" t="s">
        <v>187</v>
      </c>
      <c r="W2024" s="899"/>
      <c r="X2024" s="899"/>
      <c r="Y2024" s="900"/>
      <c r="Z2024" s="9" t="s">
        <v>188</v>
      </c>
      <c r="AA2024" s="898" t="s">
        <v>195</v>
      </c>
      <c r="AB2024" s="899"/>
      <c r="AC2024" s="900"/>
    </row>
    <row r="2025" spans="1:53" ht="26.25">
      <c r="A2025" s="130" t="s">
        <v>175</v>
      </c>
      <c r="B2025" s="89">
        <v>0</v>
      </c>
      <c r="C2025" s="40">
        <v>4.4686405397561229E-3</v>
      </c>
      <c r="D2025" s="40">
        <v>0.16722335969000859</v>
      </c>
      <c r="E2025" s="34">
        <v>0.17169200022976472</v>
      </c>
      <c r="F2025" s="76" t="s">
        <v>185</v>
      </c>
      <c r="G2025" s="76" t="s">
        <v>186</v>
      </c>
      <c r="H2025" s="150" t="s">
        <v>187</v>
      </c>
      <c r="I2025" s="17" t="s">
        <v>188</v>
      </c>
      <c r="L2025" s="893"/>
      <c r="M2025" s="894"/>
      <c r="N2025" s="157" t="s">
        <v>217</v>
      </c>
      <c r="O2025" s="158" t="s">
        <v>226</v>
      </c>
      <c r="P2025" s="158" t="s">
        <v>227</v>
      </c>
      <c r="Q2025" s="159" t="s">
        <v>199</v>
      </c>
      <c r="R2025" s="157" t="s">
        <v>217</v>
      </c>
      <c r="S2025" s="158" t="s">
        <v>226</v>
      </c>
      <c r="T2025" s="158" t="s">
        <v>227</v>
      </c>
      <c r="U2025" s="159" t="s">
        <v>199</v>
      </c>
      <c r="V2025" s="157" t="s">
        <v>217</v>
      </c>
      <c r="W2025" s="158" t="s">
        <v>226</v>
      </c>
      <c r="X2025" s="158" t="s">
        <v>227</v>
      </c>
      <c r="Y2025" s="159" t="s">
        <v>199</v>
      </c>
      <c r="Z2025" s="160" t="s">
        <v>199</v>
      </c>
      <c r="AA2025" s="157" t="s">
        <v>185</v>
      </c>
      <c r="AB2025" s="158" t="s">
        <v>186</v>
      </c>
      <c r="AC2025" s="159" t="s">
        <v>187</v>
      </c>
    </row>
    <row r="2026" spans="1:53">
      <c r="A2026" s="130" t="s">
        <v>176</v>
      </c>
      <c r="B2026" s="89">
        <v>0</v>
      </c>
      <c r="C2026" s="40">
        <v>7.397139599794658E-3</v>
      </c>
      <c r="D2026" s="40">
        <v>1.8924396578239784</v>
      </c>
      <c r="E2026" s="34">
        <v>1.8998367974237731</v>
      </c>
      <c r="F2026" s="919">
        <v>66965.594490465941</v>
      </c>
      <c r="G2026" s="920">
        <v>901994.63030215085</v>
      </c>
      <c r="H2026" s="920">
        <v>1000000</v>
      </c>
      <c r="I2026" s="138">
        <v>1968960.2247926169</v>
      </c>
      <c r="L2026" s="136"/>
      <c r="M2026" s="161" t="s">
        <v>160</v>
      </c>
      <c r="N2026" s="141">
        <v>107.18737264141329</v>
      </c>
      <c r="O2026" s="141">
        <v>0.1495759959729478</v>
      </c>
      <c r="P2026" s="141">
        <v>186.6446594364858</v>
      </c>
      <c r="Q2026" s="142">
        <v>146.89648152876245</v>
      </c>
      <c r="R2026" s="152">
        <v>1168.1257808279754</v>
      </c>
      <c r="S2026" s="141">
        <v>2.2364861272341763</v>
      </c>
      <c r="T2026" s="141">
        <v>2790.7431860092288</v>
      </c>
      <c r="U2026" s="142">
        <v>1978.6255697033666</v>
      </c>
      <c r="V2026" s="152">
        <v>1212.5769156233403</v>
      </c>
      <c r="W2026" s="141">
        <v>2.5458425114544099</v>
      </c>
      <c r="X2026" s="141">
        <v>3176.7658001439922</v>
      </c>
      <c r="Y2026" s="142">
        <v>2193.6112513669459</v>
      </c>
      <c r="Z2026" s="162">
        <v>4319.1333025990753</v>
      </c>
      <c r="AA2026" s="928">
        <v>3.4010638532588525E-2</v>
      </c>
      <c r="AB2026" s="929">
        <v>0.45810708563051572</v>
      </c>
      <c r="AC2026" s="930">
        <v>0.50788227583689571</v>
      </c>
    </row>
    <row r="2027" spans="1:53">
      <c r="A2027" s="130" t="s">
        <v>177</v>
      </c>
      <c r="B2027" s="89">
        <v>0</v>
      </c>
      <c r="C2027" s="40">
        <v>1.3738947942500104E-2</v>
      </c>
      <c r="D2027" s="40">
        <v>8.4027109391563715E-2</v>
      </c>
      <c r="E2027" s="34">
        <v>9.7766057334063822E-2</v>
      </c>
      <c r="F2027" s="921">
        <v>66157.081702046504</v>
      </c>
      <c r="G2027" s="922">
        <v>436674.38660969085</v>
      </c>
      <c r="H2027" s="922">
        <v>232258.2615369311</v>
      </c>
      <c r="I2027" s="142">
        <v>735089.72984866844</v>
      </c>
      <c r="L2027" s="130"/>
      <c r="M2027" s="164" t="s">
        <v>162</v>
      </c>
      <c r="N2027" s="141">
        <v>104.56630471309984</v>
      </c>
      <c r="O2027" s="141">
        <v>0.14883769185147547</v>
      </c>
      <c r="P2027" s="141">
        <v>185.72338513430648</v>
      </c>
      <c r="Q2027" s="142">
        <v>145.12291877921149</v>
      </c>
      <c r="R2027" s="152">
        <v>874.71922704211636</v>
      </c>
      <c r="S2027" s="141">
        <v>0.83395284694409288</v>
      </c>
      <c r="T2027" s="141">
        <v>1040.6271680926613</v>
      </c>
      <c r="U2027" s="142">
        <v>957.89384765077739</v>
      </c>
      <c r="V2027" s="152">
        <v>1016.5506567012188</v>
      </c>
      <c r="W2027" s="141">
        <v>0</v>
      </c>
      <c r="X2027" s="141">
        <v>0</v>
      </c>
      <c r="Y2027" s="142">
        <v>509.48433573033878</v>
      </c>
      <c r="Z2027" s="162">
        <v>1612.5011021603277</v>
      </c>
      <c r="AA2027" s="928">
        <v>8.9998647805440202E-2</v>
      </c>
      <c r="AB2027" s="929">
        <v>0.59404229018352384</v>
      </c>
      <c r="AC2027" s="930">
        <v>0.31595906201103596</v>
      </c>
    </row>
    <row r="2028" spans="1:53">
      <c r="A2028" s="130" t="s">
        <v>178</v>
      </c>
      <c r="B2028" s="89">
        <v>0</v>
      </c>
      <c r="C2028" s="40">
        <v>1.5842884435266951E-3</v>
      </c>
      <c r="D2028" s="40">
        <v>1.6384334736361927E-2</v>
      </c>
      <c r="E2028" s="34">
        <v>1.7968623179888621E-2</v>
      </c>
      <c r="F2028" s="921">
        <v>1830.3411494915383</v>
      </c>
      <c r="G2028" s="922">
        <v>141831.32982048776</v>
      </c>
      <c r="H2028" s="922">
        <v>120001.62486462784</v>
      </c>
      <c r="I2028" s="142">
        <v>263663.29583460715</v>
      </c>
      <c r="L2028" s="130"/>
      <c r="M2028" s="164" t="s">
        <v>31</v>
      </c>
      <c r="N2028" s="141">
        <v>6.13362674033948</v>
      </c>
      <c r="O2028" s="141">
        <v>1.5105217504390285E-3</v>
      </c>
      <c r="P2028" s="141">
        <v>1.8848667250932876</v>
      </c>
      <c r="Q2028" s="142">
        <v>4.0150569393645474</v>
      </c>
      <c r="R2028" s="152">
        <v>499.83698648738846</v>
      </c>
      <c r="S2028" s="141">
        <v>9.7298057831888024E-2</v>
      </c>
      <c r="T2028" s="141">
        <v>121.41094398026722</v>
      </c>
      <c r="U2028" s="142">
        <v>311.12280089055821</v>
      </c>
      <c r="V2028" s="152">
        <v>525.22450548848883</v>
      </c>
      <c r="W2028" s="141">
        <v>0</v>
      </c>
      <c r="X2028" s="141">
        <v>0</v>
      </c>
      <c r="Y2028" s="142">
        <v>263.23691448536306</v>
      </c>
      <c r="Z2028" s="162">
        <v>578.37477231528578</v>
      </c>
      <c r="AA2028" s="928">
        <v>6.9419641581044697E-3</v>
      </c>
      <c r="AB2028" s="929">
        <v>0.5379259535216343</v>
      </c>
      <c r="AC2028" s="930">
        <v>0.45513208232026137</v>
      </c>
    </row>
    <row r="2029" spans="1:53">
      <c r="A2029" s="130" t="s">
        <v>179</v>
      </c>
      <c r="B2029" s="89">
        <v>0</v>
      </c>
      <c r="C2029" s="40">
        <v>1.3041787162473713E-3</v>
      </c>
      <c r="D2029" s="40">
        <v>6.5676963997400488E-3</v>
      </c>
      <c r="E2029" s="34">
        <v>7.8718751159874197E-3</v>
      </c>
      <c r="F2029" s="921">
        <v>22101.289015574668</v>
      </c>
      <c r="G2029" s="922">
        <v>290617.68982203567</v>
      </c>
      <c r="H2029" s="922">
        <v>108027.10617662588</v>
      </c>
      <c r="I2029" s="142">
        <v>420746.08501423628</v>
      </c>
      <c r="L2029" s="130"/>
      <c r="M2029" s="164" t="s">
        <v>23</v>
      </c>
      <c r="N2029" s="141">
        <v>77.328008646983122</v>
      </c>
      <c r="O2029" s="141">
        <v>1.5612781907080348E-2</v>
      </c>
      <c r="P2029" s="141">
        <v>19.48201877546029</v>
      </c>
      <c r="Q2029" s="142">
        <v>48.481636254277277</v>
      </c>
      <c r="R2029" s="152">
        <v>378.15366686419276</v>
      </c>
      <c r="S2029" s="141">
        <v>0.7191433134564964</v>
      </c>
      <c r="T2029" s="141">
        <v>897.36496790828267</v>
      </c>
      <c r="U2029" s="142">
        <v>637.50223423988666</v>
      </c>
      <c r="V2029" s="152">
        <v>472.81429301458792</v>
      </c>
      <c r="W2029" s="141">
        <v>0</v>
      </c>
      <c r="X2029" s="141">
        <v>0</v>
      </c>
      <c r="Y2029" s="142">
        <v>236.96947556165821</v>
      </c>
      <c r="Z2029" s="162">
        <v>922.95334605582218</v>
      </c>
      <c r="AA2029" s="928">
        <v>5.2528804908135635E-2</v>
      </c>
      <c r="AB2029" s="929">
        <v>0.69071989062525074</v>
      </c>
      <c r="AC2029" s="930">
        <v>0.25675130446661365</v>
      </c>
      <c r="AZ2029" s="146"/>
    </row>
    <row r="2030" spans="1:53">
      <c r="A2030" s="130" t="s">
        <v>180</v>
      </c>
      <c r="B2030" s="89">
        <v>0</v>
      </c>
      <c r="C2030" s="40">
        <v>1.7794655814216642E-2</v>
      </c>
      <c r="D2030" s="40">
        <v>0</v>
      </c>
      <c r="E2030" s="40">
        <v>1.7794655814216642E-2</v>
      </c>
      <c r="F2030" s="921">
        <v>42225.45153698029</v>
      </c>
      <c r="G2030" s="922">
        <v>4225.366967167357</v>
      </c>
      <c r="H2030" s="922">
        <v>4229.530495677378</v>
      </c>
      <c r="I2030" s="142">
        <v>50680.34899982503</v>
      </c>
      <c r="L2030" s="130"/>
      <c r="M2030" s="164" t="s">
        <v>163</v>
      </c>
      <c r="N2030" s="141">
        <v>21.104669325777234</v>
      </c>
      <c r="O2030" s="141">
        <v>0.13171438819395609</v>
      </c>
      <c r="P2030" s="141">
        <v>164.35649963375292</v>
      </c>
      <c r="Q2030" s="142">
        <v>92.626225585569671</v>
      </c>
      <c r="R2030" s="152">
        <v>-3.2714263094648839</v>
      </c>
      <c r="S2030" s="141">
        <v>1.7511475655708465E-2</v>
      </c>
      <c r="T2030" s="141">
        <v>21.851256204111408</v>
      </c>
      <c r="U2030" s="142">
        <v>9.2688125203325438</v>
      </c>
      <c r="V2030" s="152">
        <v>18.511858198142104</v>
      </c>
      <c r="W2030" s="141">
        <v>0</v>
      </c>
      <c r="X2030" s="141">
        <v>0</v>
      </c>
      <c r="Y2030" s="142">
        <v>9.2779456833175118</v>
      </c>
      <c r="Z2030" s="162">
        <v>111.17298378921973</v>
      </c>
      <c r="AA2030" s="928">
        <v>0.83317207498168722</v>
      </c>
      <c r="AB2030" s="929">
        <v>8.3372886149263595E-2</v>
      </c>
      <c r="AC2030" s="930">
        <v>8.3455038869049231E-2</v>
      </c>
      <c r="AX2030" s="146"/>
    </row>
    <row r="2031" spans="1:53">
      <c r="A2031" s="130" t="s">
        <v>181</v>
      </c>
      <c r="B2031" s="89">
        <v>0</v>
      </c>
      <c r="C2031" s="40">
        <v>1.3102743262144491E-4</v>
      </c>
      <c r="D2031" s="40">
        <v>1.2169763230649255E-3</v>
      </c>
      <c r="E2031" s="40">
        <v>1.3480037556863704E-3</v>
      </c>
      <c r="F2031" s="921">
        <v>3.5049533892189082</v>
      </c>
      <c r="G2031" s="922">
        <v>55.913051199888393</v>
      </c>
      <c r="H2031" s="922">
        <v>0</v>
      </c>
      <c r="I2031" s="142">
        <v>59.418004589107305</v>
      </c>
      <c r="L2031" s="130"/>
      <c r="M2031" s="165" t="s">
        <v>189</v>
      </c>
      <c r="N2031" s="141">
        <v>1.170876697558627E-2</v>
      </c>
      <c r="O2031" s="141">
        <v>2.9219934389731831E-6</v>
      </c>
      <c r="P2031" s="141">
        <v>3.6461363118145758E-3</v>
      </c>
      <c r="Q2031" s="142">
        <v>7.6885051901073075E-3</v>
      </c>
      <c r="R2031" s="152">
        <v>0.21569391017294481</v>
      </c>
      <c r="S2031" s="141">
        <v>2.3354185481986365E-5</v>
      </c>
      <c r="T2031" s="141">
        <v>2.9141935290808427E-2</v>
      </c>
      <c r="U2031" s="142">
        <v>0.12265149821033129</v>
      </c>
      <c r="V2031" s="152">
        <v>0</v>
      </c>
      <c r="W2031" s="141">
        <v>0</v>
      </c>
      <c r="X2031" s="141">
        <v>0</v>
      </c>
      <c r="Y2031" s="142">
        <v>0</v>
      </c>
      <c r="Z2031" s="162">
        <v>0.13034000340043861</v>
      </c>
      <c r="AA2031" s="928">
        <v>5.8988069583566047E-2</v>
      </c>
      <c r="AB2031" s="929">
        <v>0.94101193041643383</v>
      </c>
      <c r="AC2031" s="930">
        <v>0</v>
      </c>
      <c r="BA2031" s="146"/>
    </row>
    <row r="2032" spans="1:53">
      <c r="A2032" s="143" t="s">
        <v>182</v>
      </c>
      <c r="B2032" s="154">
        <v>0</v>
      </c>
      <c r="C2032" s="144">
        <v>2.2429446578849687E-4</v>
      </c>
      <c r="D2032" s="144">
        <v>2.3002987354078801E-3</v>
      </c>
      <c r="E2032" s="144">
        <v>2.5245932011963772E-3</v>
      </c>
      <c r="F2032" s="921">
        <v>-50524.417714921117</v>
      </c>
      <c r="G2032" s="922">
        <v>50609.7891729681</v>
      </c>
      <c r="H2032" s="922">
        <v>55323.804327529855</v>
      </c>
      <c r="I2032" s="142">
        <v>55409.175785576837</v>
      </c>
      <c r="L2032" s="130"/>
      <c r="M2032" s="164" t="s">
        <v>165</v>
      </c>
      <c r="N2032" s="141">
        <v>6.9792465533517785</v>
      </c>
      <c r="O2032" s="141">
        <v>-0.18353415173708051</v>
      </c>
      <c r="P2032" s="141">
        <v>-229.01849339600693</v>
      </c>
      <c r="Q2032" s="142">
        <v>-110.83093116821441</v>
      </c>
      <c r="R2032" s="152">
        <v>154.53838742912859</v>
      </c>
      <c r="S2032" s="141">
        <v>5.3882835791055746E-2</v>
      </c>
      <c r="T2032" s="141">
        <v>67.236346783293897</v>
      </c>
      <c r="U2032" s="142">
        <v>111.01820295913187</v>
      </c>
      <c r="V2032" s="152">
        <v>0</v>
      </c>
      <c r="W2032" s="141">
        <v>0.1948794661360462</v>
      </c>
      <c r="X2032" s="141">
        <v>243.10074703153856</v>
      </c>
      <c r="Y2032" s="142">
        <v>121.35891964129281</v>
      </c>
      <c r="Z2032" s="162">
        <v>121.54619143221028</v>
      </c>
      <c r="AA2032" s="928">
        <v>-0.91184207306098874</v>
      </c>
      <c r="AB2032" s="929">
        <v>0.91338281891826978</v>
      </c>
      <c r="AC2032" s="930">
        <v>0.99845925414271897</v>
      </c>
      <c r="AV2032" s="392"/>
    </row>
    <row r="2033" spans="1:29">
      <c r="F2033" s="923">
        <v>77.046396140818175</v>
      </c>
      <c r="G2033" s="924">
        <v>45.360167291209947</v>
      </c>
      <c r="H2033" s="924">
        <v>23.634826103248649</v>
      </c>
      <c r="I2033" s="34">
        <v>146.04138953527678</v>
      </c>
      <c r="L2033" s="130"/>
      <c r="M2033" s="164" t="s">
        <v>83</v>
      </c>
      <c r="N2033" s="40">
        <v>0.31736079712336879</v>
      </c>
      <c r="O2033" s="40">
        <v>1.5976120513959229E-5</v>
      </c>
      <c r="P2033" s="40">
        <v>1.9935401753791236E-2</v>
      </c>
      <c r="Q2033" s="34">
        <v>0.16900984145177358</v>
      </c>
      <c r="R2033" s="89">
        <v>2.7053115857236421E-3</v>
      </c>
      <c r="S2033" s="40">
        <v>1.5755664950580772E-4</v>
      </c>
      <c r="T2033" s="40">
        <v>0.19660311801823996</v>
      </c>
      <c r="U2033" s="34">
        <v>9.9502573333885055E-2</v>
      </c>
      <c r="V2033" s="89">
        <v>0</v>
      </c>
      <c r="W2033" s="40">
        <v>6.1473723690920991E-5</v>
      </c>
      <c r="X2033" s="40">
        <v>0.10387670695584854</v>
      </c>
      <c r="Y2033" s="34">
        <v>5.1845620464187427E-2</v>
      </c>
      <c r="Z2033" s="28">
        <v>0.32035803524984607</v>
      </c>
      <c r="AA2033" s="928">
        <v>0.52756548253882074</v>
      </c>
      <c r="AB2033" s="929">
        <v>0.31059802591273655</v>
      </c>
      <c r="AC2033" s="930">
        <v>0.16183649154844271</v>
      </c>
    </row>
    <row r="2034" spans="1:29">
      <c r="A2034" s="69" t="s">
        <v>645</v>
      </c>
      <c r="F2034" s="923">
        <v>0.193037869845888</v>
      </c>
      <c r="G2034" s="924">
        <v>0.71619583479874527</v>
      </c>
      <c r="H2034" s="924">
        <v>0.14796557883718162</v>
      </c>
      <c r="I2034" s="34">
        <v>1.0571992834818149</v>
      </c>
      <c r="L2034" s="130"/>
      <c r="M2034" s="164" t="s">
        <v>84</v>
      </c>
      <c r="N2034" s="40">
        <v>7.1999314532973657E-4</v>
      </c>
      <c r="O2034" s="40">
        <v>1.0048834785084385E-7</v>
      </c>
      <c r="P2034" s="40">
        <v>1.2539186745811807E-4</v>
      </c>
      <c r="Q2034" s="34">
        <v>4.23450043233848E-4</v>
      </c>
      <c r="R2034" s="89">
        <v>1.8087995316070431E-3</v>
      </c>
      <c r="S2034" s="40">
        <v>1.0667404988487741E-6</v>
      </c>
      <c r="T2034" s="40">
        <v>1.3311054077871276E-3</v>
      </c>
      <c r="U2034" s="34">
        <v>1.57105524139667E-3</v>
      </c>
      <c r="V2034" s="89">
        <v>0</v>
      </c>
      <c r="W2034" s="40">
        <v>3.8485559696814636E-7</v>
      </c>
      <c r="X2034" s="40">
        <v>6.5031902520787995E-4</v>
      </c>
      <c r="Y2034" s="34">
        <v>3.2457895855226443E-4</v>
      </c>
      <c r="Z2034" s="28">
        <v>2.3190842431827824E-3</v>
      </c>
      <c r="AA2034" s="928">
        <v>0.1825936442277285</v>
      </c>
      <c r="AB2034" s="929">
        <v>0.67744638687230507</v>
      </c>
      <c r="AC2034" s="930">
        <v>0.13995996889996642</v>
      </c>
    </row>
    <row r="2035" spans="1:29">
      <c r="A2035" s="136"/>
      <c r="B2035" s="147" t="s">
        <v>271</v>
      </c>
      <c r="C2035" s="936"/>
      <c r="D2035" s="936"/>
      <c r="E2035" s="937"/>
      <c r="F2035" s="921">
        <v>-48161.870795187424</v>
      </c>
      <c r="G2035" s="922">
        <v>52160.386087926076</v>
      </c>
      <c r="H2035" s="922">
        <v>56072.059989019159</v>
      </c>
      <c r="I2035" s="142">
        <v>60070.575281757825</v>
      </c>
      <c r="L2035" s="130"/>
      <c r="M2035" s="164" t="s">
        <v>166</v>
      </c>
      <c r="N2035" s="141">
        <v>16.690868650565221</v>
      </c>
      <c r="O2035" s="141">
        <v>-0.18302823870948126</v>
      </c>
      <c r="P2035" s="141">
        <v>-228.38720249851679</v>
      </c>
      <c r="Q2035" s="142">
        <v>-105.64842166320423</v>
      </c>
      <c r="R2035" s="141">
        <v>155.09887865257616</v>
      </c>
      <c r="S2035" s="141">
        <v>5.8892221508424901E-2</v>
      </c>
      <c r="T2035" s="141">
        <v>73.487183256904686</v>
      </c>
      <c r="U2035" s="142">
        <v>114.41960979811854</v>
      </c>
      <c r="V2035" s="141">
        <v>0</v>
      </c>
      <c r="W2035" s="141">
        <v>0.19682566457997039</v>
      </c>
      <c r="X2035" s="141">
        <v>246.38938278189411</v>
      </c>
      <c r="Y2035" s="142">
        <v>123.00030167923478</v>
      </c>
      <c r="Z2035" s="141">
        <v>131.77148981414911</v>
      </c>
      <c r="AA2035" s="928">
        <v>-0.80175477876292567</v>
      </c>
      <c r="AB2035" s="929">
        <v>0.8683184045311797</v>
      </c>
      <c r="AC2035" s="930">
        <v>0.93343637423174597</v>
      </c>
    </row>
    <row r="2036" spans="1:29" ht="26.25">
      <c r="A2036" s="143" t="s">
        <v>184</v>
      </c>
      <c r="B2036" s="149" t="s">
        <v>185</v>
      </c>
      <c r="C2036" s="150" t="s">
        <v>186</v>
      </c>
      <c r="D2036" s="150" t="s">
        <v>187</v>
      </c>
      <c r="E2036" s="17" t="s">
        <v>188</v>
      </c>
      <c r="F2036" s="923">
        <v>4.8908581574391334</v>
      </c>
      <c r="G2036" s="924">
        <v>3.9744951875539742</v>
      </c>
      <c r="H2036" s="924">
        <v>22.131521602436287</v>
      </c>
      <c r="I2036" s="34">
        <v>30.99687494742939</v>
      </c>
      <c r="L2036" s="130"/>
      <c r="M2036" s="164" t="s">
        <v>167</v>
      </c>
      <c r="N2036" s="40">
        <v>1.5324447255878584E-2</v>
      </c>
      <c r="O2036" s="40">
        <v>4.893317241043947E-6</v>
      </c>
      <c r="P2036" s="40">
        <v>6.1060033331451977E-3</v>
      </c>
      <c r="Q2036" s="34">
        <v>1.0728641482998291E-2</v>
      </c>
      <c r="R2036" s="89">
        <v>2.9177276759447365E-3</v>
      </c>
      <c r="S2036" s="40">
        <v>1.1648448632129719E-5</v>
      </c>
      <c r="T2036" s="40">
        <v>1.4535224811743592E-2</v>
      </c>
      <c r="U2036" s="34">
        <v>8.7184973619221784E-3</v>
      </c>
      <c r="V2036" s="89">
        <v>0</v>
      </c>
      <c r="W2036" s="40">
        <v>5.7563657879454971E-5</v>
      </c>
      <c r="X2036" s="40">
        <v>9.7269578965394246E-2</v>
      </c>
      <c r="Y2036" s="34">
        <v>4.8547954796974858E-2</v>
      </c>
      <c r="Z2036" s="28">
        <v>6.7995093641895321E-2</v>
      </c>
      <c r="AA2036" s="928">
        <v>0.1577855240482795</v>
      </c>
      <c r="AB2036" s="929">
        <v>0.12822244804660815</v>
      </c>
      <c r="AC2036" s="930">
        <v>0.7139920279051124</v>
      </c>
    </row>
    <row r="2037" spans="1:29">
      <c r="A2037" s="130" t="s">
        <v>160</v>
      </c>
      <c r="B2037" s="152">
        <v>633.47758267095219</v>
      </c>
      <c r="C2037" s="141">
        <v>5800.3910624208784</v>
      </c>
      <c r="D2037" s="141">
        <v>4301.8987730061353</v>
      </c>
      <c r="E2037" s="142">
        <v>10735.767418097967</v>
      </c>
      <c r="F2037" s="923">
        <v>10.735289258610036</v>
      </c>
      <c r="G2037" s="924">
        <v>15.25380524859108</v>
      </c>
      <c r="H2037" s="924">
        <v>638.50694984740835</v>
      </c>
      <c r="I2037" s="34">
        <v>664.49604435460947</v>
      </c>
      <c r="L2037" s="130"/>
      <c r="M2037" s="164" t="s">
        <v>168</v>
      </c>
      <c r="N2037" s="40">
        <v>2.3774510764459279E-2</v>
      </c>
      <c r="O2037" s="40">
        <v>1.8675497863747898E-5</v>
      </c>
      <c r="P2037" s="40">
        <v>2.3303752155636407E-2</v>
      </c>
      <c r="Q2037" s="34">
        <v>2.3549051304365694E-2</v>
      </c>
      <c r="R2037" s="89">
        <v>3.402900349727208E-2</v>
      </c>
      <c r="S2037" s="40">
        <v>2.6336757291626096E-5</v>
      </c>
      <c r="T2037" s="40">
        <v>3.2863662804865905E-2</v>
      </c>
      <c r="U2037" s="34">
        <v>3.3460918819469568E-2</v>
      </c>
      <c r="V2037" s="89">
        <v>0</v>
      </c>
      <c r="W2037" s="40">
        <v>1.6607441763346481E-3</v>
      </c>
      <c r="X2037" s="40">
        <v>2.8062825183831279</v>
      </c>
      <c r="Y2037" s="34">
        <v>1.4006360292612652</v>
      </c>
      <c r="Z2037" s="28">
        <v>1.4576459993851005</v>
      </c>
      <c r="AA2037" s="928">
        <v>1.6155535235784082E-2</v>
      </c>
      <c r="AB2037" s="929">
        <v>2.2955449288499994E-2</v>
      </c>
      <c r="AC2037" s="930">
        <v>0.96088901547571581</v>
      </c>
    </row>
    <row r="2038" spans="1:29">
      <c r="A2038" s="130" t="s">
        <v>162</v>
      </c>
      <c r="B2038" s="152">
        <v>584.11082225205553</v>
      </c>
      <c r="C2038" s="141">
        <v>160.98691494971339</v>
      </c>
      <c r="D2038" s="141">
        <v>0</v>
      </c>
      <c r="E2038" s="142">
        <v>745.09773720176895</v>
      </c>
      <c r="F2038" s="923">
        <v>21.052378425340393</v>
      </c>
      <c r="G2038" s="924">
        <v>28.432741434925077</v>
      </c>
      <c r="H2038" s="924">
        <v>26.016707482219783</v>
      </c>
      <c r="I2038" s="34">
        <v>75.501827342485257</v>
      </c>
      <c r="L2038" s="130"/>
      <c r="M2038" s="164" t="s">
        <v>169</v>
      </c>
      <c r="N2038" s="40">
        <v>4.0701543683314426E-2</v>
      </c>
      <c r="O2038" s="40">
        <v>4.1387590514960995E-5</v>
      </c>
      <c r="P2038" s="40">
        <v>5.1644467993104466E-2</v>
      </c>
      <c r="Q2038" s="34">
        <v>4.618073418186143E-2</v>
      </c>
      <c r="R2038" s="89">
        <v>7.2527615383421382E-2</v>
      </c>
      <c r="S2038" s="40">
        <v>4.1770876202220915E-5</v>
      </c>
      <c r="T2038" s="40">
        <v>5.2122741435979919E-2</v>
      </c>
      <c r="U2038" s="34">
        <v>6.2370381518858813E-2</v>
      </c>
      <c r="V2038" s="89">
        <v>0</v>
      </c>
      <c r="W2038" s="40">
        <v>6.7668950899946013E-5</v>
      </c>
      <c r="X2038" s="40">
        <v>0.11434524152115967</v>
      </c>
      <c r="Y2038" s="34">
        <v>5.7070542256519918E-2</v>
      </c>
      <c r="Z2038" s="28">
        <v>0.16562165795724015</v>
      </c>
      <c r="AA2038" s="928">
        <v>0.27883270069536603</v>
      </c>
      <c r="AB2038" s="929">
        <v>0.37658348725721286</v>
      </c>
      <c r="AC2038" s="930">
        <v>0.34458381204742117</v>
      </c>
    </row>
    <row r="2039" spans="1:29">
      <c r="A2039" s="130" t="s">
        <v>31</v>
      </c>
      <c r="B2039" s="152">
        <v>103.36099894182905</v>
      </c>
      <c r="C2039" s="141">
        <v>23.400947838727788</v>
      </c>
      <c r="D2039" s="141">
        <v>0</v>
      </c>
      <c r="E2039" s="142">
        <v>126.76194678055684</v>
      </c>
      <c r="F2039" s="923">
        <v>2.8314519014070214</v>
      </c>
      <c r="G2039" s="924">
        <v>3.4393755683997314</v>
      </c>
      <c r="H2039" s="924">
        <v>9.4662230251835311</v>
      </c>
      <c r="I2039" s="34">
        <v>15.737050494990285</v>
      </c>
      <c r="L2039" s="130"/>
      <c r="M2039" s="164" t="s">
        <v>170</v>
      </c>
      <c r="N2039" s="40">
        <v>9.5142914983074936E-3</v>
      </c>
      <c r="O2039" s="40">
        <v>2.3159012507953112E-6</v>
      </c>
      <c r="P2039" s="40">
        <v>2.8898393584582843E-3</v>
      </c>
      <c r="Q2039" s="34">
        <v>6.211104748630774E-3</v>
      </c>
      <c r="R2039" s="89">
        <v>1.0823552426713732E-2</v>
      </c>
      <c r="S2039" s="40">
        <v>3.4032803082697862E-6</v>
      </c>
      <c r="T2039" s="40">
        <v>4.2466980745947715E-3</v>
      </c>
      <c r="U2039" s="34">
        <v>7.5446529445182351E-3</v>
      </c>
      <c r="V2039" s="89">
        <v>1.7999999999999999E-2</v>
      </c>
      <c r="W2039" s="40">
        <v>3.2787332669807238E-6</v>
      </c>
      <c r="X2039" s="40">
        <v>2.3540318599747506E-2</v>
      </c>
      <c r="Y2039" s="34">
        <v>2.0765213335991441E-2</v>
      </c>
      <c r="Z2039" s="28">
        <v>3.4520971029140451E-2</v>
      </c>
      <c r="AA2039" s="928">
        <v>0.17992265464919127</v>
      </c>
      <c r="AB2039" s="929">
        <v>0.21855274401607966</v>
      </c>
      <c r="AC2039" s="930">
        <v>0.60152460133472907</v>
      </c>
    </row>
    <row r="2040" spans="1:29">
      <c r="A2040" s="130" t="s">
        <v>23</v>
      </c>
      <c r="B2040" s="152">
        <v>130.56220353196278</v>
      </c>
      <c r="C2040" s="141">
        <v>105.92887737436511</v>
      </c>
      <c r="D2040" s="141">
        <v>0</v>
      </c>
      <c r="E2040" s="142">
        <v>236.49108090632791</v>
      </c>
      <c r="F2040" s="923">
        <v>0.97697921739479809</v>
      </c>
      <c r="G2040" s="924">
        <v>2.2109944090454783</v>
      </c>
      <c r="H2040" s="924">
        <v>3.2567233902837511</v>
      </c>
      <c r="I2040" s="34">
        <v>6.4446970167240281</v>
      </c>
      <c r="L2040" s="130"/>
      <c r="M2040" s="164" t="s">
        <v>171</v>
      </c>
      <c r="N2040" s="40">
        <v>1.9097904636686328E-3</v>
      </c>
      <c r="O2040" s="40">
        <v>1.9038203045556528E-6</v>
      </c>
      <c r="P2040" s="40">
        <v>2.3756344730361859E-3</v>
      </c>
      <c r="Q2040" s="34">
        <v>2.1431126036289025E-3</v>
      </c>
      <c r="R2040" s="89">
        <v>6.9022173838070716E-3</v>
      </c>
      <c r="S2040" s="40">
        <v>2.2325870549261385E-6</v>
      </c>
      <c r="T2040" s="40">
        <v>2.7858778263081738E-3</v>
      </c>
      <c r="U2040" s="34">
        <v>4.8500622123915727E-3</v>
      </c>
      <c r="V2040" s="89">
        <v>4.5999999999999999E-3</v>
      </c>
      <c r="W2040" s="40">
        <v>3.0164213285527025E-6</v>
      </c>
      <c r="X2040" s="40">
        <v>9.6970706765192559E-3</v>
      </c>
      <c r="Y2040" s="34">
        <v>7.1439850715163417E-3</v>
      </c>
      <c r="Z2040" s="28">
        <v>1.4137159887536816E-2</v>
      </c>
      <c r="AA2040" s="928">
        <v>0.15159428206780415</v>
      </c>
      <c r="AB2040" s="929">
        <v>0.34307189357512613</v>
      </c>
      <c r="AC2040" s="930">
        <v>0.50533382435706975</v>
      </c>
    </row>
    <row r="2041" spans="1:29">
      <c r="A2041" s="130" t="s">
        <v>163</v>
      </c>
      <c r="B2041" s="152">
        <v>350.1876197782637</v>
      </c>
      <c r="C2041" s="141">
        <v>31.65708973662051</v>
      </c>
      <c r="D2041" s="141">
        <v>0</v>
      </c>
      <c r="E2041" s="142">
        <v>381.84470951488419</v>
      </c>
      <c r="F2041" s="923">
        <v>4.3863912931641282</v>
      </c>
      <c r="G2041" s="924">
        <v>68.928512574876848</v>
      </c>
      <c r="H2041" s="924">
        <v>0</v>
      </c>
      <c r="I2041" s="34">
        <v>73.314903868040986</v>
      </c>
      <c r="L2041" s="130"/>
      <c r="M2041" s="164" t="s">
        <v>172</v>
      </c>
      <c r="N2041" s="40">
        <v>1.7558132425367478E-2</v>
      </c>
      <c r="O2041" s="40">
        <v>1.3197138007016852E-6</v>
      </c>
      <c r="P2041" s="40">
        <v>1.6467718050839197E-3</v>
      </c>
      <c r="Q2041" s="34">
        <v>9.6220372935828403E-3</v>
      </c>
      <c r="R2041" s="89">
        <v>0.26092098392774044</v>
      </c>
      <c r="S2041" s="40">
        <v>3.2799130882138029E-5</v>
      </c>
      <c r="T2041" s="40">
        <v>4.0927573796109354E-2</v>
      </c>
      <c r="U2041" s="34">
        <v>0.15120236072423787</v>
      </c>
      <c r="V2041" s="89">
        <v>0</v>
      </c>
      <c r="W2041" s="40">
        <v>0</v>
      </c>
      <c r="X2041" s="40">
        <v>0</v>
      </c>
      <c r="Y2041" s="34">
        <v>0</v>
      </c>
      <c r="Z2041" s="28">
        <v>0.16082439801782072</v>
      </c>
      <c r="AA2041" s="928">
        <v>5.9829462520460584E-2</v>
      </c>
      <c r="AB2041" s="929">
        <v>0.94017053747953938</v>
      </c>
      <c r="AC2041" s="930">
        <v>0</v>
      </c>
    </row>
    <row r="2042" spans="1:29">
      <c r="A2042" s="130" t="s">
        <v>189</v>
      </c>
      <c r="B2042" s="238">
        <v>2.9629122614925028E-2</v>
      </c>
      <c r="C2042" s="239">
        <v>0.11155204711038309</v>
      </c>
      <c r="D2042" s="141">
        <v>1</v>
      </c>
      <c r="E2042" s="142">
        <v>0.14118116972530811</v>
      </c>
      <c r="F2042" s="923">
        <v>0.37310397722051242</v>
      </c>
      <c r="G2042" s="924">
        <v>0.16140030957540411</v>
      </c>
      <c r="H2042" s="924">
        <v>0.51669184118633138</v>
      </c>
      <c r="I2042" s="34">
        <v>1.0511961279822479</v>
      </c>
      <c r="L2042" s="130"/>
      <c r="M2042" s="164" t="s">
        <v>190</v>
      </c>
      <c r="N2042" s="40">
        <v>2.2025556553585468E-4</v>
      </c>
      <c r="O2042" s="40">
        <v>1.136653883308476E-6</v>
      </c>
      <c r="P2042" s="40">
        <v>1.4183450731335191E-3</v>
      </c>
      <c r="Q2042" s="34">
        <v>8.1844508236067275E-4</v>
      </c>
      <c r="R2042" s="89">
        <v>5.0345813284972192E-4</v>
      </c>
      <c r="S2042" s="40">
        <v>1.6329565134144188E-7</v>
      </c>
      <c r="T2042" s="40">
        <v>2.0376438768687739E-4</v>
      </c>
      <c r="U2042" s="34">
        <v>3.5404953505871467E-4</v>
      </c>
      <c r="V2042" s="89">
        <v>6.5769205701482817E-4</v>
      </c>
      <c r="W2042" s="40">
        <v>5.6407525965506051E-7</v>
      </c>
      <c r="X2042" s="40">
        <v>1.6108518288684836E-3</v>
      </c>
      <c r="Y2042" s="34">
        <v>1.1334210363158396E-3</v>
      </c>
      <c r="Z2042" s="28">
        <v>2.3059156537352269E-3</v>
      </c>
      <c r="AA2042" s="928">
        <v>0.35493279254812216</v>
      </c>
      <c r="AB2042" s="929">
        <v>0.1535396728346109</v>
      </c>
      <c r="AC2042" s="930">
        <v>0.49152753461726695</v>
      </c>
    </row>
    <row r="2043" spans="1:29">
      <c r="A2043" s="130" t="s">
        <v>165</v>
      </c>
      <c r="B2043" s="152">
        <v>-268.00425742298694</v>
      </c>
      <c r="C2043" s="141">
        <v>10.648708430045192</v>
      </c>
      <c r="D2043" s="141">
        <v>313.86103823664695</v>
      </c>
      <c r="E2043" s="142">
        <v>56.505489243705199</v>
      </c>
      <c r="F2043" s="923">
        <v>0.20848284639151343</v>
      </c>
      <c r="G2043" s="924">
        <v>0.40063312803398149</v>
      </c>
      <c r="H2043" s="924">
        <v>0.52814954682009985</v>
      </c>
      <c r="I2043" s="34">
        <v>1.1372655212455949</v>
      </c>
      <c r="L2043" s="130"/>
      <c r="M2043" s="164" t="s">
        <v>191</v>
      </c>
      <c r="N2043" s="40">
        <v>4.1990089424986937E-4</v>
      </c>
      <c r="O2043" s="40">
        <v>3.9632162934147675E-7</v>
      </c>
      <c r="P2043" s="40">
        <v>4.9454001662894813E-4</v>
      </c>
      <c r="Q2043" s="34">
        <v>4.5733031756143053E-4</v>
      </c>
      <c r="R2043" s="89">
        <v>1.2884361606005652E-3</v>
      </c>
      <c r="S2043" s="40">
        <v>3.7417212364550702E-7</v>
      </c>
      <c r="T2043" s="40">
        <v>4.6690131082980068E-4</v>
      </c>
      <c r="U2043" s="34">
        <v>8.7883333732567594E-4</v>
      </c>
      <c r="V2043" s="89">
        <v>8.2226677724105428E-4</v>
      </c>
      <c r="W2043" s="40">
        <v>3.9873910443863851E-7</v>
      </c>
      <c r="X2043" s="40">
        <v>1.4960457939777155E-3</v>
      </c>
      <c r="Y2043" s="34">
        <v>1.1585547883089247E-3</v>
      </c>
      <c r="Z2043" s="28">
        <v>2.494718443196031E-3</v>
      </c>
      <c r="AA2043" s="928">
        <v>0.18331941177920502</v>
      </c>
      <c r="AB2043" s="929">
        <v>0.3522775645173753</v>
      </c>
      <c r="AC2043" s="930">
        <v>0.46440302370341968</v>
      </c>
    </row>
    <row r="2044" spans="1:29" ht="11.25" customHeight="1">
      <c r="A2044" s="130" t="s">
        <v>1729</v>
      </c>
      <c r="B2044" s="89">
        <v>7.0427886537873935E-2</v>
      </c>
      <c r="C2044" s="40">
        <v>3.3178484127712286E-2</v>
      </c>
      <c r="D2044" s="40">
        <v>8.6409950208849416E-3</v>
      </c>
      <c r="E2044" s="34">
        <v>0.11224736568647117</v>
      </c>
      <c r="F2044" s="923">
        <v>9.7438959850338763E-2</v>
      </c>
      <c r="G2044" s="924">
        <v>0.54818545025241749</v>
      </c>
      <c r="H2044" s="924">
        <v>15.492065121705403</v>
      </c>
      <c r="I2044" s="34">
        <v>16.13768953180816</v>
      </c>
      <c r="L2044" s="130"/>
      <c r="M2044" s="164" t="s">
        <v>175</v>
      </c>
      <c r="N2044" s="40">
        <v>4.264719711957178E-4</v>
      </c>
      <c r="O2044" s="40">
        <v>0</v>
      </c>
      <c r="P2044" s="40">
        <v>0</v>
      </c>
      <c r="Q2044" s="34">
        <v>2.137431986491952E-4</v>
      </c>
      <c r="R2044" s="89">
        <v>9.1598161898695312E-4</v>
      </c>
      <c r="S2044" s="40">
        <v>1.1934343275769694E-6</v>
      </c>
      <c r="T2044" s="40">
        <v>1.4891971280652609E-3</v>
      </c>
      <c r="U2044" s="34">
        <v>1.2025057715093581E-3</v>
      </c>
      <c r="V2044" s="89">
        <v>0</v>
      </c>
      <c r="W2044" s="40">
        <v>4.0294560515618475E-5</v>
      </c>
      <c r="X2044" s="40">
        <v>6.8088705275775971E-2</v>
      </c>
      <c r="Y2044" s="34">
        <v>3.3983568357882403E-2</v>
      </c>
      <c r="Z2044" s="28">
        <v>3.5399817328040956E-2</v>
      </c>
      <c r="AA2044" s="928">
        <v>6.0379746219731091E-3</v>
      </c>
      <c r="AB2044" s="929">
        <v>3.3969264879703982E-2</v>
      </c>
      <c r="AC2044" s="930">
        <v>0.95999276049832294</v>
      </c>
    </row>
    <row r="2045" spans="1:29">
      <c r="A2045" s="130" t="s">
        <v>84</v>
      </c>
      <c r="B2045" s="89">
        <v>6.0474438861376069E-4</v>
      </c>
      <c r="C2045" s="40">
        <v>7.802645856984626E-3</v>
      </c>
      <c r="D2045" s="40">
        <v>7.6166044833770605E-3</v>
      </c>
      <c r="E2045" s="34">
        <v>1.6023994728975446E-2</v>
      </c>
      <c r="F2045" s="923">
        <v>0.36566079948470898</v>
      </c>
      <c r="G2045" s="924">
        <v>2.9427280180524589</v>
      </c>
      <c r="H2045" s="924">
        <v>446.9548648931858</v>
      </c>
      <c r="I2045" s="34">
        <v>450.26325371072301</v>
      </c>
      <c r="L2045" s="130"/>
      <c r="M2045" s="164" t="s">
        <v>176</v>
      </c>
      <c r="N2045" s="40">
        <v>1.6004284342194136E-3</v>
      </c>
      <c r="O2045" s="40">
        <v>0</v>
      </c>
      <c r="P2045" s="40">
        <v>0</v>
      </c>
      <c r="Q2045" s="34">
        <v>8.0211764393349038E-4</v>
      </c>
      <c r="R2045" s="89">
        <v>9.1989252452355959E-3</v>
      </c>
      <c r="S2045" s="40">
        <v>2.9614874340832463E-6</v>
      </c>
      <c r="T2045" s="40">
        <v>3.6954179042195307E-3</v>
      </c>
      <c r="U2045" s="34">
        <v>6.4552012901126273E-3</v>
      </c>
      <c r="V2045" s="89">
        <v>0</v>
      </c>
      <c r="W2045" s="40">
        <v>1.1625209234342535E-3</v>
      </c>
      <c r="X2045" s="40">
        <v>1.9643977628681895</v>
      </c>
      <c r="Y2045" s="34">
        <v>0.98044522048288552</v>
      </c>
      <c r="Z2045" s="28">
        <v>0.98770253941693165</v>
      </c>
      <c r="AA2045" s="928">
        <v>8.1210446660084804E-4</v>
      </c>
      <c r="AB2045" s="929">
        <v>6.5355722320237352E-3</v>
      </c>
      <c r="AC2045" s="930">
        <v>0.99265232330137543</v>
      </c>
    </row>
    <row r="2046" spans="1:29">
      <c r="A2046" s="130" t="s">
        <v>166</v>
      </c>
      <c r="B2046" s="152">
        <v>-265.73116356386805</v>
      </c>
      <c r="C2046" s="141">
        <v>13.711764105977487</v>
      </c>
      <c r="D2046" s="141">
        <v>316.13866827536845</v>
      </c>
      <c r="E2046" s="142">
        <v>64.119268817477831</v>
      </c>
      <c r="F2046" s="923">
        <v>0.58983547707704298</v>
      </c>
      <c r="G2046" s="924">
        <v>6.8202069497173365</v>
      </c>
      <c r="H2046" s="924">
        <v>18.211695237553844</v>
      </c>
      <c r="I2046" s="34">
        <v>25.62173766434822</v>
      </c>
      <c r="L2046" s="130"/>
      <c r="M2046" s="164" t="s">
        <v>177</v>
      </c>
      <c r="N2046" s="40">
        <v>2.5815987668236441E-3</v>
      </c>
      <c r="O2046" s="40">
        <v>0</v>
      </c>
      <c r="P2046" s="40">
        <v>0</v>
      </c>
      <c r="Q2046" s="34">
        <v>1.2938697389715916E-3</v>
      </c>
      <c r="R2046" s="89">
        <v>2.3110921175036627E-2</v>
      </c>
      <c r="S2046" s="40">
        <v>5.4226605667706086E-6</v>
      </c>
      <c r="T2046" s="40">
        <v>6.766531141183983E-3</v>
      </c>
      <c r="U2046" s="34">
        <v>1.4960882701550987E-2</v>
      </c>
      <c r="V2046" s="89">
        <v>0</v>
      </c>
      <c r="W2046" s="40">
        <v>4.7368265629962204E-5</v>
      </c>
      <c r="X2046" s="40">
        <v>8.0041669064811763E-2</v>
      </c>
      <c r="Y2046" s="34">
        <v>3.9949379579563932E-2</v>
      </c>
      <c r="Z2046" s="28">
        <v>5.6204132020086506E-2</v>
      </c>
      <c r="AA2046" s="928">
        <v>2.3020900643197943E-2</v>
      </c>
      <c r="AB2046" s="929">
        <v>0.26618830615877487</v>
      </c>
      <c r="AC2046" s="930">
        <v>0.71079079319802729</v>
      </c>
    </row>
    <row r="2047" spans="1:29">
      <c r="A2047" s="130" t="s">
        <v>167</v>
      </c>
      <c r="B2047" s="89">
        <v>1.2091221783553896E-2</v>
      </c>
      <c r="C2047" s="40">
        <v>1.2638103278005368E-2</v>
      </c>
      <c r="D2047" s="40">
        <v>0.23889051384286944</v>
      </c>
      <c r="E2047" s="34">
        <v>0.26361983890442869</v>
      </c>
      <c r="F2047" s="923">
        <v>1.3149226278998895E-2</v>
      </c>
      <c r="G2047" s="924">
        <v>0.76951744049812543</v>
      </c>
      <c r="H2047" s="924">
        <v>6.6263561176284727</v>
      </c>
      <c r="I2047" s="34">
        <v>7.4090227844055976</v>
      </c>
      <c r="L2047" s="130"/>
      <c r="M2047" s="164" t="s">
        <v>178</v>
      </c>
      <c r="N2047" s="40">
        <v>5.7551686302034102E-5</v>
      </c>
      <c r="O2047" s="40">
        <v>0</v>
      </c>
      <c r="P2047" s="40">
        <v>0</v>
      </c>
      <c r="Q2047" s="34">
        <v>2.8844290712381895E-5</v>
      </c>
      <c r="R2047" s="89">
        <v>2.9602841416952234E-3</v>
      </c>
      <c r="S2047" s="40">
        <v>3.2806164791190983E-7</v>
      </c>
      <c r="T2047" s="40">
        <v>4.0936350883309452E-4</v>
      </c>
      <c r="U2047" s="34">
        <v>1.6880221155997823E-3</v>
      </c>
      <c r="V2047" s="89">
        <v>1.2599999999999998E-2</v>
      </c>
      <c r="W2047" s="40">
        <v>2.2951132868865063E-6</v>
      </c>
      <c r="X2047" s="40">
        <v>1.6478223019823254E-2</v>
      </c>
      <c r="Y2047" s="34">
        <v>1.4535649335194009E-2</v>
      </c>
      <c r="Z2047" s="28">
        <v>1.6252515741506175E-2</v>
      </c>
      <c r="AA2047" s="928">
        <v>1.7747585156135833E-3</v>
      </c>
      <c r="AB2047" s="929">
        <v>0.10386220462404226</v>
      </c>
      <c r="AC2047" s="930">
        <v>0.89436303686034413</v>
      </c>
    </row>
    <row r="2048" spans="1:29">
      <c r="A2048" s="130" t="s">
        <v>168</v>
      </c>
      <c r="B2048" s="89">
        <v>0.13770450592465927</v>
      </c>
      <c r="C2048" s="40">
        <v>9.5530152829961787E-2</v>
      </c>
      <c r="D2048" s="40">
        <v>2.7034852254628263</v>
      </c>
      <c r="E2048" s="34">
        <v>2.9367198842174473</v>
      </c>
      <c r="F2048" s="923">
        <v>1.1521245379968461E-2</v>
      </c>
      <c r="G2048" s="924">
        <v>0.56900326302266058</v>
      </c>
      <c r="H2048" s="924">
        <v>2.2797063731986258</v>
      </c>
      <c r="I2048" s="34">
        <v>2.8602308816012543</v>
      </c>
      <c r="L2048" s="130"/>
      <c r="M2048" s="164" t="s">
        <v>179</v>
      </c>
      <c r="N2048" s="40">
        <v>5.0426320594673545E-5</v>
      </c>
      <c r="O2048" s="40">
        <v>0</v>
      </c>
      <c r="P2048" s="40">
        <v>0</v>
      </c>
      <c r="Q2048" s="34">
        <v>2.5273133495258257E-5</v>
      </c>
      <c r="R2048" s="89">
        <v>2.1858274969826204E-3</v>
      </c>
      <c r="S2048" s="40">
        <v>2.4506550452876075E-7</v>
      </c>
      <c r="T2048" s="40">
        <v>3.0579885050990168E-4</v>
      </c>
      <c r="U2048" s="34">
        <v>1.2481719598310139E-3</v>
      </c>
      <c r="V2048" s="89">
        <v>3.2199999999999998E-3</v>
      </c>
      <c r="W2048" s="40">
        <v>2.1114949299868914E-6</v>
      </c>
      <c r="X2048" s="40">
        <v>6.7879494735634789E-3</v>
      </c>
      <c r="Y2048" s="34">
        <v>5.0007895500614385E-3</v>
      </c>
      <c r="Z2048" s="28">
        <v>6.2742346433877104E-3</v>
      </c>
      <c r="AA2048" s="928">
        <v>4.0280822971600376E-3</v>
      </c>
      <c r="AB2048" s="929">
        <v>0.19893613018544615</v>
      </c>
      <c r="AC2048" s="930">
        <v>0.7970357875173939</v>
      </c>
    </row>
    <row r="2049" spans="1:53">
      <c r="A2049" s="130" t="s">
        <v>169</v>
      </c>
      <c r="B2049" s="89">
        <v>0.3857457118447073</v>
      </c>
      <c r="C2049" s="40">
        <v>0.53719613038560354</v>
      </c>
      <c r="D2049" s="40">
        <v>0.12003872770223388</v>
      </c>
      <c r="E2049" s="34">
        <v>1.0429805699325447</v>
      </c>
      <c r="F2049" s="923">
        <v>0.14703376912489516</v>
      </c>
      <c r="G2049" s="924">
        <v>24.814091733508032</v>
      </c>
      <c r="H2049" s="924">
        <v>0</v>
      </c>
      <c r="I2049" s="34">
        <v>24.961125502632928</v>
      </c>
      <c r="L2049" s="130"/>
      <c r="M2049" s="164" t="s">
        <v>180</v>
      </c>
      <c r="N2049" s="40">
        <v>6.4353910845664779E-4</v>
      </c>
      <c r="O2049" s="40">
        <v>0</v>
      </c>
      <c r="P2049" s="40">
        <v>0</v>
      </c>
      <c r="Q2049" s="34">
        <v>3.2253493028325985E-4</v>
      </c>
      <c r="R2049" s="89">
        <v>9.7052753914869616E-2</v>
      </c>
      <c r="S2049" s="40">
        <v>9.2958607133835936E-6</v>
      </c>
      <c r="T2049" s="40">
        <v>1.1599606913747602E-2</v>
      </c>
      <c r="U2049" s="34">
        <v>5.4432470819074742E-2</v>
      </c>
      <c r="V2049" s="89">
        <v>0</v>
      </c>
      <c r="W2049" s="40">
        <v>0</v>
      </c>
      <c r="X2049" s="40">
        <v>0</v>
      </c>
      <c r="Y2049" s="34">
        <v>0</v>
      </c>
      <c r="Z2049" s="28">
        <v>5.4755005749358002E-2</v>
      </c>
      <c r="AA2049" s="928">
        <v>5.8905103902220221E-3</v>
      </c>
      <c r="AB2049" s="929">
        <v>0.99410948960977796</v>
      </c>
      <c r="AC2049" s="930">
        <v>0</v>
      </c>
    </row>
    <row r="2050" spans="1:53">
      <c r="A2050" s="130" t="s">
        <v>170</v>
      </c>
      <c r="B2050" s="89">
        <v>1.532166595669656E-2</v>
      </c>
      <c r="C2050" s="40">
        <v>0.12017088023132474</v>
      </c>
      <c r="D2050" s="40">
        <v>2.3406192480517039E-2</v>
      </c>
      <c r="E2050" s="34">
        <v>0.15889873866853835</v>
      </c>
      <c r="F2050" s="923">
        <v>1.2789459964061098E-3</v>
      </c>
      <c r="G2050" s="924">
        <v>3.5961252114038188E-2</v>
      </c>
      <c r="H2050" s="924">
        <v>0.36168428883043202</v>
      </c>
      <c r="I2050" s="34">
        <v>0.39892448694087634</v>
      </c>
      <c r="L2050" s="130"/>
      <c r="M2050" s="132" t="s">
        <v>181</v>
      </c>
      <c r="N2050" s="89">
        <v>5.5977056916242186E-6</v>
      </c>
      <c r="O2050" s="40">
        <v>0</v>
      </c>
      <c r="P2050" s="40">
        <v>0</v>
      </c>
      <c r="Q2050" s="34">
        <v>2.8055103276071519E-6</v>
      </c>
      <c r="R2050" s="40">
        <v>1.3557388795917429E-4</v>
      </c>
      <c r="S2050" s="40">
        <v>1.7557075718742979E-8</v>
      </c>
      <c r="T2050" s="40">
        <v>2.1908157100408289E-5</v>
      </c>
      <c r="U2050" s="34">
        <v>7.888500725059753E-5</v>
      </c>
      <c r="V2050" s="40">
        <v>4.6038443991037971E-4</v>
      </c>
      <c r="W2050" s="40">
        <v>3.9485268175854236E-7</v>
      </c>
      <c r="X2050" s="40">
        <v>1.1275962802079385E-3</v>
      </c>
      <c r="Y2050" s="40">
        <v>7.9339472542108778E-4</v>
      </c>
      <c r="Z2050" s="28">
        <v>8.7508524299929251E-4</v>
      </c>
      <c r="AA2050" s="929">
        <v>3.2059851883588673E-3</v>
      </c>
      <c r="AB2050" s="929">
        <v>9.014551197346761E-2</v>
      </c>
      <c r="AC2050" s="930">
        <v>0.90664850283817344</v>
      </c>
    </row>
    <row r="2051" spans="1:53">
      <c r="A2051" s="130" t="s">
        <v>171</v>
      </c>
      <c r="B2051" s="89">
        <v>1.3560316191482322E-2</v>
      </c>
      <c r="C2051" s="40">
        <v>8.6241795212405145E-2</v>
      </c>
      <c r="D2051" s="40">
        <v>9.38242342820007E-3</v>
      </c>
      <c r="E2051" s="34">
        <v>0.10918453483208754</v>
      </c>
      <c r="F2051" s="925">
        <v>5.3966167979891417E-3</v>
      </c>
      <c r="G2051" s="926">
        <v>9.4726679398368777E-2</v>
      </c>
      <c r="H2051" s="926">
        <v>0.36970468277406987</v>
      </c>
      <c r="I2051" s="145">
        <v>0.46982797897042777</v>
      </c>
      <c r="L2051" s="143"/>
      <c r="M2051" s="166" t="s">
        <v>182</v>
      </c>
      <c r="N2051" s="154">
        <v>2.3619975081439154E-5</v>
      </c>
      <c r="O2051" s="144">
        <v>0</v>
      </c>
      <c r="P2051" s="144">
        <v>0</v>
      </c>
      <c r="Q2051" s="145">
        <v>1.183807932738484E-5</v>
      </c>
      <c r="R2051" s="144">
        <v>3.5051048034698658E-4</v>
      </c>
      <c r="S2051" s="144">
        <v>5.1565055627889801E-8</v>
      </c>
      <c r="T2051" s="144">
        <v>6.4344162871103925E-5</v>
      </c>
      <c r="U2051" s="145">
        <v>2.0779350973289121E-4</v>
      </c>
      <c r="V2051" s="144">
        <v>5.7558674406873794E-4</v>
      </c>
      <c r="W2051" s="144">
        <v>2.7911737310704694E-7</v>
      </c>
      <c r="X2051" s="144">
        <v>1.0472320557844007E-3</v>
      </c>
      <c r="Y2051" s="144">
        <v>8.1098835181624715E-4</v>
      </c>
      <c r="Z2051" s="167">
        <v>1.0306199408765232E-3</v>
      </c>
      <c r="AA2051" s="931">
        <v>1.1486367435620131E-2</v>
      </c>
      <c r="AB2051" s="931">
        <v>0.20161991971178694</v>
      </c>
      <c r="AC2051" s="932">
        <v>0.78689371285259302</v>
      </c>
      <c r="AY2051" s="146"/>
    </row>
    <row r="2052" spans="1:53">
      <c r="A2052" s="130" t="s">
        <v>172</v>
      </c>
      <c r="B2052" s="89">
        <v>3.0311791211677788E-2</v>
      </c>
      <c r="C2052" s="40">
        <v>2.7632770513072256E-2</v>
      </c>
      <c r="D2052" s="40">
        <v>2.0600396034146707E-3</v>
      </c>
      <c r="E2052" s="34">
        <v>6.0004601328164715E-2</v>
      </c>
    </row>
    <row r="2053" spans="1:53" ht="12.75" customHeight="1">
      <c r="A2053" s="130" t="s">
        <v>190</v>
      </c>
      <c r="B2053" s="89">
        <v>9.6643636650236859E-3</v>
      </c>
      <c r="C2053" s="40">
        <v>4.5393786500248206E-3</v>
      </c>
      <c r="D2053" s="40">
        <v>1.7385376043784653E-3</v>
      </c>
      <c r="E2053" s="34">
        <v>1.5942279919426972E-2</v>
      </c>
    </row>
    <row r="2054" spans="1:53" ht="12.75" customHeight="1">
      <c r="A2054" s="130" t="s">
        <v>191</v>
      </c>
      <c r="B2054" s="89">
        <v>2.6422772554405994E-3</v>
      </c>
      <c r="C2054" s="40">
        <v>9.4471409720508527E-3</v>
      </c>
      <c r="D2054" s="40">
        <v>3.2861410505826863E-3</v>
      </c>
      <c r="E2054" s="34">
        <v>1.5375559278074139E-2</v>
      </c>
      <c r="F2054" s="898" t="s">
        <v>272</v>
      </c>
      <c r="G2054" s="899"/>
      <c r="H2054" s="900"/>
      <c r="I2054" s="900"/>
      <c r="L2054" s="891" t="s">
        <v>266</v>
      </c>
      <c r="M2054" s="892"/>
      <c r="N2054" s="898" t="s">
        <v>185</v>
      </c>
      <c r="O2054" s="899"/>
      <c r="P2054" s="899"/>
      <c r="Q2054" s="900"/>
      <c r="R2054" s="898" t="s">
        <v>186</v>
      </c>
      <c r="S2054" s="899"/>
      <c r="T2054" s="899"/>
      <c r="U2054" s="900"/>
      <c r="V2054" s="898" t="s">
        <v>187</v>
      </c>
      <c r="W2054" s="899"/>
      <c r="X2054" s="899"/>
      <c r="Y2054" s="900"/>
      <c r="Z2054" s="9" t="s">
        <v>188</v>
      </c>
      <c r="AA2054" s="898" t="s">
        <v>195</v>
      </c>
      <c r="AB2054" s="899"/>
      <c r="AC2054" s="900"/>
    </row>
    <row r="2055" spans="1:53" ht="26.25">
      <c r="A2055" s="130" t="s">
        <v>175</v>
      </c>
      <c r="B2055" s="89">
        <v>0</v>
      </c>
      <c r="C2055" s="40">
        <v>2.8199237145685178E-4</v>
      </c>
      <c r="D2055" s="40">
        <v>0.16722335969000859</v>
      </c>
      <c r="E2055" s="34">
        <v>0.16750535206146544</v>
      </c>
      <c r="F2055" s="76" t="s">
        <v>185</v>
      </c>
      <c r="G2055" s="76" t="s">
        <v>186</v>
      </c>
      <c r="H2055" s="150" t="s">
        <v>187</v>
      </c>
      <c r="I2055" s="17" t="s">
        <v>188</v>
      </c>
      <c r="L2055" s="893"/>
      <c r="M2055" s="894"/>
      <c r="N2055" s="157" t="s">
        <v>217</v>
      </c>
      <c r="O2055" s="158" t="s">
        <v>228</v>
      </c>
      <c r="P2055" s="158" t="s">
        <v>229</v>
      </c>
      <c r="Q2055" s="159" t="s">
        <v>199</v>
      </c>
      <c r="R2055" s="157" t="s">
        <v>217</v>
      </c>
      <c r="S2055" s="158" t="s">
        <v>228</v>
      </c>
      <c r="T2055" s="158" t="s">
        <v>229</v>
      </c>
      <c r="U2055" s="159" t="s">
        <v>199</v>
      </c>
      <c r="V2055" s="157" t="s">
        <v>217</v>
      </c>
      <c r="W2055" s="158" t="s">
        <v>228</v>
      </c>
      <c r="X2055" s="158" t="s">
        <v>229</v>
      </c>
      <c r="Y2055" s="159" t="s">
        <v>199</v>
      </c>
      <c r="Z2055" s="160" t="s">
        <v>199</v>
      </c>
      <c r="AA2055" s="157" t="s">
        <v>185</v>
      </c>
      <c r="AB2055" s="158" t="s">
        <v>186</v>
      </c>
      <c r="AC2055" s="159" t="s">
        <v>187</v>
      </c>
    </row>
    <row r="2056" spans="1:53">
      <c r="A2056" s="130" t="s">
        <v>176</v>
      </c>
      <c r="B2056" s="89">
        <v>0</v>
      </c>
      <c r="C2056" s="40">
        <v>9.481798320569E-4</v>
      </c>
      <c r="D2056" s="40">
        <v>1.8924396578239784</v>
      </c>
      <c r="E2056" s="34">
        <v>1.8933878376560354</v>
      </c>
      <c r="F2056" s="919">
        <v>53377.467456010847</v>
      </c>
      <c r="G2056" s="920">
        <v>404923.71715342021</v>
      </c>
      <c r="H2056" s="920">
        <v>1000000</v>
      </c>
      <c r="I2056" s="138">
        <v>1458301.1846094311</v>
      </c>
      <c r="L2056" s="136"/>
      <c r="M2056" s="161" t="s">
        <v>160</v>
      </c>
      <c r="N2056" s="141">
        <v>107.18737264141329</v>
      </c>
      <c r="O2056" s="141">
        <v>0.10172617709945857</v>
      </c>
      <c r="P2056" s="141">
        <v>126.93646167623044</v>
      </c>
      <c r="Q2056" s="142">
        <v>117.08941318097838</v>
      </c>
      <c r="R2056" s="152">
        <v>1168.1257808279754</v>
      </c>
      <c r="S2056" s="141">
        <v>0.48607909165552704</v>
      </c>
      <c r="T2056" s="141">
        <v>606.54161739728943</v>
      </c>
      <c r="U2056" s="142">
        <v>888.24522189306936</v>
      </c>
      <c r="V2056" s="152">
        <v>1212.5769156233403</v>
      </c>
      <c r="W2056" s="141">
        <v>2.5458425114544099</v>
      </c>
      <c r="X2056" s="141">
        <v>3176.7658001439922</v>
      </c>
      <c r="Y2056" s="142">
        <v>2193.6112513669459</v>
      </c>
      <c r="Z2056" s="162">
        <v>3198.9458864409935</v>
      </c>
      <c r="AA2056" s="928">
        <v>3.6602498866039564E-2</v>
      </c>
      <c r="AB2056" s="929">
        <v>0.27766809862522929</v>
      </c>
      <c r="AC2056" s="930">
        <v>0.68572940250873116</v>
      </c>
    </row>
    <row r="2057" spans="1:53">
      <c r="A2057" s="130" t="s">
        <v>177</v>
      </c>
      <c r="B2057" s="89">
        <v>0</v>
      </c>
      <c r="C2057" s="40">
        <v>2.5793958062267303E-3</v>
      </c>
      <c r="D2057" s="40">
        <v>8.4027109391563715E-2</v>
      </c>
      <c r="E2057" s="34">
        <v>8.6606505197790451E-2</v>
      </c>
      <c r="F2057" s="921">
        <v>74935.534799400528</v>
      </c>
      <c r="G2057" s="922">
        <v>300825.41733251174</v>
      </c>
      <c r="H2057" s="922">
        <v>910723.70734872937</v>
      </c>
      <c r="I2057" s="142">
        <v>1286484.6594806416</v>
      </c>
      <c r="L2057" s="130"/>
      <c r="M2057" s="164" t="s">
        <v>162</v>
      </c>
      <c r="N2057" s="141">
        <v>104.56630471309984</v>
      </c>
      <c r="O2057" s="141">
        <v>0.17975051667514005</v>
      </c>
      <c r="P2057" s="141">
        <v>224.29717917059108</v>
      </c>
      <c r="Q2057" s="142">
        <v>164.37943226316432</v>
      </c>
      <c r="R2057" s="152">
        <v>874.71922704211636</v>
      </c>
      <c r="S2057" s="141">
        <v>0.35556840458640476</v>
      </c>
      <c r="T2057" s="141">
        <v>443.68712605735772</v>
      </c>
      <c r="U2057" s="142">
        <v>659.89402015775477</v>
      </c>
      <c r="V2057" s="152">
        <v>1016.5506567012188</v>
      </c>
      <c r="W2057" s="141">
        <v>2.3891775968605775</v>
      </c>
      <c r="X2057" s="141">
        <v>2981.2754111961531</v>
      </c>
      <c r="Y2057" s="142">
        <v>1997.7737713267904</v>
      </c>
      <c r="Z2057" s="162">
        <v>2822.0472237477097</v>
      </c>
      <c r="AA2057" s="928">
        <v>5.8248292544469407E-2</v>
      </c>
      <c r="AB2057" s="929">
        <v>0.23383521530210549</v>
      </c>
      <c r="AC2057" s="930">
        <v>0.707916492153425</v>
      </c>
    </row>
    <row r="2058" spans="1:53">
      <c r="A2058" s="130" t="s">
        <v>178</v>
      </c>
      <c r="B2058" s="89">
        <v>0</v>
      </c>
      <c r="C2058" s="40">
        <v>1.3370312407894801E-4</v>
      </c>
      <c r="D2058" s="40">
        <v>1.6384334736361927E-2</v>
      </c>
      <c r="E2058" s="34">
        <v>1.6518037860440874E-2</v>
      </c>
      <c r="F2058" s="921">
        <v>7298.5747911090393</v>
      </c>
      <c r="G2058" s="922">
        <v>119911.04134595106</v>
      </c>
      <c r="H2058" s="922">
        <v>120001.62486462784</v>
      </c>
      <c r="I2058" s="142">
        <v>247211.24100168794</v>
      </c>
      <c r="L2058" s="130"/>
      <c r="M2058" s="164" t="s">
        <v>31</v>
      </c>
      <c r="N2058" s="141">
        <v>6.13362674033948</v>
      </c>
      <c r="O2058" s="141">
        <v>2.0766596457854405E-2</v>
      </c>
      <c r="P2058" s="141">
        <v>25.913077150642366</v>
      </c>
      <c r="Q2058" s="142">
        <v>16.010235780719945</v>
      </c>
      <c r="R2058" s="152">
        <v>499.83698648738846</v>
      </c>
      <c r="S2058" s="141">
        <v>2.0107004900046105E-2</v>
      </c>
      <c r="T2058" s="141">
        <v>25.090022349144828</v>
      </c>
      <c r="U2058" s="142">
        <v>263.0382094596053</v>
      </c>
      <c r="V2058" s="152">
        <v>525.22450548848883</v>
      </c>
      <c r="W2058" s="141">
        <v>0</v>
      </c>
      <c r="X2058" s="141">
        <v>0</v>
      </c>
      <c r="Y2058" s="142">
        <v>263.23691448536306</v>
      </c>
      <c r="Z2058" s="162">
        <v>542.28535972568829</v>
      </c>
      <c r="AA2058" s="928">
        <v>2.9523636391029669E-2</v>
      </c>
      <c r="AB2058" s="929">
        <v>0.48505497104450979</v>
      </c>
      <c r="AC2058" s="930">
        <v>0.4854213925644606</v>
      </c>
    </row>
    <row r="2059" spans="1:53">
      <c r="A2059" s="130" t="s">
        <v>179</v>
      </c>
      <c r="B2059" s="89">
        <v>0</v>
      </c>
      <c r="C2059" s="40">
        <v>1.0246996602634848E-4</v>
      </c>
      <c r="D2059" s="40">
        <v>6.5676963997400488E-3</v>
      </c>
      <c r="E2059" s="34">
        <v>6.6701663657663971E-3</v>
      </c>
      <c r="F2059" s="921">
        <v>52591.761991711384</v>
      </c>
      <c r="G2059" s="922">
        <v>156548.88623086826</v>
      </c>
      <c r="H2059" s="922">
        <v>108027.10617662592</v>
      </c>
      <c r="I2059" s="142">
        <v>317167.75439920556</v>
      </c>
      <c r="L2059" s="130"/>
      <c r="M2059" s="164" t="s">
        <v>23</v>
      </c>
      <c r="N2059" s="141">
        <v>77.328008646983122</v>
      </c>
      <c r="O2059" s="141">
        <v>0.12298325361195181</v>
      </c>
      <c r="P2059" s="141">
        <v>153.46157207567711</v>
      </c>
      <c r="Q2059" s="142">
        <v>115.36588083423058</v>
      </c>
      <c r="R2059" s="152">
        <v>378.15366686419276</v>
      </c>
      <c r="S2059" s="141">
        <v>0.24702762362257169</v>
      </c>
      <c r="T2059" s="141">
        <v>308.2472316666242</v>
      </c>
      <c r="U2059" s="142">
        <v>343.40739822499654</v>
      </c>
      <c r="V2059" s="152">
        <v>472.81429301458792</v>
      </c>
      <c r="W2059" s="141">
        <v>0</v>
      </c>
      <c r="X2059" s="141">
        <v>0</v>
      </c>
      <c r="Y2059" s="142">
        <v>236.96947556165833</v>
      </c>
      <c r="Z2059" s="162">
        <v>695.74275462088542</v>
      </c>
      <c r="AA2059" s="928">
        <v>0.16581686272405979</v>
      </c>
      <c r="AB2059" s="929">
        <v>0.49358386550805172</v>
      </c>
      <c r="AC2059" s="930">
        <v>0.34059927176788851</v>
      </c>
      <c r="AZ2059" s="146"/>
    </row>
    <row r="2060" spans="1:53">
      <c r="A2060" s="130" t="s">
        <v>180</v>
      </c>
      <c r="B2060" s="89">
        <v>0</v>
      </c>
      <c r="C2060" s="40">
        <v>2.0513837285452878E-3</v>
      </c>
      <c r="D2060" s="40">
        <v>1.4420277223902694E-3</v>
      </c>
      <c r="E2060" s="40">
        <v>3.4934114509355572E-3</v>
      </c>
      <c r="F2060" s="921">
        <v>15045.198016580112</v>
      </c>
      <c r="G2060" s="922">
        <v>24365.489755692422</v>
      </c>
      <c r="H2060" s="922">
        <v>682694.97630747559</v>
      </c>
      <c r="I2060" s="142">
        <v>722105.66407974821</v>
      </c>
      <c r="L2060" s="130"/>
      <c r="M2060" s="164" t="s">
        <v>163</v>
      </c>
      <c r="N2060" s="141">
        <v>21.104669325777234</v>
      </c>
      <c r="O2060" s="141">
        <v>3.6000666605333818E-2</v>
      </c>
      <c r="P2060" s="141">
        <v>44.922529944271623</v>
      </c>
      <c r="Q2060" s="142">
        <v>33.003315648213793</v>
      </c>
      <c r="R2060" s="152">
        <v>-3.2714263094648839</v>
      </c>
      <c r="S2060" s="141">
        <v>8.8433776063786981E-2</v>
      </c>
      <c r="T2060" s="141">
        <v>110.34987204158867</v>
      </c>
      <c r="U2060" s="142">
        <v>53.448412473152956</v>
      </c>
      <c r="V2060" s="152">
        <v>18.511858198142104</v>
      </c>
      <c r="W2060" s="141">
        <v>2.3891775968605775</v>
      </c>
      <c r="X2060" s="141">
        <v>2981.2754111961531</v>
      </c>
      <c r="Y2060" s="142">
        <v>1497.5673812797691</v>
      </c>
      <c r="Z2060" s="162">
        <v>1584.0191094011359</v>
      </c>
      <c r="AA2060" s="928">
        <v>2.0835175189705402E-2</v>
      </c>
      <c r="AB2060" s="929">
        <v>3.3742277574769913E-2</v>
      </c>
      <c r="AC2060" s="930">
        <v>0.94542254723552466</v>
      </c>
      <c r="AX2060" s="146"/>
    </row>
    <row r="2061" spans="1:53">
      <c r="A2061" s="130" t="s">
        <v>181</v>
      </c>
      <c r="B2061" s="89">
        <v>0</v>
      </c>
      <c r="C2061" s="40">
        <v>9.1423790167100085E-6</v>
      </c>
      <c r="D2061" s="40">
        <v>1.2169763230649255E-3</v>
      </c>
      <c r="E2061" s="40">
        <v>1.2261187020816354E-3</v>
      </c>
      <c r="F2061" s="921">
        <v>29.228244913524637</v>
      </c>
      <c r="G2061" s="922">
        <v>54.373971793427572</v>
      </c>
      <c r="H2061" s="922">
        <v>0</v>
      </c>
      <c r="I2061" s="142">
        <v>83.602216706952206</v>
      </c>
      <c r="L2061" s="130"/>
      <c r="M2061" s="165" t="s">
        <v>189</v>
      </c>
      <c r="N2061" s="141">
        <v>1.170876697558627E-2</v>
      </c>
      <c r="O2061" s="141">
        <v>9.3505105971476027E-5</v>
      </c>
      <c r="P2061" s="141">
        <v>0.11667800402128062</v>
      </c>
      <c r="Q2061" s="142">
        <v>6.4115406900016353E-2</v>
      </c>
      <c r="R2061" s="152">
        <v>0.21569391017294481</v>
      </c>
      <c r="S2061" s="141">
        <v>1.793440462150952E-5</v>
      </c>
      <c r="T2061" s="141">
        <v>2.2378997518981474E-2</v>
      </c>
      <c r="U2061" s="142">
        <v>0.11927535630757168</v>
      </c>
      <c r="V2061" s="152">
        <v>0</v>
      </c>
      <c r="W2061" s="141">
        <v>0</v>
      </c>
      <c r="X2061" s="141">
        <v>0</v>
      </c>
      <c r="Y2061" s="142">
        <v>0</v>
      </c>
      <c r="Z2061" s="162">
        <v>0.18339076320758801</v>
      </c>
      <c r="AA2061" s="928">
        <v>0.34961088431395709</v>
      </c>
      <c r="AB2061" s="929">
        <v>0.65038911568604296</v>
      </c>
      <c r="AC2061" s="930">
        <v>0</v>
      </c>
      <c r="BA2061" s="146"/>
    </row>
    <row r="2062" spans="1:53">
      <c r="A2062" s="143" t="s">
        <v>182</v>
      </c>
      <c r="B2062" s="154">
        <v>0</v>
      </c>
      <c r="C2062" s="144">
        <v>3.4600580485241879E-5</v>
      </c>
      <c r="D2062" s="144">
        <v>2.3002987354078801E-3</v>
      </c>
      <c r="E2062" s="144">
        <v>2.3348993158931221E-3</v>
      </c>
      <c r="F2062" s="921">
        <v>2935.7644883219077</v>
      </c>
      <c r="G2062" s="922">
        <v>41918.304180570805</v>
      </c>
      <c r="H2062" s="922">
        <v>57829.290233136679</v>
      </c>
      <c r="I2062" s="142">
        <v>102683.35890202939</v>
      </c>
      <c r="L2062" s="130"/>
      <c r="M2062" s="164" t="s">
        <v>165</v>
      </c>
      <c r="N2062" s="141">
        <v>6.9792465533517785</v>
      </c>
      <c r="O2062" s="141">
        <v>4.7228485752140534E-3</v>
      </c>
      <c r="P2062" s="141">
        <v>5.8932882790253673</v>
      </c>
      <c r="Q2062" s="142">
        <v>6.4399260129464615</v>
      </c>
      <c r="R2062" s="152">
        <v>154.53838742912859</v>
      </c>
      <c r="S2062" s="141">
        <v>2.3276264217702916E-2</v>
      </c>
      <c r="T2062" s="141">
        <v>29.044703193235261</v>
      </c>
      <c r="U2062" s="142">
        <v>91.952463688722204</v>
      </c>
      <c r="V2062" s="152">
        <v>0</v>
      </c>
      <c r="W2062" s="141">
        <v>0.20271533942372671</v>
      </c>
      <c r="X2062" s="141">
        <v>254.11120665714984</v>
      </c>
      <c r="Y2062" s="142">
        <v>126.85498171397325</v>
      </c>
      <c r="Z2062" s="162">
        <v>225.24737141564191</v>
      </c>
      <c r="AA2062" s="928">
        <v>2.8590460223675899E-2</v>
      </c>
      <c r="AB2062" s="929">
        <v>0.40822879801356354</v>
      </c>
      <c r="AC2062" s="930">
        <v>0.56318074176276056</v>
      </c>
      <c r="AV2062" s="392"/>
    </row>
    <row r="2063" spans="1:53">
      <c r="B2063" s="40"/>
      <c r="C2063" s="40"/>
      <c r="D2063" s="40"/>
      <c r="E2063" s="40"/>
      <c r="F2063" s="923">
        <v>136.06816453739259</v>
      </c>
      <c r="G2063" s="924">
        <v>17.073640788000379</v>
      </c>
      <c r="H2063" s="924">
        <v>23.634826103248649</v>
      </c>
      <c r="I2063" s="34">
        <v>176.77663142864162</v>
      </c>
      <c r="L2063" s="130"/>
      <c r="M2063" s="164" t="s">
        <v>83</v>
      </c>
      <c r="N2063" s="40">
        <v>0.31736079712336879</v>
      </c>
      <c r="O2063" s="40">
        <v>2.2381793125122329E-4</v>
      </c>
      <c r="P2063" s="40">
        <v>0.2792855984841221</v>
      </c>
      <c r="Q2063" s="34">
        <v>0.29848065668207324</v>
      </c>
      <c r="R2063" s="89">
        <v>2.7053115857236421E-3</v>
      </c>
      <c r="S2063" s="40">
        <v>5.7947250336468263E-5</v>
      </c>
      <c r="T2063" s="40">
        <v>7.2308024653146868E-2</v>
      </c>
      <c r="U2063" s="34">
        <v>3.7452930534355236E-2</v>
      </c>
      <c r="V2063" s="89">
        <v>0</v>
      </c>
      <c r="W2063" s="40">
        <v>6.1473723690920991E-5</v>
      </c>
      <c r="X2063" s="40">
        <v>0.10387670695584854</v>
      </c>
      <c r="Y2063" s="34">
        <v>5.1845620464187427E-2</v>
      </c>
      <c r="Z2063" s="28">
        <v>0.38777920768061591</v>
      </c>
      <c r="AA2063" s="928">
        <v>0.76971805287690653</v>
      </c>
      <c r="AB2063" s="929">
        <v>9.6583132340613664E-2</v>
      </c>
      <c r="AC2063" s="930">
        <v>0.13369881478247977</v>
      </c>
    </row>
    <row r="2064" spans="1:53">
      <c r="A2064" s="69" t="s">
        <v>1736</v>
      </c>
      <c r="B2064" s="40"/>
      <c r="C2064" s="40"/>
      <c r="D2064" s="40"/>
      <c r="E2064" s="40"/>
      <c r="F2064" s="923">
        <v>1.6898611338249936</v>
      </c>
      <c r="G2064" s="924">
        <v>0.54271229482551608</v>
      </c>
      <c r="H2064" s="924">
        <v>0.14796557883718162</v>
      </c>
      <c r="I2064" s="34">
        <v>2.3805390074876911</v>
      </c>
      <c r="L2064" s="130"/>
      <c r="M2064" s="164" t="s">
        <v>84</v>
      </c>
      <c r="N2064" s="40">
        <v>7.1999314532973657E-4</v>
      </c>
      <c r="O2064" s="40">
        <v>5.3714665985996844E-6</v>
      </c>
      <c r="P2064" s="40">
        <v>6.7026500304996689E-3</v>
      </c>
      <c r="Q2064" s="34">
        <v>3.7068983964062096E-3</v>
      </c>
      <c r="R2064" s="89">
        <v>1.8087995316070431E-3</v>
      </c>
      <c r="S2064" s="40">
        <v>4.5582804975246398E-7</v>
      </c>
      <c r="T2064" s="40">
        <v>5.6879361259966647E-4</v>
      </c>
      <c r="U2064" s="34">
        <v>1.190499796184427E-3</v>
      </c>
      <c r="V2064" s="89">
        <v>0</v>
      </c>
      <c r="W2064" s="40">
        <v>3.8485559696814636E-7</v>
      </c>
      <c r="X2064" s="40">
        <v>6.5031902520787995E-4</v>
      </c>
      <c r="Y2064" s="34">
        <v>3.2457895855226443E-4</v>
      </c>
      <c r="Z2064" s="28">
        <v>5.2219771511429012E-3</v>
      </c>
      <c r="AA2064" s="928">
        <v>0.70986492072162821</v>
      </c>
      <c r="AB2064" s="929">
        <v>0.22797874477943086</v>
      </c>
      <c r="AC2064" s="930">
        <v>6.2156334498940861E-2</v>
      </c>
    </row>
    <row r="2065" spans="1:29">
      <c r="A2065" s="136"/>
      <c r="B2065" s="147" t="s">
        <v>271</v>
      </c>
      <c r="C2065" s="936"/>
      <c r="D2065" s="936"/>
      <c r="E2065" s="937"/>
      <c r="F2065" s="921">
        <v>7465.6226249073079</v>
      </c>
      <c r="G2065" s="922">
        <v>42574.332162339582</v>
      </c>
      <c r="H2065" s="922">
        <v>58577.545894625997</v>
      </c>
      <c r="I2065" s="142">
        <v>108617.50068187287</v>
      </c>
      <c r="L2065" s="130"/>
      <c r="M2065" s="164" t="s">
        <v>166</v>
      </c>
      <c r="N2065" s="141">
        <v>16.690868650565221</v>
      </c>
      <c r="O2065" s="141">
        <v>1.2860825161379669E-2</v>
      </c>
      <c r="P2065" s="141">
        <v>16.048058491631441</v>
      </c>
      <c r="Q2065" s="142">
        <v>16.376673788456301</v>
      </c>
      <c r="R2065" s="141">
        <v>155.09887865257616</v>
      </c>
      <c r="S2065" s="141">
        <v>2.5135476160981367E-2</v>
      </c>
      <c r="T2065" s="141">
        <v>31.364674240168579</v>
      </c>
      <c r="U2065" s="142">
        <v>93.39153405074174</v>
      </c>
      <c r="V2065" s="141">
        <v>0</v>
      </c>
      <c r="W2065" s="141">
        <v>0.2046615378676509</v>
      </c>
      <c r="X2065" s="141">
        <v>257.39984240750539</v>
      </c>
      <c r="Y2065" s="142">
        <v>128.49636375191523</v>
      </c>
      <c r="Z2065" s="141">
        <v>238.26457159111325</v>
      </c>
      <c r="AA2065" s="928">
        <v>6.87331468505539E-2</v>
      </c>
      <c r="AB2065" s="929">
        <v>0.39196567675622085</v>
      </c>
      <c r="AC2065" s="930">
        <v>0.53930117639322528</v>
      </c>
    </row>
    <row r="2066" spans="1:29" ht="26.25">
      <c r="A2066" s="143" t="s">
        <v>184</v>
      </c>
      <c r="B2066" s="149" t="s">
        <v>185</v>
      </c>
      <c r="C2066" s="150" t="s">
        <v>186</v>
      </c>
      <c r="D2066" s="150" t="s">
        <v>187</v>
      </c>
      <c r="E2066" s="17" t="s">
        <v>188</v>
      </c>
      <c r="F2066" s="923">
        <v>6.2951440066778321</v>
      </c>
      <c r="G2066" s="924">
        <v>5.6529627320890548</v>
      </c>
      <c r="H2066" s="924">
        <v>22.131521602436287</v>
      </c>
      <c r="I2066" s="34">
        <v>34.079628341203176</v>
      </c>
      <c r="L2066" s="130"/>
      <c r="M2066" s="164" t="s">
        <v>167</v>
      </c>
      <c r="N2066" s="40">
        <v>1.5324447255878584E-2</v>
      </c>
      <c r="O2066" s="40">
        <v>9.8384302328706678E-6</v>
      </c>
      <c r="P2066" s="40">
        <v>1.2276638696331206E-2</v>
      </c>
      <c r="Q2066" s="34">
        <v>1.3809098722023688E-2</v>
      </c>
      <c r="R2066" s="89">
        <v>2.9177276759447365E-3</v>
      </c>
      <c r="S2066" s="40">
        <v>1.7559076917204074E-5</v>
      </c>
      <c r="T2066" s="40">
        <v>2.1910654245774468E-2</v>
      </c>
      <c r="U2066" s="34">
        <v>1.240040265266858E-2</v>
      </c>
      <c r="V2066" s="89">
        <v>0</v>
      </c>
      <c r="W2066" s="40">
        <v>5.7563657879454971E-5</v>
      </c>
      <c r="X2066" s="40">
        <v>9.7269578965394246E-2</v>
      </c>
      <c r="Y2066" s="34">
        <v>4.8547954796974858E-2</v>
      </c>
      <c r="Z2066" s="28">
        <v>7.4757456171667125E-2</v>
      </c>
      <c r="AA2066" s="928">
        <v>0.18471868130870536</v>
      </c>
      <c r="AB2066" s="929">
        <v>0.16587512855163603</v>
      </c>
      <c r="AC2066" s="930">
        <v>0.64940619013965861</v>
      </c>
    </row>
    <row r="2067" spans="1:29">
      <c r="A2067" s="130" t="s">
        <v>160</v>
      </c>
      <c r="B2067" s="152">
        <v>2106.9747956503434</v>
      </c>
      <c r="C2067" s="141">
        <v>1690.5327070740429</v>
      </c>
      <c r="D2067" s="141">
        <v>4301.8987730061353</v>
      </c>
      <c r="E2067" s="142">
        <v>8099.4062757305219</v>
      </c>
      <c r="F2067" s="923">
        <v>12.042471211677242</v>
      </c>
      <c r="G2067" s="924">
        <v>11.712994555776696</v>
      </c>
      <c r="H2067" s="924">
        <v>638.50694984740835</v>
      </c>
      <c r="I2067" s="34">
        <v>662.26241561486233</v>
      </c>
      <c r="L2067" s="130"/>
      <c r="M2067" s="164" t="s">
        <v>168</v>
      </c>
      <c r="N2067" s="40">
        <v>2.3774510764459279E-2</v>
      </c>
      <c r="O2067" s="40">
        <v>2.327866499122302E-5</v>
      </c>
      <c r="P2067" s="40">
        <v>2.9047698938328783E-2</v>
      </c>
      <c r="Q2067" s="34">
        <v>2.6416500344197735E-2</v>
      </c>
      <c r="R2067" s="89">
        <v>3.402900349727208E-2</v>
      </c>
      <c r="S2067" s="40">
        <v>1.3867993209065657E-5</v>
      </c>
      <c r="T2067" s="40">
        <v>1.7304827908628407E-2</v>
      </c>
      <c r="U2067" s="34">
        <v>2.5693756644751542E-2</v>
      </c>
      <c r="V2067" s="89">
        <v>0</v>
      </c>
      <c r="W2067" s="40">
        <v>1.6607441763346481E-3</v>
      </c>
      <c r="X2067" s="40">
        <v>2.8062825183831279</v>
      </c>
      <c r="Y2067" s="34">
        <v>1.4006360292612652</v>
      </c>
      <c r="Z2067" s="28">
        <v>1.4527462862502145</v>
      </c>
      <c r="AA2067" s="928">
        <v>1.8183836086329445E-2</v>
      </c>
      <c r="AB2067" s="929">
        <v>1.7686334419116982E-2</v>
      </c>
      <c r="AC2067" s="930">
        <v>0.9641298294945535</v>
      </c>
    </row>
    <row r="2068" spans="1:29">
      <c r="A2068" s="130" t="s">
        <v>162</v>
      </c>
      <c r="B2068" s="152">
        <v>2026.8209295836671</v>
      </c>
      <c r="C2068" s="141">
        <v>-43.649858141053109</v>
      </c>
      <c r="D2068" s="141">
        <v>0</v>
      </c>
      <c r="E2068" s="142">
        <v>1983.171071442614</v>
      </c>
      <c r="F2068" s="923">
        <v>24.625932415872839</v>
      </c>
      <c r="G2068" s="924">
        <v>23.529534545362985</v>
      </c>
      <c r="H2068" s="924">
        <v>26.016707482219783</v>
      </c>
      <c r="I2068" s="34">
        <v>74.172174443455603</v>
      </c>
      <c r="L2068" s="130"/>
      <c r="M2068" s="164" t="s">
        <v>169</v>
      </c>
      <c r="N2068" s="40">
        <v>4.0701543683314426E-2</v>
      </c>
      <c r="O2068" s="40">
        <v>5.39716582638146E-5</v>
      </c>
      <c r="P2068" s="40">
        <v>6.7347181680768892E-2</v>
      </c>
      <c r="Q2068" s="34">
        <v>5.4019722422860648E-2</v>
      </c>
      <c r="R2068" s="89">
        <v>7.2527615383421382E-2</v>
      </c>
      <c r="S2068" s="40">
        <v>2.450451116384024E-5</v>
      </c>
      <c r="T2068" s="40">
        <v>3.0577340375254534E-2</v>
      </c>
      <c r="U2068" s="34">
        <v>5.1614651718135479E-2</v>
      </c>
      <c r="V2068" s="89">
        <v>0</v>
      </c>
      <c r="W2068" s="40">
        <v>6.7668950899946013E-5</v>
      </c>
      <c r="X2068" s="40">
        <v>0.11434524152115967</v>
      </c>
      <c r="Y2068" s="34">
        <v>5.7070542256519918E-2</v>
      </c>
      <c r="Z2068" s="28">
        <v>0.16270491639751605</v>
      </c>
      <c r="AA2068" s="928">
        <v>0.33201038800131394</v>
      </c>
      <c r="AB2068" s="929">
        <v>0.31722859309322909</v>
      </c>
      <c r="AC2068" s="930">
        <v>0.35076101890545691</v>
      </c>
    </row>
    <row r="2069" spans="1:29">
      <c r="A2069" s="130" t="s">
        <v>31</v>
      </c>
      <c r="B2069" s="152">
        <v>167.8861960621071</v>
      </c>
      <c r="C2069" s="141">
        <v>-38.804349950306943</v>
      </c>
      <c r="D2069" s="141">
        <v>0</v>
      </c>
      <c r="E2069" s="142">
        <v>129.08184611180016</v>
      </c>
      <c r="F2069" s="923">
        <v>2.9782378654111188</v>
      </c>
      <c r="G2069" s="924">
        <v>3.6195426697170778</v>
      </c>
      <c r="H2069" s="924">
        <v>9.4662230251835311</v>
      </c>
      <c r="I2069" s="34">
        <v>16.064003560311729</v>
      </c>
      <c r="L2069" s="130"/>
      <c r="M2069" s="164" t="s">
        <v>170</v>
      </c>
      <c r="N2069" s="40">
        <v>9.5142914983074936E-3</v>
      </c>
      <c r="O2069" s="40">
        <v>2.8327996999308537E-6</v>
      </c>
      <c r="P2069" s="40">
        <v>3.5348381390086043E-3</v>
      </c>
      <c r="Q2069" s="34">
        <v>6.5330960908129053E-3</v>
      </c>
      <c r="R2069" s="89">
        <v>1.0823552426713732E-2</v>
      </c>
      <c r="S2069" s="40">
        <v>4.0377285396659633E-6</v>
      </c>
      <c r="T2069" s="40">
        <v>5.0383784061129181E-3</v>
      </c>
      <c r="U2069" s="34">
        <v>7.9398695250941353E-3</v>
      </c>
      <c r="V2069" s="89">
        <v>1.7999999999999999E-2</v>
      </c>
      <c r="W2069" s="40">
        <v>3.2787332669807238E-6</v>
      </c>
      <c r="X2069" s="40">
        <v>2.3540318599747506E-2</v>
      </c>
      <c r="Y2069" s="34">
        <v>2.0765213335991441E-2</v>
      </c>
      <c r="Z2069" s="28">
        <v>3.5238178951898486E-2</v>
      </c>
      <c r="AA2069" s="928">
        <v>0.18539823240386064</v>
      </c>
      <c r="AB2069" s="929">
        <v>0.22532008637371337</v>
      </c>
      <c r="AC2069" s="930">
        <v>0.58928168122242586</v>
      </c>
    </row>
    <row r="2070" spans="1:29">
      <c r="A2070" s="130" t="s">
        <v>23</v>
      </c>
      <c r="B2070" s="152">
        <v>1490.5628062115445</v>
      </c>
      <c r="C2070" s="141">
        <v>-13.270777793250256</v>
      </c>
      <c r="D2070" s="141">
        <v>0</v>
      </c>
      <c r="E2070" s="142">
        <v>1477.2920284182942</v>
      </c>
      <c r="F2070" s="923">
        <v>1.1090869217365569</v>
      </c>
      <c r="G2070" s="924">
        <v>2.1919064666035806</v>
      </c>
      <c r="H2070" s="924">
        <v>3.2567233902837511</v>
      </c>
      <c r="I2070" s="34">
        <v>6.557716778623889</v>
      </c>
      <c r="L2070" s="130"/>
      <c r="M2070" s="164" t="s">
        <v>171</v>
      </c>
      <c r="N2070" s="40">
        <v>1.9097904636686328E-3</v>
      </c>
      <c r="O2070" s="40">
        <v>2.3690300945816637E-6</v>
      </c>
      <c r="P2070" s="40">
        <v>2.9561348552073177E-3</v>
      </c>
      <c r="Q2070" s="34">
        <v>2.4329055502652422E-3</v>
      </c>
      <c r="R2070" s="89">
        <v>6.9022173838070716E-3</v>
      </c>
      <c r="S2070" s="40">
        <v>2.1653699479476384E-6</v>
      </c>
      <c r="T2070" s="40">
        <v>2.7020026432702684E-3</v>
      </c>
      <c r="U2070" s="34">
        <v>4.8081906870855807E-3</v>
      </c>
      <c r="V2070" s="89">
        <v>4.5999999999999999E-3</v>
      </c>
      <c r="W2070" s="40">
        <v>3.0164213285527025E-6</v>
      </c>
      <c r="X2070" s="40">
        <v>9.6970706765192559E-3</v>
      </c>
      <c r="Y2070" s="34">
        <v>7.1439850715163417E-3</v>
      </c>
      <c r="Z2070" s="28">
        <v>1.4385081308867165E-2</v>
      </c>
      <c r="AA2070" s="928">
        <v>0.16912699330837741</v>
      </c>
      <c r="AB2070" s="929">
        <v>0.33424841916755416</v>
      </c>
      <c r="AC2070" s="930">
        <v>0.49662458752406841</v>
      </c>
    </row>
    <row r="2071" spans="1:29">
      <c r="A2071" s="130" t="s">
        <v>163</v>
      </c>
      <c r="B2071" s="152">
        <v>368.37192731001522</v>
      </c>
      <c r="C2071" s="141">
        <v>8.4252696025041001</v>
      </c>
      <c r="D2071" s="141">
        <v>0</v>
      </c>
      <c r="E2071" s="142">
        <v>376.79719691251933</v>
      </c>
      <c r="F2071" s="923">
        <v>10.971220689052471</v>
      </c>
      <c r="G2071" s="924">
        <v>63.184756965163075</v>
      </c>
      <c r="H2071" s="924">
        <v>0.36876533057920058</v>
      </c>
      <c r="I2071" s="34">
        <v>74.524742984794742</v>
      </c>
      <c r="L2071" s="130"/>
      <c r="M2071" s="164" t="s">
        <v>172</v>
      </c>
      <c r="N2071" s="40">
        <v>1.7558132425367478E-2</v>
      </c>
      <c r="O2071" s="40">
        <v>2.4507817143210651E-5</v>
      </c>
      <c r="P2071" s="40">
        <v>3.0581465658791378E-2</v>
      </c>
      <c r="Q2071" s="34">
        <v>2.4066593144735315E-2</v>
      </c>
      <c r="R2071" s="89">
        <v>0.26092098392774044</v>
      </c>
      <c r="S2071" s="40">
        <v>1.2572821186806679E-5</v>
      </c>
      <c r="T2071" s="40">
        <v>1.568867994696007E-2</v>
      </c>
      <c r="U2071" s="34">
        <v>0.13860279379366772</v>
      </c>
      <c r="V2071" s="89">
        <v>0</v>
      </c>
      <c r="W2071" s="40">
        <v>1.298586201784412E-6</v>
      </c>
      <c r="X2071" s="40">
        <v>1.6204082600580298E-3</v>
      </c>
      <c r="Y2071" s="34">
        <v>8.0892777827258568E-4</v>
      </c>
      <c r="Z2071" s="28">
        <v>0.16347831471667559</v>
      </c>
      <c r="AA2071" s="928">
        <v>0.14721581383099738</v>
      </c>
      <c r="AB2071" s="929">
        <v>0.84783595936794631</v>
      </c>
      <c r="AC2071" s="930">
        <v>4.9482268010563914E-3</v>
      </c>
    </row>
    <row r="2072" spans="1:29">
      <c r="A2072" s="130" t="s">
        <v>189</v>
      </c>
      <c r="B2072" s="152">
        <v>5.0501447053353465E-2</v>
      </c>
      <c r="C2072" s="141">
        <v>3.3642572260115869E-2</v>
      </c>
      <c r="D2072" s="141">
        <v>0</v>
      </c>
      <c r="E2072" s="142">
        <v>8.4144019313469334E-2</v>
      </c>
      <c r="F2072" s="923">
        <v>0.18123431110986285</v>
      </c>
      <c r="G2072" s="924">
        <v>0.18949485768496219</v>
      </c>
      <c r="H2072" s="924">
        <v>0.51669184118633138</v>
      </c>
      <c r="I2072" s="34">
        <v>0.88742100998115636</v>
      </c>
      <c r="L2072" s="130"/>
      <c r="M2072" s="164" t="s">
        <v>190</v>
      </c>
      <c r="N2072" s="40">
        <v>2.2025556553585468E-4</v>
      </c>
      <c r="O2072" s="40">
        <v>4.6099573355527059E-7</v>
      </c>
      <c r="P2072" s="40">
        <v>5.7524197737354862E-4</v>
      </c>
      <c r="Q2072" s="34">
        <v>3.9755762398433256E-4</v>
      </c>
      <c r="R2072" s="89">
        <v>5.0345813284972192E-4</v>
      </c>
      <c r="S2072" s="40">
        <v>2.6222900948315812E-7</v>
      </c>
      <c r="T2072" s="40">
        <v>3.2721590019165213E-4</v>
      </c>
      <c r="U2072" s="34">
        <v>4.1567805189391121E-4</v>
      </c>
      <c r="V2072" s="89">
        <v>6.5769205701482817E-4</v>
      </c>
      <c r="W2072" s="40">
        <v>5.6407525965506051E-7</v>
      </c>
      <c r="X2072" s="40">
        <v>1.6108518288684836E-3</v>
      </c>
      <c r="Y2072" s="34">
        <v>1.1334210363158396E-3</v>
      </c>
      <c r="Z2072" s="28">
        <v>1.9466567121940834E-3</v>
      </c>
      <c r="AA2072" s="928">
        <v>0.20422585117036071</v>
      </c>
      <c r="AB2072" s="929">
        <v>0.21353433776487435</v>
      </c>
      <c r="AC2072" s="930">
        <v>0.58223981106476497</v>
      </c>
    </row>
    <row r="2073" spans="1:29">
      <c r="A2073" s="130" t="s">
        <v>165</v>
      </c>
      <c r="B2073" s="152">
        <v>-206.8617808257107</v>
      </c>
      <c r="C2073" s="141">
        <v>-4.0379225970435586</v>
      </c>
      <c r="D2073" s="141">
        <v>342.93181870235605</v>
      </c>
      <c r="E2073" s="142">
        <v>132.03211527960181</v>
      </c>
      <c r="F2073" s="923">
        <v>0.32136470059660166</v>
      </c>
      <c r="G2073" s="924">
        <v>0.42138591664860492</v>
      </c>
      <c r="H2073" s="924">
        <v>0.52814954682009985</v>
      </c>
      <c r="I2073" s="34">
        <v>1.2709001640653066</v>
      </c>
      <c r="L2073" s="130"/>
      <c r="M2073" s="164" t="s">
        <v>191</v>
      </c>
      <c r="N2073" s="40">
        <v>4.1990089424986937E-4</v>
      </c>
      <c r="O2073" s="40">
        <v>7.9382867826153379E-7</v>
      </c>
      <c r="P2073" s="40">
        <v>9.9055922938220964E-4</v>
      </c>
      <c r="Q2073" s="34">
        <v>7.0494922302087528E-4</v>
      </c>
      <c r="R2073" s="89">
        <v>1.2884361606005652E-3</v>
      </c>
      <c r="S2073" s="40">
        <v>4.4725189202061601E-7</v>
      </c>
      <c r="T2073" s="40">
        <v>5.5809206902161898E-4</v>
      </c>
      <c r="U2073" s="34">
        <v>9.243568879279537E-4</v>
      </c>
      <c r="V2073" s="89">
        <v>8.2226677724105428E-4</v>
      </c>
      <c r="W2073" s="40">
        <v>3.9873910443863851E-7</v>
      </c>
      <c r="X2073" s="40">
        <v>1.4960457939777155E-3</v>
      </c>
      <c r="Y2073" s="34">
        <v>1.1585547883089247E-3</v>
      </c>
      <c r="Z2073" s="28">
        <v>2.7878608992577538E-3</v>
      </c>
      <c r="AA2073" s="928">
        <v>0.25286384381966925</v>
      </c>
      <c r="AB2073" s="929">
        <v>0.33156492426650713</v>
      </c>
      <c r="AC2073" s="930">
        <v>0.41557123191382356</v>
      </c>
    </row>
    <row r="2074" spans="1:29" ht="11.25" customHeight="1">
      <c r="A2074" s="130" t="s">
        <v>1729</v>
      </c>
      <c r="B2074" s="89">
        <v>0.81063174499373547</v>
      </c>
      <c r="C2074" s="40">
        <v>-5.0099329657994265E-3</v>
      </c>
      <c r="D2074" s="40">
        <v>8.6409950208849416E-3</v>
      </c>
      <c r="E2074" s="34">
        <v>0.81426280704882092</v>
      </c>
      <c r="F2074" s="923">
        <v>0.56438341513566292</v>
      </c>
      <c r="G2074" s="924">
        <v>2.237757731979269</v>
      </c>
      <c r="H2074" s="924">
        <v>15.492065121705403</v>
      </c>
      <c r="I2074" s="34">
        <v>18.294206268820336</v>
      </c>
      <c r="L2074" s="130"/>
      <c r="M2074" s="164" t="s">
        <v>175</v>
      </c>
      <c r="N2074" s="40">
        <v>4.264719711957178E-4</v>
      </c>
      <c r="O2074" s="40">
        <v>1.6443184224527563E-6</v>
      </c>
      <c r="P2074" s="40">
        <v>2.0518215504267182E-3</v>
      </c>
      <c r="Q2074" s="34">
        <v>1.2380378095264921E-3</v>
      </c>
      <c r="R2074" s="89">
        <v>9.1598161898695312E-4</v>
      </c>
      <c r="S2074" s="40">
        <v>7.1431673150077713E-6</v>
      </c>
      <c r="T2074" s="40">
        <v>8.9134223852909526E-3</v>
      </c>
      <c r="U2074" s="34">
        <v>4.9087705387031028E-3</v>
      </c>
      <c r="V2074" s="89">
        <v>0</v>
      </c>
      <c r="W2074" s="40">
        <v>4.0294560515618475E-5</v>
      </c>
      <c r="X2074" s="40">
        <v>6.8088705275775971E-2</v>
      </c>
      <c r="Y2074" s="34">
        <v>3.3983568357882403E-2</v>
      </c>
      <c r="Z2074" s="28">
        <v>4.0130376706111998E-2</v>
      </c>
      <c r="AA2074" s="928">
        <v>3.0850390929371328E-2</v>
      </c>
      <c r="AB2074" s="929">
        <v>0.12232056964358073</v>
      </c>
      <c r="AC2074" s="930">
        <v>0.8468290394270479</v>
      </c>
    </row>
    <row r="2075" spans="1:29">
      <c r="A2075" s="130" t="s">
        <v>84</v>
      </c>
      <c r="B2075" s="89">
        <v>3.3079806044021393E-3</v>
      </c>
      <c r="C2075" s="40">
        <v>2.7440835295377882E-3</v>
      </c>
      <c r="D2075" s="40">
        <v>7.6166044833770605E-3</v>
      </c>
      <c r="E2075" s="34">
        <v>1.3668668617316988E-2</v>
      </c>
      <c r="F2075" s="923">
        <v>0.61871644555262262</v>
      </c>
      <c r="G2075" s="924">
        <v>3.1718355649679171</v>
      </c>
      <c r="H2075" s="924">
        <v>446.9548648931858</v>
      </c>
      <c r="I2075" s="34">
        <v>450.74541690370637</v>
      </c>
      <c r="L2075" s="130"/>
      <c r="M2075" s="164" t="s">
        <v>176</v>
      </c>
      <c r="N2075" s="40">
        <v>1.6004284342194136E-3</v>
      </c>
      <c r="O2075" s="40">
        <v>8.9112110878561824E-7</v>
      </c>
      <c r="P2075" s="40">
        <v>1.1119631514674079E-3</v>
      </c>
      <c r="Q2075" s="34">
        <v>1.3572233563699972E-3</v>
      </c>
      <c r="R2075" s="89">
        <v>9.1989252452355959E-3</v>
      </c>
      <c r="S2075" s="40">
        <v>3.7682766696163049E-6</v>
      </c>
      <c r="T2075" s="40">
        <v>4.7021496403085537E-3</v>
      </c>
      <c r="U2075" s="34">
        <v>6.957774182799456E-3</v>
      </c>
      <c r="V2075" s="89">
        <v>0</v>
      </c>
      <c r="W2075" s="40">
        <v>1.1625209234342535E-3</v>
      </c>
      <c r="X2075" s="40">
        <v>1.9643977628681895</v>
      </c>
      <c r="Y2075" s="34">
        <v>0.98044522048288552</v>
      </c>
      <c r="Z2075" s="28">
        <v>0.98876021802205494</v>
      </c>
      <c r="AA2075" s="928">
        <v>1.372651661780069E-3</v>
      </c>
      <c r="AB2075" s="929">
        <v>7.0368670340701942E-3</v>
      </c>
      <c r="AC2075" s="930">
        <v>0.99159048130414973</v>
      </c>
    </row>
    <row r="2076" spans="1:29">
      <c r="A2076" s="130" t="s">
        <v>166</v>
      </c>
      <c r="B2076" s="152">
        <v>-181.66621361573206</v>
      </c>
      <c r="C2076" s="141">
        <v>-3.4610384506900278</v>
      </c>
      <c r="D2076" s="141">
        <v>345.20944874107755</v>
      </c>
      <c r="E2076" s="142">
        <v>160.08219667465545</v>
      </c>
      <c r="F2076" s="923">
        <v>1.2628833675777162</v>
      </c>
      <c r="G2076" s="924">
        <v>7.0229253920665355</v>
      </c>
      <c r="H2076" s="924">
        <v>18.211695237553844</v>
      </c>
      <c r="I2076" s="34">
        <v>26.497503997198095</v>
      </c>
      <c r="L2076" s="130"/>
      <c r="M2076" s="164" t="s">
        <v>177</v>
      </c>
      <c r="N2076" s="40">
        <v>2.5815987668236441E-3</v>
      </c>
      <c r="O2076" s="40">
        <v>2.3700999830204127E-6</v>
      </c>
      <c r="P2076" s="40">
        <v>2.9574698886930479E-3</v>
      </c>
      <c r="Q2076" s="34">
        <v>2.7702751642826569E-3</v>
      </c>
      <c r="R2076" s="89">
        <v>2.3110921175036627E-2</v>
      </c>
      <c r="S2076" s="40">
        <v>6.1365220668970687E-6</v>
      </c>
      <c r="T2076" s="40">
        <v>7.657305330646973E-3</v>
      </c>
      <c r="U2076" s="34">
        <v>1.5405568157547771E-2</v>
      </c>
      <c r="V2076" s="89">
        <v>0</v>
      </c>
      <c r="W2076" s="40">
        <v>4.7368265629962204E-5</v>
      </c>
      <c r="X2076" s="40">
        <v>8.0041669064811763E-2</v>
      </c>
      <c r="Y2076" s="34">
        <v>3.9949379579563932E-2</v>
      </c>
      <c r="Z2076" s="28">
        <v>5.8125222901394359E-2</v>
      </c>
      <c r="AA2076" s="928">
        <v>4.7660465216318358E-2</v>
      </c>
      <c r="AB2076" s="929">
        <v>0.26504101642211869</v>
      </c>
      <c r="AC2076" s="930">
        <v>0.68729851836156297</v>
      </c>
    </row>
    <row r="2077" spans="1:29">
      <c r="A2077" s="130" t="s">
        <v>167</v>
      </c>
      <c r="B2077" s="89">
        <v>0.18561072900648712</v>
      </c>
      <c r="C2077" s="40">
        <v>0</v>
      </c>
      <c r="D2077" s="40">
        <v>0.23889051384286944</v>
      </c>
      <c r="E2077" s="34">
        <v>0.42450124284935653</v>
      </c>
      <c r="F2077" s="923">
        <v>6.1840423914889531E-2</v>
      </c>
      <c r="G2077" s="924">
        <v>0.99019982332983214</v>
      </c>
      <c r="H2077" s="924">
        <v>6.6263561176284727</v>
      </c>
      <c r="I2077" s="34">
        <v>7.6783963648731932</v>
      </c>
      <c r="L2077" s="130"/>
      <c r="M2077" s="164" t="s">
        <v>178</v>
      </c>
      <c r="N2077" s="40">
        <v>5.7551686302034102E-5</v>
      </c>
      <c r="O2077" s="40">
        <v>1.7146329157085815E-7</v>
      </c>
      <c r="P2077" s="40">
        <v>2.1395617293358803E-4</v>
      </c>
      <c r="Q2077" s="34">
        <v>1.3565384968900322E-4</v>
      </c>
      <c r="R2077" s="89">
        <v>2.9602841416952234E-3</v>
      </c>
      <c r="S2077" s="40">
        <v>1.1051821458503973E-6</v>
      </c>
      <c r="T2077" s="40">
        <v>1.3790738539681123E-3</v>
      </c>
      <c r="U2077" s="34">
        <v>2.1721134735578815E-3</v>
      </c>
      <c r="V2077" s="89">
        <v>1.2599999999999998E-2</v>
      </c>
      <c r="W2077" s="40">
        <v>2.2951132868865063E-6</v>
      </c>
      <c r="X2077" s="40">
        <v>1.6478223019823254E-2</v>
      </c>
      <c r="Y2077" s="34">
        <v>1.4535649335194009E-2</v>
      </c>
      <c r="Z2077" s="28">
        <v>1.6843416658440892E-2</v>
      </c>
      <c r="AA2077" s="928">
        <v>8.0538202218622783E-3</v>
      </c>
      <c r="AB2077" s="929">
        <v>0.12895919620140436</v>
      </c>
      <c r="AC2077" s="930">
        <v>0.86298698357673342</v>
      </c>
    </row>
    <row r="2078" spans="1:29">
      <c r="A2078" s="130" t="s">
        <v>168</v>
      </c>
      <c r="B2078" s="89">
        <v>0.97959822026666576</v>
      </c>
      <c r="C2078" s="40">
        <v>0</v>
      </c>
      <c r="D2078" s="40">
        <v>2.7034852254628263</v>
      </c>
      <c r="E2078" s="34">
        <v>3.6830834457294923</v>
      </c>
      <c r="F2078" s="923">
        <v>5.296926630228535E-2</v>
      </c>
      <c r="G2078" s="924">
        <v>0.76896040756151096</v>
      </c>
      <c r="H2078" s="924">
        <v>2.2797063731986258</v>
      </c>
      <c r="I2078" s="34">
        <v>3.101636047062422</v>
      </c>
      <c r="L2078" s="130"/>
      <c r="M2078" s="164" t="s">
        <v>179</v>
      </c>
      <c r="N2078" s="40">
        <v>5.0426320594673545E-5</v>
      </c>
      <c r="O2078" s="40">
        <v>1.4595685547894111E-7</v>
      </c>
      <c r="P2078" s="40">
        <v>1.8212860563679163E-4</v>
      </c>
      <c r="Q2078" s="34">
        <v>1.1619397853734516E-4</v>
      </c>
      <c r="R2078" s="89">
        <v>2.1858274969826204E-3</v>
      </c>
      <c r="S2078" s="40">
        <v>9.4920325098807493E-7</v>
      </c>
      <c r="T2078" s="40">
        <v>1.1844394975562529E-3</v>
      </c>
      <c r="U2078" s="34">
        <v>1.6868002018826428E-3</v>
      </c>
      <c r="V2078" s="89">
        <v>3.2199999999999998E-3</v>
      </c>
      <c r="W2078" s="40">
        <v>2.1114949299868914E-6</v>
      </c>
      <c r="X2078" s="40">
        <v>6.7879494735634789E-3</v>
      </c>
      <c r="Y2078" s="34">
        <v>5.0007895500614385E-3</v>
      </c>
      <c r="Z2078" s="28">
        <v>6.8037837304814261E-3</v>
      </c>
      <c r="AA2078" s="928">
        <v>1.7077847142140633E-2</v>
      </c>
      <c r="AB2078" s="929">
        <v>0.24792090235403283</v>
      </c>
      <c r="AC2078" s="930">
        <v>0.73500125050382659</v>
      </c>
    </row>
    <row r="2079" spans="1:29">
      <c r="A2079" s="130" t="s">
        <v>169</v>
      </c>
      <c r="B2079" s="89">
        <v>1.3274239995602248</v>
      </c>
      <c r="C2079" s="40">
        <v>0</v>
      </c>
      <c r="D2079" s="40">
        <v>0.12003872770223388</v>
      </c>
      <c r="E2079" s="34">
        <v>1.4474627272624587</v>
      </c>
      <c r="F2079" s="923">
        <v>0.87589862137062735</v>
      </c>
      <c r="G2079" s="924">
        <v>22.97148515670208</v>
      </c>
      <c r="H2079" s="924">
        <v>0.25813573140544044</v>
      </c>
      <c r="I2079" s="34">
        <v>24.10551950947815</v>
      </c>
      <c r="L2079" s="130"/>
      <c r="M2079" s="164" t="s">
        <v>180</v>
      </c>
      <c r="N2079" s="40">
        <v>6.4353910845664779E-4</v>
      </c>
      <c r="O2079" s="40">
        <v>2.5666562488543408E-6</v>
      </c>
      <c r="P2079" s="40">
        <v>3.2027377009382425E-3</v>
      </c>
      <c r="Q2079" s="34">
        <v>1.9213810708954046E-3</v>
      </c>
      <c r="R2079" s="89">
        <v>9.7052753914869616E-2</v>
      </c>
      <c r="S2079" s="40">
        <v>2.8072261332314888E-6</v>
      </c>
      <c r="T2079" s="40">
        <v>3.5029268044650431E-3</v>
      </c>
      <c r="U2079" s="34">
        <v>5.0390508300350467E-2</v>
      </c>
      <c r="V2079" s="89">
        <v>0</v>
      </c>
      <c r="W2079" s="40">
        <v>9.0901034124908828E-7</v>
      </c>
      <c r="X2079" s="40">
        <v>1.1342857820406209E-3</v>
      </c>
      <c r="Y2079" s="34">
        <v>5.6624944479080998E-4</v>
      </c>
      <c r="Z2079" s="28">
        <v>5.2878138816036688E-2</v>
      </c>
      <c r="AA2079" s="928">
        <v>3.6336019268376651E-2</v>
      </c>
      <c r="AB2079" s="929">
        <v>0.95295540706641169</v>
      </c>
      <c r="AC2079" s="930">
        <v>1.0708573665211529E-2</v>
      </c>
    </row>
    <row r="2080" spans="1:29">
      <c r="A2080" s="130" t="s">
        <v>170</v>
      </c>
      <c r="B2080" s="89">
        <v>2.4334885061171631E-2</v>
      </c>
      <c r="C2080" s="40">
        <v>0</v>
      </c>
      <c r="D2080" s="40">
        <v>2.3406192480517039E-2</v>
      </c>
      <c r="E2080" s="34">
        <v>4.7741077541688673E-2</v>
      </c>
      <c r="F2080" s="923">
        <v>6.9025715350427667E-3</v>
      </c>
      <c r="G2080" s="924">
        <v>6.5704089380501665E-2</v>
      </c>
      <c r="H2080" s="924">
        <v>0.36168428883043202</v>
      </c>
      <c r="I2080" s="34">
        <v>0.43429094974597643</v>
      </c>
      <c r="L2080" s="130"/>
      <c r="M2080" s="132" t="s">
        <v>181</v>
      </c>
      <c r="N2080" s="89">
        <v>5.5977056916242186E-6</v>
      </c>
      <c r="O2080" s="40">
        <v>1.9803278461687065E-8</v>
      </c>
      <c r="P2080" s="40">
        <v>2.4711024921913035E-5</v>
      </c>
      <c r="Q2080" s="34">
        <v>1.5141558582635022E-5</v>
      </c>
      <c r="R2080" s="40">
        <v>1.3557388795917429E-4</v>
      </c>
      <c r="S2080" s="40">
        <v>1.2229479066468039E-7</v>
      </c>
      <c r="T2080" s="40">
        <v>1.5260249083411638E-4</v>
      </c>
      <c r="U2080" s="34">
        <v>1.4412922972588792E-4</v>
      </c>
      <c r="V2080" s="40">
        <v>4.6038443991037971E-4</v>
      </c>
      <c r="W2080" s="40">
        <v>3.9485268175854236E-7</v>
      </c>
      <c r="X2080" s="40">
        <v>1.1275962802079385E-3</v>
      </c>
      <c r="Y2080" s="40">
        <v>7.9339472542108778E-4</v>
      </c>
      <c r="Z2080" s="28">
        <v>9.5266551372961072E-4</v>
      </c>
      <c r="AA2080" s="929">
        <v>1.5893887586375419E-2</v>
      </c>
      <c r="AB2080" s="929">
        <v>0.15129048721584692</v>
      </c>
      <c r="AC2080" s="930">
        <v>0.83281562519777763</v>
      </c>
    </row>
    <row r="2081" spans="1:53">
      <c r="A2081" s="130" t="s">
        <v>171</v>
      </c>
      <c r="B2081" s="89">
        <v>2.1471030483678853E-2</v>
      </c>
      <c r="C2081" s="40">
        <v>0</v>
      </c>
      <c r="D2081" s="40">
        <v>9.38242342820007E-3</v>
      </c>
      <c r="E2081" s="34">
        <v>3.0853453911878922E-2</v>
      </c>
      <c r="F2081" s="925">
        <v>1.8097438982930366E-2</v>
      </c>
      <c r="G2081" s="926">
        <v>0.12544474841333952</v>
      </c>
      <c r="H2081" s="926">
        <v>0.36970468277406987</v>
      </c>
      <c r="I2081" s="145">
        <v>0.51324687017033976</v>
      </c>
      <c r="L2081" s="143"/>
      <c r="M2081" s="166" t="s">
        <v>182</v>
      </c>
      <c r="N2081" s="154">
        <v>2.3619975081439154E-5</v>
      </c>
      <c r="O2081" s="144">
        <v>4.4725225158170758E-8</v>
      </c>
      <c r="P2081" s="144">
        <v>5.5809251769091957E-5</v>
      </c>
      <c r="Q2081" s="145">
        <v>3.9698745773882826E-5</v>
      </c>
      <c r="R2081" s="144">
        <v>3.5051048034698658E-4</v>
      </c>
      <c r="S2081" s="144">
        <v>1.5973699387829153E-7</v>
      </c>
      <c r="T2081" s="144">
        <v>1.9932380612203236E-4</v>
      </c>
      <c r="U2081" s="145">
        <v>2.7517701154439737E-4</v>
      </c>
      <c r="V2081" s="144">
        <v>5.7558674406873794E-4</v>
      </c>
      <c r="W2081" s="144">
        <v>2.7911737310704694E-7</v>
      </c>
      <c r="X2081" s="144">
        <v>1.0472320557844007E-3</v>
      </c>
      <c r="Y2081" s="144">
        <v>8.1098835181624715E-4</v>
      </c>
      <c r="Z2081" s="167">
        <v>1.1258641091345272E-3</v>
      </c>
      <c r="AA2081" s="931">
        <v>3.5260690390423753E-2</v>
      </c>
      <c r="AB2081" s="931">
        <v>0.24441405433550153</v>
      </c>
      <c r="AC2081" s="932">
        <v>0.72032525527407476</v>
      </c>
      <c r="AY2081" s="146"/>
    </row>
    <row r="2082" spans="1:53">
      <c r="A2082" s="130" t="s">
        <v>172</v>
      </c>
      <c r="B2082" s="89">
        <v>8.1605290158004704E-2</v>
      </c>
      <c r="C2082" s="40">
        <v>0</v>
      </c>
      <c r="D2082" s="40">
        <v>2.1643721021025741E-3</v>
      </c>
      <c r="E2082" s="34">
        <v>8.3769662260107278E-2</v>
      </c>
    </row>
    <row r="2083" spans="1:53">
      <c r="A2083" s="130" t="s">
        <v>190</v>
      </c>
      <c r="B2083" s="89">
        <v>9.1726125254739926E-3</v>
      </c>
      <c r="C2083" s="40">
        <v>0</v>
      </c>
      <c r="D2083" s="40">
        <v>1.0808453996475826E-3</v>
      </c>
      <c r="E2083" s="34">
        <v>1.0253457925121575E-2</v>
      </c>
    </row>
    <row r="2084" spans="1:53">
      <c r="A2084" s="130" t="s">
        <v>191</v>
      </c>
      <c r="B2084" s="89">
        <v>6.5267980786531919E-3</v>
      </c>
      <c r="C2084" s="40">
        <v>0</v>
      </c>
      <c r="D2084" s="40">
        <v>2.4638741827322994E-3</v>
      </c>
      <c r="E2084" s="34">
        <v>8.9906722613854913E-3</v>
      </c>
      <c r="F2084" s="898" t="s">
        <v>272</v>
      </c>
      <c r="G2084" s="899"/>
      <c r="H2084" s="900"/>
      <c r="I2084" s="900"/>
    </row>
    <row r="2085" spans="1:53" ht="26.25">
      <c r="A2085" s="130" t="s">
        <v>175</v>
      </c>
      <c r="B2085" s="89">
        <v>1.8660855398456237E-3</v>
      </c>
      <c r="C2085" s="40">
        <v>9.3078743704510126E-3</v>
      </c>
      <c r="D2085" s="40">
        <v>0.16722335969000859</v>
      </c>
      <c r="E2085" s="34">
        <v>0.17839731960030522</v>
      </c>
      <c r="F2085" s="76" t="s">
        <v>185</v>
      </c>
      <c r="G2085" s="76" t="s">
        <v>186</v>
      </c>
      <c r="H2085" s="150" t="s">
        <v>187</v>
      </c>
      <c r="I2085" s="17" t="s">
        <v>188</v>
      </c>
    </row>
    <row r="2086" spans="1:53">
      <c r="A2086" s="130" t="s">
        <v>176</v>
      </c>
      <c r="B2086" s="89">
        <v>5.8665783074167708E-3</v>
      </c>
      <c r="C2086" s="40">
        <v>-3.4204998163038758E-4</v>
      </c>
      <c r="D2086" s="40">
        <v>1.8924396578239784</v>
      </c>
      <c r="E2086" s="34">
        <v>1.8979641861497647</v>
      </c>
      <c r="F2086" s="919">
        <v>88396.349345239098</v>
      </c>
      <c r="G2086" s="920">
        <v>963341.59571847518</v>
      </c>
      <c r="H2086" s="920">
        <v>1000000</v>
      </c>
      <c r="I2086" s="138">
        <v>2051737.9450637142</v>
      </c>
    </row>
    <row r="2087" spans="1:53" ht="14.25" customHeight="1">
      <c r="A2087" s="130" t="s">
        <v>177</v>
      </c>
      <c r="B2087" s="89">
        <v>9.6583218066461068E-3</v>
      </c>
      <c r="C2087" s="40">
        <v>-8.8499520468333188E-4</v>
      </c>
      <c r="D2087" s="40">
        <v>8.4027109391563715E-2</v>
      </c>
      <c r="E2087" s="34">
        <v>9.2800435993526484E-2</v>
      </c>
      <c r="F2087" s="921">
        <v>86234.780957665062</v>
      </c>
      <c r="G2087" s="922">
        <v>765294.61257610552</v>
      </c>
      <c r="H2087" s="922">
        <v>794416.65965366829</v>
      </c>
      <c r="I2087" s="142">
        <v>1645946.053187439</v>
      </c>
    </row>
    <row r="2088" spans="1:53" ht="14.25" customHeight="1">
      <c r="A2088" s="130" t="s">
        <v>178</v>
      </c>
      <c r="B2088" s="89">
        <v>6.7345309939769501E-4</v>
      </c>
      <c r="C2088" s="40">
        <v>-1.0956309541222388E-4</v>
      </c>
      <c r="D2088" s="40">
        <v>1.6384334736361927E-2</v>
      </c>
      <c r="E2088" s="34">
        <v>1.6948224740347399E-2</v>
      </c>
      <c r="F2088" s="921">
        <v>5058.340350464624</v>
      </c>
      <c r="G2088" s="922">
        <v>414786.93448852329</v>
      </c>
      <c r="H2088" s="922">
        <v>430570.9795279511</v>
      </c>
      <c r="I2088" s="142">
        <v>850416.25436693907</v>
      </c>
    </row>
    <row r="2089" spans="1:53" ht="14.25" customHeight="1">
      <c r="A2089" s="130" t="s">
        <v>179</v>
      </c>
      <c r="B2089" s="89">
        <v>5.1604274934157737E-4</v>
      </c>
      <c r="C2089" s="40">
        <v>-7.9629038788379429E-5</v>
      </c>
      <c r="D2089" s="40">
        <v>6.5676963997400488E-3</v>
      </c>
      <c r="E2089" s="34">
        <v>7.0041101102932468E-3</v>
      </c>
      <c r="F2089" s="921">
        <v>63771.631845087293</v>
      </c>
      <c r="G2089" s="922">
        <v>344340.69974250725</v>
      </c>
      <c r="H2089" s="922">
        <v>357444.02740721736</v>
      </c>
      <c r="I2089" s="142">
        <v>765556.35899481189</v>
      </c>
      <c r="AZ2089" s="146"/>
    </row>
    <row r="2090" spans="1:53" ht="12.75" customHeight="1">
      <c r="A2090" s="130" t="s">
        <v>180</v>
      </c>
      <c r="B2090" s="89">
        <v>1.618533811207569E-2</v>
      </c>
      <c r="C2090" s="40">
        <v>-3.7071344884681673E-3</v>
      </c>
      <c r="D2090" s="40">
        <v>1.5150604714718019E-3</v>
      </c>
      <c r="E2090" s="40">
        <v>1.3993264095079323E-2</v>
      </c>
      <c r="F2090" s="921">
        <v>17404.808762113138</v>
      </c>
      <c r="G2090" s="922">
        <v>6166.9783450750529</v>
      </c>
      <c r="H2090" s="922">
        <v>6401.6527184997385</v>
      </c>
      <c r="I2090" s="142">
        <v>29973.439825687925</v>
      </c>
      <c r="AX2090" s="146"/>
    </row>
    <row r="2091" spans="1:53">
      <c r="A2091" s="130" t="s">
        <v>181</v>
      </c>
      <c r="B2091" s="89">
        <v>4.4321132067927298E-5</v>
      </c>
      <c r="C2091" s="40">
        <v>-4.6871355934830132E-6</v>
      </c>
      <c r="D2091" s="40">
        <v>1.9754450147834199E-3</v>
      </c>
      <c r="E2091" s="40">
        <v>2.0150790112578643E-3</v>
      </c>
      <c r="F2091" s="921">
        <v>9.6561024910879443</v>
      </c>
      <c r="G2091" s="922">
        <v>177.88060072219395</v>
      </c>
      <c r="H2091" s="922">
        <v>0</v>
      </c>
      <c r="I2091" s="142">
        <v>187.5367032132819</v>
      </c>
      <c r="BA2091" s="146"/>
    </row>
    <row r="2092" spans="1:53">
      <c r="A2092" s="143" t="s">
        <v>182</v>
      </c>
      <c r="B2092" s="154">
        <v>9.0396519709450666E-5</v>
      </c>
      <c r="C2092" s="144">
        <v>-8.1595075181225554E-6</v>
      </c>
      <c r="D2092" s="144">
        <v>1.3321785872485784E-3</v>
      </c>
      <c r="E2092" s="144">
        <v>1.4144155994399066E-3</v>
      </c>
      <c r="F2092" s="921">
        <v>5755.7145146244266</v>
      </c>
      <c r="G2092" s="922">
        <v>127446.25552242697</v>
      </c>
      <c r="H2092" s="922">
        <v>0</v>
      </c>
      <c r="I2092" s="142">
        <v>133201.97003705139</v>
      </c>
      <c r="AV2092" s="392"/>
    </row>
    <row r="2093" spans="1:53">
      <c r="F2093" s="923">
        <v>261.72426098036476</v>
      </c>
      <c r="G2093" s="924">
        <v>2.2310432854751681</v>
      </c>
      <c r="H2093" s="924">
        <v>0</v>
      </c>
      <c r="I2093" s="34">
        <v>263.95530426583991</v>
      </c>
    </row>
    <row r="2094" spans="1:53">
      <c r="A2094" s="69" t="s">
        <v>1730</v>
      </c>
      <c r="F2094" s="923">
        <v>0.59377111344694788</v>
      </c>
      <c r="G2094" s="924">
        <v>1.4916988013722885</v>
      </c>
      <c r="H2094" s="924">
        <v>0</v>
      </c>
      <c r="I2094" s="34">
        <v>2.0854699148192362</v>
      </c>
    </row>
    <row r="2095" spans="1:53">
      <c r="A2095" s="136"/>
      <c r="B2095" s="147" t="s">
        <v>271</v>
      </c>
      <c r="C2095" s="936"/>
      <c r="D2095" s="936"/>
      <c r="E2095" s="937"/>
      <c r="F2095" s="921">
        <v>13764.791689098809</v>
      </c>
      <c r="G2095" s="922">
        <v>127908.48700335489</v>
      </c>
      <c r="H2095" s="922">
        <v>0</v>
      </c>
      <c r="I2095" s="142">
        <v>141673.27869245369</v>
      </c>
    </row>
    <row r="2096" spans="1:53" ht="26.25">
      <c r="A2096" s="143" t="s">
        <v>184</v>
      </c>
      <c r="B2096" s="149" t="s">
        <v>185</v>
      </c>
      <c r="C2096" s="150" t="s">
        <v>186</v>
      </c>
      <c r="D2096" s="150" t="s">
        <v>187</v>
      </c>
      <c r="E2096" s="17" t="s">
        <v>188</v>
      </c>
      <c r="F2096" s="923">
        <v>12.637917692834241</v>
      </c>
      <c r="G2096" s="924">
        <v>2.406220701014123</v>
      </c>
      <c r="H2096" s="924">
        <v>0</v>
      </c>
      <c r="I2096" s="34">
        <v>15.044138393848366</v>
      </c>
    </row>
    <row r="2097" spans="1:51">
      <c r="A2097" s="130" t="s">
        <v>160</v>
      </c>
      <c r="B2097" s="152">
        <v>247.47682375911526</v>
      </c>
      <c r="C2097" s="141">
        <v>1008.9114723716042</v>
      </c>
      <c r="D2097" s="141">
        <v>4097.0464504820338</v>
      </c>
      <c r="E2097" s="142">
        <v>5353.4347466127529</v>
      </c>
      <c r="F2097" s="923">
        <v>19.606600173678633</v>
      </c>
      <c r="G2097" s="924">
        <v>28.06337730731007</v>
      </c>
      <c r="H2097" s="924">
        <v>0</v>
      </c>
      <c r="I2097" s="34">
        <v>47.669977480988699</v>
      </c>
    </row>
    <row r="2098" spans="1:51">
      <c r="A2098" s="130" t="s">
        <v>162</v>
      </c>
      <c r="B2098" s="152">
        <v>233.05610322500317</v>
      </c>
      <c r="C2098" s="141">
        <v>934.65826326298077</v>
      </c>
      <c r="D2098" s="141">
        <v>3376.6034260802826</v>
      </c>
      <c r="E2098" s="142">
        <v>4544.3177925682667</v>
      </c>
      <c r="F2098" s="923">
        <v>33.566154162180545</v>
      </c>
      <c r="G2098" s="924">
        <v>59.812795748414565</v>
      </c>
      <c r="H2098" s="924">
        <v>0</v>
      </c>
      <c r="I2098" s="34">
        <v>93.378949910595125</v>
      </c>
    </row>
    <row r="2099" spans="1:51">
      <c r="A2099" s="130" t="s">
        <v>31</v>
      </c>
      <c r="B2099" s="152">
        <v>29.227436686486161</v>
      </c>
      <c r="C2099" s="141">
        <v>36.173668861792855</v>
      </c>
      <c r="D2099" s="141">
        <v>0</v>
      </c>
      <c r="E2099" s="142">
        <v>65.40110554827902</v>
      </c>
      <c r="F2099" s="923">
        <v>7.8463406120646404</v>
      </c>
      <c r="G2099" s="924">
        <v>8.9260749460579589</v>
      </c>
      <c r="H2099" s="924">
        <v>15.115220874894032</v>
      </c>
      <c r="I2099" s="34">
        <v>31.887636433016635</v>
      </c>
    </row>
    <row r="2100" spans="1:51">
      <c r="A2100" s="130" t="s">
        <v>23</v>
      </c>
      <c r="B2100" s="152">
        <v>158.49022950379057</v>
      </c>
      <c r="C2100" s="141">
        <v>748.99809945797278</v>
      </c>
      <c r="D2100" s="141">
        <v>0</v>
      </c>
      <c r="E2100" s="142">
        <v>907.48832896176339</v>
      </c>
      <c r="F2100" s="923">
        <v>1.5749850084247079</v>
      </c>
      <c r="G2100" s="924">
        <v>5.6921893323846602</v>
      </c>
      <c r="H2100" s="924">
        <v>3.8627786680284757</v>
      </c>
      <c r="I2100" s="34">
        <v>11.129953008837845</v>
      </c>
    </row>
    <row r="2101" spans="1:51">
      <c r="A2101" s="130" t="s">
        <v>163</v>
      </c>
      <c r="B2101" s="152">
        <v>45.338437034726439</v>
      </c>
      <c r="C2101" s="141">
        <v>149.48649494321506</v>
      </c>
      <c r="D2101" s="141">
        <v>3376.6034260802826</v>
      </c>
      <c r="E2101" s="142">
        <v>3571.4283580582241</v>
      </c>
      <c r="F2101" s="923">
        <v>14.480015411097861</v>
      </c>
      <c r="G2101" s="924">
        <v>215.17891406798785</v>
      </c>
      <c r="H2101" s="924">
        <v>0</v>
      </c>
      <c r="I2101" s="34">
        <v>229.65892947908571</v>
      </c>
    </row>
    <row r="2102" spans="1:51">
      <c r="A2102" s="130" t="s">
        <v>189</v>
      </c>
      <c r="B2102" s="238">
        <v>6.6026524787307528E-2</v>
      </c>
      <c r="C2102" s="239">
        <v>0.1331570727139432</v>
      </c>
      <c r="D2102" s="141">
        <v>1</v>
      </c>
      <c r="E2102" s="142">
        <v>0.19918359750125073</v>
      </c>
      <c r="F2102" s="923">
        <v>0.18164255207071098</v>
      </c>
      <c r="G2102" s="924">
        <v>0.41519686410235923</v>
      </c>
      <c r="H2102" s="924">
        <v>0.55228683012240665</v>
      </c>
      <c r="I2102" s="34">
        <v>1.149126246295477</v>
      </c>
    </row>
    <row r="2103" spans="1:51">
      <c r="A2103" s="130" t="s">
        <v>165</v>
      </c>
      <c r="B2103" s="152">
        <v>-7.473778230164968E-2</v>
      </c>
      <c r="C2103" s="141">
        <v>64.859266770103105</v>
      </c>
      <c r="D2103" s="141">
        <v>314.2669087263472</v>
      </c>
      <c r="E2103" s="142">
        <v>379.05143771414862</v>
      </c>
      <c r="F2103" s="923">
        <v>0.34628804889792419</v>
      </c>
      <c r="G2103" s="924">
        <v>1.0625603572027664</v>
      </c>
      <c r="H2103" s="924">
        <v>0.69048585142588337</v>
      </c>
      <c r="I2103" s="34">
        <v>2.0993342575265741</v>
      </c>
    </row>
    <row r="2104" spans="1:51">
      <c r="A2104" s="130" t="s">
        <v>1729</v>
      </c>
      <c r="B2104" s="89">
        <v>0.32666840501141764</v>
      </c>
      <c r="C2104" s="40">
        <v>0.17968422065860815</v>
      </c>
      <c r="D2104" s="40">
        <v>8.6409950208849416E-3</v>
      </c>
      <c r="E2104" s="34">
        <v>0.5149936206909107</v>
      </c>
      <c r="F2104" s="923">
        <v>0.35170715003797071</v>
      </c>
      <c r="G2104" s="924">
        <v>0.75540083864789842</v>
      </c>
      <c r="H2104" s="924">
        <v>0</v>
      </c>
      <c r="I2104" s="34">
        <v>1.107107988685869</v>
      </c>
    </row>
    <row r="2105" spans="1:51">
      <c r="A2105" s="130" t="s">
        <v>84</v>
      </c>
      <c r="B2105" s="89">
        <v>3.1869272641667429E-4</v>
      </c>
      <c r="C2105" s="40">
        <v>9.4655562532121405E-3</v>
      </c>
      <c r="D2105" s="40">
        <v>7.6166044833770605E-3</v>
      </c>
      <c r="E2105" s="34">
        <v>1.7400853463005874E-2</v>
      </c>
      <c r="F2105" s="923">
        <v>1.3198572507845354</v>
      </c>
      <c r="G2105" s="924">
        <v>7.5862612315250741</v>
      </c>
      <c r="H2105" s="924">
        <v>0</v>
      </c>
      <c r="I2105" s="34">
        <v>8.9061184823096085</v>
      </c>
    </row>
    <row r="2106" spans="1:51">
      <c r="A2106" s="130" t="s">
        <v>166</v>
      </c>
      <c r="B2106" s="152">
        <v>9.8097679405412972</v>
      </c>
      <c r="C2106" s="141">
        <v>72.758165796962572</v>
      </c>
      <c r="D2106" s="141">
        <v>316.54453876506869</v>
      </c>
      <c r="E2106" s="142">
        <v>399.11247250257247</v>
      </c>
      <c r="F2106" s="923">
        <v>2.1290185666255583</v>
      </c>
      <c r="G2106" s="924">
        <v>19.059344506122461</v>
      </c>
      <c r="H2106" s="924">
        <v>0</v>
      </c>
      <c r="I2106" s="34">
        <v>21.188363072748015</v>
      </c>
    </row>
    <row r="2107" spans="1:51">
      <c r="A2107" s="130" t="s">
        <v>167</v>
      </c>
      <c r="B2107" s="89">
        <v>1.378633388727802E-2</v>
      </c>
      <c r="C2107" s="40">
        <v>0.11170230407015375</v>
      </c>
      <c r="D2107" s="40">
        <v>0.23889051384286944</v>
      </c>
      <c r="E2107" s="34">
        <v>0.36437915180030123</v>
      </c>
      <c r="F2107" s="923">
        <v>4.7462297492649318E-2</v>
      </c>
      <c r="G2107" s="924">
        <v>2.4413165907693806</v>
      </c>
      <c r="H2107" s="924">
        <v>10.580654612425821</v>
      </c>
      <c r="I2107" s="34">
        <v>13.069433500687852</v>
      </c>
    </row>
    <row r="2108" spans="1:51">
      <c r="A2108" s="130" t="s">
        <v>168</v>
      </c>
      <c r="B2108" s="89">
        <v>2.9683809326319113E-2</v>
      </c>
      <c r="C2108" s="40">
        <v>4.1103601925305475E-2</v>
      </c>
      <c r="D2108" s="40">
        <v>2.7034852254628263</v>
      </c>
      <c r="E2108" s="34">
        <v>2.7742726367144508</v>
      </c>
      <c r="F2108" s="923">
        <v>4.1586079979719276E-2</v>
      </c>
      <c r="G2108" s="924">
        <v>1.8026299765561415</v>
      </c>
      <c r="H2108" s="924">
        <v>2.7039450676199324</v>
      </c>
      <c r="I2108" s="34">
        <v>4.5481611241557935</v>
      </c>
    </row>
    <row r="2109" spans="1:51">
      <c r="A2109" s="130" t="s">
        <v>169</v>
      </c>
      <c r="B2109" s="89">
        <v>6.6968939067004601E-2</v>
      </c>
      <c r="C2109" s="40">
        <v>7.6556033938788265E-2</v>
      </c>
      <c r="D2109" s="40">
        <v>0.12003872770223388</v>
      </c>
      <c r="E2109" s="34">
        <v>0.26356370070802676</v>
      </c>
      <c r="F2109" s="923">
        <v>0.53072023734331819</v>
      </c>
      <c r="G2109" s="924">
        <v>80.038431100247735</v>
      </c>
      <c r="H2109" s="924">
        <v>0</v>
      </c>
      <c r="I2109" s="34">
        <v>80.569151337591038</v>
      </c>
    </row>
    <row r="2110" spans="1:51">
      <c r="A2110" s="130" t="s">
        <v>170</v>
      </c>
      <c r="B2110" s="89">
        <v>3.5196410879476344E-3</v>
      </c>
      <c r="C2110" s="40">
        <v>9.2752371072557516E-3</v>
      </c>
      <c r="D2110" s="40">
        <v>2.3406192480517039E-2</v>
      </c>
      <c r="E2110" s="34">
        <v>3.6201070675720426E-2</v>
      </c>
      <c r="F2110" s="923">
        <v>4.6163716457909383E-3</v>
      </c>
      <c r="G2110" s="924">
        <v>0.11180642333891114</v>
      </c>
      <c r="H2110" s="924">
        <v>0.38660078108568458</v>
      </c>
      <c r="I2110" s="34">
        <v>0.50302357607038661</v>
      </c>
    </row>
    <row r="2111" spans="1:51">
      <c r="A2111" s="130" t="s">
        <v>171</v>
      </c>
      <c r="B2111" s="89">
        <v>2.9648951560018555E-3</v>
      </c>
      <c r="C2111" s="40">
        <v>6.5386465188607872E-3</v>
      </c>
      <c r="D2111" s="40">
        <v>9.38242342820007E-3</v>
      </c>
      <c r="E2111" s="34">
        <v>1.8885965103062712E-2</v>
      </c>
      <c r="F2111" s="925">
        <v>1.9479156148455138E-2</v>
      </c>
      <c r="G2111" s="926">
        <v>0.28906247169219973</v>
      </c>
      <c r="H2111" s="926">
        <v>0.48334009599811828</v>
      </c>
      <c r="I2111" s="145">
        <v>0.79188172383877309</v>
      </c>
      <c r="AY2111" s="146"/>
    </row>
    <row r="2112" spans="1:51">
      <c r="A2112" s="130" t="s">
        <v>172</v>
      </c>
      <c r="B2112" s="89">
        <v>2.4900322100629129E-2</v>
      </c>
      <c r="C2112" s="40">
        <v>4.1982986470539441E-2</v>
      </c>
      <c r="D2112" s="40">
        <v>1.962752278589947E-3</v>
      </c>
      <c r="E2112" s="34">
        <v>6.8846060849758514E-2</v>
      </c>
    </row>
    <row r="2113" spans="1:44" ht="13.5" customHeight="1">
      <c r="A2113" s="130" t="s">
        <v>190</v>
      </c>
      <c r="B2113" s="89">
        <v>5.9344533284770649E-4</v>
      </c>
      <c r="C2113" s="40">
        <v>8.0164931127209825E-4</v>
      </c>
      <c r="D2113" s="40">
        <v>1.7385376043784653E-3</v>
      </c>
      <c r="E2113" s="34">
        <v>3.13363224849827E-3</v>
      </c>
    </row>
    <row r="2114" spans="1:44">
      <c r="A2114" s="130" t="s">
        <v>191</v>
      </c>
      <c r="B2114" s="89">
        <v>1.0885727043678901E-3</v>
      </c>
      <c r="C2114" s="40">
        <v>1.2305241983874009E-3</v>
      </c>
      <c r="D2114" s="40">
        <v>3.2861410505826863E-3</v>
      </c>
      <c r="E2114" s="34">
        <v>5.605237953337977E-3</v>
      </c>
      <c r="F2114" s="898" t="s">
        <v>272</v>
      </c>
      <c r="G2114" s="899"/>
      <c r="H2114" s="900"/>
      <c r="I2114" s="900"/>
    </row>
    <row r="2115" spans="1:44" ht="26.25">
      <c r="A2115" s="130" t="s">
        <v>175</v>
      </c>
      <c r="B2115" s="89">
        <v>2.3836573961956444E-3</v>
      </c>
      <c r="C2115" s="40">
        <v>6.4063733340830806E-2</v>
      </c>
      <c r="D2115" s="40">
        <v>0.16722335969000859</v>
      </c>
      <c r="E2115" s="34">
        <v>0.23367075042703506</v>
      </c>
      <c r="F2115" s="76" t="s">
        <v>185</v>
      </c>
      <c r="G2115" s="76" t="s">
        <v>186</v>
      </c>
      <c r="H2115" s="150" t="s">
        <v>187</v>
      </c>
      <c r="I2115" s="17" t="s">
        <v>188</v>
      </c>
    </row>
    <row r="2116" spans="1:44">
      <c r="A2116" s="130" t="s">
        <v>176</v>
      </c>
      <c r="B2116" s="89">
        <v>1.1084074214569536E-3</v>
      </c>
      <c r="C2116" s="40">
        <v>1.0586225802534262E-2</v>
      </c>
      <c r="D2116" s="40">
        <v>1.8924396578239784</v>
      </c>
      <c r="E2116" s="34">
        <v>1.9041342910479695</v>
      </c>
      <c r="F2116" s="919">
        <v>60957.125775116663</v>
      </c>
      <c r="G2116" s="920">
        <v>523954.02835232485</v>
      </c>
      <c r="H2116" s="920">
        <v>1000000</v>
      </c>
      <c r="I2116" s="138">
        <v>1584911.1541274416</v>
      </c>
    </row>
    <row r="2117" spans="1:44">
      <c r="A2117" s="130" t="s">
        <v>177</v>
      </c>
      <c r="B2117" s="89">
        <v>3.1116655794851552E-3</v>
      </c>
      <c r="C2117" s="40">
        <v>1.7530710259540672E-2</v>
      </c>
      <c r="D2117" s="40">
        <v>8.4027109391563715E-2</v>
      </c>
      <c r="E2117" s="34">
        <v>0.10466948523058954</v>
      </c>
      <c r="F2117" s="921">
        <v>60534.143916986257</v>
      </c>
      <c r="G2117" s="922">
        <v>467321.46848229971</v>
      </c>
      <c r="H2117" s="922">
        <v>1000000</v>
      </c>
      <c r="I2117" s="142">
        <v>1527855.6123992859</v>
      </c>
    </row>
    <row r="2118" spans="1:44">
      <c r="A2118" s="130" t="s">
        <v>178</v>
      </c>
      <c r="B2118" s="89">
        <v>2.2139112135804466E-4</v>
      </c>
      <c r="C2118" s="40">
        <v>3.4120871198040255E-3</v>
      </c>
      <c r="D2118" s="40">
        <v>1.6384334736361927E-2</v>
      </c>
      <c r="E2118" s="34">
        <v>2.0017812977523995E-2</v>
      </c>
      <c r="F2118" s="921">
        <v>885.54247969555536</v>
      </c>
      <c r="G2118" s="922">
        <v>118684.18543050108</v>
      </c>
      <c r="H2118" s="922">
        <v>0</v>
      </c>
      <c r="I2118" s="142">
        <v>119569.72791019663</v>
      </c>
    </row>
    <row r="2119" spans="1:44">
      <c r="A2119" s="130" t="s">
        <v>179</v>
      </c>
      <c r="B2119" s="89">
        <v>1.8730560560378511E-4</v>
      </c>
      <c r="C2119" s="40">
        <v>2.9755499451768331E-3</v>
      </c>
      <c r="D2119" s="40">
        <v>6.5676963997400488E-3</v>
      </c>
      <c r="E2119" s="34">
        <v>9.7305519505206661E-3</v>
      </c>
      <c r="F2119" s="921">
        <v>56396.336607534613</v>
      </c>
      <c r="G2119" s="922">
        <v>342958.88986523962</v>
      </c>
      <c r="H2119" s="922">
        <v>1000000</v>
      </c>
      <c r="I2119" s="142">
        <v>1399355.2264727743</v>
      </c>
      <c r="AQ2119" s="146"/>
    </row>
    <row r="2120" spans="1:44">
      <c r="A2120" s="130" t="s">
        <v>180</v>
      </c>
      <c r="B2120" s="89">
        <v>3.5333745931316672E-3</v>
      </c>
      <c r="C2120" s="40">
        <v>6.9509031102959196E-3</v>
      </c>
      <c r="D2120" s="40">
        <v>1.3739265950129629E-3</v>
      </c>
      <c r="E2120" s="40">
        <v>1.1858204298440551E-2</v>
      </c>
      <c r="F2120" s="921">
        <v>3252.2648297560895</v>
      </c>
      <c r="G2120" s="922">
        <v>5678.3931865589793</v>
      </c>
      <c r="H2120" s="922">
        <v>0</v>
      </c>
      <c r="I2120" s="142">
        <v>8930.6580163150684</v>
      </c>
      <c r="AO2120" s="146"/>
    </row>
    <row r="2121" spans="1:44">
      <c r="A2121" s="130" t="s">
        <v>181</v>
      </c>
      <c r="B2121" s="89">
        <v>2.5397472150307428E-5</v>
      </c>
      <c r="C2121" s="40">
        <v>3.7461250192869004E-4</v>
      </c>
      <c r="D2121" s="40">
        <v>1.2169763230649255E-3</v>
      </c>
      <c r="E2121" s="40">
        <v>1.6169862971439231E-3</v>
      </c>
      <c r="F2121" s="921">
        <v>2.5104247505737347</v>
      </c>
      <c r="G2121" s="922">
        <v>48.376310929334153</v>
      </c>
      <c r="H2121" s="922">
        <v>0</v>
      </c>
      <c r="I2121" s="142">
        <v>50.886735679907893</v>
      </c>
      <c r="AR2121" s="146"/>
    </row>
    <row r="2122" spans="1:44">
      <c r="A2122" s="143" t="s">
        <v>182</v>
      </c>
      <c r="B2122" s="154">
        <v>5.6335711850230171E-5</v>
      </c>
      <c r="C2122" s="144">
        <v>4.7486869610256582E-4</v>
      </c>
      <c r="D2122" s="144">
        <v>2.3002987354078801E-3</v>
      </c>
      <c r="E2122" s="144">
        <v>2.8315031433606762E-3</v>
      </c>
      <c r="F2122" s="921">
        <v>3803.5933928182858</v>
      </c>
      <c r="G2122" s="922">
        <v>92197.496212300233</v>
      </c>
      <c r="H2122" s="922">
        <v>0</v>
      </c>
      <c r="I2122" s="142">
        <v>96001.089605118512</v>
      </c>
      <c r="AM2122" s="392"/>
    </row>
    <row r="2123" spans="1:44">
      <c r="F2123" s="923">
        <v>137.4092615297879</v>
      </c>
      <c r="G2123" s="924">
        <v>100.90572967199631</v>
      </c>
      <c r="H2123" s="924">
        <v>0</v>
      </c>
      <c r="I2123" s="34">
        <v>238.31499120178421</v>
      </c>
    </row>
    <row r="2124" spans="1:44">
      <c r="A2124" s="69" t="s">
        <v>1731</v>
      </c>
      <c r="F2124" s="923">
        <v>0.19204057194876553</v>
      </c>
      <c r="G2124" s="924">
        <v>0.66698217779258917</v>
      </c>
      <c r="H2124" s="924">
        <v>0</v>
      </c>
      <c r="I2124" s="34">
        <v>0.85902274974135484</v>
      </c>
    </row>
    <row r="2125" spans="1:44">
      <c r="A2125" s="136"/>
      <c r="B2125" s="147" t="s">
        <v>271</v>
      </c>
      <c r="C2125" s="936"/>
      <c r="D2125" s="936"/>
      <c r="E2125" s="937"/>
      <c r="F2125" s="921">
        <v>7976.7619902783463</v>
      </c>
      <c r="G2125" s="922">
        <v>95401.418379575145</v>
      </c>
      <c r="H2125" s="922">
        <v>0</v>
      </c>
      <c r="I2125" s="142">
        <v>103378.18036985349</v>
      </c>
    </row>
    <row r="2126" spans="1:44" ht="26.25">
      <c r="A2126" s="143" t="s">
        <v>184</v>
      </c>
      <c r="B2126" s="149" t="s">
        <v>185</v>
      </c>
      <c r="C2126" s="150" t="s">
        <v>186</v>
      </c>
      <c r="D2126" s="150" t="s">
        <v>187</v>
      </c>
      <c r="E2126" s="17" t="s">
        <v>188</v>
      </c>
      <c r="F2126" s="923">
        <v>5.7835398334581924</v>
      </c>
      <c r="G2126" s="924">
        <v>6.5309209247592523</v>
      </c>
      <c r="H2126" s="924">
        <v>0</v>
      </c>
      <c r="I2126" s="34">
        <v>12.314460758217445</v>
      </c>
    </row>
    <row r="2127" spans="1:44">
      <c r="A2127" s="130" t="s">
        <v>160</v>
      </c>
      <c r="B2127" s="152">
        <v>215.69519694589647</v>
      </c>
      <c r="C2127" s="141">
        <v>1232.9346314637814</v>
      </c>
      <c r="D2127" s="141">
        <v>4097.0464504820338</v>
      </c>
      <c r="E2127" s="142">
        <v>5545.6762788917113</v>
      </c>
      <c r="F2127" s="923">
        <v>12.374664576067204</v>
      </c>
      <c r="G2127" s="924">
        <v>10.849564334467019</v>
      </c>
      <c r="H2127" s="924">
        <v>0</v>
      </c>
      <c r="I2127" s="34">
        <v>23.224228910534226</v>
      </c>
    </row>
    <row r="2128" spans="1:44" ht="12.75" customHeight="1">
      <c r="A2128" s="130" t="s">
        <v>162</v>
      </c>
      <c r="B2128" s="152">
        <v>203.12642339991527</v>
      </c>
      <c r="C2128" s="141">
        <v>1051.7858181345987</v>
      </c>
      <c r="D2128" s="141">
        <v>3376.6034260802826</v>
      </c>
      <c r="E2128" s="142">
        <v>4631.5156676147963</v>
      </c>
      <c r="F2128" s="923">
        <v>16.403509380786922</v>
      </c>
      <c r="G2128" s="924">
        <v>21.380677472655933</v>
      </c>
      <c r="H2128" s="924">
        <v>0</v>
      </c>
      <c r="I2128" s="34">
        <v>37.784186853442861</v>
      </c>
    </row>
    <row r="2129" spans="1:42">
      <c r="A2129" s="130" t="s">
        <v>31</v>
      </c>
      <c r="B2129" s="152">
        <v>25.473972134261931</v>
      </c>
      <c r="C2129" s="141">
        <v>64.843997500263484</v>
      </c>
      <c r="D2129" s="141">
        <v>0</v>
      </c>
      <c r="E2129" s="142">
        <v>90.317969634525411</v>
      </c>
      <c r="F2129" s="923">
        <v>0.35166493641194063</v>
      </c>
      <c r="G2129" s="924">
        <v>4.7914046485840318</v>
      </c>
      <c r="H2129" s="924">
        <v>8.7895301817068976</v>
      </c>
      <c r="I2129" s="34">
        <v>13.93259976670287</v>
      </c>
    </row>
    <row r="2130" spans="1:42">
      <c r="A2130" s="130" t="s">
        <v>23</v>
      </c>
      <c r="B2130" s="152">
        <v>138.13649596576133</v>
      </c>
      <c r="C2130" s="141">
        <v>877.11978172221268</v>
      </c>
      <c r="D2130" s="141">
        <v>0</v>
      </c>
      <c r="E2130" s="142">
        <v>1015.256277687974</v>
      </c>
      <c r="F2130" s="923">
        <v>0.31392530565015553</v>
      </c>
      <c r="G2130" s="924">
        <v>3.4080135379566436</v>
      </c>
      <c r="H2130" s="924">
        <v>2.2462132686584297</v>
      </c>
      <c r="I2130" s="34">
        <v>5.9681521122652281</v>
      </c>
    </row>
    <row r="2131" spans="1:42">
      <c r="A2131" s="130" t="s">
        <v>163</v>
      </c>
      <c r="B2131" s="152">
        <v>39.515955299891992</v>
      </c>
      <c r="C2131" s="141">
        <v>109.82203891212251</v>
      </c>
      <c r="D2131" s="141">
        <v>3376.6034260802826</v>
      </c>
      <c r="E2131" s="142">
        <v>3525.9414202922972</v>
      </c>
      <c r="F2131" s="923">
        <v>9.2183098843957421</v>
      </c>
      <c r="G2131" s="924">
        <v>36.251699063200313</v>
      </c>
      <c r="H2131" s="924">
        <v>0</v>
      </c>
      <c r="I2131" s="34">
        <v>45.470008947596064</v>
      </c>
    </row>
    <row r="2132" spans="1:42">
      <c r="A2132" s="130" t="s">
        <v>189</v>
      </c>
      <c r="B2132" s="238">
        <v>5.754722422619124E-2</v>
      </c>
      <c r="C2132" s="239">
        <v>0.28879831361042735</v>
      </c>
      <c r="D2132" s="141">
        <v>1</v>
      </c>
      <c r="E2132" s="142">
        <v>0.34634553783661859</v>
      </c>
      <c r="F2132" s="923">
        <v>0.10141883709158084</v>
      </c>
      <c r="G2132" s="924">
        <v>0.35213050057689671</v>
      </c>
      <c r="H2132" s="924">
        <v>0.3211558602086359</v>
      </c>
      <c r="I2132" s="34">
        <v>0.77470519787711356</v>
      </c>
    </row>
    <row r="2133" spans="1:42">
      <c r="A2133" s="130" t="s">
        <v>165</v>
      </c>
      <c r="B2133" s="152">
        <v>-36.205924820981082</v>
      </c>
      <c r="C2133" s="141">
        <v>76.928708132829627</v>
      </c>
      <c r="D2133" s="141">
        <v>313.4107951678115</v>
      </c>
      <c r="E2133" s="142">
        <v>354.13357847966006</v>
      </c>
      <c r="F2133" s="923">
        <v>0.11159335959220025</v>
      </c>
      <c r="G2133" s="924">
        <v>0.82370804996834246</v>
      </c>
      <c r="H2133" s="924">
        <v>0.4015188584660318</v>
      </c>
      <c r="I2133" s="34">
        <v>1.3368202680265746</v>
      </c>
    </row>
    <row r="2134" spans="1:42">
      <c r="A2134" s="130" t="s">
        <v>1729</v>
      </c>
      <c r="B2134" s="89">
        <v>0.2847167863424801</v>
      </c>
      <c r="C2134" s="40">
        <v>0.20786581471166221</v>
      </c>
      <c r="D2134" s="40">
        <v>8.6409950208849416E-3</v>
      </c>
      <c r="E2134" s="34">
        <v>0.5012235960750272</v>
      </c>
      <c r="F2134" s="923">
        <v>0.12821063369451108</v>
      </c>
      <c r="G2134" s="924">
        <v>0.65193219786546763</v>
      </c>
      <c r="H2134" s="924">
        <v>0</v>
      </c>
      <c r="I2134" s="34">
        <v>0.78014283155997866</v>
      </c>
    </row>
    <row r="2135" spans="1:42">
      <c r="A2135" s="130" t="s">
        <v>84</v>
      </c>
      <c r="B2135" s="89">
        <v>2.7776536544116438E-4</v>
      </c>
      <c r="C2135" s="40">
        <v>2.4460086790953836E-2</v>
      </c>
      <c r="D2135" s="40">
        <v>7.6166044833770605E-3</v>
      </c>
      <c r="E2135" s="34">
        <v>3.2354456639772058E-2</v>
      </c>
      <c r="F2135" s="923">
        <v>0.4467192191071282</v>
      </c>
      <c r="G2135" s="924">
        <v>1.0647973047927575</v>
      </c>
      <c r="H2135" s="924">
        <v>0</v>
      </c>
      <c r="I2135" s="34">
        <v>1.5115165238998856</v>
      </c>
    </row>
    <row r="2136" spans="1:42">
      <c r="A2136" s="130" t="s">
        <v>166</v>
      </c>
      <c r="B2136" s="152">
        <v>-27.590813408864769</v>
      </c>
      <c r="C2136" s="141">
        <v>89.646605573782267</v>
      </c>
      <c r="D2136" s="141">
        <v>315.688425206533</v>
      </c>
      <c r="E2136" s="142">
        <v>377.74421737145047</v>
      </c>
      <c r="F2136" s="923">
        <v>0.55855238522227268</v>
      </c>
      <c r="G2136" s="924">
        <v>3.400828635074904</v>
      </c>
      <c r="H2136" s="924">
        <v>0</v>
      </c>
      <c r="I2136" s="34">
        <v>3.9593810202971773</v>
      </c>
    </row>
    <row r="2137" spans="1:42">
      <c r="A2137" s="130" t="s">
        <v>167</v>
      </c>
      <c r="B2137" s="89">
        <v>1.2015856506517781E-2</v>
      </c>
      <c r="C2137" s="40">
        <v>0.12614810950231076</v>
      </c>
      <c r="D2137" s="40">
        <v>0.23889051384286944</v>
      </c>
      <c r="E2137" s="34">
        <v>0.37705447985169799</v>
      </c>
      <c r="F2137" s="923">
        <v>7.9708149244245054E-3</v>
      </c>
      <c r="G2137" s="924">
        <v>0.92370650995381531</v>
      </c>
      <c r="H2137" s="924">
        <v>6.1526711271948287</v>
      </c>
      <c r="I2137" s="34">
        <v>7.0843484520730682</v>
      </c>
    </row>
    <row r="2138" spans="1:42">
      <c r="A2138" s="130" t="s">
        <v>168</v>
      </c>
      <c r="B2138" s="89">
        <v>2.5871736195292965E-2</v>
      </c>
      <c r="C2138" s="40">
        <v>5.5710886964558989E-2</v>
      </c>
      <c r="D2138" s="40">
        <v>2.7034852254628263</v>
      </c>
      <c r="E2138" s="34">
        <v>2.7850678486226781</v>
      </c>
      <c r="F2138" s="923">
        <v>6.821685130251701E-3</v>
      </c>
      <c r="G2138" s="924">
        <v>0.82255094429677922</v>
      </c>
      <c r="H2138" s="924">
        <v>1.5723492880609007</v>
      </c>
      <c r="I2138" s="34">
        <v>2.4017219174879316</v>
      </c>
    </row>
    <row r="2139" spans="1:42">
      <c r="A2139" s="130" t="s">
        <v>169</v>
      </c>
      <c r="B2139" s="89">
        <v>5.8368611177002198E-2</v>
      </c>
      <c r="C2139" s="40">
        <v>0.11297785844461077</v>
      </c>
      <c r="D2139" s="40">
        <v>0.12003872770223388</v>
      </c>
      <c r="E2139" s="34">
        <v>0.29138519732384682</v>
      </c>
      <c r="F2139" s="923">
        <v>0.17635283995491507</v>
      </c>
      <c r="G2139" s="924">
        <v>11.295187979146776</v>
      </c>
      <c r="H2139" s="924">
        <v>0</v>
      </c>
      <c r="I2139" s="34">
        <v>11.471540819101692</v>
      </c>
    </row>
    <row r="2140" spans="1:42">
      <c r="A2140" s="130" t="s">
        <v>170</v>
      </c>
      <c r="B2140" s="89">
        <v>3.0676394908910019E-3</v>
      </c>
      <c r="C2140" s="40">
        <v>1.589109295811153E-2</v>
      </c>
      <c r="D2140" s="40">
        <v>2.3406192480517039E-2</v>
      </c>
      <c r="E2140" s="34">
        <v>4.2364924929519571E-2</v>
      </c>
      <c r="F2140" s="923">
        <v>1.4047105955074806E-3</v>
      </c>
      <c r="G2140" s="924">
        <v>7.2354497262812692E-2</v>
      </c>
      <c r="H2140" s="924">
        <v>0.2248091021460451</v>
      </c>
      <c r="I2140" s="34">
        <v>0.29856831000436529</v>
      </c>
    </row>
    <row r="2141" spans="1:42">
      <c r="A2141" s="130" t="s">
        <v>171</v>
      </c>
      <c r="B2141" s="89">
        <v>2.5841354955332451E-3</v>
      </c>
      <c r="C2141" s="40">
        <v>8.4975300919691143E-3</v>
      </c>
      <c r="D2141" s="40">
        <v>9.38242342820007E-3</v>
      </c>
      <c r="E2141" s="34">
        <v>2.046408901570243E-2</v>
      </c>
      <c r="F2141" s="925">
        <v>1.8752924695414589E-3</v>
      </c>
      <c r="G2141" s="926">
        <v>0.18777289203664987</v>
      </c>
      <c r="H2141" s="926">
        <v>0.28106320092622222</v>
      </c>
      <c r="I2141" s="145">
        <v>0.47071138543241359</v>
      </c>
      <c r="AP2141" s="146"/>
    </row>
    <row r="2142" spans="1:42">
      <c r="A2142" s="130" t="s">
        <v>172</v>
      </c>
      <c r="B2142" s="89">
        <v>2.1702557023033697E-2</v>
      </c>
      <c r="C2142" s="40">
        <v>7.6493248523979943E-2</v>
      </c>
      <c r="D2142" s="40">
        <v>1.962752278589947E-3</v>
      </c>
      <c r="E2142" s="34">
        <v>0.10015855782560358</v>
      </c>
    </row>
    <row r="2143" spans="1:42">
      <c r="A2143" s="130" t="s">
        <v>190</v>
      </c>
      <c r="B2143" s="89">
        <v>5.1723351706583565E-4</v>
      </c>
      <c r="C2143" s="40">
        <v>9.9674915734619869E-4</v>
      </c>
      <c r="D2143" s="40">
        <v>1.7385376043784653E-3</v>
      </c>
      <c r="E2143" s="34">
        <v>3.2525202787904994E-3</v>
      </c>
    </row>
    <row r="2144" spans="1:42">
      <c r="A2144" s="130" t="s">
        <v>191</v>
      </c>
      <c r="B2144" s="89">
        <v>9.4877532486478287E-4</v>
      </c>
      <c r="C2144" s="40">
        <v>1.5973572669491802E-3</v>
      </c>
      <c r="D2144" s="40">
        <v>3.2861410505826863E-3</v>
      </c>
      <c r="E2144" s="34">
        <v>5.8322736423966487E-3</v>
      </c>
      <c r="F2144" s="898" t="s">
        <v>272</v>
      </c>
      <c r="G2144" s="899"/>
      <c r="H2144" s="900"/>
      <c r="I2144" s="900"/>
    </row>
    <row r="2145" spans="1:44" ht="26.25">
      <c r="A2145" s="130" t="s">
        <v>175</v>
      </c>
      <c r="B2145" s="89">
        <v>2.0775418227624038E-3</v>
      </c>
      <c r="C2145" s="40">
        <v>6.2681918168781492E-2</v>
      </c>
      <c r="D2145" s="40">
        <v>0.16722335969000859</v>
      </c>
      <c r="E2145" s="34">
        <v>0.23198281968155249</v>
      </c>
      <c r="F2145" s="76" t="s">
        <v>185</v>
      </c>
      <c r="G2145" s="76" t="s">
        <v>186</v>
      </c>
      <c r="H2145" s="150" t="s">
        <v>187</v>
      </c>
      <c r="I2145" s="17" t="s">
        <v>188</v>
      </c>
    </row>
    <row r="2146" spans="1:44">
      <c r="A2146" s="130" t="s">
        <v>176</v>
      </c>
      <c r="B2146" s="89">
        <v>9.6606281524026967E-4</v>
      </c>
      <c r="C2146" s="40">
        <v>9.7943831072347578E-3</v>
      </c>
      <c r="D2146" s="40">
        <v>1.8924396578239784</v>
      </c>
      <c r="E2146" s="34">
        <v>1.9032001037464534</v>
      </c>
      <c r="F2146" s="919">
        <v>61539.723599466583</v>
      </c>
      <c r="G2146" s="920">
        <v>1036490.1089952305</v>
      </c>
      <c r="H2146" s="920">
        <v>1000000</v>
      </c>
      <c r="I2146" s="138">
        <v>2098029.8325946974</v>
      </c>
    </row>
    <row r="2147" spans="1:44">
      <c r="A2147" s="130" t="s">
        <v>177</v>
      </c>
      <c r="B2147" s="89">
        <v>2.7120572738969324E-3</v>
      </c>
      <c r="C2147" s="40">
        <v>1.6665521309066757E-2</v>
      </c>
      <c r="D2147" s="40">
        <v>8.4027109391563715E-2</v>
      </c>
      <c r="E2147" s="34">
        <v>0.1034046879745274</v>
      </c>
      <c r="F2147" s="921">
        <v>61112.699091569593</v>
      </c>
      <c r="G2147" s="922">
        <v>881913.16598511976</v>
      </c>
      <c r="H2147" s="922">
        <v>1000000</v>
      </c>
      <c r="I2147" s="142">
        <v>1943025.8650766893</v>
      </c>
    </row>
    <row r="2148" spans="1:44">
      <c r="A2148" s="130" t="s">
        <v>178</v>
      </c>
      <c r="B2148" s="89">
        <v>1.9295948928889326E-4</v>
      </c>
      <c r="C2148" s="40">
        <v>2.9502351493460159E-3</v>
      </c>
      <c r="D2148" s="40">
        <v>1.6384334736361927E-2</v>
      </c>
      <c r="E2148" s="34">
        <v>1.9527529374996834E-2</v>
      </c>
      <c r="F2148" s="921">
        <v>894.00605332176895</v>
      </c>
      <c r="G2148" s="922">
        <v>323944.4074407735</v>
      </c>
      <c r="H2148" s="922">
        <v>0</v>
      </c>
      <c r="I2148" s="142">
        <v>324838.41349409521</v>
      </c>
    </row>
    <row r="2149" spans="1:44">
      <c r="A2149" s="130" t="s">
        <v>179</v>
      </c>
      <c r="B2149" s="89">
        <v>1.6325132542150127E-4</v>
      </c>
      <c r="C2149" s="40">
        <v>2.5705907327634495E-3</v>
      </c>
      <c r="D2149" s="40">
        <v>6.5676963997400488E-3</v>
      </c>
      <c r="E2149" s="34">
        <v>9.3015384579249998E-3</v>
      </c>
      <c r="F2149" s="921">
        <v>56935.344682325886</v>
      </c>
      <c r="G2149" s="922">
        <v>540095.88079693727</v>
      </c>
      <c r="H2149" s="922">
        <v>1000000</v>
      </c>
      <c r="I2149" s="142">
        <v>1597031.2254792631</v>
      </c>
      <c r="AQ2149" s="146"/>
    </row>
    <row r="2150" spans="1:44">
      <c r="A2150" s="130" t="s">
        <v>180</v>
      </c>
      <c r="B2150" s="89">
        <v>3.0796093030957625E-3</v>
      </c>
      <c r="C2150" s="40">
        <v>7.4109946992355919E-3</v>
      </c>
      <c r="D2150" s="40">
        <v>1.3739265950129629E-3</v>
      </c>
      <c r="E2150" s="40">
        <v>1.1864530597344318E-2</v>
      </c>
      <c r="F2150" s="921">
        <v>3283.3483559219358</v>
      </c>
      <c r="G2150" s="922">
        <v>17872.877747408998</v>
      </c>
      <c r="H2150" s="922">
        <v>0</v>
      </c>
      <c r="I2150" s="142">
        <v>21156.226103330937</v>
      </c>
      <c r="AO2150" s="146"/>
    </row>
    <row r="2151" spans="1:44">
      <c r="A2151" s="130" t="s">
        <v>181</v>
      </c>
      <c r="B2151" s="89">
        <v>2.2135861751323729E-5</v>
      </c>
      <c r="C2151" s="40">
        <v>3.220709548196664E-4</v>
      </c>
      <c r="D2151" s="40">
        <v>1.2169763230649255E-3</v>
      </c>
      <c r="E2151" s="40">
        <v>1.5611831396359157E-3</v>
      </c>
      <c r="F2151" s="921">
        <v>2.5344181390296501</v>
      </c>
      <c r="G2151" s="922">
        <v>93.994404834106064</v>
      </c>
      <c r="H2151" s="922">
        <v>0</v>
      </c>
      <c r="I2151" s="142">
        <v>96.528822973135703</v>
      </c>
      <c r="AR2151" s="146"/>
    </row>
    <row r="2152" spans="1:44">
      <c r="A2152" s="143" t="s">
        <v>182</v>
      </c>
      <c r="B2152" s="154">
        <v>4.9100931061125693E-5</v>
      </c>
      <c r="C2152" s="144">
        <v>4.2329078250530355E-4</v>
      </c>
      <c r="D2152" s="144">
        <v>2.3002987354078801E-3</v>
      </c>
      <c r="E2152" s="144">
        <v>2.7726904489743095E-3</v>
      </c>
      <c r="F2152" s="921">
        <v>3839.9462425826077</v>
      </c>
      <c r="G2152" s="922">
        <v>125487.48987690818</v>
      </c>
      <c r="H2152" s="922">
        <v>0</v>
      </c>
      <c r="I2152" s="142">
        <v>129327.43611949077</v>
      </c>
      <c r="AM2152" s="392"/>
    </row>
    <row r="2153" spans="1:44">
      <c r="F2153" s="923">
        <v>138.7225507604534</v>
      </c>
      <c r="G2153" s="924">
        <v>165.79523256621323</v>
      </c>
      <c r="H2153" s="924">
        <v>0</v>
      </c>
      <c r="I2153" s="34">
        <v>304.51778332666657</v>
      </c>
    </row>
    <row r="2154" spans="1:44">
      <c r="A2154" s="69" t="s">
        <v>1732</v>
      </c>
      <c r="F2154" s="923">
        <v>0.19387600001368152</v>
      </c>
      <c r="G2154" s="924">
        <v>1.1796935450359429</v>
      </c>
      <c r="H2154" s="924">
        <v>0</v>
      </c>
      <c r="I2154" s="34">
        <v>1.3735695450496246</v>
      </c>
    </row>
    <row r="2155" spans="1:44">
      <c r="A2155" s="136"/>
      <c r="B2155" s="147" t="s">
        <v>271</v>
      </c>
      <c r="C2155" s="936"/>
      <c r="D2155" s="936"/>
      <c r="E2155" s="937"/>
      <c r="F2155" s="921">
        <v>8052.9999053998354</v>
      </c>
      <c r="G2155" s="922">
        <v>130773.96564332908</v>
      </c>
      <c r="H2155" s="922">
        <v>0</v>
      </c>
      <c r="I2155" s="142">
        <v>138826.96554872891</v>
      </c>
    </row>
    <row r="2156" spans="1:44" ht="26.25">
      <c r="A2156" s="143" t="s">
        <v>184</v>
      </c>
      <c r="B2156" s="149" t="s">
        <v>185</v>
      </c>
      <c r="C2156" s="150" t="s">
        <v>186</v>
      </c>
      <c r="D2156" s="150" t="s">
        <v>187</v>
      </c>
      <c r="E2156" s="17" t="s">
        <v>188</v>
      </c>
      <c r="F2156" s="923">
        <v>5.838816024406638</v>
      </c>
      <c r="G2156" s="924">
        <v>10.367286207164192</v>
      </c>
      <c r="H2156" s="924">
        <v>0</v>
      </c>
      <c r="I2156" s="34">
        <v>16.206102231570828</v>
      </c>
    </row>
    <row r="2157" spans="1:44">
      <c r="A2157" s="130" t="s">
        <v>160</v>
      </c>
      <c r="B2157" s="152">
        <v>183.84984321813045</v>
      </c>
      <c r="C2157" s="141">
        <v>1529.9809297688662</v>
      </c>
      <c r="D2157" s="141">
        <v>4097.0464504820338</v>
      </c>
      <c r="E2157" s="142">
        <v>5810.8772234690305</v>
      </c>
      <c r="F2157" s="923">
        <v>12.49293545198865</v>
      </c>
      <c r="G2157" s="924">
        <v>23.034698897776465</v>
      </c>
      <c r="H2157" s="924">
        <v>0</v>
      </c>
      <c r="I2157" s="34">
        <v>35.527634349765115</v>
      </c>
    </row>
    <row r="2158" spans="1:44">
      <c r="A2158" s="130" t="s">
        <v>162</v>
      </c>
      <c r="B2158" s="152">
        <v>173.1367300909408</v>
      </c>
      <c r="C2158" s="141">
        <v>1228.9705184083693</v>
      </c>
      <c r="D2158" s="141">
        <v>2877.3029158753284</v>
      </c>
      <c r="E2158" s="142">
        <v>4279.410164374638</v>
      </c>
      <c r="F2158" s="923">
        <v>16.560285947192074</v>
      </c>
      <c r="G2158" s="924">
        <v>46.688100574730207</v>
      </c>
      <c r="H2158" s="924">
        <v>0</v>
      </c>
      <c r="I2158" s="34">
        <v>63.248386521922278</v>
      </c>
    </row>
    <row r="2159" spans="1:44">
      <c r="A2159" s="130" t="s">
        <v>31</v>
      </c>
      <c r="B2159" s="152">
        <v>21.712981324298237</v>
      </c>
      <c r="C2159" s="141">
        <v>97.967618180535254</v>
      </c>
      <c r="D2159" s="141">
        <v>0</v>
      </c>
      <c r="E2159" s="142">
        <v>119.68059950483349</v>
      </c>
      <c r="F2159" s="923">
        <v>0.35502597458834012</v>
      </c>
      <c r="G2159" s="924">
        <v>8.9515678299309052</v>
      </c>
      <c r="H2159" s="924">
        <v>8.7895301817068976</v>
      </c>
      <c r="I2159" s="34">
        <v>18.096123986226143</v>
      </c>
    </row>
    <row r="2160" spans="1:44">
      <c r="A2160" s="130" t="s">
        <v>23</v>
      </c>
      <c r="B2160" s="152">
        <v>117.74195014818703</v>
      </c>
      <c r="C2160" s="141">
        <v>1018.5927577556192</v>
      </c>
      <c r="D2160" s="141">
        <v>0</v>
      </c>
      <c r="E2160" s="142">
        <v>1136.3347079038062</v>
      </c>
      <c r="F2160" s="923">
        <v>0.31692564724688521</v>
      </c>
      <c r="G2160" s="924">
        <v>5.2619812333986449</v>
      </c>
      <c r="H2160" s="924">
        <v>2.2462132686584297</v>
      </c>
      <c r="I2160" s="34">
        <v>7.8251201493039604</v>
      </c>
    </row>
    <row r="2161" spans="1:42">
      <c r="A2161" s="130" t="s">
        <v>163</v>
      </c>
      <c r="B2161" s="152">
        <v>33.681798618455545</v>
      </c>
      <c r="C2161" s="141">
        <v>112.41014247221477</v>
      </c>
      <c r="D2161" s="141">
        <v>2877.3029158753284</v>
      </c>
      <c r="E2161" s="142">
        <v>3023.3948569659988</v>
      </c>
      <c r="F2161" s="923">
        <v>9.3064138954451678</v>
      </c>
      <c r="G2161" s="924">
        <v>91.75765004085838</v>
      </c>
      <c r="H2161" s="924">
        <v>0</v>
      </c>
      <c r="I2161" s="34">
        <v>101.06406393630354</v>
      </c>
    </row>
    <row r="2162" spans="1:42">
      <c r="A2162" s="130" t="s">
        <v>189</v>
      </c>
      <c r="B2162" s="238">
        <v>4.9050921399411987E-2</v>
      </c>
      <c r="C2162" s="239">
        <v>0.46273751665250029</v>
      </c>
      <c r="D2162" s="141">
        <v>1</v>
      </c>
      <c r="E2162" s="142">
        <v>0.51178843805191232</v>
      </c>
      <c r="F2162" s="923">
        <v>0.10238814778473321</v>
      </c>
      <c r="G2162" s="924">
        <v>0.50795679720889209</v>
      </c>
      <c r="H2162" s="924">
        <v>0.3211558602086359</v>
      </c>
      <c r="I2162" s="34">
        <v>0.9315008052022612</v>
      </c>
    </row>
    <row r="2163" spans="1:42">
      <c r="A2163" s="130" t="s">
        <v>165</v>
      </c>
      <c r="B2163" s="152">
        <v>-76.24012397503401</v>
      </c>
      <c r="C2163" s="141">
        <v>92.380096115990924</v>
      </c>
      <c r="D2163" s="141">
        <v>312.45510865586238</v>
      </c>
      <c r="E2163" s="142">
        <v>328.59508079681927</v>
      </c>
      <c r="F2163" s="923">
        <v>0.11265991329996797</v>
      </c>
      <c r="G2163" s="924">
        <v>1.2119500968262937</v>
      </c>
      <c r="H2163" s="924">
        <v>0.4015188584660318</v>
      </c>
      <c r="I2163" s="34">
        <v>1.7261288685922933</v>
      </c>
    </row>
    <row r="2164" spans="1:42">
      <c r="A2164" s="130" t="s">
        <v>1729</v>
      </c>
      <c r="B2164" s="89">
        <v>0.24268104840445195</v>
      </c>
      <c r="C2164" s="40">
        <v>0.23903937680295836</v>
      </c>
      <c r="D2164" s="40">
        <v>8.6409950208849416E-3</v>
      </c>
      <c r="E2164" s="34">
        <v>0.49036142022829526</v>
      </c>
      <c r="F2164" s="923">
        <v>0.12943600702534219</v>
      </c>
      <c r="G2164" s="924">
        <v>0.7201749826281969</v>
      </c>
      <c r="H2164" s="924">
        <v>0</v>
      </c>
      <c r="I2164" s="34">
        <v>0.84961098965353909</v>
      </c>
    </row>
    <row r="2165" spans="1:42">
      <c r="A2165" s="130" t="s">
        <v>84</v>
      </c>
      <c r="B2165" s="89">
        <v>2.3675593898641193E-4</v>
      </c>
      <c r="C2165" s="40">
        <v>4.121187008323187E-2</v>
      </c>
      <c r="D2165" s="40">
        <v>7.6166044833770605E-3</v>
      </c>
      <c r="E2165" s="34">
        <v>4.9065230505595345E-2</v>
      </c>
      <c r="F2165" s="923">
        <v>0.4509887387381431</v>
      </c>
      <c r="G2165" s="924">
        <v>3.6361294039860637</v>
      </c>
      <c r="H2165" s="924">
        <v>0</v>
      </c>
      <c r="I2165" s="34">
        <v>4.0871181427242069</v>
      </c>
    </row>
    <row r="2166" spans="1:42">
      <c r="A2166" s="130" t="s">
        <v>166</v>
      </c>
      <c r="B2166" s="152">
        <v>-68.896952199069048</v>
      </c>
      <c r="C2166" s="141">
        <v>110.47242299213612</v>
      </c>
      <c r="D2166" s="141">
        <v>314.73273869458387</v>
      </c>
      <c r="E2166" s="142">
        <v>356.30820948765091</v>
      </c>
      <c r="F2166" s="923">
        <v>0.56389075051227111</v>
      </c>
      <c r="G2166" s="924">
        <v>8.9908340316930069</v>
      </c>
      <c r="H2166" s="924">
        <v>0</v>
      </c>
      <c r="I2166" s="34">
        <v>9.5547247822052785</v>
      </c>
    </row>
    <row r="2167" spans="1:42">
      <c r="A2167" s="130" t="s">
        <v>167</v>
      </c>
      <c r="B2167" s="89">
        <v>1.0241829053842889E-2</v>
      </c>
      <c r="C2167" s="40">
        <v>0.14295361591081157</v>
      </c>
      <c r="D2167" s="40">
        <v>0.23889051384286944</v>
      </c>
      <c r="E2167" s="34">
        <v>0.39208595880752389</v>
      </c>
      <c r="F2167" s="923">
        <v>8.0469960004548521E-3</v>
      </c>
      <c r="G2167" s="924">
        <v>1.2034060747369735</v>
      </c>
      <c r="H2167" s="924">
        <v>6.1526711271948287</v>
      </c>
      <c r="I2167" s="34">
        <v>7.3641241979322567</v>
      </c>
    </row>
    <row r="2168" spans="1:42">
      <c r="A2168" s="130" t="s">
        <v>168</v>
      </c>
      <c r="B2168" s="89">
        <v>2.2052019287562223E-2</v>
      </c>
      <c r="C2168" s="40">
        <v>7.2450277991696219E-2</v>
      </c>
      <c r="D2168" s="40">
        <v>2.7034852254628263</v>
      </c>
      <c r="E2168" s="34">
        <v>2.7979875227420847</v>
      </c>
      <c r="F2168" s="923">
        <v>6.8868833964879873E-3</v>
      </c>
      <c r="G2168" s="924">
        <v>0.94668444964395704</v>
      </c>
      <c r="H2168" s="924">
        <v>1.5723492880609007</v>
      </c>
      <c r="I2168" s="34">
        <v>2.5259206211013456</v>
      </c>
    </row>
    <row r="2169" spans="1:42">
      <c r="A2169" s="130" t="s">
        <v>169</v>
      </c>
      <c r="B2169" s="89">
        <v>4.9751038343443389E-2</v>
      </c>
      <c r="C2169" s="40">
        <v>0.15422845009928171</v>
      </c>
      <c r="D2169" s="40">
        <v>0.12003872770223388</v>
      </c>
      <c r="E2169" s="34">
        <v>0.32401821614495896</v>
      </c>
      <c r="F2169" s="923">
        <v>0.17803833249691423</v>
      </c>
      <c r="G2169" s="924">
        <v>30.742476021520094</v>
      </c>
      <c r="H2169" s="924">
        <v>0</v>
      </c>
      <c r="I2169" s="34">
        <v>30.920514354017008</v>
      </c>
    </row>
    <row r="2170" spans="1:42">
      <c r="A2170" s="130" t="s">
        <v>170</v>
      </c>
      <c r="B2170" s="89">
        <v>2.6147315630376433E-3</v>
      </c>
      <c r="C2170" s="40">
        <v>2.3448787281273639E-2</v>
      </c>
      <c r="D2170" s="40">
        <v>2.3406192480517039E-2</v>
      </c>
      <c r="E2170" s="34">
        <v>4.9469711324828317E-2</v>
      </c>
      <c r="F2170" s="923">
        <v>1.4181361192075826E-3</v>
      </c>
      <c r="G2170" s="924">
        <v>6.8919764956418814E-2</v>
      </c>
      <c r="H2170" s="924">
        <v>0.2248091021460451</v>
      </c>
      <c r="I2170" s="34">
        <v>0.29514700322167148</v>
      </c>
    </row>
    <row r="2171" spans="1:42">
      <c r="A2171" s="130" t="s">
        <v>171</v>
      </c>
      <c r="B2171" s="89">
        <v>2.2026123550046503E-3</v>
      </c>
      <c r="C2171" s="40">
        <v>1.0814914362203136E-2</v>
      </c>
      <c r="D2171" s="40">
        <v>9.38242342820007E-3</v>
      </c>
      <c r="E2171" s="34">
        <v>2.2399950145407854E-2</v>
      </c>
      <c r="F2171" s="925">
        <v>1.8932155802341326E-3</v>
      </c>
      <c r="G2171" s="926">
        <v>0.18174582164010469</v>
      </c>
      <c r="H2171" s="926">
        <v>0.28106320092622222</v>
      </c>
      <c r="I2171" s="145">
        <v>0.46470223814656109</v>
      </c>
      <c r="AP2171" s="146"/>
    </row>
    <row r="2172" spans="1:42">
      <c r="A2172" s="130" t="s">
        <v>172</v>
      </c>
      <c r="B2172" s="89">
        <v>1.8498379948247563E-2</v>
      </c>
      <c r="C2172" s="40">
        <v>0.1154814618459987</v>
      </c>
      <c r="D2172" s="40">
        <v>1.962752278589947E-3</v>
      </c>
      <c r="E2172" s="34">
        <v>0.13594259407283621</v>
      </c>
    </row>
    <row r="2173" spans="1:42">
      <c r="A2173" s="130" t="s">
        <v>190</v>
      </c>
      <c r="B2173" s="89">
        <v>4.4086888519621805E-4</v>
      </c>
      <c r="C2173" s="40">
        <v>1.2282716603457759E-3</v>
      </c>
      <c r="D2173" s="40">
        <v>1.7385376043784653E-3</v>
      </c>
      <c r="E2173" s="34">
        <v>3.4076781499204592E-3</v>
      </c>
    </row>
    <row r="2174" spans="1:42">
      <c r="A2174" s="130" t="s">
        <v>191</v>
      </c>
      <c r="B2174" s="89">
        <v>8.0869763070975801E-4</v>
      </c>
      <c r="C2174" s="40">
        <v>2.0241835686632867E-3</v>
      </c>
      <c r="D2174" s="40">
        <v>3.2861410505826863E-3</v>
      </c>
      <c r="E2174" s="34">
        <v>6.1190222499557315E-3</v>
      </c>
      <c r="F2174" s="898" t="s">
        <v>272</v>
      </c>
      <c r="G2174" s="899"/>
      <c r="H2174" s="900"/>
      <c r="I2174" s="900"/>
    </row>
    <row r="2175" spans="1:42" ht="26.25">
      <c r="A2175" s="130" t="s">
        <v>175</v>
      </c>
      <c r="B2175" s="89">
        <v>1.7708124418263423E-3</v>
      </c>
      <c r="C2175" s="40">
        <v>6.1669441195543649E-2</v>
      </c>
      <c r="D2175" s="40">
        <v>0.16722335969000859</v>
      </c>
      <c r="E2175" s="34">
        <v>0.23066361332737859</v>
      </c>
      <c r="F2175" s="76" t="s">
        <v>185</v>
      </c>
      <c r="G2175" s="76" t="s">
        <v>186</v>
      </c>
      <c r="H2175" s="150" t="s">
        <v>187</v>
      </c>
      <c r="I2175" s="17" t="s">
        <v>188</v>
      </c>
    </row>
    <row r="2176" spans="1:42">
      <c r="A2176" s="130" t="s">
        <v>176</v>
      </c>
      <c r="B2176" s="89">
        <v>8.2343278680118174E-4</v>
      </c>
      <c r="C2176" s="40">
        <v>9.2357659271403523E-3</v>
      </c>
      <c r="D2176" s="40">
        <v>1.8924396578239784</v>
      </c>
      <c r="E2176" s="34">
        <v>1.9024988565379199</v>
      </c>
      <c r="F2176" s="919">
        <v>73764.120491165289</v>
      </c>
      <c r="G2176" s="920">
        <v>451677.72142887884</v>
      </c>
      <c r="H2176" s="920">
        <v>1000000</v>
      </c>
      <c r="I2176" s="138">
        <v>1525441.8419200443</v>
      </c>
    </row>
    <row r="2177" spans="1:53">
      <c r="A2177" s="130" t="s">
        <v>177</v>
      </c>
      <c r="B2177" s="89">
        <v>2.3116476938965379E-3</v>
      </c>
      <c r="C2177" s="40">
        <v>1.6156615147031032E-2</v>
      </c>
      <c r="D2177" s="40">
        <v>8.4027109391563715E-2</v>
      </c>
      <c r="E2177" s="34">
        <v>0.10249537223249128</v>
      </c>
      <c r="F2177" s="921">
        <v>73252.270820565391</v>
      </c>
      <c r="G2177" s="922">
        <v>433891.65217989433</v>
      </c>
      <c r="H2177" s="922">
        <v>1000000</v>
      </c>
      <c r="I2177" s="142">
        <v>1507143.9230004598</v>
      </c>
    </row>
    <row r="2178" spans="1:53">
      <c r="A2178" s="130" t="s">
        <v>178</v>
      </c>
      <c r="B2178" s="89">
        <v>1.6447084754563169E-4</v>
      </c>
      <c r="C2178" s="40">
        <v>2.5581910875801359E-3</v>
      </c>
      <c r="D2178" s="40">
        <v>1.6384334736361927E-2</v>
      </c>
      <c r="E2178" s="34">
        <v>1.9106996671487693E-2</v>
      </c>
      <c r="F2178" s="921">
        <v>1071.593539585376</v>
      </c>
      <c r="G2178" s="922">
        <v>37270.922221961577</v>
      </c>
      <c r="H2178" s="922">
        <v>0</v>
      </c>
      <c r="I2178" s="142">
        <v>38342.515761546951</v>
      </c>
    </row>
    <row r="2179" spans="1:53">
      <c r="A2179" s="130" t="s">
        <v>179</v>
      </c>
      <c r="B2179" s="89">
        <v>1.3914881281025206E-4</v>
      </c>
      <c r="C2179" s="40">
        <v>2.2185455884676489E-3</v>
      </c>
      <c r="D2179" s="40">
        <v>6.5676963997400488E-3</v>
      </c>
      <c r="E2179" s="34">
        <v>8.9253908010179499E-3</v>
      </c>
      <c r="F2179" s="921">
        <v>68245.116807601575</v>
      </c>
      <c r="G2179" s="922">
        <v>383611.12776146893</v>
      </c>
      <c r="H2179" s="922">
        <v>1000000</v>
      </c>
      <c r="I2179" s="142">
        <v>1451856.2445690706</v>
      </c>
      <c r="AZ2179" s="146"/>
    </row>
    <row r="2180" spans="1:53">
      <c r="A2180" s="130" t="s">
        <v>180</v>
      </c>
      <c r="B2180" s="89">
        <v>2.6249341457949575E-3</v>
      </c>
      <c r="C2180" s="40">
        <v>8.189076118909254E-3</v>
      </c>
      <c r="D2180" s="40">
        <v>1.3739265950129629E-3</v>
      </c>
      <c r="E2180" s="40">
        <v>1.2187936859717176E-2</v>
      </c>
      <c r="F2180" s="921">
        <v>3935.5604733784412</v>
      </c>
      <c r="G2180" s="922">
        <v>13009.6021964637</v>
      </c>
      <c r="H2180" s="922">
        <v>0</v>
      </c>
      <c r="I2180" s="142">
        <v>16945.162669842142</v>
      </c>
      <c r="AX2180" s="146"/>
    </row>
    <row r="2181" spans="1:53">
      <c r="A2181" s="130" t="s">
        <v>181</v>
      </c>
      <c r="B2181" s="89">
        <v>1.8867711335732187E-5</v>
      </c>
      <c r="C2181" s="40">
        <v>2.7408942677119297E-4</v>
      </c>
      <c r="D2181" s="40">
        <v>1.2169763230649255E-3</v>
      </c>
      <c r="E2181" s="40">
        <v>1.5099334611718507E-3</v>
      </c>
      <c r="F2181" s="921">
        <v>3.0378609790180855</v>
      </c>
      <c r="G2181" s="922">
        <v>9.3470400893651195</v>
      </c>
      <c r="H2181" s="922">
        <v>0</v>
      </c>
      <c r="I2181" s="142">
        <v>12.384901068383204</v>
      </c>
      <c r="BA2181" s="146"/>
    </row>
    <row r="2182" spans="1:53">
      <c r="A2182" s="143" t="s">
        <v>182</v>
      </c>
      <c r="B2182" s="154">
        <v>4.1851643454613E-5</v>
      </c>
      <c r="C2182" s="144">
        <v>3.788347746861737E-4</v>
      </c>
      <c r="D2182" s="144">
        <v>2.3002987354078801E-3</v>
      </c>
      <c r="E2182" s="144">
        <v>2.7209851535486668E-3</v>
      </c>
      <c r="F2182" s="921">
        <v>4602.7222865186213</v>
      </c>
      <c r="G2182" s="922">
        <v>14843.822793401388</v>
      </c>
      <c r="H2182" s="922">
        <v>72194.710441576579</v>
      </c>
      <c r="I2182" s="142">
        <v>91641.255521496598</v>
      </c>
      <c r="AV2182" s="392"/>
    </row>
    <row r="2183" spans="1:53">
      <c r="F2183" s="923">
        <v>166.27872779761026</v>
      </c>
      <c r="G2183" s="924">
        <v>66.845376791624801</v>
      </c>
      <c r="H2183" s="924">
        <v>0.65313041518991244</v>
      </c>
      <c r="I2183" s="34">
        <v>233.77723500442497</v>
      </c>
    </row>
    <row r="2184" spans="1:53">
      <c r="A2184" s="69" t="s">
        <v>1737</v>
      </c>
      <c r="B2184" s="69"/>
      <c r="F2184" s="923">
        <v>0.23238798923494558</v>
      </c>
      <c r="G2184" s="924">
        <v>8.5218436718047408E-2</v>
      </c>
      <c r="H2184" s="924">
        <v>0.57570176079744417</v>
      </c>
      <c r="I2184" s="34">
        <v>0.89330818675043722</v>
      </c>
    </row>
    <row r="2185" spans="1:53">
      <c r="A2185" s="136"/>
      <c r="B2185" s="147" t="s">
        <v>271</v>
      </c>
      <c r="C2185" s="936"/>
      <c r="D2185" s="936"/>
      <c r="E2185" s="937"/>
      <c r="F2185" s="921">
        <v>9652.6669375941892</v>
      </c>
      <c r="G2185" s="922">
        <v>16871.766982880414</v>
      </c>
      <c r="H2185" s="922">
        <v>72366.865320643585</v>
      </c>
      <c r="I2185" s="142">
        <v>98891.299241118191</v>
      </c>
    </row>
    <row r="2186" spans="1:53" ht="26.25">
      <c r="A2186" s="143" t="s">
        <v>184</v>
      </c>
      <c r="B2186" s="149" t="s">
        <v>185</v>
      </c>
      <c r="C2186" s="150" t="s">
        <v>186</v>
      </c>
      <c r="D2186" s="150" t="s">
        <v>187</v>
      </c>
      <c r="E2186" s="17" t="s">
        <v>188</v>
      </c>
      <c r="F2186" s="923">
        <v>6.9986523103885219</v>
      </c>
      <c r="G2186" s="924">
        <v>16.72774649404322</v>
      </c>
      <c r="H2186" s="924">
        <v>25.938352609330195</v>
      </c>
      <c r="I2186" s="34">
        <v>49.664751413761941</v>
      </c>
    </row>
    <row r="2187" spans="1:53">
      <c r="A2187" s="130" t="s">
        <v>160</v>
      </c>
      <c r="B2187" s="152">
        <v>218.52615381496253</v>
      </c>
      <c r="C2187" s="141">
        <v>1878.3309930670735</v>
      </c>
      <c r="D2187" s="141">
        <v>3584.9156441717796</v>
      </c>
      <c r="E2187" s="142">
        <v>5681.772791053816</v>
      </c>
      <c r="F2187" s="923">
        <v>14.974561828822205</v>
      </c>
      <c r="G2187" s="924">
        <v>6.6606564074201078</v>
      </c>
      <c r="H2187" s="924">
        <v>204.34318310549128</v>
      </c>
      <c r="I2187" s="34">
        <v>225.97840134173362</v>
      </c>
    </row>
    <row r="2188" spans="1:53">
      <c r="A2188" s="130" t="s">
        <v>162</v>
      </c>
      <c r="B2188" s="152">
        <v>217.00979953454998</v>
      </c>
      <c r="C2188" s="141">
        <v>1675.3080432195254</v>
      </c>
      <c r="D2188" s="141">
        <v>3584.9156441717796</v>
      </c>
      <c r="E2188" s="142">
        <v>5477.2334869258548</v>
      </c>
      <c r="F2188" s="923">
        <v>19.849860488931665</v>
      </c>
      <c r="G2188" s="924">
        <v>12.345333330731799</v>
      </c>
      <c r="H2188" s="924">
        <v>9.0731384375916093</v>
      </c>
      <c r="I2188" s="34">
        <v>41.268332257255068</v>
      </c>
    </row>
    <row r="2189" spans="1:53">
      <c r="A2189" s="130" t="s">
        <v>31</v>
      </c>
      <c r="B2189" s="152">
        <v>3.1745950890392667</v>
      </c>
      <c r="C2189" s="141">
        <v>425.47279306558767</v>
      </c>
      <c r="D2189" s="141">
        <v>0</v>
      </c>
      <c r="E2189" s="142">
        <v>428.64738815462692</v>
      </c>
      <c r="F2189" s="923">
        <v>0.42554917759257999</v>
      </c>
      <c r="G2189" s="924">
        <v>1.9167097095759293</v>
      </c>
      <c r="H2189" s="924">
        <v>6.8026584004526089</v>
      </c>
      <c r="I2189" s="34">
        <v>9.1449172876211176</v>
      </c>
    </row>
    <row r="2190" spans="1:53">
      <c r="A2190" s="130" t="s">
        <v>23</v>
      </c>
      <c r="B2190" s="152">
        <v>202.17610937832845</v>
      </c>
      <c r="C2190" s="141">
        <v>1229.4786895856839</v>
      </c>
      <c r="D2190" s="141">
        <v>3584.9156441717796</v>
      </c>
      <c r="E2190" s="142">
        <v>5016.5704431357917</v>
      </c>
      <c r="F2190" s="923">
        <v>0.37988051071556023</v>
      </c>
      <c r="G2190" s="924">
        <v>1.416875219026587</v>
      </c>
      <c r="H2190" s="924">
        <v>1.7384571467823335</v>
      </c>
      <c r="I2190" s="34">
        <v>3.5352128765244815</v>
      </c>
    </row>
    <row r="2191" spans="1:53">
      <c r="A2191" s="130" t="s">
        <v>163</v>
      </c>
      <c r="B2191" s="152">
        <v>11.659095067182275</v>
      </c>
      <c r="C2191" s="141">
        <v>20.356560568253723</v>
      </c>
      <c r="D2191" s="141">
        <v>0</v>
      </c>
      <c r="E2191" s="142">
        <v>32.015655635435998</v>
      </c>
      <c r="F2191" s="923">
        <v>11.155062060275853</v>
      </c>
      <c r="G2191" s="924">
        <v>13.762251037839508</v>
      </c>
      <c r="H2191" s="924">
        <v>0</v>
      </c>
      <c r="I2191" s="34">
        <v>24.917313098115361</v>
      </c>
    </row>
    <row r="2192" spans="1:53">
      <c r="A2192" s="130" t="s">
        <v>189</v>
      </c>
      <c r="B2192" s="238">
        <v>8.9996609618478197E-3</v>
      </c>
      <c r="C2192" s="239">
        <v>0.17342499385788823</v>
      </c>
      <c r="D2192" s="141">
        <v>1</v>
      </c>
      <c r="E2192" s="142">
        <v>0.18242465481973605</v>
      </c>
      <c r="F2192" s="923">
        <v>0.12272677269752574</v>
      </c>
      <c r="G2192" s="924">
        <v>1.1091504765746779E-2</v>
      </c>
      <c r="H2192" s="924">
        <v>0.24855863341248538</v>
      </c>
      <c r="I2192" s="34">
        <v>0.38237691087575787</v>
      </c>
    </row>
    <row r="2193" spans="1:51">
      <c r="A2193" s="130" t="s">
        <v>165</v>
      </c>
      <c r="B2193" s="152">
        <v>13.635561457982693</v>
      </c>
      <c r="C2193" s="141">
        <v>330.52024652494345</v>
      </c>
      <c r="D2193" s="141">
        <v>0.93357584208409783</v>
      </c>
      <c r="E2193" s="142">
        <v>345.08938382501026</v>
      </c>
      <c r="F2193" s="923">
        <v>0.13503894611666897</v>
      </c>
      <c r="G2193" s="924">
        <v>1.5531908368923944E-2</v>
      </c>
      <c r="H2193" s="924">
        <v>0.31075558977757167</v>
      </c>
      <c r="I2193" s="34">
        <v>0.46132644426316449</v>
      </c>
    </row>
    <row r="2194" spans="1:51">
      <c r="A2194" s="130" t="s">
        <v>1729</v>
      </c>
      <c r="B2194" s="89">
        <v>0.4926006113122281</v>
      </c>
      <c r="C2194" s="40">
        <v>0.36173852888770808</v>
      </c>
      <c r="D2194" s="40">
        <v>8.6409950208849416E-4</v>
      </c>
      <c r="E2194" s="34">
        <v>0.85520323970202472</v>
      </c>
      <c r="F2194" s="923">
        <v>0.15514748295352135</v>
      </c>
      <c r="G2194" s="924">
        <v>9.0009787267301835</v>
      </c>
      <c r="H2194" s="924">
        <v>18.156846826531137</v>
      </c>
      <c r="I2194" s="34">
        <v>27.312973036214842</v>
      </c>
    </row>
    <row r="2195" spans="1:51">
      <c r="A2195" s="130" t="s">
        <v>84</v>
      </c>
      <c r="B2195" s="89">
        <v>6.8844925069482573E-4</v>
      </c>
      <c r="C2195" s="40">
        <v>2.3910748435524163E-3</v>
      </c>
      <c r="D2195" s="40">
        <v>7.6166044833770605E-3</v>
      </c>
      <c r="E2195" s="34">
        <v>1.0696128577624302E-2</v>
      </c>
      <c r="F2195" s="923">
        <v>0.54057421318556897</v>
      </c>
      <c r="G2195" s="924">
        <v>0.70060561913950903</v>
      </c>
      <c r="H2195" s="924">
        <v>143.04022817384387</v>
      </c>
      <c r="I2195" s="34">
        <v>144.28140800616899</v>
      </c>
    </row>
    <row r="2196" spans="1:51">
      <c r="A2196" s="130" t="s">
        <v>166</v>
      </c>
      <c r="B2196" s="152">
        <v>28.596018848783665</v>
      </c>
      <c r="C2196" s="141">
        <v>342.00603722511607</v>
      </c>
      <c r="D2196" s="141">
        <v>2.977899015241674</v>
      </c>
      <c r="E2196" s="142">
        <v>373.57995508914144</v>
      </c>
      <c r="F2196" s="923">
        <v>0.67590334879244274</v>
      </c>
      <c r="G2196" s="924">
        <v>1.7351924989310883</v>
      </c>
      <c r="H2196" s="924">
        <v>6.3511969063141258</v>
      </c>
      <c r="I2196" s="34">
        <v>8.7622927540376558</v>
      </c>
    </row>
    <row r="2197" spans="1:51">
      <c r="A2197" s="130" t="s">
        <v>167</v>
      </c>
      <c r="B2197" s="89">
        <v>2.0733502427654919E-2</v>
      </c>
      <c r="C2197" s="40">
        <v>2.341280059401827E-2</v>
      </c>
      <c r="D2197" s="40">
        <v>2.6922692065873183E-2</v>
      </c>
      <c r="E2197" s="34">
        <v>7.1068995087546369E-2</v>
      </c>
      <c r="F2197" s="923">
        <v>9.6454704027078512E-3</v>
      </c>
      <c r="G2197" s="924">
        <v>0.23318647832057265</v>
      </c>
      <c r="H2197" s="924">
        <v>4.761860880316827</v>
      </c>
      <c r="I2197" s="34">
        <v>5.0046928290401063</v>
      </c>
    </row>
    <row r="2198" spans="1:51">
      <c r="A2198" s="130" t="s">
        <v>168</v>
      </c>
      <c r="B2198" s="89">
        <v>4.4362128630121664E-2</v>
      </c>
      <c r="C2198" s="40">
        <v>3.8894772915078993E-2</v>
      </c>
      <c r="D2198" s="40">
        <v>0.54069704509256533</v>
      </c>
      <c r="E2198" s="34">
        <v>0.62395394663776593</v>
      </c>
      <c r="F2198" s="923">
        <v>8.2549102750852903E-3</v>
      </c>
      <c r="G2198" s="924">
        <v>0.19037382904682604</v>
      </c>
      <c r="H2198" s="924">
        <v>1.2169200027476332</v>
      </c>
      <c r="I2198" s="34">
        <v>1.4155487420695447</v>
      </c>
    </row>
    <row r="2199" spans="1:51">
      <c r="A2199" s="130" t="s">
        <v>169</v>
      </c>
      <c r="B2199" s="89">
        <v>5.8805197398501576E-2</v>
      </c>
      <c r="C2199" s="40">
        <v>7.6647925154715399E-2</v>
      </c>
      <c r="D2199" s="40">
        <v>0.12003872770223388</v>
      </c>
      <c r="E2199" s="34">
        <v>0.25549185025545085</v>
      </c>
      <c r="F2199" s="923">
        <v>0.21340428981813558</v>
      </c>
      <c r="G2199" s="924">
        <v>3.585355779675885</v>
      </c>
      <c r="H2199" s="924">
        <v>0</v>
      </c>
      <c r="I2199" s="34">
        <v>3.7987600694940205</v>
      </c>
    </row>
    <row r="2200" spans="1:51">
      <c r="A2200" s="130" t="s">
        <v>170</v>
      </c>
      <c r="B2200" s="89">
        <v>1.2606891320498402E-3</v>
      </c>
      <c r="C2200" s="40">
        <v>1.7176781482266285E-2</v>
      </c>
      <c r="D2200" s="40">
        <v>1.8540619248051702E-2</v>
      </c>
      <c r="E2200" s="34">
        <v>3.6978089862367822E-2</v>
      </c>
      <c r="F2200" s="923">
        <v>1.6998380469003013E-3</v>
      </c>
      <c r="G2200" s="924">
        <v>1.0481822986883982E-3</v>
      </c>
      <c r="H2200" s="924">
        <v>0.17399104338873975</v>
      </c>
      <c r="I2200" s="34">
        <v>0.17673906373432843</v>
      </c>
    </row>
    <row r="2201" spans="1:51">
      <c r="A2201" s="130" t="s">
        <v>171</v>
      </c>
      <c r="B2201" s="89">
        <v>1.12539573932665E-3</v>
      </c>
      <c r="C2201" s="40">
        <v>1.2217441047769985E-2</v>
      </c>
      <c r="D2201" s="40">
        <v>5.0782423428200069E-3</v>
      </c>
      <c r="E2201" s="34">
        <v>1.842107912991664E-2</v>
      </c>
      <c r="F2201" s="925">
        <v>2.2692884206804011E-3</v>
      </c>
      <c r="G2201" s="926">
        <v>6.7140341968948769E-3</v>
      </c>
      <c r="H2201" s="926">
        <v>0.21752891284430015</v>
      </c>
      <c r="I2201" s="145">
        <v>0.22651223546187543</v>
      </c>
      <c r="AY2201" s="146"/>
    </row>
    <row r="2202" spans="1:51">
      <c r="A2202" s="130" t="s">
        <v>172</v>
      </c>
      <c r="B2202" s="89">
        <v>3.3046863317393642E-2</v>
      </c>
      <c r="C2202" s="40">
        <v>0.12995928309947427</v>
      </c>
      <c r="D2202" s="40">
        <v>0</v>
      </c>
      <c r="E2202" s="34">
        <v>0.16300614641686792</v>
      </c>
    </row>
    <row r="2203" spans="1:51">
      <c r="A2203" s="130" t="s">
        <v>190</v>
      </c>
      <c r="B2203" s="89">
        <v>3.6357797570331731E-4</v>
      </c>
      <c r="C2203" s="40">
        <v>1.2623581403081571E-3</v>
      </c>
      <c r="D2203" s="40">
        <v>7.65776744695641E-4</v>
      </c>
      <c r="E2203" s="34">
        <v>2.3917128607071157E-3</v>
      </c>
    </row>
    <row r="2204" spans="1:51">
      <c r="A2204" s="130" t="s">
        <v>191</v>
      </c>
      <c r="B2204" s="89">
        <v>4.0005278058776557E-4</v>
      </c>
      <c r="C2204" s="40">
        <v>2.9529238745617408E-3</v>
      </c>
      <c r="D2204" s="40">
        <v>1.0686542861236168E-3</v>
      </c>
      <c r="E2204" s="34">
        <v>4.421630941273123E-3</v>
      </c>
      <c r="F2204" s="898" t="s">
        <v>272</v>
      </c>
      <c r="G2204" s="899"/>
      <c r="H2204" s="900"/>
      <c r="I2204" s="900"/>
    </row>
    <row r="2205" spans="1:51" ht="26.25">
      <c r="A2205" s="130" t="s">
        <v>175</v>
      </c>
      <c r="B2205" s="89">
        <v>4.5962430648063021E-4</v>
      </c>
      <c r="C2205" s="40">
        <v>2.337121935067207E-3</v>
      </c>
      <c r="D2205" s="40">
        <v>1.8845884446111228E-2</v>
      </c>
      <c r="E2205" s="34">
        <v>2.1642630687659065E-2</v>
      </c>
      <c r="F2205" s="76" t="s">
        <v>185</v>
      </c>
      <c r="G2205" s="76" t="s">
        <v>186</v>
      </c>
      <c r="H2205" s="150" t="s">
        <v>187</v>
      </c>
      <c r="I2205" s="17" t="s">
        <v>188</v>
      </c>
    </row>
    <row r="2206" spans="1:51">
      <c r="A2206" s="130" t="s">
        <v>176</v>
      </c>
      <c r="B2206" s="89">
        <v>1.6014507171293448E-3</v>
      </c>
      <c r="C2206" s="40">
        <v>3.8172085158235019E-3</v>
      </c>
      <c r="D2206" s="40">
        <v>0.37848793156479571</v>
      </c>
      <c r="E2206" s="34">
        <v>0.38390659079774858</v>
      </c>
      <c r="F2206" s="919">
        <v>56688.848544000117</v>
      </c>
      <c r="G2206" s="920">
        <v>219476.83808512244</v>
      </c>
      <c r="H2206" s="920">
        <v>1000000</v>
      </c>
      <c r="I2206" s="138">
        <v>1276165.6866291226</v>
      </c>
    </row>
    <row r="2207" spans="1:51">
      <c r="A2207" s="130" t="s">
        <v>177</v>
      </c>
      <c r="B2207" s="89">
        <v>2.0023631838727877E-3</v>
      </c>
      <c r="C2207" s="40">
        <v>1.2191683777027385E-2</v>
      </c>
      <c r="D2207" s="40">
        <v>8.4027109391563715E-2</v>
      </c>
      <c r="E2207" s="34">
        <v>9.8221156352463895E-2</v>
      </c>
      <c r="F2207" s="921">
        <v>53385.53298565375</v>
      </c>
      <c r="G2207" s="922">
        <v>200471.88249721285</v>
      </c>
      <c r="H2207" s="922">
        <v>933326.45236551983</v>
      </c>
      <c r="I2207" s="142">
        <v>1187183.8678483865</v>
      </c>
    </row>
    <row r="2208" spans="1:51">
      <c r="A2208" s="130" t="s">
        <v>178</v>
      </c>
      <c r="B2208" s="89">
        <v>2.8574699119367308E-5</v>
      </c>
      <c r="C2208" s="40">
        <v>3.3114099181567481E-3</v>
      </c>
      <c r="D2208" s="40">
        <v>1.297843347363619E-2</v>
      </c>
      <c r="E2208" s="34">
        <v>1.6318418090912307E-2</v>
      </c>
      <c r="F2208" s="921">
        <v>6695.0500918918469</v>
      </c>
      <c r="G2208" s="922">
        <v>10653.880605294789</v>
      </c>
      <c r="H2208" s="922">
        <v>0</v>
      </c>
      <c r="I2208" s="142">
        <v>17348.930697186635</v>
      </c>
    </row>
    <row r="2209" spans="1:53">
      <c r="A2209" s="130" t="s">
        <v>179</v>
      </c>
      <c r="B2209" s="89">
        <v>2.4455165743053324E-5</v>
      </c>
      <c r="C2209" s="40">
        <v>2.9487757483377939E-3</v>
      </c>
      <c r="D2209" s="40">
        <v>3.5547696399740045E-3</v>
      </c>
      <c r="E2209" s="34">
        <v>6.5280005540548514E-3</v>
      </c>
      <c r="F2209" s="921">
        <v>36304.92940538752</v>
      </c>
      <c r="G2209" s="922">
        <v>124347.98874446699</v>
      </c>
      <c r="H2209" s="922">
        <v>0</v>
      </c>
      <c r="I2209" s="142">
        <v>160652.91814985449</v>
      </c>
      <c r="AZ2209" s="146"/>
    </row>
    <row r="2210" spans="1:53">
      <c r="A2210" s="130" t="s">
        <v>180</v>
      </c>
      <c r="B2210" s="89">
        <v>6.3221005484849708E-4</v>
      </c>
      <c r="C2210" s="40">
        <v>4.0492296090304303E-2</v>
      </c>
      <c r="D2210" s="40">
        <v>0</v>
      </c>
      <c r="E2210" s="40">
        <v>4.1124506145152798E-2</v>
      </c>
      <c r="F2210" s="921">
        <v>10385.553488374389</v>
      </c>
      <c r="G2210" s="922">
        <v>65470.013147451093</v>
      </c>
      <c r="H2210" s="922">
        <v>933326.45236551983</v>
      </c>
      <c r="I2210" s="142">
        <v>1009182.0190013455</v>
      </c>
      <c r="AX2210" s="146"/>
    </row>
    <row r="2211" spans="1:53">
      <c r="A2211" s="130" t="s">
        <v>181</v>
      </c>
      <c r="B2211" s="89">
        <v>5.0357689893686247E-6</v>
      </c>
      <c r="C2211" s="40">
        <v>2.593847691636414E-4</v>
      </c>
      <c r="D2211" s="40">
        <v>5.3604372128694862E-4</v>
      </c>
      <c r="E2211" s="40">
        <v>8.0046425943995864E-4</v>
      </c>
      <c r="F2211" s="921">
        <v>15.124517951618824</v>
      </c>
      <c r="G2211" s="922">
        <v>34.393004812043586</v>
      </c>
      <c r="H2211" s="922">
        <v>0</v>
      </c>
      <c r="I2211" s="142">
        <v>49.517522763662413</v>
      </c>
      <c r="BA2211" s="146"/>
    </row>
    <row r="2212" spans="1:53">
      <c r="A2212" s="143" t="s">
        <v>182</v>
      </c>
      <c r="B2212" s="154">
        <v>6.7227653114567061E-6</v>
      </c>
      <c r="C2212" s="144">
        <v>6.7314997821356468E-4</v>
      </c>
      <c r="D2212" s="144">
        <v>7.4805800028653177E-4</v>
      </c>
      <c r="E2212" s="144">
        <v>1.4279307438115531E-3</v>
      </c>
      <c r="F2212" s="921">
        <v>-324.34764782694009</v>
      </c>
      <c r="G2212" s="922">
        <v>14854.216014443244</v>
      </c>
      <c r="H2212" s="922">
        <v>76709.840189440452</v>
      </c>
      <c r="I2212" s="142">
        <v>91239.708556056765</v>
      </c>
      <c r="AV2212" s="392"/>
    </row>
    <row r="2213" spans="1:53">
      <c r="F2213" s="923">
        <v>74.829050472328362</v>
      </c>
      <c r="G2213" s="924">
        <v>41.880194830225037</v>
      </c>
      <c r="H2213" s="924">
        <v>0.61179304713991789</v>
      </c>
      <c r="I2213" s="34">
        <v>117.32103834969331</v>
      </c>
    </row>
    <row r="2214" spans="1:53">
      <c r="A2214" s="69" t="s">
        <v>285</v>
      </c>
      <c r="F2214" s="923">
        <v>7.3002083287986616E-2</v>
      </c>
      <c r="G2214" s="924">
        <v>2.4444627585613241</v>
      </c>
      <c r="H2214" s="924">
        <v>0.53926494049380835</v>
      </c>
      <c r="I2214" s="34">
        <v>3.056729782343119</v>
      </c>
    </row>
    <row r="2215" spans="1:53">
      <c r="A2215" s="136"/>
      <c r="B2215" s="147" t="s">
        <v>271</v>
      </c>
      <c r="C2215" s="936"/>
      <c r="D2215" s="936"/>
      <c r="E2215" s="937"/>
      <c r="F2215" s="921">
        <v>1939.8694184142271</v>
      </c>
      <c r="G2215" s="922">
        <v>16758.404490368746</v>
      </c>
      <c r="H2215" s="922">
        <v>76871.099190085515</v>
      </c>
      <c r="I2215" s="142">
        <v>95569.373098868469</v>
      </c>
    </row>
    <row r="2216" spans="1:53" ht="26.25">
      <c r="A2216" s="143" t="s">
        <v>184</v>
      </c>
      <c r="B2216" s="149" t="s">
        <v>185</v>
      </c>
      <c r="C2216" s="150" t="s">
        <v>186</v>
      </c>
      <c r="D2216" s="150" t="s">
        <v>187</v>
      </c>
      <c r="E2216" s="17" t="s">
        <v>188</v>
      </c>
      <c r="F2216" s="923">
        <v>3.1579983201725335</v>
      </c>
      <c r="G2216" s="924">
        <v>26.406293465440626</v>
      </c>
      <c r="H2216" s="924">
        <v>35.371099676313079</v>
      </c>
      <c r="I2216" s="34">
        <v>64.935391461926244</v>
      </c>
    </row>
    <row r="2217" spans="1:53">
      <c r="A2217" s="130" t="s">
        <v>160</v>
      </c>
      <c r="B2217" s="152">
        <v>220.61471786973499</v>
      </c>
      <c r="C2217" s="141">
        <v>3715.7296067663151</v>
      </c>
      <c r="D2217" s="141">
        <v>3584.9156441717796</v>
      </c>
      <c r="E2217" s="142">
        <v>7521.2599688078299</v>
      </c>
      <c r="F2217" s="923">
        <v>6.7995901416069566</v>
      </c>
      <c r="G2217" s="924">
        <v>9.7670958067941775</v>
      </c>
      <c r="H2217" s="924">
        <v>191.41007025071332</v>
      </c>
      <c r="I2217" s="34">
        <v>207.97675619911445</v>
      </c>
    </row>
    <row r="2218" spans="1:53">
      <c r="A2218" s="130" t="s">
        <v>162</v>
      </c>
      <c r="B2218" s="152">
        <v>219.08387103093034</v>
      </c>
      <c r="C2218" s="141">
        <v>3161.5843055411192</v>
      </c>
      <c r="D2218" s="141">
        <v>3584.9156441717796</v>
      </c>
      <c r="E2218" s="142">
        <v>6965.5838207438292</v>
      </c>
      <c r="F2218" s="923">
        <v>15.340394248865351</v>
      </c>
      <c r="G2218" s="924">
        <v>18.753923607440072</v>
      </c>
      <c r="H2218" s="924">
        <v>8.4988891693896065</v>
      </c>
      <c r="I2218" s="34">
        <v>42.593207025695037</v>
      </c>
    </row>
    <row r="2219" spans="1:53">
      <c r="A2219" s="130" t="s">
        <v>31</v>
      </c>
      <c r="B2219" s="152">
        <v>3.2049362865374795</v>
      </c>
      <c r="C2219" s="141">
        <v>1161.3133740763858</v>
      </c>
      <c r="D2219" s="141">
        <v>0</v>
      </c>
      <c r="E2219" s="142">
        <v>1164.5183103629233</v>
      </c>
      <c r="F2219" s="923">
        <v>0.80623469112450274</v>
      </c>
      <c r="G2219" s="924">
        <v>2.5190112162896297</v>
      </c>
      <c r="H2219" s="924">
        <v>6.3721104004239626</v>
      </c>
      <c r="I2219" s="34">
        <v>9.6973563078380955</v>
      </c>
    </row>
    <row r="2220" spans="1:53">
      <c r="A2220" s="130" t="s">
        <v>23</v>
      </c>
      <c r="B2220" s="152">
        <v>204.10840785798263</v>
      </c>
      <c r="C2220" s="141">
        <v>1936.1981724216771</v>
      </c>
      <c r="D2220" s="141">
        <v>3584.9156441717796</v>
      </c>
      <c r="E2220" s="142">
        <v>5725.2222244514396</v>
      </c>
      <c r="F2220" s="923">
        <v>0.67916053670960408</v>
      </c>
      <c r="G2220" s="924">
        <v>1.6038557915735767</v>
      </c>
      <c r="H2220" s="924">
        <v>1.6284282134416792</v>
      </c>
      <c r="I2220" s="34">
        <v>3.9114445417248604</v>
      </c>
    </row>
    <row r="2221" spans="1:53">
      <c r="A2221" s="130" t="s">
        <v>163</v>
      </c>
      <c r="B2221" s="152">
        <v>11.770526886410241</v>
      </c>
      <c r="C2221" s="141">
        <v>64.072759043056195</v>
      </c>
      <c r="D2221" s="141">
        <v>0</v>
      </c>
      <c r="E2221" s="142">
        <v>75.843285929466433</v>
      </c>
      <c r="F2221" s="923">
        <v>5.7038496244535368</v>
      </c>
      <c r="G2221" s="924">
        <v>10.541183868187444</v>
      </c>
      <c r="H2221" s="924">
        <v>0</v>
      </c>
      <c r="I2221" s="34">
        <v>16.245033492640982</v>
      </c>
    </row>
    <row r="2222" spans="1:53">
      <c r="A2222" s="130" t="s">
        <v>189</v>
      </c>
      <c r="B2222" s="238">
        <v>9.0856752354801212E-3</v>
      </c>
      <c r="C2222" s="239">
        <v>0.33696201235440237</v>
      </c>
      <c r="D2222" s="141">
        <v>1</v>
      </c>
      <c r="E2222" s="142">
        <v>0.34604768758988247</v>
      </c>
      <c r="F2222" s="923">
        <v>0.13593892180260481</v>
      </c>
      <c r="G2222" s="924">
        <v>0.20172241060572102</v>
      </c>
      <c r="H2222" s="924">
        <v>0.23282707433574576</v>
      </c>
      <c r="I2222" s="34">
        <v>0.57048840674407153</v>
      </c>
    </row>
    <row r="2223" spans="1:53">
      <c r="A2223" s="130" t="s">
        <v>165</v>
      </c>
      <c r="B2223" s="152">
        <v>13.765883357813035</v>
      </c>
      <c r="C2223" s="141">
        <v>449.8620656075758</v>
      </c>
      <c r="D2223" s="141">
        <v>0.93357584208409783</v>
      </c>
      <c r="E2223" s="142">
        <v>464.56152480747295</v>
      </c>
      <c r="F2223" s="923">
        <v>0.24935641337917802</v>
      </c>
      <c r="G2223" s="924">
        <v>0.30354144588679399</v>
      </c>
      <c r="H2223" s="924">
        <v>0.2910875144751936</v>
      </c>
      <c r="I2223" s="34">
        <v>0.84398537374116567</v>
      </c>
    </row>
    <row r="2224" spans="1:53">
      <c r="A2224" s="130" t="s">
        <v>1729</v>
      </c>
      <c r="B2224" s="89">
        <v>0.49730864242056316</v>
      </c>
      <c r="C2224" s="40">
        <v>0.59436192295571633</v>
      </c>
      <c r="D2224" s="40">
        <v>8.6409950208849416E-4</v>
      </c>
      <c r="E2224" s="34">
        <v>1.092534664878368</v>
      </c>
      <c r="F2224" s="923">
        <v>0.54601797073833458</v>
      </c>
      <c r="G2224" s="924">
        <v>15.318984779403497</v>
      </c>
      <c r="H2224" s="924">
        <v>24.759769773419155</v>
      </c>
      <c r="I2224" s="34">
        <v>40.624772523560985</v>
      </c>
    </row>
    <row r="2225" spans="1:52">
      <c r="A2225" s="130" t="s">
        <v>84</v>
      </c>
      <c r="B2225" s="89">
        <v>6.9502910547849508E-4</v>
      </c>
      <c r="C2225" s="40">
        <v>4.2291018449278177E-3</v>
      </c>
      <c r="D2225" s="40">
        <v>7.6166044833770605E-3</v>
      </c>
      <c r="E2225" s="34">
        <v>1.2540735433783375E-2</v>
      </c>
      <c r="F2225" s="923">
        <v>0.25389989852617295</v>
      </c>
      <c r="G2225" s="924">
        <v>2.4772346480866476</v>
      </c>
      <c r="H2225" s="924">
        <v>133.98704917549929</v>
      </c>
      <c r="I2225" s="34">
        <v>136.71818372211212</v>
      </c>
    </row>
    <row r="2226" spans="1:52">
      <c r="A2226" s="130" t="s">
        <v>166</v>
      </c>
      <c r="B2226" s="152">
        <v>28.869325343381732</v>
      </c>
      <c r="C2226" s="141">
        <v>468.81363528515317</v>
      </c>
      <c r="D2226" s="141">
        <v>2.977899015241674</v>
      </c>
      <c r="E2226" s="142">
        <v>500.66085964377658</v>
      </c>
      <c r="F2226" s="923">
        <v>0.71278084175959178</v>
      </c>
      <c r="G2226" s="924">
        <v>3.9990266205835887</v>
      </c>
      <c r="H2226" s="924">
        <v>5.9492224185727238</v>
      </c>
      <c r="I2226" s="34">
        <v>10.661029880915903</v>
      </c>
    </row>
    <row r="2227" spans="1:52">
      <c r="A2227" s="130" t="s">
        <v>167</v>
      </c>
      <c r="B2227" s="89">
        <v>2.0931662909336231E-2</v>
      </c>
      <c r="C2227" s="40">
        <v>3.7165846511669223E-2</v>
      </c>
      <c r="D2227" s="40">
        <v>2.6922692065873183E-2</v>
      </c>
      <c r="E2227" s="34">
        <v>8.5020201486878638E-2</v>
      </c>
      <c r="F2227" s="923">
        <v>5.0713467051236472E-2</v>
      </c>
      <c r="G2227" s="924">
        <v>0.83526485740747725</v>
      </c>
      <c r="H2227" s="924">
        <v>4.4604772802967734</v>
      </c>
      <c r="I2227" s="34">
        <v>5.3464556047554872</v>
      </c>
    </row>
    <row r="2228" spans="1:52">
      <c r="A2228" s="130" t="s">
        <v>168</v>
      </c>
      <c r="B2228" s="89">
        <v>4.4786119743462353E-2</v>
      </c>
      <c r="C2228" s="40">
        <v>8.25774524374253E-2</v>
      </c>
      <c r="D2228" s="40">
        <v>0.54069704509256533</v>
      </c>
      <c r="E2228" s="34">
        <v>0.66806061727345301</v>
      </c>
      <c r="F2228" s="923">
        <v>4.2905589890108238E-2</v>
      </c>
      <c r="G2228" s="924">
        <v>0.72649847303396442</v>
      </c>
      <c r="H2228" s="924">
        <v>1.1398997494091754</v>
      </c>
      <c r="I2228" s="34">
        <v>1.9093038123332478</v>
      </c>
    </row>
    <row r="2229" spans="1:52">
      <c r="A2229" s="130" t="s">
        <v>169</v>
      </c>
      <c r="B2229" s="89">
        <v>5.9367228164046944E-2</v>
      </c>
      <c r="C2229" s="40">
        <v>0.16737290214701575</v>
      </c>
      <c r="D2229" s="40">
        <v>0.12003872770223388</v>
      </c>
      <c r="E2229" s="34">
        <v>0.34677885801329655</v>
      </c>
      <c r="F2229" s="923">
        <v>0.80938058811610802</v>
      </c>
      <c r="G2229" s="924">
        <v>1.9286355072021697</v>
      </c>
      <c r="H2229" s="924">
        <v>0</v>
      </c>
      <c r="I2229" s="34">
        <v>2.7380160953182777</v>
      </c>
    </row>
    <row r="2230" spans="1:52">
      <c r="A2230" s="130" t="s">
        <v>170</v>
      </c>
      <c r="B2230" s="89">
        <v>1.2727381703890731E-3</v>
      </c>
      <c r="C2230" s="40">
        <v>3.2090615553384133E-2</v>
      </c>
      <c r="D2230" s="40">
        <v>1.8540619248051702E-2</v>
      </c>
      <c r="E2230" s="34">
        <v>5.1903972971824905E-2</v>
      </c>
      <c r="F2230" s="923">
        <v>5.8177304454603866E-3</v>
      </c>
      <c r="G2230" s="924">
        <v>8.3640413477305234E-2</v>
      </c>
      <c r="H2230" s="924">
        <v>0.16297895203502202</v>
      </c>
      <c r="I2230" s="34">
        <v>0.25243709595778763</v>
      </c>
    </row>
    <row r="2231" spans="1:52">
      <c r="A2231" s="130" t="s">
        <v>171</v>
      </c>
      <c r="B2231" s="89">
        <v>1.1361517108546256E-3</v>
      </c>
      <c r="C2231" s="40">
        <v>1.8863758842949122E-2</v>
      </c>
      <c r="D2231" s="40">
        <v>5.0782423428200069E-3</v>
      </c>
      <c r="E2231" s="34">
        <v>2.5078152896623754E-2</v>
      </c>
      <c r="F2231" s="925">
        <v>1.2904669569400444E-2</v>
      </c>
      <c r="G2231" s="926">
        <v>0.10689082170960887</v>
      </c>
      <c r="H2231" s="926">
        <v>0.20376126013263554</v>
      </c>
      <c r="I2231" s="145">
        <v>0.32355675141164486</v>
      </c>
      <c r="AY2231" s="146"/>
    </row>
    <row r="2232" spans="1:52">
      <c r="A2232" s="130" t="s">
        <v>172</v>
      </c>
      <c r="B2232" s="89">
        <v>3.3362708764919022E-2</v>
      </c>
      <c r="C2232" s="40">
        <v>0.3289434351039125</v>
      </c>
      <c r="D2232" s="40">
        <v>0</v>
      </c>
      <c r="E2232" s="34">
        <v>0.36230614386883153</v>
      </c>
    </row>
    <row r="2233" spans="1:52">
      <c r="A2233" s="130" t="s">
        <v>190</v>
      </c>
      <c r="B2233" s="89">
        <v>3.670528727712622E-4</v>
      </c>
      <c r="C2233" s="40">
        <v>1.8209822688775492E-3</v>
      </c>
      <c r="D2233" s="40">
        <v>7.65776744695641E-4</v>
      </c>
      <c r="E2233" s="34">
        <v>2.9538118863444525E-3</v>
      </c>
    </row>
    <row r="2234" spans="1:52">
      <c r="A2234" s="130" t="s">
        <v>191</v>
      </c>
      <c r="B2234" s="89">
        <v>4.0387628566009151E-4</v>
      </c>
      <c r="C2234" s="40">
        <v>4.3447388620680826E-3</v>
      </c>
      <c r="D2234" s="40">
        <v>1.0686542861236168E-3</v>
      </c>
      <c r="E2234" s="34">
        <v>5.8172694338517903E-3</v>
      </c>
      <c r="F2234" s="898" t="s">
        <v>272</v>
      </c>
      <c r="G2234" s="899"/>
      <c r="H2234" s="900"/>
      <c r="I2234" s="900"/>
    </row>
    <row r="2235" spans="1:52" ht="26.25">
      <c r="A2235" s="130" t="s">
        <v>175</v>
      </c>
      <c r="B2235" s="89">
        <v>4.640171665042776E-4</v>
      </c>
      <c r="C2235" s="40">
        <v>2.5817665617649628E-3</v>
      </c>
      <c r="D2235" s="40">
        <v>1.8845884446111228E-2</v>
      </c>
      <c r="E2235" s="34">
        <v>2.1891668174380468E-2</v>
      </c>
      <c r="F2235" s="76" t="s">
        <v>185</v>
      </c>
      <c r="G2235" s="76" t="s">
        <v>186</v>
      </c>
      <c r="H2235" s="150" t="s">
        <v>187</v>
      </c>
      <c r="I2235" s="17" t="s">
        <v>188</v>
      </c>
    </row>
    <row r="2236" spans="1:52">
      <c r="A2236" s="130" t="s">
        <v>176</v>
      </c>
      <c r="B2236" s="89">
        <v>1.6167565848476686E-3</v>
      </c>
      <c r="C2236" s="40">
        <v>1.3035217184582648E-2</v>
      </c>
      <c r="D2236" s="40">
        <v>0.37848793156479571</v>
      </c>
      <c r="E2236" s="34">
        <v>0.39313990533422605</v>
      </c>
      <c r="F2236" s="919">
        <v>31238.383543328411</v>
      </c>
      <c r="G2236" s="920">
        <v>226482.92630166747</v>
      </c>
      <c r="H2236" s="920">
        <v>1000000</v>
      </c>
      <c r="I2236" s="138">
        <v>1257721.3098449958</v>
      </c>
    </row>
    <row r="2237" spans="1:52">
      <c r="A2237" s="130" t="s">
        <v>177</v>
      </c>
      <c r="B2237" s="89">
        <v>2.0215007731152067E-3</v>
      </c>
      <c r="C2237" s="40">
        <v>3.2231381574368292E-2</v>
      </c>
      <c r="D2237" s="40">
        <v>8.4027109391563715E-2</v>
      </c>
      <c r="E2237" s="34">
        <v>0.11827999173904721</v>
      </c>
      <c r="F2237" s="921">
        <v>29821.726874348427</v>
      </c>
      <c r="G2237" s="922">
        <v>206938.18712827549</v>
      </c>
      <c r="H2237" s="922">
        <v>933326.45236551983</v>
      </c>
      <c r="I2237" s="142">
        <v>1170086.3663681438</v>
      </c>
    </row>
    <row r="2238" spans="1:52">
      <c r="A2238" s="130" t="s">
        <v>178</v>
      </c>
      <c r="B2238" s="89">
        <v>2.8847801850618337E-5</v>
      </c>
      <c r="C2238" s="40">
        <v>4.3141092636159294E-3</v>
      </c>
      <c r="D2238" s="40">
        <v>1.297843347363619E-2</v>
      </c>
      <c r="E2238" s="34">
        <v>1.7321390539102737E-2</v>
      </c>
      <c r="F2238" s="921">
        <v>2965.8990587464973</v>
      </c>
      <c r="G2238" s="922">
        <v>11827.449658853304</v>
      </c>
      <c r="H2238" s="922">
        <v>0</v>
      </c>
      <c r="I2238" s="142">
        <v>14793.348717599803</v>
      </c>
    </row>
    <row r="2239" spans="1:52">
      <c r="A2239" s="130" t="s">
        <v>179</v>
      </c>
      <c r="B2239" s="89">
        <v>2.4688896027656665E-5</v>
      </c>
      <c r="C2239" s="40">
        <v>3.3937838936227726E-3</v>
      </c>
      <c r="D2239" s="40">
        <v>3.5547696399740045E-3</v>
      </c>
      <c r="E2239" s="34">
        <v>6.9732424296244343E-3</v>
      </c>
      <c r="F2239" s="921">
        <v>15858.052973645939</v>
      </c>
      <c r="G2239" s="922">
        <v>144484.40420204896</v>
      </c>
      <c r="H2239" s="922">
        <v>0</v>
      </c>
      <c r="I2239" s="142">
        <v>160342.4571756949</v>
      </c>
      <c r="AZ2239" s="146"/>
    </row>
    <row r="2240" spans="1:52">
      <c r="A2240" s="130" t="s">
        <v>180</v>
      </c>
      <c r="B2240" s="89">
        <v>6.3825240343044472E-4</v>
      </c>
      <c r="C2240" s="40">
        <v>0.11020918323012319</v>
      </c>
      <c r="D2240" s="40">
        <v>0</v>
      </c>
      <c r="E2240" s="40">
        <v>0.11084743563355363</v>
      </c>
      <c r="F2240" s="921">
        <v>10997.77484195599</v>
      </c>
      <c r="G2240" s="922">
        <v>50626.333267373222</v>
      </c>
      <c r="H2240" s="922">
        <v>933326.45236551983</v>
      </c>
      <c r="I2240" s="142">
        <v>994950.56047484919</v>
      </c>
      <c r="AX2240" s="146"/>
    </row>
    <row r="2241" spans="1:53">
      <c r="A2241" s="130" t="s">
        <v>181</v>
      </c>
      <c r="B2241" s="89">
        <v>5.0838983593123191E-6</v>
      </c>
      <c r="C2241" s="40">
        <v>2.4707154358490779E-4</v>
      </c>
      <c r="D2241" s="40">
        <v>5.3604372128694862E-4</v>
      </c>
      <c r="E2241" s="40">
        <v>7.8819916323116866E-4</v>
      </c>
      <c r="F2241" s="921">
        <v>14.576439288487135</v>
      </c>
      <c r="G2241" s="922">
        <v>37.080117677831723</v>
      </c>
      <c r="H2241" s="922">
        <v>0</v>
      </c>
      <c r="I2241" s="142">
        <v>51.65655696631886</v>
      </c>
      <c r="BA2241" s="146"/>
    </row>
    <row r="2242" spans="1:53">
      <c r="A2242" s="143" t="s">
        <v>182</v>
      </c>
      <c r="B2242" s="154">
        <v>6.7870181513710943E-6</v>
      </c>
      <c r="C2242" s="144">
        <v>6.5154343926046522E-4</v>
      </c>
      <c r="D2242" s="144">
        <v>7.4805800028653177E-4</v>
      </c>
      <c r="E2242" s="144">
        <v>1.4063884576983681E-3</v>
      </c>
      <c r="F2242" s="921">
        <v>-2236.1505180833469</v>
      </c>
      <c r="G2242" s="922">
        <v>15751.195553058667</v>
      </c>
      <c r="H2242" s="922">
        <v>76709.840189440452</v>
      </c>
      <c r="I2242" s="142">
        <v>90224.88522441579</v>
      </c>
      <c r="AV2242" s="392"/>
    </row>
    <row r="2243" spans="1:53">
      <c r="F2243" s="923">
        <v>61.747499706915896</v>
      </c>
      <c r="G2243" s="924">
        <v>53.613857623352061</v>
      </c>
      <c r="H2243" s="924">
        <v>0.61179304713991789</v>
      </c>
      <c r="I2243" s="34">
        <v>115.97315037740788</v>
      </c>
    </row>
    <row r="2244" spans="1:53">
      <c r="A2244" s="69" t="s">
        <v>192</v>
      </c>
      <c r="F2244" s="923">
        <v>4.0906288140620077E-2</v>
      </c>
      <c r="G2244" s="924">
        <v>2.4807337806015046</v>
      </c>
      <c r="H2244" s="924">
        <v>0.53926494049380835</v>
      </c>
      <c r="I2244" s="34">
        <v>3.0609050092359333</v>
      </c>
    </row>
    <row r="2245" spans="1:53">
      <c r="A2245" s="136"/>
      <c r="B2245" s="147" t="s">
        <v>271</v>
      </c>
      <c r="C2245" s="936"/>
      <c r="D2245" s="936"/>
      <c r="E2245" s="937"/>
      <c r="F2245" s="921">
        <v>-372.88536051860535</v>
      </c>
      <c r="G2245" s="922">
        <v>18017.005733618633</v>
      </c>
      <c r="H2245" s="922">
        <v>76871.099190085515</v>
      </c>
      <c r="I2245" s="142">
        <v>94515.219563185543</v>
      </c>
    </row>
    <row r="2246" spans="1:53" ht="26.25">
      <c r="A2246" s="143" t="s">
        <v>184</v>
      </c>
      <c r="B2246" s="149" t="s">
        <v>185</v>
      </c>
      <c r="C2246" s="150" t="s">
        <v>186</v>
      </c>
      <c r="D2246" s="150" t="s">
        <v>187</v>
      </c>
      <c r="E2246" s="17" t="s">
        <v>188</v>
      </c>
      <c r="F2246" s="923">
        <v>3.1542879672434241</v>
      </c>
      <c r="G2246" s="924">
        <v>27.448000873360073</v>
      </c>
      <c r="H2246" s="924">
        <v>35.371099676313079</v>
      </c>
      <c r="I2246" s="34">
        <v>65.973388516916572</v>
      </c>
    </row>
    <row r="2247" spans="1:53">
      <c r="A2247" s="130" t="s">
        <v>160</v>
      </c>
      <c r="B2247" s="152">
        <v>212.06059825614324</v>
      </c>
      <c r="C2247" s="141">
        <v>821.0149047492647</v>
      </c>
      <c r="D2247" s="141">
        <v>3740.7815417444658</v>
      </c>
      <c r="E2247" s="142">
        <v>4773.8570447498732</v>
      </c>
      <c r="F2247" s="923">
        <v>6.3276547740725153</v>
      </c>
      <c r="G2247" s="924">
        <v>11.446206680665059</v>
      </c>
      <c r="H2247" s="924">
        <v>191.41007025071332</v>
      </c>
      <c r="I2247" s="34">
        <v>209.18393170545087</v>
      </c>
    </row>
    <row r="2248" spans="1:53">
      <c r="A2248" s="130" t="s">
        <v>162</v>
      </c>
      <c r="B2248" s="152">
        <v>199.70361638892382</v>
      </c>
      <c r="C2248" s="141">
        <v>749.92151768433916</v>
      </c>
      <c r="D2248" s="141">
        <v>3491.3703654307819</v>
      </c>
      <c r="E2248" s="142">
        <v>4440.9954995040453</v>
      </c>
      <c r="F2248" s="923">
        <v>22.83954018807345</v>
      </c>
      <c r="G2248" s="924">
        <v>23.9329991566856</v>
      </c>
      <c r="H2248" s="924">
        <v>8.4988891693896065</v>
      </c>
      <c r="I2248" s="34">
        <v>55.271428514148653</v>
      </c>
    </row>
    <row r="2249" spans="1:53">
      <c r="A2249" s="130" t="s">
        <v>31</v>
      </c>
      <c r="B2249" s="152">
        <v>25.044719804803606</v>
      </c>
      <c r="C2249" s="141">
        <v>39.853839916236097</v>
      </c>
      <c r="D2249" s="141">
        <v>0</v>
      </c>
      <c r="E2249" s="142">
        <v>64.898559721039703</v>
      </c>
      <c r="F2249" s="923">
        <v>1.561827015286531</v>
      </c>
      <c r="G2249" s="924">
        <v>3.0233756171978912</v>
      </c>
      <c r="H2249" s="924">
        <v>6.3721104004239626</v>
      </c>
      <c r="I2249" s="34">
        <v>10.957313032908385</v>
      </c>
    </row>
    <row r="2250" spans="1:53">
      <c r="A2250" s="130" t="s">
        <v>23</v>
      </c>
      <c r="B2250" s="152">
        <v>135.80880979400945</v>
      </c>
      <c r="C2250" s="141">
        <v>465.15866104835055</v>
      </c>
      <c r="D2250" s="141">
        <v>0</v>
      </c>
      <c r="E2250" s="142">
        <v>600.96747084235994</v>
      </c>
      <c r="F2250" s="923">
        <v>1.4051475802911786</v>
      </c>
      <c r="G2250" s="924">
        <v>2.0761454692117796</v>
      </c>
      <c r="H2250" s="924">
        <v>1.6284282134416792</v>
      </c>
      <c r="I2250" s="34">
        <v>5.1097212629446362</v>
      </c>
    </row>
    <row r="2251" spans="1:53">
      <c r="A2251" s="130" t="s">
        <v>163</v>
      </c>
      <c r="B2251" s="152">
        <v>38.850086790110758</v>
      </c>
      <c r="C2251" s="141">
        <v>244.90901671975251</v>
      </c>
      <c r="D2251" s="141">
        <v>3491.3703654307819</v>
      </c>
      <c r="E2251" s="142">
        <v>3775.129468940645</v>
      </c>
      <c r="F2251" s="923">
        <v>11.692882832411152</v>
      </c>
      <c r="G2251" s="924">
        <v>13.819259935744265</v>
      </c>
      <c r="H2251" s="924">
        <v>0</v>
      </c>
      <c r="I2251" s="34">
        <v>25.512142768155414</v>
      </c>
    </row>
    <row r="2252" spans="1:53">
      <c r="A2252" s="130" t="s">
        <v>189</v>
      </c>
      <c r="B2252" s="238">
        <v>5.6577517581198507E-2</v>
      </c>
      <c r="C2252" s="239">
        <v>0.12865671756602123</v>
      </c>
      <c r="D2252" s="141">
        <v>1</v>
      </c>
      <c r="E2252" s="142">
        <v>0.18523423514721973</v>
      </c>
      <c r="F2252" s="923">
        <v>0.24800346654540836</v>
      </c>
      <c r="G2252" s="924">
        <v>0.2611764785283518</v>
      </c>
      <c r="H2252" s="924">
        <v>0.23282707433574576</v>
      </c>
      <c r="I2252" s="34">
        <v>0.74200701940950597</v>
      </c>
    </row>
    <row r="2253" spans="1:53">
      <c r="A2253" s="130" t="s">
        <v>165</v>
      </c>
      <c r="B2253" s="152">
        <v>-1.213313694099257</v>
      </c>
      <c r="C2253" s="141">
        <v>55.566377083914325</v>
      </c>
      <c r="D2253" s="141">
        <v>286.93728512089905</v>
      </c>
      <c r="E2253" s="142">
        <v>341.29034851071413</v>
      </c>
      <c r="F2253" s="923">
        <v>0.53179293404722261</v>
      </c>
      <c r="G2253" s="924">
        <v>0.42739320885628446</v>
      </c>
      <c r="H2253" s="924">
        <v>0.2910875144751936</v>
      </c>
      <c r="I2253" s="34">
        <v>1.2502736573787006</v>
      </c>
    </row>
    <row r="2254" spans="1:53">
      <c r="A2254" s="130" t="s">
        <v>1729</v>
      </c>
      <c r="B2254" s="89">
        <v>0.27991913079315084</v>
      </c>
      <c r="C2254" s="40">
        <v>0.15666465978556779</v>
      </c>
      <c r="D2254" s="40">
        <v>8.6409950208849416E-3</v>
      </c>
      <c r="E2254" s="34">
        <v>0.4452247855996036</v>
      </c>
      <c r="F2254" s="923">
        <v>0.63975410489667039</v>
      </c>
      <c r="G2254" s="924">
        <v>16.272916356764192</v>
      </c>
      <c r="H2254" s="924">
        <v>29.011375954511987</v>
      </c>
      <c r="I2254" s="34">
        <v>45.924046416172843</v>
      </c>
    </row>
    <row r="2255" spans="1:53">
      <c r="A2255" s="130" t="s">
        <v>84</v>
      </c>
      <c r="B2255" s="89">
        <v>2.7308484567259244E-4</v>
      </c>
      <c r="C2255" s="40">
        <v>9.1442011667079593E-3</v>
      </c>
      <c r="D2255" s="40">
        <v>7.6166044833770605E-3</v>
      </c>
      <c r="E2255" s="34">
        <v>1.7033890495757611E-2</v>
      </c>
      <c r="F2255" s="923">
        <v>0.25357730136569812</v>
      </c>
      <c r="G2255" s="924">
        <v>3.3505006699027451</v>
      </c>
      <c r="H2255" s="924">
        <v>156.99453961963508</v>
      </c>
      <c r="I2255" s="34">
        <v>160.59861759090353</v>
      </c>
    </row>
    <row r="2256" spans="1:53">
      <c r="A2256" s="130" t="s">
        <v>166</v>
      </c>
      <c r="B2256" s="152">
        <v>7.2566277137985047</v>
      </c>
      <c r="C2256" s="141">
        <v>62.68953018665897</v>
      </c>
      <c r="D2256" s="141">
        <v>289.21491515962055</v>
      </c>
      <c r="E2256" s="142">
        <v>359.16107306007802</v>
      </c>
      <c r="F2256" s="923">
        <v>1.3390429830238366</v>
      </c>
      <c r="G2256" s="924">
        <v>5.6414141904112052</v>
      </c>
      <c r="H2256" s="924">
        <v>6.9707888967333558</v>
      </c>
      <c r="I2256" s="34">
        <v>13.951246070168397</v>
      </c>
    </row>
    <row r="2257" spans="1:53">
      <c r="A2257" s="130" t="s">
        <v>167</v>
      </c>
      <c r="B2257" s="89">
        <v>1.1813381824961442E-2</v>
      </c>
      <c r="C2257" s="40">
        <v>9.8780175181407789E-2</v>
      </c>
      <c r="D2257" s="40">
        <v>0.23889051384286944</v>
      </c>
      <c r="E2257" s="34">
        <v>0.34948407084923866</v>
      </c>
      <c r="F2257" s="923">
        <v>0.10934924888650968</v>
      </c>
      <c r="G2257" s="924">
        <v>1.2156835502562922</v>
      </c>
      <c r="H2257" s="924">
        <v>5.2264049504277343</v>
      </c>
      <c r="I2257" s="34">
        <v>6.5514377495705363</v>
      </c>
    </row>
    <row r="2258" spans="1:53">
      <c r="A2258" s="130" t="s">
        <v>168</v>
      </c>
      <c r="B2258" s="89">
        <v>2.5435781293150942E-2</v>
      </c>
      <c r="C2258" s="40">
        <v>3.6536571710505422E-2</v>
      </c>
      <c r="D2258" s="40">
        <v>2.7034852254628263</v>
      </c>
      <c r="E2258" s="34">
        <v>2.7654575784664828</v>
      </c>
      <c r="F2258" s="923">
        <v>9.8834649927838428E-2</v>
      </c>
      <c r="G2258" s="924">
        <v>1.0895874922721831</v>
      </c>
      <c r="H2258" s="924">
        <v>1.3356368206648654</v>
      </c>
      <c r="I2258" s="34">
        <v>2.5240589628648871</v>
      </c>
    </row>
    <row r="2259" spans="1:53">
      <c r="A2259" s="130" t="s">
        <v>169</v>
      </c>
      <c r="B2259" s="89">
        <v>5.7385063649238469E-2</v>
      </c>
      <c r="C2259" s="40">
        <v>7.0154331265997613E-2</v>
      </c>
      <c r="D2259" s="40">
        <v>0.12003872770223388</v>
      </c>
      <c r="E2259" s="34">
        <v>0.24757812261746998</v>
      </c>
      <c r="F2259" s="923">
        <v>1.0328454986556832</v>
      </c>
      <c r="G2259" s="924">
        <v>2.4878862903612511</v>
      </c>
      <c r="H2259" s="924">
        <v>0</v>
      </c>
      <c r="I2259" s="34">
        <v>3.5207317890169345</v>
      </c>
    </row>
    <row r="2260" spans="1:53">
      <c r="A2260" s="130" t="s">
        <v>170</v>
      </c>
      <c r="B2260" s="89">
        <v>3.01594785087259E-3</v>
      </c>
      <c r="C2260" s="40">
        <v>9.423070661343522E-3</v>
      </c>
      <c r="D2260" s="40">
        <v>2.3406192480517039E-2</v>
      </c>
      <c r="E2260" s="34">
        <v>3.5845210992733148E-2</v>
      </c>
      <c r="F2260" s="923">
        <v>1.4902161296878486E-2</v>
      </c>
      <c r="G2260" s="924">
        <v>0.11389373044887023</v>
      </c>
      <c r="H2260" s="924">
        <v>0.19096476637017867</v>
      </c>
      <c r="I2260" s="34">
        <v>0.31976065811592741</v>
      </c>
    </row>
    <row r="2261" spans="1:53">
      <c r="A2261" s="130" t="s">
        <v>171</v>
      </c>
      <c r="B2261" s="89">
        <v>2.5405911996045512E-3</v>
      </c>
      <c r="C2261" s="40">
        <v>5.999674140738394E-3</v>
      </c>
      <c r="D2261" s="40">
        <v>9.38242342820007E-3</v>
      </c>
      <c r="E2261" s="34">
        <v>1.7922688768543013E-2</v>
      </c>
      <c r="F2261" s="925">
        <v>3.6183729482464719E-2</v>
      </c>
      <c r="G2261" s="926">
        <v>0.1471982577705416</v>
      </c>
      <c r="H2261" s="926">
        <v>0.23874997937255388</v>
      </c>
      <c r="I2261" s="145">
        <v>0.42213196662556018</v>
      </c>
      <c r="AY2261" s="146"/>
    </row>
    <row r="2262" spans="1:53">
      <c r="A2262" s="130" t="s">
        <v>172</v>
      </c>
      <c r="B2262" s="89">
        <v>2.133685539204189E-2</v>
      </c>
      <c r="C2262" s="40">
        <v>3.9432266042250114E-2</v>
      </c>
      <c r="D2262" s="40">
        <v>1.7067411118173452E-3</v>
      </c>
      <c r="E2262" s="34">
        <v>6.2475862546109345E-2</v>
      </c>
    </row>
    <row r="2263" spans="1:53">
      <c r="A2263" s="130" t="s">
        <v>190</v>
      </c>
      <c r="B2263" s="89">
        <v>5.0851780948382816E-4</v>
      </c>
      <c r="C2263" s="40">
        <v>7.5459947015007903E-4</v>
      </c>
      <c r="D2263" s="40">
        <v>1.7385376043784653E-3</v>
      </c>
      <c r="E2263" s="34">
        <v>3.0016548840123723E-3</v>
      </c>
    </row>
    <row r="2264" spans="1:53">
      <c r="A2264" s="130" t="s">
        <v>191</v>
      </c>
      <c r="B2264" s="89">
        <v>9.3278786848443186E-4</v>
      </c>
      <c r="C2264" s="40">
        <v>1.1354822379277454E-3</v>
      </c>
      <c r="D2264" s="40">
        <v>3.2861410505826863E-3</v>
      </c>
      <c r="E2264" s="34">
        <v>5.3544111569948632E-3</v>
      </c>
      <c r="F2264" s="898" t="s">
        <v>272</v>
      </c>
      <c r="G2264" s="899"/>
      <c r="H2264" s="900"/>
      <c r="I2264" s="900"/>
    </row>
    <row r="2265" spans="1:53" ht="26.25">
      <c r="A2265" s="130" t="s">
        <v>175</v>
      </c>
      <c r="B2265" s="89">
        <v>2.0425339463987315E-3</v>
      </c>
      <c r="C2265" s="40">
        <v>5.7304975501057002E-2</v>
      </c>
      <c r="D2265" s="40">
        <v>0.16722335969000859</v>
      </c>
      <c r="E2265" s="34">
        <v>0.22657086913746433</v>
      </c>
      <c r="F2265" s="76" t="s">
        <v>185</v>
      </c>
      <c r="G2265" s="76" t="s">
        <v>186</v>
      </c>
      <c r="H2265" s="150" t="s">
        <v>187</v>
      </c>
      <c r="I2265" s="17" t="s">
        <v>188</v>
      </c>
    </row>
    <row r="2266" spans="1:53">
      <c r="A2266" s="130" t="s">
        <v>176</v>
      </c>
      <c r="B2266" s="89">
        <v>9.4978405385750067E-4</v>
      </c>
      <c r="C2266" s="40">
        <v>9.2667936461323774E-3</v>
      </c>
      <c r="D2266" s="40">
        <v>1.8924396578239784</v>
      </c>
      <c r="E2266" s="34">
        <v>1.9026562355239682</v>
      </c>
      <c r="F2266" s="919">
        <v>70407.279337051034</v>
      </c>
      <c r="G2266" s="920">
        <v>121179.74608786276</v>
      </c>
      <c r="H2266" s="920">
        <v>1000000</v>
      </c>
      <c r="I2266" s="138">
        <v>1191587.025424914</v>
      </c>
    </row>
    <row r="2267" spans="1:53">
      <c r="A2267" s="130" t="s">
        <v>177</v>
      </c>
      <c r="B2267" s="89">
        <v>2.6663574161633636E-3</v>
      </c>
      <c r="C2267" s="40">
        <v>1.4959484967223836E-2</v>
      </c>
      <c r="D2267" s="40">
        <v>8.4027109391563715E-2</v>
      </c>
      <c r="E2267" s="34">
        <v>0.10165295177495091</v>
      </c>
      <c r="F2267" s="921">
        <v>66304.577179070169</v>
      </c>
      <c r="G2267" s="922">
        <v>119399.86732110535</v>
      </c>
      <c r="H2267" s="922">
        <v>1000000</v>
      </c>
      <c r="I2267" s="142">
        <v>1185704.4445001755</v>
      </c>
    </row>
    <row r="2268" spans="1:53">
      <c r="A2268" s="130" t="s">
        <v>178</v>
      </c>
      <c r="B2268" s="89">
        <v>1.897080014631315E-4</v>
      </c>
      <c r="C2268" s="40">
        <v>3.1245433610577137E-3</v>
      </c>
      <c r="D2268" s="40">
        <v>1.6384334736361927E-2</v>
      </c>
      <c r="E2268" s="34">
        <v>1.9698586098882771E-2</v>
      </c>
      <c r="F2268" s="921">
        <v>8315.2202611684334</v>
      </c>
      <c r="G2268" s="922">
        <v>3720.2015402240363</v>
      </c>
      <c r="H2268" s="922">
        <v>0</v>
      </c>
      <c r="I2268" s="142">
        <v>12035.421801392469</v>
      </c>
    </row>
    <row r="2269" spans="1:53">
      <c r="A2269" s="130" t="s">
        <v>179</v>
      </c>
      <c r="B2269" s="89">
        <v>1.6050043869857483E-4</v>
      </c>
      <c r="C2269" s="40">
        <v>2.7176720780309931E-3</v>
      </c>
      <c r="D2269" s="40">
        <v>6.5676963997400488E-3</v>
      </c>
      <c r="E2269" s="34">
        <v>9.4458689164696168E-3</v>
      </c>
      <c r="F2269" s="921">
        <v>45090.549051689544</v>
      </c>
      <c r="G2269" s="922">
        <v>79288.89854250176</v>
      </c>
      <c r="H2269" s="922">
        <v>0</v>
      </c>
      <c r="I2269" s="142">
        <v>124379.4475941913</v>
      </c>
      <c r="AZ2269" s="146"/>
    </row>
    <row r="2270" spans="1:53">
      <c r="A2270" s="130" t="s">
        <v>180</v>
      </c>
      <c r="B2270" s="89">
        <v>3.0277159642710166E-3</v>
      </c>
      <c r="C2270" s="40">
        <v>7.214604106094852E-3</v>
      </c>
      <c r="D2270" s="40">
        <v>1.1947187782721416E-3</v>
      </c>
      <c r="E2270" s="40">
        <v>1.1437038848638011E-2</v>
      </c>
      <c r="F2270" s="921">
        <v>12898.807866212193</v>
      </c>
      <c r="G2270" s="922">
        <v>36390.767238379529</v>
      </c>
      <c r="H2270" s="922">
        <v>1000000</v>
      </c>
      <c r="I2270" s="142">
        <v>1049289.5751045919</v>
      </c>
      <c r="AX2270" s="146"/>
    </row>
    <row r="2271" spans="1:53">
      <c r="A2271" s="130" t="s">
        <v>181</v>
      </c>
      <c r="B2271" s="89">
        <v>2.1762858665223017E-5</v>
      </c>
      <c r="C2271" s="40">
        <v>3.1288051487977843E-4</v>
      </c>
      <c r="D2271" s="40">
        <v>1.2169763230649255E-3</v>
      </c>
      <c r="E2271" s="40">
        <v>1.551619696609927E-3</v>
      </c>
      <c r="F2271" s="921">
        <v>18.784579112263074</v>
      </c>
      <c r="G2271" s="922">
        <v>4.4936306358304741</v>
      </c>
      <c r="H2271" s="922">
        <v>0</v>
      </c>
      <c r="I2271" s="142">
        <v>23.278209748093548</v>
      </c>
      <c r="BA2271" s="146"/>
    </row>
    <row r="2272" spans="1:53">
      <c r="A2272" s="143" t="s">
        <v>182</v>
      </c>
      <c r="B2272" s="154">
        <v>4.8273549727524674E-5</v>
      </c>
      <c r="C2272" s="144">
        <v>3.9985521283320344E-4</v>
      </c>
      <c r="D2272" s="144">
        <v>2.3002987354078801E-3</v>
      </c>
      <c r="E2272" s="144">
        <v>2.7484274979686081E-3</v>
      </c>
      <c r="F2272" s="921">
        <v>5801.5755717388301</v>
      </c>
      <c r="G2272" s="922">
        <v>7770.7295764861547</v>
      </c>
      <c r="H2272" s="922">
        <v>79070.566625686042</v>
      </c>
      <c r="I2272" s="142">
        <v>92642.871773911029</v>
      </c>
      <c r="AV2272" s="392"/>
    </row>
    <row r="2273" spans="1:9">
      <c r="F2273" s="923">
        <v>92.937323555659461</v>
      </c>
      <c r="G2273" s="924">
        <v>18.708783465144517</v>
      </c>
      <c r="H2273" s="924">
        <v>0.61179304713991789</v>
      </c>
      <c r="I2273" s="34">
        <v>112.25790006794389</v>
      </c>
    </row>
    <row r="2274" spans="1:9">
      <c r="A2274" s="69" t="s">
        <v>873</v>
      </c>
      <c r="F2274" s="923">
        <v>9.0668239032135653E-2</v>
      </c>
      <c r="G2274" s="924">
        <v>0.13915266521120334</v>
      </c>
      <c r="H2274" s="924">
        <v>0.53926494049380835</v>
      </c>
      <c r="I2274" s="34">
        <v>0.76908584473714736</v>
      </c>
    </row>
    <row r="2275" spans="1:9">
      <c r="A2275" s="136"/>
      <c r="B2275" s="147" t="s">
        <v>271</v>
      </c>
      <c r="C2275" s="936"/>
      <c r="D2275" s="936"/>
      <c r="E2275" s="937"/>
      <c r="F2275" s="921">
        <v>8613.7223617521286</v>
      </c>
      <c r="G2275" s="922">
        <v>8368.8685367214584</v>
      </c>
      <c r="H2275" s="922">
        <v>79231.82562633109</v>
      </c>
      <c r="I2275" s="142">
        <v>96214.416524804692</v>
      </c>
    </row>
    <row r="2276" spans="1:9" ht="26.25">
      <c r="A2276" s="143" t="s">
        <v>184</v>
      </c>
      <c r="B2276" s="149" t="s">
        <v>185</v>
      </c>
      <c r="C2276" s="150" t="s">
        <v>186</v>
      </c>
      <c r="D2276" s="150" t="s">
        <v>187</v>
      </c>
      <c r="E2276" s="17" t="s">
        <v>188</v>
      </c>
      <c r="F2276" s="923">
        <v>3.9222188417135935</v>
      </c>
      <c r="G2276" s="924">
        <v>3.7352190898695761</v>
      </c>
      <c r="H2276" s="924">
        <v>9.5307981177979002</v>
      </c>
      <c r="I2276" s="34">
        <v>17.188236049381072</v>
      </c>
    </row>
    <row r="2277" spans="1:9">
      <c r="A2277" s="130" t="s">
        <v>160</v>
      </c>
      <c r="B2277" s="152">
        <v>116.85596855281699</v>
      </c>
      <c r="C2277" s="141">
        <v>847.22315022954979</v>
      </c>
      <c r="D2277" s="141">
        <v>3740.7815417444658</v>
      </c>
      <c r="E2277" s="142">
        <v>4704.8606605268324</v>
      </c>
      <c r="F2277" s="923">
        <v>8.4450585039841801</v>
      </c>
      <c r="G2277" s="924">
        <v>4.3297839352364367</v>
      </c>
      <c r="H2277" s="924">
        <v>191.41007025071332</v>
      </c>
      <c r="I2277" s="34">
        <v>204.18491268993395</v>
      </c>
    </row>
    <row r="2278" spans="1:9">
      <c r="A2278" s="130" t="s">
        <v>162</v>
      </c>
      <c r="B2278" s="152">
        <v>111.55656543450749</v>
      </c>
      <c r="C2278" s="141">
        <v>774.11055069151507</v>
      </c>
      <c r="D2278" s="141">
        <v>3491.3703654307819</v>
      </c>
      <c r="E2278" s="142">
        <v>4377.0374815568048</v>
      </c>
      <c r="F2278" s="923">
        <v>19.052696443146719</v>
      </c>
      <c r="G2278" s="924">
        <v>7.4775435340210086</v>
      </c>
      <c r="H2278" s="924">
        <v>8.4988891693896065</v>
      </c>
      <c r="I2278" s="34">
        <v>35.029129146557331</v>
      </c>
    </row>
    <row r="2279" spans="1:9">
      <c r="A2279" s="130" t="s">
        <v>31</v>
      </c>
      <c r="B2279" s="152">
        <v>11.094780453636185</v>
      </c>
      <c r="C2279" s="141">
        <v>44.243905369750323</v>
      </c>
      <c r="D2279" s="141">
        <v>0</v>
      </c>
      <c r="E2279" s="142">
        <v>55.338685823386506</v>
      </c>
      <c r="F2279" s="923">
        <v>1.0013396385210551</v>
      </c>
      <c r="G2279" s="924">
        <v>0.78863674865681099</v>
      </c>
      <c r="H2279" s="924">
        <v>6.3721104004239626</v>
      </c>
      <c r="I2279" s="34">
        <v>8.1620867876018295</v>
      </c>
    </row>
    <row r="2280" spans="1:9">
      <c r="A2280" s="130" t="s">
        <v>23</v>
      </c>
      <c r="B2280" s="152">
        <v>59.321511851820681</v>
      </c>
      <c r="C2280" s="141">
        <v>540.48459230897117</v>
      </c>
      <c r="D2280" s="141">
        <v>0</v>
      </c>
      <c r="E2280" s="142">
        <v>599.80610416079185</v>
      </c>
      <c r="F2280" s="923">
        <v>0.84351414521499546</v>
      </c>
      <c r="G2280" s="924">
        <v>0.65923827096440701</v>
      </c>
      <c r="H2280" s="924">
        <v>1.6284282134416792</v>
      </c>
      <c r="I2280" s="34">
        <v>3.1311806296210816</v>
      </c>
    </row>
    <row r="2281" spans="1:9">
      <c r="A2281" s="130" t="s">
        <v>163</v>
      </c>
      <c r="B2281" s="152">
        <v>41.14027312905062</v>
      </c>
      <c r="C2281" s="141">
        <v>189.38205301279353</v>
      </c>
      <c r="D2281" s="141">
        <v>3491.3703654307819</v>
      </c>
      <c r="E2281" s="142">
        <v>3721.8926915726261</v>
      </c>
      <c r="F2281" s="923">
        <v>7.0841540112378567</v>
      </c>
      <c r="G2281" s="924">
        <v>2.8998494983493774</v>
      </c>
      <c r="H2281" s="924">
        <v>0</v>
      </c>
      <c r="I2281" s="34">
        <v>9.9840035095872359</v>
      </c>
    </row>
    <row r="2282" spans="1:9">
      <c r="A2282" s="130" t="s">
        <v>189</v>
      </c>
      <c r="B2282" s="238">
        <v>5.4527275034731502E-2</v>
      </c>
      <c r="C2282" s="239">
        <v>0.13870861977494559</v>
      </c>
      <c r="D2282" s="141">
        <v>1</v>
      </c>
      <c r="E2282" s="142">
        <v>0.19323589480967709</v>
      </c>
      <c r="F2282" s="923">
        <v>0.16883549209338325</v>
      </c>
      <c r="G2282" s="924">
        <v>9.2035519212605998E-2</v>
      </c>
      <c r="H2282" s="924">
        <v>0.23282707433574576</v>
      </c>
      <c r="I2282" s="34">
        <v>0.49369808564173501</v>
      </c>
    </row>
    <row r="2283" spans="1:9">
      <c r="A2283" s="130" t="s">
        <v>165</v>
      </c>
      <c r="B2283" s="152">
        <v>-8.3649505826085111</v>
      </c>
      <c r="C2283" s="141">
        <v>58.921781585289374</v>
      </c>
      <c r="D2283" s="141">
        <v>286.93728512089905</v>
      </c>
      <c r="E2283" s="142">
        <v>337.49411612357994</v>
      </c>
      <c r="F2283" s="923">
        <v>0.30969947533236891</v>
      </c>
      <c r="G2283" s="924">
        <v>0.13584449051847372</v>
      </c>
      <c r="H2283" s="924">
        <v>0.2910875144751936</v>
      </c>
      <c r="I2283" s="34">
        <v>0.73663148032603631</v>
      </c>
    </row>
    <row r="2284" spans="1:9">
      <c r="A2284" s="130" t="s">
        <v>1729</v>
      </c>
      <c r="B2284" s="89">
        <v>0.23098390715250278</v>
      </c>
      <c r="C2284" s="40">
        <v>0.20055772897915117</v>
      </c>
      <c r="D2284" s="40">
        <v>8.6409950208849416E-3</v>
      </c>
      <c r="E2284" s="34">
        <v>0.44018263115253892</v>
      </c>
      <c r="F2284" s="923">
        <v>0.67815171371817384</v>
      </c>
      <c r="G2284" s="924">
        <v>2.1217358073624322</v>
      </c>
      <c r="H2284" s="924">
        <v>6.6715586824585298</v>
      </c>
      <c r="I2284" s="34">
        <v>9.471446203539136</v>
      </c>
    </row>
    <row r="2285" spans="1:9">
      <c r="A2285" s="130" t="s">
        <v>84</v>
      </c>
      <c r="B2285" s="89">
        <v>1.5302148761771212E-4</v>
      </c>
      <c r="C2285" s="40">
        <v>9.2798831364560731E-3</v>
      </c>
      <c r="D2285" s="40">
        <v>7.6166044833770605E-3</v>
      </c>
      <c r="E2285" s="34">
        <v>1.7049509107450844E-2</v>
      </c>
      <c r="F2285" s="923">
        <v>0.31534246220058726</v>
      </c>
      <c r="G2285" s="924">
        <v>1.4942336970451284</v>
      </c>
      <c r="H2285" s="924">
        <v>133.98704917549929</v>
      </c>
      <c r="I2285" s="34">
        <v>135.79662533474502</v>
      </c>
    </row>
    <row r="2286" spans="1:9">
      <c r="A2286" s="130" t="s">
        <v>166</v>
      </c>
      <c r="B2286" s="152">
        <v>-1.3948826738147337</v>
      </c>
      <c r="C2286" s="141">
        <v>67.397682485824774</v>
      </c>
      <c r="D2286" s="141">
        <v>289.21491515962055</v>
      </c>
      <c r="E2286" s="142">
        <v>355.21771497163058</v>
      </c>
      <c r="F2286" s="923">
        <v>0.88527040362998277</v>
      </c>
      <c r="G2286" s="924">
        <v>2.3933169289668226</v>
      </c>
      <c r="H2286" s="924">
        <v>5.9492224185727238</v>
      </c>
      <c r="I2286" s="34">
        <v>9.227809751169529</v>
      </c>
    </row>
    <row r="2287" spans="1:9">
      <c r="A2287" s="130" t="s">
        <v>167</v>
      </c>
      <c r="B2287" s="89">
        <v>1.1799502205210869E-2</v>
      </c>
      <c r="C2287" s="40">
        <v>0.10267697502485133</v>
      </c>
      <c r="D2287" s="40">
        <v>0.23889051384286944</v>
      </c>
      <c r="E2287" s="34">
        <v>0.35336699107293162</v>
      </c>
      <c r="F2287" s="923">
        <v>6.2985884041291712E-2</v>
      </c>
      <c r="G2287" s="924">
        <v>0.45846883345363143</v>
      </c>
      <c r="H2287" s="924">
        <v>4.4604772802967734</v>
      </c>
      <c r="I2287" s="34">
        <v>4.9819319977916958</v>
      </c>
    </row>
    <row r="2288" spans="1:9">
      <c r="A2288" s="130" t="s">
        <v>168</v>
      </c>
      <c r="B2288" s="89">
        <v>2.3670374181381713E-2</v>
      </c>
      <c r="C2288" s="40">
        <v>4.2817758674024042E-2</v>
      </c>
      <c r="D2288" s="40">
        <v>2.7034852254628263</v>
      </c>
      <c r="E2288" s="34">
        <v>2.7699733583182322</v>
      </c>
      <c r="F2288" s="923">
        <v>5.3288537871237614E-2</v>
      </c>
      <c r="G2288" s="924">
        <v>0.39442842823190122</v>
      </c>
      <c r="H2288" s="924">
        <v>1.1398997494091754</v>
      </c>
      <c r="I2288" s="34">
        <v>1.5876167155123142</v>
      </c>
    </row>
    <row r="2289" spans="1:53">
      <c r="A2289" s="130" t="s">
        <v>169</v>
      </c>
      <c r="B2289" s="89">
        <v>8.543773035747608E-2</v>
      </c>
      <c r="C2289" s="40">
        <v>8.9528121483915341E-2</v>
      </c>
      <c r="D2289" s="40">
        <v>0.12003872770223388</v>
      </c>
      <c r="E2289" s="34">
        <v>0.2950045795436253</v>
      </c>
      <c r="F2289" s="923">
        <v>1.0052468275704434</v>
      </c>
      <c r="G2289" s="924">
        <v>0.99691072578131235</v>
      </c>
      <c r="H2289" s="924">
        <v>0</v>
      </c>
      <c r="I2289" s="34">
        <v>2.0021575533517555</v>
      </c>
    </row>
    <row r="2290" spans="1:53">
      <c r="A2290" s="130" t="s">
        <v>170</v>
      </c>
      <c r="B2290" s="89">
        <v>5.8424536701817071E-3</v>
      </c>
      <c r="C2290" s="40">
        <v>1.1309787702574153E-2</v>
      </c>
      <c r="D2290" s="40">
        <v>2.3406192480517039E-2</v>
      </c>
      <c r="E2290" s="34">
        <v>4.0558433853272902E-2</v>
      </c>
      <c r="F2290" s="923">
        <v>7.2255934474179488E-3</v>
      </c>
      <c r="G2290" s="924">
        <v>5.1144587927767715E-2</v>
      </c>
      <c r="H2290" s="924">
        <v>0.16297895203502202</v>
      </c>
      <c r="I2290" s="34">
        <v>0.22134913341020765</v>
      </c>
    </row>
    <row r="2291" spans="1:53">
      <c r="A2291" s="130" t="s">
        <v>171</v>
      </c>
      <c r="B2291" s="89">
        <v>5.2563501317801405E-3</v>
      </c>
      <c r="C2291" s="40">
        <v>7.7664066492038261E-3</v>
      </c>
      <c r="D2291" s="40">
        <v>9.38242342820007E-3</v>
      </c>
      <c r="E2291" s="34">
        <v>2.2405180209184035E-2</v>
      </c>
      <c r="F2291" s="925">
        <v>1.6027538016050995E-2</v>
      </c>
      <c r="G2291" s="926">
        <v>6.5234789246375727E-2</v>
      </c>
      <c r="H2291" s="926">
        <v>0.20376126013263554</v>
      </c>
      <c r="I2291" s="145">
        <v>0.28502358739506228</v>
      </c>
      <c r="AY2291" s="146"/>
    </row>
    <row r="2292" spans="1:53">
      <c r="A2292" s="130" t="s">
        <v>172</v>
      </c>
      <c r="B2292" s="89">
        <v>4.374052026926438E-2</v>
      </c>
      <c r="C2292" s="40">
        <v>5.1694832488200955E-2</v>
      </c>
      <c r="D2292" s="40">
        <v>1.7067411118173452E-3</v>
      </c>
      <c r="E2292" s="34">
        <v>9.7142093869282686E-2</v>
      </c>
    </row>
    <row r="2293" spans="1:53">
      <c r="A2293" s="130" t="s">
        <v>190</v>
      </c>
      <c r="B2293" s="89">
        <v>9.2772678994170463E-4</v>
      </c>
      <c r="C2293" s="40">
        <v>9.7700415001667797E-4</v>
      </c>
      <c r="D2293" s="40">
        <v>1.7385376043784653E-3</v>
      </c>
      <c r="E2293" s="34">
        <v>3.643268544336848E-3</v>
      </c>
    </row>
    <row r="2294" spans="1:53">
      <c r="A2294" s="130" t="s">
        <v>191</v>
      </c>
      <c r="B2294" s="89">
        <v>1.989321191713982E-3</v>
      </c>
      <c r="C2294" s="40">
        <v>1.5987846267565262E-3</v>
      </c>
      <c r="D2294" s="40">
        <v>3.2861410505826863E-3</v>
      </c>
      <c r="E2294" s="34">
        <v>6.8742468690531945E-3</v>
      </c>
      <c r="F2294" s="898" t="s">
        <v>272</v>
      </c>
      <c r="G2294" s="899"/>
      <c r="H2294" s="900"/>
      <c r="I2294" s="900"/>
    </row>
    <row r="2295" spans="1:53" ht="26.25">
      <c r="A2295" s="130" t="s">
        <v>175</v>
      </c>
      <c r="B2295" s="89">
        <v>2.3931803468527175E-3</v>
      </c>
      <c r="C2295" s="40">
        <v>6.0873425137735075E-2</v>
      </c>
      <c r="D2295" s="40">
        <v>0.19593799945392151</v>
      </c>
      <c r="E2295" s="34">
        <v>0.25920460493850928</v>
      </c>
      <c r="F2295" s="76" t="s">
        <v>185</v>
      </c>
      <c r="G2295" s="76" t="s">
        <v>186</v>
      </c>
      <c r="H2295" s="150" t="s">
        <v>187</v>
      </c>
      <c r="I2295" s="17" t="s">
        <v>188</v>
      </c>
    </row>
    <row r="2296" spans="1:53">
      <c r="A2296" s="130" t="s">
        <v>176</v>
      </c>
      <c r="B2296" s="89">
        <v>9.4857728835417694E-4</v>
      </c>
      <c r="C2296" s="40">
        <v>1.2533491061574654E-2</v>
      </c>
      <c r="D2296" s="40">
        <v>2.2173985819246105</v>
      </c>
      <c r="E2296" s="34">
        <v>2.2308806502745395</v>
      </c>
      <c r="F2296" s="919">
        <v>-476045.77836001664</v>
      </c>
      <c r="G2296" s="920">
        <v>1273077.1294228828</v>
      </c>
      <c r="H2296" s="920">
        <v>1000000</v>
      </c>
      <c r="I2296" s="138">
        <v>1797031.3510628659</v>
      </c>
    </row>
    <row r="2297" spans="1:53">
      <c r="A2297" s="130" t="s">
        <v>177</v>
      </c>
      <c r="B2297" s="89">
        <v>5.0090672744980153E-3</v>
      </c>
      <c r="C2297" s="40">
        <v>2.110329807282553E-2</v>
      </c>
      <c r="D2297" s="40">
        <v>9.8455764461372233E-2</v>
      </c>
      <c r="E2297" s="34">
        <v>0.12456812980869578</v>
      </c>
      <c r="F2297" s="921">
        <v>87759.302047154793</v>
      </c>
      <c r="G2297" s="922">
        <v>466893.75210593879</v>
      </c>
      <c r="H2297" s="922">
        <v>0</v>
      </c>
      <c r="I2297" s="142">
        <v>554653.05415309349</v>
      </c>
    </row>
    <row r="2298" spans="1:53">
      <c r="A2298" s="130" t="s">
        <v>178</v>
      </c>
      <c r="B2298" s="89">
        <v>4.0905165183827694E-4</v>
      </c>
      <c r="C2298" s="40">
        <v>4.5476065854011182E-3</v>
      </c>
      <c r="D2298" s="40">
        <v>1.9197759072520075E-2</v>
      </c>
      <c r="E2298" s="34">
        <v>2.4154417309759469E-2</v>
      </c>
      <c r="F2298" s="921">
        <v>-1013.2635900867048</v>
      </c>
      <c r="G2298" s="922">
        <v>72175.856283640882</v>
      </c>
      <c r="H2298" s="922">
        <v>0</v>
      </c>
      <c r="I2298" s="142">
        <v>71162.592693554179</v>
      </c>
    </row>
    <row r="2299" spans="1:53">
      <c r="A2299" s="130" t="s">
        <v>179</v>
      </c>
      <c r="B2299" s="89">
        <v>3.6971883413483396E-4</v>
      </c>
      <c r="C2299" s="40">
        <v>4.075908779207423E-3</v>
      </c>
      <c r="D2299" s="40">
        <v>7.6954636958096977E-3</v>
      </c>
      <c r="E2299" s="34">
        <v>1.2141091309151954E-2</v>
      </c>
      <c r="F2299" s="921">
        <v>55910.124062419985</v>
      </c>
      <c r="G2299" s="922">
        <v>379673.96006778261</v>
      </c>
      <c r="H2299" s="922">
        <v>0</v>
      </c>
      <c r="I2299" s="142">
        <v>435584.08413020259</v>
      </c>
      <c r="AZ2299" s="146"/>
    </row>
    <row r="2300" spans="1:53">
      <c r="A2300" s="130" t="s">
        <v>180</v>
      </c>
      <c r="B2300" s="89">
        <v>3.8636493768450376E-3</v>
      </c>
      <c r="C2300" s="40">
        <v>9.3066391129424785E-3</v>
      </c>
      <c r="D2300" s="40">
        <v>1.3998690599125866E-3</v>
      </c>
      <c r="E2300" s="40">
        <v>1.4570157549700103E-2</v>
      </c>
      <c r="F2300" s="921">
        <v>32862.441574821518</v>
      </c>
      <c r="G2300" s="922">
        <v>15043.935754515256</v>
      </c>
      <c r="H2300" s="922">
        <v>0</v>
      </c>
      <c r="I2300" s="142">
        <v>47906.37732933677</v>
      </c>
      <c r="AX2300" s="146"/>
    </row>
    <row r="2301" spans="1:53">
      <c r="A2301" s="130" t="s">
        <v>181</v>
      </c>
      <c r="B2301" s="89">
        <v>5.5745729911461807E-5</v>
      </c>
      <c r="C2301" s="40">
        <v>4.2605156458355335E-4</v>
      </c>
      <c r="D2301" s="40">
        <v>1.4259485431112173E-3</v>
      </c>
      <c r="E2301" s="40">
        <v>1.9077458376062324E-3</v>
      </c>
      <c r="F2301" s="921">
        <v>311.32318112926652</v>
      </c>
      <c r="G2301" s="922">
        <v>46.630690795079886</v>
      </c>
      <c r="H2301" s="922">
        <v>0</v>
      </c>
      <c r="I2301" s="142">
        <v>357.95387192434634</v>
      </c>
      <c r="BA2301" s="146"/>
    </row>
    <row r="2302" spans="1:53">
      <c r="A2302" s="143" t="s">
        <v>182</v>
      </c>
      <c r="B2302" s="154">
        <v>1.35355427359479E-4</v>
      </c>
      <c r="C2302" s="144">
        <v>5.5063652564498594E-4</v>
      </c>
      <c r="D2302" s="144">
        <v>2.6952928896879194E-3</v>
      </c>
      <c r="E2302" s="144">
        <v>3.3812848426923846E-3</v>
      </c>
      <c r="F2302" s="921">
        <v>-61295.196256967174</v>
      </c>
      <c r="G2302" s="922">
        <v>31249.914580745841</v>
      </c>
      <c r="H2302" s="922">
        <v>74923.406000929623</v>
      </c>
      <c r="I2302" s="142">
        <v>44878.124324708289</v>
      </c>
      <c r="AV2302" s="392"/>
    </row>
    <row r="2303" spans="1:53">
      <c r="F2303" s="923">
        <v>14.565031455228745</v>
      </c>
      <c r="G2303" s="924">
        <v>87.412170219860059</v>
      </c>
      <c r="H2303" s="924">
        <v>0.61179304713991789</v>
      </c>
      <c r="I2303" s="34">
        <v>102.5889947222287</v>
      </c>
    </row>
    <row r="2304" spans="1:53">
      <c r="A2304" s="69" t="s">
        <v>286</v>
      </c>
      <c r="F2304" s="923">
        <v>32.823772688931122</v>
      </c>
      <c r="G2304" s="924">
        <v>0.8086253715799987</v>
      </c>
      <c r="H2304" s="924">
        <v>0.53926494049380835</v>
      </c>
      <c r="I2304" s="34">
        <v>34.17166300100493</v>
      </c>
    </row>
    <row r="2305" spans="1:9">
      <c r="A2305" s="136"/>
      <c r="B2305" s="147" t="s">
        <v>271</v>
      </c>
      <c r="C2305" s="936"/>
      <c r="D2305" s="936"/>
      <c r="E2305" s="937"/>
      <c r="F2305" s="921">
        <v>-52159.94555074357</v>
      </c>
      <c r="G2305" s="922">
        <v>34086.565410810348</v>
      </c>
      <c r="H2305" s="922">
        <v>75084.665001574685</v>
      </c>
      <c r="I2305" s="142">
        <v>57011.284861641449</v>
      </c>
    </row>
    <row r="2306" spans="1:9" ht="26.25">
      <c r="A2306" s="143" t="s">
        <v>184</v>
      </c>
      <c r="B2306" s="149" t="s">
        <v>185</v>
      </c>
      <c r="C2306" s="150" t="s">
        <v>186</v>
      </c>
      <c r="D2306" s="150" t="s">
        <v>187</v>
      </c>
      <c r="E2306" s="17" t="s">
        <v>188</v>
      </c>
      <c r="F2306" s="923">
        <v>2.9375951024203486</v>
      </c>
      <c r="G2306" s="924">
        <v>55.685567070086442</v>
      </c>
      <c r="H2306" s="924">
        <v>24.29668472266372</v>
      </c>
      <c r="I2306" s="34">
        <v>82.919846895170522</v>
      </c>
    </row>
    <row r="2307" spans="1:9">
      <c r="A2307" s="130" t="s">
        <v>160</v>
      </c>
      <c r="B2307" s="152">
        <v>212.06059825614332</v>
      </c>
      <c r="C2307" s="141">
        <v>821.0149047492647</v>
      </c>
      <c r="D2307" s="141">
        <v>3740.7815417444658</v>
      </c>
      <c r="E2307" s="142">
        <v>4773.8570447498741</v>
      </c>
      <c r="F2307" s="923">
        <v>18.448589091715061</v>
      </c>
      <c r="G2307" s="924">
        <v>23.14836516850534</v>
      </c>
      <c r="H2307" s="924">
        <v>191.41007025071332</v>
      </c>
      <c r="I2307" s="34">
        <v>233.00702451093369</v>
      </c>
    </row>
    <row r="2308" spans="1:9">
      <c r="A2308" s="130" t="s">
        <v>162</v>
      </c>
      <c r="B2308" s="152">
        <v>199.70361638892385</v>
      </c>
      <c r="C2308" s="141">
        <v>749.92151768433928</v>
      </c>
      <c r="D2308" s="141">
        <v>3491.3703654307824</v>
      </c>
      <c r="E2308" s="142">
        <v>4440.9954995040453</v>
      </c>
      <c r="F2308" s="923">
        <v>52.900146981663731</v>
      </c>
      <c r="G2308" s="924">
        <v>43.51644343697798</v>
      </c>
      <c r="H2308" s="924">
        <v>8.4988891693896065</v>
      </c>
      <c r="I2308" s="34">
        <v>104.9154795880313</v>
      </c>
    </row>
    <row r="2309" spans="1:9">
      <c r="A2309" s="130" t="s">
        <v>31</v>
      </c>
      <c r="B2309" s="152">
        <v>25.044719804803613</v>
      </c>
      <c r="C2309" s="141">
        <v>39.853839916236097</v>
      </c>
      <c r="D2309" s="141">
        <v>0</v>
      </c>
      <c r="E2309" s="142">
        <v>64.898559721039703</v>
      </c>
      <c r="F2309" s="923">
        <v>2.6392313383800245</v>
      </c>
      <c r="G2309" s="924">
        <v>13.866067106823229</v>
      </c>
      <c r="H2309" s="924">
        <v>6.3721104004239626</v>
      </c>
      <c r="I2309" s="34">
        <v>22.877408845627215</v>
      </c>
    </row>
    <row r="2310" spans="1:9">
      <c r="A2310" s="130" t="s">
        <v>23</v>
      </c>
      <c r="B2310" s="152">
        <v>135.80880979400948</v>
      </c>
      <c r="C2310" s="141">
        <v>465.15866104835061</v>
      </c>
      <c r="D2310" s="141">
        <v>0</v>
      </c>
      <c r="E2310" s="142">
        <v>600.96747084236006</v>
      </c>
      <c r="F2310" s="923">
        <v>2.161618290415503</v>
      </c>
      <c r="G2310" s="924">
        <v>3.8683861133469635</v>
      </c>
      <c r="H2310" s="924">
        <v>1.6284282134416792</v>
      </c>
      <c r="I2310" s="34">
        <v>7.6584326172041459</v>
      </c>
    </row>
    <row r="2311" spans="1:9">
      <c r="A2311" s="130" t="s">
        <v>163</v>
      </c>
      <c r="B2311" s="152">
        <v>38.850086790110758</v>
      </c>
      <c r="C2311" s="141">
        <v>244.90901671975257</v>
      </c>
      <c r="D2311" s="141">
        <v>3491.3703654307824</v>
      </c>
      <c r="E2311" s="142">
        <v>3775.1294689406459</v>
      </c>
      <c r="F2311" s="923">
        <v>46.871596846956159</v>
      </c>
      <c r="G2311" s="924">
        <v>36.470582880627326</v>
      </c>
      <c r="H2311" s="924">
        <v>0</v>
      </c>
      <c r="I2311" s="34">
        <v>83.342179727583471</v>
      </c>
    </row>
    <row r="2312" spans="1:9">
      <c r="A2312" s="130" t="s">
        <v>189</v>
      </c>
      <c r="B2312" s="238">
        <v>5.6577517581198521E-2</v>
      </c>
      <c r="C2312" s="239">
        <v>0.12865671756602123</v>
      </c>
      <c r="D2312" s="141">
        <v>1</v>
      </c>
      <c r="E2312" s="142">
        <v>0.18523423514721976</v>
      </c>
      <c r="F2312" s="923">
        <v>0.36077603612952708</v>
      </c>
      <c r="G2312" s="924">
        <v>0.28425476784940829</v>
      </c>
      <c r="H2312" s="924">
        <v>0.23282707433574576</v>
      </c>
      <c r="I2312" s="34">
        <v>0.87785787831468109</v>
      </c>
    </row>
    <row r="2313" spans="1:9">
      <c r="A2313" s="130" t="s">
        <v>165</v>
      </c>
      <c r="B2313" s="152">
        <v>-1.213313694099257</v>
      </c>
      <c r="C2313" s="141">
        <v>55.566377083914347</v>
      </c>
      <c r="D2313" s="141">
        <v>286.93728512089899</v>
      </c>
      <c r="E2313" s="142">
        <v>341.29034851071407</v>
      </c>
      <c r="F2313" s="923">
        <v>0.31529793459580835</v>
      </c>
      <c r="G2313" s="924">
        <v>0.80383064711873919</v>
      </c>
      <c r="H2313" s="924">
        <v>0.2910875144751936</v>
      </c>
      <c r="I2313" s="34">
        <v>1.410216096189741</v>
      </c>
    </row>
    <row r="2314" spans="1:9">
      <c r="A2314" s="130" t="s">
        <v>1729</v>
      </c>
      <c r="B2314" s="89">
        <v>0.27991913079315095</v>
      </c>
      <c r="C2314" s="40">
        <v>0.15666465978556779</v>
      </c>
      <c r="D2314" s="40">
        <v>8.6409950208849416E-3</v>
      </c>
      <c r="E2314" s="34">
        <v>0.44522478559960371</v>
      </c>
      <c r="F2314" s="923">
        <v>0.17019061011567527</v>
      </c>
      <c r="G2314" s="924">
        <v>13.56090792177184</v>
      </c>
      <c r="H2314" s="924">
        <v>17.007679305864603</v>
      </c>
      <c r="I2314" s="34">
        <v>30.738777837752117</v>
      </c>
    </row>
    <row r="2315" spans="1:9">
      <c r="A2315" s="130" t="s">
        <v>84</v>
      </c>
      <c r="B2315" s="89">
        <v>2.7308484567259249E-4</v>
      </c>
      <c r="C2315" s="40">
        <v>9.1442011667079593E-3</v>
      </c>
      <c r="D2315" s="40">
        <v>7.6166044833770605E-3</v>
      </c>
      <c r="E2315" s="34">
        <v>1.7033890495757611E-2</v>
      </c>
      <c r="F2315" s="923">
        <v>0.27379199107228669</v>
      </c>
      <c r="G2315" s="924">
        <v>1.492933253820971</v>
      </c>
      <c r="H2315" s="924">
        <v>133.98704917549929</v>
      </c>
      <c r="I2315" s="34">
        <v>135.75377442039257</v>
      </c>
    </row>
    <row r="2316" spans="1:9">
      <c r="A2316" s="130" t="s">
        <v>166</v>
      </c>
      <c r="B2316" s="152">
        <v>7.2566277137985082</v>
      </c>
      <c r="C2316" s="141">
        <v>62.689530186658992</v>
      </c>
      <c r="D2316" s="141">
        <v>289.21491515962049</v>
      </c>
      <c r="E2316" s="142">
        <v>359.16107306007797</v>
      </c>
      <c r="F2316" s="923">
        <v>0.68970550574386136</v>
      </c>
      <c r="G2316" s="924">
        <v>3.0350681591937612</v>
      </c>
      <c r="H2316" s="924">
        <v>5.9492224185727238</v>
      </c>
      <c r="I2316" s="34">
        <v>9.673996083510346</v>
      </c>
    </row>
    <row r="2317" spans="1:9">
      <c r="A2317" s="130" t="s">
        <v>167</v>
      </c>
      <c r="B2317" s="89">
        <v>1.1813381824961446E-2</v>
      </c>
      <c r="C2317" s="40">
        <v>9.8780175181407803E-2</v>
      </c>
      <c r="D2317" s="40">
        <v>0.23889051384286944</v>
      </c>
      <c r="E2317" s="34">
        <v>0.34948407084923871</v>
      </c>
      <c r="F2317" s="923">
        <v>5.0091465485155334E-2</v>
      </c>
      <c r="G2317" s="924">
        <v>0.13240147358802179</v>
      </c>
      <c r="H2317" s="924">
        <v>4.4604772802967734</v>
      </c>
      <c r="I2317" s="34">
        <v>4.6429702193699498</v>
      </c>
    </row>
    <row r="2318" spans="1:9">
      <c r="A2318" s="130" t="s">
        <v>168</v>
      </c>
      <c r="B2318" s="89">
        <v>2.5435781293150946E-2</v>
      </c>
      <c r="C2318" s="40">
        <v>3.6536571710505429E-2</v>
      </c>
      <c r="D2318" s="40">
        <v>2.7034852254628263</v>
      </c>
      <c r="E2318" s="34">
        <v>2.7654575784664828</v>
      </c>
      <c r="F2318" s="923">
        <v>4.161717067870517E-2</v>
      </c>
      <c r="G2318" s="924">
        <v>0.10367206125213017</v>
      </c>
      <c r="H2318" s="924">
        <v>1.1398997494091754</v>
      </c>
      <c r="I2318" s="34">
        <v>1.2851889813400108</v>
      </c>
    </row>
    <row r="2319" spans="1:9">
      <c r="A2319" s="130" t="s">
        <v>169</v>
      </c>
      <c r="B2319" s="89">
        <v>5.7385063649238476E-2</v>
      </c>
      <c r="C2319" s="40">
        <v>7.0154331265997627E-2</v>
      </c>
      <c r="D2319" s="40">
        <v>0.12003872770223388</v>
      </c>
      <c r="E2319" s="34">
        <v>0.24757812261746998</v>
      </c>
      <c r="F2319" s="923">
        <v>0.43465781726680669</v>
      </c>
      <c r="G2319" s="924">
        <v>2.8671566938111201</v>
      </c>
      <c r="H2319" s="924">
        <v>0</v>
      </c>
      <c r="I2319" s="34">
        <v>3.3018145110779273</v>
      </c>
    </row>
    <row r="2320" spans="1:9">
      <c r="A2320" s="130" t="s">
        <v>170</v>
      </c>
      <c r="B2320" s="89">
        <v>3.0159478508725904E-3</v>
      </c>
      <c r="C2320" s="40">
        <v>9.423070661343522E-3</v>
      </c>
      <c r="D2320" s="40">
        <v>2.3406192480517039E-2</v>
      </c>
      <c r="E2320" s="34">
        <v>3.5845210992733148E-2</v>
      </c>
      <c r="F2320" s="923">
        <v>5.1930005716314996E-3</v>
      </c>
      <c r="G2320" s="924">
        <v>8.4250803908225268E-3</v>
      </c>
      <c r="H2320" s="924">
        <v>0.16297895203502202</v>
      </c>
      <c r="I2320" s="34">
        <v>0.17659703299747606</v>
      </c>
    </row>
    <row r="2321" spans="1:53">
      <c r="A2321" s="130" t="s">
        <v>171</v>
      </c>
      <c r="B2321" s="89">
        <v>2.5405911996045521E-3</v>
      </c>
      <c r="C2321" s="40">
        <v>5.9996741407383949E-3</v>
      </c>
      <c r="D2321" s="40">
        <v>9.38242342820007E-3</v>
      </c>
      <c r="E2321" s="34">
        <v>1.7922688768543017E-2</v>
      </c>
      <c r="F2321" s="925">
        <v>1.2231325798348729E-2</v>
      </c>
      <c r="G2321" s="926">
        <v>3.4684556659685499E-2</v>
      </c>
      <c r="H2321" s="926">
        <v>0.20376126013263554</v>
      </c>
      <c r="I2321" s="145">
        <v>0.25067714259066975</v>
      </c>
      <c r="AY2321" s="146"/>
    </row>
    <row r="2322" spans="1:53">
      <c r="A2322" s="130" t="s">
        <v>172</v>
      </c>
      <c r="B2322" s="89">
        <v>2.1336855392041894E-2</v>
      </c>
      <c r="C2322" s="40">
        <v>3.9432266042250114E-2</v>
      </c>
      <c r="D2322" s="40">
        <v>1.7067411118173448E-3</v>
      </c>
      <c r="E2322" s="34">
        <v>6.2475862546109352E-2</v>
      </c>
    </row>
    <row r="2323" spans="1:53">
      <c r="A2323" s="130" t="s">
        <v>190</v>
      </c>
      <c r="B2323" s="89">
        <v>5.0851780948382827E-4</v>
      </c>
      <c r="C2323" s="40">
        <v>7.5459947015007914E-4</v>
      </c>
      <c r="D2323" s="40">
        <v>1.7385376043784653E-3</v>
      </c>
      <c r="E2323" s="34">
        <v>3.0016548840123727E-3</v>
      </c>
    </row>
    <row r="2324" spans="1:53">
      <c r="A2324" s="130" t="s">
        <v>191</v>
      </c>
      <c r="B2324" s="89">
        <v>9.3278786848443218E-4</v>
      </c>
      <c r="C2324" s="40">
        <v>1.1354822379277454E-3</v>
      </c>
      <c r="D2324" s="40">
        <v>3.2861410505826863E-3</v>
      </c>
      <c r="E2324" s="34">
        <v>5.3544111569948632E-3</v>
      </c>
      <c r="F2324" s="898" t="s">
        <v>272</v>
      </c>
      <c r="G2324" s="899"/>
      <c r="H2324" s="900"/>
      <c r="I2324" s="900"/>
    </row>
    <row r="2325" spans="1:53" ht="26.25">
      <c r="A2325" s="130" t="s">
        <v>175</v>
      </c>
      <c r="B2325" s="89">
        <v>2.042533946398732E-3</v>
      </c>
      <c r="C2325" s="40">
        <v>5.7304975501057009E-2</v>
      </c>
      <c r="D2325" s="40">
        <v>0.16722335969000859</v>
      </c>
      <c r="E2325" s="34">
        <v>0.22657086913746433</v>
      </c>
      <c r="F2325" s="76" t="s">
        <v>185</v>
      </c>
      <c r="G2325" s="76" t="s">
        <v>186</v>
      </c>
      <c r="H2325" s="150" t="s">
        <v>187</v>
      </c>
      <c r="I2325" s="17" t="s">
        <v>188</v>
      </c>
    </row>
    <row r="2326" spans="1:53">
      <c r="A2326" s="130" t="s">
        <v>176</v>
      </c>
      <c r="B2326" s="89">
        <v>9.4978405385750088E-4</v>
      </c>
      <c r="C2326" s="40">
        <v>9.2667936461323791E-3</v>
      </c>
      <c r="D2326" s="40">
        <v>1.8924396578239784</v>
      </c>
      <c r="E2326" s="34">
        <v>1.9026562355239682</v>
      </c>
      <c r="F2326" s="919">
        <v>106359.50011239595</v>
      </c>
      <c r="G2326" s="920">
        <v>45284.266490826449</v>
      </c>
      <c r="H2326" s="920">
        <v>1000000</v>
      </c>
      <c r="I2326" s="138">
        <v>1151643.7666032226</v>
      </c>
    </row>
    <row r="2327" spans="1:53">
      <c r="A2327" s="130" t="s">
        <v>177</v>
      </c>
      <c r="B2327" s="89">
        <v>2.666357416163364E-3</v>
      </c>
      <c r="C2327" s="40">
        <v>1.4959484967223838E-2</v>
      </c>
      <c r="D2327" s="40">
        <v>8.4027109391563715E-2</v>
      </c>
      <c r="E2327" s="34">
        <v>0.10165295177495091</v>
      </c>
      <c r="F2327" s="921">
        <v>105613.93273792444</v>
      </c>
      <c r="G2327" s="922">
        <v>35914.175018386741</v>
      </c>
      <c r="H2327" s="922">
        <v>1000000</v>
      </c>
      <c r="I2327" s="142">
        <v>1141528.1077563113</v>
      </c>
    </row>
    <row r="2328" spans="1:53">
      <c r="A2328" s="130" t="s">
        <v>178</v>
      </c>
      <c r="B2328" s="89">
        <v>1.8970800146313153E-4</v>
      </c>
      <c r="C2328" s="40">
        <v>3.1245433610577141E-3</v>
      </c>
      <c r="D2328" s="40">
        <v>1.6384334736361927E-2</v>
      </c>
      <c r="E2328" s="34">
        <v>1.9698586098882774E-2</v>
      </c>
      <c r="F2328" s="921">
        <v>1561.3625306742076</v>
      </c>
      <c r="G2328" s="922">
        <v>18555.892605756653</v>
      </c>
      <c r="H2328" s="922">
        <v>0</v>
      </c>
      <c r="I2328" s="142">
        <v>20117.25513643086</v>
      </c>
    </row>
    <row r="2329" spans="1:53">
      <c r="A2329" s="130" t="s">
        <v>179</v>
      </c>
      <c r="B2329" s="89">
        <v>1.6050043869857486E-4</v>
      </c>
      <c r="C2329" s="40">
        <v>2.7176720780309935E-3</v>
      </c>
      <c r="D2329" s="40">
        <v>6.5676963997400488E-3</v>
      </c>
      <c r="E2329" s="34">
        <v>9.4458689164696168E-3</v>
      </c>
      <c r="F2329" s="921">
        <v>99984.49605746915</v>
      </c>
      <c r="G2329" s="922">
        <v>16704.268654573916</v>
      </c>
      <c r="H2329" s="922">
        <v>1000000</v>
      </c>
      <c r="I2329" s="142">
        <v>1116688.7647120431</v>
      </c>
      <c r="AZ2329" s="146"/>
    </row>
    <row r="2330" spans="1:53">
      <c r="A2330" s="130" t="s">
        <v>180</v>
      </c>
      <c r="B2330" s="89">
        <v>3.0277159642710175E-3</v>
      </c>
      <c r="C2330" s="40">
        <v>7.2146041060948537E-3</v>
      </c>
      <c r="D2330" s="40">
        <v>1.1947187782721412E-3</v>
      </c>
      <c r="E2330" s="40">
        <v>1.1437038848638014E-2</v>
      </c>
      <c r="F2330" s="921">
        <v>4068.0741497810814</v>
      </c>
      <c r="G2330" s="922">
        <v>654.01375805617113</v>
      </c>
      <c r="H2330" s="922">
        <v>0</v>
      </c>
      <c r="I2330" s="142">
        <v>4722.0879078372518</v>
      </c>
      <c r="AX2330" s="146"/>
    </row>
    <row r="2331" spans="1:53">
      <c r="A2331" s="130" t="s">
        <v>181</v>
      </c>
      <c r="B2331" s="89">
        <v>2.176285866522302E-5</v>
      </c>
      <c r="C2331" s="40">
        <v>3.1288051487977849E-4</v>
      </c>
      <c r="D2331" s="40">
        <v>1.2169763230649255E-3</v>
      </c>
      <c r="E2331" s="40">
        <v>1.551619696609927E-3</v>
      </c>
      <c r="F2331" s="921">
        <v>3.2284078926766289</v>
      </c>
      <c r="G2331" s="922">
        <v>4.0960050756357163</v>
      </c>
      <c r="H2331" s="922">
        <v>0</v>
      </c>
      <c r="I2331" s="142">
        <v>7.3244129683123456</v>
      </c>
      <c r="BA2331" s="146"/>
    </row>
    <row r="2332" spans="1:53">
      <c r="A2332" s="143" t="s">
        <v>182</v>
      </c>
      <c r="B2332" s="154">
        <v>4.8273549727524681E-5</v>
      </c>
      <c r="C2332" s="144">
        <v>3.9985521283320349E-4</v>
      </c>
      <c r="D2332" s="144">
        <v>2.3002987354078801E-3</v>
      </c>
      <c r="E2332" s="144">
        <v>2.7484274979686081E-3</v>
      </c>
      <c r="F2332" s="921">
        <v>6342.428936973457</v>
      </c>
      <c r="G2332" s="922">
        <v>2906.4372161168221</v>
      </c>
      <c r="H2332" s="922">
        <v>59404.270110776466</v>
      </c>
      <c r="I2332" s="142">
        <v>68653.136263866734</v>
      </c>
      <c r="AV2332" s="392"/>
    </row>
    <row r="2333" spans="1:53">
      <c r="F2333" s="923">
        <v>244.65709697414033</v>
      </c>
      <c r="G2333" s="924">
        <v>16.949445746157366</v>
      </c>
      <c r="H2333" s="924">
        <v>3.0589652356995898</v>
      </c>
      <c r="I2333" s="34">
        <v>264.66550795599727</v>
      </c>
    </row>
    <row r="2334" spans="1:53">
      <c r="A2334" s="69" t="s">
        <v>287</v>
      </c>
      <c r="F2334" s="923">
        <v>1.5600952737210803</v>
      </c>
      <c r="G2334" s="924">
        <v>4.5504487447419896E-2</v>
      </c>
      <c r="H2334" s="924">
        <v>0.53926494049380835</v>
      </c>
      <c r="I2334" s="34">
        <v>2.1448647016623088</v>
      </c>
    </row>
    <row r="2335" spans="1:53">
      <c r="A2335" s="136"/>
      <c r="B2335" s="147" t="s">
        <v>271</v>
      </c>
      <c r="C2335" s="936"/>
      <c r="D2335" s="936"/>
      <c r="E2335" s="937"/>
      <c r="F2335" s="921">
        <v>14095.567093733755</v>
      </c>
      <c r="G2335" s="922">
        <v>3426.9792776751092</v>
      </c>
      <c r="H2335" s="922">
        <v>59638.944277078313</v>
      </c>
      <c r="I2335" s="142">
        <v>77161.49064848719</v>
      </c>
    </row>
    <row r="2336" spans="1:53" ht="26.25">
      <c r="A2336" s="143" t="s">
        <v>184</v>
      </c>
      <c r="B2336" s="149" t="s">
        <v>185</v>
      </c>
      <c r="C2336" s="150" t="s">
        <v>186</v>
      </c>
      <c r="D2336" s="150" t="s">
        <v>187</v>
      </c>
      <c r="E2336" s="17" t="s">
        <v>188</v>
      </c>
      <c r="F2336" s="923">
        <v>10.732470955332877</v>
      </c>
      <c r="G2336" s="924">
        <v>0.32825973745080761</v>
      </c>
      <c r="H2336" s="924">
        <v>11.376533943406127</v>
      </c>
      <c r="I2336" s="34">
        <v>22.437264636189813</v>
      </c>
    </row>
    <row r="2337" spans="1:51">
      <c r="A2337" s="130" t="s">
        <v>160</v>
      </c>
      <c r="B2337" s="152">
        <v>266.9757849134225</v>
      </c>
      <c r="C2337" s="141">
        <v>1501.5286288733223</v>
      </c>
      <c r="D2337" s="141">
        <v>3740.7815417444658</v>
      </c>
      <c r="E2337" s="142">
        <v>5509.2859555312107</v>
      </c>
      <c r="F2337" s="923">
        <v>34.077170490776822</v>
      </c>
      <c r="G2337" s="924">
        <v>1.0401482545915608</v>
      </c>
      <c r="H2337" s="924">
        <v>191.41007025071332</v>
      </c>
      <c r="I2337" s="34">
        <v>226.52738899608173</v>
      </c>
    </row>
    <row r="2338" spans="1:51" ht="12.75" customHeight="1">
      <c r="A2338" s="130" t="s">
        <v>162</v>
      </c>
      <c r="B2338" s="152">
        <v>262.97863985405951</v>
      </c>
      <c r="C2338" s="141">
        <v>1445.1324455268668</v>
      </c>
      <c r="D2338" s="141">
        <v>3740.7815417444658</v>
      </c>
      <c r="E2338" s="142">
        <v>5448.8926271253922</v>
      </c>
      <c r="F2338" s="923">
        <v>42.472233261068702</v>
      </c>
      <c r="G2338" s="924">
        <v>2.0375078172385122</v>
      </c>
      <c r="H2338" s="924">
        <v>8.4988891693896065</v>
      </c>
      <c r="I2338" s="34">
        <v>53.008630247696814</v>
      </c>
    </row>
    <row r="2339" spans="1:51" ht="15" customHeight="1">
      <c r="A2339" s="130" t="s">
        <v>31</v>
      </c>
      <c r="B2339" s="152">
        <v>8.2056715220471812</v>
      </c>
      <c r="C2339" s="141">
        <v>118.14058896073051</v>
      </c>
      <c r="D2339" s="141">
        <v>0</v>
      </c>
      <c r="E2339" s="142">
        <v>126.34626048277769</v>
      </c>
      <c r="F2339" s="923">
        <v>0.47883968689283241</v>
      </c>
      <c r="G2339" s="924">
        <v>0.365970358912444</v>
      </c>
      <c r="H2339" s="924">
        <v>6.3721104004239626</v>
      </c>
      <c r="I2339" s="34">
        <v>7.2169204462292385</v>
      </c>
    </row>
    <row r="2340" spans="1:51" ht="15" customHeight="1">
      <c r="A2340" s="130" t="s">
        <v>23</v>
      </c>
      <c r="B2340" s="152">
        <v>235.10394647961914</v>
      </c>
      <c r="C2340" s="141">
        <v>1241.3778392625632</v>
      </c>
      <c r="D2340" s="141">
        <v>3052.9313672250073</v>
      </c>
      <c r="E2340" s="142">
        <v>4529.4131529671895</v>
      </c>
      <c r="F2340" s="923">
        <v>0.42670059452872933</v>
      </c>
      <c r="G2340" s="924">
        <v>0.15856811993292902</v>
      </c>
      <c r="H2340" s="924">
        <v>1.6284282134416792</v>
      </c>
      <c r="I2340" s="34">
        <v>2.2136969279033378</v>
      </c>
    </row>
    <row r="2341" spans="1:51">
      <c r="A2341" s="130" t="s">
        <v>163</v>
      </c>
      <c r="B2341" s="152">
        <v>19.669021852393204</v>
      </c>
      <c r="C2341" s="141">
        <v>85.614017303573021</v>
      </c>
      <c r="D2341" s="141">
        <v>687.85017451945851</v>
      </c>
      <c r="E2341" s="142">
        <v>793.13321367542471</v>
      </c>
      <c r="F2341" s="923">
        <v>11.615695586290746</v>
      </c>
      <c r="G2341" s="924">
        <v>5.0111065134088841</v>
      </c>
      <c r="H2341" s="924">
        <v>0</v>
      </c>
      <c r="I2341" s="34">
        <v>16.626802099699631</v>
      </c>
    </row>
    <row r="2342" spans="1:51">
      <c r="A2342" s="130" t="s">
        <v>189</v>
      </c>
      <c r="B2342" s="238">
        <v>2.0420965727649548E-2</v>
      </c>
      <c r="C2342" s="239">
        <v>3.6294105421324108E-2</v>
      </c>
      <c r="D2342" s="141">
        <v>1</v>
      </c>
      <c r="E2342" s="142">
        <v>5.6715071148973659E-2</v>
      </c>
      <c r="F2342" s="923">
        <v>0.13301171977849813</v>
      </c>
      <c r="G2342" s="924">
        <v>1.3022902669745281E-2</v>
      </c>
      <c r="H2342" s="924">
        <v>0.23282707433574576</v>
      </c>
      <c r="I2342" s="34">
        <v>0.37886169678398923</v>
      </c>
    </row>
    <row r="2343" spans="1:51">
      <c r="A2343" s="130" t="s">
        <v>165</v>
      </c>
      <c r="B2343" s="152">
        <v>17.494393177294938</v>
      </c>
      <c r="C2343" s="141">
        <v>54.059262163884604</v>
      </c>
      <c r="D2343" s="141">
        <v>273.24103200542595</v>
      </c>
      <c r="E2343" s="142">
        <v>344.79468734660549</v>
      </c>
      <c r="F2343" s="923">
        <v>0.15334680705003029</v>
      </c>
      <c r="G2343" s="924">
        <v>3.0740757349301408E-2</v>
      </c>
      <c r="H2343" s="924">
        <v>0.2910875144751936</v>
      </c>
      <c r="I2343" s="34">
        <v>0.47517507887452537</v>
      </c>
    </row>
    <row r="2344" spans="1:51">
      <c r="A2344" s="130" t="s">
        <v>1729</v>
      </c>
      <c r="B2344" s="89">
        <v>0.56278563833000006</v>
      </c>
      <c r="C2344" s="40">
        <v>0.22992862487717597</v>
      </c>
      <c r="D2344" s="40">
        <v>8.6409950208849416E-3</v>
      </c>
      <c r="E2344" s="34">
        <v>0.80135525822806086</v>
      </c>
      <c r="F2344" s="923">
        <v>0.59929002905504036</v>
      </c>
      <c r="G2344" s="924">
        <v>2.4156848879050414E-2</v>
      </c>
      <c r="H2344" s="924">
        <v>7.9635737603842882</v>
      </c>
      <c r="I2344" s="34">
        <v>8.5870206383183803</v>
      </c>
    </row>
    <row r="2345" spans="1:51">
      <c r="A2345" s="130" t="s">
        <v>84</v>
      </c>
      <c r="B2345" s="89">
        <v>7.6326622377738385E-4</v>
      </c>
      <c r="C2345" s="40">
        <v>4.0909023509793464E-4</v>
      </c>
      <c r="D2345" s="40">
        <v>7.6166044833770605E-3</v>
      </c>
      <c r="E2345" s="34">
        <v>8.7889609422523787E-3</v>
      </c>
      <c r="F2345" s="923">
        <v>2.8868587281834568</v>
      </c>
      <c r="G2345" s="924">
        <v>0.19432951480319954</v>
      </c>
      <c r="H2345" s="924">
        <v>133.98704917549929</v>
      </c>
      <c r="I2345" s="34">
        <v>137.06823741848598</v>
      </c>
    </row>
    <row r="2346" spans="1:51">
      <c r="A2346" s="130" t="s">
        <v>166</v>
      </c>
      <c r="B2346" s="152">
        <v>34.580227876495947</v>
      </c>
      <c r="C2346" s="141">
        <v>61.065529822500835</v>
      </c>
      <c r="D2346" s="141">
        <v>275.51866204414745</v>
      </c>
      <c r="E2346" s="142">
        <v>371.16441974314421</v>
      </c>
      <c r="F2346" s="923">
        <v>3.4502314847645055</v>
      </c>
      <c r="G2346" s="924">
        <v>0.46232534673549058</v>
      </c>
      <c r="H2346" s="924">
        <v>5.9492224185727238</v>
      </c>
      <c r="I2346" s="34">
        <v>9.8617792500727184</v>
      </c>
    </row>
    <row r="2347" spans="1:51">
      <c r="A2347" s="130" t="s">
        <v>167</v>
      </c>
      <c r="B2347" s="89">
        <v>2.3693811285046981E-2</v>
      </c>
      <c r="C2347" s="40">
        <v>6.7649176298259742E-2</v>
      </c>
      <c r="D2347" s="40">
        <v>0.22324895581584392</v>
      </c>
      <c r="E2347" s="34">
        <v>0.31459194339915064</v>
      </c>
      <c r="F2347" s="923">
        <v>1.5046090963490055E-2</v>
      </c>
      <c r="G2347" s="924">
        <v>5.4304599110047341E-2</v>
      </c>
      <c r="H2347" s="924">
        <v>4.4604772802967734</v>
      </c>
      <c r="I2347" s="34">
        <v>4.5298279703703113</v>
      </c>
    </row>
    <row r="2348" spans="1:51">
      <c r="A2348" s="130" t="s">
        <v>168</v>
      </c>
      <c r="B2348" s="89">
        <v>5.0727524247203427E-2</v>
      </c>
      <c r="C2348" s="40">
        <v>2.5488782933445794E-2</v>
      </c>
      <c r="D2348" s="40">
        <v>2.7034852254628263</v>
      </c>
      <c r="E2348" s="34">
        <v>2.7797015326434757</v>
      </c>
      <c r="F2348" s="923">
        <v>1.3310074248339344E-2</v>
      </c>
      <c r="G2348" s="924">
        <v>4.0240382178920238E-2</v>
      </c>
      <c r="H2348" s="924">
        <v>1.1398997494091754</v>
      </c>
      <c r="I2348" s="34">
        <v>1.1934502058364349</v>
      </c>
    </row>
    <row r="2349" spans="1:51">
      <c r="A2349" s="130" t="s">
        <v>169</v>
      </c>
      <c r="B2349" s="89">
        <v>7.1905944566684546E-2</v>
      </c>
      <c r="C2349" s="40">
        <v>4.6773188808345523E-2</v>
      </c>
      <c r="D2349" s="40">
        <v>0.12003872770223388</v>
      </c>
      <c r="E2349" s="34">
        <v>0.23871786107726395</v>
      </c>
      <c r="F2349" s="923">
        <v>0.25848495456126031</v>
      </c>
      <c r="G2349" s="924">
        <v>1.75800087531278</v>
      </c>
      <c r="H2349" s="924">
        <v>0</v>
      </c>
      <c r="I2349" s="34">
        <v>2.0164858298740405</v>
      </c>
    </row>
    <row r="2350" spans="1:51">
      <c r="A2350" s="130" t="s">
        <v>170</v>
      </c>
      <c r="B2350" s="89">
        <v>1.8933575342429689E-3</v>
      </c>
      <c r="C2350" s="40">
        <v>6.8970330691208804E-3</v>
      </c>
      <c r="D2350" s="40">
        <v>2.3406192480517039E-2</v>
      </c>
      <c r="E2350" s="34">
        <v>3.2196583083880889E-2</v>
      </c>
      <c r="F2350" s="923">
        <v>2.5907792358272671E-3</v>
      </c>
      <c r="G2350" s="924">
        <v>2.54031936655107E-3</v>
      </c>
      <c r="H2350" s="924">
        <v>0.16297895203502202</v>
      </c>
      <c r="I2350" s="34">
        <v>0.16811005063740037</v>
      </c>
    </row>
    <row r="2351" spans="1:51">
      <c r="A2351" s="130" t="s">
        <v>171</v>
      </c>
      <c r="B2351" s="89">
        <v>1.6602821318044819E-3</v>
      </c>
      <c r="C2351" s="40">
        <v>5.2113450155415221E-3</v>
      </c>
      <c r="D2351" s="40">
        <v>9.38242342820007E-3</v>
      </c>
      <c r="E2351" s="34">
        <v>1.6254050575546075E-2</v>
      </c>
      <c r="F2351" s="925">
        <v>4.1694189704249984E-3</v>
      </c>
      <c r="G2351" s="926">
        <v>6.7323093617001608E-3</v>
      </c>
      <c r="H2351" s="926">
        <v>0.20376126013263554</v>
      </c>
      <c r="I2351" s="145">
        <v>0.2146629884647607</v>
      </c>
      <c r="AY2351" s="146"/>
    </row>
    <row r="2352" spans="1:51">
      <c r="A2352" s="130" t="s">
        <v>172</v>
      </c>
      <c r="B2352" s="89">
        <v>3.8259306243850301E-2</v>
      </c>
      <c r="C2352" s="40">
        <v>4.5688697646040867E-2</v>
      </c>
      <c r="D2352" s="40">
        <v>3.34059719522845E-4</v>
      </c>
      <c r="E2352" s="34">
        <v>8.428206360941401E-2</v>
      </c>
    </row>
    <row r="2353" spans="1:53">
      <c r="A2353" s="130" t="s">
        <v>190</v>
      </c>
      <c r="B2353" s="89">
        <v>4.7486173588573162E-4</v>
      </c>
      <c r="C2353" s="40">
        <v>1.508332926302804E-4</v>
      </c>
      <c r="D2353" s="40">
        <v>1.7385376043784653E-3</v>
      </c>
      <c r="E2353" s="34">
        <v>2.3642326328944772E-3</v>
      </c>
    </row>
    <row r="2354" spans="1:53">
      <c r="A2354" s="130" t="s">
        <v>191</v>
      </c>
      <c r="B2354" s="89">
        <v>5.960372597472298E-4</v>
      </c>
      <c r="C2354" s="40">
        <v>2.1613290151778857E-4</v>
      </c>
      <c r="D2354" s="40">
        <v>3.2861410505826863E-3</v>
      </c>
      <c r="E2354" s="34">
        <v>4.0983112118477046E-3</v>
      </c>
      <c r="F2354" s="898" t="s">
        <v>272</v>
      </c>
      <c r="G2354" s="899"/>
      <c r="H2354" s="900"/>
      <c r="I2354" s="900"/>
    </row>
    <row r="2355" spans="1:53" ht="26.25">
      <c r="A2355" s="130" t="s">
        <v>175</v>
      </c>
      <c r="B2355" s="89">
        <v>8.7606318020855549E-4</v>
      </c>
      <c r="C2355" s="40">
        <v>3.8094561545929051E-2</v>
      </c>
      <c r="D2355" s="40">
        <v>0.15627426907109074</v>
      </c>
      <c r="E2355" s="34">
        <v>0.19524489379722834</v>
      </c>
      <c r="F2355" s="76" t="s">
        <v>185</v>
      </c>
      <c r="G2355" s="76" t="s">
        <v>186</v>
      </c>
      <c r="H2355" s="150" t="s">
        <v>187</v>
      </c>
      <c r="I2355" s="17" t="s">
        <v>188</v>
      </c>
    </row>
    <row r="2356" spans="1:53">
      <c r="A2356" s="130" t="s">
        <v>176</v>
      </c>
      <c r="B2356" s="89">
        <v>1.8374570900537301E-3</v>
      </c>
      <c r="C2356" s="40">
        <v>3.8777798745869519E-3</v>
      </c>
      <c r="D2356" s="40">
        <v>1.8924396578239784</v>
      </c>
      <c r="E2356" s="34">
        <v>1.8981548947886191</v>
      </c>
      <c r="F2356" s="919">
        <v>72339.434204635007</v>
      </c>
      <c r="G2356" s="920">
        <v>123481.62613145422</v>
      </c>
      <c r="H2356" s="920">
        <v>1000000</v>
      </c>
      <c r="I2356" s="138">
        <v>1195821.0603360892</v>
      </c>
    </row>
    <row r="2357" spans="1:53">
      <c r="A2357" s="130" t="s">
        <v>177</v>
      </c>
      <c r="B2357" s="89">
        <v>2.5887972930032466E-3</v>
      </c>
      <c r="C2357" s="40">
        <v>8.0616308959818202E-3</v>
      </c>
      <c r="D2357" s="40">
        <v>8.4027109391563715E-2</v>
      </c>
      <c r="E2357" s="34">
        <v>9.4677537580548782E-2</v>
      </c>
      <c r="F2357" s="921">
        <v>71838.550956911204</v>
      </c>
      <c r="G2357" s="922">
        <v>122587.81559905203</v>
      </c>
      <c r="H2357" s="922">
        <v>1000000</v>
      </c>
      <c r="I2357" s="142">
        <v>1194426.3665559634</v>
      </c>
    </row>
    <row r="2358" spans="1:53">
      <c r="A2358" s="130" t="s">
        <v>178</v>
      </c>
      <c r="B2358" s="89">
        <v>6.6822163793274399E-5</v>
      </c>
      <c r="C2358" s="40">
        <v>1.318515030079242E-3</v>
      </c>
      <c r="D2358" s="40">
        <v>1.6384334736361927E-2</v>
      </c>
      <c r="E2358" s="34">
        <v>1.7769671930234442E-2</v>
      </c>
      <c r="F2358" s="921">
        <v>1048.5983325698319</v>
      </c>
      <c r="G2358" s="922">
        <v>1871.5294595196347</v>
      </c>
      <c r="H2358" s="922">
        <v>0</v>
      </c>
      <c r="I2358" s="142">
        <v>2920.1277920894663</v>
      </c>
    </row>
    <row r="2359" spans="1:53">
      <c r="A2359" s="130" t="s">
        <v>179</v>
      </c>
      <c r="B2359" s="89">
        <v>5.6822569236861009E-5</v>
      </c>
      <c r="C2359" s="40">
        <v>1.1094795563213503E-3</v>
      </c>
      <c r="D2359" s="40">
        <v>6.5676963997400488E-3</v>
      </c>
      <c r="E2359" s="34">
        <v>7.7339985252982604E-3</v>
      </c>
      <c r="F2359" s="921">
        <v>66808.883345660943</v>
      </c>
      <c r="G2359" s="922">
        <v>114825.77065438242</v>
      </c>
      <c r="H2359" s="922">
        <v>1000000</v>
      </c>
      <c r="I2359" s="142">
        <v>1181634.6540000434</v>
      </c>
      <c r="AZ2359" s="146"/>
    </row>
    <row r="2360" spans="1:53">
      <c r="A2360" s="130" t="s">
        <v>180</v>
      </c>
      <c r="B2360" s="89">
        <v>1.2480122395472251E-3</v>
      </c>
      <c r="C2360" s="40">
        <v>1.2204982687488998E-2</v>
      </c>
      <c r="D2360" s="40">
        <v>2.3384180366599149E-4</v>
      </c>
      <c r="E2360" s="40">
        <v>1.3686836730702215E-2</v>
      </c>
      <c r="F2360" s="921">
        <v>3981.069278680422</v>
      </c>
      <c r="G2360" s="922">
        <v>5890.5154851499565</v>
      </c>
      <c r="H2360" s="922">
        <v>0</v>
      </c>
      <c r="I2360" s="142">
        <v>9871.5847638303785</v>
      </c>
      <c r="AX2360" s="146"/>
    </row>
    <row r="2361" spans="1:53">
      <c r="A2361" s="130" t="s">
        <v>181</v>
      </c>
      <c r="B2361" s="89">
        <v>9.4770850408289092E-6</v>
      </c>
      <c r="C2361" s="40">
        <v>6.4172830203188322E-5</v>
      </c>
      <c r="D2361" s="40">
        <v>1.2169763230649255E-3</v>
      </c>
      <c r="E2361" s="40">
        <v>1.2906262383089427E-3</v>
      </c>
      <c r="F2361" s="921">
        <v>3.0661052091511602</v>
      </c>
      <c r="G2361" s="922">
        <v>0.79864272343699672</v>
      </c>
      <c r="H2361" s="922">
        <v>0</v>
      </c>
      <c r="I2361" s="142">
        <v>3.8647479325881573</v>
      </c>
      <c r="BA2361" s="146"/>
    </row>
    <row r="2362" spans="1:53">
      <c r="A2362" s="143" t="s">
        <v>182</v>
      </c>
      <c r="B2362" s="154">
        <v>1.6438565362326495E-5</v>
      </c>
      <c r="C2362" s="144">
        <v>9.6969379867436144E-5</v>
      </c>
      <c r="D2362" s="144">
        <v>2.3002987354078801E-3</v>
      </c>
      <c r="E2362" s="144">
        <v>2.4137066806376429E-3</v>
      </c>
      <c r="F2362" s="921">
        <v>4532.3406481762286</v>
      </c>
      <c r="G2362" s="922">
        <v>7157.8347770698592</v>
      </c>
      <c r="H2362" s="922">
        <v>59650.982920548304</v>
      </c>
      <c r="I2362" s="142">
        <v>71341.158345794393</v>
      </c>
      <c r="AV2362" s="392"/>
    </row>
    <row r="2363" spans="1:53">
      <c r="F2363" s="923">
        <v>163.98897595148995</v>
      </c>
      <c r="G2363" s="924">
        <v>142.52577917758089</v>
      </c>
      <c r="H2363" s="924">
        <v>3.0589652356995898</v>
      </c>
      <c r="I2363" s="34">
        <v>309.5737203647704</v>
      </c>
    </row>
    <row r="2364" spans="1:53">
      <c r="A2364" s="69" t="s">
        <v>288</v>
      </c>
      <c r="F2364" s="923">
        <v>0.13212745019329084</v>
      </c>
      <c r="G2364" s="924">
        <v>3.9840631720390624E-2</v>
      </c>
      <c r="H2364" s="924">
        <v>0.53926494049380835</v>
      </c>
      <c r="I2364" s="34">
        <v>0.71123302240748987</v>
      </c>
    </row>
    <row r="2365" spans="1:53">
      <c r="A2365" s="136"/>
      <c r="B2365" s="147" t="s">
        <v>271</v>
      </c>
      <c r="C2365" s="936"/>
      <c r="D2365" s="936"/>
      <c r="E2365" s="937"/>
      <c r="F2365" s="921">
        <v>9487.0237010221481</v>
      </c>
      <c r="G2365" s="922">
        <v>11444.165919803192</v>
      </c>
      <c r="H2365" s="922">
        <v>59885.657086850159</v>
      </c>
      <c r="I2365" s="142">
        <v>80816.846707675504</v>
      </c>
    </row>
    <row r="2366" spans="1:53" ht="26.25">
      <c r="A2366" s="143" t="s">
        <v>184</v>
      </c>
      <c r="B2366" s="149" t="s">
        <v>185</v>
      </c>
      <c r="C2366" s="150" t="s">
        <v>186</v>
      </c>
      <c r="D2366" s="150" t="s">
        <v>187</v>
      </c>
      <c r="E2366" s="17" t="s">
        <v>188</v>
      </c>
      <c r="F2366" s="923">
        <v>6.806732213326752</v>
      </c>
      <c r="G2366" s="924">
        <v>1.0526333197703499</v>
      </c>
      <c r="H2366" s="924">
        <v>11.376533943406127</v>
      </c>
      <c r="I2366" s="34">
        <v>19.235899476503231</v>
      </c>
    </row>
    <row r="2367" spans="1:53">
      <c r="A2367" s="130" t="s">
        <v>160</v>
      </c>
      <c r="B2367" s="152">
        <v>-1311.5889419093573</v>
      </c>
      <c r="C2367" s="141">
        <v>3803.1822188646865</v>
      </c>
      <c r="D2367" s="141">
        <v>3740.7815417444658</v>
      </c>
      <c r="E2367" s="142">
        <v>6232.3748186997946</v>
      </c>
      <c r="F2367" s="923">
        <v>13.697088099145788</v>
      </c>
      <c r="G2367" s="924">
        <v>6.4684170484732544</v>
      </c>
      <c r="H2367" s="924">
        <v>191.41007025071332</v>
      </c>
      <c r="I2367" s="34">
        <v>211.57557539833235</v>
      </c>
    </row>
    <row r="2368" spans="1:53">
      <c r="A2368" s="130" t="s">
        <v>162</v>
      </c>
      <c r="B2368" s="152">
        <v>301.57630023607464</v>
      </c>
      <c r="C2368" s="141">
        <v>1489.4442819181349</v>
      </c>
      <c r="D2368" s="141">
        <v>874.08357116948196</v>
      </c>
      <c r="E2368" s="142">
        <v>2665.1041533236912</v>
      </c>
      <c r="F2368" s="923">
        <v>18.367032588637031</v>
      </c>
      <c r="G2368" s="924">
        <v>10.754331557304511</v>
      </c>
      <c r="H2368" s="924">
        <v>8.4988891693896065</v>
      </c>
      <c r="I2368" s="34">
        <v>37.620253315331155</v>
      </c>
    </row>
    <row r="2369" spans="1:51">
      <c r="A2369" s="130" t="s">
        <v>31</v>
      </c>
      <c r="B2369" s="152">
        <v>3.3653612201885483</v>
      </c>
      <c r="C2369" s="141">
        <v>212.41907012297693</v>
      </c>
      <c r="D2369" s="141">
        <v>0</v>
      </c>
      <c r="E2369" s="142">
        <v>215.78443134316549</v>
      </c>
      <c r="F2369" s="923">
        <v>0.42743107276709658</v>
      </c>
      <c r="G2369" s="924">
        <v>0.55677017462030298</v>
      </c>
      <c r="H2369" s="924">
        <v>6.3721104004239626</v>
      </c>
      <c r="I2369" s="34">
        <v>7.3563116478113608</v>
      </c>
    </row>
    <row r="2370" spans="1:51">
      <c r="A2370" s="130" t="s">
        <v>23</v>
      </c>
      <c r="B2370" s="152">
        <v>194.27791379350117</v>
      </c>
      <c r="C2370" s="141">
        <v>1177.4454567988323</v>
      </c>
      <c r="D2370" s="141">
        <v>0</v>
      </c>
      <c r="E2370" s="142">
        <v>1371.7233705923336</v>
      </c>
      <c r="F2370" s="923">
        <v>0.38161905764240411</v>
      </c>
      <c r="G2370" s="924">
        <v>0.52261906519946144</v>
      </c>
      <c r="H2370" s="924">
        <v>1.6284282134416792</v>
      </c>
      <c r="I2370" s="34">
        <v>2.5326663362835444</v>
      </c>
    </row>
    <row r="2371" spans="1:51">
      <c r="A2371" s="130" t="s">
        <v>163</v>
      </c>
      <c r="B2371" s="152">
        <v>103.93302522238491</v>
      </c>
      <c r="C2371" s="141">
        <v>99.579754996325732</v>
      </c>
      <c r="D2371" s="141">
        <v>874.08357116948196</v>
      </c>
      <c r="E2371" s="142">
        <v>1077.5963513881925</v>
      </c>
      <c r="F2371" s="923">
        <v>11.277421102619899</v>
      </c>
      <c r="G2371" s="924">
        <v>2.0348103589385711</v>
      </c>
      <c r="H2371" s="924">
        <v>0</v>
      </c>
      <c r="I2371" s="34">
        <v>13.31223146155847</v>
      </c>
    </row>
    <row r="2372" spans="1:51">
      <c r="A2372" s="130" t="s">
        <v>189</v>
      </c>
      <c r="B2372" s="238">
        <v>0.90663402095989165</v>
      </c>
      <c r="C2372" s="239">
        <v>0.1434933825649771</v>
      </c>
      <c r="D2372" s="141">
        <v>1</v>
      </c>
      <c r="E2372" s="142">
        <v>1.0501274035248687</v>
      </c>
      <c r="F2372" s="923">
        <v>0.12366603132137174</v>
      </c>
      <c r="G2372" s="924">
        <v>3.7175848252930639E-2</v>
      </c>
      <c r="H2372" s="924">
        <v>0.23282707433574576</v>
      </c>
      <c r="I2372" s="34">
        <v>0.39366895391004814</v>
      </c>
    </row>
    <row r="2373" spans="1:51">
      <c r="A2373" s="130" t="s">
        <v>165</v>
      </c>
      <c r="B2373" s="152">
        <v>-171.34014359143652</v>
      </c>
      <c r="C2373" s="141">
        <v>100.52963172313206</v>
      </c>
      <c r="D2373" s="141">
        <v>281.92766539078633</v>
      </c>
      <c r="E2373" s="142">
        <v>211.11715352248189</v>
      </c>
      <c r="F2373" s="923">
        <v>0.13552714270708374</v>
      </c>
      <c r="G2373" s="924">
        <v>0.32973735203633475</v>
      </c>
      <c r="H2373" s="924">
        <v>0.2910875144751936</v>
      </c>
      <c r="I2373" s="34">
        <v>0.75635200921861223</v>
      </c>
    </row>
    <row r="2374" spans="1:51">
      <c r="A2374" s="130" t="s">
        <v>1729</v>
      </c>
      <c r="B2374" s="89">
        <v>0.11183282383977426</v>
      </c>
      <c r="C2374" s="40">
        <v>0.28320398011329112</v>
      </c>
      <c r="D2374" s="40">
        <v>8.6409950208849416E-3</v>
      </c>
      <c r="E2374" s="34">
        <v>0.40367779897395034</v>
      </c>
      <c r="F2374" s="923">
        <v>0</v>
      </c>
      <c r="G2374" s="924">
        <v>5.9449559349307186E-2</v>
      </c>
      <c r="H2374" s="924">
        <v>7.9635737603842882</v>
      </c>
      <c r="I2374" s="34">
        <v>8.0230233197335963</v>
      </c>
    </row>
    <row r="2375" spans="1:51">
      <c r="A2375" s="130" t="s">
        <v>84</v>
      </c>
      <c r="B2375" s="89">
        <v>9.4164210831226711E-2</v>
      </c>
      <c r="C2375" s="40">
        <v>2.5067083176287127E-3</v>
      </c>
      <c r="D2375" s="40">
        <v>7.6166044833770605E-3</v>
      </c>
      <c r="E2375" s="34">
        <v>0.10428752363223248</v>
      </c>
      <c r="F2375" s="923">
        <v>0</v>
      </c>
      <c r="G2375" s="924">
        <v>0.56374035116269283</v>
      </c>
      <c r="H2375" s="924">
        <v>133.98704917549929</v>
      </c>
      <c r="I2375" s="34">
        <v>134.55078952666202</v>
      </c>
    </row>
    <row r="2376" spans="1:51">
      <c r="A2376" s="130" t="s">
        <v>166</v>
      </c>
      <c r="B2376" s="152">
        <v>-143.03164300596819</v>
      </c>
      <c r="C2376" s="141">
        <v>109.6900288307024</v>
      </c>
      <c r="D2376" s="141">
        <v>284.20529542950783</v>
      </c>
      <c r="E2376" s="142">
        <v>250.86368125424201</v>
      </c>
      <c r="F2376" s="923">
        <v>0</v>
      </c>
      <c r="G2376" s="924">
        <v>1.012990898568281</v>
      </c>
      <c r="H2376" s="924">
        <v>5.9492224185727238</v>
      </c>
      <c r="I2376" s="34">
        <v>6.9622133171410043</v>
      </c>
    </row>
    <row r="2377" spans="1:51">
      <c r="A2377" s="130" t="s">
        <v>167</v>
      </c>
      <c r="B2377" s="89">
        <v>1.1378742347277624E-2</v>
      </c>
      <c r="C2377" s="40">
        <v>0.18064695757961452</v>
      </c>
      <c r="D2377" s="40">
        <v>0.22324895581584392</v>
      </c>
      <c r="E2377" s="34">
        <v>0.41527465574273603</v>
      </c>
      <c r="F2377" s="923">
        <v>0</v>
      </c>
      <c r="G2377" s="924">
        <v>5.6524051295206337E-2</v>
      </c>
      <c r="H2377" s="924">
        <v>4.4604772802967734</v>
      </c>
      <c r="I2377" s="34">
        <v>4.5170013315919793</v>
      </c>
    </row>
    <row r="2378" spans="1:51">
      <c r="A2378" s="130" t="s">
        <v>168</v>
      </c>
      <c r="B2378" s="89">
        <v>5.9254519178519732E-2</v>
      </c>
      <c r="C2378" s="40">
        <v>7.2739616626296105E-2</v>
      </c>
      <c r="D2378" s="40">
        <v>2.7034852254628263</v>
      </c>
      <c r="E2378" s="34">
        <v>2.8354793612676423</v>
      </c>
      <c r="F2378" s="923">
        <v>0</v>
      </c>
      <c r="G2378" s="924">
        <v>5.3806552099864312E-2</v>
      </c>
      <c r="H2378" s="924">
        <v>1.1398997494091754</v>
      </c>
      <c r="I2378" s="34">
        <v>1.1937063015090397</v>
      </c>
    </row>
    <row r="2379" spans="1:51">
      <c r="A2379" s="130" t="s">
        <v>169</v>
      </c>
      <c r="B2379" s="89">
        <v>0.16601540697196254</v>
      </c>
      <c r="C2379" s="40">
        <v>0.13588498693668208</v>
      </c>
      <c r="D2379" s="40">
        <v>0.12003872770223388</v>
      </c>
      <c r="E2379" s="34">
        <v>0.42193912161087854</v>
      </c>
      <c r="F2379" s="923">
        <v>0</v>
      </c>
      <c r="G2379" s="924">
        <v>0.24048002845677569</v>
      </c>
      <c r="H2379" s="924">
        <v>0</v>
      </c>
      <c r="I2379" s="34">
        <v>0.24048002845677569</v>
      </c>
    </row>
    <row r="2380" spans="1:51">
      <c r="A2380" s="130" t="s">
        <v>170</v>
      </c>
      <c r="B2380" s="89">
        <v>8.3209380789924983E-3</v>
      </c>
      <c r="C2380" s="40">
        <v>4.106305416964029E-2</v>
      </c>
      <c r="D2380" s="40">
        <v>2.3406192480517039E-2</v>
      </c>
      <c r="E2380" s="34">
        <v>7.2790184729149832E-2</v>
      </c>
      <c r="F2380" s="923">
        <v>0</v>
      </c>
      <c r="G2380" s="924">
        <v>3.0432494485974591E-3</v>
      </c>
      <c r="H2380" s="924">
        <v>0.16297895203502202</v>
      </c>
      <c r="I2380" s="34">
        <v>0.16602220148361946</v>
      </c>
    </row>
    <row r="2381" spans="1:51">
      <c r="A2381" s="130" t="s">
        <v>171</v>
      </c>
      <c r="B2381" s="89">
        <v>6.8327575991166973E-3</v>
      </c>
      <c r="C2381" s="40">
        <v>1.2206453402235392E-2</v>
      </c>
      <c r="D2381" s="40">
        <v>9.38242342820007E-3</v>
      </c>
      <c r="E2381" s="34">
        <v>2.8421634429552159E-2</v>
      </c>
      <c r="F2381" s="925">
        <v>0</v>
      </c>
      <c r="G2381" s="926">
        <v>3.2676168701224396E-2</v>
      </c>
      <c r="H2381" s="926">
        <v>0.20376126013263554</v>
      </c>
      <c r="I2381" s="145">
        <v>0.23643742883385996</v>
      </c>
      <c r="AY2381" s="146"/>
    </row>
    <row r="2382" spans="1:51">
      <c r="A2382" s="130" t="s">
        <v>172</v>
      </c>
      <c r="B2382" s="89">
        <v>0.13970850942223717</v>
      </c>
      <c r="C2382" s="40">
        <v>0.1091994642800487</v>
      </c>
      <c r="D2382" s="40">
        <v>5.5243534178550028E-4</v>
      </c>
      <c r="E2382" s="34">
        <v>0.24946040904407138</v>
      </c>
    </row>
    <row r="2383" spans="1:51">
      <c r="A2383" s="130" t="s">
        <v>190</v>
      </c>
      <c r="B2383" s="89">
        <v>1.1615461315841145E-3</v>
      </c>
      <c r="C2383" s="40">
        <v>9.6258171029598523E-4</v>
      </c>
      <c r="D2383" s="40">
        <v>1.7385376043784653E-3</v>
      </c>
      <c r="E2383" s="34">
        <v>3.8626654462585652E-3</v>
      </c>
    </row>
    <row r="2384" spans="1:51">
      <c r="A2384" s="130" t="s">
        <v>191</v>
      </c>
      <c r="B2384" s="89">
        <v>1.1373924683780474E-3</v>
      </c>
      <c r="C2384" s="40">
        <v>2.5170903188125693E-3</v>
      </c>
      <c r="D2384" s="40">
        <v>3.2861410505826863E-3</v>
      </c>
      <c r="E2384" s="34">
        <v>6.9406238377733029E-3</v>
      </c>
      <c r="F2384" s="898" t="s">
        <v>272</v>
      </c>
      <c r="G2384" s="899"/>
      <c r="H2384" s="900"/>
      <c r="I2384" s="900"/>
    </row>
    <row r="2385" spans="1:53" ht="26.25">
      <c r="A2385" s="130" t="s">
        <v>175</v>
      </c>
      <c r="B2385" s="89">
        <v>9.9924456566580569E-4</v>
      </c>
      <c r="C2385" s="40">
        <v>5.2329984134803095E-2</v>
      </c>
      <c r="D2385" s="40">
        <v>0.15627426907109074</v>
      </c>
      <c r="E2385" s="34">
        <v>0.20960349777155962</v>
      </c>
      <c r="F2385" s="76" t="s">
        <v>185</v>
      </c>
      <c r="G2385" s="76" t="s">
        <v>186</v>
      </c>
      <c r="H2385" s="150" t="s">
        <v>187</v>
      </c>
      <c r="I2385" s="17" t="s">
        <v>188</v>
      </c>
    </row>
    <row r="2386" spans="1:53">
      <c r="A2386" s="130" t="s">
        <v>176</v>
      </c>
      <c r="B2386" s="89">
        <v>1.0226625518144693E-3</v>
      </c>
      <c r="C2386" s="40">
        <v>6.3857159452399507E-3</v>
      </c>
      <c r="D2386" s="40">
        <v>1.8924396578239784</v>
      </c>
      <c r="E2386" s="34">
        <v>1.8998480363210328</v>
      </c>
      <c r="F2386" s="919">
        <v>68503.340994156024</v>
      </c>
      <c r="G2386" s="920">
        <v>78359.793130611462</v>
      </c>
      <c r="H2386" s="920">
        <v>1000000</v>
      </c>
      <c r="I2386" s="138">
        <v>1146863.1341247675</v>
      </c>
    </row>
    <row r="2387" spans="1:53">
      <c r="A2387" s="130" t="s">
        <v>177</v>
      </c>
      <c r="B2387" s="89">
        <v>2.6447144631756496E-3</v>
      </c>
      <c r="C2387" s="40">
        <v>1.1961216014835756E-2</v>
      </c>
      <c r="D2387" s="40">
        <v>8.4027109391563715E-2</v>
      </c>
      <c r="E2387" s="34">
        <v>9.8633039869575126E-2</v>
      </c>
      <c r="F2387" s="921">
        <v>67075.031601984723</v>
      </c>
      <c r="G2387" s="922">
        <v>76404.169074439458</v>
      </c>
      <c r="H2387" s="922">
        <v>1000000</v>
      </c>
      <c r="I2387" s="142">
        <v>1143479.2006764244</v>
      </c>
    </row>
    <row r="2388" spans="1:53">
      <c r="A2388" s="130" t="s">
        <v>178</v>
      </c>
      <c r="B2388" s="89">
        <v>1.9109153301461305E-4</v>
      </c>
      <c r="C2388" s="40">
        <v>1.1411985502664554E-3</v>
      </c>
      <c r="D2388" s="40">
        <v>1.6384334736361927E-2</v>
      </c>
      <c r="E2388" s="34">
        <v>1.7716624819642996E-2</v>
      </c>
      <c r="F2388" s="921">
        <v>2917.9176598960134</v>
      </c>
      <c r="G2388" s="922">
        <v>4082.6594942694865</v>
      </c>
      <c r="H2388" s="922">
        <v>0</v>
      </c>
      <c r="I2388" s="142">
        <v>7000.5771541655004</v>
      </c>
    </row>
    <row r="2389" spans="1:53">
      <c r="A2389" s="130" t="s">
        <v>179</v>
      </c>
      <c r="B2389" s="89">
        <v>1.5948601700402053E-4</v>
      </c>
      <c r="C2389" s="40">
        <v>9.6367405171149953E-4</v>
      </c>
      <c r="D2389" s="40">
        <v>6.5676963997400488E-3</v>
      </c>
      <c r="E2389" s="34">
        <v>7.6908564684555689E-3</v>
      </c>
      <c r="F2389" s="921">
        <v>58005.862053536548</v>
      </c>
      <c r="G2389" s="922">
        <v>51689.638382512749</v>
      </c>
      <c r="H2389" s="922">
        <v>700000</v>
      </c>
      <c r="I2389" s="142">
        <v>809695.5004360493</v>
      </c>
      <c r="AZ2389" s="146"/>
    </row>
    <row r="2390" spans="1:53">
      <c r="A2390" s="130" t="s">
        <v>180</v>
      </c>
      <c r="B2390" s="89">
        <v>2.0040378512657542E-3</v>
      </c>
      <c r="C2390" s="40">
        <v>9.8150857871135439E-3</v>
      </c>
      <c r="D2390" s="40">
        <v>3.8670473924985017E-4</v>
      </c>
      <c r="E2390" s="40">
        <v>1.2205828377629149E-2</v>
      </c>
      <c r="F2390" s="921">
        <v>6151.2518885521631</v>
      </c>
      <c r="G2390" s="922">
        <v>20631.871197657227</v>
      </c>
      <c r="H2390" s="922">
        <v>300000.00000000006</v>
      </c>
      <c r="I2390" s="142">
        <v>326783.12308620947</v>
      </c>
      <c r="AX2390" s="146"/>
    </row>
    <row r="2391" spans="1:53">
      <c r="A2391" s="130" t="s">
        <v>181</v>
      </c>
      <c r="B2391" s="89">
        <v>2.0335214301118478E-5</v>
      </c>
      <c r="C2391" s="40">
        <v>1.0120891436902259E-4</v>
      </c>
      <c r="D2391" s="40">
        <v>1.2169763230649255E-3</v>
      </c>
      <c r="E2391" s="40">
        <v>1.3385204517350666E-3</v>
      </c>
      <c r="F2391" s="921">
        <v>7.0729541314060693</v>
      </c>
      <c r="G2391" s="922">
        <v>3.4840953733713103</v>
      </c>
      <c r="H2391" s="922">
        <v>0</v>
      </c>
      <c r="I2391" s="142">
        <v>10.557049504777382</v>
      </c>
      <c r="BA2391" s="146"/>
    </row>
    <row r="2392" spans="1:53">
      <c r="A2392" s="143" t="s">
        <v>182</v>
      </c>
      <c r="B2392" s="154">
        <v>4.7149062724534759E-5</v>
      </c>
      <c r="C2392" s="144">
        <v>1.9587966968883915E-4</v>
      </c>
      <c r="D2392" s="144">
        <v>2.3002987354078801E-3</v>
      </c>
      <c r="E2392" s="144">
        <v>2.5433274678212541E-3</v>
      </c>
      <c r="F2392" s="921">
        <v>4658.8685748007128</v>
      </c>
      <c r="G2392" s="922">
        <v>5841.3330392612497</v>
      </c>
      <c r="H2392" s="922">
        <v>68059.76547965598</v>
      </c>
      <c r="I2392" s="142">
        <v>78559.967093717947</v>
      </c>
      <c r="AV2392" s="392"/>
    </row>
    <row r="2393" spans="1:53">
      <c r="F2393" s="923">
        <v>137.69932561468045</v>
      </c>
      <c r="G2393" s="924">
        <v>18.436035071071476</v>
      </c>
      <c r="H2393" s="924">
        <v>0.61179304713991789</v>
      </c>
      <c r="I2393" s="34">
        <v>156.74715373289186</v>
      </c>
    </row>
    <row r="2394" spans="1:53">
      <c r="A2394" s="69" t="s">
        <v>193</v>
      </c>
      <c r="F2394" s="923">
        <v>0.11511175021196897</v>
      </c>
      <c r="G2394" s="924">
        <v>7.4694324741898036E-2</v>
      </c>
      <c r="H2394" s="924">
        <v>0.53926494049380835</v>
      </c>
      <c r="I2394" s="34">
        <v>0.72907101544767527</v>
      </c>
    </row>
    <row r="2395" spans="1:53">
      <c r="A2395" s="136"/>
      <c r="B2395" s="147" t="s">
        <v>271</v>
      </c>
      <c r="C2395" s="936"/>
      <c r="D2395" s="936"/>
      <c r="E2395" s="937"/>
      <c r="F2395" s="921">
        <v>8820.3529570473002</v>
      </c>
      <c r="G2395" s="922">
        <v>6414.2080874499961</v>
      </c>
      <c r="H2395" s="922">
        <v>68221.024480301028</v>
      </c>
      <c r="I2395" s="142">
        <v>83455.585524798327</v>
      </c>
    </row>
    <row r="2396" spans="1:53" ht="26.25">
      <c r="A2396" s="143" t="s">
        <v>184</v>
      </c>
      <c r="B2396" s="149" t="s">
        <v>185</v>
      </c>
      <c r="C2396" s="150" t="s">
        <v>186</v>
      </c>
      <c r="D2396" s="150" t="s">
        <v>187</v>
      </c>
      <c r="E2396" s="17" t="s">
        <v>188</v>
      </c>
      <c r="F2396" s="923">
        <v>5.7325798625487083</v>
      </c>
      <c r="G2396" s="924">
        <v>5.8674647002426115</v>
      </c>
      <c r="H2396" s="924">
        <v>11.376533943406127</v>
      </c>
      <c r="I2396" s="34">
        <v>22.976578506197445</v>
      </c>
    </row>
    <row r="2397" spans="1:53">
      <c r="A2397" s="130" t="s">
        <v>160</v>
      </c>
      <c r="B2397" s="152">
        <v>252.40415715896668</v>
      </c>
      <c r="C2397" s="141">
        <v>434.41916750714313</v>
      </c>
      <c r="D2397" s="141">
        <v>3584.9156441717796</v>
      </c>
      <c r="E2397" s="142">
        <v>4271.7389688378898</v>
      </c>
      <c r="F2397" s="923">
        <v>11.68136483874461</v>
      </c>
      <c r="G2397" s="924">
        <v>4.5991006462992576</v>
      </c>
      <c r="H2397" s="924">
        <v>191.41007025071332</v>
      </c>
      <c r="I2397" s="34">
        <v>207.69053573575721</v>
      </c>
    </row>
    <row r="2398" spans="1:53">
      <c r="A2398" s="130" t="s">
        <v>162</v>
      </c>
      <c r="B2398" s="152">
        <v>237.69631600944376</v>
      </c>
      <c r="C2398" s="141">
        <v>428.0384522714653</v>
      </c>
      <c r="D2398" s="141">
        <v>3584.9156441717796</v>
      </c>
      <c r="E2398" s="142">
        <v>4250.6504124526891</v>
      </c>
      <c r="F2398" s="923">
        <v>17.703434901967615</v>
      </c>
      <c r="G2398" s="924">
        <v>8.5627526238831067</v>
      </c>
      <c r="H2398" s="924">
        <v>8.4988891693896065</v>
      </c>
      <c r="I2398" s="34">
        <v>34.765076695240325</v>
      </c>
    </row>
    <row r="2399" spans="1:53" ht="15" customHeight="1">
      <c r="A2399" s="130" t="s">
        <v>31</v>
      </c>
      <c r="B2399" s="152">
        <v>29.809363198996859</v>
      </c>
      <c r="C2399" s="141">
        <v>13.336608701021095</v>
      </c>
      <c r="D2399" s="141">
        <v>0</v>
      </c>
      <c r="E2399" s="142">
        <v>43.145971900017955</v>
      </c>
      <c r="F2399" s="923">
        <v>0.55922187591728811</v>
      </c>
      <c r="G2399" s="924">
        <v>0.70569411620488998</v>
      </c>
      <c r="H2399" s="924">
        <v>6.3721104004239626</v>
      </c>
      <c r="I2399" s="34">
        <v>7.6370263925461401</v>
      </c>
    </row>
    <row r="2400" spans="1:53" ht="15" customHeight="1">
      <c r="A2400" s="130" t="s">
        <v>23</v>
      </c>
      <c r="B2400" s="152">
        <v>161.64581469969681</v>
      </c>
      <c r="C2400" s="141">
        <v>284.24401279416361</v>
      </c>
      <c r="D2400" s="141">
        <v>0</v>
      </c>
      <c r="E2400" s="142">
        <v>445.88982749386042</v>
      </c>
      <c r="F2400" s="923">
        <v>0.4859579342789887</v>
      </c>
      <c r="G2400" s="924">
        <v>0.59410636066977229</v>
      </c>
      <c r="H2400" s="924">
        <v>1.6284282134416792</v>
      </c>
      <c r="I2400" s="34">
        <v>2.7084925083904401</v>
      </c>
    </row>
    <row r="2401" spans="1:51" ht="12.75" customHeight="1">
      <c r="A2401" s="130" t="s">
        <v>163</v>
      </c>
      <c r="B2401" s="152">
        <v>46.241138110750093</v>
      </c>
      <c r="C2401" s="141">
        <v>130.45783077628064</v>
      </c>
      <c r="D2401" s="141">
        <v>3584.9156441717796</v>
      </c>
      <c r="E2401" s="142">
        <v>3761.6146130588104</v>
      </c>
      <c r="F2401" s="923">
        <v>9.6523452345154563</v>
      </c>
      <c r="G2401" s="924">
        <v>10.101878061536713</v>
      </c>
      <c r="H2401" s="924">
        <v>0</v>
      </c>
      <c r="I2401" s="34">
        <v>19.754223296052171</v>
      </c>
    </row>
    <row r="2402" spans="1:51" ht="12.75" customHeight="1">
      <c r="A2402" s="130" t="s">
        <v>189</v>
      </c>
      <c r="B2402" s="238">
        <v>6.7341131528734319E-2</v>
      </c>
      <c r="C2402" s="239">
        <v>1.6109286765518246E-2</v>
      </c>
      <c r="D2402" s="141">
        <v>1</v>
      </c>
      <c r="E2402" s="142">
        <v>8.3450418294252565E-2</v>
      </c>
      <c r="F2402" s="923">
        <v>0.12989919071033207</v>
      </c>
      <c r="G2402" s="924">
        <v>6.4034929854813072E-2</v>
      </c>
      <c r="H2402" s="924">
        <v>0.23282707433574576</v>
      </c>
      <c r="I2402" s="34">
        <v>0.42676119490089093</v>
      </c>
    </row>
    <row r="2403" spans="1:51" ht="12.75" customHeight="1">
      <c r="A2403" s="130" t="s">
        <v>165</v>
      </c>
      <c r="B2403" s="152">
        <v>20.798159027971359</v>
      </c>
      <c r="C2403" s="141">
        <v>27.857410025373561</v>
      </c>
      <c r="D2403" s="141">
        <v>283.18168171860088</v>
      </c>
      <c r="E2403" s="142">
        <v>331.83725077194583</v>
      </c>
      <c r="F2403" s="923">
        <v>0.17525652594259719</v>
      </c>
      <c r="G2403" s="924">
        <v>0.17090181759114911</v>
      </c>
      <c r="H2403" s="924">
        <v>0.2910875144751936</v>
      </c>
      <c r="I2403" s="34">
        <v>0.63724585800893996</v>
      </c>
    </row>
    <row r="2404" spans="1:51">
      <c r="A2404" s="130" t="s">
        <v>1729</v>
      </c>
      <c r="B2404" s="89">
        <v>0.333172465142138</v>
      </c>
      <c r="C2404" s="40">
        <v>6.7069410527618889E-2</v>
      </c>
      <c r="D2404" s="40">
        <v>0.10387670695584854</v>
      </c>
      <c r="E2404" s="34">
        <v>0.50411858262560538</v>
      </c>
      <c r="F2404" s="923">
        <v>0.26074793149657638</v>
      </c>
      <c r="G2404" s="924">
        <v>1.2549636192894447</v>
      </c>
      <c r="H2404" s="924">
        <v>7.9635737603842882</v>
      </c>
      <c r="I2404" s="34">
        <v>9.4792853111703099</v>
      </c>
    </row>
    <row r="2405" spans="1:51">
      <c r="A2405" s="130" t="s">
        <v>84</v>
      </c>
      <c r="B2405" s="89">
        <v>3.2503798853580939E-4</v>
      </c>
      <c r="C2405" s="40">
        <v>4.9885056644384095E-4</v>
      </c>
      <c r="D2405" s="40">
        <v>6.5031902520787995E-4</v>
      </c>
      <c r="E2405" s="34">
        <v>1.4742075801875303E-3</v>
      </c>
      <c r="F2405" s="923">
        <v>0.32003030814199329</v>
      </c>
      <c r="G2405" s="924">
        <v>0.93888776104591298</v>
      </c>
      <c r="H2405" s="924">
        <v>133.98704917549929</v>
      </c>
      <c r="I2405" s="34">
        <v>135.24596724468722</v>
      </c>
    </row>
    <row r="2406" spans="1:51">
      <c r="A2406" s="130" t="s">
        <v>166</v>
      </c>
      <c r="B2406" s="152">
        <v>30.879468049197488</v>
      </c>
      <c r="C2406" s="141">
        <v>30.001687741309745</v>
      </c>
      <c r="D2406" s="141">
        <v>286.47031746895641</v>
      </c>
      <c r="E2406" s="142">
        <v>347.35147325946372</v>
      </c>
      <c r="F2406" s="923">
        <v>0.53932040802108938</v>
      </c>
      <c r="G2406" s="924">
        <v>1.4560151718547905</v>
      </c>
      <c r="H2406" s="924">
        <v>5.9492224185727238</v>
      </c>
      <c r="I2406" s="34">
        <v>7.9445579984486034</v>
      </c>
    </row>
    <row r="2407" spans="1:51">
      <c r="A2407" s="130" t="s">
        <v>167</v>
      </c>
      <c r="B2407" s="89">
        <v>1.4060823685524377E-2</v>
      </c>
      <c r="C2407" s="40">
        <v>1.3390445349682516E-2</v>
      </c>
      <c r="D2407" s="40">
        <v>0.12273211263503211</v>
      </c>
      <c r="E2407" s="34">
        <v>0.15018338167023901</v>
      </c>
      <c r="F2407" s="923">
        <v>2.3045818870150125E-2</v>
      </c>
      <c r="G2407" s="924">
        <v>0.29051263023055374</v>
      </c>
      <c r="H2407" s="924">
        <v>4.4604772802967734</v>
      </c>
      <c r="I2407" s="34">
        <v>4.7740357293974771</v>
      </c>
    </row>
    <row r="2408" spans="1:51">
      <c r="A2408" s="130" t="s">
        <v>168</v>
      </c>
      <c r="B2408" s="89">
        <v>3.0274822346878814E-2</v>
      </c>
      <c r="C2408" s="40">
        <v>1.5521910165312753E-2</v>
      </c>
      <c r="D2408" s="40">
        <v>2.8062825183831279</v>
      </c>
      <c r="E2408" s="34">
        <v>2.8520792508953194</v>
      </c>
      <c r="F2408" s="923">
        <v>1.9534467056521478E-2</v>
      </c>
      <c r="G2408" s="924">
        <v>0.25105813022099649</v>
      </c>
      <c r="H2408" s="924">
        <v>1.1398997494091754</v>
      </c>
      <c r="I2408" s="34">
        <v>1.4104923466866932</v>
      </c>
    </row>
    <row r="2409" spans="1:51">
      <c r="A2409" s="130" t="s">
        <v>169</v>
      </c>
      <c r="B2409" s="89">
        <v>6.8302309542692674E-2</v>
      </c>
      <c r="C2409" s="40">
        <v>2.6806362795087448E-2</v>
      </c>
      <c r="D2409" s="40">
        <v>0.13143131209328698</v>
      </c>
      <c r="E2409" s="34">
        <v>0.2265399844310671</v>
      </c>
      <c r="F2409" s="923">
        <v>0.41190582451583391</v>
      </c>
      <c r="G2409" s="924">
        <v>1.1381983206774349</v>
      </c>
      <c r="H2409" s="924">
        <v>0</v>
      </c>
      <c r="I2409" s="34">
        <v>1.5501041451932687</v>
      </c>
    </row>
    <row r="2410" spans="1:51">
      <c r="A2410" s="130" t="s">
        <v>170</v>
      </c>
      <c r="B2410" s="89">
        <v>3.5897181352634441E-3</v>
      </c>
      <c r="C2410" s="40">
        <v>2.8271962178285691E-3</v>
      </c>
      <c r="D2410" s="40">
        <v>2.3540318599747506E-2</v>
      </c>
      <c r="E2410" s="34">
        <v>2.9957232952839519E-2</v>
      </c>
      <c r="F2410" s="923">
        <v>3.0426553730919692E-3</v>
      </c>
      <c r="G2410" s="924">
        <v>1.9947165303762938E-2</v>
      </c>
      <c r="H2410" s="924">
        <v>0.16297895203502202</v>
      </c>
      <c r="I2410" s="34">
        <v>0.18596877271187692</v>
      </c>
    </row>
    <row r="2411" spans="1:51">
      <c r="A2411" s="130" t="s">
        <v>171</v>
      </c>
      <c r="B2411" s="89">
        <v>3.0239270552614231E-3</v>
      </c>
      <c r="C2411" s="40">
        <v>2.3633135908170573E-3</v>
      </c>
      <c r="D2411" s="40">
        <v>9.6970706765192559E-3</v>
      </c>
      <c r="E2411" s="34">
        <v>1.5084311322597736E-2</v>
      </c>
      <c r="F2411" s="925">
        <v>5.7030117343511719E-3</v>
      </c>
      <c r="G2411" s="926">
        <v>3.0805238681285634E-2</v>
      </c>
      <c r="H2411" s="926">
        <v>0.20376126013263554</v>
      </c>
      <c r="I2411" s="145">
        <v>0.24026951054827236</v>
      </c>
      <c r="AY2411" s="146"/>
    </row>
    <row r="2412" spans="1:51">
      <c r="A2412" s="130" t="s">
        <v>172</v>
      </c>
      <c r="B2412" s="89">
        <v>2.5396094540608854E-2</v>
      </c>
      <c r="C2412" s="40">
        <v>1.0395715832376369E-2</v>
      </c>
      <c r="D2412" s="40">
        <v>1.9527027049097323E-3</v>
      </c>
      <c r="E2412" s="34">
        <v>3.7744513077894955E-2</v>
      </c>
    </row>
    <row r="2413" spans="1:51">
      <c r="A2413" s="130" t="s">
        <v>190</v>
      </c>
      <c r="B2413" s="89">
        <v>6.052609968970103E-4</v>
      </c>
      <c r="C2413" s="40">
        <v>3.2993957264474359E-4</v>
      </c>
      <c r="D2413" s="40">
        <v>1.6108518288684836E-3</v>
      </c>
      <c r="E2413" s="34">
        <v>2.5460523984102376E-3</v>
      </c>
    </row>
    <row r="2414" spans="1:51">
      <c r="A2414" s="130" t="s">
        <v>191</v>
      </c>
      <c r="B2414" s="89">
        <v>1.1102464941108009E-3</v>
      </c>
      <c r="C2414" s="40">
        <v>4.8699103923422144E-4</v>
      </c>
      <c r="D2414" s="40">
        <v>1.4960457939777155E-3</v>
      </c>
      <c r="E2414" s="34">
        <v>3.093283327322738E-3</v>
      </c>
      <c r="F2414" s="898" t="s">
        <v>272</v>
      </c>
      <c r="G2414" s="899"/>
      <c r="H2414" s="900"/>
      <c r="I2414" s="900"/>
    </row>
    <row r="2415" spans="1:51" ht="26.25">
      <c r="A2415" s="130" t="s">
        <v>175</v>
      </c>
      <c r="B2415" s="89">
        <v>2.4311166876301834E-3</v>
      </c>
      <c r="C2415" s="40">
        <v>7.6062438886130238E-3</v>
      </c>
      <c r="D2415" s="40">
        <v>8.591247884452248E-2</v>
      </c>
      <c r="E2415" s="34">
        <v>9.5949839420765681E-2</v>
      </c>
      <c r="F2415" s="76" t="s">
        <v>185</v>
      </c>
      <c r="G2415" s="76" t="s">
        <v>186</v>
      </c>
      <c r="H2415" s="150" t="s">
        <v>187</v>
      </c>
      <c r="I2415" s="17" t="s">
        <v>188</v>
      </c>
    </row>
    <row r="2416" spans="1:51">
      <c r="A2416" s="130" t="s">
        <v>176</v>
      </c>
      <c r="B2416" s="89">
        <v>1.1304761260145331E-3</v>
      </c>
      <c r="C2416" s="40">
        <v>5.3567017565857161E-3</v>
      </c>
      <c r="D2416" s="40">
        <v>1.9643977628681895</v>
      </c>
      <c r="E2416" s="34">
        <v>1.9708849407507898</v>
      </c>
      <c r="F2416" s="919">
        <v>71375.252197226495</v>
      </c>
      <c r="G2416" s="920">
        <v>695493.53613975726</v>
      </c>
      <c r="H2416" s="920">
        <v>1000000</v>
      </c>
      <c r="I2416" s="138">
        <v>1766868.7883369839</v>
      </c>
    </row>
    <row r="2417" spans="1:53">
      <c r="A2417" s="130" t="s">
        <v>177</v>
      </c>
      <c r="B2417" s="89">
        <v>3.173619719295391E-3</v>
      </c>
      <c r="C2417" s="40">
        <v>8.5798393001143211E-3</v>
      </c>
      <c r="D2417" s="40">
        <v>9.2001918465300883E-2</v>
      </c>
      <c r="E2417" s="34">
        <v>0.1037553774847106</v>
      </c>
      <c r="F2417" s="921">
        <v>70881.045012435425</v>
      </c>
      <c r="G2417" s="922">
        <v>718291.78033122583</v>
      </c>
      <c r="H2417" s="922">
        <v>1000000</v>
      </c>
      <c r="I2417" s="142">
        <v>1789172.8253436615</v>
      </c>
    </row>
    <row r="2418" spans="1:53">
      <c r="A2418" s="130" t="s">
        <v>178</v>
      </c>
      <c r="B2418" s="89">
        <v>2.2579908106161624E-4</v>
      </c>
      <c r="C2418" s="40">
        <v>1.6435720934131093E-3</v>
      </c>
      <c r="D2418" s="40">
        <v>1.6478223019823254E-2</v>
      </c>
      <c r="E2418" s="34">
        <v>1.8347594194297979E-2</v>
      </c>
      <c r="F2418" s="921">
        <v>1034.6220047704971</v>
      </c>
      <c r="G2418" s="922">
        <v>-47779.743610894024</v>
      </c>
      <c r="H2418" s="922">
        <v>0</v>
      </c>
      <c r="I2418" s="142">
        <v>-46745.121606123525</v>
      </c>
    </row>
    <row r="2419" spans="1:53">
      <c r="A2419" s="130" t="s">
        <v>179</v>
      </c>
      <c r="B2419" s="89">
        <v>1.9103491306964003E-4</v>
      </c>
      <c r="C2419" s="40">
        <v>1.4139926428746283E-3</v>
      </c>
      <c r="D2419" s="40">
        <v>6.7879494735634789E-3</v>
      </c>
      <c r="E2419" s="34">
        <v>8.3929770295077463E-3</v>
      </c>
      <c r="F2419" s="921">
        <v>65918.415733283458</v>
      </c>
      <c r="G2419" s="922">
        <v>762146.23771893384</v>
      </c>
      <c r="H2419" s="922">
        <v>1000000</v>
      </c>
      <c r="I2419" s="142">
        <v>1828064.6534522171</v>
      </c>
      <c r="AZ2419" s="146"/>
    </row>
    <row r="2420" spans="1:53">
      <c r="A2420" s="130" t="s">
        <v>180</v>
      </c>
      <c r="B2420" s="89">
        <v>3.6037250784113337E-3</v>
      </c>
      <c r="C2420" s="40">
        <v>3.5738408566960687E-3</v>
      </c>
      <c r="D2420" s="40">
        <v>1.3668918934368124E-3</v>
      </c>
      <c r="E2420" s="40">
        <v>8.5444578285442142E-3</v>
      </c>
      <c r="F2420" s="921">
        <v>3928.0072743814653</v>
      </c>
      <c r="G2420" s="922">
        <v>3925.286223185798</v>
      </c>
      <c r="H2420" s="922">
        <v>0</v>
      </c>
      <c r="I2420" s="142">
        <v>7853.2934975672624</v>
      </c>
      <c r="AX2420" s="146"/>
    </row>
    <row r="2421" spans="1:53">
      <c r="A2421" s="130" t="s">
        <v>181</v>
      </c>
      <c r="B2421" s="89">
        <v>2.5903142988073699E-5</v>
      </c>
      <c r="C2421" s="40">
        <v>1.833490333769736E-4</v>
      </c>
      <c r="D2421" s="40">
        <v>1.1275962802079385E-3</v>
      </c>
      <c r="E2421" s="40">
        <v>1.3368484565729859E-3</v>
      </c>
      <c r="F2421" s="921">
        <v>3.0252383775538565</v>
      </c>
      <c r="G2421" s="922">
        <v>-8.3843675925762149</v>
      </c>
      <c r="H2421" s="922">
        <v>0</v>
      </c>
      <c r="I2421" s="142">
        <v>-5.3591292150223602</v>
      </c>
      <c r="BA2421" s="146"/>
    </row>
    <row r="2422" spans="1:53">
      <c r="A2422" s="143" t="s">
        <v>182</v>
      </c>
      <c r="B2422" s="154">
        <v>5.7457371771299139E-5</v>
      </c>
      <c r="C2422" s="144">
        <v>2.3386121651358132E-4</v>
      </c>
      <c r="D2422" s="144">
        <v>1.0472320557844007E-3</v>
      </c>
      <c r="E2422" s="144">
        <v>1.3385506440692812E-3</v>
      </c>
      <c r="F2422" s="921">
        <v>4471.9309787826896</v>
      </c>
      <c r="G2422" s="922">
        <v>26791.31526208618</v>
      </c>
      <c r="H2422" s="922">
        <v>73388.926129617757</v>
      </c>
      <c r="I2422" s="142">
        <v>104652.1723704866</v>
      </c>
      <c r="AV2422" s="392"/>
    </row>
    <row r="2423" spans="1:53">
      <c r="F2423" s="923">
        <v>161.8032356044132</v>
      </c>
      <c r="G2423" s="924">
        <v>107.29197092340728</v>
      </c>
      <c r="H2423" s="924">
        <v>0.61179304713991789</v>
      </c>
      <c r="I2423" s="34">
        <v>269.70699957496038</v>
      </c>
    </row>
    <row r="2424" spans="1:53">
      <c r="A2424" s="69" t="s">
        <v>289</v>
      </c>
      <c r="F2424" s="923">
        <v>0.13036637877267732</v>
      </c>
      <c r="G2424" s="924">
        <v>-1.7432682044565943E-2</v>
      </c>
      <c r="H2424" s="924">
        <v>0.53926494049380835</v>
      </c>
      <c r="I2424" s="34">
        <v>0.65219863722191973</v>
      </c>
    </row>
    <row r="2425" spans="1:53">
      <c r="A2425" s="136"/>
      <c r="B2425" s="147" t="s">
        <v>271</v>
      </c>
      <c r="C2425" s="936"/>
      <c r="D2425" s="936"/>
      <c r="E2425" s="937"/>
      <c r="F2425" s="921">
        <v>9360.5751372898467</v>
      </c>
      <c r="G2425" s="922">
        <v>30005.454729046585</v>
      </c>
      <c r="H2425" s="922">
        <v>73550.185130262806</v>
      </c>
      <c r="I2425" s="142">
        <v>112916.21499659924</v>
      </c>
    </row>
    <row r="2426" spans="1:53" ht="26.25">
      <c r="A2426" s="143" t="s">
        <v>184</v>
      </c>
      <c r="B2426" s="149" t="s">
        <v>185</v>
      </c>
      <c r="C2426" s="150" t="s">
        <v>186</v>
      </c>
      <c r="D2426" s="150" t="s">
        <v>187</v>
      </c>
      <c r="E2426" s="17" t="s">
        <v>188</v>
      </c>
      <c r="F2426" s="923">
        <v>6.7160081317591214</v>
      </c>
      <c r="G2426" s="924">
        <v>25.253740685517435</v>
      </c>
      <c r="H2426" s="924">
        <v>11.376533943406127</v>
      </c>
      <c r="I2426" s="34">
        <v>43.346282760682683</v>
      </c>
    </row>
    <row r="2427" spans="1:53">
      <c r="A2427" s="130" t="s">
        <v>160</v>
      </c>
      <c r="B2427" s="152">
        <v>264.38174886785407</v>
      </c>
      <c r="C2427" s="141">
        <v>1955.3349415913913</v>
      </c>
      <c r="D2427" s="141">
        <v>3584.9156441717796</v>
      </c>
      <c r="E2427" s="142">
        <v>5804.6323346310255</v>
      </c>
      <c r="F2427" s="923">
        <v>13.514525351119218</v>
      </c>
      <c r="G2427" s="924">
        <v>9.4508817019904026</v>
      </c>
      <c r="H2427" s="924">
        <v>191.41007025071332</v>
      </c>
      <c r="I2427" s="34">
        <v>214.37547730382295</v>
      </c>
    </row>
    <row r="2428" spans="1:53">
      <c r="A2428" s="130" t="s">
        <v>162</v>
      </c>
      <c r="B2428" s="152">
        <v>262.54720234076791</v>
      </c>
      <c r="C2428" s="141">
        <v>1889.2459842683261</v>
      </c>
      <c r="D2428" s="141">
        <v>3584.9156441717796</v>
      </c>
      <c r="E2428" s="142">
        <v>5736.7088307808735</v>
      </c>
      <c r="F2428" s="923">
        <v>18.122226107273722</v>
      </c>
      <c r="G2428" s="924">
        <v>11.922387212620739</v>
      </c>
      <c r="H2428" s="924">
        <v>8.4988891693896065</v>
      </c>
      <c r="I2428" s="34">
        <v>38.543502489284066</v>
      </c>
    </row>
    <row r="2429" spans="1:53">
      <c r="A2429" s="130" t="s">
        <v>31</v>
      </c>
      <c r="B2429" s="152">
        <v>3.8407530949278748</v>
      </c>
      <c r="C2429" s="141">
        <v>138.49477870814729</v>
      </c>
      <c r="D2429" s="141">
        <v>0</v>
      </c>
      <c r="E2429" s="142">
        <v>142.33553180307516</v>
      </c>
      <c r="F2429" s="923">
        <v>0.4217340230970158</v>
      </c>
      <c r="G2429" s="924">
        <v>0.93490918901763131</v>
      </c>
      <c r="H2429" s="924">
        <v>6.3721104004239626</v>
      </c>
      <c r="I2429" s="34">
        <v>7.7287536125386094</v>
      </c>
    </row>
    <row r="2430" spans="1:53">
      <c r="A2430" s="130" t="s">
        <v>23</v>
      </c>
      <c r="B2430" s="152">
        <v>244.60080609848342</v>
      </c>
      <c r="C2430" s="141">
        <v>1718.7986668752596</v>
      </c>
      <c r="D2430" s="141">
        <v>3584.9156441717796</v>
      </c>
      <c r="E2430" s="142">
        <v>5548.3151171455229</v>
      </c>
      <c r="F2430" s="923">
        <v>0.37653261712612729</v>
      </c>
      <c r="G2430" s="924">
        <v>1.3823183287145333</v>
      </c>
      <c r="H2430" s="924">
        <v>1.6284282134416792</v>
      </c>
      <c r="I2430" s="34">
        <v>3.3872791592823401</v>
      </c>
    </row>
    <row r="2431" spans="1:53">
      <c r="A2431" s="130" t="s">
        <v>163</v>
      </c>
      <c r="B2431" s="152">
        <v>14.105643147356595</v>
      </c>
      <c r="C2431" s="141">
        <v>31.952538684919098</v>
      </c>
      <c r="D2431" s="141">
        <v>0</v>
      </c>
      <c r="E2431" s="142">
        <v>46.058181832275693</v>
      </c>
      <c r="F2431" s="923">
        <v>11.127109082120041</v>
      </c>
      <c r="G2431" s="924">
        <v>-4.6669956571073188</v>
      </c>
      <c r="H2431" s="924">
        <v>0</v>
      </c>
      <c r="I2431" s="34">
        <v>6.4601134250127226</v>
      </c>
    </row>
    <row r="2432" spans="1:53">
      <c r="A2432" s="130" t="s">
        <v>189</v>
      </c>
      <c r="B2432" s="238">
        <v>1.0888152574752201E-2</v>
      </c>
      <c r="C2432" s="239">
        <v>3.5165933762763051E-2</v>
      </c>
      <c r="D2432" s="141">
        <v>1</v>
      </c>
      <c r="E2432" s="142">
        <v>4.6054086337515253E-2</v>
      </c>
      <c r="F2432" s="923">
        <v>0.12201773860746436</v>
      </c>
      <c r="G2432" s="924">
        <v>6.4223746353185743E-2</v>
      </c>
      <c r="H2432" s="924">
        <v>0.23282707433574576</v>
      </c>
      <c r="I2432" s="34">
        <v>0.4190685592963958</v>
      </c>
    </row>
    <row r="2433" spans="1:51">
      <c r="A2433" s="130" t="s">
        <v>165</v>
      </c>
      <c r="B2433" s="152">
        <v>16.496851851010494</v>
      </c>
      <c r="C2433" s="141">
        <v>81.08554590583465</v>
      </c>
      <c r="D2433" s="141">
        <v>250.07903167528519</v>
      </c>
      <c r="E2433" s="142">
        <v>347.66142943213032</v>
      </c>
      <c r="F2433" s="923">
        <v>0.13372075820946649</v>
      </c>
      <c r="G2433" s="924">
        <v>3.9197400477648976E-2</v>
      </c>
      <c r="H2433" s="924">
        <v>0.2910875144751936</v>
      </c>
      <c r="I2433" s="34">
        <v>0.46400567316230912</v>
      </c>
    </row>
    <row r="2434" spans="1:51">
      <c r="A2434" s="130" t="s">
        <v>1729</v>
      </c>
      <c r="B2434" s="89">
        <v>0.59596807447760813</v>
      </c>
      <c r="C2434" s="40">
        <v>0.29281824039298726</v>
      </c>
      <c r="D2434" s="40">
        <v>0.20775341391169708</v>
      </c>
      <c r="E2434" s="34">
        <v>1.0965397287822924</v>
      </c>
      <c r="F2434" s="923">
        <v>0.11694106287343468</v>
      </c>
      <c r="G2434" s="924">
        <v>13.409601065170877</v>
      </c>
      <c r="H2434" s="924">
        <v>7.9635737603842882</v>
      </c>
      <c r="I2434" s="34">
        <v>21.490115888428601</v>
      </c>
    </row>
    <row r="2435" spans="1:51">
      <c r="A2435" s="130" t="s">
        <v>84</v>
      </c>
      <c r="B2435" s="89">
        <v>8.3291365233830058E-4</v>
      </c>
      <c r="C2435" s="40">
        <v>7.1394310169082187E-4</v>
      </c>
      <c r="D2435" s="40">
        <v>6.5031902520787995E-4</v>
      </c>
      <c r="E2435" s="34">
        <v>2.1971757792370022E-3</v>
      </c>
      <c r="F2435" s="923">
        <v>0.33857139832421168</v>
      </c>
      <c r="G2435" s="924">
        <v>1.0036966994366708E-2</v>
      </c>
      <c r="H2435" s="924">
        <v>133.98704917549929</v>
      </c>
      <c r="I2435" s="34">
        <v>134.33565754081789</v>
      </c>
    </row>
    <row r="2436" spans="1:51">
      <c r="A2436" s="130" t="s">
        <v>166</v>
      </c>
      <c r="B2436" s="152">
        <v>34.596616203208384</v>
      </c>
      <c r="C2436" s="141">
        <v>90.059288039572337</v>
      </c>
      <c r="D2436" s="141">
        <v>256.48396863431617</v>
      </c>
      <c r="E2436" s="142">
        <v>381.13987287709688</v>
      </c>
      <c r="F2436" s="923">
        <v>0.43707040975799422</v>
      </c>
      <c r="G2436" s="924">
        <v>-0.35432358365042088</v>
      </c>
      <c r="H2436" s="924">
        <v>5.9492224185727238</v>
      </c>
      <c r="I2436" s="34">
        <v>6.0319692446802975</v>
      </c>
    </row>
    <row r="2437" spans="1:51">
      <c r="A2437" s="130" t="s">
        <v>167</v>
      </c>
      <c r="B2437" s="89">
        <v>2.5084226927916491E-2</v>
      </c>
      <c r="C2437" s="40">
        <v>2.0410170273281437E-2</v>
      </c>
      <c r="D2437" s="40">
        <v>0.11573878940744488</v>
      </c>
      <c r="E2437" s="34">
        <v>0.1612331866086428</v>
      </c>
      <c r="F2437" s="923">
        <v>9.1855837271334739E-3</v>
      </c>
      <c r="G2437" s="924">
        <v>2.8687412966942043E-2</v>
      </c>
      <c r="H2437" s="924">
        <v>4.4604772802967734</v>
      </c>
      <c r="I2437" s="34">
        <v>4.4983502769908492</v>
      </c>
    </row>
    <row r="2438" spans="1:51">
      <c r="A2438" s="130" t="s">
        <v>168</v>
      </c>
      <c r="B2438" s="89">
        <v>5.367109129035158E-2</v>
      </c>
      <c r="C2438" s="40">
        <v>3.6559672580777941E-2</v>
      </c>
      <c r="D2438" s="40">
        <v>2.8062825183831279</v>
      </c>
      <c r="E2438" s="34">
        <v>2.8965132822542574</v>
      </c>
      <c r="F2438" s="923">
        <v>7.8239731311226992E-3</v>
      </c>
      <c r="G2438" s="924">
        <v>5.5678612925615732E-2</v>
      </c>
      <c r="H2438" s="924">
        <v>1.1398997494091754</v>
      </c>
      <c r="I2438" s="34">
        <v>1.2034023354659138</v>
      </c>
    </row>
    <row r="2439" spans="1:51">
      <c r="A2439" s="130" t="s">
        <v>169</v>
      </c>
      <c r="B2439" s="89">
        <v>7.1144898033119158E-2</v>
      </c>
      <c r="C2439" s="40">
        <v>6.1421308400178933E-2</v>
      </c>
      <c r="D2439" s="40">
        <v>0.13143131209328698</v>
      </c>
      <c r="E2439" s="34">
        <v>0.26399751852658504</v>
      </c>
      <c r="F2439" s="923">
        <v>0.20964580147456557</v>
      </c>
      <c r="G2439" s="924">
        <v>-4.4363183534425525</v>
      </c>
      <c r="H2439" s="924">
        <v>0</v>
      </c>
      <c r="I2439" s="34">
        <v>-4.2266725519679866</v>
      </c>
    </row>
    <row r="2440" spans="1:51">
      <c r="A2440" s="130" t="s">
        <v>170</v>
      </c>
      <c r="B2440" s="89">
        <v>1.5252325256786372E-3</v>
      </c>
      <c r="C2440" s="40">
        <v>3.7888493566068794E-3</v>
      </c>
      <c r="D2440" s="40">
        <v>2.3540318599747506E-2</v>
      </c>
      <c r="E2440" s="34">
        <v>2.8854400482033023E-2</v>
      </c>
      <c r="F2440" s="923">
        <v>1.624036136537858E-3</v>
      </c>
      <c r="G2440" s="924">
        <v>-4.4297033804455051E-3</v>
      </c>
      <c r="H2440" s="924">
        <v>0.16297895203502202</v>
      </c>
      <c r="I2440" s="34">
        <v>0.16017328479111437</v>
      </c>
    </row>
    <row r="2441" spans="1:51">
      <c r="A2441" s="130" t="s">
        <v>171</v>
      </c>
      <c r="B2441" s="89">
        <v>1.3615491259849333E-3</v>
      </c>
      <c r="C2441" s="40">
        <v>2.1503211809929942E-3</v>
      </c>
      <c r="D2441" s="40">
        <v>9.6970706765192559E-3</v>
      </c>
      <c r="E2441" s="34">
        <v>1.3208940983497184E-2</v>
      </c>
      <c r="F2441" s="925">
        <v>2.106804265238182E-3</v>
      </c>
      <c r="G2441" s="926">
        <v>-1.3466285210826193E-2</v>
      </c>
      <c r="H2441" s="926">
        <v>0.20376126013263554</v>
      </c>
      <c r="I2441" s="145">
        <v>0.19240177918704754</v>
      </c>
      <c r="AY2441" s="146"/>
    </row>
    <row r="2442" spans="1:51">
      <c r="A2442" s="130" t="s">
        <v>172</v>
      </c>
      <c r="B2442" s="89">
        <v>3.9981427238441787E-2</v>
      </c>
      <c r="C2442" s="40">
        <v>5.4090027136649038E-2</v>
      </c>
      <c r="D2442" s="40">
        <v>0</v>
      </c>
      <c r="E2442" s="34">
        <v>9.4071454375090818E-2</v>
      </c>
    </row>
    <row r="2443" spans="1:51">
      <c r="A2443" s="130" t="s">
        <v>190</v>
      </c>
      <c r="B2443" s="89">
        <v>4.3987128949182818E-4</v>
      </c>
      <c r="C2443" s="40">
        <v>3.2278696788302593E-4</v>
      </c>
      <c r="D2443" s="40">
        <v>1.6108518288684836E-3</v>
      </c>
      <c r="E2443" s="34">
        <v>2.3735100862433377E-3</v>
      </c>
    </row>
    <row r="2444" spans="1:51" ht="14.25" customHeight="1">
      <c r="A2444" s="130" t="s">
        <v>191</v>
      </c>
      <c r="B2444" s="89">
        <v>4.8399997860576211E-4</v>
      </c>
      <c r="C2444" s="40">
        <v>7.1256980938396569E-4</v>
      </c>
      <c r="D2444" s="40">
        <v>1.4960457939777155E-3</v>
      </c>
      <c r="E2444" s="34">
        <v>2.6926155819674436E-3</v>
      </c>
      <c r="F2444" s="898" t="s">
        <v>272</v>
      </c>
      <c r="G2444" s="899"/>
      <c r="H2444" s="900"/>
      <c r="I2444" s="900"/>
      <c r="L2444" s="891" t="s">
        <v>1735</v>
      </c>
      <c r="M2444" s="892"/>
      <c r="N2444" s="898" t="s">
        <v>185</v>
      </c>
      <c r="O2444" s="899"/>
      <c r="P2444" s="899"/>
      <c r="Q2444" s="900"/>
      <c r="R2444" s="898" t="s">
        <v>186</v>
      </c>
      <c r="S2444" s="899"/>
      <c r="T2444" s="899"/>
      <c r="U2444" s="900"/>
      <c r="V2444" s="898" t="s">
        <v>187</v>
      </c>
      <c r="W2444" s="899"/>
      <c r="X2444" s="899"/>
      <c r="Y2444" s="900"/>
      <c r="Z2444" s="9" t="s">
        <v>188</v>
      </c>
      <c r="AA2444" s="898" t="s">
        <v>195</v>
      </c>
      <c r="AB2444" s="899"/>
      <c r="AC2444" s="900"/>
    </row>
    <row r="2445" spans="1:51" ht="26.25">
      <c r="A2445" s="130" t="s">
        <v>175</v>
      </c>
      <c r="B2445" s="89">
        <v>5.5607201173923416E-4</v>
      </c>
      <c r="C2445" s="40">
        <v>3.9860234556429166E-3</v>
      </c>
      <c r="D2445" s="40">
        <v>8.1017152585211416E-2</v>
      </c>
      <c r="E2445" s="34">
        <v>8.5559248052593573E-2</v>
      </c>
      <c r="F2445" s="76" t="s">
        <v>185</v>
      </c>
      <c r="G2445" s="76" t="s">
        <v>186</v>
      </c>
      <c r="H2445" s="150" t="s">
        <v>187</v>
      </c>
      <c r="I2445" s="17" t="s">
        <v>188</v>
      </c>
      <c r="L2445" s="893"/>
      <c r="M2445" s="894"/>
      <c r="N2445" s="157" t="s">
        <v>217</v>
      </c>
      <c r="O2445" s="158" t="s">
        <v>214</v>
      </c>
      <c r="P2445" s="158" t="s">
        <v>215</v>
      </c>
      <c r="Q2445" s="159" t="s">
        <v>199</v>
      </c>
      <c r="R2445" s="157" t="s">
        <v>217</v>
      </c>
      <c r="S2445" s="158" t="s">
        <v>214</v>
      </c>
      <c r="T2445" s="158" t="s">
        <v>215</v>
      </c>
      <c r="U2445" s="159" t="s">
        <v>199</v>
      </c>
      <c r="V2445" s="157" t="s">
        <v>217</v>
      </c>
      <c r="W2445" s="158" t="s">
        <v>214</v>
      </c>
      <c r="X2445" s="158" t="s">
        <v>215</v>
      </c>
      <c r="Y2445" s="159" t="s">
        <v>199</v>
      </c>
      <c r="Z2445" s="160" t="s">
        <v>199</v>
      </c>
      <c r="AA2445" s="157" t="s">
        <v>185</v>
      </c>
      <c r="AB2445" s="158" t="s">
        <v>186</v>
      </c>
      <c r="AC2445" s="159" t="s">
        <v>187</v>
      </c>
    </row>
    <row r="2446" spans="1:51">
      <c r="A2446" s="130" t="s">
        <v>176</v>
      </c>
      <c r="B2446" s="89">
        <v>1.9374996261493033E-3</v>
      </c>
      <c r="C2446" s="40">
        <v>3.2799329419396887E-3</v>
      </c>
      <c r="D2446" s="40">
        <v>1.9643977628681895</v>
      </c>
      <c r="E2446" s="34">
        <v>1.9696151954362784</v>
      </c>
      <c r="F2446" s="919">
        <v>69931.053053720287</v>
      </c>
      <c r="G2446" s="920">
        <v>667654.59869061271</v>
      </c>
      <c r="H2446" s="920">
        <v>1000000</v>
      </c>
      <c r="I2446" s="138">
        <v>1737585.6517443331</v>
      </c>
      <c r="L2446" s="136"/>
      <c r="M2446" s="161" t="s">
        <v>160</v>
      </c>
      <c r="N2446" s="141">
        <v>87.110444812686339</v>
      </c>
      <c r="O2446" s="141">
        <v>8.5903978111831556</v>
      </c>
      <c r="P2446" s="141">
        <v>148.03219375690279</v>
      </c>
      <c r="Q2446" s="142">
        <v>118.58214557993996</v>
      </c>
      <c r="R2446" s="152">
        <v>949.32783459025393</v>
      </c>
      <c r="S2446" s="141">
        <v>73.838349185350751</v>
      </c>
      <c r="T2446" s="141">
        <v>1272.403566580607</v>
      </c>
      <c r="U2446" s="142">
        <v>1132.1424654970892</v>
      </c>
      <c r="V2446" s="152">
        <v>985.4529678875025</v>
      </c>
      <c r="W2446" s="141">
        <v>140.92524379963214</v>
      </c>
      <c r="X2446" s="141">
        <v>2428.4641356455013</v>
      </c>
      <c r="Y2446" s="142">
        <v>1695.7008424976302</v>
      </c>
      <c r="Z2446" s="162">
        <v>2946.4254535746595</v>
      </c>
      <c r="AA2446" s="928">
        <v>4.0246104117812938E-2</v>
      </c>
      <c r="AB2446" s="929">
        <v>0.38424269791843957</v>
      </c>
      <c r="AC2446" s="930">
        <v>0.57551119796374739</v>
      </c>
    </row>
    <row r="2447" spans="1:51">
      <c r="A2447" s="130" t="s">
        <v>177</v>
      </c>
      <c r="B2447" s="89">
        <v>2.4225396877169789E-3</v>
      </c>
      <c r="C2447" s="40">
        <v>7.0520080795521351E-3</v>
      </c>
      <c r="D2447" s="40">
        <v>9.2001918465300883E-2</v>
      </c>
      <c r="E2447" s="34">
        <v>0.10147646623256999</v>
      </c>
      <c r="F2447" s="921">
        <v>68939.470956486344</v>
      </c>
      <c r="G2447" s="922">
        <v>550408.0912506819</v>
      </c>
      <c r="H2447" s="922">
        <v>947129.22419228288</v>
      </c>
      <c r="I2447" s="142">
        <v>1566476.7863994511</v>
      </c>
      <c r="L2447" s="130"/>
      <c r="M2447" s="164" t="s">
        <v>162</v>
      </c>
      <c r="N2447" s="141">
        <v>84.980320829859707</v>
      </c>
      <c r="O2447" s="141">
        <v>8.5307889897033071</v>
      </c>
      <c r="P2447" s="141">
        <v>147.00499748440441</v>
      </c>
      <c r="Q2447" s="142">
        <v>116.9007189822548</v>
      </c>
      <c r="R2447" s="152">
        <v>710.8783346034561</v>
      </c>
      <c r="S2447" s="141">
        <v>65.8573918786702</v>
      </c>
      <c r="T2447" s="141">
        <v>1134.8734260264544</v>
      </c>
      <c r="U2447" s="142">
        <v>933.32746405129387</v>
      </c>
      <c r="V2447" s="152">
        <v>826.14376766296687</v>
      </c>
      <c r="W2447" s="141">
        <v>140.92524379963214</v>
      </c>
      <c r="X2447" s="141">
        <v>2428.4641356455013</v>
      </c>
      <c r="Y2447" s="142">
        <v>1606.0478234169809</v>
      </c>
      <c r="Z2447" s="162">
        <v>2656.2760064505296</v>
      </c>
      <c r="AA2447" s="928">
        <v>4.4009251560595292E-2</v>
      </c>
      <c r="AB2447" s="929">
        <v>0.35136689929238951</v>
      </c>
      <c r="AC2447" s="930">
        <v>0.60462384914701517</v>
      </c>
    </row>
    <row r="2448" spans="1:51">
      <c r="A2448" s="130" t="s">
        <v>178</v>
      </c>
      <c r="B2448" s="89">
        <v>3.4570822735240907E-5</v>
      </c>
      <c r="C2448" s="40">
        <v>4.9889062763235797E-4</v>
      </c>
      <c r="D2448" s="40">
        <v>1.6478223019823254E-2</v>
      </c>
      <c r="E2448" s="34">
        <v>1.7011684470190854E-2</v>
      </c>
      <c r="F2448" s="921">
        <v>2250.2452579974783</v>
      </c>
      <c r="G2448" s="922">
        <v>214681.22278105468</v>
      </c>
      <c r="H2448" s="922">
        <v>141659.73084980037</v>
      </c>
      <c r="I2448" s="142">
        <v>358591.19888885249</v>
      </c>
      <c r="L2448" s="130"/>
      <c r="M2448" s="164" t="s">
        <v>31</v>
      </c>
      <c r="N2448" s="141">
        <v>4.984756510950473</v>
      </c>
      <c r="O2448" s="141">
        <v>0.12479528984602693</v>
      </c>
      <c r="P2448" s="141">
        <v>2.1505081525312408</v>
      </c>
      <c r="Q2448" s="142">
        <v>3.8157427798126209</v>
      </c>
      <c r="R2448" s="152">
        <v>406.21410109950244</v>
      </c>
      <c r="S2448" s="141">
        <v>16.725597766954113</v>
      </c>
      <c r="T2448" s="141">
        <v>288.22028778627219</v>
      </c>
      <c r="U2448" s="142">
        <v>364.03513033825584</v>
      </c>
      <c r="V2448" s="152">
        <v>426.84636419522025</v>
      </c>
      <c r="W2448" s="141">
        <v>0</v>
      </c>
      <c r="X2448" s="141">
        <v>0</v>
      </c>
      <c r="Y2448" s="142">
        <v>240.21252494999399</v>
      </c>
      <c r="Z2448" s="162">
        <v>608.0633980680625</v>
      </c>
      <c r="AA2448" s="928">
        <v>6.2752383911545886E-3</v>
      </c>
      <c r="AB2448" s="929">
        <v>0.59867956449091875</v>
      </c>
      <c r="AC2448" s="930">
        <v>0.39504519711792657</v>
      </c>
    </row>
    <row r="2449" spans="1:53">
      <c r="A2449" s="130" t="s">
        <v>179</v>
      </c>
      <c r="B2449" s="89">
        <v>2.9586845213394209E-5</v>
      </c>
      <c r="C2449" s="40">
        <v>3.7272214128427895E-4</v>
      </c>
      <c r="D2449" s="40">
        <v>6.7879494735634789E-3</v>
      </c>
      <c r="E2449" s="34">
        <v>7.1902584600611521E-3</v>
      </c>
      <c r="F2449" s="921">
        <v>58808.407887572437</v>
      </c>
      <c r="G2449" s="922">
        <v>332787.92441872443</v>
      </c>
      <c r="H2449" s="922">
        <v>800476.60968516045</v>
      </c>
      <c r="I2449" s="142">
        <v>1192072.9419914572</v>
      </c>
      <c r="L2449" s="130"/>
      <c r="M2449" s="164" t="s">
        <v>23</v>
      </c>
      <c r="N2449" s="141">
        <v>62.843943868770438</v>
      </c>
      <c r="O2449" s="141">
        <v>7.9476674858229339</v>
      </c>
      <c r="P2449" s="141">
        <v>136.95648083318929</v>
      </c>
      <c r="Q2449" s="142">
        <v>99.721466800900856</v>
      </c>
      <c r="R2449" s="152">
        <v>307.32289929607799</v>
      </c>
      <c r="S2449" s="141">
        <v>48.331565167510092</v>
      </c>
      <c r="T2449" s="141">
        <v>832.86336403852999</v>
      </c>
      <c r="U2449" s="142">
        <v>564.30876380986865</v>
      </c>
      <c r="V2449" s="152">
        <v>384.25294289173945</v>
      </c>
      <c r="W2449" s="141">
        <v>140.92524379963214</v>
      </c>
      <c r="X2449" s="141">
        <v>2428.4641356455013</v>
      </c>
      <c r="Y2449" s="142">
        <v>1357.3688614427733</v>
      </c>
      <c r="Z2449" s="162">
        <v>2021.399092053543</v>
      </c>
      <c r="AA2449" s="928">
        <v>4.9332893832258348E-2</v>
      </c>
      <c r="AB2449" s="929">
        <v>0.27916741727462951</v>
      </c>
      <c r="AC2449" s="930">
        <v>0.67149968889311207</v>
      </c>
      <c r="AZ2449" s="146"/>
    </row>
    <row r="2450" spans="1:53">
      <c r="A2450" s="130" t="s">
        <v>180</v>
      </c>
      <c r="B2450" s="89">
        <v>7.6487320640904969E-4</v>
      </c>
      <c r="C2450" s="40">
        <v>1.3342979986985333E-2</v>
      </c>
      <c r="D2450" s="40">
        <v>0</v>
      </c>
      <c r="E2450" s="40">
        <v>1.4107853193394384E-2</v>
      </c>
      <c r="F2450" s="921">
        <v>7880.8178109164264</v>
      </c>
      <c r="G2450" s="922">
        <v>2938.9440509028386</v>
      </c>
      <c r="H2450" s="922">
        <v>4992.8836573219533</v>
      </c>
      <c r="I2450" s="142">
        <v>15812.645519141217</v>
      </c>
      <c r="L2450" s="130"/>
      <c r="M2450" s="164" t="s">
        <v>163</v>
      </c>
      <c r="N2450" s="141">
        <v>17.151620450138797</v>
      </c>
      <c r="O2450" s="141">
        <v>0.45832621403434604</v>
      </c>
      <c r="P2450" s="141">
        <v>7.8980084986838852</v>
      </c>
      <c r="Q2450" s="142">
        <v>13.363509401541315</v>
      </c>
      <c r="R2450" s="152">
        <v>-2.6586657921243475</v>
      </c>
      <c r="S2450" s="141">
        <v>0.80022894420599411</v>
      </c>
      <c r="T2450" s="141">
        <v>13.789774201652254</v>
      </c>
      <c r="U2450" s="142">
        <v>4.9835699031693412</v>
      </c>
      <c r="V2450" s="152">
        <v>15.044460576007181</v>
      </c>
      <c r="W2450" s="141">
        <v>0</v>
      </c>
      <c r="X2450" s="141">
        <v>0</v>
      </c>
      <c r="Y2450" s="142">
        <v>8.4664370242134854</v>
      </c>
      <c r="Z2450" s="162">
        <v>26.813516328924138</v>
      </c>
      <c r="AA2450" s="928">
        <v>0.49838705366389779</v>
      </c>
      <c r="AB2450" s="929">
        <v>0.18586036393121219</v>
      </c>
      <c r="AC2450" s="930">
        <v>0.31575258240489013</v>
      </c>
      <c r="AX2450" s="146"/>
    </row>
    <row r="2451" spans="1:53">
      <c r="A2451" s="130" t="s">
        <v>181</v>
      </c>
      <c r="B2451" s="89">
        <v>6.0924762965952305E-6</v>
      </c>
      <c r="C2451" s="40">
        <v>2.7724584618840925E-5</v>
      </c>
      <c r="D2451" s="40">
        <v>1.1275962802079385E-3</v>
      </c>
      <c r="E2451" s="40">
        <v>1.1614133411233746E-3</v>
      </c>
      <c r="F2451" s="921">
        <v>4.8474002205915658</v>
      </c>
      <c r="G2451" s="922">
        <v>90.730354800086005</v>
      </c>
      <c r="H2451" s="922">
        <v>0</v>
      </c>
      <c r="I2451" s="142">
        <v>95.577755020677571</v>
      </c>
      <c r="L2451" s="130"/>
      <c r="M2451" s="165" t="s">
        <v>189</v>
      </c>
      <c r="N2451" s="141">
        <v>9.5156348580685193E-3</v>
      </c>
      <c r="O2451" s="141">
        <v>3.5378222001523435E-4</v>
      </c>
      <c r="P2451" s="141">
        <v>6.096476472005119E-3</v>
      </c>
      <c r="Q2451" s="142">
        <v>8.2197406379803158E-3</v>
      </c>
      <c r="R2451" s="152">
        <v>0.17529296591129781</v>
      </c>
      <c r="S2451" s="141">
        <v>6.8174434118432247E-3</v>
      </c>
      <c r="T2451" s="141">
        <v>0.11748013610672348</v>
      </c>
      <c r="U2451" s="142">
        <v>0.15385153907461474</v>
      </c>
      <c r="V2451" s="152">
        <v>0</v>
      </c>
      <c r="W2451" s="141">
        <v>0</v>
      </c>
      <c r="X2451" s="141">
        <v>0</v>
      </c>
      <c r="Y2451" s="142">
        <v>0</v>
      </c>
      <c r="Z2451" s="162">
        <v>0.16207127971259505</v>
      </c>
      <c r="AA2451" s="928">
        <v>5.0716824427847931E-2</v>
      </c>
      <c r="AB2451" s="929">
        <v>0.94928317557215214</v>
      </c>
      <c r="AC2451" s="930">
        <v>0</v>
      </c>
      <c r="BA2451" s="146"/>
    </row>
    <row r="2452" spans="1:53">
      <c r="A2452" s="143" t="s">
        <v>182</v>
      </c>
      <c r="B2452" s="154">
        <v>8.1334724436511356E-6</v>
      </c>
      <c r="C2452" s="144">
        <v>8.5030287222250057E-5</v>
      </c>
      <c r="D2452" s="144">
        <v>1.0472320557844007E-3</v>
      </c>
      <c r="E2452" s="144">
        <v>1.1403958154503019E-3</v>
      </c>
      <c r="F2452" s="921">
        <v>4442.0295694595725</v>
      </c>
      <c r="G2452" s="922">
        <v>103725.5120069785</v>
      </c>
      <c r="H2452" s="922">
        <v>0</v>
      </c>
      <c r="I2452" s="142">
        <v>108167.54157643806</v>
      </c>
      <c r="L2452" s="130"/>
      <c r="M2452" s="164" t="s">
        <v>165</v>
      </c>
      <c r="N2452" s="141">
        <v>5.6719859507498169</v>
      </c>
      <c r="O2452" s="141">
        <v>0.53602232619758705</v>
      </c>
      <c r="P2452" s="141">
        <v>9.2368901410373994</v>
      </c>
      <c r="Q2452" s="142">
        <v>7.5323532833319833</v>
      </c>
      <c r="R2452" s="152">
        <v>125.59229075072464</v>
      </c>
      <c r="S2452" s="141">
        <v>12.992954631434069</v>
      </c>
      <c r="T2452" s="141">
        <v>223.89831294788303</v>
      </c>
      <c r="U2452" s="142">
        <v>175.88743809873148</v>
      </c>
      <c r="V2452" s="152">
        <v>0</v>
      </c>
      <c r="W2452" s="141">
        <v>0</v>
      </c>
      <c r="X2452" s="141">
        <v>0</v>
      </c>
      <c r="Y2452" s="142">
        <v>0</v>
      </c>
      <c r="Z2452" s="162">
        <v>183.41979138206347</v>
      </c>
      <c r="AA2452" s="928">
        <v>4.1066196982211638E-2</v>
      </c>
      <c r="AB2452" s="929">
        <v>0.9589338030177883</v>
      </c>
      <c r="AC2452" s="930">
        <v>0</v>
      </c>
      <c r="AV2452" s="392"/>
    </row>
    <row r="2453" spans="1:53" ht="12.75" customHeight="1">
      <c r="F2453" s="923">
        <v>178.06616138186158</v>
      </c>
      <c r="G2453" s="924">
        <v>68.634428058497008</v>
      </c>
      <c r="H2453" s="924">
        <v>0</v>
      </c>
      <c r="I2453" s="34">
        <v>246.70058944035861</v>
      </c>
      <c r="L2453" s="130"/>
      <c r="M2453" s="164" t="s">
        <v>83</v>
      </c>
      <c r="N2453" s="40">
        <v>0.25791694975126367</v>
      </c>
      <c r="O2453" s="40">
        <v>1.9364433681412774E-2</v>
      </c>
      <c r="P2453" s="40">
        <v>0.33369346353062301</v>
      </c>
      <c r="Q2453" s="34">
        <v>0.30194693987554166</v>
      </c>
      <c r="R2453" s="89">
        <v>2.1985882271569885E-3</v>
      </c>
      <c r="S2453" s="40">
        <v>1.4220164554805856E-2</v>
      </c>
      <c r="T2453" s="40">
        <v>0.24504594558958315</v>
      </c>
      <c r="U2453" s="34">
        <v>0.11638345748313636</v>
      </c>
      <c r="V2453" s="89">
        <v>0</v>
      </c>
      <c r="W2453" s="40">
        <v>0</v>
      </c>
      <c r="X2453" s="40">
        <v>0</v>
      </c>
      <c r="Y2453" s="34">
        <v>0</v>
      </c>
      <c r="Z2453" s="28">
        <v>0.41833039735867805</v>
      </c>
      <c r="AA2453" s="928">
        <v>0.72179057936507351</v>
      </c>
      <c r="AB2453" s="929">
        <v>0.27820942063492637</v>
      </c>
      <c r="AC2453" s="930">
        <v>0</v>
      </c>
    </row>
    <row r="2454" spans="1:53" ht="13.5" customHeight="1">
      <c r="A2454" s="69" t="s">
        <v>290</v>
      </c>
      <c r="F2454" s="923">
        <v>0.32342550912768075</v>
      </c>
      <c r="G2454" s="924">
        <v>0.93670362186137701</v>
      </c>
      <c r="H2454" s="924">
        <v>0</v>
      </c>
      <c r="I2454" s="34">
        <v>1.2601291309890579</v>
      </c>
      <c r="L2454" s="130"/>
      <c r="M2454" s="164" t="s">
        <v>84</v>
      </c>
      <c r="N2454" s="40">
        <v>5.8513350599216174E-4</v>
      </c>
      <c r="O2454" s="40">
        <v>2.7063364421300582E-5</v>
      </c>
      <c r="P2454" s="40">
        <v>4.6636364156642658E-4</v>
      </c>
      <c r="Q2454" s="34">
        <v>5.4843290831303325E-4</v>
      </c>
      <c r="R2454" s="89">
        <v>1.4699990110065516E-3</v>
      </c>
      <c r="S2454" s="40">
        <v>9.3994626015430217E-5</v>
      </c>
      <c r="T2454" s="40">
        <v>1.619742297884034E-3</v>
      </c>
      <c r="U2454" s="34">
        <v>1.5883691207609187E-3</v>
      </c>
      <c r="V2454" s="89">
        <v>0</v>
      </c>
      <c r="W2454" s="40">
        <v>0</v>
      </c>
      <c r="X2454" s="40">
        <v>0</v>
      </c>
      <c r="Y2454" s="34">
        <v>0</v>
      </c>
      <c r="Z2454" s="28">
        <v>2.1368020290739517E-3</v>
      </c>
      <c r="AA2454" s="928">
        <v>0.25666060816626673</v>
      </c>
      <c r="AB2454" s="929">
        <v>0.74333939183373332</v>
      </c>
      <c r="AC2454" s="930">
        <v>0</v>
      </c>
    </row>
    <row r="2455" spans="1:53">
      <c r="A2455" s="136"/>
      <c r="B2455" s="147" t="s">
        <v>271</v>
      </c>
      <c r="C2455" s="936"/>
      <c r="D2455" s="936"/>
      <c r="E2455" s="937"/>
      <c r="F2455" s="921">
        <v>9869.7221708342568</v>
      </c>
      <c r="G2455" s="922">
        <v>106032.77130852667</v>
      </c>
      <c r="H2455" s="922">
        <v>0</v>
      </c>
      <c r="I2455" s="142">
        <v>115902.49347936093</v>
      </c>
      <c r="L2455" s="130"/>
      <c r="M2455" s="164" t="s">
        <v>166</v>
      </c>
      <c r="N2455" s="141">
        <v>13.56455482237565</v>
      </c>
      <c r="O2455" s="141">
        <v>1.1241271282116148</v>
      </c>
      <c r="P2455" s="141">
        <v>19.371280411971192</v>
      </c>
      <c r="Q2455" s="142">
        <v>16.736096200301187</v>
      </c>
      <c r="R2455" s="141">
        <v>126.04779813545609</v>
      </c>
      <c r="S2455" s="141">
        <v>13.444468143972333</v>
      </c>
      <c r="T2455" s="141">
        <v>231.6789230245098</v>
      </c>
      <c r="U2455" s="142">
        <v>179.79985964022723</v>
      </c>
      <c r="V2455" s="141">
        <v>0</v>
      </c>
      <c r="W2455" s="141">
        <v>0</v>
      </c>
      <c r="X2455" s="141">
        <v>0</v>
      </c>
      <c r="Y2455" s="142">
        <v>0</v>
      </c>
      <c r="Z2455" s="141">
        <v>196.5359558405284</v>
      </c>
      <c r="AA2455" s="928">
        <v>8.5155391178808285E-2</v>
      </c>
      <c r="AB2455" s="929">
        <v>0.91484460882119178</v>
      </c>
      <c r="AC2455" s="930">
        <v>0</v>
      </c>
    </row>
    <row r="2456" spans="1:53" ht="26.25">
      <c r="A2456" s="143" t="s">
        <v>184</v>
      </c>
      <c r="B2456" s="149" t="s">
        <v>185</v>
      </c>
      <c r="C2456" s="150" t="s">
        <v>186</v>
      </c>
      <c r="D2456" s="150" t="s">
        <v>187</v>
      </c>
      <c r="E2456" s="17" t="s">
        <v>188</v>
      </c>
      <c r="F2456" s="923">
        <v>8.0252464288695951</v>
      </c>
      <c r="G2456" s="924">
        <v>5.1819483578301737</v>
      </c>
      <c r="H2456" s="924">
        <v>0</v>
      </c>
      <c r="I2456" s="34">
        <v>13.207194786699768</v>
      </c>
      <c r="L2456" s="130"/>
      <c r="M2456" s="164" t="s">
        <v>167</v>
      </c>
      <c r="N2456" s="40">
        <v>1.2454073498321479E-2</v>
      </c>
      <c r="O2456" s="40">
        <v>8.150467610549795E-4</v>
      </c>
      <c r="P2456" s="40">
        <v>1.4045119062630373E-2</v>
      </c>
      <c r="Q2456" s="34">
        <v>1.3608417130685269E-2</v>
      </c>
      <c r="R2456" s="89">
        <v>2.3712173312067141E-3</v>
      </c>
      <c r="S2456" s="40">
        <v>9.2037162355781662E-4</v>
      </c>
      <c r="T2456" s="40">
        <v>1.5860107238514595E-2</v>
      </c>
      <c r="U2456" s="34">
        <v>8.787034196151837E-3</v>
      </c>
      <c r="V2456" s="89">
        <v>0</v>
      </c>
      <c r="W2456" s="40">
        <v>0</v>
      </c>
      <c r="X2456" s="40">
        <v>0</v>
      </c>
      <c r="Y2456" s="34">
        <v>0</v>
      </c>
      <c r="Z2456" s="28">
        <v>2.2395451326837106E-2</v>
      </c>
      <c r="AA2456" s="928">
        <v>0.60764201319657785</v>
      </c>
      <c r="AB2456" s="929">
        <v>0.39235798680342215</v>
      </c>
      <c r="AC2456" s="930">
        <v>0</v>
      </c>
    </row>
    <row r="2457" spans="1:53">
      <c r="A2457" s="130" t="s">
        <v>160</v>
      </c>
      <c r="B2457" s="152">
        <v>255.67325001289873</v>
      </c>
      <c r="C2457" s="141">
        <v>2175.3425141456673</v>
      </c>
      <c r="D2457" s="141">
        <v>3584.9156441717796</v>
      </c>
      <c r="E2457" s="142">
        <v>6015.9314083303452</v>
      </c>
      <c r="F2457" s="923">
        <v>14.739850455713444</v>
      </c>
      <c r="G2457" s="924">
        <v>16.479297457600286</v>
      </c>
      <c r="H2457" s="924">
        <v>0</v>
      </c>
      <c r="I2457" s="34">
        <v>31.219147913313734</v>
      </c>
      <c r="L2457" s="130"/>
      <c r="M2457" s="164" t="s">
        <v>168</v>
      </c>
      <c r="N2457" s="40">
        <v>1.9321382331335228E-2</v>
      </c>
      <c r="O2457" s="40">
        <v>1.7439026223209425E-3</v>
      </c>
      <c r="P2457" s="40">
        <v>3.005142911362205E-2</v>
      </c>
      <c r="Q2457" s="34">
        <v>2.4994376836042366E-2</v>
      </c>
      <c r="R2457" s="89">
        <v>2.7655138456435493E-2</v>
      </c>
      <c r="S2457" s="40">
        <v>1.5289774989545582E-3</v>
      </c>
      <c r="T2457" s="40">
        <v>2.6347777873631708E-2</v>
      </c>
      <c r="U2457" s="34">
        <v>2.7943958582621858E-2</v>
      </c>
      <c r="V2457" s="89">
        <v>0</v>
      </c>
      <c r="W2457" s="40">
        <v>0</v>
      </c>
      <c r="X2457" s="40">
        <v>0</v>
      </c>
      <c r="Y2457" s="34">
        <v>0</v>
      </c>
      <c r="Z2457" s="28">
        <v>5.2938335418664224E-2</v>
      </c>
      <c r="AA2457" s="928">
        <v>0.47214134404441843</v>
      </c>
      <c r="AB2457" s="929">
        <v>0.52785865595558157</v>
      </c>
      <c r="AC2457" s="930">
        <v>0</v>
      </c>
    </row>
    <row r="2458" spans="1:53">
      <c r="A2458" s="130" t="s">
        <v>162</v>
      </c>
      <c r="B2458" s="152">
        <v>253.90295073933387</v>
      </c>
      <c r="C2458" s="141">
        <v>2173.4897138020974</v>
      </c>
      <c r="D2458" s="141">
        <v>3584.9156441717796</v>
      </c>
      <c r="E2458" s="142">
        <v>6012.3083087132109</v>
      </c>
      <c r="F2458" s="923">
        <v>22.016508078914629</v>
      </c>
      <c r="G2458" s="924">
        <v>33.949802604348307</v>
      </c>
      <c r="H2458" s="924">
        <v>0</v>
      </c>
      <c r="I2458" s="34">
        <v>55.96631068326294</v>
      </c>
      <c r="L2458" s="130"/>
      <c r="M2458" s="164" t="s">
        <v>169</v>
      </c>
      <c r="N2458" s="40">
        <v>3.3077866239690258E-2</v>
      </c>
      <c r="O2458" s="40">
        <v>2.3116685586569499E-3</v>
      </c>
      <c r="P2458" s="40">
        <v>3.9835334229965581E-2</v>
      </c>
      <c r="Q2458" s="34">
        <v>3.7333411298271418E-2</v>
      </c>
      <c r="R2458" s="89">
        <v>5.8942697087924129E-2</v>
      </c>
      <c r="S2458" s="40">
        <v>3.0130771854353401E-3</v>
      </c>
      <c r="T2458" s="40">
        <v>5.1922208438148633E-2</v>
      </c>
      <c r="U2458" s="34">
        <v>5.7568708878821664E-2</v>
      </c>
      <c r="V2458" s="89">
        <v>0</v>
      </c>
      <c r="W2458" s="40">
        <v>0</v>
      </c>
      <c r="X2458" s="40">
        <v>0</v>
      </c>
      <c r="Y2458" s="34">
        <v>0</v>
      </c>
      <c r="Z2458" s="28">
        <v>9.4902120177093083E-2</v>
      </c>
      <c r="AA2458" s="928">
        <v>0.39338859056683895</v>
      </c>
      <c r="AB2458" s="929">
        <v>0.60661140943316105</v>
      </c>
      <c r="AC2458" s="930">
        <v>0</v>
      </c>
    </row>
    <row r="2459" spans="1:53">
      <c r="A2459" s="130" t="s">
        <v>31</v>
      </c>
      <c r="B2459" s="152">
        <v>3.7061188906708034</v>
      </c>
      <c r="C2459" s="141">
        <v>3.8782278981773661</v>
      </c>
      <c r="D2459" s="141">
        <v>0</v>
      </c>
      <c r="E2459" s="142">
        <v>7.584346788848169</v>
      </c>
      <c r="F2459" s="923">
        <v>2.8027792807427394</v>
      </c>
      <c r="G2459" s="924">
        <v>6.1436379024044818</v>
      </c>
      <c r="H2459" s="924">
        <v>10.615079941511061</v>
      </c>
      <c r="I2459" s="34">
        <v>19.561497124658278</v>
      </c>
      <c r="L2459" s="130"/>
      <c r="M2459" s="164" t="s">
        <v>170</v>
      </c>
      <c r="N2459" s="40">
        <v>7.7321996432153416E-3</v>
      </c>
      <c r="O2459" s="40">
        <v>4.9558466899634876E-5</v>
      </c>
      <c r="P2459" s="40">
        <v>8.5400568584045368E-4</v>
      </c>
      <c r="Q2459" s="34">
        <v>4.7526751876903655E-3</v>
      </c>
      <c r="R2459" s="89">
        <v>8.7962270471790924E-3</v>
      </c>
      <c r="S2459" s="40">
        <v>6.752298682443955E-4</v>
      </c>
      <c r="T2459" s="40">
        <v>1.1635754348451459E-2</v>
      </c>
      <c r="U2459" s="34">
        <v>1.0417771967107654E-2</v>
      </c>
      <c r="V2459" s="89">
        <v>1.7999999999999999E-2</v>
      </c>
      <c r="W2459" s="40">
        <v>0</v>
      </c>
      <c r="X2459" s="40">
        <v>1.7999999999999999E-2</v>
      </c>
      <c r="Y2459" s="34">
        <v>1.7999999999999999E-2</v>
      </c>
      <c r="Z2459" s="28">
        <v>3.3170447154798013E-2</v>
      </c>
      <c r="AA2459" s="928">
        <v>0.14328040757216334</v>
      </c>
      <c r="AB2459" s="929">
        <v>0.31406787850916118</v>
      </c>
      <c r="AC2459" s="930">
        <v>0.54265171391867562</v>
      </c>
    </row>
    <row r="2460" spans="1:53">
      <c r="A2460" s="130" t="s">
        <v>23</v>
      </c>
      <c r="B2460" s="152">
        <v>236.12631924101106</v>
      </c>
      <c r="C2460" s="141">
        <v>2152.7111923287057</v>
      </c>
      <c r="D2460" s="141">
        <v>3584.9156441717796</v>
      </c>
      <c r="E2460" s="142">
        <v>5973.7531557414968</v>
      </c>
      <c r="F2460" s="923">
        <v>0.7263516280552339</v>
      </c>
      <c r="G2460" s="924">
        <v>4.1550473386164857</v>
      </c>
      <c r="H2460" s="924">
        <v>2.7127426517194935</v>
      </c>
      <c r="I2460" s="34">
        <v>7.5941416183912134</v>
      </c>
      <c r="L2460" s="130"/>
      <c r="M2460" s="164" t="s">
        <v>171</v>
      </c>
      <c r="N2460" s="40">
        <v>1.5520736509304514E-3</v>
      </c>
      <c r="O2460" s="40">
        <v>4.4240000233622207E-5</v>
      </c>
      <c r="P2460" s="40">
        <v>7.6235634604295477E-4</v>
      </c>
      <c r="Q2460" s="34">
        <v>1.2316750676427855E-3</v>
      </c>
      <c r="R2460" s="89">
        <v>5.6093848713760445E-3</v>
      </c>
      <c r="S2460" s="40">
        <v>4.8027513870898685E-4</v>
      </c>
      <c r="T2460" s="40">
        <v>8.2762386507220457E-3</v>
      </c>
      <c r="U2460" s="34">
        <v>7.0457172727095112E-3</v>
      </c>
      <c r="V2460" s="89">
        <v>4.5999999999999999E-3</v>
      </c>
      <c r="W2460" s="40">
        <v>0</v>
      </c>
      <c r="X2460" s="40">
        <v>4.5999999999999999E-3</v>
      </c>
      <c r="Y2460" s="34">
        <v>4.5999999999999999E-3</v>
      </c>
      <c r="Z2460" s="28">
        <v>1.2877392340352296E-2</v>
      </c>
      <c r="AA2460" s="928">
        <v>9.5646310610824306E-2</v>
      </c>
      <c r="AB2460" s="929">
        <v>0.54713851115891032</v>
      </c>
      <c r="AC2460" s="930">
        <v>0.35721517823026538</v>
      </c>
    </row>
    <row r="2461" spans="1:53">
      <c r="A2461" s="130" t="s">
        <v>163</v>
      </c>
      <c r="B2461" s="152">
        <v>14.070512607652011</v>
      </c>
      <c r="C2461" s="141">
        <v>16.900293575214135</v>
      </c>
      <c r="D2461" s="141">
        <v>0</v>
      </c>
      <c r="E2461" s="142">
        <v>30.970806182866149</v>
      </c>
      <c r="F2461" s="923">
        <v>10.939137102315486</v>
      </c>
      <c r="G2461" s="924">
        <v>94.769383119115247</v>
      </c>
      <c r="H2461" s="924">
        <v>0</v>
      </c>
      <c r="I2461" s="34">
        <v>105.70852022143076</v>
      </c>
      <c r="L2461" s="130"/>
      <c r="M2461" s="164" t="s">
        <v>172</v>
      </c>
      <c r="N2461" s="40">
        <v>1.426937416192316E-2</v>
      </c>
      <c r="O2461" s="40">
        <v>1.2990925678790287E-3</v>
      </c>
      <c r="P2461" s="40">
        <v>2.2386334945521488E-2</v>
      </c>
      <c r="Q2461" s="34">
        <v>1.8549504000593454E-2</v>
      </c>
      <c r="R2461" s="89">
        <v>0.21204869949510843</v>
      </c>
      <c r="S2461" s="40">
        <v>5.1087795286324017E-3</v>
      </c>
      <c r="T2461" s="40">
        <v>8.8035951031195589E-2</v>
      </c>
      <c r="U2461" s="34">
        <v>0.16070052279806443</v>
      </c>
      <c r="V2461" s="89">
        <v>0</v>
      </c>
      <c r="W2461" s="40">
        <v>0</v>
      </c>
      <c r="X2461" s="40">
        <v>0</v>
      </c>
      <c r="Y2461" s="34">
        <v>0</v>
      </c>
      <c r="Z2461" s="28">
        <v>0.1792500267986579</v>
      </c>
      <c r="AA2461" s="928">
        <v>0.10348396779560393</v>
      </c>
      <c r="AB2461" s="929">
        <v>0.89651603220439602</v>
      </c>
      <c r="AC2461" s="930">
        <v>0</v>
      </c>
    </row>
    <row r="2462" spans="1:53">
      <c r="A2462" s="130" t="s">
        <v>189</v>
      </c>
      <c r="B2462" s="238">
        <v>1.0836704659419738E-2</v>
      </c>
      <c r="C2462" s="239">
        <v>0.10060145836293369</v>
      </c>
      <c r="D2462" s="141">
        <v>1</v>
      </c>
      <c r="E2462" s="142">
        <v>0.11143816302235343</v>
      </c>
      <c r="F2462" s="923">
        <v>0.12765579610765282</v>
      </c>
      <c r="G2462" s="924">
        <v>0.37275619206401761</v>
      </c>
      <c r="H2462" s="924">
        <v>0.38785862945149885</v>
      </c>
      <c r="I2462" s="34">
        <v>0.88827061762316928</v>
      </c>
      <c r="L2462" s="130"/>
      <c r="M2462" s="164" t="s">
        <v>190</v>
      </c>
      <c r="N2462" s="40">
        <v>1.7900019203274232E-4</v>
      </c>
      <c r="O2462" s="40">
        <v>1.4292474343006207E-5</v>
      </c>
      <c r="P2462" s="40">
        <v>2.4629200855577778E-4</v>
      </c>
      <c r="Q2462" s="34">
        <v>2.1646604100945257E-4</v>
      </c>
      <c r="R2462" s="89">
        <v>4.0915698198725397E-4</v>
      </c>
      <c r="S2462" s="40">
        <v>4.9624076643085681E-5</v>
      </c>
      <c r="T2462" s="40">
        <v>8.5513629171789132E-4</v>
      </c>
      <c r="U2462" s="34">
        <v>6.3208298892916313E-4</v>
      </c>
      <c r="V2462" s="89">
        <v>6.5769220473088272E-4</v>
      </c>
      <c r="W2462" s="40">
        <v>0</v>
      </c>
      <c r="X2462" s="40">
        <v>6.5769220473088272E-4</v>
      </c>
      <c r="Y2462" s="34">
        <v>6.5769220473088272E-4</v>
      </c>
      <c r="Z2462" s="28">
        <v>1.5062412346694984E-3</v>
      </c>
      <c r="AA2462" s="928">
        <v>0.14371273075454599</v>
      </c>
      <c r="AB2462" s="929">
        <v>0.41964260065410813</v>
      </c>
      <c r="AC2462" s="930">
        <v>0.43664466859134582</v>
      </c>
    </row>
    <row r="2463" spans="1:53">
      <c r="A2463" s="130" t="s">
        <v>165</v>
      </c>
      <c r="B2463" s="152">
        <v>16.018901397635442</v>
      </c>
      <c r="C2463" s="141">
        <v>69.006350515473287</v>
      </c>
      <c r="D2463" s="141">
        <v>273.24773154423804</v>
      </c>
      <c r="E2463" s="142">
        <v>358.27298345734675</v>
      </c>
      <c r="F2463" s="923">
        <v>0.18834965224464001</v>
      </c>
      <c r="G2463" s="924">
        <v>0.90182408083819288</v>
      </c>
      <c r="H2463" s="924">
        <v>0.484912696415987</v>
      </c>
      <c r="I2463" s="34">
        <v>1.5750864294988198</v>
      </c>
      <c r="L2463" s="130"/>
      <c r="M2463" s="164" t="s">
        <v>191</v>
      </c>
      <c r="N2463" s="40">
        <v>3.41250585530432E-4</v>
      </c>
      <c r="O2463" s="40">
        <v>1.572632140695084E-5</v>
      </c>
      <c r="P2463" s="40">
        <v>2.7100047154585019E-4</v>
      </c>
      <c r="Q2463" s="34">
        <v>3.1938466399537174E-4</v>
      </c>
      <c r="R2463" s="89">
        <v>1.047103257565071E-3</v>
      </c>
      <c r="S2463" s="40">
        <v>1.1608125776150824E-4</v>
      </c>
      <c r="T2463" s="40">
        <v>2.0003454575906123E-3</v>
      </c>
      <c r="U2463" s="34">
        <v>1.5292238536619746E-3</v>
      </c>
      <c r="V2463" s="89">
        <v>8.2226686785038681E-4</v>
      </c>
      <c r="W2463" s="40">
        <v>0</v>
      </c>
      <c r="X2463" s="40">
        <v>8.2226686785038681E-4</v>
      </c>
      <c r="Y2463" s="34">
        <v>8.2226686785038681E-4</v>
      </c>
      <c r="Z2463" s="28">
        <v>2.670875385507733E-3</v>
      </c>
      <c r="AA2463" s="928">
        <v>0.1195805187049776</v>
      </c>
      <c r="AB2463" s="929">
        <v>0.57255529852107623</v>
      </c>
      <c r="AC2463" s="930">
        <v>0.30786418277394623</v>
      </c>
    </row>
    <row r="2464" spans="1:53">
      <c r="A2464" s="130" t="s">
        <v>1729</v>
      </c>
      <c r="B2464" s="89">
        <v>0.57959527757984741</v>
      </c>
      <c r="C2464" s="40">
        <v>0.32766826567402302</v>
      </c>
      <c r="D2464" s="40">
        <v>0.10387670695584854</v>
      </c>
      <c r="E2464" s="34">
        <v>1.0111402502097191</v>
      </c>
      <c r="F2464" s="923">
        <v>0.20130459276962587</v>
      </c>
      <c r="G2464" s="924">
        <v>0.68577134989630451</v>
      </c>
      <c r="H2464" s="924">
        <v>0</v>
      </c>
      <c r="I2464" s="34">
        <v>0.88707594266593026</v>
      </c>
      <c r="L2464" s="130"/>
      <c r="M2464" s="164" t="s">
        <v>175</v>
      </c>
      <c r="N2464" s="40">
        <v>3.4659085483217334E-4</v>
      </c>
      <c r="O2464" s="40">
        <v>1.8068114811104306E-5</v>
      </c>
      <c r="P2464" s="40">
        <v>3.1135492573550281E-4</v>
      </c>
      <c r="Q2464" s="34">
        <v>3.4135236755809692E-4</v>
      </c>
      <c r="R2464" s="89">
        <v>7.4441199839027979E-4</v>
      </c>
      <c r="S2464" s="40">
        <v>9.1873703925021049E-5</v>
      </c>
      <c r="T2464" s="40">
        <v>1.5831939613888347E-3</v>
      </c>
      <c r="U2464" s="34">
        <v>1.1628630557799005E-3</v>
      </c>
      <c r="V2464" s="89">
        <v>0</v>
      </c>
      <c r="W2464" s="40">
        <v>0</v>
      </c>
      <c r="X2464" s="40">
        <v>0</v>
      </c>
      <c r="Y2464" s="34">
        <v>0</v>
      </c>
      <c r="Z2464" s="28">
        <v>1.5042154233379974E-3</v>
      </c>
      <c r="AA2464" s="928">
        <v>0.2269305062705736</v>
      </c>
      <c r="AB2464" s="929">
        <v>0.77306949372942646</v>
      </c>
      <c r="AC2464" s="930">
        <v>0</v>
      </c>
    </row>
    <row r="2465" spans="1:52">
      <c r="A2465" s="130" t="s">
        <v>84</v>
      </c>
      <c r="B2465" s="89">
        <v>4.6698533072949571E-4</v>
      </c>
      <c r="C2465" s="40">
        <v>2.790621340065094E-4</v>
      </c>
      <c r="D2465" s="40">
        <v>6.5031902520787995E-4</v>
      </c>
      <c r="E2465" s="34">
        <v>1.396366489943885E-3</v>
      </c>
      <c r="F2465" s="923">
        <v>0.73227675977267137</v>
      </c>
      <c r="G2465" s="924">
        <v>3.197625257412247</v>
      </c>
      <c r="H2465" s="924">
        <v>0</v>
      </c>
      <c r="I2465" s="34">
        <v>3.9299020171849177</v>
      </c>
      <c r="L2465" s="130"/>
      <c r="M2465" s="164" t="s">
        <v>176</v>
      </c>
      <c r="N2465" s="40">
        <v>1.3006572449734601E-3</v>
      </c>
      <c r="O2465" s="40">
        <v>6.2954014862653325E-5</v>
      </c>
      <c r="P2465" s="40">
        <v>1.0848416023052255E-3</v>
      </c>
      <c r="Q2465" s="34">
        <v>1.2417223184879535E-3</v>
      </c>
      <c r="R2465" s="89">
        <v>7.4759036457762822E-3</v>
      </c>
      <c r="S2465" s="40">
        <v>1.5005681977511053E-4</v>
      </c>
      <c r="T2465" s="40">
        <v>2.5858220664212025E-3</v>
      </c>
      <c r="U2465" s="34">
        <v>5.4222158429856485E-3</v>
      </c>
      <c r="V2465" s="89">
        <v>0</v>
      </c>
      <c r="W2465" s="40">
        <v>0</v>
      </c>
      <c r="X2465" s="40">
        <v>0</v>
      </c>
      <c r="Y2465" s="34">
        <v>0</v>
      </c>
      <c r="Z2465" s="28">
        <v>6.6639381614736022E-3</v>
      </c>
      <c r="AA2465" s="928">
        <v>0.18633461001585441</v>
      </c>
      <c r="AB2465" s="929">
        <v>0.81366538998414562</v>
      </c>
      <c r="AC2465" s="930">
        <v>0</v>
      </c>
    </row>
    <row r="2466" spans="1:52">
      <c r="A2466" s="130" t="s">
        <v>166</v>
      </c>
      <c r="B2466" s="152">
        <v>33.530510837674179</v>
      </c>
      <c r="C2466" s="141">
        <v>78.910349951205703</v>
      </c>
      <c r="D2466" s="141">
        <v>276.53636729459356</v>
      </c>
      <c r="E2466" s="142">
        <v>388.97722808347345</v>
      </c>
      <c r="F2466" s="923">
        <v>1.0721692982301554</v>
      </c>
      <c r="G2466" s="924">
        <v>8.5219058535515551</v>
      </c>
      <c r="H2466" s="924">
        <v>0</v>
      </c>
      <c r="I2466" s="34">
        <v>9.5940751517817091</v>
      </c>
      <c r="L2466" s="130"/>
      <c r="M2466" s="164" t="s">
        <v>177</v>
      </c>
      <c r="N2466" s="40">
        <v>2.0980476651687526E-3</v>
      </c>
      <c r="O2466" s="40">
        <v>7.8714131062314829E-5</v>
      </c>
      <c r="P2466" s="40">
        <v>1.3564244353915396E-3</v>
      </c>
      <c r="Q2466" s="34">
        <v>1.8180783823089674E-3</v>
      </c>
      <c r="R2466" s="89">
        <v>1.8782087609548741E-2</v>
      </c>
      <c r="S2466" s="40">
        <v>4.792626045187011E-4</v>
      </c>
      <c r="T2466" s="40">
        <v>8.2587903717556473E-3</v>
      </c>
      <c r="U2466" s="34">
        <v>1.4450602935552857E-2</v>
      </c>
      <c r="V2466" s="89">
        <v>0</v>
      </c>
      <c r="W2466" s="40">
        <v>0</v>
      </c>
      <c r="X2466" s="40">
        <v>0</v>
      </c>
      <c r="Y2466" s="34">
        <v>0</v>
      </c>
      <c r="Z2466" s="28">
        <v>1.6268681317861824E-2</v>
      </c>
      <c r="AA2466" s="928">
        <v>0.11175327285517911</v>
      </c>
      <c r="AB2466" s="929">
        <v>0.88824672714482089</v>
      </c>
      <c r="AC2466" s="930">
        <v>0</v>
      </c>
    </row>
    <row r="2467" spans="1:52">
      <c r="A2467" s="130" t="s">
        <v>167</v>
      </c>
      <c r="B2467" s="89">
        <v>2.4057408881935048E-2</v>
      </c>
      <c r="C2467" s="40">
        <v>2.1623223267182242E-2</v>
      </c>
      <c r="D2467" s="40">
        <v>0.11573878940744488</v>
      </c>
      <c r="E2467" s="34">
        <v>0.16141942155656216</v>
      </c>
      <c r="F2467" s="923">
        <v>2.0886402414931296E-2</v>
      </c>
      <c r="G2467" s="924">
        <v>1.4200369716270751</v>
      </c>
      <c r="H2467" s="924">
        <v>6.60257972361988</v>
      </c>
      <c r="I2467" s="34">
        <v>8.0435030976618869</v>
      </c>
      <c r="L2467" s="130"/>
      <c r="M2467" s="164" t="s">
        <v>178</v>
      </c>
      <c r="N2467" s="40">
        <v>4.6771861926890833E-5</v>
      </c>
      <c r="O2467" s="40">
        <v>1.1232890365062698E-6</v>
      </c>
      <c r="P2467" s="40">
        <v>1.935683817583282E-5</v>
      </c>
      <c r="Q2467" s="34">
        <v>3.5417090171743536E-5</v>
      </c>
      <c r="R2467" s="89">
        <v>2.4058026799266851E-3</v>
      </c>
      <c r="S2467" s="40">
        <v>1.3017356511454877E-4</v>
      </c>
      <c r="T2467" s="40">
        <v>2.2431881312851149E-3</v>
      </c>
      <c r="U2467" s="34">
        <v>2.4079578891658144E-3</v>
      </c>
      <c r="V2467" s="89">
        <v>1.1195999999999999E-2</v>
      </c>
      <c r="W2467" s="40">
        <v>0</v>
      </c>
      <c r="X2467" s="40">
        <v>1.1195999999999999E-2</v>
      </c>
      <c r="Y2467" s="34">
        <v>1.1195999999999999E-2</v>
      </c>
      <c r="Z2467" s="28">
        <v>1.3639374979337558E-2</v>
      </c>
      <c r="AA2467" s="928">
        <v>2.5966798497289857E-3</v>
      </c>
      <c r="AB2467" s="929">
        <v>0.17654459187562896</v>
      </c>
      <c r="AC2467" s="930">
        <v>0.82085872827464201</v>
      </c>
    </row>
    <row r="2468" spans="1:52">
      <c r="A2468" s="130" t="s">
        <v>168</v>
      </c>
      <c r="B2468" s="89">
        <v>4.8410373519305459E-2</v>
      </c>
      <c r="C2468" s="40">
        <v>3.3781743374218173E-2</v>
      </c>
      <c r="D2468" s="40">
        <v>2.8062825183831279</v>
      </c>
      <c r="E2468" s="34">
        <v>2.8884746352766517</v>
      </c>
      <c r="F2468" s="923">
        <v>1.8191290777675371E-2</v>
      </c>
      <c r="G2468" s="924">
        <v>1.1430832633073094</v>
      </c>
      <c r="H2468" s="924">
        <v>1.6873259293695249</v>
      </c>
      <c r="I2468" s="34">
        <v>2.8486004834545096</v>
      </c>
      <c r="L2468" s="130"/>
      <c r="M2468" s="164" t="s">
        <v>179</v>
      </c>
      <c r="N2468" s="40">
        <v>4.098112593882141E-5</v>
      </c>
      <c r="O2468" s="40">
        <v>9.613476401050463E-7</v>
      </c>
      <c r="P2468" s="40">
        <v>1.6566217683482466E-5</v>
      </c>
      <c r="Q2468" s="34">
        <v>3.0846987097823492E-5</v>
      </c>
      <c r="R2468" s="89">
        <v>1.7764070604002287E-3</v>
      </c>
      <c r="S2468" s="40">
        <v>1.1591819236264125E-4</v>
      </c>
      <c r="T2468" s="40">
        <v>1.997535467966069E-3</v>
      </c>
      <c r="U2468" s="34">
        <v>1.9383272526351449E-3</v>
      </c>
      <c r="V2468" s="89">
        <v>2.8611999999999999E-3</v>
      </c>
      <c r="W2468" s="40">
        <v>0</v>
      </c>
      <c r="X2468" s="40">
        <v>2.8611999999999999E-3</v>
      </c>
      <c r="Y2468" s="34">
        <v>2.8611999999999999E-3</v>
      </c>
      <c r="Z2468" s="28">
        <v>4.830374239732968E-3</v>
      </c>
      <c r="AA2468" s="928">
        <v>6.3860449660581107E-3</v>
      </c>
      <c r="AB2468" s="929">
        <v>0.40127889816303325</v>
      </c>
      <c r="AC2468" s="930">
        <v>0.5923350568709087</v>
      </c>
    </row>
    <row r="2469" spans="1:52">
      <c r="A2469" s="130" t="s">
        <v>169</v>
      </c>
      <c r="B2469" s="89">
        <v>6.4915615758697365E-2</v>
      </c>
      <c r="C2469" s="40">
        <v>4.8758922952959527E-2</v>
      </c>
      <c r="D2469" s="40">
        <v>0.13143131209328698</v>
      </c>
      <c r="E2469" s="34">
        <v>0.24510585080494388</v>
      </c>
      <c r="F2469" s="923">
        <v>0.29224778304412918</v>
      </c>
      <c r="G2469" s="924">
        <v>33.777488292332222</v>
      </c>
      <c r="H2469" s="924">
        <v>0</v>
      </c>
      <c r="I2469" s="34">
        <v>34.069736075376348</v>
      </c>
      <c r="L2469" s="130"/>
      <c r="M2469" s="164" t="s">
        <v>180</v>
      </c>
      <c r="N2469" s="40">
        <v>5.229998330079325E-4</v>
      </c>
      <c r="O2469" s="40">
        <v>2.4852566965403915E-5</v>
      </c>
      <c r="P2469" s="40">
        <v>4.2826654704974227E-4</v>
      </c>
      <c r="Q2469" s="34">
        <v>4.9556481192599452E-4</v>
      </c>
      <c r="R2469" s="89">
        <v>7.8874109472798493E-2</v>
      </c>
      <c r="S2469" s="40">
        <v>1.5917771197239338E-3</v>
      </c>
      <c r="T2469" s="40">
        <v>2.7429958912732134E-2</v>
      </c>
      <c r="U2469" s="34">
        <v>5.7276515354761581E-2</v>
      </c>
      <c r="V2469" s="89">
        <v>0</v>
      </c>
      <c r="W2469" s="40">
        <v>0</v>
      </c>
      <c r="X2469" s="40">
        <v>0</v>
      </c>
      <c r="Y2469" s="34">
        <v>0</v>
      </c>
      <c r="Z2469" s="28">
        <v>5.7772080166687577E-2</v>
      </c>
      <c r="AA2469" s="928">
        <v>8.5779291743721241E-3</v>
      </c>
      <c r="AB2469" s="929">
        <v>0.99142207082562783</v>
      </c>
      <c r="AC2469" s="930">
        <v>0</v>
      </c>
    </row>
    <row r="2470" spans="1:52">
      <c r="A2470" s="130" t="s">
        <v>170</v>
      </c>
      <c r="B2470" s="89">
        <v>1.5106932025722333E-3</v>
      </c>
      <c r="C2470" s="40">
        <v>5.9287667264141808E-3</v>
      </c>
      <c r="D2470" s="40">
        <v>2.3540318599747506E-2</v>
      </c>
      <c r="E2470" s="34">
        <v>3.0979778528733921E-2</v>
      </c>
      <c r="F2470" s="923">
        <v>2.4550760562907759E-3</v>
      </c>
      <c r="G2470" s="924">
        <v>8.5257147904620689E-2</v>
      </c>
      <c r="H2470" s="924">
        <v>0.24124806751883224</v>
      </c>
      <c r="I2470" s="34">
        <v>0.32896029147974376</v>
      </c>
      <c r="L2470" s="130"/>
      <c r="M2470" s="132" t="s">
        <v>181</v>
      </c>
      <c r="N2470" s="89">
        <v>4.5492171392163941E-6</v>
      </c>
      <c r="O2470" s="40">
        <v>1.9795918313981817E-7</v>
      </c>
      <c r="P2470" s="40">
        <v>3.4112893021511516E-6</v>
      </c>
      <c r="Q2470" s="34">
        <v>4.1630745370480279E-6</v>
      </c>
      <c r="R2470" s="40">
        <v>1.1017997170821648E-4</v>
      </c>
      <c r="S2470" s="40">
        <v>1.0196575166761695E-5</v>
      </c>
      <c r="T2470" s="40">
        <v>1.7571030165540122E-4</v>
      </c>
      <c r="U2470" s="34">
        <v>1.4457061753081038E-4</v>
      </c>
      <c r="V2470" s="40">
        <v>4.0908455134260903E-4</v>
      </c>
      <c r="W2470" s="40">
        <v>0</v>
      </c>
      <c r="X2470" s="40">
        <v>4.0908455134260903E-4</v>
      </c>
      <c r="Y2470" s="40">
        <v>4.0908455134260903E-4</v>
      </c>
      <c r="Z2470" s="28">
        <v>5.5781824341046742E-4</v>
      </c>
      <c r="AA2470" s="929">
        <v>7.4631380135494292E-3</v>
      </c>
      <c r="AB2470" s="929">
        <v>0.25917154779111251</v>
      </c>
      <c r="AC2470" s="930">
        <v>0.73336531419533812</v>
      </c>
    </row>
    <row r="2471" spans="1:52">
      <c r="A2471" s="130" t="s">
        <v>171</v>
      </c>
      <c r="B2471" s="89">
        <v>1.3487772721346724E-3</v>
      </c>
      <c r="C2471" s="40">
        <v>5.6213514471837346E-3</v>
      </c>
      <c r="D2471" s="40">
        <v>7.9130959397375154E-3</v>
      </c>
      <c r="E2471" s="34">
        <v>1.4883224659055921E-2</v>
      </c>
      <c r="F2471" s="925">
        <v>7.6325906698096746E-3</v>
      </c>
      <c r="G2471" s="926">
        <v>0.22089938774766457</v>
      </c>
      <c r="H2471" s="926">
        <v>0.30161569717074399</v>
      </c>
      <c r="I2471" s="145">
        <v>0.53014767558821818</v>
      </c>
      <c r="L2471" s="143"/>
      <c r="M2471" s="166" t="s">
        <v>182</v>
      </c>
      <c r="N2471" s="154">
        <v>1.9195792238439204E-5</v>
      </c>
      <c r="O2471" s="144">
        <v>2.6427604846574434E-7</v>
      </c>
      <c r="P2471" s="144">
        <v>4.5540805061275161E-6</v>
      </c>
      <c r="Q2471" s="145">
        <v>1.2942590429235816E-5</v>
      </c>
      <c r="R2471" s="144">
        <v>2.8485747063397533E-4</v>
      </c>
      <c r="S2471" s="144">
        <v>2.646194058922689E-5</v>
      </c>
      <c r="T2471" s="144">
        <v>4.55999733957439E-4</v>
      </c>
      <c r="U2471" s="145">
        <v>3.7457927791092549E-4</v>
      </c>
      <c r="V2471" s="144">
        <v>5.1144999180294064E-4</v>
      </c>
      <c r="W2471" s="144">
        <v>0</v>
      </c>
      <c r="X2471" s="144">
        <v>5.1144999180294064E-4</v>
      </c>
      <c r="Y2471" s="144">
        <v>5.1144999180294064E-4</v>
      </c>
      <c r="Z2471" s="167">
        <v>8.9897186014310196E-4</v>
      </c>
      <c r="AA2471" s="931">
        <v>1.4397102960681731E-2</v>
      </c>
      <c r="AB2471" s="931">
        <v>0.41667519809941378</v>
      </c>
      <c r="AC2471" s="932">
        <v>0.56892769893990447</v>
      </c>
      <c r="AY2471" s="146"/>
    </row>
    <row r="2472" spans="1:52">
      <c r="A2472" s="130" t="s">
        <v>172</v>
      </c>
      <c r="B2472" s="89">
        <v>3.9858411069603493E-2</v>
      </c>
      <c r="C2472" s="40">
        <v>2.3081408791657057E-2</v>
      </c>
      <c r="D2472" s="40">
        <v>0</v>
      </c>
      <c r="E2472" s="34">
        <v>6.2939819861260543E-2</v>
      </c>
    </row>
    <row r="2473" spans="1:52">
      <c r="A2473" s="130" t="s">
        <v>190</v>
      </c>
      <c r="B2473" s="89">
        <v>4.3707967157567544E-4</v>
      </c>
      <c r="C2473" s="40">
        <v>2.6983170952551278E-4</v>
      </c>
      <c r="D2473" s="40">
        <v>1.2772459087197043E-3</v>
      </c>
      <c r="E2473" s="34">
        <v>1.9841572898208924E-3</v>
      </c>
    </row>
    <row r="2474" spans="1:52" ht="12.75" customHeight="1">
      <c r="A2474" s="130" t="s">
        <v>191</v>
      </c>
      <c r="B2474" s="89">
        <v>4.7900105138867473E-4</v>
      </c>
      <c r="C2474" s="40">
        <v>3.4089886693768035E-4</v>
      </c>
      <c r="D2474" s="40">
        <v>1.260223138119884E-3</v>
      </c>
      <c r="E2474" s="34">
        <v>2.0801230564462389E-3</v>
      </c>
      <c r="F2474" s="898" t="s">
        <v>272</v>
      </c>
      <c r="G2474" s="899"/>
      <c r="H2474" s="900"/>
      <c r="I2474" s="900"/>
      <c r="L2474" s="891" t="s">
        <v>269</v>
      </c>
      <c r="M2474" s="892"/>
      <c r="N2474" s="898" t="s">
        <v>185</v>
      </c>
      <c r="O2474" s="899"/>
      <c r="P2474" s="899"/>
      <c r="Q2474" s="900"/>
      <c r="R2474" s="898" t="s">
        <v>186</v>
      </c>
      <c r="S2474" s="899"/>
      <c r="T2474" s="899"/>
      <c r="U2474" s="900"/>
      <c r="V2474" s="898" t="s">
        <v>187</v>
      </c>
      <c r="W2474" s="899"/>
      <c r="X2474" s="899"/>
      <c r="Y2474" s="900"/>
      <c r="Z2474" s="9" t="s">
        <v>188</v>
      </c>
      <c r="AA2474" s="898" t="s">
        <v>195</v>
      </c>
      <c r="AB2474" s="899"/>
      <c r="AC2474" s="900"/>
    </row>
    <row r="2475" spans="1:52" ht="26.25">
      <c r="A2475" s="130" t="s">
        <v>175</v>
      </c>
      <c r="B2475" s="89">
        <v>4.1889451433665942E-4</v>
      </c>
      <c r="C2475" s="40">
        <v>3.3403676067773561E-3</v>
      </c>
      <c r="D2475" s="40">
        <v>8.1017152585211416E-2</v>
      </c>
      <c r="E2475" s="34">
        <v>8.4776414706325437E-2</v>
      </c>
      <c r="F2475" s="76" t="s">
        <v>185</v>
      </c>
      <c r="G2475" s="76" t="s">
        <v>186</v>
      </c>
      <c r="H2475" s="150" t="s">
        <v>187</v>
      </c>
      <c r="I2475" s="17" t="s">
        <v>188</v>
      </c>
      <c r="L2475" s="893"/>
      <c r="M2475" s="894"/>
      <c r="N2475" s="157" t="s">
        <v>217</v>
      </c>
      <c r="O2475" s="158" t="s">
        <v>214</v>
      </c>
      <c r="P2475" s="158" t="s">
        <v>215</v>
      </c>
      <c r="Q2475" s="159" t="s">
        <v>199</v>
      </c>
      <c r="R2475" s="157" t="s">
        <v>217</v>
      </c>
      <c r="S2475" s="158" t="s">
        <v>214</v>
      </c>
      <c r="T2475" s="158" t="s">
        <v>215</v>
      </c>
      <c r="U2475" s="159" t="s">
        <v>199</v>
      </c>
      <c r="V2475" s="157" t="s">
        <v>217</v>
      </c>
      <c r="W2475" s="158" t="s">
        <v>214</v>
      </c>
      <c r="X2475" s="158" t="s">
        <v>215</v>
      </c>
      <c r="Y2475" s="159" t="s">
        <v>199</v>
      </c>
      <c r="Z2475" s="160" t="s">
        <v>199</v>
      </c>
      <c r="AA2475" s="157" t="s">
        <v>185</v>
      </c>
      <c r="AB2475" s="158" t="s">
        <v>186</v>
      </c>
      <c r="AC2475" s="159" t="s">
        <v>187</v>
      </c>
    </row>
    <row r="2476" spans="1:52">
      <c r="A2476" s="130" t="s">
        <v>176</v>
      </c>
      <c r="B2476" s="89">
        <v>1.2127964120080071E-3</v>
      </c>
      <c r="C2476" s="40">
        <v>1.5596276663193691E-3</v>
      </c>
      <c r="D2476" s="40">
        <v>1.9643977628681895</v>
      </c>
      <c r="E2476" s="34">
        <v>1.9671701869465168</v>
      </c>
      <c r="F2476" s="919">
        <v>70323.113762651192</v>
      </c>
      <c r="G2476" s="920">
        <v>1012567.076442723</v>
      </c>
      <c r="H2476" s="920">
        <v>1000000</v>
      </c>
      <c r="I2476" s="138">
        <v>2082890.190205374</v>
      </c>
      <c r="L2476" s="136"/>
      <c r="M2476" s="161" t="s">
        <v>160</v>
      </c>
      <c r="N2476" s="141">
        <v>87.110444812686339</v>
      </c>
      <c r="O2476" s="141">
        <v>8.6725005516168032</v>
      </c>
      <c r="P2476" s="141">
        <v>149.44701167884168</v>
      </c>
      <c r="Q2476" s="142">
        <v>119.2469632543843</v>
      </c>
      <c r="R2476" s="152">
        <v>949.32783459025393</v>
      </c>
      <c r="S2476" s="141">
        <v>146.06762130606018</v>
      </c>
      <c r="T2476" s="141">
        <v>2517.0790566462142</v>
      </c>
      <c r="U2476" s="142">
        <v>1717.0108446092877</v>
      </c>
      <c r="V2476" s="152">
        <v>985.4529678875025</v>
      </c>
      <c r="W2476" s="141">
        <v>140.92524379963214</v>
      </c>
      <c r="X2476" s="141">
        <v>2428.4641356455013</v>
      </c>
      <c r="Y2476" s="142">
        <v>1695.7008424976302</v>
      </c>
      <c r="Z2476" s="162">
        <v>3531.9586503613023</v>
      </c>
      <c r="AA2476" s="928">
        <v>3.3762276135986445E-2</v>
      </c>
      <c r="AB2476" s="929">
        <v>0.48613560196511524</v>
      </c>
      <c r="AC2476" s="930">
        <v>0.48010212189889828</v>
      </c>
    </row>
    <row r="2477" spans="1:52">
      <c r="A2477" s="130" t="s">
        <v>177</v>
      </c>
      <c r="B2477" s="89">
        <v>1.5656296644460477E-3</v>
      </c>
      <c r="C2477" s="40">
        <v>2.6813070894135265E-3</v>
      </c>
      <c r="D2477" s="40">
        <v>9.2001918465300883E-2</v>
      </c>
      <c r="E2477" s="34">
        <v>9.6248855219160462E-2</v>
      </c>
      <c r="F2477" s="921">
        <v>69328.81115382725</v>
      </c>
      <c r="G2477" s="922">
        <v>829408.64368355658</v>
      </c>
      <c r="H2477" s="922">
        <v>947129.22419228288</v>
      </c>
      <c r="I2477" s="142">
        <v>1845866.6790296666</v>
      </c>
      <c r="L2477" s="130"/>
      <c r="M2477" s="164" t="s">
        <v>162</v>
      </c>
      <c r="N2477" s="141">
        <v>84.980320829859707</v>
      </c>
      <c r="O2477" s="141">
        <v>8.6123220187330034</v>
      </c>
      <c r="P2477" s="141">
        <v>148.40999797637215</v>
      </c>
      <c r="Q2477" s="142">
        <v>117.56092348290396</v>
      </c>
      <c r="R2477" s="152">
        <v>710.8783346034561</v>
      </c>
      <c r="S2477" s="141">
        <v>124.28382792655846</v>
      </c>
      <c r="T2477" s="141">
        <v>2141.6944943484414</v>
      </c>
      <c r="U2477" s="142">
        <v>1406.4289358690235</v>
      </c>
      <c r="V2477" s="152">
        <v>826.14376766296687</v>
      </c>
      <c r="W2477" s="141">
        <v>140.92524379963214</v>
      </c>
      <c r="X2477" s="141">
        <v>2428.4641356455013</v>
      </c>
      <c r="Y2477" s="142">
        <v>1606.0478234169809</v>
      </c>
      <c r="Z2477" s="162">
        <v>3130.0376827689083</v>
      </c>
      <c r="AA2477" s="928">
        <v>3.7558948293206065E-2</v>
      </c>
      <c r="AB2477" s="929">
        <v>0.44933290854979796</v>
      </c>
      <c r="AC2477" s="930">
        <v>0.51310814315699593</v>
      </c>
    </row>
    <row r="2478" spans="1:52">
      <c r="A2478" s="130" t="s">
        <v>178</v>
      </c>
      <c r="B2478" s="89">
        <v>3.290367420758577E-5</v>
      </c>
      <c r="C2478" s="40">
        <v>5.4927097544440811E-4</v>
      </c>
      <c r="D2478" s="40">
        <v>1.6478223019823254E-2</v>
      </c>
      <c r="E2478" s="34">
        <v>1.7060397669475248E-2</v>
      </c>
      <c r="F2478" s="921">
        <v>2255.9408417042741</v>
      </c>
      <c r="G2478" s="922">
        <v>352811.61873036309</v>
      </c>
      <c r="H2478" s="922">
        <v>141659.73084980037</v>
      </c>
      <c r="I2478" s="142">
        <v>496727.29042186774</v>
      </c>
      <c r="L2478" s="130"/>
      <c r="M2478" s="164" t="s">
        <v>31</v>
      </c>
      <c r="N2478" s="141">
        <v>4.984756510950473</v>
      </c>
      <c r="O2478" s="141">
        <v>0.12598802102271722</v>
      </c>
      <c r="P2478" s="141">
        <v>2.1710616375418956</v>
      </c>
      <c r="Q2478" s="142">
        <v>3.8254007859027506</v>
      </c>
      <c r="R2478" s="152">
        <v>406.21410109950244</v>
      </c>
      <c r="S2478" s="141">
        <v>45.651944596118369</v>
      </c>
      <c r="T2478" s="141">
        <v>786.68737541285202</v>
      </c>
      <c r="U2478" s="142">
        <v>598.26295912402941</v>
      </c>
      <c r="V2478" s="152">
        <v>426.84636419522025</v>
      </c>
      <c r="W2478" s="141">
        <v>0</v>
      </c>
      <c r="X2478" s="141">
        <v>0</v>
      </c>
      <c r="Y2478" s="142">
        <v>240.21252494999399</v>
      </c>
      <c r="Z2478" s="162">
        <v>842.3008848599261</v>
      </c>
      <c r="AA2478" s="928">
        <v>4.541608414122599E-3</v>
      </c>
      <c r="AB2478" s="929">
        <v>0.71027226716438752</v>
      </c>
      <c r="AC2478" s="930">
        <v>0.28518612442148999</v>
      </c>
    </row>
    <row r="2479" spans="1:52">
      <c r="A2479" s="130" t="s">
        <v>179</v>
      </c>
      <c r="B2479" s="89">
        <v>2.8026249671527843E-5</v>
      </c>
      <c r="C2479" s="40">
        <v>5.1689287166242987E-4</v>
      </c>
      <c r="D2479" s="40">
        <v>5.5391671578162603E-3</v>
      </c>
      <c r="E2479" s="34">
        <v>6.0840862791502175E-3</v>
      </c>
      <c r="F2479" s="921">
        <v>59171.134762081369</v>
      </c>
      <c r="G2479" s="922">
        <v>465451.77105671482</v>
      </c>
      <c r="H2479" s="922">
        <v>800476.60968516045</v>
      </c>
      <c r="I2479" s="142">
        <v>1325099.5155039567</v>
      </c>
      <c r="L2479" s="130"/>
      <c r="M2479" s="164" t="s">
        <v>23</v>
      </c>
      <c r="N2479" s="141">
        <v>62.843943868770438</v>
      </c>
      <c r="O2479" s="141">
        <v>8.0236273301728662</v>
      </c>
      <c r="P2479" s="141">
        <v>138.26544261164321</v>
      </c>
      <c r="Q2479" s="142">
        <v>100.33654306760218</v>
      </c>
      <c r="R2479" s="152">
        <v>307.32289929607799</v>
      </c>
      <c r="S2479" s="141">
        <v>76.11314367648545</v>
      </c>
      <c r="T2479" s="141">
        <v>1311.6034763252301</v>
      </c>
      <c r="U2479" s="142">
        <v>789.26696032288544</v>
      </c>
      <c r="V2479" s="152">
        <v>384.25294289173945</v>
      </c>
      <c r="W2479" s="141">
        <v>140.92524379963214</v>
      </c>
      <c r="X2479" s="141">
        <v>2428.4641356455013</v>
      </c>
      <c r="Y2479" s="142">
        <v>1357.3688614427733</v>
      </c>
      <c r="Z2479" s="162">
        <v>2246.9723648332611</v>
      </c>
      <c r="AA2479" s="928">
        <v>4.4654106404663219E-2</v>
      </c>
      <c r="AB2479" s="929">
        <v>0.35125797391880864</v>
      </c>
      <c r="AC2479" s="930">
        <v>0.60408791967652808</v>
      </c>
      <c r="AZ2479" s="146"/>
    </row>
    <row r="2480" spans="1:52">
      <c r="A2480" s="130" t="s">
        <v>180</v>
      </c>
      <c r="B2480" s="89">
        <v>7.5097210537974067E-4</v>
      </c>
      <c r="C2480" s="40">
        <v>6.1360508633855765E-4</v>
      </c>
      <c r="D2480" s="40">
        <v>0</v>
      </c>
      <c r="E2480" s="40">
        <v>1.3645771917182984E-3</v>
      </c>
      <c r="F2480" s="921">
        <v>7901.7355500416152</v>
      </c>
      <c r="G2480" s="922">
        <v>11145.253896478491</v>
      </c>
      <c r="H2480" s="922">
        <v>4992.8836573219533</v>
      </c>
      <c r="I2480" s="142">
        <v>24039.873103842056</v>
      </c>
      <c r="L2480" s="130"/>
      <c r="M2480" s="164" t="s">
        <v>163</v>
      </c>
      <c r="N2480" s="141">
        <v>17.151620450138797</v>
      </c>
      <c r="O2480" s="141">
        <v>0.46270666753742024</v>
      </c>
      <c r="P2480" s="141">
        <v>7.9734937271870425</v>
      </c>
      <c r="Q2480" s="142">
        <v>13.398979629399042</v>
      </c>
      <c r="R2480" s="152">
        <v>-2.6586657921243475</v>
      </c>
      <c r="S2480" s="141">
        <v>2.5187396539546332</v>
      </c>
      <c r="T2480" s="141">
        <v>43.403642610359306</v>
      </c>
      <c r="U2480" s="142">
        <v>18.89901642210857</v>
      </c>
      <c r="V2480" s="152">
        <v>15.044460576007181</v>
      </c>
      <c r="W2480" s="141">
        <v>0</v>
      </c>
      <c r="X2480" s="141">
        <v>0</v>
      </c>
      <c r="Y2480" s="142">
        <v>8.4664370242134854</v>
      </c>
      <c r="Z2480" s="162">
        <v>40.764433075721094</v>
      </c>
      <c r="AA2480" s="928">
        <v>0.32869289766670018</v>
      </c>
      <c r="AB2480" s="929">
        <v>0.46361533808168287</v>
      </c>
      <c r="AC2480" s="930">
        <v>0.20769176425161703</v>
      </c>
      <c r="AX2480" s="146"/>
    </row>
    <row r="2481" spans="1:53">
      <c r="A2481" s="130" t="s">
        <v>181</v>
      </c>
      <c r="B2481" s="89">
        <v>5.8174589144661633E-6</v>
      </c>
      <c r="C2481" s="40">
        <v>7.0267130928561492E-6</v>
      </c>
      <c r="D2481" s="40">
        <v>8.9407213610379294E-4</v>
      </c>
      <c r="E2481" s="40">
        <v>9.069163081111152E-4</v>
      </c>
      <c r="F2481" s="921">
        <v>4.8635466332531241</v>
      </c>
      <c r="G2481" s="922">
        <v>121.42916878267796</v>
      </c>
      <c r="H2481" s="922">
        <v>0</v>
      </c>
      <c r="I2481" s="142">
        <v>126.29271541593111</v>
      </c>
      <c r="L2481" s="130"/>
      <c r="M2481" s="165" t="s">
        <v>189</v>
      </c>
      <c r="N2481" s="141">
        <v>9.5156348580685193E-3</v>
      </c>
      <c r="O2481" s="141">
        <v>3.5716349413296341E-4</v>
      </c>
      <c r="P2481" s="141">
        <v>6.1547435553629196E-3</v>
      </c>
      <c r="Q2481" s="142">
        <v>8.2471201235338361E-3</v>
      </c>
      <c r="R2481" s="152">
        <v>0.17529296591129781</v>
      </c>
      <c r="S2481" s="141">
        <v>1.3246184417047719E-2</v>
      </c>
      <c r="T2481" s="141">
        <v>0.2282620410909707</v>
      </c>
      <c r="U2481" s="142">
        <v>0.20590754380857396</v>
      </c>
      <c r="V2481" s="152">
        <v>0</v>
      </c>
      <c r="W2481" s="141">
        <v>0</v>
      </c>
      <c r="X2481" s="141">
        <v>0</v>
      </c>
      <c r="Y2481" s="142">
        <v>0</v>
      </c>
      <c r="Z2481" s="162">
        <v>0.2141546639321078</v>
      </c>
      <c r="AA2481" s="928">
        <v>3.851011214095422E-2</v>
      </c>
      <c r="AB2481" s="929">
        <v>0.96148988785904577</v>
      </c>
      <c r="AC2481" s="930">
        <v>0</v>
      </c>
      <c r="BA2481" s="146"/>
    </row>
    <row r="2482" spans="1:53">
      <c r="A2482" s="143" t="s">
        <v>182</v>
      </c>
      <c r="B2482" s="154">
        <v>7.5467823517604911E-6</v>
      </c>
      <c r="C2482" s="144">
        <v>1.4086392304461354E-5</v>
      </c>
      <c r="D2482" s="144">
        <v>8.8215619668391876E-4</v>
      </c>
      <c r="E2482" s="144">
        <v>9.0378937134014061E-4</v>
      </c>
      <c r="F2482" s="921">
        <v>4466.4933134945968</v>
      </c>
      <c r="G2482" s="922">
        <v>126128.09912788756</v>
      </c>
      <c r="H2482" s="922">
        <v>0</v>
      </c>
      <c r="I2482" s="142">
        <v>130594.59244138216</v>
      </c>
      <c r="L2482" s="130"/>
      <c r="M2482" s="164" t="s">
        <v>165</v>
      </c>
      <c r="N2482" s="141">
        <v>5.6719859507498169</v>
      </c>
      <c r="O2482" s="141">
        <v>0.54114536041343542</v>
      </c>
      <c r="P2482" s="141">
        <v>9.3251717329185642</v>
      </c>
      <c r="Q2482" s="142">
        <v>7.5738364747028193</v>
      </c>
      <c r="R2482" s="152">
        <v>125.59229075072464</v>
      </c>
      <c r="S2482" s="141">
        <v>17.684355104707151</v>
      </c>
      <c r="T2482" s="141">
        <v>304.74186863824934</v>
      </c>
      <c r="U2482" s="142">
        <v>213.87552395378356</v>
      </c>
      <c r="V2482" s="152">
        <v>0</v>
      </c>
      <c r="W2482" s="141">
        <v>0</v>
      </c>
      <c r="X2482" s="141">
        <v>0</v>
      </c>
      <c r="Y2482" s="142">
        <v>0</v>
      </c>
      <c r="Z2482" s="162">
        <v>221.44936042848639</v>
      </c>
      <c r="AA2482" s="928">
        <v>3.4201211780643961E-2</v>
      </c>
      <c r="AB2482" s="929">
        <v>0.96579878821935594</v>
      </c>
      <c r="AC2482" s="930">
        <v>0</v>
      </c>
      <c r="AV2482" s="392"/>
    </row>
    <row r="2483" spans="1:53">
      <c r="F2483" s="923">
        <v>178.94994275777131</v>
      </c>
      <c r="G2483" s="924">
        <v>112.30198643852941</v>
      </c>
      <c r="H2483" s="924">
        <v>0</v>
      </c>
      <c r="I2483" s="34">
        <v>291.25192919630069</v>
      </c>
      <c r="L2483" s="130"/>
      <c r="M2483" s="164" t="s">
        <v>83</v>
      </c>
      <c r="N2483" s="40">
        <v>0.25791694975126367</v>
      </c>
      <c r="O2483" s="40">
        <v>1.9549509286423742E-2</v>
      </c>
      <c r="P2483" s="40">
        <v>0.33688273932702367</v>
      </c>
      <c r="Q2483" s="34">
        <v>0.30344556869925554</v>
      </c>
      <c r="R2483" s="89">
        <v>2.1985882271569885E-3</v>
      </c>
      <c r="S2483" s="40">
        <v>2.3364733570210312E-2</v>
      </c>
      <c r="T2483" s="40">
        <v>0.4026277761480539</v>
      </c>
      <c r="U2483" s="34">
        <v>0.19043057301797175</v>
      </c>
      <c r="V2483" s="89">
        <v>0</v>
      </c>
      <c r="W2483" s="40">
        <v>0</v>
      </c>
      <c r="X2483" s="40">
        <v>0</v>
      </c>
      <c r="Y2483" s="34">
        <v>0</v>
      </c>
      <c r="Z2483" s="28">
        <v>0.49387614171722727</v>
      </c>
      <c r="AA2483" s="928">
        <v>0.61441633451691569</v>
      </c>
      <c r="AB2483" s="929">
        <v>0.38558366548308443</v>
      </c>
      <c r="AC2483" s="930">
        <v>0</v>
      </c>
    </row>
    <row r="2484" spans="1:53">
      <c r="A2484" s="69" t="s">
        <v>291</v>
      </c>
      <c r="F2484" s="923">
        <v>0.32466066517915687</v>
      </c>
      <c r="G2484" s="924">
        <v>1.2817340591834776</v>
      </c>
      <c r="H2484" s="924">
        <v>0</v>
      </c>
      <c r="I2484" s="34">
        <v>1.6063947243626344</v>
      </c>
      <c r="L2484" s="130"/>
      <c r="M2484" s="164" t="s">
        <v>84</v>
      </c>
      <c r="N2484" s="40">
        <v>5.8513350599216174E-4</v>
      </c>
      <c r="O2484" s="40">
        <v>2.7322022568825556E-5</v>
      </c>
      <c r="P2484" s="40">
        <v>4.7082091279563237E-4</v>
      </c>
      <c r="Q2484" s="34">
        <v>5.5052736347013733E-4</v>
      </c>
      <c r="R2484" s="89">
        <v>1.4699990110065516E-3</v>
      </c>
      <c r="S2484" s="40">
        <v>1.6624860044304259E-4</v>
      </c>
      <c r="T2484" s="40">
        <v>2.8648434651722884E-3</v>
      </c>
      <c r="U2484" s="34">
        <v>2.1734375240153305E-3</v>
      </c>
      <c r="V2484" s="89">
        <v>0</v>
      </c>
      <c r="W2484" s="40">
        <v>0</v>
      </c>
      <c r="X2484" s="40">
        <v>0</v>
      </c>
      <c r="Y2484" s="34">
        <v>0</v>
      </c>
      <c r="Z2484" s="28">
        <v>2.7239648874854677E-3</v>
      </c>
      <c r="AA2484" s="928">
        <v>0.20210516148698865</v>
      </c>
      <c r="AB2484" s="929">
        <v>0.79789483851301146</v>
      </c>
      <c r="AC2484" s="930">
        <v>0</v>
      </c>
    </row>
    <row r="2485" spans="1:53">
      <c r="A2485" s="136"/>
      <c r="B2485" s="147" t="s">
        <v>271</v>
      </c>
      <c r="C2485" s="936"/>
      <c r="D2485" s="936"/>
      <c r="E2485" s="937"/>
      <c r="F2485" s="921">
        <v>9921.0266725002111</v>
      </c>
      <c r="G2485" s="922">
        <v>129836.81824672705</v>
      </c>
      <c r="H2485" s="922">
        <v>0</v>
      </c>
      <c r="I2485" s="142">
        <v>139757.84491922727</v>
      </c>
      <c r="L2485" s="130"/>
      <c r="M2485" s="164" t="s">
        <v>166</v>
      </c>
      <c r="N2485" s="141">
        <v>13.56455482237565</v>
      </c>
      <c r="O2485" s="141">
        <v>1.1348709749868866</v>
      </c>
      <c r="P2485" s="141">
        <v>19.556421454620114</v>
      </c>
      <c r="Q2485" s="142">
        <v>16.82309328700007</v>
      </c>
      <c r="R2485" s="141">
        <v>126.04779813545609</v>
      </c>
      <c r="S2485" s="141">
        <v>18.429352990930866</v>
      </c>
      <c r="T2485" s="141">
        <v>317.57988544096162</v>
      </c>
      <c r="U2485" s="142">
        <v>220.16440208818676</v>
      </c>
      <c r="V2485" s="141">
        <v>0</v>
      </c>
      <c r="W2485" s="141">
        <v>0</v>
      </c>
      <c r="X2485" s="141">
        <v>0</v>
      </c>
      <c r="Y2485" s="142">
        <v>0</v>
      </c>
      <c r="Z2485" s="141">
        <v>236.98749537518685</v>
      </c>
      <c r="AA2485" s="928">
        <v>7.0987261418019476E-2</v>
      </c>
      <c r="AB2485" s="929">
        <v>0.92901273858198041</v>
      </c>
      <c r="AC2485" s="930">
        <v>0</v>
      </c>
    </row>
    <row r="2486" spans="1:53" ht="26.25">
      <c r="A2486" s="143" t="s">
        <v>184</v>
      </c>
      <c r="B2486" s="149" t="s">
        <v>185</v>
      </c>
      <c r="C2486" s="150" t="s">
        <v>186</v>
      </c>
      <c r="D2486" s="150" t="s">
        <v>187</v>
      </c>
      <c r="E2486" s="17" t="s">
        <v>188</v>
      </c>
      <c r="F2486" s="923">
        <v>8.0624446841744941</v>
      </c>
      <c r="G2486" s="924">
        <v>7.7636402720007371</v>
      </c>
      <c r="H2486" s="924">
        <v>0</v>
      </c>
      <c r="I2486" s="34">
        <v>15.826084956175231</v>
      </c>
      <c r="L2486" s="130"/>
      <c r="M2486" s="164" t="s">
        <v>167</v>
      </c>
      <c r="N2486" s="40">
        <v>1.2454073498321479E-2</v>
      </c>
      <c r="O2486" s="40">
        <v>8.2283657174070433E-4</v>
      </c>
      <c r="P2486" s="40">
        <v>1.4179355309903769E-2</v>
      </c>
      <c r="Q2486" s="34">
        <v>1.3671494243545228E-2</v>
      </c>
      <c r="R2486" s="89">
        <v>2.3712173312067141E-3</v>
      </c>
      <c r="S2486" s="40">
        <v>1.4610123362851773E-3</v>
      </c>
      <c r="T2486" s="40">
        <v>2.5176582738070517E-2</v>
      </c>
      <c r="U2486" s="34">
        <v>1.3164811350080182E-2</v>
      </c>
      <c r="V2486" s="89">
        <v>0</v>
      </c>
      <c r="W2486" s="40">
        <v>0</v>
      </c>
      <c r="X2486" s="40">
        <v>0</v>
      </c>
      <c r="Y2486" s="34">
        <v>0</v>
      </c>
      <c r="Z2486" s="28">
        <v>2.6836305593625411E-2</v>
      </c>
      <c r="AA2486" s="928">
        <v>0.50944025047891472</v>
      </c>
      <c r="AB2486" s="929">
        <v>0.49055974952108533</v>
      </c>
      <c r="AC2486" s="930">
        <v>0</v>
      </c>
    </row>
    <row r="2487" spans="1:53">
      <c r="A2487" s="130" t="s">
        <v>160</v>
      </c>
      <c r="B2487" s="152">
        <v>236.80535524181317</v>
      </c>
      <c r="C2487" s="141">
        <v>659.53930113638455</v>
      </c>
      <c r="D2487" s="141">
        <v>3584.9156441717796</v>
      </c>
      <c r="E2487" s="142">
        <v>4481.2603005499768</v>
      </c>
      <c r="F2487" s="923">
        <v>14.819441146789883</v>
      </c>
      <c r="G2487" s="924">
        <v>24.679315198209103</v>
      </c>
      <c r="H2487" s="924">
        <v>0</v>
      </c>
      <c r="I2487" s="34">
        <v>39.498756344998981</v>
      </c>
      <c r="L2487" s="130"/>
      <c r="M2487" s="164" t="s">
        <v>168</v>
      </c>
      <c r="N2487" s="40">
        <v>1.9321382331335228E-2</v>
      </c>
      <c r="O2487" s="40">
        <v>1.7605699743445682E-3</v>
      </c>
      <c r="P2487" s="40">
        <v>3.0338645694088659E-2</v>
      </c>
      <c r="Q2487" s="34">
        <v>2.512933883795565E-2</v>
      </c>
      <c r="R2487" s="89">
        <v>2.7655138456435493E-2</v>
      </c>
      <c r="S2487" s="40">
        <v>3.2461705580202663E-3</v>
      </c>
      <c r="T2487" s="40">
        <v>5.5938940148643104E-2</v>
      </c>
      <c r="U2487" s="34">
        <v>4.1848735573867743E-2</v>
      </c>
      <c r="V2487" s="89">
        <v>0</v>
      </c>
      <c r="W2487" s="40">
        <v>0</v>
      </c>
      <c r="X2487" s="40">
        <v>0</v>
      </c>
      <c r="Y2487" s="34">
        <v>0</v>
      </c>
      <c r="Z2487" s="28">
        <v>6.6978074411823393E-2</v>
      </c>
      <c r="AA2487" s="928">
        <v>0.37518753799108412</v>
      </c>
      <c r="AB2487" s="929">
        <v>0.62481246200891583</v>
      </c>
      <c r="AC2487" s="930">
        <v>0</v>
      </c>
    </row>
    <row r="2488" spans="1:53">
      <c r="A2488" s="130" t="s">
        <v>162</v>
      </c>
      <c r="B2488" s="152">
        <v>223.96040505043192</v>
      </c>
      <c r="C2488" s="141">
        <v>471.35718970078489</v>
      </c>
      <c r="D2488" s="141">
        <v>2912.6399883395848</v>
      </c>
      <c r="E2488" s="142">
        <v>3607.9575830908016</v>
      </c>
      <c r="F2488" s="923">
        <v>22.122011273742284</v>
      </c>
      <c r="G2488" s="924">
        <v>50.980498271096877</v>
      </c>
      <c r="H2488" s="924">
        <v>0</v>
      </c>
      <c r="I2488" s="34">
        <v>73.102509544839165</v>
      </c>
      <c r="L2488" s="130"/>
      <c r="M2488" s="164" t="s">
        <v>169</v>
      </c>
      <c r="N2488" s="40">
        <v>3.3077866239690258E-2</v>
      </c>
      <c r="O2488" s="40">
        <v>2.333762334499665E-3</v>
      </c>
      <c r="P2488" s="40">
        <v>4.0216060498790146E-2</v>
      </c>
      <c r="Q2488" s="34">
        <v>3.7512313154626865E-2</v>
      </c>
      <c r="R2488" s="89">
        <v>5.8942697087924129E-2</v>
      </c>
      <c r="S2488" s="40">
        <v>6.5795319560355992E-3</v>
      </c>
      <c r="T2488" s="40">
        <v>0.11338037780714241</v>
      </c>
      <c r="U2488" s="34">
        <v>8.6447673869247954E-2</v>
      </c>
      <c r="V2488" s="89">
        <v>0</v>
      </c>
      <c r="W2488" s="40">
        <v>0</v>
      </c>
      <c r="X2488" s="40">
        <v>0</v>
      </c>
      <c r="Y2488" s="34">
        <v>0</v>
      </c>
      <c r="Z2488" s="28">
        <v>0.12395998702387481</v>
      </c>
      <c r="AA2488" s="928">
        <v>0.3026163043031132</v>
      </c>
      <c r="AB2488" s="929">
        <v>0.69738369569688685</v>
      </c>
      <c r="AC2488" s="930">
        <v>0</v>
      </c>
    </row>
    <row r="2489" spans="1:53">
      <c r="A2489" s="130" t="s">
        <v>31</v>
      </c>
      <c r="B2489" s="152">
        <v>26.089995322962729</v>
      </c>
      <c r="C2489" s="141">
        <v>25.469202729654803</v>
      </c>
      <c r="D2489" s="141">
        <v>0</v>
      </c>
      <c r="E2489" s="142">
        <v>51.559198052617532</v>
      </c>
      <c r="F2489" s="923">
        <v>2.8050411000546354</v>
      </c>
      <c r="G2489" s="924">
        <v>8.9432304480289329</v>
      </c>
      <c r="H2489" s="924">
        <v>10.615079941511061</v>
      </c>
      <c r="I2489" s="34">
        <v>22.363351489594628</v>
      </c>
      <c r="L2489" s="130"/>
      <c r="M2489" s="164" t="s">
        <v>170</v>
      </c>
      <c r="N2489" s="40">
        <v>7.7321996432153416E-3</v>
      </c>
      <c r="O2489" s="40">
        <v>5.0032122024063839E-5</v>
      </c>
      <c r="P2489" s="40">
        <v>8.6216784651037509E-4</v>
      </c>
      <c r="Q2489" s="34">
        <v>4.7565105566031241E-3</v>
      </c>
      <c r="R2489" s="89">
        <v>8.7962270471790924E-3</v>
      </c>
      <c r="S2489" s="40">
        <v>1.2615018788219572E-3</v>
      </c>
      <c r="T2489" s="40">
        <v>2.1738561432785235E-2</v>
      </c>
      <c r="U2489" s="34">
        <v>1.516504340537312E-2</v>
      </c>
      <c r="V2489" s="89">
        <v>1.7999999999999999E-2</v>
      </c>
      <c r="W2489" s="40">
        <v>0</v>
      </c>
      <c r="X2489" s="40">
        <v>1.7999999999999999E-2</v>
      </c>
      <c r="Y2489" s="34">
        <v>1.7999999999999999E-2</v>
      </c>
      <c r="Z2489" s="28">
        <v>3.7921553961976245E-2</v>
      </c>
      <c r="AA2489" s="928">
        <v>0.12543026484021338</v>
      </c>
      <c r="AB2489" s="929">
        <v>0.39990564259521205</v>
      </c>
      <c r="AC2489" s="930">
        <v>0.47466409256457448</v>
      </c>
    </row>
    <row r="2490" spans="1:53">
      <c r="A2490" s="130" t="s">
        <v>23</v>
      </c>
      <c r="B2490" s="152">
        <v>140.76697535022325</v>
      </c>
      <c r="C2490" s="141">
        <v>331.78958099084554</v>
      </c>
      <c r="D2490" s="141">
        <v>0</v>
      </c>
      <c r="E2490" s="142">
        <v>472.55655634106881</v>
      </c>
      <c r="F2490" s="923">
        <v>0.72837071567328548</v>
      </c>
      <c r="G2490" s="924">
        <v>5.4026796822851715</v>
      </c>
      <c r="H2490" s="924">
        <v>2.7127426517194935</v>
      </c>
      <c r="I2490" s="34">
        <v>8.8437930496779504</v>
      </c>
      <c r="L2490" s="130"/>
      <c r="M2490" s="164" t="s">
        <v>171</v>
      </c>
      <c r="N2490" s="40">
        <v>1.5520736509304514E-3</v>
      </c>
      <c r="O2490" s="40">
        <v>4.4662824104623512E-5</v>
      </c>
      <c r="P2490" s="40">
        <v>7.6964256800529814E-4</v>
      </c>
      <c r="Q2490" s="34">
        <v>1.2350988362177921E-3</v>
      </c>
      <c r="R2490" s="89">
        <v>5.6093848713760445E-3</v>
      </c>
      <c r="S2490" s="40">
        <v>7.4154598818579321E-4</v>
      </c>
      <c r="T2490" s="40">
        <v>1.2778532707748291E-2</v>
      </c>
      <c r="U2490" s="34">
        <v>9.1613284889957933E-3</v>
      </c>
      <c r="V2490" s="89">
        <v>4.5999999999999999E-3</v>
      </c>
      <c r="W2490" s="40">
        <v>0</v>
      </c>
      <c r="X2490" s="40">
        <v>4.5999999999999999E-3</v>
      </c>
      <c r="Y2490" s="34">
        <v>4.5999999999999999E-3</v>
      </c>
      <c r="Z2490" s="28">
        <v>1.4996427325213585E-2</v>
      </c>
      <c r="AA2490" s="928">
        <v>8.2359538671001514E-2</v>
      </c>
      <c r="AB2490" s="929">
        <v>0.61090073591013216</v>
      </c>
      <c r="AC2490" s="930">
        <v>0.3067397254188664</v>
      </c>
    </row>
    <row r="2491" spans="1:53">
      <c r="A2491" s="130" t="s">
        <v>163</v>
      </c>
      <c r="B2491" s="152">
        <v>57.103434377245947</v>
      </c>
      <c r="C2491" s="141">
        <v>114.09840598028454</v>
      </c>
      <c r="D2491" s="141">
        <v>2912.6399883395848</v>
      </c>
      <c r="E2491" s="142">
        <v>3083.8418286971155</v>
      </c>
      <c r="F2491" s="923">
        <v>10.998426923849298</v>
      </c>
      <c r="G2491" s="924">
        <v>132.12225602842699</v>
      </c>
      <c r="H2491" s="924">
        <v>0</v>
      </c>
      <c r="I2491" s="34">
        <v>143.12068295227627</v>
      </c>
      <c r="L2491" s="130"/>
      <c r="M2491" s="164" t="s">
        <v>172</v>
      </c>
      <c r="N2491" s="40">
        <v>1.426937416192316E-2</v>
      </c>
      <c r="O2491" s="40">
        <v>1.3115086471158948E-3</v>
      </c>
      <c r="P2491" s="40">
        <v>2.2600292376561536E-2</v>
      </c>
      <c r="Q2491" s="34">
        <v>1.8650041800919871E-2</v>
      </c>
      <c r="R2491" s="89">
        <v>0.21204869949510843</v>
      </c>
      <c r="S2491" s="40">
        <v>1.2930969202489293E-2</v>
      </c>
      <c r="T2491" s="40">
        <v>0.22283016229533553</v>
      </c>
      <c r="U2491" s="34">
        <v>0.22403982086009122</v>
      </c>
      <c r="V2491" s="89">
        <v>0</v>
      </c>
      <c r="W2491" s="40">
        <v>0</v>
      </c>
      <c r="X2491" s="40">
        <v>0</v>
      </c>
      <c r="Y2491" s="34">
        <v>0</v>
      </c>
      <c r="Z2491" s="28">
        <v>0.24268986266101109</v>
      </c>
      <c r="AA2491" s="928">
        <v>7.6847222197204954E-2</v>
      </c>
      <c r="AB2491" s="929">
        <v>0.92315277780279503</v>
      </c>
      <c r="AC2491" s="930">
        <v>0</v>
      </c>
    </row>
    <row r="2492" spans="1:53">
      <c r="A2492" s="130" t="s">
        <v>189</v>
      </c>
      <c r="B2492" s="238">
        <v>0.46617691085176649</v>
      </c>
      <c r="C2492" s="239">
        <v>1.7414006031705998E-2</v>
      </c>
      <c r="D2492" s="141">
        <v>1</v>
      </c>
      <c r="E2492" s="142">
        <v>0.4835909168834725</v>
      </c>
      <c r="F2492" s="923">
        <v>0.12830809623931852</v>
      </c>
      <c r="G2492" s="924">
        <v>0.47761990039623753</v>
      </c>
      <c r="H2492" s="924">
        <v>0.38785862945149885</v>
      </c>
      <c r="I2492" s="34">
        <v>0.99378662608705481</v>
      </c>
      <c r="L2492" s="130"/>
      <c r="M2492" s="164" t="s">
        <v>190</v>
      </c>
      <c r="N2492" s="40">
        <v>1.7900019203274232E-4</v>
      </c>
      <c r="O2492" s="40">
        <v>1.4429074688756294E-5</v>
      </c>
      <c r="P2492" s="40">
        <v>2.4864594481039596E-4</v>
      </c>
      <c r="Q2492" s="34">
        <v>2.1757214689227942E-4</v>
      </c>
      <c r="R2492" s="89">
        <v>4.0915698198725397E-4</v>
      </c>
      <c r="S2492" s="40">
        <v>7.1583935486343428E-5</v>
      </c>
      <c r="T2492" s="40">
        <v>1.2335548644791493E-3</v>
      </c>
      <c r="U2492" s="34">
        <v>8.0990046749553426E-4</v>
      </c>
      <c r="V2492" s="89">
        <v>6.5769220473088272E-4</v>
      </c>
      <c r="W2492" s="40">
        <v>0</v>
      </c>
      <c r="X2492" s="40">
        <v>6.5769220473088272E-4</v>
      </c>
      <c r="Y2492" s="34">
        <v>6.5769220473088272E-4</v>
      </c>
      <c r="Z2492" s="28">
        <v>1.6851648191186963E-3</v>
      </c>
      <c r="AA2492" s="928">
        <v>0.12911030685180386</v>
      </c>
      <c r="AB2492" s="929">
        <v>0.48060608571160068</v>
      </c>
      <c r="AC2492" s="930">
        <v>0.39028360743659551</v>
      </c>
    </row>
    <row r="2493" spans="1:53">
      <c r="A2493" s="130" t="s">
        <v>165</v>
      </c>
      <c r="B2493" s="152">
        <v>-31.750362716245018</v>
      </c>
      <c r="C2493" s="141">
        <v>37.329061272441791</v>
      </c>
      <c r="D2493" s="141">
        <v>283.80069244067988</v>
      </c>
      <c r="E2493" s="142">
        <v>289.37939099687668</v>
      </c>
      <c r="F2493" s="923">
        <v>0.18906739231386677</v>
      </c>
      <c r="G2493" s="924">
        <v>1.1630925678905693</v>
      </c>
      <c r="H2493" s="924">
        <v>0.484912696415987</v>
      </c>
      <c r="I2493" s="34">
        <v>1.8370726566204232</v>
      </c>
      <c r="L2493" s="130"/>
      <c r="M2493" s="164" t="s">
        <v>191</v>
      </c>
      <c r="N2493" s="40">
        <v>3.41250585530432E-4</v>
      </c>
      <c r="O2493" s="40">
        <v>1.5876625748243405E-5</v>
      </c>
      <c r="P2493" s="40">
        <v>2.7359055897390383E-4</v>
      </c>
      <c r="Q2493" s="34">
        <v>3.2060173643545385E-4</v>
      </c>
      <c r="R2493" s="89">
        <v>1.047103257565071E-3</v>
      </c>
      <c r="S2493" s="40">
        <v>1.707943628682332E-4</v>
      </c>
      <c r="T2493" s="40">
        <v>2.9431773443347464E-3</v>
      </c>
      <c r="U2493" s="34">
        <v>1.9722570472747703E-3</v>
      </c>
      <c r="V2493" s="89">
        <v>8.2226686785038681E-4</v>
      </c>
      <c r="W2493" s="40">
        <v>0</v>
      </c>
      <c r="X2493" s="40">
        <v>8.2226686785038681E-4</v>
      </c>
      <c r="Y2493" s="34">
        <v>8.2226686785038681E-4</v>
      </c>
      <c r="Z2493" s="28">
        <v>3.1151256515606113E-3</v>
      </c>
      <c r="AA2493" s="928">
        <v>0.10291775430465838</v>
      </c>
      <c r="AB2493" s="929">
        <v>0.63312279114221659</v>
      </c>
      <c r="AC2493" s="930">
        <v>0.26395945455312492</v>
      </c>
    </row>
    <row r="2494" spans="1:53">
      <c r="A2494" s="130" t="s">
        <v>1729</v>
      </c>
      <c r="B2494" s="89">
        <v>0.27475400387220239</v>
      </c>
      <c r="C2494" s="40">
        <v>7.5003743792384156E-2</v>
      </c>
      <c r="D2494" s="40">
        <v>0.10387670695584854</v>
      </c>
      <c r="E2494" s="34">
        <v>0.45363445462043511</v>
      </c>
      <c r="F2494" s="923">
        <v>0.20212921091392932</v>
      </c>
      <c r="G2494" s="924">
        <v>0.73169550796082961</v>
      </c>
      <c r="H2494" s="924">
        <v>0</v>
      </c>
      <c r="I2494" s="34">
        <v>0.93382471887475882</v>
      </c>
      <c r="L2494" s="130"/>
      <c r="M2494" s="164" t="s">
        <v>175</v>
      </c>
      <c r="N2494" s="40">
        <v>3.4659085483217334E-4</v>
      </c>
      <c r="O2494" s="40">
        <v>1.8240800846497246E-5</v>
      </c>
      <c r="P2494" s="40">
        <v>3.1433070092220264E-4</v>
      </c>
      <c r="Q2494" s="34">
        <v>3.4275067324013113E-4</v>
      </c>
      <c r="R2494" s="89">
        <v>7.4441199839027979E-4</v>
      </c>
      <c r="S2494" s="40">
        <v>1.0149083500527451E-4</v>
      </c>
      <c r="T2494" s="40">
        <v>1.7489191167016985E-3</v>
      </c>
      <c r="U2494" s="34">
        <v>1.2407366893009101E-3</v>
      </c>
      <c r="V2494" s="89">
        <v>0</v>
      </c>
      <c r="W2494" s="40">
        <v>0</v>
      </c>
      <c r="X2494" s="40">
        <v>0</v>
      </c>
      <c r="Y2494" s="34">
        <v>0</v>
      </c>
      <c r="Z2494" s="28">
        <v>1.5834873625410412E-3</v>
      </c>
      <c r="AA2494" s="928">
        <v>0.21645305251449246</v>
      </c>
      <c r="AB2494" s="929">
        <v>0.78354694748550757</v>
      </c>
      <c r="AC2494" s="930">
        <v>0</v>
      </c>
    </row>
    <row r="2495" spans="1:53">
      <c r="A2495" s="130" t="s">
        <v>84</v>
      </c>
      <c r="B2495" s="89">
        <v>1.5073298955231596E-2</v>
      </c>
      <c r="C2495" s="40">
        <v>5.1952827307350619E-4</v>
      </c>
      <c r="D2495" s="40">
        <v>6.5031902520787995E-4</v>
      </c>
      <c r="E2495" s="34">
        <v>1.6243146253512981E-2</v>
      </c>
      <c r="F2495" s="923">
        <v>0.73514994402322675</v>
      </c>
      <c r="G2495" s="924">
        <v>4.9280098273020849</v>
      </c>
      <c r="H2495" s="924">
        <v>0</v>
      </c>
      <c r="I2495" s="34">
        <v>5.6631597713253106</v>
      </c>
      <c r="L2495" s="130"/>
      <c r="M2495" s="164" t="s">
        <v>176</v>
      </c>
      <c r="N2495" s="40">
        <v>1.3006572449734601E-3</v>
      </c>
      <c r="O2495" s="40">
        <v>6.3555697957561427E-5</v>
      </c>
      <c r="P2495" s="40">
        <v>1.0952099776055796E-3</v>
      </c>
      <c r="Q2495" s="34">
        <v>1.2465943794422712E-3</v>
      </c>
      <c r="R2495" s="89">
        <v>7.4759036457762822E-3</v>
      </c>
      <c r="S2495" s="40">
        <v>5.1242242274374713E-4</v>
      </c>
      <c r="T2495" s="40">
        <v>8.8302098501462072E-3</v>
      </c>
      <c r="U2495" s="34">
        <v>8.3564304159927452E-3</v>
      </c>
      <c r="V2495" s="89">
        <v>0</v>
      </c>
      <c r="W2495" s="40">
        <v>0</v>
      </c>
      <c r="X2495" s="40">
        <v>0</v>
      </c>
      <c r="Y2495" s="34">
        <v>0</v>
      </c>
      <c r="Z2495" s="28">
        <v>9.6030247954350164E-3</v>
      </c>
      <c r="AA2495" s="928">
        <v>0.12981267944188418</v>
      </c>
      <c r="AB2495" s="929">
        <v>0.87018732055811587</v>
      </c>
      <c r="AC2495" s="930">
        <v>0</v>
      </c>
    </row>
    <row r="2496" spans="1:53">
      <c r="A2496" s="130" t="s">
        <v>166</v>
      </c>
      <c r="B2496" s="152">
        <v>-19.513318376942575</v>
      </c>
      <c r="C2496" s="141">
        <v>39.716848578577796</v>
      </c>
      <c r="D2496" s="141">
        <v>287.08932819103541</v>
      </c>
      <c r="E2496" s="142">
        <v>307.29285839267067</v>
      </c>
      <c r="F2496" s="923">
        <v>1.0757617649244215</v>
      </c>
      <c r="G2496" s="924">
        <v>12.283714406769366</v>
      </c>
      <c r="H2496" s="924">
        <v>0</v>
      </c>
      <c r="I2496" s="34">
        <v>13.359476171693789</v>
      </c>
      <c r="L2496" s="130"/>
      <c r="M2496" s="164" t="s">
        <v>177</v>
      </c>
      <c r="N2496" s="40">
        <v>2.0980476651687526E-3</v>
      </c>
      <c r="O2496" s="40">
        <v>7.9466441492299344E-5</v>
      </c>
      <c r="P2496" s="40">
        <v>1.3693884640412755E-3</v>
      </c>
      <c r="Q2496" s="34">
        <v>1.8241701311090788E-3</v>
      </c>
      <c r="R2496" s="89">
        <v>1.8782087609548741E-2</v>
      </c>
      <c r="S2496" s="40">
        <v>1.2670354778783666E-3</v>
      </c>
      <c r="T2496" s="40">
        <v>2.1833917995507515E-2</v>
      </c>
      <c r="U2496" s="34">
        <v>2.0829504868559091E-2</v>
      </c>
      <c r="V2496" s="89">
        <v>0</v>
      </c>
      <c r="W2496" s="40">
        <v>0</v>
      </c>
      <c r="X2496" s="40">
        <v>0</v>
      </c>
      <c r="Y2496" s="34">
        <v>0</v>
      </c>
      <c r="Z2496" s="28">
        <v>2.265367499966817E-2</v>
      </c>
      <c r="AA2496" s="928">
        <v>8.0524247440461619E-2</v>
      </c>
      <c r="AB2496" s="929">
        <v>0.9194757525595384</v>
      </c>
      <c r="AC2496" s="930">
        <v>0</v>
      </c>
    </row>
    <row r="2497" spans="1:77">
      <c r="A2497" s="130" t="s">
        <v>167</v>
      </c>
      <c r="B2497" s="89">
        <v>1.2992619160625296E-2</v>
      </c>
      <c r="C2497" s="40">
        <v>2.3388198617988142E-2</v>
      </c>
      <c r="D2497" s="40">
        <v>0.11573878940744488</v>
      </c>
      <c r="E2497" s="34">
        <v>0.15211960718605833</v>
      </c>
      <c r="F2497" s="923">
        <v>2.0937668666584235E-2</v>
      </c>
      <c r="G2497" s="924">
        <v>1.6082615153402422</v>
      </c>
      <c r="H2497" s="924">
        <v>6.60257972361988</v>
      </c>
      <c r="I2497" s="34">
        <v>8.2317789076267065</v>
      </c>
      <c r="L2497" s="130"/>
      <c r="M2497" s="164" t="s">
        <v>178</v>
      </c>
      <c r="N2497" s="40">
        <v>4.6771861926890833E-5</v>
      </c>
      <c r="O2497" s="40">
        <v>1.1340248732187649E-6</v>
      </c>
      <c r="P2497" s="40">
        <v>1.9541841186787399E-5</v>
      </c>
      <c r="Q2497" s="34">
        <v>3.5504022397863116E-5</v>
      </c>
      <c r="R2497" s="89">
        <v>2.4058026799266851E-3</v>
      </c>
      <c r="S2497" s="40">
        <v>1.6959029447226632E-4</v>
      </c>
      <c r="T2497" s="40">
        <v>2.9224284931166698E-3</v>
      </c>
      <c r="U2497" s="34">
        <v>2.7271304065189638E-3</v>
      </c>
      <c r="V2497" s="89">
        <v>1.1195999999999999E-2</v>
      </c>
      <c r="W2497" s="40">
        <v>0</v>
      </c>
      <c r="X2497" s="40">
        <v>1.1195999999999999E-2</v>
      </c>
      <c r="Y2497" s="34">
        <v>1.1195999999999999E-2</v>
      </c>
      <c r="Z2497" s="28">
        <v>1.3958634428916827E-2</v>
      </c>
      <c r="AA2497" s="928">
        <v>2.5435168876056157E-3</v>
      </c>
      <c r="AB2497" s="929">
        <v>0.19537229235471754</v>
      </c>
      <c r="AC2497" s="930">
        <v>0.80208419075767678</v>
      </c>
    </row>
    <row r="2498" spans="1:77">
      <c r="A2498" s="130" t="s">
        <v>168</v>
      </c>
      <c r="B2498" s="89">
        <v>3.4831988857271658E-2</v>
      </c>
      <c r="C2498" s="40">
        <v>1.6981923679439664E-2</v>
      </c>
      <c r="D2498" s="40">
        <v>2.8062825183831279</v>
      </c>
      <c r="E2498" s="34">
        <v>2.8580964309198391</v>
      </c>
      <c r="F2498" s="923">
        <v>1.8235166119143019E-2</v>
      </c>
      <c r="G2498" s="924">
        <v>1.2266192259806963</v>
      </c>
      <c r="H2498" s="924">
        <v>1.6873259293695249</v>
      </c>
      <c r="I2498" s="34">
        <v>2.9321803214693642</v>
      </c>
      <c r="L2498" s="130"/>
      <c r="M2498" s="164" t="s">
        <v>179</v>
      </c>
      <c r="N2498" s="40">
        <v>4.098112593882141E-5</v>
      </c>
      <c r="O2498" s="40">
        <v>9.7053572166970824E-7</v>
      </c>
      <c r="P2498" s="40">
        <v>1.6724549334743554E-5</v>
      </c>
      <c r="Q2498" s="34">
        <v>3.0921386551315057E-5</v>
      </c>
      <c r="R2498" s="89">
        <v>1.7764070604002287E-3</v>
      </c>
      <c r="S2498" s="40">
        <v>1.3341173686739523E-4</v>
      </c>
      <c r="T2498" s="40">
        <v>2.2989892337336492E-3</v>
      </c>
      <c r="U2498" s="34">
        <v>2.0799792549192576E-3</v>
      </c>
      <c r="V2498" s="89">
        <v>2.8611999999999999E-3</v>
      </c>
      <c r="W2498" s="40">
        <v>0</v>
      </c>
      <c r="X2498" s="40">
        <v>2.8611999999999999E-3</v>
      </c>
      <c r="Y2498" s="34">
        <v>2.8611999999999999E-3</v>
      </c>
      <c r="Z2498" s="28">
        <v>4.972100641470573E-3</v>
      </c>
      <c r="AA2498" s="928">
        <v>6.2189784119433258E-3</v>
      </c>
      <c r="AB2498" s="929">
        <v>0.41833007915625631</v>
      </c>
      <c r="AC2498" s="930">
        <v>0.57545094243180028</v>
      </c>
    </row>
    <row r="2499" spans="1:77">
      <c r="A2499" s="130" t="s">
        <v>169</v>
      </c>
      <c r="B2499" s="89">
        <v>6.9395625313478149E-2</v>
      </c>
      <c r="C2499" s="40">
        <v>3.185975163321212E-2</v>
      </c>
      <c r="D2499" s="40">
        <v>0.13143131209328698</v>
      </c>
      <c r="E2499" s="34">
        <v>0.23268668903997725</v>
      </c>
      <c r="F2499" s="923">
        <v>0.29338203959864223</v>
      </c>
      <c r="G2499" s="924">
        <v>46.864590952188266</v>
      </c>
      <c r="H2499" s="924">
        <v>0</v>
      </c>
      <c r="I2499" s="34">
        <v>47.157972991786906</v>
      </c>
      <c r="L2499" s="130"/>
      <c r="M2499" s="164" t="s">
        <v>180</v>
      </c>
      <c r="N2499" s="40">
        <v>5.229998330079325E-4</v>
      </c>
      <c r="O2499" s="40">
        <v>2.5090095412807607E-5</v>
      </c>
      <c r="P2499" s="40">
        <v>4.3235970523888519E-4</v>
      </c>
      <c r="Q2499" s="34">
        <v>4.9748817172109072E-4</v>
      </c>
      <c r="R2499" s="89">
        <v>7.8874109472798493E-2</v>
      </c>
      <c r="S2499" s="40">
        <v>4.3323909283370645E-3</v>
      </c>
      <c r="T2499" s="40">
        <v>7.4657000459203343E-2</v>
      </c>
      <c r="U2499" s="34">
        <v>7.9468326360932456E-2</v>
      </c>
      <c r="V2499" s="89">
        <v>0</v>
      </c>
      <c r="W2499" s="40">
        <v>0</v>
      </c>
      <c r="X2499" s="40">
        <v>0</v>
      </c>
      <c r="Y2499" s="34">
        <v>0</v>
      </c>
      <c r="Z2499" s="28">
        <v>7.9965814532653542E-2</v>
      </c>
      <c r="AA2499" s="928">
        <v>6.2212606052795792E-3</v>
      </c>
      <c r="AB2499" s="929">
        <v>0.9937787393947205</v>
      </c>
      <c r="AC2499" s="930">
        <v>0</v>
      </c>
    </row>
    <row r="2500" spans="1:77">
      <c r="A2500" s="130" t="s">
        <v>170</v>
      </c>
      <c r="B2500" s="89">
        <v>3.8226692322189931E-3</v>
      </c>
      <c r="C2500" s="40">
        <v>2.8899703362483299E-3</v>
      </c>
      <c r="D2500" s="40">
        <v>2.3540318599747506E-2</v>
      </c>
      <c r="E2500" s="34">
        <v>3.0252958168214827E-2</v>
      </c>
      <c r="F2500" s="923">
        <v>2.4641107971010486E-3</v>
      </c>
      <c r="G2500" s="924">
        <v>8.2945735937823131E-2</v>
      </c>
      <c r="H2500" s="924">
        <v>0.37701309282780093</v>
      </c>
      <c r="I2500" s="34">
        <v>0.46242293956272512</v>
      </c>
      <c r="L2500" s="130"/>
      <c r="M2500" s="132" t="s">
        <v>181</v>
      </c>
      <c r="N2500" s="89">
        <v>4.5492171392163941E-6</v>
      </c>
      <c r="O2500" s="40">
        <v>1.9985117834039281E-7</v>
      </c>
      <c r="P2500" s="40">
        <v>3.4438927049591081E-6</v>
      </c>
      <c r="Q2500" s="34">
        <v>4.1783947546517553E-6</v>
      </c>
      <c r="R2500" s="40">
        <v>1.1017997170821648E-4</v>
      </c>
      <c r="S2500" s="40">
        <v>9.712534679096665E-6</v>
      </c>
      <c r="T2500" s="40">
        <v>1.6736917743378072E-4</v>
      </c>
      <c r="U2500" s="34">
        <v>1.4065115431135264E-4</v>
      </c>
      <c r="V2500" s="40">
        <v>4.0908455134260903E-4</v>
      </c>
      <c r="W2500" s="40">
        <v>4.0908455134260903E-4</v>
      </c>
      <c r="X2500" s="40">
        <v>4.0908455134260903E-4</v>
      </c>
      <c r="Y2500" s="40">
        <v>6.3930141914073926E-4</v>
      </c>
      <c r="Z2500" s="28">
        <v>7.8413096820674369E-4</v>
      </c>
      <c r="AA2500" s="929">
        <v>5.3286949809002839E-3</v>
      </c>
      <c r="AB2500" s="929">
        <v>0.17937201821401422</v>
      </c>
      <c r="AC2500" s="930">
        <v>0.81529928680508545</v>
      </c>
    </row>
    <row r="2501" spans="1:77">
      <c r="A2501" s="130" t="s">
        <v>171</v>
      </c>
      <c r="B2501" s="89">
        <v>3.2464692519597474E-3</v>
      </c>
      <c r="C2501" s="40">
        <v>2.3504211719584433E-3</v>
      </c>
      <c r="D2501" s="40">
        <v>9.6970706765192559E-3</v>
      </c>
      <c r="E2501" s="34">
        <v>1.5293961100437447E-2</v>
      </c>
      <c r="F2501" s="925">
        <v>7.6446520733898498E-3</v>
      </c>
      <c r="G2501" s="926">
        <v>0.21684345517516893</v>
      </c>
      <c r="H2501" s="926">
        <v>0.47135327551122841</v>
      </c>
      <c r="I2501" s="145">
        <v>0.69584138275978724</v>
      </c>
      <c r="L2501" s="143"/>
      <c r="M2501" s="166" t="s">
        <v>182</v>
      </c>
      <c r="N2501" s="154">
        <v>1.9195792238439204E-5</v>
      </c>
      <c r="O2501" s="144">
        <v>2.6680186720975715E-7</v>
      </c>
      <c r="P2501" s="144">
        <v>4.5976061376438784E-6</v>
      </c>
      <c r="Q2501" s="145">
        <v>1.2963042961448424E-5</v>
      </c>
      <c r="R2501" s="144">
        <v>2.8485747063397533E-4</v>
      </c>
      <c r="S2501" s="144">
        <v>2.5612574224196213E-5</v>
      </c>
      <c r="T2501" s="144">
        <v>4.4136320965641827E-4</v>
      </c>
      <c r="U2501" s="145">
        <v>3.6770162963063106E-4</v>
      </c>
      <c r="V2501" s="144">
        <v>5.1144999180294064E-4</v>
      </c>
      <c r="W2501" s="144">
        <v>5.1144999180294064E-4</v>
      </c>
      <c r="X2501" s="144">
        <v>5.1144999180294064E-4</v>
      </c>
      <c r="Y2501" s="144">
        <v>7.992741463984076E-4</v>
      </c>
      <c r="Z2501" s="167">
        <v>1.1799388189904871E-3</v>
      </c>
      <c r="AA2501" s="931">
        <v>1.0986199244244828E-2</v>
      </c>
      <c r="AB2501" s="931">
        <v>0.31162770790541772</v>
      </c>
      <c r="AC2501" s="932">
        <v>0.67738609285033746</v>
      </c>
      <c r="AY2501" s="146"/>
    </row>
    <row r="2502" spans="1:77">
      <c r="A2502" s="130" t="s">
        <v>172</v>
      </c>
      <c r="B2502" s="89">
        <v>3.1310627720355956E-2</v>
      </c>
      <c r="C2502" s="40">
        <v>1.6093169454120732E-2</v>
      </c>
      <c r="D2502" s="40">
        <v>1.5865143139157302E-3</v>
      </c>
      <c r="E2502" s="34">
        <v>4.8990311488392418E-2</v>
      </c>
    </row>
    <row r="2503" spans="1:77">
      <c r="A2503" s="130" t="s">
        <v>190</v>
      </c>
      <c r="B2503" s="89">
        <v>8.9989540635809306E-4</v>
      </c>
      <c r="C2503" s="40">
        <v>3.2805092270828996E-4</v>
      </c>
      <c r="D2503" s="40">
        <v>1.6108518288684836E-3</v>
      </c>
      <c r="E2503" s="34">
        <v>2.8387981579348666E-3</v>
      </c>
    </row>
    <row r="2504" spans="1:77" ht="130.5" customHeight="1">
      <c r="A2504" s="130" t="s">
        <v>191</v>
      </c>
      <c r="B2504" s="89">
        <v>1.0612631629947236E-3</v>
      </c>
      <c r="C2504" s="40">
        <v>5.340832305993909E-4</v>
      </c>
      <c r="D2504" s="40">
        <v>1.4960457939777155E-3</v>
      </c>
      <c r="E2504" s="34">
        <v>3.0913921875718297E-3</v>
      </c>
      <c r="F2504" s="134" t="s">
        <v>276</v>
      </c>
      <c r="G2504" s="134" t="s">
        <v>277</v>
      </c>
      <c r="H2504" s="134" t="s">
        <v>278</v>
      </c>
      <c r="I2504" s="134" t="s">
        <v>279</v>
      </c>
      <c r="J2504" s="134" t="s">
        <v>280</v>
      </c>
      <c r="K2504" s="134" t="s">
        <v>281</v>
      </c>
      <c r="L2504" s="134" t="s">
        <v>282</v>
      </c>
      <c r="M2504" s="134" t="s">
        <v>283</v>
      </c>
      <c r="N2504" s="134" t="s">
        <v>284</v>
      </c>
      <c r="O2504" s="134" t="s">
        <v>1737</v>
      </c>
      <c r="P2504" s="134" t="s">
        <v>285</v>
      </c>
      <c r="Q2504" s="134" t="s">
        <v>192</v>
      </c>
      <c r="R2504" s="134" t="s">
        <v>873</v>
      </c>
      <c r="S2504" s="134" t="s">
        <v>286</v>
      </c>
      <c r="T2504" s="134" t="s">
        <v>287</v>
      </c>
      <c r="U2504" s="134" t="s">
        <v>288</v>
      </c>
      <c r="V2504" s="134" t="s">
        <v>194</v>
      </c>
      <c r="W2504" s="134" t="s">
        <v>874</v>
      </c>
      <c r="X2504" s="134" t="s">
        <v>295</v>
      </c>
      <c r="Y2504" s="134" t="s">
        <v>296</v>
      </c>
      <c r="Z2504" s="134" t="s">
        <v>297</v>
      </c>
      <c r="AA2504" s="134" t="s">
        <v>298</v>
      </c>
      <c r="AB2504" s="134" t="s">
        <v>299</v>
      </c>
      <c r="AC2504" s="134" t="s">
        <v>300</v>
      </c>
      <c r="AD2504" s="134" t="s">
        <v>301</v>
      </c>
      <c r="AE2504" s="134" t="s">
        <v>1738</v>
      </c>
      <c r="AF2504" s="134" t="s">
        <v>302</v>
      </c>
      <c r="AG2504" s="134" t="s">
        <v>247</v>
      </c>
      <c r="AH2504" s="134" t="s">
        <v>877</v>
      </c>
      <c r="AI2504" s="134" t="s">
        <v>303</v>
      </c>
      <c r="AJ2504" s="134" t="s">
        <v>249</v>
      </c>
      <c r="AK2504" s="134" t="s">
        <v>250</v>
      </c>
      <c r="AL2504" s="134" t="s">
        <v>251</v>
      </c>
      <c r="AM2504" s="134" t="s">
        <v>252</v>
      </c>
      <c r="AN2504" s="134" t="s">
        <v>253</v>
      </c>
      <c r="AO2504" s="134" t="s">
        <v>254</v>
      </c>
      <c r="AP2504" s="134" t="s">
        <v>1733</v>
      </c>
      <c r="AQ2504" s="134" t="s">
        <v>255</v>
      </c>
      <c r="AR2504" s="134" t="s">
        <v>193</v>
      </c>
      <c r="AS2504" s="134" t="s">
        <v>289</v>
      </c>
      <c r="AT2504" s="134" t="s">
        <v>290</v>
      </c>
      <c r="AU2504" s="134" t="s">
        <v>291</v>
      </c>
      <c r="AV2504" s="134" t="s">
        <v>292</v>
      </c>
      <c r="AW2504" s="134" t="s">
        <v>293</v>
      </c>
      <c r="AX2504" s="134" t="s">
        <v>294</v>
      </c>
      <c r="AY2504" s="134" t="s">
        <v>216</v>
      </c>
      <c r="AZ2504" s="134" t="s">
        <v>304</v>
      </c>
      <c r="BA2504" s="134" t="s">
        <v>305</v>
      </c>
      <c r="BB2504" s="134" t="s">
        <v>306</v>
      </c>
      <c r="BC2504" s="134" t="s">
        <v>307</v>
      </c>
      <c r="BD2504" s="134" t="s">
        <v>308</v>
      </c>
      <c r="BE2504" s="134" t="s">
        <v>309</v>
      </c>
      <c r="BF2504" s="134" t="s">
        <v>263</v>
      </c>
      <c r="BG2504" s="134" t="s">
        <v>264</v>
      </c>
      <c r="BH2504" s="134" t="s">
        <v>265</v>
      </c>
      <c r="BI2504" s="134" t="s">
        <v>310</v>
      </c>
      <c r="BJ2504" s="134" t="s">
        <v>266</v>
      </c>
      <c r="BK2504" s="134" t="s">
        <v>311</v>
      </c>
      <c r="BL2504" s="134" t="s">
        <v>1734</v>
      </c>
      <c r="BM2504" s="134" t="s">
        <v>268</v>
      </c>
      <c r="BN2504" s="134" t="s">
        <v>312</v>
      </c>
      <c r="BO2504" s="134" t="s">
        <v>230</v>
      </c>
      <c r="BP2504" s="134" t="s">
        <v>875</v>
      </c>
      <c r="BQ2504" s="134" t="s">
        <v>231</v>
      </c>
      <c r="BR2504" s="134" t="s">
        <v>313</v>
      </c>
      <c r="BS2504" s="134" t="s">
        <v>314</v>
      </c>
      <c r="BT2504" s="134" t="s">
        <v>315</v>
      </c>
      <c r="BU2504" s="134" t="s">
        <v>316</v>
      </c>
      <c r="BV2504" s="134" t="s">
        <v>317</v>
      </c>
      <c r="BW2504" s="134" t="s">
        <v>1735</v>
      </c>
      <c r="BX2504" s="134" t="s">
        <v>269</v>
      </c>
      <c r="BY2504" s="135" t="s">
        <v>1728</v>
      </c>
    </row>
    <row r="2505" spans="1:77">
      <c r="A2505" s="130" t="s">
        <v>175</v>
      </c>
      <c r="B2505" s="89">
        <v>2.0655809150849865E-3</v>
      </c>
      <c r="C2505" s="40">
        <v>6.7670371480211648E-3</v>
      </c>
      <c r="D2505" s="40">
        <v>8.1017152585211416E-2</v>
      </c>
      <c r="E2505" s="34">
        <v>8.9849770648317562E-2</v>
      </c>
      <c r="F2505" s="934">
        <v>-1.3639824304480849E-2</v>
      </c>
      <c r="G2505" s="934">
        <v>-0.10132113240397193</v>
      </c>
      <c r="H2505" s="934">
        <v>0.13617090920093769</v>
      </c>
      <c r="I2505" s="934">
        <v>7.855457981584904E-2</v>
      </c>
      <c r="J2505" s="934">
        <v>0.30552187890794702</v>
      </c>
      <c r="K2505" s="934">
        <v>0.33092258475739111</v>
      </c>
      <c r="L2505" s="934">
        <v>0.22011390552144577</v>
      </c>
      <c r="M2505" s="934">
        <v>0.12086751498342317</v>
      </c>
      <c r="N2505" s="934">
        <v>0.52412099141793067</v>
      </c>
      <c r="O2505" s="934">
        <v>3.4943431675293575E-2</v>
      </c>
      <c r="P2505" s="934">
        <v>0.37000877875587307</v>
      </c>
      <c r="Q2505" s="934">
        <v>-0.1304347826086957</v>
      </c>
      <c r="R2505" s="934">
        <v>-0.1430025774303075</v>
      </c>
      <c r="S2505" s="934">
        <v>-0.13043478260869554</v>
      </c>
      <c r="T2505" s="934">
        <v>3.5246960025727483E-3</v>
      </c>
      <c r="U2505" s="934">
        <v>0.13523641644169312</v>
      </c>
      <c r="V2505" s="934">
        <v>-0.28571428571428559</v>
      </c>
      <c r="W2505" s="934">
        <v>-0.29603783146060964</v>
      </c>
      <c r="X2505" s="934">
        <v>8.8657851012807737E-2</v>
      </c>
      <c r="Y2505" s="934">
        <v>-0.28571428571428559</v>
      </c>
      <c r="Z2505" s="934">
        <v>-0.35541074403614109</v>
      </c>
      <c r="AA2505" s="934">
        <v>-0.33068416649232629</v>
      </c>
      <c r="AB2505" s="934">
        <v>-0.35808652314569417</v>
      </c>
      <c r="AC2505" s="934">
        <v>-0.17567614256931513</v>
      </c>
      <c r="AD2505" s="934">
        <v>-6.7484372208609048E-2</v>
      </c>
      <c r="AE2505" s="934">
        <v>-0.22379242624352999</v>
      </c>
      <c r="AF2505" s="934">
        <v>2.7506584066904649E-2</v>
      </c>
      <c r="AG2505" s="934">
        <v>-0.42166443735369413</v>
      </c>
      <c r="AH2505" s="934">
        <v>-0.42684058471028669</v>
      </c>
      <c r="AI2505" s="934">
        <v>-0.233957094012684</v>
      </c>
      <c r="AJ2505" s="934">
        <v>-0.42166443735369413</v>
      </c>
      <c r="AK2505" s="934">
        <v>-0.45660971171691339</v>
      </c>
      <c r="AL2505" s="934">
        <v>-0.44421199371032905</v>
      </c>
      <c r="AM2505" s="934">
        <v>-0.45795132702090624</v>
      </c>
      <c r="AN2505" s="934">
        <v>-0.23865496598262345</v>
      </c>
      <c r="AO2505" s="934">
        <v>-0.17156228199729068</v>
      </c>
      <c r="AP2505" s="934">
        <v>-0.28353132233827488</v>
      </c>
      <c r="AQ2505" s="934">
        <v>-0.13130964475635853</v>
      </c>
      <c r="AR2505" s="934">
        <v>-0.22189634288241442</v>
      </c>
      <c r="AS2505" s="934">
        <v>5.7322481721797471E-2</v>
      </c>
      <c r="AT2505" s="934">
        <v>9.5810924763467392E-2</v>
      </c>
      <c r="AU2505" s="934">
        <v>-0.18373171820880682</v>
      </c>
      <c r="AV2505" s="934">
        <v>-6.5225406686097179E-2</v>
      </c>
      <c r="AW2505" s="934">
        <v>0.26501252884774412</v>
      </c>
      <c r="AX2505" s="934">
        <v>-0.19623269373438415</v>
      </c>
      <c r="AY2505" s="934">
        <v>-0.41642225716181092</v>
      </c>
      <c r="AZ2505" s="934">
        <v>-0.20700813870865198</v>
      </c>
      <c r="BA2505" s="934">
        <v>-0.17814180642739938</v>
      </c>
      <c r="BB2505" s="934">
        <v>-0.38779878865660511</v>
      </c>
      <c r="BC2505" s="934">
        <v>-5.1240603364191749E-2</v>
      </c>
      <c r="BD2505" s="934">
        <v>-0.3971745203007882</v>
      </c>
      <c r="BE2505" s="934">
        <v>-0.42866019359853597</v>
      </c>
      <c r="BF2505" s="934">
        <v>-0.30514048648927383</v>
      </c>
      <c r="BG2505" s="934">
        <v>-0.28811412296117922</v>
      </c>
      <c r="BH2505" s="934">
        <v>-0.41177707954524434</v>
      </c>
      <c r="BI2505" s="934">
        <v>-0.21326339393697305</v>
      </c>
      <c r="BJ2505" s="934">
        <v>-0.41730721111029245</v>
      </c>
      <c r="BK2505" s="934">
        <v>-0.55494606255503776</v>
      </c>
      <c r="BL2505" s="934">
        <v>-0.40878626482452285</v>
      </c>
      <c r="BM2505" s="934">
        <v>-0.21737944072910864</v>
      </c>
      <c r="BN2505" s="934">
        <v>-0.26477164719247703</v>
      </c>
      <c r="BO2505" s="934">
        <v>-0.3433574419489912</v>
      </c>
      <c r="BP2505" s="934">
        <v>-0.35284787323082317</v>
      </c>
      <c r="BQ2505" s="934">
        <v>-0.38687682899375631</v>
      </c>
      <c r="BR2505" s="934">
        <v>-7.5349481949585823E-2</v>
      </c>
      <c r="BS2505" s="934">
        <v>-0.40742936690037335</v>
      </c>
      <c r="BT2505" s="934">
        <v>-0.38469823451806934</v>
      </c>
      <c r="BU2505" s="934">
        <v>-0.40988920951536029</v>
      </c>
      <c r="BV2505" s="934">
        <v>-9.0869427794559171E-2</v>
      </c>
      <c r="BW2505" s="934">
        <v>-0.46330418652090927</v>
      </c>
      <c r="BX2505" s="934">
        <v>-0.3566484369287512</v>
      </c>
      <c r="BY2505" s="935">
        <v>-0.24858011874213132</v>
      </c>
    </row>
    <row r="2506" spans="1:77">
      <c r="A2506" s="130" t="s">
        <v>176</v>
      </c>
      <c r="B2506" s="89">
        <v>1.0006936686866694E-3</v>
      </c>
      <c r="C2506" s="40">
        <v>4.7085030282985642E-3</v>
      </c>
      <c r="D2506" s="40">
        <v>1.9643977628681895</v>
      </c>
      <c r="E2506" s="34">
        <v>1.9701069595651748</v>
      </c>
      <c r="F2506" s="929">
        <v>5.9053231950367817E-2</v>
      </c>
      <c r="G2506" s="929">
        <v>-3.6813730674399456E-2</v>
      </c>
      <c r="H2506" s="929">
        <v>0.20851592528305751</v>
      </c>
      <c r="I2506" s="929">
        <v>0.14668502063867062</v>
      </c>
      <c r="J2506" s="929">
        <v>-0.39988586936840614</v>
      </c>
      <c r="K2506" s="929">
        <v>-0.44043035604175323</v>
      </c>
      <c r="L2506" s="929">
        <v>-0.43914567230692164</v>
      </c>
      <c r="M2506" s="929">
        <v>-0.89857442000872123</v>
      </c>
      <c r="N2506" s="929">
        <v>-0.7082838122467453</v>
      </c>
      <c r="O2506" s="929">
        <v>7.2464885022627754E-2</v>
      </c>
      <c r="P2506" s="929">
        <v>0.3638900129529265</v>
      </c>
      <c r="Q2506" s="929">
        <v>-0.13043478260869559</v>
      </c>
      <c r="R2506" s="929">
        <v>-0.14295802605409427</v>
      </c>
      <c r="S2506" s="929">
        <v>-0.13043478260869559</v>
      </c>
      <c r="T2506" s="929">
        <v>6.6915627898589264E-2</v>
      </c>
      <c r="U2506" s="929">
        <v>-0.47816162553774438</v>
      </c>
      <c r="V2506" s="929">
        <v>-0.28571428571428564</v>
      </c>
      <c r="W2506" s="929">
        <v>-0.2960012356872917</v>
      </c>
      <c r="X2506" s="929">
        <v>-0.7916312944619609</v>
      </c>
      <c r="Y2506" s="929">
        <v>-0.28571428571428564</v>
      </c>
      <c r="Z2506" s="929">
        <v>-0.31318370986315713</v>
      </c>
      <c r="AA2506" s="929">
        <v>-0.28135673546225043</v>
      </c>
      <c r="AB2506" s="929">
        <v>-0.31200980762457087</v>
      </c>
      <c r="AC2506" s="929">
        <v>-0.1236050199404445</v>
      </c>
      <c r="AD2506" s="929">
        <v>-0.57134704954886151</v>
      </c>
      <c r="AE2506" s="929">
        <v>-0.19565133623302922</v>
      </c>
      <c r="AF2506" s="929">
        <v>2.291750971469475E-2</v>
      </c>
      <c r="AG2506" s="929">
        <v>-0.4519750537638233</v>
      </c>
      <c r="AH2506" s="929">
        <v>-0.45713285227787903</v>
      </c>
      <c r="AI2506" s="929">
        <v>-0.70563799591884513</v>
      </c>
      <c r="AJ2506" s="929">
        <v>-0.4519750537638233</v>
      </c>
      <c r="AK2506" s="929">
        <v>-0.46574801420679229</v>
      </c>
      <c r="AL2506" s="929">
        <v>-0.44979021119398022</v>
      </c>
      <c r="AM2506" s="929">
        <v>-0.46515942854848585</v>
      </c>
      <c r="AN2506" s="929">
        <v>-0.24079903876115136</v>
      </c>
      <c r="AO2506" s="929">
        <v>-0.51845615075142903</v>
      </c>
      <c r="AP2506" s="929">
        <v>-0.30038726132480931</v>
      </c>
      <c r="AQ2506" s="929">
        <v>-0.16799152941879916</v>
      </c>
      <c r="AR2506" s="929">
        <v>-0.16770513494741415</v>
      </c>
      <c r="AS2506" s="929">
        <v>0.12327122648642129</v>
      </c>
      <c r="AT2506" s="929">
        <v>0.17723473984011109</v>
      </c>
      <c r="AU2506" s="929">
        <v>-0.29354703907506169</v>
      </c>
      <c r="AV2506" s="929">
        <v>-0.84371845655990241</v>
      </c>
      <c r="AW2506" s="929">
        <v>-0.72902439155023124</v>
      </c>
      <c r="AX2506" s="929">
        <v>-0.19365603134666087</v>
      </c>
      <c r="AY2506" s="929">
        <v>-0.3757788512105607</v>
      </c>
      <c r="AZ2506" s="929">
        <v>-0.15754658013518402</v>
      </c>
      <c r="BA2506" s="929">
        <v>-0.11707394511991667</v>
      </c>
      <c r="BB2506" s="929">
        <v>-0.47016027930629639</v>
      </c>
      <c r="BC2506" s="929">
        <v>-0.79676829366267354</v>
      </c>
      <c r="BD2506" s="929">
        <v>-0.39524202350999565</v>
      </c>
      <c r="BE2506" s="929">
        <v>-0.43595147190504113</v>
      </c>
      <c r="BF2506" s="929">
        <v>-0.30723051266824042</v>
      </c>
      <c r="BG2506" s="929">
        <v>-0.28335834941605698</v>
      </c>
      <c r="BH2506" s="929">
        <v>-0.49162091024592719</v>
      </c>
      <c r="BI2506" s="929">
        <v>-0.68426564007994306</v>
      </c>
      <c r="BJ2506" s="929">
        <v>-0.44743152568365513</v>
      </c>
      <c r="BK2506" s="929">
        <v>-0.61620843039729045</v>
      </c>
      <c r="BL2506" s="929">
        <v>-0.38735205122042143</v>
      </c>
      <c r="BM2506" s="929">
        <v>-0.22087479929104317</v>
      </c>
      <c r="BN2506" s="929">
        <v>-0.21914500043574425</v>
      </c>
      <c r="BO2506" s="929">
        <v>-0.3433574419489912</v>
      </c>
      <c r="BP2506" s="929">
        <v>-0.35281423075173568</v>
      </c>
      <c r="BQ2506" s="929">
        <v>-0.34417572491098114</v>
      </c>
      <c r="BR2506" s="929">
        <v>-0.69321618144123509</v>
      </c>
      <c r="BS2506" s="929">
        <v>-0.36861007206681562</v>
      </c>
      <c r="BT2506" s="929">
        <v>-0.33935154782692611</v>
      </c>
      <c r="BU2506" s="929">
        <v>-0.36753090423042972</v>
      </c>
      <c r="BV2506" s="929">
        <v>-1.0391690245701166E-2</v>
      </c>
      <c r="BW2506" s="929">
        <v>-0.47989021307082802</v>
      </c>
      <c r="BX2506" s="929">
        <v>-0.38712572476962015</v>
      </c>
      <c r="BY2506" s="930">
        <v>-0.19646220628183073</v>
      </c>
    </row>
    <row r="2507" spans="1:77">
      <c r="A2507" s="130" t="s">
        <v>177</v>
      </c>
      <c r="B2507" s="89">
        <v>2.7643962777805383E-3</v>
      </c>
      <c r="C2507" s="40">
        <v>7.8794975173955561E-3</v>
      </c>
      <c r="D2507" s="40">
        <v>9.2001918465300883E-2</v>
      </c>
      <c r="E2507" s="34">
        <v>0.10264581226047698</v>
      </c>
      <c r="F2507" s="929">
        <v>-0.82282373581596646</v>
      </c>
      <c r="G2507" s="929">
        <v>-0.5964836521422765</v>
      </c>
      <c r="H2507" s="929">
        <v>0.83278235851456239</v>
      </c>
      <c r="I2507" s="929">
        <v>0.81946437303358199</v>
      </c>
      <c r="J2507" s="929">
        <v>2.3249494637584305</v>
      </c>
      <c r="K2507" s="929">
        <v>0.46950382594578616</v>
      </c>
      <c r="L2507" s="929">
        <v>2.1074294053817106</v>
      </c>
      <c r="M2507" s="929">
        <v>0.49718084635349363</v>
      </c>
      <c r="N2507" s="929">
        <v>1.3292169605565154</v>
      </c>
      <c r="O2507" s="929">
        <v>4.7433764457495968</v>
      </c>
      <c r="P2507" s="929">
        <v>14.603190919175413</v>
      </c>
      <c r="Q2507" s="929">
        <v>-0.13043478260869568</v>
      </c>
      <c r="R2507" s="929">
        <v>-0.25852597384280956</v>
      </c>
      <c r="S2507" s="929">
        <v>-0.13043478260869568</v>
      </c>
      <c r="T2507" s="929">
        <v>0.692892938387768</v>
      </c>
      <c r="U2507" s="929">
        <v>1.891260403268201</v>
      </c>
      <c r="V2507" s="929">
        <v>-0.28571428571428564</v>
      </c>
      <c r="W2507" s="929">
        <v>-0.39093204994230785</v>
      </c>
      <c r="X2507" s="929">
        <v>0.66372640039751118</v>
      </c>
      <c r="Y2507" s="929">
        <v>-0.28571428571428564</v>
      </c>
      <c r="Z2507" s="929">
        <v>-0.17173754363295282</v>
      </c>
      <c r="AA2507" s="929">
        <v>-0.87977324930369161</v>
      </c>
      <c r="AB2507" s="929">
        <v>-0.71177403724448318</v>
      </c>
      <c r="AC2507" s="929">
        <v>0.39059062796138083</v>
      </c>
      <c r="AD2507" s="929">
        <v>1.3749639026845939</v>
      </c>
      <c r="AE2507" s="929">
        <v>3.3075323343121976</v>
      </c>
      <c r="AF2507" s="929">
        <v>10.702393189381556</v>
      </c>
      <c r="AG2507" s="929">
        <v>6.0717712558530703</v>
      </c>
      <c r="AH2507" s="929">
        <v>6.0190158687449733</v>
      </c>
      <c r="AI2507" s="929">
        <v>6.5478135981276679</v>
      </c>
      <c r="AJ2507" s="929">
        <v>6.0717712558530703</v>
      </c>
      <c r="AK2507" s="929">
        <v>6.1289183278702009</v>
      </c>
      <c r="AL2507" s="929">
        <v>5.77391460760425</v>
      </c>
      <c r="AM2507" s="929">
        <v>5.8581481353841367</v>
      </c>
      <c r="AN2507" s="929">
        <v>7.4894619431610652</v>
      </c>
      <c r="AO2507" s="929">
        <v>8.0998988074846938</v>
      </c>
      <c r="AP2507" s="929">
        <v>9.1183695132497355</v>
      </c>
      <c r="AQ2507" s="929">
        <v>13.597727085939555</v>
      </c>
      <c r="AR2507" s="929">
        <v>-0.42189415919140894</v>
      </c>
      <c r="AS2507" s="929">
        <v>0.90713057711699108</v>
      </c>
      <c r="AT2507" s="929">
        <v>-0.89837857430790236</v>
      </c>
      <c r="AU2507" s="929">
        <v>-0.30916671408640289</v>
      </c>
      <c r="AV2507" s="929">
        <v>7.5120875107534998E-2</v>
      </c>
      <c r="AW2507" s="929">
        <v>0.86427151439157068</v>
      </c>
      <c r="AX2507" s="929">
        <v>-0.22881706199772542</v>
      </c>
      <c r="AY2507" s="929">
        <v>-0.5664206193935567</v>
      </c>
      <c r="AZ2507" s="929">
        <v>0.43034793283774336</v>
      </c>
      <c r="BA2507" s="929">
        <v>-0.92378393073092679</v>
      </c>
      <c r="BB2507" s="929">
        <v>-0.48187503556480221</v>
      </c>
      <c r="BC2507" s="929">
        <v>0.39820363579367785</v>
      </c>
      <c r="BD2507" s="929">
        <v>-0.42161279649829403</v>
      </c>
      <c r="BE2507" s="929">
        <v>6.1805804194106289</v>
      </c>
      <c r="BF2507" s="929">
        <v>6.7685090678549935</v>
      </c>
      <c r="BG2507" s="929">
        <v>5.9697951491812908</v>
      </c>
      <c r="BH2507" s="929">
        <v>6.2304483358101876</v>
      </c>
      <c r="BI2507" s="929">
        <v>6.7495492470681038</v>
      </c>
      <c r="BJ2507" s="929">
        <v>6.265993093605057</v>
      </c>
      <c r="BK2507" s="929">
        <v>12.56927551758768</v>
      </c>
      <c r="BL2507" s="929">
        <v>2.2809165574527857</v>
      </c>
      <c r="BM2507" s="929">
        <v>7.9133574856833393</v>
      </c>
      <c r="BN2507" s="929">
        <v>0.35938210224975614</v>
      </c>
      <c r="BO2507" s="929">
        <v>-0.3433574419489912</v>
      </c>
      <c r="BP2507" s="929">
        <v>-0.44008408854612624</v>
      </c>
      <c r="BQ2507" s="929">
        <v>-0.54446932224066091</v>
      </c>
      <c r="BR2507" s="929">
        <v>1.693444784548888</v>
      </c>
      <c r="BS2507" s="929">
        <v>-0.23857867067894209</v>
      </c>
      <c r="BT2507" s="929">
        <v>-0.88947559842726109</v>
      </c>
      <c r="BU2507" s="929">
        <v>-0.73503399312730366</v>
      </c>
      <c r="BV2507" s="929">
        <v>-2.769263867820281</v>
      </c>
      <c r="BW2507" s="929">
        <v>7.1473423016093891</v>
      </c>
      <c r="BX2507" s="929">
        <v>10.285852185324519</v>
      </c>
      <c r="BY2507" s="930">
        <v>-0.41074253035966968</v>
      </c>
    </row>
    <row r="2508" spans="1:77">
      <c r="A2508" s="130" t="s">
        <v>178</v>
      </c>
      <c r="B2508" s="89">
        <v>2.0284313758245419E-4</v>
      </c>
      <c r="C2508" s="40">
        <v>1.3823909527829769E-3</v>
      </c>
      <c r="D2508" s="40">
        <v>1.6478223019823254E-2</v>
      </c>
      <c r="E2508" s="34">
        <v>1.8063457110188686E-2</v>
      </c>
      <c r="F2508" s="929">
        <v>6.7423178234383041</v>
      </c>
      <c r="G2508" s="929">
        <v>4.0400298342590846</v>
      </c>
      <c r="H2508" s="929">
        <v>5.8868958684252828</v>
      </c>
      <c r="I2508" s="929">
        <v>6.0438028845534948</v>
      </c>
      <c r="J2508" s="929">
        <v>1.2825251567603568</v>
      </c>
      <c r="K2508" s="929">
        <v>2.6935107043656163</v>
      </c>
      <c r="L2508" s="929">
        <v>1.1332010810844457</v>
      </c>
      <c r="M2508" s="929">
        <v>-0.67497670171683033</v>
      </c>
      <c r="N2508" s="929">
        <v>0.53268554301729254</v>
      </c>
      <c r="O2508" s="929">
        <v>6.2586876654567325</v>
      </c>
      <c r="P2508" s="929">
        <v>7.284065860071391</v>
      </c>
      <c r="Q2508" s="929">
        <v>-0.13043478260869568</v>
      </c>
      <c r="R2508" s="929">
        <v>-0.13211521311438221</v>
      </c>
      <c r="S2508" s="929">
        <v>-0.13043478260869551</v>
      </c>
      <c r="T2508" s="929">
        <v>5.5537992056280334</v>
      </c>
      <c r="U2508" s="929">
        <v>0.98480448413944177</v>
      </c>
      <c r="V2508" s="929">
        <v>-0.2857142857142857</v>
      </c>
      <c r="W2508" s="929">
        <v>-0.28709463934395668</v>
      </c>
      <c r="X2508" s="929">
        <v>9.477538786949484E-2</v>
      </c>
      <c r="Y2508" s="929">
        <v>-0.28571428571428553</v>
      </c>
      <c r="Z2508" s="929">
        <v>3.9649570087058912</v>
      </c>
      <c r="AA2508" s="929">
        <v>4.2537156659045641</v>
      </c>
      <c r="AB2508" s="929">
        <v>2.6000213101850607</v>
      </c>
      <c r="AC2508" s="929">
        <v>4.3834779189087429</v>
      </c>
      <c r="AD2508" s="929">
        <v>0.63037511197168372</v>
      </c>
      <c r="AE2508" s="929">
        <v>4.4440157490925492</v>
      </c>
      <c r="AF2508" s="929">
        <v>5.2130493950535426</v>
      </c>
      <c r="AG2508" s="929">
        <v>1.0797972968061714E-2</v>
      </c>
      <c r="AH2508" s="929">
        <v>1.0105874151729201E-2</v>
      </c>
      <c r="AI2508" s="929">
        <v>0.20157260278289568</v>
      </c>
      <c r="AJ2508" s="929">
        <v>1.0797972968062043E-2</v>
      </c>
      <c r="AK2508" s="929">
        <v>2.1420522459673816</v>
      </c>
      <c r="AL2508" s="929">
        <v>2.2868336415149675</v>
      </c>
      <c r="AM2508" s="929">
        <v>1.4576838631050126</v>
      </c>
      <c r="AN2508" s="929">
        <v>3.0799065342312386</v>
      </c>
      <c r="AO2508" s="929">
        <v>0.75250455392548121</v>
      </c>
      <c r="AP2508" s="929">
        <v>3.0276479741649833</v>
      </c>
      <c r="AQ2508" s="929">
        <v>3.493481848960228</v>
      </c>
      <c r="AR2508" s="929">
        <v>-0.35482317498183585</v>
      </c>
      <c r="AS2508" s="929">
        <v>7.0280914942593551</v>
      </c>
      <c r="AT2508" s="929">
        <v>7.6436757620728768</v>
      </c>
      <c r="AU2508" s="929">
        <v>-0.31623795865617504</v>
      </c>
      <c r="AV2508" s="929">
        <v>-0.17264125169375291</v>
      </c>
      <c r="AW2508" s="929">
        <v>0.49706893521842188</v>
      </c>
      <c r="AX2508" s="929">
        <v>-0.24610113002652642</v>
      </c>
      <c r="AY2508" s="929">
        <v>-0.51611738123637685</v>
      </c>
      <c r="AZ2508" s="929">
        <v>5.021068620694515</v>
      </c>
      <c r="BA2508" s="929">
        <v>5.4827568215546565</v>
      </c>
      <c r="BB2508" s="929">
        <v>-0.48717846899213124</v>
      </c>
      <c r="BC2508" s="929">
        <v>0.12280170141381616</v>
      </c>
      <c r="BD2508" s="929">
        <v>-0.43457584751989486</v>
      </c>
      <c r="BE2508" s="929">
        <v>-4.1396444862844328E-2</v>
      </c>
      <c r="BF2508" s="929">
        <v>3.2246278242744539</v>
      </c>
      <c r="BG2508" s="929">
        <v>3.496947531117919</v>
      </c>
      <c r="BH2508" s="929">
        <v>-2.4327271156347561E-2</v>
      </c>
      <c r="BI2508" s="929">
        <v>0.33546018036571029</v>
      </c>
      <c r="BJ2508" s="929">
        <v>6.6995786349829016E-3</v>
      </c>
      <c r="BK2508" s="929">
        <v>0.31912627238517038</v>
      </c>
      <c r="BL2508" s="929">
        <v>3.1465414590053151</v>
      </c>
      <c r="BM2508" s="929">
        <v>3.7322910312542228</v>
      </c>
      <c r="BN2508" s="929">
        <v>4.5586413441777518</v>
      </c>
      <c r="BO2508" s="929">
        <v>-0.34335744194899104</v>
      </c>
      <c r="BP2508" s="929">
        <v>-0.34462640046275428</v>
      </c>
      <c r="BQ2508" s="929">
        <v>-0.49161932706981354</v>
      </c>
      <c r="BR2508" s="929">
        <v>0.78037878516943182</v>
      </c>
      <c r="BS2508" s="929">
        <v>3.5642828991338886</v>
      </c>
      <c r="BT2508" s="929">
        <v>3.8297386117851238</v>
      </c>
      <c r="BU2508" s="929">
        <v>2.3094980830212877</v>
      </c>
      <c r="BV2508" s="929">
        <v>6.4719156312230517</v>
      </c>
      <c r="BW2508" s="929">
        <v>1.9248477267036594</v>
      </c>
      <c r="BX2508" s="929">
        <v>2.2512392229146347</v>
      </c>
      <c r="BY2508" s="930">
        <v>-0.32056468349580552</v>
      </c>
    </row>
    <row r="2509" spans="1:77">
      <c r="A2509" s="130" t="s">
        <v>179</v>
      </c>
      <c r="B2509" s="89">
        <v>1.7102041439366001E-4</v>
      </c>
      <c r="C2509" s="40">
        <v>1.1865708494501824E-3</v>
      </c>
      <c r="D2509" s="40">
        <v>6.7879494735634789E-3</v>
      </c>
      <c r="E2509" s="34">
        <v>8.1455407374073207E-3</v>
      </c>
      <c r="F2509" s="929">
        <v>-0.98970340170453464</v>
      </c>
      <c r="G2509" s="929">
        <v>-0.67619010551775027</v>
      </c>
      <c r="H2509" s="929">
        <v>-0.70616412839998954</v>
      </c>
      <c r="I2509" s="929">
        <v>-0.80365017936797112</v>
      </c>
      <c r="J2509" s="929">
        <v>-0.71455380265657986</v>
      </c>
      <c r="K2509" s="929">
        <v>-0.95496901403354217</v>
      </c>
      <c r="L2509" s="929">
        <v>-0.73322785295007464</v>
      </c>
      <c r="M2509" s="929">
        <v>-0.9581637569066398</v>
      </c>
      <c r="N2509" s="929">
        <v>-0.94086208211406275</v>
      </c>
      <c r="O2509" s="929">
        <v>-0.99262549780567788</v>
      </c>
      <c r="P2509" s="929">
        <v>-0.98253021943763064</v>
      </c>
      <c r="Q2509" s="929">
        <v>-0.13043478260869559</v>
      </c>
      <c r="R2509" s="929">
        <v>-0.14269736863815549</v>
      </c>
      <c r="S2509" s="929">
        <v>-0.1304347826086954</v>
      </c>
      <c r="T2509" s="929">
        <v>-0.81730929732498192</v>
      </c>
      <c r="U2509" s="929">
        <v>-0.75178591535354766</v>
      </c>
      <c r="V2509" s="929">
        <v>-0.28571428571428559</v>
      </c>
      <c r="W2509" s="929">
        <v>-0.29578712423848474</v>
      </c>
      <c r="X2509" s="929">
        <v>-0.95775863008147333</v>
      </c>
      <c r="Y2509" s="929">
        <v>-0.28571428571428559</v>
      </c>
      <c r="Z2509" s="929">
        <v>-0.99665776849897969</v>
      </c>
      <c r="AA2509" s="929">
        <v>-0.99301302258521995</v>
      </c>
      <c r="AB2509" s="929">
        <v>-0.76870721822696442</v>
      </c>
      <c r="AC2509" s="929">
        <v>-0.84993263708837796</v>
      </c>
      <c r="AD2509" s="929">
        <v>-0.7961098590404142</v>
      </c>
      <c r="AE2509" s="929">
        <v>-0.9944691233542583</v>
      </c>
      <c r="AF2509" s="929">
        <v>-0.98689766457822292</v>
      </c>
      <c r="AG2509" s="929">
        <v>-0.63779471391062048</v>
      </c>
      <c r="AH2509" s="929">
        <v>-0.64284515857194069</v>
      </c>
      <c r="AI2509" s="929">
        <v>-0.97475263922885447</v>
      </c>
      <c r="AJ2509" s="929">
        <v>-0.63779471391062037</v>
      </c>
      <c r="AK2509" s="929">
        <v>-0.99425637151630031</v>
      </c>
      <c r="AL2509" s="929">
        <v>-0.9924289236228595</v>
      </c>
      <c r="AM2509" s="929">
        <v>-0.87996369851250644</v>
      </c>
      <c r="AN2509" s="929">
        <v>-0.90231776392123209</v>
      </c>
      <c r="AO2509" s="929">
        <v>-0.86894078315138745</v>
      </c>
      <c r="AP2509" s="929">
        <v>-0.99209987379634956</v>
      </c>
      <c r="AQ2509" s="929">
        <v>-0.98751354392896695</v>
      </c>
      <c r="AR2509" s="929">
        <v>-0.1335478012984089</v>
      </c>
      <c r="AS2509" s="929">
        <v>-0.98939093527065991</v>
      </c>
      <c r="AT2509" s="929">
        <v>-0.99286616895320812</v>
      </c>
      <c r="AU2509" s="929">
        <v>-0.28966632476212784</v>
      </c>
      <c r="AV2509" s="929">
        <v>-0.96634389857382452</v>
      </c>
      <c r="AW2509" s="929">
        <v>-0.95159816604535874</v>
      </c>
      <c r="AX2509" s="929">
        <v>-0.1847027758789051</v>
      </c>
      <c r="AY2509" s="929">
        <v>-0.35016085097380673</v>
      </c>
      <c r="AZ2509" s="929">
        <v>-0.99204320145299496</v>
      </c>
      <c r="BA2509" s="929">
        <v>-0.99464962671490598</v>
      </c>
      <c r="BB2509" s="929">
        <v>-0.46724974357159599</v>
      </c>
      <c r="BC2509" s="929">
        <v>-0.96369862453401889</v>
      </c>
      <c r="BD2509" s="929">
        <v>-0.38852708190917884</v>
      </c>
      <c r="BE2509" s="929">
        <v>-0.61250650989462185</v>
      </c>
      <c r="BF2509" s="929">
        <v>-0.99111097322037578</v>
      </c>
      <c r="BG2509" s="929">
        <v>-0.99264833320035939</v>
      </c>
      <c r="BH2509" s="929">
        <v>-0.68156959802954042</v>
      </c>
      <c r="BI2509" s="929">
        <v>-0.97439235909335831</v>
      </c>
      <c r="BJ2509" s="929">
        <v>-0.63513624299489269</v>
      </c>
      <c r="BK2509" s="929">
        <v>-0.99177823795921249</v>
      </c>
      <c r="BL2509" s="929">
        <v>-0.99578729923401954</v>
      </c>
      <c r="BM2509" s="929">
        <v>-0.99002034903274316</v>
      </c>
      <c r="BN2509" s="929">
        <v>-0.98967215067085212</v>
      </c>
      <c r="BO2509" s="929">
        <v>-0.34335744194899115</v>
      </c>
      <c r="BP2509" s="929">
        <v>-0.35261739818650201</v>
      </c>
      <c r="BQ2509" s="929">
        <v>-0.31726073417879952</v>
      </c>
      <c r="BR2509" s="929">
        <v>-0.96882884795388879</v>
      </c>
      <c r="BS2509" s="929">
        <v>-0.99692748798059994</v>
      </c>
      <c r="BT2509" s="929">
        <v>-0.99357687458823984</v>
      </c>
      <c r="BU2509" s="929">
        <v>-0.78737264256494832</v>
      </c>
      <c r="BV2509" s="929">
        <v>-0.99489011235409164</v>
      </c>
      <c r="BW2509" s="929">
        <v>-0.99382376118556559</v>
      </c>
      <c r="BX2509" s="929">
        <v>-0.99061030001726802</v>
      </c>
      <c r="BY2509" s="930">
        <v>-0.17302247077241664</v>
      </c>
    </row>
    <row r="2510" spans="1:77">
      <c r="A2510" s="130" t="s">
        <v>180</v>
      </c>
      <c r="B2510" s="89">
        <v>3.1415479784082851E-3</v>
      </c>
      <c r="C2510" s="40">
        <v>3.6070092591671769E-3</v>
      </c>
      <c r="D2510" s="40">
        <v>1.1105600197410111E-3</v>
      </c>
      <c r="E2510" s="40">
        <v>7.8591172573164725E-3</v>
      </c>
      <c r="F2510" s="929">
        <v>-0.91784411877931837</v>
      </c>
      <c r="G2510" s="929">
        <v>-0.78680174379554202</v>
      </c>
      <c r="H2510" s="929">
        <v>-0.66952996424448297</v>
      </c>
      <c r="I2510" s="929">
        <v>-0.71385019972448804</v>
      </c>
      <c r="J2510" s="929">
        <v>4.6691863827993378</v>
      </c>
      <c r="K2510" s="929">
        <v>7.1907515687397945</v>
      </c>
      <c r="L2510" s="929">
        <v>4.2983050306535864</v>
      </c>
      <c r="M2510" s="929">
        <v>12.251640563632312</v>
      </c>
      <c r="N2510" s="929">
        <v>-0.74175316550023762</v>
      </c>
      <c r="O2510" s="929">
        <v>-0.14362410112913521</v>
      </c>
      <c r="P2510" s="929">
        <v>0.6244892983615985</v>
      </c>
      <c r="Q2510" s="929">
        <v>-0.13043478260869565</v>
      </c>
      <c r="R2510" s="929">
        <v>-9.28717213401027E-2</v>
      </c>
      <c r="S2510" s="929">
        <v>-0.13043478260869551</v>
      </c>
      <c r="T2510" s="929">
        <v>-0.73375627278713218</v>
      </c>
      <c r="U2510" s="929">
        <v>3.9297272893907294</v>
      </c>
      <c r="V2510" s="929">
        <v>-0.28571428571428553</v>
      </c>
      <c r="W2510" s="929">
        <v>-0.25485891395794158</v>
      </c>
      <c r="X2510" s="929">
        <v>-0.81553797535731254</v>
      </c>
      <c r="Y2510" s="929">
        <v>-0.28571428571428553</v>
      </c>
      <c r="Z2510" s="929">
        <v>-0.89434601618169507</v>
      </c>
      <c r="AA2510" s="929">
        <v>-0.94425136631453743</v>
      </c>
      <c r="AB2510" s="929">
        <v>-0.84771553128252997</v>
      </c>
      <c r="AC2510" s="929">
        <v>-0.78129979550371575</v>
      </c>
      <c r="AD2510" s="929">
        <v>3.0494188448566706</v>
      </c>
      <c r="AE2510" s="929">
        <v>-0.35771807584685139</v>
      </c>
      <c r="AF2510" s="929">
        <v>0.21836697377119899</v>
      </c>
      <c r="AG2510" s="929">
        <v>-0.12315071355995756</v>
      </c>
      <c r="AH2510" s="929">
        <v>-0.10768006472690993</v>
      </c>
      <c r="AI2510" s="929">
        <v>-0.38880028377495968</v>
      </c>
      <c r="AJ2510" s="929">
        <v>-0.12315071355995756</v>
      </c>
      <c r="AK2510" s="929">
        <v>-0.42831403633779602</v>
      </c>
      <c r="AL2510" s="929">
        <v>-0.453336199509003</v>
      </c>
      <c r="AM2510" s="929">
        <v>-0.40493386569890588</v>
      </c>
      <c r="AN2510" s="929">
        <v>-0.27508806939425651</v>
      </c>
      <c r="AO2510" s="929">
        <v>2.1004456178497293</v>
      </c>
      <c r="AP2510" s="929">
        <v>-3.0770921013537511E-2</v>
      </c>
      <c r="AQ2510" s="929">
        <v>0.31818641301811157</v>
      </c>
      <c r="AR2510" s="929">
        <v>-0.60824962476421474</v>
      </c>
      <c r="AS2510" s="929">
        <v>-0.78380329334903487</v>
      </c>
      <c r="AT2510" s="929">
        <v>-0.47686371054894688</v>
      </c>
      <c r="AU2510" s="929">
        <v>1.2701734397749025</v>
      </c>
      <c r="AV2510" s="929">
        <v>9.2261609624663219</v>
      </c>
      <c r="AW2510" s="929">
        <v>-0.82630371885901865</v>
      </c>
      <c r="AX2510" s="929">
        <v>-0.26333929220079622</v>
      </c>
      <c r="AY2510" s="929">
        <v>-0.70618721857316114</v>
      </c>
      <c r="AZ2510" s="929">
        <v>-0.83785247001177621</v>
      </c>
      <c r="BA2510" s="929">
        <v>-0.60764778291171018</v>
      </c>
      <c r="BB2510" s="929">
        <v>0.70263007983117665</v>
      </c>
      <c r="BC2510" s="929">
        <v>-0.86972778914426396</v>
      </c>
      <c r="BD2510" s="929">
        <v>-0.44750446915059716</v>
      </c>
      <c r="BE2510" s="929">
        <v>-0.29166884716151426</v>
      </c>
      <c r="BF2510" s="929">
        <v>-0.36932957707931485</v>
      </c>
      <c r="BG2510" s="929">
        <v>-0.23354687180703543</v>
      </c>
      <c r="BH2510" s="929">
        <v>0.53930043683300888</v>
      </c>
      <c r="BI2510" s="929">
        <v>-0.38813074536892966</v>
      </c>
      <c r="BJ2510" s="929">
        <v>-0.13908879344349939</v>
      </c>
      <c r="BK2510" s="929">
        <v>4.8395595218082545E-2</v>
      </c>
      <c r="BL2510" s="929">
        <v>-0.51079336474831671</v>
      </c>
      <c r="BM2510" s="929">
        <v>-7.2006878402725807E-2</v>
      </c>
      <c r="BN2510" s="929">
        <v>-0.84616070290099088</v>
      </c>
      <c r="BO2510" s="929">
        <v>-0.3433574419489912</v>
      </c>
      <c r="BP2510" s="929">
        <v>-0.31499211161341034</v>
      </c>
      <c r="BQ2510" s="929">
        <v>-0.69131203778527761</v>
      </c>
      <c r="BR2510" s="929">
        <v>3.7467589856322894</v>
      </c>
      <c r="BS2510" s="929">
        <v>-0.90287233691617574</v>
      </c>
      <c r="BT2510" s="929">
        <v>-0.94875030439650088</v>
      </c>
      <c r="BU2510" s="929">
        <v>-0.86000495167389035</v>
      </c>
      <c r="BV2510" s="929">
        <v>-1.0710664047851068</v>
      </c>
      <c r="BW2510" s="929">
        <v>-0.23917116366658359</v>
      </c>
      <c r="BX2510" s="929">
        <v>5.3295318194323191E-3</v>
      </c>
      <c r="BY2510" s="930">
        <v>-0.64482779654789635</v>
      </c>
    </row>
    <row r="2511" spans="1:77">
      <c r="A2511" s="130" t="s">
        <v>181</v>
      </c>
      <c r="B2511" s="89">
        <v>2.2812141950079676E-5</v>
      </c>
      <c r="C2511" s="40">
        <v>1.5184806765082575E-4</v>
      </c>
      <c r="D2511" s="40">
        <v>1.1275962802079385E-3</v>
      </c>
      <c r="E2511" s="40">
        <v>1.302256489808844E-3</v>
      </c>
      <c r="F2511" s="929">
        <v>-0.17741152067292135</v>
      </c>
      <c r="G2511" s="929">
        <v>-0.13897759565744386</v>
      </c>
      <c r="H2511" s="929">
        <v>1.280877584872712E-2</v>
      </c>
      <c r="I2511" s="929">
        <v>-5.5828430450213205E-2</v>
      </c>
      <c r="J2511" s="929">
        <v>-0.38141135070654147</v>
      </c>
      <c r="K2511" s="929">
        <v>-0.53294937556964384</v>
      </c>
      <c r="L2511" s="929">
        <v>-0.42188372783375794</v>
      </c>
      <c r="M2511" s="929">
        <v>-0.89784645023113041</v>
      </c>
      <c r="N2511" s="929">
        <v>-0.74132603518434892</v>
      </c>
      <c r="O2511" s="929">
        <v>-0.12076329966072671</v>
      </c>
      <c r="P2511" s="929">
        <v>0.18363404184994511</v>
      </c>
      <c r="Q2511" s="929">
        <v>-0.1304426796439368</v>
      </c>
      <c r="R2511" s="929">
        <v>-0.14011491818337993</v>
      </c>
      <c r="S2511" s="929">
        <v>-0.13044267964393694</v>
      </c>
      <c r="T2511" s="929">
        <v>-0.12151414269276159</v>
      </c>
      <c r="U2511" s="929">
        <v>-0.46210472373658151</v>
      </c>
      <c r="V2511" s="929">
        <v>-0.28569949569542652</v>
      </c>
      <c r="W2511" s="929">
        <v>-0.29364454878139773</v>
      </c>
      <c r="X2511" s="929">
        <v>-0.81521809225567576</v>
      </c>
      <c r="Y2511" s="929">
        <v>-0.28569949569542652</v>
      </c>
      <c r="Z2511" s="929">
        <v>-0.46275137440134018</v>
      </c>
      <c r="AA2511" s="929">
        <v>-0.44170684628367829</v>
      </c>
      <c r="AB2511" s="929">
        <v>-0.38496920687931496</v>
      </c>
      <c r="AC2511" s="929">
        <v>-0.27836534034267524</v>
      </c>
      <c r="AD2511" s="929">
        <v>-0.55813617477152744</v>
      </c>
      <c r="AE2511" s="929">
        <v>-0.33997782146049454</v>
      </c>
      <c r="AF2511" s="929">
        <v>-0.11167981532749033</v>
      </c>
      <c r="AG2511" s="929">
        <v>-0.44189482694181809</v>
      </c>
      <c r="AH2511" s="929">
        <v>-0.44587841616004587</v>
      </c>
      <c r="AI2511" s="929">
        <v>-0.70739142580446324</v>
      </c>
      <c r="AJ2511" s="929">
        <v>-0.44189482694181809</v>
      </c>
      <c r="AK2511" s="929">
        <v>-0.53066732935108907</v>
      </c>
      <c r="AL2511" s="929">
        <v>-0.52011576293547457</v>
      </c>
      <c r="AM2511" s="929">
        <v>-0.49166790547127204</v>
      </c>
      <c r="AN2511" s="929">
        <v>-0.3253222382989483</v>
      </c>
      <c r="AO2511" s="929">
        <v>-0.49881580550898308</v>
      </c>
      <c r="AP2511" s="929">
        <v>-0.3769007873966656</v>
      </c>
      <c r="AQ2511" s="929">
        <v>-0.23861172115942583</v>
      </c>
      <c r="AR2511" s="929">
        <v>-0.15452777426983791</v>
      </c>
      <c r="AS2511" s="929">
        <v>-0.11421010794077191</v>
      </c>
      <c r="AT2511" s="929">
        <v>-8.7173438069367309E-2</v>
      </c>
      <c r="AU2511" s="929">
        <v>-0.2627041201148585</v>
      </c>
      <c r="AV2511" s="929">
        <v>-0.8637889941612209</v>
      </c>
      <c r="AW2511" s="929">
        <v>-0.76609930837561269</v>
      </c>
      <c r="AX2511" s="929">
        <v>-0.17095640200783349</v>
      </c>
      <c r="AY2511" s="929">
        <v>-0.36607778615921366</v>
      </c>
      <c r="AZ2511" s="929">
        <v>-0.33565758095557902</v>
      </c>
      <c r="BA2511" s="929">
        <v>-0.31556203400886063</v>
      </c>
      <c r="BB2511" s="929">
        <v>-0.45258790810482097</v>
      </c>
      <c r="BC2511" s="929">
        <v>-0.82475643673854449</v>
      </c>
      <c r="BD2511" s="929">
        <v>-0.3749280409118495</v>
      </c>
      <c r="BE2511" s="929">
        <v>-0.41977015339000945</v>
      </c>
      <c r="BF2511" s="929">
        <v>-0.40179780667400905</v>
      </c>
      <c r="BG2511" s="929">
        <v>-0.38997777309252668</v>
      </c>
      <c r="BH2511" s="929">
        <v>-0.47080038409766517</v>
      </c>
      <c r="BI2511" s="929">
        <v>-0.69031828476110602</v>
      </c>
      <c r="BJ2511" s="929">
        <v>-0.42610301885145846</v>
      </c>
      <c r="BK2511" s="929">
        <v>-0.59584973860871415</v>
      </c>
      <c r="BL2511" s="929">
        <v>-0.49909286915071233</v>
      </c>
      <c r="BM2511" s="929">
        <v>-0.32520521138694752</v>
      </c>
      <c r="BN2511" s="929">
        <v>-0.3821840997665904</v>
      </c>
      <c r="BO2511" s="929">
        <v>-0.34332979501079341</v>
      </c>
      <c r="BP2511" s="929">
        <v>-0.35063367898590586</v>
      </c>
      <c r="BQ2511" s="929">
        <v>-0.33323095216611726</v>
      </c>
      <c r="BR2511" s="929">
        <v>-0.6770032744928034</v>
      </c>
      <c r="BS2511" s="929">
        <v>-0.50588981730638594</v>
      </c>
      <c r="BT2511" s="929">
        <v>-0.48654359141976489</v>
      </c>
      <c r="BU2511" s="929">
        <v>-0.43458839893507617</v>
      </c>
      <c r="BV2511" s="929">
        <v>-0.24679764358441436</v>
      </c>
      <c r="BW2511" s="929">
        <v>-0.53267350515349177</v>
      </c>
      <c r="BX2511" s="929">
        <v>-0.43577978900064468</v>
      </c>
      <c r="BY2511" s="930">
        <v>-0.22383921958889577</v>
      </c>
    </row>
    <row r="2512" spans="1:77">
      <c r="A2512" s="143" t="s">
        <v>182</v>
      </c>
      <c r="B2512" s="154">
        <v>5.0093330539221329E-5</v>
      </c>
      <c r="C2512" s="144">
        <v>1.9955984065432377E-4</v>
      </c>
      <c r="D2512" s="144">
        <v>1.0472320557844007E-3</v>
      </c>
      <c r="E2512" s="144">
        <v>1.2968852269779458E-3</v>
      </c>
      <c r="F2512" s="929">
        <v>1.8869580843197968</v>
      </c>
      <c r="G2512" s="929">
        <v>0.33209918655986326</v>
      </c>
      <c r="H2512" s="929">
        <v>0.72451196506557503</v>
      </c>
      <c r="I2512" s="929">
        <v>0.68514352022424374</v>
      </c>
      <c r="J2512" s="929">
        <v>-9.3553708321028411E-2</v>
      </c>
      <c r="K2512" s="929">
        <v>8.461170306732882E-2</v>
      </c>
      <c r="L2512" s="929">
        <v>-0.15174705017293244</v>
      </c>
      <c r="M2512" s="929">
        <v>-0.8303893183845793</v>
      </c>
      <c r="N2512" s="929">
        <v>-0.45604911386136893</v>
      </c>
      <c r="O2512" s="929">
        <v>0.67453015908417457</v>
      </c>
      <c r="P2512" s="929">
        <v>1.1392368050677504</v>
      </c>
      <c r="Q2512" s="929">
        <v>-0.12822789198262596</v>
      </c>
      <c r="R2512" s="929">
        <v>-0.13810067928791264</v>
      </c>
      <c r="S2512" s="929">
        <v>-0.12822789198262574</v>
      </c>
      <c r="T2512" s="929">
        <v>0.56909315323820042</v>
      </c>
      <c r="U2512" s="929">
        <v>-0.20957894269656366</v>
      </c>
      <c r="V2512" s="929">
        <v>-0.28984747658682469</v>
      </c>
      <c r="W2512" s="929">
        <v>-0.29795726615902463</v>
      </c>
      <c r="X2512" s="929">
        <v>-0.61559684363065958</v>
      </c>
      <c r="Y2512" s="929">
        <v>-0.28984747658682447</v>
      </c>
      <c r="Z2512" s="929">
        <v>0.658596245258535</v>
      </c>
      <c r="AA2512" s="929">
        <v>0.92879388793152762</v>
      </c>
      <c r="AB2512" s="929">
        <v>-5.2633771901207792E-2</v>
      </c>
      <c r="AC2512" s="929">
        <v>0.28295195341599721</v>
      </c>
      <c r="AD2512" s="929">
        <v>-0.35667155395898775</v>
      </c>
      <c r="AE2512" s="929">
        <v>0.25632060668312767</v>
      </c>
      <c r="AF2512" s="929">
        <v>0.60485059117080942</v>
      </c>
      <c r="AG2512" s="929">
        <v>-0.33941582726771607</v>
      </c>
      <c r="AH2512" s="929">
        <v>-0.343482014107796</v>
      </c>
      <c r="AI2512" s="929">
        <v>-0.50274408352463729</v>
      </c>
      <c r="AJ2512" s="929">
        <v>-0.33941582726771607</v>
      </c>
      <c r="AK2512" s="929">
        <v>0.13613681474056841</v>
      </c>
      <c r="AL2512" s="929">
        <v>0.27161185870764348</v>
      </c>
      <c r="AM2512" s="929">
        <v>-0.22047867906035704</v>
      </c>
      <c r="AN2512" s="929">
        <v>0.14027258558329747</v>
      </c>
      <c r="AO2512" s="929">
        <v>-0.25637549316452757</v>
      </c>
      <c r="AP2512" s="929">
        <v>0.10134993493497962</v>
      </c>
      <c r="AQ2512" s="929">
        <v>0.31246823126561685</v>
      </c>
      <c r="AR2512" s="929">
        <v>-1.2910930207102919E-2</v>
      </c>
      <c r="AS2512" s="929">
        <v>1.1470789178952434</v>
      </c>
      <c r="AT2512" s="929">
        <v>0.97986252324072465</v>
      </c>
      <c r="AU2512" s="929">
        <v>-0.11176134490990337</v>
      </c>
      <c r="AV2512" s="929">
        <v>-0.55688391398161996</v>
      </c>
      <c r="AW2512" s="929">
        <v>-0.31813667133776719</v>
      </c>
      <c r="AX2512" s="929">
        <v>0.18367935931622856</v>
      </c>
      <c r="AY2512" s="929">
        <v>-0.2088342676733371</v>
      </c>
      <c r="AZ2512" s="929">
        <v>0.61030918842143278</v>
      </c>
      <c r="BA2512" s="929">
        <v>0.53574582241253332</v>
      </c>
      <c r="BB2512" s="929">
        <v>-0.28297207870043745</v>
      </c>
      <c r="BC2512" s="929">
        <v>-0.43775357352133532</v>
      </c>
      <c r="BD2512" s="929">
        <v>-0.21393834047680865</v>
      </c>
      <c r="BE2512" s="929">
        <v>-0.23769861016822413</v>
      </c>
      <c r="BF2512" s="929">
        <v>0.23623381716993619</v>
      </c>
      <c r="BG2512" s="929">
        <v>0.20148054034051438</v>
      </c>
      <c r="BH2512" s="929">
        <v>-0.28142766134887598</v>
      </c>
      <c r="BI2512" s="929">
        <v>-0.37272315301596454</v>
      </c>
      <c r="BJ2512" s="929">
        <v>-0.24070916925758276</v>
      </c>
      <c r="BK2512" s="929">
        <v>-0.38452270358783186</v>
      </c>
      <c r="BL2512" s="929">
        <v>-4.4387455415395849E-2</v>
      </c>
      <c r="BM2512" s="929">
        <v>0.22107724876470283</v>
      </c>
      <c r="BN2512" s="929">
        <v>0.21121069238050691</v>
      </c>
      <c r="BO2512" s="929">
        <v>-0.35108360333533323</v>
      </c>
      <c r="BP2512" s="929">
        <v>-0.35853892949325589</v>
      </c>
      <c r="BQ2512" s="929">
        <v>-0.37908841386057485</v>
      </c>
      <c r="BR2512" s="929">
        <v>-0.43256826116580993</v>
      </c>
      <c r="BS2512" s="929">
        <v>0.4638959061401659</v>
      </c>
      <c r="BT2512" s="929">
        <v>0.71228848590997085</v>
      </c>
      <c r="BU2512" s="929">
        <v>-0.13301314394600525</v>
      </c>
      <c r="BV2512" s="929">
        <v>0.49178098643958706</v>
      </c>
      <c r="BW2512" s="929">
        <v>-0.18088843175705449</v>
      </c>
      <c r="BX2512" s="929">
        <v>-3.2966135107510702E-2</v>
      </c>
      <c r="BY2512" s="930">
        <v>-2.8565780815041675E-2</v>
      </c>
    </row>
    <row r="2513" spans="1:77">
      <c r="F2513" s="929">
        <v>-0.54488181509063993</v>
      </c>
      <c r="G2513" s="929">
        <v>-0.54283259185213073</v>
      </c>
      <c r="H2513" s="929">
        <v>-0.51443466346283062</v>
      </c>
      <c r="I2513" s="929">
        <v>-0.51879100366873321</v>
      </c>
      <c r="J2513" s="929">
        <v>5.4396101383703961</v>
      </c>
      <c r="K2513" s="929">
        <v>6.8218094656496593</v>
      </c>
      <c r="L2513" s="929">
        <v>5.045339564258847</v>
      </c>
      <c r="M2513" s="929">
        <v>4.9049333561660049</v>
      </c>
      <c r="N2513" s="929">
        <v>-0.4872597897810072</v>
      </c>
      <c r="O2513" s="929">
        <v>-0.42015351397505862</v>
      </c>
      <c r="P2513" s="929">
        <v>-0.32015576283742997</v>
      </c>
      <c r="Q2513" s="929">
        <v>-7.657789679520946E-2</v>
      </c>
      <c r="R2513" s="929">
        <v>-7.5731198193824414E-2</v>
      </c>
      <c r="S2513" s="929">
        <v>-7.657789679520946E-2</v>
      </c>
      <c r="T2513" s="929">
        <v>-0.52354273967530984</v>
      </c>
      <c r="U2513" s="929">
        <v>4.6535178757007882</v>
      </c>
      <c r="V2513" s="929">
        <v>-0.16774205964664926</v>
      </c>
      <c r="W2513" s="929">
        <v>-0.16704655722408288</v>
      </c>
      <c r="X2513" s="929">
        <v>-0.51578476663308304</v>
      </c>
      <c r="Y2513" s="929">
        <v>-0.16774205964664926</v>
      </c>
      <c r="Z2513" s="929">
        <v>-0.31963904367850493</v>
      </c>
      <c r="AA2513" s="929">
        <v>-0.55845104877112894</v>
      </c>
      <c r="AB2513" s="929">
        <v>-0.55547962525531402</v>
      </c>
      <c r="AC2513" s="929">
        <v>-0.53489175201244599</v>
      </c>
      <c r="AD2513" s="929">
        <v>3.7176937534750634</v>
      </c>
      <c r="AE2513" s="929">
        <v>-0.46188943767211199</v>
      </c>
      <c r="AF2513" s="929">
        <v>-0.38689112431889072</v>
      </c>
      <c r="AG2513" s="929">
        <v>-0.51604588815853281</v>
      </c>
      <c r="AH2513" s="929">
        <v>-0.51569716853113601</v>
      </c>
      <c r="AI2513" s="929">
        <v>-0.69055185558650101</v>
      </c>
      <c r="AJ2513" s="929">
        <v>-0.51604588815853281</v>
      </c>
      <c r="AK2513" s="929">
        <v>-0.59220588121623208</v>
      </c>
      <c r="AL2513" s="929">
        <v>-0.71194440509722701</v>
      </c>
      <c r="AM2513" s="929">
        <v>-0.71045455593545237</v>
      </c>
      <c r="AN2513" s="929">
        <v>-0.70200373745164801</v>
      </c>
      <c r="AO2513" s="929">
        <v>1.9351411626553139</v>
      </c>
      <c r="AP2513" s="929">
        <v>-0.66127709684311653</v>
      </c>
      <c r="AQ2513" s="929">
        <v>-0.615847673701582</v>
      </c>
      <c r="AR2513" s="929">
        <v>-0.92008191759855107</v>
      </c>
      <c r="AS2513" s="929">
        <v>-0.88088917915264453</v>
      </c>
      <c r="AT2513" s="929">
        <v>-0.92430175118773872</v>
      </c>
      <c r="AU2513" s="929">
        <v>-0.11944483382597602</v>
      </c>
      <c r="AV2513" s="929">
        <v>3.2714429899771282</v>
      </c>
      <c r="AW2513" s="929">
        <v>-0.87564314831519829</v>
      </c>
      <c r="AX2513" s="929">
        <v>-0.51990874313108237</v>
      </c>
      <c r="AY2513" s="929">
        <v>-0.93124784740236111</v>
      </c>
      <c r="AZ2513" s="929">
        <v>-0.9018532935679312</v>
      </c>
      <c r="BA2513" s="929">
        <v>-0.93441272259425179</v>
      </c>
      <c r="BB2513" s="929">
        <v>-0.33077003457292981</v>
      </c>
      <c r="BC2513" s="929">
        <v>-0.89791877043984658</v>
      </c>
      <c r="BD2513" s="929">
        <v>-0.63111796655175956</v>
      </c>
      <c r="BE2513" s="929">
        <v>-0.89393905974680288</v>
      </c>
      <c r="BF2513" s="929">
        <v>-0.87660113283406549</v>
      </c>
      <c r="BG2513" s="929">
        <v>-0.895805812856036</v>
      </c>
      <c r="BH2513" s="929">
        <v>-0.53975642815459757</v>
      </c>
      <c r="BI2513" s="929">
        <v>-0.87428041468962792</v>
      </c>
      <c r="BJ2513" s="929">
        <v>-0.71691205100815303</v>
      </c>
      <c r="BK2513" s="929">
        <v>-0.86536798337494147</v>
      </c>
      <c r="BL2513" s="929">
        <v>-0.90463304337323325</v>
      </c>
      <c r="BM2513" s="929">
        <v>-0.84750910582282457</v>
      </c>
      <c r="BN2513" s="929">
        <v>-0.87186092909184221</v>
      </c>
      <c r="BO2513" s="929">
        <v>-0.53190642876573213</v>
      </c>
      <c r="BP2513" s="929">
        <v>-0.53126705367989369</v>
      </c>
      <c r="BQ2513" s="929">
        <v>-0.88222572314757375</v>
      </c>
      <c r="BR2513" s="929">
        <v>4.2328916548498476</v>
      </c>
      <c r="BS2513" s="929">
        <v>-0.67154526258260749</v>
      </c>
      <c r="BT2513" s="929">
        <v>-0.89108503886684309</v>
      </c>
      <c r="BU2513" s="929">
        <v>-0.88835341047297434</v>
      </c>
      <c r="BV2513" s="929">
        <v>-0.90012529369955863</v>
      </c>
      <c r="BW2513" s="929">
        <v>-0.88416209295749781</v>
      </c>
      <c r="BX2513" s="929">
        <v>-0.8523314808155954</v>
      </c>
      <c r="BY2513" s="930">
        <v>-0.91628204227557641</v>
      </c>
    </row>
    <row r="2514" spans="1:77">
      <c r="A2514" s="69" t="s">
        <v>292</v>
      </c>
      <c r="F2514" s="929">
        <v>-0.10512446986310417</v>
      </c>
      <c r="G2514" s="929">
        <v>-0.1262724673671495</v>
      </c>
      <c r="H2514" s="929">
        <v>3.2985640676972211E-2</v>
      </c>
      <c r="I2514" s="929">
        <v>-3.3803569201292724E-2</v>
      </c>
      <c r="J2514" s="929">
        <v>-0.30177576799991374</v>
      </c>
      <c r="K2514" s="929">
        <v>-0.42290673896473041</v>
      </c>
      <c r="L2514" s="929">
        <v>-0.34709670678926313</v>
      </c>
      <c r="M2514" s="929">
        <v>-0.8266092996985771</v>
      </c>
      <c r="N2514" s="929">
        <v>-0.72772577161274132</v>
      </c>
      <c r="O2514" s="929">
        <v>-9.4784270893749634E-2</v>
      </c>
      <c r="P2514" s="929">
        <v>0.21314347550917701</v>
      </c>
      <c r="Q2514" s="929">
        <v>-0.12972243776012021</v>
      </c>
      <c r="R2514" s="929">
        <v>-0.13927752688771866</v>
      </c>
      <c r="S2514" s="929">
        <v>-0.12972243776012032</v>
      </c>
      <c r="T2514" s="929">
        <v>-0.10063731669993334</v>
      </c>
      <c r="U2514" s="929">
        <v>-0.39213614906439287</v>
      </c>
      <c r="V2514" s="929">
        <v>-0.28445630631976132</v>
      </c>
      <c r="W2514" s="929">
        <v>-0.29230512953171728</v>
      </c>
      <c r="X2514" s="929">
        <v>-0.80426042890029092</v>
      </c>
      <c r="Y2514" s="929">
        <v>-0.28445630631976132</v>
      </c>
      <c r="Z2514" s="929">
        <v>-0.41942623656698164</v>
      </c>
      <c r="AA2514" s="929">
        <v>-0.39220985630152677</v>
      </c>
      <c r="AB2514" s="929">
        <v>-0.37465092586772519</v>
      </c>
      <c r="AC2514" s="929">
        <v>-0.26056495687746478</v>
      </c>
      <c r="AD2514" s="929">
        <v>-0.5000104263196995</v>
      </c>
      <c r="AE2514" s="929">
        <v>-0.31928427807237469</v>
      </c>
      <c r="AF2514" s="929">
        <v>-8.8338468270179354E-2</v>
      </c>
      <c r="AG2514" s="929">
        <v>-0.43896860186573505</v>
      </c>
      <c r="AH2514" s="929">
        <v>-0.44290394215668055</v>
      </c>
      <c r="AI2514" s="929">
        <v>-0.69959443732533932</v>
      </c>
      <c r="AJ2514" s="929">
        <v>-0.43896860186573505</v>
      </c>
      <c r="AK2514" s="929">
        <v>-0.50664115588445824</v>
      </c>
      <c r="AL2514" s="929">
        <v>-0.49299506972096979</v>
      </c>
      <c r="AM2514" s="929">
        <v>-0.48419149843867926</v>
      </c>
      <c r="AN2514" s="929">
        <v>-0.31249876273736615</v>
      </c>
      <c r="AO2514" s="929">
        <v>-0.46098546518661371</v>
      </c>
      <c r="AP2514" s="929">
        <v>-0.36251412480021172</v>
      </c>
      <c r="AQ2514" s="929">
        <v>-0.22262117991683664</v>
      </c>
      <c r="AR2514" s="929">
        <v>-0.15833809378860081</v>
      </c>
      <c r="AS2514" s="929">
        <v>-7.6465952688549152E-2</v>
      </c>
      <c r="AT2514" s="929">
        <v>-5.7475380226726387E-2</v>
      </c>
      <c r="AU2514" s="929">
        <v>-0.25540349510269972</v>
      </c>
      <c r="AV2514" s="929">
        <v>-0.80341412702027259</v>
      </c>
      <c r="AW2514" s="929">
        <v>-0.75076623327986447</v>
      </c>
      <c r="AX2514" s="929">
        <v>-0.16192383210611461</v>
      </c>
      <c r="AY2514" s="929">
        <v>-0.36693445505456534</v>
      </c>
      <c r="AZ2514" s="929">
        <v>-0.30724506923524658</v>
      </c>
      <c r="BA2514" s="929">
        <v>-0.29128741988315932</v>
      </c>
      <c r="BB2514" s="929">
        <v>-0.44484801585686906</v>
      </c>
      <c r="BC2514" s="929">
        <v>-0.81125555967301288</v>
      </c>
      <c r="BD2514" s="929">
        <v>-0.37198582285900761</v>
      </c>
      <c r="BE2514" s="929">
        <v>-0.41862719143348931</v>
      </c>
      <c r="BF2514" s="929">
        <v>-0.38373485369382876</v>
      </c>
      <c r="BG2514" s="929">
        <v>-0.37401133473791759</v>
      </c>
      <c r="BH2514" s="929">
        <v>-0.46458669793836488</v>
      </c>
      <c r="BI2514" s="929">
        <v>-0.68070657003245916</v>
      </c>
      <c r="BJ2514" s="929">
        <v>-0.42266485405627963</v>
      </c>
      <c r="BK2514" s="929">
        <v>-0.59119661974362203</v>
      </c>
      <c r="BL2514" s="929">
        <v>-0.48701548807881628</v>
      </c>
      <c r="BM2514" s="929">
        <v>-0.31111107867515458</v>
      </c>
      <c r="BN2514" s="929">
        <v>-0.36595446172334267</v>
      </c>
      <c r="BO2514" s="929">
        <v>-0.34585130874864473</v>
      </c>
      <c r="BP2514" s="929">
        <v>-0.35306672864086902</v>
      </c>
      <c r="BQ2514" s="929">
        <v>-0.34143614624213819</v>
      </c>
      <c r="BR2514" s="929">
        <v>-0.60977187388035181</v>
      </c>
      <c r="BS2514" s="929">
        <v>-0.47184870543731555</v>
      </c>
      <c r="BT2514" s="929">
        <v>-0.44682869845555939</v>
      </c>
      <c r="BU2514" s="929">
        <v>-0.42876718473202224</v>
      </c>
      <c r="BV2514" s="929">
        <v>-0.22711647187778217</v>
      </c>
      <c r="BW2514" s="929">
        <v>-0.52377680831583562</v>
      </c>
      <c r="BX2514" s="929">
        <v>-0.42575931740254835</v>
      </c>
      <c r="BY2514" s="930">
        <v>-0.22479155001105722</v>
      </c>
    </row>
    <row r="2515" spans="1:77">
      <c r="A2515" s="136"/>
      <c r="B2515" s="147" t="s">
        <v>271</v>
      </c>
      <c r="C2515" s="936"/>
      <c r="D2515" s="936"/>
      <c r="E2515" s="937"/>
      <c r="F2515" s="929">
        <v>-0.42940271374686939</v>
      </c>
      <c r="G2515" s="929">
        <v>-0.30484930053608783</v>
      </c>
      <c r="H2515" s="929">
        <v>-9.9680982110025684E-2</v>
      </c>
      <c r="I2515" s="929">
        <v>-0.12197503235039787</v>
      </c>
      <c r="J2515" s="929">
        <v>0.21308696376202413</v>
      </c>
      <c r="K2515" s="929">
        <v>0.28406115605402116</v>
      </c>
      <c r="L2515" s="929">
        <v>0.17362273342495055</v>
      </c>
      <c r="M2515" s="929">
        <v>-0.10743480700305132</v>
      </c>
      <c r="N2515" s="929">
        <v>-0.27056304366425249</v>
      </c>
      <c r="O2515" s="929">
        <v>-0.80586119484524277</v>
      </c>
      <c r="P2515" s="929">
        <v>-0.76775075670696136</v>
      </c>
      <c r="Q2515" s="929">
        <v>-4.5316176882582736E-2</v>
      </c>
      <c r="R2515" s="929">
        <v>-3.4709223853200584E-2</v>
      </c>
      <c r="S2515" s="929">
        <v>-4.5316176882582583E-2</v>
      </c>
      <c r="T2515" s="929">
        <v>-0.14063082040783792</v>
      </c>
      <c r="U2515" s="929">
        <v>0.13440362253096441</v>
      </c>
      <c r="V2515" s="929">
        <v>-0.26841653644259</v>
      </c>
      <c r="W2515" s="929">
        <v>-0.25970368216845469</v>
      </c>
      <c r="X2515" s="929">
        <v>-0.46167585334562761</v>
      </c>
      <c r="Y2515" s="929">
        <v>-0.26841653644259</v>
      </c>
      <c r="Z2515" s="929">
        <v>-0.56616031335248107</v>
      </c>
      <c r="AA2515" s="929">
        <v>-0.59303228565774246</v>
      </c>
      <c r="AB2515" s="929">
        <v>-0.47617743523137124</v>
      </c>
      <c r="AC2515" s="929">
        <v>-0.35434070128648409</v>
      </c>
      <c r="AD2515" s="929">
        <v>-0.12841955172961056</v>
      </c>
      <c r="AE2515" s="929">
        <v>-0.8360097515754662</v>
      </c>
      <c r="AF2515" s="929">
        <v>-0.80742692297175522</v>
      </c>
      <c r="AG2515" s="929">
        <v>-0.60891191610830953</v>
      </c>
      <c r="AH2515" s="929">
        <v>-0.60454335721123675</v>
      </c>
      <c r="AI2515" s="929">
        <v>-0.70581066842708018</v>
      </c>
      <c r="AJ2515" s="929">
        <v>-0.60891191610830953</v>
      </c>
      <c r="AK2515" s="929">
        <v>-0.75821728089833618</v>
      </c>
      <c r="AL2515" s="929">
        <v>-0.77169068352880688</v>
      </c>
      <c r="AM2515" s="929">
        <v>-0.71308921075213549</v>
      </c>
      <c r="AN2515" s="929">
        <v>-0.64265545539942548</v>
      </c>
      <c r="AO2515" s="929">
        <v>-0.50255555461873291</v>
      </c>
      <c r="AP2515" s="929">
        <v>-0.88457824706157751</v>
      </c>
      <c r="AQ2515" s="929">
        <v>-0.86726450549642575</v>
      </c>
      <c r="AR2515" s="929">
        <v>-0.58974483548494361</v>
      </c>
      <c r="AS2515" s="929">
        <v>-0.55956014066419535</v>
      </c>
      <c r="AT2515" s="929">
        <v>-0.55905140362320316</v>
      </c>
      <c r="AU2515" s="929">
        <v>-0.58445565828906143</v>
      </c>
      <c r="AV2515" s="929">
        <v>-0.48932406077075219</v>
      </c>
      <c r="AW2515" s="929">
        <v>-0.62020701819693025</v>
      </c>
      <c r="AX2515" s="929">
        <v>-0.57844907792829048</v>
      </c>
      <c r="AY2515" s="929">
        <v>-0.66658565403668291</v>
      </c>
      <c r="AZ2515" s="929">
        <v>-0.62961941433801438</v>
      </c>
      <c r="BA2515" s="929">
        <v>-0.62923786155727035</v>
      </c>
      <c r="BB2515" s="929">
        <v>-0.64829105255666408</v>
      </c>
      <c r="BC2515" s="929">
        <v>-0.67510457248756561</v>
      </c>
      <c r="BD2515" s="929">
        <v>-0.64378611728608581</v>
      </c>
      <c r="BE2515" s="929">
        <v>-0.80923340203673932</v>
      </c>
      <c r="BF2515" s="929">
        <v>-0.78742943230328677</v>
      </c>
      <c r="BG2515" s="929">
        <v>-0.78720437924539199</v>
      </c>
      <c r="BH2515" s="929">
        <v>-0.79844261183985932</v>
      </c>
      <c r="BI2515" s="929">
        <v>-0.81425815547606428</v>
      </c>
      <c r="BJ2515" s="929">
        <v>-0.79578544483852143</v>
      </c>
      <c r="BK2515" s="929">
        <v>-0.95106072795936414</v>
      </c>
      <c r="BL2515" s="929">
        <v>-0.93111027988931683</v>
      </c>
      <c r="BM2515" s="929">
        <v>-0.90933960741455633</v>
      </c>
      <c r="BN2515" s="929">
        <v>-0.64101666672561541</v>
      </c>
      <c r="BO2515" s="929">
        <v>-0.4989248624834397</v>
      </c>
      <c r="BP2515" s="929">
        <v>-0.49091513919754826</v>
      </c>
      <c r="BQ2515" s="929">
        <v>-0.86736666172004873</v>
      </c>
      <c r="BR2515" s="929">
        <v>-0.36014748274504083</v>
      </c>
      <c r="BS2515" s="929">
        <v>-0.82686243649326019</v>
      </c>
      <c r="BT2515" s="929">
        <v>-0.85156582938142389</v>
      </c>
      <c r="BU2515" s="929">
        <v>-0.82270081113773863</v>
      </c>
      <c r="BV2515" s="929">
        <v>-0.66551761518407437</v>
      </c>
      <c r="BW2515" s="929">
        <v>-0.93882246180436613</v>
      </c>
      <c r="BX2515" s="929">
        <v>-0.92669140324417887</v>
      </c>
      <c r="BY2515" s="930">
        <v>-0.41451273451594317</v>
      </c>
    </row>
    <row r="2516" spans="1:77" ht="26.25">
      <c r="A2516" s="143" t="s">
        <v>184</v>
      </c>
      <c r="B2516" s="149" t="s">
        <v>185</v>
      </c>
      <c r="C2516" s="150" t="s">
        <v>186</v>
      </c>
      <c r="D2516" s="150" t="s">
        <v>187</v>
      </c>
      <c r="E2516" s="17" t="s">
        <v>188</v>
      </c>
      <c r="F2516" s="929">
        <v>7.2249819159685199E-3</v>
      </c>
      <c r="G2516" s="929">
        <v>-4.437480628672535E-4</v>
      </c>
      <c r="H2516" s="929">
        <v>5.0566295179910268E-3</v>
      </c>
      <c r="I2516" s="929">
        <v>3.8369235248226366E-3</v>
      </c>
      <c r="J2516" s="929">
        <v>2.9020614700243971E-2</v>
      </c>
      <c r="K2516" s="929">
        <v>4.9559177688891051E-2</v>
      </c>
      <c r="L2516" s="929">
        <v>2.5441774207866974E-2</v>
      </c>
      <c r="M2516" s="929">
        <v>0.24375697879834143</v>
      </c>
      <c r="N2516" s="929">
        <v>-3.2691282744175699E-4</v>
      </c>
      <c r="O2516" s="929">
        <v>-0.77513175060058548</v>
      </c>
      <c r="P2516" s="929">
        <v>-0.75923604248602261</v>
      </c>
      <c r="Q2516" s="929">
        <v>-3.3501545922229822E-3</v>
      </c>
      <c r="R2516" s="929">
        <v>-1.7227019326029544E-3</v>
      </c>
      <c r="S2516" s="929">
        <v>-3.3501545922229822E-3</v>
      </c>
      <c r="T2516" s="929">
        <v>1.783257989852382E-3</v>
      </c>
      <c r="U2516" s="929">
        <v>2.1885162538423951E-2</v>
      </c>
      <c r="V2516" s="929">
        <v>-7.3384338686790203E-3</v>
      </c>
      <c r="W2516" s="929">
        <v>-6.0015977554197745E-3</v>
      </c>
      <c r="X2516" s="929">
        <v>-7.571943031137441E-3</v>
      </c>
      <c r="Y2516" s="929">
        <v>-7.3384338686790203E-3</v>
      </c>
      <c r="Z2516" s="929">
        <v>1.3204689907961304E-2</v>
      </c>
      <c r="AA2516" s="929">
        <v>-3.3530718021423452E-3</v>
      </c>
      <c r="AB2516" s="929">
        <v>-7.6553967707271731E-3</v>
      </c>
      <c r="AC2516" s="929">
        <v>-3.1217021048315025E-3</v>
      </c>
      <c r="AD2516" s="929">
        <v>1.3390576631495177E-2</v>
      </c>
      <c r="AE2516" s="929">
        <v>-0.78263303887745805</v>
      </c>
      <c r="AF2516" s="929">
        <v>-0.77071125779153571</v>
      </c>
      <c r="AG2516" s="929">
        <v>-0.4920354475190602</v>
      </c>
      <c r="AH2516" s="929">
        <v>-0.4913651680546321</v>
      </c>
      <c r="AI2516" s="929">
        <v>-0.4921525272379571</v>
      </c>
      <c r="AJ2516" s="929">
        <v>-0.4920354475190602</v>
      </c>
      <c r="AK2516" s="929">
        <v>-0.4817352814283084</v>
      </c>
      <c r="AL2516" s="929">
        <v>-0.49003721727601468</v>
      </c>
      <c r="AM2516" s="929">
        <v>-0.49219437030856383</v>
      </c>
      <c r="AN2516" s="929">
        <v>-0.52629518494523275</v>
      </c>
      <c r="AO2516" s="929">
        <v>-0.51605546804772229</v>
      </c>
      <c r="AP2516" s="929">
        <v>-0.88614598760664032</v>
      </c>
      <c r="AQ2516" s="929">
        <v>-0.87892449670454076</v>
      </c>
      <c r="AR2516" s="929">
        <v>2.786763631058891E-2</v>
      </c>
      <c r="AS2516" s="929">
        <v>4.3881322736141357E-2</v>
      </c>
      <c r="AT2516" s="929">
        <v>4.0984255599801074E-2</v>
      </c>
      <c r="AU2516" s="929">
        <v>3.0036182155560358E-2</v>
      </c>
      <c r="AV2516" s="929">
        <v>3.7296930339158874E-2</v>
      </c>
      <c r="AW2516" s="929">
        <v>3.4205876524427574E-2</v>
      </c>
      <c r="AX2516" s="929">
        <v>3.0214205897722109E-2</v>
      </c>
      <c r="AY2516" s="929">
        <v>2.3741437925386549E-2</v>
      </c>
      <c r="AZ2516" s="929">
        <v>3.5751702744550765E-2</v>
      </c>
      <c r="BA2516" s="929">
        <v>3.3578902392295475E-2</v>
      </c>
      <c r="BB2516" s="929">
        <v>2.5367847309115139E-2</v>
      </c>
      <c r="BC2516" s="929">
        <v>2.8495118085765429E-2</v>
      </c>
      <c r="BD2516" s="929">
        <v>2.550136511573645E-2</v>
      </c>
      <c r="BE2516" s="929">
        <v>-0.47747937080010916</v>
      </c>
      <c r="BF2516" s="929">
        <v>-0.47039530023349319</v>
      </c>
      <c r="BG2516" s="929">
        <v>-0.4716768932086941</v>
      </c>
      <c r="BH2516" s="929">
        <v>-0.47652005816062804</v>
      </c>
      <c r="BI2516" s="929">
        <v>-0.47467548543918753</v>
      </c>
      <c r="BJ2516" s="929">
        <v>-0.47644130472943841</v>
      </c>
      <c r="BK2516" s="929">
        <v>-0.97954127536701585</v>
      </c>
      <c r="BL2516" s="929">
        <v>-0.98285948961048464</v>
      </c>
      <c r="BM2516" s="929">
        <v>-0.9737790310269101</v>
      </c>
      <c r="BN2516" s="929">
        <v>-0.78450540746535879</v>
      </c>
      <c r="BO2516" s="929">
        <v>-0.78827135575141372</v>
      </c>
      <c r="BP2516" s="929">
        <v>-0.7870424028722659</v>
      </c>
      <c r="BQ2516" s="929">
        <v>-0.79213160388718595</v>
      </c>
      <c r="BR2516" s="929">
        <v>-0.76278954291957002</v>
      </c>
      <c r="BS2516" s="929">
        <v>-0.76938607066554154</v>
      </c>
      <c r="BT2516" s="929">
        <v>-0.78460761407243163</v>
      </c>
      <c r="BU2516" s="929">
        <v>-0.78856273961454515</v>
      </c>
      <c r="BV2516" s="929">
        <v>-0.78175720210663002</v>
      </c>
      <c r="BW2516" s="929">
        <v>-0.98092142717285369</v>
      </c>
      <c r="BX2516" s="929">
        <v>-0.97586161218742284</v>
      </c>
      <c r="BY2516" s="930">
        <v>2.8067177146931063E-2</v>
      </c>
    </row>
    <row r="2517" spans="1:77">
      <c r="A2517" s="130" t="s">
        <v>160</v>
      </c>
      <c r="B2517" s="152">
        <v>166.31927058171794</v>
      </c>
      <c r="C2517" s="141">
        <v>1380.6174044229917</v>
      </c>
      <c r="D2517" s="141">
        <v>3584.9156441717796</v>
      </c>
      <c r="E2517" s="142">
        <v>5131.8523191764889</v>
      </c>
      <c r="F2517" s="929">
        <v>-5.5489716973116575E-2</v>
      </c>
      <c r="G2517" s="929">
        <v>-0.1262642814505601</v>
      </c>
      <c r="H2517" s="929">
        <v>-4.1484002899026644E-2</v>
      </c>
      <c r="I2517" s="929">
        <v>-7.1680979121305582E-2</v>
      </c>
      <c r="J2517" s="929">
        <v>0.75181236813763586</v>
      </c>
      <c r="K2517" s="929">
        <v>0.95379357414220234</v>
      </c>
      <c r="L2517" s="929">
        <v>0.66665189621657328</v>
      </c>
      <c r="M2517" s="929">
        <v>3.9175727553443749</v>
      </c>
      <c r="N2517" s="929">
        <v>-3.6387803076272922E-2</v>
      </c>
      <c r="O2517" s="929">
        <v>-4.2057749305667226E-2</v>
      </c>
      <c r="P2517" s="929">
        <v>0.30021415323552181</v>
      </c>
      <c r="Q2517" s="929">
        <v>-7.1729514010998002E-2</v>
      </c>
      <c r="R2517" s="929">
        <v>0.10609144914252154</v>
      </c>
      <c r="S2517" s="929">
        <v>-7.1729514010998002E-2</v>
      </c>
      <c r="T2517" s="929">
        <v>-0.10495021703177593</v>
      </c>
      <c r="U2517" s="929">
        <v>0.58202037132607687</v>
      </c>
      <c r="V2517" s="929">
        <v>-0.22913358874202863</v>
      </c>
      <c r="W2517" s="929">
        <v>-8.3066369008780408E-2</v>
      </c>
      <c r="X2517" s="929">
        <v>-0.25512487665365213</v>
      </c>
      <c r="Y2517" s="929">
        <v>-0.22913358874202852</v>
      </c>
      <c r="Z2517" s="929">
        <v>-0.10913632305547752</v>
      </c>
      <c r="AA2517" s="929">
        <v>-0.28642754933394066</v>
      </c>
      <c r="AB2517" s="929">
        <v>-0.31932236120671437</v>
      </c>
      <c r="AC2517" s="929">
        <v>-0.25642202336623898</v>
      </c>
      <c r="AD2517" s="929">
        <v>0.30787524564199714</v>
      </c>
      <c r="AE2517" s="929">
        <v>-0.24103667664683914</v>
      </c>
      <c r="AF2517" s="929">
        <v>1.5667250259052516E-2</v>
      </c>
      <c r="AG2517" s="929">
        <v>-0.40715703671054038</v>
      </c>
      <c r="AH2517" s="929">
        <v>-0.33392004315371909</v>
      </c>
      <c r="AI2517" s="929">
        <v>-0.42018887088109103</v>
      </c>
      <c r="AJ2517" s="929">
        <v>-0.40715703671054038</v>
      </c>
      <c r="AK2517" s="929">
        <v>-0.34699131992636767</v>
      </c>
      <c r="AL2517" s="929">
        <v>-0.43588379299697855</v>
      </c>
      <c r="AM2517" s="929">
        <v>-0.45237700160037891</v>
      </c>
      <c r="AN2517" s="929">
        <v>-0.36505961608903487</v>
      </c>
      <c r="AO2517" s="929">
        <v>-1.5123403592171755E-2</v>
      </c>
      <c r="AP2517" s="929">
        <v>-0.3660639102808263</v>
      </c>
      <c r="AQ2517" s="929">
        <v>-0.21056826249769647</v>
      </c>
      <c r="AR2517" s="929">
        <v>-0.1506100005100823</v>
      </c>
      <c r="AS2517" s="929">
        <v>-1.0166559824816736E-2</v>
      </c>
      <c r="AT2517" s="929">
        <v>-8.0999060660143549E-2</v>
      </c>
      <c r="AU2517" s="929">
        <v>-0.12756351960853743</v>
      </c>
      <c r="AV2517" s="929">
        <v>-5.4160570105127176E-2</v>
      </c>
      <c r="AW2517" s="929">
        <v>-6.8158669586048798E-2</v>
      </c>
      <c r="AX2517" s="929">
        <v>-9.2879819499623081E-2</v>
      </c>
      <c r="AY2517" s="929">
        <v>-0.30382280463748679</v>
      </c>
      <c r="AZ2517" s="929">
        <v>-0.19849022412353759</v>
      </c>
      <c r="BA2517" s="929">
        <v>-0.25161459975003286</v>
      </c>
      <c r="BB2517" s="929">
        <v>-0.28653794396132809</v>
      </c>
      <c r="BC2517" s="929">
        <v>-0.24198430644446162</v>
      </c>
      <c r="BD2517" s="929">
        <v>-0.26052516887964244</v>
      </c>
      <c r="BE2517" s="929">
        <v>-0.41549192789579231</v>
      </c>
      <c r="BF2517" s="929">
        <v>-0.35336312020006871</v>
      </c>
      <c r="BG2517" s="929">
        <v>-0.38469771867994568</v>
      </c>
      <c r="BH2517" s="929">
        <v>-0.40529671783109422</v>
      </c>
      <c r="BI2517" s="929">
        <v>-0.37901743782177372</v>
      </c>
      <c r="BJ2517" s="929">
        <v>-0.38995348126747337</v>
      </c>
      <c r="BK2517" s="929">
        <v>-0.58306412036971822</v>
      </c>
      <c r="BL2517" s="929">
        <v>-0.70987897664473498</v>
      </c>
      <c r="BM2517" s="929">
        <v>-0.51435539172818179</v>
      </c>
      <c r="BN2517" s="929">
        <v>-0.59057624461245739</v>
      </c>
      <c r="BO2517" s="929">
        <v>-0.54888025946267649</v>
      </c>
      <c r="BP2517" s="929">
        <v>-0.41460072552442201</v>
      </c>
      <c r="BQ2517" s="929">
        <v>-0.62899408719539873</v>
      </c>
      <c r="BR2517" s="929">
        <v>0.11119700147371608</v>
      </c>
      <c r="BS2517" s="929">
        <v>-0.43856682336331565</v>
      </c>
      <c r="BT2517" s="929">
        <v>-0.60155057344420204</v>
      </c>
      <c r="BU2517" s="929">
        <v>-0.63179076022484482</v>
      </c>
      <c r="BV2517" s="929">
        <v>-0.59177211446238176</v>
      </c>
      <c r="BW2517" s="929">
        <v>-0.64417357928555274</v>
      </c>
      <c r="BX2517" s="929">
        <v>-0.53522388738833171</v>
      </c>
      <c r="BY2517" s="930">
        <v>-0.14129574657279914</v>
      </c>
    </row>
    <row r="2518" spans="1:77">
      <c r="A2518" s="130" t="s">
        <v>162</v>
      </c>
      <c r="B2518" s="152">
        <v>161.62724002063635</v>
      </c>
      <c r="C2518" s="141">
        <v>636.52523571333575</v>
      </c>
      <c r="D2518" s="141">
        <v>0</v>
      </c>
      <c r="E2518" s="142">
        <v>798.1524757339721</v>
      </c>
      <c r="F2518" s="929">
        <v>-0.26114613397884473</v>
      </c>
      <c r="G2518" s="929">
        <v>-0.23503263627729798</v>
      </c>
      <c r="H2518" s="929">
        <v>-0.11088835045799755</v>
      </c>
      <c r="I2518" s="929">
        <v>-0.12880186169483315</v>
      </c>
      <c r="J2518" s="929">
        <v>1.1266380618827241</v>
      </c>
      <c r="K2518" s="929">
        <v>1.174249638340513</v>
      </c>
      <c r="L2518" s="929">
        <v>1.0281169022226286</v>
      </c>
      <c r="M2518" s="929">
        <v>-0.13712503903910775</v>
      </c>
      <c r="N2518" s="929">
        <v>-9.4654571896249082E-2</v>
      </c>
      <c r="O2518" s="929">
        <v>-1.9436574679425684E-2</v>
      </c>
      <c r="P2518" s="929">
        <v>0.37635929044551691</v>
      </c>
      <c r="Q2518" s="929">
        <v>-4.9477595971138891E-2</v>
      </c>
      <c r="R2518" s="929">
        <v>7.5504899599392453E-2</v>
      </c>
      <c r="S2518" s="929">
        <v>-4.9477595971138891E-2</v>
      </c>
      <c r="T2518" s="929">
        <v>-0.14622978337023465</v>
      </c>
      <c r="U2518" s="929">
        <v>0.93020767523123038</v>
      </c>
      <c r="V2518" s="929">
        <v>-0.10837949593678027</v>
      </c>
      <c r="W2518" s="929">
        <v>-5.7153031467010113E-3</v>
      </c>
      <c r="X2518" s="929">
        <v>-0.17598990443410106</v>
      </c>
      <c r="Y2518" s="929">
        <v>-0.10837949593678027</v>
      </c>
      <c r="Z2518" s="929">
        <v>-0.31049115614910333</v>
      </c>
      <c r="AA2518" s="929">
        <v>-0.29913323812880815</v>
      </c>
      <c r="AB2518" s="929">
        <v>-0.27625995042056456</v>
      </c>
      <c r="AC2518" s="929">
        <v>-0.18785450701460898</v>
      </c>
      <c r="AD2518" s="929">
        <v>0.69636197683659429</v>
      </c>
      <c r="AE2518" s="929">
        <v>-0.14166509842897271</v>
      </c>
      <c r="AF2518" s="929">
        <v>0.15518180041473426</v>
      </c>
      <c r="AG2518" s="929">
        <v>-5.2886089514448842E-2</v>
      </c>
      <c r="AH2518" s="929">
        <v>-1.4110437128352592E-3</v>
      </c>
      <c r="AI2518" s="929">
        <v>-8.678543435400321E-2</v>
      </c>
      <c r="AJ2518" s="929">
        <v>-5.2886089514448842E-2</v>
      </c>
      <c r="AK2518" s="929">
        <v>-0.15422333947210695</v>
      </c>
      <c r="AL2518" s="929">
        <v>-0.14852856572074538</v>
      </c>
      <c r="AM2518" s="929">
        <v>-0.13706007314882404</v>
      </c>
      <c r="AN2518" s="929">
        <v>-4.0292679330488711E-2</v>
      </c>
      <c r="AO2518" s="929">
        <v>0.50803421214994438</v>
      </c>
      <c r="AP2518" s="929">
        <v>-9.2906611022969656E-4</v>
      </c>
      <c r="AQ2518" s="929">
        <v>0.17888275595448402</v>
      </c>
      <c r="AR2518" s="929">
        <v>-0.20561156439675188</v>
      </c>
      <c r="AS2518" s="929">
        <v>-0.23485583280417158</v>
      </c>
      <c r="AT2518" s="929">
        <v>-0.1784962970539187</v>
      </c>
      <c r="AU2518" s="929">
        <v>-0.19776969557060728</v>
      </c>
      <c r="AV2518" s="929">
        <v>-0.16735669847491019</v>
      </c>
      <c r="AW2518" s="929">
        <v>-0.16221519895532222</v>
      </c>
      <c r="AX2518" s="929">
        <v>-0.11922348728415318</v>
      </c>
      <c r="AY2518" s="929">
        <v>-0.24815156268679439</v>
      </c>
      <c r="AZ2518" s="929">
        <v>-0.2700847639923592</v>
      </c>
      <c r="BA2518" s="929">
        <v>-0.22781511217966949</v>
      </c>
      <c r="BB2518" s="929">
        <v>-0.24227016106718594</v>
      </c>
      <c r="BC2518" s="929">
        <v>-0.2156042886057222</v>
      </c>
      <c r="BD2518" s="929">
        <v>-0.18336050485234545</v>
      </c>
      <c r="BE2518" s="929">
        <v>-0.10379052978506857</v>
      </c>
      <c r="BF2518" s="929">
        <v>-0.11672749230337082</v>
      </c>
      <c r="BG2518" s="929">
        <v>-9.1795386244429317E-2</v>
      </c>
      <c r="BH2518" s="929">
        <v>-0.10032147521123153</v>
      </c>
      <c r="BI2518" s="929">
        <v>-8.4593019171197603E-2</v>
      </c>
      <c r="BJ2518" s="929">
        <v>-6.5574517674115693E-2</v>
      </c>
      <c r="BK2518" s="929">
        <v>6.9584570901168709E-3</v>
      </c>
      <c r="BL2518" s="929">
        <v>-0.24339323244336494</v>
      </c>
      <c r="BM2518" s="929">
        <v>-1.7293964960944062E-2</v>
      </c>
      <c r="BN2518" s="929">
        <v>-0.35834018696203701</v>
      </c>
      <c r="BO2518" s="929">
        <v>-0.27360343258365666</v>
      </c>
      <c r="BP2518" s="929">
        <v>-0.17922428314016936</v>
      </c>
      <c r="BQ2518" s="929">
        <v>-0.38860534384241535</v>
      </c>
      <c r="BR2518" s="929">
        <v>0.71367027562058227</v>
      </c>
      <c r="BS2518" s="929">
        <v>-0.45940459718691523</v>
      </c>
      <c r="BT2518" s="929">
        <v>-0.4489632679067429</v>
      </c>
      <c r="BU2518" s="929">
        <v>-0.42793586409425394</v>
      </c>
      <c r="BV2518" s="929">
        <v>-0.42106488445547163</v>
      </c>
      <c r="BW2518" s="929">
        <v>-0.12040542379056474</v>
      </c>
      <c r="BX2518" s="929">
        <v>5.5816561870777265E-3</v>
      </c>
      <c r="BY2518" s="930">
        <v>-0.19858212859273636</v>
      </c>
    </row>
    <row r="2519" spans="1:77">
      <c r="A2519" s="130" t="s">
        <v>31</v>
      </c>
      <c r="B2519" s="152">
        <v>9.8046017793648392</v>
      </c>
      <c r="C2519" s="141">
        <v>70.435263989213411</v>
      </c>
      <c r="D2519" s="141">
        <v>0</v>
      </c>
      <c r="E2519" s="142">
        <v>80.239865768578255</v>
      </c>
      <c r="F2519" s="929">
        <v>-0.29820409715859364</v>
      </c>
      <c r="G2519" s="929">
        <v>-0.26947776612403251</v>
      </c>
      <c r="H2519" s="929">
        <v>-9.6024427254462461E-2</v>
      </c>
      <c r="I2519" s="929">
        <v>-0.12684575651708491</v>
      </c>
      <c r="J2519" s="929">
        <v>0.628721004174008</v>
      </c>
      <c r="K2519" s="929">
        <v>0.7797216296156001</v>
      </c>
      <c r="L2519" s="929">
        <v>0.55413188291582183</v>
      </c>
      <c r="M2519" s="929">
        <v>-0.1306752634679956</v>
      </c>
      <c r="N2519" s="929">
        <v>-9.0435151055092214E-2</v>
      </c>
      <c r="O2519" s="929">
        <v>-4.0755077163348294E-2</v>
      </c>
      <c r="P2519" s="929">
        <v>0.3059001956698324</v>
      </c>
      <c r="Q2519" s="929">
        <v>-6.6707868547972185E-2</v>
      </c>
      <c r="R2519" s="929">
        <v>0.16670989844433032</v>
      </c>
      <c r="S2519" s="929">
        <v>-6.6707868547972005E-2</v>
      </c>
      <c r="T2519" s="929">
        <v>-0.153599233782061</v>
      </c>
      <c r="U2519" s="929">
        <v>0.48000604812507841</v>
      </c>
      <c r="V2519" s="929">
        <v>-0.14612199777174834</v>
      </c>
      <c r="W2519" s="929">
        <v>4.561402511478594E-2</v>
      </c>
      <c r="X2519" s="929">
        <v>-0.21071853423967124</v>
      </c>
      <c r="Y2519" s="929">
        <v>-0.14612199777174817</v>
      </c>
      <c r="Z2519" s="929">
        <v>-0.41777826011479213</v>
      </c>
      <c r="AA2519" s="929">
        <v>-0.36674002770797676</v>
      </c>
      <c r="AB2519" s="929">
        <v>-0.33860611643177141</v>
      </c>
      <c r="AC2519" s="929">
        <v>-0.21749704778546428</v>
      </c>
      <c r="AD2519" s="929">
        <v>0.30296443378111465</v>
      </c>
      <c r="AE2519" s="929">
        <v>-0.2144561990410879</v>
      </c>
      <c r="AF2519" s="929">
        <v>4.5535255583797542E-2</v>
      </c>
      <c r="AG2519" s="929">
        <v>-0.22943794656845834</v>
      </c>
      <c r="AH2519" s="929">
        <v>-0.13330296228933103</v>
      </c>
      <c r="AI2519" s="929">
        <v>-0.26182615888422534</v>
      </c>
      <c r="AJ2519" s="929">
        <v>-0.22943794656845826</v>
      </c>
      <c r="AK2519" s="929">
        <v>-0.36564433134952667</v>
      </c>
      <c r="AL2519" s="929">
        <v>-0.3400541496184325</v>
      </c>
      <c r="AM2519" s="929">
        <v>-0.32594802038131504</v>
      </c>
      <c r="AN2519" s="929">
        <v>-0.21032139456764057</v>
      </c>
      <c r="AO2519" s="929">
        <v>0.11243104392990652</v>
      </c>
      <c r="AP2519" s="929">
        <v>-0.18406351888218014</v>
      </c>
      <c r="AQ2519" s="929">
        <v>-2.6576486477741565E-2</v>
      </c>
      <c r="AR2519" s="929">
        <v>-0.21451132430183661</v>
      </c>
      <c r="AS2519" s="929">
        <v>-0.31216789824809899</v>
      </c>
      <c r="AT2519" s="929">
        <v>-0.22498255455345548</v>
      </c>
      <c r="AU2519" s="929">
        <v>-0.20359418510775054</v>
      </c>
      <c r="AV2519" s="929">
        <v>-0.15763151238926107</v>
      </c>
      <c r="AW2519" s="929">
        <v>-0.19173339943542514</v>
      </c>
      <c r="AX2519" s="929">
        <v>-0.1625499290330093</v>
      </c>
      <c r="AY2519" s="929">
        <v>-0.28464406735945541</v>
      </c>
      <c r="AZ2519" s="929">
        <v>-0.35788649781915216</v>
      </c>
      <c r="BA2519" s="929">
        <v>-0.31572181768741669</v>
      </c>
      <c r="BB2519" s="929">
        <v>-0.27645621296389078</v>
      </c>
      <c r="BC2519" s="929">
        <v>-0.26756062370964673</v>
      </c>
      <c r="BD2519" s="929">
        <v>-0.24567302090783499</v>
      </c>
      <c r="BE2519" s="929">
        <v>-0.27390895752980415</v>
      </c>
      <c r="BF2519" s="929">
        <v>-0.31710988221041891</v>
      </c>
      <c r="BG2519" s="929">
        <v>-0.23744563772349955</v>
      </c>
      <c r="BH2519" s="929">
        <v>-0.26907947714775621</v>
      </c>
      <c r="BI2519" s="929">
        <v>-0.26383255021004687</v>
      </c>
      <c r="BJ2519" s="929">
        <v>-0.25092248327008365</v>
      </c>
      <c r="BK2519" s="929">
        <v>-0.3098145824828043</v>
      </c>
      <c r="BL2519" s="929">
        <v>-0.36355457636647437</v>
      </c>
      <c r="BM2519" s="929">
        <v>-0.16552698142998148</v>
      </c>
      <c r="BN2519" s="929">
        <v>-0.51289358011214414</v>
      </c>
      <c r="BO2519" s="929">
        <v>-0.42463845542271855</v>
      </c>
      <c r="BP2519" s="929">
        <v>-0.24837560986848181</v>
      </c>
      <c r="BQ2519" s="929">
        <v>-0.53941289357644784</v>
      </c>
      <c r="BR2519" s="929">
        <v>0.12653204530224499</v>
      </c>
      <c r="BS2519" s="929">
        <v>-0.67437194364443565</v>
      </c>
      <c r="BT2519" s="929">
        <v>-0.62745251796401735</v>
      </c>
      <c r="BU2519" s="929">
        <v>-0.60158902510827472</v>
      </c>
      <c r="BV2519" s="929">
        <v>-0.50174158211643805</v>
      </c>
      <c r="BW2519" s="929">
        <v>-0.32943270398326402</v>
      </c>
      <c r="BX2519" s="929">
        <v>-0.21908772711161698</v>
      </c>
      <c r="BY2519" s="930">
        <v>-0.20271115118656213</v>
      </c>
    </row>
    <row r="2520" spans="1:77">
      <c r="A2520" s="130" t="s">
        <v>23</v>
      </c>
      <c r="B2520" s="152">
        <v>49.44584022009893</v>
      </c>
      <c r="C2520" s="141">
        <v>522.35220839614294</v>
      </c>
      <c r="D2520" s="141">
        <v>0</v>
      </c>
      <c r="E2520" s="142">
        <v>571.79804861624189</v>
      </c>
      <c r="F2520" s="929">
        <v>-0.16097028766698943</v>
      </c>
      <c r="G2520" s="929">
        <v>0.18279653718798189</v>
      </c>
      <c r="H2520" s="929">
        <v>0.28712533745293334</v>
      </c>
      <c r="I2520" s="929">
        <v>0.26077945204809583</v>
      </c>
      <c r="J2520" s="929">
        <v>2.9929086030618781</v>
      </c>
      <c r="K2520" s="929">
        <v>2.2032212575383285</v>
      </c>
      <c r="L2520" s="929">
        <v>2.7316902832354</v>
      </c>
      <c r="M2520" s="929">
        <v>0.61642286938337942</v>
      </c>
      <c r="N2520" s="929">
        <v>-0.16629914319621505</v>
      </c>
      <c r="O2520" s="929">
        <v>1.2687878064987137</v>
      </c>
      <c r="P2520" s="929">
        <v>4.0427286301647909</v>
      </c>
      <c r="Q2520" s="929">
        <v>-0.13043478260869545</v>
      </c>
      <c r="R2520" s="929">
        <v>0.35206434182395657</v>
      </c>
      <c r="S2520" s="929">
        <v>-0.13043478260869537</v>
      </c>
      <c r="T2520" s="929">
        <v>0.17307305538388076</v>
      </c>
      <c r="U2520" s="929">
        <v>2.4720944374451119</v>
      </c>
      <c r="V2520" s="929">
        <v>-0.28571428571428553</v>
      </c>
      <c r="W2520" s="929">
        <v>0.11062428078396409</v>
      </c>
      <c r="X2520" s="929">
        <v>-0.40449938799729646</v>
      </c>
      <c r="Y2520" s="929">
        <v>-0.28571428571428553</v>
      </c>
      <c r="Z2520" s="929">
        <v>-0.27741374126436108</v>
      </c>
      <c r="AA2520" s="929">
        <v>-0.4306584094883143</v>
      </c>
      <c r="AB2520" s="929">
        <v>-0.15514533058001265</v>
      </c>
      <c r="AC2520" s="929">
        <v>-3.6404275934669272E-2</v>
      </c>
      <c r="AD2520" s="929">
        <v>1.8520775736156281</v>
      </c>
      <c r="AE2520" s="929">
        <v>0.70159085487403527</v>
      </c>
      <c r="AF2520" s="929">
        <v>2.7820464726235934</v>
      </c>
      <c r="AG2520" s="929">
        <v>1.2414926124560239</v>
      </c>
      <c r="AH2520" s="929">
        <v>1.4402137566933235</v>
      </c>
      <c r="AI2520" s="929">
        <v>1.1819346651874008</v>
      </c>
      <c r="AJ2520" s="929">
        <v>1.2414926124560239</v>
      </c>
      <c r="AK2520" s="929">
        <v>1.2456544423416571</v>
      </c>
      <c r="AL2520" s="929">
        <v>1.1688187306752691</v>
      </c>
      <c r="AM2520" s="929">
        <v>1.3069588939622572</v>
      </c>
      <c r="AN2520" s="929">
        <v>1.7371644006299376</v>
      </c>
      <c r="AO2520" s="929">
        <v>2.9082637875934014</v>
      </c>
      <c r="AP2520" s="929">
        <v>2.1372331401339348</v>
      </c>
      <c r="AQ2520" s="929">
        <v>3.397446795083654</v>
      </c>
      <c r="AR2520" s="929">
        <v>-0.47465606103980718</v>
      </c>
      <c r="AS2520" s="929">
        <v>0.30932589547875189</v>
      </c>
      <c r="AT2520" s="929">
        <v>-0.12397723040904422</v>
      </c>
      <c r="AU2520" s="929">
        <v>-0.31813232945713704</v>
      </c>
      <c r="AV2520" s="929">
        <v>0.28008593972366591</v>
      </c>
      <c r="AW2520" s="929">
        <v>-0.33129953934394613</v>
      </c>
      <c r="AX2520" s="929">
        <v>-0.24779970240475571</v>
      </c>
      <c r="AY2520" s="929">
        <v>-0.60599204577985544</v>
      </c>
      <c r="AZ2520" s="929">
        <v>-1.8005578390936E-2</v>
      </c>
      <c r="BA2520" s="929">
        <v>-0.34298292280678305</v>
      </c>
      <c r="BB2520" s="929">
        <v>-0.4885992470928528</v>
      </c>
      <c r="BC2520" s="929">
        <v>-0.49847465450795958</v>
      </c>
      <c r="BD2520" s="929">
        <v>-0.43584977680356679</v>
      </c>
      <c r="BE2520" s="929">
        <v>1.1750038338243574</v>
      </c>
      <c r="BF2520" s="929">
        <v>1.5218186368211963</v>
      </c>
      <c r="BG2520" s="929">
        <v>1.3301357326507699</v>
      </c>
      <c r="BH2520" s="929">
        <v>1.2442461763066217</v>
      </c>
      <c r="BI2520" s="929">
        <v>1.2384213186489395</v>
      </c>
      <c r="BJ2520" s="929">
        <v>1.2753596426212566</v>
      </c>
      <c r="BK2520" s="929">
        <v>2.8065474018546617</v>
      </c>
      <c r="BL2520" s="929">
        <v>0.29605007611809081</v>
      </c>
      <c r="BM2520" s="929">
        <v>1.8806699358341508</v>
      </c>
      <c r="BN2520" s="929">
        <v>-8.2333346989652847E-2</v>
      </c>
      <c r="BO2520" s="929">
        <v>-0.36129587135070496</v>
      </c>
      <c r="BP2520" s="929">
        <v>3.0580068728478047E-3</v>
      </c>
      <c r="BQ2520" s="929">
        <v>-0.60746007295638216</v>
      </c>
      <c r="BR2520" s="929">
        <v>2.2767549729431371</v>
      </c>
      <c r="BS2520" s="929">
        <v>-0.34628591857790775</v>
      </c>
      <c r="BT2520" s="929">
        <v>-0.47660451424220751</v>
      </c>
      <c r="BU2520" s="929">
        <v>-0.22332545616700819</v>
      </c>
      <c r="BV2520" s="929">
        <v>-0.74600845741761668</v>
      </c>
      <c r="BW2520" s="929">
        <v>1.4948769359612277</v>
      </c>
      <c r="BX2520" s="929">
        <v>2.3778591376427505</v>
      </c>
      <c r="BY2520" s="930">
        <v>-0.43989024912275598</v>
      </c>
    </row>
    <row r="2521" spans="1:77">
      <c r="A2521" s="130" t="s">
        <v>163</v>
      </c>
      <c r="B2521" s="152">
        <v>102.37679802117258</v>
      </c>
      <c r="C2521" s="141">
        <v>43.737763327979366</v>
      </c>
      <c r="D2521" s="141">
        <v>0</v>
      </c>
      <c r="E2521" s="142">
        <v>146.11456134915193</v>
      </c>
      <c r="F2521" s="929">
        <v>-0.22695533057398595</v>
      </c>
      <c r="G2521" s="929">
        <v>-0.19375624750668899</v>
      </c>
      <c r="H2521" s="929">
        <v>-0.2101788138495797</v>
      </c>
      <c r="I2521" s="929">
        <v>-0.2444622267647191</v>
      </c>
      <c r="J2521" s="929">
        <v>0.31028647569724982</v>
      </c>
      <c r="K2521" s="929">
        <v>0.64786328764985757</v>
      </c>
      <c r="L2521" s="929">
        <v>0.26020820985290871</v>
      </c>
      <c r="M2521" s="929">
        <v>0.4890928493582668</v>
      </c>
      <c r="N2521" s="929">
        <v>0.29271446831770093</v>
      </c>
      <c r="O2521" s="929">
        <v>-0.25051047751167543</v>
      </c>
      <c r="P2521" s="929">
        <v>-7.4365866995375618E-2</v>
      </c>
      <c r="Q2521" s="929">
        <v>-5.9373337555224601E-2</v>
      </c>
      <c r="R2521" s="929">
        <v>0.14168872294496573</v>
      </c>
      <c r="S2521" s="929">
        <v>-5.9373337555224462E-2</v>
      </c>
      <c r="T2521" s="929">
        <v>-0.25912193884532209</v>
      </c>
      <c r="U2521" s="929">
        <v>0.21044098913803616</v>
      </c>
      <c r="V2521" s="929">
        <v>-0.13005588226382514</v>
      </c>
      <c r="W2521" s="929">
        <v>3.5102238861331174E-2</v>
      </c>
      <c r="X2521" s="929">
        <v>7.9025880820246933E-2</v>
      </c>
      <c r="Y2521" s="929">
        <v>-0.13005588226382503</v>
      </c>
      <c r="Z2521" s="929">
        <v>-0.31457642427716742</v>
      </c>
      <c r="AA2521" s="929">
        <v>-0.30031827043629383</v>
      </c>
      <c r="AB2521" s="929">
        <v>-0.26845320191146016</v>
      </c>
      <c r="AC2521" s="929">
        <v>-0.29413509046640524</v>
      </c>
      <c r="AD2521" s="929">
        <v>9.1577314662781739E-2</v>
      </c>
      <c r="AE2521" s="929">
        <v>-0.37789011651500398</v>
      </c>
      <c r="AF2521" s="929">
        <v>-0.24578165862777904</v>
      </c>
      <c r="AG2521" s="929">
        <v>-0.35081054790869659</v>
      </c>
      <c r="AH2521" s="929">
        <v>-0.26800152152489037</v>
      </c>
      <c r="AI2521" s="929">
        <v>-0.24597854135855388</v>
      </c>
      <c r="AJ2521" s="929">
        <v>1.4149883389934272</v>
      </c>
      <c r="AK2521" s="929">
        <v>-0.44332774493080362</v>
      </c>
      <c r="AL2521" s="929">
        <v>-0.43617881498688321</v>
      </c>
      <c r="AM2521" s="929">
        <v>-0.42020191186992933</v>
      </c>
      <c r="AN2521" s="929">
        <v>-0.41301599674816986</v>
      </c>
      <c r="AO2521" s="929">
        <v>-0.17382515607445156</v>
      </c>
      <c r="AP2521" s="929">
        <v>-0.4237153590226484</v>
      </c>
      <c r="AQ2521" s="929">
        <v>-0.34369207895675663</v>
      </c>
      <c r="AR2521" s="929">
        <v>-0.20214519574453982</v>
      </c>
      <c r="AS2521" s="929">
        <v>-0.25621466925013775</v>
      </c>
      <c r="AT2521" s="929">
        <v>-0.37822590490652686</v>
      </c>
      <c r="AU2521" s="929">
        <v>-0.11040764517096174</v>
      </c>
      <c r="AV2521" s="929">
        <v>0.26932857654640369</v>
      </c>
      <c r="AW2521" s="929">
        <v>7.8419714462005394E-2</v>
      </c>
      <c r="AX2521" s="929">
        <v>-0.17607135956298223</v>
      </c>
      <c r="AY2521" s="929">
        <v>-0.27541099614766901</v>
      </c>
      <c r="AZ2521" s="929">
        <v>-0.31596310127686739</v>
      </c>
      <c r="BA2521" s="929">
        <v>-0.43360699623310522</v>
      </c>
      <c r="BB2521" s="929">
        <v>-0.20660783321748538</v>
      </c>
      <c r="BC2521" s="929">
        <v>-6.4987313492760088E-2</v>
      </c>
      <c r="BD2521" s="929">
        <v>-0.25585561901150083</v>
      </c>
      <c r="BE2521" s="929">
        <v>-0.40151187621129275</v>
      </c>
      <c r="BF2521" s="929">
        <v>-0.42543091369177188</v>
      </c>
      <c r="BG2521" s="929">
        <v>-0.43315894055233484</v>
      </c>
      <c r="BH2521" s="929">
        <v>-0.36092938542174252</v>
      </c>
      <c r="BI2521" s="929">
        <v>-0.27739669313589593</v>
      </c>
      <c r="BJ2521" s="929">
        <v>-0.38997743682338232</v>
      </c>
      <c r="BK2521" s="929">
        <v>-0.57117284514279631</v>
      </c>
      <c r="BL2521" s="929">
        <v>-0.50283580900487868</v>
      </c>
      <c r="BM2521" s="929">
        <v>-0.40221280882234872</v>
      </c>
      <c r="BN2521" s="929">
        <v>-0.68293958082922046</v>
      </c>
      <c r="BO2521" s="929">
        <v>-0.494998621102065</v>
      </c>
      <c r="BP2521" s="929">
        <v>-0.3431688295081356</v>
      </c>
      <c r="BQ2521" s="929">
        <v>-0.5629740919166577</v>
      </c>
      <c r="BR2521" s="929">
        <v>-0.22291244872885133</v>
      </c>
      <c r="BS2521" s="929">
        <v>-0.66462827811090464</v>
      </c>
      <c r="BT2521" s="929">
        <v>-0.65152076325528607</v>
      </c>
      <c r="BU2521" s="929">
        <v>-0.62222721910322165</v>
      </c>
      <c r="BV2521" s="929">
        <v>-0.62903680811801144</v>
      </c>
      <c r="BW2521" s="929">
        <v>-0.52799015204906274</v>
      </c>
      <c r="BX2521" s="929">
        <v>-0.47192098334831772</v>
      </c>
      <c r="BY2521" s="930">
        <v>-0.17612322656195906</v>
      </c>
    </row>
    <row r="2522" spans="1:77">
      <c r="A2522" s="130" t="s">
        <v>189</v>
      </c>
      <c r="B2522" s="238">
        <v>2.1564814436900055</v>
      </c>
      <c r="C2522" s="239">
        <v>2.188892634102101E-2</v>
      </c>
      <c r="D2522" s="141">
        <v>1</v>
      </c>
      <c r="E2522" s="142">
        <v>2.1783703700310264</v>
      </c>
      <c r="F2522" s="929">
        <v>-4.7954698920952409E-2</v>
      </c>
      <c r="G2522" s="929">
        <v>-0.15700391134484934</v>
      </c>
      <c r="H2522" s="929">
        <v>-0.23311326105532854</v>
      </c>
      <c r="I2522" s="929">
        <v>-0.26579171065106622</v>
      </c>
      <c r="J2522" s="929">
        <v>0.32202237458019795</v>
      </c>
      <c r="K2522" s="929">
        <v>0.53490973976553835</v>
      </c>
      <c r="L2522" s="929">
        <v>0.27348628162493732</v>
      </c>
      <c r="M2522" s="929">
        <v>-9.0673864866753842E-2</v>
      </c>
      <c r="N2522" s="929">
        <v>-0.11701827134778446</v>
      </c>
      <c r="O2522" s="929">
        <v>-0.21943462783736656</v>
      </c>
      <c r="P2522" s="929">
        <v>2.6942126313556847E-2</v>
      </c>
      <c r="Q2522" s="929">
        <v>-5.4767801071146087E-2</v>
      </c>
      <c r="R2522" s="929">
        <v>0.21353390568941211</v>
      </c>
      <c r="S2522" s="929">
        <v>-5.4767801071146087E-2</v>
      </c>
      <c r="T2522" s="929">
        <v>-0.27651134642342928</v>
      </c>
      <c r="U2522" s="929">
        <v>0.22525165508554801</v>
      </c>
      <c r="V2522" s="929">
        <v>-0.11996756425108172</v>
      </c>
      <c r="W2522" s="929">
        <v>0.10042312344509095</v>
      </c>
      <c r="X2522" s="929">
        <v>-0.20355204378521349</v>
      </c>
      <c r="Y2522" s="929">
        <v>-0.11996756425108172</v>
      </c>
      <c r="Z2522" s="929">
        <v>-0.32002835307659006</v>
      </c>
      <c r="AA2522" s="929">
        <v>-0.16750419833597044</v>
      </c>
      <c r="AB2522" s="929">
        <v>-0.2321132152116884</v>
      </c>
      <c r="AC2522" s="929">
        <v>-0.30211404793331442</v>
      </c>
      <c r="AD2522" s="929">
        <v>0.11004841759191689</v>
      </c>
      <c r="AE2522" s="929">
        <v>-0.36741268759860352</v>
      </c>
      <c r="AF2522" s="929">
        <v>-0.18263012198541095</v>
      </c>
      <c r="AG2522" s="929">
        <v>-0.33978613268624525</v>
      </c>
      <c r="AH2522" s="929">
        <v>-0.2292839173071568</v>
      </c>
      <c r="AI2522" s="929">
        <v>-0.3816947553071911</v>
      </c>
      <c r="AJ2522" s="929">
        <v>2.0898122071610508</v>
      </c>
      <c r="AK2522" s="929">
        <v>-0.44009509132148134</v>
      </c>
      <c r="AL2522" s="929">
        <v>-0.36362063963822161</v>
      </c>
      <c r="AM2522" s="929">
        <v>-0.39601510953557983</v>
      </c>
      <c r="AN2522" s="929">
        <v>-0.41523968718003251</v>
      </c>
      <c r="AO2522" s="929">
        <v>-0.15964643865562173</v>
      </c>
      <c r="AP2522" s="929">
        <v>-0.40218933441374222</v>
      </c>
      <c r="AQ2522" s="929">
        <v>-0.29025927909524452</v>
      </c>
      <c r="AR2522" s="929">
        <v>-0.45393229700420662</v>
      </c>
      <c r="AS2522" s="929">
        <v>-0.52466352082651169</v>
      </c>
      <c r="AT2522" s="929">
        <v>-0.63278888508240627</v>
      </c>
      <c r="AU2522" s="929">
        <v>-0.45426614626098205</v>
      </c>
      <c r="AV2522" s="929">
        <v>-0.43837081451233495</v>
      </c>
      <c r="AW2522" s="929">
        <v>-0.5443651363417098</v>
      </c>
      <c r="AX2522" s="929">
        <v>-0.42738450688321611</v>
      </c>
      <c r="AY2522" s="929">
        <v>-0.52442372461352937</v>
      </c>
      <c r="AZ2522" s="929">
        <v>-0.57747214248025824</v>
      </c>
      <c r="BA2522" s="929">
        <v>-0.66897380719511945</v>
      </c>
      <c r="BB2522" s="929">
        <v>-0.52467411155611088</v>
      </c>
      <c r="BC2522" s="929">
        <v>-0.59224835411665666</v>
      </c>
      <c r="BD2522" s="929">
        <v>-0.50451288202278655</v>
      </c>
      <c r="BE2522" s="929">
        <v>-0.5195936500606676</v>
      </c>
      <c r="BF2522" s="929">
        <v>-0.55088344602050276</v>
      </c>
      <c r="BG2522" s="929">
        <v>-0.58029914893797463</v>
      </c>
      <c r="BH2522" s="929">
        <v>-0.51974133695990876</v>
      </c>
      <c r="BI2522" s="929">
        <v>-0.5595989679107839</v>
      </c>
      <c r="BJ2522" s="929">
        <v>-0.50784954482424205</v>
      </c>
      <c r="BK2522" s="929">
        <v>-0.55866701215098424</v>
      </c>
      <c r="BL2522" s="929">
        <v>-0.51671128410363987</v>
      </c>
      <c r="BM2522" s="929">
        <v>-0.37596801580134093</v>
      </c>
      <c r="BN2522" s="929">
        <v>-0.78450907650925072</v>
      </c>
      <c r="BO2522" s="929">
        <v>-0.57912713703839103</v>
      </c>
      <c r="BP2522" s="929">
        <v>-0.3765220701231809</v>
      </c>
      <c r="BQ2522" s="929">
        <v>-0.63266164353276255</v>
      </c>
      <c r="BR2522" s="929">
        <v>-0.29676306691549165</v>
      </c>
      <c r="BS2522" s="929">
        <v>-0.76304293643450938</v>
      </c>
      <c r="BT2522" s="929">
        <v>-0.62282754484768155</v>
      </c>
      <c r="BU2522" s="929">
        <v>-0.68222258700788674</v>
      </c>
      <c r="BV2522" s="929">
        <v>-0.7686128194039763</v>
      </c>
      <c r="BW2522" s="929">
        <v>-0.52850139078125213</v>
      </c>
      <c r="BX2522" s="929">
        <v>-0.45007639808951261</v>
      </c>
      <c r="BY2522" s="930">
        <v>-0.42857329267560151</v>
      </c>
    </row>
    <row r="2523" spans="1:77">
      <c r="A2523" s="130" t="s">
        <v>165</v>
      </c>
      <c r="B2523" s="152">
        <v>-262.52491777984574</v>
      </c>
      <c r="C2523" s="141">
        <v>41.615076069861061</v>
      </c>
      <c r="D2523" s="141">
        <v>274.37095412368535</v>
      </c>
      <c r="E2523" s="142">
        <v>53.461112413700675</v>
      </c>
      <c r="F2523" s="929">
        <v>-0.48370871677919641</v>
      </c>
      <c r="G2523" s="929">
        <v>-0.36416459440286647</v>
      </c>
      <c r="H2523" s="929">
        <v>-0.13602938690440466</v>
      </c>
      <c r="I2523" s="929">
        <v>-0.15846577269364848</v>
      </c>
      <c r="J2523" s="929">
        <v>-7.5890288123550045E-2</v>
      </c>
      <c r="K2523" s="929">
        <v>-8.4507022817517666E-2</v>
      </c>
      <c r="L2523" s="929">
        <v>-9.2928981852525155E-2</v>
      </c>
      <c r="M2523" s="929">
        <v>-0.28101518570992756</v>
      </c>
      <c r="N2523" s="929">
        <v>-0.27086331141539971</v>
      </c>
      <c r="O2523" s="929">
        <v>-0.90808869341180021</v>
      </c>
      <c r="P2523" s="929">
        <v>-0.90703108811767774</v>
      </c>
      <c r="Q2523" s="929">
        <v>-3.7805296510337365E-2</v>
      </c>
      <c r="R2523" s="929">
        <v>0.10078272172158956</v>
      </c>
      <c r="S2523" s="929">
        <v>-3.7805296510337365E-2</v>
      </c>
      <c r="T2523" s="929">
        <v>-0.1708395549248001</v>
      </c>
      <c r="U2523" s="929">
        <v>-0.10986184518566801</v>
      </c>
      <c r="V2523" s="929">
        <v>-0.26689018007924864</v>
      </c>
      <c r="W2523" s="929">
        <v>-0.1628831379266065</v>
      </c>
      <c r="X2523" s="929">
        <v>-0.46036397394739131</v>
      </c>
      <c r="Y2523" s="929">
        <v>-0.26689018007924864</v>
      </c>
      <c r="Z2523" s="929">
        <v>-0.62007749232478371</v>
      </c>
      <c r="AA2523" s="929">
        <v>-0.6281376884318125</v>
      </c>
      <c r="AB2523" s="929">
        <v>-0.51613774999741457</v>
      </c>
      <c r="AC2523" s="929">
        <v>-0.38447158622098598</v>
      </c>
      <c r="AD2523" s="929">
        <v>-0.33438275322098449</v>
      </c>
      <c r="AE2523" s="929">
        <v>-0.9110579789502129</v>
      </c>
      <c r="AF2523" s="929">
        <v>-0.91026477497962111</v>
      </c>
      <c r="AG2523" s="929">
        <v>-0.6295843247400903</v>
      </c>
      <c r="AH2523" s="929">
        <v>-0.57742399788054721</v>
      </c>
      <c r="AI2523" s="929">
        <v>-0.72659061417868942</v>
      </c>
      <c r="AJ2523" s="929">
        <v>-0.6295843247400903</v>
      </c>
      <c r="AK2523" s="929">
        <v>-0.80669032426926623</v>
      </c>
      <c r="AL2523" s="929">
        <v>-0.81073164532292363</v>
      </c>
      <c r="AM2523" s="929">
        <v>-0.75456338794605426</v>
      </c>
      <c r="AN2523" s="929">
        <v>-0.69192724317849852</v>
      </c>
      <c r="AO2523" s="929">
        <v>-0.66086578413721331</v>
      </c>
      <c r="AP2523" s="929">
        <v>-0.95499239373742417</v>
      </c>
      <c r="AQ2523" s="929">
        <v>-0.95451191894797327</v>
      </c>
      <c r="AR2523" s="929">
        <v>-0.59252295918355324</v>
      </c>
      <c r="AS2523" s="929">
        <v>-0.63664942618542886</v>
      </c>
      <c r="AT2523" s="929">
        <v>-0.63997394050786494</v>
      </c>
      <c r="AU2523" s="929">
        <v>-0.6184285572249818</v>
      </c>
      <c r="AV2523" s="929">
        <v>-0.64793972653079279</v>
      </c>
      <c r="AW2523" s="929">
        <v>-0.64880184632395754</v>
      </c>
      <c r="AX2523" s="929">
        <v>-0.60338888414580583</v>
      </c>
      <c r="AY2523" s="929">
        <v>-0.66639944729740264</v>
      </c>
      <c r="AZ2523" s="929">
        <v>-0.68390229861986118</v>
      </c>
      <c r="BA2523" s="929">
        <v>-0.68639568436168819</v>
      </c>
      <c r="BB2523" s="929">
        <v>-0.67023664689952578</v>
      </c>
      <c r="BC2523" s="929">
        <v>-0.69301661372375756</v>
      </c>
      <c r="BD2523" s="929">
        <v>-0.65895689209014385</v>
      </c>
      <c r="BE2523" s="929">
        <v>-0.83396533811741658</v>
      </c>
      <c r="BF2523" s="929">
        <v>-0.84428912662268207</v>
      </c>
      <c r="BG2523" s="929">
        <v>-0.84575981197482453</v>
      </c>
      <c r="BH2523" s="929">
        <v>-0.83622865147219427</v>
      </c>
      <c r="BI2523" s="929">
        <v>-0.84966506564938449</v>
      </c>
      <c r="BJ2523" s="929">
        <v>-0.8295754610349374</v>
      </c>
      <c r="BK2523" s="929">
        <v>-0.99440104620932512</v>
      </c>
      <c r="BL2523" s="929">
        <v>-0.99321515615157485</v>
      </c>
      <c r="BM2523" s="929">
        <v>-0.99261099677711762</v>
      </c>
      <c r="BN2523" s="929">
        <v>-0.69308245954652592</v>
      </c>
      <c r="BO2523" s="929">
        <v>-0.51265215836059208</v>
      </c>
      <c r="BP2523" s="929">
        <v>-0.44908036377829291</v>
      </c>
      <c r="BQ2523" s="929">
        <v>-0.88637748403830441</v>
      </c>
      <c r="BR2523" s="929">
        <v>-0.63124773129071454</v>
      </c>
      <c r="BS2523" s="929">
        <v>-0.89698733767012639</v>
      </c>
      <c r="BT2523" s="929">
        <v>-0.90375323096204074</v>
      </c>
      <c r="BU2523" s="929">
        <v>-0.88628344358103861</v>
      </c>
      <c r="BV2523" s="929">
        <v>-0.74219765566115237</v>
      </c>
      <c r="BW2523" s="929">
        <v>-0.99361194085209092</v>
      </c>
      <c r="BX2523" s="929">
        <v>-0.99327529104213563</v>
      </c>
      <c r="BY2523" s="930">
        <v>-0.409698629065262</v>
      </c>
    </row>
    <row r="2524" spans="1:77">
      <c r="A2524" s="130" t="s">
        <v>1729</v>
      </c>
      <c r="B2524" s="89">
        <v>2.1283881054878016E-2</v>
      </c>
      <c r="C2524" s="40">
        <v>0.10114427145758868</v>
      </c>
      <c r="D2524" s="40">
        <v>0.10387670695584854</v>
      </c>
      <c r="E2524" s="34">
        <v>0.22630485946831524</v>
      </c>
      <c r="F2524" s="929">
        <v>-4.8294954395293752E-3</v>
      </c>
      <c r="G2524" s="929">
        <v>-3.3259971472714873E-3</v>
      </c>
      <c r="H2524" s="929">
        <v>-2.4379672838933117E-3</v>
      </c>
      <c r="I2524" s="929">
        <v>-2.944308979691689E-3</v>
      </c>
      <c r="J2524" s="929">
        <v>-1.695960618693522E-3</v>
      </c>
      <c r="K2524" s="929">
        <v>-1.4848399177832389E-3</v>
      </c>
      <c r="L2524" s="929">
        <v>-1.9886623400841622E-3</v>
      </c>
      <c r="M2524" s="929">
        <v>-4.9716604045149538E-3</v>
      </c>
      <c r="N2524" s="929">
        <v>-2.2854482355161897E-3</v>
      </c>
      <c r="O2524" s="929">
        <v>-0.798388370687101</v>
      </c>
      <c r="P2524" s="929">
        <v>-0.79353942140548173</v>
      </c>
      <c r="Q2524" s="929">
        <v>-8.0479767427935555E-4</v>
      </c>
      <c r="R2524" s="929">
        <v>0.17156488970365211</v>
      </c>
      <c r="S2524" s="929">
        <v>-8.0479767427935555E-4</v>
      </c>
      <c r="T2524" s="929">
        <v>-3.1687129117345184E-3</v>
      </c>
      <c r="U2524" s="929">
        <v>-2.279546038360608E-3</v>
      </c>
      <c r="V2524" s="929">
        <v>-1.7628901436594908E-3</v>
      </c>
      <c r="W2524" s="929">
        <v>0.17030056533427462</v>
      </c>
      <c r="X2524" s="929">
        <v>-3.3953531690281476E-3</v>
      </c>
      <c r="Y2524" s="929">
        <v>-1.7628901436594908E-3</v>
      </c>
      <c r="Z2524" s="929">
        <v>-7.408831027424863E-4</v>
      </c>
      <c r="AA2524" s="929">
        <v>-5.2604090312974349E-3</v>
      </c>
      <c r="AB2524" s="929">
        <v>-4.1386023917104036E-3</v>
      </c>
      <c r="AC2524" s="929">
        <v>-3.7046776601404922E-3</v>
      </c>
      <c r="AD2524" s="929">
        <v>-2.9742905855833519E-3</v>
      </c>
      <c r="AE2524" s="929">
        <v>-0.7990997837904662</v>
      </c>
      <c r="AF2524" s="929">
        <v>-0.79546307182925169</v>
      </c>
      <c r="AG2524" s="929">
        <v>-0.49660389574025976</v>
      </c>
      <c r="AH2524" s="929">
        <v>-0.41030994308658136</v>
      </c>
      <c r="AI2524" s="929">
        <v>-0.49742240029103441</v>
      </c>
      <c r="AJ2524" s="929">
        <v>-0.49660389574025976</v>
      </c>
      <c r="AK2524" s="929">
        <v>-0.49609146917934244</v>
      </c>
      <c r="AL2524" s="929">
        <v>-0.4983575251220374</v>
      </c>
      <c r="AM2524" s="929">
        <v>-0.49779505980103339</v>
      </c>
      <c r="AN2524" s="929">
        <v>-0.53814982786686882</v>
      </c>
      <c r="AO2524" s="929">
        <v>-0.53769689481089933</v>
      </c>
      <c r="AP2524" s="929">
        <v>-0.90494352269583578</v>
      </c>
      <c r="AQ2524" s="929">
        <v>-0.90274062346859874</v>
      </c>
      <c r="AR2524" s="929">
        <v>3.5026054820607458E-2</v>
      </c>
      <c r="AS2524" s="929">
        <v>3.4359237871361775E-2</v>
      </c>
      <c r="AT2524" s="929">
        <v>3.3075222027089908E-2</v>
      </c>
      <c r="AU2524" s="929">
        <v>3.4617491753011528E-2</v>
      </c>
      <c r="AV2524" s="929">
        <v>3.260627495694024E-2</v>
      </c>
      <c r="AW2524" s="929">
        <v>3.3809277380147128E-2</v>
      </c>
      <c r="AX2524" s="929">
        <v>3.5064879881413796E-2</v>
      </c>
      <c r="AY2524" s="929">
        <v>3.4174356429707196E-2</v>
      </c>
      <c r="AZ2524" s="929">
        <v>3.3674243717773021E-2</v>
      </c>
      <c r="BA2524" s="929">
        <v>3.2711231834569122E-2</v>
      </c>
      <c r="BB2524" s="929">
        <v>3.3867934129010339E-2</v>
      </c>
      <c r="BC2524" s="929">
        <v>3.3261773349362006E-2</v>
      </c>
      <c r="BD2524" s="929">
        <v>3.4203475225312009E-2</v>
      </c>
      <c r="BE2524" s="929">
        <v>-0.48076180604335611</v>
      </c>
      <c r="BF2524" s="929">
        <v>-0.48105678985894612</v>
      </c>
      <c r="BG2524" s="929">
        <v>-0.48162480765370952</v>
      </c>
      <c r="BH2524" s="929">
        <v>-0.48094254453946805</v>
      </c>
      <c r="BI2524" s="929">
        <v>-0.4813000791819092</v>
      </c>
      <c r="BJ2524" s="929">
        <v>-0.48074463076820734</v>
      </c>
      <c r="BK2524" s="929">
        <v>-0.99443023993325041</v>
      </c>
      <c r="BL2524" s="929">
        <v>-0.99837441473525779</v>
      </c>
      <c r="BM2524" s="929">
        <v>-0.99560444168289286</v>
      </c>
      <c r="BN2524" s="929">
        <v>-0.79950930324357039</v>
      </c>
      <c r="BO2524" s="929">
        <v>-0.7971824626733276</v>
      </c>
      <c r="BP2524" s="929">
        <v>-0.7617565181815168</v>
      </c>
      <c r="BQ2524" s="929">
        <v>-0.79854956833213619</v>
      </c>
      <c r="BR2524" s="929">
        <v>-0.79861313644491072</v>
      </c>
      <c r="BS2524" s="929">
        <v>-0.79666316797018155</v>
      </c>
      <c r="BT2524" s="929">
        <v>-0.80039773032222217</v>
      </c>
      <c r="BU2524" s="929">
        <v>-0.79936645394818229</v>
      </c>
      <c r="BV2524" s="929">
        <v>-0.80071687250493129</v>
      </c>
      <c r="BW2524" s="929">
        <v>-0.99650037935638636</v>
      </c>
      <c r="BX2524" s="929">
        <v>-0.9949568944067444</v>
      </c>
      <c r="BY2524" s="930">
        <v>3.5446140810097344E-2</v>
      </c>
    </row>
    <row r="2525" spans="1:77">
      <c r="A2525" s="130" t="s">
        <v>84</v>
      </c>
      <c r="B2525" s="89">
        <v>7.7615009521197709E-2</v>
      </c>
      <c r="C2525" s="40">
        <v>5.2777365206517718E-4</v>
      </c>
      <c r="D2525" s="40">
        <v>6.5031902520787995E-4</v>
      </c>
      <c r="E2525" s="34">
        <v>7.8793102198470757E-2</v>
      </c>
      <c r="F2525" s="929">
        <v>-0.15036485432471058</v>
      </c>
      <c r="G2525" s="929">
        <v>-0.112045469333452</v>
      </c>
      <c r="H2525" s="929">
        <v>-6.9121443021807255E-2</v>
      </c>
      <c r="I2525" s="929">
        <v>-8.4595064044825252E-2</v>
      </c>
      <c r="J2525" s="929">
        <v>-3.3298219642610039E-2</v>
      </c>
      <c r="K2525" s="929">
        <v>-4.1684973983130522E-2</v>
      </c>
      <c r="L2525" s="929">
        <v>-4.3834085460449264E-2</v>
      </c>
      <c r="M2525" s="929">
        <v>-0.13093747328325694</v>
      </c>
      <c r="N2525" s="929">
        <v>-6.2617156392339834E-2</v>
      </c>
      <c r="O2525" s="929">
        <v>-5.8253658225146408E-2</v>
      </c>
      <c r="P2525" s="929">
        <v>0.13407084239253497</v>
      </c>
      <c r="Q2525" s="929">
        <v>-2.5349537515659708E-2</v>
      </c>
      <c r="R2525" s="929">
        <v>0.19436163150131311</v>
      </c>
      <c r="S2525" s="929">
        <v>-2.5349537515659708E-2</v>
      </c>
      <c r="T2525" s="929">
        <v>-9.2229943366000822E-2</v>
      </c>
      <c r="U2525" s="929">
        <v>-5.4304511117929201E-2</v>
      </c>
      <c r="V2525" s="929">
        <v>-0.18443212568175968</v>
      </c>
      <c r="W2525" s="929">
        <v>-1.3858812738757084E-3</v>
      </c>
      <c r="X2525" s="929">
        <v>-0.22915866596200246</v>
      </c>
      <c r="Y2525" s="929">
        <v>-0.18443212568175968</v>
      </c>
      <c r="Z2525" s="929">
        <v>-0.19811011177069493</v>
      </c>
      <c r="AA2525" s="929">
        <v>-0.29340636448376778</v>
      </c>
      <c r="AB2525" s="929">
        <v>-0.26446460377708253</v>
      </c>
      <c r="AC2525" s="929">
        <v>-0.23936960191596843</v>
      </c>
      <c r="AD2525" s="929">
        <v>-0.20821656828362392</v>
      </c>
      <c r="AE2525" s="929">
        <v>-0.22118142455466511</v>
      </c>
      <c r="AF2525" s="929">
        <v>-7.6938049091403948E-2</v>
      </c>
      <c r="AG2525" s="929">
        <v>-0.4712931089310905</v>
      </c>
      <c r="AH2525" s="929">
        <v>-0.37949969399498723</v>
      </c>
      <c r="AI2525" s="929">
        <v>-0.4937186562120281</v>
      </c>
      <c r="AJ2525" s="929">
        <v>-0.4712931089310905</v>
      </c>
      <c r="AK2525" s="929">
        <v>-0.4781511471746816</v>
      </c>
      <c r="AL2525" s="929">
        <v>-0.52593196383349217</v>
      </c>
      <c r="AM2525" s="929">
        <v>-0.51142078503328325</v>
      </c>
      <c r="AN2525" s="929">
        <v>-0.5006745516260066</v>
      </c>
      <c r="AO2525" s="929">
        <v>-0.48135570109134118</v>
      </c>
      <c r="AP2525" s="929">
        <v>-0.49554417194930855</v>
      </c>
      <c r="AQ2525" s="929">
        <v>-0.40817029584063641</v>
      </c>
      <c r="AR2525" s="929">
        <v>-5.1914392550916569E-3</v>
      </c>
      <c r="AS2525" s="929">
        <v>-2.704168430038054E-2</v>
      </c>
      <c r="AT2525" s="929">
        <v>-7.7164119536573567E-2</v>
      </c>
      <c r="AU2525" s="929">
        <v>-1.5829972028345848E-2</v>
      </c>
      <c r="AV2525" s="929">
        <v>-6.5449725782556131E-2</v>
      </c>
      <c r="AW2525" s="929">
        <v>-4.4670742856823653E-2</v>
      </c>
      <c r="AX2525" s="929">
        <v>-3.0331848194347887E-3</v>
      </c>
      <c r="AY2525" s="929">
        <v>-0.14803963916794058</v>
      </c>
      <c r="AZ2525" s="929">
        <v>-0.16442732295190718</v>
      </c>
      <c r="BA2525" s="929">
        <v>-0.20201914937905199</v>
      </c>
      <c r="BB2525" s="929">
        <v>-0.15601853874788127</v>
      </c>
      <c r="BC2525" s="929">
        <v>-0.17764911686923962</v>
      </c>
      <c r="BD2525" s="929">
        <v>-0.14642094834119801</v>
      </c>
      <c r="BE2525" s="929">
        <v>-0.4436490015639144</v>
      </c>
      <c r="BF2525" s="929">
        <v>-0.45331502559393955</v>
      </c>
      <c r="BG2525" s="929">
        <v>-0.47548798806791787</v>
      </c>
      <c r="BH2525" s="929">
        <v>-0.4483552331515851</v>
      </c>
      <c r="BI2525" s="929">
        <v>-0.46111369802439084</v>
      </c>
      <c r="BJ2525" s="929">
        <v>-0.44269424159693332</v>
      </c>
      <c r="BK2525" s="929">
        <v>-0.75807301528938553</v>
      </c>
      <c r="BL2525" s="929">
        <v>-0.92225668782708536</v>
      </c>
      <c r="BM2525" s="929">
        <v>-0.8123908894695071</v>
      </c>
      <c r="BN2525" s="929">
        <v>-0.77769946893474473</v>
      </c>
      <c r="BO2525" s="929">
        <v>-0.7112531379663668</v>
      </c>
      <c r="BP2525" s="929">
        <v>-0.62213983365422321</v>
      </c>
      <c r="BQ2525" s="929">
        <v>-0.7500709463479478</v>
      </c>
      <c r="BR2525" s="929">
        <v>-0.73798628803774724</v>
      </c>
      <c r="BS2525" s="929">
        <v>-0.7329003065994355</v>
      </c>
      <c r="BT2525" s="929">
        <v>-0.81143311006642371</v>
      </c>
      <c r="BU2525" s="929">
        <v>-0.78482696156751064</v>
      </c>
      <c r="BV2525" s="929">
        <v>-0.83662814843032896</v>
      </c>
      <c r="BW2525" s="929">
        <v>-0.84401556970457159</v>
      </c>
      <c r="BX2525" s="929">
        <v>-0.78279612711809832</v>
      </c>
      <c r="BY2525" s="930">
        <v>1.4690517407420292E-2</v>
      </c>
    </row>
    <row r="2526" spans="1:77">
      <c r="A2526" s="130" t="s">
        <v>166</v>
      </c>
      <c r="B2526" s="152">
        <v>-241.31842382508199</v>
      </c>
      <c r="C2526" s="141">
        <v>44.789264231385992</v>
      </c>
      <c r="D2526" s="141">
        <v>277.65958987404088</v>
      </c>
      <c r="E2526" s="142">
        <v>81.130430280344882</v>
      </c>
      <c r="F2526" s="929">
        <v>-0.17604867350011486</v>
      </c>
      <c r="G2526" s="929">
        <v>-0.12193137435605761</v>
      </c>
      <c r="H2526" s="929">
        <v>-9.8071954909782239E-2</v>
      </c>
      <c r="I2526" s="929">
        <v>-0.11499836713084158</v>
      </c>
      <c r="J2526" s="929">
        <v>-0.11285832056971011</v>
      </c>
      <c r="K2526" s="929">
        <v>-0.15655812737041977</v>
      </c>
      <c r="L2526" s="929">
        <v>-0.11782140285149657</v>
      </c>
      <c r="M2526" s="929">
        <v>-0.16828597145666063</v>
      </c>
      <c r="N2526" s="929">
        <v>-0.11027585072304655</v>
      </c>
      <c r="O2526" s="929">
        <v>-0.19198646951799483</v>
      </c>
      <c r="P2526" s="929">
        <v>-0.14232385489912755</v>
      </c>
      <c r="Q2526" s="929">
        <v>-2.4615988474642178E-2</v>
      </c>
      <c r="R2526" s="929">
        <v>0.19601642135051292</v>
      </c>
      <c r="S2526" s="929">
        <v>-2.4615988474642005E-2</v>
      </c>
      <c r="T2526" s="929">
        <v>-0.12012700790821537</v>
      </c>
      <c r="U2526" s="929">
        <v>-0.12275365853525955</v>
      </c>
      <c r="V2526" s="929">
        <v>-5.3920736658739928E-2</v>
      </c>
      <c r="W2526" s="929">
        <v>0.15218944337306306</v>
      </c>
      <c r="X2526" s="929">
        <v>-0.13268920146091601</v>
      </c>
      <c r="Y2526" s="929">
        <v>-5.3920736658739928E-2</v>
      </c>
      <c r="Z2526" s="929">
        <v>-0.17807052173336366</v>
      </c>
      <c r="AA2526" s="929">
        <v>-0.18012242861616051</v>
      </c>
      <c r="AB2526" s="929">
        <v>-0.14101457548449536</v>
      </c>
      <c r="AC2526" s="929">
        <v>-0.13237621690774656</v>
      </c>
      <c r="AD2526" s="929">
        <v>-0.13453382277996137</v>
      </c>
      <c r="AE2526" s="929">
        <v>-0.23333166528583399</v>
      </c>
      <c r="AF2526" s="929">
        <v>-0.1960847043216834</v>
      </c>
      <c r="AG2526" s="929">
        <v>-0.14193143349835166</v>
      </c>
      <c r="AH2526" s="929">
        <v>1.4831538508838577E-2</v>
      </c>
      <c r="AI2526" s="929">
        <v>-0.18142534294451451</v>
      </c>
      <c r="AJ2526" s="929">
        <v>-0.14193143349835166</v>
      </c>
      <c r="AK2526" s="929">
        <v>-0.20417919193584122</v>
      </c>
      <c r="AL2526" s="929">
        <v>-0.20520800244807685</v>
      </c>
      <c r="AM2526" s="929">
        <v>-0.18559962218962153</v>
      </c>
      <c r="AN2526" s="929">
        <v>-2.0848978467730341E-2</v>
      </c>
      <c r="AO2526" s="929">
        <v>-0.17381239749077299</v>
      </c>
      <c r="AP2526" s="929">
        <v>-0.21121195935909218</v>
      </c>
      <c r="AQ2526" s="929">
        <v>-0.1886500126336072</v>
      </c>
      <c r="AR2526" s="929">
        <v>-9.1510937016504007E-2</v>
      </c>
      <c r="AS2526" s="929">
        <v>-0.15765908486805177</v>
      </c>
      <c r="AT2526" s="929">
        <v>-0.15524702973405713</v>
      </c>
      <c r="AU2526" s="929">
        <v>-0.10558010764278354</v>
      </c>
      <c r="AV2526" s="929">
        <v>-0.16015194841864225</v>
      </c>
      <c r="AW2526" s="929">
        <v>-0.16119958932459175</v>
      </c>
      <c r="AX2526" s="929">
        <v>-9.5059666683391414E-2</v>
      </c>
      <c r="AY2526" s="929">
        <v>-0.11465161759677718</v>
      </c>
      <c r="AZ2526" s="929">
        <v>-0.1642627284854381</v>
      </c>
      <c r="BA2526" s="929">
        <v>-0.16245368713494204</v>
      </c>
      <c r="BB2526" s="929">
        <v>-0.12520349556648683</v>
      </c>
      <c r="BC2526" s="929">
        <v>-0.16691810682784305</v>
      </c>
      <c r="BD2526" s="929">
        <v>-0.11731316484694274</v>
      </c>
      <c r="BE2526" s="929">
        <v>-0.16442106551329055</v>
      </c>
      <c r="BF2526" s="929">
        <v>-0.19368341865164027</v>
      </c>
      <c r="BG2526" s="929">
        <v>1.154555769976358</v>
      </c>
      <c r="BH2526" s="929">
        <v>-0.17064492895620723</v>
      </c>
      <c r="BI2526" s="929">
        <v>-0.19524965285562254</v>
      </c>
      <c r="BJ2526" s="929">
        <v>-0.16599093835293618</v>
      </c>
      <c r="BK2526" s="929">
        <v>-0.22935325573806875</v>
      </c>
      <c r="BL2526" s="929">
        <v>-0.28163140989655117</v>
      </c>
      <c r="BM2526" s="929">
        <v>-0.25326153093623643</v>
      </c>
      <c r="BN2526" s="929">
        <v>-0.34428994046409916</v>
      </c>
      <c r="BO2526" s="929">
        <v>-0.25218227315142672</v>
      </c>
      <c r="BP2526" s="929">
        <v>-8.3639396329031501E-2</v>
      </c>
      <c r="BQ2526" s="929">
        <v>-0.30316880241388594</v>
      </c>
      <c r="BR2526" s="929">
        <v>-0.35057995577732859</v>
      </c>
      <c r="BS2526" s="929">
        <v>-0.36640535221046988</v>
      </c>
      <c r="BT2526" s="929">
        <v>-0.36819943572362723</v>
      </c>
      <c r="BU2526" s="929">
        <v>-0.33224760271526355</v>
      </c>
      <c r="BV2526" s="929">
        <v>-0.37080819006224741</v>
      </c>
      <c r="BW2526" s="929">
        <v>-0.32464044803706021</v>
      </c>
      <c r="BX2526" s="929">
        <v>-0.30883217829197096</v>
      </c>
      <c r="BY2526" s="930">
        <v>-8.6176436496299053E-2</v>
      </c>
    </row>
    <row r="2527" spans="1:77">
      <c r="A2527" s="130" t="s">
        <v>167</v>
      </c>
      <c r="B2527" s="89">
        <v>8.2210639069707162E-3</v>
      </c>
      <c r="C2527" s="40">
        <v>6.2984873101719976E-2</v>
      </c>
      <c r="D2527" s="40">
        <v>0.11573878940744488</v>
      </c>
      <c r="E2527" s="34">
        <v>0.18694472641613558</v>
      </c>
      <c r="F2527" s="929">
        <v>-0.31042429541168876</v>
      </c>
      <c r="G2527" s="929">
        <v>-0.21724280827295261</v>
      </c>
      <c r="H2527" s="929">
        <v>-0.17795598894661091</v>
      </c>
      <c r="I2527" s="929">
        <v>-0.20818793974156968</v>
      </c>
      <c r="J2527" s="929">
        <v>-0.20432750657542673</v>
      </c>
      <c r="K2527" s="929">
        <v>-0.28254284465712975</v>
      </c>
      <c r="L2527" s="929">
        <v>-0.21288216259168422</v>
      </c>
      <c r="M2527" s="929">
        <v>-0.30147231522803009</v>
      </c>
      <c r="N2527" s="929">
        <v>-0.20305749727800451</v>
      </c>
      <c r="O2527" s="929">
        <v>-0.33911031073738379</v>
      </c>
      <c r="P2527" s="929">
        <v>-0.29403437020163897</v>
      </c>
      <c r="Q2527" s="929">
        <v>-4.3707591424239925E-2</v>
      </c>
      <c r="R2527" s="929">
        <v>0.22915462340615847</v>
      </c>
      <c r="S2527" s="929">
        <v>-4.3707591424239925E-2</v>
      </c>
      <c r="T2527" s="929">
        <v>-0.21701601588146077</v>
      </c>
      <c r="U2527" s="929">
        <v>-0.22138368409852399</v>
      </c>
      <c r="V2527" s="929">
        <v>-9.5740438357858754E-2</v>
      </c>
      <c r="W2527" s="929">
        <v>0.14878464565661362</v>
      </c>
      <c r="X2527" s="929">
        <v>-0.24078150784214766</v>
      </c>
      <c r="Y2527" s="929">
        <v>-9.5740438357858754E-2</v>
      </c>
      <c r="Z2527" s="929">
        <v>-0.31824091618639322</v>
      </c>
      <c r="AA2527" s="929">
        <v>-0.31835305075337988</v>
      </c>
      <c r="AB2527" s="929">
        <v>-0.25091387283853922</v>
      </c>
      <c r="AC2527" s="929">
        <v>-0.23810092987629022</v>
      </c>
      <c r="AD2527" s="929">
        <v>-0.2416886573403064</v>
      </c>
      <c r="AE2527" s="929">
        <v>-0.41436220596326401</v>
      </c>
      <c r="AF2527" s="929">
        <v>-0.38055525056145539</v>
      </c>
      <c r="AG2527" s="929">
        <v>-0.27401810717601244</v>
      </c>
      <c r="AH2527" s="929">
        <v>-0.12349671435287046</v>
      </c>
      <c r="AI2527" s="929">
        <v>-0.34674059679890101</v>
      </c>
      <c r="AJ2527" s="929">
        <v>-0.27401810717601244</v>
      </c>
      <c r="AK2527" s="929">
        <v>-0.38557815528863398</v>
      </c>
      <c r="AL2527" s="929">
        <v>-0.38563437870806311</v>
      </c>
      <c r="AM2527" s="929">
        <v>-0.35182088758085239</v>
      </c>
      <c r="AN2527" s="929">
        <v>-0.25375057260788114</v>
      </c>
      <c r="AO2527" s="929">
        <v>-0.3352010294008298</v>
      </c>
      <c r="AP2527" s="929">
        <v>-0.39875697878866001</v>
      </c>
      <c r="AQ2527" s="929">
        <v>-0.37827877850110936</v>
      </c>
      <c r="AR2527" s="929">
        <v>-0.15030154561272993</v>
      </c>
      <c r="AS2527" s="929">
        <v>-0.27206383638615977</v>
      </c>
      <c r="AT2527" s="929">
        <v>-0.38405184601631875</v>
      </c>
      <c r="AU2527" s="929">
        <v>-0.17535180301458772</v>
      </c>
      <c r="AV2527" s="929">
        <v>-0.27032033206169009</v>
      </c>
      <c r="AW2527" s="929">
        <v>-0.27785686592717257</v>
      </c>
      <c r="AX2527" s="929">
        <v>-0.15666779423035013</v>
      </c>
      <c r="AY2527" s="929">
        <v>-0.19092448038128865</v>
      </c>
      <c r="AZ2527" s="929">
        <v>-0.28224619846136106</v>
      </c>
      <c r="BA2527" s="929">
        <v>-0.39784364282261503</v>
      </c>
      <c r="BB2527" s="929">
        <v>-0.20971217343268203</v>
      </c>
      <c r="BC2527" s="929">
        <v>-0.28659097061712069</v>
      </c>
      <c r="BD2527" s="929">
        <v>-0.19569916684450384</v>
      </c>
      <c r="BE2527" s="929">
        <v>-0.30837396124857031</v>
      </c>
      <c r="BF2527" s="929">
        <v>-0.36223867654706737</v>
      </c>
      <c r="BG2527" s="929">
        <v>0.47903887299340631</v>
      </c>
      <c r="BH2527" s="929">
        <v>-0.31945559394892664</v>
      </c>
      <c r="BI2527" s="929">
        <v>-0.36480137379069166</v>
      </c>
      <c r="BJ2527" s="929">
        <v>-0.31119023685515895</v>
      </c>
      <c r="BK2527" s="929">
        <v>-0.45166919788831406</v>
      </c>
      <c r="BL2527" s="929">
        <v>-0.50205845964423423</v>
      </c>
      <c r="BM2527" s="929">
        <v>-0.47630872844632044</v>
      </c>
      <c r="BN2527" s="929">
        <v>-0.62080075507993149</v>
      </c>
      <c r="BO2527" s="929">
        <v>-0.45397434689570215</v>
      </c>
      <c r="BP2527" s="929">
        <v>-0.27816571947874635</v>
      </c>
      <c r="BQ2527" s="929">
        <v>-0.54597091967906919</v>
      </c>
      <c r="BR2527" s="929">
        <v>-0.63245967018676608</v>
      </c>
      <c r="BS2527" s="929">
        <v>-0.65869526689262214</v>
      </c>
      <c r="BT2527" s="929">
        <v>-0.65862202825663985</v>
      </c>
      <c r="BU2527" s="929">
        <v>-0.5966252202382385</v>
      </c>
      <c r="BV2527" s="929">
        <v>-0.65584914149046625</v>
      </c>
      <c r="BW2527" s="929">
        <v>-0.51097667595381102</v>
      </c>
      <c r="BX2527" s="929">
        <v>-0.49662840547970777</v>
      </c>
      <c r="BY2527" s="930">
        <v>-0.14044584569539403</v>
      </c>
    </row>
    <row r="2528" spans="1:77">
      <c r="A2528" s="130" t="s">
        <v>168</v>
      </c>
      <c r="B2528" s="89">
        <v>5.3639341351211775E-2</v>
      </c>
      <c r="C2528" s="40">
        <v>1.8321357122594202E-2</v>
      </c>
      <c r="D2528" s="40">
        <v>2.8062825183831279</v>
      </c>
      <c r="E2528" s="34">
        <v>2.8782432168569341</v>
      </c>
      <c r="F2528" s="929">
        <v>-0.91720499063891336</v>
      </c>
      <c r="G2528" s="929">
        <v>-0.49299805213032982</v>
      </c>
      <c r="H2528" s="929">
        <v>0.17688258357718628</v>
      </c>
      <c r="I2528" s="929">
        <v>0.11842202918120133</v>
      </c>
      <c r="J2528" s="929">
        <v>6.7219281071401363E-2</v>
      </c>
      <c r="K2528" s="929">
        <v>-0.13607584298918046</v>
      </c>
      <c r="L2528" s="929">
        <v>-2.5988027370082048E-3</v>
      </c>
      <c r="M2528" s="929">
        <v>-0.53335020790209842</v>
      </c>
      <c r="N2528" s="929">
        <v>0.35293881189670179</v>
      </c>
      <c r="O2528" s="929">
        <v>2.1267219250967559</v>
      </c>
      <c r="P2528" s="929">
        <v>7.4277998649482821</v>
      </c>
      <c r="Q2528" s="929">
        <v>-0.13043478260869562</v>
      </c>
      <c r="R2528" s="929">
        <v>0.10777819196087693</v>
      </c>
      <c r="S2528" s="929">
        <v>-0.13043478260869537</v>
      </c>
      <c r="T2528" s="929">
        <v>4.0618757585987632E-2</v>
      </c>
      <c r="U2528" s="929">
        <v>-7.1983233850955092E-2</v>
      </c>
      <c r="V2528" s="929">
        <v>-0.28571428571428559</v>
      </c>
      <c r="W2528" s="929">
        <v>-9.0039342317851059E-2</v>
      </c>
      <c r="X2528" s="929">
        <v>-3.3615134359498595E-2</v>
      </c>
      <c r="Y2528" s="929">
        <v>-0.28571428571428559</v>
      </c>
      <c r="Z2528" s="929">
        <v>-0.48366307924377627</v>
      </c>
      <c r="AA2528" s="929">
        <v>-0.94381767221926272</v>
      </c>
      <c r="AB2528" s="929">
        <v>-0.63785575152166407</v>
      </c>
      <c r="AC2528" s="929">
        <v>-0.14520602055436718</v>
      </c>
      <c r="AD2528" s="929">
        <v>-0.2377005135204274</v>
      </c>
      <c r="AE2528" s="929">
        <v>1.3450414438225671</v>
      </c>
      <c r="AF2528" s="929">
        <v>5.3208498987112112</v>
      </c>
      <c r="AG2528" s="929">
        <v>2.9673823112914404</v>
      </c>
      <c r="AH2528" s="929">
        <v>3.0654922403701685</v>
      </c>
      <c r="AI2528" s="929">
        <v>3.0937829092980857</v>
      </c>
      <c r="AJ2528" s="929">
        <v>2.9673823112914404</v>
      </c>
      <c r="AK2528" s="929">
        <v>2.8681322910420302</v>
      </c>
      <c r="AL2528" s="929">
        <v>2.6374142762647805</v>
      </c>
      <c r="AM2528" s="929">
        <v>2.790821257349819</v>
      </c>
      <c r="AN2528" s="929">
        <v>3.6304148296026626</v>
      </c>
      <c r="AO2528" s="929">
        <v>3.5730564578312611</v>
      </c>
      <c r="AP2528" s="929">
        <v>4.457385701973875</v>
      </c>
      <c r="AQ2528" s="929">
        <v>6.8656889897579987</v>
      </c>
      <c r="AR2528" s="929">
        <v>-0.35035952684084082</v>
      </c>
      <c r="AS2528" s="929">
        <v>7.2628902585174321E-2</v>
      </c>
      <c r="AT2528" s="929">
        <v>-0.89625034258714231</v>
      </c>
      <c r="AU2528" s="929">
        <v>-0.40246639914351739</v>
      </c>
      <c r="AV2528" s="929">
        <v>-0.6785387229455363</v>
      </c>
      <c r="AW2528" s="929">
        <v>-4.7651443448663428E-3</v>
      </c>
      <c r="AX2528" s="929">
        <v>-0.3273399822350706</v>
      </c>
      <c r="AY2528" s="929">
        <v>-0.51276964513063061</v>
      </c>
      <c r="AZ2528" s="929">
        <v>-0.19552832306111934</v>
      </c>
      <c r="BA2528" s="929">
        <v>-0.92218775694035682</v>
      </c>
      <c r="BB2528" s="929">
        <v>-0.55184979935763812</v>
      </c>
      <c r="BC2528" s="929">
        <v>-0.2535738582586497</v>
      </c>
      <c r="BD2528" s="929">
        <v>-0.49550498667630299</v>
      </c>
      <c r="BE2528" s="929">
        <v>3.0101746747251332</v>
      </c>
      <c r="BF2528" s="929">
        <v>3.1972946047204269</v>
      </c>
      <c r="BG2528" s="929">
        <v>2.7686856785222527</v>
      </c>
      <c r="BH2528" s="929">
        <v>2.9871238449169017</v>
      </c>
      <c r="BI2528" s="929">
        <v>3.1630573357169847</v>
      </c>
      <c r="BJ2528" s="929">
        <v>3.0203579688190176</v>
      </c>
      <c r="BK2528" s="929">
        <v>6.2948330953741216</v>
      </c>
      <c r="BL2528" s="929">
        <v>0.78614684785156985</v>
      </c>
      <c r="BM2528" s="929">
        <v>3.8143994009430298</v>
      </c>
      <c r="BN2528" s="929">
        <v>-0.23576966990267051</v>
      </c>
      <c r="BO2528" s="929">
        <v>-0.4119506508292442</v>
      </c>
      <c r="BP2528" s="929">
        <v>-0.24384519116731795</v>
      </c>
      <c r="BQ2528" s="929">
        <v>-0.56999250362370468</v>
      </c>
      <c r="BR2528" s="929">
        <v>-0.29086250528551777</v>
      </c>
      <c r="BS2528" s="929">
        <v>-0.5669151902002828</v>
      </c>
      <c r="BT2528" s="929">
        <v>-0.94835160959631493</v>
      </c>
      <c r="BU2528" s="929">
        <v>-0.66708094401401541</v>
      </c>
      <c r="BV2528" s="929">
        <v>-1.9077711586840573</v>
      </c>
      <c r="BW2528" s="929">
        <v>3.3924473908100801</v>
      </c>
      <c r="BX2528" s="929">
        <v>5.0798508965666667</v>
      </c>
      <c r="BY2528" s="930">
        <v>-0.34295796427854314</v>
      </c>
    </row>
    <row r="2529" spans="1:77">
      <c r="A2529" s="130" t="s">
        <v>169</v>
      </c>
      <c r="B2529" s="89">
        <v>7.2860194872572212E-2</v>
      </c>
      <c r="C2529" s="40">
        <v>4.7972411671456099E-2</v>
      </c>
      <c r="D2529" s="40">
        <v>0.13143131209328698</v>
      </c>
      <c r="E2529" s="34">
        <v>0.25226391863731529</v>
      </c>
      <c r="F2529" s="929">
        <v>-0.23164897968068748</v>
      </c>
      <c r="G2529" s="929">
        <v>-0.17850986757643794</v>
      </c>
      <c r="H2529" s="929">
        <v>-0.16766702544072645</v>
      </c>
      <c r="I2529" s="929">
        <v>-0.19083552039830151</v>
      </c>
      <c r="J2529" s="929">
        <v>-0.15299141761828575</v>
      </c>
      <c r="K2529" s="929">
        <v>-0.20742288117861304</v>
      </c>
      <c r="L2529" s="929">
        <v>-0.15870006745968723</v>
      </c>
      <c r="M2529" s="929">
        <v>-0.22093623160582673</v>
      </c>
      <c r="N2529" s="929">
        <v>-0.15845291522006411</v>
      </c>
      <c r="O2529" s="929">
        <v>-0.50027708664711212</v>
      </c>
      <c r="P2529" s="929">
        <v>-0.50793408012024766</v>
      </c>
      <c r="Q2529" s="929">
        <v>-3.1337244528409205E-2</v>
      </c>
      <c r="R2529" s="929">
        <v>0.19098922489360726</v>
      </c>
      <c r="S2529" s="929">
        <v>-3.1337244528409205E-2</v>
      </c>
      <c r="T2529" s="929">
        <v>-0.19427320301762921</v>
      </c>
      <c r="U2529" s="929">
        <v>-0.16437325984865769</v>
      </c>
      <c r="V2529" s="929">
        <v>-6.8643488014610773E-2</v>
      </c>
      <c r="W2529" s="929">
        <v>0.13727817426374297</v>
      </c>
      <c r="X2529" s="929">
        <v>-0.18182414174322792</v>
      </c>
      <c r="Y2529" s="929">
        <v>-6.8643488014610773E-2</v>
      </c>
      <c r="Z2529" s="929">
        <v>-0.23020029043349799</v>
      </c>
      <c r="AA2529" s="929">
        <v>-0.23441430308547515</v>
      </c>
      <c r="AB2529" s="929">
        <v>-0.19615053628349505</v>
      </c>
      <c r="AC2529" s="929">
        <v>-0.20248373963075564</v>
      </c>
      <c r="AD2529" s="929">
        <v>-0.17792307202767194</v>
      </c>
      <c r="AE2529" s="929">
        <v>-0.54154595034647635</v>
      </c>
      <c r="AF2529" s="929">
        <v>-0.54728869545132797</v>
      </c>
      <c r="AG2529" s="929">
        <v>-0.34683168744875897</v>
      </c>
      <c r="AH2529" s="929">
        <v>-0.21896553616698702</v>
      </c>
      <c r="AI2529" s="929">
        <v>-0.40357960681778082</v>
      </c>
      <c r="AJ2529" s="929">
        <v>2.1156333286403415</v>
      </c>
      <c r="AK2529" s="929">
        <v>-0.4278350400108224</v>
      </c>
      <c r="AL2529" s="929">
        <v>-0.42994791391918347</v>
      </c>
      <c r="AM2529" s="929">
        <v>-0.41076275212960456</v>
      </c>
      <c r="AN2529" s="929">
        <v>-0.42322694866715355</v>
      </c>
      <c r="AO2529" s="929">
        <v>-0.40799620510441609</v>
      </c>
      <c r="AP2529" s="929">
        <v>-0.56814462328657112</v>
      </c>
      <c r="AQ2529" s="929">
        <v>-0.57162322948046729</v>
      </c>
      <c r="AR2529" s="929">
        <v>-0.16541707196600508</v>
      </c>
      <c r="AS2529" s="929">
        <v>-0.27493969707136229</v>
      </c>
      <c r="AT2529" s="929">
        <v>-0.43381999344528394</v>
      </c>
      <c r="AU2529" s="929">
        <v>-0.18701253760500511</v>
      </c>
      <c r="AV2529" s="929">
        <v>-0.27055783886161006</v>
      </c>
      <c r="AW2529" s="929">
        <v>-0.28061709679504604</v>
      </c>
      <c r="AX2529" s="929">
        <v>-0.17113400587834343</v>
      </c>
      <c r="AY2529" s="929">
        <v>-0.19807565289744308</v>
      </c>
      <c r="AZ2529" s="929">
        <v>-0.28021762172646092</v>
      </c>
      <c r="BA2529" s="929">
        <v>-0.43582461981660853</v>
      </c>
      <c r="BB2529" s="929">
        <v>-0.21427225212669318</v>
      </c>
      <c r="BC2529" s="929">
        <v>-0.28447567151922376</v>
      </c>
      <c r="BD2529" s="929">
        <v>-0.2023633533316968</v>
      </c>
      <c r="BE2529" s="929">
        <v>-0.40273012573313755</v>
      </c>
      <c r="BF2529" s="929">
        <v>-0.45118030667644327</v>
      </c>
      <c r="BG2529" s="929">
        <v>-0.45697242109947528</v>
      </c>
      <c r="BH2529" s="929">
        <v>-0.41228344146820128</v>
      </c>
      <c r="BI2529" s="929">
        <v>-0.45369185206384932</v>
      </c>
      <c r="BJ2529" s="929">
        <v>-0.40525916009683416</v>
      </c>
      <c r="BK2529" s="929">
        <v>-0.62603266852568396</v>
      </c>
      <c r="BL2529" s="929">
        <v>-0.61828619144113639</v>
      </c>
      <c r="BM2529" s="929">
        <v>-0.62266026597788549</v>
      </c>
      <c r="BN2529" s="929">
        <v>-0.70804648412154636</v>
      </c>
      <c r="BO2529" s="929">
        <v>-0.55482608734951455</v>
      </c>
      <c r="BP2529" s="929">
        <v>-0.43610069373890631</v>
      </c>
      <c r="BQ2529" s="929">
        <v>-0.60964984402096734</v>
      </c>
      <c r="BR2529" s="929">
        <v>-0.68857036703076524</v>
      </c>
      <c r="BS2529" s="929">
        <v>-0.70353719720085373</v>
      </c>
      <c r="BT2529" s="929">
        <v>-0.70721912823118094</v>
      </c>
      <c r="BU2529" s="929">
        <v>-0.67204326343225373</v>
      </c>
      <c r="BV2529" s="929">
        <v>-0.71753371816452671</v>
      </c>
      <c r="BW2529" s="929">
        <v>-0.65175889562702205</v>
      </c>
      <c r="BX2529" s="929">
        <v>-0.51047381908512757</v>
      </c>
      <c r="BY2529" s="930">
        <v>-0.13007271138241999</v>
      </c>
    </row>
    <row r="2530" spans="1:77">
      <c r="A2530" s="130" t="s">
        <v>170</v>
      </c>
      <c r="B2530" s="89">
        <v>4.7490082039774876E-3</v>
      </c>
      <c r="C2530" s="40">
        <v>3.1105378373892795E-3</v>
      </c>
      <c r="D2530" s="40">
        <v>2.3540318599747506E-2</v>
      </c>
      <c r="E2530" s="34">
        <v>3.1399864641114272E-2</v>
      </c>
      <c r="F2530" s="931">
        <v>-0.13047805103518642</v>
      </c>
      <c r="G2530" s="931">
        <v>-0.1272507893054326</v>
      </c>
      <c r="H2530" s="931">
        <v>-0.12259041642597487</v>
      </c>
      <c r="I2530" s="931">
        <v>-0.13974090474704687</v>
      </c>
      <c r="J2530" s="931">
        <v>-8.3769396656809991E-2</v>
      </c>
      <c r="K2530" s="931">
        <v>-0.130377906429961</v>
      </c>
      <c r="L2530" s="931">
        <v>-9.0263086584432842E-2</v>
      </c>
      <c r="M2530" s="931">
        <v>-0.14804321800059178</v>
      </c>
      <c r="N2530" s="931">
        <v>-0.10337007108968319</v>
      </c>
      <c r="O2530" s="931">
        <v>-0.49285871454225716</v>
      </c>
      <c r="P2530" s="931">
        <v>-0.50050963369116297</v>
      </c>
      <c r="Q2530" s="931">
        <v>-2.3873489419627084E-2</v>
      </c>
      <c r="R2530" s="931">
        <v>0.2008909739169408</v>
      </c>
      <c r="S2530" s="931">
        <v>-2.3873489419627084E-2</v>
      </c>
      <c r="T2530" s="931">
        <v>-0.14275232602032875</v>
      </c>
      <c r="U2530" s="931">
        <v>-9.6716443034244357E-2</v>
      </c>
      <c r="V2530" s="931">
        <v>-5.2294310157278222E-2</v>
      </c>
      <c r="W2530" s="931">
        <v>0.15738460710307406</v>
      </c>
      <c r="X2530" s="931">
        <v>-0.12613007522133771</v>
      </c>
      <c r="Y2530" s="931">
        <v>-5.2294310157278222E-2</v>
      </c>
      <c r="Z2530" s="931">
        <v>-0.17088064323174335</v>
      </c>
      <c r="AA2530" s="931">
        <v>-0.14736977641510021</v>
      </c>
      <c r="AB2530" s="931">
        <v>-0.14318773108973024</v>
      </c>
      <c r="AC2530" s="931">
        <v>-0.14994478307928324</v>
      </c>
      <c r="AD2530" s="931">
        <v>-0.11212959348357114</v>
      </c>
      <c r="AE2530" s="931">
        <v>-0.55322430625481722</v>
      </c>
      <c r="AF2530" s="931">
        <v>-0.55896249561649658</v>
      </c>
      <c r="AG2530" s="931">
        <v>-0.35825413341774009</v>
      </c>
      <c r="AH2530" s="931">
        <v>-0.2356063466157374</v>
      </c>
      <c r="AI2530" s="931">
        <v>-0.39527482471408182</v>
      </c>
      <c r="AJ2530" s="931">
        <v>3.0633326110681987</v>
      </c>
      <c r="AK2530" s="931">
        <v>-0.4177124193162618</v>
      </c>
      <c r="AL2530" s="931">
        <v>-0.40592424942632832</v>
      </c>
      <c r="AM2530" s="931">
        <v>-0.40382740369250936</v>
      </c>
      <c r="AN2530" s="931">
        <v>-0.41992025280347217</v>
      </c>
      <c r="AO2530" s="931">
        <v>-0.39647001664473364</v>
      </c>
      <c r="AP2530" s="931">
        <v>-0.58571769081836877</v>
      </c>
      <c r="AQ2530" s="931">
        <v>-0.58919353741974823</v>
      </c>
      <c r="AR2530" s="931">
        <v>-0.52460278817753925</v>
      </c>
      <c r="AS2530" s="931">
        <v>-0.59497909665118753</v>
      </c>
      <c r="AT2530" s="931">
        <v>-0.67901181093627783</v>
      </c>
      <c r="AU2530" s="931">
        <v>-0.53940060191914285</v>
      </c>
      <c r="AV2530" s="931">
        <v>-0.58568400335113358</v>
      </c>
      <c r="AW2530" s="931">
        <v>-0.60227854892612165</v>
      </c>
      <c r="AX2530" s="931">
        <v>-0.52581249867789392</v>
      </c>
      <c r="AY2530" s="931">
        <v>-0.55046883314869977</v>
      </c>
      <c r="AZ2530" s="931">
        <v>-0.60325106450393595</v>
      </c>
      <c r="BA2530" s="931">
        <v>-0.68093261067590727</v>
      </c>
      <c r="BB2530" s="931">
        <v>-0.56156719345490247</v>
      </c>
      <c r="BC2530" s="931">
        <v>-0.60872565371013654</v>
      </c>
      <c r="BD2530" s="931">
        <v>-0.55137611602396575</v>
      </c>
      <c r="BE2530" s="931">
        <v>-0.59960500413817375</v>
      </c>
      <c r="BF2530" s="931">
        <v>-0.63073779406527875</v>
      </c>
      <c r="BG2530" s="931">
        <v>-0.64197621147851947</v>
      </c>
      <c r="BH2530" s="931">
        <v>-0.60615120180880422</v>
      </c>
      <c r="BI2530" s="931">
        <v>-0.63396689657416561</v>
      </c>
      <c r="BJ2530" s="931">
        <v>-0.60014015103202167</v>
      </c>
      <c r="BK2530" s="931">
        <v>-0.66508071911605593</v>
      </c>
      <c r="BL2530" s="931">
        <v>-0.657639722849927</v>
      </c>
      <c r="BM2530" s="931">
        <v>-0.66201032741546173</v>
      </c>
      <c r="BN2530" s="931">
        <v>-0.78713349431595847</v>
      </c>
      <c r="BO2530" s="931">
        <v>-0.67539029290989738</v>
      </c>
      <c r="BP2530" s="931">
        <v>-0.57649428286737203</v>
      </c>
      <c r="BQ2530" s="931">
        <v>-0.71404885599073431</v>
      </c>
      <c r="BR2530" s="931">
        <v>-0.74850707495509661</v>
      </c>
      <c r="BS2530" s="931">
        <v>-0.78463843049289494</v>
      </c>
      <c r="BT2530" s="931">
        <v>-0.76279312922989739</v>
      </c>
      <c r="BU2530" s="931">
        <v>-0.75894857671342653</v>
      </c>
      <c r="BV2530" s="931">
        <v>-0.80697208476400129</v>
      </c>
      <c r="BW2530" s="931">
        <v>-0.68072278944959974</v>
      </c>
      <c r="BX2530" s="931">
        <v>-0.5809350754455791</v>
      </c>
      <c r="BY2530" s="932">
        <v>-0.498832102302456</v>
      </c>
    </row>
    <row r="2531" spans="1:77">
      <c r="A2531" s="130" t="s">
        <v>171</v>
      </c>
      <c r="B2531" s="89">
        <v>4.1383740131078189E-3</v>
      </c>
      <c r="C2531" s="40">
        <v>2.3411711020293476E-3</v>
      </c>
      <c r="D2531" s="40">
        <v>9.6970706765192559E-3</v>
      </c>
      <c r="E2531" s="34">
        <v>1.6176615791656423E-2</v>
      </c>
    </row>
    <row r="2532" spans="1:77">
      <c r="A2532" s="130" t="s">
        <v>172</v>
      </c>
      <c r="B2532" s="89">
        <v>5.5958291069070944E-2</v>
      </c>
      <c r="C2532" s="40">
        <v>3.6012353130919446E-2</v>
      </c>
      <c r="D2532" s="40">
        <v>0</v>
      </c>
      <c r="E2532" s="34">
        <v>9.197064419999039E-2</v>
      </c>
    </row>
    <row r="2533" spans="1:77">
      <c r="A2533" s="130" t="s">
        <v>190</v>
      </c>
      <c r="B2533" s="89">
        <v>2.1390509771052955E-3</v>
      </c>
      <c r="C2533" s="40">
        <v>3.0068014401853755E-4</v>
      </c>
      <c r="D2533" s="40">
        <v>1.6108518288684836E-3</v>
      </c>
      <c r="E2533" s="34">
        <v>4.0505829499923162E-3</v>
      </c>
      <c r="F2533" s="898" t="s">
        <v>272</v>
      </c>
      <c r="G2533" s="899"/>
      <c r="H2533" s="900"/>
      <c r="I2533" s="900"/>
    </row>
    <row r="2534" spans="1:77" ht="26.25">
      <c r="A2534" s="130" t="s">
        <v>191</v>
      </c>
      <c r="B2534" s="89">
        <v>8.3447154606820057E-4</v>
      </c>
      <c r="C2534" s="40">
        <v>8.5091636510808901E-4</v>
      </c>
      <c r="D2534" s="40">
        <v>1.4960457939777155E-3</v>
      </c>
      <c r="E2534" s="34">
        <v>3.1814337051540051E-3</v>
      </c>
      <c r="F2534" s="76" t="s">
        <v>185</v>
      </c>
      <c r="G2534" s="76" t="s">
        <v>186</v>
      </c>
      <c r="H2534" s="150" t="s">
        <v>187</v>
      </c>
      <c r="I2534" s="17" t="s">
        <v>188</v>
      </c>
    </row>
    <row r="2535" spans="1:77">
      <c r="A2535" s="130" t="s">
        <v>175</v>
      </c>
      <c r="B2535" s="89">
        <v>4.7362400747588896E-4</v>
      </c>
      <c r="C2535" s="40">
        <v>1.4099106168724664E-3</v>
      </c>
      <c r="D2535" s="40">
        <v>8.1017152585211416E-2</v>
      </c>
      <c r="E2535" s="34">
        <v>8.2900687209559773E-2</v>
      </c>
      <c r="F2535" s="919">
        <v>69631.411417792129</v>
      </c>
      <c r="G2535" s="920">
        <v>129038.92447248481</v>
      </c>
      <c r="H2535" s="920">
        <v>1000000</v>
      </c>
      <c r="I2535" s="138">
        <v>1198670.3358902771</v>
      </c>
    </row>
    <row r="2536" spans="1:77">
      <c r="A2536" s="130" t="s">
        <v>176</v>
      </c>
      <c r="B2536" s="89">
        <v>4.3088625613551808E-4</v>
      </c>
      <c r="C2536" s="40">
        <v>1.4485740999139679E-3</v>
      </c>
      <c r="D2536" s="40">
        <v>1.9643977628681895</v>
      </c>
      <c r="E2536" s="34">
        <v>1.9662772232242389</v>
      </c>
      <c r="F2536" s="921">
        <v>65573.919854747248</v>
      </c>
      <c r="G2536" s="922">
        <v>126859.96253112139</v>
      </c>
      <c r="H2536" s="922">
        <v>1000000</v>
      </c>
      <c r="I2536" s="142">
        <v>1192433.8823858688</v>
      </c>
    </row>
    <row r="2537" spans="1:77">
      <c r="A2537" s="130" t="s">
        <v>177</v>
      </c>
      <c r="B2537" s="89">
        <v>9.7441768812830476E-4</v>
      </c>
      <c r="C2537" s="40">
        <v>4.4942931777699792E-3</v>
      </c>
      <c r="D2537" s="40">
        <v>9.2001918465300883E-2</v>
      </c>
      <c r="E2537" s="34">
        <v>9.7470629331199168E-2</v>
      </c>
      <c r="F2537" s="921">
        <v>8223.5889312412</v>
      </c>
      <c r="G2537" s="922">
        <v>4555.1448232458606</v>
      </c>
      <c r="H2537" s="922">
        <v>0</v>
      </c>
      <c r="I2537" s="142">
        <v>12778.733754487059</v>
      </c>
    </row>
    <row r="2538" spans="1:77">
      <c r="A2538" s="130" t="s">
        <v>178</v>
      </c>
      <c r="B2538" s="89">
        <v>1.0161204388511648E-4</v>
      </c>
      <c r="C2538" s="40">
        <v>3.815042227355415E-4</v>
      </c>
      <c r="D2538" s="40">
        <v>1.6478223019823254E-2</v>
      </c>
      <c r="E2538" s="34">
        <v>1.6961339286443913E-2</v>
      </c>
      <c r="F2538" s="921">
        <v>44593.6642011402</v>
      </c>
      <c r="G2538" s="922">
        <v>91847.918661945791</v>
      </c>
      <c r="H2538" s="922">
        <v>0</v>
      </c>
      <c r="I2538" s="142">
        <v>136441.58286308599</v>
      </c>
    </row>
    <row r="2539" spans="1:77">
      <c r="A2539" s="130" t="s">
        <v>179</v>
      </c>
      <c r="B2539" s="89">
        <v>8.2860579354985132E-5</v>
      </c>
      <c r="C2539" s="40">
        <v>3.3667003638134972E-4</v>
      </c>
      <c r="D2539" s="40">
        <v>6.7879494735634789E-3</v>
      </c>
      <c r="E2539" s="34">
        <v>7.2074800892998137E-3</v>
      </c>
      <c r="F2539" s="921">
        <v>12756.666722365835</v>
      </c>
      <c r="G2539" s="922">
        <v>30456.899045929757</v>
      </c>
      <c r="H2539" s="922">
        <v>1000000</v>
      </c>
      <c r="I2539" s="142">
        <v>1043213.5657682955</v>
      </c>
    </row>
    <row r="2540" spans="1:77">
      <c r="A2540" s="130" t="s">
        <v>180</v>
      </c>
      <c r="B2540" s="89">
        <v>1.1196119400550316E-3</v>
      </c>
      <c r="C2540" s="40">
        <v>3.1084379410503591E-3</v>
      </c>
      <c r="D2540" s="40">
        <v>0</v>
      </c>
      <c r="E2540" s="40">
        <v>4.2280498811053911E-3</v>
      </c>
      <c r="F2540" s="921">
        <v>18.577578466204645</v>
      </c>
      <c r="G2540" s="922">
        <v>3.406481120619949</v>
      </c>
      <c r="H2540" s="922">
        <v>0</v>
      </c>
      <c r="I2540" s="142">
        <v>21.984059586824596</v>
      </c>
    </row>
    <row r="2541" spans="1:77">
      <c r="A2541" s="130" t="s">
        <v>181</v>
      </c>
      <c r="B2541" s="89">
        <v>9.2586854519917162E-6</v>
      </c>
      <c r="C2541" s="40">
        <v>3.1577306941503823E-5</v>
      </c>
      <c r="D2541" s="40">
        <v>1.1275962802079385E-3</v>
      </c>
      <c r="E2541" s="40">
        <v>1.1684322726014341E-3</v>
      </c>
      <c r="F2541" s="921">
        <v>5762.8579883721795</v>
      </c>
      <c r="G2541" s="922">
        <v>7861.1461409622034</v>
      </c>
      <c r="H2541" s="922">
        <v>74893.123238065178</v>
      </c>
      <c r="I2541" s="142">
        <v>88517.127367399546</v>
      </c>
    </row>
    <row r="2542" spans="1:77">
      <c r="A2542" s="143" t="s">
        <v>182</v>
      </c>
      <c r="B2542" s="154">
        <v>1.7876414758048513E-5</v>
      </c>
      <c r="C2542" s="144">
        <v>1.0145904472867082E-4</v>
      </c>
      <c r="D2542" s="144">
        <v>1.0472320557844007E-3</v>
      </c>
      <c r="E2542" s="144">
        <v>1.1665675152711199E-3</v>
      </c>
      <c r="F2542" s="923">
        <v>91.913181044720602</v>
      </c>
      <c r="G2542" s="924">
        <v>22.061708521091017</v>
      </c>
      <c r="H2542" s="924">
        <v>30.183388904819651</v>
      </c>
      <c r="I2542" s="34">
        <v>144.15827847063127</v>
      </c>
    </row>
    <row r="2543" spans="1:77">
      <c r="F2543" s="923">
        <v>8.966910117844909E-2</v>
      </c>
      <c r="G2543" s="924">
        <v>0.17009494116941404</v>
      </c>
      <c r="H2543" s="924">
        <v>0.18896278699319605</v>
      </c>
      <c r="I2543" s="34">
        <v>0.44872682934105917</v>
      </c>
    </row>
    <row r="2544" spans="1:77">
      <c r="A2544" s="69" t="s">
        <v>293</v>
      </c>
      <c r="F2544" s="921">
        <v>8544.0157315260858</v>
      </c>
      <c r="G2544" s="922">
        <v>8568.0725560048286</v>
      </c>
      <c r="H2544" s="922">
        <v>75848.700043762947</v>
      </c>
      <c r="I2544" s="142">
        <v>92960.788331293865</v>
      </c>
    </row>
    <row r="2545" spans="1:9">
      <c r="A2545" s="136"/>
      <c r="B2545" s="147" t="s">
        <v>271</v>
      </c>
      <c r="C2545" s="936"/>
      <c r="D2545" s="936"/>
      <c r="E2545" s="937"/>
      <c r="F2545" s="923">
        <v>3.878997120887961</v>
      </c>
      <c r="G2545" s="924">
        <v>22.73687445722463</v>
      </c>
      <c r="H2545" s="924">
        <v>35.662192182775314</v>
      </c>
      <c r="I2545" s="34">
        <v>62.278063760887903</v>
      </c>
    </row>
    <row r="2546" spans="1:9" ht="26.25">
      <c r="A2546" s="143" t="s">
        <v>184</v>
      </c>
      <c r="B2546" s="149" t="s">
        <v>185</v>
      </c>
      <c r="C2546" s="150" t="s">
        <v>186</v>
      </c>
      <c r="D2546" s="150" t="s">
        <v>187</v>
      </c>
      <c r="E2546" s="17" t="s">
        <v>188</v>
      </c>
      <c r="F2546" s="923">
        <v>8.3519963940546198</v>
      </c>
      <c r="G2546" s="924">
        <v>5.1160126114636748</v>
      </c>
      <c r="H2546" s="924">
        <v>815.41973279107344</v>
      </c>
      <c r="I2546" s="34">
        <v>828.88774179659174</v>
      </c>
    </row>
    <row r="2547" spans="1:9">
      <c r="A2547" s="130" t="s">
        <v>160</v>
      </c>
      <c r="B2547" s="152">
        <v>210.62470500174851</v>
      </c>
      <c r="C2547" s="141">
        <v>3149.2969692436263</v>
      </c>
      <c r="D2547" s="141">
        <v>3584.9156441717796</v>
      </c>
      <c r="E2547" s="142">
        <v>6944.8373184171542</v>
      </c>
      <c r="F2547" s="923">
        <v>18.84274122140253</v>
      </c>
      <c r="G2547" s="924">
        <v>9.514756577076886</v>
      </c>
      <c r="H2547" s="924">
        <v>38.189913055951486</v>
      </c>
      <c r="I2547" s="34">
        <v>66.547410854430908</v>
      </c>
    </row>
    <row r="2548" spans="1:9">
      <c r="A2548" s="130" t="s">
        <v>162</v>
      </c>
      <c r="B2548" s="152">
        <v>209.58506567476178</v>
      </c>
      <c r="C2548" s="141">
        <v>1174.3266105661501</v>
      </c>
      <c r="D2548" s="141">
        <v>0</v>
      </c>
      <c r="E2548" s="142">
        <v>1383.9116762409119</v>
      </c>
      <c r="F2548" s="923">
        <v>0.99030516439954253</v>
      </c>
      <c r="G2548" s="924">
        <v>0.95127987965414851</v>
      </c>
      <c r="H2548" s="924">
        <v>6.8400954560634926</v>
      </c>
      <c r="I2548" s="34">
        <v>8.7816805001171829</v>
      </c>
    </row>
    <row r="2549" spans="1:9">
      <c r="A2549" s="130" t="s">
        <v>31</v>
      </c>
      <c r="B2549" s="152">
        <v>2.1270337931929006</v>
      </c>
      <c r="C2549" s="141">
        <v>137.00978285172775</v>
      </c>
      <c r="D2549" s="141">
        <v>0</v>
      </c>
      <c r="E2549" s="142">
        <v>139.13681664492066</v>
      </c>
      <c r="F2549" s="923">
        <v>0.83421886252724342</v>
      </c>
      <c r="G2549" s="924">
        <v>0.79699338347114423</v>
      </c>
      <c r="H2549" s="924">
        <v>2.8176716806329605</v>
      </c>
      <c r="I2549" s="34">
        <v>4.448883926631348</v>
      </c>
    </row>
    <row r="2550" spans="1:9">
      <c r="A2550" s="130" t="s">
        <v>23</v>
      </c>
      <c r="B2550" s="152">
        <v>21.985062255779155</v>
      </c>
      <c r="C2550" s="141">
        <v>1012.6581291703326</v>
      </c>
      <c r="D2550" s="141">
        <v>0</v>
      </c>
      <c r="E2550" s="142">
        <v>1034.6431914261118</v>
      </c>
      <c r="F2550" s="923">
        <v>7.006088676457674</v>
      </c>
      <c r="G2550" s="924">
        <v>4.2077525657347099</v>
      </c>
      <c r="H2550" s="924">
        <v>0.47935021260169192</v>
      </c>
      <c r="I2550" s="34">
        <v>11.693191454794077</v>
      </c>
    </row>
    <row r="2551" spans="1:9">
      <c r="A2551" s="130" t="s">
        <v>163</v>
      </c>
      <c r="B2551" s="152">
        <v>185.47296962578972</v>
      </c>
      <c r="C2551" s="141">
        <v>24.65869854408971</v>
      </c>
      <c r="D2551" s="141">
        <v>0</v>
      </c>
      <c r="E2551" s="142">
        <v>210.13166816987942</v>
      </c>
      <c r="F2551" s="923">
        <v>0.16697497364726552</v>
      </c>
      <c r="G2551" s="924">
        <v>0.12889429428571947</v>
      </c>
      <c r="H2551" s="924">
        <v>0.46806423790479101</v>
      </c>
      <c r="I2551" s="34">
        <v>0.76393350583777597</v>
      </c>
    </row>
    <row r="2552" spans="1:9">
      <c r="A2552" s="130" t="s">
        <v>189</v>
      </c>
      <c r="B2552" s="238">
        <v>4.114590727592949E-3</v>
      </c>
      <c r="C2552" s="239">
        <v>3.2886081725233086E-2</v>
      </c>
      <c r="D2552" s="141">
        <v>1</v>
      </c>
      <c r="E2552" s="142">
        <v>3.7000672452826039E-2</v>
      </c>
      <c r="F2552" s="923">
        <v>0.30628667640327784</v>
      </c>
      <c r="G2552" s="924">
        <v>0.19956186307017637</v>
      </c>
      <c r="H2552" s="924">
        <v>0.43470510451528532</v>
      </c>
      <c r="I2552" s="34">
        <v>0.94055364398873964</v>
      </c>
    </row>
    <row r="2553" spans="1:9">
      <c r="A2553" s="130" t="s">
        <v>165</v>
      </c>
      <c r="B2553" s="152">
        <v>-258.44271546324978</v>
      </c>
      <c r="C2553" s="141">
        <v>75.874850903224853</v>
      </c>
      <c r="D2553" s="141">
        <v>274.37095412368535</v>
      </c>
      <c r="E2553" s="142">
        <v>91.803089563660421</v>
      </c>
      <c r="F2553" s="923">
        <v>0.67067867735007913</v>
      </c>
      <c r="G2553" s="924">
        <v>14.754938024330217</v>
      </c>
      <c r="H2553" s="924">
        <v>24.96353452794272</v>
      </c>
      <c r="I2553" s="34">
        <v>40.389151229623018</v>
      </c>
    </row>
    <row r="2554" spans="1:9">
      <c r="A2554" s="130" t="s">
        <v>1729</v>
      </c>
      <c r="B2554" s="89">
        <v>2.2496695732740636E-2</v>
      </c>
      <c r="C2554" s="40">
        <v>0.22186262312588251</v>
      </c>
      <c r="D2554" s="40">
        <v>0.10387670695584854</v>
      </c>
      <c r="E2554" s="34">
        <v>0.34823602581447166</v>
      </c>
      <c r="F2554" s="923">
        <v>0.31186747918313107</v>
      </c>
      <c r="G2554" s="924">
        <v>1.8055408068561645</v>
      </c>
      <c r="H2554" s="924">
        <v>570.79381295375129</v>
      </c>
      <c r="I2554" s="34">
        <v>572.91122123979073</v>
      </c>
    </row>
    <row r="2555" spans="1:9">
      <c r="A2555" s="130" t="s">
        <v>84</v>
      </c>
      <c r="B2555" s="89">
        <v>1.4150217409232576E-4</v>
      </c>
      <c r="C2555" s="40">
        <v>1.502125400683121E-3</v>
      </c>
      <c r="D2555" s="40">
        <v>6.5031902520787995E-4</v>
      </c>
      <c r="E2555" s="34">
        <v>2.2939465999833267E-3</v>
      </c>
      <c r="F2555" s="923">
        <v>0.87551497901319275</v>
      </c>
      <c r="G2555" s="924">
        <v>3.1422120660592943</v>
      </c>
      <c r="H2555" s="924">
        <v>26.732939139166042</v>
      </c>
      <c r="I2555" s="34">
        <v>30.750666184238529</v>
      </c>
    </row>
    <row r="2556" spans="1:9">
      <c r="A2556" s="130" t="s">
        <v>166</v>
      </c>
      <c r="B2556" s="152">
        <v>-257.7303165151331</v>
      </c>
      <c r="C2556" s="141">
        <v>82.928792828182353</v>
      </c>
      <c r="D2556" s="141">
        <v>277.65958987404088</v>
      </c>
      <c r="E2556" s="142">
        <v>102.85806618709016</v>
      </c>
      <c r="F2556" s="923">
        <v>6.229179775853879E-2</v>
      </c>
      <c r="G2556" s="924">
        <v>0.51219442853739927</v>
      </c>
      <c r="H2556" s="924">
        <v>4.7880668192444444</v>
      </c>
      <c r="I2556" s="34">
        <v>5.3625530455403814</v>
      </c>
    </row>
    <row r="2557" spans="1:9">
      <c r="A2557" s="130" t="s">
        <v>167</v>
      </c>
      <c r="B2557" s="89">
        <v>6.8905006693804971E-3</v>
      </c>
      <c r="C2557" s="40">
        <v>1.6402705801230783E-2</v>
      </c>
      <c r="D2557" s="40">
        <v>0.11573878940744488</v>
      </c>
      <c r="E2557" s="34">
        <v>0.13903199587805615</v>
      </c>
      <c r="F2557" s="923">
        <v>5.270131354744885E-2</v>
      </c>
      <c r="G2557" s="924">
        <v>0.44195763124832649</v>
      </c>
      <c r="H2557" s="924">
        <v>1.9723701764430721</v>
      </c>
      <c r="I2557" s="34">
        <v>2.4670291212388475</v>
      </c>
    </row>
    <row r="2558" spans="1:9">
      <c r="A2558" s="130" t="s">
        <v>168</v>
      </c>
      <c r="B2558" s="89">
        <v>2.629781070636561E-2</v>
      </c>
      <c r="C2558" s="40">
        <v>3.7085975588320018E-2</v>
      </c>
      <c r="D2558" s="40">
        <v>2.8062825183831279</v>
      </c>
      <c r="E2558" s="34">
        <v>2.8696663046778137</v>
      </c>
      <c r="F2558" s="923">
        <v>0.99416929735208348</v>
      </c>
      <c r="G2558" s="924">
        <v>1.1813301055723813</v>
      </c>
      <c r="H2558" s="924">
        <v>0.33554514882118436</v>
      </c>
      <c r="I2558" s="34">
        <v>2.5110445517456492</v>
      </c>
    </row>
    <row r="2559" spans="1:9">
      <c r="A2559" s="130" t="s">
        <v>169</v>
      </c>
      <c r="B2559" s="89">
        <v>5.8279732561656611E-2</v>
      </c>
      <c r="C2559" s="40">
        <v>5.8819454422008546E-2</v>
      </c>
      <c r="D2559" s="40">
        <v>0.13143131209328698</v>
      </c>
      <c r="E2559" s="34">
        <v>0.24853049907695213</v>
      </c>
      <c r="F2559" s="923">
        <v>7.145969490829289E-3</v>
      </c>
      <c r="G2559" s="924">
        <v>7.010690663647777E-2</v>
      </c>
      <c r="H2559" s="924">
        <v>0.32764496653335368</v>
      </c>
      <c r="I2559" s="34">
        <v>0.4048978426606607</v>
      </c>
    </row>
    <row r="2560" spans="1:9">
      <c r="A2560" s="130" t="s">
        <v>170</v>
      </c>
      <c r="B2560" s="89">
        <v>3.261124985924636E-3</v>
      </c>
      <c r="C2560" s="40">
        <v>4.7923124716965013E-3</v>
      </c>
      <c r="D2560" s="40">
        <v>2.3540318599747506E-2</v>
      </c>
      <c r="E2560" s="34">
        <v>3.1593756057368645E-2</v>
      </c>
      <c r="F2560" s="925">
        <v>1.5850919167993725E-2</v>
      </c>
      <c r="G2560" s="926">
        <v>8.988136719993739E-2</v>
      </c>
      <c r="H2560" s="926">
        <v>0.30429357316069972</v>
      </c>
      <c r="I2560" s="145">
        <v>0.41002585952863085</v>
      </c>
    </row>
    <row r="2561" spans="1:5">
      <c r="A2561" s="130" t="s">
        <v>171</v>
      </c>
      <c r="B2561" s="89">
        <v>2.6808552228921572E-3</v>
      </c>
      <c r="C2561" s="40">
        <v>3.143806509699506E-3</v>
      </c>
      <c r="D2561" s="40">
        <v>9.6970706765192559E-3</v>
      </c>
      <c r="E2561" s="34">
        <v>1.5521732409110919E-2</v>
      </c>
    </row>
    <row r="2562" spans="1:5">
      <c r="A2562" s="130" t="s">
        <v>172</v>
      </c>
      <c r="B2562" s="89">
        <v>1.8583485147563462E-3</v>
      </c>
      <c r="C2562" s="40">
        <v>4.618593525938141E-2</v>
      </c>
      <c r="D2562" s="40">
        <v>0</v>
      </c>
      <c r="E2562" s="34">
        <v>4.8044283774137754E-2</v>
      </c>
    </row>
    <row r="2563" spans="1:5">
      <c r="A2563" s="130" t="s">
        <v>190</v>
      </c>
      <c r="B2563" s="89">
        <v>1.6005735900581179E-3</v>
      </c>
      <c r="C2563" s="40">
        <v>2.2994397040872834E-4</v>
      </c>
      <c r="D2563" s="40">
        <v>1.6108518288684836E-3</v>
      </c>
      <c r="E2563" s="34">
        <v>3.4413693893353301E-3</v>
      </c>
    </row>
    <row r="2564" spans="1:5">
      <c r="A2564" s="130" t="s">
        <v>191</v>
      </c>
      <c r="B2564" s="89">
        <v>5.5807835824779064E-4</v>
      </c>
      <c r="C2564" s="40">
        <v>5.2688864045382104E-4</v>
      </c>
      <c r="D2564" s="40">
        <v>1.4960457939777155E-3</v>
      </c>
      <c r="E2564" s="34">
        <v>2.5810127926793273E-3</v>
      </c>
    </row>
    <row r="2565" spans="1:5">
      <c r="A2565" s="130" t="s">
        <v>175</v>
      </c>
      <c r="B2565" s="89">
        <v>0</v>
      </c>
      <c r="C2565" s="40">
        <v>1.6805286941249668E-3</v>
      </c>
      <c r="D2565" s="40">
        <v>8.1017152585211416E-2</v>
      </c>
      <c r="E2565" s="34">
        <v>8.2697681279336382E-2</v>
      </c>
    </row>
    <row r="2566" spans="1:5">
      <c r="A2566" s="130" t="s">
        <v>176</v>
      </c>
      <c r="B2566" s="89">
        <v>0</v>
      </c>
      <c r="C2566" s="40">
        <v>4.1702040030740101E-3</v>
      </c>
      <c r="D2566" s="40">
        <v>1.9643977628681895</v>
      </c>
      <c r="E2566" s="34">
        <v>1.9685679668712635</v>
      </c>
    </row>
    <row r="2567" spans="1:5">
      <c r="A2567" s="130" t="s">
        <v>177</v>
      </c>
      <c r="B2567" s="89">
        <v>0</v>
      </c>
      <c r="C2567" s="40">
        <v>7.6358928768707089E-3</v>
      </c>
      <c r="D2567" s="40">
        <v>9.2001918465300883E-2</v>
      </c>
      <c r="E2567" s="34">
        <v>9.9637811342171589E-2</v>
      </c>
    </row>
    <row r="2568" spans="1:5">
      <c r="A2568" s="130" t="s">
        <v>178</v>
      </c>
      <c r="B2568" s="89">
        <v>0</v>
      </c>
      <c r="C2568" s="40">
        <v>4.6195840023910314E-4</v>
      </c>
      <c r="D2568" s="40">
        <v>1.6478223019823254E-2</v>
      </c>
      <c r="E2568" s="34">
        <v>1.6940181420062358E-2</v>
      </c>
    </row>
    <row r="2569" spans="1:5">
      <c r="A2569" s="130" t="s">
        <v>179</v>
      </c>
      <c r="B2569" s="89">
        <v>0</v>
      </c>
      <c r="C2569" s="40">
        <v>3.4508778806199814E-4</v>
      </c>
      <c r="D2569" s="40">
        <v>6.7879494735634789E-3</v>
      </c>
      <c r="E2569" s="34">
        <v>7.1330372616254774E-3</v>
      </c>
    </row>
    <row r="2570" spans="1:5">
      <c r="A2570" s="130" t="s">
        <v>180</v>
      </c>
      <c r="B2570" s="89">
        <v>0</v>
      </c>
      <c r="C2570" s="40">
        <v>1.3089920663793367E-2</v>
      </c>
      <c r="D2570" s="40">
        <v>0</v>
      </c>
      <c r="E2570" s="40">
        <v>1.3089920663793367E-2</v>
      </c>
    </row>
    <row r="2571" spans="1:5">
      <c r="A2571" s="130" t="s">
        <v>181</v>
      </c>
      <c r="B2571" s="89">
        <v>0</v>
      </c>
      <c r="C2571" s="40">
        <v>2.4722910049165984E-5</v>
      </c>
      <c r="D2571" s="40">
        <v>1.1275962802079385E-3</v>
      </c>
      <c r="E2571" s="40">
        <v>1.1523191902571045E-3</v>
      </c>
    </row>
    <row r="2572" spans="1:5">
      <c r="A2572" s="143" t="s">
        <v>182</v>
      </c>
      <c r="B2572" s="154">
        <v>0</v>
      </c>
      <c r="C2572" s="144">
        <v>7.2611080136062282E-5</v>
      </c>
      <c r="D2572" s="144">
        <v>1.0472320557844007E-3</v>
      </c>
      <c r="E2572" s="144">
        <v>1.119843135920463E-3</v>
      </c>
    </row>
    <row r="2574" spans="1:5">
      <c r="A2574" s="69" t="s">
        <v>294</v>
      </c>
    </row>
    <row r="2575" spans="1:5">
      <c r="A2575" s="136"/>
      <c r="B2575" s="147" t="s">
        <v>271</v>
      </c>
      <c r="C2575" s="936"/>
      <c r="D2575" s="936"/>
      <c r="E2575" s="937"/>
    </row>
    <row r="2576" spans="1:5" ht="26.25">
      <c r="A2576" s="143" t="s">
        <v>184</v>
      </c>
      <c r="B2576" s="149" t="s">
        <v>185</v>
      </c>
      <c r="C2576" s="150" t="s">
        <v>186</v>
      </c>
      <c r="D2576" s="150" t="s">
        <v>187</v>
      </c>
      <c r="E2576" s="17" t="s">
        <v>188</v>
      </c>
    </row>
    <row r="2577" spans="1:5">
      <c r="A2577" s="130" t="s">
        <v>160</v>
      </c>
      <c r="B2577" s="152">
        <v>143.24521727673593</v>
      </c>
      <c r="C2577" s="141">
        <v>684.46988851058472</v>
      </c>
      <c r="D2577" s="141">
        <v>3584.9156441717796</v>
      </c>
      <c r="E2577" s="142">
        <v>4412.6307499591003</v>
      </c>
    </row>
    <row r="2578" spans="1:5">
      <c r="A2578" s="130" t="s">
        <v>162</v>
      </c>
      <c r="B2578" s="152">
        <v>253.11480831095764</v>
      </c>
      <c r="C2578" s="141">
        <v>500.69190471911469</v>
      </c>
      <c r="D2578" s="141">
        <v>3364.3087131878942</v>
      </c>
      <c r="E2578" s="142">
        <v>4118.1154262179662</v>
      </c>
    </row>
    <row r="2579" spans="1:5">
      <c r="A2579" s="130" t="s">
        <v>31</v>
      </c>
      <c r="B2579" s="152">
        <v>29.242380934017049</v>
      </c>
      <c r="C2579" s="141">
        <v>28.313580317438554</v>
      </c>
      <c r="D2579" s="141">
        <v>0</v>
      </c>
      <c r="E2579" s="142">
        <v>57.555961251455599</v>
      </c>
    </row>
    <row r="2580" spans="1:5">
      <c r="A2580" s="130" t="s">
        <v>23</v>
      </c>
      <c r="B2580" s="152">
        <v>173.17826529370015</v>
      </c>
      <c r="C2580" s="141">
        <v>347.85073643900216</v>
      </c>
      <c r="D2580" s="141">
        <v>0</v>
      </c>
      <c r="E2580" s="142">
        <v>521.02900173270234</v>
      </c>
    </row>
    <row r="2581" spans="1:5">
      <c r="A2581" s="130" t="s">
        <v>163</v>
      </c>
      <c r="B2581" s="152">
        <v>50.69416208324045</v>
      </c>
      <c r="C2581" s="141">
        <v>124.52758796267396</v>
      </c>
      <c r="D2581" s="141">
        <v>3364.3087131878942</v>
      </c>
      <c r="E2581" s="142">
        <v>3539.5304632338084</v>
      </c>
    </row>
    <row r="2582" spans="1:5">
      <c r="A2582" s="130" t="s">
        <v>189</v>
      </c>
      <c r="B2582" s="238">
        <v>0.13166875629537042</v>
      </c>
      <c r="C2582" s="239">
        <v>2.5254243892653881E-2</v>
      </c>
      <c r="D2582" s="141">
        <v>1</v>
      </c>
      <c r="E2582" s="142">
        <v>0.1569230001880243</v>
      </c>
    </row>
    <row r="2583" spans="1:5">
      <c r="A2583" s="130" t="s">
        <v>165</v>
      </c>
      <c r="B2583" s="152">
        <v>6.6504560538062369</v>
      </c>
      <c r="C2583" s="141">
        <v>32.776357279166</v>
      </c>
      <c r="D2583" s="141">
        <v>285.96240698140997</v>
      </c>
      <c r="E2583" s="142">
        <v>325.38922031438221</v>
      </c>
    </row>
    <row r="2584" spans="1:5">
      <c r="A2584" s="130" t="s">
        <v>1729</v>
      </c>
      <c r="B2584" s="89">
        <v>0.31516812197871996</v>
      </c>
      <c r="C2584" s="40">
        <v>8.1598136307837174E-2</v>
      </c>
      <c r="D2584" s="40">
        <v>0.20775341391169708</v>
      </c>
      <c r="E2584" s="34">
        <v>0.6045196721982542</v>
      </c>
    </row>
    <row r="2585" spans="1:5">
      <c r="A2585" s="130" t="s">
        <v>84</v>
      </c>
      <c r="B2585" s="89">
        <v>7.5638043417168462E-3</v>
      </c>
      <c r="C2585" s="40">
        <v>6.4187203224773534E-4</v>
      </c>
      <c r="D2585" s="40">
        <v>6.5031902520787995E-4</v>
      </c>
      <c r="E2585" s="34">
        <v>8.8559953991724609E-3</v>
      </c>
    </row>
    <row r="2586" spans="1:5">
      <c r="A2586" s="130" t="s">
        <v>166</v>
      </c>
      <c r="B2586" s="152">
        <v>18.1099078637228</v>
      </c>
      <c r="C2586" s="141">
        <v>35.394397456946763</v>
      </c>
      <c r="D2586" s="141">
        <v>292.36734394044095</v>
      </c>
      <c r="E2586" s="142">
        <v>345.87164926111052</v>
      </c>
    </row>
    <row r="2587" spans="1:5">
      <c r="A2587" s="130" t="s">
        <v>167</v>
      </c>
      <c r="B2587" s="89">
        <v>1.3853937271147757E-2</v>
      </c>
      <c r="C2587" s="40">
        <v>2.4725728026962331E-2</v>
      </c>
      <c r="D2587" s="40">
        <v>0.11573878940744488</v>
      </c>
      <c r="E2587" s="34">
        <v>0.15431845470555497</v>
      </c>
    </row>
    <row r="2588" spans="1:5">
      <c r="A2588" s="130" t="s">
        <v>168</v>
      </c>
      <c r="B2588" s="89">
        <v>3.2779737916621622E-2</v>
      </c>
      <c r="C2588" s="40">
        <v>1.9528146609526734E-2</v>
      </c>
      <c r="D2588" s="40">
        <v>2.8062825183831279</v>
      </c>
      <c r="E2588" s="34">
        <v>2.8585904029092761</v>
      </c>
    </row>
    <row r="2589" spans="1:5">
      <c r="A2589" s="130" t="s">
        <v>169</v>
      </c>
      <c r="B2589" s="89">
        <v>7.599992583253197E-2</v>
      </c>
      <c r="C2589" s="40">
        <v>3.4505907191347503E-2</v>
      </c>
      <c r="D2589" s="40">
        <v>0.13143131209328698</v>
      </c>
      <c r="E2589" s="34">
        <v>0.24193714511716646</v>
      </c>
    </row>
    <row r="2590" spans="1:5">
      <c r="A2590" s="130" t="s">
        <v>170</v>
      </c>
      <c r="B2590" s="89">
        <v>3.9889930014899502E-3</v>
      </c>
      <c r="C2590" s="40">
        <v>5.6857076365254174E-3</v>
      </c>
      <c r="D2590" s="40">
        <v>2.3540318599747506E-2</v>
      </c>
      <c r="E2590" s="34">
        <v>3.3215019237762877E-2</v>
      </c>
    </row>
    <row r="2591" spans="1:5">
      <c r="A2591" s="130" t="s">
        <v>171</v>
      </c>
      <c r="B2591" s="89">
        <v>3.335938106685058E-3</v>
      </c>
      <c r="C2591" s="40">
        <v>3.0491550702333903E-3</v>
      </c>
      <c r="D2591" s="40">
        <v>9.6970706765192559E-3</v>
      </c>
      <c r="E2591" s="34">
        <v>1.6082163853437706E-2</v>
      </c>
    </row>
    <row r="2592" spans="1:5">
      <c r="A2592" s="130" t="s">
        <v>172</v>
      </c>
      <c r="B2592" s="89">
        <v>3.4510562489980849E-2</v>
      </c>
      <c r="C2592" s="40">
        <v>1.7704356479697668E-2</v>
      </c>
      <c r="D2592" s="40">
        <v>1.828597789979954E-3</v>
      </c>
      <c r="E2592" s="34">
        <v>5.4043516759658468E-2</v>
      </c>
    </row>
    <row r="2593" spans="1:5">
      <c r="A2593" s="130" t="s">
        <v>190</v>
      </c>
      <c r="B2593" s="89">
        <v>6.4914888084518878E-4</v>
      </c>
      <c r="C2593" s="40">
        <v>3.6925649336996613E-4</v>
      </c>
      <c r="D2593" s="40">
        <v>1.6108518288684836E-3</v>
      </c>
      <c r="E2593" s="34">
        <v>2.6292572030836387E-3</v>
      </c>
    </row>
    <row r="2594" spans="1:5">
      <c r="A2594" s="130" t="s">
        <v>191</v>
      </c>
      <c r="B2594" s="89">
        <v>1.1178259592602223E-3</v>
      </c>
      <c r="C2594" s="40">
        <v>6.2979555780697243E-4</v>
      </c>
      <c r="D2594" s="40">
        <v>1.4960457939777155E-3</v>
      </c>
      <c r="E2594" s="34">
        <v>3.2436673110449099E-3</v>
      </c>
    </row>
    <row r="2595" spans="1:5">
      <c r="A2595" s="130" t="s">
        <v>175</v>
      </c>
      <c r="B2595" s="89">
        <v>2.315438920565102E-3</v>
      </c>
      <c r="C2595" s="40">
        <v>1.0058616014656199E-2</v>
      </c>
      <c r="D2595" s="40">
        <v>8.1017152585211416E-2</v>
      </c>
      <c r="E2595" s="34">
        <v>9.3391207520432715E-2</v>
      </c>
    </row>
    <row r="2596" spans="1:5">
      <c r="A2596" s="130" t="s">
        <v>176</v>
      </c>
      <c r="B2596" s="89">
        <v>1.2548278180460704E-3</v>
      </c>
      <c r="C2596" s="40">
        <v>5.3062803074796312E-3</v>
      </c>
      <c r="D2596" s="40">
        <v>1.9643977628681895</v>
      </c>
      <c r="E2596" s="34">
        <v>1.9709588709937151</v>
      </c>
    </row>
    <row r="2597" spans="1:5">
      <c r="A2597" s="130" t="s">
        <v>177</v>
      </c>
      <c r="B2597" s="89">
        <v>3.3374446648418697E-3</v>
      </c>
      <c r="C2597" s="40">
        <v>8.6411134465096684E-3</v>
      </c>
      <c r="D2597" s="40">
        <v>9.2001918465300883E-2</v>
      </c>
      <c r="E2597" s="34">
        <v>0.10398047657665242</v>
      </c>
    </row>
    <row r="2598" spans="1:5">
      <c r="A2598" s="130" t="s">
        <v>178</v>
      </c>
      <c r="B2598" s="89">
        <v>2.4144519293237674E-4</v>
      </c>
      <c r="C2598" s="40">
        <v>1.5562568173374523E-3</v>
      </c>
      <c r="D2598" s="40">
        <v>1.6478223019823254E-2</v>
      </c>
      <c r="E2598" s="34">
        <v>1.8275925030093083E-2</v>
      </c>
    </row>
    <row r="2599" spans="1:5">
      <c r="A2599" s="130" t="s">
        <v>179</v>
      </c>
      <c r="B2599" s="89">
        <v>2.0552843006838348E-4</v>
      </c>
      <c r="C2599" s="40">
        <v>1.3366159016733026E-3</v>
      </c>
      <c r="D2599" s="40">
        <v>6.7879494735634789E-3</v>
      </c>
      <c r="E2599" s="34">
        <v>8.3300938053051648E-3</v>
      </c>
    </row>
    <row r="2600" spans="1:5">
      <c r="A2600" s="130" t="s">
        <v>180</v>
      </c>
      <c r="B2600" s="89">
        <v>3.614224406392137E-3</v>
      </c>
      <c r="C2600" s="40">
        <v>3.9529817089903815E-3</v>
      </c>
      <c r="D2600" s="40">
        <v>1.2800184529859677E-3</v>
      </c>
      <c r="E2600" s="40">
        <v>8.8472245683684867E-3</v>
      </c>
    </row>
    <row r="2601" spans="1:5">
      <c r="A2601" s="130" t="s">
        <v>181</v>
      </c>
      <c r="B2601" s="89">
        <v>2.7885889423157796E-5</v>
      </c>
      <c r="C2601" s="40">
        <v>1.7220880957167432E-4</v>
      </c>
      <c r="D2601" s="40">
        <v>1.1275962802079385E-3</v>
      </c>
      <c r="E2601" s="40">
        <v>1.3276909792027706E-3</v>
      </c>
    </row>
    <row r="2602" spans="1:5">
      <c r="A2602" s="143" t="s">
        <v>182</v>
      </c>
      <c r="B2602" s="154">
        <v>6.2979606412115978E-5</v>
      </c>
      <c r="C2602" s="144">
        <v>2.2493286435857122E-4</v>
      </c>
      <c r="D2602" s="144">
        <v>1.0472320557844007E-3</v>
      </c>
      <c r="E2602" s="144">
        <v>1.3351445265550879E-3</v>
      </c>
    </row>
    <row r="2604" spans="1:5">
      <c r="A2604" s="69" t="s">
        <v>1727</v>
      </c>
    </row>
    <row r="2605" spans="1:5">
      <c r="A2605" s="136"/>
      <c r="B2605" s="147" t="s">
        <v>271</v>
      </c>
      <c r="C2605" s="936"/>
      <c r="D2605" s="936"/>
      <c r="E2605" s="937"/>
    </row>
    <row r="2606" spans="1:5" ht="26.25">
      <c r="A2606" s="143" t="s">
        <v>184</v>
      </c>
      <c r="B2606" s="149" t="s">
        <v>185</v>
      </c>
      <c r="C2606" s="150" t="s">
        <v>186</v>
      </c>
      <c r="D2606" s="150" t="s">
        <v>187</v>
      </c>
      <c r="E2606" s="17" t="s">
        <v>188</v>
      </c>
    </row>
    <row r="2607" spans="1:5">
      <c r="A2607" s="130" t="s">
        <v>160</v>
      </c>
      <c r="B2607" s="941">
        <v>35.429004565910191</v>
      </c>
      <c r="C2607" s="141">
        <v>286.25642013939569</v>
      </c>
      <c r="D2607" s="141">
        <v>3584.9156441717796</v>
      </c>
      <c r="E2607" s="142">
        <v>3906.6010688770857</v>
      </c>
    </row>
    <row r="2608" spans="1:5">
      <c r="A2608" s="130" t="s">
        <v>162</v>
      </c>
      <c r="B2608" s="152">
        <v>28.42187052879639</v>
      </c>
      <c r="C2608" s="141">
        <v>246.16927172367755</v>
      </c>
      <c r="D2608" s="141">
        <v>3364.3087131878942</v>
      </c>
      <c r="E2608" s="142">
        <v>3638.8998554403684</v>
      </c>
    </row>
    <row r="2609" spans="1:5">
      <c r="A2609" s="130" t="s">
        <v>31</v>
      </c>
      <c r="B2609" s="152">
        <v>14.684819487488152</v>
      </c>
      <c r="C2609" s="141">
        <v>83.674042428291969</v>
      </c>
      <c r="D2609" s="141">
        <v>0</v>
      </c>
      <c r="E2609" s="142">
        <v>98.358861915780125</v>
      </c>
    </row>
    <row r="2610" spans="1:5">
      <c r="A2610" s="130" t="s">
        <v>23</v>
      </c>
      <c r="B2610" s="152">
        <v>13.219475617509483</v>
      </c>
      <c r="C2610" s="141">
        <v>76.358764712697948</v>
      </c>
      <c r="D2610" s="141">
        <v>0</v>
      </c>
      <c r="E2610" s="142">
        <v>89.578240330207436</v>
      </c>
    </row>
    <row r="2611" spans="1:5">
      <c r="A2611" s="130" t="s">
        <v>163</v>
      </c>
      <c r="B2611" s="152">
        <v>0.51757542379875165</v>
      </c>
      <c r="C2611" s="141">
        <v>86.136464582687594</v>
      </c>
      <c r="D2611" s="141">
        <v>3364.3087131878942</v>
      </c>
      <c r="E2611" s="142">
        <v>3450.9627531943806</v>
      </c>
    </row>
    <row r="2612" spans="1:5">
      <c r="A2612" s="130" t="s">
        <v>189</v>
      </c>
      <c r="B2612" s="238">
        <v>3.2415091223844182E-3</v>
      </c>
      <c r="C2612" s="239">
        <v>1.8660518826173526E-2</v>
      </c>
      <c r="D2612" s="141">
        <v>1</v>
      </c>
      <c r="E2612" s="142">
        <v>2.1902027948557945E-2</v>
      </c>
    </row>
    <row r="2613" spans="1:5">
      <c r="A2613" s="130" t="s">
        <v>165</v>
      </c>
      <c r="B2613" s="152">
        <v>2.3001052429648254</v>
      </c>
      <c r="C2613" s="141">
        <v>18.064933454610276</v>
      </c>
      <c r="D2613" s="141">
        <v>285.96240698140997</v>
      </c>
      <c r="E2613" s="142">
        <v>306.3274456789851</v>
      </c>
    </row>
    <row r="2614" spans="1:5">
      <c r="A2614" s="130" t="s">
        <v>1729</v>
      </c>
      <c r="B2614" s="89">
        <v>4.5579279276526975E-3</v>
      </c>
      <c r="C2614" s="40">
        <v>2.7072492194906008E-2</v>
      </c>
      <c r="D2614" s="40">
        <v>0.20775341391169708</v>
      </c>
      <c r="E2614" s="34">
        <v>0.23938383403425578</v>
      </c>
    </row>
    <row r="2615" spans="1:5">
      <c r="A2615" s="130" t="s">
        <v>84</v>
      </c>
      <c r="B2615" s="89">
        <v>3.6011481540301995E-5</v>
      </c>
      <c r="C2615" s="40">
        <v>2.2839609728176455E-4</v>
      </c>
      <c r="D2615" s="40">
        <v>6.5031902520787995E-4</v>
      </c>
      <c r="E2615" s="34">
        <v>9.1472660402994654E-4</v>
      </c>
    </row>
    <row r="2616" spans="1:5">
      <c r="A2616" s="130" t="s">
        <v>166</v>
      </c>
      <c r="B2616" s="152">
        <v>2.4463861234025863</v>
      </c>
      <c r="C2616" s="141">
        <v>18.937633186237125</v>
      </c>
      <c r="D2616" s="141">
        <v>292.36734394044095</v>
      </c>
      <c r="E2616" s="142">
        <v>313.75136325008071</v>
      </c>
    </row>
    <row r="2617" spans="1:5">
      <c r="A2617" s="130" t="s">
        <v>167</v>
      </c>
      <c r="B2617" s="89">
        <v>2.5977920285979165E-4</v>
      </c>
      <c r="C2617" s="40">
        <v>1.2017704401770643E-2</v>
      </c>
      <c r="D2617" s="40">
        <v>0.11573878940744488</v>
      </c>
      <c r="E2617" s="34">
        <v>0.1280162730120753</v>
      </c>
    </row>
    <row r="2618" spans="1:5">
      <c r="A2618" s="130" t="s">
        <v>168</v>
      </c>
      <c r="B2618" s="89">
        <v>8.231557318974953E-4</v>
      </c>
      <c r="C2618" s="40">
        <v>1.6239054700404938E-2</v>
      </c>
      <c r="D2618" s="40">
        <v>2.8062825183831279</v>
      </c>
      <c r="E2618" s="34">
        <v>2.8233447288154303</v>
      </c>
    </row>
    <row r="2619" spans="1:5">
      <c r="A2619" s="130" t="s">
        <v>169</v>
      </c>
      <c r="B2619" s="89">
        <v>1.612449216870938E-3</v>
      </c>
      <c r="C2619" s="40">
        <v>2.7693242427351657E-2</v>
      </c>
      <c r="D2619" s="40">
        <v>0.13143131209328698</v>
      </c>
      <c r="E2619" s="34">
        <v>0.16073700373750957</v>
      </c>
    </row>
    <row r="2620" spans="1:5">
      <c r="A2620" s="130" t="s">
        <v>170</v>
      </c>
      <c r="B2620" s="89">
        <v>2.896227507122581E-4</v>
      </c>
      <c r="C2620" s="40">
        <v>5.5480644779253062E-3</v>
      </c>
      <c r="D2620" s="40">
        <v>2.3540318599747506E-2</v>
      </c>
      <c r="E2620" s="34">
        <v>2.9378005828385071E-2</v>
      </c>
    </row>
    <row r="2621" spans="1:5">
      <c r="A2621" s="130" t="s">
        <v>171</v>
      </c>
      <c r="B2621" s="89">
        <v>1.2548812752683443E-4</v>
      </c>
      <c r="C2621" s="40">
        <v>9.9472178605456633E-4</v>
      </c>
      <c r="D2621" s="40">
        <v>9.6970706765192559E-3</v>
      </c>
      <c r="E2621" s="34">
        <v>1.0817280590100656E-2</v>
      </c>
    </row>
    <row r="2622" spans="1:5">
      <c r="A2622" s="130" t="s">
        <v>172</v>
      </c>
      <c r="B2622" s="89">
        <v>3.9657049189407581E-3</v>
      </c>
      <c r="C2622" s="40">
        <v>2.3247176485495163E-2</v>
      </c>
      <c r="D2622" s="40">
        <v>1.828597789979954E-3</v>
      </c>
      <c r="E2622" s="34">
        <v>2.9041479194415874E-2</v>
      </c>
    </row>
    <row r="2623" spans="1:5">
      <c r="A2623" s="130" t="s">
        <v>190</v>
      </c>
      <c r="B2623" s="89">
        <v>1.0306104856901808E-5</v>
      </c>
      <c r="C2623" s="40">
        <v>9.9631212152621272E-5</v>
      </c>
      <c r="D2623" s="40">
        <v>1.6108518288684836E-3</v>
      </c>
      <c r="E2623" s="34">
        <v>1.7207891458780066E-3</v>
      </c>
    </row>
    <row r="2624" spans="1:5">
      <c r="A2624" s="130" t="s">
        <v>191</v>
      </c>
      <c r="B2624" s="89">
        <v>2.4327715307164466E-5</v>
      </c>
      <c r="C2624" s="40">
        <v>2.5432859079957084E-4</v>
      </c>
      <c r="D2624" s="40">
        <v>1.4960457939777155E-3</v>
      </c>
      <c r="E2624" s="34">
        <v>1.7747021000844507E-3</v>
      </c>
    </row>
    <row r="2625" spans="1:5">
      <c r="A2625" s="130" t="s">
        <v>175</v>
      </c>
      <c r="B2625" s="89">
        <v>3.6587645798266943E-4</v>
      </c>
      <c r="C2625" s="40">
        <v>2.129584944160191E-4</v>
      </c>
      <c r="D2625" s="40">
        <v>8.1017152585211416E-2</v>
      </c>
      <c r="E2625" s="34">
        <v>8.1595987537610104E-2</v>
      </c>
    </row>
    <row r="2626" spans="1:5">
      <c r="A2626" s="130" t="s">
        <v>176</v>
      </c>
      <c r="B2626" s="89">
        <v>4.2975741033554947E-5</v>
      </c>
      <c r="C2626" s="40">
        <v>9.7656235117582772E-4</v>
      </c>
      <c r="D2626" s="40">
        <v>1.9643977628681895</v>
      </c>
      <c r="E2626" s="34">
        <v>1.9654173009603988</v>
      </c>
    </row>
    <row r="2627" spans="1:5">
      <c r="A2627" s="130" t="s">
        <v>177</v>
      </c>
      <c r="B2627" s="89">
        <v>3.1845557686707833E-5</v>
      </c>
      <c r="C2627" s="40">
        <v>2.2017353441750593E-3</v>
      </c>
      <c r="D2627" s="40">
        <v>9.2001918465300883E-2</v>
      </c>
      <c r="E2627" s="34">
        <v>9.4235499367162648E-2</v>
      </c>
    </row>
    <row r="2628" spans="1:5">
      <c r="A2628" s="130" t="s">
        <v>178</v>
      </c>
      <c r="B2628" s="89">
        <v>1.3912521516106092E-3</v>
      </c>
      <c r="C2628" s="40">
        <v>1.0981121427806145E-4</v>
      </c>
      <c r="D2628" s="40">
        <v>1.6478223019823254E-2</v>
      </c>
      <c r="E2628" s="34">
        <v>1.7979286385711925E-2</v>
      </c>
    </row>
    <row r="2629" spans="1:5">
      <c r="A2629" s="130" t="s">
        <v>179</v>
      </c>
      <c r="B2629" s="89">
        <v>2.0103657706447238E-6</v>
      </c>
      <c r="C2629" s="40">
        <v>9.6071255612991652E-5</v>
      </c>
      <c r="D2629" s="40">
        <v>6.7879494735634789E-3</v>
      </c>
      <c r="E2629" s="34">
        <v>6.8860310949471152E-3</v>
      </c>
    </row>
    <row r="2630" spans="1:5">
      <c r="A2630" s="130" t="s">
        <v>180</v>
      </c>
      <c r="B2630" s="89">
        <v>5.3278357344999369E-6</v>
      </c>
      <c r="C2630" s="40">
        <v>3.44718183101551E-4</v>
      </c>
      <c r="D2630" s="40">
        <v>1.2800184529859677E-3</v>
      </c>
      <c r="E2630" s="40">
        <v>1.6300644718220186E-3</v>
      </c>
    </row>
    <row r="2631" spans="1:5">
      <c r="A2631" s="130" t="s">
        <v>181</v>
      </c>
      <c r="B2631" s="89">
        <v>0</v>
      </c>
      <c r="C2631" s="40">
        <v>1.3654002110517092E-5</v>
      </c>
      <c r="D2631" s="40">
        <v>1.1275962802079385E-3</v>
      </c>
      <c r="E2631" s="40">
        <v>1.1412502823184556E-3</v>
      </c>
    </row>
    <row r="2632" spans="1:5">
      <c r="A2632" s="143" t="s">
        <v>182</v>
      </c>
      <c r="B2632" s="154">
        <v>0</v>
      </c>
      <c r="C2632" s="144">
        <v>3.6929469240296011E-5</v>
      </c>
      <c r="D2632" s="144">
        <v>1.0472320557844007E-3</v>
      </c>
      <c r="E2632" s="144">
        <v>1.0841615250246966E-3</v>
      </c>
    </row>
    <row r="2634" spans="1:5">
      <c r="A2634" s="69" t="s">
        <v>194</v>
      </c>
    </row>
    <row r="2635" spans="1:5">
      <c r="A2635" s="136"/>
      <c r="B2635" s="147" t="s">
        <v>271</v>
      </c>
      <c r="C2635" s="936"/>
      <c r="D2635" s="936"/>
      <c r="E2635" s="937"/>
    </row>
    <row r="2636" spans="1:5" ht="26.25">
      <c r="A2636" s="143" t="s">
        <v>184</v>
      </c>
      <c r="B2636" s="149" t="s">
        <v>185</v>
      </c>
      <c r="C2636" s="150" t="s">
        <v>186</v>
      </c>
      <c r="D2636" s="150" t="s">
        <v>187</v>
      </c>
      <c r="E2636" s="17" t="s">
        <v>188</v>
      </c>
    </row>
    <row r="2637" spans="1:5">
      <c r="A2637" s="130" t="s">
        <v>160</v>
      </c>
      <c r="B2637" s="152">
        <v>174.19263428183197</v>
      </c>
      <c r="C2637" s="141">
        <v>674.40510032975317</v>
      </c>
      <c r="D2637" s="141">
        <v>3072.7848378615258</v>
      </c>
      <c r="E2637" s="142">
        <v>3921.3825724731109</v>
      </c>
    </row>
    <row r="2638" spans="1:5">
      <c r="A2638" s="130" t="s">
        <v>162</v>
      </c>
      <c r="B2638" s="152">
        <v>164.04225631947315</v>
      </c>
      <c r="C2638" s="141">
        <v>616.00696095499291</v>
      </c>
      <c r="D2638" s="141">
        <v>2867.9113716038569</v>
      </c>
      <c r="E2638" s="142">
        <v>3647.9605888783231</v>
      </c>
    </row>
    <row r="2639" spans="1:5">
      <c r="A2639" s="130" t="s">
        <v>31</v>
      </c>
      <c r="B2639" s="152">
        <v>20.572448411088679</v>
      </c>
      <c r="C2639" s="141">
        <v>32.737082788336799</v>
      </c>
      <c r="D2639" s="141">
        <v>0</v>
      </c>
      <c r="E2639" s="142">
        <v>53.309531199425479</v>
      </c>
    </row>
    <row r="2640" spans="1:5">
      <c r="A2640" s="130" t="s">
        <v>23</v>
      </c>
      <c r="B2640" s="152">
        <v>111.55723661650777</v>
      </c>
      <c r="C2640" s="141">
        <v>382.09461443257362</v>
      </c>
      <c r="D2640" s="141">
        <v>0</v>
      </c>
      <c r="E2640" s="142">
        <v>493.65185104908142</v>
      </c>
    </row>
    <row r="2641" spans="1:5">
      <c r="A2641" s="130" t="s">
        <v>163</v>
      </c>
      <c r="B2641" s="152">
        <v>31.912571291876695</v>
      </c>
      <c r="C2641" s="141">
        <v>201.17526373408245</v>
      </c>
      <c r="D2641" s="141">
        <v>2867.9113716038569</v>
      </c>
      <c r="E2641" s="142">
        <v>3100.9992066298159</v>
      </c>
    </row>
    <row r="2642" spans="1:5">
      <c r="A2642" s="130" t="s">
        <v>189</v>
      </c>
      <c r="B2642" s="238">
        <v>4.647438944169878E-2</v>
      </c>
      <c r="C2642" s="239">
        <v>0.10568230371494602</v>
      </c>
      <c r="D2642" s="141">
        <v>1</v>
      </c>
      <c r="E2642" s="142">
        <v>0.15215669315664482</v>
      </c>
    </row>
    <row r="2643" spans="1:5">
      <c r="A2643" s="130" t="s">
        <v>165</v>
      </c>
      <c r="B2643" s="152">
        <v>-0.99665053443867324</v>
      </c>
      <c r="C2643" s="141">
        <v>45.643809747501059</v>
      </c>
      <c r="D2643" s="141">
        <v>235.70683511092653</v>
      </c>
      <c r="E2643" s="142">
        <v>280.3539943239889</v>
      </c>
    </row>
    <row r="2644" spans="1:5">
      <c r="A2644" s="130" t="s">
        <v>1729</v>
      </c>
      <c r="B2644" s="89">
        <v>0.22993357172294537</v>
      </c>
      <c r="C2644" s="40">
        <v>0.12868882768100212</v>
      </c>
      <c r="D2644" s="40">
        <v>4.0612676598159227E-3</v>
      </c>
      <c r="E2644" s="34">
        <v>0.36268366706376337</v>
      </c>
    </row>
    <row r="2645" spans="1:5">
      <c r="A2645" s="130" t="s">
        <v>84</v>
      </c>
      <c r="B2645" s="89">
        <v>2.2431969465962949E-4</v>
      </c>
      <c r="C2645" s="40">
        <v>7.5113081012243947E-3</v>
      </c>
      <c r="D2645" s="40">
        <v>7.6166044833770605E-3</v>
      </c>
      <c r="E2645" s="34">
        <v>1.5352232279261085E-2</v>
      </c>
    </row>
    <row r="2646" spans="1:5">
      <c r="A2646" s="130" t="s">
        <v>166</v>
      </c>
      <c r="B2646" s="152">
        <v>5.9608013363344892</v>
      </c>
      <c r="C2646" s="141">
        <v>51.494971224755588</v>
      </c>
      <c r="D2646" s="141">
        <v>237.84707332881592</v>
      </c>
      <c r="E2646" s="142">
        <v>295.302845889906</v>
      </c>
    </row>
    <row r="2647" spans="1:5">
      <c r="A2647" s="130" t="s">
        <v>167</v>
      </c>
      <c r="B2647" s="89">
        <v>9.7038493562183279E-3</v>
      </c>
      <c r="C2647" s="40">
        <v>8.1140858184727827E-2</v>
      </c>
      <c r="D2647" s="40">
        <v>0.17696832209136112</v>
      </c>
      <c r="E2647" s="34">
        <v>0.2678130296323073</v>
      </c>
    </row>
    <row r="2648" spans="1:5">
      <c r="A2648" s="130" t="s">
        <v>168</v>
      </c>
      <c r="B2648" s="89">
        <v>2.0893677490802561E-2</v>
      </c>
      <c r="C2648" s="40">
        <v>3.001218390505803E-2</v>
      </c>
      <c r="D2648" s="40">
        <v>2.7034852254628263</v>
      </c>
      <c r="E2648" s="34">
        <v>2.7543910868586869</v>
      </c>
    </row>
    <row r="2649" spans="1:5">
      <c r="A2649" s="130" t="s">
        <v>169</v>
      </c>
      <c r="B2649" s="89">
        <v>4.7137730854731601E-2</v>
      </c>
      <c r="C2649" s="40">
        <v>5.7626772111355182E-2</v>
      </c>
      <c r="D2649" s="40">
        <v>0.10083253126987646</v>
      </c>
      <c r="E2649" s="34">
        <v>0.20559703423596323</v>
      </c>
    </row>
    <row r="2650" spans="1:5">
      <c r="A2650" s="130" t="s">
        <v>170</v>
      </c>
      <c r="B2650" s="89">
        <v>2.4773857346453419E-3</v>
      </c>
      <c r="C2650" s="40">
        <v>7.7403794718178933E-3</v>
      </c>
      <c r="D2650" s="40">
        <v>2.3406192480517039E-2</v>
      </c>
      <c r="E2650" s="34">
        <v>3.3623957686980274E-2</v>
      </c>
    </row>
    <row r="2651" spans="1:5">
      <c r="A2651" s="130" t="s">
        <v>171</v>
      </c>
      <c r="B2651" s="89">
        <v>2.0869141996751671E-3</v>
      </c>
      <c r="C2651" s="40">
        <v>4.9283037584636809E-3</v>
      </c>
      <c r="D2651" s="40">
        <v>9.38242342820007E-3</v>
      </c>
      <c r="E2651" s="34">
        <v>1.6397641386338917E-2</v>
      </c>
    </row>
    <row r="2652" spans="1:5">
      <c r="A2652" s="130" t="s">
        <v>172</v>
      </c>
      <c r="B2652" s="89">
        <v>1.7526702643462982E-2</v>
      </c>
      <c r="C2652" s="40">
        <v>3.2390789963276878E-2</v>
      </c>
      <c r="D2652" s="40">
        <v>1.4019659132785338E-3</v>
      </c>
      <c r="E2652" s="34">
        <v>5.1319458520018395E-2</v>
      </c>
    </row>
    <row r="2653" spans="1:5">
      <c r="A2653" s="130" t="s">
        <v>190</v>
      </c>
      <c r="B2653" s="89">
        <v>4.1771105779028745E-4</v>
      </c>
      <c r="C2653" s="40">
        <v>6.1984956476613643E-4</v>
      </c>
      <c r="D2653" s="40">
        <v>1.7385376043784653E-3</v>
      </c>
      <c r="E2653" s="34">
        <v>2.7760982269348891E-3</v>
      </c>
    </row>
    <row r="2654" spans="1:5">
      <c r="A2654" s="130" t="s">
        <v>191</v>
      </c>
      <c r="B2654" s="89">
        <v>7.6621860625506908E-4</v>
      </c>
      <c r="C2654" s="40">
        <v>9.3271755258350522E-4</v>
      </c>
      <c r="D2654" s="40">
        <v>3.2861410505826863E-3</v>
      </c>
      <c r="E2654" s="34">
        <v>4.9850772094212608E-3</v>
      </c>
    </row>
    <row r="2655" spans="1:5">
      <c r="A2655" s="130" t="s">
        <v>175</v>
      </c>
      <c r="B2655" s="89">
        <v>1.6777957416846724E-3</v>
      </c>
      <c r="C2655" s="40">
        <v>4.7071944161582537E-2</v>
      </c>
      <c r="D2655" s="40">
        <v>0.12387782546395278</v>
      </c>
      <c r="E2655" s="34">
        <v>0.17262756536721999</v>
      </c>
    </row>
    <row r="2656" spans="1:5">
      <c r="A2656" s="130" t="s">
        <v>176</v>
      </c>
      <c r="B2656" s="89">
        <v>7.8017975852580422E-4</v>
      </c>
      <c r="C2656" s="40">
        <v>7.6120090664658817E-3</v>
      </c>
      <c r="D2656" s="40">
        <v>1.8924396578239784</v>
      </c>
      <c r="E2656" s="34">
        <v>1.90083184664897</v>
      </c>
    </row>
    <row r="2657" spans="1:5">
      <c r="A2657" s="130" t="s">
        <v>177</v>
      </c>
      <c r="B2657" s="89">
        <v>2.1902221632770489E-3</v>
      </c>
      <c r="C2657" s="40">
        <v>1.2288148365933867E-2</v>
      </c>
      <c r="D2657" s="40">
        <v>7.0582771888913515E-2</v>
      </c>
      <c r="E2657" s="34">
        <v>8.506114241812443E-2</v>
      </c>
    </row>
    <row r="2658" spans="1:5">
      <c r="A2658" s="130" t="s">
        <v>178</v>
      </c>
      <c r="B2658" s="89">
        <v>1.5583157263042945E-4</v>
      </c>
      <c r="C2658" s="40">
        <v>2.5665891894402649E-3</v>
      </c>
      <c r="D2658" s="40">
        <v>1.6384334736361927E-2</v>
      </c>
      <c r="E2658" s="34">
        <v>1.9106755498432621E-2</v>
      </c>
    </row>
    <row r="2659" spans="1:5">
      <c r="A2659" s="130" t="s">
        <v>179</v>
      </c>
      <c r="B2659" s="89">
        <v>1.3183964607382933E-4</v>
      </c>
      <c r="C2659" s="40">
        <v>2.2323734926683156E-3</v>
      </c>
      <c r="D2659" s="40">
        <v>6.5676963997400488E-3</v>
      </c>
      <c r="E2659" s="34">
        <v>8.9319095384821946E-3</v>
      </c>
    </row>
    <row r="2660" spans="1:5">
      <c r="A2660" s="130" t="s">
        <v>180</v>
      </c>
      <c r="B2660" s="89">
        <v>2.4870523992226211E-3</v>
      </c>
      <c r="C2660" s="40">
        <v>5.9262819442922002E-3</v>
      </c>
      <c r="D2660" s="40">
        <v>9.8137613929497351E-4</v>
      </c>
      <c r="E2660" s="40">
        <v>9.3947104828097962E-3</v>
      </c>
    </row>
    <row r="2661" spans="1:5">
      <c r="A2661" s="130" t="s">
        <v>181</v>
      </c>
      <c r="B2661" s="89">
        <v>1.787663390357605E-5</v>
      </c>
      <c r="C2661" s="40">
        <v>2.5700899436553227E-4</v>
      </c>
      <c r="D2661" s="40">
        <v>1.2169763230649255E-3</v>
      </c>
      <c r="E2661" s="40">
        <v>1.4918619513340338E-3</v>
      </c>
    </row>
    <row r="2662" spans="1:5">
      <c r="A2662" s="143" t="s">
        <v>182</v>
      </c>
      <c r="B2662" s="154">
        <v>3.96532729904667E-5</v>
      </c>
      <c r="C2662" s="144">
        <v>3.2845249625584568E-4</v>
      </c>
      <c r="D2662" s="144">
        <v>2.3002987354078801E-3</v>
      </c>
      <c r="E2662" s="144">
        <v>2.6684045046541927E-3</v>
      </c>
    </row>
    <row r="2664" spans="1:5">
      <c r="A2664" s="69" t="s">
        <v>874</v>
      </c>
    </row>
    <row r="2665" spans="1:5">
      <c r="A2665" s="136"/>
      <c r="B2665" s="147" t="s">
        <v>271</v>
      </c>
      <c r="C2665" s="936"/>
      <c r="D2665" s="936"/>
      <c r="E2665" s="937"/>
    </row>
    <row r="2666" spans="1:5" ht="26.25">
      <c r="A2666" s="143" t="s">
        <v>184</v>
      </c>
      <c r="B2666" s="149" t="s">
        <v>185</v>
      </c>
      <c r="C2666" s="150" t="s">
        <v>186</v>
      </c>
      <c r="D2666" s="150" t="s">
        <v>187</v>
      </c>
      <c r="E2666" s="17" t="s">
        <v>188</v>
      </c>
    </row>
    <row r="2667" spans="1:5">
      <c r="A2667" s="130" t="s">
        <v>160</v>
      </c>
      <c r="B2667" s="152">
        <v>95.988831311242535</v>
      </c>
      <c r="C2667" s="141">
        <v>695.93330197427304</v>
      </c>
      <c r="D2667" s="141">
        <v>3072.7848378615258</v>
      </c>
      <c r="E2667" s="142">
        <v>3864.7069711470413</v>
      </c>
    </row>
    <row r="2668" spans="1:5">
      <c r="A2668" s="130" t="s">
        <v>162</v>
      </c>
      <c r="B2668" s="152">
        <v>91.635750178345447</v>
      </c>
      <c r="C2668" s="141">
        <v>635.87652378231599</v>
      </c>
      <c r="D2668" s="141">
        <v>2867.9113716038569</v>
      </c>
      <c r="E2668" s="142">
        <v>3595.4236455645182</v>
      </c>
    </row>
    <row r="2669" spans="1:5">
      <c r="A2669" s="130" t="s">
        <v>31</v>
      </c>
      <c r="B2669" s="152">
        <v>9.1135696583440087</v>
      </c>
      <c r="C2669" s="141">
        <v>36.343207982294906</v>
      </c>
      <c r="D2669" s="141">
        <v>0</v>
      </c>
      <c r="E2669" s="142">
        <v>45.456777640638919</v>
      </c>
    </row>
    <row r="2670" spans="1:5">
      <c r="A2670" s="130" t="s">
        <v>23</v>
      </c>
      <c r="B2670" s="152">
        <v>48.728384735424143</v>
      </c>
      <c r="C2670" s="141">
        <v>443.9694865395121</v>
      </c>
      <c r="D2670" s="141">
        <v>0</v>
      </c>
      <c r="E2670" s="142">
        <v>492.69787127493623</v>
      </c>
    </row>
    <row r="2671" spans="1:5">
      <c r="A2671" s="130" t="s">
        <v>163</v>
      </c>
      <c r="B2671" s="152">
        <v>33.793795784577298</v>
      </c>
      <c r="C2671" s="141">
        <v>155.56382926050898</v>
      </c>
      <c r="D2671" s="141">
        <v>2867.9113716038569</v>
      </c>
      <c r="E2671" s="142">
        <v>3057.2689966489434</v>
      </c>
    </row>
    <row r="2672" spans="1:5">
      <c r="A2672" s="130" t="s">
        <v>189</v>
      </c>
      <c r="B2672" s="238">
        <v>4.4790261635672311E-2</v>
      </c>
      <c r="C2672" s="239">
        <v>0.11393922338656244</v>
      </c>
      <c r="D2672" s="141">
        <v>1</v>
      </c>
      <c r="E2672" s="142">
        <v>0.15872948502223475</v>
      </c>
    </row>
    <row r="2673" spans="1:5">
      <c r="A2673" s="130" t="s">
        <v>165</v>
      </c>
      <c r="B2673" s="152">
        <v>-6.8712094071427039</v>
      </c>
      <c r="C2673" s="141">
        <v>48.40003487363056</v>
      </c>
      <c r="D2673" s="141">
        <v>235.70683511092653</v>
      </c>
      <c r="E2673" s="142">
        <v>277.23566057741436</v>
      </c>
    </row>
    <row r="2674" spans="1:5">
      <c r="A2674" s="130" t="s">
        <v>1729</v>
      </c>
      <c r="B2674" s="89">
        <v>0.1897367808752701</v>
      </c>
      <c r="C2674" s="40">
        <v>0.16474384880430276</v>
      </c>
      <c r="D2674" s="40">
        <v>4.0612676598159227E-3</v>
      </c>
      <c r="E2674" s="34">
        <v>0.35854189733938874</v>
      </c>
    </row>
    <row r="2675" spans="1:5">
      <c r="A2675" s="130" t="s">
        <v>84</v>
      </c>
      <c r="B2675" s="89">
        <v>1.256962219716921E-4</v>
      </c>
      <c r="C2675" s="40">
        <v>7.6227611478032042E-3</v>
      </c>
      <c r="D2675" s="40">
        <v>7.6166044833770605E-3</v>
      </c>
      <c r="E2675" s="34">
        <v>1.5365061853151956E-2</v>
      </c>
    </row>
    <row r="2676" spans="1:5">
      <c r="A2676" s="130" t="s">
        <v>166</v>
      </c>
      <c r="B2676" s="152">
        <v>-1.1457964820621029</v>
      </c>
      <c r="C2676" s="141">
        <v>55.362382041927489</v>
      </c>
      <c r="D2676" s="141">
        <v>237.84707332881592</v>
      </c>
      <c r="E2676" s="142">
        <v>292.06365888868129</v>
      </c>
    </row>
    <row r="2677" spans="1:5">
      <c r="A2677" s="130" t="s">
        <v>167</v>
      </c>
      <c r="B2677" s="89">
        <v>9.6924482399946433E-3</v>
      </c>
      <c r="C2677" s="40">
        <v>8.4341800913270731E-2</v>
      </c>
      <c r="D2677" s="40">
        <v>0.17696832209136112</v>
      </c>
      <c r="E2677" s="34">
        <v>0.27100257124462651</v>
      </c>
    </row>
    <row r="2678" spans="1:5">
      <c r="A2678" s="130" t="s">
        <v>168</v>
      </c>
      <c r="B2678" s="89">
        <v>1.9443521648992122E-2</v>
      </c>
      <c r="C2678" s="40">
        <v>3.5171730339376893E-2</v>
      </c>
      <c r="D2678" s="40">
        <v>2.7034852254628263</v>
      </c>
      <c r="E2678" s="34">
        <v>2.7581004774511952</v>
      </c>
    </row>
    <row r="2679" spans="1:5">
      <c r="A2679" s="130" t="s">
        <v>169</v>
      </c>
      <c r="B2679" s="89">
        <v>7.0180992793641053E-2</v>
      </c>
      <c r="C2679" s="40">
        <v>7.3540956933216176E-2</v>
      </c>
      <c r="D2679" s="40">
        <v>0.10083253126987646</v>
      </c>
      <c r="E2679" s="34">
        <v>0.24455448099673369</v>
      </c>
    </row>
    <row r="2680" spans="1:5">
      <c r="A2680" s="130" t="s">
        <v>170</v>
      </c>
      <c r="B2680" s="89">
        <v>4.7991583719349737E-3</v>
      </c>
      <c r="C2680" s="40">
        <v>9.2901827556859124E-3</v>
      </c>
      <c r="D2680" s="40">
        <v>2.3406192480517039E-2</v>
      </c>
      <c r="E2680" s="34">
        <v>3.7495533608137926E-2</v>
      </c>
    </row>
    <row r="2681" spans="1:5">
      <c r="A2681" s="130" t="s">
        <v>171</v>
      </c>
      <c r="B2681" s="89">
        <v>4.3177161796765437E-3</v>
      </c>
      <c r="C2681" s="40">
        <v>6.3795483189888575E-3</v>
      </c>
      <c r="D2681" s="40">
        <v>9.38242342820007E-3</v>
      </c>
      <c r="E2681" s="34">
        <v>2.0079687926865472E-2</v>
      </c>
    </row>
    <row r="2682" spans="1:5">
      <c r="A2682" s="130" t="s">
        <v>172</v>
      </c>
      <c r="B2682" s="89">
        <v>3.5929713078324314E-2</v>
      </c>
      <c r="C2682" s="40">
        <v>4.2463612401022213E-2</v>
      </c>
      <c r="D2682" s="40">
        <v>1.4019659132785338E-3</v>
      </c>
      <c r="E2682" s="34">
        <v>7.9795291392625048E-2</v>
      </c>
    </row>
    <row r="2683" spans="1:5">
      <c r="A2683" s="130" t="s">
        <v>190</v>
      </c>
      <c r="B2683" s="89">
        <v>7.6206129173782885E-4</v>
      </c>
      <c r="C2683" s="40">
        <v>8.0253912322798555E-4</v>
      </c>
      <c r="D2683" s="40">
        <v>1.7385376043784653E-3</v>
      </c>
      <c r="E2683" s="34">
        <v>3.3031380193442798E-3</v>
      </c>
    </row>
    <row r="2684" spans="1:5">
      <c r="A2684" s="130" t="s">
        <v>191</v>
      </c>
      <c r="B2684" s="89">
        <v>1.6340852646221993E-3</v>
      </c>
      <c r="C2684" s="40">
        <v>1.3132873719785751E-3</v>
      </c>
      <c r="D2684" s="40">
        <v>3.2861410505826863E-3</v>
      </c>
      <c r="E2684" s="34">
        <v>6.2335136871834607E-3</v>
      </c>
    </row>
    <row r="2685" spans="1:5">
      <c r="A2685" s="130" t="s">
        <v>175</v>
      </c>
      <c r="B2685" s="89">
        <v>1.9658267134861607E-3</v>
      </c>
      <c r="C2685" s="40">
        <v>5.0003170648853817E-2</v>
      </c>
      <c r="D2685" s="40">
        <v>0.14514941777933441</v>
      </c>
      <c r="E2685" s="34">
        <v>0.19711841514167439</v>
      </c>
    </row>
    <row r="2686" spans="1:5">
      <c r="A2686" s="130" t="s">
        <v>176</v>
      </c>
      <c r="B2686" s="89">
        <v>7.7918848686235967E-4</v>
      </c>
      <c r="C2686" s="40">
        <v>1.0295367657722038E-2</v>
      </c>
      <c r="D2686" s="40">
        <v>2.2173985819246105</v>
      </c>
      <c r="E2686" s="34">
        <v>2.2284731380691949</v>
      </c>
    </row>
    <row r="2687" spans="1:5">
      <c r="A2687" s="130" t="s">
        <v>177</v>
      </c>
      <c r="B2687" s="89">
        <v>4.1145909754805136E-3</v>
      </c>
      <c r="C2687" s="40">
        <v>1.7334851988392401E-2</v>
      </c>
      <c r="D2687" s="40">
        <v>8.2702842147552677E-2</v>
      </c>
      <c r="E2687" s="34">
        <v>0.10415228511142559</v>
      </c>
    </row>
    <row r="2688" spans="1:5">
      <c r="A2688" s="130" t="s">
        <v>178</v>
      </c>
      <c r="B2688" s="89">
        <v>3.3600671401001325E-4</v>
      </c>
      <c r="C2688" s="40">
        <v>3.7355339808652047E-3</v>
      </c>
      <c r="D2688" s="40">
        <v>1.9197759072520075E-2</v>
      </c>
      <c r="E2688" s="34">
        <v>2.3269299767395293E-2</v>
      </c>
    </row>
    <row r="2689" spans="1:5">
      <c r="A2689" s="130" t="s">
        <v>179</v>
      </c>
      <c r="B2689" s="89">
        <v>3.0369761375361365E-4</v>
      </c>
      <c r="C2689" s="40">
        <v>3.3480679257775264E-3</v>
      </c>
      <c r="D2689" s="40">
        <v>7.6954636958096977E-3</v>
      </c>
      <c r="E2689" s="34">
        <v>1.1347229235340837E-2</v>
      </c>
    </row>
    <row r="2690" spans="1:5">
      <c r="A2690" s="130" t="s">
        <v>180</v>
      </c>
      <c r="B2690" s="89">
        <v>3.1737119881227096E-3</v>
      </c>
      <c r="C2690" s="40">
        <v>7.6447392713456085E-3</v>
      </c>
      <c r="D2690" s="40">
        <v>1.1498924420710534E-3</v>
      </c>
      <c r="E2690" s="40">
        <v>1.1968343701539371E-2</v>
      </c>
    </row>
    <row r="2691" spans="1:5">
      <c r="A2691" s="130" t="s">
        <v>181</v>
      </c>
      <c r="B2691" s="89">
        <v>4.5791135284415061E-5</v>
      </c>
      <c r="C2691" s="40">
        <v>3.49970928050776E-4</v>
      </c>
      <c r="D2691" s="40">
        <v>1.4259485431112173E-3</v>
      </c>
      <c r="E2691" s="40">
        <v>1.8217106064464083E-3</v>
      </c>
    </row>
    <row r="2692" spans="1:5">
      <c r="A2692" s="143" t="s">
        <v>182</v>
      </c>
      <c r="B2692" s="154">
        <v>1.1118481533100063E-4</v>
      </c>
      <c r="C2692" s="144">
        <v>4.5230857463695272E-4</v>
      </c>
      <c r="D2692" s="144">
        <v>2.6952928896879194E-3</v>
      </c>
      <c r="E2692" s="144">
        <v>3.2587862796558727E-3</v>
      </c>
    </row>
    <row r="2694" spans="1:5">
      <c r="A2694" s="69" t="s">
        <v>295</v>
      </c>
    </row>
    <row r="2695" spans="1:5">
      <c r="A2695" s="136"/>
      <c r="B2695" s="147" t="s">
        <v>271</v>
      </c>
      <c r="C2695" s="936"/>
      <c r="D2695" s="936"/>
      <c r="E2695" s="937"/>
    </row>
    <row r="2696" spans="1:5" ht="26.25">
      <c r="A2696" s="143" t="s">
        <v>184</v>
      </c>
      <c r="B2696" s="149" t="s">
        <v>185</v>
      </c>
      <c r="C2696" s="150" t="s">
        <v>186</v>
      </c>
      <c r="D2696" s="150" t="s">
        <v>187</v>
      </c>
      <c r="E2696" s="17" t="s">
        <v>188</v>
      </c>
    </row>
    <row r="2697" spans="1:5">
      <c r="A2697" s="130" t="s">
        <v>160</v>
      </c>
      <c r="B2697" s="152">
        <v>115.12713773313655</v>
      </c>
      <c r="C2697" s="141">
        <v>2788.7495184920513</v>
      </c>
      <c r="D2697" s="141">
        <v>3072.7848378615258</v>
      </c>
      <c r="E2697" s="142">
        <v>5976.661494086713</v>
      </c>
    </row>
    <row r="2698" spans="1:5">
      <c r="A2698" s="130" t="s">
        <v>162</v>
      </c>
      <c r="B2698" s="152">
        <v>114.55887248623786</v>
      </c>
      <c r="C2698" s="141">
        <v>949.61028357546445</v>
      </c>
      <c r="D2698" s="141">
        <v>0</v>
      </c>
      <c r="E2698" s="142">
        <v>1064.1691560617023</v>
      </c>
    </row>
    <row r="2699" spans="1:5">
      <c r="A2699" s="130" t="s">
        <v>31</v>
      </c>
      <c r="B2699" s="152">
        <v>1.1626333789757572</v>
      </c>
      <c r="C2699" s="141">
        <v>123.00683085004279</v>
      </c>
      <c r="D2699" s="141">
        <v>0</v>
      </c>
      <c r="E2699" s="142">
        <v>124.16946422901854</v>
      </c>
    </row>
    <row r="2700" spans="1:5">
      <c r="A2700" s="130" t="s">
        <v>23</v>
      </c>
      <c r="B2700" s="152">
        <v>12.017000998869833</v>
      </c>
      <c r="C2700" s="141">
        <v>744.59605438778317</v>
      </c>
      <c r="D2700" s="141">
        <v>0</v>
      </c>
      <c r="E2700" s="142">
        <v>756.61305538665306</v>
      </c>
    </row>
    <row r="2701" spans="1:5">
      <c r="A2701" s="130" t="s">
        <v>163</v>
      </c>
      <c r="B2701" s="152">
        <v>101.37923810839227</v>
      </c>
      <c r="C2701" s="141">
        <v>82.007398337638463</v>
      </c>
      <c r="D2701" s="141">
        <v>0</v>
      </c>
      <c r="E2701" s="142">
        <v>183.38663644603074</v>
      </c>
    </row>
    <row r="2702" spans="1:5">
      <c r="A2702" s="130" t="s">
        <v>189</v>
      </c>
      <c r="B2702" s="238">
        <v>2.249028922828153E-3</v>
      </c>
      <c r="C2702" s="239">
        <v>3.7044955432827036E-2</v>
      </c>
      <c r="D2702" s="141">
        <v>1</v>
      </c>
      <c r="E2702" s="142">
        <v>3.929398435565519E-2</v>
      </c>
    </row>
    <row r="2703" spans="1:5">
      <c r="A2703" s="130" t="s">
        <v>165</v>
      </c>
      <c r="B2703" s="152">
        <v>-222.0639264849583</v>
      </c>
      <c r="C2703" s="141">
        <v>63.672543745560837</v>
      </c>
      <c r="D2703" s="141">
        <v>230.91596532437498</v>
      </c>
      <c r="E2703" s="142">
        <v>72.524582584977509</v>
      </c>
    </row>
    <row r="2704" spans="1:5">
      <c r="A2704" s="130" t="s">
        <v>1729</v>
      </c>
      <c r="B2704" s="89">
        <v>1.2036695892984279E-2</v>
      </c>
      <c r="C2704" s="40">
        <v>0.18022147739327285</v>
      </c>
      <c r="D2704" s="40">
        <v>4.0612676598159227E-3</v>
      </c>
      <c r="E2704" s="34">
        <v>0.19631944094607306</v>
      </c>
    </row>
    <row r="2705" spans="1:5">
      <c r="A2705" s="130" t="s">
        <v>84</v>
      </c>
      <c r="B2705" s="89">
        <v>1.0423245492339786E-4</v>
      </c>
      <c r="C2705" s="40">
        <v>1.2112313248745011E-3</v>
      </c>
      <c r="D2705" s="40">
        <v>7.6166044833770605E-3</v>
      </c>
      <c r="E2705" s="34">
        <v>8.9320682631749589E-3</v>
      </c>
    </row>
    <row r="2706" spans="1:5">
      <c r="A2706" s="130" t="s">
        <v>166</v>
      </c>
      <c r="B2706" s="152">
        <v>-221.67520400761407</v>
      </c>
      <c r="C2706" s="141">
        <v>69.40016436845076</v>
      </c>
      <c r="D2706" s="141">
        <v>233.05620354226437</v>
      </c>
      <c r="E2706" s="142">
        <v>80.78116390310106</v>
      </c>
    </row>
    <row r="2707" spans="1:5">
      <c r="A2707" s="130" t="s">
        <v>167</v>
      </c>
      <c r="B2707" s="89">
        <v>4.203027519764908E-3</v>
      </c>
      <c r="C2707" s="40">
        <v>1.5894641928225383E-2</v>
      </c>
      <c r="D2707" s="40">
        <v>0.17696832209136112</v>
      </c>
      <c r="E2707" s="34">
        <v>0.19706599153935142</v>
      </c>
    </row>
    <row r="2708" spans="1:5">
      <c r="A2708" s="130" t="s">
        <v>168</v>
      </c>
      <c r="B2708" s="89">
        <v>1.7566734756356225E-2</v>
      </c>
      <c r="C2708" s="40">
        <v>3.2691196289705571E-2</v>
      </c>
      <c r="D2708" s="40">
        <v>2.7034852254628263</v>
      </c>
      <c r="E2708" s="34">
        <v>2.7537431565088881</v>
      </c>
    </row>
    <row r="2709" spans="1:5">
      <c r="A2709" s="130" t="s">
        <v>169</v>
      </c>
      <c r="B2709" s="89">
        <v>3.7895639529987597E-2</v>
      </c>
      <c r="C2709" s="40">
        <v>5.9936752200531872E-2</v>
      </c>
      <c r="D2709" s="40">
        <v>0.10083253126987646</v>
      </c>
      <c r="E2709" s="34">
        <v>0.19866492300039593</v>
      </c>
    </row>
    <row r="2710" spans="1:5">
      <c r="A2710" s="130" t="s">
        <v>170</v>
      </c>
      <c r="B2710" s="89">
        <v>2.370322994042147E-3</v>
      </c>
      <c r="C2710" s="40">
        <v>5.2977817860922465E-3</v>
      </c>
      <c r="D2710" s="40">
        <v>2.3406192480517039E-2</v>
      </c>
      <c r="E2710" s="34">
        <v>3.1074297260651432E-2</v>
      </c>
    </row>
    <row r="2711" spans="1:5">
      <c r="A2711" s="130" t="s">
        <v>171</v>
      </c>
      <c r="B2711" s="89">
        <v>2.0817120564835161E-3</v>
      </c>
      <c r="C2711" s="40">
        <v>3.6930115487894296E-3</v>
      </c>
      <c r="D2711" s="40">
        <v>9.38242342820007E-3</v>
      </c>
      <c r="E2711" s="34">
        <v>1.5157147033473015E-2</v>
      </c>
    </row>
    <row r="2712" spans="1:5">
      <c r="A2712" s="130" t="s">
        <v>172</v>
      </c>
      <c r="B2712" s="89">
        <v>1.0149306706670083E-3</v>
      </c>
      <c r="C2712" s="40">
        <v>4.1770145868178621E-2</v>
      </c>
      <c r="D2712" s="40">
        <v>0</v>
      </c>
      <c r="E2712" s="34">
        <v>4.2785076538845626E-2</v>
      </c>
    </row>
    <row r="2713" spans="1:5">
      <c r="A2713" s="130" t="s">
        <v>190</v>
      </c>
      <c r="B2713" s="89">
        <v>1.3826219196858116E-3</v>
      </c>
      <c r="C2713" s="40">
        <v>3.2214421636100719E-4</v>
      </c>
      <c r="D2713" s="40">
        <v>1.7385376043784653E-3</v>
      </c>
      <c r="E2713" s="34">
        <v>3.443303740425284E-3</v>
      </c>
    </row>
    <row r="2714" spans="1:5">
      <c r="A2714" s="130" t="s">
        <v>191</v>
      </c>
      <c r="B2714" s="89">
        <v>4.3804758356877452E-4</v>
      </c>
      <c r="C2714" s="40">
        <v>7.8741161344356581E-4</v>
      </c>
      <c r="D2714" s="40">
        <v>3.2861410505826863E-3</v>
      </c>
      <c r="E2714" s="34">
        <v>4.5116002475950271E-3</v>
      </c>
    </row>
    <row r="2715" spans="1:5">
      <c r="A2715" s="130" t="s">
        <v>175</v>
      </c>
      <c r="B2715" s="89">
        <v>0</v>
      </c>
      <c r="C2715" s="40">
        <v>3.1918860998258027E-3</v>
      </c>
      <c r="D2715" s="40">
        <v>0.12387782546395278</v>
      </c>
      <c r="E2715" s="34">
        <v>0.12706971156377858</v>
      </c>
    </row>
    <row r="2716" spans="1:5">
      <c r="A2716" s="130" t="s">
        <v>176</v>
      </c>
      <c r="B2716" s="89">
        <v>0</v>
      </c>
      <c r="C2716" s="40">
        <v>5.2836711427104712E-3</v>
      </c>
      <c r="D2716" s="40">
        <v>1.8924396578239784</v>
      </c>
      <c r="E2716" s="34">
        <v>1.8977233289666888</v>
      </c>
    </row>
    <row r="2717" spans="1:5">
      <c r="A2717" s="130" t="s">
        <v>177</v>
      </c>
      <c r="B2717" s="89">
        <v>0</v>
      </c>
      <c r="C2717" s="40">
        <v>9.8135342446429331E-3</v>
      </c>
      <c r="D2717" s="40">
        <v>7.0582771888913515E-2</v>
      </c>
      <c r="E2717" s="34">
        <v>8.0396306133556444E-2</v>
      </c>
    </row>
    <row r="2718" spans="1:5">
      <c r="A2718" s="130" t="s">
        <v>178</v>
      </c>
      <c r="B2718" s="89">
        <v>0</v>
      </c>
      <c r="C2718" s="40">
        <v>1.1316346025190681E-3</v>
      </c>
      <c r="D2718" s="40">
        <v>1.6384334736361927E-2</v>
      </c>
      <c r="E2718" s="34">
        <v>1.7515969338880995E-2</v>
      </c>
    </row>
    <row r="2719" spans="1:5">
      <c r="A2719" s="130" t="s">
        <v>179</v>
      </c>
      <c r="B2719" s="89">
        <v>0</v>
      </c>
      <c r="C2719" s="40">
        <v>9.315562258909798E-4</v>
      </c>
      <c r="D2719" s="40">
        <v>6.5676963997400488E-3</v>
      </c>
      <c r="E2719" s="34">
        <v>7.4992526256310284E-3</v>
      </c>
    </row>
    <row r="2720" spans="1:5">
      <c r="A2720" s="130" t="s">
        <v>180</v>
      </c>
      <c r="B2720" s="89">
        <v>0</v>
      </c>
      <c r="C2720" s="40">
        <v>1.2710468438726174E-2</v>
      </c>
      <c r="D2720" s="40">
        <v>0</v>
      </c>
      <c r="E2720" s="40">
        <v>1.2710468438726174E-2</v>
      </c>
    </row>
    <row r="2721" spans="1:5">
      <c r="A2721" s="130" t="s">
        <v>181</v>
      </c>
      <c r="B2721" s="89">
        <v>0</v>
      </c>
      <c r="C2721" s="40">
        <v>9.3591023301032089E-5</v>
      </c>
      <c r="D2721" s="40">
        <v>1.2169763230649255E-3</v>
      </c>
      <c r="E2721" s="40">
        <v>1.3105673463659577E-3</v>
      </c>
    </row>
    <row r="2722" spans="1:5">
      <c r="A2722" s="143" t="s">
        <v>182</v>
      </c>
      <c r="B2722" s="154">
        <v>0</v>
      </c>
      <c r="C2722" s="144">
        <v>1.6021033270606925E-4</v>
      </c>
      <c r="D2722" s="144">
        <v>2.3002987354078801E-3</v>
      </c>
      <c r="E2722" s="144">
        <v>2.4605090681139494E-3</v>
      </c>
    </row>
    <row r="2724" spans="1:5">
      <c r="A2724" s="69" t="s">
        <v>296</v>
      </c>
    </row>
    <row r="2725" spans="1:5">
      <c r="A2725" s="136"/>
      <c r="B2725" s="147" t="s">
        <v>271</v>
      </c>
      <c r="C2725" s="936"/>
      <c r="D2725" s="936"/>
      <c r="E2725" s="937"/>
    </row>
    <row r="2726" spans="1:5" ht="26.25">
      <c r="A2726" s="143" t="s">
        <v>184</v>
      </c>
      <c r="B2726" s="149" t="s">
        <v>185</v>
      </c>
      <c r="C2726" s="150" t="s">
        <v>186</v>
      </c>
      <c r="D2726" s="150" t="s">
        <v>187</v>
      </c>
      <c r="E2726" s="17" t="s">
        <v>188</v>
      </c>
    </row>
    <row r="2727" spans="1:5">
      <c r="A2727" s="130" t="s">
        <v>160</v>
      </c>
      <c r="B2727" s="152">
        <v>174.192634281832</v>
      </c>
      <c r="C2727" s="141">
        <v>674.40510032975317</v>
      </c>
      <c r="D2727" s="141">
        <v>3072.7848378615258</v>
      </c>
      <c r="E2727" s="142">
        <v>3921.3825724731109</v>
      </c>
    </row>
    <row r="2728" spans="1:5">
      <c r="A2728" s="130" t="s">
        <v>162</v>
      </c>
      <c r="B2728" s="152">
        <v>164.04225631947315</v>
      </c>
      <c r="C2728" s="141">
        <v>616.00696095499302</v>
      </c>
      <c r="D2728" s="141">
        <v>2867.9113716038569</v>
      </c>
      <c r="E2728" s="142">
        <v>3647.9605888783231</v>
      </c>
    </row>
    <row r="2729" spans="1:5">
      <c r="A2729" s="130" t="s">
        <v>31</v>
      </c>
      <c r="B2729" s="152">
        <v>20.572448411088683</v>
      </c>
      <c r="C2729" s="141">
        <v>32.737082788336799</v>
      </c>
      <c r="D2729" s="141">
        <v>0</v>
      </c>
      <c r="E2729" s="142">
        <v>53.309531199425479</v>
      </c>
    </row>
    <row r="2730" spans="1:5">
      <c r="A2730" s="130" t="s">
        <v>23</v>
      </c>
      <c r="B2730" s="152">
        <v>111.55723661650777</v>
      </c>
      <c r="C2730" s="141">
        <v>382.09461443257374</v>
      </c>
      <c r="D2730" s="141">
        <v>0</v>
      </c>
      <c r="E2730" s="142">
        <v>493.65185104908153</v>
      </c>
    </row>
    <row r="2731" spans="1:5">
      <c r="A2731" s="130" t="s">
        <v>163</v>
      </c>
      <c r="B2731" s="152">
        <v>31.912571291876695</v>
      </c>
      <c r="C2731" s="141">
        <v>201.17526373408248</v>
      </c>
      <c r="D2731" s="141">
        <v>2867.9113716038569</v>
      </c>
      <c r="E2731" s="142">
        <v>3100.9992066298159</v>
      </c>
    </row>
    <row r="2732" spans="1:5">
      <c r="A2732" s="130" t="s">
        <v>189</v>
      </c>
      <c r="B2732" s="238">
        <v>4.6474389441698787E-2</v>
      </c>
      <c r="C2732" s="239">
        <v>0.10568230371494602</v>
      </c>
      <c r="D2732" s="141">
        <v>1</v>
      </c>
      <c r="E2732" s="142">
        <v>0.15215669315664482</v>
      </c>
    </row>
    <row r="2733" spans="1:5">
      <c r="A2733" s="130" t="s">
        <v>165</v>
      </c>
      <c r="B2733" s="152">
        <v>-0.99665053443867857</v>
      </c>
      <c r="C2733" s="141">
        <v>45.643809747501074</v>
      </c>
      <c r="D2733" s="141">
        <v>235.70683511092653</v>
      </c>
      <c r="E2733" s="142">
        <v>280.3539943239889</v>
      </c>
    </row>
    <row r="2734" spans="1:5">
      <c r="A2734" s="130" t="s">
        <v>1729</v>
      </c>
      <c r="B2734" s="89">
        <v>0.22993357172294543</v>
      </c>
      <c r="C2734" s="40">
        <v>0.12868882768100212</v>
      </c>
      <c r="D2734" s="40">
        <v>4.0612676598159227E-3</v>
      </c>
      <c r="E2734" s="34">
        <v>0.36268366706376348</v>
      </c>
    </row>
    <row r="2735" spans="1:5">
      <c r="A2735" s="130" t="s">
        <v>84</v>
      </c>
      <c r="B2735" s="89">
        <v>2.2431969465962955E-4</v>
      </c>
      <c r="C2735" s="40">
        <v>7.5113081012243947E-3</v>
      </c>
      <c r="D2735" s="40">
        <v>7.6166044833770605E-3</v>
      </c>
      <c r="E2735" s="34">
        <v>1.5352232279261085E-2</v>
      </c>
    </row>
    <row r="2736" spans="1:5">
      <c r="A2736" s="130" t="s">
        <v>166</v>
      </c>
      <c r="B2736" s="152">
        <v>5.9608013363344856</v>
      </c>
      <c r="C2736" s="141">
        <v>51.494971224755602</v>
      </c>
      <c r="D2736" s="141">
        <v>237.84707332881592</v>
      </c>
      <c r="E2736" s="142">
        <v>295.302845889906</v>
      </c>
    </row>
    <row r="2737" spans="1:5">
      <c r="A2737" s="130" t="s">
        <v>167</v>
      </c>
      <c r="B2737" s="89">
        <v>9.7038493562183296E-3</v>
      </c>
      <c r="C2737" s="40">
        <v>8.114085818472784E-2</v>
      </c>
      <c r="D2737" s="40">
        <v>0.17696832209136112</v>
      </c>
      <c r="E2737" s="34">
        <v>0.2678130296323073</v>
      </c>
    </row>
    <row r="2738" spans="1:5">
      <c r="A2738" s="130" t="s">
        <v>168</v>
      </c>
      <c r="B2738" s="89">
        <v>2.0893677490802565E-2</v>
      </c>
      <c r="C2738" s="40">
        <v>3.0012183905058033E-2</v>
      </c>
      <c r="D2738" s="40">
        <v>2.7034852254628263</v>
      </c>
      <c r="E2738" s="34">
        <v>2.7543910868586869</v>
      </c>
    </row>
    <row r="2739" spans="1:5">
      <c r="A2739" s="130" t="s">
        <v>169</v>
      </c>
      <c r="B2739" s="89">
        <v>4.7137730854731608E-2</v>
      </c>
      <c r="C2739" s="40">
        <v>5.7626772111355189E-2</v>
      </c>
      <c r="D2739" s="40">
        <v>0.10083253126987646</v>
      </c>
      <c r="E2739" s="34">
        <v>0.20559703423596326</v>
      </c>
    </row>
    <row r="2740" spans="1:5">
      <c r="A2740" s="130" t="s">
        <v>170</v>
      </c>
      <c r="B2740" s="89">
        <v>2.4773857346453419E-3</v>
      </c>
      <c r="C2740" s="40">
        <v>7.7403794718178933E-3</v>
      </c>
      <c r="D2740" s="40">
        <v>2.3406192480517039E-2</v>
      </c>
      <c r="E2740" s="34">
        <v>3.3623957686980274E-2</v>
      </c>
    </row>
    <row r="2741" spans="1:5">
      <c r="A2741" s="130" t="s">
        <v>171</v>
      </c>
      <c r="B2741" s="89">
        <v>2.0869141996751679E-3</v>
      </c>
      <c r="C2741" s="40">
        <v>4.9283037584636818E-3</v>
      </c>
      <c r="D2741" s="40">
        <v>9.38242342820007E-3</v>
      </c>
      <c r="E2741" s="34">
        <v>1.639764138633892E-2</v>
      </c>
    </row>
    <row r="2742" spans="1:5">
      <c r="A2742" s="130" t="s">
        <v>172</v>
      </c>
      <c r="B2742" s="89">
        <v>1.7526702643462986E-2</v>
      </c>
      <c r="C2742" s="40">
        <v>3.2390789963276878E-2</v>
      </c>
      <c r="D2742" s="40">
        <v>1.4019659132785333E-3</v>
      </c>
      <c r="E2742" s="34">
        <v>5.1319458520018395E-2</v>
      </c>
    </row>
    <row r="2743" spans="1:5">
      <c r="A2743" s="130" t="s">
        <v>190</v>
      </c>
      <c r="B2743" s="89">
        <v>4.1771105779028756E-4</v>
      </c>
      <c r="C2743" s="40">
        <v>6.1984956476613643E-4</v>
      </c>
      <c r="D2743" s="40">
        <v>1.7385376043784653E-3</v>
      </c>
      <c r="E2743" s="34">
        <v>2.7760982269348896E-3</v>
      </c>
    </row>
    <row r="2744" spans="1:5">
      <c r="A2744" s="130" t="s">
        <v>191</v>
      </c>
      <c r="B2744" s="89">
        <v>7.662186062550693E-4</v>
      </c>
      <c r="C2744" s="40">
        <v>9.3271755258350522E-4</v>
      </c>
      <c r="D2744" s="40">
        <v>3.2861410505826863E-3</v>
      </c>
      <c r="E2744" s="34">
        <v>4.9850772094212608E-3</v>
      </c>
    </row>
    <row r="2745" spans="1:5">
      <c r="A2745" s="130" t="s">
        <v>175</v>
      </c>
      <c r="B2745" s="89">
        <v>1.6777957416846726E-3</v>
      </c>
      <c r="C2745" s="40">
        <v>4.7071944161582543E-2</v>
      </c>
      <c r="D2745" s="40">
        <v>0.12387782546395278</v>
      </c>
      <c r="E2745" s="34">
        <v>0.17262756536721999</v>
      </c>
    </row>
    <row r="2746" spans="1:5">
      <c r="A2746" s="130" t="s">
        <v>176</v>
      </c>
      <c r="B2746" s="89">
        <v>7.8017975852580433E-4</v>
      </c>
      <c r="C2746" s="40">
        <v>7.6120090664658835E-3</v>
      </c>
      <c r="D2746" s="40">
        <v>1.8924396578239784</v>
      </c>
      <c r="E2746" s="34">
        <v>1.90083184664897</v>
      </c>
    </row>
    <row r="2747" spans="1:5">
      <c r="A2747" s="130" t="s">
        <v>177</v>
      </c>
      <c r="B2747" s="89">
        <v>2.1902221632770489E-3</v>
      </c>
      <c r="C2747" s="40">
        <v>1.2288148365933867E-2</v>
      </c>
      <c r="D2747" s="40">
        <v>7.0582771888913515E-2</v>
      </c>
      <c r="E2747" s="34">
        <v>8.506114241812443E-2</v>
      </c>
    </row>
    <row r="2748" spans="1:5">
      <c r="A2748" s="130" t="s">
        <v>178</v>
      </c>
      <c r="B2748" s="89">
        <v>1.5583157263042948E-4</v>
      </c>
      <c r="C2748" s="40">
        <v>2.5665891894402653E-3</v>
      </c>
      <c r="D2748" s="40">
        <v>1.6384334736361927E-2</v>
      </c>
      <c r="E2748" s="34">
        <v>1.9106755498432621E-2</v>
      </c>
    </row>
    <row r="2749" spans="1:5">
      <c r="A2749" s="130" t="s">
        <v>179</v>
      </c>
      <c r="B2749" s="89">
        <v>1.3183964607382936E-4</v>
      </c>
      <c r="C2749" s="40">
        <v>2.232373492668316E-3</v>
      </c>
      <c r="D2749" s="40">
        <v>6.5676963997400488E-3</v>
      </c>
      <c r="E2749" s="34">
        <v>8.9319095384821946E-3</v>
      </c>
    </row>
    <row r="2750" spans="1:5">
      <c r="A2750" s="130" t="s">
        <v>180</v>
      </c>
      <c r="B2750" s="89">
        <v>2.4870523992226216E-3</v>
      </c>
      <c r="C2750" s="40">
        <v>5.9262819442922011E-3</v>
      </c>
      <c r="D2750" s="40">
        <v>9.8137613929497329E-4</v>
      </c>
      <c r="E2750" s="40">
        <v>9.3947104828097962E-3</v>
      </c>
    </row>
    <row r="2751" spans="1:5">
      <c r="A2751" s="130" t="s">
        <v>181</v>
      </c>
      <c r="B2751" s="89">
        <v>1.7876633903576053E-5</v>
      </c>
      <c r="C2751" s="40">
        <v>2.5700899436553233E-4</v>
      </c>
      <c r="D2751" s="40">
        <v>1.2169763230649255E-3</v>
      </c>
      <c r="E2751" s="40">
        <v>1.4918619513340338E-3</v>
      </c>
    </row>
    <row r="2752" spans="1:5">
      <c r="A2752" s="143" t="s">
        <v>182</v>
      </c>
      <c r="B2752" s="154">
        <v>3.96532729904667E-5</v>
      </c>
      <c r="C2752" s="144">
        <v>3.2845249625584573E-4</v>
      </c>
      <c r="D2752" s="144">
        <v>2.3002987354078801E-3</v>
      </c>
      <c r="E2752" s="144">
        <v>2.6684045046541927E-3</v>
      </c>
    </row>
    <row r="2754" spans="1:5">
      <c r="A2754" s="69" t="s">
        <v>297</v>
      </c>
    </row>
    <row r="2755" spans="1:5">
      <c r="A2755" s="136"/>
      <c r="B2755" s="147" t="s">
        <v>271</v>
      </c>
      <c r="C2755" s="936"/>
      <c r="D2755" s="936"/>
      <c r="E2755" s="937"/>
    </row>
    <row r="2756" spans="1:5" ht="26.25">
      <c r="A2756" s="143" t="s">
        <v>184</v>
      </c>
      <c r="B2756" s="149" t="s">
        <v>185</v>
      </c>
      <c r="C2756" s="150" t="s">
        <v>186</v>
      </c>
      <c r="D2756" s="150" t="s">
        <v>187</v>
      </c>
      <c r="E2756" s="17" t="s">
        <v>188</v>
      </c>
    </row>
    <row r="2757" spans="1:5">
      <c r="A2757" s="130" t="s">
        <v>160</v>
      </c>
      <c r="B2757" s="152">
        <v>326.81985930790154</v>
      </c>
      <c r="C2757" s="141">
        <v>139.14880746669223</v>
      </c>
      <c r="D2757" s="141">
        <v>3072.7848378615258</v>
      </c>
      <c r="E2757" s="142">
        <v>3538.7535046361195</v>
      </c>
    </row>
    <row r="2758" spans="1:5">
      <c r="A2758" s="130" t="s">
        <v>162</v>
      </c>
      <c r="B2758" s="152">
        <v>324.52889118402118</v>
      </c>
      <c r="C2758" s="141">
        <v>110.35653246080393</v>
      </c>
      <c r="D2758" s="141">
        <v>3072.7848378615258</v>
      </c>
      <c r="E2758" s="142">
        <v>3507.6702615063509</v>
      </c>
    </row>
    <row r="2759" spans="1:5">
      <c r="A2759" s="130" t="s">
        <v>31</v>
      </c>
      <c r="B2759" s="152">
        <v>4.7977311106608065</v>
      </c>
      <c r="C2759" s="141">
        <v>57.018265451955827</v>
      </c>
      <c r="D2759" s="141">
        <v>0</v>
      </c>
      <c r="E2759" s="142">
        <v>61.815996562616633</v>
      </c>
    </row>
    <row r="2760" spans="1:5">
      <c r="A2760" s="130" t="s">
        <v>23</v>
      </c>
      <c r="B2760" s="152">
        <v>307.23084350661662</v>
      </c>
      <c r="C2760" s="141">
        <v>51.32862344934027</v>
      </c>
      <c r="D2760" s="141">
        <v>3072.7848378615258</v>
      </c>
      <c r="E2760" s="142">
        <v>3431.3443048174827</v>
      </c>
    </row>
    <row r="2761" spans="1:5">
      <c r="A2761" s="130" t="s">
        <v>163</v>
      </c>
      <c r="B2761" s="152">
        <v>12.500316566743722</v>
      </c>
      <c r="C2761" s="141">
        <v>2.0096435595078384</v>
      </c>
      <c r="D2761" s="141">
        <v>0</v>
      </c>
      <c r="E2761" s="142">
        <v>14.50996012625156</v>
      </c>
    </row>
    <row r="2762" spans="1:5">
      <c r="A2762" s="130" t="s">
        <v>189</v>
      </c>
      <c r="B2762" s="238">
        <v>9.9202028230492255E-3</v>
      </c>
      <c r="C2762" s="239">
        <v>1.258614229221728E-2</v>
      </c>
      <c r="D2762" s="141">
        <v>1</v>
      </c>
      <c r="E2762" s="142">
        <v>2.2506345115266505E-2</v>
      </c>
    </row>
    <row r="2763" spans="1:5">
      <c r="A2763" s="130" t="s">
        <v>165</v>
      </c>
      <c r="B2763" s="152">
        <v>19.488919472746229</v>
      </c>
      <c r="C2763" s="141">
        <v>8.9308562098802344</v>
      </c>
      <c r="D2763" s="141">
        <v>182.44357555957583</v>
      </c>
      <c r="E2763" s="142">
        <v>210.8633512422023</v>
      </c>
    </row>
    <row r="2764" spans="1:5">
      <c r="A2764" s="130" t="s">
        <v>1729</v>
      </c>
      <c r="B2764" s="89">
        <v>0.75177861805735535</v>
      </c>
      <c r="C2764" s="40">
        <v>5.2081999898948877E-2</v>
      </c>
      <c r="D2764" s="40">
        <v>4.3204975104424712E-2</v>
      </c>
      <c r="E2764" s="34">
        <v>0.84706559306072893</v>
      </c>
    </row>
    <row r="2765" spans="1:5">
      <c r="A2765" s="130" t="s">
        <v>84</v>
      </c>
      <c r="B2765" s="89">
        <v>4.7938371027095618E-3</v>
      </c>
      <c r="C2765" s="40">
        <v>1.3982549908309196E-4</v>
      </c>
      <c r="D2765" s="40">
        <v>7.6166044833770605E-3</v>
      </c>
      <c r="E2765" s="34">
        <v>1.2550267085169715E-2</v>
      </c>
    </row>
    <row r="2766" spans="1:5">
      <c r="A2766" s="130" t="s">
        <v>166</v>
      </c>
      <c r="B2766" s="152">
        <v>43.312644846684925</v>
      </c>
      <c r="C2766" s="141">
        <v>10.53036996410572</v>
      </c>
      <c r="D2766" s="141">
        <v>185.75812500080349</v>
      </c>
      <c r="E2766" s="142">
        <v>239.60113981159415</v>
      </c>
    </row>
    <row r="2767" spans="1:5">
      <c r="A2767" s="130" t="s">
        <v>167</v>
      </c>
      <c r="B2767" s="89">
        <v>3.2978574024336064E-2</v>
      </c>
      <c r="C2767" s="40">
        <v>1.0086715441192469E-3</v>
      </c>
      <c r="D2767" s="40">
        <v>0.12482979533460936</v>
      </c>
      <c r="E2767" s="34">
        <v>0.15881704090306467</v>
      </c>
    </row>
    <row r="2768" spans="1:5">
      <c r="A2768" s="130" t="s">
        <v>168</v>
      </c>
      <c r="B2768" s="89">
        <v>0.10471181280128122</v>
      </c>
      <c r="C2768" s="40">
        <v>3.1961517858370772E-3</v>
      </c>
      <c r="D2768" s="40">
        <v>2.7034852254628263</v>
      </c>
      <c r="E2768" s="34">
        <v>2.8113931900499445</v>
      </c>
    </row>
    <row r="2769" spans="1:5">
      <c r="A2769" s="130" t="s">
        <v>169</v>
      </c>
      <c r="B2769" s="89">
        <v>0.13050803439472985</v>
      </c>
      <c r="C2769" s="40">
        <v>6.2608231278348317E-3</v>
      </c>
      <c r="D2769" s="40">
        <v>0.10083253126987646</v>
      </c>
      <c r="E2769" s="34">
        <v>0.23760138879244114</v>
      </c>
    </row>
    <row r="2770" spans="1:5">
      <c r="A2770" s="130" t="s">
        <v>170</v>
      </c>
      <c r="B2770" s="89">
        <v>1.4713713296506555E-3</v>
      </c>
      <c r="C2770" s="40">
        <v>1.1245481699728983E-3</v>
      </c>
      <c r="D2770" s="40">
        <v>2.3406192480517039E-2</v>
      </c>
      <c r="E2770" s="34">
        <v>2.6002111980140592E-2</v>
      </c>
    </row>
    <row r="2771" spans="1:5">
      <c r="A2771" s="130" t="s">
        <v>171</v>
      </c>
      <c r="B2771" s="89">
        <v>1.3111591171743777E-3</v>
      </c>
      <c r="C2771" s="40">
        <v>4.8724571469811219E-4</v>
      </c>
      <c r="D2771" s="40">
        <v>9.38242342820007E-3</v>
      </c>
      <c r="E2771" s="34">
        <v>1.1180828260072559E-2</v>
      </c>
    </row>
    <row r="2772" spans="1:5">
      <c r="A2772" s="130" t="s">
        <v>172</v>
      </c>
      <c r="B2772" s="89">
        <v>3.5692533278769242E-2</v>
      </c>
      <c r="C2772" s="40">
        <v>1.539805211531195E-2</v>
      </c>
      <c r="D2772" s="40">
        <v>8.2524435116525208E-4</v>
      </c>
      <c r="E2772" s="34">
        <v>5.1915829745246445E-2</v>
      </c>
    </row>
    <row r="2773" spans="1:5">
      <c r="A2773" s="130" t="s">
        <v>190</v>
      </c>
      <c r="B2773" s="89">
        <v>4.0871639579325499E-4</v>
      </c>
      <c r="C2773" s="40">
        <v>4.0016577868539679E-5</v>
      </c>
      <c r="D2773" s="40">
        <v>1.7385376043784653E-3</v>
      </c>
      <c r="E2773" s="34">
        <v>2.18727057804026E-3</v>
      </c>
    </row>
    <row r="2774" spans="1:5">
      <c r="A2774" s="130" t="s">
        <v>191</v>
      </c>
      <c r="B2774" s="89">
        <v>4.7120174363780994E-4</v>
      </c>
      <c r="C2774" s="40">
        <v>9.445973308731363E-5</v>
      </c>
      <c r="D2774" s="40">
        <v>3.2861410505826863E-3</v>
      </c>
      <c r="E2774" s="34">
        <v>3.8518025273078099E-3</v>
      </c>
    </row>
    <row r="2775" spans="1:5">
      <c r="A2775" s="130" t="s">
        <v>175</v>
      </c>
      <c r="B2775" s="89">
        <v>2.0064054276995014E-3</v>
      </c>
      <c r="C2775" s="40">
        <v>7.4228798966058293E-5</v>
      </c>
      <c r="D2775" s="40">
        <v>8.7380856734226547E-2</v>
      </c>
      <c r="E2775" s="34">
        <v>8.9461490960892107E-2</v>
      </c>
    </row>
    <row r="2776" spans="1:5">
      <c r="A2776" s="130" t="s">
        <v>176</v>
      </c>
      <c r="B2776" s="89">
        <v>9.7411503196569785E-3</v>
      </c>
      <c r="C2776" s="40">
        <v>5.971327866362583E-4</v>
      </c>
      <c r="D2776" s="40">
        <v>1.8924396578239784</v>
      </c>
      <c r="E2776" s="34">
        <v>1.9027779409302716</v>
      </c>
    </row>
    <row r="2777" spans="1:5">
      <c r="A2777" s="130" t="s">
        <v>177</v>
      </c>
      <c r="B2777" s="89">
        <v>1.1631173649287183E-2</v>
      </c>
      <c r="C2777" s="40">
        <v>1.4206263156078878E-3</v>
      </c>
      <c r="D2777" s="40">
        <v>7.0582771888913515E-2</v>
      </c>
      <c r="E2777" s="34">
        <v>8.3634571853808584E-2</v>
      </c>
    </row>
    <row r="2778" spans="1:5">
      <c r="A2778" s="130" t="s">
        <v>178</v>
      </c>
      <c r="B2778" s="89">
        <v>4.8259643697889126E-5</v>
      </c>
      <c r="C2778" s="40">
        <v>1.6686634877150194E-4</v>
      </c>
      <c r="D2778" s="40">
        <v>1.6384334736361927E-2</v>
      </c>
      <c r="E2778" s="34">
        <v>1.6599460728831318E-2</v>
      </c>
    </row>
    <row r="2779" spans="1:5">
      <c r="A2779" s="130" t="s">
        <v>179</v>
      </c>
      <c r="B2779" s="89">
        <v>4.2793541056023106E-5</v>
      </c>
      <c r="C2779" s="40">
        <v>1.2365003622913926E-4</v>
      </c>
      <c r="D2779" s="40">
        <v>6.5676963997400488E-3</v>
      </c>
      <c r="E2779" s="34">
        <v>6.7341399770252108E-3</v>
      </c>
    </row>
    <row r="2780" spans="1:5">
      <c r="A2780" s="130" t="s">
        <v>180</v>
      </c>
      <c r="B2780" s="89">
        <v>8.1154075450223914E-4</v>
      </c>
      <c r="C2780" s="40">
        <v>5.4019584346084006E-3</v>
      </c>
      <c r="D2780" s="40">
        <v>5.7767104581567643E-4</v>
      </c>
      <c r="E2780" s="40">
        <v>6.7911702349263154E-3</v>
      </c>
    </row>
    <row r="2781" spans="1:5">
      <c r="A2781" s="130" t="s">
        <v>181</v>
      </c>
      <c r="B2781" s="89">
        <v>8.2954696746905677E-6</v>
      </c>
      <c r="C2781" s="40">
        <v>7.8058548328641224E-6</v>
      </c>
      <c r="D2781" s="40">
        <v>1.2169763230649255E-3</v>
      </c>
      <c r="E2781" s="40">
        <v>1.2330776475724802E-3</v>
      </c>
    </row>
    <row r="2782" spans="1:5">
      <c r="A2782" s="143" t="s">
        <v>182</v>
      </c>
      <c r="B2782" s="154">
        <v>1.3521600406171935E-5</v>
      </c>
      <c r="C2782" s="144">
        <v>2.0686938130425456E-5</v>
      </c>
      <c r="D2782" s="144">
        <v>2.3002987354078801E-3</v>
      </c>
      <c r="E2782" s="144">
        <v>2.3345072739444773E-3</v>
      </c>
    </row>
    <row r="2784" spans="1:5">
      <c r="A2784" s="69" t="s">
        <v>298</v>
      </c>
    </row>
    <row r="2785" spans="1:5">
      <c r="A2785" s="136"/>
      <c r="B2785" s="147" t="s">
        <v>271</v>
      </c>
      <c r="C2785" s="936"/>
      <c r="D2785" s="936"/>
      <c r="E2785" s="937"/>
    </row>
    <row r="2786" spans="1:5" ht="26.25">
      <c r="A2786" s="143" t="s">
        <v>184</v>
      </c>
      <c r="B2786" s="149" t="s">
        <v>185</v>
      </c>
      <c r="C2786" s="150" t="s">
        <v>186</v>
      </c>
      <c r="D2786" s="150" t="s">
        <v>187</v>
      </c>
      <c r="E2786" s="17" t="s">
        <v>188</v>
      </c>
    </row>
    <row r="2787" spans="1:5">
      <c r="A2787" s="130" t="s">
        <v>160</v>
      </c>
      <c r="B2787" s="152">
        <v>222.28351660348383</v>
      </c>
      <c r="C2787" s="141">
        <v>379.43246853121803</v>
      </c>
      <c r="D2787" s="141">
        <v>3072.7848378615258</v>
      </c>
      <c r="E2787" s="142">
        <v>3674.5008229962277</v>
      </c>
    </row>
    <row r="2788" spans="1:5">
      <c r="A2788" s="130" t="s">
        <v>162</v>
      </c>
      <c r="B2788" s="152">
        <v>220.74441015433931</v>
      </c>
      <c r="C2788" s="141">
        <v>376.68598107933161</v>
      </c>
      <c r="D2788" s="141">
        <v>3072.7848378615258</v>
      </c>
      <c r="E2788" s="142">
        <v>3670.2152290951967</v>
      </c>
    </row>
    <row r="2789" spans="1:5">
      <c r="A2789" s="130" t="s">
        <v>31</v>
      </c>
      <c r="B2789" s="152">
        <v>3.2221170573274569</v>
      </c>
      <c r="C2789" s="141">
        <v>5.7508073468231089</v>
      </c>
      <c r="D2789" s="141">
        <v>0</v>
      </c>
      <c r="E2789" s="142">
        <v>8.9729244041505662</v>
      </c>
    </row>
    <row r="2790" spans="1:5">
      <c r="A2790" s="130" t="s">
        <v>23</v>
      </c>
      <c r="B2790" s="152">
        <v>205.28932377900631</v>
      </c>
      <c r="C2790" s="141">
        <v>352.83488706255116</v>
      </c>
      <c r="D2790" s="141">
        <v>3072.7848378615258</v>
      </c>
      <c r="E2790" s="142">
        <v>3630.9090487030835</v>
      </c>
    </row>
    <row r="2791" spans="1:5">
      <c r="A2791" s="130" t="s">
        <v>163</v>
      </c>
      <c r="B2791" s="152">
        <v>12.232969318005519</v>
      </c>
      <c r="C2791" s="141">
        <v>18.100286669957317</v>
      </c>
      <c r="D2791" s="141">
        <v>0</v>
      </c>
      <c r="E2791" s="142">
        <v>30.333255987962836</v>
      </c>
    </row>
    <row r="2792" spans="1:5">
      <c r="A2792" s="130" t="s">
        <v>189</v>
      </c>
      <c r="B2792" s="238">
        <v>9.4214815979679258E-3</v>
      </c>
      <c r="C2792" s="239">
        <v>2.454057251445639E-3</v>
      </c>
      <c r="D2792" s="141">
        <v>1</v>
      </c>
      <c r="E2792" s="142">
        <v>1.1875538849413565E-2</v>
      </c>
    </row>
    <row r="2793" spans="1:5">
      <c r="A2793" s="130" t="s">
        <v>165</v>
      </c>
      <c r="B2793" s="152">
        <v>13.926907623739394</v>
      </c>
      <c r="C2793" s="141">
        <v>21.994486174898199</v>
      </c>
      <c r="D2793" s="141">
        <v>183.20167094074895</v>
      </c>
      <c r="E2793" s="142">
        <v>219.12306473938656</v>
      </c>
    </row>
    <row r="2794" spans="1:5">
      <c r="A2794" s="130" t="s">
        <v>1729</v>
      </c>
      <c r="B2794" s="89">
        <v>0.50390283888017662</v>
      </c>
      <c r="C2794" s="40">
        <v>0.43795105326127048</v>
      </c>
      <c r="D2794" s="40">
        <v>4.3204975104424712E-2</v>
      </c>
      <c r="E2794" s="34">
        <v>0.98505886724587177</v>
      </c>
    </row>
    <row r="2795" spans="1:5">
      <c r="A2795" s="130" t="s">
        <v>84</v>
      </c>
      <c r="B2795" s="89">
        <v>4.0599922561924793E-4</v>
      </c>
      <c r="C2795" s="40">
        <v>1.2242168908124123E-4</v>
      </c>
      <c r="D2795" s="40">
        <v>7.6166044833770605E-3</v>
      </c>
      <c r="E2795" s="34">
        <v>8.1450253980775503E-3</v>
      </c>
    </row>
    <row r="2796" spans="1:5">
      <c r="A2796" s="130" t="s">
        <v>166</v>
      </c>
      <c r="B2796" s="152">
        <v>29.151582584933792</v>
      </c>
      <c r="C2796" s="141">
        <v>35.165459520342843</v>
      </c>
      <c r="D2796" s="141">
        <v>186.51622038197661</v>
      </c>
      <c r="E2796" s="142">
        <v>250.83326248725328</v>
      </c>
    </row>
    <row r="2797" spans="1:5">
      <c r="A2797" s="130" t="s">
        <v>167</v>
      </c>
      <c r="B2797" s="89">
        <v>2.0915623540494064E-2</v>
      </c>
      <c r="C2797" s="40">
        <v>3.2345157048181742E-3</v>
      </c>
      <c r="D2797" s="40">
        <v>0.12482979533460936</v>
      </c>
      <c r="E2797" s="34">
        <v>0.14897993457992159</v>
      </c>
    </row>
    <row r="2798" spans="1:5">
      <c r="A2798" s="130" t="s">
        <v>168</v>
      </c>
      <c r="B2798" s="89">
        <v>4.2088204633908728E-2</v>
      </c>
      <c r="C2798" s="40">
        <v>1.9876053831513616E-2</v>
      </c>
      <c r="D2798" s="40">
        <v>2.7034852254628263</v>
      </c>
      <c r="E2798" s="34">
        <v>2.7654494839282489</v>
      </c>
    </row>
    <row r="2799" spans="1:5">
      <c r="A2799" s="130" t="s">
        <v>169</v>
      </c>
      <c r="B2799" s="89">
        <v>5.6437939254872393E-2</v>
      </c>
      <c r="C2799" s="40">
        <v>3.3045746950621027E-2</v>
      </c>
      <c r="D2799" s="40">
        <v>0.10083253126987646</v>
      </c>
      <c r="E2799" s="34">
        <v>0.19031621747536986</v>
      </c>
    </row>
    <row r="2800" spans="1:5">
      <c r="A2800" s="130" t="s">
        <v>170</v>
      </c>
      <c r="B2800" s="89">
        <v>1.3134037196296205E-3</v>
      </c>
      <c r="C2800" s="40">
        <v>1.7108349507467811E-3</v>
      </c>
      <c r="D2800" s="40">
        <v>2.3406192480517039E-2</v>
      </c>
      <c r="E2800" s="34">
        <v>2.6430431150893441E-2</v>
      </c>
    </row>
    <row r="2801" spans="1:5">
      <c r="A2801" s="130" t="s">
        <v>171</v>
      </c>
      <c r="B2801" s="89">
        <v>1.1726332541625827E-3</v>
      </c>
      <c r="C2801" s="40">
        <v>1.6058959395222692E-3</v>
      </c>
      <c r="D2801" s="40">
        <v>9.38242342820007E-3</v>
      </c>
      <c r="E2801" s="34">
        <v>1.2160952621884921E-2</v>
      </c>
    </row>
    <row r="2802" spans="1:5">
      <c r="A2802" s="130" t="s">
        <v>172</v>
      </c>
      <c r="B2802" s="89">
        <v>3.4653088574310029E-2</v>
      </c>
      <c r="C2802" s="40">
        <v>6.2525344188700104E-3</v>
      </c>
      <c r="D2802" s="40">
        <v>0</v>
      </c>
      <c r="E2802" s="34">
        <v>4.0905622993180041E-2</v>
      </c>
    </row>
    <row r="2803" spans="1:5">
      <c r="A2803" s="130" t="s">
        <v>190</v>
      </c>
      <c r="B2803" s="89">
        <v>3.7999910600281959E-4</v>
      </c>
      <c r="C2803" s="40">
        <v>1.1423338284624614E-4</v>
      </c>
      <c r="D2803" s="40">
        <v>1.7385376043784653E-3</v>
      </c>
      <c r="E2803" s="34">
        <v>2.232770093227531E-3</v>
      </c>
    </row>
    <row r="2804" spans="1:5">
      <c r="A2804" s="130" t="s">
        <v>191</v>
      </c>
      <c r="B2804" s="89">
        <v>4.1644574922902207E-4</v>
      </c>
      <c r="C2804" s="40">
        <v>1.0132119358138576E-3</v>
      </c>
      <c r="D2804" s="40">
        <v>3.2861410505826863E-3</v>
      </c>
      <c r="E2804" s="34">
        <v>4.7157987356255659E-3</v>
      </c>
    </row>
    <row r="2805" spans="1:5">
      <c r="A2805" s="130" t="s">
        <v>175</v>
      </c>
      <c r="B2805" s="89">
        <v>0</v>
      </c>
      <c r="C2805" s="40">
        <v>1.826757045861E-4</v>
      </c>
      <c r="D2805" s="40">
        <v>8.7380856734226547E-2</v>
      </c>
      <c r="E2805" s="34">
        <v>8.7563532438812652E-2</v>
      </c>
    </row>
    <row r="2806" spans="1:5">
      <c r="A2806" s="130" t="s">
        <v>176</v>
      </c>
      <c r="B2806" s="89">
        <v>0</v>
      </c>
      <c r="C2806" s="40">
        <v>1.7322528035434543E-3</v>
      </c>
      <c r="D2806" s="40">
        <v>1.8924396578239784</v>
      </c>
      <c r="E2806" s="34">
        <v>1.8941719106275219</v>
      </c>
    </row>
    <row r="2807" spans="1:5">
      <c r="A2807" s="130" t="s">
        <v>177</v>
      </c>
      <c r="B2807" s="89">
        <v>0</v>
      </c>
      <c r="C2807" s="40">
        <v>3.1127030740123358E-3</v>
      </c>
      <c r="D2807" s="40">
        <v>7.0582771888913515E-2</v>
      </c>
      <c r="E2807" s="34">
        <v>7.3695474962925847E-2</v>
      </c>
    </row>
    <row r="2808" spans="1:5">
      <c r="A2808" s="130" t="s">
        <v>178</v>
      </c>
      <c r="B2808" s="89">
        <v>0</v>
      </c>
      <c r="C2808" s="40">
        <v>1.7368624779441714E-4</v>
      </c>
      <c r="D2808" s="40">
        <v>1.6384334736361927E-2</v>
      </c>
      <c r="E2808" s="34">
        <v>1.6558020984156343E-2</v>
      </c>
    </row>
    <row r="2809" spans="1:5">
      <c r="A2809" s="130" t="s">
        <v>179</v>
      </c>
      <c r="B2809" s="89">
        <v>0</v>
      </c>
      <c r="C2809" s="40">
        <v>1.6533595747006928E-4</v>
      </c>
      <c r="D2809" s="40">
        <v>6.5676963997400488E-3</v>
      </c>
      <c r="E2809" s="34">
        <v>6.7330323572101182E-3</v>
      </c>
    </row>
    <row r="2810" spans="1:5">
      <c r="A2810" s="130" t="s">
        <v>180</v>
      </c>
      <c r="B2810" s="89">
        <v>0</v>
      </c>
      <c r="C2810" s="40">
        <v>7.3894338525048856E-4</v>
      </c>
      <c r="D2810" s="40">
        <v>0</v>
      </c>
      <c r="E2810" s="40">
        <v>7.3894338525048856E-4</v>
      </c>
    </row>
    <row r="2811" spans="1:5">
      <c r="A2811" s="130" t="s">
        <v>181</v>
      </c>
      <c r="B2811" s="89">
        <v>0</v>
      </c>
      <c r="C2811" s="40">
        <v>9.3512507634807208E-6</v>
      </c>
      <c r="D2811" s="40">
        <v>1.2169763230649255E-3</v>
      </c>
      <c r="E2811" s="40">
        <v>1.2263275738284062E-3</v>
      </c>
    </row>
    <row r="2812" spans="1:5">
      <c r="A2812" s="143" t="s">
        <v>182</v>
      </c>
      <c r="B2812" s="154">
        <v>0</v>
      </c>
      <c r="C2812" s="144">
        <v>1.0040683574452765E-4</v>
      </c>
      <c r="D2812" s="144">
        <v>2.3002987354078801E-3</v>
      </c>
      <c r="E2812" s="144">
        <v>2.4007055711524079E-3</v>
      </c>
    </row>
    <row r="2814" spans="1:5">
      <c r="A2814" s="69" t="s">
        <v>299</v>
      </c>
    </row>
    <row r="2815" spans="1:5">
      <c r="A2815" s="136"/>
      <c r="B2815" s="147" t="s">
        <v>271</v>
      </c>
      <c r="C2815" s="936"/>
      <c r="D2815" s="936"/>
      <c r="E2815" s="937"/>
    </row>
    <row r="2816" spans="1:5" ht="26.25">
      <c r="A2816" s="143" t="s">
        <v>184</v>
      </c>
      <c r="B2816" s="149" t="s">
        <v>185</v>
      </c>
      <c r="C2816" s="150" t="s">
        <v>186</v>
      </c>
      <c r="D2816" s="150" t="s">
        <v>187</v>
      </c>
      <c r="E2816" s="17" t="s">
        <v>188</v>
      </c>
    </row>
    <row r="2817" spans="1:5">
      <c r="A2817" s="130" t="s">
        <v>160</v>
      </c>
      <c r="B2817" s="152">
        <v>210.49602754970047</v>
      </c>
      <c r="C2817" s="141">
        <v>240.7827842297086</v>
      </c>
      <c r="D2817" s="141">
        <v>3072.7848378615258</v>
      </c>
      <c r="E2817" s="142">
        <v>3524.0636496409347</v>
      </c>
    </row>
    <row r="2818" spans="1:5">
      <c r="A2818" s="130" t="s">
        <v>162</v>
      </c>
      <c r="B2818" s="152">
        <v>206.1071401056613</v>
      </c>
      <c r="C2818" s="141">
        <v>234.77357228134599</v>
      </c>
      <c r="D2818" s="141">
        <v>3072.7848378615258</v>
      </c>
      <c r="E2818" s="142">
        <v>3513.6655502485332</v>
      </c>
    </row>
    <row r="2819" spans="1:5">
      <c r="A2819" s="130" t="s">
        <v>31</v>
      </c>
      <c r="B2819" s="152">
        <v>8.9661331434568527</v>
      </c>
      <c r="C2819" s="141">
        <v>12.545134192142683</v>
      </c>
      <c r="D2819" s="141">
        <v>0</v>
      </c>
      <c r="E2819" s="142">
        <v>21.511267335599534</v>
      </c>
    </row>
    <row r="2820" spans="1:5">
      <c r="A2820" s="130" t="s">
        <v>23</v>
      </c>
      <c r="B2820" s="152">
        <v>178.23953342519428</v>
      </c>
      <c r="C2820" s="141">
        <v>158.83113709633028</v>
      </c>
      <c r="D2820" s="141">
        <v>2150.9493865030681</v>
      </c>
      <c r="E2820" s="142">
        <v>2488.0200570245925</v>
      </c>
    </row>
    <row r="2821" spans="1:5">
      <c r="A2821" s="130" t="s">
        <v>163</v>
      </c>
      <c r="B2821" s="152">
        <v>18.901473537010162</v>
      </c>
      <c r="C2821" s="141">
        <v>63.397300992873042</v>
      </c>
      <c r="D2821" s="141">
        <v>921.83545135845793</v>
      </c>
      <c r="E2821" s="142">
        <v>1004.1342258883411</v>
      </c>
    </row>
    <row r="2822" spans="1:5">
      <c r="A2822" s="130" t="s">
        <v>189</v>
      </c>
      <c r="B2822" s="238">
        <v>2.1733666213874608E-2</v>
      </c>
      <c r="C2822" s="239">
        <v>1.0705875436958851E-2</v>
      </c>
      <c r="D2822" s="141">
        <v>1</v>
      </c>
      <c r="E2822" s="142">
        <v>3.2439541650833459E-2</v>
      </c>
    </row>
    <row r="2823" spans="1:5">
      <c r="A2823" s="130" t="s">
        <v>165</v>
      </c>
      <c r="B2823" s="152">
        <v>14.315700718237162</v>
      </c>
      <c r="C2823" s="141">
        <v>17.949159595941548</v>
      </c>
      <c r="D2823" s="141">
        <v>209.12701669633137</v>
      </c>
      <c r="E2823" s="142">
        <v>241.39187701051009</v>
      </c>
    </row>
    <row r="2824" spans="1:5">
      <c r="A2824" s="130" t="s">
        <v>1729</v>
      </c>
      <c r="B2824" s="89">
        <v>0.4231203999325473</v>
      </c>
      <c r="C2824" s="40">
        <v>5.6649969036671757E-2</v>
      </c>
      <c r="D2824" s="40">
        <v>4.0612676598159227E-3</v>
      </c>
      <c r="E2824" s="34">
        <v>0.48383163662903494</v>
      </c>
    </row>
    <row r="2825" spans="1:5">
      <c r="A2825" s="130" t="s">
        <v>84</v>
      </c>
      <c r="B2825" s="89">
        <v>3.5371364071104143E-4</v>
      </c>
      <c r="C2825" s="40">
        <v>2.2951958854120931E-4</v>
      </c>
      <c r="D2825" s="40">
        <v>7.6166044833770605E-3</v>
      </c>
      <c r="E2825" s="34">
        <v>8.1998377126293112E-3</v>
      </c>
    </row>
    <row r="2826" spans="1:5">
      <c r="A2826" s="130" t="s">
        <v>166</v>
      </c>
      <c r="B2826" s="152">
        <v>27.103046831002004</v>
      </c>
      <c r="C2826" s="141">
        <v>19.709481358005121</v>
      </c>
      <c r="D2826" s="141">
        <v>211.26725491422076</v>
      </c>
      <c r="E2826" s="142">
        <v>258.0797831032279</v>
      </c>
    </row>
    <row r="2827" spans="1:5">
      <c r="A2827" s="130" t="s">
        <v>167</v>
      </c>
      <c r="B2827" s="89">
        <v>1.7614984483469976E-2</v>
      </c>
      <c r="C2827" s="40">
        <v>1.8029456567593218E-2</v>
      </c>
      <c r="D2827" s="40">
        <v>0.15611291138866043</v>
      </c>
      <c r="E2827" s="34">
        <v>0.19175735243972364</v>
      </c>
    </row>
    <row r="2828" spans="1:5">
      <c r="A2828" s="130" t="s">
        <v>168</v>
      </c>
      <c r="B2828" s="89">
        <v>3.5894320762023174E-2</v>
      </c>
      <c r="C2828" s="40">
        <v>1.4132046733747503E-2</v>
      </c>
      <c r="D2828" s="40">
        <v>2.7034852254628263</v>
      </c>
      <c r="E2828" s="34">
        <v>2.7535115929585969</v>
      </c>
    </row>
    <row r="2829" spans="1:5">
      <c r="A2829" s="130" t="s">
        <v>169</v>
      </c>
      <c r="B2829" s="89">
        <v>5.439884634483462E-2</v>
      </c>
      <c r="C2829" s="40">
        <v>2.6311496433027E-2</v>
      </c>
      <c r="D2829" s="40">
        <v>0.10083253126987646</v>
      </c>
      <c r="E2829" s="34">
        <v>0.18154287404773808</v>
      </c>
    </row>
    <row r="2830" spans="1:5">
      <c r="A2830" s="130" t="s">
        <v>170</v>
      </c>
      <c r="B2830" s="89">
        <v>1.7183685013191223E-3</v>
      </c>
      <c r="C2830" s="40">
        <v>2.1684461804424753E-3</v>
      </c>
      <c r="D2830" s="40">
        <v>2.3406192480517039E-2</v>
      </c>
      <c r="E2830" s="34">
        <v>2.7293007162278636E-2</v>
      </c>
    </row>
    <row r="2831" spans="1:5">
      <c r="A2831" s="130" t="s">
        <v>171</v>
      </c>
      <c r="B2831" s="89">
        <v>1.4932441722909843E-3</v>
      </c>
      <c r="C2831" s="40">
        <v>1.8255610171431674E-3</v>
      </c>
      <c r="D2831" s="40">
        <v>9.38242342820007E-3</v>
      </c>
      <c r="E2831" s="34">
        <v>1.2701228617634222E-2</v>
      </c>
    </row>
    <row r="2832" spans="1:5">
      <c r="A2832" s="130" t="s">
        <v>172</v>
      </c>
      <c r="B2832" s="89">
        <v>2.9659580086424046E-2</v>
      </c>
      <c r="C2832" s="40">
        <v>3.1040897741415985E-2</v>
      </c>
      <c r="D2832" s="40">
        <v>0</v>
      </c>
      <c r="E2832" s="34">
        <v>6.0700477827840035E-2</v>
      </c>
    </row>
    <row r="2833" spans="1:5">
      <c r="A2833" s="130" t="s">
        <v>190</v>
      </c>
      <c r="B2833" s="89">
        <v>3.9915226366519114E-4</v>
      </c>
      <c r="C2833" s="40">
        <v>1.9676556155139596E-4</v>
      </c>
      <c r="D2833" s="40">
        <v>1.7385376043784653E-3</v>
      </c>
      <c r="E2833" s="34">
        <v>2.3344554295950523E-3</v>
      </c>
    </row>
    <row r="2834" spans="1:5">
      <c r="A2834" s="130" t="s">
        <v>191</v>
      </c>
      <c r="B2834" s="89">
        <v>5.3852559565269772E-4</v>
      </c>
      <c r="C2834" s="40">
        <v>5.2514451385705908E-4</v>
      </c>
      <c r="D2834" s="40">
        <v>3.2861410505826863E-3</v>
      </c>
      <c r="E2834" s="34">
        <v>4.3498111600924431E-3</v>
      </c>
    </row>
    <row r="2835" spans="1:5">
      <c r="A2835" s="130" t="s">
        <v>175</v>
      </c>
      <c r="B2835" s="89">
        <v>8.0122229040643553E-4</v>
      </c>
      <c r="C2835" s="40">
        <v>3.8562331814204292E-3</v>
      </c>
      <c r="D2835" s="40">
        <v>0.1092790379720623</v>
      </c>
      <c r="E2835" s="34">
        <v>0.11393649344388916</v>
      </c>
    </row>
    <row r="2836" spans="1:5">
      <c r="A2836" s="130" t="s">
        <v>176</v>
      </c>
      <c r="B2836" s="89">
        <v>9.8338427851486884E-4</v>
      </c>
      <c r="C2836" s="40">
        <v>2.8850000765956365E-3</v>
      </c>
      <c r="D2836" s="40">
        <v>1.8924396578239784</v>
      </c>
      <c r="E2836" s="34">
        <v>1.896308042179089</v>
      </c>
    </row>
    <row r="2837" spans="1:5">
      <c r="A2837" s="130" t="s">
        <v>177</v>
      </c>
      <c r="B2837" s="89">
        <v>1.6572155725164946E-3</v>
      </c>
      <c r="C2837" s="40">
        <v>4.4740213437717427E-3</v>
      </c>
      <c r="D2837" s="40">
        <v>7.0582771888913515E-2</v>
      </c>
      <c r="E2837" s="34">
        <v>7.6714008805201753E-2</v>
      </c>
    </row>
    <row r="2838" spans="1:5">
      <c r="A2838" s="130" t="s">
        <v>178</v>
      </c>
      <c r="B2838" s="89">
        <v>7.0814842800300323E-5</v>
      </c>
      <c r="C2838" s="40">
        <v>8.9268280537971724E-4</v>
      </c>
      <c r="D2838" s="40">
        <v>1.6384334736361927E-2</v>
      </c>
      <c r="E2838" s="34">
        <v>1.7347832384541944E-2</v>
      </c>
    </row>
    <row r="2839" spans="1:5">
      <c r="A2839" s="130" t="s">
        <v>179</v>
      </c>
      <c r="B2839" s="89">
        <v>6.0025214186984652E-5</v>
      </c>
      <c r="C2839" s="40">
        <v>7.7144761596494233E-4</v>
      </c>
      <c r="D2839" s="40">
        <v>6.5676963997400488E-3</v>
      </c>
      <c r="E2839" s="34">
        <v>7.3991692298919758E-3</v>
      </c>
    </row>
    <row r="2840" spans="1:5">
      <c r="A2840" s="130" t="s">
        <v>180</v>
      </c>
      <c r="B2840" s="89">
        <v>1.2656979721991045E-3</v>
      </c>
      <c r="C2840" s="40">
        <v>3.497438542257072E-3</v>
      </c>
      <c r="D2840" s="40">
        <v>0</v>
      </c>
      <c r="E2840" s="40">
        <v>4.7631365144561767E-3</v>
      </c>
    </row>
    <row r="2841" spans="1:5">
      <c r="A2841" s="130" t="s">
        <v>181</v>
      </c>
      <c r="B2841" s="89">
        <v>9.3494252972749058E-6</v>
      </c>
      <c r="C2841" s="40">
        <v>6.1293347103720248E-5</v>
      </c>
      <c r="D2841" s="40">
        <v>1.2169763230649255E-3</v>
      </c>
      <c r="E2841" s="40">
        <v>1.2876190954659206E-3</v>
      </c>
    </row>
    <row r="2842" spans="1:5">
      <c r="A2842" s="143" t="s">
        <v>182</v>
      </c>
      <c r="B2842" s="154">
        <v>1.752412798746064E-5</v>
      </c>
      <c r="C2842" s="144">
        <v>9.4657870346559876E-5</v>
      </c>
      <c r="D2842" s="144">
        <v>2.3002987354078801E-3</v>
      </c>
      <c r="E2842" s="144">
        <v>2.4124807337419004E-3</v>
      </c>
    </row>
    <row r="2844" spans="1:5">
      <c r="A2844" s="69" t="s">
        <v>300</v>
      </c>
    </row>
    <row r="2845" spans="1:5">
      <c r="A2845" s="136"/>
      <c r="B2845" s="147" t="s">
        <v>271</v>
      </c>
      <c r="C2845" s="936"/>
      <c r="D2845" s="936"/>
      <c r="E2845" s="937"/>
    </row>
    <row r="2846" spans="1:5" ht="26.25">
      <c r="A2846" s="143" t="s">
        <v>184</v>
      </c>
      <c r="B2846" s="149" t="s">
        <v>185</v>
      </c>
      <c r="C2846" s="150" t="s">
        <v>186</v>
      </c>
      <c r="D2846" s="150" t="s">
        <v>187</v>
      </c>
      <c r="E2846" s="17" t="s">
        <v>188</v>
      </c>
    </row>
    <row r="2847" spans="1:5">
      <c r="A2847" s="130" t="s">
        <v>160</v>
      </c>
      <c r="B2847" s="152">
        <v>219.30153760745421</v>
      </c>
      <c r="C2847" s="141">
        <v>1233.3985165745148</v>
      </c>
      <c r="D2847" s="141">
        <v>3072.7848378615258</v>
      </c>
      <c r="E2847" s="142">
        <v>4525.4848920434952</v>
      </c>
    </row>
    <row r="2848" spans="1:5">
      <c r="A2848" s="130" t="s">
        <v>162</v>
      </c>
      <c r="B2848" s="152">
        <v>216.01816845154889</v>
      </c>
      <c r="C2848" s="141">
        <v>1187.0730802542121</v>
      </c>
      <c r="D2848" s="141">
        <v>3072.7848378615258</v>
      </c>
      <c r="E2848" s="142">
        <v>4475.8760865672866</v>
      </c>
    </row>
    <row r="2849" spans="1:5">
      <c r="A2849" s="130" t="s">
        <v>31</v>
      </c>
      <c r="B2849" s="152">
        <v>6.7403730359673268</v>
      </c>
      <c r="C2849" s="141">
        <v>97.044055217742923</v>
      </c>
      <c r="D2849" s="141">
        <v>0</v>
      </c>
      <c r="E2849" s="142">
        <v>103.78442825371025</v>
      </c>
    </row>
    <row r="2850" spans="1:5">
      <c r="A2850" s="130" t="s">
        <v>23</v>
      </c>
      <c r="B2850" s="152">
        <v>193.12109889397286</v>
      </c>
      <c r="C2850" s="141">
        <v>1019.7032251085342</v>
      </c>
      <c r="D2850" s="141">
        <v>2507.7650516491135</v>
      </c>
      <c r="E2850" s="142">
        <v>3720.5893756516207</v>
      </c>
    </row>
    <row r="2851" spans="1:5">
      <c r="A2851" s="130" t="s">
        <v>163</v>
      </c>
      <c r="B2851" s="152">
        <v>16.156696521608705</v>
      </c>
      <c r="C2851" s="141">
        <v>70.32579992793498</v>
      </c>
      <c r="D2851" s="141">
        <v>565.01978621241244</v>
      </c>
      <c r="E2851" s="142">
        <v>651.50228266195609</v>
      </c>
    </row>
    <row r="2852" spans="1:5">
      <c r="A2852" s="130" t="s">
        <v>189</v>
      </c>
      <c r="B2852" s="238">
        <v>1.6774364704854983E-2</v>
      </c>
      <c r="C2852" s="239">
        <v>2.9813015167516232E-2</v>
      </c>
      <c r="D2852" s="141">
        <v>1</v>
      </c>
      <c r="E2852" s="142">
        <v>4.6587379872371215E-2</v>
      </c>
    </row>
    <row r="2853" spans="1:5">
      <c r="A2853" s="130" t="s">
        <v>165</v>
      </c>
      <c r="B2853" s="152">
        <v>14.370394395635126</v>
      </c>
      <c r="C2853" s="141">
        <v>44.405822491762365</v>
      </c>
      <c r="D2853" s="141">
        <v>224.45634148035941</v>
      </c>
      <c r="E2853" s="142">
        <v>283.23255836775689</v>
      </c>
    </row>
    <row r="2854" spans="1:5">
      <c r="A2854" s="130" t="s">
        <v>1729</v>
      </c>
      <c r="B2854" s="89">
        <v>0.46228820291392864</v>
      </c>
      <c r="C2854" s="40">
        <v>0.18886994186339456</v>
      </c>
      <c r="D2854" s="40">
        <v>4.0612676598159227E-3</v>
      </c>
      <c r="E2854" s="34">
        <v>0.6552194124371391</v>
      </c>
    </row>
    <row r="2855" spans="1:5">
      <c r="A2855" s="130" t="s">
        <v>84</v>
      </c>
      <c r="B2855" s="89">
        <v>6.269686838171368E-4</v>
      </c>
      <c r="C2855" s="40">
        <v>3.3603840740187486E-4</v>
      </c>
      <c r="D2855" s="40">
        <v>7.6166044833770605E-3</v>
      </c>
      <c r="E2855" s="34">
        <v>8.579611574596073E-3</v>
      </c>
    </row>
    <row r="2856" spans="1:5">
      <c r="A2856" s="130" t="s">
        <v>166</v>
      </c>
      <c r="B2856" s="152">
        <v>28.405187184264527</v>
      </c>
      <c r="C2856" s="141">
        <v>50.160970925625698</v>
      </c>
      <c r="D2856" s="141">
        <v>226.5965796982488</v>
      </c>
      <c r="E2856" s="142">
        <v>305.16273780813901</v>
      </c>
    </row>
    <row r="2857" spans="1:5">
      <c r="A2857" s="130" t="s">
        <v>167</v>
      </c>
      <c r="B2857" s="89">
        <v>1.9462773555574304E-2</v>
      </c>
      <c r="C2857" s="40">
        <v>5.5568966244999067E-2</v>
      </c>
      <c r="D2857" s="40">
        <v>0.1613267640643356</v>
      </c>
      <c r="E2857" s="34">
        <v>0.23635850386490898</v>
      </c>
    </row>
    <row r="2858" spans="1:5">
      <c r="A2858" s="130" t="s">
        <v>168</v>
      </c>
      <c r="B2858" s="89">
        <v>4.1669037774488528E-2</v>
      </c>
      <c r="C2858" s="40">
        <v>2.093721455247333E-2</v>
      </c>
      <c r="D2858" s="40">
        <v>2.7034852254628263</v>
      </c>
      <c r="E2858" s="34">
        <v>2.766091477789788</v>
      </c>
    </row>
    <row r="2859" spans="1:5">
      <c r="A2859" s="130" t="s">
        <v>169</v>
      </c>
      <c r="B2859" s="89">
        <v>5.9065597322633737E-2</v>
      </c>
      <c r="C2859" s="40">
        <v>3.8420833663998108E-2</v>
      </c>
      <c r="D2859" s="40">
        <v>0.10083253126987646</v>
      </c>
      <c r="E2859" s="34">
        <v>0.1983189622565083</v>
      </c>
    </row>
    <row r="2860" spans="1:5">
      <c r="A2860" s="130" t="s">
        <v>170</v>
      </c>
      <c r="B2860" s="89">
        <v>1.5552579745567244E-3</v>
      </c>
      <c r="C2860" s="40">
        <v>5.6654200210635806E-3</v>
      </c>
      <c r="D2860" s="40">
        <v>2.3406192480517039E-2</v>
      </c>
      <c r="E2860" s="34">
        <v>3.0626870476137345E-2</v>
      </c>
    </row>
    <row r="2861" spans="1:5">
      <c r="A2861" s="130" t="s">
        <v>171</v>
      </c>
      <c r="B2861" s="89">
        <v>1.3638031796965387E-3</v>
      </c>
      <c r="C2861" s="40">
        <v>4.2807476913376786E-3</v>
      </c>
      <c r="D2861" s="40">
        <v>9.38242342820007E-3</v>
      </c>
      <c r="E2861" s="34">
        <v>1.5026974299234287E-2</v>
      </c>
    </row>
    <row r="2862" spans="1:5">
      <c r="A2862" s="130" t="s">
        <v>172</v>
      </c>
      <c r="B2862" s="89">
        <v>3.1427287271734175E-2</v>
      </c>
      <c r="C2862" s="40">
        <v>3.7530001637819284E-2</v>
      </c>
      <c r="D2862" s="40">
        <v>2.7440619817947987E-4</v>
      </c>
      <c r="E2862" s="34">
        <v>6.9231695107732943E-2</v>
      </c>
    </row>
    <row r="2863" spans="1:5">
      <c r="A2863" s="130" t="s">
        <v>190</v>
      </c>
      <c r="B2863" s="89">
        <v>3.9006499733470812E-4</v>
      </c>
      <c r="C2863" s="40">
        <v>1.2389877608915889E-4</v>
      </c>
      <c r="D2863" s="40">
        <v>1.7385376043784653E-3</v>
      </c>
      <c r="E2863" s="34">
        <v>2.2525013778023325E-3</v>
      </c>
    </row>
    <row r="2864" spans="1:5">
      <c r="A2864" s="130" t="s">
        <v>191</v>
      </c>
      <c r="B2864" s="89">
        <v>4.8960203479236734E-4</v>
      </c>
      <c r="C2864" s="40">
        <v>1.7753774053246919E-4</v>
      </c>
      <c r="D2864" s="40">
        <v>3.2861410505826863E-3</v>
      </c>
      <c r="E2864" s="34">
        <v>3.9532808259075229E-3</v>
      </c>
    </row>
    <row r="2865" spans="1:5">
      <c r="A2865" s="130" t="s">
        <v>175</v>
      </c>
      <c r="B2865" s="89">
        <v>7.196233265998849E-4</v>
      </c>
      <c r="C2865" s="40">
        <v>3.1291961269870293E-2</v>
      </c>
      <c r="D2865" s="40">
        <v>0.11292873484503492</v>
      </c>
      <c r="E2865" s="34">
        <v>0.14494031944150509</v>
      </c>
    </row>
    <row r="2866" spans="1:5">
      <c r="A2866" s="130" t="s">
        <v>176</v>
      </c>
      <c r="B2866" s="89">
        <v>1.5093397525441355E-3</v>
      </c>
      <c r="C2866" s="40">
        <v>3.1853191826964251E-3</v>
      </c>
      <c r="D2866" s="40">
        <v>1.8924396578239784</v>
      </c>
      <c r="E2866" s="34">
        <v>1.897134316759219</v>
      </c>
    </row>
    <row r="2867" spans="1:5">
      <c r="A2867" s="130" t="s">
        <v>177</v>
      </c>
      <c r="B2867" s="89">
        <v>2.1265120621098096E-3</v>
      </c>
      <c r="C2867" s="40">
        <v>6.6220539502707815E-3</v>
      </c>
      <c r="D2867" s="40">
        <v>7.0582771888913515E-2</v>
      </c>
      <c r="E2867" s="34">
        <v>7.9331337901294111E-2</v>
      </c>
    </row>
    <row r="2868" spans="1:5">
      <c r="A2868" s="130" t="s">
        <v>178</v>
      </c>
      <c r="B2868" s="89">
        <v>5.4889634544475398E-5</v>
      </c>
      <c r="C2868" s="40">
        <v>1.0830659175650916E-3</v>
      </c>
      <c r="D2868" s="40">
        <v>1.6384334736361927E-2</v>
      </c>
      <c r="E2868" s="34">
        <v>1.7522290288471493E-2</v>
      </c>
    </row>
    <row r="2869" spans="1:5">
      <c r="A2869" s="130" t="s">
        <v>179</v>
      </c>
      <c r="B2869" s="89">
        <v>4.6675681873135825E-5</v>
      </c>
      <c r="C2869" s="40">
        <v>9.1135820697825205E-4</v>
      </c>
      <c r="D2869" s="40">
        <v>6.5676963997400488E-3</v>
      </c>
      <c r="E2869" s="34">
        <v>7.5257302885914368E-3</v>
      </c>
    </row>
    <row r="2870" spans="1:5">
      <c r="A2870" s="130" t="s">
        <v>180</v>
      </c>
      <c r="B2870" s="89">
        <v>1.0251529110566493E-3</v>
      </c>
      <c r="C2870" s="40">
        <v>1.0025521493294534E-2</v>
      </c>
      <c r="D2870" s="40">
        <v>1.9208433872563589E-4</v>
      </c>
      <c r="E2870" s="40">
        <v>1.1242758743076821E-2</v>
      </c>
    </row>
    <row r="2871" spans="1:5">
      <c r="A2871" s="130" t="s">
        <v>181</v>
      </c>
      <c r="B2871" s="89">
        <v>7.7847484263951759E-6</v>
      </c>
      <c r="C2871" s="40">
        <v>5.2713396238333264E-5</v>
      </c>
      <c r="D2871" s="40">
        <v>1.2169763230649255E-3</v>
      </c>
      <c r="E2871" s="40">
        <v>1.2774744677296541E-3</v>
      </c>
    </row>
    <row r="2872" spans="1:5">
      <c r="A2872" s="143" t="s">
        <v>182</v>
      </c>
      <c r="B2872" s="154">
        <v>1.3503107261911049E-5</v>
      </c>
      <c r="C2872" s="144">
        <v>7.9653419176822543E-5</v>
      </c>
      <c r="D2872" s="144">
        <v>2.3002987354078801E-3</v>
      </c>
      <c r="E2872" s="144">
        <v>2.3934552618466139E-3</v>
      </c>
    </row>
    <row r="2874" spans="1:5">
      <c r="A2874" s="69" t="s">
        <v>301</v>
      </c>
    </row>
    <row r="2875" spans="1:5">
      <c r="A2875" s="136"/>
      <c r="B2875" s="147" t="s">
        <v>271</v>
      </c>
      <c r="C2875" s="936"/>
      <c r="D2875" s="936"/>
      <c r="E2875" s="937"/>
    </row>
    <row r="2876" spans="1:5" ht="26.25">
      <c r="A2876" s="143" t="s">
        <v>184</v>
      </c>
      <c r="B2876" s="149" t="s">
        <v>185</v>
      </c>
      <c r="C2876" s="150" t="s">
        <v>186</v>
      </c>
      <c r="D2876" s="150" t="s">
        <v>187</v>
      </c>
      <c r="E2876" s="17" t="s">
        <v>188</v>
      </c>
    </row>
    <row r="2877" spans="1:5">
      <c r="A2877" s="130" t="s">
        <v>160</v>
      </c>
      <c r="B2877" s="152">
        <v>-1077.3766308541149</v>
      </c>
      <c r="C2877" s="141">
        <v>3124.042536924564</v>
      </c>
      <c r="D2877" s="141">
        <v>3072.7848378615258</v>
      </c>
      <c r="E2877" s="142">
        <v>5119.450743931975</v>
      </c>
    </row>
    <row r="2878" spans="1:5">
      <c r="A2878" s="130" t="s">
        <v>162</v>
      </c>
      <c r="B2878" s="152">
        <v>247.72338947963271</v>
      </c>
      <c r="C2878" s="141">
        <v>1223.4720887184678</v>
      </c>
      <c r="D2878" s="141">
        <v>717.9972191749315</v>
      </c>
      <c r="E2878" s="142">
        <v>2189.1926973730319</v>
      </c>
    </row>
    <row r="2879" spans="1:5">
      <c r="A2879" s="130" t="s">
        <v>31</v>
      </c>
      <c r="B2879" s="152">
        <v>2.7644038594405931</v>
      </c>
      <c r="C2879" s="141">
        <v>174.4870933153025</v>
      </c>
      <c r="D2879" s="141">
        <v>0</v>
      </c>
      <c r="E2879" s="142">
        <v>177.25149717474309</v>
      </c>
    </row>
    <row r="2880" spans="1:5">
      <c r="A2880" s="130" t="s">
        <v>23</v>
      </c>
      <c r="B2880" s="152">
        <v>159.5854291875188</v>
      </c>
      <c r="C2880" s="141">
        <v>967.18733951332638</v>
      </c>
      <c r="D2880" s="141">
        <v>0</v>
      </c>
      <c r="E2880" s="142">
        <v>1126.7727687008451</v>
      </c>
    </row>
    <row r="2881" spans="1:5">
      <c r="A2881" s="130" t="s">
        <v>163</v>
      </c>
      <c r="B2881" s="152">
        <v>85.373556432673325</v>
      </c>
      <c r="C2881" s="141">
        <v>81.797655889838992</v>
      </c>
      <c r="D2881" s="141">
        <v>717.9972191749315</v>
      </c>
      <c r="E2881" s="142">
        <v>885.16843149744386</v>
      </c>
    </row>
    <row r="2882" spans="1:5">
      <c r="A2882" s="130" t="s">
        <v>189</v>
      </c>
      <c r="B2882" s="238">
        <v>0.74473508864562532</v>
      </c>
      <c r="C2882" s="239">
        <v>0.11786956424980262</v>
      </c>
      <c r="D2882" s="141">
        <v>1</v>
      </c>
      <c r="E2882" s="142">
        <v>0.86260465289542798</v>
      </c>
    </row>
    <row r="2883" spans="1:5">
      <c r="A2883" s="130" t="s">
        <v>165</v>
      </c>
      <c r="B2883" s="152">
        <v>-140.74368937868005</v>
      </c>
      <c r="C2883" s="141">
        <v>82.577911772572776</v>
      </c>
      <c r="D2883" s="141">
        <v>231.59179033261972</v>
      </c>
      <c r="E2883" s="142">
        <v>173.42601272651245</v>
      </c>
    </row>
    <row r="2884" spans="1:5">
      <c r="A2884" s="130" t="s">
        <v>1729</v>
      </c>
      <c r="B2884" s="89">
        <v>9.1862676725528863E-2</v>
      </c>
      <c r="C2884" s="40">
        <v>0.23263184080734631</v>
      </c>
      <c r="D2884" s="40">
        <v>4.0612676598159227E-3</v>
      </c>
      <c r="E2884" s="34">
        <v>0.32855578519269107</v>
      </c>
    </row>
    <row r="2885" spans="1:5">
      <c r="A2885" s="130" t="s">
        <v>84</v>
      </c>
      <c r="B2885" s="89">
        <v>7.7349173182793371E-2</v>
      </c>
      <c r="C2885" s="40">
        <v>2.0590818323378713E-3</v>
      </c>
      <c r="D2885" s="40">
        <v>7.6166044833770605E-3</v>
      </c>
      <c r="E2885" s="34">
        <v>8.70248594985083E-2</v>
      </c>
    </row>
    <row r="2886" spans="1:5">
      <c r="A2886" s="130" t="s">
        <v>166</v>
      </c>
      <c r="B2886" s="152">
        <v>-117.49027818347393</v>
      </c>
      <c r="C2886" s="141">
        <v>90.102523682362701</v>
      </c>
      <c r="D2886" s="141">
        <v>233.73202855050911</v>
      </c>
      <c r="E2886" s="142">
        <v>206.34427404939788</v>
      </c>
    </row>
    <row r="2887" spans="1:5">
      <c r="A2887" s="130" t="s">
        <v>167</v>
      </c>
      <c r="B2887" s="89">
        <v>9.3468240709780482E-3</v>
      </c>
      <c r="C2887" s="40">
        <v>0.14838857229754049</v>
      </c>
      <c r="D2887" s="40">
        <v>0.1613267640643356</v>
      </c>
      <c r="E2887" s="34">
        <v>0.31906216043285418</v>
      </c>
    </row>
    <row r="2888" spans="1:5">
      <c r="A2888" s="130" t="s">
        <v>168</v>
      </c>
      <c r="B2888" s="89">
        <v>4.8673355039498351E-2</v>
      </c>
      <c r="C2888" s="40">
        <v>5.9750399371600371E-2</v>
      </c>
      <c r="D2888" s="40">
        <v>2.7034852254628263</v>
      </c>
      <c r="E2888" s="34">
        <v>2.811908979873925</v>
      </c>
    </row>
    <row r="2889" spans="1:5">
      <c r="A2889" s="130" t="s">
        <v>169</v>
      </c>
      <c r="B2889" s="89">
        <v>0.13636979858411211</v>
      </c>
      <c r="C2889" s="40">
        <v>0.11161981069798885</v>
      </c>
      <c r="D2889" s="40">
        <v>0.10083253126987646</v>
      </c>
      <c r="E2889" s="34">
        <v>0.34882214055197741</v>
      </c>
    </row>
    <row r="2890" spans="1:5">
      <c r="A2890" s="130" t="s">
        <v>170</v>
      </c>
      <c r="B2890" s="89">
        <v>6.83505627917241E-3</v>
      </c>
      <c r="C2890" s="40">
        <v>3.3730365925061664E-2</v>
      </c>
      <c r="D2890" s="40">
        <v>2.3406192480517039E-2</v>
      </c>
      <c r="E2890" s="34">
        <v>6.3971614684751113E-2</v>
      </c>
    </row>
    <row r="2891" spans="1:5">
      <c r="A2891" s="130" t="s">
        <v>171</v>
      </c>
      <c r="B2891" s="89">
        <v>5.6126223135601443E-3</v>
      </c>
      <c r="C2891" s="40">
        <v>1.0026729580407644E-2</v>
      </c>
      <c r="D2891" s="40">
        <v>9.38242342820007E-3</v>
      </c>
      <c r="E2891" s="34">
        <v>2.5021775322167858E-2</v>
      </c>
    </row>
    <row r="2892" spans="1:5">
      <c r="A2892" s="130" t="s">
        <v>172</v>
      </c>
      <c r="B2892" s="89">
        <v>0.11476056131112339</v>
      </c>
      <c r="C2892" s="40">
        <v>8.9699559944325713E-2</v>
      </c>
      <c r="D2892" s="40">
        <v>4.5378617360951811E-4</v>
      </c>
      <c r="E2892" s="34">
        <v>0.20491390742905863</v>
      </c>
    </row>
    <row r="2893" spans="1:5">
      <c r="A2893" s="130" t="s">
        <v>190</v>
      </c>
      <c r="B2893" s="89">
        <v>9.541271795155226E-4</v>
      </c>
      <c r="C2893" s="40">
        <v>7.9069211917170219E-4</v>
      </c>
      <c r="D2893" s="40">
        <v>1.7385376043784653E-3</v>
      </c>
      <c r="E2893" s="34">
        <v>3.4833569030656899E-3</v>
      </c>
    </row>
    <row r="2894" spans="1:5">
      <c r="A2894" s="130" t="s">
        <v>191</v>
      </c>
      <c r="B2894" s="89">
        <v>9.3428667045339603E-4</v>
      </c>
      <c r="C2894" s="40">
        <v>2.0676099047388964E-3</v>
      </c>
      <c r="D2894" s="40">
        <v>3.2861410505826863E-3</v>
      </c>
      <c r="E2894" s="34">
        <v>6.2880376257749785E-3</v>
      </c>
    </row>
    <row r="2895" spans="1:5">
      <c r="A2895" s="130" t="s">
        <v>175</v>
      </c>
      <c r="B2895" s="89">
        <v>8.2080803608262606E-4</v>
      </c>
      <c r="C2895" s="40">
        <v>4.2985344110731113E-2</v>
      </c>
      <c r="D2895" s="40">
        <v>0.11292873484503492</v>
      </c>
      <c r="E2895" s="34">
        <v>0.15673488699184868</v>
      </c>
    </row>
    <row r="2896" spans="1:5">
      <c r="A2896" s="130" t="s">
        <v>176</v>
      </c>
      <c r="B2896" s="89">
        <v>8.4004423899045695E-4</v>
      </c>
      <c r="C2896" s="40">
        <v>5.2454095264471024E-3</v>
      </c>
      <c r="D2896" s="40">
        <v>1.8924396578239784</v>
      </c>
      <c r="E2896" s="34">
        <v>1.8985251115894159</v>
      </c>
    </row>
    <row r="2897" spans="1:5">
      <c r="A2897" s="130" t="s">
        <v>177</v>
      </c>
      <c r="B2897" s="89">
        <v>2.1724440233228549E-3</v>
      </c>
      <c r="C2897" s="40">
        <v>9.8252845836150852E-3</v>
      </c>
      <c r="D2897" s="40">
        <v>7.0582771888913515E-2</v>
      </c>
      <c r="E2897" s="34">
        <v>8.2580500495851458E-2</v>
      </c>
    </row>
    <row r="2898" spans="1:5">
      <c r="A2898" s="130" t="s">
        <v>178</v>
      </c>
      <c r="B2898" s="89">
        <v>1.569680449762893E-4</v>
      </c>
      <c r="C2898" s="40">
        <v>9.3741309486173132E-4</v>
      </c>
      <c r="D2898" s="40">
        <v>1.6384334736361927E-2</v>
      </c>
      <c r="E2898" s="34">
        <v>1.7478715876199948E-2</v>
      </c>
    </row>
    <row r="2899" spans="1:5">
      <c r="A2899" s="130" t="s">
        <v>179</v>
      </c>
      <c r="B2899" s="89">
        <v>1.3100637111044543E-4</v>
      </c>
      <c r="C2899" s="40">
        <v>7.9158939962016041E-4</v>
      </c>
      <c r="D2899" s="40">
        <v>6.5676963997400488E-3</v>
      </c>
      <c r="E2899" s="34">
        <v>7.4902921704706549E-3</v>
      </c>
    </row>
    <row r="2900" spans="1:5">
      <c r="A2900" s="130" t="s">
        <v>180</v>
      </c>
      <c r="B2900" s="89">
        <v>1.6461739492540123E-3</v>
      </c>
      <c r="C2900" s="40">
        <v>8.0623918965575542E-3</v>
      </c>
      <c r="D2900" s="40">
        <v>3.1765032152666266E-4</v>
      </c>
      <c r="E2900" s="40">
        <v>1.0026216167338229E-2</v>
      </c>
    </row>
    <row r="2901" spans="1:5">
      <c r="A2901" s="130" t="s">
        <v>181</v>
      </c>
      <c r="B2901" s="89">
        <v>1.6703926033061606E-5</v>
      </c>
      <c r="C2901" s="40">
        <v>8.3135893945982854E-5</v>
      </c>
      <c r="D2901" s="40">
        <v>1.2169763230649255E-3</v>
      </c>
      <c r="E2901" s="40">
        <v>1.3168161430439701E-3</v>
      </c>
    </row>
    <row r="2902" spans="1:5">
      <c r="A2902" s="143" t="s">
        <v>182</v>
      </c>
      <c r="B2902" s="154">
        <v>3.8729587238010695E-5</v>
      </c>
      <c r="C2902" s="144">
        <v>1.6090115724440358E-4</v>
      </c>
      <c r="D2902" s="144">
        <v>2.3002987354078801E-3</v>
      </c>
      <c r="E2902" s="144">
        <v>2.4999294798902943E-3</v>
      </c>
    </row>
    <row r="2904" spans="1:5">
      <c r="A2904" s="69" t="s">
        <v>1738</v>
      </c>
      <c r="B2904" s="69"/>
    </row>
    <row r="2905" spans="1:5">
      <c r="A2905" s="136"/>
      <c r="B2905" s="147" t="s">
        <v>271</v>
      </c>
      <c r="C2905" s="936"/>
      <c r="D2905" s="936"/>
      <c r="E2905" s="937"/>
    </row>
    <row r="2906" spans="1:5" ht="26.25">
      <c r="A2906" s="143" t="s">
        <v>184</v>
      </c>
      <c r="B2906" s="149" t="s">
        <v>185</v>
      </c>
      <c r="C2906" s="150" t="s">
        <v>186</v>
      </c>
      <c r="D2906" s="150" t="s">
        <v>187</v>
      </c>
      <c r="E2906" s="17" t="s">
        <v>188</v>
      </c>
    </row>
    <row r="2907" spans="1:5">
      <c r="A2907" s="130" t="s">
        <v>160</v>
      </c>
      <c r="B2907" s="152">
        <v>163.8946153612219</v>
      </c>
      <c r="C2907" s="141">
        <v>1408.748244800305</v>
      </c>
      <c r="D2907" s="141">
        <v>2688.6867331288345</v>
      </c>
      <c r="E2907" s="142">
        <v>4261.3295932903611</v>
      </c>
    </row>
    <row r="2908" spans="1:5">
      <c r="A2908" s="130" t="s">
        <v>162</v>
      </c>
      <c r="B2908" s="152">
        <v>162.75734965091249</v>
      </c>
      <c r="C2908" s="141">
        <v>1256.481032414644</v>
      </c>
      <c r="D2908" s="141">
        <v>2688.6867331288345</v>
      </c>
      <c r="E2908" s="142">
        <v>4107.9251151943909</v>
      </c>
    </row>
    <row r="2909" spans="1:5">
      <c r="A2909" s="130" t="s">
        <v>31</v>
      </c>
      <c r="B2909" s="152">
        <v>2.38094631677945</v>
      </c>
      <c r="C2909" s="141">
        <v>319.10459479919075</v>
      </c>
      <c r="D2909" s="141">
        <v>0</v>
      </c>
      <c r="E2909" s="142">
        <v>321.48554111597019</v>
      </c>
    </row>
    <row r="2910" spans="1:5">
      <c r="A2910" s="130" t="s">
        <v>23</v>
      </c>
      <c r="B2910" s="152">
        <v>151.63208203374634</v>
      </c>
      <c r="C2910" s="141">
        <v>922.109017189263</v>
      </c>
      <c r="D2910" s="141">
        <v>2688.6867331288345</v>
      </c>
      <c r="E2910" s="142">
        <v>3762.4278323518438</v>
      </c>
    </row>
    <row r="2911" spans="1:5">
      <c r="A2911" s="130" t="s">
        <v>163</v>
      </c>
      <c r="B2911" s="152">
        <v>8.7443213003867051</v>
      </c>
      <c r="C2911" s="141">
        <v>15.267420426190293</v>
      </c>
      <c r="D2911" s="141">
        <v>0</v>
      </c>
      <c r="E2911" s="142">
        <v>24.011741726577</v>
      </c>
    </row>
    <row r="2912" spans="1:5">
      <c r="A2912" s="130" t="s">
        <v>189</v>
      </c>
      <c r="B2912" s="238">
        <v>6.7497457213858657E-3</v>
      </c>
      <c r="C2912" s="239">
        <v>0.13006874539341617</v>
      </c>
      <c r="D2912" s="141">
        <v>1</v>
      </c>
      <c r="E2912" s="142">
        <v>0.13681849111480204</v>
      </c>
    </row>
    <row r="2913" spans="1:5">
      <c r="A2913" s="130" t="s">
        <v>165</v>
      </c>
      <c r="B2913" s="152">
        <v>10.226671093487019</v>
      </c>
      <c r="C2913" s="141">
        <v>247.89018489370756</v>
      </c>
      <c r="D2913" s="141">
        <v>0.93357584208409783</v>
      </c>
      <c r="E2913" s="142">
        <v>259.05043182927869</v>
      </c>
    </row>
    <row r="2914" spans="1:5">
      <c r="A2914" s="130" t="s">
        <v>1729</v>
      </c>
      <c r="B2914" s="89">
        <v>0.36945045848417107</v>
      </c>
      <c r="C2914" s="40">
        <v>0.27130389666578109</v>
      </c>
      <c r="D2914" s="40">
        <v>8.6409950208849416E-4</v>
      </c>
      <c r="E2914" s="34">
        <v>0.6416184546520407</v>
      </c>
    </row>
    <row r="2915" spans="1:5">
      <c r="A2915" s="130" t="s">
        <v>84</v>
      </c>
      <c r="B2915" s="89">
        <v>5.1633693802111927E-4</v>
      </c>
      <c r="C2915" s="40">
        <v>1.7933061326643122E-3</v>
      </c>
      <c r="D2915" s="40">
        <v>7.6166044833770605E-3</v>
      </c>
      <c r="E2915" s="34">
        <v>9.926247554062493E-3</v>
      </c>
    </row>
    <row r="2916" spans="1:5">
      <c r="A2916" s="130" t="s">
        <v>166</v>
      </c>
      <c r="B2916" s="152">
        <v>21.447014136587747</v>
      </c>
      <c r="C2916" s="141">
        <v>256.50452791883703</v>
      </c>
      <c r="D2916" s="141">
        <v>2.977899015241674</v>
      </c>
      <c r="E2916" s="142">
        <v>280.92944107066648</v>
      </c>
    </row>
    <row r="2917" spans="1:5">
      <c r="A2917" s="130" t="s">
        <v>167</v>
      </c>
      <c r="B2917" s="89">
        <v>1.5550126820741189E-2</v>
      </c>
      <c r="C2917" s="40">
        <v>1.75596004455137E-2</v>
      </c>
      <c r="D2917" s="40">
        <v>2.6922692065873183E-2</v>
      </c>
      <c r="E2917" s="34">
        <v>6.0032419332128079E-2</v>
      </c>
    </row>
    <row r="2918" spans="1:5">
      <c r="A2918" s="130" t="s">
        <v>168</v>
      </c>
      <c r="B2918" s="89">
        <v>3.3271596472591251E-2</v>
      </c>
      <c r="C2918" s="40">
        <v>2.9171079686309245E-2</v>
      </c>
      <c r="D2918" s="40">
        <v>0.54069704509256533</v>
      </c>
      <c r="E2918" s="34">
        <v>0.60313972125146587</v>
      </c>
    </row>
    <row r="2919" spans="1:5">
      <c r="A2919" s="130" t="s">
        <v>169</v>
      </c>
      <c r="B2919" s="89">
        <v>4.4103898048876183E-2</v>
      </c>
      <c r="C2919" s="40">
        <v>5.7485943866036546E-2</v>
      </c>
      <c r="D2919" s="40">
        <v>0.10083253126987646</v>
      </c>
      <c r="E2919" s="34">
        <v>0.20242237318478917</v>
      </c>
    </row>
    <row r="2920" spans="1:5">
      <c r="A2920" s="130" t="s">
        <v>170</v>
      </c>
      <c r="B2920" s="89">
        <v>9.455168490373802E-4</v>
      </c>
      <c r="C2920" s="40">
        <v>1.2882586111699712E-2</v>
      </c>
      <c r="D2920" s="40">
        <v>1.8540619248051702E-2</v>
      </c>
      <c r="E2920" s="34">
        <v>3.2368722208788794E-2</v>
      </c>
    </row>
    <row r="2921" spans="1:5">
      <c r="A2921" s="130" t="s">
        <v>171</v>
      </c>
      <c r="B2921" s="89">
        <v>8.4404680449498754E-4</v>
      </c>
      <c r="C2921" s="40">
        <v>9.1630807858274887E-3</v>
      </c>
      <c r="D2921" s="40">
        <v>5.0782423428200069E-3</v>
      </c>
      <c r="E2921" s="34">
        <v>1.5085369933142483E-2</v>
      </c>
    </row>
    <row r="2922" spans="1:5">
      <c r="A2922" s="130" t="s">
        <v>172</v>
      </c>
      <c r="B2922" s="89">
        <v>2.4785147488045233E-2</v>
      </c>
      <c r="C2922" s="40">
        <v>9.7469462324605696E-2</v>
      </c>
      <c r="D2922" s="40">
        <v>0</v>
      </c>
      <c r="E2922" s="34">
        <v>0.12225460981265093</v>
      </c>
    </row>
    <row r="2923" spans="1:5">
      <c r="A2923" s="130" t="s">
        <v>190</v>
      </c>
      <c r="B2923" s="89">
        <v>2.7268348177748799E-4</v>
      </c>
      <c r="C2923" s="40">
        <v>9.4676860523111779E-4</v>
      </c>
      <c r="D2923" s="40">
        <v>7.65776744695641E-4</v>
      </c>
      <c r="E2923" s="34">
        <v>1.9852288317042466E-3</v>
      </c>
    </row>
    <row r="2924" spans="1:5">
      <c r="A2924" s="130" t="s">
        <v>191</v>
      </c>
      <c r="B2924" s="89">
        <v>3.0003958544082417E-4</v>
      </c>
      <c r="C2924" s="40">
        <v>2.2146929059213057E-3</v>
      </c>
      <c r="D2924" s="40">
        <v>1.0686542861236168E-3</v>
      </c>
      <c r="E2924" s="34">
        <v>3.5833867774857468E-3</v>
      </c>
    </row>
    <row r="2925" spans="1:5">
      <c r="A2925" s="130" t="s">
        <v>175</v>
      </c>
      <c r="B2925" s="89">
        <v>3.4471822986047266E-4</v>
      </c>
      <c r="C2925" s="40">
        <v>1.7528414513004052E-3</v>
      </c>
      <c r="D2925" s="40">
        <v>1.8845884446111228E-2</v>
      </c>
      <c r="E2925" s="34">
        <v>2.0943444127272105E-2</v>
      </c>
    </row>
    <row r="2926" spans="1:5">
      <c r="A2926" s="130" t="s">
        <v>176</v>
      </c>
      <c r="B2926" s="89">
        <v>1.2010880378470086E-3</v>
      </c>
      <c r="C2926" s="40">
        <v>2.8629063868676266E-3</v>
      </c>
      <c r="D2926" s="40">
        <v>0.37848793156479571</v>
      </c>
      <c r="E2926" s="34">
        <v>0.38255192598951032</v>
      </c>
    </row>
    <row r="2927" spans="1:5">
      <c r="A2927" s="130" t="s">
        <v>177</v>
      </c>
      <c r="B2927" s="89">
        <v>1.5017723879045908E-3</v>
      </c>
      <c r="C2927" s="40">
        <v>9.143762832770538E-3</v>
      </c>
      <c r="D2927" s="40">
        <v>7.0582771888913515E-2</v>
      </c>
      <c r="E2927" s="34">
        <v>8.1228307109588643E-2</v>
      </c>
    </row>
    <row r="2928" spans="1:5">
      <c r="A2928" s="130" t="s">
        <v>178</v>
      </c>
      <c r="B2928" s="89">
        <v>2.143102433952548E-5</v>
      </c>
      <c r="C2928" s="40">
        <v>2.4835574386175611E-3</v>
      </c>
      <c r="D2928" s="40">
        <v>1.297843347363619E-2</v>
      </c>
      <c r="E2928" s="34">
        <v>1.5483421936593276E-2</v>
      </c>
    </row>
    <row r="2929" spans="1:5">
      <c r="A2929" s="130" t="s">
        <v>179</v>
      </c>
      <c r="B2929" s="89">
        <v>1.8341374307289993E-5</v>
      </c>
      <c r="C2929" s="40">
        <v>2.2115818112533451E-3</v>
      </c>
      <c r="D2929" s="40">
        <v>3.5547696399740045E-3</v>
      </c>
      <c r="E2929" s="34">
        <v>5.7846928255346399E-3</v>
      </c>
    </row>
    <row r="2930" spans="1:5">
      <c r="A2930" s="130" t="s">
        <v>180</v>
      </c>
      <c r="B2930" s="89">
        <v>4.7415754113637281E-4</v>
      </c>
      <c r="C2930" s="40">
        <v>3.0369222067728231E-2</v>
      </c>
      <c r="D2930" s="40">
        <v>0</v>
      </c>
      <c r="E2930" s="40">
        <v>3.0843379608864602E-2</v>
      </c>
    </row>
    <row r="2931" spans="1:5">
      <c r="A2931" s="130" t="s">
        <v>181</v>
      </c>
      <c r="B2931" s="89">
        <v>3.7768267420264683E-6</v>
      </c>
      <c r="C2931" s="40">
        <v>1.9453857687273105E-4</v>
      </c>
      <c r="D2931" s="40">
        <v>5.3604372128694862E-4</v>
      </c>
      <c r="E2931" s="40">
        <v>7.3435912490170613E-4</v>
      </c>
    </row>
    <row r="2932" spans="1:5">
      <c r="A2932" s="143" t="s">
        <v>182</v>
      </c>
      <c r="B2932" s="154">
        <v>5.0420739835925298E-6</v>
      </c>
      <c r="C2932" s="144">
        <v>5.0486248366017345E-4</v>
      </c>
      <c r="D2932" s="144">
        <v>7.4805800028653177E-4</v>
      </c>
      <c r="E2932" s="144">
        <v>1.2579625579302977E-3</v>
      </c>
    </row>
    <row r="2934" spans="1:5">
      <c r="A2934" s="69" t="s">
        <v>302</v>
      </c>
    </row>
    <row r="2935" spans="1:5">
      <c r="A2935" s="136"/>
      <c r="B2935" s="147" t="s">
        <v>271</v>
      </c>
      <c r="C2935" s="936"/>
      <c r="D2935" s="936"/>
      <c r="E2935" s="937"/>
    </row>
    <row r="2936" spans="1:5" ht="26.25">
      <c r="A2936" s="143" t="s">
        <v>184</v>
      </c>
      <c r="B2936" s="149" t="s">
        <v>185</v>
      </c>
      <c r="C2936" s="150" t="s">
        <v>186</v>
      </c>
      <c r="D2936" s="150" t="s">
        <v>187</v>
      </c>
      <c r="E2936" s="17" t="s">
        <v>188</v>
      </c>
    </row>
    <row r="2937" spans="1:5">
      <c r="A2937" s="130" t="s">
        <v>160</v>
      </c>
      <c r="B2937" s="152">
        <v>165.46103840230126</v>
      </c>
      <c r="C2937" s="141">
        <v>2786.7972050747362</v>
      </c>
      <c r="D2937" s="141">
        <v>2688.6867331288345</v>
      </c>
      <c r="E2937" s="142">
        <v>5640.9449766058715</v>
      </c>
    </row>
    <row r="2938" spans="1:5">
      <c r="A2938" s="130" t="s">
        <v>162</v>
      </c>
      <c r="B2938" s="152">
        <v>164.31290327319775</v>
      </c>
      <c r="C2938" s="141">
        <v>2371.1882291558395</v>
      </c>
      <c r="D2938" s="141">
        <v>2688.6867331288345</v>
      </c>
      <c r="E2938" s="142">
        <v>5224.1878655578712</v>
      </c>
    </row>
    <row r="2939" spans="1:5">
      <c r="A2939" s="130" t="s">
        <v>31</v>
      </c>
      <c r="B2939" s="152">
        <v>2.4037022149031095</v>
      </c>
      <c r="C2939" s="141">
        <v>870.98503055728929</v>
      </c>
      <c r="D2939" s="141">
        <v>0</v>
      </c>
      <c r="E2939" s="142">
        <v>873.38873277219238</v>
      </c>
    </row>
    <row r="2940" spans="1:5">
      <c r="A2940" s="130" t="s">
        <v>23</v>
      </c>
      <c r="B2940" s="152">
        <v>153.08130589348696</v>
      </c>
      <c r="C2940" s="141">
        <v>1452.1486293162582</v>
      </c>
      <c r="D2940" s="141">
        <v>2688.6867331288345</v>
      </c>
      <c r="E2940" s="142">
        <v>4293.9166683385793</v>
      </c>
    </row>
    <row r="2941" spans="1:5">
      <c r="A2941" s="130" t="s">
        <v>163</v>
      </c>
      <c r="B2941" s="152">
        <v>8.8278951648076802</v>
      </c>
      <c r="C2941" s="141">
        <v>48.054569282292142</v>
      </c>
      <c r="D2941" s="141">
        <v>0</v>
      </c>
      <c r="E2941" s="142">
        <v>56.882464447099821</v>
      </c>
    </row>
    <row r="2942" spans="1:5">
      <c r="A2942" s="130" t="s">
        <v>189</v>
      </c>
      <c r="B2942" s="238">
        <v>6.8142564266100904E-3</v>
      </c>
      <c r="C2942" s="239">
        <v>0.25272150926580178</v>
      </c>
      <c r="D2942" s="141">
        <v>1</v>
      </c>
      <c r="E2942" s="142">
        <v>0.25953576569241188</v>
      </c>
    </row>
    <row r="2943" spans="1:5">
      <c r="A2943" s="130" t="s">
        <v>165</v>
      </c>
      <c r="B2943" s="152">
        <v>10.324412518359775</v>
      </c>
      <c r="C2943" s="141">
        <v>337.39654920568194</v>
      </c>
      <c r="D2943" s="141">
        <v>0.93357584208409783</v>
      </c>
      <c r="E2943" s="142">
        <v>348.65453756612584</v>
      </c>
    </row>
    <row r="2944" spans="1:5">
      <c r="A2944" s="130" t="s">
        <v>1729</v>
      </c>
      <c r="B2944" s="89">
        <v>0.3729814818154224</v>
      </c>
      <c r="C2944" s="40">
        <v>0.44577144221678722</v>
      </c>
      <c r="D2944" s="40">
        <v>8.6409950208849416E-4</v>
      </c>
      <c r="E2944" s="34">
        <v>0.81961702353429811</v>
      </c>
    </row>
    <row r="2945" spans="1:5">
      <c r="A2945" s="130" t="s">
        <v>84</v>
      </c>
      <c r="B2945" s="89">
        <v>5.2127182910887131E-4</v>
      </c>
      <c r="C2945" s="40">
        <v>3.1718263836958633E-3</v>
      </c>
      <c r="D2945" s="40">
        <v>7.6166044833770605E-3</v>
      </c>
      <c r="E2945" s="34">
        <v>1.1309702696181794E-2</v>
      </c>
    </row>
    <row r="2946" spans="1:5">
      <c r="A2946" s="130" t="s">
        <v>166</v>
      </c>
      <c r="B2946" s="152">
        <v>21.651994007536299</v>
      </c>
      <c r="C2946" s="141">
        <v>351.61022646386493</v>
      </c>
      <c r="D2946" s="141">
        <v>2.977899015241674</v>
      </c>
      <c r="E2946" s="142">
        <v>376.24011948664298</v>
      </c>
    </row>
    <row r="2947" spans="1:5">
      <c r="A2947" s="130" t="s">
        <v>167</v>
      </c>
      <c r="B2947" s="89">
        <v>1.5698747182002173E-2</v>
      </c>
      <c r="C2947" s="40">
        <v>2.7874384883751917E-2</v>
      </c>
      <c r="D2947" s="40">
        <v>2.6922692065873183E-2</v>
      </c>
      <c r="E2947" s="34">
        <v>7.0495824131627277E-2</v>
      </c>
    </row>
    <row r="2948" spans="1:5">
      <c r="A2948" s="130" t="s">
        <v>168</v>
      </c>
      <c r="B2948" s="89">
        <v>3.3589589807596763E-2</v>
      </c>
      <c r="C2948" s="40">
        <v>6.1933089328068971E-2</v>
      </c>
      <c r="D2948" s="40">
        <v>0.54069704509256533</v>
      </c>
      <c r="E2948" s="34">
        <v>0.63621972422823103</v>
      </c>
    </row>
    <row r="2949" spans="1:5">
      <c r="A2949" s="130" t="s">
        <v>169</v>
      </c>
      <c r="B2949" s="89">
        <v>4.452542112303521E-2</v>
      </c>
      <c r="C2949" s="40">
        <v>0.12552967661026179</v>
      </c>
      <c r="D2949" s="40">
        <v>0.10083253126987646</v>
      </c>
      <c r="E2949" s="34">
        <v>0.27088762900317342</v>
      </c>
    </row>
    <row r="2950" spans="1:5">
      <c r="A2950" s="130" t="s">
        <v>170</v>
      </c>
      <c r="B2950" s="89">
        <v>9.5455362779180489E-4</v>
      </c>
      <c r="C2950" s="40">
        <v>2.40679616650381E-2</v>
      </c>
      <c r="D2950" s="40">
        <v>1.8540619248051702E-2</v>
      </c>
      <c r="E2950" s="34">
        <v>4.3563134540881607E-2</v>
      </c>
    </row>
    <row r="2951" spans="1:5">
      <c r="A2951" s="130" t="s">
        <v>171</v>
      </c>
      <c r="B2951" s="89">
        <v>8.5211378314096922E-4</v>
      </c>
      <c r="C2951" s="40">
        <v>1.4147819132211841E-2</v>
      </c>
      <c r="D2951" s="40">
        <v>5.0782423428200069E-3</v>
      </c>
      <c r="E2951" s="34">
        <v>2.0078175258172817E-2</v>
      </c>
    </row>
    <row r="2952" spans="1:5">
      <c r="A2952" s="130" t="s">
        <v>172</v>
      </c>
      <c r="B2952" s="89">
        <v>2.5022031573689263E-2</v>
      </c>
      <c r="C2952" s="40">
        <v>0.24670757632793439</v>
      </c>
      <c r="D2952" s="40">
        <v>0</v>
      </c>
      <c r="E2952" s="34">
        <v>0.27172960790162365</v>
      </c>
    </row>
    <row r="2953" spans="1:5">
      <c r="A2953" s="130" t="s">
        <v>190</v>
      </c>
      <c r="B2953" s="89">
        <v>2.7528965457844664E-4</v>
      </c>
      <c r="C2953" s="40">
        <v>1.3657367016581619E-3</v>
      </c>
      <c r="D2953" s="40">
        <v>7.65776744695641E-4</v>
      </c>
      <c r="E2953" s="34">
        <v>2.4068031009322494E-3</v>
      </c>
    </row>
    <row r="2954" spans="1:5">
      <c r="A2954" s="130" t="s">
        <v>191</v>
      </c>
      <c r="B2954" s="89">
        <v>3.0290721424506862E-4</v>
      </c>
      <c r="C2954" s="40">
        <v>3.258554146551062E-3</v>
      </c>
      <c r="D2954" s="40">
        <v>1.0686542861236168E-3</v>
      </c>
      <c r="E2954" s="34">
        <v>4.6301156469197476E-3</v>
      </c>
    </row>
    <row r="2955" spans="1:5">
      <c r="A2955" s="130" t="s">
        <v>175</v>
      </c>
      <c r="B2955" s="89">
        <v>3.4801287487820816E-4</v>
      </c>
      <c r="C2955" s="40">
        <v>1.9363249213237223E-3</v>
      </c>
      <c r="D2955" s="40">
        <v>1.8845884446111228E-2</v>
      </c>
      <c r="E2955" s="34">
        <v>2.113022224231316E-2</v>
      </c>
    </row>
    <row r="2956" spans="1:5">
      <c r="A2956" s="130" t="s">
        <v>176</v>
      </c>
      <c r="B2956" s="89">
        <v>1.2125674386357515E-3</v>
      </c>
      <c r="C2956" s="40">
        <v>9.7764128884369854E-3</v>
      </c>
      <c r="D2956" s="40">
        <v>0.37848793156479571</v>
      </c>
      <c r="E2956" s="34">
        <v>0.38947691189186845</v>
      </c>
    </row>
    <row r="2957" spans="1:5">
      <c r="A2957" s="130" t="s">
        <v>177</v>
      </c>
      <c r="B2957" s="89">
        <v>1.5161255798364049E-3</v>
      </c>
      <c r="C2957" s="40">
        <v>2.4173536180776219E-2</v>
      </c>
      <c r="D2957" s="40">
        <v>7.0582771888913515E-2</v>
      </c>
      <c r="E2957" s="34">
        <v>9.6272433649526146E-2</v>
      </c>
    </row>
    <row r="2958" spans="1:5">
      <c r="A2958" s="130" t="s">
        <v>178</v>
      </c>
      <c r="B2958" s="89">
        <v>2.1635851387963753E-5</v>
      </c>
      <c r="C2958" s="40">
        <v>3.2355819477119475E-3</v>
      </c>
      <c r="D2958" s="40">
        <v>1.297843347363619E-2</v>
      </c>
      <c r="E2958" s="34">
        <v>1.6235651272736101E-2</v>
      </c>
    </row>
    <row r="2959" spans="1:5">
      <c r="A2959" s="130" t="s">
        <v>179</v>
      </c>
      <c r="B2959" s="89">
        <v>1.85166720207425E-5</v>
      </c>
      <c r="C2959" s="40">
        <v>2.5453379202170796E-3</v>
      </c>
      <c r="D2959" s="40">
        <v>3.5547696399740045E-3</v>
      </c>
      <c r="E2959" s="34">
        <v>6.1186242322118266E-3</v>
      </c>
    </row>
    <row r="2960" spans="1:5">
      <c r="A2960" s="130" t="s">
        <v>180</v>
      </c>
      <c r="B2960" s="89">
        <v>4.7868930257283351E-4</v>
      </c>
      <c r="C2960" s="40">
        <v>8.265688742259239E-2</v>
      </c>
      <c r="D2960" s="40">
        <v>0</v>
      </c>
      <c r="E2960" s="40">
        <v>8.3135576725165222E-2</v>
      </c>
    </row>
    <row r="2961" spans="1:5">
      <c r="A2961" s="130" t="s">
        <v>181</v>
      </c>
      <c r="B2961" s="89">
        <v>3.8129237694842391E-6</v>
      </c>
      <c r="C2961" s="40">
        <v>1.8530365768868083E-4</v>
      </c>
      <c r="D2961" s="40">
        <v>5.3604372128694862E-4</v>
      </c>
      <c r="E2961" s="40">
        <v>7.2516030274511368E-4</v>
      </c>
    </row>
    <row r="2962" spans="1:5">
      <c r="A2962" s="143" t="s">
        <v>182</v>
      </c>
      <c r="B2962" s="154">
        <v>5.0902636135283201E-6</v>
      </c>
      <c r="C2962" s="144">
        <v>4.8865757944534889E-4</v>
      </c>
      <c r="D2962" s="144">
        <v>7.4805800028653177E-4</v>
      </c>
      <c r="E2962" s="144">
        <v>1.241805843345409E-3</v>
      </c>
    </row>
    <row r="2964" spans="1:5">
      <c r="A2964" s="69" t="s">
        <v>247</v>
      </c>
    </row>
    <row r="2965" spans="1:5">
      <c r="A2965" s="136"/>
      <c r="B2965" s="147" t="s">
        <v>271</v>
      </c>
      <c r="C2965" s="936"/>
      <c r="D2965" s="936"/>
      <c r="E2965" s="937"/>
    </row>
    <row r="2966" spans="1:5" ht="26.25">
      <c r="A2966" s="143" t="s">
        <v>184</v>
      </c>
      <c r="B2966" s="149" t="s">
        <v>185</v>
      </c>
      <c r="C2966" s="150" t="s">
        <v>186</v>
      </c>
      <c r="D2966" s="150" t="s">
        <v>187</v>
      </c>
      <c r="E2966" s="17" t="s">
        <v>188</v>
      </c>
    </row>
    <row r="2967" spans="1:5">
      <c r="A2967" s="130" t="s">
        <v>160</v>
      </c>
      <c r="B2967" s="152">
        <v>139.42154298765499</v>
      </c>
      <c r="C2967" s="141">
        <v>905.7375692751184</v>
      </c>
      <c r="D2967" s="141">
        <v>2129.8658827009431</v>
      </c>
      <c r="E2967" s="142">
        <v>3175.0249949637164</v>
      </c>
    </row>
    <row r="2968" spans="1:5">
      <c r="A2968" s="130" t="s">
        <v>162</v>
      </c>
      <c r="B2968" s="152">
        <v>133.05863551834582</v>
      </c>
      <c r="C2968" s="141">
        <v>759.76890883903866</v>
      </c>
      <c r="D2968" s="141">
        <v>1906.0152234710433</v>
      </c>
      <c r="E2968" s="142">
        <v>2798.8427678284279</v>
      </c>
    </row>
    <row r="2969" spans="1:5">
      <c r="A2969" s="130" t="s">
        <v>31</v>
      </c>
      <c r="B2969" s="152">
        <v>13.295217700984011</v>
      </c>
      <c r="C2969" s="141">
        <v>260.80448103511463</v>
      </c>
      <c r="D2969" s="141">
        <v>253.69023582264066</v>
      </c>
      <c r="E2969" s="142">
        <v>527.78993455873933</v>
      </c>
    </row>
    <row r="2970" spans="1:5">
      <c r="A2970" s="130" t="s">
        <v>23</v>
      </c>
      <c r="B2970" s="152">
        <v>93.507872187671808</v>
      </c>
      <c r="C2970" s="141">
        <v>394.46312758077318</v>
      </c>
      <c r="D2970" s="141">
        <v>210.60420678083528</v>
      </c>
      <c r="E2970" s="142">
        <v>698.57520654928021</v>
      </c>
    </row>
    <row r="2971" spans="1:5">
      <c r="A2971" s="130" t="s">
        <v>163</v>
      </c>
      <c r="B2971" s="152">
        <v>26.255545629689998</v>
      </c>
      <c r="C2971" s="141">
        <v>104.50130022315085</v>
      </c>
      <c r="D2971" s="141">
        <v>1441.7207808675673</v>
      </c>
      <c r="E2971" s="142">
        <v>1572.4776267204081</v>
      </c>
    </row>
    <row r="2972" spans="1:5">
      <c r="A2972" s="130" t="s">
        <v>189</v>
      </c>
      <c r="B2972" s="238">
        <v>2.8991232142441953E-2</v>
      </c>
      <c r="C2972" s="239">
        <v>0.15779465080763069</v>
      </c>
      <c r="D2972" s="141">
        <v>0</v>
      </c>
      <c r="E2972" s="142">
        <v>0.18678588295007265</v>
      </c>
    </row>
    <row r="2973" spans="1:5">
      <c r="A2973" s="130" t="s">
        <v>165</v>
      </c>
      <c r="B2973" s="152">
        <v>2.8915247781946145</v>
      </c>
      <c r="C2973" s="141">
        <v>97.976146133133966</v>
      </c>
      <c r="D2973" s="141">
        <v>118.18161377603847</v>
      </c>
      <c r="E2973" s="142">
        <v>219.04928468736705</v>
      </c>
    </row>
    <row r="2974" spans="1:5">
      <c r="A2974" s="130" t="s">
        <v>1729</v>
      </c>
      <c r="B2974" s="89">
        <v>0.26949355110135204</v>
      </c>
      <c r="C2974" s="40">
        <v>6.5838119274467061E-2</v>
      </c>
      <c r="D2974" s="40">
        <v>2.0368276185686071E-3</v>
      </c>
      <c r="E2974" s="34">
        <v>0.33736849799438773</v>
      </c>
    </row>
    <row r="2975" spans="1:5">
      <c r="A2975" s="130" t="s">
        <v>84</v>
      </c>
      <c r="B2975" s="89">
        <v>4.6231911602541013E-4</v>
      </c>
      <c r="C2975" s="40">
        <v>4.6450141430647574E-3</v>
      </c>
      <c r="D2975" s="40">
        <v>3.8199182302008222E-3</v>
      </c>
      <c r="E2975" s="34">
        <v>8.9272514892909903E-3</v>
      </c>
    </row>
    <row r="2976" spans="1:5">
      <c r="A2976" s="130" t="s">
        <v>166</v>
      </c>
      <c r="B2976" s="152">
        <v>11.09884587698191</v>
      </c>
      <c r="C2976" s="141">
        <v>101.18221845928014</v>
      </c>
      <c r="D2976" s="141">
        <v>119.25499693559875</v>
      </c>
      <c r="E2976" s="142">
        <v>231.5360612718608</v>
      </c>
    </row>
    <row r="2977" spans="1:5">
      <c r="A2977" s="130" t="s">
        <v>167</v>
      </c>
      <c r="B2977" s="89">
        <v>1.2311633259855813E-2</v>
      </c>
      <c r="C2977" s="40">
        <v>4.2101142477536879E-2</v>
      </c>
      <c r="D2977" s="40">
        <v>8.8754053226761942E-2</v>
      </c>
      <c r="E2977" s="34">
        <v>0.14316682896415464</v>
      </c>
    </row>
    <row r="2978" spans="1:5">
      <c r="A2978" s="130" t="s">
        <v>168</v>
      </c>
      <c r="B2978" s="89">
        <v>2.2028040369296679E-2</v>
      </c>
      <c r="C2978" s="40">
        <v>3.1582680331319814E-2</v>
      </c>
      <c r="D2978" s="40">
        <v>1.3558656643340878</v>
      </c>
      <c r="E2978" s="34">
        <v>1.4094763850347043</v>
      </c>
    </row>
    <row r="2979" spans="1:5">
      <c r="A2979" s="130" t="s">
        <v>169</v>
      </c>
      <c r="B2979" s="89">
        <v>4.3411507575943364E-2</v>
      </c>
      <c r="C2979" s="40">
        <v>6.4135021133979148E-2</v>
      </c>
      <c r="D2979" s="40">
        <v>5.0570044070913533E-2</v>
      </c>
      <c r="E2979" s="34">
        <v>0.15811657278083605</v>
      </c>
    </row>
    <row r="2980" spans="1:5">
      <c r="A2980" s="130" t="s">
        <v>170</v>
      </c>
      <c r="B2980" s="89">
        <v>5.8651664394175473E-3</v>
      </c>
      <c r="C2980" s="40">
        <v>9.1401654789547895E-3</v>
      </c>
      <c r="D2980" s="40">
        <v>2.0711341156990901E-2</v>
      </c>
      <c r="E2980" s="34">
        <v>3.5716673075363234E-2</v>
      </c>
    </row>
    <row r="2981" spans="1:5">
      <c r="A2981" s="130" t="s">
        <v>171</v>
      </c>
      <c r="B2981" s="89">
        <v>1.9743360880914852E-3</v>
      </c>
      <c r="C2981" s="40">
        <v>5.8248231036075434E-3</v>
      </c>
      <c r="D2981" s="40">
        <v>6.9985053284296397E-3</v>
      </c>
      <c r="E2981" s="34">
        <v>1.4797664520128668E-2</v>
      </c>
    </row>
    <row r="2982" spans="1:5">
      <c r="A2982" s="130" t="s">
        <v>172</v>
      </c>
      <c r="B2982" s="89">
        <v>1.7319307054215409E-2</v>
      </c>
      <c r="C2982" s="40">
        <v>0.14302281990176044</v>
      </c>
      <c r="D2982" s="40">
        <v>7.0293505103453252E-4</v>
      </c>
      <c r="E2982" s="34">
        <v>0.16104506200701038</v>
      </c>
    </row>
    <row r="2983" spans="1:5">
      <c r="A2983" s="130" t="s">
        <v>190</v>
      </c>
      <c r="B2983" s="89">
        <v>3.1646001866878349E-4</v>
      </c>
      <c r="C2983" s="40">
        <v>5.5541974465963477E-4</v>
      </c>
      <c r="D2983" s="40">
        <v>1.1997632883946477E-3</v>
      </c>
      <c r="E2983" s="34">
        <v>2.0716430517230661E-3</v>
      </c>
    </row>
    <row r="2984" spans="1:5">
      <c r="A2984" s="130" t="s">
        <v>191</v>
      </c>
      <c r="B2984" s="89">
        <v>5.8820734517086952E-4</v>
      </c>
      <c r="C2984" s="40">
        <v>1.0937126598111083E-3</v>
      </c>
      <c r="D2984" s="40">
        <v>2.0579615830060892E-3</v>
      </c>
      <c r="E2984" s="34">
        <v>3.7398815879880671E-3</v>
      </c>
    </row>
    <row r="2985" spans="1:5">
      <c r="A2985" s="130" t="s">
        <v>175</v>
      </c>
      <c r="B2985" s="89">
        <v>1.0484580978635347E-3</v>
      </c>
      <c r="C2985" s="40">
        <v>2.4046593297227574E-2</v>
      </c>
      <c r="D2985" s="40">
        <v>6.2127837258733352E-2</v>
      </c>
      <c r="E2985" s="34">
        <v>8.7222888653824465E-2</v>
      </c>
    </row>
    <row r="2986" spans="1:5">
      <c r="A2986" s="130" t="s">
        <v>176</v>
      </c>
      <c r="B2986" s="89">
        <v>1.1688293932944974E-3</v>
      </c>
      <c r="C2986" s="40">
        <v>8.2863900930688489E-3</v>
      </c>
      <c r="D2986" s="40">
        <v>0.94910596503386147</v>
      </c>
      <c r="E2986" s="34">
        <v>0.95856118452022476</v>
      </c>
    </row>
    <row r="2987" spans="1:5">
      <c r="A2987" s="130" t="s">
        <v>177</v>
      </c>
      <c r="B2987" s="89">
        <v>2.3525676762402225E-3</v>
      </c>
      <c r="C2987" s="40">
        <v>1.7390853224381081E-2</v>
      </c>
      <c r="D2987" s="40">
        <v>3.5399030849639468E-2</v>
      </c>
      <c r="E2987" s="34">
        <v>5.5142451750260772E-2</v>
      </c>
    </row>
    <row r="2988" spans="1:5">
      <c r="A2988" s="130" t="s">
        <v>178</v>
      </c>
      <c r="B2988" s="89">
        <v>1.0609731066293771E-4</v>
      </c>
      <c r="C2988" s="40">
        <v>2.7252796527707304E-3</v>
      </c>
      <c r="D2988" s="40">
        <v>1.449793880989363E-2</v>
      </c>
      <c r="E2988" s="34">
        <v>1.7329315773327296E-2</v>
      </c>
    </row>
    <row r="2989" spans="1:5">
      <c r="A2989" s="130" t="s">
        <v>179</v>
      </c>
      <c r="B2989" s="89">
        <v>9.0605703541924985E-5</v>
      </c>
      <c r="C2989" s="40">
        <v>2.1813955316386056E-3</v>
      </c>
      <c r="D2989" s="40">
        <v>4.8989537299007476E-3</v>
      </c>
      <c r="E2989" s="34">
        <v>7.1709549650812781E-3</v>
      </c>
    </row>
    <row r="2990" spans="1:5">
      <c r="A2990" s="130" t="s">
        <v>180</v>
      </c>
      <c r="B2990" s="89">
        <v>1.5596868363832836E-3</v>
      </c>
      <c r="C2990" s="40">
        <v>5.0129630092777919E-2</v>
      </c>
      <c r="D2990" s="40">
        <v>4.9205453572417272E-4</v>
      </c>
      <c r="E2990" s="40">
        <v>5.2181371464885377E-2</v>
      </c>
    </row>
    <row r="2991" spans="1:5">
      <c r="A2991" s="130" t="s">
        <v>181</v>
      </c>
      <c r="B2991" s="89">
        <v>1.1683151083134674E-5</v>
      </c>
      <c r="C2991" s="40">
        <v>1.9473813313731315E-4</v>
      </c>
      <c r="D2991" s="40">
        <v>8.3983430187625318E-4</v>
      </c>
      <c r="E2991" s="40">
        <v>1.046255586096701E-3</v>
      </c>
    </row>
    <row r="2992" spans="1:5">
      <c r="A2992" s="143" t="s">
        <v>182</v>
      </c>
      <c r="B2992" s="154">
        <v>3.1358869567697003E-5</v>
      </c>
      <c r="C2992" s="144">
        <v>3.3499772591091294E-4</v>
      </c>
      <c r="D2992" s="144">
        <v>1.4405731081042624E-3</v>
      </c>
      <c r="E2992" s="144">
        <v>1.8069297035828724E-3</v>
      </c>
    </row>
    <row r="2994" spans="1:5">
      <c r="A2994" s="69" t="s">
        <v>877</v>
      </c>
    </row>
    <row r="2995" spans="1:5">
      <c r="A2995" s="136"/>
      <c r="B2995" s="147" t="s">
        <v>271</v>
      </c>
      <c r="C2995" s="936"/>
      <c r="D2995" s="936"/>
      <c r="E2995" s="937"/>
    </row>
    <row r="2996" spans="1:5" ht="26.25">
      <c r="A2996" s="143" t="s">
        <v>184</v>
      </c>
      <c r="B2996" s="149" t="s">
        <v>185</v>
      </c>
      <c r="C2996" s="150" t="s">
        <v>186</v>
      </c>
      <c r="D2996" s="150" t="s">
        <v>187</v>
      </c>
      <c r="E2996" s="17" t="s">
        <v>188</v>
      </c>
    </row>
    <row r="2997" spans="1:5">
      <c r="A2997" s="130" t="s">
        <v>160</v>
      </c>
      <c r="B2997" s="152">
        <v>100.21075069123468</v>
      </c>
      <c r="C2997" s="141">
        <v>916.53164592016583</v>
      </c>
      <c r="D2997" s="141">
        <v>2129.8658827009431</v>
      </c>
      <c r="E2997" s="142">
        <v>3146.6082793123437</v>
      </c>
    </row>
    <row r="2998" spans="1:5">
      <c r="A2998" s="130" t="s">
        <v>162</v>
      </c>
      <c r="B2998" s="152">
        <v>96.754563780594594</v>
      </c>
      <c r="C2998" s="141">
        <v>769.73135659027957</v>
      </c>
      <c r="D2998" s="141">
        <v>1906.0152234710433</v>
      </c>
      <c r="E2998" s="142">
        <v>2772.5011438419174</v>
      </c>
    </row>
    <row r="2999" spans="1:5">
      <c r="A2999" s="130" t="s">
        <v>31</v>
      </c>
      <c r="B2999" s="152">
        <v>7.5498230058857381</v>
      </c>
      <c r="C2999" s="141">
        <v>262.61256479324538</v>
      </c>
      <c r="D2999" s="141">
        <v>253.69023582264066</v>
      </c>
      <c r="E2999" s="142">
        <v>523.85262362177173</v>
      </c>
    </row>
    <row r="3000" spans="1:5">
      <c r="A3000" s="130" t="s">
        <v>23</v>
      </c>
      <c r="B3000" s="152">
        <v>62.005963485633146</v>
      </c>
      <c r="C3000" s="141">
        <v>425.48671807630382</v>
      </c>
      <c r="D3000" s="141">
        <v>210.60420678083528</v>
      </c>
      <c r="E3000" s="142">
        <v>698.09688834277222</v>
      </c>
    </row>
    <row r="3001" spans="1:5">
      <c r="A3001" s="130" t="s">
        <v>163</v>
      </c>
      <c r="B3001" s="152">
        <v>27.198777289075707</v>
      </c>
      <c r="C3001" s="141">
        <v>81.632073720730361</v>
      </c>
      <c r="D3001" s="141">
        <v>1441.7207808675673</v>
      </c>
      <c r="E3001" s="142">
        <v>1550.5516318773734</v>
      </c>
    </row>
    <row r="3002" spans="1:5">
      <c r="A3002" s="130" t="s">
        <v>189</v>
      </c>
      <c r="B3002" s="238">
        <v>2.8146823263406177E-2</v>
      </c>
      <c r="C3002" s="239">
        <v>0.1619346075610604</v>
      </c>
      <c r="D3002" s="141">
        <v>0</v>
      </c>
      <c r="E3002" s="142">
        <v>0.19008143082446657</v>
      </c>
    </row>
    <row r="3003" spans="1:5">
      <c r="A3003" s="130" t="s">
        <v>165</v>
      </c>
      <c r="B3003" s="152">
        <v>-5.3934381602492198E-2</v>
      </c>
      <c r="C3003" s="141">
        <v>99.358096458279675</v>
      </c>
      <c r="D3003" s="141">
        <v>118.18161377603847</v>
      </c>
      <c r="E3003" s="142">
        <v>217.48577585271568</v>
      </c>
    </row>
    <row r="3004" spans="1:5">
      <c r="A3004" s="130" t="s">
        <v>1729</v>
      </c>
      <c r="B3004" s="89">
        <v>0.24933918575030134</v>
      </c>
      <c r="C3004" s="40">
        <v>8.3915832771858795E-2</v>
      </c>
      <c r="D3004" s="40">
        <v>2.0368276185686071E-3</v>
      </c>
      <c r="E3004" s="34">
        <v>0.33529184614072871</v>
      </c>
    </row>
    <row r="3005" spans="1:5">
      <c r="A3005" s="130" t="s">
        <v>84</v>
      </c>
      <c r="B3005" s="89">
        <v>4.1287005656505724E-4</v>
      </c>
      <c r="C3005" s="40">
        <v>4.7008958533423057E-3</v>
      </c>
      <c r="D3005" s="40">
        <v>3.8199182302008222E-3</v>
      </c>
      <c r="E3005" s="34">
        <v>8.9336841401081862E-3</v>
      </c>
    </row>
    <row r="3006" spans="1:5">
      <c r="A3006" s="130" t="s">
        <v>166</v>
      </c>
      <c r="B3006" s="152">
        <v>7.5356517558962874</v>
      </c>
      <c r="C3006" s="141">
        <v>103.12130884257115</v>
      </c>
      <c r="D3006" s="141">
        <v>119.25499693559875</v>
      </c>
      <c r="E3006" s="142">
        <v>229.9119575340662</v>
      </c>
    </row>
    <row r="3007" spans="1:5">
      <c r="A3007" s="130" t="s">
        <v>167</v>
      </c>
      <c r="B3007" s="89">
        <v>1.2305916826853669E-2</v>
      </c>
      <c r="C3007" s="40">
        <v>4.3706070827745559E-2</v>
      </c>
      <c r="D3007" s="40">
        <v>8.8754053226761942E-2</v>
      </c>
      <c r="E3007" s="34">
        <v>0.14476604088136116</v>
      </c>
    </row>
    <row r="3008" spans="1:5">
      <c r="A3008" s="130" t="s">
        <v>168</v>
      </c>
      <c r="B3008" s="89">
        <v>2.1300943254440846E-2</v>
      </c>
      <c r="C3008" s="40">
        <v>3.4169637690105767E-2</v>
      </c>
      <c r="D3008" s="40">
        <v>1.3558656643340878</v>
      </c>
      <c r="E3008" s="34">
        <v>1.4113362452786344</v>
      </c>
    </row>
    <row r="3009" spans="1:5">
      <c r="A3009" s="130" t="s">
        <v>169</v>
      </c>
      <c r="B3009" s="89">
        <v>5.4965223934959659E-2</v>
      </c>
      <c r="C3009" s="40">
        <v>7.2114272422455605E-2</v>
      </c>
      <c r="D3009" s="40">
        <v>5.0570044070913533E-2</v>
      </c>
      <c r="E3009" s="34">
        <v>0.17764954042832881</v>
      </c>
    </row>
    <row r="3010" spans="1:5">
      <c r="A3010" s="130" t="s">
        <v>170</v>
      </c>
      <c r="B3010" s="89">
        <v>7.0292855894096909E-3</v>
      </c>
      <c r="C3010" s="40">
        <v>9.9172250637285971E-3</v>
      </c>
      <c r="D3010" s="40">
        <v>2.0711341156990901E-2</v>
      </c>
      <c r="E3010" s="34">
        <v>3.7657851810129192E-2</v>
      </c>
    </row>
    <row r="3011" spans="1:5">
      <c r="A3011" s="130" t="s">
        <v>171</v>
      </c>
      <c r="B3011" s="89">
        <v>3.0928432420872197E-3</v>
      </c>
      <c r="C3011" s="40">
        <v>6.5524660937503997E-3</v>
      </c>
      <c r="D3011" s="40">
        <v>6.9985053284296397E-3</v>
      </c>
      <c r="E3011" s="34">
        <v>1.6643814664267259E-2</v>
      </c>
    </row>
    <row r="3012" spans="1:5">
      <c r="A3012" s="130" t="s">
        <v>172</v>
      </c>
      <c r="B3012" s="89">
        <v>2.654643658475216E-2</v>
      </c>
      <c r="C3012" s="40">
        <v>0.14807325649745504</v>
      </c>
      <c r="D3012" s="40">
        <v>7.0293505103453252E-4</v>
      </c>
      <c r="E3012" s="34">
        <v>0.17532262813324173</v>
      </c>
    </row>
    <row r="3013" spans="1:5">
      <c r="A3013" s="130" t="s">
        <v>190</v>
      </c>
      <c r="B3013" s="89">
        <v>4.8911460818559587E-4</v>
      </c>
      <c r="C3013" s="40">
        <v>6.4701890044834096E-4</v>
      </c>
      <c r="D3013" s="40">
        <v>1.1997632883946477E-3</v>
      </c>
      <c r="E3013" s="34">
        <v>2.3358967970285843E-3</v>
      </c>
    </row>
    <row r="3014" spans="1:5">
      <c r="A3014" s="130" t="s">
        <v>191</v>
      </c>
      <c r="B3014" s="89">
        <v>1.0233490900681051E-3</v>
      </c>
      <c r="C3014" s="40">
        <v>1.2845274741264462E-3</v>
      </c>
      <c r="D3014" s="40">
        <v>2.0579615830060892E-3</v>
      </c>
      <c r="E3014" s="34">
        <v>4.3658381472006409E-3</v>
      </c>
    </row>
    <row r="3015" spans="1:5">
      <c r="A3015" s="130" t="s">
        <v>175</v>
      </c>
      <c r="B3015" s="89">
        <v>1.1928746374849088E-3</v>
      </c>
      <c r="C3015" s="40">
        <v>2.5516287974472158E-2</v>
      </c>
      <c r="D3015" s="40">
        <v>7.2796074456590157E-2</v>
      </c>
      <c r="E3015" s="34">
        <v>9.950523706854722E-2</v>
      </c>
    </row>
    <row r="3016" spans="1:5">
      <c r="A3016" s="130" t="s">
        <v>176</v>
      </c>
      <c r="B3016" s="89">
        <v>1.1683323772181914E-3</v>
      </c>
      <c r="C3016" s="40">
        <v>9.6318056915676784E-3</v>
      </c>
      <c r="D3016" s="40">
        <v>1.112081017886819</v>
      </c>
      <c r="E3016" s="34">
        <v>1.1228811559556049</v>
      </c>
    </row>
    <row r="3017" spans="1:5">
      <c r="A3017" s="130" t="s">
        <v>177</v>
      </c>
      <c r="B3017" s="89">
        <v>3.3174315694372873E-3</v>
      </c>
      <c r="C3017" s="40">
        <v>1.9921232055142464E-2</v>
      </c>
      <c r="D3017" s="40">
        <v>4.1477550146963284E-2</v>
      </c>
      <c r="E3017" s="34">
        <v>6.4716213771543032E-2</v>
      </c>
    </row>
    <row r="3018" spans="1:5">
      <c r="A3018" s="130" t="s">
        <v>178</v>
      </c>
      <c r="B3018" s="89">
        <v>1.9643575684144302E-4</v>
      </c>
      <c r="C3018" s="40">
        <v>3.311379684757451E-3</v>
      </c>
      <c r="D3018" s="40">
        <v>1.6987442016963936E-2</v>
      </c>
      <c r="E3018" s="34">
        <v>2.0495257458562829E-2</v>
      </c>
    </row>
    <row r="3019" spans="1:5">
      <c r="A3019" s="130" t="s">
        <v>179</v>
      </c>
      <c r="B3019" s="89">
        <v>1.7677398205532665E-4</v>
      </c>
      <c r="C3019" s="40">
        <v>2.740796238780303E-3</v>
      </c>
      <c r="D3019" s="40">
        <v>5.7401740703779906E-3</v>
      </c>
      <c r="E3019" s="34">
        <v>8.6577442912136211E-3</v>
      </c>
    </row>
    <row r="3020" spans="1:5">
      <c r="A3020" s="130" t="s">
        <v>180</v>
      </c>
      <c r="B3020" s="89">
        <v>1.9039727342037818E-3</v>
      </c>
      <c r="C3020" s="40">
        <v>5.0991251532680193E-2</v>
      </c>
      <c r="D3020" s="40">
        <v>5.765473288585237E-4</v>
      </c>
      <c r="E3020" s="40">
        <v>5.3471771595742498E-2</v>
      </c>
    </row>
    <row r="3021" spans="1:5">
      <c r="A3021" s="130" t="s">
        <v>181</v>
      </c>
      <c r="B3021" s="89">
        <v>2.5679269866691151E-5</v>
      </c>
      <c r="C3021" s="40">
        <v>2.4134853998129398E-4</v>
      </c>
      <c r="D3021" s="40">
        <v>9.8404584914129007E-4</v>
      </c>
      <c r="E3021" s="40">
        <v>1.2510736589892752E-3</v>
      </c>
    </row>
    <row r="3022" spans="1:5">
      <c r="A3022" s="143" t="s">
        <v>182</v>
      </c>
      <c r="B3022" s="154">
        <v>6.7224241107391721E-5</v>
      </c>
      <c r="C3022" s="144">
        <v>3.9709822204506075E-4</v>
      </c>
      <c r="D3022" s="144">
        <v>1.6879400903815945E-3</v>
      </c>
      <c r="E3022" s="144">
        <v>2.152262553534047E-3</v>
      </c>
    </row>
    <row r="3024" spans="1:5">
      <c r="A3024" s="69" t="s">
        <v>303</v>
      </c>
    </row>
    <row r="3025" spans="1:5">
      <c r="A3025" s="136"/>
      <c r="B3025" s="147" t="s">
        <v>271</v>
      </c>
      <c r="C3025" s="936"/>
      <c r="D3025" s="936"/>
      <c r="E3025" s="937"/>
    </row>
    <row r="3026" spans="1:5" ht="26.25">
      <c r="A3026" s="143" t="s">
        <v>184</v>
      </c>
      <c r="B3026" s="149" t="s">
        <v>185</v>
      </c>
      <c r="C3026" s="150" t="s">
        <v>186</v>
      </c>
      <c r="D3026" s="150" t="s">
        <v>187</v>
      </c>
      <c r="E3026" s="17" t="s">
        <v>188</v>
      </c>
    </row>
    <row r="3027" spans="1:5">
      <c r="A3027" s="130" t="s">
        <v>160</v>
      </c>
      <c r="B3027" s="152">
        <v>109.80655203987691</v>
      </c>
      <c r="C3027" s="141">
        <v>1965.8537870866253</v>
      </c>
      <c r="D3027" s="141">
        <v>2129.8658827009431</v>
      </c>
      <c r="E3027" s="142">
        <v>4205.5262218274456</v>
      </c>
    </row>
    <row r="3028" spans="1:5">
      <c r="A3028" s="130" t="s">
        <v>162</v>
      </c>
      <c r="B3028" s="152">
        <v>108.24804304193231</v>
      </c>
      <c r="C3028" s="141">
        <v>927.03507871553938</v>
      </c>
      <c r="D3028" s="141">
        <v>468.06626389433808</v>
      </c>
      <c r="E3028" s="142">
        <v>1503.3493856518098</v>
      </c>
    </row>
    <row r="3029" spans="1:5">
      <c r="A3029" s="130" t="s">
        <v>31</v>
      </c>
      <c r="B3029" s="152">
        <v>3.5632839992132896</v>
      </c>
      <c r="C3029" s="141">
        <v>306.06504647371463</v>
      </c>
      <c r="D3029" s="141">
        <v>253.69023582264066</v>
      </c>
      <c r="E3029" s="142">
        <v>563.31856629556864</v>
      </c>
    </row>
    <row r="3030" spans="1:5">
      <c r="A3030" s="130" t="s">
        <v>23</v>
      </c>
      <c r="B3030" s="152">
        <v>43.599154763689455</v>
      </c>
      <c r="C3030" s="141">
        <v>576.21859380256979</v>
      </c>
      <c r="D3030" s="141">
        <v>210.6042067808354</v>
      </c>
      <c r="E3030" s="142">
        <v>830.42195534709469</v>
      </c>
    </row>
    <row r="3031" spans="1:5">
      <c r="A3031" s="130" t="s">
        <v>163</v>
      </c>
      <c r="B3031" s="152">
        <v>61.085604279029567</v>
      </c>
      <c r="C3031" s="141">
        <v>44.75143843925504</v>
      </c>
      <c r="D3031" s="141">
        <v>3.7718212908620345</v>
      </c>
      <c r="E3031" s="142">
        <v>109.60886400914664</v>
      </c>
    </row>
    <row r="3032" spans="1:5">
      <c r="A3032" s="130" t="s">
        <v>189</v>
      </c>
      <c r="B3032" s="238">
        <v>6.8169725838383762E-3</v>
      </c>
      <c r="C3032" s="239">
        <v>0.12338040616687618</v>
      </c>
      <c r="D3032" s="141">
        <v>0</v>
      </c>
      <c r="E3032" s="142">
        <v>0.13019737875071455</v>
      </c>
    </row>
    <row r="3033" spans="1:5">
      <c r="A3033" s="130" t="s">
        <v>165</v>
      </c>
      <c r="B3033" s="152">
        <v>-107.94992680813257</v>
      </c>
      <c r="C3033" s="141">
        <v>107.01561630354485</v>
      </c>
      <c r="D3033" s="141">
        <v>115.77950808572676</v>
      </c>
      <c r="E3033" s="142">
        <v>114.84519758113903</v>
      </c>
    </row>
    <row r="3034" spans="1:5">
      <c r="A3034" s="130" t="s">
        <v>1729</v>
      </c>
      <c r="B3034" s="89">
        <v>0.16024171403377807</v>
      </c>
      <c r="C3034" s="40">
        <v>9.1676198083907381E-2</v>
      </c>
      <c r="D3034" s="40">
        <v>2.0368276185686071E-3</v>
      </c>
      <c r="E3034" s="34">
        <v>0.25395473973625404</v>
      </c>
    </row>
    <row r="3035" spans="1:5">
      <c r="A3035" s="130" t="s">
        <v>84</v>
      </c>
      <c r="B3035" s="89">
        <v>4.0210828693671932E-4</v>
      </c>
      <c r="C3035" s="40">
        <v>1.4862035412087405E-3</v>
      </c>
      <c r="D3035" s="40">
        <v>3.8199182302008222E-3</v>
      </c>
      <c r="E3035" s="34">
        <v>5.7082300583462826E-3</v>
      </c>
    </row>
    <row r="3036" spans="1:5">
      <c r="A3036" s="130" t="s">
        <v>166</v>
      </c>
      <c r="B3036" s="152">
        <v>-103.03611669108101</v>
      </c>
      <c r="C3036" s="141">
        <v>110.15974618448239</v>
      </c>
      <c r="D3036" s="141">
        <v>116.85289124528704</v>
      </c>
      <c r="E3036" s="142">
        <v>123.97652073868842</v>
      </c>
    </row>
    <row r="3037" spans="1:5">
      <c r="A3037" s="130" t="s">
        <v>167</v>
      </c>
      <c r="B3037" s="89">
        <v>9.5535630088489053E-3</v>
      </c>
      <c r="C3037" s="40">
        <v>9.3871856547059485E-3</v>
      </c>
      <c r="D3037" s="40">
        <v>8.8754053226761942E-2</v>
      </c>
      <c r="E3037" s="34">
        <v>0.1076948018903168</v>
      </c>
    </row>
    <row r="3038" spans="1:5">
      <c r="A3038" s="130" t="s">
        <v>168</v>
      </c>
      <c r="B3038" s="89">
        <v>2.0359936573992508E-2</v>
      </c>
      <c r="C3038" s="40">
        <v>3.292591677486538E-2</v>
      </c>
      <c r="D3038" s="40">
        <v>1.3558656643340878</v>
      </c>
      <c r="E3038" s="34">
        <v>1.4091515176829457</v>
      </c>
    </row>
    <row r="3039" spans="1:5">
      <c r="A3039" s="130" t="s">
        <v>169</v>
      </c>
      <c r="B3039" s="89">
        <v>3.877759324500768E-2</v>
      </c>
      <c r="C3039" s="40">
        <v>6.5293227589995562E-2</v>
      </c>
      <c r="D3039" s="40">
        <v>5.0570044070913533E-2</v>
      </c>
      <c r="E3039" s="34">
        <v>0.15464086490591678</v>
      </c>
    </row>
    <row r="3040" spans="1:5">
      <c r="A3040" s="130" t="s">
        <v>170</v>
      </c>
      <c r="B3040" s="89">
        <v>5.8114859951806305E-3</v>
      </c>
      <c r="C3040" s="40">
        <v>7.9154655682007764E-3</v>
      </c>
      <c r="D3040" s="40">
        <v>2.0711341156990901E-2</v>
      </c>
      <c r="E3040" s="34">
        <v>3.4438292720372306E-2</v>
      </c>
    </row>
    <row r="3041" spans="1:5">
      <c r="A3041" s="130" t="s">
        <v>171</v>
      </c>
      <c r="B3041" s="89">
        <v>1.9717277730423978E-3</v>
      </c>
      <c r="C3041" s="40">
        <v>5.2054569804902435E-3</v>
      </c>
      <c r="D3041" s="40">
        <v>6.9985053284296397E-3</v>
      </c>
      <c r="E3041" s="34">
        <v>1.4175690081962282E-2</v>
      </c>
    </row>
    <row r="3042" spans="1:5">
      <c r="A3042" s="130" t="s">
        <v>172</v>
      </c>
      <c r="B3042" s="89">
        <v>9.0404301111766689E-3</v>
      </c>
      <c r="C3042" s="40">
        <v>0.14772555764968834</v>
      </c>
      <c r="D3042" s="40">
        <v>0</v>
      </c>
      <c r="E3042" s="34">
        <v>0.15676598776086501</v>
      </c>
    </row>
    <row r="3043" spans="1:5">
      <c r="A3043" s="130" t="s">
        <v>190</v>
      </c>
      <c r="B3043" s="89">
        <v>8.0025898947553697E-4</v>
      </c>
      <c r="C3043" s="40">
        <v>4.0615254615476156E-4</v>
      </c>
      <c r="D3043" s="40">
        <v>1.1997632883946477E-3</v>
      </c>
      <c r="E3043" s="34">
        <v>2.406174824024946E-3</v>
      </c>
    </row>
    <row r="3044" spans="1:5">
      <c r="A3044" s="130" t="s">
        <v>191</v>
      </c>
      <c r="B3044" s="89">
        <v>4.2366488918448443E-4</v>
      </c>
      <c r="C3044" s="40">
        <v>1.0208573665564419E-3</v>
      </c>
      <c r="D3044" s="40">
        <v>2.0579615830060892E-3</v>
      </c>
      <c r="E3044" s="34">
        <v>3.5024838387470157E-3</v>
      </c>
    </row>
    <row r="3045" spans="1:5">
      <c r="A3045" s="130" t="s">
        <v>175</v>
      </c>
      <c r="B3045" s="89">
        <v>2.072240677517596E-4</v>
      </c>
      <c r="C3045" s="40">
        <v>2.0454657655975192E-3</v>
      </c>
      <c r="D3045" s="40">
        <v>6.2127837258733352E-2</v>
      </c>
      <c r="E3045" s="34">
        <v>6.4380527092082626E-2</v>
      </c>
    </row>
    <row r="3046" spans="1:5">
      <c r="A3046" s="130" t="s">
        <v>176</v>
      </c>
      <c r="B3046" s="89">
        <v>7.7765319337323041E-4</v>
      </c>
      <c r="C3046" s="40">
        <v>7.1189791583527191E-3</v>
      </c>
      <c r="D3046" s="40">
        <v>0.94910596503386147</v>
      </c>
      <c r="E3046" s="34">
        <v>0.95700259738558746</v>
      </c>
    </row>
    <row r="3047" spans="1:5">
      <c r="A3047" s="130" t="s">
        <v>177</v>
      </c>
      <c r="B3047" s="89">
        <v>1.2544069338582913E-3</v>
      </c>
      <c r="C3047" s="40">
        <v>1.6150100516226736E-2</v>
      </c>
      <c r="D3047" s="40">
        <v>3.5399030849639468E-2</v>
      </c>
      <c r="E3047" s="34">
        <v>5.2803538299724492E-2</v>
      </c>
    </row>
    <row r="3048" spans="1:5">
      <c r="A3048" s="130" t="s">
        <v>178</v>
      </c>
      <c r="B3048" s="89">
        <v>2.7964544793044724E-5</v>
      </c>
      <c r="C3048" s="40">
        <v>2.0058043315549215E-3</v>
      </c>
      <c r="D3048" s="40">
        <v>1.449793880989363E-2</v>
      </c>
      <c r="E3048" s="34">
        <v>1.6531707686241594E-2</v>
      </c>
    </row>
    <row r="3049" spans="1:5">
      <c r="A3049" s="130" t="s">
        <v>179</v>
      </c>
      <c r="B3049" s="89">
        <v>2.4502307258516278E-5</v>
      </c>
      <c r="C3049" s="40">
        <v>1.5291756430177742E-3</v>
      </c>
      <c r="D3049" s="40">
        <v>4.8989537299007476E-3</v>
      </c>
      <c r="E3049" s="34">
        <v>6.4526316801770383E-3</v>
      </c>
    </row>
    <row r="3050" spans="1:5">
      <c r="A3050" s="130" t="s">
        <v>180</v>
      </c>
      <c r="B3050" s="89">
        <v>3.1269767023100998E-4</v>
      </c>
      <c r="C3050" s="40">
        <v>5.3531169627031416E-2</v>
      </c>
      <c r="D3050" s="40">
        <v>0</v>
      </c>
      <c r="E3050" s="40">
        <v>5.3843867297262427E-2</v>
      </c>
    </row>
    <row r="3051" spans="1:5">
      <c r="A3051" s="130" t="s">
        <v>181</v>
      </c>
      <c r="B3051" s="89">
        <v>2.7199427438179896E-6</v>
      </c>
      <c r="C3051" s="40">
        <v>1.1280160476512717E-4</v>
      </c>
      <c r="D3051" s="40">
        <v>8.3983430187625318E-4</v>
      </c>
      <c r="E3051" s="40">
        <v>9.5535584938519832E-4</v>
      </c>
    </row>
    <row r="3052" spans="1:5">
      <c r="A3052" s="143" t="s">
        <v>182</v>
      </c>
      <c r="B3052" s="154">
        <v>1.1477019938374247E-5</v>
      </c>
      <c r="C3052" s="144">
        <v>2.5064238410059717E-4</v>
      </c>
      <c r="D3052" s="144">
        <v>1.4405731081042624E-3</v>
      </c>
      <c r="E3052" s="144">
        <v>1.7026925121432339E-3</v>
      </c>
    </row>
    <row r="3054" spans="1:5">
      <c r="A3054" s="69" t="s">
        <v>249</v>
      </c>
    </row>
    <row r="3055" spans="1:5">
      <c r="A3055" s="136"/>
      <c r="B3055" s="147" t="s">
        <v>271</v>
      </c>
      <c r="C3055" s="936"/>
      <c r="D3055" s="936"/>
      <c r="E3055" s="937"/>
    </row>
    <row r="3056" spans="1:5" ht="26.25">
      <c r="A3056" s="143" t="s">
        <v>184</v>
      </c>
      <c r="B3056" s="149" t="s">
        <v>185</v>
      </c>
      <c r="C3056" s="150" t="s">
        <v>186</v>
      </c>
      <c r="D3056" s="150" t="s">
        <v>187</v>
      </c>
      <c r="E3056" s="17" t="s">
        <v>188</v>
      </c>
    </row>
    <row r="3057" spans="1:5">
      <c r="A3057" s="130" t="s">
        <v>160</v>
      </c>
      <c r="B3057" s="152">
        <v>139.42154298765502</v>
      </c>
      <c r="C3057" s="141">
        <v>905.7375692751184</v>
      </c>
      <c r="D3057" s="141">
        <v>2129.8658827009431</v>
      </c>
      <c r="E3057" s="142">
        <v>3175.0249949637164</v>
      </c>
    </row>
    <row r="3058" spans="1:5">
      <c r="A3058" s="130" t="s">
        <v>162</v>
      </c>
      <c r="B3058" s="152">
        <v>133.05863551834582</v>
      </c>
      <c r="C3058" s="141">
        <v>759.76890883903877</v>
      </c>
      <c r="D3058" s="141">
        <v>1906.0152234710436</v>
      </c>
      <c r="E3058" s="142">
        <v>2798.8427678284279</v>
      </c>
    </row>
    <row r="3059" spans="1:5">
      <c r="A3059" s="130" t="s">
        <v>31</v>
      </c>
      <c r="B3059" s="152">
        <v>13.295217700984011</v>
      </c>
      <c r="C3059" s="141">
        <v>260.80448103511463</v>
      </c>
      <c r="D3059" s="141">
        <v>253.69023582264066</v>
      </c>
      <c r="E3059" s="142">
        <v>527.78993455873933</v>
      </c>
    </row>
    <row r="3060" spans="1:5">
      <c r="A3060" s="130" t="s">
        <v>23</v>
      </c>
      <c r="B3060" s="152">
        <v>93.507872187671808</v>
      </c>
      <c r="C3060" s="141">
        <v>394.46312758077329</v>
      </c>
      <c r="D3060" s="141">
        <v>210.60420678083528</v>
      </c>
      <c r="E3060" s="142">
        <v>698.57520654928044</v>
      </c>
    </row>
    <row r="3061" spans="1:5">
      <c r="A3061" s="130" t="s">
        <v>163</v>
      </c>
      <c r="B3061" s="152">
        <v>26.255545629689998</v>
      </c>
      <c r="C3061" s="141">
        <v>104.50130022315088</v>
      </c>
      <c r="D3061" s="141">
        <v>1441.7207808675676</v>
      </c>
      <c r="E3061" s="142">
        <v>1572.4776267204084</v>
      </c>
    </row>
    <row r="3062" spans="1:5">
      <c r="A3062" s="130" t="s">
        <v>189</v>
      </c>
      <c r="B3062" s="238">
        <v>2.8991232142441956E-2</v>
      </c>
      <c r="C3062" s="239">
        <v>0.15779465080763069</v>
      </c>
      <c r="D3062" s="141">
        <v>0</v>
      </c>
      <c r="E3062" s="142">
        <v>0.18678588295007265</v>
      </c>
    </row>
    <row r="3063" spans="1:5">
      <c r="A3063" s="130" t="s">
        <v>165</v>
      </c>
      <c r="B3063" s="152">
        <v>2.8915247781946136</v>
      </c>
      <c r="C3063" s="141">
        <v>97.976146133133966</v>
      </c>
      <c r="D3063" s="141">
        <v>118.18161377603847</v>
      </c>
      <c r="E3063" s="142">
        <v>219.04928468736705</v>
      </c>
    </row>
    <row r="3064" spans="1:5">
      <c r="A3064" s="130" t="s">
        <v>1729</v>
      </c>
      <c r="B3064" s="89">
        <v>0.26949355110135204</v>
      </c>
      <c r="C3064" s="40">
        <v>6.5838119274467061E-2</v>
      </c>
      <c r="D3064" s="40">
        <v>2.0368276185686071E-3</v>
      </c>
      <c r="E3064" s="34">
        <v>0.33736849799438773</v>
      </c>
    </row>
    <row r="3065" spans="1:5">
      <c r="A3065" s="130" t="s">
        <v>84</v>
      </c>
      <c r="B3065" s="89">
        <v>4.6231911602541019E-4</v>
      </c>
      <c r="C3065" s="40">
        <v>4.6450141430647574E-3</v>
      </c>
      <c r="D3065" s="40">
        <v>3.8199182302008222E-3</v>
      </c>
      <c r="E3065" s="34">
        <v>8.9272514892909903E-3</v>
      </c>
    </row>
    <row r="3066" spans="1:5">
      <c r="A3066" s="130" t="s">
        <v>166</v>
      </c>
      <c r="B3066" s="152">
        <v>11.098845876981908</v>
      </c>
      <c r="C3066" s="141">
        <v>101.18221845928014</v>
      </c>
      <c r="D3066" s="141">
        <v>119.25499693559875</v>
      </c>
      <c r="E3066" s="142">
        <v>231.5360612718608</v>
      </c>
    </row>
    <row r="3067" spans="1:5">
      <c r="A3067" s="130" t="s">
        <v>167</v>
      </c>
      <c r="B3067" s="89">
        <v>1.2311633259855813E-2</v>
      </c>
      <c r="C3067" s="40">
        <v>4.2101142477536886E-2</v>
      </c>
      <c r="D3067" s="40">
        <v>8.8754053226761942E-2</v>
      </c>
      <c r="E3067" s="34">
        <v>0.14316682896415464</v>
      </c>
    </row>
    <row r="3068" spans="1:5">
      <c r="A3068" s="130" t="s">
        <v>168</v>
      </c>
      <c r="B3068" s="89">
        <v>2.2028040369296682E-2</v>
      </c>
      <c r="C3068" s="40">
        <v>3.1582680331319821E-2</v>
      </c>
      <c r="D3068" s="40">
        <v>1.3558656643340878</v>
      </c>
      <c r="E3068" s="34">
        <v>1.4094763850347043</v>
      </c>
    </row>
    <row r="3069" spans="1:5">
      <c r="A3069" s="130" t="s">
        <v>169</v>
      </c>
      <c r="B3069" s="89">
        <v>4.3411507575943364E-2</v>
      </c>
      <c r="C3069" s="40">
        <v>6.4135021133979148E-2</v>
      </c>
      <c r="D3069" s="40">
        <v>5.0570044070913533E-2</v>
      </c>
      <c r="E3069" s="34">
        <v>0.15811657278083605</v>
      </c>
    </row>
    <row r="3070" spans="1:5">
      <c r="A3070" s="130" t="s">
        <v>170</v>
      </c>
      <c r="B3070" s="89">
        <v>5.8651664394175473E-3</v>
      </c>
      <c r="C3070" s="40">
        <v>9.1401654789547895E-3</v>
      </c>
      <c r="D3070" s="40">
        <v>2.0711341156990901E-2</v>
      </c>
      <c r="E3070" s="34">
        <v>3.5716673075363234E-2</v>
      </c>
    </row>
    <row r="3071" spans="1:5">
      <c r="A3071" s="130" t="s">
        <v>171</v>
      </c>
      <c r="B3071" s="89">
        <v>1.9743360880914856E-3</v>
      </c>
      <c r="C3071" s="40">
        <v>5.8248231036075442E-3</v>
      </c>
      <c r="D3071" s="40">
        <v>6.9985053284296397E-3</v>
      </c>
      <c r="E3071" s="34">
        <v>1.479766452012867E-2</v>
      </c>
    </row>
    <row r="3072" spans="1:5">
      <c r="A3072" s="130" t="s">
        <v>172</v>
      </c>
      <c r="B3072" s="89">
        <v>1.7319307054215409E-2</v>
      </c>
      <c r="C3072" s="40">
        <v>0.14302281990176044</v>
      </c>
      <c r="D3072" s="40">
        <v>7.0293505103453241E-4</v>
      </c>
      <c r="E3072" s="34">
        <v>0.16104506200701038</v>
      </c>
    </row>
    <row r="3073" spans="1:5">
      <c r="A3073" s="130" t="s">
        <v>190</v>
      </c>
      <c r="B3073" s="89">
        <v>3.1646001866878355E-4</v>
      </c>
      <c r="C3073" s="40">
        <v>5.5541974465963477E-4</v>
      </c>
      <c r="D3073" s="40">
        <v>6.8346438044086773E-3</v>
      </c>
      <c r="E3073" s="34">
        <v>7.7065235677370959E-3</v>
      </c>
    </row>
    <row r="3074" spans="1:5">
      <c r="A3074" s="130" t="s">
        <v>191</v>
      </c>
      <c r="B3074" s="89">
        <v>5.8820734517086963E-4</v>
      </c>
      <c r="C3074" s="40">
        <v>1.0937126598111083E-3</v>
      </c>
      <c r="D3074" s="40">
        <v>1.5820789883434872E-2</v>
      </c>
      <c r="E3074" s="34">
        <v>1.7502709888416849E-2</v>
      </c>
    </row>
    <row r="3075" spans="1:5">
      <c r="A3075" s="130" t="s">
        <v>175</v>
      </c>
      <c r="B3075" s="89">
        <v>1.0484580978635349E-3</v>
      </c>
      <c r="C3075" s="40">
        <v>2.4046593297227574E-2</v>
      </c>
      <c r="D3075" s="40">
        <v>6.2127837258733352E-2</v>
      </c>
      <c r="E3075" s="34">
        <v>8.7222888653824465E-2</v>
      </c>
    </row>
    <row r="3076" spans="1:5">
      <c r="A3076" s="130" t="s">
        <v>176</v>
      </c>
      <c r="B3076" s="89">
        <v>1.1688293932944974E-3</v>
      </c>
      <c r="C3076" s="40">
        <v>8.2863900930688489E-3</v>
      </c>
      <c r="D3076" s="40">
        <v>0.94910596503386147</v>
      </c>
      <c r="E3076" s="34">
        <v>0.95856118452022476</v>
      </c>
    </row>
    <row r="3077" spans="1:5">
      <c r="A3077" s="130" t="s">
        <v>177</v>
      </c>
      <c r="B3077" s="89">
        <v>2.3525676762402225E-3</v>
      </c>
      <c r="C3077" s="40">
        <v>1.7390853224381081E-2</v>
      </c>
      <c r="D3077" s="40">
        <v>3.5399030849639468E-2</v>
      </c>
      <c r="E3077" s="34">
        <v>5.5142451750260772E-2</v>
      </c>
    </row>
    <row r="3078" spans="1:5">
      <c r="A3078" s="130" t="s">
        <v>178</v>
      </c>
      <c r="B3078" s="89">
        <v>1.0609731066293773E-4</v>
      </c>
      <c r="C3078" s="40">
        <v>2.7252796527707304E-3</v>
      </c>
      <c r="D3078" s="40">
        <v>1.449793880989363E-2</v>
      </c>
      <c r="E3078" s="34">
        <v>1.7329315773327296E-2</v>
      </c>
    </row>
    <row r="3079" spans="1:5">
      <c r="A3079" s="130" t="s">
        <v>179</v>
      </c>
      <c r="B3079" s="89">
        <v>9.0605703541924999E-5</v>
      </c>
      <c r="C3079" s="40">
        <v>2.1813955316386056E-3</v>
      </c>
      <c r="D3079" s="40">
        <v>4.8989537299007476E-3</v>
      </c>
      <c r="E3079" s="34">
        <v>7.1709549650812781E-3</v>
      </c>
    </row>
    <row r="3080" spans="1:5">
      <c r="A3080" s="130" t="s">
        <v>180</v>
      </c>
      <c r="B3080" s="89">
        <v>1.5596868363832838E-3</v>
      </c>
      <c r="C3080" s="40">
        <v>5.0129630092777919E-2</v>
      </c>
      <c r="D3080" s="40">
        <v>4.9205453572417272E-4</v>
      </c>
      <c r="E3080" s="40">
        <v>5.2181371464885377E-2</v>
      </c>
    </row>
    <row r="3081" spans="1:5">
      <c r="A3081" s="130" t="s">
        <v>181</v>
      </c>
      <c r="B3081" s="89">
        <v>1.1683151083134674E-5</v>
      </c>
      <c r="C3081" s="40">
        <v>1.9473813313731315E-4</v>
      </c>
      <c r="D3081" s="40">
        <v>4.7842506630860725E-3</v>
      </c>
      <c r="E3081" s="40">
        <v>4.99067194730652E-3</v>
      </c>
    </row>
    <row r="3082" spans="1:5">
      <c r="A3082" s="143" t="s">
        <v>182</v>
      </c>
      <c r="B3082" s="154">
        <v>3.1358869567697003E-5</v>
      </c>
      <c r="C3082" s="144">
        <v>3.34997725910913E-4</v>
      </c>
      <c r="D3082" s="144">
        <v>1.1074552918404409E-2</v>
      </c>
      <c r="E3082" s="144">
        <v>1.1440909513883019E-2</v>
      </c>
    </row>
    <row r="3084" spans="1:5">
      <c r="A3084" s="69" t="s">
        <v>250</v>
      </c>
    </row>
    <row r="3085" spans="1:5">
      <c r="A3085" s="136"/>
      <c r="B3085" s="147" t="s">
        <v>271</v>
      </c>
      <c r="C3085" s="936"/>
      <c r="D3085" s="936"/>
      <c r="E3085" s="937"/>
    </row>
    <row r="3086" spans="1:5" ht="26.25">
      <c r="A3086" s="143" t="s">
        <v>184</v>
      </c>
      <c r="B3086" s="149" t="s">
        <v>185</v>
      </c>
      <c r="C3086" s="150" t="s">
        <v>186</v>
      </c>
      <c r="D3086" s="150" t="s">
        <v>187</v>
      </c>
      <c r="E3086" s="17" t="s">
        <v>188</v>
      </c>
    </row>
    <row r="3087" spans="1:5">
      <c r="A3087" s="130" t="s">
        <v>160</v>
      </c>
      <c r="B3087" s="152">
        <v>215.94767332848886</v>
      </c>
      <c r="C3087" s="141">
        <v>637.36413310477735</v>
      </c>
      <c r="D3087" s="141">
        <v>2129.8658827009431</v>
      </c>
      <c r="E3087" s="142">
        <v>2983.1776891342092</v>
      </c>
    </row>
    <row r="3088" spans="1:5">
      <c r="A3088" s="130" t="s">
        <v>162</v>
      </c>
      <c r="B3088" s="152">
        <v>213.52541420418305</v>
      </c>
      <c r="C3088" s="141">
        <v>506.23962799654538</v>
      </c>
      <c r="D3088" s="141">
        <v>2008.737221984316</v>
      </c>
      <c r="E3088" s="142">
        <v>2728.5022641850446</v>
      </c>
    </row>
    <row r="3089" spans="1:5">
      <c r="A3089" s="130" t="s">
        <v>31</v>
      </c>
      <c r="B3089" s="152">
        <v>5.3858943675082322</v>
      </c>
      <c r="C3089" s="141">
        <v>272.9788814347047</v>
      </c>
      <c r="D3089" s="141">
        <v>253.69023582264066</v>
      </c>
      <c r="E3089" s="142">
        <v>532.05501162485359</v>
      </c>
    </row>
    <row r="3090" spans="1:5">
      <c r="A3090" s="130" t="s">
        <v>23</v>
      </c>
      <c r="B3090" s="152">
        <v>191.61713115228901</v>
      </c>
      <c r="C3090" s="141">
        <v>228.6195742175083</v>
      </c>
      <c r="D3090" s="141">
        <v>1751.2751648708131</v>
      </c>
      <c r="E3090" s="142">
        <v>2171.5118702406103</v>
      </c>
    </row>
    <row r="3091" spans="1:5">
      <c r="A3091" s="130" t="s">
        <v>163</v>
      </c>
      <c r="B3091" s="152">
        <v>16.522388684385806</v>
      </c>
      <c r="C3091" s="141">
        <v>4.6411723443323787</v>
      </c>
      <c r="D3091" s="141">
        <v>3.7718212908620345</v>
      </c>
      <c r="E3091" s="142">
        <v>24.935382319580221</v>
      </c>
    </row>
    <row r="3092" spans="1:5">
      <c r="A3092" s="130" t="s">
        <v>189</v>
      </c>
      <c r="B3092" s="238">
        <v>1.0663240860387661E-2</v>
      </c>
      <c r="C3092" s="239">
        <v>0.11111694319648738</v>
      </c>
      <c r="D3092" s="141">
        <v>0</v>
      </c>
      <c r="E3092" s="142">
        <v>0.12178018405687505</v>
      </c>
    </row>
    <row r="3093" spans="1:5">
      <c r="A3093" s="130" t="s">
        <v>165</v>
      </c>
      <c r="B3093" s="152">
        <v>13.162833846470869</v>
      </c>
      <c r="C3093" s="141">
        <v>79.568550324869264</v>
      </c>
      <c r="D3093" s="141">
        <v>91.475806066149445</v>
      </c>
      <c r="E3093" s="142">
        <v>184.20719023748958</v>
      </c>
    </row>
    <row r="3094" spans="1:5">
      <c r="A3094" s="130" t="s">
        <v>1729</v>
      </c>
      <c r="B3094" s="89">
        <v>0.53114269021584803</v>
      </c>
      <c r="C3094" s="40">
        <v>2.74280381972157E-2</v>
      </c>
      <c r="D3094" s="40">
        <v>2.166837892094263E-2</v>
      </c>
      <c r="E3094" s="34">
        <v>0.58023910733400641</v>
      </c>
    </row>
    <row r="3095" spans="1:5">
      <c r="A3095" s="130" t="s">
        <v>84</v>
      </c>
      <c r="B3095" s="89">
        <v>2.7534404064990456E-3</v>
      </c>
      <c r="C3095" s="40">
        <v>9.490088050898226E-4</v>
      </c>
      <c r="D3095" s="40">
        <v>3.8199182302008222E-3</v>
      </c>
      <c r="E3095" s="34">
        <v>7.5223674417896902E-3</v>
      </c>
    </row>
    <row r="3096" spans="1:5">
      <c r="A3096" s="130" t="s">
        <v>166</v>
      </c>
      <c r="B3096" s="152">
        <v>29.826776260668559</v>
      </c>
      <c r="C3096" s="141">
        <v>80.64287880413454</v>
      </c>
      <c r="D3096" s="141">
        <v>93.138135764780941</v>
      </c>
      <c r="E3096" s="142">
        <v>203.60779082958405</v>
      </c>
    </row>
    <row r="3097" spans="1:5">
      <c r="A3097" s="130" t="s">
        <v>167</v>
      </c>
      <c r="B3097" s="89">
        <v>2.3981403271694613E-2</v>
      </c>
      <c r="C3097" s="40">
        <v>1.9234732687320607E-3</v>
      </c>
      <c r="D3097" s="40">
        <v>6.2605274031439534E-2</v>
      </c>
      <c r="E3097" s="34">
        <v>8.8510150571866203E-2</v>
      </c>
    </row>
    <row r="3098" spans="1:5">
      <c r="A3098" s="130" t="s">
        <v>168</v>
      </c>
      <c r="B3098" s="89">
        <v>6.4053816220228557E-2</v>
      </c>
      <c r="C3098" s="40">
        <v>1.8137325684866829E-2</v>
      </c>
      <c r="D3098" s="40">
        <v>1.3558656643340878</v>
      </c>
      <c r="E3098" s="34">
        <v>1.4380568062391832</v>
      </c>
    </row>
    <row r="3099" spans="1:5">
      <c r="A3099" s="130" t="s">
        <v>169</v>
      </c>
      <c r="B3099" s="89">
        <v>8.5212743981617739E-2</v>
      </c>
      <c r="C3099" s="40">
        <v>3.8380524802658876E-2</v>
      </c>
      <c r="D3099" s="40">
        <v>5.0570044070913533E-2</v>
      </c>
      <c r="E3099" s="34">
        <v>0.17416331285519016</v>
      </c>
    </row>
    <row r="3100" spans="1:5">
      <c r="A3100" s="130" t="s">
        <v>170</v>
      </c>
      <c r="B3100" s="89">
        <v>5.3607584645740669E-3</v>
      </c>
      <c r="C3100" s="40">
        <v>5.8230379584126128E-3</v>
      </c>
      <c r="D3100" s="40">
        <v>2.0711341156990901E-2</v>
      </c>
      <c r="E3100" s="34">
        <v>3.1895137579977584E-2</v>
      </c>
    </row>
    <row r="3101" spans="1:5">
      <c r="A3101" s="130" t="s">
        <v>171</v>
      </c>
      <c r="B3101" s="89">
        <v>1.5853783870923366E-3</v>
      </c>
      <c r="C3101" s="40">
        <v>3.5981103618253139E-3</v>
      </c>
      <c r="D3101" s="40">
        <v>6.9985053284296397E-3</v>
      </c>
      <c r="E3101" s="34">
        <v>1.218199407734729E-2</v>
      </c>
    </row>
    <row r="3102" spans="1:5">
      <c r="A3102" s="130" t="s">
        <v>172</v>
      </c>
      <c r="B3102" s="89">
        <v>2.6427516436319503E-2</v>
      </c>
      <c r="C3102" s="40">
        <v>0.13450279032526205</v>
      </c>
      <c r="D3102" s="40">
        <v>4.1377124408520258E-4</v>
      </c>
      <c r="E3102" s="34">
        <v>0.16134407800566675</v>
      </c>
    </row>
    <row r="3103" spans="1:5">
      <c r="A3103" s="130" t="s">
        <v>190</v>
      </c>
      <c r="B3103" s="89">
        <v>3.1195016352178023E-4</v>
      </c>
      <c r="C3103" s="40">
        <v>2.646958929768078E-4</v>
      </c>
      <c r="D3103" s="40">
        <v>1.1997632883946477E-3</v>
      </c>
      <c r="E3103" s="34">
        <v>1.7764093448932358E-3</v>
      </c>
    </row>
    <row r="3104" spans="1:5">
      <c r="A3104" s="130" t="s">
        <v>191</v>
      </c>
      <c r="B3104" s="89">
        <v>4.402881330018998E-4</v>
      </c>
      <c r="C3104" s="40">
        <v>6.7341656163444417E-4</v>
      </c>
      <c r="D3104" s="40">
        <v>2.0579615830060892E-3</v>
      </c>
      <c r="E3104" s="34">
        <v>3.1716662776424334E-3</v>
      </c>
    </row>
    <row r="3105" spans="1:5">
      <c r="A3105" s="130" t="s">
        <v>175</v>
      </c>
      <c r="B3105" s="89">
        <v>1.213220496308085E-3</v>
      </c>
      <c r="C3105" s="40">
        <v>4.8229609568512985E-4</v>
      </c>
      <c r="D3105" s="40">
        <v>4.3823691822007675E-2</v>
      </c>
      <c r="E3105" s="34">
        <v>4.5519208414000888E-2</v>
      </c>
    </row>
    <row r="3106" spans="1:5">
      <c r="A3106" s="130" t="s">
        <v>176</v>
      </c>
      <c r="B3106" s="89">
        <v>5.661791910462519E-3</v>
      </c>
      <c r="C3106" s="40">
        <v>4.7691844541445112E-3</v>
      </c>
      <c r="D3106" s="40">
        <v>0.94910596503386147</v>
      </c>
      <c r="E3106" s="34">
        <v>0.95953694139846846</v>
      </c>
    </row>
    <row r="3107" spans="1:5">
      <c r="A3107" s="130" t="s">
        <v>177</v>
      </c>
      <c r="B3107" s="89">
        <v>7.0861889802801628E-3</v>
      </c>
      <c r="C3107" s="40">
        <v>1.1941960284323488E-2</v>
      </c>
      <c r="D3107" s="40">
        <v>3.5399030849639468E-2</v>
      </c>
      <c r="E3107" s="34">
        <v>5.4427180114243121E-2</v>
      </c>
    </row>
    <row r="3108" spans="1:5">
      <c r="A3108" s="130" t="s">
        <v>178</v>
      </c>
      <c r="B3108" s="89">
        <v>5.2161563268589043E-5</v>
      </c>
      <c r="C3108" s="40">
        <v>1.5220768633894327E-3</v>
      </c>
      <c r="D3108" s="40">
        <v>1.449793880989363E-2</v>
      </c>
      <c r="E3108" s="34">
        <v>1.6072177236551653E-2</v>
      </c>
    </row>
    <row r="3109" spans="1:5">
      <c r="A3109" s="130" t="s">
        <v>179</v>
      </c>
      <c r="B3109" s="89">
        <v>4.5958663423281069E-5</v>
      </c>
      <c r="C3109" s="40">
        <v>1.1240976213039663E-3</v>
      </c>
      <c r="D3109" s="40">
        <v>4.8989537299007476E-3</v>
      </c>
      <c r="E3109" s="34">
        <v>6.0690100146279947E-3</v>
      </c>
    </row>
    <row r="3110" spans="1:5">
      <c r="A3110" s="130" t="s">
        <v>180</v>
      </c>
      <c r="B3110" s="89">
        <v>7.1959803512547296E-4</v>
      </c>
      <c r="C3110" s="40">
        <v>4.9866738270981564E-2</v>
      </c>
      <c r="D3110" s="40">
        <v>2.8963987085964173E-4</v>
      </c>
      <c r="E3110" s="40">
        <v>5.0875976176966681E-2</v>
      </c>
    </row>
    <row r="3111" spans="1:5">
      <c r="A3111" s="130" t="s">
        <v>181</v>
      </c>
      <c r="B3111" s="89">
        <v>6.8792281757281514E-6</v>
      </c>
      <c r="C3111" s="40">
        <v>6.9789573442510184E-5</v>
      </c>
      <c r="D3111" s="40">
        <v>8.3983430187625318E-4</v>
      </c>
      <c r="E3111" s="40">
        <v>9.1650310349449156E-4</v>
      </c>
    </row>
    <row r="3112" spans="1:5">
      <c r="A3112" s="143" t="s">
        <v>182</v>
      </c>
      <c r="B3112" s="154">
        <v>1.8256647589487236E-5</v>
      </c>
      <c r="C3112" s="144">
        <v>1.8068641473099366E-4</v>
      </c>
      <c r="D3112" s="144">
        <v>1.4405731081042624E-3</v>
      </c>
      <c r="E3112" s="144">
        <v>1.6395161704247433E-3</v>
      </c>
    </row>
    <row r="3114" spans="1:5">
      <c r="A3114" s="69" t="s">
        <v>251</v>
      </c>
    </row>
    <row r="3115" spans="1:5">
      <c r="A3115" s="136"/>
      <c r="B3115" s="147" t="s">
        <v>271</v>
      </c>
      <c r="C3115" s="936"/>
      <c r="D3115" s="936"/>
      <c r="E3115" s="937"/>
    </row>
    <row r="3116" spans="1:5" ht="26.25">
      <c r="A3116" s="143" t="s">
        <v>184</v>
      </c>
      <c r="B3116" s="149" t="s">
        <v>185</v>
      </c>
      <c r="C3116" s="150" t="s">
        <v>186</v>
      </c>
      <c r="D3116" s="150" t="s">
        <v>187</v>
      </c>
      <c r="E3116" s="17" t="s">
        <v>188</v>
      </c>
    </row>
    <row r="3117" spans="1:5">
      <c r="A3117" s="130" t="s">
        <v>160</v>
      </c>
      <c r="B3117" s="152">
        <v>163.53394579209458</v>
      </c>
      <c r="C3117" s="141">
        <v>757.84053410240995</v>
      </c>
      <c r="D3117" s="141">
        <v>2129.8658827009431</v>
      </c>
      <c r="E3117" s="142">
        <v>3051.2403625954476</v>
      </c>
    </row>
    <row r="3118" spans="1:5">
      <c r="A3118" s="130" t="s">
        <v>162</v>
      </c>
      <c r="B3118" s="152">
        <v>161.48866439577461</v>
      </c>
      <c r="C3118" s="141">
        <v>639.77518887110523</v>
      </c>
      <c r="D3118" s="141">
        <v>2008.737221984316</v>
      </c>
      <c r="E3118" s="142">
        <v>2810.0010752511957</v>
      </c>
    </row>
    <row r="3119" spans="1:5">
      <c r="A3119" s="130" t="s">
        <v>31</v>
      </c>
      <c r="B3119" s="152">
        <v>4.5958934591405241</v>
      </c>
      <c r="C3119" s="141">
        <v>247.27376768107064</v>
      </c>
      <c r="D3119" s="141">
        <v>253.69023582264066</v>
      </c>
      <c r="E3119" s="142">
        <v>505.55989696285178</v>
      </c>
    </row>
    <row r="3120" spans="1:5">
      <c r="A3120" s="130" t="s">
        <v>23</v>
      </c>
      <c r="B3120" s="152">
        <v>140.50442813036543</v>
      </c>
      <c r="C3120" s="141">
        <v>379.79252271278079</v>
      </c>
      <c r="D3120" s="141">
        <v>1751.2751648708131</v>
      </c>
      <c r="E3120" s="142">
        <v>2271.5721157139592</v>
      </c>
    </row>
    <row r="3121" spans="1:5">
      <c r="A3121" s="130" t="s">
        <v>163</v>
      </c>
      <c r="B3121" s="152">
        <v>16.388342806268657</v>
      </c>
      <c r="C3121" s="141">
        <v>12.708898477253786</v>
      </c>
      <c r="D3121" s="141">
        <v>3.7718212908620345</v>
      </c>
      <c r="E3121" s="142">
        <v>32.869062574384479</v>
      </c>
    </row>
    <row r="3122" spans="1:5">
      <c r="A3122" s="130" t="s">
        <v>189</v>
      </c>
      <c r="B3122" s="238">
        <v>1.0413185829459905E-2</v>
      </c>
      <c r="C3122" s="239">
        <v>0.10603679278215557</v>
      </c>
      <c r="D3122" s="141">
        <v>0</v>
      </c>
      <c r="E3122" s="142">
        <v>0.11644997861161548</v>
      </c>
    </row>
    <row r="3123" spans="1:5">
      <c r="A3123" s="130" t="s">
        <v>165</v>
      </c>
      <c r="B3123" s="152">
        <v>10.374083388342198</v>
      </c>
      <c r="C3123" s="141">
        <v>86.118555078324178</v>
      </c>
      <c r="D3123" s="141">
        <v>91.855909327153682</v>
      </c>
      <c r="E3123" s="142">
        <v>188.34854779382005</v>
      </c>
    </row>
    <row r="3124" spans="1:5">
      <c r="A3124" s="130" t="s">
        <v>1729</v>
      </c>
      <c r="B3124" s="89">
        <v>0.40685965891256282</v>
      </c>
      <c r="C3124" s="40">
        <v>0.22089984813843347</v>
      </c>
      <c r="D3124" s="40">
        <v>2.166837892094263E-2</v>
      </c>
      <c r="E3124" s="34">
        <v>0.6494278859719389</v>
      </c>
    </row>
    <row r="3125" spans="1:5">
      <c r="A3125" s="130" t="s">
        <v>84</v>
      </c>
      <c r="B3125" s="89">
        <v>5.5341185170282661E-4</v>
      </c>
      <c r="C3125" s="40">
        <v>9.4028266706037695E-4</v>
      </c>
      <c r="D3125" s="40">
        <v>3.8199182302008222E-3</v>
      </c>
      <c r="E3125" s="34">
        <v>5.3136127489640259E-3</v>
      </c>
    </row>
    <row r="3126" spans="1:5">
      <c r="A3126" s="130" t="s">
        <v>166</v>
      </c>
      <c r="B3126" s="152">
        <v>22.726527296420333</v>
      </c>
      <c r="C3126" s="141">
        <v>92.994725429248177</v>
      </c>
      <c r="D3126" s="141">
        <v>93.518239025785178</v>
      </c>
      <c r="E3126" s="142">
        <v>209.23949175145367</v>
      </c>
    </row>
    <row r="3127" spans="1:5">
      <c r="A3127" s="130" t="s">
        <v>167</v>
      </c>
      <c r="B3127" s="89">
        <v>1.7933131602837094E-2</v>
      </c>
      <c r="C3127" s="40">
        <v>3.0394946098193792E-3</v>
      </c>
      <c r="D3127" s="40">
        <v>6.2605274031439534E-2</v>
      </c>
      <c r="E3127" s="34">
        <v>8.3577900244096004E-2</v>
      </c>
    </row>
    <row r="3128" spans="1:5">
      <c r="A3128" s="130" t="s">
        <v>168</v>
      </c>
      <c r="B3128" s="89">
        <v>3.2654815155961692E-2</v>
      </c>
      <c r="C3128" s="40">
        <v>2.6500501768306463E-2</v>
      </c>
      <c r="D3128" s="40">
        <v>1.3558656643340878</v>
      </c>
      <c r="E3128" s="34">
        <v>1.4150209812583561</v>
      </c>
    </row>
    <row r="3129" spans="1:5">
      <c r="A3129" s="130" t="s">
        <v>169</v>
      </c>
      <c r="B3129" s="89">
        <v>4.8074561366671258E-2</v>
      </c>
      <c r="C3129" s="40">
        <v>5.1810281985767814E-2</v>
      </c>
      <c r="D3129" s="40">
        <v>5.0570044070913533E-2</v>
      </c>
      <c r="E3129" s="34">
        <v>0.15045488742335261</v>
      </c>
    </row>
    <row r="3130" spans="1:5">
      <c r="A3130" s="130" t="s">
        <v>170</v>
      </c>
      <c r="B3130" s="89">
        <v>5.2815547057948912E-3</v>
      </c>
      <c r="C3130" s="40">
        <v>6.1169976932826326E-3</v>
      </c>
      <c r="D3130" s="40">
        <v>2.0711341156990901E-2</v>
      </c>
      <c r="E3130" s="34">
        <v>3.2109893556068428E-2</v>
      </c>
    </row>
    <row r="3131" spans="1:5">
      <c r="A3131" s="130" t="s">
        <v>171</v>
      </c>
      <c r="B3131" s="89">
        <v>1.5159225724655134E-3</v>
      </c>
      <c r="C3131" s="40">
        <v>4.158993080462664E-3</v>
      </c>
      <c r="D3131" s="40">
        <v>6.9985053284296397E-3</v>
      </c>
      <c r="E3131" s="34">
        <v>1.2673420981357817E-2</v>
      </c>
    </row>
    <row r="3132" spans="1:5">
      <c r="A3132" s="130" t="s">
        <v>172</v>
      </c>
      <c r="B3132" s="89">
        <v>2.5906346763464955E-2</v>
      </c>
      <c r="C3132" s="40">
        <v>0.12991729727739479</v>
      </c>
      <c r="D3132" s="40">
        <v>0</v>
      </c>
      <c r="E3132" s="34">
        <v>0.15582364404085974</v>
      </c>
    </row>
    <row r="3133" spans="1:5">
      <c r="A3133" s="130" t="s">
        <v>190</v>
      </c>
      <c r="B3133" s="89">
        <v>2.9755153273252889E-4</v>
      </c>
      <c r="C3133" s="40">
        <v>3.01907634789149E-4</v>
      </c>
      <c r="D3133" s="40">
        <v>1.1997632883946477E-3</v>
      </c>
      <c r="E3133" s="34">
        <v>1.7992224559163256E-3</v>
      </c>
    </row>
    <row r="3134" spans="1:5">
      <c r="A3134" s="130" t="s">
        <v>191</v>
      </c>
      <c r="B3134" s="89">
        <v>4.1283389366581055E-4</v>
      </c>
      <c r="C3134" s="40">
        <v>1.1340719316365565E-3</v>
      </c>
      <c r="D3134" s="40">
        <v>2.0579615830060892E-3</v>
      </c>
      <c r="E3134" s="34">
        <v>3.6048674083084564E-3</v>
      </c>
    </row>
    <row r="3135" spans="1:5">
      <c r="A3135" s="130" t="s">
        <v>175</v>
      </c>
      <c r="B3135" s="89">
        <v>2.072240677517596E-4</v>
      </c>
      <c r="C3135" s="40">
        <v>5.366705497389326E-4</v>
      </c>
      <c r="D3135" s="40">
        <v>4.3823691822007675E-2</v>
      </c>
      <c r="E3135" s="34">
        <v>4.4567586439498368E-2</v>
      </c>
    </row>
    <row r="3136" spans="1:5">
      <c r="A3136" s="130" t="s">
        <v>176</v>
      </c>
      <c r="B3136" s="89">
        <v>7.7765319337323041E-4</v>
      </c>
      <c r="C3136" s="40">
        <v>5.3383250013273112E-3</v>
      </c>
      <c r="D3136" s="40">
        <v>0.94910596503386147</v>
      </c>
      <c r="E3136" s="34">
        <v>0.95522194322856202</v>
      </c>
    </row>
    <row r="3137" spans="1:5">
      <c r="A3137" s="130" t="s">
        <v>177</v>
      </c>
      <c r="B3137" s="89">
        <v>1.2544069338582913E-3</v>
      </c>
      <c r="C3137" s="40">
        <v>1.279035470765286E-2</v>
      </c>
      <c r="D3137" s="40">
        <v>3.5399030849639468E-2</v>
      </c>
      <c r="E3137" s="34">
        <v>4.944379249115062E-2</v>
      </c>
    </row>
    <row r="3138" spans="1:5">
      <c r="A3138" s="130" t="s">
        <v>178</v>
      </c>
      <c r="B3138" s="89">
        <v>2.7964544793044724E-5</v>
      </c>
      <c r="C3138" s="40">
        <v>1.5254963089139767E-3</v>
      </c>
      <c r="D3138" s="40">
        <v>1.449793880989363E-2</v>
      </c>
      <c r="E3138" s="34">
        <v>1.6051399663600651E-2</v>
      </c>
    </row>
    <row r="3139" spans="1:5">
      <c r="A3139" s="130" t="s">
        <v>179</v>
      </c>
      <c r="B3139" s="89">
        <v>2.4502307258516278E-5</v>
      </c>
      <c r="C3139" s="40">
        <v>1.1449986253136786E-3</v>
      </c>
      <c r="D3139" s="40">
        <v>4.8989537299007476E-3</v>
      </c>
      <c r="E3139" s="34">
        <v>6.068454662472942E-3</v>
      </c>
    </row>
    <row r="3140" spans="1:5">
      <c r="A3140" s="130" t="s">
        <v>180</v>
      </c>
      <c r="B3140" s="89">
        <v>3.1269767023100998E-4</v>
      </c>
      <c r="C3140" s="40">
        <v>4.7528737973934414E-2</v>
      </c>
      <c r="D3140" s="40">
        <v>0</v>
      </c>
      <c r="E3140" s="40">
        <v>4.7841435644165424E-2</v>
      </c>
    </row>
    <row r="3141" spans="1:5">
      <c r="A3141" s="130" t="s">
        <v>181</v>
      </c>
      <c r="B3141" s="89">
        <v>2.7199427438179896E-6</v>
      </c>
      <c r="C3141" s="40">
        <v>7.0564423213868868E-5</v>
      </c>
      <c r="D3141" s="40">
        <v>8.3983430187625318E-4</v>
      </c>
      <c r="E3141" s="40">
        <v>9.1311866783394004E-4</v>
      </c>
    </row>
    <row r="3142" spans="1:5">
      <c r="A3142" s="143" t="s">
        <v>182</v>
      </c>
      <c r="B3142" s="154">
        <v>1.1477019938374247E-5</v>
      </c>
      <c r="C3142" s="144">
        <v>2.2065736535617004E-4</v>
      </c>
      <c r="D3142" s="144">
        <v>1.4405731081042624E-3</v>
      </c>
      <c r="E3142" s="144">
        <v>1.6727074933988067E-3</v>
      </c>
    </row>
  </sheetData>
  <dataValidations count="15">
    <dataValidation type="list" allowBlank="1" showInputMessage="1" showErrorMessage="1" sqref="J10">
      <formula1>$Z$5:$AD$5</formula1>
    </dataValidation>
    <dataValidation type="list" allowBlank="1" showInputMessage="1" showErrorMessage="1" sqref="H10">
      <formula1>$Z$3:$AD$3</formula1>
    </dataValidation>
    <dataValidation type="list" allowBlank="1" showInputMessage="1" showErrorMessage="1" sqref="E10 E1581">
      <formula1>$S$5:$W$5</formula1>
    </dataValidation>
    <dataValidation type="list" allowBlank="1" showInputMessage="1" showErrorMessage="1" sqref="C10 C1581">
      <formula1>$S$3:$W$3</formula1>
    </dataValidation>
    <dataValidation type="list" allowBlank="1" showInputMessage="1" showErrorMessage="1" sqref="E11 E1582">
      <formula1>$S$7:$T$7</formula1>
    </dataValidation>
    <dataValidation type="list" allowBlank="1" showInputMessage="1" showErrorMessage="1" sqref="J11">
      <formula1>$Z$7:$AD$7</formula1>
    </dataValidation>
    <dataValidation type="list" allowBlank="1" showInputMessage="1" showErrorMessage="1" sqref="F5">
      <formula1>RNAVCIDIHEV</formula1>
    </dataValidation>
    <dataValidation type="list" allowBlank="1" showInputMessage="1" showErrorMessage="1" sqref="F7">
      <formula1>RNAVBEVFCV</formula1>
    </dataValidation>
    <dataValidation type="list" allowBlank="1" showInputMessage="1" showErrorMessage="1" sqref="K5">
      <formula1>RNAVCIDIPHEV</formula1>
    </dataValidation>
    <dataValidation type="list" allowBlank="1" showInputMessage="1" showErrorMessage="1" sqref="K3">
      <formula1>RNAVSIPHEV</formula1>
    </dataValidation>
    <dataValidation type="list" allowBlank="1" showInputMessage="1" showErrorMessage="1" sqref="F3">
      <formula1>RNAVSIHEV</formula1>
    </dataValidation>
    <dataValidation type="list" allowBlank="1" showInputMessage="1" showErrorMessage="1" sqref="B7 B1578">
      <formula1>RNAVCIDIICEV</formula1>
    </dataValidation>
    <dataValidation type="list" allowBlank="1" showInputMessage="1" showErrorMessage="1" sqref="B5:C5 B1576:C1576">
      <formula1>RNAVSIDIICEV</formula1>
    </dataValidation>
    <dataValidation type="list" allowBlank="1" showInputMessage="1" showErrorMessage="1" sqref="B3:C3 B1574:C1574">
      <formula1>AW14:AW35</formula1>
    </dataValidation>
    <dataValidation type="list" allowBlank="1" showInputMessage="1" showErrorMessage="1" sqref="M7:N7">
      <formula1>RNAVGCIICEV</formula1>
    </dataValidation>
  </dataValidations>
  <pageMargins left="0.7" right="0.7" top="0.75" bottom="0.75" header="0.3" footer="0.3"/>
  <pageSetup orientation="portrait" horizontalDpi="1200" verticalDpi="1200"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CH277"/>
  <sheetViews>
    <sheetView zoomScale="80" zoomScaleNormal="80" workbookViewId="0">
      <selection activeCell="Z1" sqref="Z1:Z1048576"/>
    </sheetView>
  </sheetViews>
  <sheetFormatPr defaultColWidth="9.140625" defaultRowHeight="15"/>
  <cols>
    <col min="1" max="1" width="7.28515625" style="5" customWidth="1"/>
    <col min="2" max="2" width="10.140625" style="5" customWidth="1"/>
    <col min="3" max="3" width="10" style="5" customWidth="1"/>
    <col min="4" max="4" width="9.7109375" style="5" customWidth="1"/>
    <col min="5" max="5" width="11.140625" style="5" customWidth="1"/>
    <col min="6" max="6" width="10.140625" style="5" customWidth="1"/>
    <col min="7" max="7" width="13.85546875" style="5" bestFit="1" customWidth="1"/>
    <col min="8" max="8" width="10" style="5" bestFit="1" customWidth="1"/>
    <col min="9" max="9" width="11" style="5" customWidth="1"/>
    <col min="10" max="12" width="12.42578125" style="5" bestFit="1" customWidth="1"/>
    <col min="13" max="13" width="12.42578125" style="5" customWidth="1"/>
    <col min="14" max="14" width="13.85546875" style="5" bestFit="1" customWidth="1"/>
    <col min="15" max="15" width="12.42578125" style="5" bestFit="1" customWidth="1"/>
    <col min="16" max="17" width="11.42578125" style="5" bestFit="1" customWidth="1"/>
    <col min="18" max="18" width="13.85546875" style="5" bestFit="1" customWidth="1"/>
    <col min="19" max="19" width="9.85546875" style="5" bestFit="1" customWidth="1"/>
    <col min="20" max="20" width="11.42578125" style="5" bestFit="1" customWidth="1"/>
    <col min="21" max="21" width="16" style="5" bestFit="1" customWidth="1"/>
    <col min="22" max="22" width="12.28515625" style="5" bestFit="1" customWidth="1"/>
    <col min="23" max="23" width="13.42578125" style="5" bestFit="1" customWidth="1"/>
    <col min="24" max="24" width="11.28515625" style="5" customWidth="1"/>
    <col min="25" max="25" width="11.42578125" style="5" bestFit="1" customWidth="1"/>
    <col min="26" max="26" width="12.42578125" style="5" bestFit="1" customWidth="1"/>
    <col min="27" max="27" width="12.140625" style="5" bestFit="1" customWidth="1"/>
    <col min="28" max="28" width="11.85546875" style="5" bestFit="1" customWidth="1"/>
    <col min="29" max="29" width="10.28515625" style="5" customWidth="1"/>
    <col min="30" max="30" width="12.28515625" style="5" bestFit="1" customWidth="1"/>
    <col min="31" max="31" width="9.85546875" style="5" bestFit="1" customWidth="1"/>
    <col min="32" max="32" width="9.7109375" style="5" bestFit="1" customWidth="1"/>
    <col min="33" max="34" width="11.85546875" style="5" bestFit="1" customWidth="1"/>
    <col min="35" max="35" width="12.28515625" style="5" bestFit="1" customWidth="1"/>
    <col min="36" max="36" width="11.85546875" style="5" bestFit="1" customWidth="1"/>
    <col min="37" max="37" width="9.7109375" style="5" bestFit="1" customWidth="1"/>
    <col min="38" max="39" width="11.42578125" style="5" bestFit="1" customWidth="1"/>
    <col min="40" max="40" width="12.28515625" style="5" bestFit="1" customWidth="1"/>
    <col min="41" max="41" width="12.140625" style="5" customWidth="1"/>
    <col min="42" max="42" width="11.7109375" style="5" customWidth="1"/>
    <col min="43" max="43" width="12.42578125" style="5" customWidth="1"/>
    <col min="44" max="45" width="9.85546875" style="5" bestFit="1" customWidth="1"/>
    <col min="46" max="46" width="10.140625" style="5" customWidth="1"/>
    <col min="47" max="47" width="10" style="5" bestFit="1" customWidth="1"/>
    <col min="48" max="48" width="9.85546875" style="5" bestFit="1" customWidth="1"/>
    <col min="49" max="49" width="13.85546875" style="5" bestFit="1" customWidth="1"/>
    <col min="50" max="51" width="11.42578125" style="5" bestFit="1" customWidth="1"/>
    <col min="52" max="53" width="9.85546875" style="5" bestFit="1" customWidth="1"/>
    <col min="54" max="54" width="10.7109375" style="5" bestFit="1" customWidth="1"/>
    <col min="55" max="55" width="11.85546875" style="5" bestFit="1" customWidth="1"/>
    <col min="56" max="56" width="10.85546875" style="5" bestFit="1" customWidth="1"/>
    <col min="57" max="57" width="9.85546875" style="5" customWidth="1"/>
    <col min="58" max="58" width="10" style="5" customWidth="1"/>
    <col min="59" max="59" width="13.85546875" style="5" bestFit="1" customWidth="1"/>
    <col min="60" max="61" width="11.42578125" style="5" bestFit="1" customWidth="1"/>
    <col min="62" max="62" width="10" style="5" bestFit="1" customWidth="1"/>
    <col min="63" max="64" width="9.28515625" style="5" bestFit="1" customWidth="1"/>
    <col min="65" max="65" width="12.140625" style="5" customWidth="1"/>
    <col min="66" max="66" width="10" style="5" customWidth="1"/>
    <col min="67" max="67" width="9.42578125" style="5" customWidth="1"/>
    <col min="68" max="69" width="10" style="5" customWidth="1"/>
    <col min="70" max="70" width="9.7109375" style="5" bestFit="1" customWidth="1"/>
    <col min="71" max="72" width="11.42578125" style="5" bestFit="1" customWidth="1"/>
    <col min="73" max="73" width="10" style="5" bestFit="1" customWidth="1"/>
    <col min="74" max="74" width="7.7109375" style="5" bestFit="1" customWidth="1"/>
    <col min="75" max="75" width="9.28515625" style="5" bestFit="1" customWidth="1"/>
    <col min="76" max="76" width="10" style="5" bestFit="1" customWidth="1"/>
    <col min="77" max="80" width="9.28515625" style="5" bestFit="1" customWidth="1"/>
    <col min="81" max="81" width="9.7109375" style="5" bestFit="1" customWidth="1"/>
    <col min="82" max="83" width="11.42578125" style="5" bestFit="1" customWidth="1"/>
    <col min="84" max="84" width="10" style="5" bestFit="1" customWidth="1"/>
    <col min="85" max="16384" width="9.140625" style="5"/>
  </cols>
  <sheetData>
    <row r="1" spans="1:77" ht="15.75">
      <c r="A1" s="4" t="s">
        <v>21</v>
      </c>
    </row>
    <row r="2" spans="1:77" ht="21" customHeight="1"/>
    <row r="3" spans="1:77" ht="13.5" customHeight="1">
      <c r="A3" s="6" t="s">
        <v>22</v>
      </c>
    </row>
    <row r="4" spans="1:77" ht="51" customHeight="1">
      <c r="A4" s="7"/>
      <c r="B4" s="895" t="s">
        <v>23</v>
      </c>
      <c r="C4" s="896"/>
      <c r="D4" s="896"/>
      <c r="E4" s="896"/>
      <c r="F4" s="896"/>
      <c r="G4" s="896"/>
      <c r="H4" s="896"/>
      <c r="I4" s="897"/>
      <c r="J4" s="896"/>
      <c r="K4" s="895" t="s">
        <v>24</v>
      </c>
      <c r="L4" s="896" t="s">
        <v>25</v>
      </c>
      <c r="M4" s="896"/>
      <c r="N4" s="896"/>
      <c r="O4" s="897"/>
      <c r="P4" s="895"/>
      <c r="Q4" s="896" t="s">
        <v>26</v>
      </c>
      <c r="R4" s="896"/>
      <c r="S4" s="896"/>
      <c r="T4" s="897"/>
      <c r="U4" s="895"/>
      <c r="V4" s="897" t="s">
        <v>27</v>
      </c>
      <c r="W4" s="8"/>
      <c r="X4" s="903" t="s">
        <v>28</v>
      </c>
      <c r="Y4" s="895" t="s">
        <v>29</v>
      </c>
      <c r="Z4" s="897" t="s">
        <v>30</v>
      </c>
      <c r="AA4" s="895"/>
      <c r="AB4" s="896" t="s">
        <v>31</v>
      </c>
      <c r="AC4" s="896"/>
      <c r="AD4" s="897"/>
      <c r="AE4" s="898"/>
      <c r="AF4" s="899" t="s">
        <v>32</v>
      </c>
      <c r="AG4" s="899"/>
      <c r="AH4" s="899"/>
      <c r="AI4" s="900"/>
      <c r="AJ4" s="898"/>
      <c r="AK4" s="899" t="s">
        <v>33</v>
      </c>
      <c r="AL4" s="899"/>
      <c r="AM4" s="899"/>
      <c r="AN4" s="900"/>
      <c r="AO4" s="898"/>
      <c r="AP4" s="899" t="s">
        <v>34</v>
      </c>
      <c r="AQ4" s="899"/>
      <c r="AR4" s="899"/>
      <c r="AS4" s="900"/>
      <c r="AT4" s="898"/>
      <c r="AU4" s="899" t="s">
        <v>35</v>
      </c>
      <c r="AV4" s="900"/>
      <c r="AW4" s="898"/>
      <c r="AX4" s="899" t="s">
        <v>36</v>
      </c>
      <c r="AY4" s="899"/>
      <c r="AZ4" s="899"/>
      <c r="BA4" s="900"/>
      <c r="BB4" s="903"/>
      <c r="BC4" s="904" t="s">
        <v>37</v>
      </c>
      <c r="BD4" s="903"/>
      <c r="BE4" s="942" t="s">
        <v>38</v>
      </c>
      <c r="BF4" s="9" t="s">
        <v>39</v>
      </c>
      <c r="BG4" s="895" t="s">
        <v>40</v>
      </c>
      <c r="BH4" s="897" t="s">
        <v>41</v>
      </c>
      <c r="BI4" s="9"/>
      <c r="BJ4" s="898" t="s">
        <v>42</v>
      </c>
      <c r="BK4" s="899" t="s">
        <v>43</v>
      </c>
      <c r="BL4" s="899"/>
      <c r="BM4" s="899"/>
      <c r="BN4" s="900"/>
      <c r="BO4" s="904"/>
      <c r="BP4" s="10" t="s">
        <v>44</v>
      </c>
      <c r="BQ4" s="10" t="s">
        <v>45</v>
      </c>
      <c r="BR4" s="10" t="s">
        <v>46</v>
      </c>
      <c r="BS4" s="10" t="s">
        <v>47</v>
      </c>
      <c r="BT4" s="10" t="s">
        <v>48</v>
      </c>
      <c r="BU4" s="388" t="s">
        <v>456</v>
      </c>
      <c r="BV4" s="5" t="s">
        <v>821</v>
      </c>
      <c r="BW4" s="5" t="s">
        <v>1739</v>
      </c>
      <c r="BX4" s="5" t="s">
        <v>1313</v>
      </c>
      <c r="BY4" s="5" t="s">
        <v>1740</v>
      </c>
    </row>
    <row r="5" spans="1:77" ht="77.25">
      <c r="A5" s="11"/>
      <c r="B5" s="12" t="s">
        <v>49</v>
      </c>
      <c r="C5" s="12" t="s">
        <v>50</v>
      </c>
      <c r="D5" s="12" t="s">
        <v>51</v>
      </c>
      <c r="E5" s="12" t="s">
        <v>52</v>
      </c>
      <c r="F5" s="13" t="s">
        <v>53</v>
      </c>
      <c r="G5" s="12" t="s">
        <v>54</v>
      </c>
      <c r="H5" s="12" t="s">
        <v>55</v>
      </c>
      <c r="I5" s="12" t="s">
        <v>56</v>
      </c>
      <c r="J5" s="12" t="s">
        <v>1741</v>
      </c>
      <c r="K5" s="12" t="s">
        <v>57</v>
      </c>
      <c r="L5" s="12" t="s">
        <v>58</v>
      </c>
      <c r="M5" s="12" t="s">
        <v>59</v>
      </c>
      <c r="N5" s="13" t="s">
        <v>60</v>
      </c>
      <c r="O5" s="13" t="s">
        <v>54</v>
      </c>
      <c r="P5" s="12" t="s">
        <v>61</v>
      </c>
      <c r="Q5" s="12" t="s">
        <v>59</v>
      </c>
      <c r="R5" s="12" t="s">
        <v>60</v>
      </c>
      <c r="S5" s="12" t="s">
        <v>54</v>
      </c>
      <c r="T5" s="12" t="s">
        <v>61</v>
      </c>
      <c r="U5" s="12" t="s">
        <v>62</v>
      </c>
      <c r="V5" s="12" t="s">
        <v>54</v>
      </c>
      <c r="W5" s="12" t="s">
        <v>62</v>
      </c>
      <c r="X5" s="13" t="s">
        <v>59</v>
      </c>
      <c r="Y5" s="12" t="s">
        <v>63</v>
      </c>
      <c r="Z5" s="12" t="s">
        <v>59</v>
      </c>
      <c r="AA5" s="12" t="s">
        <v>60</v>
      </c>
      <c r="AB5" s="12" t="s">
        <v>58</v>
      </c>
      <c r="AC5" s="12" t="s">
        <v>64</v>
      </c>
      <c r="AD5" s="12" t="s">
        <v>59</v>
      </c>
      <c r="AE5" s="12" t="s">
        <v>65</v>
      </c>
      <c r="AF5" s="13" t="s">
        <v>66</v>
      </c>
      <c r="AG5" s="13" t="s">
        <v>67</v>
      </c>
      <c r="AH5" s="13" t="s">
        <v>58</v>
      </c>
      <c r="AI5" s="14" t="s">
        <v>68</v>
      </c>
      <c r="AJ5" s="12" t="s">
        <v>69</v>
      </c>
      <c r="AK5" s="13" t="s">
        <v>66</v>
      </c>
      <c r="AL5" s="13" t="s">
        <v>67</v>
      </c>
      <c r="AM5" s="13" t="s">
        <v>58</v>
      </c>
      <c r="AN5" s="14" t="s">
        <v>68</v>
      </c>
      <c r="AO5" s="12" t="s">
        <v>69</v>
      </c>
      <c r="AP5" s="13" t="s">
        <v>66</v>
      </c>
      <c r="AQ5" s="13" t="s">
        <v>67</v>
      </c>
      <c r="AR5" s="13" t="s">
        <v>58</v>
      </c>
      <c r="AS5" s="14" t="s">
        <v>68</v>
      </c>
      <c r="AT5" s="13" t="s">
        <v>69</v>
      </c>
      <c r="AU5" s="13" t="s">
        <v>66</v>
      </c>
      <c r="AV5" s="14" t="s">
        <v>67</v>
      </c>
      <c r="AW5" s="13" t="s">
        <v>69</v>
      </c>
      <c r="AX5" s="13" t="s">
        <v>66</v>
      </c>
      <c r="AY5" s="13" t="s">
        <v>67</v>
      </c>
      <c r="AZ5" s="13" t="s">
        <v>58</v>
      </c>
      <c r="BA5" s="14" t="s">
        <v>68</v>
      </c>
      <c r="BB5" s="15" t="s">
        <v>69</v>
      </c>
      <c r="BC5" s="16" t="s">
        <v>70</v>
      </c>
      <c r="BD5" s="17" t="s">
        <v>66</v>
      </c>
      <c r="BE5" s="12" t="s">
        <v>71</v>
      </c>
      <c r="BF5" s="13" t="s">
        <v>72</v>
      </c>
      <c r="BG5" s="12" t="s">
        <v>59</v>
      </c>
      <c r="BH5" s="12" t="s">
        <v>54</v>
      </c>
      <c r="BI5" s="13" t="s">
        <v>73</v>
      </c>
      <c r="BJ5" s="12" t="s">
        <v>74</v>
      </c>
      <c r="BK5" s="13" t="s">
        <v>66</v>
      </c>
      <c r="BL5" s="13" t="s">
        <v>67</v>
      </c>
      <c r="BM5" s="13" t="s">
        <v>58</v>
      </c>
      <c r="BN5" s="14" t="s">
        <v>68</v>
      </c>
      <c r="BO5" s="17" t="s">
        <v>69</v>
      </c>
      <c r="BP5" s="13" t="s">
        <v>58</v>
      </c>
      <c r="BQ5" s="13" t="s">
        <v>58</v>
      </c>
      <c r="BR5" s="13" t="s">
        <v>58</v>
      </c>
      <c r="BS5" s="13" t="s">
        <v>58</v>
      </c>
      <c r="BT5" s="13" t="s">
        <v>59</v>
      </c>
      <c r="BU5" s="388" t="s">
        <v>457</v>
      </c>
      <c r="BV5" s="5" t="s">
        <v>66</v>
      </c>
      <c r="BW5" s="5" t="s">
        <v>1742</v>
      </c>
      <c r="BX5" s="5" t="s">
        <v>59</v>
      </c>
      <c r="BY5" s="5" t="s">
        <v>1743</v>
      </c>
    </row>
    <row r="6" spans="1:77">
      <c r="A6" s="18" t="s">
        <v>75</v>
      </c>
      <c r="B6" s="19">
        <v>2.54</v>
      </c>
      <c r="C6" s="19">
        <v>2.54</v>
      </c>
      <c r="D6" s="19">
        <v>1.056</v>
      </c>
      <c r="E6" s="19">
        <v>0.26700000000000002</v>
      </c>
      <c r="F6" s="19">
        <v>1.056</v>
      </c>
      <c r="G6" s="19">
        <v>133.316</v>
      </c>
      <c r="H6" s="19">
        <v>2.5</v>
      </c>
      <c r="I6" s="20">
        <v>100</v>
      </c>
      <c r="J6" s="19">
        <v>2.54</v>
      </c>
      <c r="K6" s="19">
        <v>2.5</v>
      </c>
      <c r="L6" s="19">
        <v>2.089</v>
      </c>
      <c r="M6" s="19">
        <v>0.90500000000000003</v>
      </c>
      <c r="N6" s="19">
        <v>3.6509999999999998</v>
      </c>
      <c r="O6" s="19">
        <v>2.0270000000000001</v>
      </c>
      <c r="P6" s="19">
        <v>0.25800000000000001</v>
      </c>
      <c r="Q6" s="19">
        <v>0.8</v>
      </c>
      <c r="R6" s="19">
        <v>1.2010000000000001</v>
      </c>
      <c r="S6" s="19">
        <v>2.0270000000000001</v>
      </c>
      <c r="T6" s="19">
        <v>0.25800000000000001</v>
      </c>
      <c r="U6" s="19">
        <v>63.02</v>
      </c>
      <c r="V6" s="19">
        <v>598.35</v>
      </c>
      <c r="W6" s="19">
        <v>193.82</v>
      </c>
      <c r="X6" s="19">
        <v>0.81999999284744263</v>
      </c>
      <c r="Y6" s="19">
        <v>24.920985542294499</v>
      </c>
      <c r="Z6" s="19">
        <v>4.2720000000000002</v>
      </c>
      <c r="AA6" s="19">
        <v>4.2720000000000002</v>
      </c>
      <c r="AB6" s="19">
        <v>1.4950000000000001</v>
      </c>
      <c r="AC6" s="19">
        <v>0.12199999999999996</v>
      </c>
      <c r="AD6" s="21">
        <v>0.47154493127067021</v>
      </c>
      <c r="AE6" s="19">
        <v>10</v>
      </c>
      <c r="AF6" s="22">
        <v>0.61498714625340167</v>
      </c>
      <c r="AG6" s="22">
        <v>0.61498714625340167</v>
      </c>
      <c r="AH6" s="22">
        <v>7.9859999999999998</v>
      </c>
      <c r="AI6" s="22">
        <v>1.3484759151935577</v>
      </c>
      <c r="AJ6" s="19">
        <v>2.4170000553131104</v>
      </c>
      <c r="AK6" s="22">
        <v>0.61376230359972495</v>
      </c>
      <c r="AL6" s="22">
        <v>0.61376230359972495</v>
      </c>
      <c r="AM6" s="22">
        <v>7.9859999999999998</v>
      </c>
      <c r="AN6" s="22">
        <v>1.3484759151935577</v>
      </c>
      <c r="AO6" s="19">
        <v>2.4170000553131104</v>
      </c>
      <c r="AP6" s="22">
        <v>0.61806221465366795</v>
      </c>
      <c r="AQ6" s="22">
        <v>0.61806221465366795</v>
      </c>
      <c r="AR6" s="22">
        <v>7.9859999999999998</v>
      </c>
      <c r="AS6" s="22">
        <v>1.3484759151935577</v>
      </c>
      <c r="AT6" s="19">
        <v>2.4170000553131104</v>
      </c>
      <c r="AU6" s="19">
        <v>0.6142014441478798</v>
      </c>
      <c r="AV6" s="22">
        <v>0.6142014441478798</v>
      </c>
      <c r="AW6" s="19">
        <v>2.4170000553131104</v>
      </c>
      <c r="AX6" s="22">
        <v>0.59345455834033944</v>
      </c>
      <c r="AY6" s="22">
        <v>0.59345455834033944</v>
      </c>
      <c r="AZ6" s="22">
        <v>7.9859999999999998</v>
      </c>
      <c r="BA6" s="22">
        <v>1.3484759151935577</v>
      </c>
      <c r="BB6" s="20">
        <v>2.4170000553131104</v>
      </c>
      <c r="BC6" s="20">
        <v>7</v>
      </c>
      <c r="BD6" s="19">
        <v>7.9859999999999998</v>
      </c>
      <c r="BE6" s="23">
        <v>0.59345455834033944</v>
      </c>
      <c r="BF6" s="19">
        <v>0</v>
      </c>
      <c r="BG6" s="24">
        <v>0.47154493127067021</v>
      </c>
      <c r="BH6" s="24">
        <v>62.701000000000001</v>
      </c>
      <c r="BI6" s="25">
        <v>23.666</v>
      </c>
      <c r="BJ6" s="19">
        <v>1.4950000000000001</v>
      </c>
      <c r="BK6" s="22">
        <v>0.61166150784265905</v>
      </c>
      <c r="BL6" s="22">
        <v>0.61166150784265905</v>
      </c>
      <c r="BM6" s="22">
        <v>7.9859999999999998</v>
      </c>
      <c r="BN6" s="22">
        <v>1.3484759151935577</v>
      </c>
      <c r="BO6" s="26">
        <v>2.4170000553131104</v>
      </c>
      <c r="BP6" s="19">
        <v>7.9859999999999998</v>
      </c>
      <c r="BQ6" s="19">
        <v>7.9859999999999998</v>
      </c>
      <c r="BR6" s="19">
        <v>7.9859999999999998</v>
      </c>
      <c r="BS6" s="19">
        <v>7.9859999999999998</v>
      </c>
      <c r="BT6" s="208">
        <v>2.3851657366991508</v>
      </c>
      <c r="BU6" s="385">
        <v>0</v>
      </c>
      <c r="BV6" s="5">
        <v>0.59345455834033944</v>
      </c>
      <c r="BW6" s="5">
        <v>2.2588527816853503</v>
      </c>
      <c r="BX6" s="5">
        <v>2.54</v>
      </c>
      <c r="BY6" s="5">
        <v>2.2110486259684454</v>
      </c>
    </row>
    <row r="7" spans="1:77">
      <c r="A7" s="27" t="s">
        <v>76</v>
      </c>
      <c r="B7" s="28">
        <v>22.21</v>
      </c>
      <c r="C7" s="28">
        <v>24.97</v>
      </c>
      <c r="D7" s="28">
        <v>41.286000000000001</v>
      </c>
      <c r="E7" s="28">
        <v>14.532999999999999</v>
      </c>
      <c r="F7" s="28">
        <v>41.286000000000001</v>
      </c>
      <c r="G7" s="28">
        <v>705.99300000000005</v>
      </c>
      <c r="H7" s="28">
        <v>26</v>
      </c>
      <c r="I7" s="29">
        <v>50</v>
      </c>
      <c r="J7" s="28">
        <v>22.21</v>
      </c>
      <c r="K7" s="28">
        <v>26</v>
      </c>
      <c r="L7" s="28">
        <v>16.209</v>
      </c>
      <c r="M7" s="28">
        <v>36.017000000000003</v>
      </c>
      <c r="N7" s="28">
        <v>16.152999999999999</v>
      </c>
      <c r="O7" s="28">
        <v>657.005</v>
      </c>
      <c r="P7" s="28">
        <v>1.56</v>
      </c>
      <c r="Q7" s="28">
        <v>20.867000000000001</v>
      </c>
      <c r="R7" s="28">
        <v>25.114999999999998</v>
      </c>
      <c r="S7" s="28">
        <v>657.005</v>
      </c>
      <c r="T7" s="28">
        <v>1.56</v>
      </c>
      <c r="U7" s="28">
        <v>349.15</v>
      </c>
      <c r="V7" s="28">
        <v>1520.4380000000001</v>
      </c>
      <c r="W7" s="28">
        <v>6907</v>
      </c>
      <c r="X7" s="28">
        <v>23.739999771118164</v>
      </c>
      <c r="Y7" s="28">
        <v>85.56717755447842</v>
      </c>
      <c r="Z7" s="28">
        <v>3.5310000000000001</v>
      </c>
      <c r="AA7" s="28">
        <v>3.5310000000000001</v>
      </c>
      <c r="AB7" s="28">
        <v>12.417</v>
      </c>
      <c r="AC7" s="28">
        <v>2.2349999999999994</v>
      </c>
      <c r="AD7" s="21">
        <v>23.954809379648633</v>
      </c>
      <c r="AE7" s="28">
        <v>100</v>
      </c>
      <c r="AF7" s="30">
        <v>9.7513534250812377</v>
      </c>
      <c r="AG7" s="30">
        <v>9.7513534250812377</v>
      </c>
      <c r="AH7" s="30">
        <v>281.86599999999999</v>
      </c>
      <c r="AI7" s="30">
        <v>11.266705870628355</v>
      </c>
      <c r="AJ7" s="28">
        <v>28.822000503540039</v>
      </c>
      <c r="AK7" s="30">
        <v>9.7319320864746022</v>
      </c>
      <c r="AL7" s="30">
        <v>9.7319320864746022</v>
      </c>
      <c r="AM7" s="30">
        <v>281.86599999999999</v>
      </c>
      <c r="AN7" s="30">
        <v>11.266705870628355</v>
      </c>
      <c r="AO7" s="28">
        <v>28.822000503540039</v>
      </c>
      <c r="AP7" s="30">
        <v>9.8001122958315872</v>
      </c>
      <c r="AQ7" s="30">
        <v>9.8001122958315872</v>
      </c>
      <c r="AR7" s="30">
        <v>281.86599999999999</v>
      </c>
      <c r="AS7" s="30">
        <v>11.266705870628355</v>
      </c>
      <c r="AT7" s="28">
        <v>28.822000503540039</v>
      </c>
      <c r="AU7" s="28">
        <v>9.7388951827188581</v>
      </c>
      <c r="AV7" s="30">
        <v>9.7388951827188581</v>
      </c>
      <c r="AW7" s="28">
        <v>28.822000503540039</v>
      </c>
      <c r="AX7" s="30">
        <v>9.4099286064064369</v>
      </c>
      <c r="AY7" s="30">
        <v>9.4099286064064369</v>
      </c>
      <c r="AZ7" s="30">
        <v>281.86599999999999</v>
      </c>
      <c r="BA7" s="30">
        <v>11.266705870628355</v>
      </c>
      <c r="BB7" s="29">
        <v>28.822000503540039</v>
      </c>
      <c r="BC7" s="29">
        <v>92</v>
      </c>
      <c r="BD7" s="28">
        <v>281.86599999999999</v>
      </c>
      <c r="BE7" s="31">
        <v>9.4099286064064369</v>
      </c>
      <c r="BF7" s="28">
        <v>0</v>
      </c>
      <c r="BG7" s="32">
        <v>23.954809379648633</v>
      </c>
      <c r="BH7" s="32">
        <v>273.49700000000001</v>
      </c>
      <c r="BI7" s="33">
        <v>41.469000000000001</v>
      </c>
      <c r="BJ7" s="28">
        <v>12.417</v>
      </c>
      <c r="BK7" s="30">
        <v>9.6986214684789864</v>
      </c>
      <c r="BL7" s="30">
        <v>9.6986214684789864</v>
      </c>
      <c r="BM7" s="30">
        <v>281.86599999999999</v>
      </c>
      <c r="BN7" s="30">
        <v>11.266705870628355</v>
      </c>
      <c r="BO7" s="34">
        <v>28.822000503540039</v>
      </c>
      <c r="BP7" s="28">
        <v>281.86599999999999</v>
      </c>
      <c r="BQ7" s="28">
        <v>281.86599999999999</v>
      </c>
      <c r="BR7" s="28">
        <v>281.86599999999999</v>
      </c>
      <c r="BS7" s="28">
        <v>281.86599999999999</v>
      </c>
      <c r="BT7" s="208">
        <v>17.226152096222645</v>
      </c>
      <c r="BU7" s="386">
        <v>31.159273059355947</v>
      </c>
      <c r="BV7" s="5">
        <v>9.4099286064064369</v>
      </c>
      <c r="BW7" s="5">
        <v>12.853796629391958</v>
      </c>
      <c r="BX7" s="5">
        <v>22.21</v>
      </c>
      <c r="BY7" s="5">
        <v>2.1938820792102582</v>
      </c>
    </row>
    <row r="8" spans="1:77">
      <c r="A8" s="27" t="s">
        <v>77</v>
      </c>
      <c r="B8" s="28">
        <v>36.4</v>
      </c>
      <c r="C8" s="28">
        <v>41.05</v>
      </c>
      <c r="D8" s="28">
        <v>31.969000000000001</v>
      </c>
      <c r="E8" s="28">
        <v>17.425000000000001</v>
      </c>
      <c r="F8" s="28">
        <v>31.969000000000001</v>
      </c>
      <c r="G8" s="28">
        <v>832.952</v>
      </c>
      <c r="H8" s="28">
        <v>48.900001525878899</v>
      </c>
      <c r="I8" s="29">
        <v>100</v>
      </c>
      <c r="J8" s="28">
        <v>13.296832</v>
      </c>
      <c r="K8" s="28">
        <v>48.900001525878899</v>
      </c>
      <c r="L8" s="28">
        <v>433.51799999999997</v>
      </c>
      <c r="M8" s="28">
        <v>137.08099999999999</v>
      </c>
      <c r="N8" s="28">
        <v>177.68799999999999</v>
      </c>
      <c r="O8" s="28">
        <v>2076.9879999999998</v>
      </c>
      <c r="P8" s="28">
        <v>256.41199999999998</v>
      </c>
      <c r="Q8" s="28">
        <v>53.86</v>
      </c>
      <c r="R8" s="28">
        <v>66.543000000000006</v>
      </c>
      <c r="S8" s="28">
        <v>2076.9879999999998</v>
      </c>
      <c r="T8" s="28">
        <v>256.41199999999998</v>
      </c>
      <c r="U8" s="28">
        <v>628.01</v>
      </c>
      <c r="V8" s="28">
        <v>98.587999999999994</v>
      </c>
      <c r="W8" s="28">
        <v>267.62</v>
      </c>
      <c r="X8" s="28">
        <v>181.60000610351563</v>
      </c>
      <c r="Y8" s="28">
        <v>209.54717784757776</v>
      </c>
      <c r="Z8" s="28">
        <v>69.412999999999997</v>
      </c>
      <c r="AA8" s="28">
        <v>69.412999999999997</v>
      </c>
      <c r="AB8" s="28">
        <v>116.035</v>
      </c>
      <c r="AC8" s="28">
        <v>11.902000000000001</v>
      </c>
      <c r="AD8" s="21">
        <v>121.63087470943928</v>
      </c>
      <c r="AE8" s="28">
        <v>40</v>
      </c>
      <c r="AF8" s="30">
        <v>64.213488868141468</v>
      </c>
      <c r="AG8" s="30">
        <v>64.213488868141468</v>
      </c>
      <c r="AH8" s="30">
        <v>103.351</v>
      </c>
      <c r="AI8" s="30">
        <v>9.8552168130874609</v>
      </c>
      <c r="AJ8" s="28">
        <v>30</v>
      </c>
      <c r="AK8" s="30">
        <v>64.085597707185912</v>
      </c>
      <c r="AL8" s="30">
        <v>64.085597707185912</v>
      </c>
      <c r="AM8" s="30">
        <v>103.351</v>
      </c>
      <c r="AN8" s="30">
        <v>9.8552168130874609</v>
      </c>
      <c r="AO8" s="28">
        <v>30</v>
      </c>
      <c r="AP8" s="30">
        <v>64.534570165030743</v>
      </c>
      <c r="AQ8" s="30">
        <v>64.534570165030743</v>
      </c>
      <c r="AR8" s="30">
        <v>103.351</v>
      </c>
      <c r="AS8" s="30">
        <v>9.8552168130874609</v>
      </c>
      <c r="AT8" s="28">
        <v>30</v>
      </c>
      <c r="AU8" s="28">
        <v>64.131450286174399</v>
      </c>
      <c r="AV8" s="30">
        <v>64.131450286174399</v>
      </c>
      <c r="AW8" s="28">
        <v>30</v>
      </c>
      <c r="AX8" s="30">
        <v>61.965177496625472</v>
      </c>
      <c r="AY8" s="30">
        <v>61.965177496625472</v>
      </c>
      <c r="AZ8" s="30">
        <v>103.351</v>
      </c>
      <c r="BA8" s="30">
        <v>9.8552168130874609</v>
      </c>
      <c r="BB8" s="29">
        <v>30</v>
      </c>
      <c r="BC8" s="29">
        <v>2.5</v>
      </c>
      <c r="BD8" s="32">
        <v>103.351</v>
      </c>
      <c r="BE8" s="31">
        <v>76.411000000000001</v>
      </c>
      <c r="BF8" s="28">
        <v>60</v>
      </c>
      <c r="BG8" s="32">
        <v>121.63087470943928</v>
      </c>
      <c r="BH8" s="32">
        <v>20.137</v>
      </c>
      <c r="BI8" s="33">
        <v>16.204000000000001</v>
      </c>
      <c r="BJ8" s="28">
        <v>116.035</v>
      </c>
      <c r="BK8" s="30">
        <v>63.866244464142675</v>
      </c>
      <c r="BL8" s="30">
        <v>63.866244464142675</v>
      </c>
      <c r="BM8" s="30">
        <v>103.351</v>
      </c>
      <c r="BN8" s="30">
        <v>9.8552168130874609</v>
      </c>
      <c r="BO8" s="34">
        <v>30</v>
      </c>
      <c r="BP8" s="28">
        <v>103.351</v>
      </c>
      <c r="BQ8" s="28">
        <v>103.351</v>
      </c>
      <c r="BR8" s="28">
        <v>103.351</v>
      </c>
      <c r="BS8" s="28">
        <v>103.351</v>
      </c>
      <c r="BT8" s="208">
        <v>31.778152281157357</v>
      </c>
      <c r="BU8" s="386">
        <v>245.78219697681638</v>
      </c>
      <c r="BV8" s="5">
        <v>61.965177496625472</v>
      </c>
      <c r="BW8" s="5">
        <v>12.452886177292228</v>
      </c>
      <c r="BX8" s="5">
        <v>36.4</v>
      </c>
      <c r="BY8" s="5">
        <v>10.144742979018737</v>
      </c>
    </row>
    <row r="9" spans="1:77">
      <c r="A9" s="27" t="s">
        <v>78</v>
      </c>
      <c r="B9" s="28">
        <v>3.5070000000000001</v>
      </c>
      <c r="C9" s="28">
        <v>3.5070000000000001</v>
      </c>
      <c r="D9" s="28">
        <v>3.5750000000000002</v>
      </c>
      <c r="E9" s="28">
        <v>0.13300000000000001</v>
      </c>
      <c r="F9" s="28">
        <v>3.5750000000000002</v>
      </c>
      <c r="G9" s="28">
        <v>7.1970000000000001</v>
      </c>
      <c r="H9" s="28">
        <v>3.7000000476837154</v>
      </c>
      <c r="I9" s="29">
        <v>90</v>
      </c>
      <c r="J9" s="28">
        <v>3.2150660000000002</v>
      </c>
      <c r="K9" s="28">
        <v>3.7000000476837154</v>
      </c>
      <c r="L9" s="28">
        <v>17.379000000000001</v>
      </c>
      <c r="M9" s="28">
        <v>35.344999999999999</v>
      </c>
      <c r="N9" s="28">
        <v>35.344999999999999</v>
      </c>
      <c r="O9" s="28">
        <v>54.607999999999997</v>
      </c>
      <c r="P9" s="28">
        <v>25.943999999999999</v>
      </c>
      <c r="Q9" s="28">
        <v>8.1219999999999999</v>
      </c>
      <c r="R9" s="28">
        <v>8.4039999999999999</v>
      </c>
      <c r="S9" s="28">
        <v>54.607999999999997</v>
      </c>
      <c r="T9" s="28">
        <v>25.943999999999999</v>
      </c>
      <c r="U9" s="28">
        <v>55.97</v>
      </c>
      <c r="V9" s="28">
        <v>52.558</v>
      </c>
      <c r="W9" s="28">
        <v>7.84</v>
      </c>
      <c r="X9" s="28">
        <v>29.711999893188477</v>
      </c>
      <c r="Y9" s="28">
        <v>7.0469409085865653</v>
      </c>
      <c r="Z9" s="28">
        <v>3.738</v>
      </c>
      <c r="AA9" s="28">
        <v>3.738</v>
      </c>
      <c r="AB9" s="28">
        <v>28.841000000000001</v>
      </c>
      <c r="AC9" s="28">
        <v>251.84100000000001</v>
      </c>
      <c r="AD9" s="21">
        <v>2.6634014598039615</v>
      </c>
      <c r="AE9" s="28">
        <v>20</v>
      </c>
      <c r="AF9" s="30">
        <v>1.4347004592228441</v>
      </c>
      <c r="AG9" s="30">
        <v>1.4347004592228441</v>
      </c>
      <c r="AH9" s="30">
        <v>36.619</v>
      </c>
      <c r="AI9" s="30">
        <v>5.9736224174499508</v>
      </c>
      <c r="AJ9" s="28">
        <v>2.9600000381469727</v>
      </c>
      <c r="AK9" s="30">
        <v>1.4318430298791394</v>
      </c>
      <c r="AL9" s="30">
        <v>1.4318430298791394</v>
      </c>
      <c r="AM9" s="30">
        <v>36.619</v>
      </c>
      <c r="AN9" s="30">
        <v>5.9736224174499508</v>
      </c>
      <c r="AO9" s="28">
        <v>2.9600000381469727</v>
      </c>
      <c r="AP9" s="30">
        <v>1.4418742710218078</v>
      </c>
      <c r="AQ9" s="30">
        <v>1.4418742710218078</v>
      </c>
      <c r="AR9" s="30">
        <v>36.619</v>
      </c>
      <c r="AS9" s="30">
        <v>5.9736224174499508</v>
      </c>
      <c r="AT9" s="28">
        <v>2.9600000381469727</v>
      </c>
      <c r="AU9" s="28">
        <v>1.4328674986829826</v>
      </c>
      <c r="AV9" s="30">
        <v>1.4328674986829826</v>
      </c>
      <c r="AW9" s="28">
        <v>2.9600000381469727</v>
      </c>
      <c r="AX9" s="30">
        <v>1.3844671918198903</v>
      </c>
      <c r="AY9" s="30">
        <v>1.3844671918198903</v>
      </c>
      <c r="AZ9" s="30">
        <v>36.619</v>
      </c>
      <c r="BA9" s="30">
        <v>5.9736224174499508</v>
      </c>
      <c r="BB9" s="29">
        <v>2.9600000381469727</v>
      </c>
      <c r="BC9" s="29">
        <v>7.8</v>
      </c>
      <c r="BD9" s="32">
        <v>158.315</v>
      </c>
      <c r="BE9" s="31">
        <v>86.599000000000004</v>
      </c>
      <c r="BF9" s="28">
        <v>0</v>
      </c>
      <c r="BG9" s="32">
        <v>2.6634014598039615</v>
      </c>
      <c r="BH9" s="32">
        <v>8.4960000000000004</v>
      </c>
      <c r="BI9" s="33">
        <v>5.0410000000000004</v>
      </c>
      <c r="BJ9" s="28">
        <v>28.841000000000001</v>
      </c>
      <c r="BK9" s="30">
        <v>1.4269420938908708</v>
      </c>
      <c r="BL9" s="30">
        <v>1.4269420938908708</v>
      </c>
      <c r="BM9" s="30">
        <v>36.619</v>
      </c>
      <c r="BN9" s="30">
        <v>5.9736224174499508</v>
      </c>
      <c r="BO9" s="34">
        <v>2.9600000381469727</v>
      </c>
      <c r="BP9" s="28">
        <v>36.619</v>
      </c>
      <c r="BQ9" s="28">
        <v>36.619</v>
      </c>
      <c r="BR9" s="28">
        <v>36.619</v>
      </c>
      <c r="BS9" s="28">
        <v>36.619</v>
      </c>
      <c r="BT9" s="208">
        <v>4.5180841530229063</v>
      </c>
      <c r="BU9" s="386">
        <v>2.2520854494353459</v>
      </c>
      <c r="BV9" s="5">
        <v>1.3844671918198903</v>
      </c>
      <c r="BW9" s="5">
        <v>11.978407105204887</v>
      </c>
      <c r="BX9" s="5">
        <v>3.5070000000000001</v>
      </c>
      <c r="BY9" s="5">
        <v>3.0509521368267283</v>
      </c>
    </row>
    <row r="10" spans="1:77" s="36" customFormat="1">
      <c r="A10" s="35" t="s">
        <v>79</v>
      </c>
      <c r="B10" s="28">
        <v>3.5070000000000001</v>
      </c>
      <c r="C10" s="28">
        <v>3.5070000000000001</v>
      </c>
      <c r="D10" s="28">
        <v>3.5750000000000002</v>
      </c>
      <c r="E10" s="28">
        <v>0.13300000000000001</v>
      </c>
      <c r="F10" s="28">
        <v>3.5750000000000002</v>
      </c>
      <c r="G10" s="28">
        <v>7.1970000000000001</v>
      </c>
      <c r="H10" s="28">
        <v>3.7000000476837154</v>
      </c>
      <c r="I10" s="29">
        <v>90</v>
      </c>
      <c r="J10" s="28">
        <v>3.2150660000000002</v>
      </c>
      <c r="K10" s="28">
        <v>3.7000000476837154</v>
      </c>
      <c r="L10" s="28">
        <v>13.492000000000001</v>
      </c>
      <c r="M10" s="28">
        <v>16.172999999999998</v>
      </c>
      <c r="N10" s="28">
        <v>16.172999999999998</v>
      </c>
      <c r="O10" s="28">
        <v>54.042999999999999</v>
      </c>
      <c r="P10" s="28">
        <v>6.5739999999999998</v>
      </c>
      <c r="Q10" s="28">
        <v>5.4729999999999999</v>
      </c>
      <c r="R10" s="28">
        <v>7.5220000000000002</v>
      </c>
      <c r="S10" s="28">
        <v>54.042999999999999</v>
      </c>
      <c r="T10" s="28">
        <v>6.5739999999999998</v>
      </c>
      <c r="U10" s="28">
        <v>54.290900000000001</v>
      </c>
      <c r="V10" s="28">
        <v>52.558</v>
      </c>
      <c r="W10" s="28">
        <v>7.6048</v>
      </c>
      <c r="X10" s="28">
        <v>19.312799453735352</v>
      </c>
      <c r="Y10" s="28">
        <v>3.4360589078862667</v>
      </c>
      <c r="Z10" s="28">
        <v>3.738</v>
      </c>
      <c r="AA10" s="28">
        <v>3.738</v>
      </c>
      <c r="AB10" s="28">
        <v>20.277999999999999</v>
      </c>
      <c r="AC10" s="28">
        <v>73.411000000000001</v>
      </c>
      <c r="AD10" s="21">
        <v>2.5210846263102669</v>
      </c>
      <c r="AE10" s="28">
        <v>20</v>
      </c>
      <c r="AF10" s="30">
        <v>1.2671066692492206</v>
      </c>
      <c r="AG10" s="30">
        <v>1.2671066692492206</v>
      </c>
      <c r="AH10" s="30">
        <v>32.837000000000003</v>
      </c>
      <c r="AI10" s="30">
        <v>2.9868112087249754</v>
      </c>
      <c r="AJ10" s="28">
        <v>2.9600000381469727</v>
      </c>
      <c r="AK10" s="30">
        <v>1.2645830290321691</v>
      </c>
      <c r="AL10" s="30">
        <v>1.2645830290321691</v>
      </c>
      <c r="AM10" s="30">
        <v>32.837000000000003</v>
      </c>
      <c r="AN10" s="30">
        <v>2.9868112087249754</v>
      </c>
      <c r="AO10" s="28">
        <v>2.9600000381469727</v>
      </c>
      <c r="AP10" s="30">
        <v>1.2734424759439011</v>
      </c>
      <c r="AQ10" s="30">
        <v>1.2734424759439011</v>
      </c>
      <c r="AR10" s="30">
        <v>32.837000000000003</v>
      </c>
      <c r="AS10" s="30">
        <v>2.9868112087249754</v>
      </c>
      <c r="AT10" s="28">
        <v>2.9600000381469727</v>
      </c>
      <c r="AU10" s="28">
        <v>1.2654878250440773</v>
      </c>
      <c r="AV10" s="30">
        <v>1.2654878250440773</v>
      </c>
      <c r="AW10" s="28">
        <v>2.9600000381469727</v>
      </c>
      <c r="AX10" s="30">
        <v>1.2227413749222493</v>
      </c>
      <c r="AY10" s="30">
        <v>1.2227413749222493</v>
      </c>
      <c r="AZ10" s="30">
        <v>32.837000000000003</v>
      </c>
      <c r="BA10" s="30">
        <v>2.9868112087249754</v>
      </c>
      <c r="BB10" s="29">
        <v>2.9600000381469727</v>
      </c>
      <c r="BC10" s="29">
        <v>2.6</v>
      </c>
      <c r="BD10" s="28">
        <v>32.837000000000003</v>
      </c>
      <c r="BE10" s="34">
        <v>43.299500000000002</v>
      </c>
      <c r="BF10" s="28">
        <v>0</v>
      </c>
      <c r="BG10" s="32">
        <v>2.5210846263102669</v>
      </c>
      <c r="BH10" s="32">
        <v>8.4960000000000004</v>
      </c>
      <c r="BI10" s="33">
        <v>5.0410000000000004</v>
      </c>
      <c r="BJ10" s="28">
        <v>20.277999999999999</v>
      </c>
      <c r="BK10" s="30">
        <v>1.2602545933392841</v>
      </c>
      <c r="BL10" s="30">
        <v>1.2602545933392841</v>
      </c>
      <c r="BM10" s="30">
        <v>32.837000000000003</v>
      </c>
      <c r="BN10" s="30">
        <v>2.9868112087249754</v>
      </c>
      <c r="BO10" s="34">
        <v>2.9600000381469727</v>
      </c>
      <c r="BP10" s="28">
        <v>32.837000000000003</v>
      </c>
      <c r="BQ10" s="28">
        <v>32.837000000000003</v>
      </c>
      <c r="BR10" s="28">
        <v>32.837000000000003</v>
      </c>
      <c r="BS10" s="28">
        <v>32.837000000000003</v>
      </c>
      <c r="BT10" s="208">
        <v>4.3207460937449857</v>
      </c>
      <c r="BU10" s="386">
        <v>2.2520854494353459</v>
      </c>
      <c r="BV10" s="36">
        <v>1.2227413749222493</v>
      </c>
      <c r="BW10" s="36">
        <v>10.686657679186824</v>
      </c>
      <c r="BX10" s="36">
        <v>3.5070000000000001</v>
      </c>
      <c r="BY10" s="36">
        <v>3.0509521368267283</v>
      </c>
    </row>
    <row r="11" spans="1:77" s="36" customFormat="1">
      <c r="A11" s="35" t="s">
        <v>80</v>
      </c>
      <c r="B11" s="28">
        <v>0.26856561546286878</v>
      </c>
      <c r="C11" s="28">
        <v>0.26856561546286878</v>
      </c>
      <c r="D11" s="28">
        <v>0.26856561546286878</v>
      </c>
      <c r="E11" s="28">
        <v>0.26856561546286878</v>
      </c>
      <c r="F11" s="28">
        <v>0.26856561546286878</v>
      </c>
      <c r="G11" s="28">
        <v>0.26856561546286878</v>
      </c>
      <c r="H11" s="28">
        <v>0.26856561546286878</v>
      </c>
      <c r="I11" s="29">
        <v>30</v>
      </c>
      <c r="J11" s="28">
        <v>0.32149299999999997</v>
      </c>
      <c r="K11" s="28">
        <v>67.488512384866468</v>
      </c>
      <c r="L11" s="28">
        <v>739.29700000000003</v>
      </c>
      <c r="M11" s="28">
        <v>683.32500000000005</v>
      </c>
      <c r="N11" s="28">
        <v>667.78499999999997</v>
      </c>
      <c r="O11" s="28">
        <v>267.3268667464024</v>
      </c>
      <c r="P11" s="28">
        <v>267.3268667464024</v>
      </c>
      <c r="Q11" s="28">
        <v>0.54242117555469049</v>
      </c>
      <c r="R11" s="28">
        <v>0.54242117555469049</v>
      </c>
      <c r="S11" s="28">
        <v>0.54242117555469049</v>
      </c>
      <c r="T11" s="28">
        <v>0.54242117555469049</v>
      </c>
      <c r="U11" s="28">
        <v>0.54242117555469049</v>
      </c>
      <c r="V11" s="28">
        <v>0.48565767938668286</v>
      </c>
      <c r="W11" s="28">
        <v>0.48565767938668286</v>
      </c>
      <c r="X11" s="28">
        <v>395.46499633789063</v>
      </c>
      <c r="Y11" s="28">
        <v>87.038587400922992</v>
      </c>
      <c r="Z11" s="28">
        <v>0</v>
      </c>
      <c r="AA11" s="28">
        <v>0</v>
      </c>
      <c r="AB11" s="28">
        <v>325.40600000000001</v>
      </c>
      <c r="AC11" s="28">
        <v>4.1099999999999994</v>
      </c>
      <c r="AD11" s="21">
        <v>544.40099999999995</v>
      </c>
      <c r="AE11" s="28">
        <v>20</v>
      </c>
      <c r="AF11" s="30">
        <v>58.923404780462455</v>
      </c>
      <c r="AG11" s="30">
        <v>58.923404780462455</v>
      </c>
      <c r="AH11" s="30">
        <v>58.923404780462455</v>
      </c>
      <c r="AI11" s="30">
        <v>58.923404780462455</v>
      </c>
      <c r="AJ11" s="28">
        <v>58.923404780462455</v>
      </c>
      <c r="AK11" s="30">
        <v>22.7807078912675</v>
      </c>
      <c r="AL11" s="30">
        <v>22.7807078912675</v>
      </c>
      <c r="AM11" s="30">
        <v>22.7807078912675</v>
      </c>
      <c r="AN11" s="30">
        <v>22.7807078912675</v>
      </c>
      <c r="AO11" s="28">
        <v>22.7807078912675</v>
      </c>
      <c r="AP11" s="30">
        <v>138.14677289402644</v>
      </c>
      <c r="AQ11" s="30">
        <v>138.14677289402644</v>
      </c>
      <c r="AR11" s="30">
        <v>138.14677289402644</v>
      </c>
      <c r="AS11" s="30">
        <v>138.14677289402644</v>
      </c>
      <c r="AT11" s="28">
        <v>138.14677289402644</v>
      </c>
      <c r="AU11" s="28">
        <v>123.29229953791791</v>
      </c>
      <c r="AV11" s="30">
        <v>123.29229953791791</v>
      </c>
      <c r="AW11" s="28">
        <v>123.29229953791791</v>
      </c>
      <c r="AX11" s="30">
        <v>41.977430273584361</v>
      </c>
      <c r="AY11" s="30">
        <v>41.977430273584361</v>
      </c>
      <c r="AZ11" s="30">
        <v>41.977430273584361</v>
      </c>
      <c r="BA11" s="30">
        <v>41.977430273584361</v>
      </c>
      <c r="BB11" s="29">
        <v>41.977430273584361</v>
      </c>
      <c r="BC11" s="29">
        <v>0.4</v>
      </c>
      <c r="BD11" s="28">
        <v>11.744</v>
      </c>
      <c r="BE11" s="34">
        <v>41.977430273584361</v>
      </c>
      <c r="BF11" s="28">
        <v>0</v>
      </c>
      <c r="BG11" s="28">
        <v>544.40099999999995</v>
      </c>
      <c r="BH11" s="28">
        <v>0.26856561546286878</v>
      </c>
      <c r="BI11" s="33">
        <v>0.26856561546286878</v>
      </c>
      <c r="BJ11" s="28">
        <v>0</v>
      </c>
      <c r="BK11" s="30">
        <v>94.609280667448843</v>
      </c>
      <c r="BL11" s="30">
        <v>94.609280667448843</v>
      </c>
      <c r="BM11" s="30">
        <v>94.609280667448843</v>
      </c>
      <c r="BN11" s="30">
        <v>94.609280667448843</v>
      </c>
      <c r="BO11" s="34">
        <v>94.609280667448843</v>
      </c>
      <c r="BP11" s="28">
        <v>0</v>
      </c>
      <c r="BQ11" s="28">
        <v>0</v>
      </c>
      <c r="BR11" s="28">
        <v>0</v>
      </c>
      <c r="BS11" s="28">
        <v>0</v>
      </c>
      <c r="BT11" s="208">
        <v>6.3825752374249332</v>
      </c>
      <c r="BU11" s="386">
        <v>39.2591410272845</v>
      </c>
      <c r="BV11" s="36">
        <v>48.383186133333346</v>
      </c>
      <c r="BW11" s="36">
        <v>13.459966637004504</v>
      </c>
      <c r="BX11" s="36">
        <v>0.26856561546286878</v>
      </c>
      <c r="BY11" s="36">
        <v>9.4958624767122093E-2</v>
      </c>
    </row>
    <row r="12" spans="1:77">
      <c r="A12" s="37" t="s">
        <v>81</v>
      </c>
      <c r="B12" s="38">
        <v>0.57865500000000003</v>
      </c>
      <c r="C12" s="38">
        <v>0.57865500000000003</v>
      </c>
      <c r="D12" s="38">
        <v>0.103675</v>
      </c>
      <c r="E12" s="38">
        <v>3.8569999999999998E-3</v>
      </c>
      <c r="F12" s="38">
        <v>0.103675</v>
      </c>
      <c r="G12" s="28">
        <v>1.4394</v>
      </c>
      <c r="H12" s="38">
        <v>3.5150000452995296</v>
      </c>
      <c r="I12" s="39">
        <v>14.85</v>
      </c>
      <c r="J12" s="38">
        <v>0.53048589000000002</v>
      </c>
      <c r="K12" s="38">
        <v>3.5150000452995296</v>
      </c>
      <c r="L12" s="38">
        <v>0.85539280000000006</v>
      </c>
      <c r="M12" s="38">
        <v>1.0253682</v>
      </c>
      <c r="N12" s="28">
        <v>1.0253682</v>
      </c>
      <c r="O12" s="40">
        <v>43.936958999999995</v>
      </c>
      <c r="P12" s="38">
        <v>0.65739999999999998</v>
      </c>
      <c r="Q12" s="38">
        <v>0.54730000000000001</v>
      </c>
      <c r="R12" s="38">
        <v>0.75219999999999998</v>
      </c>
      <c r="S12" s="38">
        <v>43.936958999999995</v>
      </c>
      <c r="T12" s="38">
        <v>0.65739999999999998</v>
      </c>
      <c r="U12" s="38">
        <v>30.565776699999997</v>
      </c>
      <c r="V12" s="38">
        <v>5.2558000000000007</v>
      </c>
      <c r="W12" s="38">
        <v>1.0342528</v>
      </c>
      <c r="X12" s="38">
        <v>0.56007118415832513</v>
      </c>
      <c r="Y12" s="38">
        <v>0.54976942526180261</v>
      </c>
      <c r="Z12" s="38">
        <v>0.61677000000000004</v>
      </c>
      <c r="AA12" s="38">
        <v>0.61677000000000004</v>
      </c>
      <c r="AB12" s="38">
        <v>0.8719539999999999</v>
      </c>
      <c r="AC12" s="38">
        <v>3.1566730000000001</v>
      </c>
      <c r="AD12" s="38">
        <v>0.10840663893134148</v>
      </c>
      <c r="AE12" s="38">
        <v>0.86</v>
      </c>
      <c r="AF12" s="38">
        <v>0.17486072035639247</v>
      </c>
      <c r="AG12" s="38">
        <v>0.17486072035639247</v>
      </c>
      <c r="AH12" s="38">
        <v>4.5315060000000003</v>
      </c>
      <c r="AI12" s="39">
        <v>0.41217994680404663</v>
      </c>
      <c r="AJ12" s="38">
        <v>0.40848000526428224</v>
      </c>
      <c r="AK12" s="38">
        <v>0.17451245800643936</v>
      </c>
      <c r="AL12" s="38">
        <v>0.17451245800643936</v>
      </c>
      <c r="AM12" s="38">
        <v>4.5315060000000003</v>
      </c>
      <c r="AN12" s="39">
        <v>0.41217994680404663</v>
      </c>
      <c r="AO12" s="38">
        <v>0.40848000526428224</v>
      </c>
      <c r="AP12" s="38">
        <v>0.17573506168025838</v>
      </c>
      <c r="AQ12" s="38">
        <v>0.17573506168025838</v>
      </c>
      <c r="AR12" s="38">
        <v>4.5315060000000003</v>
      </c>
      <c r="AS12" s="39">
        <v>0.41217994680404663</v>
      </c>
      <c r="AT12" s="38">
        <v>0.40848000526428224</v>
      </c>
      <c r="AU12" s="38">
        <v>0.17463731985608266</v>
      </c>
      <c r="AV12" s="38">
        <v>0.17463731985608266</v>
      </c>
      <c r="AW12" s="38">
        <v>0.40848000526428224</v>
      </c>
      <c r="AX12" s="38">
        <v>0.16873830973927043</v>
      </c>
      <c r="AY12" s="38">
        <v>0.16873830973927043</v>
      </c>
      <c r="AZ12" s="38">
        <v>4.5315060000000003</v>
      </c>
      <c r="BA12" s="39">
        <v>0.41217994680404663</v>
      </c>
      <c r="BB12" s="38">
        <v>0.40848000526428224</v>
      </c>
      <c r="BC12" s="40">
        <v>0.31459999999999999</v>
      </c>
      <c r="BD12" s="38">
        <v>0.17463731985608266</v>
      </c>
      <c r="BE12" s="39">
        <v>5.9753310000000006</v>
      </c>
      <c r="BF12" s="28">
        <v>0</v>
      </c>
      <c r="BG12" s="39">
        <v>0.10840663893134148</v>
      </c>
      <c r="BH12" s="38">
        <v>1.6992000000000003</v>
      </c>
      <c r="BI12" s="41">
        <v>4.7889500000000007</v>
      </c>
      <c r="BJ12" s="38">
        <v>0.8719539999999999</v>
      </c>
      <c r="BK12" s="38">
        <v>0.17391513388082122</v>
      </c>
      <c r="BL12" s="38">
        <v>0.17391513388082122</v>
      </c>
      <c r="BM12" s="38">
        <v>4.5315060000000003</v>
      </c>
      <c r="BN12" s="31">
        <v>0.41217994680404663</v>
      </c>
      <c r="BO12" s="38">
        <v>0.40848000526428224</v>
      </c>
      <c r="BP12" s="38">
        <v>4.5315060000000003</v>
      </c>
      <c r="BQ12" s="38">
        <v>4.5315060000000003</v>
      </c>
      <c r="BR12" s="38">
        <v>4.5315060000000003</v>
      </c>
      <c r="BS12" s="28">
        <v>4.5315060000000003</v>
      </c>
      <c r="BT12" s="208">
        <v>1.0656296540620798</v>
      </c>
      <c r="BU12" s="386">
        <v>31.078779202207773</v>
      </c>
      <c r="BV12" s="5">
        <v>0.16873830973927043</v>
      </c>
      <c r="BW12" s="5">
        <v>7.9341314762964889E-3</v>
      </c>
      <c r="BX12" s="5">
        <v>0.57865500000000003</v>
      </c>
      <c r="BY12" s="5">
        <v>0.57865500000000003</v>
      </c>
    </row>
    <row r="13" spans="1:77">
      <c r="A13" s="37" t="s">
        <v>82</v>
      </c>
      <c r="B13" s="38">
        <v>1.5009959999999998</v>
      </c>
      <c r="C13" s="28">
        <v>1.5009959999999998</v>
      </c>
      <c r="D13" s="38">
        <v>2.431</v>
      </c>
      <c r="E13" s="38">
        <v>9.0440000000000006E-2</v>
      </c>
      <c r="F13" s="38">
        <v>2.431</v>
      </c>
      <c r="G13" s="38">
        <v>3.0803159999999998</v>
      </c>
      <c r="H13" s="38">
        <v>0.18500000238418576</v>
      </c>
      <c r="I13" s="39">
        <v>38.519999999999996</v>
      </c>
      <c r="J13" s="38">
        <v>1.3760482479999998</v>
      </c>
      <c r="K13" s="38">
        <v>0.18500000238418576</v>
      </c>
      <c r="L13" s="38">
        <v>0.59364800000000006</v>
      </c>
      <c r="M13" s="38">
        <v>0.71161199999999991</v>
      </c>
      <c r="N13" s="28">
        <v>0.71161199999999991</v>
      </c>
      <c r="O13" s="40">
        <v>9.7817830000000008</v>
      </c>
      <c r="P13" s="38">
        <v>1.6435</v>
      </c>
      <c r="Q13" s="38">
        <v>1.36825</v>
      </c>
      <c r="R13" s="38">
        <v>1.8805000000000001</v>
      </c>
      <c r="S13" s="38">
        <v>9.7817830000000008</v>
      </c>
      <c r="T13" s="38">
        <v>1.6435</v>
      </c>
      <c r="U13" s="38">
        <v>18.947524099999999</v>
      </c>
      <c r="V13" s="38">
        <v>16.818560000000002</v>
      </c>
      <c r="W13" s="38">
        <v>6.5705472000000009</v>
      </c>
      <c r="X13" s="38">
        <v>0.40556878852844241</v>
      </c>
      <c r="Y13" s="38">
        <v>2.2677988792049359</v>
      </c>
      <c r="Z13" s="38">
        <v>1.5998639999999997</v>
      </c>
      <c r="AA13" s="38">
        <v>1.5998639999999997</v>
      </c>
      <c r="AB13" s="38">
        <v>1.6425179999999997</v>
      </c>
      <c r="AC13" s="38">
        <v>5.9462909999999995</v>
      </c>
      <c r="AD13" s="38">
        <v>0.20420785473113159</v>
      </c>
      <c r="AE13" s="38">
        <v>1.62</v>
      </c>
      <c r="AF13" s="38">
        <v>0.41307677417524596</v>
      </c>
      <c r="AG13" s="38">
        <v>0.41307677417524596</v>
      </c>
      <c r="AH13" s="38">
        <v>10.704862</v>
      </c>
      <c r="AI13" s="39">
        <v>0.97370045404434213</v>
      </c>
      <c r="AJ13" s="38">
        <v>0.96496001243591312</v>
      </c>
      <c r="AK13" s="38">
        <v>0.41225406746448712</v>
      </c>
      <c r="AL13" s="38">
        <v>0.41225406746448712</v>
      </c>
      <c r="AM13" s="38">
        <v>10.704862</v>
      </c>
      <c r="AN13" s="39">
        <v>0.97370045404434213</v>
      </c>
      <c r="AO13" s="38">
        <v>0.96496001243591312</v>
      </c>
      <c r="AP13" s="38">
        <v>0.41514224715771175</v>
      </c>
      <c r="AQ13" s="38">
        <v>0.41514224715771175</v>
      </c>
      <c r="AR13" s="38">
        <v>10.704862</v>
      </c>
      <c r="AS13" s="39">
        <v>0.97370045404434213</v>
      </c>
      <c r="AT13" s="38">
        <v>0.96496001243591312</v>
      </c>
      <c r="AU13" s="38">
        <v>0.41254903096436918</v>
      </c>
      <c r="AV13" s="38">
        <v>0.41254903096436918</v>
      </c>
      <c r="AW13" s="38">
        <v>0.96496001243591312</v>
      </c>
      <c r="AX13" s="38">
        <v>0.39861368822465332</v>
      </c>
      <c r="AY13" s="38">
        <v>0.39861368822465332</v>
      </c>
      <c r="AZ13" s="38">
        <v>10.704862</v>
      </c>
      <c r="BA13" s="39">
        <v>0.97370045404434213</v>
      </c>
      <c r="BB13" s="38">
        <v>0.96496001243591312</v>
      </c>
      <c r="BC13" s="40">
        <v>0.88139999999999996</v>
      </c>
      <c r="BD13" s="38">
        <v>0.41254903096436918</v>
      </c>
      <c r="BE13" s="39">
        <v>14.115637000000001</v>
      </c>
      <c r="BF13" s="28">
        <v>0</v>
      </c>
      <c r="BG13" s="39">
        <v>0.20420785473113159</v>
      </c>
      <c r="BH13" s="38">
        <v>3.636288</v>
      </c>
      <c r="BI13" s="41">
        <v>0.25205</v>
      </c>
      <c r="BJ13" s="38">
        <v>1.6425179999999997</v>
      </c>
      <c r="BK13" s="38">
        <v>0.41084299742860664</v>
      </c>
      <c r="BL13" s="38">
        <v>0.41084299742860664</v>
      </c>
      <c r="BM13" s="38">
        <v>10.704862</v>
      </c>
      <c r="BN13" s="31">
        <v>0.97370045404434213</v>
      </c>
      <c r="BO13" s="38">
        <v>0.96496001243591312</v>
      </c>
      <c r="BP13" s="38">
        <v>10.704862</v>
      </c>
      <c r="BQ13" s="38">
        <v>10.704862</v>
      </c>
      <c r="BR13" s="38">
        <v>10.704862</v>
      </c>
      <c r="BS13" s="28">
        <v>10.704862</v>
      </c>
      <c r="BT13" s="208">
        <v>1.28204044873346</v>
      </c>
      <c r="BU13" s="386">
        <v>73.417985651592275</v>
      </c>
      <c r="BV13" s="5">
        <v>0.39861368822465332</v>
      </c>
      <c r="BW13" s="5">
        <v>1.54619588225106E-3</v>
      </c>
      <c r="BX13" s="5">
        <v>1.5009959999999998</v>
      </c>
      <c r="BY13" s="5">
        <v>1.5009959999999998</v>
      </c>
    </row>
    <row r="14" spans="1:77">
      <c r="A14" s="27" t="s">
        <v>83</v>
      </c>
      <c r="B14" s="38">
        <v>1.06</v>
      </c>
      <c r="C14" s="38">
        <v>1.06</v>
      </c>
      <c r="D14" s="38">
        <v>1.056</v>
      </c>
      <c r="E14" s="38">
        <v>1.1419999999999999</v>
      </c>
      <c r="F14" s="28">
        <v>1.056</v>
      </c>
      <c r="G14" s="38">
        <v>392.35399999999998</v>
      </c>
      <c r="H14" s="38">
        <v>49</v>
      </c>
      <c r="I14" s="29">
        <v>2.85</v>
      </c>
      <c r="J14" s="28">
        <v>1.06</v>
      </c>
      <c r="K14" s="38">
        <v>49</v>
      </c>
      <c r="L14" s="38">
        <v>3.1819999999999999</v>
      </c>
      <c r="M14" s="38">
        <v>3.2309999999999999</v>
      </c>
      <c r="N14" s="28">
        <v>1.5349999999999999</v>
      </c>
      <c r="O14" s="28">
        <v>4.2210000000000001</v>
      </c>
      <c r="P14" s="38">
        <v>3.024</v>
      </c>
      <c r="Q14" s="38">
        <v>0.19800000000000001</v>
      </c>
      <c r="R14" s="38">
        <v>0.76300000000000001</v>
      </c>
      <c r="S14" s="38">
        <v>4.2210000000000001</v>
      </c>
      <c r="T14" s="38">
        <v>3.024</v>
      </c>
      <c r="U14" s="38">
        <v>0.62999999523162842</v>
      </c>
      <c r="V14" s="38">
        <v>3</v>
      </c>
      <c r="W14" s="38">
        <v>3.5749998897021387</v>
      </c>
      <c r="X14" s="28">
        <v>0.36000001430511475</v>
      </c>
      <c r="Y14" s="38">
        <v>20.773333228433572</v>
      </c>
      <c r="Z14" s="38">
        <v>1.0680000000000001</v>
      </c>
      <c r="AA14" s="38">
        <v>1.0680000000000001</v>
      </c>
      <c r="AB14" s="38">
        <v>1.0580000000000001</v>
      </c>
      <c r="AC14" s="38">
        <v>1.0499999999999996</v>
      </c>
      <c r="AD14" s="21">
        <v>1.246</v>
      </c>
      <c r="AE14" s="38">
        <v>0</v>
      </c>
      <c r="AF14" s="30">
        <v>9.8650000000000002</v>
      </c>
      <c r="AG14" s="30">
        <v>9.8650000000000002</v>
      </c>
      <c r="AH14" s="30">
        <v>9.8650000000000002</v>
      </c>
      <c r="AI14" s="30">
        <v>3.8340001106262211</v>
      </c>
      <c r="AJ14" s="38">
        <v>1.1000000238418579</v>
      </c>
      <c r="AK14" s="30">
        <v>9.8650000000000002</v>
      </c>
      <c r="AL14" s="30">
        <v>9.8650000000000002</v>
      </c>
      <c r="AM14" s="30">
        <v>9.8650000000000002</v>
      </c>
      <c r="AN14" s="30">
        <v>3.8340001106262211</v>
      </c>
      <c r="AO14" s="38">
        <v>1.1000000238418579</v>
      </c>
      <c r="AP14" s="30">
        <v>9.8650000000000002</v>
      </c>
      <c r="AQ14" s="30">
        <v>9.8650000000000002</v>
      </c>
      <c r="AR14" s="30">
        <v>9.8650000000000002</v>
      </c>
      <c r="AS14" s="30">
        <v>3.8340001106262211</v>
      </c>
      <c r="AT14" s="28">
        <v>1.1000000238418579</v>
      </c>
      <c r="AU14" s="28">
        <v>9.8650000000000002</v>
      </c>
      <c r="AV14" s="30">
        <v>9.8650000000000002</v>
      </c>
      <c r="AW14" s="28">
        <v>1.1000000238418579</v>
      </c>
      <c r="AX14" s="30">
        <v>9.8650000000000002</v>
      </c>
      <c r="AY14" s="30">
        <v>9.8650000000000002</v>
      </c>
      <c r="AZ14" s="30">
        <v>9.8650000000000002</v>
      </c>
      <c r="BA14" s="30">
        <v>3.8340001106262211</v>
      </c>
      <c r="BB14" s="29">
        <v>1.1000000238418579</v>
      </c>
      <c r="BC14" s="29">
        <v>2.7</v>
      </c>
      <c r="BD14" s="32">
        <v>9.8650000000000002</v>
      </c>
      <c r="BE14" s="31">
        <v>31.65</v>
      </c>
      <c r="BF14" s="28">
        <v>0</v>
      </c>
      <c r="BG14" s="32">
        <v>1.246</v>
      </c>
      <c r="BH14" s="32">
        <v>445.95800000000003</v>
      </c>
      <c r="BI14" s="42">
        <v>31.587</v>
      </c>
      <c r="BJ14" s="38">
        <v>1.0580000000000001</v>
      </c>
      <c r="BK14" s="30">
        <v>9.8650000000000002</v>
      </c>
      <c r="BL14" s="30">
        <v>9.8650000000000002</v>
      </c>
      <c r="BM14" s="30">
        <v>9.8650000000000002</v>
      </c>
      <c r="BN14" s="30">
        <v>3.8340001106262211</v>
      </c>
      <c r="BO14" s="31">
        <v>1.1000000238418579</v>
      </c>
      <c r="BP14" s="38">
        <v>9.8650000000000002</v>
      </c>
      <c r="BQ14" s="38">
        <v>9.8650000000000002</v>
      </c>
      <c r="BR14" s="28">
        <v>9.8650000000000002</v>
      </c>
      <c r="BS14" s="28">
        <v>9.8650000000000002</v>
      </c>
      <c r="BT14" s="208">
        <v>3.2035441620578733</v>
      </c>
      <c r="BU14" s="386">
        <v>9.8650000000000002</v>
      </c>
      <c r="BV14" s="5">
        <v>9.8650000000000002</v>
      </c>
      <c r="BW14" s="5">
        <v>2.9801086712379403</v>
      </c>
      <c r="BX14" s="5">
        <v>1.06</v>
      </c>
      <c r="BY14" s="5">
        <v>1.06</v>
      </c>
    </row>
    <row r="15" spans="1:77">
      <c r="A15" s="27" t="s">
        <v>84</v>
      </c>
      <c r="B15" s="38">
        <v>0.75</v>
      </c>
      <c r="C15" s="38">
        <v>0.35</v>
      </c>
      <c r="D15" s="38">
        <v>0.10199999999999999</v>
      </c>
      <c r="E15" s="38">
        <v>0.11899999999999999</v>
      </c>
      <c r="F15" s="28">
        <v>0.10199999999999999</v>
      </c>
      <c r="G15" s="38">
        <v>0.111</v>
      </c>
      <c r="H15" s="38">
        <v>1.1000000238418579</v>
      </c>
      <c r="I15" s="29">
        <v>0</v>
      </c>
      <c r="J15" s="28">
        <v>0.40123199999999998</v>
      </c>
      <c r="K15" s="38">
        <v>1.1000000238418579</v>
      </c>
      <c r="L15" s="38">
        <v>0.63800000000000001</v>
      </c>
      <c r="M15" s="38">
        <v>1.712</v>
      </c>
      <c r="N15" s="28">
        <v>1.712</v>
      </c>
      <c r="O15" s="28">
        <v>0.6</v>
      </c>
      <c r="P15" s="38">
        <v>0.60299999999999998</v>
      </c>
      <c r="Q15" s="38">
        <v>0.91800000000000004</v>
      </c>
      <c r="R15" s="38">
        <v>0.91800000000000004</v>
      </c>
      <c r="S15" s="38">
        <v>0.6</v>
      </c>
      <c r="T15" s="38">
        <v>0.60299999999999998</v>
      </c>
      <c r="U15" s="38">
        <v>0.92000001668930043</v>
      </c>
      <c r="V15" s="38">
        <v>0.6</v>
      </c>
      <c r="W15" s="38">
        <v>1.1039999723434448</v>
      </c>
      <c r="X15" s="28">
        <v>2</v>
      </c>
      <c r="Y15" s="38">
        <v>0.12356091251423065</v>
      </c>
      <c r="Z15" s="38">
        <v>4.806</v>
      </c>
      <c r="AA15" s="38">
        <v>4.806</v>
      </c>
      <c r="AB15" s="38">
        <v>1.5860000000000001</v>
      </c>
      <c r="AC15" s="38">
        <v>1.5809999999999997</v>
      </c>
      <c r="AD15" s="21">
        <v>0.85699999999999998</v>
      </c>
      <c r="AE15" s="38">
        <v>0</v>
      </c>
      <c r="AF15" s="30">
        <v>6.1070000000000002</v>
      </c>
      <c r="AG15" s="30">
        <v>6.1070000000000002</v>
      </c>
      <c r="AH15" s="30">
        <v>6.1070000000000002</v>
      </c>
      <c r="AI15" s="30">
        <v>11</v>
      </c>
      <c r="AJ15" s="38">
        <v>1.1000000238418579</v>
      </c>
      <c r="AK15" s="30">
        <v>6.1070000000000002</v>
      </c>
      <c r="AL15" s="30">
        <v>6.1070000000000002</v>
      </c>
      <c r="AM15" s="30">
        <v>6.1070000000000002</v>
      </c>
      <c r="AN15" s="30">
        <v>11</v>
      </c>
      <c r="AO15" s="38">
        <v>1.1000000238418579</v>
      </c>
      <c r="AP15" s="30">
        <v>6.1070000000000002</v>
      </c>
      <c r="AQ15" s="30">
        <v>6.1070000000000002</v>
      </c>
      <c r="AR15" s="30">
        <v>6.1070000000000002</v>
      </c>
      <c r="AS15" s="30">
        <v>11</v>
      </c>
      <c r="AT15" s="28">
        <v>1.1000000238418579</v>
      </c>
      <c r="AU15" s="28">
        <v>6.1070000000000002</v>
      </c>
      <c r="AV15" s="30">
        <v>6.1070000000000002</v>
      </c>
      <c r="AW15" s="28">
        <v>1.1000000238418579</v>
      </c>
      <c r="AX15" s="30">
        <v>6.1070000000000002</v>
      </c>
      <c r="AY15" s="30">
        <v>6.1070000000000002</v>
      </c>
      <c r="AZ15" s="30">
        <v>6.1070000000000002</v>
      </c>
      <c r="BA15" s="30">
        <v>11</v>
      </c>
      <c r="BB15" s="29">
        <v>1.1000000238418579</v>
      </c>
      <c r="BC15" s="29">
        <v>7.0000000000000007E-2</v>
      </c>
      <c r="BD15" s="32">
        <v>6.1070000000000002</v>
      </c>
      <c r="BE15" s="31">
        <v>4.22</v>
      </c>
      <c r="BF15" s="28">
        <v>0</v>
      </c>
      <c r="BG15" s="32">
        <v>0.85699999999999998</v>
      </c>
      <c r="BH15" s="32">
        <v>0.86699999999999999</v>
      </c>
      <c r="BI15" s="42">
        <v>1.1000000000000001</v>
      </c>
      <c r="BJ15" s="38">
        <v>1.5860000000000001</v>
      </c>
      <c r="BK15" s="30">
        <v>6.1070000000000002</v>
      </c>
      <c r="BL15" s="30">
        <v>6.1070000000000002</v>
      </c>
      <c r="BM15" s="30">
        <v>6.1070000000000002</v>
      </c>
      <c r="BN15" s="30">
        <v>11</v>
      </c>
      <c r="BO15" s="31">
        <v>94.609280667448843</v>
      </c>
      <c r="BP15" s="38">
        <v>6.1070000000000002</v>
      </c>
      <c r="BQ15" s="38">
        <v>6.1070000000000002</v>
      </c>
      <c r="BR15" s="28">
        <v>6.1070000000000002</v>
      </c>
      <c r="BS15" s="28">
        <v>6.1070000000000002</v>
      </c>
      <c r="BT15" s="208">
        <v>0.62045788916810751</v>
      </c>
      <c r="BU15" s="386">
        <v>6.1070000000000002</v>
      </c>
      <c r="BV15" s="5">
        <v>6.1070000000000002</v>
      </c>
      <c r="BW15" s="5">
        <v>0.58794836546154972</v>
      </c>
      <c r="BX15" s="5">
        <v>0.75</v>
      </c>
      <c r="BY15" s="5">
        <v>0.75</v>
      </c>
    </row>
    <row r="16" spans="1:77">
      <c r="A16" s="43" t="s">
        <v>85</v>
      </c>
      <c r="B16" s="44">
        <v>59366.949503269869</v>
      </c>
      <c r="C16" s="45">
        <v>59362.612360412735</v>
      </c>
      <c r="D16" s="44">
        <v>59341.609065174642</v>
      </c>
      <c r="E16" s="45">
        <v>59385.872043746065</v>
      </c>
      <c r="F16" s="46">
        <v>59341.609065174642</v>
      </c>
      <c r="G16" s="45">
        <v>56808.789660412731</v>
      </c>
      <c r="H16" s="44">
        <v>59229.283455650831</v>
      </c>
      <c r="I16" s="45">
        <v>59014.60666993654</v>
      </c>
      <c r="J16" s="46">
        <v>59366.949503269869</v>
      </c>
      <c r="K16" s="45">
        <v>64819.984012604291</v>
      </c>
      <c r="L16" s="44">
        <v>85040.498287440714</v>
      </c>
      <c r="M16" s="45">
        <v>85012.926813631188</v>
      </c>
      <c r="N16" s="46">
        <v>85040.247304107383</v>
      </c>
      <c r="O16" s="47">
        <v>84030.8691279169</v>
      </c>
      <c r="P16" s="44">
        <v>85069.659261250243</v>
      </c>
      <c r="Q16" s="45">
        <v>78163.223975801229</v>
      </c>
      <c r="R16" s="44">
        <v>78153.745013896463</v>
      </c>
      <c r="S16" s="45">
        <v>77148.691147229794</v>
      </c>
      <c r="T16" s="44">
        <v>78187.481280563123</v>
      </c>
      <c r="U16" s="45">
        <v>77452.243690100047</v>
      </c>
      <c r="V16" s="44">
        <v>72576.771959343969</v>
      </c>
      <c r="W16" s="45">
        <v>65371.378447742522</v>
      </c>
      <c r="X16" s="46">
        <v>77264.397841775266</v>
      </c>
      <c r="Y16" s="45">
        <v>75581.867399072959</v>
      </c>
      <c r="Z16" s="44">
        <v>68039.647796249905</v>
      </c>
      <c r="AA16" s="45">
        <v>68039.647796249905</v>
      </c>
      <c r="AB16" s="44">
        <v>100017.06454396401</v>
      </c>
      <c r="AC16" s="45">
        <v>100037.36601301163</v>
      </c>
      <c r="AD16" s="44">
        <v>100001.60646895067</v>
      </c>
      <c r="AE16" s="45">
        <v>99855.836365392577</v>
      </c>
      <c r="AF16" s="46">
        <v>105173.1907876577</v>
      </c>
      <c r="AG16" s="47">
        <v>105173.1907876577</v>
      </c>
      <c r="AH16" s="46">
        <v>104722.60906726484</v>
      </c>
      <c r="AI16" s="48">
        <v>105185.10872922823</v>
      </c>
      <c r="AJ16" s="44">
        <v>105161.71010433085</v>
      </c>
      <c r="AK16" s="47">
        <v>104576.06631199722</v>
      </c>
      <c r="AL16" s="46">
        <v>104576.06631199722</v>
      </c>
      <c r="AM16" s="47">
        <v>104125.45025493171</v>
      </c>
      <c r="AN16" s="49">
        <v>104587.9499168951</v>
      </c>
      <c r="AO16" s="45">
        <v>104564.55129199772</v>
      </c>
      <c r="AP16" s="46">
        <v>107249.53839399332</v>
      </c>
      <c r="AQ16" s="47">
        <v>107249.53839399332</v>
      </c>
      <c r="AR16" s="46">
        <v>106799.04287864626</v>
      </c>
      <c r="AS16" s="48">
        <v>107261.54254060965</v>
      </c>
      <c r="AT16" s="46">
        <v>105161.71010433085</v>
      </c>
      <c r="AU16" s="47">
        <v>105514.41013173554</v>
      </c>
      <c r="AV16" s="49">
        <v>105514.41013173554</v>
      </c>
      <c r="AW16" s="47">
        <v>105502.90742239912</v>
      </c>
      <c r="AX16" s="46">
        <v>96731.701995851909</v>
      </c>
      <c r="AY16" s="47">
        <v>96731.701995851909</v>
      </c>
      <c r="AZ16" s="46">
        <v>96280.516640845002</v>
      </c>
      <c r="BA16" s="48">
        <v>96743.016302808377</v>
      </c>
      <c r="BB16" s="46">
        <v>96719.61767791101</v>
      </c>
      <c r="BC16" s="47">
        <v>1659.5202380952383</v>
      </c>
      <c r="BD16" s="46">
        <v>123123.74848107772</v>
      </c>
      <c r="BE16" s="50">
        <v>124280.57225933895</v>
      </c>
      <c r="BF16" s="46">
        <v>0</v>
      </c>
      <c r="BG16" s="45">
        <v>106933.47159684247</v>
      </c>
      <c r="BH16" s="44">
        <v>57561.09864850797</v>
      </c>
      <c r="BI16" s="45">
        <v>59186.893410412733</v>
      </c>
      <c r="BJ16" s="44">
        <v>90002.849570264574</v>
      </c>
      <c r="BK16" s="47">
        <v>103158.68120883028</v>
      </c>
      <c r="BL16" s="46">
        <v>103158.68120883028</v>
      </c>
      <c r="BM16" s="47">
        <v>102708.00625902782</v>
      </c>
      <c r="BN16" s="49">
        <v>103170.50592099121</v>
      </c>
      <c r="BO16" s="45">
        <v>103147.10729609383</v>
      </c>
      <c r="BP16" s="44">
        <v>101885.33147731407</v>
      </c>
      <c r="BQ16" s="45">
        <v>96421.92721058242</v>
      </c>
      <c r="BR16" s="44">
        <v>96421.92721058242</v>
      </c>
      <c r="BS16" s="44">
        <v>144676.9380736608</v>
      </c>
      <c r="BT16" s="209">
        <v>60876.127690994908</v>
      </c>
      <c r="BU16" s="387"/>
      <c r="BV16" s="5">
        <v>105955.73157307041</v>
      </c>
      <c r="BW16" s="5">
        <v>101226.69306558769</v>
      </c>
      <c r="BX16" s="5">
        <v>60873.708109661638</v>
      </c>
      <c r="BY16" s="5">
        <v>59399.428634642085</v>
      </c>
    </row>
    <row r="17" spans="1:81" ht="15" hidden="1" customHeight="1">
      <c r="A17" s="51" t="s">
        <v>1744</v>
      </c>
      <c r="B17" s="51"/>
      <c r="C17" s="51"/>
      <c r="D17" s="51"/>
      <c r="E17" s="51"/>
      <c r="F17" s="51"/>
      <c r="G17" s="51"/>
      <c r="H17" s="51"/>
      <c r="I17" s="51"/>
      <c r="J17" s="51"/>
      <c r="K17" s="51"/>
      <c r="L17" s="51"/>
      <c r="M17" s="51"/>
      <c r="N17" s="51"/>
      <c r="O17" s="51"/>
      <c r="P17" s="51"/>
      <c r="Q17" s="51"/>
      <c r="R17" s="51"/>
      <c r="S17" s="51"/>
      <c r="T17" s="51"/>
      <c r="U17" s="51"/>
      <c r="V17" s="51"/>
      <c r="W17" s="51"/>
      <c r="X17" s="51"/>
      <c r="Y17" s="51"/>
      <c r="Z17" s="51"/>
      <c r="AA17" s="51"/>
      <c r="AB17" s="51"/>
      <c r="AC17" s="51"/>
      <c r="AD17" s="51"/>
      <c r="AE17" s="51"/>
      <c r="AF17" s="51">
        <v>-105217.55980297913</v>
      </c>
      <c r="AG17" s="51">
        <v>-105217.55980297913</v>
      </c>
      <c r="AH17" s="51">
        <v>-105217.55980297913</v>
      </c>
      <c r="AI17" s="51">
        <v>-105217.55980297913</v>
      </c>
      <c r="AJ17" s="51">
        <v>-105217.55980297913</v>
      </c>
      <c r="AK17" s="51">
        <v>-104620.400990646</v>
      </c>
      <c r="AL17" s="51">
        <v>-104620.400990646</v>
      </c>
      <c r="AM17" s="51">
        <v>-104620.400990646</v>
      </c>
      <c r="AN17" s="51">
        <v>-104620.400990646</v>
      </c>
      <c r="AO17" s="51">
        <v>-104620.400990646</v>
      </c>
      <c r="AP17" s="51">
        <v>-107293.99361436054</v>
      </c>
      <c r="AQ17" s="51">
        <v>-107293.99361436054</v>
      </c>
      <c r="AR17" s="51">
        <v>-107293.99361436054</v>
      </c>
      <c r="AS17" s="51">
        <v>-107293.99361436054</v>
      </c>
      <c r="AT17" s="51">
        <v>-107293.99361436054</v>
      </c>
      <c r="AU17" s="51">
        <v>-105558.7571210474</v>
      </c>
      <c r="AV17" s="51">
        <v>-105558.7571210474</v>
      </c>
      <c r="AW17" s="51">
        <v>-105558.7571210474</v>
      </c>
      <c r="AX17" s="51">
        <v>-96775.467376559289</v>
      </c>
      <c r="AY17" s="51">
        <v>-96775.467376559289</v>
      </c>
      <c r="AZ17" s="51">
        <v>-96775.467376559289</v>
      </c>
      <c r="BA17" s="51">
        <v>-96775.467376559289</v>
      </c>
      <c r="BB17" s="51">
        <v>-96775.467376559289</v>
      </c>
      <c r="BC17" s="51">
        <v>-1833.3333333333335</v>
      </c>
      <c r="BD17" s="51">
        <v>-123618.699216792</v>
      </c>
      <c r="BE17" s="51">
        <v>-124384.24639004632</v>
      </c>
      <c r="BF17" s="51"/>
      <c r="BG17" s="51"/>
      <c r="BH17" s="51"/>
      <c r="BI17" s="51"/>
      <c r="BJ17" s="51">
        <v>-90029.930915502671</v>
      </c>
      <c r="BK17" s="51">
        <v>-103202.95699474211</v>
      </c>
      <c r="BL17" s="51">
        <v>-103202.95699474211</v>
      </c>
      <c r="BM17" s="51">
        <v>-103202.95699474211</v>
      </c>
      <c r="BN17" s="51">
        <v>-103202.95699474211</v>
      </c>
      <c r="BO17" s="51">
        <v>-103202.95699474211</v>
      </c>
      <c r="BP17" s="51">
        <v>-102380.28221302836</v>
      </c>
      <c r="BQ17" s="51">
        <v>-96916.877946296721</v>
      </c>
      <c r="BR17" s="51">
        <v>-96916.877946296721</v>
      </c>
      <c r="BS17" s="51">
        <v>-145171.88880937509</v>
      </c>
      <c r="BV17" s="5">
        <v>-105999.49695377778</v>
      </c>
      <c r="BX17" s="5">
        <v>-60919.440871566396</v>
      </c>
    </row>
    <row r="18" spans="1:81">
      <c r="A18" s="51"/>
      <c r="B18" s="51"/>
      <c r="C18" s="51"/>
      <c r="D18" s="51"/>
      <c r="E18" s="51"/>
      <c r="F18" s="51"/>
      <c r="G18" s="51"/>
      <c r="H18" s="51"/>
      <c r="I18" s="51"/>
      <c r="J18" s="51"/>
      <c r="K18" s="51"/>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row>
    <row r="19" spans="1:81">
      <c r="A19" s="6" t="s">
        <v>86</v>
      </c>
      <c r="AQ19" s="52"/>
      <c r="BC19" s="5" t="s">
        <v>87</v>
      </c>
    </row>
    <row r="20" spans="1:81">
      <c r="A20" s="43" t="s">
        <v>88</v>
      </c>
    </row>
    <row r="21" spans="1:81">
      <c r="A21" s="7"/>
      <c r="B21" s="895" t="s">
        <v>89</v>
      </c>
      <c r="C21" s="896"/>
      <c r="D21" s="896"/>
      <c r="E21" s="896"/>
      <c r="F21" s="896"/>
      <c r="G21" s="897"/>
      <c r="H21" s="895" t="s">
        <v>90</v>
      </c>
      <c r="I21" s="896"/>
      <c r="J21" s="896"/>
      <c r="K21" s="896"/>
      <c r="L21" s="896"/>
      <c r="M21" s="896"/>
      <c r="N21" s="896"/>
      <c r="O21" s="896"/>
      <c r="P21" s="896"/>
      <c r="Q21" s="895" t="s">
        <v>91</v>
      </c>
      <c r="R21" s="943"/>
      <c r="S21" s="943"/>
      <c r="T21" s="943"/>
      <c r="U21" s="943"/>
      <c r="V21" s="943"/>
      <c r="W21" s="943"/>
      <c r="X21" s="943"/>
      <c r="Y21" s="944"/>
      <c r="Z21" s="895" t="s">
        <v>1745</v>
      </c>
      <c r="AA21" s="896"/>
      <c r="AB21" s="896"/>
      <c r="AC21" s="896"/>
      <c r="AD21" s="896"/>
      <c r="AE21" s="896"/>
      <c r="AF21" s="896"/>
      <c r="AG21" s="896"/>
      <c r="AH21" s="896"/>
      <c r="AI21" s="896"/>
      <c r="AJ21" s="898" t="s">
        <v>1746</v>
      </c>
      <c r="AK21" s="943"/>
      <c r="AL21" s="943"/>
      <c r="AM21" s="943"/>
      <c r="AN21" s="943"/>
      <c r="AO21" s="943"/>
      <c r="AP21" s="943"/>
      <c r="AQ21" s="944"/>
      <c r="AS21" s="5" t="s">
        <v>92</v>
      </c>
    </row>
    <row r="22" spans="1:81" ht="26.25">
      <c r="A22" s="11"/>
      <c r="B22" s="53" t="s">
        <v>93</v>
      </c>
      <c r="C22" s="54" t="s">
        <v>23</v>
      </c>
      <c r="D22" s="54" t="s">
        <v>30</v>
      </c>
      <c r="E22" s="54" t="s">
        <v>94</v>
      </c>
      <c r="F22" s="54" t="s">
        <v>95</v>
      </c>
      <c r="G22" s="55" t="s">
        <v>39</v>
      </c>
      <c r="H22" s="56" t="s">
        <v>93</v>
      </c>
      <c r="I22" s="56" t="s">
        <v>23</v>
      </c>
      <c r="J22" s="56" t="s">
        <v>30</v>
      </c>
      <c r="K22" s="56" t="s">
        <v>94</v>
      </c>
      <c r="L22" s="56" t="s">
        <v>95</v>
      </c>
      <c r="M22" s="56" t="s">
        <v>96</v>
      </c>
      <c r="N22" s="56" t="s">
        <v>97</v>
      </c>
      <c r="O22" s="56" t="s">
        <v>98</v>
      </c>
      <c r="P22" s="56" t="s">
        <v>39</v>
      </c>
      <c r="Q22" s="57" t="s">
        <v>23</v>
      </c>
      <c r="R22" s="56" t="s">
        <v>30</v>
      </c>
      <c r="S22" s="56" t="s">
        <v>94</v>
      </c>
      <c r="T22" s="56" t="s">
        <v>95</v>
      </c>
      <c r="U22" s="56" t="s">
        <v>96</v>
      </c>
      <c r="V22" s="56" t="s">
        <v>97</v>
      </c>
      <c r="W22" s="56" t="s">
        <v>98</v>
      </c>
      <c r="X22" s="56" t="s">
        <v>39</v>
      </c>
      <c r="Y22" s="58" t="s">
        <v>99</v>
      </c>
      <c r="Z22" s="56" t="s">
        <v>100</v>
      </c>
      <c r="AA22" s="59" t="s">
        <v>94</v>
      </c>
      <c r="AB22" s="59" t="s">
        <v>95</v>
      </c>
      <c r="AC22" s="59" t="s">
        <v>101</v>
      </c>
      <c r="AD22" s="59" t="s">
        <v>102</v>
      </c>
      <c r="AE22" s="59" t="s">
        <v>30</v>
      </c>
      <c r="AF22" s="59" t="s">
        <v>96</v>
      </c>
      <c r="AG22" s="59" t="s">
        <v>97</v>
      </c>
      <c r="AH22" s="59" t="s">
        <v>98</v>
      </c>
      <c r="AI22" s="56" t="s">
        <v>39</v>
      </c>
      <c r="AJ22" s="57" t="s">
        <v>100</v>
      </c>
      <c r="AK22" s="56" t="s">
        <v>94</v>
      </c>
      <c r="AL22" s="56" t="s">
        <v>95</v>
      </c>
      <c r="AM22" s="56" t="s">
        <v>101</v>
      </c>
      <c r="AN22" s="56" t="s">
        <v>102</v>
      </c>
      <c r="AO22" s="56" t="s">
        <v>30</v>
      </c>
      <c r="AP22" s="56" t="s">
        <v>96</v>
      </c>
      <c r="AQ22" s="58" t="s">
        <v>97</v>
      </c>
      <c r="AR22" s="5" t="s">
        <v>98</v>
      </c>
      <c r="AS22" s="5" t="s">
        <v>25</v>
      </c>
      <c r="AT22" s="5" t="s">
        <v>30</v>
      </c>
      <c r="AU22" s="5" t="s">
        <v>94</v>
      </c>
      <c r="AV22" s="5" t="s">
        <v>95</v>
      </c>
      <c r="AW22" s="5" t="s">
        <v>96</v>
      </c>
      <c r="AX22" s="5" t="s">
        <v>97</v>
      </c>
      <c r="AY22" s="5" t="s">
        <v>98</v>
      </c>
      <c r="AZ22" s="5" t="s">
        <v>39</v>
      </c>
    </row>
    <row r="23" spans="1:81">
      <c r="A23" s="60"/>
      <c r="B23" s="61"/>
      <c r="C23" s="51"/>
      <c r="D23" s="51"/>
      <c r="E23" s="51"/>
      <c r="F23" s="51"/>
      <c r="G23" s="62"/>
      <c r="H23" s="51"/>
      <c r="I23" s="51"/>
      <c r="J23" s="51"/>
      <c r="K23" s="51"/>
      <c r="L23" s="51"/>
      <c r="M23" s="51"/>
      <c r="N23" s="51"/>
      <c r="O23" s="51"/>
      <c r="P23" s="51"/>
      <c r="Q23" s="61"/>
      <c r="R23" s="51"/>
      <c r="S23" s="51"/>
      <c r="T23" s="51"/>
      <c r="U23" s="51"/>
      <c r="V23" s="51"/>
      <c r="W23" s="51"/>
      <c r="X23" s="51"/>
      <c r="Y23" s="62"/>
      <c r="Z23" s="51"/>
      <c r="AA23" s="51"/>
      <c r="AB23" s="51"/>
      <c r="AC23" s="51"/>
      <c r="AD23" s="51"/>
      <c r="AE23" s="51"/>
      <c r="AF23" s="51"/>
      <c r="AG23" s="51"/>
      <c r="AH23" s="51"/>
      <c r="AI23" s="51"/>
      <c r="AJ23" s="61"/>
      <c r="AK23" s="51"/>
      <c r="AL23" s="51"/>
      <c r="AM23" s="51"/>
      <c r="AN23" s="51"/>
      <c r="AO23" s="51"/>
      <c r="AP23" s="51"/>
      <c r="AQ23" s="62"/>
    </row>
    <row r="24" spans="1:81">
      <c r="A24" s="35" t="s">
        <v>75</v>
      </c>
      <c r="B24" s="63">
        <v>1</v>
      </c>
      <c r="C24" s="64">
        <v>1</v>
      </c>
      <c r="D24" s="64">
        <v>1</v>
      </c>
      <c r="E24" s="64">
        <v>1</v>
      </c>
      <c r="F24" s="64">
        <v>1</v>
      </c>
      <c r="G24" s="65">
        <v>0</v>
      </c>
      <c r="H24" s="64">
        <v>1</v>
      </c>
      <c r="I24" s="64">
        <v>1</v>
      </c>
      <c r="J24" s="64">
        <v>1</v>
      </c>
      <c r="K24" s="64">
        <v>1</v>
      </c>
      <c r="L24" s="64">
        <v>1</v>
      </c>
      <c r="M24" s="64">
        <v>1</v>
      </c>
      <c r="N24" s="64">
        <v>1</v>
      </c>
      <c r="O24" s="64">
        <v>1</v>
      </c>
      <c r="P24" s="64">
        <v>0</v>
      </c>
      <c r="Q24" s="63">
        <v>1</v>
      </c>
      <c r="R24" s="64">
        <v>1</v>
      </c>
      <c r="S24" s="64">
        <v>1</v>
      </c>
      <c r="T24" s="64">
        <v>1</v>
      </c>
      <c r="U24" s="64">
        <v>1</v>
      </c>
      <c r="V24" s="64">
        <v>1</v>
      </c>
      <c r="W24" s="64">
        <v>1</v>
      </c>
      <c r="X24" s="64">
        <v>0</v>
      </c>
      <c r="Y24" s="65">
        <v>0</v>
      </c>
      <c r="Z24" s="67">
        <v>1.1111111111111112</v>
      </c>
      <c r="AA24" s="67">
        <v>1</v>
      </c>
      <c r="AB24" s="64">
        <v>1</v>
      </c>
      <c r="AC24" s="64">
        <v>1.4</v>
      </c>
      <c r="AD24" s="64">
        <v>1.4</v>
      </c>
      <c r="AE24" s="64">
        <v>1</v>
      </c>
      <c r="AF24" s="67">
        <v>1</v>
      </c>
      <c r="AG24" s="67">
        <v>1</v>
      </c>
      <c r="AH24" s="64">
        <v>1</v>
      </c>
      <c r="AI24" s="64">
        <v>0</v>
      </c>
      <c r="AJ24" s="63">
        <v>1.1764705882352942</v>
      </c>
      <c r="AK24" s="64">
        <v>1</v>
      </c>
      <c r="AL24" s="64">
        <v>1</v>
      </c>
      <c r="AM24" s="64">
        <v>1.4</v>
      </c>
      <c r="AN24" s="64">
        <v>1.4</v>
      </c>
      <c r="AO24" s="64">
        <v>1</v>
      </c>
      <c r="AP24" s="64">
        <v>1</v>
      </c>
      <c r="AQ24" s="65">
        <v>1</v>
      </c>
      <c r="AR24" s="5">
        <v>1</v>
      </c>
      <c r="AS24" s="210">
        <v>1</v>
      </c>
      <c r="AT24" s="5">
        <v>1</v>
      </c>
      <c r="AU24" s="210">
        <v>1</v>
      </c>
      <c r="AV24" s="5">
        <v>1</v>
      </c>
      <c r="AW24" s="5">
        <v>1</v>
      </c>
      <c r="AX24" s="5">
        <v>1</v>
      </c>
      <c r="AY24" s="5">
        <v>1</v>
      </c>
      <c r="AZ24" s="210">
        <v>0</v>
      </c>
      <c r="BA24" s="210"/>
      <c r="BB24" s="210"/>
      <c r="CC24" s="210"/>
    </row>
    <row r="25" spans="1:81">
      <c r="A25" s="35" t="s">
        <v>76</v>
      </c>
      <c r="B25" s="63">
        <v>1</v>
      </c>
      <c r="C25" s="64">
        <v>0.5</v>
      </c>
      <c r="D25" s="64">
        <v>0.5</v>
      </c>
      <c r="E25" s="64">
        <v>1</v>
      </c>
      <c r="F25" s="64">
        <v>1</v>
      </c>
      <c r="G25" s="65">
        <v>0</v>
      </c>
      <c r="H25" s="64">
        <v>1</v>
      </c>
      <c r="I25" s="64">
        <v>0.5</v>
      </c>
      <c r="J25" s="64">
        <v>0.5</v>
      </c>
      <c r="K25" s="64">
        <v>1</v>
      </c>
      <c r="L25" s="64">
        <v>1</v>
      </c>
      <c r="M25" s="64">
        <v>1</v>
      </c>
      <c r="N25" s="64">
        <v>1</v>
      </c>
      <c r="O25" s="64">
        <v>1</v>
      </c>
      <c r="P25" s="64">
        <v>0</v>
      </c>
      <c r="Q25" s="63">
        <v>0.5</v>
      </c>
      <c r="R25" s="64">
        <v>0.5</v>
      </c>
      <c r="S25" s="64">
        <v>1</v>
      </c>
      <c r="T25" s="64">
        <v>1</v>
      </c>
      <c r="U25" s="64">
        <v>1</v>
      </c>
      <c r="V25" s="64">
        <v>1</v>
      </c>
      <c r="W25" s="64">
        <v>1</v>
      </c>
      <c r="X25" s="64">
        <v>0</v>
      </c>
      <c r="Y25" s="65">
        <v>0</v>
      </c>
      <c r="Z25" s="67">
        <v>17.921522076194595</v>
      </c>
      <c r="AA25" s="67">
        <v>1</v>
      </c>
      <c r="AB25" s="64">
        <v>1</v>
      </c>
      <c r="AC25" s="64">
        <v>1</v>
      </c>
      <c r="AD25" s="64">
        <v>1</v>
      </c>
      <c r="AE25" s="64">
        <v>0.5</v>
      </c>
      <c r="AF25" s="67">
        <v>1</v>
      </c>
      <c r="AG25" s="67">
        <v>1</v>
      </c>
      <c r="AH25" s="64">
        <v>1</v>
      </c>
      <c r="AI25" s="64">
        <v>0</v>
      </c>
      <c r="AJ25" s="63">
        <v>10.508088962012893</v>
      </c>
      <c r="AK25" s="64">
        <v>1</v>
      </c>
      <c r="AL25" s="64">
        <v>1</v>
      </c>
      <c r="AM25" s="64">
        <v>1</v>
      </c>
      <c r="AN25" s="64">
        <v>1</v>
      </c>
      <c r="AO25" s="64">
        <v>0.5</v>
      </c>
      <c r="AP25" s="64">
        <v>1</v>
      </c>
      <c r="AQ25" s="65">
        <v>1</v>
      </c>
      <c r="AR25" s="5">
        <v>1</v>
      </c>
      <c r="AS25" s="5">
        <v>1</v>
      </c>
      <c r="AT25" s="5">
        <v>0.5</v>
      </c>
      <c r="AU25" s="5">
        <v>1</v>
      </c>
      <c r="AV25" s="5">
        <v>1</v>
      </c>
      <c r="AW25" s="5">
        <v>1</v>
      </c>
      <c r="AX25" s="5">
        <v>1</v>
      </c>
      <c r="AY25" s="5">
        <v>1</v>
      </c>
      <c r="AZ25" s="5">
        <v>0</v>
      </c>
      <c r="CC25" s="210"/>
    </row>
    <row r="26" spans="1:81">
      <c r="A26" s="35" t="s">
        <v>77</v>
      </c>
      <c r="B26" s="63">
        <v>1</v>
      </c>
      <c r="C26" s="64">
        <v>1</v>
      </c>
      <c r="D26" s="64">
        <v>1</v>
      </c>
      <c r="E26" s="64">
        <v>0.5</v>
      </c>
      <c r="F26" s="64">
        <v>1</v>
      </c>
      <c r="G26" s="65">
        <v>1.75</v>
      </c>
      <c r="H26" s="64">
        <v>1</v>
      </c>
      <c r="I26" s="64">
        <v>1</v>
      </c>
      <c r="J26" s="64">
        <v>1</v>
      </c>
      <c r="K26" s="64">
        <v>0.5</v>
      </c>
      <c r="L26" s="64">
        <v>1</v>
      </c>
      <c r="M26" s="64">
        <v>1</v>
      </c>
      <c r="N26" s="64">
        <v>1</v>
      </c>
      <c r="O26" s="64">
        <v>1</v>
      </c>
      <c r="P26" s="64">
        <v>1.75</v>
      </c>
      <c r="Q26" s="63">
        <v>1</v>
      </c>
      <c r="R26" s="64">
        <v>1</v>
      </c>
      <c r="S26" s="64">
        <v>0.5</v>
      </c>
      <c r="T26" s="64">
        <v>1</v>
      </c>
      <c r="U26" s="64">
        <v>1</v>
      </c>
      <c r="V26" s="64">
        <v>1</v>
      </c>
      <c r="W26" s="64">
        <v>1</v>
      </c>
      <c r="X26" s="64">
        <v>0.75</v>
      </c>
      <c r="Y26" s="65">
        <v>0</v>
      </c>
      <c r="Z26" s="67">
        <v>0.41447689156712669</v>
      </c>
      <c r="AA26" s="67">
        <v>1</v>
      </c>
      <c r="AB26" s="64">
        <v>1</v>
      </c>
      <c r="AC26" s="64">
        <v>1</v>
      </c>
      <c r="AD26" s="64">
        <v>1</v>
      </c>
      <c r="AE26" s="64">
        <v>1</v>
      </c>
      <c r="AF26" s="67">
        <v>1</v>
      </c>
      <c r="AG26" s="67">
        <v>1</v>
      </c>
      <c r="AH26" s="64">
        <v>1</v>
      </c>
      <c r="AI26" s="64">
        <v>0.75</v>
      </c>
      <c r="AJ26" s="63">
        <v>0.28621403394759298</v>
      </c>
      <c r="AK26" s="64">
        <v>1</v>
      </c>
      <c r="AL26" s="64">
        <v>1</v>
      </c>
      <c r="AM26" s="64">
        <v>1</v>
      </c>
      <c r="AN26" s="64">
        <v>1</v>
      </c>
      <c r="AO26" s="64">
        <v>1</v>
      </c>
      <c r="AP26" s="64">
        <v>1</v>
      </c>
      <c r="AQ26" s="65">
        <v>1</v>
      </c>
      <c r="AR26" s="5">
        <v>1</v>
      </c>
      <c r="AS26" s="5">
        <v>1</v>
      </c>
      <c r="AT26" s="5">
        <v>1</v>
      </c>
      <c r="AU26" s="5">
        <v>0.5</v>
      </c>
      <c r="AV26" s="5">
        <v>1</v>
      </c>
      <c r="AW26" s="5">
        <v>1</v>
      </c>
      <c r="AX26" s="5">
        <v>1</v>
      </c>
      <c r="AY26" s="5">
        <v>1</v>
      </c>
      <c r="AZ26" s="5">
        <v>0.75</v>
      </c>
      <c r="CC26" s="210"/>
    </row>
    <row r="27" spans="1:81">
      <c r="A27" s="35" t="s">
        <v>78</v>
      </c>
      <c r="B27" s="63">
        <v>1</v>
      </c>
      <c r="C27" s="64">
        <v>0.1</v>
      </c>
      <c r="D27" s="64">
        <v>0.1</v>
      </c>
      <c r="E27" s="64">
        <v>0.7</v>
      </c>
      <c r="F27" s="64">
        <v>1</v>
      </c>
      <c r="G27" s="65">
        <v>0</v>
      </c>
      <c r="H27" s="64">
        <v>1</v>
      </c>
      <c r="I27" s="64">
        <v>0.1</v>
      </c>
      <c r="J27" s="64">
        <v>0.1</v>
      </c>
      <c r="K27" s="64">
        <v>0.7</v>
      </c>
      <c r="L27" s="64">
        <v>1</v>
      </c>
      <c r="M27" s="64">
        <v>1</v>
      </c>
      <c r="N27" s="64">
        <v>1</v>
      </c>
      <c r="O27" s="64">
        <v>1</v>
      </c>
      <c r="P27" s="64">
        <v>0</v>
      </c>
      <c r="Q27" s="63">
        <v>0.1</v>
      </c>
      <c r="R27" s="64">
        <v>0.1</v>
      </c>
      <c r="S27" s="64">
        <v>0.7</v>
      </c>
      <c r="T27" s="64">
        <v>1</v>
      </c>
      <c r="U27" s="64">
        <v>1</v>
      </c>
      <c r="V27" s="64">
        <v>1</v>
      </c>
      <c r="W27" s="64">
        <v>1</v>
      </c>
      <c r="X27" s="64">
        <v>0</v>
      </c>
      <c r="Y27" s="65">
        <v>0</v>
      </c>
      <c r="Z27" s="67">
        <v>1.1111111111111112</v>
      </c>
      <c r="AA27" s="67">
        <v>1</v>
      </c>
      <c r="AB27" s="64">
        <v>1</v>
      </c>
      <c r="AC27" s="64">
        <v>0.1</v>
      </c>
      <c r="AD27" s="64">
        <v>0.1</v>
      </c>
      <c r="AE27" s="64">
        <v>0.1</v>
      </c>
      <c r="AF27" s="67">
        <v>1</v>
      </c>
      <c r="AG27" s="67">
        <v>1</v>
      </c>
      <c r="AH27" s="64">
        <v>1</v>
      </c>
      <c r="AI27" s="64">
        <v>0</v>
      </c>
      <c r="AJ27" s="63">
        <v>1.1764705882352942</v>
      </c>
      <c r="AK27" s="64">
        <v>1</v>
      </c>
      <c r="AL27" s="64">
        <v>1</v>
      </c>
      <c r="AM27" s="64">
        <v>0.1</v>
      </c>
      <c r="AN27" s="64">
        <v>0.1</v>
      </c>
      <c r="AO27" s="64">
        <v>0.1</v>
      </c>
      <c r="AP27" s="64">
        <v>1</v>
      </c>
      <c r="AQ27" s="65">
        <v>1</v>
      </c>
      <c r="AR27" s="5">
        <v>1</v>
      </c>
      <c r="AS27" s="5">
        <v>1</v>
      </c>
      <c r="AT27" s="5">
        <v>0.1</v>
      </c>
      <c r="AU27" s="5">
        <v>0.7</v>
      </c>
      <c r="AV27" s="5">
        <v>1</v>
      </c>
      <c r="AW27" s="5">
        <v>1</v>
      </c>
      <c r="AX27" s="5">
        <v>1</v>
      </c>
      <c r="AY27" s="5">
        <v>1</v>
      </c>
      <c r="AZ27" s="5">
        <v>0</v>
      </c>
      <c r="CC27" s="210"/>
    </row>
    <row r="28" spans="1:81" s="36" customFormat="1">
      <c r="A28" s="35" t="s">
        <v>79</v>
      </c>
      <c r="B28" s="66">
        <v>1</v>
      </c>
      <c r="C28" s="67">
        <v>0.1</v>
      </c>
      <c r="D28" s="67">
        <v>0.1</v>
      </c>
      <c r="E28" s="67">
        <v>0.7</v>
      </c>
      <c r="F28" s="67">
        <v>1</v>
      </c>
      <c r="G28" s="68">
        <v>0</v>
      </c>
      <c r="H28" s="67">
        <v>1</v>
      </c>
      <c r="I28" s="67">
        <v>0.1</v>
      </c>
      <c r="J28" s="67">
        <v>0.1</v>
      </c>
      <c r="K28" s="67">
        <v>0.7</v>
      </c>
      <c r="L28" s="67">
        <v>1</v>
      </c>
      <c r="M28" s="67">
        <v>1</v>
      </c>
      <c r="N28" s="67">
        <v>1</v>
      </c>
      <c r="O28" s="67">
        <v>1</v>
      </c>
      <c r="P28" s="67">
        <v>0</v>
      </c>
      <c r="Q28" s="66">
        <v>0.1</v>
      </c>
      <c r="R28" s="67">
        <v>0.1</v>
      </c>
      <c r="S28" s="67">
        <v>0.7</v>
      </c>
      <c r="T28" s="67">
        <v>1</v>
      </c>
      <c r="U28" s="67">
        <v>1</v>
      </c>
      <c r="V28" s="67">
        <v>1</v>
      </c>
      <c r="W28" s="67">
        <v>1</v>
      </c>
      <c r="X28" s="67">
        <v>0</v>
      </c>
      <c r="Y28" s="68">
        <v>0</v>
      </c>
      <c r="Z28" s="67">
        <v>1.1111111111111112</v>
      </c>
      <c r="AA28" s="67">
        <v>1</v>
      </c>
      <c r="AB28" s="67">
        <v>1</v>
      </c>
      <c r="AC28" s="67">
        <v>0.1</v>
      </c>
      <c r="AD28" s="67">
        <v>0.1</v>
      </c>
      <c r="AE28" s="67">
        <v>0.1</v>
      </c>
      <c r="AF28" s="67">
        <v>1</v>
      </c>
      <c r="AG28" s="67">
        <v>1</v>
      </c>
      <c r="AH28" s="67">
        <v>1</v>
      </c>
      <c r="AI28" s="67">
        <v>0</v>
      </c>
      <c r="AJ28" s="66">
        <v>1.1764705882352942</v>
      </c>
      <c r="AK28" s="67">
        <v>1</v>
      </c>
      <c r="AL28" s="67">
        <v>1</v>
      </c>
      <c r="AM28" s="67">
        <v>0.1</v>
      </c>
      <c r="AN28" s="67">
        <v>0.1</v>
      </c>
      <c r="AO28" s="67">
        <v>0.1</v>
      </c>
      <c r="AP28" s="67">
        <v>1</v>
      </c>
      <c r="AQ28" s="68">
        <v>1</v>
      </c>
      <c r="AR28" s="36">
        <v>1</v>
      </c>
      <c r="AS28" s="36">
        <v>1</v>
      </c>
      <c r="AT28" s="36">
        <v>0.1</v>
      </c>
      <c r="AU28" s="36">
        <v>0.7</v>
      </c>
      <c r="AV28" s="36">
        <v>1</v>
      </c>
      <c r="AW28" s="36">
        <v>1</v>
      </c>
      <c r="AX28" s="36">
        <v>1</v>
      </c>
      <c r="AY28" s="36">
        <v>1</v>
      </c>
      <c r="AZ28" s="36">
        <v>0</v>
      </c>
      <c r="CC28" s="210"/>
    </row>
    <row r="29" spans="1:81">
      <c r="A29" s="69" t="s">
        <v>81</v>
      </c>
      <c r="B29" s="66">
        <v>1</v>
      </c>
      <c r="C29" s="67">
        <v>0.1</v>
      </c>
      <c r="D29" s="67">
        <v>0.1</v>
      </c>
      <c r="E29" s="67">
        <v>0.7</v>
      </c>
      <c r="F29" s="67">
        <v>1</v>
      </c>
      <c r="G29" s="67">
        <v>0</v>
      </c>
      <c r="H29" s="66">
        <v>1</v>
      </c>
      <c r="I29" s="67">
        <v>0.1</v>
      </c>
      <c r="J29" s="67">
        <v>0.1</v>
      </c>
      <c r="K29" s="67">
        <v>0.7</v>
      </c>
      <c r="L29" s="67">
        <v>1</v>
      </c>
      <c r="M29" s="67">
        <v>1</v>
      </c>
      <c r="N29" s="67">
        <v>1</v>
      </c>
      <c r="O29" s="67">
        <v>1</v>
      </c>
      <c r="P29" s="67">
        <v>0</v>
      </c>
      <c r="Q29" s="66">
        <v>0.1</v>
      </c>
      <c r="R29" s="67">
        <v>0.1</v>
      </c>
      <c r="S29" s="67">
        <v>0.7</v>
      </c>
      <c r="T29" s="67">
        <v>1</v>
      </c>
      <c r="U29" s="67">
        <v>1</v>
      </c>
      <c r="V29" s="67">
        <v>1</v>
      </c>
      <c r="W29" s="67">
        <v>1</v>
      </c>
      <c r="X29" s="67">
        <v>0</v>
      </c>
      <c r="Y29" s="67">
        <v>0</v>
      </c>
      <c r="Z29" s="66">
        <v>1.1111111111111112</v>
      </c>
      <c r="AA29" s="67">
        <v>1</v>
      </c>
      <c r="AB29" s="67">
        <v>1</v>
      </c>
      <c r="AC29" s="67">
        <v>0.1</v>
      </c>
      <c r="AD29" s="67">
        <v>0.1</v>
      </c>
      <c r="AE29" s="67">
        <v>0.1</v>
      </c>
      <c r="AF29" s="67">
        <v>1</v>
      </c>
      <c r="AG29" s="67">
        <v>1</v>
      </c>
      <c r="AH29" s="67">
        <v>1</v>
      </c>
      <c r="AI29" s="67">
        <v>0</v>
      </c>
      <c r="AJ29" s="66">
        <v>1.1764705882352942</v>
      </c>
      <c r="AK29" s="67">
        <v>1</v>
      </c>
      <c r="AL29" s="67">
        <v>1</v>
      </c>
      <c r="AM29" s="67">
        <v>0.1</v>
      </c>
      <c r="AN29" s="67">
        <v>0.1</v>
      </c>
      <c r="AO29" s="67">
        <v>0.1</v>
      </c>
      <c r="AP29" s="67">
        <v>1</v>
      </c>
      <c r="AQ29" s="67">
        <v>1</v>
      </c>
      <c r="AR29" s="5">
        <v>1</v>
      </c>
      <c r="AS29" s="5">
        <v>1</v>
      </c>
      <c r="AT29" s="5">
        <v>0.1</v>
      </c>
      <c r="AU29" s="5">
        <v>0.7</v>
      </c>
      <c r="AV29" s="5">
        <v>1</v>
      </c>
      <c r="AW29" s="5">
        <v>1</v>
      </c>
      <c r="AX29" s="5">
        <v>1</v>
      </c>
      <c r="AY29" s="5">
        <v>1</v>
      </c>
      <c r="AZ29" s="5">
        <v>0</v>
      </c>
      <c r="CC29" s="210"/>
    </row>
    <row r="30" spans="1:81">
      <c r="A30" s="69" t="s">
        <v>82</v>
      </c>
      <c r="B30" s="66">
        <v>1</v>
      </c>
      <c r="C30" s="67">
        <v>0.1</v>
      </c>
      <c r="D30" s="67">
        <v>0.1</v>
      </c>
      <c r="E30" s="67">
        <v>0.7</v>
      </c>
      <c r="F30" s="67">
        <v>1</v>
      </c>
      <c r="G30" s="67">
        <v>0</v>
      </c>
      <c r="H30" s="66">
        <v>1</v>
      </c>
      <c r="I30" s="67">
        <v>0.1</v>
      </c>
      <c r="J30" s="67">
        <v>0.1</v>
      </c>
      <c r="K30" s="67">
        <v>0.7</v>
      </c>
      <c r="L30" s="67">
        <v>1</v>
      </c>
      <c r="M30" s="67">
        <v>1</v>
      </c>
      <c r="N30" s="67">
        <v>1</v>
      </c>
      <c r="O30" s="67">
        <v>1</v>
      </c>
      <c r="P30" s="67">
        <v>0</v>
      </c>
      <c r="Q30" s="66">
        <v>0.1</v>
      </c>
      <c r="R30" s="67">
        <v>0.1</v>
      </c>
      <c r="S30" s="67">
        <v>0.7</v>
      </c>
      <c r="T30" s="67">
        <v>1</v>
      </c>
      <c r="U30" s="67">
        <v>1</v>
      </c>
      <c r="V30" s="67">
        <v>1</v>
      </c>
      <c r="W30" s="67">
        <v>1</v>
      </c>
      <c r="X30" s="67">
        <v>0</v>
      </c>
      <c r="Y30" s="67">
        <v>0</v>
      </c>
      <c r="Z30" s="66">
        <v>1.1111111111111112</v>
      </c>
      <c r="AA30" s="67">
        <v>1</v>
      </c>
      <c r="AB30" s="67">
        <v>1</v>
      </c>
      <c r="AC30" s="67">
        <v>0.1</v>
      </c>
      <c r="AD30" s="67">
        <v>0.1</v>
      </c>
      <c r="AE30" s="67">
        <v>0.1</v>
      </c>
      <c r="AF30" s="67">
        <v>1</v>
      </c>
      <c r="AG30" s="67">
        <v>1</v>
      </c>
      <c r="AH30" s="67">
        <v>1</v>
      </c>
      <c r="AI30" s="67">
        <v>0</v>
      </c>
      <c r="AJ30" s="66">
        <v>1.1764705882352942</v>
      </c>
      <c r="AK30" s="67">
        <v>1</v>
      </c>
      <c r="AL30" s="67">
        <v>1</v>
      </c>
      <c r="AM30" s="67">
        <v>0.1</v>
      </c>
      <c r="AN30" s="67">
        <v>0.1</v>
      </c>
      <c r="AO30" s="67">
        <v>0.1</v>
      </c>
      <c r="AP30" s="67">
        <v>1</v>
      </c>
      <c r="AQ30" s="68">
        <v>1</v>
      </c>
      <c r="AR30" s="5">
        <v>1</v>
      </c>
      <c r="AS30" s="5">
        <v>1</v>
      </c>
      <c r="AT30" s="5">
        <v>0.1</v>
      </c>
      <c r="AU30" s="5">
        <v>0.7</v>
      </c>
      <c r="AV30" s="5">
        <v>1</v>
      </c>
      <c r="AW30" s="5">
        <v>1</v>
      </c>
      <c r="AX30" s="5">
        <v>1</v>
      </c>
      <c r="AY30" s="5">
        <v>1</v>
      </c>
      <c r="AZ30" s="5">
        <v>0</v>
      </c>
      <c r="CC30" s="210"/>
    </row>
    <row r="31" spans="1:81">
      <c r="A31" s="35" t="s">
        <v>83</v>
      </c>
      <c r="B31" s="63">
        <v>1</v>
      </c>
      <c r="C31" s="64">
        <v>20</v>
      </c>
      <c r="D31" s="64">
        <v>1</v>
      </c>
      <c r="E31" s="64">
        <v>1</v>
      </c>
      <c r="F31" s="64">
        <v>1</v>
      </c>
      <c r="G31" s="65">
        <v>0</v>
      </c>
      <c r="H31" s="64">
        <v>1</v>
      </c>
      <c r="I31" s="64">
        <v>20</v>
      </c>
      <c r="J31" s="64">
        <v>1</v>
      </c>
      <c r="K31" s="64">
        <v>1</v>
      </c>
      <c r="L31" s="64">
        <v>1</v>
      </c>
      <c r="M31" s="64">
        <v>1</v>
      </c>
      <c r="N31" s="64">
        <v>1</v>
      </c>
      <c r="O31" s="64">
        <v>1</v>
      </c>
      <c r="P31" s="64">
        <v>0</v>
      </c>
      <c r="Q31" s="63">
        <v>20</v>
      </c>
      <c r="R31" s="64">
        <v>1</v>
      </c>
      <c r="S31" s="64">
        <v>1</v>
      </c>
      <c r="T31" s="64">
        <v>1</v>
      </c>
      <c r="U31" s="64">
        <v>1</v>
      </c>
      <c r="V31" s="64">
        <v>1</v>
      </c>
      <c r="W31" s="64">
        <v>1</v>
      </c>
      <c r="X31" s="64">
        <v>0</v>
      </c>
      <c r="Y31" s="65">
        <v>0</v>
      </c>
      <c r="Z31" s="67">
        <v>18.49163515508765</v>
      </c>
      <c r="AA31" s="67">
        <v>1</v>
      </c>
      <c r="AB31" s="64">
        <v>1</v>
      </c>
      <c r="AC31" s="64">
        <v>0.65</v>
      </c>
      <c r="AD31" s="64">
        <v>0.65</v>
      </c>
      <c r="AE31" s="64">
        <v>1</v>
      </c>
      <c r="AF31" s="67">
        <v>1</v>
      </c>
      <c r="AG31" s="67">
        <v>1</v>
      </c>
      <c r="AH31" s="64">
        <v>1</v>
      </c>
      <c r="AI31" s="64">
        <v>0</v>
      </c>
      <c r="AJ31" s="63">
        <v>115.99869718044773</v>
      </c>
      <c r="AK31" s="64">
        <v>1</v>
      </c>
      <c r="AL31" s="64">
        <v>1</v>
      </c>
      <c r="AM31" s="64">
        <v>0.65</v>
      </c>
      <c r="AN31" s="64">
        <v>0.65</v>
      </c>
      <c r="AO31" s="64">
        <v>1</v>
      </c>
      <c r="AP31" s="64">
        <v>1</v>
      </c>
      <c r="AQ31" s="65">
        <v>1</v>
      </c>
      <c r="AR31" s="5">
        <v>1</v>
      </c>
      <c r="AS31" s="5">
        <v>1</v>
      </c>
      <c r="AT31" s="5">
        <v>1</v>
      </c>
      <c r="AU31" s="5">
        <v>1</v>
      </c>
      <c r="AV31" s="5">
        <v>1</v>
      </c>
      <c r="AW31" s="5">
        <v>1</v>
      </c>
      <c r="AX31" s="5">
        <v>1</v>
      </c>
      <c r="AY31" s="5">
        <v>1</v>
      </c>
      <c r="AZ31" s="5">
        <v>0</v>
      </c>
      <c r="CC31" s="210"/>
    </row>
    <row r="32" spans="1:81">
      <c r="A32" s="71" t="s">
        <v>84</v>
      </c>
      <c r="B32" s="72">
        <v>1</v>
      </c>
      <c r="C32" s="73">
        <v>1</v>
      </c>
      <c r="D32" s="73">
        <v>1</v>
      </c>
      <c r="E32" s="73">
        <v>1</v>
      </c>
      <c r="F32" s="73">
        <v>1</v>
      </c>
      <c r="G32" s="74">
        <v>0</v>
      </c>
      <c r="H32" s="73">
        <v>1</v>
      </c>
      <c r="I32" s="73">
        <v>1</v>
      </c>
      <c r="J32" s="73">
        <v>1</v>
      </c>
      <c r="K32" s="73">
        <v>1</v>
      </c>
      <c r="L32" s="73">
        <v>1</v>
      </c>
      <c r="M32" s="73">
        <v>1</v>
      </c>
      <c r="N32" s="73">
        <v>1</v>
      </c>
      <c r="O32" s="73">
        <v>1</v>
      </c>
      <c r="P32" s="73">
        <v>0</v>
      </c>
      <c r="Q32" s="72">
        <v>1</v>
      </c>
      <c r="R32" s="73">
        <v>1</v>
      </c>
      <c r="S32" s="73">
        <v>1</v>
      </c>
      <c r="T32" s="73">
        <v>1</v>
      </c>
      <c r="U32" s="73">
        <v>1</v>
      </c>
      <c r="V32" s="73">
        <v>1</v>
      </c>
      <c r="W32" s="73">
        <v>1</v>
      </c>
      <c r="X32" s="73">
        <v>0</v>
      </c>
      <c r="Y32" s="74">
        <v>0</v>
      </c>
      <c r="Z32" s="211">
        <v>0.27777777777777779</v>
      </c>
      <c r="AA32" s="211">
        <v>1</v>
      </c>
      <c r="AB32" s="73">
        <v>1</v>
      </c>
      <c r="AC32" s="73">
        <v>1</v>
      </c>
      <c r="AD32" s="73">
        <v>1</v>
      </c>
      <c r="AE32" s="73">
        <v>1</v>
      </c>
      <c r="AF32" s="211">
        <v>1</v>
      </c>
      <c r="AG32" s="211">
        <v>1</v>
      </c>
      <c r="AH32" s="73">
        <v>1</v>
      </c>
      <c r="AI32" s="73">
        <v>0</v>
      </c>
      <c r="AJ32" s="72">
        <v>0.29411764705882354</v>
      </c>
      <c r="AK32" s="73">
        <v>1</v>
      </c>
      <c r="AL32" s="73">
        <v>1</v>
      </c>
      <c r="AM32" s="73">
        <v>1</v>
      </c>
      <c r="AN32" s="73">
        <v>1</v>
      </c>
      <c r="AO32" s="73">
        <v>1</v>
      </c>
      <c r="AP32" s="73">
        <v>1</v>
      </c>
      <c r="AQ32" s="74">
        <v>1</v>
      </c>
      <c r="AR32" s="5">
        <v>1</v>
      </c>
      <c r="AS32" s="5">
        <v>1</v>
      </c>
      <c r="AT32" s="5">
        <v>1</v>
      </c>
      <c r="AU32" s="5">
        <v>1</v>
      </c>
      <c r="AV32" s="5">
        <v>1</v>
      </c>
      <c r="AW32" s="5">
        <v>1</v>
      </c>
      <c r="AX32" s="5">
        <v>1</v>
      </c>
      <c r="AY32" s="5">
        <v>1</v>
      </c>
      <c r="AZ32" s="5">
        <v>0</v>
      </c>
      <c r="CC32" s="210"/>
    </row>
    <row r="33" spans="1:86" s="36" customFormat="1"/>
    <row r="34" spans="1:86">
      <c r="A34" s="43" t="s">
        <v>103</v>
      </c>
    </row>
    <row r="35" spans="1:86" ht="12.75" customHeight="1">
      <c r="A35" s="18"/>
      <c r="B35" s="895" t="s">
        <v>104</v>
      </c>
      <c r="C35" s="896"/>
      <c r="D35" s="896"/>
      <c r="E35" s="896"/>
      <c r="F35" s="896"/>
      <c r="G35" s="896"/>
      <c r="H35" s="897"/>
      <c r="I35" s="895" t="s">
        <v>105</v>
      </c>
      <c r="J35" s="896"/>
      <c r="K35" s="896"/>
      <c r="L35" s="896"/>
      <c r="M35" s="896"/>
      <c r="N35" s="896"/>
      <c r="O35" s="896"/>
      <c r="P35" s="896"/>
      <c r="Q35" s="896"/>
      <c r="R35" s="897"/>
      <c r="S35" s="895" t="s">
        <v>106</v>
      </c>
      <c r="T35" s="896"/>
      <c r="U35" s="896"/>
      <c r="V35" s="896"/>
      <c r="W35" s="896"/>
      <c r="X35" s="896"/>
      <c r="Y35" s="896"/>
      <c r="Z35" s="896"/>
      <c r="AA35" s="896"/>
      <c r="AB35" s="897"/>
      <c r="AC35" s="901" t="s">
        <v>107</v>
      </c>
      <c r="AD35" s="898" t="s">
        <v>108</v>
      </c>
      <c r="AE35" s="899"/>
      <c r="AF35" s="899"/>
      <c r="AG35" s="899"/>
      <c r="AH35" s="899"/>
      <c r="AI35" s="899"/>
      <c r="AJ35" s="899"/>
      <c r="AK35" s="899"/>
      <c r="AL35" s="899"/>
      <c r="AM35" s="899"/>
      <c r="AN35" s="900"/>
      <c r="AO35" s="901" t="s">
        <v>109</v>
      </c>
      <c r="AP35" s="898" t="s">
        <v>110</v>
      </c>
      <c r="AQ35" s="943"/>
      <c r="AR35" s="943"/>
      <c r="AS35" s="943"/>
      <c r="AT35" s="943"/>
      <c r="AU35" s="943"/>
      <c r="AV35" s="943"/>
      <c r="AW35" s="943"/>
      <c r="AX35" s="943"/>
      <c r="AY35" s="944"/>
      <c r="AZ35" s="895" t="s">
        <v>111</v>
      </c>
      <c r="BA35" s="943"/>
      <c r="BB35" s="943"/>
      <c r="BC35" s="943"/>
      <c r="BD35" s="943"/>
      <c r="BE35" s="943"/>
      <c r="BF35" s="943"/>
      <c r="BG35" s="943"/>
      <c r="BH35" s="943"/>
      <c r="BI35" s="943"/>
      <c r="BJ35" s="944"/>
      <c r="BK35" s="945" t="s">
        <v>112</v>
      </c>
      <c r="BL35" s="946"/>
      <c r="BM35" s="946"/>
      <c r="BN35" s="946"/>
      <c r="BO35" s="946"/>
      <c r="BP35" s="946"/>
      <c r="BQ35" s="946"/>
      <c r="BR35" s="946"/>
      <c r="BS35" s="946"/>
      <c r="BT35" s="946"/>
      <c r="BU35" s="947"/>
      <c r="BV35" s="946" t="s">
        <v>113</v>
      </c>
      <c r="BW35" s="946"/>
      <c r="BX35" s="946"/>
      <c r="BY35" s="946"/>
      <c r="BZ35" s="946"/>
      <c r="CA35" s="946"/>
      <c r="CB35" s="946"/>
      <c r="CC35" s="946"/>
      <c r="CD35" s="946"/>
      <c r="CE35" s="946"/>
      <c r="CF35" s="947"/>
      <c r="CG35" s="5" t="s">
        <v>1747</v>
      </c>
      <c r="CH35" s="5" t="s">
        <v>93</v>
      </c>
    </row>
    <row r="36" spans="1:86" ht="66.75" customHeight="1">
      <c r="A36" s="27"/>
      <c r="B36" s="75" t="s">
        <v>114</v>
      </c>
      <c r="C36" s="76" t="s">
        <v>93</v>
      </c>
      <c r="D36" s="76" t="s">
        <v>23</v>
      </c>
      <c r="E36" s="76" t="s">
        <v>30</v>
      </c>
      <c r="F36" s="76" t="s">
        <v>94</v>
      </c>
      <c r="G36" s="76" t="s">
        <v>95</v>
      </c>
      <c r="H36" s="77" t="s">
        <v>39</v>
      </c>
      <c r="I36" s="59" t="s">
        <v>25</v>
      </c>
      <c r="J36" s="59" t="s">
        <v>93</v>
      </c>
      <c r="K36" s="59" t="s">
        <v>23</v>
      </c>
      <c r="L36" s="59" t="s">
        <v>30</v>
      </c>
      <c r="M36" s="59" t="s">
        <v>94</v>
      </c>
      <c r="N36" s="59" t="s">
        <v>95</v>
      </c>
      <c r="O36" s="59" t="s">
        <v>96</v>
      </c>
      <c r="P36" s="59" t="s">
        <v>97</v>
      </c>
      <c r="Q36" s="59" t="s">
        <v>98</v>
      </c>
      <c r="R36" s="59" t="s">
        <v>39</v>
      </c>
      <c r="S36" s="75" t="s">
        <v>93</v>
      </c>
      <c r="T36" s="76" t="s">
        <v>23</v>
      </c>
      <c r="U36" s="76" t="s">
        <v>30</v>
      </c>
      <c r="V36" s="76" t="s">
        <v>94</v>
      </c>
      <c r="W36" s="76" t="s">
        <v>95</v>
      </c>
      <c r="X36" s="76" t="s">
        <v>96</v>
      </c>
      <c r="Y36" s="76" t="s">
        <v>97</v>
      </c>
      <c r="Z36" s="76" t="s">
        <v>98</v>
      </c>
      <c r="AA36" s="76" t="s">
        <v>39</v>
      </c>
      <c r="AB36" s="77" t="s">
        <v>99</v>
      </c>
      <c r="AC36" s="902"/>
      <c r="AD36" s="53" t="s">
        <v>93</v>
      </c>
      <c r="AE36" s="54" t="s">
        <v>100</v>
      </c>
      <c r="AF36" s="54" t="s">
        <v>94</v>
      </c>
      <c r="AG36" s="54" t="s">
        <v>95</v>
      </c>
      <c r="AH36" s="54" t="s">
        <v>115</v>
      </c>
      <c r="AI36" s="54" t="s">
        <v>116</v>
      </c>
      <c r="AJ36" s="54" t="s">
        <v>30</v>
      </c>
      <c r="AK36" s="54" t="s">
        <v>96</v>
      </c>
      <c r="AL36" s="54" t="s">
        <v>97</v>
      </c>
      <c r="AM36" s="54" t="s">
        <v>98</v>
      </c>
      <c r="AN36" s="55" t="s">
        <v>39</v>
      </c>
      <c r="AO36" s="902"/>
      <c r="AP36" s="57" t="s">
        <v>93</v>
      </c>
      <c r="AQ36" s="56" t="s">
        <v>100</v>
      </c>
      <c r="AR36" s="56" t="s">
        <v>94</v>
      </c>
      <c r="AS36" s="56" t="s">
        <v>95</v>
      </c>
      <c r="AT36" s="56" t="s">
        <v>115</v>
      </c>
      <c r="AU36" s="56" t="s">
        <v>116</v>
      </c>
      <c r="AV36" s="56" t="s">
        <v>30</v>
      </c>
      <c r="AW36" s="56" t="s">
        <v>96</v>
      </c>
      <c r="AX36" s="56" t="s">
        <v>97</v>
      </c>
      <c r="AY36" s="58" t="s">
        <v>98</v>
      </c>
      <c r="AZ36" s="57" t="s">
        <v>117</v>
      </c>
      <c r="BA36" s="56" t="s">
        <v>93</v>
      </c>
      <c r="BB36" s="56" t="s">
        <v>99</v>
      </c>
      <c r="BC36" s="56" t="s">
        <v>25</v>
      </c>
      <c r="BD36" s="56" t="s">
        <v>30</v>
      </c>
      <c r="BE36" s="56" t="s">
        <v>94</v>
      </c>
      <c r="BF36" s="56" t="s">
        <v>95</v>
      </c>
      <c r="BG36" s="56" t="s">
        <v>96</v>
      </c>
      <c r="BH36" s="56" t="s">
        <v>97</v>
      </c>
      <c r="BI36" s="56" t="s">
        <v>98</v>
      </c>
      <c r="BJ36" s="58" t="s">
        <v>39</v>
      </c>
      <c r="BK36" s="78" t="s">
        <v>117</v>
      </c>
      <c r="BL36" s="79" t="s">
        <v>93</v>
      </c>
      <c r="BM36" s="79" t="s">
        <v>99</v>
      </c>
      <c r="BN36" s="79" t="s">
        <v>25</v>
      </c>
      <c r="BO36" s="79" t="s">
        <v>30</v>
      </c>
      <c r="BP36" s="79" t="s">
        <v>94</v>
      </c>
      <c r="BQ36" s="79" t="s">
        <v>95</v>
      </c>
      <c r="BR36" s="79" t="s">
        <v>96</v>
      </c>
      <c r="BS36" s="79" t="s">
        <v>97</v>
      </c>
      <c r="BT36" s="79" t="s">
        <v>98</v>
      </c>
      <c r="BU36" s="80" t="s">
        <v>39</v>
      </c>
      <c r="BV36" s="81" t="s">
        <v>117</v>
      </c>
      <c r="BW36" s="81" t="s">
        <v>93</v>
      </c>
      <c r="BX36" s="81" t="s">
        <v>99</v>
      </c>
      <c r="BY36" s="81" t="s">
        <v>25</v>
      </c>
      <c r="BZ36" s="81" t="s">
        <v>30</v>
      </c>
      <c r="CA36" s="81" t="s">
        <v>94</v>
      </c>
      <c r="CB36" s="81" t="s">
        <v>95</v>
      </c>
      <c r="CC36" s="81" t="s">
        <v>96</v>
      </c>
      <c r="CD36" s="81" t="s">
        <v>97</v>
      </c>
      <c r="CE36" s="81" t="s">
        <v>98</v>
      </c>
      <c r="CF36" s="82" t="s">
        <v>39</v>
      </c>
    </row>
    <row r="37" spans="1:86">
      <c r="A37" s="18" t="s">
        <v>75</v>
      </c>
      <c r="B37" s="83">
        <v>79.908003051108707</v>
      </c>
      <c r="C37" s="84">
        <v>79.908003051108707</v>
      </c>
      <c r="D37" s="84">
        <v>79.908003051108707</v>
      </c>
      <c r="E37" s="84">
        <v>79.908003051108707</v>
      </c>
      <c r="F37" s="84">
        <v>79.908003051108707</v>
      </c>
      <c r="G37" s="84">
        <v>79.908003051108707</v>
      </c>
      <c r="H37" s="26">
        <v>0</v>
      </c>
      <c r="I37" s="84">
        <v>20.987999780002628</v>
      </c>
      <c r="J37" s="84">
        <v>20.987999780002628</v>
      </c>
      <c r="K37" s="84">
        <v>20.987999780002628</v>
      </c>
      <c r="L37" s="84">
        <v>20.987999780002628</v>
      </c>
      <c r="M37" s="84">
        <v>20.987999780002628</v>
      </c>
      <c r="N37" s="84">
        <v>20.987999780002628</v>
      </c>
      <c r="O37" s="84">
        <v>20.987999780002628</v>
      </c>
      <c r="P37" s="84">
        <v>20.987999780002628</v>
      </c>
      <c r="Q37" s="84">
        <v>20.987999780002628</v>
      </c>
      <c r="R37" s="84">
        <v>0</v>
      </c>
      <c r="S37" s="83">
        <v>41.05120026850549</v>
      </c>
      <c r="T37" s="84">
        <v>41.05120026850549</v>
      </c>
      <c r="U37" s="84">
        <v>41.05120026850549</v>
      </c>
      <c r="V37" s="84">
        <v>41.05120026850549</v>
      </c>
      <c r="W37" s="84">
        <v>41.05120026850549</v>
      </c>
      <c r="X37" s="84">
        <v>41.05120026850549</v>
      </c>
      <c r="Y37" s="84">
        <v>41.05120026850549</v>
      </c>
      <c r="Z37" s="84">
        <v>41.05120026850549</v>
      </c>
      <c r="AA37" s="84">
        <v>0</v>
      </c>
      <c r="AB37" s="26">
        <v>0</v>
      </c>
      <c r="AC37" s="84">
        <v>0.41530622550023399</v>
      </c>
      <c r="AD37" s="83">
        <v>20.096410363669165</v>
      </c>
      <c r="AE37" s="84">
        <v>22.329344848521295</v>
      </c>
      <c r="AF37" s="84">
        <v>20.096410363669165</v>
      </c>
      <c r="AG37" s="84">
        <v>20.096410363669165</v>
      </c>
      <c r="AH37" s="84">
        <v>28.134974509136828</v>
      </c>
      <c r="AI37" s="84">
        <v>28.134974509136828</v>
      </c>
      <c r="AJ37" s="84">
        <v>20.096410363669165</v>
      </c>
      <c r="AK37" s="84">
        <v>20.096410363669165</v>
      </c>
      <c r="AL37" s="84">
        <v>20.096410363669165</v>
      </c>
      <c r="AM37" s="84">
        <v>20.096410363669165</v>
      </c>
      <c r="AN37" s="26">
        <v>0</v>
      </c>
      <c r="AO37" s="84">
        <v>9.1444438009811752E-2</v>
      </c>
      <c r="AP37" s="83">
        <v>4.9751357845178932</v>
      </c>
      <c r="AQ37" s="84">
        <v>5.8531009229622271</v>
      </c>
      <c r="AR37" s="84">
        <v>4.9751357845178932</v>
      </c>
      <c r="AS37" s="84">
        <v>4.9751357845178932</v>
      </c>
      <c r="AT37" s="84">
        <v>6.9651900983250501</v>
      </c>
      <c r="AU37" s="84">
        <v>6.9651900983250501</v>
      </c>
      <c r="AV37" s="84">
        <v>4.9751357845178932</v>
      </c>
      <c r="AW37" s="84">
        <v>4.9751357845178932</v>
      </c>
      <c r="AX37" s="84">
        <v>4.9751357845178932</v>
      </c>
      <c r="AY37" s="26">
        <v>4.9751357845178932</v>
      </c>
      <c r="AZ37" s="83">
        <v>133.316</v>
      </c>
      <c r="BA37" s="85">
        <v>40.86</v>
      </c>
      <c r="BB37" s="84">
        <v>0</v>
      </c>
      <c r="BC37" s="84">
        <v>40.86</v>
      </c>
      <c r="BD37" s="84">
        <v>40.86</v>
      </c>
      <c r="BE37" s="84">
        <v>40.86</v>
      </c>
      <c r="BF37" s="84">
        <v>40.86</v>
      </c>
      <c r="BG37" s="84">
        <v>40.86</v>
      </c>
      <c r="BH37" s="84">
        <v>40.86</v>
      </c>
      <c r="BI37" s="84">
        <v>40.86</v>
      </c>
      <c r="BJ37" s="26">
        <v>0</v>
      </c>
      <c r="BK37" s="86">
        <v>0.90800000000000003</v>
      </c>
      <c r="BL37" s="87">
        <v>1.335</v>
      </c>
      <c r="BM37" s="87">
        <v>0</v>
      </c>
      <c r="BN37" s="87">
        <v>1.335</v>
      </c>
      <c r="BO37" s="87">
        <v>1.335</v>
      </c>
      <c r="BP37" s="87">
        <v>1.335</v>
      </c>
      <c r="BQ37" s="87">
        <v>1.335</v>
      </c>
      <c r="BR37" s="87">
        <v>1.335</v>
      </c>
      <c r="BS37" s="87">
        <v>1.335</v>
      </c>
      <c r="BT37" s="87">
        <v>1.335</v>
      </c>
      <c r="BU37" s="88">
        <v>0</v>
      </c>
      <c r="BV37" s="87">
        <v>61.29</v>
      </c>
      <c r="BW37" s="87">
        <v>40.86</v>
      </c>
      <c r="BX37" s="87">
        <v>0</v>
      </c>
      <c r="BY37" s="87">
        <v>40.86</v>
      </c>
      <c r="BZ37" s="87">
        <v>40.86</v>
      </c>
      <c r="CA37" s="87">
        <v>40.86</v>
      </c>
      <c r="CB37" s="87">
        <v>40.86</v>
      </c>
      <c r="CC37" s="87">
        <v>40.86</v>
      </c>
      <c r="CD37" s="87">
        <v>40.86</v>
      </c>
      <c r="CE37" s="87">
        <v>40.86</v>
      </c>
      <c r="CF37" s="88">
        <v>0</v>
      </c>
      <c r="CG37" s="5">
        <v>0.10474512083657711</v>
      </c>
      <c r="CH37" s="5">
        <v>3.7898021431788669</v>
      </c>
    </row>
    <row r="38" spans="1:86">
      <c r="A38" s="27" t="s">
        <v>76</v>
      </c>
      <c r="B38" s="89">
        <v>181.59600634510556</v>
      </c>
      <c r="C38" s="40">
        <v>181.59600634510556</v>
      </c>
      <c r="D38" s="40">
        <v>90.798003172552782</v>
      </c>
      <c r="E38" s="40">
        <v>90.798003172552782</v>
      </c>
      <c r="F38" s="40">
        <v>181.59600634510556</v>
      </c>
      <c r="G38" s="40">
        <v>181.59600634510556</v>
      </c>
      <c r="H38" s="34">
        <v>0</v>
      </c>
      <c r="I38" s="40">
        <v>202.08099652393116</v>
      </c>
      <c r="J38" s="40">
        <v>202.08099652393116</v>
      </c>
      <c r="K38" s="40">
        <v>101.04049826196558</v>
      </c>
      <c r="L38" s="40">
        <v>101.04049826196558</v>
      </c>
      <c r="M38" s="40">
        <v>202.08099652393116</v>
      </c>
      <c r="N38" s="40">
        <v>202.08099652393116</v>
      </c>
      <c r="O38" s="40">
        <v>202.08099652393116</v>
      </c>
      <c r="P38" s="40">
        <v>202.08099652393116</v>
      </c>
      <c r="Q38" s="40">
        <v>202.08099652393116</v>
      </c>
      <c r="R38" s="40">
        <v>0</v>
      </c>
      <c r="S38" s="89">
        <v>137.7594087373416</v>
      </c>
      <c r="T38" s="40">
        <v>68.879704368670801</v>
      </c>
      <c r="U38" s="40">
        <v>68.879704368670801</v>
      </c>
      <c r="V38" s="40">
        <v>137.7594087373416</v>
      </c>
      <c r="W38" s="40">
        <v>137.7594087373416</v>
      </c>
      <c r="X38" s="40">
        <v>137.7594087373416</v>
      </c>
      <c r="Y38" s="40">
        <v>137.7594087373416</v>
      </c>
      <c r="Z38" s="40">
        <v>137.7594087373416</v>
      </c>
      <c r="AA38" s="40">
        <v>0</v>
      </c>
      <c r="AB38" s="34">
        <v>0</v>
      </c>
      <c r="AC38" s="40">
        <v>1.4259701518043131</v>
      </c>
      <c r="AD38" s="89">
        <v>69.001810176300708</v>
      </c>
      <c r="AE38" s="40">
        <v>1236.6174643719621</v>
      </c>
      <c r="AF38" s="40">
        <v>69.001810176300708</v>
      </c>
      <c r="AG38" s="40">
        <v>69.001810176300708</v>
      </c>
      <c r="AH38" s="40">
        <v>69.001810176300708</v>
      </c>
      <c r="AI38" s="40">
        <v>69.001810176300708</v>
      </c>
      <c r="AJ38" s="40">
        <v>34.500905088150354</v>
      </c>
      <c r="AK38" s="40">
        <v>69.001810176300708</v>
      </c>
      <c r="AL38" s="40">
        <v>69.001810176300708</v>
      </c>
      <c r="AM38" s="40">
        <v>69.001810176300708</v>
      </c>
      <c r="AN38" s="34">
        <v>0</v>
      </c>
      <c r="AO38" s="40">
        <v>0.89566854067435187</v>
      </c>
      <c r="AP38" s="89">
        <v>48.729837535857165</v>
      </c>
      <c r="AQ38" s="40">
        <v>512.05746793122228</v>
      </c>
      <c r="AR38" s="40">
        <v>48.729837535857165</v>
      </c>
      <c r="AS38" s="40">
        <v>48.729837535857165</v>
      </c>
      <c r="AT38" s="40">
        <v>48.729837535857165</v>
      </c>
      <c r="AU38" s="40">
        <v>48.729837535857165</v>
      </c>
      <c r="AV38" s="40">
        <v>24.364918767928582</v>
      </c>
      <c r="AW38" s="40">
        <v>48.729837535857165</v>
      </c>
      <c r="AX38" s="40">
        <v>48.729837535857165</v>
      </c>
      <c r="AY38" s="34">
        <v>48.729837535857165</v>
      </c>
      <c r="AZ38" s="89">
        <v>705.99300000000005</v>
      </c>
      <c r="BA38" s="90">
        <v>459.6</v>
      </c>
      <c r="BB38" s="40">
        <v>0</v>
      </c>
      <c r="BC38" s="40">
        <v>459.6</v>
      </c>
      <c r="BD38" s="40">
        <v>229.8</v>
      </c>
      <c r="BE38" s="40">
        <v>459.6</v>
      </c>
      <c r="BF38" s="40">
        <v>459.6</v>
      </c>
      <c r="BG38" s="40">
        <v>459.6</v>
      </c>
      <c r="BH38" s="40">
        <v>459.6</v>
      </c>
      <c r="BI38" s="40">
        <v>459.6</v>
      </c>
      <c r="BJ38" s="34">
        <v>0</v>
      </c>
      <c r="BK38" s="91">
        <v>77.180000000000007</v>
      </c>
      <c r="BL38" s="92">
        <v>8.7140000000000004</v>
      </c>
      <c r="BM38" s="92">
        <v>0</v>
      </c>
      <c r="BN38" s="92">
        <v>8.7140000000000004</v>
      </c>
      <c r="BO38" s="92">
        <v>4.3570000000000002</v>
      </c>
      <c r="BP38" s="92">
        <v>8.7140000000000004</v>
      </c>
      <c r="BQ38" s="92">
        <v>8.7140000000000004</v>
      </c>
      <c r="BR38" s="92">
        <v>8.7140000000000004</v>
      </c>
      <c r="BS38" s="92">
        <v>8.7140000000000004</v>
      </c>
      <c r="BT38" s="92">
        <v>8.7140000000000004</v>
      </c>
      <c r="BU38" s="93">
        <v>0</v>
      </c>
      <c r="BV38" s="92">
        <v>331.42</v>
      </c>
      <c r="BW38" s="92">
        <v>459.6</v>
      </c>
      <c r="BX38" s="92">
        <v>0</v>
      </c>
      <c r="BY38" s="92">
        <v>459.6</v>
      </c>
      <c r="BZ38" s="92">
        <v>229.8</v>
      </c>
      <c r="CA38" s="92">
        <v>459.6</v>
      </c>
      <c r="CB38" s="92">
        <v>459.6</v>
      </c>
      <c r="CC38" s="92">
        <v>459.6</v>
      </c>
      <c r="CD38" s="92">
        <v>459.6</v>
      </c>
      <c r="CE38" s="92">
        <v>459.6</v>
      </c>
      <c r="CF38" s="93">
        <v>0</v>
      </c>
      <c r="CG38" s="5">
        <v>0.61708187877754095</v>
      </c>
      <c r="CH38" s="5">
        <v>22.326750955365917</v>
      </c>
    </row>
    <row r="39" spans="1:86">
      <c r="A39" s="27" t="s">
        <v>77</v>
      </c>
      <c r="B39" s="89">
        <v>2085.2410958809787</v>
      </c>
      <c r="C39" s="40">
        <v>2085.2410958809787</v>
      </c>
      <c r="D39" s="40">
        <v>2085.2410958809787</v>
      </c>
      <c r="E39" s="40">
        <v>2085.2410958809787</v>
      </c>
      <c r="F39" s="40">
        <v>1042.6205479404894</v>
      </c>
      <c r="G39" s="40">
        <v>2085.2410958809787</v>
      </c>
      <c r="H39" s="34">
        <v>3649.171917791713</v>
      </c>
      <c r="I39" s="40">
        <v>897.90095779451167</v>
      </c>
      <c r="J39" s="40">
        <v>897.90095779451167</v>
      </c>
      <c r="K39" s="40">
        <v>897.90095779451167</v>
      </c>
      <c r="L39" s="40">
        <v>897.90095779451167</v>
      </c>
      <c r="M39" s="40">
        <v>448.95047889725583</v>
      </c>
      <c r="N39" s="40">
        <v>897.90095779451167</v>
      </c>
      <c r="O39" s="40">
        <v>897.90095779451167</v>
      </c>
      <c r="P39" s="40">
        <v>897.90095779451167</v>
      </c>
      <c r="Q39" s="40">
        <v>897.90095779451167</v>
      </c>
      <c r="R39" s="40">
        <v>1571.3266761403954</v>
      </c>
      <c r="S39" s="89">
        <v>988.9190382650786</v>
      </c>
      <c r="T39" s="40">
        <v>988.9190382650786</v>
      </c>
      <c r="U39" s="40">
        <v>988.9190382650786</v>
      </c>
      <c r="V39" s="40">
        <v>494.4595191325393</v>
      </c>
      <c r="W39" s="40">
        <v>988.9190382650786</v>
      </c>
      <c r="X39" s="40">
        <v>988.9190382650786</v>
      </c>
      <c r="Y39" s="40">
        <v>988.9190382650786</v>
      </c>
      <c r="Z39" s="40">
        <v>988.9190382650786</v>
      </c>
      <c r="AA39" s="40">
        <v>741.68927869880895</v>
      </c>
      <c r="AB39" s="34">
        <v>0</v>
      </c>
      <c r="AC39" s="40">
        <v>3.4920869139949424</v>
      </c>
      <c r="AD39" s="89">
        <v>168.97991732416708</v>
      </c>
      <c r="AE39" s="40">
        <v>70.038270869790836</v>
      </c>
      <c r="AF39" s="40">
        <v>168.97991732416708</v>
      </c>
      <c r="AG39" s="40">
        <v>168.97991732416708</v>
      </c>
      <c r="AH39" s="40">
        <v>168.97991732416708</v>
      </c>
      <c r="AI39" s="40">
        <v>168.97991732416708</v>
      </c>
      <c r="AJ39" s="40">
        <v>168.97991732416708</v>
      </c>
      <c r="AK39" s="40">
        <v>168.97991732416708</v>
      </c>
      <c r="AL39" s="40">
        <v>168.97991732416708</v>
      </c>
      <c r="AM39" s="40">
        <v>168.97991732416708</v>
      </c>
      <c r="AN39" s="34">
        <v>126.7349379931253</v>
      </c>
      <c r="AO39" s="40">
        <v>0.82209147609492206</v>
      </c>
      <c r="AP39" s="89">
        <v>44.726795963556967</v>
      </c>
      <c r="AQ39" s="40">
        <v>12.801436698280558</v>
      </c>
      <c r="AR39" s="40">
        <v>44.726795963556967</v>
      </c>
      <c r="AS39" s="40">
        <v>44.726795963556967</v>
      </c>
      <c r="AT39" s="40">
        <v>44.726795963556967</v>
      </c>
      <c r="AU39" s="40">
        <v>44.726795963556967</v>
      </c>
      <c r="AV39" s="40">
        <v>44.726795963556967</v>
      </c>
      <c r="AW39" s="40">
        <v>44.726795963556967</v>
      </c>
      <c r="AX39" s="40">
        <v>44.726795963556967</v>
      </c>
      <c r="AY39" s="34">
        <v>44.726795963556967</v>
      </c>
      <c r="AZ39" s="89">
        <v>832.952</v>
      </c>
      <c r="BA39" s="90">
        <v>2133.6</v>
      </c>
      <c r="BB39" s="40">
        <v>0</v>
      </c>
      <c r="BC39" s="40">
        <v>2133.6</v>
      </c>
      <c r="BD39" s="40">
        <v>2133.6</v>
      </c>
      <c r="BE39" s="40">
        <v>1066.8</v>
      </c>
      <c r="BF39" s="40">
        <v>2133.6</v>
      </c>
      <c r="BG39" s="40">
        <v>2133.6</v>
      </c>
      <c r="BH39" s="40">
        <v>2133.6</v>
      </c>
      <c r="BI39" s="40">
        <v>2133.6</v>
      </c>
      <c r="BJ39" s="34">
        <v>1600.1999999999998</v>
      </c>
      <c r="BK39" s="91">
        <v>154.36000000000001</v>
      </c>
      <c r="BL39" s="92">
        <v>131.66</v>
      </c>
      <c r="BM39" s="92">
        <v>0</v>
      </c>
      <c r="BN39" s="92">
        <v>131.66</v>
      </c>
      <c r="BO39" s="92">
        <v>131.66</v>
      </c>
      <c r="BP39" s="92">
        <v>65.83</v>
      </c>
      <c r="BQ39" s="92">
        <v>131.66</v>
      </c>
      <c r="BR39" s="92">
        <v>131.66</v>
      </c>
      <c r="BS39" s="92">
        <v>131.66</v>
      </c>
      <c r="BT39" s="92">
        <v>131.66</v>
      </c>
      <c r="BU39" s="93">
        <v>98.745000000000005</v>
      </c>
      <c r="BV39" s="92">
        <v>871.68</v>
      </c>
      <c r="BW39" s="92">
        <v>2133.6</v>
      </c>
      <c r="BX39" s="92">
        <v>0</v>
      </c>
      <c r="BY39" s="92">
        <v>2133.6</v>
      </c>
      <c r="BZ39" s="92">
        <v>2133.6</v>
      </c>
      <c r="CA39" s="92">
        <v>1066.8</v>
      </c>
      <c r="CB39" s="92">
        <v>2133.6</v>
      </c>
      <c r="CC39" s="92">
        <v>2133.6</v>
      </c>
      <c r="CD39" s="92">
        <v>2133.6</v>
      </c>
      <c r="CE39" s="92">
        <v>2133.6</v>
      </c>
      <c r="CF39" s="93">
        <v>1600.1999999999998</v>
      </c>
      <c r="CG39" s="5">
        <v>1.2824582002900056</v>
      </c>
      <c r="CH39" s="5">
        <v>46.400851869552348</v>
      </c>
    </row>
    <row r="40" spans="1:86" s="36" customFormat="1">
      <c r="A40" s="35" t="s">
        <v>78</v>
      </c>
      <c r="B40" s="89">
        <v>181.2140046361902</v>
      </c>
      <c r="C40" s="40">
        <v>181.2140046361902</v>
      </c>
      <c r="D40" s="40">
        <v>18.121400463619022</v>
      </c>
      <c r="E40" s="40">
        <v>18.121400463619022</v>
      </c>
      <c r="F40" s="40">
        <v>126.84980324533313</v>
      </c>
      <c r="G40" s="40">
        <v>181.2140046361902</v>
      </c>
      <c r="H40" s="34">
        <v>0</v>
      </c>
      <c r="I40" s="40">
        <v>29.507000920968107</v>
      </c>
      <c r="J40" s="40">
        <v>29.507000920968107</v>
      </c>
      <c r="K40" s="40">
        <v>2.9507000920968109</v>
      </c>
      <c r="L40" s="40">
        <v>2.9507000920968109</v>
      </c>
      <c r="M40" s="40">
        <v>20.654900644677674</v>
      </c>
      <c r="N40" s="40">
        <v>29.507000920968107</v>
      </c>
      <c r="O40" s="40">
        <v>29.507000920968107</v>
      </c>
      <c r="P40" s="40">
        <v>29.507000920968107</v>
      </c>
      <c r="Q40" s="40">
        <v>29.507000920968107</v>
      </c>
      <c r="R40" s="40">
        <v>0</v>
      </c>
      <c r="S40" s="89">
        <v>29</v>
      </c>
      <c r="T40" s="40">
        <v>2.9000000000000004</v>
      </c>
      <c r="U40" s="40">
        <v>2.9000000000000004</v>
      </c>
      <c r="V40" s="40">
        <v>20.299999999999997</v>
      </c>
      <c r="W40" s="40">
        <v>29</v>
      </c>
      <c r="X40" s="40">
        <v>29</v>
      </c>
      <c r="Y40" s="40">
        <v>29</v>
      </c>
      <c r="Z40" s="40">
        <v>29</v>
      </c>
      <c r="AA40" s="40">
        <v>0</v>
      </c>
      <c r="AB40" s="34">
        <v>0</v>
      </c>
      <c r="AC40" s="40">
        <v>0.11743670510547624</v>
      </c>
      <c r="AD40" s="89">
        <v>5.6826892366329878</v>
      </c>
      <c r="AE40" s="40">
        <v>6.3140991518144309</v>
      </c>
      <c r="AF40" s="40">
        <v>5.6826892366329878</v>
      </c>
      <c r="AG40" s="40">
        <v>5.6826892366329878</v>
      </c>
      <c r="AH40" s="40">
        <v>0.56826892366329884</v>
      </c>
      <c r="AI40" s="40">
        <v>0.56826892366329884</v>
      </c>
      <c r="AJ40" s="40">
        <v>0.56826892366329884</v>
      </c>
      <c r="AK40" s="40">
        <v>5.6826892366329878</v>
      </c>
      <c r="AL40" s="40">
        <v>5.6826892366329878</v>
      </c>
      <c r="AM40" s="40">
        <v>5.6826892366329878</v>
      </c>
      <c r="AN40" s="34">
        <v>0</v>
      </c>
      <c r="AO40" s="40">
        <v>0.15556807516666185</v>
      </c>
      <c r="AP40" s="89">
        <v>8.463853182707334</v>
      </c>
      <c r="AQ40" s="40">
        <v>9.9574743325968633</v>
      </c>
      <c r="AR40" s="40">
        <v>8.463853182707334</v>
      </c>
      <c r="AS40" s="40">
        <v>8.463853182707334</v>
      </c>
      <c r="AT40" s="40">
        <v>0.84638531827073349</v>
      </c>
      <c r="AU40" s="40">
        <v>0.84638531827073349</v>
      </c>
      <c r="AV40" s="40">
        <v>0.84638531827073349</v>
      </c>
      <c r="AW40" s="40">
        <v>8.463853182707334</v>
      </c>
      <c r="AX40" s="40">
        <v>8.463853182707334</v>
      </c>
      <c r="AY40" s="34">
        <v>8.463853182707334</v>
      </c>
      <c r="AZ40" s="89">
        <v>1.2</v>
      </c>
      <c r="BA40" s="90">
        <v>16.989000000000001</v>
      </c>
      <c r="BB40" s="40">
        <v>0</v>
      </c>
      <c r="BC40" s="40">
        <v>16.989000000000001</v>
      </c>
      <c r="BD40" s="40">
        <v>1.6989000000000001</v>
      </c>
      <c r="BE40" s="40">
        <v>11.892300000000001</v>
      </c>
      <c r="BF40" s="40">
        <v>16.989000000000001</v>
      </c>
      <c r="BG40" s="40">
        <v>16.989000000000001</v>
      </c>
      <c r="BH40" s="40">
        <v>16.989000000000001</v>
      </c>
      <c r="BI40" s="40">
        <v>16.989000000000001</v>
      </c>
      <c r="BJ40" s="34">
        <v>0</v>
      </c>
      <c r="BK40" s="91">
        <v>11.606999999999999</v>
      </c>
      <c r="BL40" s="92">
        <v>16.989000000000001</v>
      </c>
      <c r="BM40" s="92">
        <v>0</v>
      </c>
      <c r="BN40" s="92">
        <v>16.989000000000001</v>
      </c>
      <c r="BO40" s="92">
        <v>1.6989000000000001</v>
      </c>
      <c r="BP40" s="92">
        <v>11.892300000000001</v>
      </c>
      <c r="BQ40" s="92">
        <v>16.989000000000001</v>
      </c>
      <c r="BR40" s="92">
        <v>16.989000000000001</v>
      </c>
      <c r="BS40" s="92">
        <v>16.989000000000001</v>
      </c>
      <c r="BT40" s="92">
        <v>16.989000000000001</v>
      </c>
      <c r="BU40" s="93">
        <v>0</v>
      </c>
      <c r="BV40" s="92">
        <v>11.606999999999999</v>
      </c>
      <c r="BW40" s="92">
        <v>16.989000000000001</v>
      </c>
      <c r="BX40" s="92">
        <v>0</v>
      </c>
      <c r="BY40" s="92">
        <v>16.989000000000001</v>
      </c>
      <c r="BZ40" s="92">
        <v>1.6989000000000001</v>
      </c>
      <c r="CA40" s="92">
        <v>11.892300000000001</v>
      </c>
      <c r="CB40" s="92">
        <v>16.989000000000001</v>
      </c>
      <c r="CC40" s="92">
        <v>16.989000000000001</v>
      </c>
      <c r="CD40" s="92">
        <v>16.989000000000001</v>
      </c>
      <c r="CE40" s="92">
        <v>16.989000000000001</v>
      </c>
      <c r="CF40" s="93">
        <v>0</v>
      </c>
      <c r="CG40" s="36">
        <v>0.13092647207511934</v>
      </c>
      <c r="CH40" s="36">
        <v>4.7370743429976248</v>
      </c>
    </row>
    <row r="41" spans="1:86">
      <c r="A41" s="35" t="s">
        <v>79</v>
      </c>
      <c r="B41" s="89">
        <v>166.75300341616594</v>
      </c>
      <c r="C41" s="40">
        <v>166.75300341616594</v>
      </c>
      <c r="D41" s="40">
        <v>16.675300341616595</v>
      </c>
      <c r="E41" s="40">
        <v>16.675300341616595</v>
      </c>
      <c r="F41" s="40">
        <v>116.72710239131615</v>
      </c>
      <c r="G41" s="40">
        <v>166.75300341616594</v>
      </c>
      <c r="H41" s="34">
        <v>0</v>
      </c>
      <c r="I41" s="40">
        <v>28.621998764534485</v>
      </c>
      <c r="J41" s="40">
        <v>28.621998764534485</v>
      </c>
      <c r="K41" s="40">
        <v>2.8621998764534489</v>
      </c>
      <c r="L41" s="40">
        <v>2.8621998764534489</v>
      </c>
      <c r="M41" s="40">
        <v>20.035399135174139</v>
      </c>
      <c r="N41" s="40">
        <v>28.621998764534485</v>
      </c>
      <c r="O41" s="40">
        <v>28.621998764534485</v>
      </c>
      <c r="P41" s="40">
        <v>28.621998764534485</v>
      </c>
      <c r="Q41" s="40">
        <v>28.621998764534485</v>
      </c>
      <c r="R41" s="40">
        <v>0</v>
      </c>
      <c r="S41" s="89">
        <v>28.13</v>
      </c>
      <c r="T41" s="40">
        <v>2.8130000000000002</v>
      </c>
      <c r="U41" s="40">
        <v>2.8130000000000002</v>
      </c>
      <c r="V41" s="40">
        <v>19.690999999999999</v>
      </c>
      <c r="W41" s="40">
        <v>28.13</v>
      </c>
      <c r="X41" s="40">
        <v>28.13</v>
      </c>
      <c r="Y41" s="40">
        <v>28.13</v>
      </c>
      <c r="Z41" s="40">
        <v>28.13</v>
      </c>
      <c r="AA41" s="40">
        <v>0</v>
      </c>
      <c r="AB41" s="34">
        <v>0</v>
      </c>
      <c r="AC41" s="40">
        <v>5.7261646141917186E-2</v>
      </c>
      <c r="AD41" s="89">
        <v>2.7708554996523462</v>
      </c>
      <c r="AE41" s="40">
        <v>3.0787283329470516</v>
      </c>
      <c r="AF41" s="40">
        <v>2.7708554996523462</v>
      </c>
      <c r="AG41" s="40">
        <v>2.7708554996523462</v>
      </c>
      <c r="AH41" s="40">
        <v>0.27708554996523466</v>
      </c>
      <c r="AI41" s="40">
        <v>0.27708554996523466</v>
      </c>
      <c r="AJ41" s="40">
        <v>0.27708554996523466</v>
      </c>
      <c r="AK41" s="40">
        <v>2.7708554996523462</v>
      </c>
      <c r="AL41" s="40">
        <v>2.7708554996523462</v>
      </c>
      <c r="AM41" s="40">
        <v>2.7708554996523462</v>
      </c>
      <c r="AN41" s="34">
        <v>0</v>
      </c>
      <c r="AO41" s="40">
        <v>7.1482584495589516E-2</v>
      </c>
      <c r="AP41" s="89">
        <v>3.8890890669115663</v>
      </c>
      <c r="AQ41" s="40">
        <v>4.5753989022489021</v>
      </c>
      <c r="AR41" s="40">
        <v>3.8890890669115663</v>
      </c>
      <c r="AS41" s="40">
        <v>3.8890890669115663</v>
      </c>
      <c r="AT41" s="40">
        <v>0.38890890669115663</v>
      </c>
      <c r="AU41" s="40">
        <v>0.38890890669115663</v>
      </c>
      <c r="AV41" s="40">
        <v>0.38890890669115663</v>
      </c>
      <c r="AW41" s="40">
        <v>3.8890890669115663</v>
      </c>
      <c r="AX41" s="40">
        <v>3.8890890669115663</v>
      </c>
      <c r="AY41" s="34">
        <v>3.8890890669115663</v>
      </c>
      <c r="AZ41" s="89">
        <v>1.2</v>
      </c>
      <c r="BA41" s="40">
        <v>13.591200000000001</v>
      </c>
      <c r="BB41" s="40">
        <v>0</v>
      </c>
      <c r="BC41" s="40">
        <v>13.591200000000001</v>
      </c>
      <c r="BD41" s="40">
        <v>1.3591200000000001</v>
      </c>
      <c r="BE41" s="40">
        <v>9.5138400000000001</v>
      </c>
      <c r="BF41" s="40">
        <v>13.591200000000001</v>
      </c>
      <c r="BG41" s="40">
        <v>13.591200000000001</v>
      </c>
      <c r="BH41" s="40">
        <v>13.591200000000001</v>
      </c>
      <c r="BI41" s="40">
        <v>13.591200000000001</v>
      </c>
      <c r="BJ41" s="34">
        <v>0</v>
      </c>
      <c r="BK41" s="91">
        <v>11.606999999999999</v>
      </c>
      <c r="BL41" s="92">
        <v>13.591200000000001</v>
      </c>
      <c r="BM41" s="92">
        <v>0</v>
      </c>
      <c r="BN41" s="92">
        <v>13.591200000000001</v>
      </c>
      <c r="BO41" s="92">
        <v>1.3591200000000001</v>
      </c>
      <c r="BP41" s="92">
        <v>9.5138400000000001</v>
      </c>
      <c r="BQ41" s="92">
        <v>13.591200000000001</v>
      </c>
      <c r="BR41" s="92">
        <v>13.591200000000001</v>
      </c>
      <c r="BS41" s="92">
        <v>13.591200000000001</v>
      </c>
      <c r="BT41" s="92">
        <v>13.591200000000001</v>
      </c>
      <c r="BU41" s="93">
        <v>0</v>
      </c>
      <c r="BV41" s="92">
        <v>11.606999999999999</v>
      </c>
      <c r="BW41" s="92">
        <v>13.591200000000001</v>
      </c>
      <c r="BX41" s="92">
        <v>0</v>
      </c>
      <c r="BY41" s="92">
        <v>13.591200000000001</v>
      </c>
      <c r="BZ41" s="92">
        <v>1.3591200000000001</v>
      </c>
      <c r="CA41" s="92">
        <v>9.5138400000000001</v>
      </c>
      <c r="CB41" s="92">
        <v>13.591200000000001</v>
      </c>
      <c r="CC41" s="92">
        <v>13.591200000000001</v>
      </c>
      <c r="CD41" s="92">
        <v>13.591200000000001</v>
      </c>
      <c r="CE41" s="92">
        <v>13.591200000000001</v>
      </c>
      <c r="CF41" s="93">
        <v>0</v>
      </c>
      <c r="CG41" s="5">
        <v>5.2636292397675075E-2</v>
      </c>
      <c r="CH41" s="5">
        <v>1.9044432059888317</v>
      </c>
    </row>
    <row r="42" spans="1:86">
      <c r="A42" s="27" t="s">
        <v>80</v>
      </c>
      <c r="B42" s="89">
        <v>1443.5650804305726</v>
      </c>
      <c r="C42" s="40">
        <v>0.54242117555469049</v>
      </c>
      <c r="D42" s="40">
        <v>0.26856561546286878</v>
      </c>
      <c r="E42" s="40">
        <v>0</v>
      </c>
      <c r="F42" s="40">
        <v>0</v>
      </c>
      <c r="G42" s="40">
        <v>0</v>
      </c>
      <c r="H42" s="34">
        <v>0</v>
      </c>
      <c r="I42" s="40">
        <v>267.32686674640235</v>
      </c>
      <c r="J42" s="40">
        <v>0.54242117555469049</v>
      </c>
      <c r="K42" s="40">
        <v>0.26856561546286878</v>
      </c>
      <c r="L42" s="40">
        <v>0</v>
      </c>
      <c r="M42" s="40">
        <v>0</v>
      </c>
      <c r="N42" s="40">
        <v>0</v>
      </c>
      <c r="O42" s="40">
        <v>0</v>
      </c>
      <c r="P42" s="40">
        <v>0</v>
      </c>
      <c r="Q42" s="40">
        <v>0</v>
      </c>
      <c r="R42" s="40">
        <v>0</v>
      </c>
      <c r="S42" s="89">
        <v>0.54242117555469049</v>
      </c>
      <c r="T42" s="40">
        <v>0.26856561546286878</v>
      </c>
      <c r="U42" s="40">
        <v>0</v>
      </c>
      <c r="V42" s="40">
        <v>0</v>
      </c>
      <c r="W42" s="40">
        <v>0</v>
      </c>
      <c r="X42" s="40">
        <v>0</v>
      </c>
      <c r="Y42" s="40">
        <v>0</v>
      </c>
      <c r="Z42" s="40">
        <v>0</v>
      </c>
      <c r="AA42" s="40">
        <v>0</v>
      </c>
      <c r="AB42" s="34">
        <v>0</v>
      </c>
      <c r="AC42" s="40">
        <v>1.1347548332403791E-2</v>
      </c>
      <c r="AD42" s="89">
        <v>0.54469976387990127</v>
      </c>
      <c r="AE42" s="40">
        <v>0</v>
      </c>
      <c r="AF42" s="40">
        <v>0</v>
      </c>
      <c r="AG42" s="40">
        <v>0</v>
      </c>
      <c r="AH42" s="40">
        <v>4.4626236992676947E-2</v>
      </c>
      <c r="AI42" s="40">
        <v>0</v>
      </c>
      <c r="AJ42" s="40">
        <v>0</v>
      </c>
      <c r="AK42" s="40">
        <v>0</v>
      </c>
      <c r="AL42" s="40">
        <v>0</v>
      </c>
      <c r="AM42" s="40">
        <v>0</v>
      </c>
      <c r="AN42" s="34">
        <v>0</v>
      </c>
      <c r="AO42" s="40">
        <v>1.009263220868557E-2</v>
      </c>
      <c r="AP42" s="89">
        <v>0.54469976387990127</v>
      </c>
      <c r="AQ42" s="40">
        <v>0</v>
      </c>
      <c r="AR42" s="40">
        <v>0</v>
      </c>
      <c r="AS42" s="40">
        <v>0</v>
      </c>
      <c r="AT42" s="40">
        <v>4.4626236992676947E-2</v>
      </c>
      <c r="AU42" s="40">
        <v>0</v>
      </c>
      <c r="AV42" s="40">
        <v>0</v>
      </c>
      <c r="AW42" s="40">
        <v>0</v>
      </c>
      <c r="AX42" s="40">
        <v>0</v>
      </c>
      <c r="AY42" s="34">
        <v>0</v>
      </c>
      <c r="AZ42" s="89">
        <v>0.26856561546286878</v>
      </c>
      <c r="BA42" s="40">
        <v>0.54242117555469049</v>
      </c>
      <c r="BB42" s="40">
        <v>0</v>
      </c>
      <c r="BC42" s="40">
        <v>267.32686674640235</v>
      </c>
      <c r="BD42" s="40">
        <v>0</v>
      </c>
      <c r="BE42" s="40">
        <v>0</v>
      </c>
      <c r="BF42" s="40">
        <v>0</v>
      </c>
      <c r="BG42" s="40">
        <v>0</v>
      </c>
      <c r="BH42" s="40">
        <v>0</v>
      </c>
      <c r="BI42" s="40">
        <v>0</v>
      </c>
      <c r="BJ42" s="34">
        <v>0</v>
      </c>
      <c r="BK42" s="91">
        <v>0.26856561546286878</v>
      </c>
      <c r="BL42" s="92">
        <v>0.54242117555469049</v>
      </c>
      <c r="BM42" s="92">
        <v>0</v>
      </c>
      <c r="BN42" s="92">
        <v>267.32686674640235</v>
      </c>
      <c r="BO42" s="92">
        <v>0</v>
      </c>
      <c r="BP42" s="92">
        <v>0</v>
      </c>
      <c r="BQ42" s="92">
        <v>0</v>
      </c>
      <c r="BR42" s="92">
        <v>0</v>
      </c>
      <c r="BS42" s="92">
        <v>0</v>
      </c>
      <c r="BT42" s="92">
        <v>0</v>
      </c>
      <c r="BU42" s="93">
        <v>0</v>
      </c>
      <c r="BV42" s="92">
        <v>0.26856561546286878</v>
      </c>
      <c r="BW42" s="92">
        <v>0.54242117555469049</v>
      </c>
      <c r="BX42" s="92">
        <v>0</v>
      </c>
      <c r="BY42" s="92">
        <v>267.32686674640235</v>
      </c>
      <c r="BZ42" s="92">
        <v>0</v>
      </c>
      <c r="CA42" s="92">
        <v>0</v>
      </c>
      <c r="CB42" s="92">
        <v>0</v>
      </c>
      <c r="CC42" s="92">
        <v>0</v>
      </c>
      <c r="CD42" s="92">
        <v>0</v>
      </c>
      <c r="CE42" s="92">
        <v>0</v>
      </c>
      <c r="CF42" s="93">
        <v>0</v>
      </c>
      <c r="CG42" s="5">
        <v>1.009263220868557E-2</v>
      </c>
      <c r="CH42" s="5">
        <v>0.54469976387990127</v>
      </c>
    </row>
    <row r="43" spans="1:86">
      <c r="A43" s="69" t="s">
        <v>81</v>
      </c>
      <c r="B43" s="89">
        <v>25.01295051242489</v>
      </c>
      <c r="C43" s="40">
        <v>25.01295051242489</v>
      </c>
      <c r="D43" s="40">
        <v>2.5012950512424892</v>
      </c>
      <c r="E43" s="40">
        <v>2.5012950512424892</v>
      </c>
      <c r="F43" s="40">
        <v>17.509065358697423</v>
      </c>
      <c r="G43" s="40">
        <v>25.01295051242489</v>
      </c>
      <c r="H43" s="40">
        <v>0</v>
      </c>
      <c r="I43" s="89">
        <v>4.2932998146801724</v>
      </c>
      <c r="J43" s="40">
        <v>4.2932998146801724</v>
      </c>
      <c r="K43" s="40">
        <v>0.42932998146801726</v>
      </c>
      <c r="L43" s="40">
        <v>0.42932998146801726</v>
      </c>
      <c r="M43" s="40">
        <v>3.0053098702761205</v>
      </c>
      <c r="N43" s="40">
        <v>4.2932998146801724</v>
      </c>
      <c r="O43" s="40">
        <v>4.2932998146801724</v>
      </c>
      <c r="P43" s="40">
        <v>4.2932998146801724</v>
      </c>
      <c r="Q43" s="40">
        <v>4.2932998146801724</v>
      </c>
      <c r="R43" s="40">
        <v>0</v>
      </c>
      <c r="S43" s="89">
        <v>2.3629199999999999</v>
      </c>
      <c r="T43" s="40">
        <v>0.236292</v>
      </c>
      <c r="U43" s="40">
        <v>0.236292</v>
      </c>
      <c r="V43" s="40">
        <v>1.6540439999999998</v>
      </c>
      <c r="W43" s="40">
        <v>2.3629199999999999</v>
      </c>
      <c r="X43" s="40">
        <v>2.3629199999999999</v>
      </c>
      <c r="Y43" s="40">
        <v>2.3629199999999999</v>
      </c>
      <c r="Z43" s="40">
        <v>2.3629199999999999</v>
      </c>
      <c r="AA43" s="40">
        <v>0</v>
      </c>
      <c r="AB43" s="40">
        <v>0</v>
      </c>
      <c r="AC43" s="89">
        <v>4.5429558257492489E-3</v>
      </c>
      <c r="AD43" s="89">
        <v>0.21983081141707317</v>
      </c>
      <c r="AE43" s="40">
        <v>0.24425645713008132</v>
      </c>
      <c r="AF43" s="40">
        <v>0.21983081141707317</v>
      </c>
      <c r="AG43" s="40">
        <v>0.21983081141707317</v>
      </c>
      <c r="AH43" s="40">
        <v>2.1983081141707318E-2</v>
      </c>
      <c r="AI43" s="40">
        <v>2.1983081141707318E-2</v>
      </c>
      <c r="AJ43" s="40">
        <v>2.1983081141707318E-2</v>
      </c>
      <c r="AK43" s="40">
        <v>0.21983081141707317</v>
      </c>
      <c r="AL43" s="40">
        <v>0.21983081141707317</v>
      </c>
      <c r="AM43" s="40">
        <v>0.21983081141707317</v>
      </c>
      <c r="AN43" s="40">
        <v>0</v>
      </c>
      <c r="AO43" s="89">
        <v>1.1164786674465312E-3</v>
      </c>
      <c r="AP43" s="89">
        <v>6.074325669176394E-2</v>
      </c>
      <c r="AQ43" s="40">
        <v>7.1462654931486985E-2</v>
      </c>
      <c r="AR43" s="40">
        <v>6.074325669176394E-2</v>
      </c>
      <c r="AS43" s="40">
        <v>6.074325669176394E-2</v>
      </c>
      <c r="AT43" s="40">
        <v>6.0743256691763942E-3</v>
      </c>
      <c r="AU43" s="40">
        <v>6.0743256691763942E-3</v>
      </c>
      <c r="AV43" s="40">
        <v>6.0743256691763942E-3</v>
      </c>
      <c r="AW43" s="40">
        <v>6.074325669176394E-2</v>
      </c>
      <c r="AX43" s="40">
        <v>6.074325669176394E-2</v>
      </c>
      <c r="AY43" s="40">
        <v>6.074325669176394E-2</v>
      </c>
      <c r="AZ43" s="89">
        <v>0.24</v>
      </c>
      <c r="BA43" s="40">
        <v>11.049645600000002</v>
      </c>
      <c r="BB43" s="40">
        <v>0</v>
      </c>
      <c r="BC43" s="40">
        <v>11.049645600000002</v>
      </c>
      <c r="BD43" s="40">
        <v>1.1049645600000002</v>
      </c>
      <c r="BE43" s="40">
        <v>7.7347519200000008</v>
      </c>
      <c r="BF43" s="40">
        <v>11.049645600000002</v>
      </c>
      <c r="BG43" s="40">
        <v>11.049645600000002</v>
      </c>
      <c r="BH43" s="40">
        <v>11.049645600000002</v>
      </c>
      <c r="BI43" s="40">
        <v>11.049645600000002</v>
      </c>
      <c r="BJ43" s="40">
        <v>0</v>
      </c>
      <c r="BK43" s="92">
        <v>0.33660299999999999</v>
      </c>
      <c r="BL43" s="92">
        <v>1.3591200000000001</v>
      </c>
      <c r="BM43" s="92">
        <v>0</v>
      </c>
      <c r="BN43" s="92">
        <v>1.3591200000000001</v>
      </c>
      <c r="BO43" s="92">
        <v>0.13591200000000001</v>
      </c>
      <c r="BP43" s="92">
        <v>0.95138400000000001</v>
      </c>
      <c r="BQ43" s="92">
        <v>1.3591200000000001</v>
      </c>
      <c r="BR43" s="92">
        <v>1.3591200000000001</v>
      </c>
      <c r="BS43" s="92">
        <v>1.3591200000000001</v>
      </c>
      <c r="BT43" s="92">
        <v>1.3591200000000001</v>
      </c>
      <c r="BU43" s="92">
        <v>0</v>
      </c>
      <c r="BV43" s="91">
        <v>2.3213999999999997</v>
      </c>
      <c r="BW43" s="92">
        <v>11.049645600000002</v>
      </c>
      <c r="BX43" s="92">
        <v>0</v>
      </c>
      <c r="BY43" s="92">
        <v>11.049645600000002</v>
      </c>
      <c r="BZ43" s="92">
        <v>1.1049645600000002</v>
      </c>
      <c r="CA43" s="92">
        <v>7.7347519200000008</v>
      </c>
      <c r="CB43" s="92">
        <v>11.049645600000002</v>
      </c>
      <c r="CC43" s="92">
        <v>11.049645600000002</v>
      </c>
      <c r="CD43" s="92">
        <v>11.049645600000002</v>
      </c>
      <c r="CE43" s="92">
        <v>11.049645600000002</v>
      </c>
      <c r="CF43" s="93">
        <v>0</v>
      </c>
      <c r="CG43" s="5">
        <v>2.3555866632211883E-3</v>
      </c>
      <c r="CH43" s="5">
        <v>8.5227906688344998E-2</v>
      </c>
    </row>
    <row r="44" spans="1:86">
      <c r="A44" s="69" t="s">
        <v>82</v>
      </c>
      <c r="B44" s="89">
        <v>65.033671332304706</v>
      </c>
      <c r="C44" s="40">
        <v>65.033671332304706</v>
      </c>
      <c r="D44" s="40">
        <v>6.503367133230471</v>
      </c>
      <c r="E44" s="40">
        <v>6.503367133230471</v>
      </c>
      <c r="F44" s="40">
        <v>45.523569932613292</v>
      </c>
      <c r="G44" s="40">
        <v>65.033671332304706</v>
      </c>
      <c r="H44" s="40">
        <v>0</v>
      </c>
      <c r="I44" s="89">
        <v>11.16257951816845</v>
      </c>
      <c r="J44" s="40">
        <v>11.16257951816845</v>
      </c>
      <c r="K44" s="40">
        <v>1.116257951816845</v>
      </c>
      <c r="L44" s="40">
        <v>1.116257951816845</v>
      </c>
      <c r="M44" s="40">
        <v>7.8138056627179138</v>
      </c>
      <c r="N44" s="40">
        <v>11.16257951816845</v>
      </c>
      <c r="O44" s="40">
        <v>11.16257951816845</v>
      </c>
      <c r="P44" s="40">
        <v>11.16257951816845</v>
      </c>
      <c r="Q44" s="40">
        <v>11.16257951816845</v>
      </c>
      <c r="R44" s="40">
        <v>0</v>
      </c>
      <c r="S44" s="89">
        <v>24.923179999999999</v>
      </c>
      <c r="T44" s="40">
        <v>2.492318</v>
      </c>
      <c r="U44" s="40">
        <v>2.492318</v>
      </c>
      <c r="V44" s="40">
        <v>17.446225999999999</v>
      </c>
      <c r="W44" s="40">
        <v>24.923179999999999</v>
      </c>
      <c r="X44" s="40">
        <v>24.923179999999999</v>
      </c>
      <c r="Y44" s="40">
        <v>24.923179999999999</v>
      </c>
      <c r="Z44" s="40">
        <v>24.923179999999999</v>
      </c>
      <c r="AA44" s="40">
        <v>0</v>
      </c>
      <c r="AB44" s="40">
        <v>0</v>
      </c>
      <c r="AC44" s="89">
        <v>8.2578647172192408E-3</v>
      </c>
      <c r="AD44" s="89">
        <v>0.39959294586786581</v>
      </c>
      <c r="AE44" s="40">
        <v>0.44399216207540648</v>
      </c>
      <c r="AF44" s="40">
        <v>0.39959294586786581</v>
      </c>
      <c r="AG44" s="40">
        <v>0.39959294586786581</v>
      </c>
      <c r="AH44" s="40">
        <v>3.9959294586786584E-2</v>
      </c>
      <c r="AI44" s="40">
        <v>3.9959294586786584E-2</v>
      </c>
      <c r="AJ44" s="40">
        <v>3.9959294586786584E-2</v>
      </c>
      <c r="AK44" s="40">
        <v>0.39959294586786581</v>
      </c>
      <c r="AL44" s="40">
        <v>0.39959294586786581</v>
      </c>
      <c r="AM44" s="40">
        <v>0.39959294586786581</v>
      </c>
      <c r="AN44" s="40">
        <v>0</v>
      </c>
      <c r="AO44" s="89">
        <v>1.9411521504968424E-3</v>
      </c>
      <c r="AP44" s="89">
        <v>0.10561052959934512</v>
      </c>
      <c r="AQ44" s="40">
        <v>0.1242476818815825</v>
      </c>
      <c r="AR44" s="40">
        <v>0.10561052959934512</v>
      </c>
      <c r="AS44" s="40">
        <v>0.10561052959934512</v>
      </c>
      <c r="AT44" s="40">
        <v>1.0561052959934513E-2</v>
      </c>
      <c r="AU44" s="40">
        <v>1.0561052959934513E-2</v>
      </c>
      <c r="AV44" s="40">
        <v>1.0561052959934513E-2</v>
      </c>
      <c r="AW44" s="40">
        <v>0.10561052959934512</v>
      </c>
      <c r="AX44" s="40">
        <v>0.10561052959934512</v>
      </c>
      <c r="AY44" s="40">
        <v>0.10561052959934512</v>
      </c>
      <c r="AZ44" s="89">
        <v>0.51359999999999995</v>
      </c>
      <c r="BA44" s="40">
        <v>2.4600072000000002</v>
      </c>
      <c r="BB44" s="40">
        <v>0</v>
      </c>
      <c r="BC44" s="40">
        <v>2.4600072000000002</v>
      </c>
      <c r="BD44" s="40">
        <v>0.24600072000000003</v>
      </c>
      <c r="BE44" s="40">
        <v>1.72200504</v>
      </c>
      <c r="BF44" s="40">
        <v>2.4600072000000002</v>
      </c>
      <c r="BG44" s="40">
        <v>2.4600072000000002</v>
      </c>
      <c r="BH44" s="40">
        <v>2.4600072000000002</v>
      </c>
      <c r="BI44" s="40">
        <v>2.4600072000000002</v>
      </c>
      <c r="BJ44" s="40">
        <v>0</v>
      </c>
      <c r="BK44" s="92">
        <v>7.8927599999999991</v>
      </c>
      <c r="BL44" s="92">
        <v>3.3978000000000002</v>
      </c>
      <c r="BM44" s="92">
        <v>0</v>
      </c>
      <c r="BN44" s="92">
        <v>3.3978000000000002</v>
      </c>
      <c r="BO44" s="92">
        <v>0.33978000000000003</v>
      </c>
      <c r="BP44" s="92">
        <v>2.37846</v>
      </c>
      <c r="BQ44" s="92">
        <v>3.3978000000000002</v>
      </c>
      <c r="BR44" s="92">
        <v>3.3978000000000002</v>
      </c>
      <c r="BS44" s="92">
        <v>3.3978000000000002</v>
      </c>
      <c r="BT44" s="92">
        <v>3.3978000000000002</v>
      </c>
      <c r="BU44" s="92">
        <v>0</v>
      </c>
      <c r="BV44" s="91">
        <v>4.9677959999999999</v>
      </c>
      <c r="BW44" s="92">
        <v>2.4600072000000002</v>
      </c>
      <c r="BX44" s="92">
        <v>0</v>
      </c>
      <c r="BY44" s="92">
        <v>2.4600072000000002</v>
      </c>
      <c r="BZ44" s="92">
        <v>0.24600072000000003</v>
      </c>
      <c r="CA44" s="92">
        <v>1.72200504</v>
      </c>
      <c r="CB44" s="92">
        <v>2.4600072000000002</v>
      </c>
      <c r="CC44" s="92">
        <v>2.4600072000000002</v>
      </c>
      <c r="CD44" s="92">
        <v>2.4600072000000002</v>
      </c>
      <c r="CE44" s="92">
        <v>2.4600072000000002</v>
      </c>
      <c r="CF44" s="93">
        <v>0</v>
      </c>
      <c r="CG44" s="5">
        <v>4.095517042102809E-3</v>
      </c>
      <c r="CH44" s="5">
        <v>0.14818064211127224</v>
      </c>
    </row>
    <row r="45" spans="1:86">
      <c r="A45" s="27" t="s">
        <v>83</v>
      </c>
      <c r="B45" s="89">
        <v>4.5809998512268066</v>
      </c>
      <c r="C45" s="40">
        <v>4.5809998512268066</v>
      </c>
      <c r="D45" s="40">
        <v>91.619997024536133</v>
      </c>
      <c r="E45" s="40">
        <v>4.5809998512268066</v>
      </c>
      <c r="F45" s="40">
        <v>4.5809998512268066</v>
      </c>
      <c r="G45" s="40">
        <v>4.5809998512268066</v>
      </c>
      <c r="H45" s="34">
        <v>0</v>
      </c>
      <c r="I45" s="90">
        <v>1.0284119892201289</v>
      </c>
      <c r="J45" s="40">
        <v>1.0284119892201289</v>
      </c>
      <c r="K45" s="40">
        <v>20.568239784402579</v>
      </c>
      <c r="L45" s="40">
        <v>1.0284119892201289</v>
      </c>
      <c r="M45" s="40">
        <v>1.0284119892201289</v>
      </c>
      <c r="N45" s="40">
        <v>1.0284119892201289</v>
      </c>
      <c r="O45" s="40">
        <v>1.0284119892201289</v>
      </c>
      <c r="P45" s="40">
        <v>1.0284119892201289</v>
      </c>
      <c r="Q45" s="40">
        <v>1.0284119892201289</v>
      </c>
      <c r="R45" s="40">
        <v>0</v>
      </c>
      <c r="S45" s="89">
        <v>6.8245112110180699</v>
      </c>
      <c r="T45" s="40">
        <v>136.4902242203614</v>
      </c>
      <c r="U45" s="40">
        <v>6.8245112110180699</v>
      </c>
      <c r="V45" s="40">
        <v>6.8245112110180699</v>
      </c>
      <c r="W45" s="40">
        <v>6.8245112110180699</v>
      </c>
      <c r="X45" s="40">
        <v>6.8245112110180699</v>
      </c>
      <c r="Y45" s="40">
        <v>6.8245112110180699</v>
      </c>
      <c r="Z45" s="40">
        <v>6.8245112110180699</v>
      </c>
      <c r="AA45" s="40">
        <v>0</v>
      </c>
      <c r="AB45" s="34">
        <v>0</v>
      </c>
      <c r="AC45" s="40">
        <v>0.34618593231465816</v>
      </c>
      <c r="AD45" s="89">
        <v>16.751722297312028</v>
      </c>
      <c r="AE45" s="40">
        <v>309.76673694124077</v>
      </c>
      <c r="AF45" s="40">
        <v>16.751722297312028</v>
      </c>
      <c r="AG45" s="40">
        <v>16.751722297312028</v>
      </c>
      <c r="AH45" s="40">
        <v>10.888619493252818</v>
      </c>
      <c r="AI45" s="40">
        <v>10.888619493252818</v>
      </c>
      <c r="AJ45" s="40">
        <v>16.751722297312028</v>
      </c>
      <c r="AK45" s="40">
        <v>16.751722297312028</v>
      </c>
      <c r="AL45" s="40">
        <v>16.751722297312028</v>
      </c>
      <c r="AM45" s="40">
        <v>16.751722297312028</v>
      </c>
      <c r="AN45" s="34">
        <v>0</v>
      </c>
      <c r="AO45" s="40">
        <v>7.3510257969083545E-2</v>
      </c>
      <c r="AP45" s="89">
        <v>3.9994068847783617</v>
      </c>
      <c r="AQ45" s="40">
        <v>463.925988128803</v>
      </c>
      <c r="AR45" s="40">
        <v>3.9994068847783617</v>
      </c>
      <c r="AS45" s="40">
        <v>3.9994068847783617</v>
      </c>
      <c r="AT45" s="40">
        <v>2.5996144751059354</v>
      </c>
      <c r="AU45" s="40">
        <v>2.5996144751059354</v>
      </c>
      <c r="AV45" s="40">
        <v>3.9994068847783617</v>
      </c>
      <c r="AW45" s="40">
        <v>3.9994068847783617</v>
      </c>
      <c r="AX45" s="40">
        <v>3.9994068847783617</v>
      </c>
      <c r="AY45" s="34">
        <v>3.9994068847783617</v>
      </c>
      <c r="AZ45" s="89">
        <v>500</v>
      </c>
      <c r="BA45" s="90">
        <v>4.54</v>
      </c>
      <c r="BB45" s="40">
        <v>0</v>
      </c>
      <c r="BC45" s="40">
        <v>4.54</v>
      </c>
      <c r="BD45" s="40">
        <v>4.54</v>
      </c>
      <c r="BE45" s="40">
        <v>4.54</v>
      </c>
      <c r="BF45" s="40">
        <v>4.54</v>
      </c>
      <c r="BG45" s="40">
        <v>4.54</v>
      </c>
      <c r="BH45" s="40">
        <v>4.54</v>
      </c>
      <c r="BI45" s="40">
        <v>4.54</v>
      </c>
      <c r="BJ45" s="34">
        <v>0</v>
      </c>
      <c r="BK45" s="91">
        <v>23.154</v>
      </c>
      <c r="BL45" s="92">
        <v>0.84399999999999997</v>
      </c>
      <c r="BM45" s="92">
        <v>0</v>
      </c>
      <c r="BN45" s="92">
        <v>0.84399999999999997</v>
      </c>
      <c r="BO45" s="92">
        <v>0.84399999999999997</v>
      </c>
      <c r="BP45" s="92">
        <v>0.84399999999999997</v>
      </c>
      <c r="BQ45" s="92">
        <v>0.84399999999999997</v>
      </c>
      <c r="BR45" s="92">
        <v>0.84399999999999997</v>
      </c>
      <c r="BS45" s="92">
        <v>0.84399999999999997</v>
      </c>
      <c r="BT45" s="92">
        <v>0.84399999999999997</v>
      </c>
      <c r="BU45" s="93">
        <v>0</v>
      </c>
      <c r="BV45" s="92">
        <v>289.04700000000003</v>
      </c>
      <c r="BW45" s="92">
        <v>4.54</v>
      </c>
      <c r="BX45" s="92">
        <v>0</v>
      </c>
      <c r="BY45" s="92">
        <v>4.54</v>
      </c>
      <c r="BZ45" s="92">
        <v>4.54</v>
      </c>
      <c r="CA45" s="92">
        <v>4.54</v>
      </c>
      <c r="CB45" s="92">
        <v>4.54</v>
      </c>
      <c r="CC45" s="92">
        <v>4.54</v>
      </c>
      <c r="CD45" s="92">
        <v>4.54</v>
      </c>
      <c r="CE45" s="92">
        <v>4.54</v>
      </c>
      <c r="CF45" s="93">
        <v>0</v>
      </c>
      <c r="CG45" s="5">
        <v>5.3352654394856674E-2</v>
      </c>
      <c r="CH45" s="36">
        <v>1.9303620288469052</v>
      </c>
    </row>
    <row r="46" spans="1:86">
      <c r="A46" s="27" t="s">
        <v>84</v>
      </c>
      <c r="B46" s="89">
        <v>2</v>
      </c>
      <c r="C46" s="40">
        <v>2</v>
      </c>
      <c r="D46" s="40">
        <v>2</v>
      </c>
      <c r="E46" s="40">
        <v>2</v>
      </c>
      <c r="F46" s="40">
        <v>2</v>
      </c>
      <c r="G46" s="40">
        <v>2</v>
      </c>
      <c r="H46" s="34">
        <v>0</v>
      </c>
      <c r="I46" s="90">
        <v>2</v>
      </c>
      <c r="J46" s="40">
        <v>2</v>
      </c>
      <c r="K46" s="40">
        <v>2</v>
      </c>
      <c r="L46" s="40">
        <v>2</v>
      </c>
      <c r="M46" s="40">
        <v>2</v>
      </c>
      <c r="N46" s="40">
        <v>2</v>
      </c>
      <c r="O46" s="40">
        <v>2</v>
      </c>
      <c r="P46" s="40">
        <v>2</v>
      </c>
      <c r="Q46" s="40">
        <v>2</v>
      </c>
      <c r="R46" s="40">
        <v>0</v>
      </c>
      <c r="S46" s="89">
        <v>2.1321383520886243</v>
      </c>
      <c r="T46" s="40">
        <v>2.1321383520886243</v>
      </c>
      <c r="U46" s="40">
        <v>2.1321383520886243</v>
      </c>
      <c r="V46" s="40">
        <v>2.1321383520886243</v>
      </c>
      <c r="W46" s="40">
        <v>2.1321383520886243</v>
      </c>
      <c r="X46" s="40">
        <v>2.1321383520886243</v>
      </c>
      <c r="Y46" s="40">
        <v>2.1321383520886243</v>
      </c>
      <c r="Z46" s="40">
        <v>2.1321383520886243</v>
      </c>
      <c r="AA46" s="40">
        <v>0</v>
      </c>
      <c r="AB46" s="34">
        <v>0</v>
      </c>
      <c r="AC46" s="40">
        <v>2.059132697964925E-3</v>
      </c>
      <c r="AD46" s="89">
        <v>9.9640152616804548E-2</v>
      </c>
      <c r="AE46" s="40">
        <v>2.7677820171334598E-2</v>
      </c>
      <c r="AF46" s="40">
        <v>9.9640152616804548E-2</v>
      </c>
      <c r="AG46" s="40">
        <v>9.9640152616804548E-2</v>
      </c>
      <c r="AH46" s="40">
        <v>9.9640152616804548E-2</v>
      </c>
      <c r="AI46" s="40">
        <v>9.9640152616804548E-2</v>
      </c>
      <c r="AJ46" s="40">
        <v>9.9640152616804548E-2</v>
      </c>
      <c r="AK46" s="40">
        <v>9.9640152616804548E-2</v>
      </c>
      <c r="AL46" s="40">
        <v>9.9640152616804548E-2</v>
      </c>
      <c r="AM46" s="40">
        <v>9.9640152616804548E-2</v>
      </c>
      <c r="AN46" s="34">
        <v>0</v>
      </c>
      <c r="AO46" s="40">
        <v>2.7118137283571792E-3</v>
      </c>
      <c r="AP46" s="89">
        <v>0.14753922506964362</v>
      </c>
      <c r="AQ46" s="40">
        <v>4.3393889726365771E-2</v>
      </c>
      <c r="AR46" s="40">
        <v>0.14753922506964362</v>
      </c>
      <c r="AS46" s="40">
        <v>0.14753922506964362</v>
      </c>
      <c r="AT46" s="40">
        <v>0.14753922506964362</v>
      </c>
      <c r="AU46" s="40">
        <v>0.14753922506964362</v>
      </c>
      <c r="AV46" s="40">
        <v>0.14753922506964362</v>
      </c>
      <c r="AW46" s="40">
        <v>0.14753922506964362</v>
      </c>
      <c r="AX46" s="40">
        <v>0.14753922506964362</v>
      </c>
      <c r="AY46" s="34">
        <v>0.14753922506964362</v>
      </c>
      <c r="AZ46" s="89">
        <v>50</v>
      </c>
      <c r="BA46" s="90">
        <v>2</v>
      </c>
      <c r="BB46" s="40">
        <v>0</v>
      </c>
      <c r="BC46" s="40">
        <v>2</v>
      </c>
      <c r="BD46" s="40">
        <v>2</v>
      </c>
      <c r="BE46" s="40">
        <v>2</v>
      </c>
      <c r="BF46" s="40">
        <v>2</v>
      </c>
      <c r="BG46" s="40">
        <v>2</v>
      </c>
      <c r="BH46" s="40">
        <v>2</v>
      </c>
      <c r="BI46" s="40">
        <v>2</v>
      </c>
      <c r="BJ46" s="34">
        <v>0</v>
      </c>
      <c r="BK46" s="91">
        <v>2</v>
      </c>
      <c r="BL46" s="92">
        <v>2</v>
      </c>
      <c r="BM46" s="92">
        <v>0</v>
      </c>
      <c r="BN46" s="92">
        <v>2</v>
      </c>
      <c r="BO46" s="92">
        <v>2</v>
      </c>
      <c r="BP46" s="92">
        <v>2</v>
      </c>
      <c r="BQ46" s="92">
        <v>2</v>
      </c>
      <c r="BR46" s="92">
        <v>2</v>
      </c>
      <c r="BS46" s="92">
        <v>2</v>
      </c>
      <c r="BT46" s="92">
        <v>2</v>
      </c>
      <c r="BU46" s="93">
        <v>0</v>
      </c>
      <c r="BV46" s="92">
        <v>2</v>
      </c>
      <c r="BW46" s="92">
        <v>2</v>
      </c>
      <c r="BX46" s="92">
        <v>0</v>
      </c>
      <c r="BY46" s="92">
        <v>2</v>
      </c>
      <c r="BZ46" s="92">
        <v>2</v>
      </c>
      <c r="CA46" s="92">
        <v>2</v>
      </c>
      <c r="CB46" s="92">
        <v>2</v>
      </c>
      <c r="CC46" s="92">
        <v>2</v>
      </c>
      <c r="CD46" s="92">
        <v>2</v>
      </c>
      <c r="CE46" s="92">
        <v>2</v>
      </c>
      <c r="CF46" s="93">
        <v>0</v>
      </c>
      <c r="CG46" s="5">
        <v>2.185774905604385E-3</v>
      </c>
      <c r="CH46" s="5">
        <v>7.9083916803057638E-2</v>
      </c>
    </row>
    <row r="47" spans="1:86">
      <c r="A47" s="94" t="s">
        <v>85</v>
      </c>
      <c r="B47" s="95">
        <v>84534.221277893477</v>
      </c>
      <c r="C47" s="96">
        <v>77652.043297206372</v>
      </c>
      <c r="D47" s="96">
        <v>58768.998087433873</v>
      </c>
      <c r="E47" s="96">
        <v>67657.120975021433</v>
      </c>
      <c r="F47" s="96">
        <v>69371.052289899773</v>
      </c>
      <c r="G47" s="96">
        <v>75754.198002694058</v>
      </c>
      <c r="H47" s="97">
        <v>0</v>
      </c>
      <c r="I47" s="96">
        <v>84695.434205856494</v>
      </c>
      <c r="J47" s="96">
        <v>77813.256225169389</v>
      </c>
      <c r="K47" s="96">
        <v>59131.929080612965</v>
      </c>
      <c r="L47" s="96">
        <v>67834.429252410686</v>
      </c>
      <c r="M47" s="96">
        <v>69532.26521786279</v>
      </c>
      <c r="N47" s="96">
        <v>75915.410930657075</v>
      </c>
      <c r="O47" s="96">
        <v>79607.221678965274</v>
      </c>
      <c r="P47" s="96">
        <v>76228.730040765964</v>
      </c>
      <c r="Q47" s="96">
        <v>74766.596439150293</v>
      </c>
      <c r="R47" s="96">
        <v>0</v>
      </c>
      <c r="S47" s="95">
        <v>77835.863424927782</v>
      </c>
      <c r="T47" s="96">
        <v>58801.151705628661</v>
      </c>
      <c r="U47" s="96">
        <v>67806.49806176532</v>
      </c>
      <c r="V47" s="96">
        <v>69554.872417621169</v>
      </c>
      <c r="W47" s="96">
        <v>75938.018130415468</v>
      </c>
      <c r="X47" s="96">
        <v>79629.828878723652</v>
      </c>
      <c r="Y47" s="96">
        <v>76251.337240524343</v>
      </c>
      <c r="Z47" s="96">
        <v>74789.203638908686</v>
      </c>
      <c r="AA47" s="96">
        <v>0</v>
      </c>
      <c r="AB47" s="97">
        <v>0</v>
      </c>
      <c r="AC47" s="96">
        <v>1611.5503420498305</v>
      </c>
      <c r="AD47" s="95">
        <v>77981.920344525512</v>
      </c>
      <c r="AE47" s="96">
        <v>56794.687408138525</v>
      </c>
      <c r="AF47" s="96">
        <v>69700.929337218913</v>
      </c>
      <c r="AG47" s="96">
        <v>76084.075050013198</v>
      </c>
      <c r="AH47" s="96">
        <v>74699.025974991338</v>
      </c>
      <c r="AI47" s="96">
        <v>71970.444093400423</v>
      </c>
      <c r="AJ47" s="96">
        <v>67898.531153922231</v>
      </c>
      <c r="AK47" s="96">
        <v>79775.885798321397</v>
      </c>
      <c r="AL47" s="96">
        <v>76397.394160122087</v>
      </c>
      <c r="AM47" s="96">
        <v>74935.26055850643</v>
      </c>
      <c r="AN47" s="97">
        <v>0</v>
      </c>
      <c r="AO47" s="96">
        <v>1435.4266263373083</v>
      </c>
      <c r="AP47" s="95">
        <v>78095.973141354742</v>
      </c>
      <c r="AQ47" s="96">
        <v>57560.694707728544</v>
      </c>
      <c r="AR47" s="96">
        <v>69814.982134048143</v>
      </c>
      <c r="AS47" s="96">
        <v>76198.127846842428</v>
      </c>
      <c r="AT47" s="96">
        <v>74819.655857211343</v>
      </c>
      <c r="AU47" s="96">
        <v>72091.073975620442</v>
      </c>
      <c r="AV47" s="96">
        <v>67996.655972248263</v>
      </c>
      <c r="AW47" s="96">
        <v>79889.938595150626</v>
      </c>
      <c r="AX47" s="96">
        <v>76511.446956951317</v>
      </c>
      <c r="AY47" s="97">
        <v>75049.313355335646</v>
      </c>
      <c r="AZ47" s="95">
        <v>56512.763160412738</v>
      </c>
      <c r="BA47" s="96">
        <v>77336.992237705985</v>
      </c>
      <c r="BB47" s="96">
        <v>0</v>
      </c>
      <c r="BC47" s="96">
        <v>84219.17021839309</v>
      </c>
      <c r="BD47" s="96">
        <v>67560.501624821321</v>
      </c>
      <c r="BE47" s="96">
        <v>69056.001230399386</v>
      </c>
      <c r="BF47" s="96">
        <v>75439.146943193671</v>
      </c>
      <c r="BG47" s="96">
        <v>79130.95769150187</v>
      </c>
      <c r="BH47" s="96">
        <v>75752.46605330256</v>
      </c>
      <c r="BI47" s="96">
        <v>74290.332451686903</v>
      </c>
      <c r="BJ47" s="97">
        <v>0</v>
      </c>
      <c r="BK47" s="98">
        <v>59224.895974698455</v>
      </c>
      <c r="BL47" s="99">
        <v>78178.877630563118</v>
      </c>
      <c r="BM47" s="99">
        <v>0</v>
      </c>
      <c r="BN47" s="99">
        <v>85061.055611250238</v>
      </c>
      <c r="BO47" s="99">
        <v>68048.119446249882</v>
      </c>
      <c r="BP47" s="99">
        <v>69897.88662325652</v>
      </c>
      <c r="BQ47" s="99">
        <v>76281.032336050819</v>
      </c>
      <c r="BR47" s="99">
        <v>79972.843084359003</v>
      </c>
      <c r="BS47" s="99">
        <v>76594.351446159693</v>
      </c>
      <c r="BT47" s="99">
        <v>75132.217844544037</v>
      </c>
      <c r="BU47" s="100">
        <v>0</v>
      </c>
      <c r="BV47" s="99">
        <v>57905.979658031792</v>
      </c>
      <c r="BW47" s="99">
        <v>77336.992237705985</v>
      </c>
      <c r="BX47" s="99">
        <v>0</v>
      </c>
      <c r="BY47" s="99">
        <v>84219.17021839309</v>
      </c>
      <c r="BZ47" s="99">
        <v>67560.501624821321</v>
      </c>
      <c r="CA47" s="99">
        <v>69056.001230399386</v>
      </c>
      <c r="CB47" s="99">
        <v>75439.146943193671</v>
      </c>
      <c r="CC47" s="99">
        <v>79130.95769150187</v>
      </c>
      <c r="CD47" s="99">
        <v>75752.46605330256</v>
      </c>
      <c r="CE47" s="99">
        <v>74290.332451686903</v>
      </c>
      <c r="CF47" s="100">
        <v>0</v>
      </c>
      <c r="CG47" s="5">
        <v>2159.8755591470845</v>
      </c>
      <c r="CH47" s="5">
        <v>78146.847869183883</v>
      </c>
    </row>
    <row r="48" spans="1:86" s="36" customFormat="1"/>
    <row r="49" spans="1:86">
      <c r="A49" s="43" t="s">
        <v>118</v>
      </c>
    </row>
    <row r="50" spans="1:86" ht="12.75" customHeight="1">
      <c r="A50" s="18"/>
      <c r="B50" s="895" t="s">
        <v>104</v>
      </c>
      <c r="C50" s="896"/>
      <c r="D50" s="896"/>
      <c r="E50" s="896"/>
      <c r="F50" s="896"/>
      <c r="G50" s="896"/>
      <c r="H50" s="897"/>
      <c r="I50" s="895" t="s">
        <v>105</v>
      </c>
      <c r="J50" s="896"/>
      <c r="K50" s="896"/>
      <c r="L50" s="896"/>
      <c r="M50" s="896"/>
      <c r="N50" s="896"/>
      <c r="O50" s="896"/>
      <c r="P50" s="896"/>
      <c r="Q50" s="896"/>
      <c r="R50" s="897"/>
      <c r="S50" s="895" t="s">
        <v>106</v>
      </c>
      <c r="T50" s="896"/>
      <c r="U50" s="896"/>
      <c r="V50" s="896"/>
      <c r="W50" s="896"/>
      <c r="X50" s="896"/>
      <c r="Y50" s="896"/>
      <c r="Z50" s="896"/>
      <c r="AA50" s="896"/>
      <c r="AB50" s="897"/>
      <c r="AC50" s="901" t="s">
        <v>107</v>
      </c>
      <c r="AD50" s="898" t="s">
        <v>108</v>
      </c>
      <c r="AE50" s="899"/>
      <c r="AF50" s="899"/>
      <c r="AG50" s="899"/>
      <c r="AH50" s="899"/>
      <c r="AI50" s="899"/>
      <c r="AJ50" s="899"/>
      <c r="AK50" s="899"/>
      <c r="AL50" s="899"/>
      <c r="AM50" s="899"/>
      <c r="AN50" s="900"/>
      <c r="AO50" s="901" t="s">
        <v>109</v>
      </c>
      <c r="AP50" s="898" t="s">
        <v>119</v>
      </c>
      <c r="AQ50" s="943"/>
      <c r="AR50" s="943"/>
      <c r="AS50" s="943"/>
      <c r="AT50" s="943"/>
      <c r="AU50" s="943"/>
      <c r="AV50" s="943"/>
      <c r="AW50" s="943"/>
      <c r="AX50" s="943"/>
      <c r="AY50" s="944"/>
      <c r="AZ50" s="36"/>
    </row>
    <row r="51" spans="1:86" ht="66" customHeight="1">
      <c r="A51" s="27"/>
      <c r="B51" s="75" t="s">
        <v>114</v>
      </c>
      <c r="C51" s="76" t="s">
        <v>93</v>
      </c>
      <c r="D51" s="76" t="s">
        <v>23</v>
      </c>
      <c r="E51" s="76" t="s">
        <v>30</v>
      </c>
      <c r="F51" s="76" t="s">
        <v>94</v>
      </c>
      <c r="G51" s="76" t="s">
        <v>95</v>
      </c>
      <c r="H51" s="77" t="s">
        <v>39</v>
      </c>
      <c r="I51" s="59" t="s">
        <v>25</v>
      </c>
      <c r="J51" s="59" t="s">
        <v>93</v>
      </c>
      <c r="K51" s="59" t="s">
        <v>23</v>
      </c>
      <c r="L51" s="59" t="s">
        <v>30</v>
      </c>
      <c r="M51" s="59" t="s">
        <v>94</v>
      </c>
      <c r="N51" s="59" t="s">
        <v>95</v>
      </c>
      <c r="O51" s="59" t="s">
        <v>96</v>
      </c>
      <c r="P51" s="59" t="s">
        <v>97</v>
      </c>
      <c r="Q51" s="59" t="s">
        <v>98</v>
      </c>
      <c r="R51" s="59" t="s">
        <v>39</v>
      </c>
      <c r="S51" s="75" t="s">
        <v>93</v>
      </c>
      <c r="T51" s="76" t="s">
        <v>23</v>
      </c>
      <c r="U51" s="76" t="s">
        <v>30</v>
      </c>
      <c r="V51" s="76" t="s">
        <v>94</v>
      </c>
      <c r="W51" s="76" t="s">
        <v>95</v>
      </c>
      <c r="X51" s="76" t="s">
        <v>96</v>
      </c>
      <c r="Y51" s="76" t="s">
        <v>97</v>
      </c>
      <c r="Z51" s="76" t="s">
        <v>98</v>
      </c>
      <c r="AA51" s="76" t="s">
        <v>39</v>
      </c>
      <c r="AB51" s="77" t="s">
        <v>99</v>
      </c>
      <c r="AC51" s="902"/>
      <c r="AD51" s="53" t="s">
        <v>93</v>
      </c>
      <c r="AE51" s="54" t="s">
        <v>100</v>
      </c>
      <c r="AF51" s="54" t="s">
        <v>94</v>
      </c>
      <c r="AG51" s="54" t="s">
        <v>95</v>
      </c>
      <c r="AH51" s="54" t="s">
        <v>115</v>
      </c>
      <c r="AI51" s="54" t="s">
        <v>116</v>
      </c>
      <c r="AJ51" s="54" t="s">
        <v>30</v>
      </c>
      <c r="AK51" s="54" t="s">
        <v>96</v>
      </c>
      <c r="AL51" s="54" t="s">
        <v>97</v>
      </c>
      <c r="AM51" s="54" t="s">
        <v>98</v>
      </c>
      <c r="AN51" s="55" t="s">
        <v>39</v>
      </c>
      <c r="AO51" s="902"/>
      <c r="AP51" s="57" t="s">
        <v>93</v>
      </c>
      <c r="AQ51" s="56" t="s">
        <v>100</v>
      </c>
      <c r="AR51" s="56" t="s">
        <v>94</v>
      </c>
      <c r="AS51" s="56" t="s">
        <v>95</v>
      </c>
      <c r="AT51" s="56" t="s">
        <v>115</v>
      </c>
      <c r="AU51" s="56" t="s">
        <v>116</v>
      </c>
      <c r="AV51" s="56" t="s">
        <v>30</v>
      </c>
      <c r="AW51" s="56" t="s">
        <v>96</v>
      </c>
      <c r="AX51" s="56" t="s">
        <v>97</v>
      </c>
      <c r="AY51" s="58" t="s">
        <v>98</v>
      </c>
    </row>
    <row r="52" spans="1:86">
      <c r="A52" s="18" t="s">
        <v>75</v>
      </c>
      <c r="B52" s="83">
        <v>79.908003051108707</v>
      </c>
      <c r="C52" s="84">
        <v>79.908003051108707</v>
      </c>
      <c r="D52" s="84">
        <v>79.908003051108707</v>
      </c>
      <c r="E52" s="84">
        <v>79.908003051108707</v>
      </c>
      <c r="F52" s="84">
        <v>79.908003051108707</v>
      </c>
      <c r="G52" s="84">
        <v>79.908003051108707</v>
      </c>
      <c r="H52" s="26">
        <v>0</v>
      </c>
      <c r="I52" s="84">
        <v>20.987999780002628</v>
      </c>
      <c r="J52" s="84">
        <v>20.987999780002628</v>
      </c>
      <c r="K52" s="84">
        <v>20.987999780002628</v>
      </c>
      <c r="L52" s="84">
        <v>20.987999780002628</v>
      </c>
      <c r="M52" s="84">
        <v>20.987999780002628</v>
      </c>
      <c r="N52" s="84">
        <v>20.987999780002628</v>
      </c>
      <c r="O52" s="84">
        <v>20.987999780002628</v>
      </c>
      <c r="P52" s="84">
        <v>20.987999780002628</v>
      </c>
      <c r="Q52" s="84">
        <v>20.987999780002628</v>
      </c>
      <c r="R52" s="84">
        <v>0</v>
      </c>
      <c r="S52" s="83">
        <v>41.05120026850549</v>
      </c>
      <c r="T52" s="84">
        <v>41.05120026850549</v>
      </c>
      <c r="U52" s="84">
        <v>41.05120026850549</v>
      </c>
      <c r="V52" s="84">
        <v>41.05120026850549</v>
      </c>
      <c r="W52" s="84">
        <v>41.05120026850549</v>
      </c>
      <c r="X52" s="84">
        <v>41.05120026850549</v>
      </c>
      <c r="Y52" s="84">
        <v>41.05120026850549</v>
      </c>
      <c r="Z52" s="84">
        <v>41.05120026850549</v>
      </c>
      <c r="AA52" s="84">
        <v>0</v>
      </c>
      <c r="AB52" s="26">
        <v>0</v>
      </c>
      <c r="AC52" s="84">
        <v>0.41530622550023399</v>
      </c>
      <c r="AD52" s="83">
        <v>29.745560720919833</v>
      </c>
      <c r="AE52" s="84">
        <v>33.050623023244263</v>
      </c>
      <c r="AF52" s="84">
        <v>29.745560720919833</v>
      </c>
      <c r="AG52" s="84">
        <v>29.745560720919833</v>
      </c>
      <c r="AH52" s="84">
        <v>41.643785009287761</v>
      </c>
      <c r="AI52" s="84">
        <v>41.643785009287761</v>
      </c>
      <c r="AJ52" s="84">
        <v>29.745560720919833</v>
      </c>
      <c r="AK52" s="84">
        <v>29.745560720919833</v>
      </c>
      <c r="AL52" s="84">
        <v>29.745560720919833</v>
      </c>
      <c r="AM52" s="84">
        <v>29.745560720919833</v>
      </c>
      <c r="AN52" s="26">
        <v>0</v>
      </c>
      <c r="AO52" s="84">
        <v>9.1444438009811752E-2</v>
      </c>
      <c r="AP52" s="83">
        <v>6.3359711816841147</v>
      </c>
      <c r="AQ52" s="84">
        <v>7.4540837431577822</v>
      </c>
      <c r="AR52" s="84">
        <v>6.3359711816841147</v>
      </c>
      <c r="AS52" s="84">
        <v>6.3359711816841147</v>
      </c>
      <c r="AT52" s="84">
        <v>8.8703596543577596</v>
      </c>
      <c r="AU52" s="84">
        <v>8.8703596543577596</v>
      </c>
      <c r="AV52" s="84">
        <v>6.3359711816841147</v>
      </c>
      <c r="AW52" s="84">
        <v>6.3359711816841147</v>
      </c>
      <c r="AX52" s="84">
        <v>6.3359711816841147</v>
      </c>
      <c r="AY52" s="26">
        <v>6.3359711816841147</v>
      </c>
    </row>
    <row r="53" spans="1:86">
      <c r="A53" s="27" t="s">
        <v>76</v>
      </c>
      <c r="B53" s="89">
        <v>181.59600634510556</v>
      </c>
      <c r="C53" s="40">
        <v>181.59600634510556</v>
      </c>
      <c r="D53" s="40">
        <v>90.798003172552782</v>
      </c>
      <c r="E53" s="40">
        <v>90.798003172552782</v>
      </c>
      <c r="F53" s="40">
        <v>181.59600634510556</v>
      </c>
      <c r="G53" s="40">
        <v>181.59600634510556</v>
      </c>
      <c r="H53" s="34">
        <v>0</v>
      </c>
      <c r="I53" s="40">
        <v>202.08099652393116</v>
      </c>
      <c r="J53" s="40">
        <v>202.08099652393116</v>
      </c>
      <c r="K53" s="40">
        <v>101.04049826196558</v>
      </c>
      <c r="L53" s="40">
        <v>101.04049826196558</v>
      </c>
      <c r="M53" s="40">
        <v>202.08099652393116</v>
      </c>
      <c r="N53" s="40">
        <v>202.08099652393116</v>
      </c>
      <c r="O53" s="40">
        <v>202.08099652393116</v>
      </c>
      <c r="P53" s="40">
        <v>202.08099652393116</v>
      </c>
      <c r="Q53" s="40">
        <v>202.08099652393116</v>
      </c>
      <c r="R53" s="40">
        <v>0</v>
      </c>
      <c r="S53" s="89">
        <v>137.7594087373416</v>
      </c>
      <c r="T53" s="40">
        <v>68.879704368670801</v>
      </c>
      <c r="U53" s="40">
        <v>68.879704368670801</v>
      </c>
      <c r="V53" s="40">
        <v>137.7594087373416</v>
      </c>
      <c r="W53" s="40">
        <v>137.7594087373416</v>
      </c>
      <c r="X53" s="40">
        <v>137.7594087373416</v>
      </c>
      <c r="Y53" s="40">
        <v>137.7594087373416</v>
      </c>
      <c r="Z53" s="40">
        <v>137.7594087373416</v>
      </c>
      <c r="AA53" s="40">
        <v>0</v>
      </c>
      <c r="AB53" s="34">
        <v>0</v>
      </c>
      <c r="AC53" s="40">
        <v>1.4259701518043131</v>
      </c>
      <c r="AD53" s="89">
        <v>102.13254493265613</v>
      </c>
      <c r="AE53" s="40">
        <v>1830.3706587085333</v>
      </c>
      <c r="AF53" s="40">
        <v>102.13254493265613</v>
      </c>
      <c r="AG53" s="40">
        <v>102.13254493265613</v>
      </c>
      <c r="AH53" s="40">
        <v>102.13254493265613</v>
      </c>
      <c r="AI53" s="40">
        <v>102.13254493265613</v>
      </c>
      <c r="AJ53" s="40">
        <v>51.066272466328066</v>
      </c>
      <c r="AK53" s="40">
        <v>102.13254493265613</v>
      </c>
      <c r="AL53" s="40">
        <v>102.13254493265613</v>
      </c>
      <c r="AM53" s="40">
        <v>102.13254493265613</v>
      </c>
      <c r="AN53" s="34">
        <v>0</v>
      </c>
      <c r="AO53" s="40">
        <v>0.89566854067435187</v>
      </c>
      <c r="AP53" s="89">
        <v>62.058777827962096</v>
      </c>
      <c r="AQ53" s="40">
        <v>652.11915829001896</v>
      </c>
      <c r="AR53" s="40">
        <v>62.058777827962096</v>
      </c>
      <c r="AS53" s="40">
        <v>62.058777827962096</v>
      </c>
      <c r="AT53" s="40">
        <v>62.058777827962096</v>
      </c>
      <c r="AU53" s="40">
        <v>62.058777827962096</v>
      </c>
      <c r="AV53" s="40">
        <v>31.029388913981048</v>
      </c>
      <c r="AW53" s="40">
        <v>62.058777827962096</v>
      </c>
      <c r="AX53" s="40">
        <v>62.058777827962096</v>
      </c>
      <c r="AY53" s="34">
        <v>62.058777827962096</v>
      </c>
    </row>
    <row r="54" spans="1:86">
      <c r="A54" s="27" t="s">
        <v>77</v>
      </c>
      <c r="B54" s="89">
        <v>2085.2410958809787</v>
      </c>
      <c r="C54" s="40">
        <v>2085.2410958809787</v>
      </c>
      <c r="D54" s="40">
        <v>2085.2410958809787</v>
      </c>
      <c r="E54" s="40">
        <v>2085.2410958809787</v>
      </c>
      <c r="F54" s="40">
        <v>1042.6205479404894</v>
      </c>
      <c r="G54" s="40">
        <v>2085.2410958809787</v>
      </c>
      <c r="H54" s="34">
        <v>3649.171917791713</v>
      </c>
      <c r="I54" s="40">
        <v>897.90095779451167</v>
      </c>
      <c r="J54" s="40">
        <v>897.90095779451167</v>
      </c>
      <c r="K54" s="40">
        <v>897.90095779451167</v>
      </c>
      <c r="L54" s="40">
        <v>897.90095779451167</v>
      </c>
      <c r="M54" s="40">
        <v>448.95047889725583</v>
      </c>
      <c r="N54" s="40">
        <v>897.90095779451167</v>
      </c>
      <c r="O54" s="40">
        <v>897.90095779451167</v>
      </c>
      <c r="P54" s="40">
        <v>897.90095779451167</v>
      </c>
      <c r="Q54" s="40">
        <v>897.90095779451167</v>
      </c>
      <c r="R54" s="40">
        <v>1571.3266761403954</v>
      </c>
      <c r="S54" s="89">
        <v>988.9190382650786</v>
      </c>
      <c r="T54" s="40">
        <v>988.9190382650786</v>
      </c>
      <c r="U54" s="40">
        <v>988.9190382650786</v>
      </c>
      <c r="V54" s="40">
        <v>494.4595191325393</v>
      </c>
      <c r="W54" s="40">
        <v>988.9190382650786</v>
      </c>
      <c r="X54" s="40">
        <v>988.9190382650786</v>
      </c>
      <c r="Y54" s="40">
        <v>988.9190382650786</v>
      </c>
      <c r="Z54" s="40">
        <v>988.9190382650786</v>
      </c>
      <c r="AA54" s="40">
        <v>741.68927869880895</v>
      </c>
      <c r="AB54" s="34">
        <v>0</v>
      </c>
      <c r="AC54" s="40">
        <v>3.4920869139949424</v>
      </c>
      <c r="AD54" s="89">
        <v>250.11443837098844</v>
      </c>
      <c r="AE54" s="40">
        <v>103.66665495206496</v>
      </c>
      <c r="AF54" s="40">
        <v>250.11443837098844</v>
      </c>
      <c r="AG54" s="40">
        <v>250.11443837098844</v>
      </c>
      <c r="AH54" s="40">
        <v>250.11443837098844</v>
      </c>
      <c r="AI54" s="40">
        <v>250.11443837098844</v>
      </c>
      <c r="AJ54" s="40">
        <v>250.11443837098844</v>
      </c>
      <c r="AK54" s="40">
        <v>250.11443837098844</v>
      </c>
      <c r="AL54" s="40">
        <v>250.11443837098844</v>
      </c>
      <c r="AM54" s="40">
        <v>250.11443837098844</v>
      </c>
      <c r="AN54" s="34">
        <v>187.58582877824134</v>
      </c>
      <c r="AO54" s="40">
        <v>0.82209147609492206</v>
      </c>
      <c r="AP54" s="89">
        <v>56.960795151769616</v>
      </c>
      <c r="AQ54" s="40">
        <v>16.302978957250478</v>
      </c>
      <c r="AR54" s="40">
        <v>56.960795151769616</v>
      </c>
      <c r="AS54" s="40">
        <v>56.960795151769616</v>
      </c>
      <c r="AT54" s="40">
        <v>56.960795151769616</v>
      </c>
      <c r="AU54" s="40">
        <v>56.960795151769616</v>
      </c>
      <c r="AV54" s="40">
        <v>56.960795151769616</v>
      </c>
      <c r="AW54" s="40">
        <v>56.960795151769616</v>
      </c>
      <c r="AX54" s="40">
        <v>56.960795151769616</v>
      </c>
      <c r="AY54" s="34">
        <v>56.960795151769616</v>
      </c>
    </row>
    <row r="55" spans="1:86">
      <c r="A55" s="35" t="s">
        <v>78</v>
      </c>
      <c r="B55" s="89">
        <v>181.2140046361902</v>
      </c>
      <c r="C55" s="40">
        <v>181.2140046361902</v>
      </c>
      <c r="D55" s="40">
        <v>18.121400463619022</v>
      </c>
      <c r="E55" s="40">
        <v>18.121400463619022</v>
      </c>
      <c r="F55" s="40">
        <v>126.84980324533313</v>
      </c>
      <c r="G55" s="40">
        <v>181.2140046361902</v>
      </c>
      <c r="H55" s="34">
        <v>0</v>
      </c>
      <c r="I55" s="40">
        <v>29.507000920968107</v>
      </c>
      <c r="J55" s="40">
        <v>29.507000920968107</v>
      </c>
      <c r="K55" s="40">
        <v>2.9507000920968109</v>
      </c>
      <c r="L55" s="40">
        <v>2.9507000920968109</v>
      </c>
      <c r="M55" s="40">
        <v>20.654900644677674</v>
      </c>
      <c r="N55" s="40">
        <v>29.507000920968107</v>
      </c>
      <c r="O55" s="40">
        <v>29.507000920968107</v>
      </c>
      <c r="P55" s="40">
        <v>29.507000920968107</v>
      </c>
      <c r="Q55" s="40">
        <v>29.507000920968107</v>
      </c>
      <c r="R55" s="40">
        <v>0</v>
      </c>
      <c r="S55" s="89">
        <v>29</v>
      </c>
      <c r="T55" s="40">
        <v>2.9000000000000004</v>
      </c>
      <c r="U55" s="40">
        <v>2.9000000000000004</v>
      </c>
      <c r="V55" s="40">
        <v>20.299999999999997</v>
      </c>
      <c r="W55" s="40">
        <v>29</v>
      </c>
      <c r="X55" s="40">
        <v>29</v>
      </c>
      <c r="Y55" s="40">
        <v>29</v>
      </c>
      <c r="Z55" s="40">
        <v>29</v>
      </c>
      <c r="AA55" s="40">
        <v>0</v>
      </c>
      <c r="AB55" s="34">
        <v>0</v>
      </c>
      <c r="AC55" s="40">
        <v>0.11743670510547624</v>
      </c>
      <c r="AD55" s="89">
        <v>8.4111925805401437</v>
      </c>
      <c r="AE55" s="40">
        <v>9.3457695339334936</v>
      </c>
      <c r="AF55" s="40">
        <v>8.4111925805401437</v>
      </c>
      <c r="AG55" s="40">
        <v>8.4111925805401437</v>
      </c>
      <c r="AH55" s="40">
        <v>0.84111925805401444</v>
      </c>
      <c r="AI55" s="40">
        <v>0.84111925805401444</v>
      </c>
      <c r="AJ55" s="40">
        <v>0.84111925805401444</v>
      </c>
      <c r="AK55" s="40">
        <v>8.4111925805401437</v>
      </c>
      <c r="AL55" s="40">
        <v>8.4111925805401437</v>
      </c>
      <c r="AM55" s="40">
        <v>8.4111925805401437</v>
      </c>
      <c r="AN55" s="34">
        <v>0</v>
      </c>
      <c r="AO55" s="40">
        <v>0.15556807516666185</v>
      </c>
      <c r="AP55" s="89">
        <v>10.778947987413707</v>
      </c>
      <c r="AQ55" s="40">
        <v>12.681115279310244</v>
      </c>
      <c r="AR55" s="40">
        <v>10.778947987413707</v>
      </c>
      <c r="AS55" s="40">
        <v>10.778947987413707</v>
      </c>
      <c r="AT55" s="40">
        <v>1.0778947987413707</v>
      </c>
      <c r="AU55" s="40">
        <v>1.0778947987413707</v>
      </c>
      <c r="AV55" s="40">
        <v>1.0778947987413707</v>
      </c>
      <c r="AW55" s="40">
        <v>10.778947987413707</v>
      </c>
      <c r="AX55" s="40">
        <v>10.778947987413707</v>
      </c>
      <c r="AY55" s="34">
        <v>10.778947987413707</v>
      </c>
    </row>
    <row r="56" spans="1:86">
      <c r="A56" s="35" t="s">
        <v>79</v>
      </c>
      <c r="B56" s="89">
        <v>166.75300341616594</v>
      </c>
      <c r="C56" s="40">
        <v>166.75300341616594</v>
      </c>
      <c r="D56" s="40">
        <v>16.675300341616595</v>
      </c>
      <c r="E56" s="40">
        <v>16.675300341616595</v>
      </c>
      <c r="F56" s="40">
        <v>116.72710239131615</v>
      </c>
      <c r="G56" s="40">
        <v>166.75300341616594</v>
      </c>
      <c r="H56" s="34">
        <v>0</v>
      </c>
      <c r="I56" s="40">
        <v>28.621998764534485</v>
      </c>
      <c r="J56" s="40">
        <v>28.621998764534485</v>
      </c>
      <c r="K56" s="40">
        <v>2.8621998764534489</v>
      </c>
      <c r="L56" s="40">
        <v>2.8621998764534489</v>
      </c>
      <c r="M56" s="40">
        <v>20.035399135174139</v>
      </c>
      <c r="N56" s="40">
        <v>28.621998764534485</v>
      </c>
      <c r="O56" s="40">
        <v>28.621998764534485</v>
      </c>
      <c r="P56" s="40">
        <v>28.621998764534485</v>
      </c>
      <c r="Q56" s="40">
        <v>28.621998764534485</v>
      </c>
      <c r="R56" s="40">
        <v>0</v>
      </c>
      <c r="S56" s="89">
        <v>28.13</v>
      </c>
      <c r="T56" s="40">
        <v>2.8130000000000002</v>
      </c>
      <c r="U56" s="40">
        <v>2.8130000000000002</v>
      </c>
      <c r="V56" s="40">
        <v>19.690999999999999</v>
      </c>
      <c r="W56" s="40">
        <v>28.13</v>
      </c>
      <c r="X56" s="40">
        <v>28.13</v>
      </c>
      <c r="Y56" s="40">
        <v>28.13</v>
      </c>
      <c r="Z56" s="40">
        <v>28.13</v>
      </c>
      <c r="AA56" s="40">
        <v>0</v>
      </c>
      <c r="AB56" s="34">
        <v>0</v>
      </c>
      <c r="AC56" s="40">
        <v>5.7261646141917186E-2</v>
      </c>
      <c r="AD56" s="89">
        <v>4.1012623161201871</v>
      </c>
      <c r="AE56" s="40">
        <v>4.5569581290224299</v>
      </c>
      <c r="AF56" s="40">
        <v>4.1012623161201871</v>
      </c>
      <c r="AG56" s="40">
        <v>4.1012623161201871</v>
      </c>
      <c r="AH56" s="40">
        <v>0.41012623161201872</v>
      </c>
      <c r="AI56" s="40">
        <v>0.41012623161201872</v>
      </c>
      <c r="AJ56" s="40">
        <v>0.41012623161201872</v>
      </c>
      <c r="AK56" s="40">
        <v>4.1012623161201871</v>
      </c>
      <c r="AL56" s="40">
        <v>4.1012623161201871</v>
      </c>
      <c r="AM56" s="40">
        <v>4.1012623161201871</v>
      </c>
      <c r="AN56" s="34">
        <v>0</v>
      </c>
      <c r="AO56" s="40">
        <v>7.1482584495589516E-2</v>
      </c>
      <c r="AP56" s="89">
        <v>4.952861051076269</v>
      </c>
      <c r="AQ56" s="40">
        <v>5.8268953542073758</v>
      </c>
      <c r="AR56" s="40">
        <v>4.952861051076269</v>
      </c>
      <c r="AS56" s="40">
        <v>4.952861051076269</v>
      </c>
      <c r="AT56" s="40">
        <v>0.49528610510762694</v>
      </c>
      <c r="AU56" s="40">
        <v>0.49528610510762694</v>
      </c>
      <c r="AV56" s="40">
        <v>0.49528610510762694</v>
      </c>
      <c r="AW56" s="40">
        <v>4.952861051076269</v>
      </c>
      <c r="AX56" s="40">
        <v>4.952861051076269</v>
      </c>
      <c r="AY56" s="34">
        <v>4.952861051076269</v>
      </c>
    </row>
    <row r="57" spans="1:86">
      <c r="A57" s="27" t="s">
        <v>80</v>
      </c>
      <c r="B57" s="89">
        <v>1443.5650804305726</v>
      </c>
      <c r="C57" s="40">
        <v>0.54242117555469049</v>
      </c>
      <c r="D57" s="40">
        <v>0.26856561546286878</v>
      </c>
      <c r="E57" s="40">
        <v>0</v>
      </c>
      <c r="F57" s="40">
        <v>0</v>
      </c>
      <c r="G57" s="40">
        <v>0</v>
      </c>
      <c r="H57" s="34">
        <v>0</v>
      </c>
      <c r="I57" s="40">
        <v>267.32686674640235</v>
      </c>
      <c r="J57" s="40">
        <v>0.54242117555469049</v>
      </c>
      <c r="K57" s="40">
        <v>0.26856561546286878</v>
      </c>
      <c r="L57" s="40">
        <v>0</v>
      </c>
      <c r="M57" s="40">
        <v>0</v>
      </c>
      <c r="N57" s="40">
        <v>0</v>
      </c>
      <c r="O57" s="40">
        <v>0</v>
      </c>
      <c r="P57" s="40">
        <v>0</v>
      </c>
      <c r="Q57" s="40">
        <v>0</v>
      </c>
      <c r="R57" s="40">
        <v>0</v>
      </c>
      <c r="S57" s="89">
        <v>0.54242117555469049</v>
      </c>
      <c r="T57" s="40">
        <v>0.26856561546286878</v>
      </c>
      <c r="U57" s="40">
        <v>0</v>
      </c>
      <c r="V57" s="40">
        <v>0</v>
      </c>
      <c r="W57" s="40">
        <v>0</v>
      </c>
      <c r="X57" s="40">
        <v>0</v>
      </c>
      <c r="Y57" s="40">
        <v>0</v>
      </c>
      <c r="Z57" s="40">
        <v>0</v>
      </c>
      <c r="AA57" s="40">
        <v>0</v>
      </c>
      <c r="AB57" s="34">
        <v>0</v>
      </c>
      <c r="AC57" s="40">
        <v>7.6665217391304347E-3</v>
      </c>
      <c r="AD57" s="89">
        <v>0.54469976387990127</v>
      </c>
      <c r="AE57" s="40">
        <v>0</v>
      </c>
      <c r="AF57" s="40">
        <v>0</v>
      </c>
      <c r="AG57" s="40">
        <v>0</v>
      </c>
      <c r="AH57" s="40">
        <v>4.4626236992676947E-2</v>
      </c>
      <c r="AI57" s="40">
        <v>0</v>
      </c>
      <c r="AJ57" s="40">
        <v>0</v>
      </c>
      <c r="AK57" s="40">
        <v>0</v>
      </c>
      <c r="AL57" s="40">
        <v>0</v>
      </c>
      <c r="AM57" s="40">
        <v>0</v>
      </c>
      <c r="AN57" s="34">
        <v>0</v>
      </c>
      <c r="AO57" s="40">
        <v>7.9249438202247183E-3</v>
      </c>
      <c r="AP57" s="89">
        <v>0.54469976387990127</v>
      </c>
      <c r="AQ57" s="40">
        <v>0</v>
      </c>
      <c r="AR57" s="40">
        <v>0</v>
      </c>
      <c r="AS57" s="40">
        <v>0</v>
      </c>
      <c r="AT57" s="40">
        <v>4.4626236992676947E-2</v>
      </c>
      <c r="AU57" s="40">
        <v>0</v>
      </c>
      <c r="AV57" s="40">
        <v>0</v>
      </c>
      <c r="AW57" s="40">
        <v>0</v>
      </c>
      <c r="AX57" s="40">
        <v>0</v>
      </c>
      <c r="AY57" s="34">
        <v>0</v>
      </c>
      <c r="CH57" s="36"/>
    </row>
    <row r="58" spans="1:86">
      <c r="A58" s="69" t="s">
        <v>81</v>
      </c>
      <c r="B58" s="89">
        <v>25.01295051242489</v>
      </c>
      <c r="C58" s="40">
        <v>25.01295051242489</v>
      </c>
      <c r="D58" s="40">
        <v>2.5012950512424892</v>
      </c>
      <c r="E58" s="40">
        <v>2.5012950512424892</v>
      </c>
      <c r="F58" s="40">
        <v>17.509065358697423</v>
      </c>
      <c r="G58" s="40">
        <v>25.01295051242489</v>
      </c>
      <c r="H58" s="40">
        <v>0</v>
      </c>
      <c r="I58" s="89">
        <v>4.2932998146801724</v>
      </c>
      <c r="J58" s="40">
        <v>4.2932998146801724</v>
      </c>
      <c r="K58" s="40">
        <v>0.42932998146801726</v>
      </c>
      <c r="L58" s="40">
        <v>0.42932998146801726</v>
      </c>
      <c r="M58" s="40">
        <v>3.0053098702761205</v>
      </c>
      <c r="N58" s="40">
        <v>4.2932998146801724</v>
      </c>
      <c r="O58" s="40">
        <v>4.2932998146801724</v>
      </c>
      <c r="P58" s="40">
        <v>4.2932998146801724</v>
      </c>
      <c r="Q58" s="40">
        <v>4.2932998146801724</v>
      </c>
      <c r="R58" s="40">
        <v>0</v>
      </c>
      <c r="S58" s="89">
        <v>2.3629199999999999</v>
      </c>
      <c r="T58" s="40">
        <v>0.236292</v>
      </c>
      <c r="U58" s="40">
        <v>0.236292</v>
      </c>
      <c r="V58" s="40">
        <v>1.6540439999999998</v>
      </c>
      <c r="W58" s="40">
        <v>2.3629199999999999</v>
      </c>
      <c r="X58" s="40">
        <v>2.3629199999999999</v>
      </c>
      <c r="Y58" s="40">
        <v>2.3629199999999999</v>
      </c>
      <c r="Z58" s="40">
        <v>2.3629199999999999</v>
      </c>
      <c r="AA58" s="40">
        <v>0</v>
      </c>
      <c r="AB58" s="40">
        <v>0</v>
      </c>
      <c r="AC58" s="89">
        <v>4.5429558257492489E-3</v>
      </c>
      <c r="AD58" s="89">
        <v>0.32538103228410342</v>
      </c>
      <c r="AE58" s="40">
        <v>0.36153448031567048</v>
      </c>
      <c r="AF58" s="40">
        <v>0.32538103228410342</v>
      </c>
      <c r="AG58" s="40">
        <v>0.32538103228410342</v>
      </c>
      <c r="AH58" s="40">
        <v>3.2538103228410345E-2</v>
      </c>
      <c r="AI58" s="40">
        <v>3.2538103228410345E-2</v>
      </c>
      <c r="AJ58" s="40">
        <v>3.2538103228410345E-2</v>
      </c>
      <c r="AK58" s="40">
        <v>0.32538103228410342</v>
      </c>
      <c r="AL58" s="40">
        <v>0.32538103228410342</v>
      </c>
      <c r="AM58" s="40">
        <v>0.32538103228410342</v>
      </c>
      <c r="AN58" s="40">
        <v>0</v>
      </c>
      <c r="AO58" s="89">
        <v>1.1164786674465312E-3</v>
      </c>
      <c r="AP58" s="89">
        <v>7.7358194941799352E-2</v>
      </c>
      <c r="AQ58" s="40">
        <v>9.1009641107999237E-2</v>
      </c>
      <c r="AR58" s="40">
        <v>7.7358194941799352E-2</v>
      </c>
      <c r="AS58" s="40">
        <v>7.7358194941799352E-2</v>
      </c>
      <c r="AT58" s="40">
        <v>7.7358194941799354E-3</v>
      </c>
      <c r="AU58" s="40">
        <v>7.7358194941799354E-3</v>
      </c>
      <c r="AV58" s="40">
        <v>7.7358194941799354E-3</v>
      </c>
      <c r="AW58" s="40">
        <v>7.7358194941799352E-2</v>
      </c>
      <c r="AX58" s="40">
        <v>7.7358194941799352E-2</v>
      </c>
      <c r="AY58" s="34">
        <v>7.7358194941799352E-2</v>
      </c>
    </row>
    <row r="59" spans="1:86">
      <c r="A59" s="69" t="s">
        <v>82</v>
      </c>
      <c r="B59" s="89">
        <v>65.033671332304706</v>
      </c>
      <c r="C59" s="40">
        <v>65.033671332304706</v>
      </c>
      <c r="D59" s="40">
        <v>6.503367133230471</v>
      </c>
      <c r="E59" s="40">
        <v>6.503367133230471</v>
      </c>
      <c r="F59" s="40">
        <v>45.523569932613292</v>
      </c>
      <c r="G59" s="40">
        <v>65.033671332304706</v>
      </c>
      <c r="H59" s="40">
        <v>0</v>
      </c>
      <c r="I59" s="89">
        <v>11.16257951816845</v>
      </c>
      <c r="J59" s="40">
        <v>11.16257951816845</v>
      </c>
      <c r="K59" s="40">
        <v>1.116257951816845</v>
      </c>
      <c r="L59" s="40">
        <v>1.116257951816845</v>
      </c>
      <c r="M59" s="40">
        <v>7.8138056627179138</v>
      </c>
      <c r="N59" s="40">
        <v>11.16257951816845</v>
      </c>
      <c r="O59" s="40">
        <v>11.16257951816845</v>
      </c>
      <c r="P59" s="40">
        <v>11.16257951816845</v>
      </c>
      <c r="Q59" s="40">
        <v>11.16257951816845</v>
      </c>
      <c r="R59" s="40">
        <v>0</v>
      </c>
      <c r="S59" s="89">
        <v>24.923179999999999</v>
      </c>
      <c r="T59" s="40">
        <v>2.492318</v>
      </c>
      <c r="U59" s="40">
        <v>2.492318</v>
      </c>
      <c r="V59" s="40">
        <v>17.446225999999999</v>
      </c>
      <c r="W59" s="40">
        <v>24.923179999999999</v>
      </c>
      <c r="X59" s="40">
        <v>24.923179999999999</v>
      </c>
      <c r="Y59" s="40">
        <v>24.923179999999999</v>
      </c>
      <c r="Z59" s="40">
        <v>24.923179999999999</v>
      </c>
      <c r="AA59" s="40">
        <v>0</v>
      </c>
      <c r="AB59" s="40">
        <v>0</v>
      </c>
      <c r="AC59" s="89">
        <v>8.2578647172192408E-3</v>
      </c>
      <c r="AD59" s="89">
        <v>0.5914546936427949</v>
      </c>
      <c r="AE59" s="40">
        <v>0.65717188182532771</v>
      </c>
      <c r="AF59" s="40">
        <v>0.5914546936427949</v>
      </c>
      <c r="AG59" s="40">
        <v>0.5914546936427949</v>
      </c>
      <c r="AH59" s="40">
        <v>5.9145469364279495E-2</v>
      </c>
      <c r="AI59" s="40">
        <v>5.9145469364279495E-2</v>
      </c>
      <c r="AJ59" s="40">
        <v>5.9145469364279495E-2</v>
      </c>
      <c r="AK59" s="40">
        <v>0.5914546936427949</v>
      </c>
      <c r="AL59" s="40">
        <v>0.5914546936427949</v>
      </c>
      <c r="AM59" s="40">
        <v>0.5914546936427949</v>
      </c>
      <c r="AN59" s="40">
        <v>0</v>
      </c>
      <c r="AO59" s="89">
        <v>1.9411521504968424E-3</v>
      </c>
      <c r="AP59" s="89">
        <v>0.13449789131507903</v>
      </c>
      <c r="AQ59" s="40">
        <v>0.15823281331185768</v>
      </c>
      <c r="AR59" s="40">
        <v>0.13449789131507903</v>
      </c>
      <c r="AS59" s="40">
        <v>0.13449789131507903</v>
      </c>
      <c r="AT59" s="40">
        <v>1.3449789131507904E-2</v>
      </c>
      <c r="AU59" s="40">
        <v>1.3449789131507904E-2</v>
      </c>
      <c r="AV59" s="40">
        <v>1.3449789131507904E-2</v>
      </c>
      <c r="AW59" s="40">
        <v>0.13449789131507903</v>
      </c>
      <c r="AX59" s="40">
        <v>0.13449789131507903</v>
      </c>
      <c r="AY59" s="34">
        <v>0.13449789131507903</v>
      </c>
    </row>
    <row r="60" spans="1:86">
      <c r="A60" s="27" t="s">
        <v>83</v>
      </c>
      <c r="B60" s="89">
        <v>4.5809998512268066</v>
      </c>
      <c r="C60" s="40">
        <v>4.5809998512268066</v>
      </c>
      <c r="D60" s="40">
        <v>91.619997024536133</v>
      </c>
      <c r="E60" s="40">
        <v>4.5809998512268066</v>
      </c>
      <c r="F60" s="40">
        <v>4.5809998512268066</v>
      </c>
      <c r="G60" s="40">
        <v>4.5809998512268066</v>
      </c>
      <c r="H60" s="34">
        <v>0</v>
      </c>
      <c r="I60" s="90">
        <v>1.0284119892201289</v>
      </c>
      <c r="J60" s="40">
        <v>1.0284119892201289</v>
      </c>
      <c r="K60" s="40">
        <v>20.568239784402579</v>
      </c>
      <c r="L60" s="40">
        <v>1.0284119892201289</v>
      </c>
      <c r="M60" s="40">
        <v>1.0284119892201289</v>
      </c>
      <c r="N60" s="40">
        <v>1.0284119892201289</v>
      </c>
      <c r="O60" s="40">
        <v>1.0284119892201289</v>
      </c>
      <c r="P60" s="40">
        <v>1.0284119892201289</v>
      </c>
      <c r="Q60" s="40">
        <v>1.0284119892201289</v>
      </c>
      <c r="R60" s="40">
        <v>0</v>
      </c>
      <c r="S60" s="89">
        <v>6.8245112110180699</v>
      </c>
      <c r="T60" s="40">
        <v>136.4902242203614</v>
      </c>
      <c r="U60" s="40">
        <v>6.8245112110180699</v>
      </c>
      <c r="V60" s="40">
        <v>6.8245112110180699</v>
      </c>
      <c r="W60" s="40">
        <v>6.8245112110180699</v>
      </c>
      <c r="X60" s="40">
        <v>6.8245112110180699</v>
      </c>
      <c r="Y60" s="40">
        <v>6.8245112110180699</v>
      </c>
      <c r="Z60" s="40">
        <v>6.8245112110180699</v>
      </c>
      <c r="AA60" s="40">
        <v>0</v>
      </c>
      <c r="AB60" s="34">
        <v>0</v>
      </c>
      <c r="AC60" s="40">
        <v>0.34618593231465816</v>
      </c>
      <c r="AD60" s="89">
        <v>24.794944159555119</v>
      </c>
      <c r="AE60" s="40">
        <v>458.49906108926461</v>
      </c>
      <c r="AF60" s="40">
        <v>24.794944159555119</v>
      </c>
      <c r="AG60" s="40">
        <v>24.794944159555119</v>
      </c>
      <c r="AH60" s="40">
        <v>16.116713703710829</v>
      </c>
      <c r="AI60" s="40">
        <v>16.116713703710829</v>
      </c>
      <c r="AJ60" s="40">
        <v>24.794944159555119</v>
      </c>
      <c r="AK60" s="40">
        <v>24.794944159555119</v>
      </c>
      <c r="AL60" s="40">
        <v>24.794944159555119</v>
      </c>
      <c r="AM60" s="40">
        <v>24.794944159555119</v>
      </c>
      <c r="AN60" s="34">
        <v>0</v>
      </c>
      <c r="AO60" s="40">
        <v>7.3510257969083545E-2</v>
      </c>
      <c r="AP60" s="89">
        <v>5.0933538024510989</v>
      </c>
      <c r="AQ60" s="40">
        <v>590.82240536340703</v>
      </c>
      <c r="AR60" s="40">
        <v>5.0933538024510989</v>
      </c>
      <c r="AS60" s="40">
        <v>5.0933538024510989</v>
      </c>
      <c r="AT60" s="40">
        <v>3.3106799715932143</v>
      </c>
      <c r="AU60" s="40">
        <v>3.3106799715932143</v>
      </c>
      <c r="AV60" s="40">
        <v>5.0933538024510989</v>
      </c>
      <c r="AW60" s="40">
        <v>5.0933538024510989</v>
      </c>
      <c r="AX60" s="40">
        <v>5.0933538024510989</v>
      </c>
      <c r="AY60" s="34">
        <v>5.0933538024510989</v>
      </c>
    </row>
    <row r="61" spans="1:86">
      <c r="A61" s="27" t="s">
        <v>84</v>
      </c>
      <c r="B61" s="89">
        <v>2</v>
      </c>
      <c r="C61" s="40">
        <v>2</v>
      </c>
      <c r="D61" s="40">
        <v>2</v>
      </c>
      <c r="E61" s="40">
        <v>2</v>
      </c>
      <c r="F61" s="40">
        <v>2</v>
      </c>
      <c r="G61" s="40">
        <v>2</v>
      </c>
      <c r="H61" s="34">
        <v>0</v>
      </c>
      <c r="I61" s="90">
        <v>2</v>
      </c>
      <c r="J61" s="40">
        <v>2</v>
      </c>
      <c r="K61" s="40">
        <v>2</v>
      </c>
      <c r="L61" s="40">
        <v>2</v>
      </c>
      <c r="M61" s="40">
        <v>2</v>
      </c>
      <c r="N61" s="40">
        <v>2</v>
      </c>
      <c r="O61" s="40">
        <v>2</v>
      </c>
      <c r="P61" s="40">
        <v>2</v>
      </c>
      <c r="Q61" s="40">
        <v>2</v>
      </c>
      <c r="R61" s="40">
        <v>0</v>
      </c>
      <c r="S61" s="89">
        <v>2.1321383520886243</v>
      </c>
      <c r="T61" s="40">
        <v>2.1321383520886243</v>
      </c>
      <c r="U61" s="40">
        <v>2.1321383520886243</v>
      </c>
      <c r="V61" s="40">
        <v>2.1321383520886243</v>
      </c>
      <c r="W61" s="40">
        <v>2.1321383520886243</v>
      </c>
      <c r="X61" s="40">
        <v>2.1321383520886243</v>
      </c>
      <c r="Y61" s="40">
        <v>2.1321383520886243</v>
      </c>
      <c r="Z61" s="40">
        <v>2.1321383520886243</v>
      </c>
      <c r="AA61" s="40">
        <v>0</v>
      </c>
      <c r="AB61" s="34">
        <v>0</v>
      </c>
      <c r="AC61" s="40">
        <v>2.059132697964925E-3</v>
      </c>
      <c r="AD61" s="89">
        <v>0.14748167241165674</v>
      </c>
      <c r="AE61" s="40">
        <v>4.096713122546021E-2</v>
      </c>
      <c r="AF61" s="40">
        <v>0.14748167241165674</v>
      </c>
      <c r="AG61" s="40">
        <v>0.14748167241165674</v>
      </c>
      <c r="AH61" s="40">
        <v>0.14748167241165674</v>
      </c>
      <c r="AI61" s="40">
        <v>0.14748167241165674</v>
      </c>
      <c r="AJ61" s="40">
        <v>0.14748167241165674</v>
      </c>
      <c r="AK61" s="40">
        <v>0.14748167241165674</v>
      </c>
      <c r="AL61" s="40">
        <v>0.14748167241165674</v>
      </c>
      <c r="AM61" s="40">
        <v>0.14748167241165674</v>
      </c>
      <c r="AN61" s="34">
        <v>0</v>
      </c>
      <c r="AO61" s="40">
        <v>2.7118137283571792E-3</v>
      </c>
      <c r="AP61" s="89">
        <v>0.18789522913490772</v>
      </c>
      <c r="AQ61" s="40">
        <v>5.526330268673757E-2</v>
      </c>
      <c r="AR61" s="40">
        <v>0.18789522913490772</v>
      </c>
      <c r="AS61" s="40">
        <v>0.18789522913490772</v>
      </c>
      <c r="AT61" s="40">
        <v>0.18789522913490772</v>
      </c>
      <c r="AU61" s="40">
        <v>0.18789522913490772</v>
      </c>
      <c r="AV61" s="40">
        <v>0.18789522913490772</v>
      </c>
      <c r="AW61" s="40">
        <v>0.18789522913490772</v>
      </c>
      <c r="AX61" s="40">
        <v>0.18789522913490772</v>
      </c>
      <c r="AY61" s="34">
        <v>0.18789522913490772</v>
      </c>
    </row>
    <row r="62" spans="1:86">
      <c r="A62" s="94" t="s">
        <v>85</v>
      </c>
      <c r="B62" s="95">
        <v>84534.221277893477</v>
      </c>
      <c r="C62" s="96">
        <v>77652.043297206372</v>
      </c>
      <c r="D62" s="96">
        <v>58768.998087433873</v>
      </c>
      <c r="E62" s="96">
        <v>67657.120975021433</v>
      </c>
      <c r="F62" s="96">
        <v>69371.052289899773</v>
      </c>
      <c r="G62" s="96">
        <v>75754.198002694058</v>
      </c>
      <c r="H62" s="97">
        <v>0</v>
      </c>
      <c r="I62" s="96">
        <v>84695.434205856494</v>
      </c>
      <c r="J62" s="96">
        <v>77813.256225169389</v>
      </c>
      <c r="K62" s="96">
        <v>59131.929080612965</v>
      </c>
      <c r="L62" s="96">
        <v>67834.429252410686</v>
      </c>
      <c r="M62" s="96">
        <v>69532.26521786279</v>
      </c>
      <c r="N62" s="96">
        <v>75915.410930657075</v>
      </c>
      <c r="O62" s="96">
        <v>79607.221678965274</v>
      </c>
      <c r="P62" s="96">
        <v>76228.730040765964</v>
      </c>
      <c r="Q62" s="96">
        <v>74766.596439150293</v>
      </c>
      <c r="R62" s="96">
        <v>0</v>
      </c>
      <c r="S62" s="95">
        <v>77835.863424927782</v>
      </c>
      <c r="T62" s="96">
        <v>58801.151705628661</v>
      </c>
      <c r="U62" s="96">
        <v>67806.49806176532</v>
      </c>
      <c r="V62" s="96">
        <v>69554.872417621169</v>
      </c>
      <c r="W62" s="96">
        <v>75938.018130415468</v>
      </c>
      <c r="X62" s="96">
        <v>79629.828878723652</v>
      </c>
      <c r="Y62" s="96">
        <v>76251.337240524343</v>
      </c>
      <c r="Z62" s="96">
        <v>74789.203638908686</v>
      </c>
      <c r="AA62" s="96">
        <v>0</v>
      </c>
      <c r="AB62" s="97">
        <v>0</v>
      </c>
      <c r="AC62" s="96">
        <v>1611.5503420498305</v>
      </c>
      <c r="AD62" s="95">
        <v>77877.665715935684</v>
      </c>
      <c r="AE62" s="96">
        <v>55419.218132462767</v>
      </c>
      <c r="AF62" s="96">
        <v>69596.674708629085</v>
      </c>
      <c r="AG62" s="96">
        <v>75979.820421423385</v>
      </c>
      <c r="AH62" s="96">
        <v>74590.483673331881</v>
      </c>
      <c r="AI62" s="96">
        <v>71861.90179174098</v>
      </c>
      <c r="AJ62" s="96">
        <v>67820.307816926696</v>
      </c>
      <c r="AK62" s="96">
        <v>79671.631169731569</v>
      </c>
      <c r="AL62" s="96">
        <v>76293.139531532259</v>
      </c>
      <c r="AM62" s="96">
        <v>74831.005929916602</v>
      </c>
      <c r="AN62" s="97">
        <v>0</v>
      </c>
      <c r="AO62" s="96">
        <v>1435.4266263373083</v>
      </c>
      <c r="AP62" s="95">
        <v>78067.778039408091</v>
      </c>
      <c r="AQ62" s="96">
        <v>56986.642888551381</v>
      </c>
      <c r="AR62" s="96">
        <v>69786.787032101493</v>
      </c>
      <c r="AS62" s="96">
        <v>76169.932744895792</v>
      </c>
      <c r="AT62" s="96">
        <v>74790.817171044488</v>
      </c>
      <c r="AU62" s="96">
        <v>72062.235289453587</v>
      </c>
      <c r="AV62" s="96">
        <v>67978.933609102562</v>
      </c>
      <c r="AW62" s="96">
        <v>79861.743493203976</v>
      </c>
      <c r="AX62" s="96">
        <v>76483.251855004666</v>
      </c>
      <c r="AY62" s="97">
        <v>75021.11825338901</v>
      </c>
    </row>
    <row r="63" spans="1:86">
      <c r="Y63" s="36"/>
      <c r="Z63" s="36"/>
      <c r="AL63" s="36"/>
      <c r="AM63" s="36"/>
    </row>
    <row r="64" spans="1:86">
      <c r="A64" s="6" t="s">
        <v>822</v>
      </c>
      <c r="AR64" s="36"/>
    </row>
    <row r="65" spans="1:44">
      <c r="A65" s="43" t="s">
        <v>823</v>
      </c>
      <c r="AR65" s="36"/>
    </row>
    <row r="66" spans="1:44" ht="64.5">
      <c r="A66" s="61"/>
      <c r="B66" s="12" t="s">
        <v>830</v>
      </c>
      <c r="C66" s="12" t="s">
        <v>831</v>
      </c>
      <c r="D66" s="12" t="s">
        <v>832</v>
      </c>
      <c r="E66" s="12" t="s">
        <v>833</v>
      </c>
      <c r="F66" s="12" t="s">
        <v>834</v>
      </c>
      <c r="G66" s="12" t="s">
        <v>835</v>
      </c>
      <c r="H66" s="12" t="s">
        <v>836</v>
      </c>
      <c r="I66" s="12" t="s">
        <v>837</v>
      </c>
      <c r="J66" s="12" t="s">
        <v>838</v>
      </c>
      <c r="K66" s="12" t="s">
        <v>839</v>
      </c>
      <c r="L66" s="12" t="s">
        <v>840</v>
      </c>
      <c r="M66" s="12" t="s">
        <v>841</v>
      </c>
      <c r="N66" s="12" t="s">
        <v>842</v>
      </c>
      <c r="O66" s="12" t="s">
        <v>843</v>
      </c>
      <c r="P66" s="12" t="s">
        <v>844</v>
      </c>
      <c r="Q66" s="12" t="s">
        <v>845</v>
      </c>
      <c r="R66" s="12" t="s">
        <v>846</v>
      </c>
      <c r="S66" s="12" t="s">
        <v>847</v>
      </c>
      <c r="T66" s="12" t="s">
        <v>848</v>
      </c>
      <c r="U66" s="12" t="s">
        <v>849</v>
      </c>
      <c r="V66" s="12" t="s">
        <v>850</v>
      </c>
      <c r="W66" s="12" t="s">
        <v>851</v>
      </c>
      <c r="X66" s="12" t="s">
        <v>852</v>
      </c>
      <c r="Y66" s="12" t="s">
        <v>853</v>
      </c>
      <c r="Z66" s="12" t="s">
        <v>854</v>
      </c>
      <c r="AA66" s="12" t="s">
        <v>855</v>
      </c>
      <c r="AB66" s="12" t="s">
        <v>856</v>
      </c>
      <c r="AC66" s="12" t="s">
        <v>857</v>
      </c>
      <c r="AD66" s="12" t="s">
        <v>858</v>
      </c>
      <c r="AE66" s="12" t="s">
        <v>859</v>
      </c>
      <c r="AF66" s="12" t="s">
        <v>860</v>
      </c>
      <c r="AG66" s="12" t="s">
        <v>861</v>
      </c>
      <c r="AH66" s="12" t="s">
        <v>862</v>
      </c>
      <c r="AI66" s="12" t="s">
        <v>863</v>
      </c>
      <c r="AJ66" s="12" t="s">
        <v>864</v>
      </c>
      <c r="AK66" s="12" t="s">
        <v>865</v>
      </c>
      <c r="AL66" s="12" t="s">
        <v>866</v>
      </c>
      <c r="AM66" s="12" t="s">
        <v>867</v>
      </c>
      <c r="AN66" s="12" t="s">
        <v>868</v>
      </c>
      <c r="AO66" s="12" t="s">
        <v>869</v>
      </c>
      <c r="AP66" s="5" t="s">
        <v>1748</v>
      </c>
      <c r="AQ66" s="36" t="s">
        <v>1749</v>
      </c>
    </row>
    <row r="67" spans="1:44">
      <c r="A67" s="18" t="s">
        <v>75</v>
      </c>
      <c r="B67" s="19">
        <v>137.15726050000001</v>
      </c>
      <c r="C67" s="19">
        <v>137.15726050000001</v>
      </c>
      <c r="D67" s="19">
        <v>137.15726050000001</v>
      </c>
      <c r="E67" s="19">
        <v>137.15726050000001</v>
      </c>
      <c r="F67" s="19">
        <v>137.15726050000001</v>
      </c>
      <c r="G67" s="19">
        <v>137.15726050000001</v>
      </c>
      <c r="H67" s="19">
        <v>137.15726050000001</v>
      </c>
      <c r="I67" s="19">
        <v>137.15726050000001</v>
      </c>
      <c r="J67" s="19">
        <v>137.15726050000001</v>
      </c>
      <c r="K67" s="19">
        <v>137.15726050000001</v>
      </c>
      <c r="L67" s="19">
        <v>137.15726050000001</v>
      </c>
      <c r="M67" s="19">
        <v>137.15726050000001</v>
      </c>
      <c r="N67" s="19">
        <v>137.15726050000001</v>
      </c>
      <c r="O67" s="19">
        <v>137.15726050000001</v>
      </c>
      <c r="P67" s="19">
        <v>137.15726050000001</v>
      </c>
      <c r="Q67" s="19">
        <v>137.15726050000001</v>
      </c>
      <c r="R67" s="19">
        <v>137.15726050000001</v>
      </c>
      <c r="S67" s="19">
        <v>137.15726050000001</v>
      </c>
      <c r="T67" s="19">
        <v>137.15726050000001</v>
      </c>
      <c r="U67" s="19">
        <v>137.15726050000001</v>
      </c>
      <c r="V67" s="19">
        <v>137.15726050000001</v>
      </c>
      <c r="W67" s="19">
        <v>137.15726050000001</v>
      </c>
      <c r="X67" s="19">
        <v>137.15726050000001</v>
      </c>
      <c r="Y67" s="19">
        <v>137.15726050000001</v>
      </c>
      <c r="Z67" s="19">
        <v>137.15726050000001</v>
      </c>
      <c r="AA67" s="19">
        <v>137.15726050000001</v>
      </c>
      <c r="AB67" s="19">
        <v>137.15726050000001</v>
      </c>
      <c r="AC67" s="19">
        <v>137.15726050000001</v>
      </c>
      <c r="AD67" s="19">
        <v>137.15726050000001</v>
      </c>
      <c r="AE67" s="19">
        <v>137.15726050000001</v>
      </c>
      <c r="AF67" s="19">
        <v>137.15726050000001</v>
      </c>
      <c r="AG67" s="19">
        <v>137.15726050000001</v>
      </c>
      <c r="AH67" s="19">
        <v>137.15726050000001</v>
      </c>
      <c r="AI67" s="19">
        <v>137.15726050000001</v>
      </c>
      <c r="AJ67" s="19">
        <v>137.15726050000001</v>
      </c>
      <c r="AK67" s="19">
        <v>137.15726050000001</v>
      </c>
      <c r="AL67" s="19">
        <v>137.15726050000001</v>
      </c>
      <c r="AM67" s="19">
        <v>137.15726050000001</v>
      </c>
      <c r="AN67" s="19">
        <v>137.15726050000001</v>
      </c>
      <c r="AO67" s="19">
        <v>137.15726050000001</v>
      </c>
      <c r="AP67" s="5">
        <v>133.316</v>
      </c>
      <c r="AQ67" s="36">
        <v>137.15726050000001</v>
      </c>
    </row>
    <row r="68" spans="1:44">
      <c r="A68" s="27" t="s">
        <v>76</v>
      </c>
      <c r="B68" s="28">
        <v>1806.2556152</v>
      </c>
      <c r="C68" s="28">
        <v>1806.2556152</v>
      </c>
      <c r="D68" s="28">
        <v>1806.2556152</v>
      </c>
      <c r="E68" s="28">
        <v>1806.2556152</v>
      </c>
      <c r="F68" s="28">
        <v>1806.2556152</v>
      </c>
      <c r="G68" s="28">
        <v>1806.2556152</v>
      </c>
      <c r="H68" s="28">
        <v>1806.2556152</v>
      </c>
      <c r="I68" s="28">
        <v>1806.2556152</v>
      </c>
      <c r="J68" s="28">
        <v>1806.2556152</v>
      </c>
      <c r="K68" s="28">
        <v>1806.2556152</v>
      </c>
      <c r="L68" s="28">
        <v>1806.2556152</v>
      </c>
      <c r="M68" s="28">
        <v>1806.2556152</v>
      </c>
      <c r="N68" s="28">
        <v>1806.2556152</v>
      </c>
      <c r="O68" s="28">
        <v>1806.2556152</v>
      </c>
      <c r="P68" s="28">
        <v>1806.2556152</v>
      </c>
      <c r="Q68" s="28">
        <v>1806.2556152</v>
      </c>
      <c r="R68" s="28">
        <v>1806.2556152</v>
      </c>
      <c r="S68" s="28">
        <v>1806.2556152</v>
      </c>
      <c r="T68" s="28">
        <v>1806.2556152</v>
      </c>
      <c r="U68" s="28">
        <v>1806.2556152</v>
      </c>
      <c r="V68" s="28">
        <v>1806.2556152</v>
      </c>
      <c r="W68" s="28">
        <v>1806.2556152</v>
      </c>
      <c r="X68" s="28">
        <v>1806.2556152</v>
      </c>
      <c r="Y68" s="28">
        <v>1806.2556152</v>
      </c>
      <c r="Z68" s="28">
        <v>1806.2556152</v>
      </c>
      <c r="AA68" s="28">
        <v>1806.2556152</v>
      </c>
      <c r="AB68" s="28">
        <v>1806.2556152</v>
      </c>
      <c r="AC68" s="28">
        <v>1806.2556152</v>
      </c>
      <c r="AD68" s="28">
        <v>1806.2556152</v>
      </c>
      <c r="AE68" s="28">
        <v>1806.2556152</v>
      </c>
      <c r="AF68" s="28">
        <v>1806.2556152</v>
      </c>
      <c r="AG68" s="28">
        <v>1806.2556152</v>
      </c>
      <c r="AH68" s="28">
        <v>1806.2556152</v>
      </c>
      <c r="AI68" s="28">
        <v>1806.2556152</v>
      </c>
      <c r="AJ68" s="28">
        <v>1806.2556152</v>
      </c>
      <c r="AK68" s="28">
        <v>1806.2556152</v>
      </c>
      <c r="AL68" s="28">
        <v>1806.2556152</v>
      </c>
      <c r="AM68" s="28">
        <v>1806.2556152</v>
      </c>
      <c r="AN68" s="28">
        <v>1806.2556152</v>
      </c>
      <c r="AO68" s="28">
        <v>1806.2556152</v>
      </c>
      <c r="AP68" s="5">
        <v>705.99300000000005</v>
      </c>
      <c r="AQ68" s="36">
        <v>1806.2556152</v>
      </c>
    </row>
    <row r="69" spans="1:44">
      <c r="A69" s="27" t="s">
        <v>77</v>
      </c>
      <c r="B69" s="28">
        <v>191.8619063225</v>
      </c>
      <c r="C69" s="28">
        <v>191.8619063225</v>
      </c>
      <c r="D69" s="28">
        <v>191.8619063225</v>
      </c>
      <c r="E69" s="28">
        <v>191.8619063225</v>
      </c>
      <c r="F69" s="28">
        <v>191.8619063225</v>
      </c>
      <c r="G69" s="28">
        <v>191.8619063225</v>
      </c>
      <c r="H69" s="28">
        <v>191.8619063225</v>
      </c>
      <c r="I69" s="28">
        <v>191.8619063225</v>
      </c>
      <c r="J69" s="28">
        <v>191.8619063225</v>
      </c>
      <c r="K69" s="28">
        <v>191.8619063225</v>
      </c>
      <c r="L69" s="28">
        <v>191.8619063225</v>
      </c>
      <c r="M69" s="28">
        <v>191.8619063225</v>
      </c>
      <c r="N69" s="28">
        <v>191.8619063225</v>
      </c>
      <c r="O69" s="28">
        <v>191.8619063225</v>
      </c>
      <c r="P69" s="28">
        <v>191.8619063225</v>
      </c>
      <c r="Q69" s="28">
        <v>191.8619063225</v>
      </c>
      <c r="R69" s="28">
        <v>191.8619063225</v>
      </c>
      <c r="S69" s="28">
        <v>191.8619063225</v>
      </c>
      <c r="T69" s="28">
        <v>191.8619063225</v>
      </c>
      <c r="U69" s="28">
        <v>191.8619063225</v>
      </c>
      <c r="V69" s="28">
        <v>191.8619063225</v>
      </c>
      <c r="W69" s="28">
        <v>191.8619063225</v>
      </c>
      <c r="X69" s="28">
        <v>191.8619063225</v>
      </c>
      <c r="Y69" s="28">
        <v>191.8619063225</v>
      </c>
      <c r="Z69" s="28">
        <v>191.8619063225</v>
      </c>
      <c r="AA69" s="28">
        <v>191.8619063225</v>
      </c>
      <c r="AB69" s="28">
        <v>191.8619063225</v>
      </c>
      <c r="AC69" s="28">
        <v>191.8619063225</v>
      </c>
      <c r="AD69" s="28">
        <v>191.8619063225</v>
      </c>
      <c r="AE69" s="28">
        <v>191.8619063225</v>
      </c>
      <c r="AF69" s="28">
        <v>191.8619063225</v>
      </c>
      <c r="AG69" s="28">
        <v>191.8619063225</v>
      </c>
      <c r="AH69" s="28">
        <v>191.8619063225</v>
      </c>
      <c r="AI69" s="28">
        <v>191.8619063225</v>
      </c>
      <c r="AJ69" s="28">
        <v>191.8619063225</v>
      </c>
      <c r="AK69" s="28">
        <v>191.8619063225</v>
      </c>
      <c r="AL69" s="28">
        <v>191.8619063225</v>
      </c>
      <c r="AM69" s="28">
        <v>191.8619063225</v>
      </c>
      <c r="AN69" s="28">
        <v>191.8619063225</v>
      </c>
      <c r="AO69" s="28">
        <v>191.8619063225</v>
      </c>
      <c r="AP69" s="5">
        <v>832.952</v>
      </c>
      <c r="AQ69" s="36">
        <v>191.8619063225</v>
      </c>
    </row>
    <row r="70" spans="1:44">
      <c r="A70" s="27" t="s">
        <v>78</v>
      </c>
      <c r="B70" s="28">
        <v>7.427593184</v>
      </c>
      <c r="C70" s="28">
        <v>7.427593184</v>
      </c>
      <c r="D70" s="28">
        <v>7.427593184</v>
      </c>
      <c r="E70" s="28">
        <v>7.427593184</v>
      </c>
      <c r="F70" s="28">
        <v>7.427593184</v>
      </c>
      <c r="G70" s="28">
        <v>7.427593184</v>
      </c>
      <c r="H70" s="28">
        <v>7.427593184</v>
      </c>
      <c r="I70" s="28">
        <v>7.427593184</v>
      </c>
      <c r="J70" s="28">
        <v>7.427593184</v>
      </c>
      <c r="K70" s="28">
        <v>7.427593184</v>
      </c>
      <c r="L70" s="28">
        <v>7.427593184</v>
      </c>
      <c r="M70" s="28">
        <v>7.427593184</v>
      </c>
      <c r="N70" s="28">
        <v>7.427593184</v>
      </c>
      <c r="O70" s="28">
        <v>7.427593184</v>
      </c>
      <c r="P70" s="28">
        <v>7.427593184</v>
      </c>
      <c r="Q70" s="28">
        <v>7.427593184</v>
      </c>
      <c r="R70" s="28">
        <v>7.427593184</v>
      </c>
      <c r="S70" s="28">
        <v>7.427593184</v>
      </c>
      <c r="T70" s="28">
        <v>7.427593184</v>
      </c>
      <c r="U70" s="28">
        <v>7.427593184</v>
      </c>
      <c r="V70" s="28">
        <v>7.427593184</v>
      </c>
      <c r="W70" s="28">
        <v>7.427593184</v>
      </c>
      <c r="X70" s="28">
        <v>7.427593184</v>
      </c>
      <c r="Y70" s="28">
        <v>7.427593184</v>
      </c>
      <c r="Z70" s="28">
        <v>7.427593184</v>
      </c>
      <c r="AA70" s="28">
        <v>7.427593184</v>
      </c>
      <c r="AB70" s="28">
        <v>7.427593184</v>
      </c>
      <c r="AC70" s="28">
        <v>7.427593184</v>
      </c>
      <c r="AD70" s="28">
        <v>7.427593184</v>
      </c>
      <c r="AE70" s="28">
        <v>7.427593184</v>
      </c>
      <c r="AF70" s="28">
        <v>7.427593184</v>
      </c>
      <c r="AG70" s="28">
        <v>7.427593184</v>
      </c>
      <c r="AH70" s="28">
        <v>7.427593184</v>
      </c>
      <c r="AI70" s="28">
        <v>7.427593184</v>
      </c>
      <c r="AJ70" s="28">
        <v>7.427593184</v>
      </c>
      <c r="AK70" s="28">
        <v>7.427593184</v>
      </c>
      <c r="AL70" s="28">
        <v>7.427593184</v>
      </c>
      <c r="AM70" s="28">
        <v>7.427593184</v>
      </c>
      <c r="AN70" s="28">
        <v>7.427593184</v>
      </c>
      <c r="AO70" s="28">
        <v>7.427593184</v>
      </c>
      <c r="AP70" s="5">
        <v>7.1970000000000001</v>
      </c>
      <c r="AQ70" s="36">
        <v>7.427593184</v>
      </c>
    </row>
    <row r="71" spans="1:44">
      <c r="A71" s="35" t="s">
        <v>79</v>
      </c>
      <c r="B71" s="28">
        <v>7.427593184</v>
      </c>
      <c r="C71" s="28">
        <v>7.427593184</v>
      </c>
      <c r="D71" s="28">
        <v>7.427593184</v>
      </c>
      <c r="E71" s="28">
        <v>7.427593184</v>
      </c>
      <c r="F71" s="28">
        <v>7.427593184</v>
      </c>
      <c r="G71" s="28">
        <v>7.427593184</v>
      </c>
      <c r="H71" s="28">
        <v>7.427593184</v>
      </c>
      <c r="I71" s="28">
        <v>7.427593184</v>
      </c>
      <c r="J71" s="28">
        <v>7.427593184</v>
      </c>
      <c r="K71" s="28">
        <v>7.427593184</v>
      </c>
      <c r="L71" s="28">
        <v>7.427593184</v>
      </c>
      <c r="M71" s="28">
        <v>7.427593184</v>
      </c>
      <c r="N71" s="28">
        <v>7.427593184</v>
      </c>
      <c r="O71" s="28">
        <v>7.427593184</v>
      </c>
      <c r="P71" s="28">
        <v>7.427593184</v>
      </c>
      <c r="Q71" s="28">
        <v>7.427593184</v>
      </c>
      <c r="R71" s="28">
        <v>7.427593184</v>
      </c>
      <c r="S71" s="28">
        <v>7.427593184</v>
      </c>
      <c r="T71" s="28">
        <v>7.427593184</v>
      </c>
      <c r="U71" s="28">
        <v>7.427593184</v>
      </c>
      <c r="V71" s="28">
        <v>7.427593184</v>
      </c>
      <c r="W71" s="28">
        <v>7.427593184</v>
      </c>
      <c r="X71" s="28">
        <v>7.427593184</v>
      </c>
      <c r="Y71" s="28">
        <v>7.427593184</v>
      </c>
      <c r="Z71" s="28">
        <v>7.427593184</v>
      </c>
      <c r="AA71" s="28">
        <v>7.427593184</v>
      </c>
      <c r="AB71" s="28">
        <v>7.427593184</v>
      </c>
      <c r="AC71" s="28">
        <v>7.427593184</v>
      </c>
      <c r="AD71" s="28">
        <v>7.427593184</v>
      </c>
      <c r="AE71" s="28">
        <v>7.427593184</v>
      </c>
      <c r="AF71" s="28">
        <v>7.427593184</v>
      </c>
      <c r="AG71" s="28">
        <v>7.427593184</v>
      </c>
      <c r="AH71" s="28">
        <v>7.427593184</v>
      </c>
      <c r="AI71" s="28">
        <v>7.427593184</v>
      </c>
      <c r="AJ71" s="28">
        <v>7.427593184</v>
      </c>
      <c r="AK71" s="28">
        <v>7.427593184</v>
      </c>
      <c r="AL71" s="28">
        <v>7.427593184</v>
      </c>
      <c r="AM71" s="28">
        <v>7.427593184</v>
      </c>
      <c r="AN71" s="28">
        <v>7.427593184</v>
      </c>
      <c r="AO71" s="28">
        <v>7.427593184</v>
      </c>
      <c r="AP71" s="5">
        <v>7.1970000000000001</v>
      </c>
      <c r="AQ71" s="36">
        <v>7.427593184</v>
      </c>
    </row>
    <row r="72" spans="1:44">
      <c r="A72" s="35" t="s">
        <v>80</v>
      </c>
      <c r="B72" s="28">
        <v>0.31651675499999998</v>
      </c>
      <c r="C72" s="28">
        <v>0.31651675499999998</v>
      </c>
      <c r="D72" s="28">
        <v>0.31651675499999998</v>
      </c>
      <c r="E72" s="28">
        <v>0.31651675499999998</v>
      </c>
      <c r="F72" s="28">
        <v>0.31651675499999998</v>
      </c>
      <c r="G72" s="28">
        <v>0.31651675499999998</v>
      </c>
      <c r="H72" s="28">
        <v>0.31651675499999998</v>
      </c>
      <c r="I72" s="28">
        <v>0.31651675499999998</v>
      </c>
      <c r="J72" s="28">
        <v>0.31651675499999998</v>
      </c>
      <c r="K72" s="28">
        <v>0.31651675499999998</v>
      </c>
      <c r="L72" s="28">
        <v>0.31651675499999998</v>
      </c>
      <c r="M72" s="28">
        <v>0.31651675499999998</v>
      </c>
      <c r="N72" s="28">
        <v>0.31651675499999998</v>
      </c>
      <c r="O72" s="28">
        <v>0.31651675499999998</v>
      </c>
      <c r="P72" s="28">
        <v>0.31651675499999998</v>
      </c>
      <c r="Q72" s="28">
        <v>0.31651675499999998</v>
      </c>
      <c r="R72" s="28">
        <v>0.31651675499999998</v>
      </c>
      <c r="S72" s="28">
        <v>0.31651675499999998</v>
      </c>
      <c r="T72" s="28">
        <v>0.31651675499999998</v>
      </c>
      <c r="U72" s="28">
        <v>0.31651675499999998</v>
      </c>
      <c r="V72" s="28">
        <v>0.31651675499999998</v>
      </c>
      <c r="W72" s="28">
        <v>0.31651675499999998</v>
      </c>
      <c r="X72" s="28">
        <v>0.31651675499999998</v>
      </c>
      <c r="Y72" s="28">
        <v>0.31651675499999998</v>
      </c>
      <c r="Z72" s="28">
        <v>0.31651675499999998</v>
      </c>
      <c r="AA72" s="28">
        <v>0.31651675499999998</v>
      </c>
      <c r="AB72" s="28">
        <v>0.31651675499999998</v>
      </c>
      <c r="AC72" s="28">
        <v>0.31651675499999998</v>
      </c>
      <c r="AD72" s="28">
        <v>0.31651675499999998</v>
      </c>
      <c r="AE72" s="28">
        <v>0.31651675499999998</v>
      </c>
      <c r="AF72" s="28">
        <v>0.31651675499999998</v>
      </c>
      <c r="AG72" s="28">
        <v>0.31651675499999998</v>
      </c>
      <c r="AH72" s="28">
        <v>0.31651675499999998</v>
      </c>
      <c r="AI72" s="28">
        <v>0.31651675499999998</v>
      </c>
      <c r="AJ72" s="28">
        <v>0.31651675499999998</v>
      </c>
      <c r="AK72" s="28">
        <v>0.31651675499999998</v>
      </c>
      <c r="AL72" s="28">
        <v>0.31651675499999998</v>
      </c>
      <c r="AM72" s="28">
        <v>0.31651675499999998</v>
      </c>
      <c r="AN72" s="28">
        <v>0.31651675499999998</v>
      </c>
      <c r="AO72" s="28">
        <v>0.31651675499999998</v>
      </c>
      <c r="AP72" s="5">
        <v>0.26856561546286878</v>
      </c>
      <c r="AQ72" s="36">
        <v>0.31651675499999998</v>
      </c>
    </row>
    <row r="73" spans="1:44">
      <c r="A73" s="389" t="s">
        <v>81</v>
      </c>
      <c r="B73" s="38">
        <v>0.72421494597728997</v>
      </c>
      <c r="C73" s="38">
        <v>0.72421494597728997</v>
      </c>
      <c r="D73" s="38">
        <v>0.72421494597728997</v>
      </c>
      <c r="E73" s="38">
        <v>0.72421494597728997</v>
      </c>
      <c r="F73" s="38">
        <v>0.72421494597728997</v>
      </c>
      <c r="G73" s="38">
        <v>0.72421494597728997</v>
      </c>
      <c r="H73" s="38">
        <v>0.72421494597728997</v>
      </c>
      <c r="I73" s="38">
        <v>0.72421494597728997</v>
      </c>
      <c r="J73" s="38">
        <v>0.72421494597728997</v>
      </c>
      <c r="K73" s="38">
        <v>0.72421494597728997</v>
      </c>
      <c r="L73" s="38">
        <v>0.72421494597728997</v>
      </c>
      <c r="M73" s="38">
        <v>0.72421494597728997</v>
      </c>
      <c r="N73" s="38">
        <v>0.72421494597728997</v>
      </c>
      <c r="O73" s="38">
        <v>0.72421494597728997</v>
      </c>
      <c r="P73" s="38">
        <v>0.72421494597728997</v>
      </c>
      <c r="Q73" s="38">
        <v>0.72421494597728997</v>
      </c>
      <c r="R73" s="38">
        <v>0.72421494597728997</v>
      </c>
      <c r="S73" s="38">
        <v>0.72421494597728997</v>
      </c>
      <c r="T73" s="38">
        <v>0.72421494597728997</v>
      </c>
      <c r="U73" s="38">
        <v>0.72421494597728997</v>
      </c>
      <c r="V73" s="38">
        <v>0.72421494597728997</v>
      </c>
      <c r="W73" s="38">
        <v>0.72421494597728997</v>
      </c>
      <c r="X73" s="38">
        <v>0.72421494597728997</v>
      </c>
      <c r="Y73" s="38">
        <v>0.72421494597728997</v>
      </c>
      <c r="Z73" s="38">
        <v>0.72421494597728997</v>
      </c>
      <c r="AA73" s="38">
        <v>0.72421494597728997</v>
      </c>
      <c r="AB73" s="38">
        <v>0.72421494597728997</v>
      </c>
      <c r="AC73" s="38">
        <v>0.72421494597728997</v>
      </c>
      <c r="AD73" s="38">
        <v>0.72421494597728997</v>
      </c>
      <c r="AE73" s="38">
        <v>0.72421494597728997</v>
      </c>
      <c r="AF73" s="38">
        <v>0.72421494597728997</v>
      </c>
      <c r="AG73" s="38">
        <v>0.72421494597728997</v>
      </c>
      <c r="AH73" s="38">
        <v>0.72421494597728997</v>
      </c>
      <c r="AI73" s="38">
        <v>0.72421494597728997</v>
      </c>
      <c r="AJ73" s="38">
        <v>0.72421494597728997</v>
      </c>
      <c r="AK73" s="38">
        <v>0.72421494597728997</v>
      </c>
      <c r="AL73" s="38">
        <v>0.72421494597728997</v>
      </c>
      <c r="AM73" s="38">
        <v>0.72421494597728997</v>
      </c>
      <c r="AN73" s="38">
        <v>0.72421494597728997</v>
      </c>
      <c r="AO73" s="38">
        <v>0.72421494597728997</v>
      </c>
      <c r="AP73" s="5">
        <v>1.4394</v>
      </c>
      <c r="AQ73" s="36">
        <v>0.72421494597728997</v>
      </c>
    </row>
    <row r="74" spans="1:44">
      <c r="A74" s="389" t="s">
        <v>82</v>
      </c>
      <c r="B74" s="38">
        <v>6.2170208092032802</v>
      </c>
      <c r="C74" s="38">
        <v>6.2170208092032802</v>
      </c>
      <c r="D74" s="38">
        <v>6.2170208092032802</v>
      </c>
      <c r="E74" s="38">
        <v>6.2170208092032802</v>
      </c>
      <c r="F74" s="38">
        <v>6.2170208092032802</v>
      </c>
      <c r="G74" s="38">
        <v>6.2170208092032802</v>
      </c>
      <c r="H74" s="38">
        <v>6.2170208092032802</v>
      </c>
      <c r="I74" s="38">
        <v>6.2170208092032802</v>
      </c>
      <c r="J74" s="38">
        <v>6.2170208092032802</v>
      </c>
      <c r="K74" s="38">
        <v>6.2170208092032802</v>
      </c>
      <c r="L74" s="38">
        <v>6.2170208092032802</v>
      </c>
      <c r="M74" s="38">
        <v>6.2170208092032802</v>
      </c>
      <c r="N74" s="38">
        <v>6.2170208092032802</v>
      </c>
      <c r="O74" s="38">
        <v>6.2170208092032802</v>
      </c>
      <c r="P74" s="38">
        <v>6.2170208092032802</v>
      </c>
      <c r="Q74" s="38">
        <v>6.2170208092032802</v>
      </c>
      <c r="R74" s="38">
        <v>6.2170208092032802</v>
      </c>
      <c r="S74" s="38">
        <v>6.2170208092032802</v>
      </c>
      <c r="T74" s="38">
        <v>6.2170208092032802</v>
      </c>
      <c r="U74" s="38">
        <v>6.2170208092032802</v>
      </c>
      <c r="V74" s="38">
        <v>6.2170208092032802</v>
      </c>
      <c r="W74" s="38">
        <v>6.2170208092032802</v>
      </c>
      <c r="X74" s="38">
        <v>6.2170208092032802</v>
      </c>
      <c r="Y74" s="38">
        <v>6.2170208092032802</v>
      </c>
      <c r="Z74" s="38">
        <v>6.2170208092032802</v>
      </c>
      <c r="AA74" s="38">
        <v>6.2170208092032802</v>
      </c>
      <c r="AB74" s="38">
        <v>6.2170208092032802</v>
      </c>
      <c r="AC74" s="38">
        <v>6.2170208092032802</v>
      </c>
      <c r="AD74" s="38">
        <v>6.2170208092032802</v>
      </c>
      <c r="AE74" s="38">
        <v>6.2170208092032802</v>
      </c>
      <c r="AF74" s="38">
        <v>6.2170208092032802</v>
      </c>
      <c r="AG74" s="38">
        <v>6.2170208092032802</v>
      </c>
      <c r="AH74" s="38">
        <v>6.2170208092032802</v>
      </c>
      <c r="AI74" s="38">
        <v>6.2170208092032802</v>
      </c>
      <c r="AJ74" s="38">
        <v>6.2170208092032802</v>
      </c>
      <c r="AK74" s="38">
        <v>6.2170208092032802</v>
      </c>
      <c r="AL74" s="38">
        <v>6.2170208092032802</v>
      </c>
      <c r="AM74" s="38">
        <v>6.2170208092032802</v>
      </c>
      <c r="AN74" s="38">
        <v>6.2170208092032802</v>
      </c>
      <c r="AO74" s="38">
        <v>6.2170208092032802</v>
      </c>
      <c r="AP74" s="5">
        <v>3.0803159999999998</v>
      </c>
      <c r="AQ74" s="36">
        <v>6.2170208092032802</v>
      </c>
    </row>
    <row r="75" spans="1:44">
      <c r="A75" s="27" t="s">
        <v>83</v>
      </c>
      <c r="B75" s="38">
        <v>632.67479101099991</v>
      </c>
      <c r="C75" s="38">
        <v>632.67479101099991</v>
      </c>
      <c r="D75" s="38">
        <v>632.67479101099991</v>
      </c>
      <c r="E75" s="38">
        <v>632.67479101099991</v>
      </c>
      <c r="F75" s="38">
        <v>632.67479101099991</v>
      </c>
      <c r="G75" s="38">
        <v>632.67479101099991</v>
      </c>
      <c r="H75" s="38">
        <v>632.67479101099991</v>
      </c>
      <c r="I75" s="38">
        <v>632.67479101099991</v>
      </c>
      <c r="J75" s="38">
        <v>632.67479101099991</v>
      </c>
      <c r="K75" s="38">
        <v>632.67479101099991</v>
      </c>
      <c r="L75" s="38">
        <v>632.67479101099991</v>
      </c>
      <c r="M75" s="38">
        <v>632.67479101099991</v>
      </c>
      <c r="N75" s="38">
        <v>632.67479101099991</v>
      </c>
      <c r="O75" s="38">
        <v>632.67479101099991</v>
      </c>
      <c r="P75" s="38">
        <v>632.67479101099991</v>
      </c>
      <c r="Q75" s="38">
        <v>632.67479101099991</v>
      </c>
      <c r="R75" s="38">
        <v>632.67479101099991</v>
      </c>
      <c r="S75" s="38">
        <v>632.67479101099991</v>
      </c>
      <c r="T75" s="38">
        <v>632.67479101099991</v>
      </c>
      <c r="U75" s="38">
        <v>632.67479101099991</v>
      </c>
      <c r="V75" s="38">
        <v>632.67479101099991</v>
      </c>
      <c r="W75" s="38">
        <v>632.67479101099991</v>
      </c>
      <c r="X75" s="38">
        <v>632.67479101099991</v>
      </c>
      <c r="Y75" s="38">
        <v>632.67479101099991</v>
      </c>
      <c r="Z75" s="38">
        <v>632.67479101099991</v>
      </c>
      <c r="AA75" s="38">
        <v>632.67479101099991</v>
      </c>
      <c r="AB75" s="38">
        <v>632.67479101099991</v>
      </c>
      <c r="AC75" s="38">
        <v>632.67479101099991</v>
      </c>
      <c r="AD75" s="38">
        <v>632.67479101099991</v>
      </c>
      <c r="AE75" s="38">
        <v>632.67479101099991</v>
      </c>
      <c r="AF75" s="38">
        <v>632.67479101099991</v>
      </c>
      <c r="AG75" s="38">
        <v>632.67479101099991</v>
      </c>
      <c r="AH75" s="38">
        <v>632.67479101099991</v>
      </c>
      <c r="AI75" s="38">
        <v>632.67479101099991</v>
      </c>
      <c r="AJ75" s="38">
        <v>632.67479101099991</v>
      </c>
      <c r="AK75" s="38">
        <v>632.67479101099991</v>
      </c>
      <c r="AL75" s="38">
        <v>632.67479101099991</v>
      </c>
      <c r="AM75" s="38">
        <v>632.67479101099991</v>
      </c>
      <c r="AN75" s="38">
        <v>632.67479101099991</v>
      </c>
      <c r="AO75" s="38">
        <v>632.67479101099991</v>
      </c>
      <c r="AP75" s="5">
        <v>392.35399999999998</v>
      </c>
      <c r="AQ75" s="36">
        <v>632.67479101099991</v>
      </c>
    </row>
    <row r="76" spans="1:44">
      <c r="A76" s="27" t="s">
        <v>84</v>
      </c>
      <c r="B76" s="38">
        <v>1.96</v>
      </c>
      <c r="C76" s="38">
        <v>1.96</v>
      </c>
      <c r="D76" s="38">
        <v>1.96</v>
      </c>
      <c r="E76" s="38">
        <v>1.96</v>
      </c>
      <c r="F76" s="38">
        <v>1.96</v>
      </c>
      <c r="G76" s="38">
        <v>1.96</v>
      </c>
      <c r="H76" s="38">
        <v>1.96</v>
      </c>
      <c r="I76" s="38">
        <v>1.96</v>
      </c>
      <c r="J76" s="38">
        <v>1.96</v>
      </c>
      <c r="K76" s="38">
        <v>1.96</v>
      </c>
      <c r="L76" s="38">
        <v>1.96</v>
      </c>
      <c r="M76" s="38">
        <v>1.96</v>
      </c>
      <c r="N76" s="38">
        <v>1.96</v>
      </c>
      <c r="O76" s="38">
        <v>1.96</v>
      </c>
      <c r="P76" s="38">
        <v>1.96</v>
      </c>
      <c r="Q76" s="38">
        <v>1.96</v>
      </c>
      <c r="R76" s="38">
        <v>1.96</v>
      </c>
      <c r="S76" s="38">
        <v>1.96</v>
      </c>
      <c r="T76" s="38">
        <v>1.96</v>
      </c>
      <c r="U76" s="38">
        <v>1.96</v>
      </c>
      <c r="V76" s="38">
        <v>1.96</v>
      </c>
      <c r="W76" s="38">
        <v>1.96</v>
      </c>
      <c r="X76" s="38">
        <v>1.96</v>
      </c>
      <c r="Y76" s="38">
        <v>1.96</v>
      </c>
      <c r="Z76" s="38">
        <v>1.96</v>
      </c>
      <c r="AA76" s="38">
        <v>1.96</v>
      </c>
      <c r="AB76" s="38">
        <v>1.96</v>
      </c>
      <c r="AC76" s="38">
        <v>1.96</v>
      </c>
      <c r="AD76" s="38">
        <v>1.96</v>
      </c>
      <c r="AE76" s="38">
        <v>1.96</v>
      </c>
      <c r="AF76" s="38">
        <v>1.96</v>
      </c>
      <c r="AG76" s="38">
        <v>1.96</v>
      </c>
      <c r="AH76" s="38">
        <v>1.96</v>
      </c>
      <c r="AI76" s="38">
        <v>1.96</v>
      </c>
      <c r="AJ76" s="38">
        <v>1.96</v>
      </c>
      <c r="AK76" s="38">
        <v>1.96</v>
      </c>
      <c r="AL76" s="38">
        <v>1.96</v>
      </c>
      <c r="AM76" s="38">
        <v>1.96</v>
      </c>
      <c r="AN76" s="38">
        <v>1.96</v>
      </c>
      <c r="AO76" s="38">
        <v>1.96</v>
      </c>
      <c r="AP76" s="5">
        <v>0.111</v>
      </c>
      <c r="AQ76" s="36">
        <v>1.96</v>
      </c>
    </row>
    <row r="77" spans="1:44">
      <c r="A77" s="390" t="s">
        <v>85</v>
      </c>
      <c r="B77" s="391">
        <v>54406.951446974148</v>
      </c>
      <c r="C77" s="391">
        <v>54406.951446974148</v>
      </c>
      <c r="D77" s="391">
        <v>54406.951446974148</v>
      </c>
      <c r="E77" s="391">
        <v>54406.951446974148</v>
      </c>
      <c r="F77" s="391">
        <v>54406.951446974148</v>
      </c>
      <c r="G77" s="391">
        <v>54406.951446974148</v>
      </c>
      <c r="H77" s="391">
        <v>54406.951446974148</v>
      </c>
      <c r="I77" s="391">
        <v>54406.951446974148</v>
      </c>
      <c r="J77" s="391">
        <v>54406.951446974148</v>
      </c>
      <c r="K77" s="391">
        <v>54406.951446974148</v>
      </c>
      <c r="L77" s="391">
        <v>54406.951446974148</v>
      </c>
      <c r="M77" s="391">
        <v>54406.951446974148</v>
      </c>
      <c r="N77" s="391">
        <v>54406.951446974148</v>
      </c>
      <c r="O77" s="391">
        <v>54406.951446974148</v>
      </c>
      <c r="P77" s="391">
        <v>54406.951446974148</v>
      </c>
      <c r="Q77" s="391">
        <v>54406.951446974148</v>
      </c>
      <c r="R77" s="391">
        <v>54406.951446974148</v>
      </c>
      <c r="S77" s="391">
        <v>54406.951446974148</v>
      </c>
      <c r="T77" s="391">
        <v>54406.951446974148</v>
      </c>
      <c r="U77" s="391">
        <v>54406.951446974148</v>
      </c>
      <c r="V77" s="391">
        <v>54406.951446974148</v>
      </c>
      <c r="W77" s="391">
        <v>54406.951446974148</v>
      </c>
      <c r="X77" s="391">
        <v>54406.951446974148</v>
      </c>
      <c r="Y77" s="391">
        <v>54406.951446974148</v>
      </c>
      <c r="Z77" s="391">
        <v>54406.951446974148</v>
      </c>
      <c r="AA77" s="391">
        <v>54406.951446974148</v>
      </c>
      <c r="AB77" s="391">
        <v>54406.951446974148</v>
      </c>
      <c r="AC77" s="391">
        <v>54406.951446974148</v>
      </c>
      <c r="AD77" s="391">
        <v>54406.951446974148</v>
      </c>
      <c r="AE77" s="391">
        <v>54406.951446974148</v>
      </c>
      <c r="AF77" s="391">
        <v>54406.951446974148</v>
      </c>
      <c r="AG77" s="391">
        <v>54406.951446974148</v>
      </c>
      <c r="AH77" s="391">
        <v>54406.951446974148</v>
      </c>
      <c r="AI77" s="391">
        <v>54406.951446974148</v>
      </c>
      <c r="AJ77" s="391">
        <v>54406.951446974148</v>
      </c>
      <c r="AK77" s="391">
        <v>54406.951446974148</v>
      </c>
      <c r="AL77" s="391">
        <v>54406.951446974148</v>
      </c>
      <c r="AM77" s="391">
        <v>54406.951446974148</v>
      </c>
      <c r="AN77" s="391">
        <v>54406.951446974148</v>
      </c>
      <c r="AO77" s="391">
        <v>54406.951446974148</v>
      </c>
      <c r="AP77" s="5">
        <v>56808.789660412731</v>
      </c>
      <c r="AQ77" s="36">
        <v>54406.951446974148</v>
      </c>
    </row>
    <row r="78" spans="1:44">
      <c r="AQ78" s="36"/>
    </row>
    <row r="79" spans="1:44">
      <c r="A79" s="43" t="s">
        <v>824</v>
      </c>
      <c r="AQ79" s="36"/>
    </row>
    <row r="80" spans="1:44" ht="64.5">
      <c r="A80" s="61"/>
      <c r="B80" s="12" t="s">
        <v>830</v>
      </c>
      <c r="C80" s="12" t="s">
        <v>831</v>
      </c>
      <c r="D80" s="12" t="s">
        <v>832</v>
      </c>
      <c r="E80" s="12" t="s">
        <v>833</v>
      </c>
      <c r="F80" s="12" t="s">
        <v>834</v>
      </c>
      <c r="G80" s="12" t="s">
        <v>835</v>
      </c>
      <c r="H80" s="12" t="s">
        <v>836</v>
      </c>
      <c r="I80" s="12" t="s">
        <v>837</v>
      </c>
      <c r="J80" s="12" t="s">
        <v>838</v>
      </c>
      <c r="K80" s="12" t="s">
        <v>839</v>
      </c>
      <c r="L80" s="12" t="s">
        <v>840</v>
      </c>
      <c r="M80" s="12" t="s">
        <v>841</v>
      </c>
      <c r="N80" s="12" t="s">
        <v>842</v>
      </c>
      <c r="O80" s="12" t="s">
        <v>843</v>
      </c>
      <c r="P80" s="12" t="s">
        <v>844</v>
      </c>
      <c r="Q80" s="12" t="s">
        <v>845</v>
      </c>
      <c r="R80" s="12" t="s">
        <v>846</v>
      </c>
      <c r="S80" s="12" t="s">
        <v>847</v>
      </c>
      <c r="T80" s="12" t="s">
        <v>848</v>
      </c>
      <c r="U80" s="12" t="s">
        <v>849</v>
      </c>
      <c r="V80" s="12" t="s">
        <v>850</v>
      </c>
      <c r="W80" s="12" t="s">
        <v>851</v>
      </c>
      <c r="X80" s="12" t="s">
        <v>852</v>
      </c>
      <c r="Y80" s="12" t="s">
        <v>853</v>
      </c>
      <c r="Z80" s="12" t="s">
        <v>854</v>
      </c>
      <c r="AA80" s="12" t="s">
        <v>855</v>
      </c>
      <c r="AB80" s="12" t="s">
        <v>856</v>
      </c>
      <c r="AC80" s="12" t="s">
        <v>857</v>
      </c>
      <c r="AD80" s="12" t="s">
        <v>858</v>
      </c>
      <c r="AE80" s="12" t="s">
        <v>859</v>
      </c>
      <c r="AF80" s="12" t="s">
        <v>860</v>
      </c>
      <c r="AG80" s="12" t="s">
        <v>861</v>
      </c>
      <c r="AH80" s="12" t="s">
        <v>862</v>
      </c>
      <c r="AI80" s="12" t="s">
        <v>863</v>
      </c>
      <c r="AJ80" s="12" t="s">
        <v>864</v>
      </c>
      <c r="AK80" s="12" t="s">
        <v>865</v>
      </c>
      <c r="AL80" s="12" t="s">
        <v>866</v>
      </c>
      <c r="AM80" s="12" t="s">
        <v>867</v>
      </c>
      <c r="AN80" s="12" t="s">
        <v>868</v>
      </c>
      <c r="AO80" s="12" t="s">
        <v>869</v>
      </c>
      <c r="AP80" s="5" t="s">
        <v>1748</v>
      </c>
      <c r="AQ80" s="36" t="s">
        <v>1749</v>
      </c>
    </row>
    <row r="81" spans="1:43">
      <c r="A81" s="18" t="s">
        <v>75</v>
      </c>
      <c r="B81" s="19">
        <v>131.88198125</v>
      </c>
      <c r="C81" s="19">
        <v>131.88198125</v>
      </c>
      <c r="D81" s="19">
        <v>131.88198125</v>
      </c>
      <c r="E81" s="19">
        <v>131.88198125</v>
      </c>
      <c r="F81" s="19">
        <v>131.88198125</v>
      </c>
      <c r="G81" s="19">
        <v>131.88198125</v>
      </c>
      <c r="H81" s="19">
        <v>131.88198125</v>
      </c>
      <c r="I81" s="19">
        <v>131.88198125</v>
      </c>
      <c r="J81" s="19">
        <v>131.88198125</v>
      </c>
      <c r="K81" s="19">
        <v>131.88198125</v>
      </c>
      <c r="L81" s="19">
        <v>131.88198125</v>
      </c>
      <c r="M81" s="19">
        <v>131.88198125</v>
      </c>
      <c r="N81" s="19">
        <v>131.88198125</v>
      </c>
      <c r="O81" s="19">
        <v>131.88198125</v>
      </c>
      <c r="P81" s="19">
        <v>131.88198125</v>
      </c>
      <c r="Q81" s="19">
        <v>131.88198125</v>
      </c>
      <c r="R81" s="19">
        <v>131.88198125</v>
      </c>
      <c r="S81" s="19">
        <v>131.88198125</v>
      </c>
      <c r="T81" s="19">
        <v>131.88198125</v>
      </c>
      <c r="U81" s="19">
        <v>131.88198125</v>
      </c>
      <c r="V81" s="19">
        <v>131.88198125</v>
      </c>
      <c r="W81" s="19">
        <v>131.88198125</v>
      </c>
      <c r="X81" s="19">
        <v>131.88198125</v>
      </c>
      <c r="Y81" s="19">
        <v>131.88198125</v>
      </c>
      <c r="Z81" s="19">
        <v>131.88198125</v>
      </c>
      <c r="AA81" s="19">
        <v>131.88198125</v>
      </c>
      <c r="AB81" s="19">
        <v>131.88198125</v>
      </c>
      <c r="AC81" s="19">
        <v>131.88198125</v>
      </c>
      <c r="AD81" s="19">
        <v>131.88198125</v>
      </c>
      <c r="AE81" s="19">
        <v>131.88198125</v>
      </c>
      <c r="AF81" s="19">
        <v>131.88198125</v>
      </c>
      <c r="AG81" s="19">
        <v>131.88198125</v>
      </c>
      <c r="AH81" s="19">
        <v>131.88198125</v>
      </c>
      <c r="AI81" s="19">
        <v>131.88198125</v>
      </c>
      <c r="AJ81" s="19">
        <v>131.88198125</v>
      </c>
      <c r="AK81" s="19">
        <v>131.88198125</v>
      </c>
      <c r="AL81" s="19">
        <v>131.88198125</v>
      </c>
      <c r="AM81" s="19">
        <v>131.88198125</v>
      </c>
      <c r="AN81" s="19">
        <v>131.88198125</v>
      </c>
      <c r="AO81" s="19">
        <v>131.88198125</v>
      </c>
      <c r="AP81" s="5">
        <v>193.82</v>
      </c>
      <c r="AQ81" s="36">
        <v>131.88198125</v>
      </c>
    </row>
    <row r="82" spans="1:43">
      <c r="A82" s="27" t="s">
        <v>76</v>
      </c>
      <c r="B82" s="28">
        <v>2046.8083489999999</v>
      </c>
      <c r="C82" s="28">
        <v>2046.8083489999999</v>
      </c>
      <c r="D82" s="28">
        <v>2046.8083489999999</v>
      </c>
      <c r="E82" s="28">
        <v>2046.8083489999999</v>
      </c>
      <c r="F82" s="28">
        <v>2046.8083489999999</v>
      </c>
      <c r="G82" s="28">
        <v>2046.8083489999999</v>
      </c>
      <c r="H82" s="28">
        <v>2046.8083489999999</v>
      </c>
      <c r="I82" s="28">
        <v>2046.8083489999999</v>
      </c>
      <c r="J82" s="28">
        <v>2046.8083489999999</v>
      </c>
      <c r="K82" s="28">
        <v>2046.8083489999999</v>
      </c>
      <c r="L82" s="28">
        <v>2046.8083489999999</v>
      </c>
      <c r="M82" s="28">
        <v>2046.8083489999999</v>
      </c>
      <c r="N82" s="28">
        <v>2046.8083489999999</v>
      </c>
      <c r="O82" s="28">
        <v>2046.8083489999999</v>
      </c>
      <c r="P82" s="28">
        <v>2046.8083489999999</v>
      </c>
      <c r="Q82" s="28">
        <v>2046.8083489999999</v>
      </c>
      <c r="R82" s="28">
        <v>2046.8083489999999</v>
      </c>
      <c r="S82" s="28">
        <v>2046.8083489999999</v>
      </c>
      <c r="T82" s="28">
        <v>2046.8083489999999</v>
      </c>
      <c r="U82" s="28">
        <v>2046.8083489999999</v>
      </c>
      <c r="V82" s="28">
        <v>2046.8083489999999</v>
      </c>
      <c r="W82" s="28">
        <v>2046.8083489999999</v>
      </c>
      <c r="X82" s="28">
        <v>2046.8083489999999</v>
      </c>
      <c r="Y82" s="28">
        <v>2046.8083489999999</v>
      </c>
      <c r="Z82" s="28">
        <v>2046.8083489999999</v>
      </c>
      <c r="AA82" s="28">
        <v>2046.8083489999999</v>
      </c>
      <c r="AB82" s="28">
        <v>2046.8083489999999</v>
      </c>
      <c r="AC82" s="28">
        <v>2046.8083489999999</v>
      </c>
      <c r="AD82" s="28">
        <v>2046.8083489999999</v>
      </c>
      <c r="AE82" s="28">
        <v>2046.8083489999999</v>
      </c>
      <c r="AF82" s="28">
        <v>2046.8083489999999</v>
      </c>
      <c r="AG82" s="28">
        <v>2046.8083489999999</v>
      </c>
      <c r="AH82" s="28">
        <v>2046.8083489999999</v>
      </c>
      <c r="AI82" s="28">
        <v>2046.8083489999999</v>
      </c>
      <c r="AJ82" s="28">
        <v>2046.8083489999999</v>
      </c>
      <c r="AK82" s="28">
        <v>2046.8083489999999</v>
      </c>
      <c r="AL82" s="28">
        <v>2046.8083489999999</v>
      </c>
      <c r="AM82" s="28">
        <v>2046.8083489999999</v>
      </c>
      <c r="AN82" s="28">
        <v>2046.8083489999999</v>
      </c>
      <c r="AO82" s="28">
        <v>2046.8083489999999</v>
      </c>
      <c r="AP82" s="5">
        <v>6907</v>
      </c>
      <c r="AQ82" s="36">
        <v>2046.8083489999999</v>
      </c>
    </row>
    <row r="83" spans="1:43">
      <c r="A83" s="27" t="s">
        <v>77</v>
      </c>
      <c r="B83" s="28">
        <v>238.38986930749999</v>
      </c>
      <c r="C83" s="28">
        <v>238.38986930749999</v>
      </c>
      <c r="D83" s="28">
        <v>238.38986930749999</v>
      </c>
      <c r="E83" s="28">
        <v>238.38986930749999</v>
      </c>
      <c r="F83" s="28">
        <v>238.38986930749999</v>
      </c>
      <c r="G83" s="28">
        <v>238.38986930749999</v>
      </c>
      <c r="H83" s="28">
        <v>238.38986930749999</v>
      </c>
      <c r="I83" s="28">
        <v>238.38986930749999</v>
      </c>
      <c r="J83" s="28">
        <v>238.38986930749999</v>
      </c>
      <c r="K83" s="28">
        <v>238.38986930749999</v>
      </c>
      <c r="L83" s="28">
        <v>238.38986930749999</v>
      </c>
      <c r="M83" s="28">
        <v>238.38986930749999</v>
      </c>
      <c r="N83" s="28">
        <v>238.38986930749999</v>
      </c>
      <c r="O83" s="28">
        <v>238.38986930749999</v>
      </c>
      <c r="P83" s="28">
        <v>238.38986930749999</v>
      </c>
      <c r="Q83" s="28">
        <v>238.38986930749999</v>
      </c>
      <c r="R83" s="28">
        <v>238.38986930749999</v>
      </c>
      <c r="S83" s="28">
        <v>238.38986930749999</v>
      </c>
      <c r="T83" s="28">
        <v>238.38986930749999</v>
      </c>
      <c r="U83" s="28">
        <v>238.38986930749999</v>
      </c>
      <c r="V83" s="28">
        <v>238.38986930749999</v>
      </c>
      <c r="W83" s="28">
        <v>238.38986930749999</v>
      </c>
      <c r="X83" s="28">
        <v>238.38986930749999</v>
      </c>
      <c r="Y83" s="28">
        <v>238.38986930749999</v>
      </c>
      <c r="Z83" s="28">
        <v>238.38986930749999</v>
      </c>
      <c r="AA83" s="28">
        <v>238.38986930749999</v>
      </c>
      <c r="AB83" s="28">
        <v>238.38986930749999</v>
      </c>
      <c r="AC83" s="28">
        <v>238.38986930749999</v>
      </c>
      <c r="AD83" s="28">
        <v>238.38986930749999</v>
      </c>
      <c r="AE83" s="28">
        <v>238.38986930749999</v>
      </c>
      <c r="AF83" s="28">
        <v>238.38986930749999</v>
      </c>
      <c r="AG83" s="28">
        <v>238.38986930749999</v>
      </c>
      <c r="AH83" s="28">
        <v>238.38986930749999</v>
      </c>
      <c r="AI83" s="28">
        <v>238.38986930749999</v>
      </c>
      <c r="AJ83" s="28">
        <v>238.38986930749999</v>
      </c>
      <c r="AK83" s="28">
        <v>238.38986930749999</v>
      </c>
      <c r="AL83" s="28">
        <v>238.38986930749999</v>
      </c>
      <c r="AM83" s="28">
        <v>238.38986930749999</v>
      </c>
      <c r="AN83" s="28">
        <v>238.38986930749999</v>
      </c>
      <c r="AO83" s="28">
        <v>238.38986930749999</v>
      </c>
      <c r="AP83" s="5">
        <v>267.62</v>
      </c>
      <c r="AQ83" s="36">
        <v>238.38986930749999</v>
      </c>
    </row>
    <row r="84" spans="1:43">
      <c r="A84" s="27" t="s">
        <v>78</v>
      </c>
      <c r="B84" s="28">
        <v>7.5014470934999995</v>
      </c>
      <c r="C84" s="28">
        <v>7.5014470934999995</v>
      </c>
      <c r="D84" s="28">
        <v>7.5014470934999995</v>
      </c>
      <c r="E84" s="28">
        <v>7.5014470934999995</v>
      </c>
      <c r="F84" s="28">
        <v>7.5014470934999995</v>
      </c>
      <c r="G84" s="28">
        <v>7.5014470934999995</v>
      </c>
      <c r="H84" s="28">
        <v>7.5014470934999995</v>
      </c>
      <c r="I84" s="28">
        <v>7.5014470934999995</v>
      </c>
      <c r="J84" s="28">
        <v>7.5014470934999995</v>
      </c>
      <c r="K84" s="28">
        <v>7.5014470934999995</v>
      </c>
      <c r="L84" s="28">
        <v>7.5014470934999995</v>
      </c>
      <c r="M84" s="28">
        <v>7.5014470934999995</v>
      </c>
      <c r="N84" s="28">
        <v>7.5014470934999995</v>
      </c>
      <c r="O84" s="28">
        <v>7.5014470934999995</v>
      </c>
      <c r="P84" s="28">
        <v>7.5014470934999995</v>
      </c>
      <c r="Q84" s="28">
        <v>7.5014470934999995</v>
      </c>
      <c r="R84" s="28">
        <v>7.5014470934999995</v>
      </c>
      <c r="S84" s="28">
        <v>7.5014470934999995</v>
      </c>
      <c r="T84" s="28">
        <v>7.5014470934999995</v>
      </c>
      <c r="U84" s="28">
        <v>7.5014470934999995</v>
      </c>
      <c r="V84" s="28">
        <v>7.5014470934999995</v>
      </c>
      <c r="W84" s="28">
        <v>7.5014470934999995</v>
      </c>
      <c r="X84" s="28">
        <v>7.5014470934999995</v>
      </c>
      <c r="Y84" s="28">
        <v>7.5014470934999995</v>
      </c>
      <c r="Z84" s="28">
        <v>7.5014470934999995</v>
      </c>
      <c r="AA84" s="28">
        <v>7.5014470934999995</v>
      </c>
      <c r="AB84" s="28">
        <v>7.5014470934999995</v>
      </c>
      <c r="AC84" s="28">
        <v>7.5014470934999995</v>
      </c>
      <c r="AD84" s="28">
        <v>7.5014470934999995</v>
      </c>
      <c r="AE84" s="28">
        <v>7.5014470934999995</v>
      </c>
      <c r="AF84" s="28">
        <v>7.5014470934999995</v>
      </c>
      <c r="AG84" s="28">
        <v>7.5014470934999995</v>
      </c>
      <c r="AH84" s="28">
        <v>7.5014470934999995</v>
      </c>
      <c r="AI84" s="28">
        <v>7.5014470934999995</v>
      </c>
      <c r="AJ84" s="28">
        <v>7.5014470934999995</v>
      </c>
      <c r="AK84" s="28">
        <v>7.5014470934999995</v>
      </c>
      <c r="AL84" s="28">
        <v>7.5014470934999995</v>
      </c>
      <c r="AM84" s="28">
        <v>7.5014470934999995</v>
      </c>
      <c r="AN84" s="28">
        <v>7.5014470934999995</v>
      </c>
      <c r="AO84" s="28">
        <v>7.5014470934999995</v>
      </c>
      <c r="AP84" s="5">
        <v>7.84</v>
      </c>
      <c r="AQ84" s="36">
        <v>7.5014470934999995</v>
      </c>
    </row>
    <row r="85" spans="1:43">
      <c r="A85" s="35" t="s">
        <v>79</v>
      </c>
      <c r="B85" s="28">
        <v>6.9000652589999998</v>
      </c>
      <c r="C85" s="28">
        <v>6.9000652589999998</v>
      </c>
      <c r="D85" s="28">
        <v>6.9000652589999998</v>
      </c>
      <c r="E85" s="28">
        <v>6.9000652589999998</v>
      </c>
      <c r="F85" s="28">
        <v>6.9000652589999998</v>
      </c>
      <c r="G85" s="28">
        <v>6.9000652589999998</v>
      </c>
      <c r="H85" s="28">
        <v>6.9000652589999998</v>
      </c>
      <c r="I85" s="28">
        <v>6.9000652589999998</v>
      </c>
      <c r="J85" s="28">
        <v>6.9000652589999998</v>
      </c>
      <c r="K85" s="28">
        <v>6.9000652589999998</v>
      </c>
      <c r="L85" s="28">
        <v>6.9000652589999998</v>
      </c>
      <c r="M85" s="28">
        <v>6.9000652589999998</v>
      </c>
      <c r="N85" s="28">
        <v>6.9000652589999998</v>
      </c>
      <c r="O85" s="28">
        <v>6.9000652589999998</v>
      </c>
      <c r="P85" s="28">
        <v>6.9000652589999998</v>
      </c>
      <c r="Q85" s="28">
        <v>6.9000652589999998</v>
      </c>
      <c r="R85" s="28">
        <v>6.9000652589999998</v>
      </c>
      <c r="S85" s="28">
        <v>6.9000652589999998</v>
      </c>
      <c r="T85" s="28">
        <v>6.9000652589999998</v>
      </c>
      <c r="U85" s="28">
        <v>6.9000652589999998</v>
      </c>
      <c r="V85" s="28">
        <v>6.9000652589999998</v>
      </c>
      <c r="W85" s="28">
        <v>6.9000652589999998</v>
      </c>
      <c r="X85" s="28">
        <v>6.9000652589999998</v>
      </c>
      <c r="Y85" s="28">
        <v>6.9000652589999998</v>
      </c>
      <c r="Z85" s="28">
        <v>6.9000652589999998</v>
      </c>
      <c r="AA85" s="28">
        <v>6.9000652589999998</v>
      </c>
      <c r="AB85" s="28">
        <v>6.9000652589999998</v>
      </c>
      <c r="AC85" s="28">
        <v>6.9000652589999998</v>
      </c>
      <c r="AD85" s="28">
        <v>6.9000652589999998</v>
      </c>
      <c r="AE85" s="28">
        <v>6.9000652589999998</v>
      </c>
      <c r="AF85" s="28">
        <v>6.9000652589999998</v>
      </c>
      <c r="AG85" s="28">
        <v>6.9000652589999998</v>
      </c>
      <c r="AH85" s="28">
        <v>6.9000652589999998</v>
      </c>
      <c r="AI85" s="28">
        <v>6.9000652589999998</v>
      </c>
      <c r="AJ85" s="28">
        <v>6.9000652589999998</v>
      </c>
      <c r="AK85" s="28">
        <v>6.9000652589999998</v>
      </c>
      <c r="AL85" s="28">
        <v>6.9000652589999998</v>
      </c>
      <c r="AM85" s="28">
        <v>6.9000652589999998</v>
      </c>
      <c r="AN85" s="28">
        <v>6.9000652589999998</v>
      </c>
      <c r="AO85" s="28">
        <v>6.9000652589999998</v>
      </c>
      <c r="AP85" s="5">
        <v>7.6048</v>
      </c>
      <c r="AQ85" s="36">
        <v>6.9000652589999998</v>
      </c>
    </row>
    <row r="86" spans="1:43">
      <c r="A86" s="35" t="s">
        <v>80</v>
      </c>
      <c r="B86" s="28">
        <v>1.2871681369999999</v>
      </c>
      <c r="C86" s="28">
        <v>1.2871681369999999</v>
      </c>
      <c r="D86" s="28">
        <v>1.2871681369999999</v>
      </c>
      <c r="E86" s="28">
        <v>1.2871681369999999</v>
      </c>
      <c r="F86" s="28">
        <v>1.2871681369999999</v>
      </c>
      <c r="G86" s="28">
        <v>1.2871681369999999</v>
      </c>
      <c r="H86" s="28">
        <v>1.2871681369999999</v>
      </c>
      <c r="I86" s="28">
        <v>1.2871681369999999</v>
      </c>
      <c r="J86" s="28">
        <v>1.2871681369999999</v>
      </c>
      <c r="K86" s="28">
        <v>1.2871681369999999</v>
      </c>
      <c r="L86" s="28">
        <v>1.2871681369999999</v>
      </c>
      <c r="M86" s="28">
        <v>1.2871681369999999</v>
      </c>
      <c r="N86" s="28">
        <v>1.2871681369999999</v>
      </c>
      <c r="O86" s="28">
        <v>1.2871681369999999</v>
      </c>
      <c r="P86" s="28">
        <v>1.2871681369999999</v>
      </c>
      <c r="Q86" s="28">
        <v>1.2871681369999999</v>
      </c>
      <c r="R86" s="28">
        <v>1.2871681369999999</v>
      </c>
      <c r="S86" s="28">
        <v>1.2871681369999999</v>
      </c>
      <c r="T86" s="28">
        <v>1.2871681369999999</v>
      </c>
      <c r="U86" s="28">
        <v>1.2871681369999999</v>
      </c>
      <c r="V86" s="28">
        <v>1.2871681369999999</v>
      </c>
      <c r="W86" s="28">
        <v>1.2871681369999999</v>
      </c>
      <c r="X86" s="28">
        <v>1.2871681369999999</v>
      </c>
      <c r="Y86" s="28">
        <v>1.2871681369999999</v>
      </c>
      <c r="Z86" s="28">
        <v>1.2871681369999999</v>
      </c>
      <c r="AA86" s="28">
        <v>1.2871681369999999</v>
      </c>
      <c r="AB86" s="28">
        <v>1.2871681369999999</v>
      </c>
      <c r="AC86" s="28">
        <v>1.2871681369999999</v>
      </c>
      <c r="AD86" s="28">
        <v>1.2871681369999999</v>
      </c>
      <c r="AE86" s="28">
        <v>1.2871681369999999</v>
      </c>
      <c r="AF86" s="28">
        <v>1.2871681369999999</v>
      </c>
      <c r="AG86" s="28">
        <v>1.2871681369999999</v>
      </c>
      <c r="AH86" s="28">
        <v>1.2871681369999999</v>
      </c>
      <c r="AI86" s="28">
        <v>1.2871681369999999</v>
      </c>
      <c r="AJ86" s="28">
        <v>1.2871681369999999</v>
      </c>
      <c r="AK86" s="28">
        <v>1.2871681369999999</v>
      </c>
      <c r="AL86" s="28">
        <v>1.2871681369999999</v>
      </c>
      <c r="AM86" s="28">
        <v>1.2871681369999999</v>
      </c>
      <c r="AN86" s="28">
        <v>1.2871681369999999</v>
      </c>
      <c r="AO86" s="28">
        <v>1.2871681369999999</v>
      </c>
      <c r="AP86" s="5">
        <v>0.48565767938668286</v>
      </c>
      <c r="AQ86" s="36">
        <v>1.2871681369999999</v>
      </c>
    </row>
    <row r="87" spans="1:43">
      <c r="A87" s="389" t="s">
        <v>81</v>
      </c>
      <c r="B87" s="38">
        <v>0.67277922538231194</v>
      </c>
      <c r="C87" s="38">
        <v>0.67277922538231194</v>
      </c>
      <c r="D87" s="38">
        <v>0.67277922538231194</v>
      </c>
      <c r="E87" s="38">
        <v>0.67277922538231194</v>
      </c>
      <c r="F87" s="38">
        <v>0.67277922538231194</v>
      </c>
      <c r="G87" s="38">
        <v>0.67277922538231194</v>
      </c>
      <c r="H87" s="38">
        <v>0.67277922538231194</v>
      </c>
      <c r="I87" s="38">
        <v>0.67277922538231194</v>
      </c>
      <c r="J87" s="38">
        <v>0.67277922538231194</v>
      </c>
      <c r="K87" s="38">
        <v>0.67277922538231194</v>
      </c>
      <c r="L87" s="38">
        <v>0.67277922538231194</v>
      </c>
      <c r="M87" s="38">
        <v>0.67277922538231194</v>
      </c>
      <c r="N87" s="38">
        <v>0.67277922538231194</v>
      </c>
      <c r="O87" s="38">
        <v>0.67277922538231194</v>
      </c>
      <c r="P87" s="38">
        <v>0.67277922538231194</v>
      </c>
      <c r="Q87" s="38">
        <v>0.67277922538231194</v>
      </c>
      <c r="R87" s="38">
        <v>0.67277922538231194</v>
      </c>
      <c r="S87" s="38">
        <v>0.67277922538231194</v>
      </c>
      <c r="T87" s="38">
        <v>0.67277922538231194</v>
      </c>
      <c r="U87" s="38">
        <v>0.67277922538231194</v>
      </c>
      <c r="V87" s="38">
        <v>0.67277922538231194</v>
      </c>
      <c r="W87" s="38">
        <v>0.67277922538231194</v>
      </c>
      <c r="X87" s="38">
        <v>0.67277922538231194</v>
      </c>
      <c r="Y87" s="38">
        <v>0.67277922538231194</v>
      </c>
      <c r="Z87" s="38">
        <v>0.67277922538231194</v>
      </c>
      <c r="AA87" s="38">
        <v>0.67277922538231194</v>
      </c>
      <c r="AB87" s="38">
        <v>0.67277922538231194</v>
      </c>
      <c r="AC87" s="38">
        <v>0.67277922538231194</v>
      </c>
      <c r="AD87" s="38">
        <v>0.67277922538231194</v>
      </c>
      <c r="AE87" s="38">
        <v>0.67277922538231194</v>
      </c>
      <c r="AF87" s="38">
        <v>0.67277922538231194</v>
      </c>
      <c r="AG87" s="38">
        <v>0.67277922538231194</v>
      </c>
      <c r="AH87" s="38">
        <v>0.67277922538231194</v>
      </c>
      <c r="AI87" s="38">
        <v>0.67277922538231194</v>
      </c>
      <c r="AJ87" s="38">
        <v>0.67277922538231194</v>
      </c>
      <c r="AK87" s="38">
        <v>0.67277922538231194</v>
      </c>
      <c r="AL87" s="38">
        <v>0.67277922538231194</v>
      </c>
      <c r="AM87" s="38">
        <v>0.67277922538231194</v>
      </c>
      <c r="AN87" s="38">
        <v>0.67277922538231194</v>
      </c>
      <c r="AO87" s="38">
        <v>0.67277922538231194</v>
      </c>
      <c r="AP87" s="5">
        <v>1.0342528</v>
      </c>
      <c r="AQ87" s="36">
        <v>0.67277922538231194</v>
      </c>
    </row>
    <row r="88" spans="1:43">
      <c r="A88" s="389" t="s">
        <v>82</v>
      </c>
      <c r="B88" s="38">
        <v>5.775471035822366</v>
      </c>
      <c r="C88" s="38">
        <v>5.775471035822366</v>
      </c>
      <c r="D88" s="38">
        <v>5.775471035822366</v>
      </c>
      <c r="E88" s="38">
        <v>5.775471035822366</v>
      </c>
      <c r="F88" s="38">
        <v>5.775471035822366</v>
      </c>
      <c r="G88" s="38">
        <v>5.775471035822366</v>
      </c>
      <c r="H88" s="38">
        <v>5.775471035822366</v>
      </c>
      <c r="I88" s="38">
        <v>5.775471035822366</v>
      </c>
      <c r="J88" s="38">
        <v>5.775471035822366</v>
      </c>
      <c r="K88" s="38">
        <v>5.775471035822366</v>
      </c>
      <c r="L88" s="38">
        <v>5.775471035822366</v>
      </c>
      <c r="M88" s="38">
        <v>5.775471035822366</v>
      </c>
      <c r="N88" s="38">
        <v>5.775471035822366</v>
      </c>
      <c r="O88" s="38">
        <v>5.775471035822366</v>
      </c>
      <c r="P88" s="38">
        <v>5.775471035822366</v>
      </c>
      <c r="Q88" s="38">
        <v>5.775471035822366</v>
      </c>
      <c r="R88" s="38">
        <v>5.775471035822366</v>
      </c>
      <c r="S88" s="38">
        <v>5.775471035822366</v>
      </c>
      <c r="T88" s="38">
        <v>5.775471035822366</v>
      </c>
      <c r="U88" s="38">
        <v>5.775471035822366</v>
      </c>
      <c r="V88" s="38">
        <v>5.775471035822366</v>
      </c>
      <c r="W88" s="38">
        <v>5.775471035822366</v>
      </c>
      <c r="X88" s="38">
        <v>5.775471035822366</v>
      </c>
      <c r="Y88" s="38">
        <v>5.775471035822366</v>
      </c>
      <c r="Z88" s="38">
        <v>5.775471035822366</v>
      </c>
      <c r="AA88" s="38">
        <v>5.775471035822366</v>
      </c>
      <c r="AB88" s="38">
        <v>5.775471035822366</v>
      </c>
      <c r="AC88" s="38">
        <v>5.775471035822366</v>
      </c>
      <c r="AD88" s="38">
        <v>5.775471035822366</v>
      </c>
      <c r="AE88" s="38">
        <v>5.775471035822366</v>
      </c>
      <c r="AF88" s="38">
        <v>5.775471035822366</v>
      </c>
      <c r="AG88" s="38">
        <v>5.775471035822366</v>
      </c>
      <c r="AH88" s="38">
        <v>5.775471035822366</v>
      </c>
      <c r="AI88" s="38">
        <v>5.775471035822366</v>
      </c>
      <c r="AJ88" s="38">
        <v>5.775471035822366</v>
      </c>
      <c r="AK88" s="38">
        <v>5.775471035822366</v>
      </c>
      <c r="AL88" s="38">
        <v>5.775471035822366</v>
      </c>
      <c r="AM88" s="38">
        <v>5.775471035822366</v>
      </c>
      <c r="AN88" s="38">
        <v>5.775471035822366</v>
      </c>
      <c r="AO88" s="38">
        <v>5.775471035822366</v>
      </c>
      <c r="AP88" s="5">
        <v>6.5705472000000009</v>
      </c>
      <c r="AQ88" s="36">
        <v>5.775471035822366</v>
      </c>
    </row>
    <row r="89" spans="1:43">
      <c r="A89" s="27" t="s">
        <v>83</v>
      </c>
      <c r="B89" s="38">
        <v>11.2996481535</v>
      </c>
      <c r="C89" s="38">
        <v>11.2996481535</v>
      </c>
      <c r="D89" s="38">
        <v>11.2996481535</v>
      </c>
      <c r="E89" s="38">
        <v>11.2996481535</v>
      </c>
      <c r="F89" s="38">
        <v>11.2996481535</v>
      </c>
      <c r="G89" s="38">
        <v>11.2996481535</v>
      </c>
      <c r="H89" s="38">
        <v>11.2996481535</v>
      </c>
      <c r="I89" s="38">
        <v>11.2996481535</v>
      </c>
      <c r="J89" s="38">
        <v>11.2996481535</v>
      </c>
      <c r="K89" s="38">
        <v>11.2996481535</v>
      </c>
      <c r="L89" s="38">
        <v>11.2996481535</v>
      </c>
      <c r="M89" s="38">
        <v>11.2996481535</v>
      </c>
      <c r="N89" s="38">
        <v>11.2996481535</v>
      </c>
      <c r="O89" s="38">
        <v>11.2996481535</v>
      </c>
      <c r="P89" s="38">
        <v>11.2996481535</v>
      </c>
      <c r="Q89" s="38">
        <v>11.2996481535</v>
      </c>
      <c r="R89" s="38">
        <v>11.2996481535</v>
      </c>
      <c r="S89" s="38">
        <v>11.2996481535</v>
      </c>
      <c r="T89" s="38">
        <v>11.2996481535</v>
      </c>
      <c r="U89" s="38">
        <v>11.2996481535</v>
      </c>
      <c r="V89" s="38">
        <v>11.2996481535</v>
      </c>
      <c r="W89" s="38">
        <v>11.2996481535</v>
      </c>
      <c r="X89" s="38">
        <v>11.2996481535</v>
      </c>
      <c r="Y89" s="38">
        <v>11.2996481535</v>
      </c>
      <c r="Z89" s="38">
        <v>11.2996481535</v>
      </c>
      <c r="AA89" s="38">
        <v>11.2996481535</v>
      </c>
      <c r="AB89" s="38">
        <v>11.2996481535</v>
      </c>
      <c r="AC89" s="38">
        <v>11.2996481535</v>
      </c>
      <c r="AD89" s="38">
        <v>11.2996481535</v>
      </c>
      <c r="AE89" s="38">
        <v>11.2996481535</v>
      </c>
      <c r="AF89" s="38">
        <v>11.2996481535</v>
      </c>
      <c r="AG89" s="38">
        <v>11.2996481535</v>
      </c>
      <c r="AH89" s="38">
        <v>11.2996481535</v>
      </c>
      <c r="AI89" s="38">
        <v>11.2996481535</v>
      </c>
      <c r="AJ89" s="38">
        <v>11.2996481535</v>
      </c>
      <c r="AK89" s="38">
        <v>11.2996481535</v>
      </c>
      <c r="AL89" s="38">
        <v>11.2996481535</v>
      </c>
      <c r="AM89" s="38">
        <v>11.2996481535</v>
      </c>
      <c r="AN89" s="38">
        <v>11.2996481535</v>
      </c>
      <c r="AO89" s="38">
        <v>11.2996481535</v>
      </c>
      <c r="AP89" s="5">
        <v>3.5749998897021387</v>
      </c>
      <c r="AQ89" s="36">
        <v>11.2996481535</v>
      </c>
    </row>
    <row r="90" spans="1:43">
      <c r="A90" s="27" t="s">
        <v>84</v>
      </c>
      <c r="B90" s="38">
        <v>1.96</v>
      </c>
      <c r="C90" s="38">
        <v>1.96</v>
      </c>
      <c r="D90" s="38">
        <v>1.96</v>
      </c>
      <c r="E90" s="38">
        <v>1.96</v>
      </c>
      <c r="F90" s="38">
        <v>1.96</v>
      </c>
      <c r="G90" s="38">
        <v>1.96</v>
      </c>
      <c r="H90" s="38">
        <v>1.96</v>
      </c>
      <c r="I90" s="38">
        <v>1.96</v>
      </c>
      <c r="J90" s="38">
        <v>1.96</v>
      </c>
      <c r="K90" s="38">
        <v>1.96</v>
      </c>
      <c r="L90" s="38">
        <v>1.96</v>
      </c>
      <c r="M90" s="38">
        <v>1.96</v>
      </c>
      <c r="N90" s="38">
        <v>1.96</v>
      </c>
      <c r="O90" s="38">
        <v>1.96</v>
      </c>
      <c r="P90" s="38">
        <v>1.96</v>
      </c>
      <c r="Q90" s="38">
        <v>1.96</v>
      </c>
      <c r="R90" s="38">
        <v>1.96</v>
      </c>
      <c r="S90" s="38">
        <v>1.96</v>
      </c>
      <c r="T90" s="38">
        <v>1.96</v>
      </c>
      <c r="U90" s="38">
        <v>1.96</v>
      </c>
      <c r="V90" s="38">
        <v>1.96</v>
      </c>
      <c r="W90" s="38">
        <v>1.96</v>
      </c>
      <c r="X90" s="38">
        <v>1.96</v>
      </c>
      <c r="Y90" s="38">
        <v>1.96</v>
      </c>
      <c r="Z90" s="38">
        <v>1.96</v>
      </c>
      <c r="AA90" s="38">
        <v>1.96</v>
      </c>
      <c r="AB90" s="38">
        <v>1.96</v>
      </c>
      <c r="AC90" s="38">
        <v>1.96</v>
      </c>
      <c r="AD90" s="38">
        <v>1.96</v>
      </c>
      <c r="AE90" s="38">
        <v>1.96</v>
      </c>
      <c r="AF90" s="38">
        <v>1.96</v>
      </c>
      <c r="AG90" s="38">
        <v>1.96</v>
      </c>
      <c r="AH90" s="38">
        <v>1.96</v>
      </c>
      <c r="AI90" s="38">
        <v>1.96</v>
      </c>
      <c r="AJ90" s="38">
        <v>1.96</v>
      </c>
      <c r="AK90" s="38">
        <v>1.96</v>
      </c>
      <c r="AL90" s="38">
        <v>1.96</v>
      </c>
      <c r="AM90" s="38">
        <v>1.96</v>
      </c>
      <c r="AN90" s="38">
        <v>1.96</v>
      </c>
      <c r="AO90" s="38">
        <v>1.96</v>
      </c>
      <c r="AP90" s="5">
        <v>1.1039999723434448</v>
      </c>
      <c r="AQ90" s="36">
        <v>1.96</v>
      </c>
    </row>
    <row r="91" spans="1:43">
      <c r="A91" s="390" t="s">
        <v>85</v>
      </c>
      <c r="B91" s="391">
        <v>73180.619846454574</v>
      </c>
      <c r="C91" s="391">
        <v>73180.619846454574</v>
      </c>
      <c r="D91" s="391">
        <v>73180.619846454574</v>
      </c>
      <c r="E91" s="391">
        <v>73180.619846454574</v>
      </c>
      <c r="F91" s="391">
        <v>73180.619846454574</v>
      </c>
      <c r="G91" s="391">
        <v>73180.619846454574</v>
      </c>
      <c r="H91" s="391">
        <v>73180.619846454574</v>
      </c>
      <c r="I91" s="391">
        <v>73180.619846454574</v>
      </c>
      <c r="J91" s="391">
        <v>73180.619846454574</v>
      </c>
      <c r="K91" s="391">
        <v>73180.619846454574</v>
      </c>
      <c r="L91" s="391">
        <v>73180.619846454574</v>
      </c>
      <c r="M91" s="391">
        <v>73180.619846454574</v>
      </c>
      <c r="N91" s="391">
        <v>73180.619846454574</v>
      </c>
      <c r="O91" s="391">
        <v>73180.619846454574</v>
      </c>
      <c r="P91" s="391">
        <v>73180.619846454574</v>
      </c>
      <c r="Q91" s="391">
        <v>73180.619846454574</v>
      </c>
      <c r="R91" s="391">
        <v>73180.619846454574</v>
      </c>
      <c r="S91" s="391">
        <v>73180.619846454574</v>
      </c>
      <c r="T91" s="391">
        <v>73180.619846454574</v>
      </c>
      <c r="U91" s="391">
        <v>73180.619846454574</v>
      </c>
      <c r="V91" s="391">
        <v>73180.619846454574</v>
      </c>
      <c r="W91" s="391">
        <v>73180.619846454574</v>
      </c>
      <c r="X91" s="391">
        <v>73180.619846454574</v>
      </c>
      <c r="Y91" s="391">
        <v>73180.619846454574</v>
      </c>
      <c r="Z91" s="391">
        <v>73180.619846454574</v>
      </c>
      <c r="AA91" s="391">
        <v>73180.619846454574</v>
      </c>
      <c r="AB91" s="391">
        <v>73180.619846454574</v>
      </c>
      <c r="AC91" s="391">
        <v>73180.619846454574</v>
      </c>
      <c r="AD91" s="391">
        <v>73180.619846454574</v>
      </c>
      <c r="AE91" s="391">
        <v>73180.619846454574</v>
      </c>
      <c r="AF91" s="391">
        <v>73180.619846454574</v>
      </c>
      <c r="AG91" s="391">
        <v>73180.619846454574</v>
      </c>
      <c r="AH91" s="391">
        <v>73180.619846454574</v>
      </c>
      <c r="AI91" s="391">
        <v>73180.619846454574</v>
      </c>
      <c r="AJ91" s="391">
        <v>73180.619846454574</v>
      </c>
      <c r="AK91" s="391">
        <v>73180.619846454574</v>
      </c>
      <c r="AL91" s="391">
        <v>73180.619846454574</v>
      </c>
      <c r="AM91" s="391">
        <v>73180.619846454574</v>
      </c>
      <c r="AN91" s="391">
        <v>73180.619846454574</v>
      </c>
      <c r="AO91" s="391">
        <v>73180.619846454574</v>
      </c>
      <c r="AP91" s="5">
        <v>65371.378447742522</v>
      </c>
      <c r="AQ91" s="36">
        <v>73180.619846454574</v>
      </c>
    </row>
    <row r="92" spans="1:43">
      <c r="AQ92" s="36"/>
    </row>
    <row r="93" spans="1:43">
      <c r="A93" s="43" t="s">
        <v>825</v>
      </c>
      <c r="AQ93" s="36"/>
    </row>
    <row r="94" spans="1:43" ht="64.5">
      <c r="A94" s="61"/>
      <c r="B94" s="12" t="s">
        <v>830</v>
      </c>
      <c r="C94" s="12" t="s">
        <v>831</v>
      </c>
      <c r="D94" s="12" t="s">
        <v>832</v>
      </c>
      <c r="E94" s="12" t="s">
        <v>833</v>
      </c>
      <c r="F94" s="12" t="s">
        <v>834</v>
      </c>
      <c r="G94" s="12" t="s">
        <v>835</v>
      </c>
      <c r="H94" s="12" t="s">
        <v>836</v>
      </c>
      <c r="I94" s="12" t="s">
        <v>837</v>
      </c>
      <c r="J94" s="12" t="s">
        <v>838</v>
      </c>
      <c r="K94" s="12" t="s">
        <v>839</v>
      </c>
      <c r="L94" s="12" t="s">
        <v>840</v>
      </c>
      <c r="M94" s="12" t="s">
        <v>841</v>
      </c>
      <c r="N94" s="12" t="s">
        <v>842</v>
      </c>
      <c r="O94" s="12" t="s">
        <v>843</v>
      </c>
      <c r="P94" s="12" t="s">
        <v>844</v>
      </c>
      <c r="Q94" s="12" t="s">
        <v>845</v>
      </c>
      <c r="R94" s="12" t="s">
        <v>846</v>
      </c>
      <c r="S94" s="12" t="s">
        <v>847</v>
      </c>
      <c r="T94" s="12" t="s">
        <v>848</v>
      </c>
      <c r="U94" s="12" t="s">
        <v>849</v>
      </c>
      <c r="V94" s="12" t="s">
        <v>850</v>
      </c>
      <c r="W94" s="12" t="s">
        <v>851</v>
      </c>
      <c r="X94" s="12" t="s">
        <v>852</v>
      </c>
      <c r="Y94" s="12" t="s">
        <v>853</v>
      </c>
      <c r="Z94" s="12" t="s">
        <v>854</v>
      </c>
      <c r="AA94" s="12" t="s">
        <v>855</v>
      </c>
      <c r="AB94" s="12" t="s">
        <v>856</v>
      </c>
      <c r="AC94" s="12" t="s">
        <v>857</v>
      </c>
      <c r="AD94" s="12" t="s">
        <v>858</v>
      </c>
      <c r="AE94" s="12" t="s">
        <v>859</v>
      </c>
      <c r="AF94" s="12" t="s">
        <v>860</v>
      </c>
      <c r="AG94" s="12" t="s">
        <v>861</v>
      </c>
      <c r="AH94" s="12" t="s">
        <v>862</v>
      </c>
      <c r="AI94" s="12" t="s">
        <v>863</v>
      </c>
      <c r="AJ94" s="12" t="s">
        <v>864</v>
      </c>
      <c r="AK94" s="12" t="s">
        <v>865</v>
      </c>
      <c r="AL94" s="12" t="s">
        <v>866</v>
      </c>
      <c r="AM94" s="12" t="s">
        <v>867</v>
      </c>
      <c r="AN94" s="12" t="s">
        <v>868</v>
      </c>
      <c r="AO94" s="12" t="s">
        <v>869</v>
      </c>
      <c r="AP94" s="5" t="s">
        <v>1748</v>
      </c>
      <c r="AQ94" s="36" t="s">
        <v>1749</v>
      </c>
    </row>
    <row r="95" spans="1:43">
      <c r="A95" s="18" t="s">
        <v>75</v>
      </c>
      <c r="B95" s="19">
        <v>39.395785438999994</v>
      </c>
      <c r="C95" s="19">
        <v>37.211819829500001</v>
      </c>
      <c r="D95" s="19">
        <v>40.366436820999994</v>
      </c>
      <c r="E95" s="19">
        <v>39.712302193999996</v>
      </c>
      <c r="F95" s="19">
        <v>28.48650795</v>
      </c>
      <c r="G95" s="19">
        <v>54.862904199999996</v>
      </c>
      <c r="H95" s="19">
        <v>54.862904199999996</v>
      </c>
      <c r="I95" s="19">
        <v>54.862904199999996</v>
      </c>
      <c r="J95" s="19">
        <v>54.862904199999996</v>
      </c>
      <c r="K95" s="19">
        <v>54.862904199999996</v>
      </c>
      <c r="L95" s="19">
        <v>54.862904199999996</v>
      </c>
      <c r="M95" s="19">
        <v>54.862904199999996</v>
      </c>
      <c r="N95" s="19">
        <v>54.862904199999996</v>
      </c>
      <c r="O95" s="19">
        <v>54.862904199999996</v>
      </c>
      <c r="P95" s="19">
        <v>54.862904199999996</v>
      </c>
      <c r="Q95" s="19">
        <v>54.862904199999996</v>
      </c>
      <c r="R95" s="19">
        <v>54.862904199999996</v>
      </c>
      <c r="S95" s="19">
        <v>54.862904199999996</v>
      </c>
      <c r="T95" s="19">
        <v>54.862904199999996</v>
      </c>
      <c r="U95" s="19">
        <v>54.862904199999996</v>
      </c>
      <c r="V95" s="19">
        <v>54.862904199999996</v>
      </c>
      <c r="W95" s="19">
        <v>54.862904199999996</v>
      </c>
      <c r="X95" s="19">
        <v>54.862904199999996</v>
      </c>
      <c r="Y95" s="19">
        <v>54.862904199999996</v>
      </c>
      <c r="Z95" s="19">
        <v>54.862904199999996</v>
      </c>
      <c r="AA95" s="19">
        <v>54.862904199999996</v>
      </c>
      <c r="AB95" s="19">
        <v>54.862904199999996</v>
      </c>
      <c r="AC95" s="19">
        <v>54.862904199999996</v>
      </c>
      <c r="AD95" s="19">
        <v>54.862904199999996</v>
      </c>
      <c r="AE95" s="19">
        <v>54.862904199999996</v>
      </c>
      <c r="AF95" s="19">
        <v>54.862904199999996</v>
      </c>
      <c r="AG95" s="19">
        <v>54.862904199999996</v>
      </c>
      <c r="AH95" s="19">
        <v>54.862904199999996</v>
      </c>
      <c r="AI95" s="19">
        <v>54.862904199999996</v>
      </c>
      <c r="AJ95" s="19">
        <v>54.862904199999996</v>
      </c>
      <c r="AK95" s="19">
        <v>54.862904199999996</v>
      </c>
      <c r="AL95" s="19">
        <v>54.862904199999996</v>
      </c>
      <c r="AM95" s="19">
        <v>39.427437114499995</v>
      </c>
      <c r="AN95" s="19">
        <v>39.427437114499995</v>
      </c>
      <c r="AO95" s="19">
        <v>39.427437114499995</v>
      </c>
      <c r="AP95" s="5">
        <v>63.02</v>
      </c>
      <c r="AQ95" s="36">
        <v>54.862904199999996</v>
      </c>
    </row>
    <row r="96" spans="1:43">
      <c r="A96" s="27" t="s">
        <v>76</v>
      </c>
      <c r="B96" s="28">
        <v>163.2909939045</v>
      </c>
      <c r="C96" s="28">
        <v>160.75885986449998</v>
      </c>
      <c r="D96" s="28">
        <v>198.75142102299998</v>
      </c>
      <c r="E96" s="28">
        <v>182.44025758199999</v>
      </c>
      <c r="F96" s="28">
        <v>155.09320994999999</v>
      </c>
      <c r="G96" s="28">
        <v>308.07630819999997</v>
      </c>
      <c r="H96" s="28">
        <v>308.07630819999997</v>
      </c>
      <c r="I96" s="28">
        <v>308.07630819999997</v>
      </c>
      <c r="J96" s="28">
        <v>308.07630819999997</v>
      </c>
      <c r="K96" s="28">
        <v>308.07630819999997</v>
      </c>
      <c r="L96" s="28">
        <v>308.07630819999997</v>
      </c>
      <c r="M96" s="28">
        <v>308.07630819999997</v>
      </c>
      <c r="N96" s="28">
        <v>308.07630819999997</v>
      </c>
      <c r="O96" s="28">
        <v>308.07630819999997</v>
      </c>
      <c r="P96" s="28">
        <v>308.07630819999997</v>
      </c>
      <c r="Q96" s="28">
        <v>308.07630819999997</v>
      </c>
      <c r="R96" s="28">
        <v>308.07630819999997</v>
      </c>
      <c r="S96" s="28">
        <v>308.07630819999997</v>
      </c>
      <c r="T96" s="28">
        <v>308.07630819999997</v>
      </c>
      <c r="U96" s="28">
        <v>308.07630819999997</v>
      </c>
      <c r="V96" s="28">
        <v>308.07630819999997</v>
      </c>
      <c r="W96" s="28">
        <v>308.07630819999997</v>
      </c>
      <c r="X96" s="28">
        <v>308.07630819999997</v>
      </c>
      <c r="Y96" s="28">
        <v>308.07630819999997</v>
      </c>
      <c r="Z96" s="28">
        <v>308.07630819999997</v>
      </c>
      <c r="AA96" s="28">
        <v>308.07630819999997</v>
      </c>
      <c r="AB96" s="28">
        <v>308.07630819999997</v>
      </c>
      <c r="AC96" s="28">
        <v>308.07630819999997</v>
      </c>
      <c r="AD96" s="28">
        <v>308.07630819999997</v>
      </c>
      <c r="AE96" s="28">
        <v>308.07630819999997</v>
      </c>
      <c r="AF96" s="28">
        <v>308.07630819999997</v>
      </c>
      <c r="AG96" s="28">
        <v>308.07630819999997</v>
      </c>
      <c r="AH96" s="28">
        <v>308.07630819999997</v>
      </c>
      <c r="AI96" s="28">
        <v>308.07630819999997</v>
      </c>
      <c r="AJ96" s="28">
        <v>308.07630819999997</v>
      </c>
      <c r="AK96" s="28">
        <v>308.07630819999997</v>
      </c>
      <c r="AL96" s="28">
        <v>308.07630819999997</v>
      </c>
      <c r="AM96" s="28">
        <v>162.5102525755</v>
      </c>
      <c r="AN96" s="28">
        <v>162.5102525755</v>
      </c>
      <c r="AO96" s="28">
        <v>162.5102525755</v>
      </c>
      <c r="AP96" s="5">
        <v>349.15</v>
      </c>
      <c r="AQ96" s="36">
        <v>308.07630819999997</v>
      </c>
    </row>
    <row r="97" spans="1:86">
      <c r="A97" s="27" t="s">
        <v>77</v>
      </c>
      <c r="B97" s="28">
        <v>460.29132579119999</v>
      </c>
      <c r="C97" s="28">
        <v>448.74342299619497</v>
      </c>
      <c r="D97" s="28">
        <v>489.95886325968996</v>
      </c>
      <c r="E97" s="28">
        <v>466.77358893359997</v>
      </c>
      <c r="F97" s="28">
        <v>389.13624915549997</v>
      </c>
      <c r="G97" s="28">
        <v>628.74998324900002</v>
      </c>
      <c r="H97" s="28">
        <v>628.74998324900002</v>
      </c>
      <c r="I97" s="28">
        <v>628.74998324900002</v>
      </c>
      <c r="J97" s="28">
        <v>628.74998324900002</v>
      </c>
      <c r="K97" s="28">
        <v>628.74998324900002</v>
      </c>
      <c r="L97" s="28">
        <v>628.74998324900002</v>
      </c>
      <c r="M97" s="28">
        <v>628.74998324900002</v>
      </c>
      <c r="N97" s="28">
        <v>628.74998324900002</v>
      </c>
      <c r="O97" s="28">
        <v>628.74998324900002</v>
      </c>
      <c r="P97" s="28">
        <v>628.74998324900002</v>
      </c>
      <c r="Q97" s="28">
        <v>628.74998324900002</v>
      </c>
      <c r="R97" s="28">
        <v>628.74998324900002</v>
      </c>
      <c r="S97" s="28">
        <v>628.74998324900002</v>
      </c>
      <c r="T97" s="28">
        <v>628.74998324900002</v>
      </c>
      <c r="U97" s="28">
        <v>628.74998324900002</v>
      </c>
      <c r="V97" s="28">
        <v>628.74998324900002</v>
      </c>
      <c r="W97" s="28">
        <v>628.74998324900002</v>
      </c>
      <c r="X97" s="28">
        <v>628.74998324900002</v>
      </c>
      <c r="Y97" s="28">
        <v>628.74998324900002</v>
      </c>
      <c r="Z97" s="28">
        <v>628.74998324900002</v>
      </c>
      <c r="AA97" s="28">
        <v>628.74998324900002</v>
      </c>
      <c r="AB97" s="28">
        <v>628.74998324900002</v>
      </c>
      <c r="AC97" s="28">
        <v>628.74998324900002</v>
      </c>
      <c r="AD97" s="28">
        <v>628.74998324900002</v>
      </c>
      <c r="AE97" s="28">
        <v>628.74998324900002</v>
      </c>
      <c r="AF97" s="28">
        <v>628.74998324900002</v>
      </c>
      <c r="AG97" s="28">
        <v>628.74998324900002</v>
      </c>
      <c r="AH97" s="28">
        <v>628.74998324900002</v>
      </c>
      <c r="AI97" s="28">
        <v>628.74998324900002</v>
      </c>
      <c r="AJ97" s="28">
        <v>628.74998324900002</v>
      </c>
      <c r="AK97" s="28">
        <v>628.74998324900002</v>
      </c>
      <c r="AL97" s="28">
        <v>628.74998324900002</v>
      </c>
      <c r="AM97" s="28">
        <v>461.01467208195999</v>
      </c>
      <c r="AN97" s="28">
        <v>461.01467208195999</v>
      </c>
      <c r="AO97" s="28">
        <v>461.01467208195999</v>
      </c>
      <c r="AP97" s="5">
        <v>628.01</v>
      </c>
      <c r="AQ97" s="36">
        <v>628.74998324900002</v>
      </c>
    </row>
    <row r="98" spans="1:86">
      <c r="A98" s="27" t="s">
        <v>78</v>
      </c>
      <c r="B98" s="28">
        <v>17.712383115385002</v>
      </c>
      <c r="C98" s="28">
        <v>18.682401463874999</v>
      </c>
      <c r="D98" s="28">
        <v>23.22325633669</v>
      </c>
      <c r="E98" s="28">
        <v>20.423349121960001</v>
      </c>
      <c r="F98" s="28">
        <v>21.375431520999999</v>
      </c>
      <c r="G98" s="28">
        <v>48.342659046999998</v>
      </c>
      <c r="H98" s="28">
        <v>48.342659046999998</v>
      </c>
      <c r="I98" s="28">
        <v>48.342659046999998</v>
      </c>
      <c r="J98" s="28">
        <v>48.342659046999998</v>
      </c>
      <c r="K98" s="28">
        <v>48.342659046999998</v>
      </c>
      <c r="L98" s="28">
        <v>48.342659046999998</v>
      </c>
      <c r="M98" s="28">
        <v>48.342659046999998</v>
      </c>
      <c r="N98" s="28">
        <v>48.342659046999998</v>
      </c>
      <c r="O98" s="28">
        <v>48.342659046999998</v>
      </c>
      <c r="P98" s="28">
        <v>48.342659046999998</v>
      </c>
      <c r="Q98" s="28">
        <v>48.342659046999998</v>
      </c>
      <c r="R98" s="28">
        <v>48.342659046999998</v>
      </c>
      <c r="S98" s="28">
        <v>48.342659046999998</v>
      </c>
      <c r="T98" s="28">
        <v>48.342659046999998</v>
      </c>
      <c r="U98" s="28">
        <v>48.342659046999998</v>
      </c>
      <c r="V98" s="28">
        <v>48.342659046999998</v>
      </c>
      <c r="W98" s="28">
        <v>48.342659046999998</v>
      </c>
      <c r="X98" s="28">
        <v>48.342659046999998</v>
      </c>
      <c r="Y98" s="28">
        <v>48.342659046999998</v>
      </c>
      <c r="Z98" s="28">
        <v>48.342659046999998</v>
      </c>
      <c r="AA98" s="28">
        <v>48.342659046999998</v>
      </c>
      <c r="AB98" s="28">
        <v>48.342659046999998</v>
      </c>
      <c r="AC98" s="28">
        <v>48.342659046999998</v>
      </c>
      <c r="AD98" s="28">
        <v>48.342659046999998</v>
      </c>
      <c r="AE98" s="28">
        <v>48.342659046999998</v>
      </c>
      <c r="AF98" s="28">
        <v>48.342659046999998</v>
      </c>
      <c r="AG98" s="28">
        <v>48.342659046999998</v>
      </c>
      <c r="AH98" s="28">
        <v>48.342659046999998</v>
      </c>
      <c r="AI98" s="28">
        <v>48.342659046999998</v>
      </c>
      <c r="AJ98" s="28">
        <v>48.342659046999998</v>
      </c>
      <c r="AK98" s="28">
        <v>48.342659046999998</v>
      </c>
      <c r="AL98" s="28">
        <v>48.342659046999998</v>
      </c>
      <c r="AM98" s="28">
        <v>17.625552018930001</v>
      </c>
      <c r="AN98" s="28">
        <v>17.625552018930001</v>
      </c>
      <c r="AO98" s="28">
        <v>17.625552018930001</v>
      </c>
      <c r="AP98" s="5">
        <v>55.97</v>
      </c>
      <c r="AQ98" s="36">
        <v>48.342659046999998</v>
      </c>
    </row>
    <row r="99" spans="1:86">
      <c r="A99" s="35" t="s">
        <v>79</v>
      </c>
      <c r="B99" s="28">
        <v>17.178524855285001</v>
      </c>
      <c r="C99" s="28">
        <v>18.119423662315</v>
      </c>
      <c r="D99" s="28">
        <v>22.523437791385</v>
      </c>
      <c r="E99" s="28">
        <v>19.80719650556</v>
      </c>
      <c r="F99" s="28">
        <v>20.731847452499998</v>
      </c>
      <c r="G99" s="28">
        <v>46.886681973999998</v>
      </c>
      <c r="H99" s="28">
        <v>46.886681973999998</v>
      </c>
      <c r="I99" s="28">
        <v>46.886681973999998</v>
      </c>
      <c r="J99" s="28">
        <v>46.886681973999998</v>
      </c>
      <c r="K99" s="28">
        <v>46.886681973999998</v>
      </c>
      <c r="L99" s="28">
        <v>46.886681973999998</v>
      </c>
      <c r="M99" s="28">
        <v>46.886681973999998</v>
      </c>
      <c r="N99" s="28">
        <v>46.886681973999998</v>
      </c>
      <c r="O99" s="28">
        <v>46.886681973999998</v>
      </c>
      <c r="P99" s="28">
        <v>46.886681973999998</v>
      </c>
      <c r="Q99" s="28">
        <v>46.886681973999998</v>
      </c>
      <c r="R99" s="28">
        <v>46.886681973999998</v>
      </c>
      <c r="S99" s="28">
        <v>46.886681973999998</v>
      </c>
      <c r="T99" s="28">
        <v>46.886681973999998</v>
      </c>
      <c r="U99" s="28">
        <v>46.886681973999998</v>
      </c>
      <c r="V99" s="28">
        <v>46.886681973999998</v>
      </c>
      <c r="W99" s="28">
        <v>46.886681973999998</v>
      </c>
      <c r="X99" s="28">
        <v>46.886681973999998</v>
      </c>
      <c r="Y99" s="28">
        <v>46.886681973999998</v>
      </c>
      <c r="Z99" s="28">
        <v>46.886681973999998</v>
      </c>
      <c r="AA99" s="28">
        <v>46.886681973999998</v>
      </c>
      <c r="AB99" s="28">
        <v>46.886681973999998</v>
      </c>
      <c r="AC99" s="28">
        <v>46.886681973999998</v>
      </c>
      <c r="AD99" s="28">
        <v>46.886681973999998</v>
      </c>
      <c r="AE99" s="28">
        <v>46.886681973999998</v>
      </c>
      <c r="AF99" s="28">
        <v>46.886681973999998</v>
      </c>
      <c r="AG99" s="28">
        <v>46.886681973999998</v>
      </c>
      <c r="AH99" s="28">
        <v>46.886681973999998</v>
      </c>
      <c r="AI99" s="28">
        <v>46.886681973999998</v>
      </c>
      <c r="AJ99" s="28">
        <v>46.886681973999998</v>
      </c>
      <c r="AK99" s="28">
        <v>46.886681973999998</v>
      </c>
      <c r="AL99" s="28">
        <v>46.886681973999998</v>
      </c>
      <c r="AM99" s="28">
        <v>17.094331398455001</v>
      </c>
      <c r="AN99" s="28">
        <v>17.094331398455001</v>
      </c>
      <c r="AO99" s="28">
        <v>17.094331398455001</v>
      </c>
      <c r="AP99" s="5">
        <v>54.290900000000001</v>
      </c>
      <c r="AQ99" s="36">
        <v>46.886681973999998</v>
      </c>
    </row>
    <row r="100" spans="1:86">
      <c r="A100" s="35" t="s">
        <v>80</v>
      </c>
      <c r="B100" s="28">
        <v>0.42708660807999999</v>
      </c>
      <c r="C100" s="28">
        <v>0.43510503253999999</v>
      </c>
      <c r="D100" s="28">
        <v>0.43373345993500001</v>
      </c>
      <c r="E100" s="28">
        <v>0.42708660807999999</v>
      </c>
      <c r="F100" s="28">
        <v>0.464224574</v>
      </c>
      <c r="G100" s="28">
        <v>0.485325691</v>
      </c>
      <c r="H100" s="28">
        <v>0.485325691</v>
      </c>
      <c r="I100" s="28">
        <v>0.485325691</v>
      </c>
      <c r="J100" s="28">
        <v>0.485325691</v>
      </c>
      <c r="K100" s="28">
        <v>0.485325691</v>
      </c>
      <c r="L100" s="28">
        <v>0.485325691</v>
      </c>
      <c r="M100" s="28">
        <v>0.485325691</v>
      </c>
      <c r="N100" s="28">
        <v>0.485325691</v>
      </c>
      <c r="O100" s="28">
        <v>0.485325691</v>
      </c>
      <c r="P100" s="28">
        <v>0.485325691</v>
      </c>
      <c r="Q100" s="28">
        <v>0.485325691</v>
      </c>
      <c r="R100" s="28">
        <v>0.485325691</v>
      </c>
      <c r="S100" s="28">
        <v>0.485325691</v>
      </c>
      <c r="T100" s="28">
        <v>0.485325691</v>
      </c>
      <c r="U100" s="28">
        <v>0.485325691</v>
      </c>
      <c r="V100" s="28">
        <v>0.485325691</v>
      </c>
      <c r="W100" s="28">
        <v>0.485325691</v>
      </c>
      <c r="X100" s="28">
        <v>0.485325691</v>
      </c>
      <c r="Y100" s="28">
        <v>0.485325691</v>
      </c>
      <c r="Z100" s="28">
        <v>0.485325691</v>
      </c>
      <c r="AA100" s="28">
        <v>0.485325691</v>
      </c>
      <c r="AB100" s="28">
        <v>0.485325691</v>
      </c>
      <c r="AC100" s="28">
        <v>0.485325691</v>
      </c>
      <c r="AD100" s="28">
        <v>0.485325691</v>
      </c>
      <c r="AE100" s="28">
        <v>0.485325691</v>
      </c>
      <c r="AF100" s="28">
        <v>0.485325691</v>
      </c>
      <c r="AG100" s="28">
        <v>0.485325691</v>
      </c>
      <c r="AH100" s="28">
        <v>0.485325691</v>
      </c>
      <c r="AI100" s="28">
        <v>0.485325691</v>
      </c>
      <c r="AJ100" s="28">
        <v>0.485325691</v>
      </c>
      <c r="AK100" s="28">
        <v>0.485325691</v>
      </c>
      <c r="AL100" s="28">
        <v>0.485325691</v>
      </c>
      <c r="AM100" s="28">
        <v>0.42740312483499998</v>
      </c>
      <c r="AN100" s="28">
        <v>0.42740312483499998</v>
      </c>
      <c r="AO100" s="28">
        <v>0.42740312483499998</v>
      </c>
      <c r="AP100" s="5">
        <v>0.54242117555469049</v>
      </c>
      <c r="AQ100" s="36">
        <v>0.485325691</v>
      </c>
    </row>
    <row r="101" spans="1:86">
      <c r="A101" s="389" t="s">
        <v>81</v>
      </c>
      <c r="B101" s="38">
        <v>13.249393541379781</v>
      </c>
      <c r="C101" s="38">
        <v>13.975086735759037</v>
      </c>
      <c r="D101" s="38">
        <v>17.371799599605069</v>
      </c>
      <c r="E101" s="38">
        <v>15.27682636689662</v>
      </c>
      <c r="F101" s="38">
        <v>15.989987967652368</v>
      </c>
      <c r="G101" s="38">
        <v>36.162598742110497</v>
      </c>
      <c r="H101" s="38">
        <v>36.162598742110497</v>
      </c>
      <c r="I101" s="38">
        <v>36.162598742110497</v>
      </c>
      <c r="J101" s="38">
        <v>36.162598742110497</v>
      </c>
      <c r="K101" s="38">
        <v>36.162598742110497</v>
      </c>
      <c r="L101" s="38">
        <v>36.162598742110497</v>
      </c>
      <c r="M101" s="38">
        <v>36.162598742110497</v>
      </c>
      <c r="N101" s="38">
        <v>36.162598742110497</v>
      </c>
      <c r="O101" s="38">
        <v>36.162598742110497</v>
      </c>
      <c r="P101" s="38">
        <v>36.162598742110497</v>
      </c>
      <c r="Q101" s="38">
        <v>36.162598742110497</v>
      </c>
      <c r="R101" s="38">
        <v>36.162598742110497</v>
      </c>
      <c r="S101" s="38">
        <v>36.162598742110497</v>
      </c>
      <c r="T101" s="38">
        <v>36.162598742110497</v>
      </c>
      <c r="U101" s="38">
        <v>36.162598742110497</v>
      </c>
      <c r="V101" s="38">
        <v>36.162598742110497</v>
      </c>
      <c r="W101" s="38">
        <v>36.162598742110497</v>
      </c>
      <c r="X101" s="38">
        <v>36.162598742110497</v>
      </c>
      <c r="Y101" s="38">
        <v>36.162598742110497</v>
      </c>
      <c r="Z101" s="38">
        <v>36.162598742110497</v>
      </c>
      <c r="AA101" s="38">
        <v>36.162598742110497</v>
      </c>
      <c r="AB101" s="38">
        <v>36.162598742110497</v>
      </c>
      <c r="AC101" s="38">
        <v>36.162598742110497</v>
      </c>
      <c r="AD101" s="38">
        <v>36.162598742110497</v>
      </c>
      <c r="AE101" s="38">
        <v>36.162598742110497</v>
      </c>
      <c r="AF101" s="38">
        <v>36.162598742110497</v>
      </c>
      <c r="AG101" s="38">
        <v>36.162598742110497</v>
      </c>
      <c r="AH101" s="38">
        <v>36.162598742110497</v>
      </c>
      <c r="AI101" s="38">
        <v>36.162598742110497</v>
      </c>
      <c r="AJ101" s="38">
        <v>36.162598742110497</v>
      </c>
      <c r="AK101" s="38">
        <v>36.162598742110497</v>
      </c>
      <c r="AL101" s="38">
        <v>36.162598742110497</v>
      </c>
      <c r="AM101" s="38">
        <v>13.184457101694353</v>
      </c>
      <c r="AN101" s="38">
        <v>13.184457101694353</v>
      </c>
      <c r="AO101" s="38">
        <v>13.184457101694353</v>
      </c>
      <c r="AP101" s="5">
        <v>30.565776699999997</v>
      </c>
      <c r="AQ101" s="36">
        <v>36.162598742110497</v>
      </c>
    </row>
    <row r="102" spans="1:86">
      <c r="A102" s="389" t="s">
        <v>82</v>
      </c>
      <c r="B102" s="38">
        <v>3.6201782242228675</v>
      </c>
      <c r="C102" s="38">
        <v>3.8184619186088469</v>
      </c>
      <c r="D102" s="38">
        <v>4.7465576767451498</v>
      </c>
      <c r="E102" s="38">
        <v>4.1741407994220907</v>
      </c>
      <c r="F102" s="38">
        <v>4.369000442570635</v>
      </c>
      <c r="G102" s="38">
        <v>9.8808335708823947</v>
      </c>
      <c r="H102" s="38">
        <v>9.8808335708823947</v>
      </c>
      <c r="I102" s="38">
        <v>9.8808335708823947</v>
      </c>
      <c r="J102" s="38">
        <v>9.8808335708823947</v>
      </c>
      <c r="K102" s="38">
        <v>9.8808335708823947</v>
      </c>
      <c r="L102" s="38">
        <v>9.8808335708823947</v>
      </c>
      <c r="M102" s="38">
        <v>9.8808335708823947</v>
      </c>
      <c r="N102" s="38">
        <v>9.8808335708823947</v>
      </c>
      <c r="O102" s="38">
        <v>9.8808335708823947</v>
      </c>
      <c r="P102" s="38">
        <v>9.8808335708823947</v>
      </c>
      <c r="Q102" s="38">
        <v>9.8808335708823947</v>
      </c>
      <c r="R102" s="38">
        <v>9.8808335708823947</v>
      </c>
      <c r="S102" s="38">
        <v>9.8808335708823947</v>
      </c>
      <c r="T102" s="38">
        <v>9.8808335708823947</v>
      </c>
      <c r="U102" s="38">
        <v>9.8808335708823947</v>
      </c>
      <c r="V102" s="38">
        <v>9.8808335708823947</v>
      </c>
      <c r="W102" s="38">
        <v>9.8808335708823947</v>
      </c>
      <c r="X102" s="38">
        <v>9.8808335708823947</v>
      </c>
      <c r="Y102" s="38">
        <v>9.8808335708823947</v>
      </c>
      <c r="Z102" s="38">
        <v>9.8808335708823947</v>
      </c>
      <c r="AA102" s="38">
        <v>9.8808335708823947</v>
      </c>
      <c r="AB102" s="38">
        <v>9.8808335708823947</v>
      </c>
      <c r="AC102" s="38">
        <v>9.8808335708823947</v>
      </c>
      <c r="AD102" s="38">
        <v>9.8808335708823947</v>
      </c>
      <c r="AE102" s="38">
        <v>9.8808335708823947</v>
      </c>
      <c r="AF102" s="38">
        <v>9.8808335708823947</v>
      </c>
      <c r="AG102" s="38">
        <v>9.8808335708823947</v>
      </c>
      <c r="AH102" s="38">
        <v>9.8808335708823947</v>
      </c>
      <c r="AI102" s="38">
        <v>9.8808335708823947</v>
      </c>
      <c r="AJ102" s="38">
        <v>9.8808335708823947</v>
      </c>
      <c r="AK102" s="38">
        <v>9.8808335708823947</v>
      </c>
      <c r="AL102" s="38">
        <v>9.8808335708823947</v>
      </c>
      <c r="AM102" s="38">
        <v>3.6024354132652525</v>
      </c>
      <c r="AN102" s="38">
        <v>3.6024354132652525</v>
      </c>
      <c r="AO102" s="38">
        <v>3.6024354132652525</v>
      </c>
      <c r="AP102" s="5">
        <v>18.947524099999999</v>
      </c>
      <c r="AQ102" s="36">
        <v>9.8808335708823947</v>
      </c>
    </row>
    <row r="103" spans="1:86">
      <c r="A103" s="27" t="s">
        <v>83</v>
      </c>
      <c r="B103" s="38">
        <v>2.9674500837100002</v>
      </c>
      <c r="C103" s="38">
        <v>2.734810268785</v>
      </c>
      <c r="D103" s="38">
        <v>2.8291322617749999</v>
      </c>
      <c r="E103" s="38">
        <v>2.9389635757599999</v>
      </c>
      <c r="F103" s="38">
        <v>2.0257072319999998</v>
      </c>
      <c r="G103" s="38">
        <v>1.6142354504999998</v>
      </c>
      <c r="H103" s="38">
        <v>1.6142354504999998</v>
      </c>
      <c r="I103" s="38">
        <v>1.6142354504999998</v>
      </c>
      <c r="J103" s="38">
        <v>1.6142354504999998</v>
      </c>
      <c r="K103" s="38">
        <v>1.6142354504999998</v>
      </c>
      <c r="L103" s="38">
        <v>1.6142354504999998</v>
      </c>
      <c r="M103" s="38">
        <v>1.6142354504999998</v>
      </c>
      <c r="N103" s="38">
        <v>1.6142354504999998</v>
      </c>
      <c r="O103" s="38">
        <v>1.6142354504999998</v>
      </c>
      <c r="P103" s="38">
        <v>1.6142354504999998</v>
      </c>
      <c r="Q103" s="38">
        <v>1.6142354504999998</v>
      </c>
      <c r="R103" s="38">
        <v>1.6142354504999998</v>
      </c>
      <c r="S103" s="38">
        <v>1.6142354504999998</v>
      </c>
      <c r="T103" s="38">
        <v>1.6142354504999998</v>
      </c>
      <c r="U103" s="38">
        <v>1.6142354504999998</v>
      </c>
      <c r="V103" s="38">
        <v>1.6142354504999998</v>
      </c>
      <c r="W103" s="38">
        <v>1.6142354504999998</v>
      </c>
      <c r="X103" s="38">
        <v>1.6142354504999998</v>
      </c>
      <c r="Y103" s="38">
        <v>1.6142354504999998</v>
      </c>
      <c r="Z103" s="38">
        <v>1.6142354504999998</v>
      </c>
      <c r="AA103" s="38">
        <v>1.6142354504999998</v>
      </c>
      <c r="AB103" s="38">
        <v>1.6142354504999998</v>
      </c>
      <c r="AC103" s="38">
        <v>1.6142354504999998</v>
      </c>
      <c r="AD103" s="38">
        <v>1.6142354504999998</v>
      </c>
      <c r="AE103" s="38">
        <v>1.6142354504999998</v>
      </c>
      <c r="AF103" s="38">
        <v>1.6142354504999998</v>
      </c>
      <c r="AG103" s="38">
        <v>1.6142354504999998</v>
      </c>
      <c r="AH103" s="38">
        <v>1.6142354504999998</v>
      </c>
      <c r="AI103" s="38">
        <v>1.6142354504999998</v>
      </c>
      <c r="AJ103" s="38">
        <v>1.6142354504999998</v>
      </c>
      <c r="AK103" s="38">
        <v>1.6142354504999998</v>
      </c>
      <c r="AL103" s="38">
        <v>1.6142354504999998</v>
      </c>
      <c r="AM103" s="38">
        <v>2.958271097815</v>
      </c>
      <c r="AN103" s="38">
        <v>2.958271097815</v>
      </c>
      <c r="AO103" s="38">
        <v>2.958271097815</v>
      </c>
      <c r="AP103" s="5">
        <v>0.62999999523162842</v>
      </c>
      <c r="AQ103" s="36">
        <v>1.6142354504999998</v>
      </c>
    </row>
    <row r="104" spans="1:86">
      <c r="A104" s="27" t="s">
        <v>84</v>
      </c>
      <c r="B104" s="38">
        <v>2.02</v>
      </c>
      <c r="C104" s="38">
        <v>2.02</v>
      </c>
      <c r="D104" s="38">
        <v>2.02</v>
      </c>
      <c r="E104" s="38">
        <v>2.02</v>
      </c>
      <c r="F104" s="38">
        <v>2.02</v>
      </c>
      <c r="G104" s="38">
        <v>2.02</v>
      </c>
      <c r="H104" s="38">
        <v>2.02</v>
      </c>
      <c r="I104" s="38">
        <v>2.02</v>
      </c>
      <c r="J104" s="38">
        <v>2.02</v>
      </c>
      <c r="K104" s="38">
        <v>2.02</v>
      </c>
      <c r="L104" s="38">
        <v>2.02</v>
      </c>
      <c r="M104" s="38">
        <v>2.02</v>
      </c>
      <c r="N104" s="38">
        <v>2.02</v>
      </c>
      <c r="O104" s="38">
        <v>2.02</v>
      </c>
      <c r="P104" s="38">
        <v>2.02</v>
      </c>
      <c r="Q104" s="38">
        <v>2.02</v>
      </c>
      <c r="R104" s="38">
        <v>2.02</v>
      </c>
      <c r="S104" s="38">
        <v>2.02</v>
      </c>
      <c r="T104" s="38">
        <v>2.02</v>
      </c>
      <c r="U104" s="38">
        <v>2.02</v>
      </c>
      <c r="V104" s="38">
        <v>2.02</v>
      </c>
      <c r="W104" s="38">
        <v>2.02</v>
      </c>
      <c r="X104" s="38">
        <v>2.02</v>
      </c>
      <c r="Y104" s="38">
        <v>2.02</v>
      </c>
      <c r="Z104" s="38">
        <v>2.02</v>
      </c>
      <c r="AA104" s="38">
        <v>2.02</v>
      </c>
      <c r="AB104" s="38">
        <v>2.02</v>
      </c>
      <c r="AC104" s="38">
        <v>2.02</v>
      </c>
      <c r="AD104" s="38">
        <v>2.02</v>
      </c>
      <c r="AE104" s="38">
        <v>2.02</v>
      </c>
      <c r="AF104" s="38">
        <v>2.02</v>
      </c>
      <c r="AG104" s="38">
        <v>2.02</v>
      </c>
      <c r="AH104" s="38">
        <v>2.02</v>
      </c>
      <c r="AI104" s="38">
        <v>2.02</v>
      </c>
      <c r="AJ104" s="38">
        <v>2.02</v>
      </c>
      <c r="AK104" s="38">
        <v>2.02</v>
      </c>
      <c r="AL104" s="38">
        <v>2.02</v>
      </c>
      <c r="AM104" s="38">
        <v>2.02</v>
      </c>
      <c r="AN104" s="38">
        <v>2.02</v>
      </c>
      <c r="AO104" s="38">
        <v>2.02</v>
      </c>
      <c r="AP104" s="5">
        <v>0.92000001668930043</v>
      </c>
      <c r="AQ104" s="36">
        <v>2.02</v>
      </c>
    </row>
    <row r="105" spans="1:86">
      <c r="A105" s="390" t="s">
        <v>85</v>
      </c>
      <c r="B105" s="391">
        <v>77811.508656840961</v>
      </c>
      <c r="C105" s="391">
        <v>77822.934176925424</v>
      </c>
      <c r="D105" s="391">
        <v>77753.140305714987</v>
      </c>
      <c r="E105" s="391">
        <v>77780.508817453432</v>
      </c>
      <c r="F105" s="391">
        <v>77860.981263119058</v>
      </c>
      <c r="G105" s="391">
        <v>77539.504364003296</v>
      </c>
      <c r="H105" s="391">
        <v>77539.504364003296</v>
      </c>
      <c r="I105" s="391">
        <v>77539.504364003296</v>
      </c>
      <c r="J105" s="391">
        <v>77539.504364003296</v>
      </c>
      <c r="K105" s="391">
        <v>77539.504364003296</v>
      </c>
      <c r="L105" s="391">
        <v>77539.504364003296</v>
      </c>
      <c r="M105" s="391">
        <v>77539.504364003296</v>
      </c>
      <c r="N105" s="391">
        <v>77539.504364003296</v>
      </c>
      <c r="O105" s="391">
        <v>77539.504364003296</v>
      </c>
      <c r="P105" s="391">
        <v>77539.504364003296</v>
      </c>
      <c r="Q105" s="391">
        <v>77539.504364003296</v>
      </c>
      <c r="R105" s="391">
        <v>77539.504364003296</v>
      </c>
      <c r="S105" s="391">
        <v>77539.504364003296</v>
      </c>
      <c r="T105" s="391">
        <v>77539.504364003296</v>
      </c>
      <c r="U105" s="391">
        <v>77539.504364003296</v>
      </c>
      <c r="V105" s="391">
        <v>77539.504364003296</v>
      </c>
      <c r="W105" s="391">
        <v>77539.504364003296</v>
      </c>
      <c r="X105" s="391">
        <v>77539.504364003296</v>
      </c>
      <c r="Y105" s="391">
        <v>77539.504364003296</v>
      </c>
      <c r="Z105" s="391">
        <v>77539.504364003296</v>
      </c>
      <c r="AA105" s="391">
        <v>77539.504364003296</v>
      </c>
      <c r="AB105" s="391">
        <v>77539.504364003296</v>
      </c>
      <c r="AC105" s="391">
        <v>77539.504364003296</v>
      </c>
      <c r="AD105" s="391">
        <v>77539.504364003296</v>
      </c>
      <c r="AE105" s="391">
        <v>77539.504364003296</v>
      </c>
      <c r="AF105" s="391">
        <v>77539.504364003296</v>
      </c>
      <c r="AG105" s="391">
        <v>77539.504364003296</v>
      </c>
      <c r="AH105" s="391">
        <v>77539.504364003296</v>
      </c>
      <c r="AI105" s="391">
        <v>77539.504364003296</v>
      </c>
      <c r="AJ105" s="391">
        <v>77539.504364003296</v>
      </c>
      <c r="AK105" s="391">
        <v>77539.504364003296</v>
      </c>
      <c r="AL105" s="391">
        <v>77539.504364003296</v>
      </c>
      <c r="AM105" s="391">
        <v>77812.662130561497</v>
      </c>
      <c r="AN105" s="391">
        <v>77812.662130561497</v>
      </c>
      <c r="AO105" s="391">
        <v>77812.662130561497</v>
      </c>
      <c r="AP105" s="5">
        <v>77452.243690100047</v>
      </c>
      <c r="AQ105" s="36">
        <v>77539.504364003296</v>
      </c>
    </row>
    <row r="106" spans="1:86">
      <c r="A106" s="43"/>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c r="AA106" s="45"/>
      <c r="AB106" s="45"/>
      <c r="AC106" s="45"/>
      <c r="AD106" s="45"/>
      <c r="AE106" s="45"/>
      <c r="AF106" s="45"/>
      <c r="AG106" s="45"/>
      <c r="AH106" s="45"/>
      <c r="AI106" s="45"/>
      <c r="AJ106" s="45"/>
      <c r="AK106" s="45"/>
      <c r="AL106" s="45"/>
      <c r="AM106" s="45"/>
      <c r="AN106" s="45"/>
      <c r="AO106" s="45"/>
      <c r="AP106" s="45"/>
      <c r="AR106" s="36"/>
      <c r="AT106" s="36"/>
    </row>
    <row r="107" spans="1:86">
      <c r="A107" s="216" t="s">
        <v>826</v>
      </c>
      <c r="AN107" s="101"/>
      <c r="AO107" s="101"/>
      <c r="AP107" s="101"/>
      <c r="AQ107" s="101"/>
    </row>
    <row r="108" spans="1:86">
      <c r="A108" s="69" t="s">
        <v>827</v>
      </c>
      <c r="AN108" s="101"/>
      <c r="AO108" s="101"/>
      <c r="AP108" s="101"/>
      <c r="AQ108" s="101"/>
    </row>
    <row r="109" spans="1:86">
      <c r="A109" s="51"/>
      <c r="B109" s="102" t="s">
        <v>120</v>
      </c>
      <c r="C109" s="103"/>
      <c r="D109" s="103"/>
      <c r="E109" s="103"/>
      <c r="F109" s="103"/>
      <c r="G109" s="103"/>
      <c r="H109" s="102" t="s">
        <v>1750</v>
      </c>
      <c r="I109" s="103" t="s">
        <v>31</v>
      </c>
      <c r="J109" s="102"/>
      <c r="K109" s="103" t="s">
        <v>121</v>
      </c>
      <c r="L109" s="103"/>
      <c r="M109" s="102"/>
      <c r="N109" s="103" t="s">
        <v>93</v>
      </c>
      <c r="O109" s="103"/>
      <c r="P109" s="103"/>
      <c r="Q109" s="103"/>
      <c r="R109" s="103"/>
      <c r="S109" s="103"/>
      <c r="T109" s="103"/>
      <c r="U109" s="102"/>
      <c r="V109" s="103" t="s">
        <v>27</v>
      </c>
      <c r="W109" s="103"/>
      <c r="X109" s="102"/>
      <c r="Y109" s="103" t="s">
        <v>122</v>
      </c>
      <c r="Z109" s="103"/>
      <c r="AA109" s="103"/>
      <c r="AB109" s="102"/>
      <c r="AC109" s="18" t="s">
        <v>123</v>
      </c>
      <c r="AD109" s="102" t="s">
        <v>124</v>
      </c>
      <c r="AE109" s="103" t="s">
        <v>125</v>
      </c>
      <c r="AF109" s="70"/>
      <c r="AG109" s="36" t="s">
        <v>87</v>
      </c>
    </row>
    <row r="110" spans="1:86">
      <c r="B110" s="104" t="s">
        <v>72</v>
      </c>
      <c r="C110" s="43" t="s">
        <v>126</v>
      </c>
      <c r="D110" s="43" t="s">
        <v>127</v>
      </c>
      <c r="E110" s="43" t="s">
        <v>128</v>
      </c>
      <c r="F110" s="43" t="s">
        <v>828</v>
      </c>
      <c r="G110" s="43" t="s">
        <v>129</v>
      </c>
      <c r="H110" s="104" t="s">
        <v>1751</v>
      </c>
      <c r="I110" s="43" t="s">
        <v>72</v>
      </c>
      <c r="J110" s="104" t="s">
        <v>130</v>
      </c>
      <c r="K110" s="43" t="s">
        <v>131</v>
      </c>
      <c r="L110" s="43" t="s">
        <v>130</v>
      </c>
      <c r="M110" s="104" t="s">
        <v>132</v>
      </c>
      <c r="N110" s="43" t="s">
        <v>131</v>
      </c>
      <c r="O110" s="43" t="s">
        <v>128</v>
      </c>
      <c r="P110" s="43" t="s">
        <v>126</v>
      </c>
      <c r="Q110" s="43" t="s">
        <v>133</v>
      </c>
      <c r="R110" s="43" t="s">
        <v>828</v>
      </c>
      <c r="S110" s="43" t="s">
        <v>106</v>
      </c>
      <c r="T110" s="43" t="s">
        <v>134</v>
      </c>
      <c r="U110" s="104" t="s">
        <v>135</v>
      </c>
      <c r="V110" s="43" t="s">
        <v>126</v>
      </c>
      <c r="W110" s="43" t="s">
        <v>136</v>
      </c>
      <c r="X110" s="104" t="s">
        <v>828</v>
      </c>
      <c r="Y110" s="43" t="s">
        <v>72</v>
      </c>
      <c r="Z110" s="43" t="s">
        <v>126</v>
      </c>
      <c r="AA110" s="43" t="s">
        <v>128</v>
      </c>
      <c r="AB110" s="104" t="s">
        <v>137</v>
      </c>
      <c r="AC110" s="27" t="s">
        <v>72</v>
      </c>
      <c r="AD110" s="104" t="s">
        <v>72</v>
      </c>
      <c r="AE110" s="43" t="s">
        <v>138</v>
      </c>
      <c r="AF110" s="70" t="s">
        <v>139</v>
      </c>
    </row>
    <row r="111" spans="1:86">
      <c r="A111" s="105" t="s">
        <v>81</v>
      </c>
      <c r="B111" s="106">
        <v>16.5</v>
      </c>
      <c r="C111" s="107">
        <v>20</v>
      </c>
      <c r="D111" s="108">
        <v>2.9</v>
      </c>
      <c r="E111" s="108">
        <v>2.9</v>
      </c>
      <c r="F111" s="107">
        <v>9.7503313393272926</v>
      </c>
      <c r="G111" s="107">
        <v>95</v>
      </c>
      <c r="H111" s="106">
        <v>16.5</v>
      </c>
      <c r="I111" s="108">
        <v>4.3</v>
      </c>
      <c r="J111" s="106">
        <v>4.3</v>
      </c>
      <c r="K111" s="108">
        <v>13.8</v>
      </c>
      <c r="L111" s="108">
        <v>13.8</v>
      </c>
      <c r="M111" s="106">
        <v>12.1</v>
      </c>
      <c r="N111" s="108">
        <v>10</v>
      </c>
      <c r="O111" s="108">
        <v>10</v>
      </c>
      <c r="P111" s="108">
        <v>81.3</v>
      </c>
      <c r="Q111" s="107">
        <v>56.3</v>
      </c>
      <c r="R111" s="107">
        <v>77.127655913386434</v>
      </c>
      <c r="S111" s="107">
        <v>8.4</v>
      </c>
      <c r="T111" s="107">
        <v>16</v>
      </c>
      <c r="U111" s="109">
        <v>8.1</v>
      </c>
      <c r="V111" s="107">
        <v>10</v>
      </c>
      <c r="W111" s="107">
        <v>13.6</v>
      </c>
      <c r="X111" s="106">
        <v>9.7503313393272926</v>
      </c>
      <c r="Y111" s="108">
        <v>6.34</v>
      </c>
      <c r="Z111" s="108">
        <v>15</v>
      </c>
      <c r="AA111" s="108">
        <v>6</v>
      </c>
      <c r="AB111" s="106">
        <v>15</v>
      </c>
      <c r="AC111" s="110">
        <v>2.9</v>
      </c>
      <c r="AD111" s="106">
        <v>6.2</v>
      </c>
      <c r="AE111" s="108">
        <v>31.3</v>
      </c>
      <c r="AF111" s="70">
        <v>35.799999999999997</v>
      </c>
    </row>
    <row r="112" spans="1:86">
      <c r="A112" s="111" t="s">
        <v>82</v>
      </c>
      <c r="B112" s="112">
        <v>42.8</v>
      </c>
      <c r="C112" s="113">
        <v>42.8</v>
      </c>
      <c r="D112" s="113">
        <v>68</v>
      </c>
      <c r="E112" s="113">
        <v>68</v>
      </c>
      <c r="F112" s="114">
        <v>83.701687144034096</v>
      </c>
      <c r="G112" s="114">
        <v>5</v>
      </c>
      <c r="H112" s="112">
        <v>42.8</v>
      </c>
      <c r="I112" s="113">
        <v>8.1</v>
      </c>
      <c r="J112" s="112">
        <v>8.1</v>
      </c>
      <c r="K112" s="113">
        <v>32.6</v>
      </c>
      <c r="L112" s="113">
        <v>32.6</v>
      </c>
      <c r="M112" s="112">
        <v>33.9</v>
      </c>
      <c r="N112" s="113">
        <v>25</v>
      </c>
      <c r="O112" s="113">
        <v>25</v>
      </c>
      <c r="P112" s="113">
        <v>18.100000000000001</v>
      </c>
      <c r="Q112" s="114">
        <v>34.9</v>
      </c>
      <c r="R112" s="114">
        <v>21.073859686555764</v>
      </c>
      <c r="S112" s="114">
        <v>88.6</v>
      </c>
      <c r="T112" s="114">
        <v>66</v>
      </c>
      <c r="U112" s="115">
        <v>88</v>
      </c>
      <c r="V112" s="114">
        <v>32</v>
      </c>
      <c r="W112" s="114">
        <v>86.4</v>
      </c>
      <c r="X112" s="112">
        <v>83.701687144034096</v>
      </c>
      <c r="Y112" s="113">
        <v>4.4000000000000004</v>
      </c>
      <c r="Z112" s="113">
        <v>39</v>
      </c>
      <c r="AA112" s="113">
        <v>4</v>
      </c>
      <c r="AB112" s="112">
        <v>39</v>
      </c>
      <c r="AC112" s="116">
        <v>2.1</v>
      </c>
      <c r="AD112" s="112">
        <v>79.900000000000006</v>
      </c>
      <c r="AE112" s="113">
        <v>30.3</v>
      </c>
      <c r="AF112" s="70">
        <v>26</v>
      </c>
      <c r="CH112" s="36"/>
    </row>
    <row r="114" spans="1:86">
      <c r="A114" s="69" t="s">
        <v>829</v>
      </c>
      <c r="B114" s="117"/>
    </row>
    <row r="115" spans="1:86">
      <c r="A115" s="118"/>
      <c r="B115" s="102" t="s">
        <v>140</v>
      </c>
      <c r="C115" s="103"/>
      <c r="D115" s="102" t="s">
        <v>141</v>
      </c>
      <c r="E115" s="103"/>
      <c r="F115" s="102" t="s">
        <v>142</v>
      </c>
      <c r="G115" s="119"/>
      <c r="H115" s="18" t="s">
        <v>143</v>
      </c>
    </row>
    <row r="116" spans="1:86">
      <c r="A116" s="117"/>
      <c r="B116" s="104" t="s">
        <v>27</v>
      </c>
      <c r="C116" s="43" t="s">
        <v>93</v>
      </c>
      <c r="D116" s="104" t="s">
        <v>27</v>
      </c>
      <c r="E116" s="43" t="s">
        <v>93</v>
      </c>
      <c r="F116" s="104" t="s">
        <v>27</v>
      </c>
      <c r="G116" s="120" t="s">
        <v>93</v>
      </c>
      <c r="H116" s="11"/>
    </row>
    <row r="117" spans="1:86">
      <c r="A117" s="105" t="s">
        <v>81</v>
      </c>
      <c r="B117" s="121">
        <v>0.14297656624584407</v>
      </c>
      <c r="C117" s="122">
        <v>0.1429765341336583</v>
      </c>
      <c r="D117" s="121">
        <v>0.10851825270391442</v>
      </c>
      <c r="E117" s="122">
        <v>0.12771620519977839</v>
      </c>
      <c r="F117" s="121">
        <v>0.10851825270391442</v>
      </c>
      <c r="G117" s="123">
        <v>0.12771620519977839</v>
      </c>
      <c r="H117" s="124">
        <v>0.12771620519977839</v>
      </c>
      <c r="AF117" s="36"/>
      <c r="AG117" s="36"/>
      <c r="AH117" s="36"/>
    </row>
    <row r="118" spans="1:86">
      <c r="A118" s="111" t="s">
        <v>82</v>
      </c>
      <c r="B118" s="125">
        <v>0.17875366692399713</v>
      </c>
      <c r="C118" s="126">
        <v>0.17875364722631615</v>
      </c>
      <c r="D118" s="125">
        <v>0.15761686634930835</v>
      </c>
      <c r="E118" s="126">
        <v>0.16939292999367847</v>
      </c>
      <c r="F118" s="125">
        <v>0.15761686634930835</v>
      </c>
      <c r="G118" s="127">
        <v>0.16939292999367847</v>
      </c>
      <c r="H118" s="128">
        <v>0.16939292999367847</v>
      </c>
      <c r="AF118" s="36"/>
      <c r="AG118" s="36"/>
      <c r="AH118" s="36"/>
    </row>
    <row r="124" spans="1:86">
      <c r="CH124" s="36"/>
    </row>
    <row r="127" spans="1:86">
      <c r="CH127" s="210"/>
    </row>
    <row r="128" spans="1:86">
      <c r="CH128" s="210"/>
    </row>
    <row r="129" spans="86:86">
      <c r="CH129" s="210"/>
    </row>
    <row r="130" spans="86:86">
      <c r="CH130" s="210"/>
    </row>
    <row r="131" spans="86:86">
      <c r="CH131" s="210"/>
    </row>
    <row r="132" spans="86:86">
      <c r="CH132" s="210"/>
    </row>
    <row r="133" spans="86:86">
      <c r="CH133" s="210"/>
    </row>
    <row r="134" spans="86:86">
      <c r="CH134" s="210"/>
    </row>
    <row r="135" spans="86:86">
      <c r="CH135" s="210"/>
    </row>
    <row r="136" spans="86:86">
      <c r="CH136" s="36"/>
    </row>
    <row r="139" spans="86:86">
      <c r="CH139" s="210"/>
    </row>
    <row r="140" spans="86:86">
      <c r="CH140" s="210"/>
    </row>
    <row r="141" spans="86:86">
      <c r="CH141" s="210"/>
    </row>
    <row r="142" spans="86:86">
      <c r="CH142" s="210"/>
    </row>
    <row r="143" spans="86:86">
      <c r="CH143" s="210"/>
    </row>
    <row r="144" spans="86:86">
      <c r="CH144" s="210"/>
    </row>
    <row r="145" spans="86:86">
      <c r="CH145" s="210"/>
    </row>
    <row r="146" spans="86:86">
      <c r="CH146" s="210"/>
    </row>
    <row r="147" spans="86:86">
      <c r="CH147" s="210"/>
    </row>
    <row r="148" spans="86:86">
      <c r="CH148" s="36"/>
    </row>
    <row r="151" spans="86:86">
      <c r="CH151" s="210"/>
    </row>
    <row r="152" spans="86:86">
      <c r="CH152" s="210"/>
    </row>
    <row r="153" spans="86:86">
      <c r="CH153" s="210"/>
    </row>
    <row r="154" spans="86:86">
      <c r="CH154" s="210"/>
    </row>
    <row r="155" spans="86:86">
      <c r="CH155" s="210"/>
    </row>
    <row r="156" spans="86:86">
      <c r="CH156" s="210"/>
    </row>
    <row r="157" spans="86:86">
      <c r="CH157" s="210"/>
    </row>
    <row r="158" spans="86:86">
      <c r="CH158" s="210"/>
    </row>
    <row r="159" spans="86:86">
      <c r="CH159" s="210"/>
    </row>
    <row r="160" spans="86:86">
      <c r="CH160" s="36"/>
    </row>
    <row r="163" spans="86:86">
      <c r="CH163" s="210"/>
    </row>
    <row r="164" spans="86:86">
      <c r="CH164" s="210"/>
    </row>
    <row r="165" spans="86:86">
      <c r="CH165" s="210"/>
    </row>
    <row r="166" spans="86:86">
      <c r="CH166" s="210"/>
    </row>
    <row r="167" spans="86:86">
      <c r="CH167" s="210"/>
    </row>
    <row r="168" spans="86:86">
      <c r="CH168" s="210"/>
    </row>
    <row r="169" spans="86:86">
      <c r="CH169" s="210"/>
    </row>
    <row r="170" spans="86:86">
      <c r="CH170" s="210"/>
    </row>
    <row r="171" spans="86:86">
      <c r="CH171" s="210"/>
    </row>
    <row r="172" spans="86:86">
      <c r="CH172" s="36"/>
    </row>
    <row r="175" spans="86:86">
      <c r="CH175" s="210"/>
    </row>
    <row r="176" spans="86:86">
      <c r="CH176" s="210"/>
    </row>
    <row r="177" spans="86:86">
      <c r="CH177" s="210"/>
    </row>
    <row r="178" spans="86:86">
      <c r="CH178" s="210"/>
    </row>
    <row r="179" spans="86:86">
      <c r="CH179" s="210"/>
    </row>
    <row r="180" spans="86:86">
      <c r="CH180" s="210"/>
    </row>
    <row r="181" spans="86:86">
      <c r="CH181" s="210"/>
    </row>
    <row r="182" spans="86:86">
      <c r="CH182" s="210"/>
    </row>
    <row r="183" spans="86:86">
      <c r="CH183" s="210"/>
    </row>
    <row r="184" spans="86:86">
      <c r="CH184" s="36"/>
    </row>
    <row r="187" spans="86:86">
      <c r="CH187" s="210"/>
    </row>
    <row r="188" spans="86:86">
      <c r="CH188" s="210"/>
    </row>
    <row r="189" spans="86:86">
      <c r="CH189" s="210"/>
    </row>
    <row r="190" spans="86:86">
      <c r="CH190" s="210"/>
    </row>
    <row r="191" spans="86:86">
      <c r="CH191" s="210"/>
    </row>
    <row r="192" spans="86:86">
      <c r="CH192" s="210"/>
    </row>
    <row r="193" spans="86:86">
      <c r="CH193" s="210"/>
    </row>
    <row r="194" spans="86:86">
      <c r="CH194" s="210"/>
    </row>
    <row r="195" spans="86:86">
      <c r="CH195" s="210"/>
    </row>
    <row r="196" spans="86:86">
      <c r="CH196" s="36"/>
    </row>
    <row r="199" spans="86:86">
      <c r="CH199" s="210"/>
    </row>
    <row r="200" spans="86:86">
      <c r="CH200" s="210"/>
    </row>
    <row r="201" spans="86:86">
      <c r="CH201" s="210"/>
    </row>
    <row r="202" spans="86:86">
      <c r="CH202" s="210"/>
    </row>
    <row r="203" spans="86:86">
      <c r="CH203" s="210"/>
    </row>
    <row r="204" spans="86:86">
      <c r="CH204" s="210"/>
    </row>
    <row r="205" spans="86:86">
      <c r="CH205" s="210"/>
    </row>
    <row r="206" spans="86:86">
      <c r="CH206" s="210"/>
    </row>
    <row r="207" spans="86:86">
      <c r="CH207" s="210"/>
    </row>
    <row r="208" spans="86:86">
      <c r="CH208" s="36"/>
    </row>
    <row r="211" spans="86:86">
      <c r="CH211" s="210"/>
    </row>
    <row r="212" spans="86:86">
      <c r="CH212" s="210"/>
    </row>
    <row r="213" spans="86:86">
      <c r="CH213" s="210"/>
    </row>
    <row r="214" spans="86:86">
      <c r="CH214" s="210"/>
    </row>
    <row r="215" spans="86:86">
      <c r="CH215" s="210"/>
    </row>
    <row r="216" spans="86:86">
      <c r="CH216" s="210"/>
    </row>
    <row r="217" spans="86:86">
      <c r="CH217" s="210"/>
    </row>
    <row r="218" spans="86:86">
      <c r="CH218" s="210"/>
    </row>
    <row r="219" spans="86:86">
      <c r="CH219" s="210"/>
    </row>
    <row r="220" spans="86:86">
      <c r="CH220" s="36"/>
    </row>
    <row r="223" spans="86:86">
      <c r="CH223" s="210"/>
    </row>
    <row r="224" spans="86:86">
      <c r="CH224" s="210"/>
    </row>
    <row r="225" spans="86:86">
      <c r="CH225" s="210"/>
    </row>
    <row r="226" spans="86:86">
      <c r="CH226" s="210"/>
    </row>
    <row r="227" spans="86:86">
      <c r="CH227" s="210"/>
    </row>
    <row r="228" spans="86:86">
      <c r="CH228" s="210"/>
    </row>
    <row r="229" spans="86:86">
      <c r="CH229" s="210"/>
    </row>
    <row r="230" spans="86:86">
      <c r="CH230" s="210"/>
    </row>
    <row r="231" spans="86:86">
      <c r="CH231" s="210"/>
    </row>
    <row r="232" spans="86:86">
      <c r="CH232" s="36"/>
    </row>
    <row r="235" spans="86:86">
      <c r="CH235" s="210"/>
    </row>
    <row r="236" spans="86:86">
      <c r="CH236" s="210"/>
    </row>
    <row r="237" spans="86:86">
      <c r="CH237" s="210"/>
    </row>
    <row r="238" spans="86:86">
      <c r="CH238" s="210"/>
    </row>
    <row r="239" spans="86:86">
      <c r="CH239" s="210"/>
    </row>
    <row r="240" spans="86:86">
      <c r="CH240" s="210"/>
    </row>
    <row r="241" spans="86:86">
      <c r="CH241" s="210"/>
    </row>
    <row r="242" spans="86:86">
      <c r="CH242" s="210"/>
    </row>
    <row r="243" spans="86:86">
      <c r="CH243" s="210"/>
    </row>
    <row r="244" spans="86:86">
      <c r="CH244" s="36"/>
    </row>
    <row r="247" spans="86:86">
      <c r="CH247" s="210"/>
    </row>
    <row r="248" spans="86:86">
      <c r="CH248" s="210"/>
    </row>
    <row r="249" spans="86:86">
      <c r="CH249" s="210"/>
    </row>
    <row r="250" spans="86:86">
      <c r="CH250" s="210"/>
    </row>
    <row r="251" spans="86:86">
      <c r="CH251" s="210"/>
    </row>
    <row r="252" spans="86:86">
      <c r="CH252" s="210"/>
    </row>
    <row r="253" spans="86:86">
      <c r="CH253" s="210"/>
    </row>
    <row r="254" spans="86:86">
      <c r="CH254" s="210"/>
    </row>
    <row r="255" spans="86:86">
      <c r="CH255" s="210"/>
    </row>
    <row r="256" spans="86:86">
      <c r="CH256" s="36"/>
    </row>
    <row r="259" spans="86:86">
      <c r="CH259" s="210"/>
    </row>
    <row r="260" spans="86:86">
      <c r="CH260" s="210"/>
    </row>
    <row r="261" spans="86:86">
      <c r="CH261" s="210"/>
    </row>
    <row r="262" spans="86:86">
      <c r="CH262" s="210"/>
    </row>
    <row r="263" spans="86:86">
      <c r="CH263" s="210"/>
    </row>
    <row r="264" spans="86:86">
      <c r="CH264" s="210"/>
    </row>
    <row r="265" spans="86:86">
      <c r="CH265" s="210"/>
    </row>
    <row r="266" spans="86:86">
      <c r="CH266" s="210"/>
    </row>
    <row r="267" spans="86:86">
      <c r="CH267" s="210"/>
    </row>
    <row r="268" spans="86:86">
      <c r="CH268" s="36"/>
    </row>
    <row r="271" spans="86:86">
      <c r="CH271" s="210"/>
    </row>
    <row r="272" spans="86:86">
      <c r="CH272" s="210"/>
    </row>
    <row r="273" spans="86:86">
      <c r="CH273" s="210"/>
    </row>
    <row r="274" spans="86:86">
      <c r="CH274" s="210"/>
    </row>
    <row r="275" spans="86:86">
      <c r="CH275" s="210"/>
    </row>
    <row r="276" spans="86:86">
      <c r="CH276" s="210"/>
    </row>
    <row r="277" spans="86:86">
      <c r="CH277" s="210"/>
    </row>
  </sheetData>
  <pageMargins left="0.7" right="0.7" top="0.75" bottom="0.75" header="0.3" footer="0.3"/>
  <pageSetup orientation="portrait" horizontalDpi="1200" verticalDpi="12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GS465"/>
  <sheetViews>
    <sheetView zoomScale="85" zoomScaleNormal="85" workbookViewId="0">
      <selection activeCell="A92" sqref="A92"/>
    </sheetView>
  </sheetViews>
  <sheetFormatPr defaultColWidth="9.140625" defaultRowHeight="15"/>
  <cols>
    <col min="1" max="1" width="42.42578125" style="5" customWidth="1"/>
    <col min="2" max="2" width="15.140625" style="5" customWidth="1"/>
    <col min="3" max="3" width="12.140625" style="5" customWidth="1"/>
    <col min="4" max="4" width="11.85546875" style="5" customWidth="1"/>
    <col min="5" max="5" width="12.28515625" style="5" customWidth="1"/>
    <col min="6" max="6" width="12.7109375" style="5" customWidth="1"/>
    <col min="7" max="8" width="12.7109375" style="5" bestFit="1" customWidth="1"/>
    <col min="9" max="9" width="11.28515625" style="5" customWidth="1"/>
    <col min="10" max="10" width="11" style="5" customWidth="1"/>
    <col min="11" max="11" width="18.140625" style="5" bestFit="1" customWidth="1"/>
    <col min="12" max="12" width="10.7109375" style="5" customWidth="1"/>
    <col min="13" max="13" width="12.7109375" style="5" bestFit="1" customWidth="1"/>
    <col min="14" max="14" width="11.85546875" style="5" customWidth="1"/>
    <col min="15" max="15" width="12.140625" style="5" customWidth="1"/>
    <col min="16" max="16" width="12" style="5" customWidth="1"/>
    <col min="17" max="17" width="11.7109375" style="5" customWidth="1"/>
    <col min="18" max="19" width="12.28515625" style="5" customWidth="1"/>
    <col min="20" max="20" width="10.85546875" style="5" bestFit="1" customWidth="1"/>
    <col min="21" max="21" width="12.85546875" style="5" customWidth="1"/>
    <col min="22" max="22" width="10.42578125" style="5" bestFit="1" customWidth="1"/>
    <col min="23" max="23" width="15" style="5" bestFit="1" customWidth="1"/>
    <col min="24" max="24" width="13" style="5" customWidth="1"/>
    <col min="25" max="26" width="10.42578125" style="5" customWidth="1"/>
    <col min="27" max="27" width="18.140625" style="5" bestFit="1" customWidth="1"/>
    <col min="28" max="28" width="11.85546875" style="5" bestFit="1" customWidth="1"/>
    <col min="29" max="29" width="9.28515625" style="5" bestFit="1" customWidth="1"/>
    <col min="30" max="30" width="11" style="5" bestFit="1" customWidth="1"/>
    <col min="31" max="31" width="18.140625" style="5" bestFit="1" customWidth="1"/>
    <col min="32" max="32" width="11" style="5" bestFit="1" customWidth="1"/>
    <col min="33" max="33" width="9.28515625" style="5" bestFit="1" customWidth="1"/>
    <col min="34" max="34" width="12" style="5" bestFit="1" customWidth="1"/>
    <col min="35" max="35" width="10.140625" style="5" bestFit="1" customWidth="1"/>
    <col min="36" max="36" width="12" style="5" bestFit="1" customWidth="1"/>
    <col min="37" max="37" width="8.5703125" style="5" bestFit="1" customWidth="1"/>
    <col min="38" max="38" width="12" style="5" bestFit="1" customWidth="1"/>
    <col min="39" max="39" width="18.140625" style="5" bestFit="1" customWidth="1"/>
    <col min="40" max="40" width="11.85546875" style="5" bestFit="1" customWidth="1"/>
    <col min="41" max="41" width="7.42578125" style="5" bestFit="1" customWidth="1"/>
    <col min="42" max="42" width="11.85546875" style="5" bestFit="1" customWidth="1"/>
    <col min="43" max="43" width="18.140625" style="5" bestFit="1" customWidth="1"/>
    <col min="44" max="44" width="11.85546875" style="5" bestFit="1" customWidth="1"/>
    <col min="45" max="45" width="7.42578125" style="5" bestFit="1" customWidth="1"/>
    <col min="46" max="46" width="11.85546875" style="5" bestFit="1" customWidth="1"/>
    <col min="47" max="47" width="10" style="5" bestFit="1" customWidth="1"/>
    <col min="48" max="48" width="11.85546875" style="5" bestFit="1" customWidth="1"/>
    <col min="49" max="49" width="7.42578125" style="5" bestFit="1" customWidth="1"/>
    <col min="50" max="50" width="11.85546875" style="5" bestFit="1" customWidth="1"/>
    <col min="51" max="51" width="10" style="5" bestFit="1" customWidth="1"/>
    <col min="52" max="52" width="11.85546875" style="5" bestFit="1" customWidth="1"/>
    <col min="53" max="53" width="7.42578125" style="5" bestFit="1" customWidth="1"/>
    <col min="54" max="54" width="11.85546875" style="5" bestFit="1" customWidth="1"/>
    <col min="55" max="55" width="10" style="5" bestFit="1" customWidth="1"/>
    <col min="56" max="56" width="11.85546875" style="5" bestFit="1" customWidth="1"/>
    <col min="57" max="57" width="8.42578125" style="5" bestFit="1" customWidth="1"/>
    <col min="58" max="58" width="11.85546875" style="5" bestFit="1" customWidth="1"/>
    <col min="59" max="59" width="10" style="5" bestFit="1" customWidth="1"/>
    <col min="60" max="60" width="11.85546875" style="5" bestFit="1" customWidth="1"/>
    <col min="61" max="61" width="7.42578125" style="5" bestFit="1" customWidth="1"/>
    <col min="62" max="62" width="11.85546875" style="5" bestFit="1" customWidth="1"/>
    <col min="63" max="63" width="10" style="5" bestFit="1" customWidth="1"/>
    <col min="64" max="64" width="11.85546875" style="5" bestFit="1" customWidth="1"/>
    <col min="65" max="65" width="14.42578125" style="5" customWidth="1"/>
    <col min="66" max="66" width="11.85546875" style="5" bestFit="1" customWidth="1"/>
    <col min="67" max="67" width="10" style="5" bestFit="1" customWidth="1"/>
    <col min="68" max="68" width="11.85546875" style="5" bestFit="1" customWidth="1"/>
    <col min="69" max="69" width="9.28515625" style="5" bestFit="1" customWidth="1"/>
    <col min="70" max="70" width="11.85546875" style="5" bestFit="1" customWidth="1"/>
    <col min="71" max="71" width="10" style="5" bestFit="1" customWidth="1"/>
    <col min="72" max="72" width="10.85546875" style="5" bestFit="1" customWidth="1"/>
    <col min="73" max="73" width="9.28515625" style="5" bestFit="1" customWidth="1"/>
    <col min="74" max="74" width="10.85546875" style="5" bestFit="1" customWidth="1"/>
    <col min="75" max="75" width="9.28515625" style="5" bestFit="1" customWidth="1"/>
    <col min="76" max="76" width="10.85546875" style="5" bestFit="1" customWidth="1"/>
    <col min="77" max="77" width="7.7109375" style="5" bestFit="1" customWidth="1"/>
    <col min="78" max="78" width="10.85546875" style="5" bestFit="1" customWidth="1"/>
    <col min="79" max="79" width="15" style="5" bestFit="1" customWidth="1"/>
    <col min="80" max="80" width="10.85546875" style="5" bestFit="1" customWidth="1"/>
    <col min="81" max="81" width="7.7109375" style="5" bestFit="1" customWidth="1"/>
    <col min="82" max="82" width="10.85546875" style="5" bestFit="1" customWidth="1"/>
    <col min="83" max="83" width="9.28515625" style="5" bestFit="1" customWidth="1"/>
    <col min="84" max="84" width="10.85546875" style="5" bestFit="1" customWidth="1"/>
    <col min="85" max="85" width="7.7109375" style="5" bestFit="1" customWidth="1"/>
    <col min="86" max="86" width="10.85546875" style="5" bestFit="1" customWidth="1"/>
    <col min="87" max="87" width="9.28515625" style="5" bestFit="1" customWidth="1"/>
    <col min="88" max="88" width="10.85546875" style="5" bestFit="1" customWidth="1"/>
    <col min="89" max="89" width="7.7109375" style="5" bestFit="1" customWidth="1"/>
    <col min="90" max="90" width="10.85546875" style="5" bestFit="1" customWidth="1"/>
    <col min="91" max="91" width="9.28515625" style="5" bestFit="1" customWidth="1"/>
    <col min="92" max="92" width="10.85546875" style="5" bestFit="1" customWidth="1"/>
    <col min="93" max="93" width="7.7109375" style="5" bestFit="1" customWidth="1"/>
    <col min="94" max="94" width="10.85546875" style="5" bestFit="1" customWidth="1"/>
    <col min="95" max="95" width="9.28515625" style="5" bestFit="1" customWidth="1"/>
    <col min="96" max="96" width="10.85546875" style="5" bestFit="1" customWidth="1"/>
    <col min="97" max="97" width="7.7109375" style="5" bestFit="1" customWidth="1"/>
    <col min="98" max="98" width="10.85546875" style="5" bestFit="1" customWidth="1"/>
    <col min="99" max="99" width="9.28515625" style="5" bestFit="1" customWidth="1"/>
    <col min="100" max="100" width="10.85546875" style="5" bestFit="1" customWidth="1"/>
    <col min="101" max="101" width="7.7109375" style="5" bestFit="1" customWidth="1"/>
    <col min="102" max="102" width="10.85546875" style="5" bestFit="1" customWidth="1"/>
    <col min="103" max="103" width="9.28515625" style="5" bestFit="1" customWidth="1"/>
    <col min="104" max="104" width="10.85546875" style="5" bestFit="1" customWidth="1"/>
    <col min="105" max="105" width="6.7109375" style="5" bestFit="1" customWidth="1"/>
    <col min="106" max="106" width="10.85546875" style="5" bestFit="1" customWidth="1"/>
    <col min="107" max="107" width="9.28515625" style="5" bestFit="1" customWidth="1"/>
    <col min="108" max="108" width="10.85546875" style="5" bestFit="1" customWidth="1"/>
    <col min="109" max="109" width="6.7109375" style="5" bestFit="1" customWidth="1"/>
    <col min="110" max="110" width="10.85546875" style="5" bestFit="1" customWidth="1"/>
    <col min="111" max="111" width="9.28515625" style="5" bestFit="1" customWidth="1"/>
    <col min="112" max="112" width="10.85546875" style="5" bestFit="1" customWidth="1"/>
    <col min="113" max="113" width="6.7109375" style="5" bestFit="1" customWidth="1"/>
    <col min="114" max="114" width="10.85546875" style="5" bestFit="1" customWidth="1"/>
    <col min="115" max="115" width="9.28515625" style="5" bestFit="1" customWidth="1"/>
    <col min="116" max="116" width="10.85546875" style="5" bestFit="1" customWidth="1"/>
    <col min="117" max="117" width="6.7109375" style="5" bestFit="1" customWidth="1"/>
    <col min="118" max="118" width="10.85546875" style="5" bestFit="1" customWidth="1"/>
    <col min="119" max="119" width="9.28515625" style="5" bestFit="1" customWidth="1"/>
    <col min="120" max="120" width="10.85546875" style="5" bestFit="1" customWidth="1"/>
    <col min="121" max="121" width="6.7109375" style="5" bestFit="1" customWidth="1"/>
    <col min="122" max="122" width="10.85546875" style="5" bestFit="1" customWidth="1"/>
    <col min="123" max="123" width="9.28515625" style="5" bestFit="1" customWidth="1"/>
    <col min="124" max="124" width="10.85546875" style="5" bestFit="1" customWidth="1"/>
    <col min="125" max="125" width="5.7109375" style="5" bestFit="1" customWidth="1"/>
    <col min="126" max="126" width="10.85546875" style="5" bestFit="1" customWidth="1"/>
    <col min="127" max="127" width="9.28515625" style="5" bestFit="1" customWidth="1"/>
    <col min="128" max="128" width="10.85546875" style="5" bestFit="1" customWidth="1"/>
    <col min="129" max="129" width="5.7109375" style="5" bestFit="1" customWidth="1"/>
    <col min="130" max="130" width="10.85546875" style="5" bestFit="1" customWidth="1"/>
    <col min="131" max="131" width="18.140625" style="5" bestFit="1" customWidth="1"/>
    <col min="132" max="132" width="10.85546875" style="5" bestFit="1" customWidth="1"/>
    <col min="133" max="133" width="5.7109375" style="5" bestFit="1" customWidth="1"/>
    <col min="134" max="134" width="10.85546875" style="5" bestFit="1" customWidth="1"/>
    <col min="135" max="135" width="18.140625" style="5" bestFit="1" customWidth="1"/>
    <col min="136" max="136" width="10.85546875" style="5" bestFit="1" customWidth="1"/>
    <col min="137" max="137" width="5.7109375" style="5" bestFit="1" customWidth="1"/>
    <col min="138" max="138" width="10.85546875" style="5" bestFit="1" customWidth="1"/>
    <col min="139" max="139" width="18.140625" style="5" bestFit="1" customWidth="1"/>
    <col min="140" max="140" width="10.85546875" style="5" bestFit="1" customWidth="1"/>
    <col min="141" max="141" width="5.7109375" style="5" bestFit="1" customWidth="1"/>
    <col min="142" max="142" width="10.85546875" style="5" bestFit="1" customWidth="1"/>
    <col min="143" max="143" width="9.28515625" style="5" bestFit="1" customWidth="1"/>
    <col min="144" max="144" width="10.85546875" style="5" bestFit="1" customWidth="1"/>
    <col min="145" max="145" width="5.7109375" style="5" bestFit="1" customWidth="1"/>
    <col min="146" max="146" width="10.85546875" style="5" bestFit="1" customWidth="1"/>
    <col min="147" max="147" width="9.28515625" style="5" bestFit="1" customWidth="1"/>
    <col min="148" max="148" width="10.85546875" style="5" bestFit="1" customWidth="1"/>
    <col min="149" max="149" width="5.7109375" style="5" bestFit="1" customWidth="1"/>
    <col min="150" max="150" width="10.85546875" style="5" bestFit="1" customWidth="1"/>
    <col min="151" max="151" width="9.28515625" style="5" bestFit="1" customWidth="1"/>
    <col min="152" max="152" width="10.85546875" style="5" bestFit="1" customWidth="1"/>
    <col min="153" max="153" width="5.7109375" style="5" bestFit="1" customWidth="1"/>
    <col min="154" max="16384" width="9.140625" style="5"/>
  </cols>
  <sheetData>
    <row r="1" spans="1:4" ht="15.75">
      <c r="A1" s="4" t="s">
        <v>879</v>
      </c>
    </row>
    <row r="2" spans="1:4" ht="14.25" customHeight="1"/>
    <row r="3" spans="1:4" ht="18.75" customHeight="1">
      <c r="A3" s="6" t="s">
        <v>880</v>
      </c>
    </row>
    <row r="4" spans="1:4">
      <c r="A4" s="396">
        <v>2</v>
      </c>
      <c r="B4" s="5" t="s">
        <v>881</v>
      </c>
    </row>
    <row r="5" spans="1:4">
      <c r="A5" s="36"/>
      <c r="B5" s="5" t="s">
        <v>882</v>
      </c>
    </row>
    <row r="6" spans="1:4">
      <c r="A6" s="36"/>
      <c r="B6" s="196" t="s">
        <v>883</v>
      </c>
    </row>
    <row r="7" spans="1:4">
      <c r="A7" s="36" t="s">
        <v>884</v>
      </c>
    </row>
    <row r="8" spans="1:4">
      <c r="A8" s="136"/>
      <c r="B8" s="51" t="s">
        <v>885</v>
      </c>
      <c r="C8" s="62" t="s">
        <v>886</v>
      </c>
    </row>
    <row r="9" spans="1:4" ht="30">
      <c r="A9" s="397" t="s">
        <v>887</v>
      </c>
      <c r="B9" s="398">
        <v>1</v>
      </c>
      <c r="C9" s="399">
        <v>1</v>
      </c>
      <c r="D9" s="196" t="s">
        <v>888</v>
      </c>
    </row>
    <row r="10" spans="1:4">
      <c r="A10" s="36"/>
    </row>
    <row r="11" spans="1:4">
      <c r="A11" s="136"/>
      <c r="B11" s="400" t="s">
        <v>889</v>
      </c>
      <c r="C11" s="219" t="s">
        <v>890</v>
      </c>
    </row>
    <row r="12" spans="1:4" ht="30">
      <c r="A12" s="397" t="s">
        <v>891</v>
      </c>
      <c r="B12" s="401">
        <v>6.9260000000000002</v>
      </c>
      <c r="C12" s="402">
        <v>8.7040000000000006</v>
      </c>
      <c r="D12" s="403"/>
    </row>
    <row r="13" spans="1:4">
      <c r="A13" s="404"/>
      <c r="B13" s="405"/>
      <c r="C13" s="405"/>
      <c r="D13" s="403"/>
    </row>
    <row r="14" spans="1:4">
      <c r="A14" s="253" t="s">
        <v>892</v>
      </c>
      <c r="B14" s="405"/>
      <c r="C14" s="405"/>
      <c r="D14" s="403"/>
    </row>
    <row r="15" spans="1:4">
      <c r="A15" s="406" t="s">
        <v>893</v>
      </c>
      <c r="B15" s="196" t="s">
        <v>894</v>
      </c>
      <c r="C15" s="405"/>
      <c r="D15" s="403"/>
    </row>
    <row r="16" spans="1:4">
      <c r="A16" s="404"/>
      <c r="B16" s="405"/>
      <c r="C16" s="405"/>
      <c r="D16" s="403"/>
    </row>
    <row r="17" spans="1:78" ht="60">
      <c r="A17" s="407"/>
      <c r="B17" s="408" t="s">
        <v>895</v>
      </c>
      <c r="C17" s="409" t="s">
        <v>896</v>
      </c>
      <c r="D17" s="403"/>
    </row>
    <row r="18" spans="1:78">
      <c r="A18" s="410" t="s">
        <v>897</v>
      </c>
      <c r="B18" s="411">
        <v>1</v>
      </c>
      <c r="C18" s="412">
        <v>0</v>
      </c>
      <c r="D18" s="403"/>
    </row>
    <row r="19" spans="1:78" s="36" customFormat="1">
      <c r="A19" s="413"/>
      <c r="B19" s="139"/>
      <c r="C19" s="139"/>
      <c r="D19" s="403"/>
    </row>
    <row r="20" spans="1:78" s="36" customFormat="1" ht="30">
      <c r="A20" s="414"/>
      <c r="B20" s="415" t="s">
        <v>898</v>
      </c>
      <c r="C20" s="415" t="s">
        <v>899</v>
      </c>
      <c r="D20" s="416" t="s">
        <v>900</v>
      </c>
    </row>
    <row r="21" spans="1:78" s="36" customFormat="1">
      <c r="A21" s="417" t="s">
        <v>901</v>
      </c>
      <c r="B21" s="139">
        <v>1</v>
      </c>
      <c r="C21" s="139">
        <v>0</v>
      </c>
      <c r="D21" s="418">
        <v>0</v>
      </c>
      <c r="BZ21" s="5"/>
    </row>
    <row r="22" spans="1:78">
      <c r="A22" s="419" t="s">
        <v>902</v>
      </c>
      <c r="B22" s="327">
        <v>91</v>
      </c>
      <c r="C22" s="327">
        <v>0</v>
      </c>
      <c r="D22" s="220">
        <v>0</v>
      </c>
      <c r="BZ22" s="420"/>
    </row>
    <row r="23" spans="1:78">
      <c r="A23" s="36"/>
    </row>
    <row r="24" spans="1:78" ht="15" customHeight="1">
      <c r="A24" s="6" t="s">
        <v>903</v>
      </c>
    </row>
    <row r="25" spans="1:78">
      <c r="A25" s="43" t="s">
        <v>904</v>
      </c>
    </row>
    <row r="26" spans="1:78" ht="15" customHeight="1">
      <c r="A26" s="102" t="s">
        <v>186</v>
      </c>
      <c r="B26" s="895" t="s">
        <v>31</v>
      </c>
      <c r="C26" s="896"/>
      <c r="D26" s="896"/>
      <c r="E26" s="896"/>
      <c r="F26" s="896"/>
      <c r="G26" s="896"/>
      <c r="H26" s="896"/>
      <c r="I26" s="896"/>
      <c r="J26" s="896"/>
      <c r="K26" s="896"/>
      <c r="L26" s="896"/>
      <c r="M26" s="896"/>
      <c r="N26" s="896"/>
      <c r="O26" s="896"/>
      <c r="P26" s="896"/>
      <c r="Q26" s="896"/>
      <c r="R26" s="896"/>
      <c r="S26" s="896"/>
      <c r="T26" s="896"/>
      <c r="U26" s="896"/>
      <c r="V26" s="896"/>
      <c r="W26" s="896"/>
      <c r="X26" s="895" t="s">
        <v>905</v>
      </c>
      <c r="Y26" s="896"/>
      <c r="Z26" s="896"/>
      <c r="AA26" s="896"/>
      <c r="AB26" s="896"/>
      <c r="AC26" s="896"/>
      <c r="AD26" s="896"/>
      <c r="AE26" s="896"/>
      <c r="AF26" s="896"/>
      <c r="AG26" s="896"/>
      <c r="AH26" s="896"/>
      <c r="AI26" s="896"/>
      <c r="AJ26" s="896"/>
      <c r="AK26" s="896"/>
      <c r="AL26" s="896"/>
      <c r="AM26" s="896"/>
      <c r="AN26" s="896"/>
      <c r="AO26" s="896"/>
      <c r="AP26" s="896"/>
      <c r="AQ26" s="896"/>
      <c r="AR26" s="896"/>
      <c r="AS26" s="896"/>
      <c r="AT26" s="896"/>
      <c r="AU26" s="896"/>
      <c r="AV26" s="896"/>
      <c r="AW26" s="896"/>
      <c r="AX26" s="896"/>
      <c r="AY26" s="896"/>
      <c r="AZ26" s="896"/>
      <c r="BA26" s="896"/>
      <c r="BB26" s="896"/>
      <c r="BC26" s="896"/>
      <c r="BD26" s="897"/>
    </row>
    <row r="27" spans="1:78" ht="15" customHeight="1">
      <c r="A27" s="421" t="s">
        <v>906</v>
      </c>
      <c r="B27" s="895" t="s">
        <v>72</v>
      </c>
      <c r="C27" s="896"/>
      <c r="D27" s="896"/>
      <c r="E27" s="896"/>
      <c r="F27" s="896"/>
      <c r="G27" s="896"/>
      <c r="H27" s="896"/>
      <c r="I27" s="896"/>
      <c r="J27" s="896"/>
      <c r="K27" s="896"/>
      <c r="L27" s="897"/>
      <c r="M27" s="895" t="s">
        <v>130</v>
      </c>
      <c r="N27" s="896"/>
      <c r="O27" s="896"/>
      <c r="P27" s="896"/>
      <c r="Q27" s="896"/>
      <c r="R27" s="896"/>
      <c r="S27" s="896"/>
      <c r="T27" s="896"/>
      <c r="U27" s="896"/>
      <c r="V27" s="896"/>
      <c r="W27" s="897"/>
      <c r="X27" s="895" t="s">
        <v>907</v>
      </c>
      <c r="Y27" s="896"/>
      <c r="Z27" s="896"/>
      <c r="AA27" s="896"/>
      <c r="AB27" s="896"/>
      <c r="AC27" s="896"/>
      <c r="AD27" s="896"/>
      <c r="AE27" s="896"/>
      <c r="AF27" s="896"/>
      <c r="AG27" s="896"/>
      <c r="AH27" s="897"/>
      <c r="AI27" s="895" t="s">
        <v>908</v>
      </c>
      <c r="AJ27" s="896"/>
      <c r="AK27" s="896"/>
      <c r="AL27" s="896"/>
      <c r="AM27" s="896"/>
      <c r="AN27" s="896"/>
      <c r="AO27" s="896"/>
      <c r="AP27" s="896"/>
      <c r="AQ27" s="896"/>
      <c r="AR27" s="896"/>
      <c r="AS27" s="897"/>
      <c r="AT27" s="895" t="s">
        <v>72</v>
      </c>
      <c r="AU27" s="896"/>
      <c r="AV27" s="896"/>
      <c r="AW27" s="896"/>
      <c r="AX27" s="896"/>
      <c r="AY27" s="896"/>
      <c r="AZ27" s="896"/>
      <c r="BA27" s="896"/>
      <c r="BB27" s="896"/>
      <c r="BC27" s="896"/>
      <c r="BD27" s="897"/>
    </row>
    <row r="28" spans="1:78" ht="15" customHeight="1">
      <c r="A28" s="421" t="s">
        <v>909</v>
      </c>
      <c r="B28" s="422" t="s">
        <v>910</v>
      </c>
      <c r="C28" s="423" t="s">
        <v>911</v>
      </c>
      <c r="D28" s="423" t="s">
        <v>912</v>
      </c>
      <c r="E28" s="423" t="s">
        <v>913</v>
      </c>
      <c r="F28" s="423" t="s">
        <v>914</v>
      </c>
      <c r="G28" s="423" t="s">
        <v>915</v>
      </c>
      <c r="H28" s="423" t="s">
        <v>916</v>
      </c>
      <c r="I28" s="423" t="s">
        <v>917</v>
      </c>
      <c r="J28" s="423" t="s">
        <v>918</v>
      </c>
      <c r="K28" s="423" t="s">
        <v>919</v>
      </c>
      <c r="L28" s="424" t="s">
        <v>920</v>
      </c>
      <c r="M28" s="422" t="s">
        <v>910</v>
      </c>
      <c r="N28" s="423" t="s">
        <v>911</v>
      </c>
      <c r="O28" s="423" t="s">
        <v>912</v>
      </c>
      <c r="P28" s="423" t="s">
        <v>913</v>
      </c>
      <c r="Q28" s="423" t="s">
        <v>914</v>
      </c>
      <c r="R28" s="423" t="s">
        <v>915</v>
      </c>
      <c r="S28" s="423" t="s">
        <v>916</v>
      </c>
      <c r="T28" s="423" t="s">
        <v>917</v>
      </c>
      <c r="U28" s="423" t="s">
        <v>918</v>
      </c>
      <c r="V28" s="423" t="s">
        <v>919</v>
      </c>
      <c r="W28" s="424" t="s">
        <v>920</v>
      </c>
      <c r="X28" s="422" t="s">
        <v>910</v>
      </c>
      <c r="Y28" s="423" t="s">
        <v>911</v>
      </c>
      <c r="Z28" s="423" t="s">
        <v>912</v>
      </c>
      <c r="AA28" s="423" t="s">
        <v>913</v>
      </c>
      <c r="AB28" s="423" t="s">
        <v>914</v>
      </c>
      <c r="AC28" s="423" t="s">
        <v>915</v>
      </c>
      <c r="AD28" s="423" t="s">
        <v>916</v>
      </c>
      <c r="AE28" s="423" t="s">
        <v>917</v>
      </c>
      <c r="AF28" s="423" t="s">
        <v>918</v>
      </c>
      <c r="AG28" s="423" t="s">
        <v>919</v>
      </c>
      <c r="AH28" s="424" t="s">
        <v>920</v>
      </c>
      <c r="AI28" s="422" t="s">
        <v>910</v>
      </c>
      <c r="AJ28" s="423" t="s">
        <v>911</v>
      </c>
      <c r="AK28" s="423" t="s">
        <v>912</v>
      </c>
      <c r="AL28" s="423" t="s">
        <v>913</v>
      </c>
      <c r="AM28" s="423" t="s">
        <v>914</v>
      </c>
      <c r="AN28" s="423" t="s">
        <v>915</v>
      </c>
      <c r="AO28" s="423" t="s">
        <v>916</v>
      </c>
      <c r="AP28" s="423" t="s">
        <v>917</v>
      </c>
      <c r="AQ28" s="423" t="s">
        <v>918</v>
      </c>
      <c r="AR28" s="423" t="s">
        <v>919</v>
      </c>
      <c r="AS28" s="424" t="s">
        <v>920</v>
      </c>
      <c r="AT28" s="422" t="s">
        <v>910</v>
      </c>
      <c r="AU28" s="423" t="s">
        <v>911</v>
      </c>
      <c r="AV28" s="423" t="s">
        <v>912</v>
      </c>
      <c r="AW28" s="423" t="s">
        <v>913</v>
      </c>
      <c r="AX28" s="423" t="s">
        <v>914</v>
      </c>
      <c r="AY28" s="423" t="s">
        <v>915</v>
      </c>
      <c r="AZ28" s="423" t="s">
        <v>916</v>
      </c>
      <c r="BA28" s="423" t="s">
        <v>917</v>
      </c>
      <c r="BB28" s="423" t="s">
        <v>918</v>
      </c>
      <c r="BC28" s="423" t="s">
        <v>919</v>
      </c>
      <c r="BD28" s="424" t="s">
        <v>920</v>
      </c>
    </row>
    <row r="29" spans="1:78" ht="15" customHeight="1">
      <c r="A29" s="104" t="s">
        <v>921</v>
      </c>
      <c r="B29" s="425">
        <v>0.36</v>
      </c>
      <c r="C29" s="280">
        <v>0.26</v>
      </c>
      <c r="D29" s="280">
        <v>0.34799999999999998</v>
      </c>
      <c r="E29" s="280">
        <v>0.22500000000000001</v>
      </c>
      <c r="F29" s="280">
        <v>0.34399999999999997</v>
      </c>
      <c r="G29" s="280">
        <v>0.32800000000000001</v>
      </c>
      <c r="H29" s="280">
        <v>0.34899999999999998</v>
      </c>
      <c r="I29" s="280">
        <v>0.34899999999999998</v>
      </c>
      <c r="J29" s="280">
        <v>0.34300000000000003</v>
      </c>
      <c r="K29" s="280">
        <v>0.34699999999999998</v>
      </c>
      <c r="L29" s="426">
        <v>0.34699999999999998</v>
      </c>
      <c r="M29" s="425">
        <v>0.39</v>
      </c>
      <c r="N29" s="273">
        <v>0.39</v>
      </c>
      <c r="O29" s="280">
        <v>0.34799999999999998</v>
      </c>
      <c r="P29" s="273">
        <v>0.39</v>
      </c>
      <c r="Q29" s="273">
        <v>0.39</v>
      </c>
      <c r="R29" s="273">
        <v>0.39</v>
      </c>
      <c r="S29" s="273">
        <v>0.39</v>
      </c>
      <c r="T29" s="273">
        <v>0.39</v>
      </c>
      <c r="U29" s="273">
        <v>0.39</v>
      </c>
      <c r="V29" s="273">
        <v>0.39</v>
      </c>
      <c r="W29" s="427">
        <v>0.39</v>
      </c>
      <c r="X29" s="425">
        <v>0.32</v>
      </c>
      <c r="Y29" s="280">
        <v>0.39700000000000002</v>
      </c>
      <c r="Z29" s="280">
        <v>0.28199999999999997</v>
      </c>
      <c r="AA29" s="280">
        <v>0.371</v>
      </c>
      <c r="AB29" s="280">
        <v>0.19800000000000001</v>
      </c>
      <c r="AC29" s="280">
        <v>0.30599999999999999</v>
      </c>
      <c r="AD29" s="280">
        <v>0.26100000000000001</v>
      </c>
      <c r="AE29" s="280">
        <v>0.27500000000000002</v>
      </c>
      <c r="AF29" s="280">
        <v>0.54900000000000004</v>
      </c>
      <c r="AG29" s="280">
        <v>0.29499999999999998</v>
      </c>
      <c r="AH29" s="426">
        <v>0.27600000000000002</v>
      </c>
      <c r="AI29" s="425">
        <v>0.38</v>
      </c>
      <c r="AJ29" s="280">
        <v>0.36499999999999999</v>
      </c>
      <c r="AK29" s="280">
        <v>0.32900000000000001</v>
      </c>
      <c r="AL29" s="280">
        <v>0.373</v>
      </c>
      <c r="AM29" s="280">
        <v>0.33100000000000002</v>
      </c>
      <c r="AN29" s="280">
        <v>0.32800000000000001</v>
      </c>
      <c r="AO29" s="280">
        <v>0.27400000000000002</v>
      </c>
      <c r="AP29" s="280">
        <v>0.35</v>
      </c>
      <c r="AQ29" s="280">
        <v>0.29899999999999999</v>
      </c>
      <c r="AR29" s="280">
        <v>0.23899999999999999</v>
      </c>
      <c r="AS29" s="426">
        <v>0.39</v>
      </c>
      <c r="AT29" s="425">
        <v>0.35</v>
      </c>
      <c r="AU29" s="273">
        <v>0.35</v>
      </c>
      <c r="AV29" s="280">
        <v>0.33200000000000002</v>
      </c>
      <c r="AW29" s="280">
        <v>0.34</v>
      </c>
      <c r="AX29" s="280">
        <v>0.33400000000000002</v>
      </c>
      <c r="AY29" s="280">
        <v>0.30099999999999999</v>
      </c>
      <c r="AZ29" s="280">
        <v>0.32500000000000001</v>
      </c>
      <c r="BA29" s="280">
        <v>0.33300000000000002</v>
      </c>
      <c r="BB29" s="280">
        <v>0.34</v>
      </c>
      <c r="BC29" s="280">
        <v>0.32400000000000001</v>
      </c>
      <c r="BD29" s="426">
        <v>0.33900000000000002</v>
      </c>
      <c r="BZ29" s="36"/>
    </row>
    <row r="30" spans="1:78" ht="15" customHeight="1">
      <c r="A30" s="104" t="s">
        <v>922</v>
      </c>
      <c r="B30" s="425">
        <v>0.99</v>
      </c>
      <c r="C30" s="280">
        <v>1</v>
      </c>
      <c r="D30" s="280">
        <v>0.97</v>
      </c>
      <c r="E30" s="280">
        <v>1</v>
      </c>
      <c r="F30" s="280">
        <v>1</v>
      </c>
      <c r="G30" s="280">
        <v>1</v>
      </c>
      <c r="H30" s="280">
        <v>1</v>
      </c>
      <c r="I30" s="280">
        <v>1</v>
      </c>
      <c r="J30" s="280">
        <v>1</v>
      </c>
      <c r="K30" s="280">
        <v>1</v>
      </c>
      <c r="L30" s="426">
        <v>1</v>
      </c>
      <c r="M30" s="425">
        <v>0.01</v>
      </c>
      <c r="N30" s="280">
        <v>0</v>
      </c>
      <c r="O30" s="280">
        <v>0.03</v>
      </c>
      <c r="P30" s="280">
        <v>0</v>
      </c>
      <c r="Q30" s="280">
        <v>0</v>
      </c>
      <c r="R30" s="280">
        <v>0</v>
      </c>
      <c r="S30" s="280">
        <v>0</v>
      </c>
      <c r="T30" s="280">
        <v>0</v>
      </c>
      <c r="U30" s="280">
        <v>0</v>
      </c>
      <c r="V30" s="280">
        <v>0</v>
      </c>
      <c r="W30" s="280">
        <v>0</v>
      </c>
      <c r="X30" s="425">
        <v>0.182</v>
      </c>
      <c r="Y30" s="280">
        <v>0.61899999999999999</v>
      </c>
      <c r="Z30" s="280">
        <v>0.16700000000000001</v>
      </c>
      <c r="AA30" s="280">
        <v>3.4000000000000002E-2</v>
      </c>
      <c r="AB30" s="280">
        <v>0.17199999999999999</v>
      </c>
      <c r="AC30" s="280">
        <v>0.19600000000000001</v>
      </c>
      <c r="AD30" s="280">
        <v>0.187</v>
      </c>
      <c r="AE30" s="280">
        <v>0.189</v>
      </c>
      <c r="AF30" s="280">
        <v>0.04</v>
      </c>
      <c r="AG30" s="280">
        <v>3.0000000000000001E-3</v>
      </c>
      <c r="AH30" s="426">
        <v>0.121</v>
      </c>
      <c r="AI30" s="425">
        <v>4.6000000000000041E-2</v>
      </c>
      <c r="AJ30" s="280">
        <v>0.38100000000000001</v>
      </c>
      <c r="AK30" s="280">
        <v>1.0000000000000009E-3</v>
      </c>
      <c r="AL30" s="280">
        <v>0.16699999999999993</v>
      </c>
      <c r="AM30" s="280">
        <v>7.4000000000000066E-2</v>
      </c>
      <c r="AN30" s="280">
        <v>1.100000000000001E-2</v>
      </c>
      <c r="AO30" s="280">
        <v>1.19999999999999E-2</v>
      </c>
      <c r="AP30" s="280">
        <v>2.0999999999999908E-2</v>
      </c>
      <c r="AQ30" s="280">
        <v>3.9999999999999925E-2</v>
      </c>
      <c r="AR30" s="280">
        <v>7.0000000000000062E-3</v>
      </c>
      <c r="AS30" s="426">
        <v>0.15500000000000003</v>
      </c>
      <c r="AT30" s="425">
        <v>0.77200000000000002</v>
      </c>
      <c r="AU30" s="280">
        <v>0</v>
      </c>
      <c r="AV30" s="280">
        <v>0.83199999999999996</v>
      </c>
      <c r="AW30" s="280">
        <v>0.79900000000000004</v>
      </c>
      <c r="AX30" s="280">
        <v>0.754</v>
      </c>
      <c r="AY30" s="280">
        <v>0.79300000000000004</v>
      </c>
      <c r="AZ30" s="280">
        <v>0.80100000000000005</v>
      </c>
      <c r="BA30" s="280">
        <v>0.79</v>
      </c>
      <c r="BB30" s="280">
        <v>0.92</v>
      </c>
      <c r="BC30" s="280">
        <v>0.99</v>
      </c>
      <c r="BD30" s="426">
        <v>0.72399999999999998</v>
      </c>
    </row>
    <row r="31" spans="1:78" ht="15" customHeight="1">
      <c r="A31" s="102" t="s">
        <v>923</v>
      </c>
      <c r="B31" s="61"/>
      <c r="C31" s="51"/>
      <c r="D31" s="51"/>
      <c r="E31" s="51"/>
      <c r="F31" s="51"/>
      <c r="G31" s="51"/>
      <c r="H31" s="51"/>
      <c r="I31" s="51"/>
      <c r="J31" s="51"/>
      <c r="K31" s="51"/>
      <c r="L31" s="62"/>
      <c r="M31" s="61"/>
      <c r="N31" s="51"/>
      <c r="O31" s="51"/>
      <c r="P31" s="51"/>
      <c r="Q31" s="51"/>
      <c r="R31" s="51"/>
      <c r="S31" s="51"/>
      <c r="T31" s="51"/>
      <c r="U31" s="51"/>
      <c r="V31" s="51"/>
      <c r="W31" s="62"/>
      <c r="X31" s="61"/>
      <c r="Y31" s="51"/>
      <c r="Z31" s="51"/>
      <c r="AA31" s="51"/>
      <c r="AB31" s="51"/>
      <c r="AC31" s="51"/>
      <c r="AD31" s="51"/>
      <c r="AE31" s="51"/>
      <c r="AF31" s="51"/>
      <c r="AG31" s="51"/>
      <c r="AH31" s="62"/>
      <c r="AI31" s="61"/>
      <c r="AJ31" s="51"/>
      <c r="AK31" s="51"/>
      <c r="AL31" s="51"/>
      <c r="AM31" s="51"/>
      <c r="AN31" s="51"/>
      <c r="AO31" s="51"/>
      <c r="AP31" s="51"/>
      <c r="AQ31" s="51"/>
      <c r="AR31" s="51"/>
      <c r="AS31" s="62"/>
      <c r="AT31" s="61"/>
      <c r="AU31" s="51"/>
      <c r="AV31" s="51"/>
      <c r="AW31" s="51"/>
      <c r="AX31" s="51"/>
      <c r="AY31" s="51"/>
      <c r="AZ31" s="51"/>
      <c r="BA31" s="51"/>
      <c r="BB31" s="51"/>
      <c r="BC31" s="51"/>
      <c r="BD31" s="62"/>
      <c r="BZ31" s="36"/>
    </row>
    <row r="32" spans="1:78" ht="15" customHeight="1">
      <c r="A32" s="104" t="s">
        <v>75</v>
      </c>
      <c r="B32" s="428">
        <v>8.6E-3</v>
      </c>
      <c r="C32" s="429">
        <v>3.2000000000000001E-2</v>
      </c>
      <c r="D32" s="429">
        <v>1.2E-2</v>
      </c>
      <c r="E32" s="429">
        <v>2.4E-2</v>
      </c>
      <c r="F32" s="429">
        <v>1.9E-2</v>
      </c>
      <c r="G32" s="429">
        <v>1.4E-2</v>
      </c>
      <c r="H32" s="429">
        <v>1.2999999999999999E-2</v>
      </c>
      <c r="I32" s="429">
        <v>1.4E-2</v>
      </c>
      <c r="J32" s="429">
        <v>1.7999999999999999E-2</v>
      </c>
      <c r="K32" s="429">
        <v>0.02</v>
      </c>
      <c r="L32" s="430">
        <v>1.4999999999999999E-2</v>
      </c>
      <c r="M32" s="428">
        <v>8.9999999999999998E-4</v>
      </c>
      <c r="N32" s="431">
        <v>8.9999999999999998E-4</v>
      </c>
      <c r="O32" s="429">
        <v>1E-3</v>
      </c>
      <c r="P32" s="431">
        <v>8.9999999999999998E-4</v>
      </c>
      <c r="Q32" s="431">
        <v>8.9999999999999998E-4</v>
      </c>
      <c r="R32" s="431">
        <v>8.9999999999999998E-4</v>
      </c>
      <c r="S32" s="431">
        <v>8.9999999999999998E-4</v>
      </c>
      <c r="T32" s="431">
        <v>8.9999999999999998E-4</v>
      </c>
      <c r="U32" s="431">
        <v>8.9999999999999998E-4</v>
      </c>
      <c r="V32" s="431">
        <v>8.9999999999999998E-4</v>
      </c>
      <c r="W32" s="432">
        <v>8.9999999999999998E-4</v>
      </c>
      <c r="X32" s="428">
        <v>2.8E-3</v>
      </c>
      <c r="Y32" s="429">
        <v>1E-3</v>
      </c>
      <c r="Z32" s="429">
        <v>2E-3</v>
      </c>
      <c r="AA32" s="429">
        <v>2E-3</v>
      </c>
      <c r="AB32" s="429">
        <v>3.0000000000000001E-3</v>
      </c>
      <c r="AC32" s="429">
        <v>7.0000000000000001E-3</v>
      </c>
      <c r="AD32" s="429">
        <v>6.0000000000000001E-3</v>
      </c>
      <c r="AE32" s="429">
        <v>2E-3</v>
      </c>
      <c r="AF32" s="429">
        <v>4.0000000000000001E-3</v>
      </c>
      <c r="AG32" s="429">
        <v>2E-3</v>
      </c>
      <c r="AH32" s="430">
        <v>2E-3</v>
      </c>
      <c r="AI32" s="428">
        <v>1.14E-2</v>
      </c>
      <c r="AJ32" s="429">
        <v>1.2E-2</v>
      </c>
      <c r="AK32" s="429">
        <v>1.2999999999999999E-2</v>
      </c>
      <c r="AL32" s="429">
        <v>1.2E-2</v>
      </c>
      <c r="AM32" s="429">
        <v>1.2999999999999999E-2</v>
      </c>
      <c r="AN32" s="429">
        <v>1.2999999999999999E-2</v>
      </c>
      <c r="AO32" s="429">
        <v>1.6E-2</v>
      </c>
      <c r="AP32" s="429">
        <v>1.2E-2</v>
      </c>
      <c r="AQ32" s="429">
        <v>1.4E-2</v>
      </c>
      <c r="AR32" s="429">
        <v>1.7999999999999999E-2</v>
      </c>
      <c r="AS32" s="430">
        <v>1.0999999999999999E-2</v>
      </c>
      <c r="AT32" s="428">
        <v>2.0400000000000001E-2</v>
      </c>
      <c r="AU32" s="431">
        <v>2.0400000000000001E-2</v>
      </c>
      <c r="AV32" s="429">
        <v>2.5000000000000001E-2</v>
      </c>
      <c r="AW32" s="429">
        <v>2.4E-2</v>
      </c>
      <c r="AX32" s="429">
        <v>7.0000000000000001E-3</v>
      </c>
      <c r="AY32" s="429">
        <v>2.7E-2</v>
      </c>
      <c r="AZ32" s="429">
        <v>1.2E-2</v>
      </c>
      <c r="BA32" s="429">
        <v>1.6E-2</v>
      </c>
      <c r="BB32" s="429">
        <v>7.0000000000000001E-3</v>
      </c>
      <c r="BC32" s="429">
        <v>7.0000000000000001E-3</v>
      </c>
      <c r="BD32" s="430">
        <v>8.9999999999999993E-3</v>
      </c>
      <c r="BZ32" s="36"/>
    </row>
    <row r="33" spans="1:56" ht="15" customHeight="1">
      <c r="A33" s="104" t="s">
        <v>76</v>
      </c>
      <c r="B33" s="428">
        <v>5.6000000000000001E-2</v>
      </c>
      <c r="C33" s="429">
        <v>0.113</v>
      </c>
      <c r="D33" s="429">
        <v>9.9000000000000005E-2</v>
      </c>
      <c r="E33" s="429">
        <v>0.20399999999999999</v>
      </c>
      <c r="F33" s="429">
        <v>0.156</v>
      </c>
      <c r="G33" s="429">
        <v>0.112</v>
      </c>
      <c r="H33" s="429">
        <v>0.108</v>
      </c>
      <c r="I33" s="429">
        <v>0.113</v>
      </c>
      <c r="J33" s="429">
        <v>0.14699999999999999</v>
      </c>
      <c r="K33" s="429">
        <v>0.16800000000000001</v>
      </c>
      <c r="L33" s="430">
        <v>0.127</v>
      </c>
      <c r="M33" s="428">
        <v>1.5100000000000001E-2</v>
      </c>
      <c r="N33" s="431">
        <v>1.5100000000000001E-2</v>
      </c>
      <c r="O33" s="429">
        <v>1.7000000000000001E-2</v>
      </c>
      <c r="P33" s="431">
        <v>1.5100000000000001E-2</v>
      </c>
      <c r="Q33" s="431">
        <v>1.5100000000000001E-2</v>
      </c>
      <c r="R33" s="431">
        <v>1.5100000000000001E-2</v>
      </c>
      <c r="S33" s="431">
        <v>1.5100000000000001E-2</v>
      </c>
      <c r="T33" s="431">
        <v>1.5100000000000001E-2</v>
      </c>
      <c r="U33" s="431">
        <v>1.5100000000000001E-2</v>
      </c>
      <c r="V33" s="431">
        <v>1.5100000000000001E-2</v>
      </c>
      <c r="W33" s="432">
        <v>1.5100000000000001E-2</v>
      </c>
      <c r="X33" s="428">
        <v>1.66E-2</v>
      </c>
      <c r="Y33" s="429">
        <v>1.4999999999999999E-2</v>
      </c>
      <c r="Z33" s="429">
        <v>1.7999999999999999E-2</v>
      </c>
      <c r="AA33" s="429">
        <v>1.7999999999999999E-2</v>
      </c>
      <c r="AB33" s="429">
        <v>2.7E-2</v>
      </c>
      <c r="AC33" s="429">
        <v>1.9E-2</v>
      </c>
      <c r="AD33" s="429">
        <v>0.02</v>
      </c>
      <c r="AE33" s="429">
        <v>1.9E-2</v>
      </c>
      <c r="AF33" s="429">
        <v>3.5000000000000003E-2</v>
      </c>
      <c r="AG33" s="429">
        <v>1.9E-2</v>
      </c>
      <c r="AH33" s="430">
        <v>2.1000000000000001E-2</v>
      </c>
      <c r="AI33" s="428">
        <v>3.0099999999999998E-2</v>
      </c>
      <c r="AJ33" s="429">
        <v>3.1E-2</v>
      </c>
      <c r="AK33" s="429">
        <v>3.4000000000000002E-2</v>
      </c>
      <c r="AL33" s="429">
        <v>3.1E-2</v>
      </c>
      <c r="AM33" s="429">
        <v>3.4000000000000002E-2</v>
      </c>
      <c r="AN33" s="429">
        <v>3.5000000000000003E-2</v>
      </c>
      <c r="AO33" s="429">
        <v>4.1000000000000002E-2</v>
      </c>
      <c r="AP33" s="429">
        <v>3.2000000000000001E-2</v>
      </c>
      <c r="AQ33" s="429">
        <v>3.6999999999999998E-2</v>
      </c>
      <c r="AR33" s="429">
        <v>4.8000000000000001E-2</v>
      </c>
      <c r="AS33" s="430">
        <v>0.03</v>
      </c>
      <c r="AT33" s="428">
        <v>0.158</v>
      </c>
      <c r="AU33" s="431">
        <v>0.158</v>
      </c>
      <c r="AV33" s="429">
        <v>0.16500000000000001</v>
      </c>
      <c r="AW33" s="429">
        <v>0.158</v>
      </c>
      <c r="AX33" s="429">
        <v>0.17899999999999999</v>
      </c>
      <c r="AY33" s="429">
        <v>0.183</v>
      </c>
      <c r="AZ33" s="429">
        <v>0.18</v>
      </c>
      <c r="BA33" s="429">
        <v>0.17199999999999999</v>
      </c>
      <c r="BB33" s="429">
        <v>0.17699999999999999</v>
      </c>
      <c r="BC33" s="429">
        <v>0.185</v>
      </c>
      <c r="BD33" s="430">
        <v>0.18099999999999999</v>
      </c>
    </row>
    <row r="34" spans="1:56" ht="15" customHeight="1">
      <c r="A34" s="104" t="s">
        <v>77</v>
      </c>
      <c r="B34" s="428">
        <v>0.3619</v>
      </c>
      <c r="C34" s="429">
        <v>1.3380000000000001</v>
      </c>
      <c r="D34" s="429">
        <v>0.64300000000000002</v>
      </c>
      <c r="E34" s="429">
        <v>2.8479999999999999</v>
      </c>
      <c r="F34" s="429">
        <v>1.385</v>
      </c>
      <c r="G34" s="429">
        <v>1.0549999999999999</v>
      </c>
      <c r="H34" s="429">
        <v>1.2130000000000001</v>
      </c>
      <c r="I34" s="429">
        <v>0.873</v>
      </c>
      <c r="J34" s="429">
        <v>1.472</v>
      </c>
      <c r="K34" s="429">
        <v>1.0029999999999999</v>
      </c>
      <c r="L34" s="430">
        <v>1.4930000000000001</v>
      </c>
      <c r="M34" s="428">
        <v>0.23499999999999999</v>
      </c>
      <c r="N34" s="431">
        <v>0.23499999999999999</v>
      </c>
      <c r="O34" s="429">
        <v>0.11700000000000001</v>
      </c>
      <c r="P34" s="431">
        <v>0.23499999999999999</v>
      </c>
      <c r="Q34" s="431">
        <v>0.23499999999999999</v>
      </c>
      <c r="R34" s="431">
        <v>0.23499999999999999</v>
      </c>
      <c r="S34" s="431">
        <v>0.23499999999999999</v>
      </c>
      <c r="T34" s="431">
        <v>0.23499999999999999</v>
      </c>
      <c r="U34" s="431">
        <v>0.23499999999999999</v>
      </c>
      <c r="V34" s="431">
        <v>0.23499999999999999</v>
      </c>
      <c r="W34" s="432">
        <v>0.23499999999999999</v>
      </c>
      <c r="X34" s="428">
        <v>2.7341000000000002</v>
      </c>
      <c r="Y34" s="429">
        <v>0.749</v>
      </c>
      <c r="Z34" s="429">
        <v>2.5030000000000001</v>
      </c>
      <c r="AA34" s="429">
        <v>1.5860000000000001</v>
      </c>
      <c r="AB34" s="429">
        <v>3.79</v>
      </c>
      <c r="AC34" s="429">
        <v>3.1659999999999999</v>
      </c>
      <c r="AD34" s="429">
        <v>2.0169999999999999</v>
      </c>
      <c r="AE34" s="429">
        <v>8.8390000000000004</v>
      </c>
      <c r="AF34" s="429">
        <v>0</v>
      </c>
      <c r="AG34" s="429">
        <v>2.9660000000000002</v>
      </c>
      <c r="AH34" s="430">
        <v>0.83099999999999996</v>
      </c>
      <c r="AI34" s="428">
        <v>4.532</v>
      </c>
      <c r="AJ34" s="429">
        <v>5.4329999999999998</v>
      </c>
      <c r="AK34" s="429">
        <v>6.1130000000000004</v>
      </c>
      <c r="AL34" s="429">
        <v>4.3419999999999996</v>
      </c>
      <c r="AM34" s="429">
        <v>6.415</v>
      </c>
      <c r="AN34" s="429">
        <v>3.448</v>
      </c>
      <c r="AO34" s="429">
        <v>4.0190000000000001</v>
      </c>
      <c r="AP34" s="429">
        <v>5.37</v>
      </c>
      <c r="AQ34" s="429">
        <v>6.0839999999999996</v>
      </c>
      <c r="AR34" s="429">
        <v>3.8239999999999998</v>
      </c>
      <c r="AS34" s="430">
        <v>3.5510000000000002</v>
      </c>
      <c r="AT34" s="428">
        <v>4.2263999999999999</v>
      </c>
      <c r="AU34" s="431">
        <v>4.2263999999999999</v>
      </c>
      <c r="AV34" s="429">
        <v>3.6219999999999999</v>
      </c>
      <c r="AW34" s="429">
        <v>0.77900000000000003</v>
      </c>
      <c r="AX34" s="429">
        <v>7.9589999999999996</v>
      </c>
      <c r="AY34" s="429">
        <v>3.9239999999999999</v>
      </c>
      <c r="AZ34" s="429">
        <v>7.0090000000000003</v>
      </c>
      <c r="BA34" s="429">
        <v>5.1459999999999999</v>
      </c>
      <c r="BB34" s="429">
        <v>7.8179999999999996</v>
      </c>
      <c r="BC34" s="429">
        <v>8.2040000000000006</v>
      </c>
      <c r="BD34" s="430">
        <v>7.8410000000000002</v>
      </c>
    </row>
    <row r="35" spans="1:56" ht="15" customHeight="1">
      <c r="A35" s="104" t="s">
        <v>78</v>
      </c>
      <c r="B35" s="428">
        <v>6.1400000000000003E-2</v>
      </c>
      <c r="C35" s="429">
        <v>11.887</v>
      </c>
      <c r="D35" s="429">
        <v>0.187</v>
      </c>
      <c r="E35" s="429">
        <v>0.11799999999999999</v>
      </c>
      <c r="F35" s="429">
        <v>0.13900000000000001</v>
      </c>
      <c r="G35" s="429">
        <v>0.25900000000000001</v>
      </c>
      <c r="H35" s="429">
        <v>0.39300000000000002</v>
      </c>
      <c r="I35" s="429">
        <v>0.22800000000000001</v>
      </c>
      <c r="J35" s="429">
        <v>0.186</v>
      </c>
      <c r="K35" s="429">
        <v>0.124</v>
      </c>
      <c r="L35" s="430">
        <v>0.39900000000000002</v>
      </c>
      <c r="M35" s="428">
        <v>2.8400000000000002E-2</v>
      </c>
      <c r="N35" s="431">
        <v>2.8400000000000002E-2</v>
      </c>
      <c r="O35" s="429">
        <v>1.95</v>
      </c>
      <c r="P35" s="431">
        <v>2.8400000000000002E-2</v>
      </c>
      <c r="Q35" s="431">
        <v>2.8400000000000002E-2</v>
      </c>
      <c r="R35" s="431">
        <v>2.8400000000000002E-2</v>
      </c>
      <c r="S35" s="431">
        <v>2.8400000000000002E-2</v>
      </c>
      <c r="T35" s="431">
        <v>2.8400000000000002E-2</v>
      </c>
      <c r="U35" s="431">
        <v>2.8400000000000002E-2</v>
      </c>
      <c r="V35" s="431">
        <v>2.8400000000000002E-2</v>
      </c>
      <c r="W35" s="432">
        <v>2.8400000000000002E-2</v>
      </c>
      <c r="X35" s="428">
        <v>0.17</v>
      </c>
      <c r="Y35" s="429">
        <v>5.2999999999999999E-2</v>
      </c>
      <c r="Z35" s="429">
        <v>0.32700000000000001</v>
      </c>
      <c r="AA35" s="429">
        <v>0.33800000000000002</v>
      </c>
      <c r="AB35" s="429">
        <v>0.50900000000000001</v>
      </c>
      <c r="AC35" s="429">
        <v>0.34799999999999998</v>
      </c>
      <c r="AD35" s="429">
        <v>0.372</v>
      </c>
      <c r="AE35" s="429">
        <v>0.36099999999999999</v>
      </c>
      <c r="AF35" s="429">
        <v>0.64700000000000002</v>
      </c>
      <c r="AG35" s="429">
        <v>0.34499999999999997</v>
      </c>
      <c r="AH35" s="430">
        <v>0.28000000000000003</v>
      </c>
      <c r="AI35" s="433">
        <v>8.0999999999999996E-3</v>
      </c>
      <c r="AJ35" s="429">
        <v>0.01</v>
      </c>
      <c r="AK35" s="429">
        <v>1.0999999999999999E-2</v>
      </c>
      <c r="AL35" s="429">
        <v>0.01</v>
      </c>
      <c r="AM35" s="429">
        <v>1.0999999999999999E-2</v>
      </c>
      <c r="AN35" s="429">
        <v>1.0999999999999999E-2</v>
      </c>
      <c r="AO35" s="429">
        <v>3.2000000000000001E-2</v>
      </c>
      <c r="AP35" s="429">
        <v>7.0999999999999994E-2</v>
      </c>
      <c r="AQ35" s="429">
        <v>1.2E-2</v>
      </c>
      <c r="AR35" s="429">
        <v>1.6E-2</v>
      </c>
      <c r="AS35" s="430">
        <v>0.01</v>
      </c>
      <c r="AT35" s="428">
        <v>0.1694</v>
      </c>
      <c r="AU35" s="431">
        <v>0.1694</v>
      </c>
      <c r="AV35" s="429">
        <v>0.23300000000000001</v>
      </c>
      <c r="AW35" s="429">
        <v>0.222</v>
      </c>
      <c r="AX35" s="429">
        <v>8.3000000000000004E-2</v>
      </c>
      <c r="AY35" s="429">
        <v>9.9000000000000005E-2</v>
      </c>
      <c r="AZ35" s="429">
        <v>0.11</v>
      </c>
      <c r="BA35" s="429">
        <v>9.8000000000000004E-2</v>
      </c>
      <c r="BB35" s="429">
        <v>8.1000000000000003E-2</v>
      </c>
      <c r="BC35" s="429">
        <v>8.5000000000000006E-2</v>
      </c>
      <c r="BD35" s="430">
        <v>9.6000000000000002E-2</v>
      </c>
    </row>
    <row r="36" spans="1:56" ht="15" customHeight="1">
      <c r="A36" s="104" t="s">
        <v>79</v>
      </c>
      <c r="B36" s="433">
        <v>4.3200000000000002E-2</v>
      </c>
      <c r="C36" s="429">
        <v>3.504</v>
      </c>
      <c r="D36" s="429">
        <v>0.13100000000000001</v>
      </c>
      <c r="E36" s="429">
        <v>0.11799999999999999</v>
      </c>
      <c r="F36" s="429">
        <v>0.11</v>
      </c>
      <c r="G36" s="429">
        <v>0.185</v>
      </c>
      <c r="H36" s="429">
        <v>0.25700000000000001</v>
      </c>
      <c r="I36" s="429">
        <v>0.18</v>
      </c>
      <c r="J36" s="429">
        <v>0.161</v>
      </c>
      <c r="K36" s="429">
        <v>0.11</v>
      </c>
      <c r="L36" s="430">
        <v>0.247</v>
      </c>
      <c r="M36" s="428">
        <v>8.2699999999999996E-3</v>
      </c>
      <c r="N36" s="431">
        <v>8.2699999999999996E-3</v>
      </c>
      <c r="O36" s="429">
        <v>0.56799999999999995</v>
      </c>
      <c r="P36" s="431">
        <v>8.2699999999999996E-3</v>
      </c>
      <c r="Q36" s="431">
        <v>8.2699999999999996E-3</v>
      </c>
      <c r="R36" s="431">
        <v>8.2699999999999996E-3</v>
      </c>
      <c r="S36" s="431">
        <v>8.2699999999999996E-3</v>
      </c>
      <c r="T36" s="431">
        <v>8.2699999999999996E-3</v>
      </c>
      <c r="U36" s="431">
        <v>8.2699999999999996E-3</v>
      </c>
      <c r="V36" s="431">
        <v>8.2699999999999996E-3</v>
      </c>
      <c r="W36" s="432">
        <v>8.2699999999999996E-3</v>
      </c>
      <c r="X36" s="428">
        <v>7.0099999999999996E-2</v>
      </c>
      <c r="Y36" s="429">
        <v>3.9E-2</v>
      </c>
      <c r="Z36" s="429">
        <v>7.9000000000000001E-2</v>
      </c>
      <c r="AA36" s="429">
        <v>8.1000000000000003E-2</v>
      </c>
      <c r="AB36" s="429">
        <v>0.122</v>
      </c>
      <c r="AC36" s="429">
        <v>8.3000000000000004E-2</v>
      </c>
      <c r="AD36" s="429">
        <v>8.8999999999999996E-2</v>
      </c>
      <c r="AE36" s="429">
        <v>8.6999999999999994E-2</v>
      </c>
      <c r="AF36" s="429">
        <v>0.155</v>
      </c>
      <c r="AG36" s="429">
        <v>8.3000000000000004E-2</v>
      </c>
      <c r="AH36" s="430">
        <v>6.7000000000000004E-2</v>
      </c>
      <c r="AI36" s="433">
        <v>1.24E-2</v>
      </c>
      <c r="AJ36" s="429">
        <v>0.01</v>
      </c>
      <c r="AK36" s="429">
        <v>1.0999999999999999E-2</v>
      </c>
      <c r="AL36" s="429">
        <v>0.01</v>
      </c>
      <c r="AM36" s="429">
        <v>1.0999999999999999E-2</v>
      </c>
      <c r="AN36" s="429">
        <v>1.0999999999999999E-2</v>
      </c>
      <c r="AO36" s="429">
        <v>2.8000000000000001E-2</v>
      </c>
      <c r="AP36" s="429">
        <v>5.7000000000000002E-2</v>
      </c>
      <c r="AQ36" s="429">
        <v>1.2E-2</v>
      </c>
      <c r="AR36" s="429">
        <v>1.6E-2</v>
      </c>
      <c r="AS36" s="430">
        <v>0.01</v>
      </c>
      <c r="AT36" s="433">
        <v>0.13150000000000001</v>
      </c>
      <c r="AU36" s="431">
        <v>0.13150000000000001</v>
      </c>
      <c r="AV36" s="429">
        <v>0.18099999999999999</v>
      </c>
      <c r="AW36" s="429">
        <v>0.17299999999999999</v>
      </c>
      <c r="AX36" s="429">
        <v>5.6000000000000001E-2</v>
      </c>
      <c r="AY36" s="429">
        <v>8.5999999999999993E-2</v>
      </c>
      <c r="AZ36" s="429">
        <v>7.9000000000000001E-2</v>
      </c>
      <c r="BA36" s="429">
        <v>7.5999999999999998E-2</v>
      </c>
      <c r="BB36" s="429">
        <v>5.5E-2</v>
      </c>
      <c r="BC36" s="429">
        <v>5.7000000000000002E-2</v>
      </c>
      <c r="BD36" s="430">
        <v>6.7000000000000004E-2</v>
      </c>
    </row>
    <row r="37" spans="1:56" ht="15" customHeight="1">
      <c r="A37" s="104" t="s">
        <v>80</v>
      </c>
      <c r="B37" s="433">
        <v>2.3641000000000001</v>
      </c>
      <c r="C37" s="429">
        <v>4.2709999999999999</v>
      </c>
      <c r="D37" s="429">
        <v>1.667</v>
      </c>
      <c r="E37" s="429">
        <v>8.9629999999999992</v>
      </c>
      <c r="F37" s="429">
        <v>3.3159999999999998</v>
      </c>
      <c r="G37" s="429">
        <v>4.32</v>
      </c>
      <c r="H37" s="429">
        <v>4.2229999999999999</v>
      </c>
      <c r="I37" s="429">
        <v>2.8119999999999998</v>
      </c>
      <c r="J37" s="429">
        <v>3.0430000000000001</v>
      </c>
      <c r="K37" s="429">
        <v>4.5419999999999998</v>
      </c>
      <c r="L37" s="430">
        <v>1.0309999999999999</v>
      </c>
      <c r="M37" s="428">
        <v>4.9100000000000003E-3</v>
      </c>
      <c r="N37" s="431">
        <v>4.9100000000000003E-3</v>
      </c>
      <c r="O37" s="429">
        <v>0.04</v>
      </c>
      <c r="P37" s="431">
        <v>4.9100000000000003E-3</v>
      </c>
      <c r="Q37" s="431">
        <v>4.9100000000000003E-3</v>
      </c>
      <c r="R37" s="431">
        <v>4.9100000000000003E-3</v>
      </c>
      <c r="S37" s="431">
        <v>4.9100000000000003E-3</v>
      </c>
      <c r="T37" s="431">
        <v>4.9100000000000003E-3</v>
      </c>
      <c r="U37" s="431">
        <v>4.9100000000000003E-3</v>
      </c>
      <c r="V37" s="431">
        <v>4.9100000000000003E-3</v>
      </c>
      <c r="W37" s="432">
        <v>4.9100000000000003E-3</v>
      </c>
      <c r="X37" s="428">
        <v>0.43359999999999999</v>
      </c>
      <c r="Y37" s="429">
        <v>0.48899999999999999</v>
      </c>
      <c r="Z37" s="429">
        <v>0.33100000000000002</v>
      </c>
      <c r="AA37" s="429">
        <v>0.13400000000000001</v>
      </c>
      <c r="AB37" s="429">
        <v>0.44</v>
      </c>
      <c r="AC37" s="429">
        <v>1.6479999999999999</v>
      </c>
      <c r="AD37" s="429">
        <v>0.44900000000000001</v>
      </c>
      <c r="AE37" s="429">
        <v>2.99</v>
      </c>
      <c r="AF37" s="429">
        <v>0</v>
      </c>
      <c r="AG37" s="429">
        <v>0.65100000000000002</v>
      </c>
      <c r="AH37" s="430">
        <v>8.7999999999999995E-2</v>
      </c>
      <c r="AI37" s="433">
        <v>0.1086</v>
      </c>
      <c r="AJ37" s="429">
        <v>0.26</v>
      </c>
      <c r="AK37" s="429">
        <v>1.7350000000000001</v>
      </c>
      <c r="AL37" s="429">
        <v>0.18</v>
      </c>
      <c r="AM37" s="429">
        <v>0.223</v>
      </c>
      <c r="AN37" s="429">
        <v>0.22600000000000001</v>
      </c>
      <c r="AO37" s="429">
        <v>0.37</v>
      </c>
      <c r="AP37" s="429">
        <v>0.23499999999999999</v>
      </c>
      <c r="AQ37" s="429">
        <v>0.28000000000000003</v>
      </c>
      <c r="AR37" s="429">
        <v>0.80300000000000005</v>
      </c>
      <c r="AS37" s="430">
        <v>0.28699999999999998</v>
      </c>
      <c r="AT37" s="433">
        <v>3.6036999999999999</v>
      </c>
      <c r="AU37" s="431">
        <v>3.6036999999999999</v>
      </c>
      <c r="AV37" s="429">
        <v>10.042999999999999</v>
      </c>
      <c r="AW37" s="429">
        <v>0.65600000000000003</v>
      </c>
      <c r="AX37" s="429">
        <v>7.5529999999999999</v>
      </c>
      <c r="AY37" s="429">
        <v>3.8980000000000001</v>
      </c>
      <c r="AZ37" s="429">
        <v>8.8610000000000007</v>
      </c>
      <c r="BA37" s="429">
        <v>8.2720000000000002</v>
      </c>
      <c r="BB37" s="429">
        <v>7.4189999999999996</v>
      </c>
      <c r="BC37" s="429">
        <v>7.7859999999999996</v>
      </c>
      <c r="BD37" s="430">
        <v>7.4409999999999998</v>
      </c>
    </row>
    <row r="38" spans="1:56" ht="15" customHeight="1">
      <c r="A38" s="104" t="s">
        <v>81</v>
      </c>
      <c r="B38" s="433">
        <v>1.8576E-3</v>
      </c>
      <c r="C38" s="131">
        <v>0.150672</v>
      </c>
      <c r="D38" s="131">
        <v>5.633E-3</v>
      </c>
      <c r="E38" s="131">
        <v>5.0739999999999995E-3</v>
      </c>
      <c r="F38" s="131">
        <v>4.7299999999999998E-3</v>
      </c>
      <c r="G38" s="131">
        <v>7.9550000000000003E-3</v>
      </c>
      <c r="H38" s="131">
        <v>1.1051E-2</v>
      </c>
      <c r="I38" s="131">
        <v>7.7399999999999995E-3</v>
      </c>
      <c r="J38" s="131">
        <v>6.9230000000000003E-3</v>
      </c>
      <c r="K38" s="131">
        <v>4.7299999999999998E-3</v>
      </c>
      <c r="L38" s="232">
        <v>1.0621E-2</v>
      </c>
      <c r="M38" s="428">
        <v>3.5560999999999996E-4</v>
      </c>
      <c r="N38" s="431">
        <v>3.5560999999999996E-4</v>
      </c>
      <c r="O38" s="131">
        <v>2.4423999999999998E-2</v>
      </c>
      <c r="P38" s="431">
        <v>3.5560999999999996E-4</v>
      </c>
      <c r="Q38" s="431">
        <v>3.5560999999999996E-4</v>
      </c>
      <c r="R38" s="431">
        <v>3.5560999999999996E-4</v>
      </c>
      <c r="S38" s="431">
        <v>3.5560999999999996E-4</v>
      </c>
      <c r="T38" s="431">
        <v>3.5560999999999996E-4</v>
      </c>
      <c r="U38" s="431">
        <v>3.5560999999999996E-4</v>
      </c>
      <c r="V38" s="431">
        <v>3.5560999999999996E-4</v>
      </c>
      <c r="W38" s="432">
        <v>3.5560999999999996E-4</v>
      </c>
      <c r="X38" s="433">
        <v>4.2059999999999997E-3</v>
      </c>
      <c r="Y38" s="131">
        <v>2.3400000000000001E-3</v>
      </c>
      <c r="Z38" s="131">
        <v>4.7399999999999994E-3</v>
      </c>
      <c r="AA38" s="131">
        <v>4.8599999999999997E-3</v>
      </c>
      <c r="AB38" s="131">
        <v>7.3200000000000001E-3</v>
      </c>
      <c r="AC38" s="131">
        <v>4.9800000000000001E-3</v>
      </c>
      <c r="AD38" s="131">
        <v>5.3400000000000001E-3</v>
      </c>
      <c r="AE38" s="131">
        <v>5.2199999999999998E-3</v>
      </c>
      <c r="AF38" s="131">
        <v>9.2999999999999992E-3</v>
      </c>
      <c r="AG38" s="131">
        <v>4.9800000000000001E-3</v>
      </c>
      <c r="AH38" s="232">
        <v>4.0200000000000001E-3</v>
      </c>
      <c r="AI38" s="433">
        <v>1.8599999999999999E-3</v>
      </c>
      <c r="AJ38" s="131">
        <v>1.5E-3</v>
      </c>
      <c r="AK38" s="131">
        <v>1.6499999999999998E-3</v>
      </c>
      <c r="AL38" s="131">
        <v>1.5E-3</v>
      </c>
      <c r="AM38" s="131">
        <v>1.6499999999999998E-3</v>
      </c>
      <c r="AN38" s="131">
        <v>1.6499999999999998E-3</v>
      </c>
      <c r="AO38" s="131">
        <v>4.1999999999999997E-3</v>
      </c>
      <c r="AP38" s="131">
        <v>8.5500000000000003E-3</v>
      </c>
      <c r="AQ38" s="131">
        <v>1.8E-3</v>
      </c>
      <c r="AR38" s="131">
        <v>2.3999999999999998E-3</v>
      </c>
      <c r="AS38" s="232">
        <v>1.5E-3</v>
      </c>
      <c r="AT38" s="433">
        <v>8.3371000000000001E-3</v>
      </c>
      <c r="AU38" s="131">
        <v>8.3371000000000001E-3</v>
      </c>
      <c r="AV38" s="131">
        <v>1.14754E-2</v>
      </c>
      <c r="AW38" s="131">
        <v>1.0968199999999999E-2</v>
      </c>
      <c r="AX38" s="131">
        <v>3.5504000000000004E-3</v>
      </c>
      <c r="AY38" s="131">
        <v>5.4523999999999996E-3</v>
      </c>
      <c r="AZ38" s="131">
        <v>5.0085999999999993E-3</v>
      </c>
      <c r="BA38" s="131">
        <v>4.8183999999999996E-3</v>
      </c>
      <c r="BB38" s="131">
        <v>3.4870000000000001E-3</v>
      </c>
      <c r="BC38" s="131">
        <v>3.6137999999999999E-3</v>
      </c>
      <c r="BD38" s="232">
        <v>4.2477999999999995E-3</v>
      </c>
    </row>
    <row r="39" spans="1:56" ht="15" customHeight="1">
      <c r="A39" s="104" t="s">
        <v>82</v>
      </c>
      <c r="B39" s="433">
        <v>3.4992000000000001E-3</v>
      </c>
      <c r="C39" s="131">
        <v>0.28382400000000002</v>
      </c>
      <c r="D39" s="131">
        <v>1.0610999999999999E-2</v>
      </c>
      <c r="E39" s="131">
        <v>9.5579999999999988E-3</v>
      </c>
      <c r="F39" s="131">
        <v>8.9099999999999995E-3</v>
      </c>
      <c r="G39" s="131">
        <v>1.4985E-2</v>
      </c>
      <c r="H39" s="131">
        <v>2.0817000000000002E-2</v>
      </c>
      <c r="I39" s="131">
        <v>1.4579999999999999E-2</v>
      </c>
      <c r="J39" s="131">
        <v>1.3041000000000001E-2</v>
      </c>
      <c r="K39" s="131">
        <v>8.9099999999999995E-3</v>
      </c>
      <c r="L39" s="232">
        <v>2.0006999999999997E-2</v>
      </c>
      <c r="M39" s="428">
        <v>6.6986999999999993E-4</v>
      </c>
      <c r="N39" s="431">
        <v>6.6986999999999993E-4</v>
      </c>
      <c r="O39" s="131">
        <v>4.6007999999999993E-2</v>
      </c>
      <c r="P39" s="431">
        <v>6.6986999999999993E-4</v>
      </c>
      <c r="Q39" s="431">
        <v>6.6986999999999993E-4</v>
      </c>
      <c r="R39" s="431">
        <v>6.6986999999999993E-4</v>
      </c>
      <c r="S39" s="431">
        <v>6.6986999999999993E-4</v>
      </c>
      <c r="T39" s="431">
        <v>6.6986999999999993E-4</v>
      </c>
      <c r="U39" s="431">
        <v>6.6986999999999993E-4</v>
      </c>
      <c r="V39" s="431">
        <v>6.6986999999999993E-4</v>
      </c>
      <c r="W39" s="432">
        <v>6.6986999999999993E-4</v>
      </c>
      <c r="X39" s="433">
        <v>2.8039999999999996E-3</v>
      </c>
      <c r="Y39" s="131">
        <v>1.56E-3</v>
      </c>
      <c r="Z39" s="131">
        <v>3.16E-3</v>
      </c>
      <c r="AA39" s="131">
        <v>3.2400000000000003E-3</v>
      </c>
      <c r="AB39" s="131">
        <v>4.8799999999999998E-3</v>
      </c>
      <c r="AC39" s="131">
        <v>3.32E-3</v>
      </c>
      <c r="AD39" s="131">
        <v>3.5599999999999998E-3</v>
      </c>
      <c r="AE39" s="131">
        <v>3.4799999999999996E-3</v>
      </c>
      <c r="AF39" s="131">
        <v>6.1999999999999998E-3</v>
      </c>
      <c r="AG39" s="131">
        <v>3.32E-3</v>
      </c>
      <c r="AH39" s="232">
        <v>2.6800000000000001E-3</v>
      </c>
      <c r="AI39" s="433">
        <v>4.836E-3</v>
      </c>
      <c r="AJ39" s="131">
        <v>3.9000000000000003E-3</v>
      </c>
      <c r="AK39" s="131">
        <v>4.2899999999999995E-3</v>
      </c>
      <c r="AL39" s="131">
        <v>3.9000000000000003E-3</v>
      </c>
      <c r="AM39" s="131">
        <v>4.2899999999999995E-3</v>
      </c>
      <c r="AN39" s="131">
        <v>4.2899999999999995E-3</v>
      </c>
      <c r="AO39" s="131">
        <v>1.0920000000000001E-2</v>
      </c>
      <c r="AP39" s="131">
        <v>2.223E-2</v>
      </c>
      <c r="AQ39" s="131">
        <v>4.6800000000000001E-3</v>
      </c>
      <c r="AR39" s="131">
        <v>6.2399999999999999E-3</v>
      </c>
      <c r="AS39" s="232">
        <v>3.9000000000000003E-3</v>
      </c>
      <c r="AT39" s="433">
        <v>5.7860000000000012E-3</v>
      </c>
      <c r="AU39" s="131">
        <v>5.7860000000000012E-3</v>
      </c>
      <c r="AV39" s="131">
        <v>7.9640000000000006E-3</v>
      </c>
      <c r="AW39" s="131">
        <v>7.6119999999999998E-3</v>
      </c>
      <c r="AX39" s="131">
        <v>2.4640000000000005E-3</v>
      </c>
      <c r="AY39" s="131">
        <v>3.784E-3</v>
      </c>
      <c r="AZ39" s="131">
        <v>3.4760000000000004E-3</v>
      </c>
      <c r="BA39" s="131">
        <v>3.3440000000000002E-3</v>
      </c>
      <c r="BB39" s="131">
        <v>2.4200000000000003E-3</v>
      </c>
      <c r="BC39" s="131">
        <v>2.5080000000000002E-3</v>
      </c>
      <c r="BD39" s="232">
        <v>2.9480000000000005E-3</v>
      </c>
    </row>
    <row r="40" spans="1:56" ht="15" customHeight="1">
      <c r="A40" s="104" t="s">
        <v>83</v>
      </c>
      <c r="B40" s="433">
        <v>0.01</v>
      </c>
      <c r="C40" s="429">
        <v>1.4E-2</v>
      </c>
      <c r="D40" s="429">
        <v>0.01</v>
      </c>
      <c r="E40" s="429">
        <v>1.6E-2</v>
      </c>
      <c r="F40" s="429">
        <v>0.01</v>
      </c>
      <c r="G40" s="429">
        <v>1.0999999999999999E-2</v>
      </c>
      <c r="H40" s="429">
        <v>0.01</v>
      </c>
      <c r="I40" s="429">
        <v>0.01</v>
      </c>
      <c r="J40" s="429">
        <v>0.01</v>
      </c>
      <c r="K40" s="429">
        <v>0.01</v>
      </c>
      <c r="L40" s="430">
        <v>0.01</v>
      </c>
      <c r="M40" s="428">
        <v>8.9999999999999993E-3</v>
      </c>
      <c r="N40" s="431">
        <v>8.9999999999999993E-3</v>
      </c>
      <c r="O40" s="429">
        <v>0.01</v>
      </c>
      <c r="P40" s="431">
        <v>8.9999999999999993E-3</v>
      </c>
      <c r="Q40" s="431">
        <v>8.9999999999999993E-3</v>
      </c>
      <c r="R40" s="431">
        <v>8.9999999999999993E-3</v>
      </c>
      <c r="S40" s="431">
        <v>8.9999999999999993E-3</v>
      </c>
      <c r="T40" s="431">
        <v>8.9999999999999993E-3</v>
      </c>
      <c r="U40" s="431">
        <v>8.9999999999999993E-3</v>
      </c>
      <c r="V40" s="431">
        <v>8.9999999999999993E-3</v>
      </c>
      <c r="W40" s="432">
        <v>8.9999999999999993E-3</v>
      </c>
      <c r="X40" s="433">
        <v>3.2199999999999999E-2</v>
      </c>
      <c r="Y40" s="429">
        <v>2.7E-2</v>
      </c>
      <c r="Z40" s="429">
        <v>3.4000000000000002E-2</v>
      </c>
      <c r="AA40" s="429">
        <v>3.5999999999999997E-2</v>
      </c>
      <c r="AB40" s="429">
        <v>5.3999999999999999E-2</v>
      </c>
      <c r="AC40" s="429">
        <v>3.6999999999999998E-2</v>
      </c>
      <c r="AD40" s="429">
        <v>3.9E-2</v>
      </c>
      <c r="AE40" s="429">
        <v>3.7999999999999999E-2</v>
      </c>
      <c r="AF40" s="429">
        <v>6.8000000000000005E-2</v>
      </c>
      <c r="AG40" s="429">
        <v>3.5999999999999997E-2</v>
      </c>
      <c r="AH40" s="430">
        <v>3.9E-2</v>
      </c>
      <c r="AI40" s="433">
        <v>2.8400000000000002E-2</v>
      </c>
      <c r="AJ40" s="429">
        <v>0.03</v>
      </c>
      <c r="AK40" s="429">
        <v>3.3000000000000002E-2</v>
      </c>
      <c r="AL40" s="429">
        <v>2.9000000000000001E-2</v>
      </c>
      <c r="AM40" s="429">
        <v>3.3000000000000002E-2</v>
      </c>
      <c r="AN40" s="429">
        <v>3.3000000000000002E-2</v>
      </c>
      <c r="AO40" s="429">
        <v>3.9E-2</v>
      </c>
      <c r="AP40" s="429">
        <v>3.1E-2</v>
      </c>
      <c r="AQ40" s="429">
        <v>3.5999999999999997E-2</v>
      </c>
      <c r="AR40" s="429">
        <v>4.4999999999999998E-2</v>
      </c>
      <c r="AS40" s="430">
        <v>2.8000000000000001E-2</v>
      </c>
      <c r="AT40" s="433">
        <v>3.1E-2</v>
      </c>
      <c r="AU40" s="431">
        <v>3.1E-2</v>
      </c>
      <c r="AV40" s="429">
        <v>3.3000000000000002E-2</v>
      </c>
      <c r="AW40" s="429">
        <v>3.2000000000000001E-2</v>
      </c>
      <c r="AX40" s="429">
        <v>3.2000000000000001E-2</v>
      </c>
      <c r="AY40" s="429">
        <v>3.5999999999999997E-2</v>
      </c>
      <c r="AZ40" s="429">
        <v>3.3000000000000002E-2</v>
      </c>
      <c r="BA40" s="429">
        <v>3.2000000000000001E-2</v>
      </c>
      <c r="BB40" s="429">
        <v>3.2000000000000001E-2</v>
      </c>
      <c r="BC40" s="429">
        <v>3.3000000000000002E-2</v>
      </c>
      <c r="BD40" s="430">
        <v>3.2000000000000001E-2</v>
      </c>
    </row>
    <row r="41" spans="1:56" ht="15" customHeight="1">
      <c r="A41" s="390" t="s">
        <v>84</v>
      </c>
      <c r="B41" s="434">
        <v>1.4999999999999999E-2</v>
      </c>
      <c r="C41" s="435">
        <v>2.1000000000000001E-2</v>
      </c>
      <c r="D41" s="435">
        <v>1.6E-2</v>
      </c>
      <c r="E41" s="435">
        <v>2.4E-2</v>
      </c>
      <c r="F41" s="435">
        <v>1.6E-2</v>
      </c>
      <c r="G41" s="435">
        <v>1.6E-2</v>
      </c>
      <c r="H41" s="435">
        <v>1.4999999999999999E-2</v>
      </c>
      <c r="I41" s="435">
        <v>1.4999999999999999E-2</v>
      </c>
      <c r="J41" s="435">
        <v>1.6E-2</v>
      </c>
      <c r="K41" s="435">
        <v>1.6E-2</v>
      </c>
      <c r="L41" s="436">
        <v>1.6E-2</v>
      </c>
      <c r="M41" s="437">
        <v>1.35E-2</v>
      </c>
      <c r="N41" s="438">
        <v>1.35E-2</v>
      </c>
      <c r="O41" s="435">
        <v>1.6E-2</v>
      </c>
      <c r="P41" s="438">
        <v>1.35E-2</v>
      </c>
      <c r="Q41" s="438">
        <v>1.35E-2</v>
      </c>
      <c r="R41" s="438">
        <v>1.35E-2</v>
      </c>
      <c r="S41" s="438">
        <v>1.35E-2</v>
      </c>
      <c r="T41" s="438">
        <v>1.35E-2</v>
      </c>
      <c r="U41" s="438">
        <v>1.35E-2</v>
      </c>
      <c r="V41" s="438">
        <v>1.35E-2</v>
      </c>
      <c r="W41" s="439">
        <v>1.35E-2</v>
      </c>
      <c r="X41" s="437">
        <v>6.4000000000000003E-3</v>
      </c>
      <c r="Y41" s="435">
        <v>5.0000000000000001E-3</v>
      </c>
      <c r="Z41" s="435">
        <v>7.0000000000000001E-3</v>
      </c>
      <c r="AA41" s="435">
        <v>7.0000000000000001E-3</v>
      </c>
      <c r="AB41" s="435">
        <v>1.0999999999999999E-2</v>
      </c>
      <c r="AC41" s="435">
        <v>8.0000000000000002E-3</v>
      </c>
      <c r="AD41" s="435">
        <v>8.0000000000000002E-3</v>
      </c>
      <c r="AE41" s="435">
        <v>8.0000000000000002E-3</v>
      </c>
      <c r="AF41" s="435">
        <v>1.4E-2</v>
      </c>
      <c r="AG41" s="435">
        <v>7.0000000000000001E-3</v>
      </c>
      <c r="AH41" s="436">
        <v>8.0000000000000002E-3</v>
      </c>
      <c r="AI41" s="434">
        <v>5.5999999999999999E-3</v>
      </c>
      <c r="AJ41" s="435">
        <v>6.0000000000000001E-3</v>
      </c>
      <c r="AK41" s="435">
        <v>7.0000000000000001E-3</v>
      </c>
      <c r="AL41" s="435">
        <v>6.0000000000000001E-3</v>
      </c>
      <c r="AM41" s="435">
        <v>7.0000000000000001E-3</v>
      </c>
      <c r="AN41" s="435">
        <v>7.0000000000000001E-3</v>
      </c>
      <c r="AO41" s="435">
        <v>8.0000000000000002E-3</v>
      </c>
      <c r="AP41" s="435">
        <v>6.0000000000000001E-3</v>
      </c>
      <c r="AQ41" s="435">
        <v>7.0000000000000001E-3</v>
      </c>
      <c r="AR41" s="435">
        <v>8.9999999999999993E-3</v>
      </c>
      <c r="AS41" s="436">
        <v>6.0000000000000001E-3</v>
      </c>
      <c r="AT41" s="434">
        <v>6.1999999999999998E-3</v>
      </c>
      <c r="AU41" s="438">
        <v>6.1999999999999998E-3</v>
      </c>
      <c r="AV41" s="435">
        <v>7.0000000000000001E-3</v>
      </c>
      <c r="AW41" s="435">
        <v>6.0000000000000001E-3</v>
      </c>
      <c r="AX41" s="435">
        <v>6.0000000000000001E-3</v>
      </c>
      <c r="AY41" s="435">
        <v>7.0000000000000001E-3</v>
      </c>
      <c r="AZ41" s="435">
        <v>7.0000000000000001E-3</v>
      </c>
      <c r="BA41" s="435">
        <v>6.0000000000000001E-3</v>
      </c>
      <c r="BB41" s="435">
        <v>6.0000000000000001E-3</v>
      </c>
      <c r="BC41" s="435">
        <v>7.0000000000000001E-3</v>
      </c>
      <c r="BD41" s="436">
        <v>6.0000000000000001E-3</v>
      </c>
    </row>
    <row r="42" spans="1:56" ht="15" customHeight="1">
      <c r="A42" s="102" t="s">
        <v>186</v>
      </c>
      <c r="B42" s="895" t="s">
        <v>117</v>
      </c>
      <c r="C42" s="896"/>
      <c r="D42" s="896"/>
      <c r="E42" s="896"/>
      <c r="F42" s="896"/>
      <c r="G42" s="896"/>
      <c r="H42" s="896"/>
      <c r="I42" s="896"/>
      <c r="J42" s="896"/>
      <c r="K42" s="896"/>
      <c r="L42" s="896"/>
      <c r="M42" s="896"/>
      <c r="N42" s="896"/>
      <c r="O42" s="896"/>
      <c r="P42" s="896"/>
      <c r="Q42" s="896"/>
      <c r="R42" s="896"/>
      <c r="S42" s="896"/>
      <c r="T42" s="896"/>
      <c r="U42" s="896"/>
      <c r="V42" s="896"/>
      <c r="W42" s="896"/>
      <c r="X42" s="896"/>
      <c r="Y42" s="896"/>
      <c r="Z42" s="896"/>
      <c r="AA42" s="896"/>
      <c r="AB42" s="896"/>
      <c r="AC42" s="896"/>
      <c r="AD42" s="896"/>
      <c r="AE42" s="896"/>
      <c r="AF42" s="896"/>
      <c r="AG42" s="896"/>
      <c r="AH42" s="896"/>
      <c r="AI42" s="896"/>
      <c r="AJ42" s="896"/>
      <c r="AK42" s="896"/>
      <c r="AL42" s="896"/>
      <c r="AM42" s="896"/>
      <c r="AN42" s="896"/>
      <c r="AO42" s="896"/>
      <c r="AP42" s="896"/>
      <c r="AQ42" s="896"/>
      <c r="AR42" s="896"/>
      <c r="AS42" s="897"/>
      <c r="AT42" s="895" t="s">
        <v>121</v>
      </c>
      <c r="AU42" s="896"/>
      <c r="AV42" s="896"/>
      <c r="AW42" s="896"/>
      <c r="AX42" s="896"/>
      <c r="AY42" s="896"/>
      <c r="AZ42" s="896"/>
      <c r="BA42" s="896"/>
      <c r="BB42" s="896"/>
      <c r="BC42" s="896"/>
      <c r="BD42" s="897"/>
    </row>
    <row r="43" spans="1:56" ht="15" customHeight="1">
      <c r="A43" s="421" t="s">
        <v>906</v>
      </c>
      <c r="B43" s="895" t="s">
        <v>924</v>
      </c>
      <c r="C43" s="896"/>
      <c r="D43" s="896"/>
      <c r="E43" s="896"/>
      <c r="F43" s="896"/>
      <c r="G43" s="896"/>
      <c r="H43" s="896"/>
      <c r="I43" s="896"/>
      <c r="J43" s="896"/>
      <c r="K43" s="896"/>
      <c r="L43" s="897"/>
      <c r="M43" s="895" t="s">
        <v>907</v>
      </c>
      <c r="N43" s="896"/>
      <c r="O43" s="896"/>
      <c r="P43" s="896"/>
      <c r="Q43" s="896"/>
      <c r="R43" s="896"/>
      <c r="S43" s="896"/>
      <c r="T43" s="896"/>
      <c r="U43" s="896"/>
      <c r="V43" s="896"/>
      <c r="W43" s="897"/>
      <c r="X43" s="895" t="s">
        <v>908</v>
      </c>
      <c r="Y43" s="896"/>
      <c r="Z43" s="896"/>
      <c r="AA43" s="896"/>
      <c r="AB43" s="896"/>
      <c r="AC43" s="896"/>
      <c r="AD43" s="896"/>
      <c r="AE43" s="896"/>
      <c r="AF43" s="896"/>
      <c r="AG43" s="896"/>
      <c r="AH43" s="897"/>
      <c r="AI43" s="895" t="s">
        <v>72</v>
      </c>
      <c r="AJ43" s="896"/>
      <c r="AK43" s="896"/>
      <c r="AL43" s="896"/>
      <c r="AM43" s="896"/>
      <c r="AN43" s="896"/>
      <c r="AO43" s="896"/>
      <c r="AP43" s="896"/>
      <c r="AQ43" s="896"/>
      <c r="AR43" s="896"/>
      <c r="AS43" s="897"/>
      <c r="AT43" s="895" t="s">
        <v>72</v>
      </c>
      <c r="AU43" s="896"/>
      <c r="AV43" s="896"/>
      <c r="AW43" s="896"/>
      <c r="AX43" s="896"/>
      <c r="AY43" s="896"/>
      <c r="AZ43" s="896"/>
      <c r="BA43" s="896"/>
      <c r="BB43" s="896"/>
      <c r="BC43" s="896"/>
      <c r="BD43" s="897"/>
    </row>
    <row r="44" spans="1:56" ht="15" customHeight="1">
      <c r="A44" s="421" t="s">
        <v>909</v>
      </c>
      <c r="B44" s="422" t="s">
        <v>910</v>
      </c>
      <c r="C44" s="423" t="s">
        <v>911</v>
      </c>
      <c r="D44" s="423" t="s">
        <v>912</v>
      </c>
      <c r="E44" s="423" t="s">
        <v>913</v>
      </c>
      <c r="F44" s="423" t="s">
        <v>914</v>
      </c>
      <c r="G44" s="423" t="s">
        <v>915</v>
      </c>
      <c r="H44" s="423" t="s">
        <v>916</v>
      </c>
      <c r="I44" s="423" t="s">
        <v>917</v>
      </c>
      <c r="J44" s="423" t="s">
        <v>918</v>
      </c>
      <c r="K44" s="423" t="s">
        <v>919</v>
      </c>
      <c r="L44" s="424" t="s">
        <v>920</v>
      </c>
      <c r="M44" s="422" t="s">
        <v>910</v>
      </c>
      <c r="N44" s="423" t="s">
        <v>911</v>
      </c>
      <c r="O44" s="423" t="s">
        <v>912</v>
      </c>
      <c r="P44" s="423" t="s">
        <v>913</v>
      </c>
      <c r="Q44" s="423" t="s">
        <v>914</v>
      </c>
      <c r="R44" s="423" t="s">
        <v>915</v>
      </c>
      <c r="S44" s="423" t="s">
        <v>916</v>
      </c>
      <c r="T44" s="423" t="s">
        <v>917</v>
      </c>
      <c r="U44" s="423" t="s">
        <v>918</v>
      </c>
      <c r="V44" s="423" t="s">
        <v>919</v>
      </c>
      <c r="W44" s="424" t="s">
        <v>920</v>
      </c>
      <c r="X44" s="422" t="s">
        <v>910</v>
      </c>
      <c r="Y44" s="423" t="s">
        <v>911</v>
      </c>
      <c r="Z44" s="423" t="s">
        <v>912</v>
      </c>
      <c r="AA44" s="423" t="s">
        <v>913</v>
      </c>
      <c r="AB44" s="423" t="s">
        <v>914</v>
      </c>
      <c r="AC44" s="423" t="s">
        <v>915</v>
      </c>
      <c r="AD44" s="423" t="s">
        <v>916</v>
      </c>
      <c r="AE44" s="423" t="s">
        <v>917</v>
      </c>
      <c r="AF44" s="423" t="s">
        <v>918</v>
      </c>
      <c r="AG44" s="423" t="s">
        <v>919</v>
      </c>
      <c r="AH44" s="424" t="s">
        <v>920</v>
      </c>
      <c r="AI44" s="422" t="s">
        <v>910</v>
      </c>
      <c r="AJ44" s="423" t="s">
        <v>911</v>
      </c>
      <c r="AK44" s="423" t="s">
        <v>912</v>
      </c>
      <c r="AL44" s="423" t="s">
        <v>913</v>
      </c>
      <c r="AM44" s="423" t="s">
        <v>914</v>
      </c>
      <c r="AN44" s="423" t="s">
        <v>915</v>
      </c>
      <c r="AO44" s="423" t="s">
        <v>916</v>
      </c>
      <c r="AP44" s="423" t="s">
        <v>917</v>
      </c>
      <c r="AQ44" s="423" t="s">
        <v>918</v>
      </c>
      <c r="AR44" s="423" t="s">
        <v>919</v>
      </c>
      <c r="AS44" s="424" t="s">
        <v>920</v>
      </c>
      <c r="AT44" s="422" t="s">
        <v>910</v>
      </c>
      <c r="AU44" s="423" t="s">
        <v>911</v>
      </c>
      <c r="AV44" s="423" t="s">
        <v>912</v>
      </c>
      <c r="AW44" s="423" t="s">
        <v>913</v>
      </c>
      <c r="AX44" s="423" t="s">
        <v>914</v>
      </c>
      <c r="AY44" s="423" t="s">
        <v>915</v>
      </c>
      <c r="AZ44" s="423" t="s">
        <v>916</v>
      </c>
      <c r="BA44" s="423" t="s">
        <v>917</v>
      </c>
      <c r="BB44" s="423" t="s">
        <v>918</v>
      </c>
      <c r="BC44" s="423" t="s">
        <v>919</v>
      </c>
      <c r="BD44" s="424" t="s">
        <v>920</v>
      </c>
    </row>
    <row r="45" spans="1:56" ht="15" customHeight="1">
      <c r="A45" s="18" t="s">
        <v>921</v>
      </c>
      <c r="B45" s="440">
        <v>0.55000000000000004</v>
      </c>
      <c r="C45" s="280">
        <v>0.38300000000000001</v>
      </c>
      <c r="D45" s="280">
        <v>0.50900000000000001</v>
      </c>
      <c r="E45" s="273">
        <v>0.55000000000000004</v>
      </c>
      <c r="F45" s="280">
        <v>0.48499999999999999</v>
      </c>
      <c r="G45" s="280">
        <v>0.50900000000000001</v>
      </c>
      <c r="H45" s="280">
        <v>0.501</v>
      </c>
      <c r="I45" s="280">
        <v>0.50900000000000001</v>
      </c>
      <c r="J45" s="280">
        <v>0.495</v>
      </c>
      <c r="K45" s="280">
        <v>0.503</v>
      </c>
      <c r="L45" s="426">
        <v>0.51100000000000001</v>
      </c>
      <c r="M45" s="425">
        <v>0.34</v>
      </c>
      <c r="N45" s="280">
        <v>0.29899999999999999</v>
      </c>
      <c r="O45" s="280">
        <v>0.318</v>
      </c>
      <c r="P45" s="280">
        <v>0.432</v>
      </c>
      <c r="Q45" s="280">
        <v>0.28199999999999997</v>
      </c>
      <c r="R45" s="280">
        <v>0.33200000000000002</v>
      </c>
      <c r="S45" s="280">
        <v>0.29899999999999999</v>
      </c>
      <c r="T45" s="280">
        <v>0.32200000000000001</v>
      </c>
      <c r="U45" s="280">
        <v>0.311</v>
      </c>
      <c r="V45" s="280">
        <v>0.29099999999999998</v>
      </c>
      <c r="W45" s="426">
        <v>0.32800000000000001</v>
      </c>
      <c r="X45" s="425">
        <v>0.34</v>
      </c>
      <c r="Y45" s="273">
        <v>0.34</v>
      </c>
      <c r="Z45" s="280">
        <v>0.33900000000000002</v>
      </c>
      <c r="AA45" s="273">
        <v>0.34</v>
      </c>
      <c r="AB45" s="280">
        <v>0.30599999999999999</v>
      </c>
      <c r="AC45" s="280">
        <v>0.314</v>
      </c>
      <c r="AD45" s="280">
        <v>0.316</v>
      </c>
      <c r="AE45" s="280">
        <v>0.33100000000000002</v>
      </c>
      <c r="AF45" s="280">
        <v>0.35499999999999998</v>
      </c>
      <c r="AG45" s="280">
        <v>0.35399999999999998</v>
      </c>
      <c r="AH45" s="426">
        <v>0.34399999999999997</v>
      </c>
      <c r="AI45" s="425">
        <v>0.34</v>
      </c>
      <c r="AJ45" s="273">
        <v>0.34</v>
      </c>
      <c r="AK45" s="280">
        <v>0.33</v>
      </c>
      <c r="AL45" s="273">
        <v>0.34</v>
      </c>
      <c r="AM45" s="280">
        <v>0.28599999999999998</v>
      </c>
      <c r="AN45" s="280">
        <v>0.33100000000000002</v>
      </c>
      <c r="AO45" s="280">
        <v>0.31900000000000001</v>
      </c>
      <c r="AP45" s="280">
        <v>0.31900000000000001</v>
      </c>
      <c r="AQ45" s="280">
        <v>0.32500000000000001</v>
      </c>
      <c r="AR45" s="280">
        <v>0.31900000000000001</v>
      </c>
      <c r="AS45" s="426">
        <v>0.32</v>
      </c>
      <c r="AT45" s="440">
        <v>0.22</v>
      </c>
      <c r="AU45" s="280">
        <v>0.39900000000000002</v>
      </c>
      <c r="AV45" s="280">
        <v>0.185</v>
      </c>
      <c r="AW45" s="280">
        <v>0.22900000000000001</v>
      </c>
      <c r="AX45" s="280">
        <v>0.20699999999999999</v>
      </c>
      <c r="AY45" s="280">
        <v>0.23599999999999999</v>
      </c>
      <c r="AZ45" s="280">
        <v>0.221</v>
      </c>
      <c r="BA45" s="280">
        <v>0.19900000000000001</v>
      </c>
      <c r="BB45" s="280">
        <v>0.38700000000000001</v>
      </c>
      <c r="BC45" s="273">
        <v>0.22</v>
      </c>
      <c r="BD45" s="426">
        <v>0.22600000000000001</v>
      </c>
    </row>
    <row r="46" spans="1:56" ht="15" customHeight="1">
      <c r="A46" s="94" t="s">
        <v>922</v>
      </c>
      <c r="B46" s="425">
        <v>0.84199999999999997</v>
      </c>
      <c r="C46" s="280">
        <v>0.65300000000000002</v>
      </c>
      <c r="D46" s="280">
        <v>0.89700000000000002</v>
      </c>
      <c r="E46" s="280">
        <v>0</v>
      </c>
      <c r="F46" s="280">
        <v>0.70599999999999996</v>
      </c>
      <c r="G46" s="280">
        <v>0.80300000000000005</v>
      </c>
      <c r="H46" s="280">
        <v>0.83499999999999996</v>
      </c>
      <c r="I46" s="280">
        <v>0.75600000000000001</v>
      </c>
      <c r="J46" s="280">
        <v>0.63400000000000001</v>
      </c>
      <c r="K46" s="280">
        <v>0.85799999999999998</v>
      </c>
      <c r="L46" s="426">
        <v>0.89200000000000002</v>
      </c>
      <c r="M46" s="425">
        <v>6.0999999999999999E-2</v>
      </c>
      <c r="N46" s="280">
        <v>0.34699999999999998</v>
      </c>
      <c r="O46" s="280">
        <v>3.4000000000000002E-2</v>
      </c>
      <c r="P46" s="280">
        <v>1</v>
      </c>
      <c r="Q46" s="280">
        <v>0.182</v>
      </c>
      <c r="R46" s="280">
        <v>4.5999999999999999E-2</v>
      </c>
      <c r="S46" s="280">
        <v>8.5000000000000006E-2</v>
      </c>
      <c r="T46" s="280">
        <v>9.6000000000000002E-2</v>
      </c>
      <c r="U46" s="280">
        <v>3.5999999999999997E-2</v>
      </c>
      <c r="V46" s="280">
        <v>2.1999999999999999E-2</v>
      </c>
      <c r="W46" s="426">
        <v>3.3000000000000002E-2</v>
      </c>
      <c r="X46" s="425">
        <v>9.0000000000000357E-3</v>
      </c>
      <c r="Y46" s="280">
        <v>0</v>
      </c>
      <c r="Z46" s="280">
        <v>2.0000000000000295E-3</v>
      </c>
      <c r="AA46" s="280">
        <v>0</v>
      </c>
      <c r="AB46" s="280">
        <v>5.8999999999999997E-2</v>
      </c>
      <c r="AC46" s="280">
        <v>1.099999999999994E-2</v>
      </c>
      <c r="AD46" s="280">
        <v>2.4999999999999981E-2</v>
      </c>
      <c r="AE46" s="280">
        <v>4.9999999999999767E-3</v>
      </c>
      <c r="AF46" s="280">
        <v>1.9999999999999254E-3</v>
      </c>
      <c r="AG46" s="280">
        <v>7.000000000000027E-3</v>
      </c>
      <c r="AH46" s="426">
        <v>1.0999999999999927E-2</v>
      </c>
      <c r="AI46" s="425">
        <v>8.7999999999999995E-2</v>
      </c>
      <c r="AJ46" s="280">
        <v>0</v>
      </c>
      <c r="AK46" s="280">
        <v>6.7000000000000004E-2</v>
      </c>
      <c r="AL46" s="280">
        <v>0</v>
      </c>
      <c r="AM46" s="280">
        <v>5.2999999999999999E-2</v>
      </c>
      <c r="AN46" s="280">
        <v>0.14000000000000001</v>
      </c>
      <c r="AO46" s="280">
        <v>5.5E-2</v>
      </c>
      <c r="AP46" s="280">
        <v>0.14299999999999999</v>
      </c>
      <c r="AQ46" s="280">
        <v>0.32800000000000001</v>
      </c>
      <c r="AR46" s="280">
        <v>0.113</v>
      </c>
      <c r="AS46" s="426">
        <v>6.4000000000000001E-2</v>
      </c>
      <c r="AT46" s="440">
        <v>0.99</v>
      </c>
      <c r="AU46" s="280">
        <v>1</v>
      </c>
      <c r="AV46" s="280">
        <v>1</v>
      </c>
      <c r="AW46" s="280">
        <v>1</v>
      </c>
      <c r="AX46" s="280">
        <v>1</v>
      </c>
      <c r="AY46" s="280">
        <v>1</v>
      </c>
      <c r="AZ46" s="280">
        <v>1</v>
      </c>
      <c r="BA46" s="280">
        <v>1</v>
      </c>
      <c r="BB46" s="280">
        <v>1</v>
      </c>
      <c r="BC46" s="280">
        <v>0</v>
      </c>
      <c r="BD46" s="426">
        <v>1</v>
      </c>
    </row>
    <row r="47" spans="1:56" ht="15" customHeight="1">
      <c r="A47" s="104" t="s">
        <v>923</v>
      </c>
      <c r="B47" s="61"/>
      <c r="C47" s="51"/>
      <c r="D47" s="51"/>
      <c r="E47" s="51"/>
      <c r="F47" s="51"/>
      <c r="G47" s="51"/>
      <c r="H47" s="51"/>
      <c r="I47" s="51"/>
      <c r="J47" s="51"/>
      <c r="K47" s="51"/>
      <c r="L47" s="62"/>
      <c r="M47" s="61"/>
      <c r="N47" s="51"/>
      <c r="O47" s="51"/>
      <c r="P47" s="51"/>
      <c r="Q47" s="51"/>
      <c r="R47" s="51"/>
      <c r="S47" s="51"/>
      <c r="T47" s="51"/>
      <c r="U47" s="51"/>
      <c r="V47" s="51"/>
      <c r="W47" s="62"/>
      <c r="X47" s="61"/>
      <c r="Y47" s="51"/>
      <c r="Z47" s="51"/>
      <c r="AA47" s="51"/>
      <c r="AB47" s="51"/>
      <c r="AC47" s="51"/>
      <c r="AD47" s="51"/>
      <c r="AE47" s="51"/>
      <c r="AF47" s="51"/>
      <c r="AG47" s="51"/>
      <c r="AH47" s="62"/>
      <c r="AI47" s="61"/>
      <c r="AJ47" s="51"/>
      <c r="AK47" s="51"/>
      <c r="AL47" s="51"/>
      <c r="AM47" s="51"/>
      <c r="AN47" s="51"/>
      <c r="AO47" s="51"/>
      <c r="AP47" s="51"/>
      <c r="AQ47" s="51"/>
      <c r="AR47" s="51"/>
      <c r="AS47" s="62"/>
      <c r="AT47" s="61"/>
      <c r="AU47" s="51"/>
      <c r="AV47" s="51"/>
      <c r="AW47" s="51"/>
      <c r="AX47" s="51"/>
      <c r="AY47" s="51"/>
      <c r="AZ47" s="51"/>
      <c r="BA47" s="51"/>
      <c r="BB47" s="51"/>
      <c r="BC47" s="51"/>
      <c r="BD47" s="62"/>
    </row>
    <row r="48" spans="1:56" ht="15" customHeight="1">
      <c r="A48" s="104" t="s">
        <v>75</v>
      </c>
      <c r="B48" s="428">
        <v>1.6999999999999999E-3</v>
      </c>
      <c r="C48" s="429">
        <v>3.0000000000000001E-3</v>
      </c>
      <c r="D48" s="429">
        <v>2E-3</v>
      </c>
      <c r="E48" s="431">
        <v>1.6999999999999999E-3</v>
      </c>
      <c r="F48" s="429">
        <v>2E-3</v>
      </c>
      <c r="G48" s="429">
        <v>2E-3</v>
      </c>
      <c r="H48" s="429">
        <v>2E-3</v>
      </c>
      <c r="I48" s="429">
        <v>2E-3</v>
      </c>
      <c r="J48" s="429">
        <v>2E-3</v>
      </c>
      <c r="K48" s="429">
        <v>2E-3</v>
      </c>
      <c r="L48" s="430">
        <v>2E-3</v>
      </c>
      <c r="M48" s="428">
        <v>1.06E-2</v>
      </c>
      <c r="N48" s="429">
        <v>1.2E-2</v>
      </c>
      <c r="O48" s="429">
        <v>1.0999999999999999E-2</v>
      </c>
      <c r="P48" s="429">
        <v>8.0000000000000002E-3</v>
      </c>
      <c r="Q48" s="429">
        <v>1.2999999999999999E-2</v>
      </c>
      <c r="R48" s="429">
        <v>1.0999999999999999E-2</v>
      </c>
      <c r="S48" s="429">
        <v>1.2E-2</v>
      </c>
      <c r="T48" s="429">
        <v>1.0999999999999999E-2</v>
      </c>
      <c r="U48" s="429">
        <v>1.2E-2</v>
      </c>
      <c r="V48" s="429">
        <v>1.2E-2</v>
      </c>
      <c r="W48" s="430">
        <v>1.0999999999999999E-2</v>
      </c>
      <c r="X48" s="428">
        <v>1.071</v>
      </c>
      <c r="Y48" s="431">
        <v>1.071</v>
      </c>
      <c r="Z48" s="429">
        <v>1.1359999999999999</v>
      </c>
      <c r="AA48" s="431">
        <v>1.071</v>
      </c>
      <c r="AB48" s="429">
        <v>1.2430000000000001</v>
      </c>
      <c r="AC48" s="429">
        <v>1.232</v>
      </c>
      <c r="AD48" s="429">
        <v>1.2</v>
      </c>
      <c r="AE48" s="429">
        <v>1.157</v>
      </c>
      <c r="AF48" s="429">
        <v>0.84099999999999997</v>
      </c>
      <c r="AG48" s="429">
        <v>0.93500000000000005</v>
      </c>
      <c r="AH48" s="430">
        <v>0.97299999999999998</v>
      </c>
      <c r="AI48" s="428">
        <v>3.04E-2</v>
      </c>
      <c r="AJ48" s="431">
        <v>3.04E-2</v>
      </c>
      <c r="AK48" s="429">
        <v>2.8000000000000001E-2</v>
      </c>
      <c r="AL48" s="431">
        <v>3.04E-2</v>
      </c>
      <c r="AM48" s="429">
        <v>3.3000000000000002E-2</v>
      </c>
      <c r="AN48" s="429">
        <v>2.8000000000000001E-2</v>
      </c>
      <c r="AO48" s="429">
        <v>2.9000000000000001E-2</v>
      </c>
      <c r="AP48" s="429">
        <v>3.7999999999999999E-2</v>
      </c>
      <c r="AQ48" s="429">
        <v>3.1E-2</v>
      </c>
      <c r="AR48" s="429">
        <v>2.9000000000000001E-2</v>
      </c>
      <c r="AS48" s="430">
        <v>3.3000000000000002E-2</v>
      </c>
      <c r="AT48" s="428">
        <v>0.1343</v>
      </c>
      <c r="AU48" s="429">
        <v>0.92500000000000004</v>
      </c>
      <c r="AV48" s="429">
        <v>0.159</v>
      </c>
      <c r="AW48" s="429">
        <v>0.14699999999999999</v>
      </c>
      <c r="AX48" s="429">
        <v>0.14199999999999999</v>
      </c>
      <c r="AY48" s="429">
        <v>0.125</v>
      </c>
      <c r="AZ48" s="429">
        <v>0.13300000000000001</v>
      </c>
      <c r="BA48" s="429">
        <v>0.14899999999999999</v>
      </c>
      <c r="BB48" s="429">
        <v>8.1000000000000003E-2</v>
      </c>
      <c r="BC48" s="431">
        <v>0.1343</v>
      </c>
      <c r="BD48" s="430">
        <v>0.13100000000000001</v>
      </c>
    </row>
    <row r="49" spans="1:56" ht="15" customHeight="1">
      <c r="A49" s="104" t="s">
        <v>76</v>
      </c>
      <c r="B49" s="428">
        <v>9.0200000000000002E-2</v>
      </c>
      <c r="C49" s="429">
        <v>0.154</v>
      </c>
      <c r="D49" s="429">
        <v>9.5000000000000001E-2</v>
      </c>
      <c r="E49" s="431">
        <v>9.0200000000000002E-2</v>
      </c>
      <c r="F49" s="429">
        <v>0.10199999999999999</v>
      </c>
      <c r="G49" s="429">
        <v>0.10199999999999999</v>
      </c>
      <c r="H49" s="429">
        <v>0.105</v>
      </c>
      <c r="I49" s="429">
        <v>9.7000000000000003E-2</v>
      </c>
      <c r="J49" s="429">
        <v>0.10299999999999999</v>
      </c>
      <c r="K49" s="429">
        <v>0.1</v>
      </c>
      <c r="L49" s="430">
        <v>9.2999999999999999E-2</v>
      </c>
      <c r="M49" s="428">
        <v>0.4143</v>
      </c>
      <c r="N49" s="429">
        <v>0.47099999999999997</v>
      </c>
      <c r="O49" s="429">
        <v>0.443</v>
      </c>
      <c r="P49" s="429">
        <v>0.32600000000000001</v>
      </c>
      <c r="Q49" s="429">
        <v>0.498</v>
      </c>
      <c r="R49" s="429">
        <v>0.42399999999999999</v>
      </c>
      <c r="S49" s="429">
        <v>0.47099999999999997</v>
      </c>
      <c r="T49" s="429">
        <v>0.437</v>
      </c>
      <c r="U49" s="429">
        <v>0.45300000000000001</v>
      </c>
      <c r="V49" s="429">
        <v>0.48399999999999999</v>
      </c>
      <c r="W49" s="430">
        <v>0.42899999999999999</v>
      </c>
      <c r="X49" s="428">
        <v>3.6839</v>
      </c>
      <c r="Y49" s="431">
        <v>3.6839</v>
      </c>
      <c r="Z49" s="429">
        <v>3.9060000000000001</v>
      </c>
      <c r="AA49" s="431">
        <v>3.6839</v>
      </c>
      <c r="AB49" s="429">
        <v>4.2750000000000004</v>
      </c>
      <c r="AC49" s="429">
        <v>4.2389999999999999</v>
      </c>
      <c r="AD49" s="429">
        <v>4.1260000000000003</v>
      </c>
      <c r="AE49" s="429">
        <v>3.9809999999999999</v>
      </c>
      <c r="AF49" s="429">
        <v>2.891</v>
      </c>
      <c r="AG49" s="429">
        <v>3.2149999999999999</v>
      </c>
      <c r="AH49" s="430">
        <v>3.347</v>
      </c>
      <c r="AI49" s="428">
        <v>0.45800000000000002</v>
      </c>
      <c r="AJ49" s="431">
        <v>0.45800000000000002</v>
      </c>
      <c r="AK49" s="429">
        <v>0.41399999999999998</v>
      </c>
      <c r="AL49" s="431">
        <v>0.45800000000000002</v>
      </c>
      <c r="AM49" s="429">
        <v>0.498</v>
      </c>
      <c r="AN49" s="429">
        <v>0.42699999999999999</v>
      </c>
      <c r="AO49" s="429">
        <v>0.35799999999999998</v>
      </c>
      <c r="AP49" s="429">
        <v>0.57299999999999995</v>
      </c>
      <c r="AQ49" s="429">
        <v>0.47399999999999998</v>
      </c>
      <c r="AR49" s="429">
        <v>0.44600000000000001</v>
      </c>
      <c r="AS49" s="430">
        <v>0.495</v>
      </c>
      <c r="AT49" s="428">
        <v>4.7329999999999997</v>
      </c>
      <c r="AU49" s="429">
        <v>23.120999999999999</v>
      </c>
      <c r="AV49" s="429">
        <v>5.6079999999999997</v>
      </c>
      <c r="AW49" s="429">
        <v>4.9909999999999997</v>
      </c>
      <c r="AX49" s="429">
        <v>5.0220000000000002</v>
      </c>
      <c r="AY49" s="429">
        <v>4.3949999999999996</v>
      </c>
      <c r="AZ49" s="429">
        <v>4.7060000000000004</v>
      </c>
      <c r="BA49" s="429">
        <v>5.2450000000000001</v>
      </c>
      <c r="BB49" s="429">
        <v>2.8559999999999999</v>
      </c>
      <c r="BC49" s="431">
        <v>4.7329999999999997</v>
      </c>
      <c r="BD49" s="430">
        <v>4.6139999999999999</v>
      </c>
    </row>
    <row r="50" spans="1:56" ht="15" customHeight="1">
      <c r="A50" s="104" t="s">
        <v>77</v>
      </c>
      <c r="B50" s="428">
        <v>0.1081</v>
      </c>
      <c r="C50" s="429">
        <v>0.9</v>
      </c>
      <c r="D50" s="429">
        <v>0.11899999999999999</v>
      </c>
      <c r="E50" s="431">
        <v>0.1081</v>
      </c>
      <c r="F50" s="429">
        <v>0.108</v>
      </c>
      <c r="G50" s="429">
        <v>6.7000000000000004E-2</v>
      </c>
      <c r="H50" s="429">
        <v>0.10100000000000001</v>
      </c>
      <c r="I50" s="429">
        <v>9.9000000000000005E-2</v>
      </c>
      <c r="J50" s="429">
        <v>0.28499999999999998</v>
      </c>
      <c r="K50" s="429">
        <v>0.191</v>
      </c>
      <c r="L50" s="430">
        <v>8.4000000000000005E-2</v>
      </c>
      <c r="M50" s="428">
        <v>0.32079999999999997</v>
      </c>
      <c r="N50" s="429">
        <v>1.986</v>
      </c>
      <c r="O50" s="429">
        <v>0.25800000000000001</v>
      </c>
      <c r="P50" s="429">
        <v>0.29499999999999998</v>
      </c>
      <c r="Q50" s="429">
        <v>0.68500000000000005</v>
      </c>
      <c r="R50" s="429">
        <v>0.53400000000000003</v>
      </c>
      <c r="S50" s="429">
        <v>0.42799999999999999</v>
      </c>
      <c r="T50" s="429">
        <v>0.28999999999999998</v>
      </c>
      <c r="U50" s="429">
        <v>0.36499999999999999</v>
      </c>
      <c r="V50" s="429">
        <v>0.81799999999999995</v>
      </c>
      <c r="W50" s="430">
        <v>0.186</v>
      </c>
      <c r="X50" s="428">
        <v>2.9741</v>
      </c>
      <c r="Y50" s="431">
        <v>2.9741</v>
      </c>
      <c r="Z50" s="429">
        <v>7.742</v>
      </c>
      <c r="AA50" s="431">
        <v>2.9741</v>
      </c>
      <c r="AB50" s="429">
        <v>6.2320000000000002</v>
      </c>
      <c r="AC50" s="429">
        <v>1.2989999999999999</v>
      </c>
      <c r="AD50" s="429">
        <v>2.7080000000000002</v>
      </c>
      <c r="AE50" s="429">
        <v>2.5950000000000002</v>
      </c>
      <c r="AF50" s="429">
        <v>8.09</v>
      </c>
      <c r="AG50" s="429">
        <v>1.27</v>
      </c>
      <c r="AH50" s="430">
        <v>3.7050000000000001</v>
      </c>
      <c r="AI50" s="428">
        <v>0.82199999999999995</v>
      </c>
      <c r="AJ50" s="431">
        <v>0.82199999999999995</v>
      </c>
      <c r="AK50" s="429">
        <v>1.9510000000000001</v>
      </c>
      <c r="AL50" s="431">
        <v>0.82199999999999995</v>
      </c>
      <c r="AM50" s="429">
        <v>2.2919999999999998</v>
      </c>
      <c r="AN50" s="429">
        <v>0.22500000000000001</v>
      </c>
      <c r="AO50" s="429">
        <v>0.504</v>
      </c>
      <c r="AP50" s="429">
        <v>0.997</v>
      </c>
      <c r="AQ50" s="429">
        <v>1.052</v>
      </c>
      <c r="AR50" s="429">
        <v>0.52800000000000002</v>
      </c>
      <c r="AS50" s="430">
        <v>0.42699999999999999</v>
      </c>
      <c r="AT50" s="428">
        <v>0.92249999999999999</v>
      </c>
      <c r="AU50" s="429">
        <v>0.50900000000000001</v>
      </c>
      <c r="AV50" s="429">
        <v>9.3140000000000001</v>
      </c>
      <c r="AW50" s="429">
        <v>6.5780000000000003</v>
      </c>
      <c r="AX50" s="429">
        <v>3.1459999999999999</v>
      </c>
      <c r="AY50" s="429">
        <v>0.73799999999999999</v>
      </c>
      <c r="AZ50" s="429">
        <v>1.095</v>
      </c>
      <c r="BA50" s="429">
        <v>7.13</v>
      </c>
      <c r="BB50" s="429">
        <v>0.52400000000000002</v>
      </c>
      <c r="BC50" s="431">
        <v>0.92249999999999999</v>
      </c>
      <c r="BD50" s="430">
        <v>2.81</v>
      </c>
    </row>
    <row r="51" spans="1:56" ht="15" customHeight="1">
      <c r="A51" s="104" t="s">
        <v>78</v>
      </c>
      <c r="B51" s="433">
        <v>8.0000000000000004E-4</v>
      </c>
      <c r="C51" s="429">
        <v>1E-3</v>
      </c>
      <c r="D51" s="429">
        <v>1E-3</v>
      </c>
      <c r="E51" s="431">
        <v>8.0000000000000004E-4</v>
      </c>
      <c r="F51" s="429">
        <v>1E-3</v>
      </c>
      <c r="G51" s="429">
        <v>1E-3</v>
      </c>
      <c r="H51" s="429">
        <v>1E-3</v>
      </c>
      <c r="I51" s="429">
        <v>1E-3</v>
      </c>
      <c r="J51" s="429">
        <v>1E-3</v>
      </c>
      <c r="K51" s="429">
        <v>1E-3</v>
      </c>
      <c r="L51" s="430">
        <v>1E-3</v>
      </c>
      <c r="M51" s="428">
        <v>3.5900000000000001E-2</v>
      </c>
      <c r="N51" s="429">
        <v>3.7999999999999999E-2</v>
      </c>
      <c r="O51" s="429">
        <v>3.5999999999999997E-2</v>
      </c>
      <c r="P51" s="429">
        <v>2.5999999999999999E-2</v>
      </c>
      <c r="Q51" s="429">
        <v>0.04</v>
      </c>
      <c r="R51" s="429">
        <v>3.5999999999999997E-2</v>
      </c>
      <c r="S51" s="429">
        <v>4.9000000000000002E-2</v>
      </c>
      <c r="T51" s="429">
        <v>3.5999999999999997E-2</v>
      </c>
      <c r="U51" s="429">
        <v>3.5999999999999997E-2</v>
      </c>
      <c r="V51" s="429">
        <v>4.2999999999999997E-2</v>
      </c>
      <c r="W51" s="430">
        <v>3.6999999999999998E-2</v>
      </c>
      <c r="X51" s="428">
        <v>0.4551</v>
      </c>
      <c r="Y51" s="431">
        <v>0.4551</v>
      </c>
      <c r="Z51" s="429">
        <v>0.48299999999999998</v>
      </c>
      <c r="AA51" s="431">
        <v>0.4551</v>
      </c>
      <c r="AB51" s="429">
        <v>0.52800000000000002</v>
      </c>
      <c r="AC51" s="429">
        <v>0.52400000000000002</v>
      </c>
      <c r="AD51" s="429">
        <v>0.51</v>
      </c>
      <c r="AE51" s="429">
        <v>0.49199999999999999</v>
      </c>
      <c r="AF51" s="429">
        <v>0.35699999999999998</v>
      </c>
      <c r="AG51" s="429">
        <v>0.39700000000000002</v>
      </c>
      <c r="AH51" s="430">
        <v>0.41399999999999998</v>
      </c>
      <c r="AI51" s="428">
        <v>4.0500000000000001E-2</v>
      </c>
      <c r="AJ51" s="431">
        <v>4.0500000000000001E-2</v>
      </c>
      <c r="AK51" s="429">
        <v>2.3E-2</v>
      </c>
      <c r="AL51" s="431">
        <v>4.0500000000000001E-2</v>
      </c>
      <c r="AM51" s="429">
        <v>4.1000000000000002E-2</v>
      </c>
      <c r="AN51" s="429">
        <v>3.7999999999999999E-2</v>
      </c>
      <c r="AO51" s="429">
        <v>0.04</v>
      </c>
      <c r="AP51" s="429">
        <v>5.2999999999999999E-2</v>
      </c>
      <c r="AQ51" s="429">
        <v>4.1000000000000002E-2</v>
      </c>
      <c r="AR51" s="429">
        <v>0.04</v>
      </c>
      <c r="AS51" s="430">
        <v>4.4999999999999998E-2</v>
      </c>
      <c r="AT51" s="428">
        <v>2.0937999999999999</v>
      </c>
      <c r="AU51" s="429">
        <v>1.7430000000000001</v>
      </c>
      <c r="AV51" s="429">
        <v>3.5230000000000001</v>
      </c>
      <c r="AW51" s="429">
        <v>2.8530000000000002</v>
      </c>
      <c r="AX51" s="429">
        <v>2.5150000000000001</v>
      </c>
      <c r="AY51" s="429">
        <v>2.6139999999999999</v>
      </c>
      <c r="AZ51" s="429">
        <v>2.8239999999999998</v>
      </c>
      <c r="BA51" s="429">
        <v>2.819</v>
      </c>
      <c r="BB51" s="429">
        <v>1.794</v>
      </c>
      <c r="BC51" s="431">
        <v>2.0937999999999999</v>
      </c>
      <c r="BD51" s="430">
        <v>2.899</v>
      </c>
    </row>
    <row r="52" spans="1:56" ht="15" customHeight="1">
      <c r="A52" s="104" t="s">
        <v>79</v>
      </c>
      <c r="B52" s="433">
        <v>8.0000000000000004E-4</v>
      </c>
      <c r="C52" s="429">
        <v>1E-3</v>
      </c>
      <c r="D52" s="429">
        <v>1E-3</v>
      </c>
      <c r="E52" s="431">
        <v>8.0000000000000004E-4</v>
      </c>
      <c r="F52" s="429">
        <v>1E-3</v>
      </c>
      <c r="G52" s="429">
        <v>1E-3</v>
      </c>
      <c r="H52" s="429">
        <v>1E-3</v>
      </c>
      <c r="I52" s="429">
        <v>1E-3</v>
      </c>
      <c r="J52" s="429">
        <v>1E-3</v>
      </c>
      <c r="K52" s="429">
        <v>1E-3</v>
      </c>
      <c r="L52" s="430">
        <v>1E-3</v>
      </c>
      <c r="M52" s="433">
        <v>3.5900000000000001E-2</v>
      </c>
      <c r="N52" s="429">
        <v>3.7999999999999999E-2</v>
      </c>
      <c r="O52" s="429">
        <v>3.5999999999999997E-2</v>
      </c>
      <c r="P52" s="429">
        <v>2.5999999999999999E-2</v>
      </c>
      <c r="Q52" s="429">
        <v>0.04</v>
      </c>
      <c r="R52" s="429">
        <v>3.5999999999999997E-2</v>
      </c>
      <c r="S52" s="429">
        <v>4.9000000000000002E-2</v>
      </c>
      <c r="T52" s="429">
        <v>3.5999999999999997E-2</v>
      </c>
      <c r="U52" s="429">
        <v>3.5999999999999997E-2</v>
      </c>
      <c r="V52" s="429">
        <v>4.2999999999999997E-2</v>
      </c>
      <c r="W52" s="430">
        <v>3.6999999999999998E-2</v>
      </c>
      <c r="X52" s="433">
        <v>0.4551</v>
      </c>
      <c r="Y52" s="431">
        <v>0.4551</v>
      </c>
      <c r="Z52" s="429">
        <v>0.48299999999999998</v>
      </c>
      <c r="AA52" s="431">
        <v>0.4551</v>
      </c>
      <c r="AB52" s="429">
        <v>0.52800000000000002</v>
      </c>
      <c r="AC52" s="429">
        <v>0.52400000000000002</v>
      </c>
      <c r="AD52" s="429">
        <v>0.51</v>
      </c>
      <c r="AE52" s="429">
        <v>0.49199999999999999</v>
      </c>
      <c r="AF52" s="429">
        <v>0.35699999999999998</v>
      </c>
      <c r="AG52" s="429">
        <v>0.39700000000000002</v>
      </c>
      <c r="AH52" s="430">
        <v>0.41399999999999998</v>
      </c>
      <c r="AI52" s="433">
        <v>4.0500000000000001E-2</v>
      </c>
      <c r="AJ52" s="431">
        <v>4.0500000000000001E-2</v>
      </c>
      <c r="AK52" s="429">
        <v>2.3E-2</v>
      </c>
      <c r="AL52" s="431">
        <v>4.0500000000000001E-2</v>
      </c>
      <c r="AM52" s="429">
        <v>4.1000000000000002E-2</v>
      </c>
      <c r="AN52" s="429">
        <v>3.7999999999999999E-2</v>
      </c>
      <c r="AO52" s="429">
        <v>0.04</v>
      </c>
      <c r="AP52" s="429">
        <v>5.2999999999999999E-2</v>
      </c>
      <c r="AQ52" s="429">
        <v>4.1000000000000002E-2</v>
      </c>
      <c r="AR52" s="429">
        <v>0.04</v>
      </c>
      <c r="AS52" s="430">
        <v>4.4999999999999998E-2</v>
      </c>
      <c r="AT52" s="433">
        <v>0.61029999999999995</v>
      </c>
      <c r="AU52" s="429">
        <v>1.2350000000000001</v>
      </c>
      <c r="AV52" s="429">
        <v>2.4950000000000001</v>
      </c>
      <c r="AW52" s="429">
        <v>2.0209999999999999</v>
      </c>
      <c r="AX52" s="429">
        <v>1.804</v>
      </c>
      <c r="AY52" s="429">
        <v>1.8360000000000001</v>
      </c>
      <c r="AZ52" s="429">
        <v>1.9039999999999999</v>
      </c>
      <c r="BA52" s="429">
        <v>2.0139999999999998</v>
      </c>
      <c r="BB52" s="429">
        <v>1.2709999999999999</v>
      </c>
      <c r="BC52" s="431">
        <v>0.61029999999999995</v>
      </c>
      <c r="BD52" s="430">
        <v>2.0529999999999999</v>
      </c>
    </row>
    <row r="53" spans="1:56" ht="15" customHeight="1">
      <c r="A53" s="104" t="s">
        <v>80</v>
      </c>
      <c r="B53" s="433">
        <v>3.8E-3</v>
      </c>
      <c r="C53" s="429">
        <v>8.0000000000000002E-3</v>
      </c>
      <c r="D53" s="429">
        <v>3.0000000000000001E-3</v>
      </c>
      <c r="E53" s="431">
        <v>3.8E-3</v>
      </c>
      <c r="F53" s="429">
        <v>4.0000000000000001E-3</v>
      </c>
      <c r="G53" s="429">
        <v>4.0000000000000001E-3</v>
      </c>
      <c r="H53" s="429">
        <v>5.0000000000000001E-3</v>
      </c>
      <c r="I53" s="429">
        <v>4.0000000000000001E-3</v>
      </c>
      <c r="J53" s="429">
        <v>4.0000000000000001E-3</v>
      </c>
      <c r="K53" s="429">
        <v>4.0000000000000001E-3</v>
      </c>
      <c r="L53" s="430">
        <v>4.0000000000000001E-3</v>
      </c>
      <c r="M53" s="433">
        <v>1.6E-2</v>
      </c>
      <c r="N53" s="429">
        <v>1.2999999999999999E-2</v>
      </c>
      <c r="O53" s="429">
        <v>6.2E-2</v>
      </c>
      <c r="P53" s="429">
        <v>1.2999999999999999E-2</v>
      </c>
      <c r="Q53" s="429">
        <v>8.9999999999999993E-3</v>
      </c>
      <c r="R53" s="429">
        <v>1.4E-2</v>
      </c>
      <c r="S53" s="429">
        <v>1.2999999999999999E-2</v>
      </c>
      <c r="T53" s="429">
        <v>1.4999999999999999E-2</v>
      </c>
      <c r="U53" s="429">
        <v>6.0000000000000001E-3</v>
      </c>
      <c r="V53" s="429">
        <v>0.01</v>
      </c>
      <c r="W53" s="430">
        <v>4.0000000000000001E-3</v>
      </c>
      <c r="X53" s="433">
        <v>5.8999999999999999E-3</v>
      </c>
      <c r="Y53" s="431">
        <v>5.8999999999999999E-3</v>
      </c>
      <c r="Z53" s="429">
        <v>2.5000000000000001E-2</v>
      </c>
      <c r="AA53" s="431">
        <v>5.8999999999999999E-3</v>
      </c>
      <c r="AB53" s="429">
        <v>8.9999999999999993E-3</v>
      </c>
      <c r="AC53" s="429">
        <v>1E-3</v>
      </c>
      <c r="AD53" s="429">
        <v>3.0000000000000001E-3</v>
      </c>
      <c r="AE53" s="429">
        <v>1.0999999999999999E-2</v>
      </c>
      <c r="AF53" s="429">
        <v>5.6000000000000001E-2</v>
      </c>
      <c r="AG53" s="429">
        <v>2E-3</v>
      </c>
      <c r="AH53" s="430">
        <v>8.9999999999999993E-3</v>
      </c>
      <c r="AI53" s="433">
        <v>0.1658</v>
      </c>
      <c r="AJ53" s="431">
        <v>0.1658</v>
      </c>
      <c r="AK53" s="429">
        <v>2.8620000000000001</v>
      </c>
      <c r="AL53" s="431">
        <v>0.1658</v>
      </c>
      <c r="AM53" s="429">
        <v>4.8979999999999997</v>
      </c>
      <c r="AN53" s="429">
        <v>8.0000000000000002E-3</v>
      </c>
      <c r="AO53" s="429">
        <v>3.5999999999999997E-2</v>
      </c>
      <c r="AP53" s="429">
        <v>4.4999999999999998E-2</v>
      </c>
      <c r="AQ53" s="429">
        <v>3.0000000000000001E-3</v>
      </c>
      <c r="AR53" s="429">
        <v>4.0000000000000001E-3</v>
      </c>
      <c r="AS53" s="430">
        <v>8.0000000000000002E-3</v>
      </c>
      <c r="AT53" s="433"/>
      <c r="AU53" s="429">
        <v>0.33100000000000002</v>
      </c>
      <c r="AV53" s="429">
        <v>17.093</v>
      </c>
      <c r="AW53" s="429">
        <v>11.42</v>
      </c>
      <c r="AX53" s="429">
        <v>1.7230000000000001</v>
      </c>
      <c r="AY53" s="429">
        <v>0.23400000000000001</v>
      </c>
      <c r="AZ53" s="429">
        <v>0.503</v>
      </c>
      <c r="BA53" s="429">
        <v>0.39300000000000002</v>
      </c>
      <c r="BB53" s="429">
        <v>0.34100000000000003</v>
      </c>
      <c r="BC53" s="431">
        <v>0</v>
      </c>
      <c r="BD53" s="430">
        <v>2.7450000000000001</v>
      </c>
    </row>
    <row r="54" spans="1:56" ht="15" customHeight="1">
      <c r="A54" s="104" t="s">
        <v>81</v>
      </c>
      <c r="B54" s="433">
        <v>2.3200000000000001E-5</v>
      </c>
      <c r="C54" s="131">
        <v>2.8999999999999997E-5</v>
      </c>
      <c r="D54" s="131">
        <v>2.8999999999999997E-5</v>
      </c>
      <c r="E54" s="131">
        <v>2.3200000000000001E-5</v>
      </c>
      <c r="F54" s="131">
        <v>2.8999999999999997E-5</v>
      </c>
      <c r="G54" s="131">
        <v>2.8999999999999997E-5</v>
      </c>
      <c r="H54" s="131">
        <v>2.8999999999999997E-5</v>
      </c>
      <c r="I54" s="131">
        <v>2.8999999999999997E-5</v>
      </c>
      <c r="J54" s="131">
        <v>2.8999999999999997E-5</v>
      </c>
      <c r="K54" s="131">
        <v>2.8999999999999997E-5</v>
      </c>
      <c r="L54" s="232">
        <v>2.8999999999999997E-5</v>
      </c>
      <c r="M54" s="433">
        <v>1.0410999999999999E-3</v>
      </c>
      <c r="N54" s="131">
        <v>1.1019999999999999E-3</v>
      </c>
      <c r="O54" s="131">
        <v>1.044E-3</v>
      </c>
      <c r="P54" s="131">
        <v>7.539999999999999E-4</v>
      </c>
      <c r="Q54" s="131">
        <v>1.16E-3</v>
      </c>
      <c r="R54" s="131">
        <v>1.044E-3</v>
      </c>
      <c r="S54" s="131">
        <v>1.421E-3</v>
      </c>
      <c r="T54" s="131">
        <v>1.044E-3</v>
      </c>
      <c r="U54" s="131">
        <v>1.044E-3</v>
      </c>
      <c r="V54" s="131">
        <v>1.2469999999999998E-3</v>
      </c>
      <c r="W54" s="232">
        <v>1.073E-3</v>
      </c>
      <c r="X54" s="433">
        <v>9.1020000000000004E-2</v>
      </c>
      <c r="Y54" s="431">
        <v>9.1020000000000004E-2</v>
      </c>
      <c r="Z54" s="131">
        <v>9.6600000000000005E-2</v>
      </c>
      <c r="AA54" s="131">
        <v>9.1020000000000004E-2</v>
      </c>
      <c r="AB54" s="131">
        <v>0.1056</v>
      </c>
      <c r="AC54" s="131">
        <v>0.1048</v>
      </c>
      <c r="AD54" s="131">
        <v>0.10199999999999999</v>
      </c>
      <c r="AE54" s="131">
        <v>9.8400000000000001E-2</v>
      </c>
      <c r="AF54" s="131">
        <v>7.1399999999999991E-2</v>
      </c>
      <c r="AG54" s="131">
        <v>7.9399999999999998E-2</v>
      </c>
      <c r="AH54" s="232">
        <v>8.2799999999999999E-2</v>
      </c>
      <c r="AI54" s="433">
        <v>6.6825000000000001E-3</v>
      </c>
      <c r="AJ54" s="431">
        <v>6.6825000000000001E-3</v>
      </c>
      <c r="AK54" s="131">
        <v>3.7950000000000002E-3</v>
      </c>
      <c r="AL54" s="131">
        <v>6.6825000000000001E-3</v>
      </c>
      <c r="AM54" s="131">
        <v>6.7650000000000002E-3</v>
      </c>
      <c r="AN54" s="131">
        <v>6.2700000000000004E-3</v>
      </c>
      <c r="AO54" s="131">
        <v>6.6E-3</v>
      </c>
      <c r="AP54" s="131">
        <v>8.7449999999999993E-3</v>
      </c>
      <c r="AQ54" s="131">
        <v>6.7650000000000002E-3</v>
      </c>
      <c r="AR54" s="131">
        <v>6.6E-3</v>
      </c>
      <c r="AS54" s="232">
        <v>7.4249999999999993E-3</v>
      </c>
      <c r="AT54" s="433">
        <v>8.4221400000000002E-2</v>
      </c>
      <c r="AU54" s="131">
        <v>0.17043000000000003</v>
      </c>
      <c r="AV54" s="131">
        <v>0.34431000000000006</v>
      </c>
      <c r="AW54" s="131">
        <v>0.27889800000000003</v>
      </c>
      <c r="AX54" s="131">
        <v>0.24895200000000003</v>
      </c>
      <c r="AY54" s="131">
        <v>0.25336800000000004</v>
      </c>
      <c r="AZ54" s="131">
        <v>0.26275200000000004</v>
      </c>
      <c r="BA54" s="131">
        <v>0.27793200000000001</v>
      </c>
      <c r="BB54" s="131">
        <v>0.175398</v>
      </c>
      <c r="BC54" s="131">
        <v>8.4221400000000002E-2</v>
      </c>
      <c r="BD54" s="232">
        <v>0.28331400000000001</v>
      </c>
    </row>
    <row r="55" spans="1:56" ht="15" customHeight="1">
      <c r="A55" s="104" t="s">
        <v>82</v>
      </c>
      <c r="B55" s="433">
        <v>5.44E-4</v>
      </c>
      <c r="C55" s="131">
        <v>6.8000000000000005E-4</v>
      </c>
      <c r="D55" s="131">
        <v>6.8000000000000005E-4</v>
      </c>
      <c r="E55" s="131">
        <v>5.44E-4</v>
      </c>
      <c r="F55" s="131">
        <v>6.8000000000000005E-4</v>
      </c>
      <c r="G55" s="131">
        <v>6.8000000000000005E-4</v>
      </c>
      <c r="H55" s="131">
        <v>6.8000000000000005E-4</v>
      </c>
      <c r="I55" s="131">
        <v>6.8000000000000005E-4</v>
      </c>
      <c r="J55" s="131">
        <v>6.8000000000000005E-4</v>
      </c>
      <c r="K55" s="131">
        <v>6.8000000000000005E-4</v>
      </c>
      <c r="L55" s="232">
        <v>6.8000000000000005E-4</v>
      </c>
      <c r="M55" s="433">
        <v>2.4412000000000003E-2</v>
      </c>
      <c r="N55" s="131">
        <v>2.5840000000000002E-2</v>
      </c>
      <c r="O55" s="131">
        <v>2.4479999999999998E-2</v>
      </c>
      <c r="P55" s="131">
        <v>1.7680000000000001E-2</v>
      </c>
      <c r="Q55" s="131">
        <v>2.7200000000000002E-2</v>
      </c>
      <c r="R55" s="131">
        <v>2.4479999999999998E-2</v>
      </c>
      <c r="S55" s="131">
        <v>3.3320000000000002E-2</v>
      </c>
      <c r="T55" s="131">
        <v>2.4479999999999998E-2</v>
      </c>
      <c r="U55" s="131">
        <v>2.4479999999999998E-2</v>
      </c>
      <c r="V55" s="131">
        <v>2.9239999999999999E-2</v>
      </c>
      <c r="W55" s="232">
        <v>2.5160000000000002E-2</v>
      </c>
      <c r="X55" s="433">
        <v>0.19478279999999998</v>
      </c>
      <c r="Y55" s="431">
        <v>0.19478279999999998</v>
      </c>
      <c r="Z55" s="131">
        <v>0.20672399999999999</v>
      </c>
      <c r="AA55" s="131">
        <v>0.19478279999999998</v>
      </c>
      <c r="AB55" s="131">
        <v>0.22598399999999999</v>
      </c>
      <c r="AC55" s="131">
        <v>0.224272</v>
      </c>
      <c r="AD55" s="131">
        <v>0.21828</v>
      </c>
      <c r="AE55" s="131">
        <v>0.21057599999999999</v>
      </c>
      <c r="AF55" s="131">
        <v>0.15279599999999999</v>
      </c>
      <c r="AG55" s="131">
        <v>0.16991599999999998</v>
      </c>
      <c r="AH55" s="232">
        <v>0.17719199999999996</v>
      </c>
      <c r="AI55" s="433">
        <v>1.7333999999999999E-2</v>
      </c>
      <c r="AJ55" s="431">
        <v>1.7333999999999999E-2</v>
      </c>
      <c r="AK55" s="131">
        <v>9.8439999999999986E-3</v>
      </c>
      <c r="AL55" s="131">
        <v>1.7333999999999999E-2</v>
      </c>
      <c r="AM55" s="131">
        <v>1.7547999999999998E-2</v>
      </c>
      <c r="AN55" s="131">
        <v>1.6263999999999997E-2</v>
      </c>
      <c r="AO55" s="131">
        <v>1.712E-2</v>
      </c>
      <c r="AP55" s="131">
        <v>2.2683999999999996E-2</v>
      </c>
      <c r="AQ55" s="131">
        <v>1.7547999999999998E-2</v>
      </c>
      <c r="AR55" s="131">
        <v>1.712E-2</v>
      </c>
      <c r="AS55" s="232">
        <v>1.9259999999999996E-2</v>
      </c>
      <c r="AT55" s="433">
        <v>0.19895779999999999</v>
      </c>
      <c r="AU55" s="131">
        <v>0.40261000000000002</v>
      </c>
      <c r="AV55" s="131">
        <v>0.81337000000000004</v>
      </c>
      <c r="AW55" s="131">
        <v>0.65884600000000004</v>
      </c>
      <c r="AX55" s="131">
        <v>0.58810399999999996</v>
      </c>
      <c r="AY55" s="131">
        <v>0.59853600000000007</v>
      </c>
      <c r="AZ55" s="131">
        <v>0.62070400000000003</v>
      </c>
      <c r="BA55" s="131">
        <v>0.65656399999999993</v>
      </c>
      <c r="BB55" s="131">
        <v>0.41434599999999994</v>
      </c>
      <c r="BC55" s="131">
        <v>0.19895779999999999</v>
      </c>
      <c r="BD55" s="232">
        <v>0.66927800000000004</v>
      </c>
    </row>
    <row r="56" spans="1:56" ht="15" customHeight="1">
      <c r="A56" s="104" t="s">
        <v>83</v>
      </c>
      <c r="B56" s="433">
        <v>7.1000000000000004E-3</v>
      </c>
      <c r="C56" s="429">
        <v>1.2E-2</v>
      </c>
      <c r="D56" s="429">
        <v>7.0000000000000001E-3</v>
      </c>
      <c r="E56" s="431">
        <v>7.1000000000000004E-3</v>
      </c>
      <c r="F56" s="429">
        <v>8.0000000000000002E-3</v>
      </c>
      <c r="G56" s="429">
        <v>8.0000000000000002E-3</v>
      </c>
      <c r="H56" s="429">
        <v>8.0000000000000002E-3</v>
      </c>
      <c r="I56" s="429">
        <v>8.0000000000000002E-3</v>
      </c>
      <c r="J56" s="429">
        <v>8.0000000000000002E-3</v>
      </c>
      <c r="K56" s="429">
        <v>8.0000000000000002E-3</v>
      </c>
      <c r="L56" s="430">
        <v>7.0000000000000001E-3</v>
      </c>
      <c r="M56" s="433">
        <v>1.06E-2</v>
      </c>
      <c r="N56" s="429">
        <v>1.2E-2</v>
      </c>
      <c r="O56" s="429">
        <v>1.0999999999999999E-2</v>
      </c>
      <c r="P56" s="429">
        <v>8.0000000000000002E-3</v>
      </c>
      <c r="Q56" s="429">
        <v>1.2999999999999999E-2</v>
      </c>
      <c r="R56" s="429">
        <v>1.0999999999999999E-2</v>
      </c>
      <c r="S56" s="429">
        <v>1.2E-2</v>
      </c>
      <c r="T56" s="429">
        <v>1.0999999999999999E-2</v>
      </c>
      <c r="U56" s="429">
        <v>1.2E-2</v>
      </c>
      <c r="V56" s="429">
        <v>1.2E-2</v>
      </c>
      <c r="W56" s="430">
        <v>1.0999999999999999E-2</v>
      </c>
      <c r="X56" s="433">
        <v>1.06E-2</v>
      </c>
      <c r="Y56" s="431">
        <v>1.06E-2</v>
      </c>
      <c r="Z56" s="429">
        <v>1.0999999999999999E-2</v>
      </c>
      <c r="AA56" s="431">
        <v>1.06E-2</v>
      </c>
      <c r="AB56" s="429">
        <v>1.2E-2</v>
      </c>
      <c r="AC56" s="429">
        <v>1.0999999999999999E-2</v>
      </c>
      <c r="AD56" s="429">
        <v>1.0999999999999999E-2</v>
      </c>
      <c r="AE56" s="429">
        <v>1.0999999999999999E-2</v>
      </c>
      <c r="AF56" s="429">
        <v>0.01</v>
      </c>
      <c r="AG56" s="429">
        <v>0.01</v>
      </c>
      <c r="AH56" s="430">
        <v>0.01</v>
      </c>
      <c r="AI56" s="433">
        <v>1.0500000000000001E-2</v>
      </c>
      <c r="AJ56" s="431">
        <v>1.0500000000000001E-2</v>
      </c>
      <c r="AK56" s="429">
        <v>1.0999999999999999E-2</v>
      </c>
      <c r="AL56" s="431">
        <v>1.0500000000000001E-2</v>
      </c>
      <c r="AM56" s="429">
        <v>1.2999999999999999E-2</v>
      </c>
      <c r="AN56" s="429">
        <v>1.0999999999999999E-2</v>
      </c>
      <c r="AO56" s="429">
        <v>1.0999999999999999E-2</v>
      </c>
      <c r="AP56" s="429">
        <v>1.0999999999999999E-2</v>
      </c>
      <c r="AQ56" s="429">
        <v>1.0999999999999999E-2</v>
      </c>
      <c r="AR56" s="429">
        <v>1.0999999999999999E-2</v>
      </c>
      <c r="AS56" s="430">
        <v>1.0999999999999999E-2</v>
      </c>
      <c r="AT56" s="433">
        <v>0.49049999999999999</v>
      </c>
      <c r="AU56" s="429">
        <v>0.27100000000000002</v>
      </c>
      <c r="AV56" s="429">
        <v>0.58299999999999996</v>
      </c>
      <c r="AW56" s="429">
        <v>0.47199999999999998</v>
      </c>
      <c r="AX56" s="429">
        <v>0.52200000000000002</v>
      </c>
      <c r="AY56" s="429">
        <v>0.45700000000000002</v>
      </c>
      <c r="AZ56" s="429">
        <v>0.48899999999999999</v>
      </c>
      <c r="BA56" s="429">
        <v>0.54400000000000004</v>
      </c>
      <c r="BB56" s="429">
        <v>0.27900000000000003</v>
      </c>
      <c r="BC56" s="431">
        <v>0.49049999999999999</v>
      </c>
      <c r="BD56" s="430">
        <v>0.47899999999999998</v>
      </c>
    </row>
    <row r="57" spans="1:56" ht="15" customHeight="1">
      <c r="A57" s="390" t="s">
        <v>84</v>
      </c>
      <c r="B57" s="434">
        <v>6.9999999999999999E-4</v>
      </c>
      <c r="C57" s="435">
        <v>1E-3</v>
      </c>
      <c r="D57" s="435">
        <v>1E-3</v>
      </c>
      <c r="E57" s="438">
        <v>6.9999999999999999E-4</v>
      </c>
      <c r="F57" s="435">
        <v>1E-3</v>
      </c>
      <c r="G57" s="435">
        <v>1E-3</v>
      </c>
      <c r="H57" s="435">
        <v>1E-3</v>
      </c>
      <c r="I57" s="435">
        <v>1E-3</v>
      </c>
      <c r="J57" s="435">
        <v>1E-3</v>
      </c>
      <c r="K57" s="435">
        <v>1E-3</v>
      </c>
      <c r="L57" s="436">
        <v>1E-3</v>
      </c>
      <c r="M57" s="434">
        <v>1E-3</v>
      </c>
      <c r="N57" s="435">
        <v>1E-3</v>
      </c>
      <c r="O57" s="435">
        <v>1E-3</v>
      </c>
      <c r="P57" s="435">
        <v>1E-3</v>
      </c>
      <c r="Q57" s="435">
        <v>1E-3</v>
      </c>
      <c r="R57" s="435">
        <v>1E-3</v>
      </c>
      <c r="S57" s="435">
        <v>1E-3</v>
      </c>
      <c r="T57" s="435">
        <v>1E-3</v>
      </c>
      <c r="U57" s="435">
        <v>1E-3</v>
      </c>
      <c r="V57" s="435">
        <v>1E-3</v>
      </c>
      <c r="W57" s="436">
        <v>1E-3</v>
      </c>
      <c r="X57" s="434">
        <v>1.1000000000000001E-3</v>
      </c>
      <c r="Y57" s="438">
        <v>1.1000000000000001E-3</v>
      </c>
      <c r="Z57" s="435">
        <v>1E-3</v>
      </c>
      <c r="AA57" s="438">
        <v>1.1000000000000001E-3</v>
      </c>
      <c r="AB57" s="435">
        <v>1E-3</v>
      </c>
      <c r="AC57" s="435">
        <v>1E-3</v>
      </c>
      <c r="AD57" s="435">
        <v>1E-3</v>
      </c>
      <c r="AE57" s="435">
        <v>1E-3</v>
      </c>
      <c r="AF57" s="435">
        <v>1E-3</v>
      </c>
      <c r="AG57" s="435">
        <v>1E-3</v>
      </c>
      <c r="AH57" s="436">
        <v>1E-3</v>
      </c>
      <c r="AI57" s="437">
        <v>1E-3</v>
      </c>
      <c r="AJ57" s="438">
        <v>1E-3</v>
      </c>
      <c r="AK57" s="435">
        <v>1E-3</v>
      </c>
      <c r="AL57" s="438">
        <v>1E-3</v>
      </c>
      <c r="AM57" s="435">
        <v>1E-3</v>
      </c>
      <c r="AN57" s="435">
        <v>1E-3</v>
      </c>
      <c r="AO57" s="435">
        <v>1E-3</v>
      </c>
      <c r="AP57" s="435">
        <v>1E-3</v>
      </c>
      <c r="AQ57" s="435">
        <v>1E-3</v>
      </c>
      <c r="AR57" s="435">
        <v>1E-3</v>
      </c>
      <c r="AS57" s="436">
        <v>1E-3</v>
      </c>
      <c r="AT57" s="437">
        <v>6.54E-2</v>
      </c>
      <c r="AU57" s="435">
        <v>3.5999999999999997E-2</v>
      </c>
      <c r="AV57" s="435">
        <v>7.8E-2</v>
      </c>
      <c r="AW57" s="435">
        <v>6.3E-2</v>
      </c>
      <c r="AX57" s="435">
        <v>7.0000000000000007E-2</v>
      </c>
      <c r="AY57" s="435">
        <v>6.0999999999999999E-2</v>
      </c>
      <c r="AZ57" s="435">
        <v>6.5000000000000002E-2</v>
      </c>
      <c r="BA57" s="435">
        <v>7.2999999999999995E-2</v>
      </c>
      <c r="BB57" s="435">
        <v>3.6999999999999998E-2</v>
      </c>
      <c r="BC57" s="438">
        <v>6.54E-2</v>
      </c>
      <c r="BD57" s="436">
        <v>6.4000000000000001E-2</v>
      </c>
    </row>
    <row r="58" spans="1:56" ht="15" customHeight="1">
      <c r="A58" s="43" t="s">
        <v>925</v>
      </c>
      <c r="B58" s="36"/>
    </row>
    <row r="59" spans="1:56" ht="99" customHeight="1">
      <c r="A59" s="61"/>
      <c r="B59" s="218"/>
      <c r="C59" s="441" t="s">
        <v>926</v>
      </c>
      <c r="D59" s="237" t="s">
        <v>927</v>
      </c>
      <c r="E59" s="237" t="s">
        <v>928</v>
      </c>
      <c r="F59" s="237" t="s">
        <v>929</v>
      </c>
      <c r="G59" s="237" t="s">
        <v>930</v>
      </c>
      <c r="H59" s="237" t="s">
        <v>931</v>
      </c>
      <c r="I59" s="134" t="s">
        <v>932</v>
      </c>
      <c r="J59" s="135" t="s">
        <v>933</v>
      </c>
      <c r="S59" s="5" t="s">
        <v>911</v>
      </c>
      <c r="T59" s="5" t="s">
        <v>912</v>
      </c>
      <c r="U59" s="5" t="s">
        <v>913</v>
      </c>
      <c r="V59" s="5" t="s">
        <v>914</v>
      </c>
      <c r="W59" s="5" t="s">
        <v>915</v>
      </c>
      <c r="X59" s="5" t="s">
        <v>916</v>
      </c>
      <c r="Y59" s="5" t="s">
        <v>917</v>
      </c>
      <c r="Z59" s="5" t="s">
        <v>918</v>
      </c>
      <c r="AA59" s="5" t="s">
        <v>919</v>
      </c>
      <c r="AB59" s="5" t="s">
        <v>920</v>
      </c>
    </row>
    <row r="60" spans="1:56">
      <c r="A60" s="61" t="s">
        <v>934</v>
      </c>
      <c r="B60" s="51"/>
      <c r="C60" s="442">
        <v>4.1280256627314839E-3</v>
      </c>
      <c r="D60" s="443">
        <v>4.1280256627314839E-3</v>
      </c>
      <c r="E60" s="443"/>
      <c r="F60" s="443"/>
      <c r="G60" s="443">
        <v>0.34536147726424365</v>
      </c>
      <c r="H60" s="443">
        <v>0.34536147726424365</v>
      </c>
      <c r="I60" s="443">
        <v>0.01</v>
      </c>
      <c r="J60" s="444">
        <v>0.01</v>
      </c>
      <c r="O60" s="5" t="s">
        <v>1752</v>
      </c>
    </row>
    <row r="61" spans="1:56">
      <c r="A61" s="70" t="s">
        <v>935</v>
      </c>
      <c r="C61" s="66"/>
      <c r="D61" s="67"/>
      <c r="E61" s="67">
        <v>0.77200000000000002</v>
      </c>
      <c r="F61" s="67">
        <v>0.77200000000000002</v>
      </c>
      <c r="G61" s="67">
        <v>0.35</v>
      </c>
      <c r="H61" s="67">
        <v>0.35</v>
      </c>
      <c r="I61" s="67"/>
      <c r="J61" s="68"/>
      <c r="R61" s="5" t="s">
        <v>934</v>
      </c>
      <c r="S61" s="5">
        <v>0.1355423999975375</v>
      </c>
      <c r="T61" s="5">
        <v>1.8289159775951552E-3</v>
      </c>
      <c r="U61" s="5">
        <v>0.6760662654593077</v>
      </c>
      <c r="V61" s="5">
        <v>2.608918348652102E-3</v>
      </c>
      <c r="W61" s="5">
        <v>2.7008957862976707E-3</v>
      </c>
      <c r="X61" s="5">
        <v>1.5851958535939477E-3</v>
      </c>
      <c r="Y61" s="5">
        <v>2.1741916287782051E-3</v>
      </c>
      <c r="Z61" s="5">
        <v>1.6744730827130207E-2</v>
      </c>
      <c r="AA61" s="5">
        <v>1.0090701733931572E-3</v>
      </c>
      <c r="AB61" s="5">
        <v>1.6174376085796962E-3</v>
      </c>
    </row>
    <row r="62" spans="1:56">
      <c r="A62" s="70" t="s">
        <v>936</v>
      </c>
      <c r="C62" s="66"/>
      <c r="D62" s="67"/>
      <c r="E62" s="67">
        <v>4.5999999999999985E-2</v>
      </c>
      <c r="F62" s="67">
        <v>4.5999999999999985E-2</v>
      </c>
      <c r="G62" s="67">
        <v>0.38</v>
      </c>
      <c r="H62" s="67">
        <v>0.38</v>
      </c>
      <c r="I62" s="67"/>
      <c r="J62" s="68"/>
      <c r="R62" s="5" t="s">
        <v>938</v>
      </c>
      <c r="S62" s="5">
        <v>0.49786616780544413</v>
      </c>
      <c r="T62" s="5">
        <v>0.67316337223659473</v>
      </c>
      <c r="U62" s="5">
        <v>0</v>
      </c>
      <c r="V62" s="5">
        <v>0.10304545537311043</v>
      </c>
      <c r="W62" s="5">
        <v>0.4195867457494879</v>
      </c>
      <c r="X62" s="5">
        <v>0.26113923323443305</v>
      </c>
      <c r="Y62" s="5">
        <v>0.35362704677483497</v>
      </c>
      <c r="Z62" s="5">
        <v>0.28822691151502539</v>
      </c>
      <c r="AA62" s="5">
        <v>0.49416859425307252</v>
      </c>
      <c r="AB62" s="5">
        <v>0.24509227238157932</v>
      </c>
    </row>
    <row r="63" spans="1:56">
      <c r="A63" s="445" t="s">
        <v>937</v>
      </c>
      <c r="B63" s="328"/>
      <c r="C63" s="446"/>
      <c r="D63" s="211"/>
      <c r="E63" s="211">
        <v>0.182</v>
      </c>
      <c r="F63" s="211">
        <v>0.182</v>
      </c>
      <c r="G63" s="211">
        <v>0.32</v>
      </c>
      <c r="H63" s="211">
        <v>0.32</v>
      </c>
      <c r="I63" s="211"/>
      <c r="J63" s="447"/>
      <c r="R63" s="5" t="s">
        <v>941</v>
      </c>
      <c r="S63" s="5">
        <v>8.5526740044001778E-2</v>
      </c>
      <c r="T63" s="5">
        <v>0.16562200560959309</v>
      </c>
      <c r="U63" s="5">
        <v>0.14020760187728354</v>
      </c>
      <c r="V63" s="5">
        <v>0.47713204807523141</v>
      </c>
      <c r="W63" s="5">
        <v>2.677526249798938E-2</v>
      </c>
      <c r="X63" s="5">
        <v>0.38614871648458243</v>
      </c>
      <c r="Y63" s="5">
        <v>0.30733180196210669</v>
      </c>
      <c r="Z63" s="5">
        <v>0.34114104589481381</v>
      </c>
      <c r="AA63" s="5">
        <v>0.24276171361842441</v>
      </c>
      <c r="AB63" s="5">
        <v>0.19000920428122672</v>
      </c>
    </row>
    <row r="64" spans="1:56">
      <c r="A64" s="70" t="s">
        <v>938</v>
      </c>
      <c r="C64" s="66">
        <v>0.33443188413667813</v>
      </c>
      <c r="D64" s="67">
        <v>0.33443188413667813</v>
      </c>
      <c r="E64" s="67"/>
      <c r="F64" s="67"/>
      <c r="G64" s="67">
        <v>0.50109866552333993</v>
      </c>
      <c r="H64" s="67">
        <v>0.50109866552333993</v>
      </c>
      <c r="I64" s="67">
        <v>0.313</v>
      </c>
      <c r="J64" s="68">
        <v>0.313</v>
      </c>
      <c r="R64" s="5" t="s">
        <v>944</v>
      </c>
      <c r="S64" s="5">
        <v>6.7044608935946555E-3</v>
      </c>
      <c r="T64" s="5">
        <v>3.4786164084511777E-3</v>
      </c>
      <c r="U64" s="5">
        <v>2.9836986154779074E-2</v>
      </c>
      <c r="V64" s="5">
        <v>4.1875006999029449E-3</v>
      </c>
      <c r="W64" s="5">
        <v>1.5558214322310438E-2</v>
      </c>
      <c r="X64" s="5">
        <v>5.5598700976878374E-4</v>
      </c>
      <c r="Y64" s="5">
        <v>4.3423411969270151E-3</v>
      </c>
      <c r="Z64" s="5">
        <v>1.9049745988889917E-5</v>
      </c>
      <c r="AA64" s="5">
        <v>2.7895866715202009E-4</v>
      </c>
      <c r="AB64" s="5">
        <v>5.0354650386327483E-3</v>
      </c>
    </row>
    <row r="65" spans="1:28">
      <c r="A65" s="70" t="s">
        <v>935</v>
      </c>
      <c r="C65" s="66"/>
      <c r="D65" s="67"/>
      <c r="E65" s="67">
        <v>8.7999999999999995E-2</v>
      </c>
      <c r="F65" s="67">
        <v>8.7999999999999995E-2</v>
      </c>
      <c r="G65" s="67">
        <v>0.34</v>
      </c>
      <c r="H65" s="67">
        <v>0.34</v>
      </c>
      <c r="I65" s="67"/>
      <c r="J65" s="68"/>
      <c r="R65" s="5" t="s">
        <v>945</v>
      </c>
      <c r="S65" s="5">
        <v>0</v>
      </c>
      <c r="T65" s="5">
        <v>0.12999854284321868</v>
      </c>
      <c r="U65" s="5">
        <v>0</v>
      </c>
      <c r="V65" s="5">
        <v>0.10601108106496286</v>
      </c>
      <c r="W65" s="5">
        <v>0.32586875519577624</v>
      </c>
      <c r="X65" s="5">
        <v>0.30037037072147649</v>
      </c>
      <c r="Y65" s="5">
        <v>0.28479750182027574</v>
      </c>
      <c r="Z65" s="5">
        <v>3.8294174391558168E-2</v>
      </c>
      <c r="AA65" s="5">
        <v>0.10718368195647784</v>
      </c>
      <c r="AB65" s="5">
        <v>5.1283421061912533E-2</v>
      </c>
    </row>
    <row r="66" spans="1:28">
      <c r="A66" s="70" t="s">
        <v>939</v>
      </c>
      <c r="C66" s="66"/>
      <c r="D66" s="67"/>
      <c r="E66" s="67">
        <v>6.0999999999999999E-2</v>
      </c>
      <c r="F66" s="67">
        <v>6.0999999999999999E-2</v>
      </c>
      <c r="G66" s="67">
        <v>0.34</v>
      </c>
      <c r="H66" s="67">
        <v>0.34</v>
      </c>
      <c r="I66" s="67"/>
      <c r="J66" s="68"/>
      <c r="R66" s="5" t="s">
        <v>946</v>
      </c>
      <c r="S66" s="5">
        <v>0.27436023125942199</v>
      </c>
      <c r="T66" s="5">
        <v>2.5908546924547249E-2</v>
      </c>
      <c r="U66" s="5">
        <v>0.15388914650862973</v>
      </c>
      <c r="V66" s="5">
        <v>0.30701499643814034</v>
      </c>
      <c r="W66" s="5">
        <v>0.20951012644813838</v>
      </c>
      <c r="X66" s="5">
        <v>5.0200496696145236E-2</v>
      </c>
      <c r="Y66" s="5">
        <v>4.7727116617077403E-2</v>
      </c>
      <c r="Z66" s="5">
        <v>0.31557408762548356</v>
      </c>
      <c r="AA66" s="5">
        <v>0.15459798133148006</v>
      </c>
      <c r="AB66" s="5">
        <v>0.50696219962806899</v>
      </c>
    </row>
    <row r="67" spans="1:28">
      <c r="A67" s="70" t="s">
        <v>940</v>
      </c>
      <c r="C67" s="66"/>
      <c r="D67" s="67"/>
      <c r="E67" s="67">
        <v>0.84199999999999997</v>
      </c>
      <c r="F67" s="67">
        <v>0.84199999999999997</v>
      </c>
      <c r="G67" s="67">
        <v>0.55000000000000004</v>
      </c>
      <c r="H67" s="67">
        <v>0.55000000000000004</v>
      </c>
      <c r="I67" s="67"/>
      <c r="J67" s="68"/>
      <c r="O67" s="5" t="s">
        <v>1753</v>
      </c>
    </row>
    <row r="68" spans="1:28">
      <c r="A68" s="70" t="s">
        <v>936</v>
      </c>
      <c r="C68" s="66"/>
      <c r="D68" s="67"/>
      <c r="E68" s="67">
        <v>9.000000000000008E-3</v>
      </c>
      <c r="F68" s="67">
        <v>9.000000000000008E-3</v>
      </c>
      <c r="G68" s="67">
        <v>0.34</v>
      </c>
      <c r="H68" s="67">
        <v>0.34</v>
      </c>
      <c r="I68" s="67"/>
      <c r="J68" s="68"/>
      <c r="R68" s="5" t="s">
        <v>947</v>
      </c>
      <c r="S68" s="5">
        <v>0.92051871207183023</v>
      </c>
      <c r="T68" s="5">
        <v>0.26026417892167969</v>
      </c>
      <c r="U68" s="5">
        <v>4.3759205493096545E-2</v>
      </c>
      <c r="V68" s="5">
        <v>0.16043836165987135</v>
      </c>
      <c r="W68" s="5">
        <v>0.71822904630191153</v>
      </c>
      <c r="X68" s="5">
        <v>0.24357606603609344</v>
      </c>
      <c r="Y68" s="5">
        <v>0.59887758317387607</v>
      </c>
      <c r="Z68" s="5">
        <v>0.10587003865385776</v>
      </c>
      <c r="AA68" s="5">
        <v>1.5225422027414628E-2</v>
      </c>
      <c r="AB68" s="5">
        <v>0.64982027058954372</v>
      </c>
    </row>
    <row r="69" spans="1:28">
      <c r="A69" s="61" t="s">
        <v>941</v>
      </c>
      <c r="B69" s="51"/>
      <c r="C69" s="442">
        <v>0.28963953508505325</v>
      </c>
      <c r="D69" s="443">
        <v>0.28963953508505325</v>
      </c>
      <c r="E69" s="443"/>
      <c r="F69" s="443"/>
      <c r="G69" s="443">
        <v>0.36027713625866054</v>
      </c>
      <c r="H69" s="443">
        <v>0.36027713625866054</v>
      </c>
      <c r="I69" s="443">
        <v>0.38</v>
      </c>
      <c r="J69" s="444">
        <v>0.38</v>
      </c>
      <c r="K69" s="448" t="s">
        <v>942</v>
      </c>
      <c r="L69" s="51"/>
      <c r="M69" s="62"/>
      <c r="R69" s="5" t="s">
        <v>948</v>
      </c>
      <c r="S69" s="5">
        <v>0</v>
      </c>
      <c r="T69" s="5">
        <v>0</v>
      </c>
      <c r="U69" s="5">
        <v>0.21364161359710934</v>
      </c>
      <c r="V69" s="5">
        <v>0</v>
      </c>
      <c r="W69" s="5">
        <v>0</v>
      </c>
      <c r="X69" s="5">
        <v>0</v>
      </c>
      <c r="Y69" s="5">
        <v>0</v>
      </c>
      <c r="Z69" s="5">
        <v>0</v>
      </c>
      <c r="AA69" s="5">
        <v>0</v>
      </c>
      <c r="AB69" s="5">
        <v>4.1486358913796074E-2</v>
      </c>
    </row>
    <row r="70" spans="1:28">
      <c r="A70" s="192" t="s">
        <v>935</v>
      </c>
      <c r="C70" s="66"/>
      <c r="D70" s="67"/>
      <c r="E70" s="67">
        <v>0.99</v>
      </c>
      <c r="F70" s="67">
        <v>0.99</v>
      </c>
      <c r="G70" s="67">
        <v>0.36</v>
      </c>
      <c r="H70" s="67">
        <v>0.36</v>
      </c>
      <c r="I70" s="67"/>
      <c r="J70" s="68"/>
      <c r="K70" s="449" t="s">
        <v>738</v>
      </c>
      <c r="M70" s="450">
        <v>0.503</v>
      </c>
      <c r="R70" s="5" t="s">
        <v>949</v>
      </c>
      <c r="S70" s="5">
        <v>7.9481287928169692E-2</v>
      </c>
      <c r="T70" s="5">
        <v>0</v>
      </c>
      <c r="U70" s="5">
        <v>0.35236177190509999</v>
      </c>
      <c r="V70" s="5">
        <v>0.80983889472359605</v>
      </c>
      <c r="W70" s="5">
        <v>0.15777599864744357</v>
      </c>
      <c r="X70" s="5">
        <v>0.5731840131506919</v>
      </c>
      <c r="Y70" s="5">
        <v>0.13578100649319774</v>
      </c>
      <c r="Z70" s="5">
        <v>0.88221058992397339</v>
      </c>
      <c r="AA70" s="5">
        <v>0.92550300239302186</v>
      </c>
      <c r="AB70" s="5">
        <v>0.18144583098624723</v>
      </c>
    </row>
    <row r="71" spans="1:28">
      <c r="A71" s="445" t="s">
        <v>943</v>
      </c>
      <c r="B71" s="328"/>
      <c r="C71" s="446"/>
      <c r="D71" s="211"/>
      <c r="E71" s="211">
        <v>0.01</v>
      </c>
      <c r="F71" s="211">
        <v>0.01</v>
      </c>
      <c r="G71" s="211">
        <v>0.39</v>
      </c>
      <c r="H71" s="211">
        <v>0.39</v>
      </c>
      <c r="I71" s="211"/>
      <c r="J71" s="447"/>
      <c r="K71" s="449" t="s">
        <v>739</v>
      </c>
      <c r="M71" s="450">
        <v>0.40200000000000002</v>
      </c>
      <c r="R71" s="5" t="s">
        <v>950</v>
      </c>
      <c r="S71" s="5">
        <v>0</v>
      </c>
      <c r="T71" s="5">
        <v>0.32355794176573505</v>
      </c>
      <c r="U71" s="5">
        <v>0.11530111896411051</v>
      </c>
      <c r="V71" s="5">
        <v>1.8672285680966277E-2</v>
      </c>
      <c r="W71" s="5">
        <v>3.9456849485511675E-2</v>
      </c>
      <c r="X71" s="5">
        <v>5.7128950498849598E-2</v>
      </c>
      <c r="Y71" s="5">
        <v>0.21161041444773018</v>
      </c>
      <c r="Z71" s="5">
        <v>1.053667555605111E-2</v>
      </c>
      <c r="AA71" s="5">
        <v>5.0019747627954865E-2</v>
      </c>
      <c r="AB71" s="5">
        <v>0.11688283952302979</v>
      </c>
    </row>
    <row r="72" spans="1:28">
      <c r="A72" s="130" t="s">
        <v>944</v>
      </c>
      <c r="B72" s="36"/>
      <c r="C72" s="66">
        <v>3.4189737651681889E-3</v>
      </c>
      <c r="D72" s="67">
        <v>3.4189737651681889E-3</v>
      </c>
      <c r="E72" s="67"/>
      <c r="F72" s="67"/>
      <c r="G72" s="67">
        <v>0.22099447513812154</v>
      </c>
      <c r="H72" s="67">
        <v>0.22099447513812154</v>
      </c>
      <c r="I72" s="443">
        <v>1.2999999999999999E-2</v>
      </c>
      <c r="J72" s="68">
        <v>1.2999999999999999E-2</v>
      </c>
      <c r="K72" s="449" t="s">
        <v>740</v>
      </c>
      <c r="M72" s="450">
        <v>4.3999999999999997E-2</v>
      </c>
      <c r="R72" s="5" t="s">
        <v>951</v>
      </c>
      <c r="S72" s="5">
        <v>0</v>
      </c>
      <c r="T72" s="5">
        <v>0.41617787931258521</v>
      </c>
      <c r="U72" s="5">
        <v>0.27493629004058351</v>
      </c>
      <c r="V72" s="5">
        <v>1.105045793556636E-2</v>
      </c>
      <c r="W72" s="5">
        <v>8.4538105565133304E-2</v>
      </c>
      <c r="X72" s="5">
        <v>0.12611097031436513</v>
      </c>
      <c r="Y72" s="5">
        <v>5.373099588519592E-2</v>
      </c>
      <c r="Z72" s="5">
        <v>1.3826958661177224E-3</v>
      </c>
      <c r="AA72" s="5">
        <v>9.2518279516086155E-3</v>
      </c>
      <c r="AB72" s="5">
        <v>1.0364699987383208E-2</v>
      </c>
    </row>
    <row r="73" spans="1:28">
      <c r="A73" s="130" t="s">
        <v>935</v>
      </c>
      <c r="B73" s="36"/>
      <c r="C73" s="66"/>
      <c r="D73" s="67"/>
      <c r="E73" s="67">
        <v>0.99</v>
      </c>
      <c r="F73" s="67">
        <v>0.99</v>
      </c>
      <c r="G73" s="67">
        <v>0.22</v>
      </c>
      <c r="H73" s="67">
        <v>0.22</v>
      </c>
      <c r="I73" s="67"/>
      <c r="J73" s="68"/>
      <c r="K73" s="449" t="s">
        <v>741</v>
      </c>
      <c r="M73" s="450">
        <v>4.5999999999999999E-2</v>
      </c>
      <c r="O73" s="36" t="s">
        <v>1754</v>
      </c>
    </row>
    <row r="74" spans="1:28">
      <c r="A74" s="130" t="s">
        <v>943</v>
      </c>
      <c r="B74" s="36"/>
      <c r="C74" s="66"/>
      <c r="D74" s="67"/>
      <c r="E74" s="67">
        <v>1.0000000000000009E-2</v>
      </c>
      <c r="F74" s="67">
        <v>1.0000000000000009E-2</v>
      </c>
      <c r="G74" s="67">
        <v>0.4</v>
      </c>
      <c r="H74" s="67">
        <v>0.4</v>
      </c>
      <c r="I74" s="67"/>
      <c r="J74" s="68"/>
      <c r="K74" s="449" t="s">
        <v>742</v>
      </c>
      <c r="M74" s="450">
        <v>2E-3</v>
      </c>
      <c r="O74" s="36"/>
      <c r="R74" s="5" t="s">
        <v>934</v>
      </c>
      <c r="S74" s="5">
        <v>0.38416774480900973</v>
      </c>
      <c r="T74" s="5">
        <v>0.32244935713625017</v>
      </c>
      <c r="U74" s="5">
        <v>0.3460967606840803</v>
      </c>
      <c r="V74" s="5">
        <v>0.29853091266316395</v>
      </c>
      <c r="W74" s="5">
        <v>0.30224163953947669</v>
      </c>
      <c r="X74" s="5">
        <v>0.31008847095092867</v>
      </c>
      <c r="Y74" s="5">
        <v>0.32054928303022773</v>
      </c>
      <c r="Z74" s="5">
        <v>0.34334512117128019</v>
      </c>
      <c r="AA74" s="5">
        <v>0.32310034163719553</v>
      </c>
      <c r="AB74" s="5">
        <v>0.33652641827503693</v>
      </c>
    </row>
    <row r="75" spans="1:28">
      <c r="A75" s="61" t="s">
        <v>945</v>
      </c>
      <c r="B75" s="51"/>
      <c r="C75" s="442">
        <v>0.20306715422064184</v>
      </c>
      <c r="D75" s="443">
        <v>0.20306715422064184</v>
      </c>
      <c r="E75" s="443"/>
      <c r="F75" s="443"/>
      <c r="G75" s="443">
        <v>1</v>
      </c>
      <c r="H75" s="443">
        <v>1</v>
      </c>
      <c r="I75" s="443">
        <v>0.22900000000000001</v>
      </c>
      <c r="J75" s="444">
        <v>0.22900000000000001</v>
      </c>
      <c r="K75" s="449" t="s">
        <v>40</v>
      </c>
      <c r="M75" s="450">
        <v>3.0000000000000001E-3</v>
      </c>
      <c r="R75" s="5" t="s">
        <v>938</v>
      </c>
      <c r="S75" s="5">
        <v>0.34897972865901977</v>
      </c>
      <c r="T75" s="5">
        <v>0.48120249220745387</v>
      </c>
      <c r="U75" s="5">
        <v>0.432</v>
      </c>
      <c r="V75" s="5">
        <v>0.40335831016951773</v>
      </c>
      <c r="W75" s="5">
        <v>0.45994987974556201</v>
      </c>
      <c r="X75" s="5">
        <v>0.45403459952271757</v>
      </c>
      <c r="Y75" s="5">
        <v>0.44508071717058689</v>
      </c>
      <c r="Z75" s="5">
        <v>0.4146919932679145</v>
      </c>
      <c r="AA75" s="5">
        <v>0.46395686847584111</v>
      </c>
      <c r="AB75" s="5">
        <v>0.48118949214778811</v>
      </c>
    </row>
    <row r="76" spans="1:28">
      <c r="A76" s="61" t="s">
        <v>946</v>
      </c>
      <c r="B76" s="62"/>
      <c r="C76" s="443">
        <v>0.16531442712972721</v>
      </c>
      <c r="D76" s="443">
        <v>0.16531442712972721</v>
      </c>
      <c r="E76" s="443"/>
      <c r="F76" s="443"/>
      <c r="G76" s="443">
        <v>1</v>
      </c>
      <c r="H76" s="443">
        <v>1</v>
      </c>
      <c r="I76" s="443"/>
      <c r="J76" s="451"/>
      <c r="K76" s="452" t="s">
        <v>743</v>
      </c>
      <c r="L76" s="328"/>
      <c r="M76" s="453">
        <v>1E-4</v>
      </c>
      <c r="R76" s="5" t="s">
        <v>941</v>
      </c>
      <c r="S76" s="5">
        <v>0.26</v>
      </c>
      <c r="T76" s="5">
        <v>0.34799999999999998</v>
      </c>
      <c r="U76" s="5">
        <v>0.22499999999999998</v>
      </c>
      <c r="V76" s="5">
        <v>0.34399999999999997</v>
      </c>
      <c r="W76" s="5">
        <v>0.32800000000000001</v>
      </c>
      <c r="X76" s="5">
        <v>0.34899999999999998</v>
      </c>
      <c r="Y76" s="5">
        <v>0.34899999999999998</v>
      </c>
      <c r="Z76" s="5">
        <v>0.34300000000000003</v>
      </c>
      <c r="AA76" s="5">
        <v>0.34699999999999998</v>
      </c>
      <c r="AB76" s="5">
        <v>0.34699999999999998</v>
      </c>
    </row>
    <row r="77" spans="1:28">
      <c r="A77" s="192" t="s">
        <v>947</v>
      </c>
      <c r="B77" s="324"/>
      <c r="C77" s="67"/>
      <c r="D77" s="67"/>
      <c r="E77" s="67">
        <v>0.43021248141398422</v>
      </c>
      <c r="F77" s="67">
        <v>0.43021248141398422</v>
      </c>
      <c r="G77" s="67"/>
      <c r="H77" s="67"/>
      <c r="I77" s="67"/>
      <c r="J77" s="454"/>
      <c r="R77" s="5" t="s">
        <v>944</v>
      </c>
      <c r="S77" s="5">
        <v>0.39900000000000002</v>
      </c>
      <c r="T77" s="5">
        <v>0.185</v>
      </c>
      <c r="U77" s="5">
        <v>0.22900000000000004</v>
      </c>
      <c r="V77" s="5">
        <v>0.20699999999999999</v>
      </c>
      <c r="W77" s="5">
        <v>0.23599999999999999</v>
      </c>
      <c r="X77" s="5">
        <v>0.221</v>
      </c>
      <c r="Y77" s="5">
        <v>0.19900000000000001</v>
      </c>
      <c r="Z77" s="5">
        <v>0.38700000000000001</v>
      </c>
      <c r="AA77" s="5">
        <v>0.4</v>
      </c>
      <c r="AB77" s="5">
        <v>0.22600000000000001</v>
      </c>
    </row>
    <row r="78" spans="1:28">
      <c r="A78" s="192" t="s">
        <v>948</v>
      </c>
      <c r="B78" s="324"/>
      <c r="C78" s="67"/>
      <c r="D78" s="67"/>
      <c r="E78" s="67">
        <v>2.4808562241706113E-2</v>
      </c>
      <c r="F78" s="67">
        <v>2.4808562241706113E-2</v>
      </c>
      <c r="G78" s="67"/>
      <c r="H78" s="67"/>
      <c r="I78" s="67"/>
      <c r="J78" s="454"/>
    </row>
    <row r="79" spans="1:28">
      <c r="A79" s="192" t="s">
        <v>949</v>
      </c>
      <c r="B79" s="324"/>
      <c r="C79" s="67"/>
      <c r="D79" s="67"/>
      <c r="E79" s="67">
        <v>0.41410672383880942</v>
      </c>
      <c r="F79" s="67">
        <v>0.41410672383880942</v>
      </c>
      <c r="G79" s="67"/>
      <c r="H79" s="67"/>
      <c r="I79" s="67"/>
      <c r="J79" s="454"/>
    </row>
    <row r="80" spans="1:28">
      <c r="A80" s="192" t="s">
        <v>950</v>
      </c>
      <c r="B80" s="324"/>
      <c r="C80" s="67"/>
      <c r="D80" s="67"/>
      <c r="E80" s="67">
        <v>0.1011868088719781</v>
      </c>
      <c r="F80" s="67">
        <v>0.1011868088719781</v>
      </c>
      <c r="G80" s="67"/>
      <c r="H80" s="67"/>
      <c r="I80" s="67"/>
      <c r="J80" s="454"/>
    </row>
    <row r="81" spans="1:52">
      <c r="A81" s="455" t="s">
        <v>951</v>
      </c>
      <c r="B81" s="329"/>
      <c r="C81" s="211"/>
      <c r="D81" s="211"/>
      <c r="E81" s="211">
        <v>2.9685423633522223E-2</v>
      </c>
      <c r="F81" s="211">
        <v>2.9685423633522223E-2</v>
      </c>
      <c r="G81" s="211"/>
      <c r="H81" s="211"/>
      <c r="I81" s="211"/>
      <c r="J81" s="456"/>
    </row>
    <row r="82" spans="1:52" ht="11.25" customHeight="1"/>
    <row r="83" spans="1:52">
      <c r="A83" s="6" t="s">
        <v>1755</v>
      </c>
      <c r="D83" s="64"/>
    </row>
    <row r="84" spans="1:52">
      <c r="A84" s="5" t="s">
        <v>1756</v>
      </c>
      <c r="B84" s="5" t="s">
        <v>1757</v>
      </c>
      <c r="C84" s="5" t="s">
        <v>1758</v>
      </c>
    </row>
    <row r="85" spans="1:52">
      <c r="A85" s="6" t="s">
        <v>935</v>
      </c>
      <c r="B85" s="5">
        <v>0.52800000000000002</v>
      </c>
      <c r="C85" s="5">
        <v>0.80600000000000005</v>
      </c>
    </row>
    <row r="86" spans="1:52" ht="25.5" customHeight="1">
      <c r="A86" s="7" t="s">
        <v>939</v>
      </c>
      <c r="B86" s="911">
        <v>0.65800000000000003</v>
      </c>
      <c r="C86" s="913">
        <v>0.79400000000000004</v>
      </c>
      <c r="D86" s="913"/>
      <c r="E86" s="913"/>
      <c r="F86" s="913"/>
      <c r="G86" s="913"/>
      <c r="H86" s="913"/>
      <c r="I86" s="912"/>
      <c r="J86" s="911"/>
      <c r="K86" s="913"/>
      <c r="L86" s="913"/>
      <c r="M86" s="913"/>
      <c r="N86" s="913"/>
      <c r="O86" s="913"/>
      <c r="P86" s="913"/>
      <c r="Q86" s="912"/>
      <c r="R86" s="911"/>
      <c r="S86" s="913"/>
      <c r="T86" s="913"/>
      <c r="U86" s="913"/>
      <c r="V86" s="913"/>
      <c r="W86" s="913"/>
      <c r="X86" s="913"/>
      <c r="Y86" s="913"/>
      <c r="Z86" s="913"/>
      <c r="AA86" s="913"/>
      <c r="AB86" s="913"/>
      <c r="AC86" s="913"/>
      <c r="AD86" s="913"/>
      <c r="AE86" s="913"/>
      <c r="AF86" s="913"/>
      <c r="AG86" s="913"/>
      <c r="AH86" s="913"/>
      <c r="AI86" s="913"/>
      <c r="AJ86" s="912"/>
      <c r="AK86" s="903"/>
      <c r="AL86" s="905"/>
      <c r="AM86" s="905"/>
      <c r="AN86" s="904"/>
      <c r="AO86" s="903"/>
      <c r="AP86" s="905"/>
      <c r="AQ86" s="905"/>
      <c r="AR86" s="904"/>
      <c r="AS86" s="903"/>
      <c r="AT86" s="905"/>
      <c r="AU86" s="905"/>
      <c r="AV86" s="904"/>
      <c r="AW86" s="903"/>
      <c r="AX86" s="905"/>
      <c r="AY86" s="905"/>
      <c r="AZ86" s="904"/>
    </row>
    <row r="87" spans="1:52" ht="12.75" customHeight="1">
      <c r="A87" s="11" t="s">
        <v>940</v>
      </c>
      <c r="B87" s="911">
        <v>0.68100000000000005</v>
      </c>
      <c r="C87" s="913">
        <v>0.77900000000000003</v>
      </c>
      <c r="D87" s="913"/>
      <c r="E87" s="913"/>
      <c r="F87" s="913"/>
      <c r="G87" s="913"/>
      <c r="H87" s="913"/>
      <c r="I87" s="912"/>
      <c r="J87" s="911"/>
      <c r="K87" s="913"/>
      <c r="L87" s="913"/>
      <c r="M87" s="913"/>
      <c r="N87" s="913"/>
      <c r="O87" s="913"/>
      <c r="P87" s="913"/>
      <c r="Q87" s="912"/>
      <c r="R87" s="911"/>
      <c r="S87" s="913"/>
      <c r="T87" s="913"/>
      <c r="U87" s="913"/>
      <c r="V87" s="913"/>
      <c r="W87" s="913"/>
      <c r="X87" s="913"/>
      <c r="Y87" s="913"/>
      <c r="Z87" s="913"/>
      <c r="AA87" s="913"/>
      <c r="AB87" s="913"/>
      <c r="AC87" s="913"/>
      <c r="AD87" s="913"/>
      <c r="AE87" s="913"/>
      <c r="AF87" s="913"/>
      <c r="AG87" s="913"/>
      <c r="AH87" s="913"/>
      <c r="AI87" s="913"/>
      <c r="AJ87" s="912"/>
      <c r="AK87" s="903"/>
      <c r="AL87" s="905"/>
      <c r="AM87" s="905"/>
      <c r="AN87" s="904"/>
      <c r="AO87" s="903"/>
      <c r="AP87" s="905"/>
      <c r="AQ87" s="905"/>
      <c r="AR87" s="904"/>
      <c r="AS87" s="911"/>
      <c r="AT87" s="912"/>
      <c r="AU87" s="911"/>
      <c r="AV87" s="912"/>
      <c r="AW87" s="911"/>
      <c r="AX87" s="912"/>
      <c r="AY87" s="911"/>
      <c r="AZ87" s="912"/>
    </row>
    <row r="88" spans="1:52">
      <c r="A88" s="180"/>
      <c r="B88" s="457"/>
      <c r="C88" s="457"/>
      <c r="D88" s="457"/>
      <c r="E88" s="158"/>
      <c r="F88" s="158"/>
      <c r="G88" s="158"/>
      <c r="H88" s="158"/>
      <c r="I88" s="158"/>
      <c r="J88" s="458"/>
      <c r="K88" s="457"/>
      <c r="L88" s="457"/>
      <c r="M88" s="158"/>
      <c r="N88" s="158"/>
      <c r="O88" s="158"/>
      <c r="P88" s="158"/>
      <c r="Q88" s="159"/>
      <c r="R88" s="158"/>
      <c r="S88" s="158"/>
      <c r="T88" s="158"/>
      <c r="U88" s="158"/>
      <c r="V88" s="158"/>
      <c r="W88" s="158"/>
      <c r="X88" s="158"/>
      <c r="Y88" s="158"/>
      <c r="Z88" s="158"/>
      <c r="AA88" s="158"/>
      <c r="AB88" s="158"/>
      <c r="AC88" s="158"/>
      <c r="AD88" s="158"/>
      <c r="AE88" s="158"/>
      <c r="AF88" s="158"/>
      <c r="AG88" s="158"/>
      <c r="AH88" s="158"/>
      <c r="AI88" s="158"/>
      <c r="AJ88" s="158"/>
      <c r="AK88" s="458"/>
      <c r="AL88" s="457"/>
      <c r="AM88" s="457"/>
      <c r="AN88" s="159"/>
      <c r="AO88" s="158"/>
      <c r="AP88" s="158"/>
      <c r="AQ88" s="158"/>
      <c r="AR88" s="158"/>
      <c r="AS88" s="157"/>
      <c r="AT88" s="159"/>
      <c r="AU88" s="158"/>
      <c r="AV88" s="159"/>
      <c r="AW88" s="458"/>
      <c r="AX88" s="459"/>
      <c r="AY88" s="457"/>
      <c r="AZ88" s="459"/>
    </row>
    <row r="89" spans="1:52">
      <c r="A89" s="11" t="s">
        <v>1759</v>
      </c>
      <c r="B89" s="40" t="s">
        <v>1757</v>
      </c>
      <c r="C89" s="40" t="s">
        <v>1758</v>
      </c>
      <c r="D89" s="40"/>
      <c r="E89" s="460"/>
      <c r="F89" s="460"/>
      <c r="G89" s="460"/>
      <c r="H89" s="460"/>
      <c r="I89" s="460"/>
      <c r="J89" s="89"/>
      <c r="K89" s="40"/>
      <c r="L89" s="40"/>
      <c r="M89" s="460"/>
      <c r="N89" s="460"/>
      <c r="O89" s="460"/>
      <c r="P89" s="460"/>
      <c r="Q89" s="461"/>
      <c r="R89" s="40"/>
      <c r="S89" s="40"/>
      <c r="T89" s="40"/>
      <c r="U89" s="40"/>
      <c r="V89" s="40"/>
      <c r="W89" s="40"/>
      <c r="X89" s="40"/>
      <c r="Y89" s="40"/>
      <c r="Z89" s="40"/>
      <c r="AA89" s="40"/>
      <c r="AB89" s="40"/>
      <c r="AC89" s="40"/>
      <c r="AD89" s="40"/>
      <c r="AE89" s="40"/>
      <c r="AF89" s="40"/>
      <c r="AG89" s="40"/>
      <c r="AH89" s="40"/>
      <c r="AI89" s="40"/>
      <c r="AJ89" s="40"/>
      <c r="AK89" s="89"/>
      <c r="AL89" s="40"/>
      <c r="AM89" s="40"/>
      <c r="AN89" s="34"/>
      <c r="AO89" s="89"/>
      <c r="AP89" s="40"/>
      <c r="AQ89" s="40"/>
      <c r="AR89" s="40"/>
      <c r="AS89" s="89"/>
      <c r="AT89" s="34"/>
      <c r="AU89" s="40"/>
      <c r="AV89" s="34"/>
      <c r="AW89" s="462"/>
      <c r="AX89" s="31"/>
      <c r="AY89" s="39"/>
      <c r="AZ89" s="31"/>
    </row>
    <row r="90" spans="1:52">
      <c r="A90" s="11" t="s">
        <v>935</v>
      </c>
      <c r="B90" s="40">
        <v>0.46899999999999997</v>
      </c>
      <c r="C90" s="40">
        <v>0.77400000000000002</v>
      </c>
      <c r="D90" s="40"/>
      <c r="E90" s="460"/>
      <c r="F90" s="460"/>
      <c r="G90" s="460"/>
      <c r="H90" s="460"/>
      <c r="I90" s="460"/>
      <c r="J90" s="89"/>
      <c r="K90" s="40"/>
      <c r="L90" s="40"/>
      <c r="M90" s="460"/>
      <c r="N90" s="460"/>
      <c r="O90" s="460"/>
      <c r="P90" s="460"/>
      <c r="Q90" s="461"/>
      <c r="R90" s="40"/>
      <c r="S90" s="40"/>
      <c r="T90" s="40"/>
      <c r="U90" s="40"/>
      <c r="V90" s="40"/>
      <c r="W90" s="40"/>
      <c r="X90" s="40"/>
      <c r="Y90" s="40"/>
      <c r="Z90" s="40"/>
      <c r="AA90" s="40"/>
      <c r="AB90" s="40"/>
      <c r="AC90" s="40"/>
      <c r="AD90" s="40"/>
      <c r="AE90" s="40"/>
      <c r="AF90" s="40"/>
      <c r="AG90" s="40"/>
      <c r="AH90" s="40"/>
      <c r="AI90" s="40"/>
      <c r="AJ90" s="40"/>
      <c r="AK90" s="89"/>
      <c r="AL90" s="40"/>
      <c r="AM90" s="40"/>
      <c r="AN90" s="34"/>
      <c r="AO90" s="40"/>
      <c r="AP90" s="40"/>
      <c r="AQ90" s="40"/>
      <c r="AR90" s="40"/>
      <c r="AS90" s="89"/>
      <c r="AT90" s="34"/>
      <c r="AU90" s="40"/>
      <c r="AV90" s="34"/>
      <c r="AW90" s="462"/>
      <c r="AX90" s="31"/>
      <c r="AY90" s="39"/>
      <c r="AZ90" s="31"/>
    </row>
    <row r="91" spans="1:52">
      <c r="A91" s="11"/>
      <c r="B91" s="40"/>
      <c r="C91" s="40"/>
      <c r="D91" s="40"/>
      <c r="E91" s="460"/>
      <c r="F91" s="460"/>
      <c r="G91" s="460"/>
      <c r="H91" s="460"/>
      <c r="I91" s="460"/>
      <c r="J91" s="89"/>
      <c r="K91" s="40"/>
      <c r="L91" s="40"/>
      <c r="M91" s="460"/>
      <c r="N91" s="460"/>
      <c r="O91" s="460"/>
      <c r="P91" s="460"/>
      <c r="Q91" s="461"/>
      <c r="R91" s="40"/>
      <c r="S91" s="40"/>
      <c r="T91" s="40"/>
      <c r="U91" s="40"/>
      <c r="V91" s="40"/>
      <c r="W91" s="40"/>
      <c r="X91" s="40"/>
      <c r="Y91" s="40"/>
      <c r="Z91" s="40"/>
      <c r="AA91" s="40"/>
      <c r="AB91" s="40"/>
      <c r="AC91" s="40"/>
      <c r="AD91" s="40"/>
      <c r="AE91" s="40"/>
      <c r="AF91" s="40"/>
      <c r="AG91" s="40"/>
      <c r="AH91" s="40"/>
      <c r="AI91" s="40"/>
      <c r="AJ91" s="40"/>
      <c r="AK91" s="89"/>
      <c r="AL91" s="40"/>
      <c r="AM91" s="40"/>
      <c r="AN91" s="34"/>
      <c r="AO91" s="40"/>
      <c r="AP91" s="40"/>
      <c r="AQ91" s="40"/>
      <c r="AR91" s="40"/>
      <c r="AS91" s="89"/>
      <c r="AT91" s="34"/>
      <c r="AU91" s="40"/>
      <c r="AV91" s="34"/>
      <c r="AW91" s="462"/>
      <c r="AX91" s="31"/>
      <c r="AY91" s="39"/>
      <c r="AZ91" s="31"/>
    </row>
    <row r="92" spans="1:52">
      <c r="A92" s="11" t="s">
        <v>1760</v>
      </c>
      <c r="B92" s="40"/>
      <c r="C92" s="40"/>
      <c r="D92" s="40"/>
      <c r="E92" s="460"/>
      <c r="F92" s="460"/>
      <c r="G92" s="460"/>
      <c r="H92" s="460"/>
      <c r="I92" s="460"/>
      <c r="J92" s="89"/>
      <c r="K92" s="40"/>
      <c r="L92" s="40"/>
      <c r="M92" s="460"/>
      <c r="N92" s="460"/>
      <c r="O92" s="460"/>
      <c r="P92" s="460"/>
      <c r="Q92" s="461"/>
      <c r="R92" s="40"/>
      <c r="S92" s="40"/>
      <c r="T92" s="40"/>
      <c r="U92" s="40"/>
      <c r="V92" s="40"/>
      <c r="W92" s="40"/>
      <c r="X92" s="40"/>
      <c r="Y92" s="40"/>
      <c r="Z92" s="40"/>
      <c r="AA92" s="40"/>
      <c r="AB92" s="40"/>
      <c r="AC92" s="40"/>
      <c r="AD92" s="40"/>
      <c r="AE92" s="40"/>
      <c r="AF92" s="40"/>
      <c r="AG92" s="40"/>
      <c r="AH92" s="40"/>
      <c r="AI92" s="40"/>
      <c r="AJ92" s="40"/>
      <c r="AK92" s="89"/>
      <c r="AL92" s="40"/>
      <c r="AM92" s="40"/>
      <c r="AN92" s="34"/>
      <c r="AO92" s="40"/>
      <c r="AP92" s="40"/>
      <c r="AQ92" s="40"/>
      <c r="AR92" s="40"/>
      <c r="AS92" s="89"/>
      <c r="AT92" s="34"/>
      <c r="AU92" s="40"/>
      <c r="AV92" s="34"/>
      <c r="AW92" s="462"/>
      <c r="AX92" s="31"/>
      <c r="AY92" s="39"/>
      <c r="AZ92" s="31"/>
    </row>
    <row r="93" spans="1:52" s="36" customFormat="1">
      <c r="A93" s="223"/>
      <c r="B93" s="40" t="s">
        <v>1761</v>
      </c>
      <c r="C93" s="40" t="s">
        <v>1762</v>
      </c>
      <c r="D93" s="40" t="s">
        <v>1763</v>
      </c>
      <c r="E93" s="460"/>
      <c r="F93" s="460"/>
      <c r="G93" s="460"/>
      <c r="H93" s="460"/>
      <c r="I93" s="460"/>
      <c r="J93" s="89"/>
      <c r="K93" s="40"/>
      <c r="L93" s="40"/>
      <c r="M93" s="460"/>
      <c r="N93" s="460"/>
      <c r="O93" s="460"/>
      <c r="P93" s="460"/>
      <c r="Q93" s="461"/>
      <c r="R93" s="40"/>
      <c r="S93" s="40"/>
      <c r="T93" s="40"/>
      <c r="U93" s="40"/>
      <c r="V93" s="40"/>
      <c r="W93" s="40"/>
      <c r="X93" s="40"/>
      <c r="Y93" s="40"/>
      <c r="Z93" s="40"/>
      <c r="AA93" s="40"/>
      <c r="AB93" s="40"/>
      <c r="AC93" s="40"/>
      <c r="AD93" s="40"/>
      <c r="AE93" s="40"/>
      <c r="AF93" s="40"/>
      <c r="AG93" s="40"/>
      <c r="AH93" s="40"/>
      <c r="AI93" s="40"/>
      <c r="AJ93" s="40"/>
      <c r="AK93" s="89"/>
      <c r="AL93" s="40"/>
      <c r="AM93" s="40"/>
      <c r="AN93" s="34"/>
      <c r="AO93" s="40"/>
      <c r="AP93" s="40"/>
      <c r="AQ93" s="40"/>
      <c r="AR93" s="40"/>
      <c r="AS93" s="89"/>
      <c r="AT93" s="34"/>
      <c r="AU93" s="40"/>
      <c r="AV93" s="34"/>
      <c r="AW93" s="89"/>
      <c r="AX93" s="34"/>
      <c r="AY93" s="40"/>
      <c r="AZ93" s="34"/>
    </row>
    <row r="94" spans="1:52">
      <c r="A94" s="11" t="s">
        <v>978</v>
      </c>
      <c r="B94" s="40"/>
      <c r="C94" s="40"/>
      <c r="D94" s="40"/>
      <c r="E94" s="460"/>
      <c r="F94" s="460"/>
      <c r="G94" s="460" t="s">
        <v>31</v>
      </c>
      <c r="H94" s="460" t="s">
        <v>117</v>
      </c>
      <c r="I94" s="460"/>
      <c r="J94" s="89"/>
      <c r="K94" s="40"/>
      <c r="L94" s="40"/>
      <c r="M94" s="460"/>
      <c r="N94" s="460"/>
      <c r="O94" s="460"/>
      <c r="P94" s="460"/>
      <c r="Q94" s="461"/>
      <c r="R94" s="40"/>
      <c r="S94" s="40"/>
      <c r="T94" s="40"/>
      <c r="U94" s="40"/>
      <c r="V94" s="40"/>
      <c r="W94" s="40"/>
      <c r="X94" s="40"/>
      <c r="Y94" s="40"/>
      <c r="Z94" s="40"/>
      <c r="AA94" s="40"/>
      <c r="AB94" s="40"/>
      <c r="AC94" s="40"/>
      <c r="AD94" s="40"/>
      <c r="AE94" s="40"/>
      <c r="AF94" s="40"/>
      <c r="AG94" s="40"/>
      <c r="AH94" s="40"/>
      <c r="AI94" s="40"/>
      <c r="AJ94" s="40"/>
      <c r="AK94" s="89"/>
      <c r="AL94" s="40"/>
      <c r="AM94" s="40"/>
      <c r="AN94" s="34"/>
      <c r="AO94" s="40"/>
      <c r="AP94" s="40"/>
      <c r="AQ94" s="40"/>
      <c r="AR94" s="40"/>
      <c r="AS94" s="89"/>
      <c r="AT94" s="34"/>
      <c r="AU94" s="40"/>
      <c r="AV94" s="34"/>
      <c r="AW94" s="462"/>
      <c r="AX94" s="31"/>
      <c r="AY94" s="39"/>
      <c r="AZ94" s="31"/>
    </row>
    <row r="95" spans="1:52">
      <c r="A95" s="11" t="s">
        <v>1764</v>
      </c>
      <c r="B95" s="40">
        <v>0.27337868296755463</v>
      </c>
      <c r="C95" s="40">
        <v>0.9</v>
      </c>
      <c r="D95" s="40"/>
      <c r="E95" s="460"/>
      <c r="F95" s="460" t="s">
        <v>1765</v>
      </c>
      <c r="G95" s="460">
        <v>31.152063507693523</v>
      </c>
      <c r="H95" s="460">
        <v>24.201808489226178</v>
      </c>
      <c r="I95" s="460"/>
      <c r="J95" s="89"/>
      <c r="K95" s="40"/>
      <c r="L95" s="40"/>
      <c r="M95" s="460"/>
      <c r="N95" s="460"/>
      <c r="O95" s="460"/>
      <c r="P95" s="460"/>
      <c r="Q95" s="461"/>
      <c r="R95" s="40"/>
      <c r="S95" s="40"/>
      <c r="T95" s="40"/>
      <c r="U95" s="40"/>
      <c r="V95" s="40"/>
      <c r="W95" s="40"/>
      <c r="X95" s="40"/>
      <c r="Y95" s="40"/>
      <c r="Z95" s="40"/>
      <c r="AA95" s="40"/>
      <c r="AB95" s="40"/>
      <c r="AC95" s="40"/>
      <c r="AD95" s="40"/>
      <c r="AE95" s="40"/>
      <c r="AF95" s="40"/>
      <c r="AG95" s="40"/>
      <c r="AH95" s="40"/>
      <c r="AI95" s="40"/>
      <c r="AJ95" s="40"/>
      <c r="AK95" s="89"/>
      <c r="AL95" s="40"/>
      <c r="AM95" s="40"/>
      <c r="AN95" s="34"/>
      <c r="AO95" s="40"/>
      <c r="AP95" s="40"/>
      <c r="AQ95" s="40"/>
      <c r="AR95" s="40"/>
      <c r="AS95" s="89"/>
      <c r="AT95" s="34"/>
      <c r="AU95" s="40"/>
      <c r="AV95" s="34"/>
      <c r="AW95" s="462"/>
      <c r="AX95" s="31"/>
      <c r="AY95" s="39"/>
      <c r="AZ95" s="31"/>
    </row>
    <row r="96" spans="1:52">
      <c r="A96" s="11" t="s">
        <v>1766</v>
      </c>
      <c r="B96" s="40">
        <v>0.30874219057470131</v>
      </c>
      <c r="C96" s="40">
        <v>0.86032030794823711</v>
      </c>
      <c r="D96" s="40">
        <v>0.38300000000000001</v>
      </c>
      <c r="E96" s="460"/>
      <c r="F96" s="460" t="s">
        <v>1767</v>
      </c>
      <c r="G96" s="460">
        <v>5.2771948522120091</v>
      </c>
      <c r="H96" s="460">
        <v>7.2902792130438456</v>
      </c>
      <c r="I96" s="460"/>
      <c r="J96" s="89"/>
      <c r="K96" s="40"/>
      <c r="L96" s="40"/>
      <c r="M96" s="460"/>
      <c r="N96" s="460"/>
      <c r="O96" s="460"/>
      <c r="P96" s="460"/>
      <c r="Q96" s="461"/>
      <c r="R96" s="40"/>
      <c r="S96" s="40"/>
      <c r="T96" s="40"/>
      <c r="U96" s="40"/>
      <c r="V96" s="40"/>
      <c r="W96" s="40"/>
      <c r="X96" s="40"/>
      <c r="Y96" s="40"/>
      <c r="Z96" s="40"/>
      <c r="AA96" s="40"/>
      <c r="AB96" s="40"/>
      <c r="AC96" s="40"/>
      <c r="AD96" s="40"/>
      <c r="AE96" s="40"/>
      <c r="AF96" s="40"/>
      <c r="AG96" s="40"/>
      <c r="AH96" s="40"/>
      <c r="AI96" s="40"/>
      <c r="AJ96" s="40"/>
      <c r="AK96" s="89"/>
      <c r="AL96" s="40"/>
      <c r="AM96" s="40"/>
      <c r="AN96" s="34"/>
      <c r="AO96" s="40"/>
      <c r="AP96" s="40"/>
      <c r="AQ96" s="40"/>
      <c r="AR96" s="40"/>
      <c r="AS96" s="89"/>
      <c r="AT96" s="34"/>
      <c r="AU96" s="40"/>
      <c r="AV96" s="34"/>
      <c r="AW96" s="462"/>
      <c r="AX96" s="31"/>
      <c r="AY96" s="39"/>
      <c r="AZ96" s="31"/>
    </row>
    <row r="97" spans="1:71">
      <c r="A97" s="11" t="s">
        <v>1768</v>
      </c>
      <c r="B97" s="40"/>
      <c r="C97" s="40"/>
      <c r="D97" s="40"/>
      <c r="E97" s="460"/>
      <c r="F97" s="460"/>
      <c r="G97" s="460"/>
      <c r="H97" s="460"/>
      <c r="I97" s="460"/>
      <c r="J97" s="89"/>
      <c r="K97" s="40"/>
      <c r="L97" s="40"/>
      <c r="M97" s="460"/>
      <c r="N97" s="460"/>
      <c r="O97" s="460"/>
      <c r="P97" s="460"/>
      <c r="Q97" s="461"/>
      <c r="R97" s="40"/>
      <c r="S97" s="40"/>
      <c r="T97" s="40"/>
      <c r="U97" s="40"/>
      <c r="V97" s="40"/>
      <c r="W97" s="40"/>
      <c r="X97" s="40"/>
      <c r="Y97" s="40"/>
      <c r="Z97" s="40"/>
      <c r="AA97" s="40"/>
      <c r="AB97" s="40"/>
      <c r="AC97" s="40"/>
      <c r="AD97" s="40"/>
      <c r="AE97" s="40"/>
      <c r="AF97" s="40"/>
      <c r="AG97" s="40"/>
      <c r="AH97" s="40"/>
      <c r="AI97" s="40"/>
      <c r="AJ97" s="40"/>
      <c r="AK97" s="89"/>
      <c r="AL97" s="40"/>
      <c r="AM97" s="40"/>
      <c r="AN97" s="34"/>
      <c r="AO97" s="40"/>
      <c r="AP97" s="40"/>
      <c r="AQ97" s="40"/>
      <c r="AR97" s="40"/>
      <c r="AS97" s="89"/>
      <c r="AT97" s="34"/>
      <c r="AU97" s="40"/>
      <c r="AV97" s="34"/>
      <c r="AW97" s="462"/>
      <c r="AX97" s="31"/>
      <c r="AY97" s="39"/>
      <c r="AZ97" s="31"/>
    </row>
    <row r="98" spans="1:71">
      <c r="A98" s="11" t="s">
        <v>1764</v>
      </c>
      <c r="B98" s="40">
        <v>0.49632869201479912</v>
      </c>
      <c r="C98" s="40">
        <v>0.9</v>
      </c>
      <c r="D98" s="40"/>
      <c r="E98" s="460"/>
      <c r="F98" s="460"/>
      <c r="G98" s="460"/>
      <c r="H98" s="460"/>
      <c r="I98" s="460"/>
      <c r="J98" s="89"/>
      <c r="K98" s="40"/>
      <c r="L98" s="40"/>
      <c r="M98" s="460"/>
      <c r="N98" s="460"/>
      <c r="O98" s="460"/>
      <c r="P98" s="460"/>
      <c r="Q98" s="461"/>
      <c r="R98" s="40"/>
      <c r="S98" s="40"/>
      <c r="T98" s="40"/>
      <c r="U98" s="40"/>
      <c r="V98" s="40"/>
      <c r="W98" s="40"/>
      <c r="X98" s="40"/>
      <c r="Y98" s="40"/>
      <c r="Z98" s="40"/>
      <c r="AA98" s="40"/>
      <c r="AB98" s="40"/>
      <c r="AC98" s="40"/>
      <c r="AD98" s="40"/>
      <c r="AE98" s="40"/>
      <c r="AF98" s="40"/>
      <c r="AG98" s="40"/>
      <c r="AH98" s="40"/>
      <c r="AI98" s="40"/>
      <c r="AJ98" s="40"/>
      <c r="AK98" s="89"/>
      <c r="AL98" s="40"/>
      <c r="AM98" s="40"/>
      <c r="AN98" s="34"/>
      <c r="AO98" s="40"/>
      <c r="AP98" s="40"/>
      <c r="AQ98" s="40"/>
      <c r="AR98" s="40"/>
      <c r="AS98" s="89"/>
      <c r="AT98" s="34"/>
      <c r="AU98" s="40"/>
      <c r="AV98" s="34"/>
      <c r="AW98" s="462"/>
      <c r="AX98" s="31"/>
      <c r="AY98" s="39"/>
      <c r="AZ98" s="31"/>
    </row>
    <row r="99" spans="1:71">
      <c r="A99" s="11" t="s">
        <v>1766</v>
      </c>
      <c r="B99" s="141">
        <v>0.49550409802481238</v>
      </c>
      <c r="C99" s="141">
        <v>0.89586807737758456</v>
      </c>
      <c r="D99" s="141"/>
      <c r="E99" s="463"/>
      <c r="F99" s="463"/>
      <c r="G99" s="463"/>
      <c r="H99" s="463"/>
      <c r="I99" s="463"/>
      <c r="J99" s="152"/>
      <c r="K99" s="141"/>
      <c r="L99" s="141"/>
      <c r="M99" s="463"/>
      <c r="N99" s="463"/>
      <c r="O99" s="463"/>
      <c r="P99" s="463"/>
      <c r="Q99" s="464"/>
      <c r="R99" s="141"/>
      <c r="S99" s="141"/>
      <c r="T99" s="141"/>
      <c r="U99" s="141"/>
      <c r="V99" s="141"/>
      <c r="W99" s="141"/>
      <c r="X99" s="141"/>
      <c r="Y99" s="141"/>
      <c r="Z99" s="141"/>
      <c r="AA99" s="141"/>
      <c r="AB99" s="141"/>
      <c r="AC99" s="141"/>
      <c r="AD99" s="141"/>
      <c r="AE99" s="141"/>
      <c r="AF99" s="141"/>
      <c r="AG99" s="141"/>
      <c r="AH99" s="141"/>
      <c r="AI99" s="141"/>
      <c r="AJ99" s="141"/>
      <c r="AK99" s="152"/>
      <c r="AL99" s="141"/>
      <c r="AM99" s="141"/>
      <c r="AN99" s="142"/>
      <c r="AO99" s="141"/>
      <c r="AP99" s="141"/>
      <c r="AQ99" s="141"/>
      <c r="AR99" s="141"/>
      <c r="AS99" s="152"/>
      <c r="AT99" s="142"/>
      <c r="AU99" s="141"/>
      <c r="AV99" s="142"/>
      <c r="AW99" s="465"/>
      <c r="AX99" s="466"/>
      <c r="AY99" s="241"/>
      <c r="AZ99" s="466"/>
    </row>
    <row r="100" spans="1:71">
      <c r="A100" s="180"/>
      <c r="B100" s="96"/>
      <c r="C100" s="96"/>
      <c r="D100" s="96"/>
      <c r="E100" s="467"/>
      <c r="F100" s="467"/>
      <c r="G100" s="467"/>
      <c r="H100" s="467"/>
      <c r="I100" s="467"/>
      <c r="J100" s="95"/>
      <c r="K100" s="96"/>
      <c r="L100" s="96"/>
      <c r="M100" s="467"/>
      <c r="N100" s="467"/>
      <c r="O100" s="467"/>
      <c r="P100" s="467"/>
      <c r="Q100" s="468"/>
      <c r="R100" s="96"/>
      <c r="S100" s="96"/>
      <c r="T100" s="96"/>
      <c r="U100" s="96"/>
      <c r="V100" s="96"/>
      <c r="W100" s="96"/>
      <c r="X100" s="96"/>
      <c r="Y100" s="96"/>
      <c r="Z100" s="96"/>
      <c r="AA100" s="96"/>
      <c r="AB100" s="96"/>
      <c r="AC100" s="96"/>
      <c r="AD100" s="96"/>
      <c r="AE100" s="96"/>
      <c r="AF100" s="96"/>
      <c r="AG100" s="96"/>
      <c r="AH100" s="96"/>
      <c r="AI100" s="96"/>
      <c r="AJ100" s="96"/>
      <c r="AK100" s="95"/>
      <c r="AL100" s="96"/>
      <c r="AM100" s="96"/>
      <c r="AN100" s="97"/>
      <c r="AO100" s="96"/>
      <c r="AP100" s="96"/>
      <c r="AQ100" s="96"/>
      <c r="AR100" s="96"/>
      <c r="AS100" s="95"/>
      <c r="AT100" s="97"/>
      <c r="AU100" s="96"/>
      <c r="AV100" s="97"/>
      <c r="AW100" s="469"/>
      <c r="AX100" s="470"/>
      <c r="AY100" s="471"/>
      <c r="AZ100" s="470"/>
    </row>
    <row r="101" spans="1:71">
      <c r="A101" s="6" t="s">
        <v>952</v>
      </c>
      <c r="D101" s="5">
        <v>4.9000000000000002E-2</v>
      </c>
    </row>
    <row r="102" spans="1:71" ht="38.25" customHeight="1">
      <c r="A102" s="7"/>
      <c r="B102" s="911"/>
      <c r="C102" s="912"/>
      <c r="D102" s="911"/>
      <c r="E102" s="912"/>
      <c r="F102" s="911"/>
      <c r="G102" s="912"/>
      <c r="H102" s="911"/>
      <c r="I102" s="912"/>
      <c r="J102" s="911"/>
      <c r="K102" s="912"/>
      <c r="L102" s="911"/>
      <c r="M102" s="912"/>
      <c r="N102" s="911"/>
      <c r="O102" s="912"/>
      <c r="P102" s="911"/>
      <c r="Q102" s="912"/>
      <c r="R102" s="911"/>
      <c r="S102" s="912"/>
      <c r="T102" s="911"/>
      <c r="U102" s="912"/>
      <c r="V102" s="911"/>
      <c r="W102" s="912"/>
      <c r="X102" s="911"/>
      <c r="Y102" s="912"/>
      <c r="Z102" s="911"/>
      <c r="AA102" s="912"/>
      <c r="AB102" s="911"/>
      <c r="AC102" s="912"/>
      <c r="AD102" s="911"/>
      <c r="AE102" s="912"/>
      <c r="AF102" s="911"/>
      <c r="AG102" s="912"/>
      <c r="AH102" s="911"/>
      <c r="AI102" s="912"/>
      <c r="AJ102" s="911"/>
      <c r="AK102" s="912"/>
      <c r="AL102" s="911"/>
      <c r="AM102" s="912"/>
      <c r="AN102" s="911"/>
      <c r="AO102" s="912"/>
      <c r="AP102" s="911"/>
      <c r="AQ102" s="912"/>
      <c r="AR102" s="911"/>
      <c r="AS102" s="912"/>
      <c r="AT102" s="911"/>
      <c r="AU102" s="912"/>
      <c r="AV102" s="911"/>
      <c r="AW102" s="912"/>
      <c r="AX102" s="911"/>
      <c r="AY102" s="912"/>
      <c r="AZ102" s="903"/>
      <c r="BA102" s="904"/>
      <c r="BB102" s="911"/>
      <c r="BC102" s="912"/>
      <c r="BD102" s="911"/>
      <c r="BE102" s="912"/>
    </row>
    <row r="103" spans="1:71">
      <c r="A103" s="180" t="s">
        <v>953</v>
      </c>
      <c r="B103" s="344"/>
      <c r="C103" s="346"/>
      <c r="D103" s="344"/>
      <c r="E103" s="346"/>
      <c r="F103" s="344"/>
      <c r="G103" s="346"/>
      <c r="H103" s="344"/>
      <c r="I103" s="346"/>
      <c r="J103" s="344"/>
      <c r="K103" s="346"/>
      <c r="L103" s="344"/>
      <c r="M103" s="346"/>
      <c r="N103" s="344"/>
      <c r="O103" s="346"/>
      <c r="P103" s="344"/>
      <c r="Q103" s="346"/>
      <c r="R103" s="344"/>
      <c r="S103" s="346"/>
      <c r="T103" s="344"/>
      <c r="U103" s="346"/>
      <c r="V103" s="344"/>
      <c r="W103" s="346"/>
      <c r="X103" s="344"/>
      <c r="Y103" s="346"/>
      <c r="Z103" s="344"/>
      <c r="AA103" s="346"/>
      <c r="AB103" s="344"/>
      <c r="AC103" s="346"/>
      <c r="AD103" s="344"/>
      <c r="AE103" s="346"/>
      <c r="AF103" s="344"/>
      <c r="AG103" s="346"/>
      <c r="AH103" s="344"/>
      <c r="AI103" s="346"/>
      <c r="AJ103" s="344"/>
      <c r="AK103" s="346"/>
      <c r="AL103" s="344"/>
      <c r="AM103" s="346"/>
      <c r="AN103" s="344"/>
      <c r="AO103" s="346"/>
      <c r="AP103" s="344"/>
      <c r="AQ103" s="346"/>
      <c r="AR103" s="344"/>
      <c r="AS103" s="346"/>
      <c r="AT103" s="344"/>
      <c r="AU103" s="346"/>
      <c r="AV103" s="344"/>
      <c r="AW103" s="346"/>
      <c r="AX103" s="344"/>
      <c r="AY103" s="346"/>
      <c r="AZ103" s="149"/>
      <c r="BA103" s="17"/>
      <c r="BB103" s="344"/>
      <c r="BC103" s="346"/>
      <c r="BD103" s="344"/>
      <c r="BE103" s="346"/>
    </row>
    <row r="104" spans="1:71">
      <c r="A104" s="11"/>
      <c r="B104" s="462" t="s">
        <v>954</v>
      </c>
      <c r="C104" s="31"/>
      <c r="D104" s="462"/>
      <c r="E104" s="31"/>
      <c r="F104" s="462"/>
      <c r="G104" s="31"/>
      <c r="H104" s="462"/>
      <c r="I104" s="31"/>
      <c r="J104" s="462" t="s">
        <v>954</v>
      </c>
      <c r="K104" s="31"/>
      <c r="L104" s="462"/>
      <c r="M104" s="31"/>
      <c r="N104" s="462"/>
      <c r="O104" s="31"/>
      <c r="P104" s="462"/>
      <c r="Q104" s="31"/>
      <c r="R104" s="472" t="s">
        <v>1769</v>
      </c>
      <c r="S104" s="473"/>
      <c r="T104" s="472"/>
      <c r="U104" s="473"/>
      <c r="V104" s="472"/>
      <c r="W104" s="23"/>
      <c r="X104" s="462"/>
      <c r="Y104" s="31"/>
      <c r="Z104" s="462"/>
      <c r="AA104" s="31"/>
      <c r="AB104" s="462"/>
      <c r="AC104" s="31"/>
      <c r="AD104" s="39"/>
      <c r="AE104" s="39"/>
      <c r="AF104" s="462"/>
      <c r="AG104" s="31"/>
      <c r="AH104" s="462"/>
      <c r="AI104" s="31"/>
      <c r="AJ104" s="462"/>
      <c r="AK104" s="31" t="s">
        <v>1770</v>
      </c>
      <c r="AL104" s="462"/>
      <c r="AM104" s="31"/>
      <c r="AN104" s="462"/>
      <c r="AO104" s="31"/>
      <c r="AP104" s="462"/>
      <c r="AQ104" s="31"/>
      <c r="AR104" s="462"/>
      <c r="AS104" s="31"/>
      <c r="AT104" s="462"/>
      <c r="AU104" s="31"/>
      <c r="AV104" s="462"/>
      <c r="AW104" s="31"/>
      <c r="AX104" s="462"/>
      <c r="AY104" s="31"/>
      <c r="AZ104" s="89"/>
      <c r="BA104" s="34"/>
      <c r="BB104" s="462"/>
      <c r="BC104" s="31"/>
      <c r="BD104" s="462" t="s">
        <v>955</v>
      </c>
      <c r="BE104" s="31"/>
      <c r="BH104" s="5" t="s">
        <v>956</v>
      </c>
      <c r="BL104" s="5" t="s">
        <v>954</v>
      </c>
      <c r="BP104" s="5" t="s">
        <v>957</v>
      </c>
    </row>
    <row r="105" spans="1:71">
      <c r="A105" s="11"/>
      <c r="B105" s="462" t="s">
        <v>958</v>
      </c>
      <c r="C105" s="31"/>
      <c r="D105" s="462"/>
      <c r="E105" s="31"/>
      <c r="F105" s="462"/>
      <c r="G105" s="31"/>
      <c r="H105" s="462"/>
      <c r="I105" s="31"/>
      <c r="J105" s="462" t="s">
        <v>959</v>
      </c>
      <c r="K105" s="31"/>
      <c r="L105" s="462"/>
      <c r="M105" s="31"/>
      <c r="N105" s="462"/>
      <c r="O105" s="31"/>
      <c r="P105" s="462"/>
      <c r="Q105" s="31"/>
      <c r="R105" s="462" t="s">
        <v>960</v>
      </c>
      <c r="S105" s="39"/>
      <c r="T105" s="462"/>
      <c r="U105" s="39"/>
      <c r="V105" s="462"/>
      <c r="W105" s="31"/>
      <c r="X105" s="462"/>
      <c r="Y105" s="31"/>
      <c r="Z105" s="462"/>
      <c r="AA105" s="31"/>
      <c r="AB105" s="462"/>
      <c r="AC105" s="31"/>
      <c r="AD105" s="39"/>
      <c r="AE105" s="39"/>
      <c r="AF105" s="462"/>
      <c r="AG105" s="31"/>
      <c r="AH105" s="462"/>
      <c r="AI105" s="31"/>
      <c r="AJ105" s="462"/>
      <c r="AK105" s="31" t="s">
        <v>960</v>
      </c>
      <c r="AL105" s="462"/>
      <c r="AM105" s="31"/>
      <c r="AN105" s="462"/>
      <c r="AO105" s="31"/>
      <c r="AP105" s="462"/>
      <c r="AQ105" s="31"/>
      <c r="AR105" s="462"/>
      <c r="AS105" s="31"/>
      <c r="AT105" s="462"/>
      <c r="AU105" s="31"/>
      <c r="AV105" s="462"/>
      <c r="AW105" s="31"/>
      <c r="AX105" s="462"/>
      <c r="AY105" s="31"/>
      <c r="AZ105" s="89"/>
      <c r="BA105" s="34"/>
      <c r="BB105" s="462"/>
      <c r="BC105" s="31"/>
      <c r="BD105" s="462" t="s">
        <v>960</v>
      </c>
      <c r="BE105" s="31"/>
      <c r="BH105" s="5" t="s">
        <v>960</v>
      </c>
      <c r="BL105" s="5" t="s">
        <v>961</v>
      </c>
      <c r="BN105" s="5" t="s">
        <v>962</v>
      </c>
      <c r="BP105" s="5" t="s">
        <v>961</v>
      </c>
      <c r="BR105" s="5" t="s">
        <v>962</v>
      </c>
    </row>
    <row r="106" spans="1:71">
      <c r="A106" s="11"/>
      <c r="B106" s="462" t="s">
        <v>963</v>
      </c>
      <c r="C106" s="31" t="s">
        <v>964</v>
      </c>
      <c r="D106" s="462" t="s">
        <v>965</v>
      </c>
      <c r="E106" s="31" t="s">
        <v>966</v>
      </c>
      <c r="F106" s="462" t="s">
        <v>967</v>
      </c>
      <c r="G106" s="31" t="s">
        <v>968</v>
      </c>
      <c r="H106" s="462" t="s">
        <v>969</v>
      </c>
      <c r="I106" s="31" t="s">
        <v>970</v>
      </c>
      <c r="J106" s="462" t="s">
        <v>963</v>
      </c>
      <c r="K106" s="31" t="s">
        <v>964</v>
      </c>
      <c r="L106" s="462" t="s">
        <v>965</v>
      </c>
      <c r="M106" s="31" t="s">
        <v>966</v>
      </c>
      <c r="N106" s="462" t="s">
        <v>967</v>
      </c>
      <c r="O106" s="31" t="s">
        <v>968</v>
      </c>
      <c r="P106" s="462" t="s">
        <v>969</v>
      </c>
      <c r="Q106" s="31" t="s">
        <v>970</v>
      </c>
      <c r="R106" s="462" t="s">
        <v>971</v>
      </c>
      <c r="S106" s="39" t="s">
        <v>972</v>
      </c>
      <c r="T106" s="462" t="s">
        <v>973</v>
      </c>
      <c r="U106" s="39" t="s">
        <v>974</v>
      </c>
      <c r="V106" s="462" t="s">
        <v>975</v>
      </c>
      <c r="W106" s="31" t="s">
        <v>976</v>
      </c>
      <c r="X106" s="462" t="s">
        <v>977</v>
      </c>
      <c r="Y106" s="31" t="s">
        <v>978</v>
      </c>
      <c r="Z106" s="462" t="s">
        <v>979</v>
      </c>
      <c r="AA106" s="31" t="s">
        <v>980</v>
      </c>
      <c r="AB106" s="462" t="s">
        <v>981</v>
      </c>
      <c r="AC106" s="31" t="s">
        <v>982</v>
      </c>
      <c r="AD106" s="39" t="s">
        <v>983</v>
      </c>
      <c r="AE106" s="39" t="s">
        <v>984</v>
      </c>
      <c r="AF106" s="462" t="s">
        <v>985</v>
      </c>
      <c r="AG106" s="31" t="s">
        <v>986</v>
      </c>
      <c r="AH106" s="462" t="s">
        <v>987</v>
      </c>
      <c r="AI106" s="31" t="s">
        <v>988</v>
      </c>
      <c r="AJ106" s="462" t="s">
        <v>989</v>
      </c>
      <c r="AK106" s="31" t="s">
        <v>971</v>
      </c>
      <c r="AL106" s="462" t="s">
        <v>972</v>
      </c>
      <c r="AM106" s="31" t="s">
        <v>973</v>
      </c>
      <c r="AN106" s="462" t="s">
        <v>974</v>
      </c>
      <c r="AO106" s="31" t="s">
        <v>975</v>
      </c>
      <c r="AP106" s="462" t="s">
        <v>976</v>
      </c>
      <c r="AQ106" s="31" t="s">
        <v>977</v>
      </c>
      <c r="AR106" s="462" t="s">
        <v>978</v>
      </c>
      <c r="AS106" s="31" t="s">
        <v>979</v>
      </c>
      <c r="AT106" s="462" t="s">
        <v>980</v>
      </c>
      <c r="AU106" s="31" t="s">
        <v>981</v>
      </c>
      <c r="AV106" s="462" t="s">
        <v>982</v>
      </c>
      <c r="AW106" s="31" t="s">
        <v>983</v>
      </c>
      <c r="AX106" s="462" t="s">
        <v>984</v>
      </c>
      <c r="AY106" s="31" t="s">
        <v>985</v>
      </c>
      <c r="AZ106" s="89" t="s">
        <v>986</v>
      </c>
      <c r="BA106" s="34" t="s">
        <v>987</v>
      </c>
      <c r="BB106" s="462" t="s">
        <v>988</v>
      </c>
      <c r="BC106" s="31" t="s">
        <v>989</v>
      </c>
      <c r="BD106" s="462" t="s">
        <v>963</v>
      </c>
      <c r="BE106" s="31" t="s">
        <v>964</v>
      </c>
      <c r="BF106" s="5" t="s">
        <v>965</v>
      </c>
      <c r="BG106" s="5" t="s">
        <v>990</v>
      </c>
      <c r="BH106" s="5" t="s">
        <v>963</v>
      </c>
      <c r="BI106" s="5" t="s">
        <v>964</v>
      </c>
      <c r="BJ106" s="5" t="s">
        <v>965</v>
      </c>
      <c r="BK106" s="5" t="s">
        <v>990</v>
      </c>
      <c r="BL106" s="5" t="s">
        <v>188</v>
      </c>
      <c r="BM106" s="5" t="s">
        <v>991</v>
      </c>
      <c r="BN106" s="5" t="s">
        <v>188</v>
      </c>
      <c r="BO106" s="5" t="s">
        <v>991</v>
      </c>
      <c r="BP106" s="5" t="s">
        <v>188</v>
      </c>
      <c r="BQ106" s="5" t="s">
        <v>991</v>
      </c>
      <c r="BR106" s="5" t="s">
        <v>188</v>
      </c>
      <c r="BS106" s="5" t="s">
        <v>991</v>
      </c>
    </row>
    <row r="107" spans="1:71">
      <c r="A107" s="11" t="s">
        <v>75</v>
      </c>
      <c r="B107" s="462">
        <v>1.7060190678477933E-2</v>
      </c>
      <c r="C107" s="31">
        <v>1.6325651882849786E-2</v>
      </c>
      <c r="D107" s="462">
        <v>1.4038841203014551E-2</v>
      </c>
      <c r="E107" s="31">
        <v>0.12273716394479724</v>
      </c>
      <c r="F107" s="462">
        <v>0.12273716394479724</v>
      </c>
      <c r="G107" s="31">
        <v>0.12273716394479724</v>
      </c>
      <c r="H107" s="462">
        <v>0.12273716394479724</v>
      </c>
      <c r="I107" s="31">
        <v>0.12273716394479724</v>
      </c>
      <c r="J107" s="462">
        <v>1.7060190678477933E-2</v>
      </c>
      <c r="K107" s="31">
        <v>1.6325651882849786E-2</v>
      </c>
      <c r="L107" s="462">
        <v>1.4038841203014551E-2</v>
      </c>
      <c r="M107" s="31">
        <v>0.12273716394479724</v>
      </c>
      <c r="N107" s="462">
        <v>0.12273716394479724</v>
      </c>
      <c r="O107" s="31">
        <v>0.12273716394479724</v>
      </c>
      <c r="P107" s="462">
        <v>0.12273716394479724</v>
      </c>
      <c r="Q107" s="31">
        <v>0.12273716394479724</v>
      </c>
      <c r="R107" s="462">
        <v>2.0400000000000001E-2</v>
      </c>
      <c r="S107" s="39">
        <v>1.14E-2</v>
      </c>
      <c r="T107" s="462">
        <v>2.8E-3</v>
      </c>
      <c r="U107" s="39">
        <v>3.04E-2</v>
      </c>
      <c r="V107" s="462">
        <v>1.06E-2</v>
      </c>
      <c r="W107" s="31">
        <v>1.6999999999999999E-3</v>
      </c>
      <c r="X107" s="462">
        <v>1.071</v>
      </c>
      <c r="Y107" s="31">
        <v>8.6E-3</v>
      </c>
      <c r="Z107" s="462">
        <v>8.9999999999999998E-4</v>
      </c>
      <c r="AA107" s="31">
        <v>0.1343</v>
      </c>
      <c r="AB107" s="462">
        <v>0.1343</v>
      </c>
      <c r="AC107" s="31">
        <v>0.1343</v>
      </c>
      <c r="AD107" s="39">
        <v>0.1343</v>
      </c>
      <c r="AE107" s="39">
        <v>0.1343</v>
      </c>
      <c r="AF107" s="462">
        <v>7.0000000000000007E-2</v>
      </c>
      <c r="AG107" s="31">
        <v>7.0000000000000007E-2</v>
      </c>
      <c r="AH107" s="462">
        <v>7.0000000000000007E-2</v>
      </c>
      <c r="AI107" s="31">
        <v>7.0000000000000007E-2</v>
      </c>
      <c r="AJ107" s="462">
        <v>7.0000000000000007E-2</v>
      </c>
      <c r="AK107" s="31">
        <v>2.0400000000000001E-2</v>
      </c>
      <c r="AL107" s="462">
        <v>1.14E-2</v>
      </c>
      <c r="AM107" s="31">
        <v>2.8E-3</v>
      </c>
      <c r="AN107" s="462">
        <v>3.04E-2</v>
      </c>
      <c r="AO107" s="31">
        <v>1.06E-2</v>
      </c>
      <c r="AP107" s="462">
        <v>1.6999999999999999E-3</v>
      </c>
      <c r="AQ107" s="31">
        <v>1.071</v>
      </c>
      <c r="AR107" s="462">
        <v>8.6E-3</v>
      </c>
      <c r="AS107" s="31">
        <v>8.9999999999999998E-4</v>
      </c>
      <c r="AT107" s="462">
        <v>0.1343</v>
      </c>
      <c r="AU107" s="31">
        <v>0.1343</v>
      </c>
      <c r="AV107" s="462">
        <v>0.1343</v>
      </c>
      <c r="AW107" s="31">
        <v>0.1343</v>
      </c>
      <c r="AX107" s="462">
        <v>0.1343</v>
      </c>
      <c r="AY107" s="31">
        <v>7.0000000000000007E-2</v>
      </c>
      <c r="AZ107" s="89">
        <v>7.0000000000000007E-2</v>
      </c>
      <c r="BA107" s="34">
        <v>7.0000000000000007E-2</v>
      </c>
      <c r="BB107" s="462">
        <v>7.0000000000000007E-2</v>
      </c>
      <c r="BC107" s="31">
        <v>7.0000000000000007E-2</v>
      </c>
      <c r="BD107" s="462">
        <v>1.67828E-2</v>
      </c>
      <c r="BE107" s="31">
        <v>1.4392200000000008E-2</v>
      </c>
      <c r="BF107" s="5">
        <v>8.5230000000000011E-3</v>
      </c>
      <c r="BG107" s="5">
        <v>0.133657</v>
      </c>
      <c r="BH107" s="5">
        <v>1.67828E-2</v>
      </c>
      <c r="BI107" s="5">
        <v>1.4392200000000008E-2</v>
      </c>
      <c r="BJ107" s="5">
        <v>8.5230000000000011E-3</v>
      </c>
      <c r="BK107" s="5">
        <v>0.133657</v>
      </c>
      <c r="BL107" s="5">
        <v>1.0016082006585242E-2</v>
      </c>
      <c r="BM107" s="5">
        <v>3.2602400092299677E-3</v>
      </c>
      <c r="BN107" s="5">
        <v>1.0016082006585242E-2</v>
      </c>
      <c r="BO107" s="5">
        <v>3.2602400092299677E-3</v>
      </c>
      <c r="BP107" s="5">
        <v>7.8080579260253859E-3</v>
      </c>
      <c r="BQ107" s="5">
        <v>2.4512354594261E-3</v>
      </c>
      <c r="BR107" s="5">
        <v>7.8080579260253859E-3</v>
      </c>
      <c r="BS107" s="5">
        <v>2.4512354594261E-3</v>
      </c>
    </row>
    <row r="108" spans="1:71">
      <c r="A108" s="223" t="s">
        <v>76</v>
      </c>
      <c r="B108" s="89">
        <v>0.39639483108274209</v>
      </c>
      <c r="C108" s="34">
        <v>0.18457098691659884</v>
      </c>
      <c r="D108" s="89">
        <v>0.11670908956365458</v>
      </c>
      <c r="E108" s="34">
        <v>4.328911311688719</v>
      </c>
      <c r="F108" s="89">
        <v>4.328911311688719</v>
      </c>
      <c r="G108" s="34">
        <v>4.328911311688719</v>
      </c>
      <c r="H108" s="89">
        <v>4.328911311688719</v>
      </c>
      <c r="I108" s="34">
        <v>4.328911311688719</v>
      </c>
      <c r="J108" s="89">
        <v>0.39639483108274209</v>
      </c>
      <c r="K108" s="34">
        <v>0.18457098691659884</v>
      </c>
      <c r="L108" s="462">
        <v>0.11670908956365458</v>
      </c>
      <c r="M108" s="31">
        <v>4.328911311688719</v>
      </c>
      <c r="N108" s="89">
        <v>4.328911311688719</v>
      </c>
      <c r="O108" s="34">
        <v>4.328911311688719</v>
      </c>
      <c r="P108" s="89">
        <v>4.328911311688719</v>
      </c>
      <c r="Q108" s="34">
        <v>4.328911311688719</v>
      </c>
      <c r="R108" s="462">
        <v>0.158</v>
      </c>
      <c r="S108" s="39">
        <v>3.0099999999999998E-2</v>
      </c>
      <c r="T108" s="462">
        <v>1.66E-2</v>
      </c>
      <c r="U108" s="39">
        <v>0.45800000000000002</v>
      </c>
      <c r="V108" s="462">
        <v>0.4143</v>
      </c>
      <c r="W108" s="31">
        <v>9.0200000000000002E-2</v>
      </c>
      <c r="X108" s="89">
        <v>3.6839</v>
      </c>
      <c r="Y108" s="34">
        <v>5.6000000000000001E-2</v>
      </c>
      <c r="Z108" s="89">
        <v>1.5100000000000001E-2</v>
      </c>
      <c r="AA108" s="34">
        <v>4.7329999999999997</v>
      </c>
      <c r="AB108" s="89">
        <v>4.7329999999999997</v>
      </c>
      <c r="AC108" s="34">
        <v>4.7329999999999997</v>
      </c>
      <c r="AD108" s="40">
        <v>4.7329999999999997</v>
      </c>
      <c r="AE108" s="40">
        <v>4.7329999999999997</v>
      </c>
      <c r="AF108" s="89">
        <v>7.0999999999999994E-2</v>
      </c>
      <c r="AG108" s="34">
        <v>7.0999999999999994E-2</v>
      </c>
      <c r="AH108" s="89">
        <v>7.0999999999999994E-2</v>
      </c>
      <c r="AI108" s="34">
        <v>7.0999999999999994E-2</v>
      </c>
      <c r="AJ108" s="89">
        <v>7.0999999999999994E-2</v>
      </c>
      <c r="AK108" s="34">
        <v>0.158</v>
      </c>
      <c r="AL108" s="89">
        <v>3.0099999999999998E-2</v>
      </c>
      <c r="AM108" s="34">
        <v>1.66E-2</v>
      </c>
      <c r="AN108" s="89">
        <v>0.45800000000000002</v>
      </c>
      <c r="AO108" s="34">
        <v>0.4143</v>
      </c>
      <c r="AP108" s="89">
        <v>9.0200000000000002E-2</v>
      </c>
      <c r="AQ108" s="34">
        <v>3.6839</v>
      </c>
      <c r="AR108" s="89">
        <v>5.6000000000000001E-2</v>
      </c>
      <c r="AS108" s="34">
        <v>1.5100000000000001E-2</v>
      </c>
      <c r="AT108" s="89">
        <v>4.7329999999999997</v>
      </c>
      <c r="AU108" s="34">
        <v>4.7329999999999997</v>
      </c>
      <c r="AV108" s="89">
        <v>4.7329999999999997</v>
      </c>
      <c r="AW108" s="34">
        <v>4.7329999999999997</v>
      </c>
      <c r="AX108" s="89">
        <v>4.7329999999999997</v>
      </c>
      <c r="AY108" s="34">
        <v>7.0999999999999994E-2</v>
      </c>
      <c r="AZ108" s="89">
        <v>7.0999999999999994E-2</v>
      </c>
      <c r="BA108" s="34">
        <v>7.0999999999999994E-2</v>
      </c>
      <c r="BB108" s="89">
        <v>7.0999999999999994E-2</v>
      </c>
      <c r="BC108" s="34">
        <v>7.0999999999999994E-2</v>
      </c>
      <c r="BD108" s="89">
        <v>0.12638179999999999</v>
      </c>
      <c r="BE108" s="34">
        <v>0.17467980000000002</v>
      </c>
      <c r="BF108" s="5">
        <v>5.5591000000000002E-2</v>
      </c>
      <c r="BG108" s="5">
        <v>4.6863799999999998</v>
      </c>
      <c r="BH108" s="5">
        <v>0.12638179999999999</v>
      </c>
      <c r="BI108" s="5">
        <v>0.17467980000000002</v>
      </c>
      <c r="BJ108" s="5">
        <v>5.5591000000000002E-2</v>
      </c>
      <c r="BK108" s="5">
        <v>4.6863799999999998</v>
      </c>
      <c r="BL108" s="5">
        <v>0.11196675159458828</v>
      </c>
      <c r="BM108" s="5">
        <v>3.2374494544069037E-2</v>
      </c>
      <c r="BN108" s="5">
        <v>0.11196675159458828</v>
      </c>
      <c r="BO108" s="5">
        <v>3.2374494544069037E-2</v>
      </c>
      <c r="BP108" s="5">
        <v>9.10641636168424E-2</v>
      </c>
      <c r="BQ108" s="5">
        <v>2.4617013357396422E-2</v>
      </c>
      <c r="BR108" s="5">
        <v>9.10641636168424E-2</v>
      </c>
      <c r="BS108" s="5">
        <v>2.4617013357396422E-2</v>
      </c>
    </row>
    <row r="109" spans="1:71">
      <c r="A109" s="11" t="s">
        <v>77</v>
      </c>
      <c r="B109" s="462">
        <v>4.618251936084568</v>
      </c>
      <c r="C109" s="31">
        <v>0.21797310672261985</v>
      </c>
      <c r="D109" s="462">
        <v>1.0898429179401699</v>
      </c>
      <c r="E109" s="31">
        <v>1.587757813496961</v>
      </c>
      <c r="F109" s="462">
        <v>1.587757813496961</v>
      </c>
      <c r="G109" s="31">
        <v>1.587757813496961</v>
      </c>
      <c r="H109" s="462">
        <v>1.587757813496961</v>
      </c>
      <c r="I109" s="31">
        <v>1.587757813496961</v>
      </c>
      <c r="J109" s="462">
        <v>4.618251936084568</v>
      </c>
      <c r="K109" s="31">
        <v>0.21797310672261985</v>
      </c>
      <c r="L109" s="462">
        <v>1.0898429179401699</v>
      </c>
      <c r="M109" s="31">
        <v>1.587757813496961</v>
      </c>
      <c r="N109" s="462">
        <v>1.587757813496961</v>
      </c>
      <c r="O109" s="31">
        <v>1.587757813496961</v>
      </c>
      <c r="P109" s="462">
        <v>1.587757813496961</v>
      </c>
      <c r="Q109" s="31">
        <v>1.587757813496961</v>
      </c>
      <c r="R109" s="462">
        <v>4.2263999999999999</v>
      </c>
      <c r="S109" s="39">
        <v>4.532</v>
      </c>
      <c r="T109" s="462">
        <v>2.7341000000000002</v>
      </c>
      <c r="U109" s="39">
        <v>0.82199999999999995</v>
      </c>
      <c r="V109" s="462">
        <v>0.32079999999999997</v>
      </c>
      <c r="W109" s="31">
        <v>0.1081</v>
      </c>
      <c r="X109" s="462">
        <v>2.9741</v>
      </c>
      <c r="Y109" s="31">
        <v>0.3619</v>
      </c>
      <c r="Z109" s="462">
        <v>0.23499999999999999</v>
      </c>
      <c r="AA109" s="31">
        <v>0.92249999999999999</v>
      </c>
      <c r="AB109" s="462">
        <v>0.92249999999999999</v>
      </c>
      <c r="AC109" s="31">
        <v>0.92249999999999999</v>
      </c>
      <c r="AD109" s="39">
        <v>0.92249999999999999</v>
      </c>
      <c r="AE109" s="39">
        <v>0.92249999999999999</v>
      </c>
      <c r="AF109" s="462">
        <v>7.8E-2</v>
      </c>
      <c r="AG109" s="31">
        <v>7.8E-2</v>
      </c>
      <c r="AH109" s="462">
        <v>7.8E-2</v>
      </c>
      <c r="AI109" s="31">
        <v>7.8E-2</v>
      </c>
      <c r="AJ109" s="462">
        <v>7.8E-2</v>
      </c>
      <c r="AK109" s="31">
        <v>4.2263999999999999</v>
      </c>
      <c r="AL109" s="462">
        <v>4.532</v>
      </c>
      <c r="AM109" s="31">
        <v>2.7341000000000002</v>
      </c>
      <c r="AN109" s="462">
        <v>0.82199999999999995</v>
      </c>
      <c r="AO109" s="31">
        <v>0.32079999999999997</v>
      </c>
      <c r="AP109" s="462">
        <v>0.1081</v>
      </c>
      <c r="AQ109" s="31">
        <v>2.9741</v>
      </c>
      <c r="AR109" s="462">
        <v>0.3619</v>
      </c>
      <c r="AS109" s="31">
        <v>0.23499999999999999</v>
      </c>
      <c r="AT109" s="462">
        <v>0.92249999999999999</v>
      </c>
      <c r="AU109" s="31">
        <v>0.92249999999999999</v>
      </c>
      <c r="AV109" s="462">
        <v>0.92249999999999999</v>
      </c>
      <c r="AW109" s="31">
        <v>0.92249999999999999</v>
      </c>
      <c r="AX109" s="462">
        <v>0.92249999999999999</v>
      </c>
      <c r="AY109" s="31">
        <v>7.8E-2</v>
      </c>
      <c r="AZ109" s="89">
        <v>7.8E-2</v>
      </c>
      <c r="BA109" s="34">
        <v>7.8E-2</v>
      </c>
      <c r="BB109" s="462">
        <v>7.8E-2</v>
      </c>
      <c r="BC109" s="31">
        <v>7.8E-2</v>
      </c>
      <c r="BD109" s="462">
        <v>3.9688589999999997</v>
      </c>
      <c r="BE109" s="31">
        <v>0.20969190000000004</v>
      </c>
      <c r="BF109" s="5">
        <v>0.36063100000000003</v>
      </c>
      <c r="BG109" s="5">
        <v>0.91405499999999995</v>
      </c>
      <c r="BH109" s="5">
        <v>3.9688589999999997</v>
      </c>
      <c r="BI109" s="5">
        <v>0.20969190000000004</v>
      </c>
      <c r="BJ109" s="5">
        <v>0.36063100000000003</v>
      </c>
      <c r="BK109" s="5">
        <v>0.91405499999999995</v>
      </c>
      <c r="BL109" s="5">
        <v>0.413051517659203</v>
      </c>
      <c r="BM109" s="5">
        <v>0.14302942973068342</v>
      </c>
      <c r="BN109" s="5">
        <v>0.413051517659203</v>
      </c>
      <c r="BO109" s="5">
        <v>0.14302942973068342</v>
      </c>
      <c r="BP109" s="5">
        <v>0.19408933425114139</v>
      </c>
      <c r="BQ109" s="5">
        <v>6.1846557081467149E-2</v>
      </c>
      <c r="BR109" s="5">
        <v>0.19408933425114139</v>
      </c>
      <c r="BS109" s="5">
        <v>6.1846557081467149E-2</v>
      </c>
    </row>
    <row r="110" spans="1:71">
      <c r="A110" s="223" t="s">
        <v>78</v>
      </c>
      <c r="B110" s="89">
        <v>0.20370212859924924</v>
      </c>
      <c r="C110" s="34">
        <v>6.630510861322908E-3</v>
      </c>
      <c r="D110" s="89">
        <v>0.29266011039933248</v>
      </c>
      <c r="E110" s="34">
        <v>0.56278103762712706</v>
      </c>
      <c r="F110" s="89">
        <v>0.56278103762712706</v>
      </c>
      <c r="G110" s="34">
        <v>0.56278103762712706</v>
      </c>
      <c r="H110" s="89">
        <v>0.56278103762712706</v>
      </c>
      <c r="I110" s="34">
        <v>0.56278103762712706</v>
      </c>
      <c r="J110" s="89">
        <v>0.20370212859924924</v>
      </c>
      <c r="K110" s="34">
        <v>6.630510861322908E-3</v>
      </c>
      <c r="L110" s="462">
        <v>0.29266011039933248</v>
      </c>
      <c r="M110" s="31">
        <v>0.56278103762712706</v>
      </c>
      <c r="N110" s="89">
        <v>0.56278103762712706</v>
      </c>
      <c r="O110" s="34">
        <v>0.56278103762712706</v>
      </c>
      <c r="P110" s="89">
        <v>0.56278103762712706</v>
      </c>
      <c r="Q110" s="34">
        <v>0.56278103762712706</v>
      </c>
      <c r="R110" s="462">
        <v>0.1694</v>
      </c>
      <c r="S110" s="39">
        <v>8.0999999999999996E-3</v>
      </c>
      <c r="T110" s="462">
        <v>0.17</v>
      </c>
      <c r="U110" s="39">
        <v>4.0500000000000001E-2</v>
      </c>
      <c r="V110" s="462">
        <v>3.5900000000000001E-2</v>
      </c>
      <c r="W110" s="31">
        <v>8.0000000000000004E-4</v>
      </c>
      <c r="X110" s="89">
        <v>0.4551</v>
      </c>
      <c r="Y110" s="34">
        <v>6.1400000000000003E-2</v>
      </c>
      <c r="Z110" s="89">
        <v>2.8400000000000002E-2</v>
      </c>
      <c r="AA110" s="34">
        <v>2.0937999999999999</v>
      </c>
      <c r="AB110" s="89">
        <v>2.0937999999999999</v>
      </c>
      <c r="AC110" s="34">
        <v>2.0937999999999999</v>
      </c>
      <c r="AD110" s="40">
        <v>2.0937999999999999</v>
      </c>
      <c r="AE110" s="40">
        <v>2.0937999999999999</v>
      </c>
      <c r="AF110" s="89">
        <v>2.4E-2</v>
      </c>
      <c r="AG110" s="34">
        <v>2.4E-2</v>
      </c>
      <c r="AH110" s="89">
        <v>2.4E-2</v>
      </c>
      <c r="AI110" s="34">
        <v>2.4E-2</v>
      </c>
      <c r="AJ110" s="89">
        <v>2.4E-2</v>
      </c>
      <c r="AK110" s="34">
        <v>0.1694</v>
      </c>
      <c r="AL110" s="89">
        <v>8.0999999999999996E-3</v>
      </c>
      <c r="AM110" s="34">
        <v>0.17</v>
      </c>
      <c r="AN110" s="89">
        <v>4.0500000000000001E-2</v>
      </c>
      <c r="AO110" s="34">
        <v>3.5900000000000001E-2</v>
      </c>
      <c r="AP110" s="89">
        <v>8.0000000000000004E-4</v>
      </c>
      <c r="AQ110" s="34">
        <v>0.4551</v>
      </c>
      <c r="AR110" s="89">
        <v>6.1400000000000003E-2</v>
      </c>
      <c r="AS110" s="34">
        <v>2.8400000000000002E-2</v>
      </c>
      <c r="AT110" s="89">
        <v>2.0937999999999999</v>
      </c>
      <c r="AU110" s="34">
        <v>2.0937999999999999</v>
      </c>
      <c r="AV110" s="89">
        <v>2.0937999999999999</v>
      </c>
      <c r="AW110" s="34">
        <v>2.0937999999999999</v>
      </c>
      <c r="AX110" s="89">
        <v>2.0937999999999999</v>
      </c>
      <c r="AY110" s="34">
        <v>2.4E-2</v>
      </c>
      <c r="AZ110" s="89">
        <v>2.4E-2</v>
      </c>
      <c r="BA110" s="34">
        <v>2.4E-2</v>
      </c>
      <c r="BB110" s="89">
        <v>2.4E-2</v>
      </c>
      <c r="BC110" s="34">
        <v>2.4E-2</v>
      </c>
      <c r="BD110" s="89">
        <v>0.16208939999999999</v>
      </c>
      <c r="BE110" s="34">
        <v>1.0523400000000002E-2</v>
      </c>
      <c r="BF110" s="5">
        <v>6.1069999999999999E-2</v>
      </c>
      <c r="BG110" s="5">
        <v>2.0731019999999996</v>
      </c>
      <c r="BH110" s="5">
        <v>0.16208939999999999</v>
      </c>
      <c r="BI110" s="5">
        <v>1.0523400000000002E-2</v>
      </c>
      <c r="BJ110" s="5">
        <v>6.1069999999999999E-2</v>
      </c>
      <c r="BK110" s="5">
        <v>2.0731019999999996</v>
      </c>
      <c r="BL110" s="5">
        <v>8.9748413771735952E-2</v>
      </c>
      <c r="BM110" s="5">
        <v>3.2938542349470717E-2</v>
      </c>
      <c r="BN110" s="5">
        <v>8.9748413771735952E-2</v>
      </c>
      <c r="BO110" s="5">
        <v>3.2938542349470717E-2</v>
      </c>
      <c r="BP110" s="5">
        <v>2.896463745054257E-2</v>
      </c>
      <c r="BQ110" s="5">
        <v>7.9219422177110813E-3</v>
      </c>
      <c r="BR110" s="5">
        <v>2.896463745054257E-2</v>
      </c>
      <c r="BS110" s="5">
        <v>7.9219422177110813E-3</v>
      </c>
    </row>
    <row r="111" spans="1:71">
      <c r="A111" s="223" t="s">
        <v>79</v>
      </c>
      <c r="B111" s="89">
        <v>0.13662388132400904</v>
      </c>
      <c r="C111" s="34">
        <v>6.630510861322908E-3</v>
      </c>
      <c r="D111" s="89">
        <v>0.19669916052311354</v>
      </c>
      <c r="E111" s="34">
        <v>0.50445501345619315</v>
      </c>
      <c r="F111" s="89">
        <v>0.50445501345619315</v>
      </c>
      <c r="G111" s="34">
        <v>0.50445501345619315</v>
      </c>
      <c r="H111" s="89">
        <v>0.50445501345619315</v>
      </c>
      <c r="I111" s="34">
        <v>0.50445501345619315</v>
      </c>
      <c r="J111" s="89">
        <v>0.13662388132400904</v>
      </c>
      <c r="K111" s="34">
        <v>6.630510861322908E-3</v>
      </c>
      <c r="L111" s="462">
        <v>0.19669916052311354</v>
      </c>
      <c r="M111" s="31">
        <v>0.50445501345619315</v>
      </c>
      <c r="N111" s="89">
        <v>0.50445501345619315</v>
      </c>
      <c r="O111" s="34">
        <v>0.50445501345619315</v>
      </c>
      <c r="P111" s="89">
        <v>0.50445501345619315</v>
      </c>
      <c r="Q111" s="34">
        <v>0.50445501345619315</v>
      </c>
      <c r="R111" s="462">
        <v>0.13150000000000001</v>
      </c>
      <c r="S111" s="39">
        <v>1.24E-2</v>
      </c>
      <c r="T111" s="462">
        <v>7.0099999999999996E-2</v>
      </c>
      <c r="U111" s="39">
        <v>4.0500000000000001E-2</v>
      </c>
      <c r="V111" s="462">
        <v>3.5900000000000001E-2</v>
      </c>
      <c r="W111" s="31">
        <v>8.0000000000000004E-4</v>
      </c>
      <c r="X111" s="89">
        <v>0.4551</v>
      </c>
      <c r="Y111" s="34">
        <v>4.3200000000000002E-2</v>
      </c>
      <c r="Z111" s="89">
        <v>8.2699999999999996E-3</v>
      </c>
      <c r="AA111" s="34">
        <v>0.61029999999999995</v>
      </c>
      <c r="AB111" s="89">
        <v>0.61029999999999995</v>
      </c>
      <c r="AC111" s="34">
        <v>0.61029999999999995</v>
      </c>
      <c r="AD111" s="40">
        <v>0.61029999999999995</v>
      </c>
      <c r="AE111" s="40">
        <v>0.61029999999999995</v>
      </c>
      <c r="AF111" s="89">
        <v>1.2E-2</v>
      </c>
      <c r="AG111" s="34">
        <v>1.2E-2</v>
      </c>
      <c r="AH111" s="89">
        <v>1.2E-2</v>
      </c>
      <c r="AI111" s="34">
        <v>1.2E-2</v>
      </c>
      <c r="AJ111" s="89">
        <v>1.2E-2</v>
      </c>
      <c r="AK111" s="34">
        <v>0.13150000000000001</v>
      </c>
      <c r="AL111" s="89">
        <v>1.24E-2</v>
      </c>
      <c r="AM111" s="34">
        <v>7.0099999999999996E-2</v>
      </c>
      <c r="AN111" s="89">
        <v>4.0500000000000001E-2</v>
      </c>
      <c r="AO111" s="34">
        <v>3.5900000000000001E-2</v>
      </c>
      <c r="AP111" s="89">
        <v>8.0000000000000004E-4</v>
      </c>
      <c r="AQ111" s="34">
        <v>0.4551</v>
      </c>
      <c r="AR111" s="89">
        <v>4.3200000000000002E-2</v>
      </c>
      <c r="AS111" s="34">
        <v>8.2699999999999996E-3</v>
      </c>
      <c r="AT111" s="89">
        <v>0.61029999999999995</v>
      </c>
      <c r="AU111" s="34">
        <v>0.61029999999999995</v>
      </c>
      <c r="AV111" s="89">
        <v>0.61029999999999995</v>
      </c>
      <c r="AW111" s="34">
        <v>0.61029999999999995</v>
      </c>
      <c r="AX111" s="89">
        <v>0.61029999999999995</v>
      </c>
      <c r="AY111" s="34">
        <v>1.2E-2</v>
      </c>
      <c r="AZ111" s="89">
        <v>1.2E-2</v>
      </c>
      <c r="BA111" s="34">
        <v>1.2E-2</v>
      </c>
      <c r="BB111" s="89">
        <v>1.2E-2</v>
      </c>
      <c r="BC111" s="34">
        <v>1.2E-2</v>
      </c>
      <c r="BD111" s="89">
        <v>0.11484660000000001</v>
      </c>
      <c r="BE111" s="34">
        <v>1.0523400000000002E-2</v>
      </c>
      <c r="BF111" s="5">
        <v>4.2850699999999999E-2</v>
      </c>
      <c r="BG111" s="5">
        <v>0.60431699999999999</v>
      </c>
      <c r="BH111" s="5">
        <v>0.11484660000000001</v>
      </c>
      <c r="BI111" s="5">
        <v>1.0523400000000002E-2</v>
      </c>
      <c r="BJ111" s="5">
        <v>4.2850699999999999E-2</v>
      </c>
      <c r="BK111" s="5">
        <v>0.60431699999999999</v>
      </c>
      <c r="BL111" s="5">
        <v>6.1478012990637577E-2</v>
      </c>
      <c r="BM111" s="5">
        <v>2.2371428680087121E-2</v>
      </c>
      <c r="BN111" s="5">
        <v>6.1478012990637577E-2</v>
      </c>
      <c r="BO111" s="5">
        <v>2.2371428680087121E-2</v>
      </c>
      <c r="BP111" s="5">
        <v>1.847085099651561E-2</v>
      </c>
      <c r="BQ111" s="5">
        <v>5.8494381958430026E-3</v>
      </c>
      <c r="BR111" s="5">
        <v>1.847085099651561E-2</v>
      </c>
      <c r="BS111" s="5">
        <v>5.8494381958430026E-3</v>
      </c>
    </row>
    <row r="112" spans="1:71" ht="11.25" customHeight="1">
      <c r="A112" s="11" t="s">
        <v>80</v>
      </c>
      <c r="B112" s="462">
        <v>6.1933125432676341</v>
      </c>
      <c r="C112" s="31">
        <v>1.8287494720546998E-3</v>
      </c>
      <c r="D112" s="462">
        <v>3.0537708355585016</v>
      </c>
      <c r="E112" s="31">
        <v>0.90977388910144763</v>
      </c>
      <c r="F112" s="462">
        <v>0.35173278414478965</v>
      </c>
      <c r="G112" s="31">
        <v>2.1329780129115359</v>
      </c>
      <c r="H112" s="462">
        <v>1.4607617047692232</v>
      </c>
      <c r="I112" s="31">
        <v>0.64812904374369307</v>
      </c>
      <c r="J112" s="462">
        <v>6.1933125432676341</v>
      </c>
      <c r="K112" s="31">
        <v>1.8287494720546998E-3</v>
      </c>
      <c r="L112" s="462">
        <v>3.0537708355585016</v>
      </c>
      <c r="M112" s="31">
        <v>0.90977388910144763</v>
      </c>
      <c r="N112" s="462">
        <v>0.35173278414478965</v>
      </c>
      <c r="O112" s="31">
        <v>2.1329780129115359</v>
      </c>
      <c r="P112" s="462">
        <v>1.4607617047692232</v>
      </c>
      <c r="Q112" s="31">
        <v>0.64812904374369307</v>
      </c>
      <c r="R112" s="462">
        <v>3.6036999999999999</v>
      </c>
      <c r="S112" s="39">
        <v>0.1086</v>
      </c>
      <c r="T112" s="462">
        <v>0.43359999999999999</v>
      </c>
      <c r="U112" s="39">
        <v>0.1658</v>
      </c>
      <c r="V112" s="462">
        <v>1.6E-2</v>
      </c>
      <c r="W112" s="31">
        <v>3.8E-3</v>
      </c>
      <c r="X112" s="462">
        <v>5.8999999999999999E-3</v>
      </c>
      <c r="Y112" s="31">
        <v>2.3641000000000001</v>
      </c>
      <c r="Z112" s="462">
        <v>4.9100000000000003E-3</v>
      </c>
      <c r="AA112" s="31">
        <v>0.91388637780155446</v>
      </c>
      <c r="AB112" s="462">
        <v>0.35332273645885448</v>
      </c>
      <c r="AC112" s="31">
        <v>2.142619802020628</v>
      </c>
      <c r="AD112" s="39">
        <v>1.4673648465788278</v>
      </c>
      <c r="AE112" s="39">
        <v>0.65105880838140939</v>
      </c>
      <c r="AF112" s="462">
        <v>0.50263750779085492</v>
      </c>
      <c r="AG112" s="31">
        <v>0.19432750505236995</v>
      </c>
      <c r="AH112" s="462">
        <v>1.1784408911113453</v>
      </c>
      <c r="AI112" s="31">
        <v>0.80705066561835526</v>
      </c>
      <c r="AJ112" s="462">
        <v>0.35808234460977512</v>
      </c>
      <c r="AK112" s="31">
        <v>3.6036999999999999</v>
      </c>
      <c r="AL112" s="462">
        <v>0.1086</v>
      </c>
      <c r="AM112" s="31">
        <v>0.43359999999999999</v>
      </c>
      <c r="AN112" s="462">
        <v>0.1658</v>
      </c>
      <c r="AO112" s="31">
        <v>1.6E-2</v>
      </c>
      <c r="AP112" s="462">
        <v>3.8E-3</v>
      </c>
      <c r="AQ112" s="31">
        <v>5.8999999999999999E-3</v>
      </c>
      <c r="AR112" s="462">
        <v>2.3641000000000001</v>
      </c>
      <c r="AS112" s="31">
        <v>4.9100000000000003E-3</v>
      </c>
      <c r="AT112" s="462">
        <v>0.91388637780155446</v>
      </c>
      <c r="AU112" s="31">
        <v>0.35332273645885448</v>
      </c>
      <c r="AV112" s="462">
        <v>2.142619802020628</v>
      </c>
      <c r="AW112" s="31">
        <v>1.4673648465788278</v>
      </c>
      <c r="AX112" s="462">
        <v>0.65105880838140939</v>
      </c>
      <c r="AY112" s="31">
        <v>0.50263750779085492</v>
      </c>
      <c r="AZ112" s="89">
        <v>0.19432750505236995</v>
      </c>
      <c r="BA112" s="34">
        <v>1.1784408911113453</v>
      </c>
      <c r="BB112" s="462">
        <v>0.80705066561835526</v>
      </c>
      <c r="BC112" s="31">
        <v>0.35808234460977512</v>
      </c>
      <c r="BD112" s="462">
        <v>2.8659672</v>
      </c>
      <c r="BE112" s="31">
        <v>1.8819099999999998E-2</v>
      </c>
      <c r="BF112" s="5">
        <v>2.3405081000000001</v>
      </c>
      <c r="BG112" s="5">
        <v>0.64812904374369307</v>
      </c>
      <c r="BH112" s="5">
        <v>2.8659672</v>
      </c>
      <c r="BI112" s="5">
        <v>1.8819099999999998E-2</v>
      </c>
      <c r="BJ112" s="5">
        <v>2.3405081000000001</v>
      </c>
      <c r="BK112" s="5">
        <v>0.64812904374369307</v>
      </c>
      <c r="BL112" s="5">
        <v>0.91288644651194106</v>
      </c>
      <c r="BM112" s="5">
        <v>0.33658314776453085</v>
      </c>
      <c r="BN112" s="5">
        <v>0.91288644651194106</v>
      </c>
      <c r="BO112" s="5">
        <v>0.33658314776453085</v>
      </c>
      <c r="BP112" s="5">
        <v>0.69824410736470777</v>
      </c>
      <c r="BQ112" s="5">
        <v>0.2597204429649938</v>
      </c>
      <c r="BR112" s="5">
        <v>0.69824410736470777</v>
      </c>
      <c r="BS112" s="5">
        <v>0.2597204429649938</v>
      </c>
    </row>
    <row r="113" spans="1:71">
      <c r="A113" s="11" t="s">
        <v>81</v>
      </c>
      <c r="B113" s="462">
        <v>2.5861757333301781E-2</v>
      </c>
      <c r="C113" s="31">
        <v>7.2465878528970478E-4</v>
      </c>
      <c r="D113" s="462">
        <v>8.4580639024938817E-3</v>
      </c>
      <c r="E113" s="31">
        <v>6.9614791856954655E-2</v>
      </c>
      <c r="F113" s="462">
        <v>6.9614791856954655E-2</v>
      </c>
      <c r="G113" s="31">
        <v>6.9614791856954655E-2</v>
      </c>
      <c r="H113" s="462">
        <v>6.9614791856954655E-2</v>
      </c>
      <c r="I113" s="31">
        <v>6.9614791856954655E-2</v>
      </c>
      <c r="J113" s="462">
        <v>2.5861757333301781E-2</v>
      </c>
      <c r="K113" s="31">
        <v>7.2465878528970478E-4</v>
      </c>
      <c r="L113" s="462">
        <v>8.4580639024938817E-3</v>
      </c>
      <c r="M113" s="31">
        <v>6.9614791856954655E-2</v>
      </c>
      <c r="N113" s="462">
        <v>6.9614791856954655E-2</v>
      </c>
      <c r="O113" s="31">
        <v>6.9614791856954655E-2</v>
      </c>
      <c r="P113" s="462">
        <v>6.9614791856954655E-2</v>
      </c>
      <c r="Q113" s="31">
        <v>6.9614791856954655E-2</v>
      </c>
      <c r="R113" s="462">
        <v>8.3371000000000001E-3</v>
      </c>
      <c r="S113" s="39">
        <v>1.8599999999999999E-3</v>
      </c>
      <c r="T113" s="462">
        <v>4.2059999999999997E-3</v>
      </c>
      <c r="U113" s="39">
        <v>6.6825000000000001E-3</v>
      </c>
      <c r="V113" s="462">
        <v>1.0410999999999999E-3</v>
      </c>
      <c r="W113" s="31">
        <v>2.3200000000000001E-5</v>
      </c>
      <c r="X113" s="462">
        <v>9.1020000000000004E-2</v>
      </c>
      <c r="Y113" s="31">
        <v>1.8576E-3</v>
      </c>
      <c r="Z113" s="462">
        <v>3.5560999999999996E-4</v>
      </c>
      <c r="AA113" s="31">
        <v>8.4221400000000002E-2</v>
      </c>
      <c r="AB113" s="462">
        <v>8.4221400000000002E-2</v>
      </c>
      <c r="AC113" s="31">
        <v>8.4221400000000002E-2</v>
      </c>
      <c r="AD113" s="39">
        <v>8.4221400000000002E-2</v>
      </c>
      <c r="AE113" s="39">
        <v>8.4221400000000002E-2</v>
      </c>
      <c r="AF113" s="462">
        <v>1.6560000000000004E-3</v>
      </c>
      <c r="AG113" s="31">
        <v>1.6560000000000004E-3</v>
      </c>
      <c r="AH113" s="462">
        <v>1.6560000000000004E-3</v>
      </c>
      <c r="AI113" s="31">
        <v>1.6560000000000004E-3</v>
      </c>
      <c r="AJ113" s="462">
        <v>1.6560000000000004E-3</v>
      </c>
      <c r="AK113" s="31">
        <v>8.3371000000000001E-3</v>
      </c>
      <c r="AL113" s="462">
        <v>1.8599999999999999E-3</v>
      </c>
      <c r="AM113" s="31">
        <v>4.2059999999999997E-3</v>
      </c>
      <c r="AN113" s="462">
        <v>6.6825000000000001E-3</v>
      </c>
      <c r="AO113" s="31">
        <v>1.0410999999999999E-3</v>
      </c>
      <c r="AP113" s="462">
        <v>2.3200000000000001E-5</v>
      </c>
      <c r="AQ113" s="31">
        <v>9.1020000000000004E-2</v>
      </c>
      <c r="AR113" s="462">
        <v>1.8576E-3</v>
      </c>
      <c r="AS113" s="31">
        <v>3.5560999999999996E-4</v>
      </c>
      <c r="AT113" s="462">
        <v>8.4221400000000002E-2</v>
      </c>
      <c r="AU113" s="31">
        <v>8.4221400000000002E-2</v>
      </c>
      <c r="AV113" s="462">
        <v>8.4221400000000002E-2</v>
      </c>
      <c r="AW113" s="31">
        <v>8.4221400000000002E-2</v>
      </c>
      <c r="AX113" s="462">
        <v>8.4221400000000002E-2</v>
      </c>
      <c r="AY113" s="31">
        <v>1.6560000000000004E-3</v>
      </c>
      <c r="AZ113" s="89">
        <v>1.6560000000000004E-3</v>
      </c>
      <c r="BA113" s="34">
        <v>1.6560000000000004E-3</v>
      </c>
      <c r="BB113" s="462">
        <v>1.6560000000000004E-3</v>
      </c>
      <c r="BC113" s="31">
        <v>1.6560000000000004E-3</v>
      </c>
      <c r="BD113" s="462">
        <v>7.2872932000000003E-3</v>
      </c>
      <c r="BE113" s="31">
        <v>1.4902815000000006E-3</v>
      </c>
      <c r="BF113" s="5">
        <v>1.8425801000000002E-3</v>
      </c>
      <c r="BG113" s="5">
        <v>8.3395746000000007E-2</v>
      </c>
      <c r="BH113" s="5">
        <v>7.2872932000000003E-3</v>
      </c>
      <c r="BI113" s="5">
        <v>1.4902815000000006E-3</v>
      </c>
      <c r="BJ113" s="5">
        <v>1.8425801000000002E-3</v>
      </c>
      <c r="BK113" s="5">
        <v>8.3395746000000007E-2</v>
      </c>
      <c r="BL113" s="5">
        <v>3.0369078443404076E-3</v>
      </c>
      <c r="BM113" s="5">
        <v>1.0109370474514952E-3</v>
      </c>
      <c r="BN113" s="5">
        <v>3.0369078443404076E-3</v>
      </c>
      <c r="BO113" s="5">
        <v>1.0109370474514952E-3</v>
      </c>
      <c r="BP113" s="5">
        <v>1.3472916945020846E-3</v>
      </c>
      <c r="BQ113" s="5">
        <v>3.6280588458240961E-4</v>
      </c>
      <c r="BR113" s="5">
        <v>1.3472916945020846E-3</v>
      </c>
      <c r="BS113" s="5">
        <v>3.6280588458240961E-4</v>
      </c>
    </row>
    <row r="114" spans="1:71">
      <c r="A114" s="228" t="s">
        <v>82</v>
      </c>
      <c r="B114" s="95">
        <v>1.1697739662494388E-2</v>
      </c>
      <c r="C114" s="97">
        <v>3.5644469410972424E-3</v>
      </c>
      <c r="D114" s="95">
        <v>1.5932632002372195E-2</v>
      </c>
      <c r="E114" s="97">
        <v>0.16445233438671894</v>
      </c>
      <c r="F114" s="95">
        <v>0.16445233438671894</v>
      </c>
      <c r="G114" s="97">
        <v>0.16445233438671894</v>
      </c>
      <c r="H114" s="95">
        <v>0.16445233438671894</v>
      </c>
      <c r="I114" s="97">
        <v>0.16445233438671894</v>
      </c>
      <c r="J114" s="95">
        <v>1.1697739662494388E-2</v>
      </c>
      <c r="K114" s="97">
        <v>3.5644469410972424E-3</v>
      </c>
      <c r="L114" s="469">
        <v>1.5932632002372195E-2</v>
      </c>
      <c r="M114" s="470">
        <v>0.16445233438671894</v>
      </c>
      <c r="N114" s="95">
        <v>0.16445233438671894</v>
      </c>
      <c r="O114" s="97">
        <v>0.16445233438671894</v>
      </c>
      <c r="P114" s="95">
        <v>0.16445233438671894</v>
      </c>
      <c r="Q114" s="97">
        <v>0.16445233438671894</v>
      </c>
      <c r="R114" s="469">
        <v>5.7860000000000012E-3</v>
      </c>
      <c r="S114" s="471">
        <v>4.836E-3</v>
      </c>
      <c r="T114" s="469">
        <v>2.8039999999999996E-3</v>
      </c>
      <c r="U114" s="471">
        <v>1.7333999999999999E-2</v>
      </c>
      <c r="V114" s="469">
        <v>2.4412000000000003E-2</v>
      </c>
      <c r="W114" s="470">
        <v>5.44E-4</v>
      </c>
      <c r="X114" s="95">
        <v>0.19478279999999998</v>
      </c>
      <c r="Y114" s="97">
        <v>3.4992000000000001E-3</v>
      </c>
      <c r="Z114" s="95">
        <v>6.6986999999999993E-4</v>
      </c>
      <c r="AA114" s="97">
        <v>0.19895779999999999</v>
      </c>
      <c r="AB114" s="95">
        <v>0.19895779999999999</v>
      </c>
      <c r="AC114" s="97">
        <v>0.19895779999999999</v>
      </c>
      <c r="AD114" s="96">
        <v>0.19895779999999999</v>
      </c>
      <c r="AE114" s="96">
        <v>0.19895779999999999</v>
      </c>
      <c r="AF114" s="95">
        <v>3.9120000000000005E-3</v>
      </c>
      <c r="AG114" s="97">
        <v>3.9120000000000005E-3</v>
      </c>
      <c r="AH114" s="95">
        <v>3.9120000000000005E-3</v>
      </c>
      <c r="AI114" s="97">
        <v>3.9120000000000005E-3</v>
      </c>
      <c r="AJ114" s="95">
        <v>3.9120000000000005E-3</v>
      </c>
      <c r="AK114" s="97">
        <v>5.7860000000000012E-3</v>
      </c>
      <c r="AL114" s="95">
        <v>4.836E-3</v>
      </c>
      <c r="AM114" s="97">
        <v>2.8039999999999996E-3</v>
      </c>
      <c r="AN114" s="95">
        <v>1.7333999999999999E-2</v>
      </c>
      <c r="AO114" s="97">
        <v>2.4412000000000003E-2</v>
      </c>
      <c r="AP114" s="95">
        <v>5.44E-4</v>
      </c>
      <c r="AQ114" s="97">
        <v>0.19478279999999998</v>
      </c>
      <c r="AR114" s="95">
        <v>3.4992000000000001E-3</v>
      </c>
      <c r="AS114" s="97">
        <v>6.6986999999999993E-4</v>
      </c>
      <c r="AT114" s="95">
        <v>0.19895779999999999</v>
      </c>
      <c r="AU114" s="97">
        <v>0.19895779999999999</v>
      </c>
      <c r="AV114" s="95">
        <v>0.19895779999999999</v>
      </c>
      <c r="AW114" s="97">
        <v>0.19895779999999999</v>
      </c>
      <c r="AX114" s="95">
        <v>0.19895779999999999</v>
      </c>
      <c r="AY114" s="97">
        <v>3.9120000000000005E-3</v>
      </c>
      <c r="AZ114" s="95">
        <v>3.9120000000000005E-3</v>
      </c>
      <c r="BA114" s="97">
        <v>3.9120000000000005E-3</v>
      </c>
      <c r="BB114" s="95">
        <v>3.9120000000000005E-3</v>
      </c>
      <c r="BC114" s="97">
        <v>3.9120000000000005E-3</v>
      </c>
      <c r="BD114" s="95">
        <v>5.1995760000000009E-3</v>
      </c>
      <c r="BE114" s="97">
        <v>5.225617200000001E-3</v>
      </c>
      <c r="BF114" s="5">
        <v>3.4709067E-3</v>
      </c>
      <c r="BG114" s="5">
        <v>0.197007342</v>
      </c>
      <c r="BH114" s="5">
        <v>5.1995760000000009E-3</v>
      </c>
      <c r="BI114" s="5">
        <v>5.225617200000001E-3</v>
      </c>
      <c r="BJ114" s="5">
        <v>3.4709067E-3</v>
      </c>
      <c r="BK114" s="5">
        <v>0.197007342</v>
      </c>
      <c r="BL114" s="5">
        <v>6.4173316186762804E-3</v>
      </c>
      <c r="BM114" s="5">
        <v>2.1345021434454694E-3</v>
      </c>
      <c r="BN114" s="5">
        <v>6.4173316186762804E-3</v>
      </c>
      <c r="BO114" s="5">
        <v>2.1345021434454694E-3</v>
      </c>
      <c r="BP114" s="5">
        <v>3.4479517258914688E-3</v>
      </c>
      <c r="BQ114" s="5">
        <v>9.3799231394756468E-4</v>
      </c>
      <c r="BR114" s="5">
        <v>3.4479517258914688E-3</v>
      </c>
      <c r="BS114" s="5">
        <v>9.3799231394756468E-4</v>
      </c>
    </row>
    <row r="115" spans="1:71">
      <c r="A115" s="5" t="s">
        <v>83</v>
      </c>
      <c r="B115" s="5">
        <v>3.1560419909652498E-2</v>
      </c>
      <c r="C115" s="5">
        <v>4.2985993625627286E-2</v>
      </c>
      <c r="D115" s="5">
        <v>1.0019491458128095E-2</v>
      </c>
      <c r="E115" s="5">
        <v>0.15180055161056774</v>
      </c>
      <c r="F115" s="5">
        <v>0.15180055161056774</v>
      </c>
      <c r="G115" s="5">
        <v>0.15180055161056774</v>
      </c>
      <c r="H115" s="5">
        <v>0.15180055161056774</v>
      </c>
      <c r="I115" s="5">
        <v>0.15180055161056774</v>
      </c>
      <c r="J115" s="5">
        <v>3.1560419909652498E-2</v>
      </c>
      <c r="K115" s="5">
        <v>4.2985993625627286E-2</v>
      </c>
      <c r="L115" s="5">
        <v>1.0019491458128095E-2</v>
      </c>
      <c r="M115" s="5">
        <v>0.15180055161056774</v>
      </c>
      <c r="N115" s="5">
        <v>0.15180055161056774</v>
      </c>
      <c r="O115" s="5">
        <v>0.15180055161056774</v>
      </c>
      <c r="P115" s="36">
        <v>0.15180055161056774</v>
      </c>
      <c r="Q115" s="36">
        <v>0.15180055161056774</v>
      </c>
      <c r="R115" s="36">
        <v>3.1E-2</v>
      </c>
      <c r="S115" s="36">
        <v>2.8400000000000002E-2</v>
      </c>
      <c r="T115" s="5">
        <v>3.2199999999999999E-2</v>
      </c>
      <c r="U115" s="5">
        <v>1.0500000000000001E-2</v>
      </c>
      <c r="V115" s="5">
        <v>1.06E-2</v>
      </c>
      <c r="W115" s="36">
        <v>7.1000000000000004E-3</v>
      </c>
      <c r="X115" s="36">
        <v>1.06E-2</v>
      </c>
      <c r="Y115" s="5">
        <v>0.01</v>
      </c>
      <c r="Z115" s="5">
        <v>8.9999999999999993E-3</v>
      </c>
      <c r="AA115" s="5">
        <v>0.49049999999999999</v>
      </c>
      <c r="AB115" s="5">
        <v>0.49049999999999999</v>
      </c>
      <c r="AC115" s="5">
        <v>0.49049999999999999</v>
      </c>
      <c r="AD115" s="5">
        <v>0.49049999999999999</v>
      </c>
      <c r="AE115" s="5">
        <v>0.49049999999999999</v>
      </c>
      <c r="AF115" s="5">
        <v>3.04236075265867E-2</v>
      </c>
      <c r="AG115" s="5">
        <v>3.04236075265867E-2</v>
      </c>
      <c r="AH115" s="5">
        <v>3.04236075265867E-2</v>
      </c>
      <c r="AI115" s="5">
        <v>3.04236075265867E-2</v>
      </c>
      <c r="AJ115" s="5">
        <v>3.04236075265867E-2</v>
      </c>
      <c r="AK115" s="5">
        <v>3.1E-2</v>
      </c>
      <c r="AL115" s="5">
        <v>2.8400000000000002E-2</v>
      </c>
      <c r="AM115" s="5">
        <v>3.2199999999999999E-2</v>
      </c>
      <c r="AN115" s="5">
        <v>1.0500000000000001E-2</v>
      </c>
      <c r="AO115" s="5">
        <v>1.06E-2</v>
      </c>
      <c r="AP115" s="5">
        <v>7.1000000000000004E-3</v>
      </c>
      <c r="AQ115" s="5">
        <v>1.06E-2</v>
      </c>
      <c r="AR115" s="5">
        <v>0.01</v>
      </c>
      <c r="AS115" s="5">
        <v>8.9999999999999993E-3</v>
      </c>
      <c r="AT115" s="5">
        <v>0.49049999999999999</v>
      </c>
      <c r="AU115" s="5">
        <v>0.49049999999999999</v>
      </c>
      <c r="AV115" s="5">
        <v>0.49049999999999999</v>
      </c>
      <c r="AW115" s="5">
        <v>0.49049999999999999</v>
      </c>
      <c r="AX115" s="5">
        <v>0.49049999999999999</v>
      </c>
      <c r="AY115" s="5">
        <v>3.04236075265867E-2</v>
      </c>
      <c r="AZ115" s="5">
        <v>3.04236075265867E-2</v>
      </c>
      <c r="BA115" s="5">
        <v>3.04236075265867E-2</v>
      </c>
      <c r="BB115" s="5">
        <v>3.04236075265867E-2</v>
      </c>
      <c r="BC115" s="5">
        <v>3.04236075265867E-2</v>
      </c>
      <c r="BD115" s="5">
        <v>3.1098800000000003E-2</v>
      </c>
      <c r="BE115" s="5">
        <v>7.6442000000000003E-3</v>
      </c>
      <c r="BF115" s="5">
        <v>9.9900000000000006E-3</v>
      </c>
      <c r="BG115" s="5">
        <v>0.48589923607526586</v>
      </c>
      <c r="BH115" s="5">
        <v>3.1098800000000003E-2</v>
      </c>
      <c r="BI115" s="5">
        <v>7.6442000000000003E-3</v>
      </c>
      <c r="BJ115" s="5">
        <v>9.9900000000000006E-3</v>
      </c>
      <c r="BK115" s="5">
        <v>0.48589923607526586</v>
      </c>
      <c r="BL115" s="5">
        <v>1.7927212014234872E-2</v>
      </c>
      <c r="BN115" s="5">
        <v>1.7927212014234872E-2</v>
      </c>
      <c r="BP115" s="5">
        <v>7.2396165493540292E-3</v>
      </c>
      <c r="BR115" s="5">
        <v>7.2396165493540292E-3</v>
      </c>
    </row>
    <row r="116" spans="1:71">
      <c r="A116" s="6" t="s">
        <v>84</v>
      </c>
      <c r="B116" s="36">
        <v>6.2197662385731498E-3</v>
      </c>
      <c r="C116" s="36">
        <v>1.3564425343132714E-3</v>
      </c>
      <c r="D116" s="36">
        <v>1.5020378742545679E-2</v>
      </c>
      <c r="E116" s="36">
        <v>9.4709109475105038E-2</v>
      </c>
      <c r="F116" s="36">
        <v>9.4709109475105038E-2</v>
      </c>
      <c r="G116" s="36">
        <v>9.4709109475105038E-2</v>
      </c>
      <c r="H116" s="36">
        <v>9.4709109475105038E-2</v>
      </c>
      <c r="I116" s="36">
        <v>9.4709109475105038E-2</v>
      </c>
      <c r="J116" s="5">
        <v>6.2197662385731498E-3</v>
      </c>
      <c r="K116" s="5">
        <v>1.3564425343132714E-3</v>
      </c>
      <c r="L116" s="5">
        <v>1.5020378742545679E-2</v>
      </c>
      <c r="M116" s="5">
        <v>9.4709109475105038E-2</v>
      </c>
      <c r="N116" s="5">
        <v>9.4709109475105038E-2</v>
      </c>
      <c r="O116" s="5">
        <v>9.4709109475105038E-2</v>
      </c>
      <c r="P116" s="36">
        <v>9.4709109475105038E-2</v>
      </c>
      <c r="Q116" s="36">
        <v>9.4709109475105038E-2</v>
      </c>
      <c r="R116" s="36">
        <v>6.1999999999999998E-3</v>
      </c>
      <c r="S116" s="36">
        <v>5.5999999999999999E-3</v>
      </c>
      <c r="T116" s="36">
        <v>6.4000000000000003E-3</v>
      </c>
      <c r="U116" s="36">
        <v>1E-3</v>
      </c>
      <c r="V116" s="36">
        <v>1E-3</v>
      </c>
      <c r="W116" s="36">
        <v>6.9999999999999999E-4</v>
      </c>
      <c r="X116" s="36">
        <v>1.1000000000000001E-3</v>
      </c>
      <c r="Y116" s="36">
        <v>1.4999999999999999E-2</v>
      </c>
      <c r="Z116" s="5">
        <v>1.35E-2</v>
      </c>
      <c r="AA116" s="5">
        <v>6.54E-2</v>
      </c>
      <c r="AB116" s="5">
        <v>6.54E-2</v>
      </c>
      <c r="AC116" s="5">
        <v>6.54E-2</v>
      </c>
      <c r="AD116" s="5">
        <v>6.54E-2</v>
      </c>
      <c r="AE116" s="5">
        <v>6.54E-2</v>
      </c>
      <c r="AF116" s="5">
        <v>8.7287343019349206E-2</v>
      </c>
      <c r="AG116" s="5">
        <v>8.7287343019349206E-2</v>
      </c>
      <c r="AH116" s="5">
        <v>8.7287343019349206E-2</v>
      </c>
      <c r="AI116" s="5">
        <v>8.7287343019349206E-2</v>
      </c>
      <c r="AJ116" s="5">
        <v>8.7287343019349206E-2</v>
      </c>
      <c r="AK116" s="5">
        <v>6.1999999999999998E-3</v>
      </c>
      <c r="AL116" s="5">
        <v>5.5999999999999999E-3</v>
      </c>
      <c r="AM116" s="5">
        <v>6.4000000000000003E-3</v>
      </c>
      <c r="AN116" s="5">
        <v>1E-3</v>
      </c>
      <c r="AO116" s="5">
        <v>1E-3</v>
      </c>
      <c r="AP116" s="5">
        <v>6.9999999999999999E-4</v>
      </c>
      <c r="AQ116" s="5">
        <v>1.1000000000000001E-3</v>
      </c>
      <c r="AR116" s="5">
        <v>1.4999999999999999E-2</v>
      </c>
      <c r="AS116" s="5">
        <v>1.35E-2</v>
      </c>
      <c r="AT116" s="5">
        <v>6.54E-2</v>
      </c>
      <c r="AU116" s="5">
        <v>6.54E-2</v>
      </c>
      <c r="AV116" s="5">
        <v>6.54E-2</v>
      </c>
      <c r="AW116" s="5">
        <v>6.54E-2</v>
      </c>
      <c r="AX116" s="5">
        <v>6.54E-2</v>
      </c>
      <c r="AY116" s="5">
        <v>8.7287343019349206E-2</v>
      </c>
      <c r="AZ116" s="5">
        <v>8.7287343019349206E-2</v>
      </c>
      <c r="BA116" s="5">
        <v>8.7287343019349206E-2</v>
      </c>
      <c r="BB116" s="5">
        <v>8.7287343019349206E-2</v>
      </c>
      <c r="BC116" s="5">
        <v>8.7287343019349206E-2</v>
      </c>
      <c r="BD116" s="5">
        <v>6.2088000000000004E-3</v>
      </c>
      <c r="BE116" s="5">
        <v>7.4829999999999992E-4</v>
      </c>
      <c r="BF116" s="5">
        <v>1.4984999999999998E-2</v>
      </c>
      <c r="BG116" s="5">
        <v>6.5618873430193486E-2</v>
      </c>
      <c r="BH116" s="5">
        <v>6.2088000000000004E-3</v>
      </c>
      <c r="BI116" s="5">
        <v>7.4829999999999992E-4</v>
      </c>
      <c r="BJ116" s="5">
        <v>1.4984999999999998E-2</v>
      </c>
      <c r="BK116" s="5">
        <v>6.5618873430193486E-2</v>
      </c>
      <c r="BL116" s="5">
        <v>5.1536164635327128E-3</v>
      </c>
      <c r="BN116" s="5">
        <v>5.1536164635327128E-3</v>
      </c>
      <c r="BP116" s="5">
        <v>4.8404831046414895E-3</v>
      </c>
      <c r="BR116" s="5">
        <v>4.8404831046414895E-3</v>
      </c>
    </row>
    <row r="117" spans="1:71" ht="37.5" customHeight="1">
      <c r="A117" s="61" t="s">
        <v>992</v>
      </c>
      <c r="B117" s="911">
        <v>839.8323619935577</v>
      </c>
      <c r="C117" s="912">
        <v>404.10088887585351</v>
      </c>
      <c r="D117" s="911">
        <v>947.25142501834841</v>
      </c>
      <c r="E117" s="912">
        <v>1616.9503507092265</v>
      </c>
      <c r="F117" s="911">
        <v>1607.7302539220216</v>
      </c>
      <c r="G117" s="912">
        <v>1649.0103660983675</v>
      </c>
      <c r="H117" s="911">
        <v>1585.8450023561691</v>
      </c>
      <c r="I117" s="912">
        <v>1486.6049423345141</v>
      </c>
      <c r="J117" s="911">
        <v>839.8323619935577</v>
      </c>
      <c r="K117" s="912">
        <v>404.10088887585351</v>
      </c>
      <c r="L117" s="911">
        <v>947.25142501834841</v>
      </c>
      <c r="M117" s="912">
        <v>1616.9503507092265</v>
      </c>
      <c r="N117" s="911">
        <v>1607.7302539220216</v>
      </c>
      <c r="O117" s="912">
        <v>1649.0103660983675</v>
      </c>
      <c r="P117" s="911">
        <v>1585.8450023561691</v>
      </c>
      <c r="Q117" s="912">
        <v>1486.6049423345141</v>
      </c>
      <c r="R117" s="911">
        <v>829.05777141896203</v>
      </c>
      <c r="S117" s="912">
        <v>763.81067657009658</v>
      </c>
      <c r="T117" s="911">
        <v>907.09292042103743</v>
      </c>
      <c r="U117" s="912">
        <v>595.40515580122576</v>
      </c>
      <c r="V117" s="911">
        <v>595.53526222979724</v>
      </c>
      <c r="W117" s="912">
        <v>368.42341052993532</v>
      </c>
      <c r="X117" s="911">
        <v>587.09240603932108</v>
      </c>
      <c r="Y117" s="912">
        <v>948.09324163049109</v>
      </c>
      <c r="Z117" s="911">
        <v>875.24306562594779</v>
      </c>
      <c r="AA117" s="912">
        <v>1622.6914271990713</v>
      </c>
      <c r="AB117" s="911">
        <v>1613.4296524253846</v>
      </c>
      <c r="AC117" s="912">
        <v>1654.8963648074496</v>
      </c>
      <c r="AD117" s="911">
        <v>1591.4454720478332</v>
      </c>
      <c r="AE117" s="912">
        <v>1491.756813060736</v>
      </c>
      <c r="AF117" s="911">
        <v>897.12964006260052</v>
      </c>
      <c r="AG117" s="912">
        <v>892.03566393707285</v>
      </c>
      <c r="AH117" s="911">
        <v>914.84235574720867</v>
      </c>
      <c r="AI117" s="912">
        <v>879.94436472941959</v>
      </c>
      <c r="AJ117" s="911">
        <v>825.11560228651626</v>
      </c>
      <c r="AK117" s="912">
        <v>829.05777141896203</v>
      </c>
      <c r="AL117" s="911">
        <v>763.81067657009658</v>
      </c>
      <c r="AM117" s="912">
        <v>907.09292042103743</v>
      </c>
      <c r="AN117" s="911">
        <v>595.40515580122576</v>
      </c>
      <c r="AO117" s="912">
        <v>595.53526222979724</v>
      </c>
      <c r="AP117" s="911">
        <v>368.42341052993532</v>
      </c>
      <c r="AQ117" s="912">
        <v>587.09240603932108</v>
      </c>
      <c r="AR117" s="911">
        <v>948.09324163049109</v>
      </c>
      <c r="AS117" s="912">
        <v>875.24306562594779</v>
      </c>
      <c r="AT117" s="911">
        <v>1622.6914271990713</v>
      </c>
      <c r="AU117" s="912">
        <v>1613.4296524253846</v>
      </c>
      <c r="AV117" s="911">
        <v>1654.8963648074496</v>
      </c>
      <c r="AW117" s="912">
        <v>1591.4454720478332</v>
      </c>
      <c r="AX117" s="911">
        <v>1491.756813060736</v>
      </c>
      <c r="AY117" s="912">
        <v>897.12964006260052</v>
      </c>
      <c r="AZ117" s="911">
        <v>892.03566393707285</v>
      </c>
      <c r="BA117" s="912">
        <v>914.84235574720867</v>
      </c>
      <c r="BB117" s="911">
        <v>879.94436472941959</v>
      </c>
      <c r="BC117" s="912">
        <v>825.11560228651626</v>
      </c>
      <c r="BD117" s="911">
        <v>840.25880217429199</v>
      </c>
      <c r="BE117" s="912">
        <v>404.21964802708493</v>
      </c>
      <c r="BF117" s="911">
        <v>947.36473987044565</v>
      </c>
      <c r="BG117" s="912">
        <v>-9.117098644445063</v>
      </c>
      <c r="BH117" s="911">
        <v>840.25880217429199</v>
      </c>
      <c r="BI117" s="912">
        <v>404.21964802708493</v>
      </c>
      <c r="BJ117" s="911">
        <v>947.36473987044565</v>
      </c>
      <c r="BK117" s="912">
        <v>-9.117098644445063</v>
      </c>
      <c r="BL117" s="911">
        <v>413.3197510040942</v>
      </c>
      <c r="BM117" s="912"/>
      <c r="BN117" s="911">
        <v>413.3197510040942</v>
      </c>
      <c r="BO117" s="912"/>
      <c r="BP117" s="911">
        <v>413.38887049063874</v>
      </c>
      <c r="BQ117" s="912"/>
      <c r="BR117" s="911">
        <v>413.38887049063874</v>
      </c>
      <c r="BS117" s="912"/>
    </row>
    <row r="118" spans="1:71">
      <c r="A118" s="94" t="s">
        <v>165</v>
      </c>
      <c r="B118" s="256"/>
      <c r="C118" s="474"/>
      <c r="D118" s="256"/>
      <c r="E118" s="474">
        <v>-1624.5529079721516</v>
      </c>
      <c r="F118" s="256">
        <v>-1615.3328111849466</v>
      </c>
      <c r="G118" s="474">
        <v>-1656.6129233612926</v>
      </c>
      <c r="H118" s="256">
        <v>-1593.4475596190941</v>
      </c>
      <c r="I118" s="474">
        <v>-1494.2074995974392</v>
      </c>
      <c r="J118" s="475"/>
      <c r="K118" s="476"/>
      <c r="L118" s="475"/>
      <c r="M118" s="476">
        <v>-1624.5529079721516</v>
      </c>
      <c r="N118" s="475">
        <v>-1615.3328111849466</v>
      </c>
      <c r="O118" s="476">
        <v>-1656.6129233612926</v>
      </c>
      <c r="P118" s="475">
        <v>-1593.4475596190941</v>
      </c>
      <c r="Q118" s="476">
        <v>-1494.2074995974392</v>
      </c>
      <c r="R118" s="475"/>
      <c r="S118" s="476"/>
      <c r="T118" s="475"/>
      <c r="U118" s="476"/>
      <c r="V118" s="475"/>
      <c r="W118" s="476"/>
      <c r="X118" s="475"/>
      <c r="Y118" s="476"/>
      <c r="Z118" s="475"/>
      <c r="AA118" s="476">
        <v>-1631.8964419609761</v>
      </c>
      <c r="AB118" s="475">
        <v>-1622.6346671872893</v>
      </c>
      <c r="AC118" s="476">
        <v>-1664.1013795693543</v>
      </c>
      <c r="AD118" s="475">
        <v>-1600.6504868097379</v>
      </c>
      <c r="AE118" s="476">
        <v>-1500.9618278226408</v>
      </c>
      <c r="AF118" s="475">
        <v>-897.5430430785367</v>
      </c>
      <c r="AG118" s="476">
        <v>-892.44906695300904</v>
      </c>
      <c r="AH118" s="475">
        <v>-915.25575876314485</v>
      </c>
      <c r="AI118" s="476">
        <v>-880.35776774535577</v>
      </c>
      <c r="AJ118" s="475">
        <v>-825.52900530245245</v>
      </c>
      <c r="AK118" s="476"/>
      <c r="AL118" s="475"/>
      <c r="AM118" s="476"/>
      <c r="AN118" s="475"/>
      <c r="AO118" s="476"/>
      <c r="AP118" s="475"/>
      <c r="AQ118" s="476"/>
      <c r="AR118" s="475"/>
      <c r="AS118" s="476"/>
      <c r="AT118" s="475">
        <v>-1631.8964419609761</v>
      </c>
      <c r="AU118" s="476">
        <v>-1622.6346671872893</v>
      </c>
      <c r="AV118" s="475">
        <v>-1664.1013795693543</v>
      </c>
      <c r="AW118" s="476">
        <v>-1600.6504868097379</v>
      </c>
      <c r="AX118" s="475">
        <v>-1500.9618278226408</v>
      </c>
      <c r="AY118" s="476">
        <v>-897.5430430785367</v>
      </c>
      <c r="AZ118" s="475">
        <v>-892.44906695300904</v>
      </c>
      <c r="BA118" s="476">
        <v>-915.25575876314485</v>
      </c>
      <c r="BB118" s="475">
        <v>-880.35776774535577</v>
      </c>
      <c r="BC118" s="476">
        <v>-825.52900530245245</v>
      </c>
      <c r="BD118" s="475"/>
      <c r="BE118" s="476"/>
      <c r="BF118" s="475"/>
      <c r="BG118" s="476"/>
      <c r="BH118" s="475"/>
      <c r="BI118" s="476"/>
      <c r="BJ118" s="475"/>
      <c r="BK118" s="476"/>
      <c r="BL118" s="475"/>
      <c r="BM118" s="476"/>
      <c r="BN118" s="475"/>
      <c r="BO118" s="476"/>
      <c r="BP118" s="475"/>
      <c r="BQ118" s="476"/>
      <c r="BR118" s="475"/>
      <c r="BS118" s="476"/>
    </row>
    <row r="119" spans="1:71">
      <c r="A119" s="70" t="s">
        <v>993</v>
      </c>
      <c r="B119" s="152"/>
      <c r="C119" s="142"/>
      <c r="D119" s="152"/>
      <c r="E119" s="142"/>
      <c r="F119" s="152"/>
      <c r="G119" s="142"/>
      <c r="H119" s="152"/>
      <c r="I119" s="142"/>
      <c r="J119" s="465"/>
      <c r="K119" s="466"/>
      <c r="L119" s="465"/>
      <c r="M119" s="466"/>
      <c r="N119" s="465"/>
      <c r="O119" s="466"/>
      <c r="P119" s="465"/>
      <c r="Q119" s="466"/>
      <c r="R119" s="465"/>
      <c r="S119" s="466"/>
      <c r="T119" s="465"/>
      <c r="U119" s="466"/>
      <c r="V119" s="465"/>
      <c r="W119" s="466"/>
      <c r="X119" s="465"/>
      <c r="Y119" s="466"/>
      <c r="Z119" s="465"/>
      <c r="AA119" s="466"/>
      <c r="AB119" s="465"/>
      <c r="AC119" s="466"/>
      <c r="AD119" s="465"/>
      <c r="AE119" s="466"/>
      <c r="AF119" s="465"/>
      <c r="AG119" s="466"/>
      <c r="AH119" s="465"/>
      <c r="AI119" s="466"/>
      <c r="AJ119" s="465"/>
      <c r="AK119" s="466"/>
      <c r="AL119" s="465"/>
      <c r="AM119" s="466"/>
      <c r="AN119" s="465"/>
      <c r="AO119" s="466"/>
      <c r="AP119" s="465"/>
      <c r="AQ119" s="466"/>
      <c r="AR119" s="465"/>
      <c r="AS119" s="466"/>
      <c r="AT119" s="465"/>
      <c r="AU119" s="466"/>
      <c r="AV119" s="465"/>
      <c r="AW119" s="466"/>
      <c r="AX119" s="465"/>
      <c r="AY119" s="466"/>
      <c r="AZ119" s="465"/>
      <c r="BA119" s="466"/>
      <c r="BB119" s="465"/>
      <c r="BC119" s="466"/>
      <c r="BD119" s="465"/>
      <c r="BE119" s="466"/>
      <c r="BF119" s="465"/>
      <c r="BG119" s="466"/>
      <c r="BH119" s="465"/>
      <c r="BI119" s="466"/>
      <c r="BJ119" s="465"/>
      <c r="BK119" s="466"/>
      <c r="BL119" s="465"/>
      <c r="BM119" s="466"/>
      <c r="BN119" s="465"/>
      <c r="BO119" s="466"/>
      <c r="BP119" s="465"/>
      <c r="BQ119" s="466"/>
      <c r="BR119" s="465"/>
      <c r="BS119" s="466"/>
    </row>
    <row r="120" spans="1:71">
      <c r="A120" s="70"/>
      <c r="B120" s="152" t="s">
        <v>994</v>
      </c>
      <c r="C120" s="142"/>
      <c r="D120" s="152" t="s">
        <v>995</v>
      </c>
      <c r="E120" s="142"/>
      <c r="F120" s="152" t="s">
        <v>996</v>
      </c>
      <c r="G120" s="142"/>
      <c r="H120" s="152" t="s">
        <v>997</v>
      </c>
      <c r="I120" s="142"/>
      <c r="J120" s="465" t="s">
        <v>998</v>
      </c>
      <c r="K120" s="466"/>
      <c r="L120" s="465" t="s">
        <v>999</v>
      </c>
      <c r="M120" s="466"/>
      <c r="N120" s="465" t="s">
        <v>1000</v>
      </c>
      <c r="O120" s="466"/>
      <c r="P120" s="465" t="s">
        <v>1001</v>
      </c>
      <c r="Q120" s="466"/>
      <c r="R120" s="465" t="s">
        <v>1002</v>
      </c>
      <c r="S120" s="466"/>
      <c r="T120" s="465" t="s">
        <v>1003</v>
      </c>
      <c r="U120" s="466"/>
      <c r="V120" s="465" t="s">
        <v>1004</v>
      </c>
      <c r="W120" s="466"/>
      <c r="X120" s="465" t="s">
        <v>1005</v>
      </c>
      <c r="Y120" s="466"/>
      <c r="Z120" s="465" t="s">
        <v>1006</v>
      </c>
      <c r="AA120" s="466"/>
      <c r="AB120" s="465" t="s">
        <v>1007</v>
      </c>
      <c r="AC120" s="466"/>
      <c r="AD120" s="465" t="s">
        <v>1008</v>
      </c>
      <c r="AE120" s="466"/>
      <c r="AF120" s="465" t="s">
        <v>1009</v>
      </c>
      <c r="AG120" s="466"/>
      <c r="AH120" s="465" t="s">
        <v>1010</v>
      </c>
      <c r="AI120" s="466"/>
      <c r="AJ120" s="465" t="s">
        <v>1011</v>
      </c>
      <c r="AK120" s="466"/>
      <c r="AL120" s="465" t="s">
        <v>1012</v>
      </c>
      <c r="AM120" s="466"/>
      <c r="AN120" s="465" t="s">
        <v>1013</v>
      </c>
      <c r="AO120" s="466"/>
      <c r="AP120" s="465" t="s">
        <v>1014</v>
      </c>
      <c r="AQ120" s="466"/>
      <c r="AR120" s="465" t="s">
        <v>1015</v>
      </c>
      <c r="AS120" s="466"/>
      <c r="AT120" s="465" t="s">
        <v>1016</v>
      </c>
      <c r="AU120" s="466"/>
      <c r="AV120" s="465" t="s">
        <v>1017</v>
      </c>
      <c r="AW120" s="466"/>
      <c r="AX120" s="465" t="s">
        <v>1018</v>
      </c>
      <c r="AY120" s="466"/>
      <c r="AZ120" s="465" t="s">
        <v>1019</v>
      </c>
      <c r="BA120" s="466"/>
      <c r="BB120" s="465" t="s">
        <v>1020</v>
      </c>
      <c r="BC120" s="466"/>
      <c r="BD120" s="465" t="s">
        <v>1021</v>
      </c>
      <c r="BE120" s="466"/>
      <c r="BF120" s="465"/>
      <c r="BG120" s="466"/>
      <c r="BH120" s="465"/>
      <c r="BI120" s="466"/>
      <c r="BJ120" s="465"/>
      <c r="BK120" s="466"/>
      <c r="BL120" s="465"/>
      <c r="BM120" s="466"/>
      <c r="BN120" s="465"/>
      <c r="BO120" s="466"/>
      <c r="BP120" s="465"/>
      <c r="BQ120" s="466"/>
      <c r="BR120" s="465"/>
      <c r="BS120" s="466"/>
    </row>
    <row r="121" spans="1:71">
      <c r="A121" s="70"/>
      <c r="B121" s="152" t="s">
        <v>188</v>
      </c>
      <c r="C121" s="142" t="s">
        <v>991</v>
      </c>
      <c r="D121" s="152" t="s">
        <v>188</v>
      </c>
      <c r="E121" s="142" t="s">
        <v>991</v>
      </c>
      <c r="F121" s="152" t="s">
        <v>188</v>
      </c>
      <c r="G121" s="142" t="s">
        <v>991</v>
      </c>
      <c r="H121" s="152" t="s">
        <v>188</v>
      </c>
      <c r="I121" s="142" t="s">
        <v>991</v>
      </c>
      <c r="J121" s="465" t="s">
        <v>188</v>
      </c>
      <c r="K121" s="466" t="s">
        <v>991</v>
      </c>
      <c r="L121" s="465" t="s">
        <v>188</v>
      </c>
      <c r="M121" s="466" t="s">
        <v>991</v>
      </c>
      <c r="N121" s="465" t="s">
        <v>188</v>
      </c>
      <c r="O121" s="466" t="s">
        <v>991</v>
      </c>
      <c r="P121" s="465" t="s">
        <v>188</v>
      </c>
      <c r="Q121" s="466" t="s">
        <v>991</v>
      </c>
      <c r="R121" s="465" t="s">
        <v>188</v>
      </c>
      <c r="S121" s="466" t="s">
        <v>991</v>
      </c>
      <c r="T121" s="465" t="s">
        <v>188</v>
      </c>
      <c r="U121" s="466" t="s">
        <v>991</v>
      </c>
      <c r="V121" s="465" t="s">
        <v>188</v>
      </c>
      <c r="W121" s="466" t="s">
        <v>991</v>
      </c>
      <c r="X121" s="465" t="s">
        <v>188</v>
      </c>
      <c r="Y121" s="466" t="s">
        <v>991</v>
      </c>
      <c r="Z121" s="465" t="s">
        <v>188</v>
      </c>
      <c r="AA121" s="466" t="s">
        <v>991</v>
      </c>
      <c r="AB121" s="465" t="s">
        <v>188</v>
      </c>
      <c r="AC121" s="466" t="s">
        <v>991</v>
      </c>
      <c r="AD121" s="465" t="s">
        <v>188</v>
      </c>
      <c r="AE121" s="466" t="s">
        <v>991</v>
      </c>
      <c r="AF121" s="465" t="s">
        <v>188</v>
      </c>
      <c r="AG121" s="466" t="s">
        <v>991</v>
      </c>
      <c r="AH121" s="465" t="s">
        <v>188</v>
      </c>
      <c r="AI121" s="466" t="s">
        <v>991</v>
      </c>
      <c r="AJ121" s="465" t="s">
        <v>188</v>
      </c>
      <c r="AK121" s="466" t="s">
        <v>991</v>
      </c>
      <c r="AL121" s="465" t="s">
        <v>188</v>
      </c>
      <c r="AM121" s="466" t="s">
        <v>991</v>
      </c>
      <c r="AN121" s="465" t="s">
        <v>188</v>
      </c>
      <c r="AO121" s="466" t="s">
        <v>991</v>
      </c>
      <c r="AP121" s="465" t="s">
        <v>188</v>
      </c>
      <c r="AQ121" s="466" t="s">
        <v>991</v>
      </c>
      <c r="AR121" s="465" t="s">
        <v>188</v>
      </c>
      <c r="AS121" s="466" t="s">
        <v>991</v>
      </c>
      <c r="AT121" s="465" t="s">
        <v>188</v>
      </c>
      <c r="AU121" s="466" t="s">
        <v>991</v>
      </c>
      <c r="AV121" s="465" t="s">
        <v>188</v>
      </c>
      <c r="AW121" s="466" t="s">
        <v>991</v>
      </c>
      <c r="AX121" s="465" t="s">
        <v>188</v>
      </c>
      <c r="AY121" s="466" t="s">
        <v>991</v>
      </c>
      <c r="AZ121" s="465" t="s">
        <v>188</v>
      </c>
      <c r="BA121" s="466" t="s">
        <v>991</v>
      </c>
      <c r="BB121" s="465" t="s">
        <v>188</v>
      </c>
      <c r="BC121" s="466" t="s">
        <v>991</v>
      </c>
      <c r="BD121" s="465" t="s">
        <v>188</v>
      </c>
      <c r="BE121" s="466" t="s">
        <v>991</v>
      </c>
      <c r="BF121" s="465"/>
      <c r="BG121" s="466"/>
      <c r="BH121" s="465"/>
      <c r="BI121" s="466"/>
      <c r="BJ121" s="465"/>
      <c r="BK121" s="466"/>
      <c r="BL121" s="465"/>
      <c r="BM121" s="466"/>
      <c r="BN121" s="465"/>
      <c r="BO121" s="466"/>
      <c r="BP121" s="465"/>
      <c r="BQ121" s="466"/>
      <c r="BR121" s="465"/>
      <c r="BS121" s="466"/>
    </row>
    <row r="122" spans="1:71">
      <c r="A122" s="70" t="s">
        <v>75</v>
      </c>
      <c r="B122" s="152">
        <v>8.2103658528132339E-3</v>
      </c>
      <c r="C122" s="142">
        <v>2.577534657650999E-3</v>
      </c>
      <c r="D122" s="152">
        <v>8.2103658528132339E-3</v>
      </c>
      <c r="E122" s="142">
        <v>2.577534657650999E-3</v>
      </c>
      <c r="F122" s="152">
        <v>1.7647528916929549E-2</v>
      </c>
      <c r="G122" s="142">
        <v>1.7647528916929549E-4</v>
      </c>
      <c r="H122" s="152">
        <v>1.5133753943217674E-2</v>
      </c>
      <c r="I122" s="142">
        <v>4.7368649842271316E-3</v>
      </c>
      <c r="J122" s="465">
        <v>8.9621451104100955E-3</v>
      </c>
      <c r="K122" s="466">
        <v>3.4056151419558363E-3</v>
      </c>
      <c r="L122" s="465">
        <v>0.14054363827549948</v>
      </c>
      <c r="M122" s="466">
        <v>1.8270672975814932E-3</v>
      </c>
      <c r="N122" s="465">
        <v>0</v>
      </c>
      <c r="O122" s="466">
        <v>0</v>
      </c>
      <c r="P122" s="465">
        <v>0</v>
      </c>
      <c r="Q122" s="466">
        <v>0</v>
      </c>
      <c r="R122" s="465">
        <v>2.1451104100946375E-2</v>
      </c>
      <c r="S122" s="466">
        <v>2.1451104100946375E-4</v>
      </c>
      <c r="T122" s="465">
        <v>1.1987381703470032E-2</v>
      </c>
      <c r="U122" s="466">
        <v>1.1987381703470032E-4</v>
      </c>
      <c r="V122" s="465">
        <v>2.9442691903259727E-3</v>
      </c>
      <c r="W122" s="466">
        <v>2.9442691903259727E-5</v>
      </c>
      <c r="X122" s="465">
        <v>3.1966351209253417E-2</v>
      </c>
      <c r="Y122" s="466">
        <v>1.000546792849632E-2</v>
      </c>
      <c r="Z122" s="465">
        <v>1.1146161934805469E-2</v>
      </c>
      <c r="AA122" s="466">
        <v>3.4887486855941117E-3</v>
      </c>
      <c r="AB122" s="465">
        <v>1.7875920084121978E-3</v>
      </c>
      <c r="AC122" s="466">
        <v>5.5951629863301787E-4</v>
      </c>
      <c r="AD122" s="465">
        <v>1.1261829652996846</v>
      </c>
      <c r="AE122" s="466">
        <v>0.35249526813880128</v>
      </c>
      <c r="AF122" s="465">
        <v>9.0431125131440592E-3</v>
      </c>
      <c r="AG122" s="466">
        <v>3.4363827549947425E-3</v>
      </c>
      <c r="AH122" s="465">
        <v>9.4637223974763408E-4</v>
      </c>
      <c r="AI122" s="466">
        <v>3.5962145110410098E-4</v>
      </c>
      <c r="AJ122" s="465">
        <v>0.14121976866456362</v>
      </c>
      <c r="AK122" s="466">
        <v>1.8358569926393269E-3</v>
      </c>
      <c r="AL122" s="465">
        <v>0.14121976866456362</v>
      </c>
      <c r="AM122" s="466">
        <v>1.8358569926393269E-3</v>
      </c>
      <c r="AN122" s="465">
        <v>0.14121976866456362</v>
      </c>
      <c r="AO122" s="466">
        <v>1.8358569926393269E-3</v>
      </c>
      <c r="AP122" s="465">
        <v>0.14121976866456362</v>
      </c>
      <c r="AQ122" s="466">
        <v>1.8358569926393269E-3</v>
      </c>
      <c r="AR122" s="465">
        <v>0.14121976866456362</v>
      </c>
      <c r="AS122" s="466">
        <v>1.8358569926393269E-3</v>
      </c>
      <c r="AT122" s="465">
        <v>7.3606729758149331E-2</v>
      </c>
      <c r="AU122" s="466">
        <v>9.5688748685594121E-4</v>
      </c>
      <c r="AV122" s="465">
        <v>7.3606729758149331E-2</v>
      </c>
      <c r="AW122" s="466">
        <v>9.5688748685594121E-4</v>
      </c>
      <c r="AX122" s="465">
        <v>7.3606729758149331E-2</v>
      </c>
      <c r="AY122" s="466">
        <v>9.5688748685594121E-4</v>
      </c>
      <c r="AZ122" s="465">
        <v>7.3606729758149331E-2</v>
      </c>
      <c r="BA122" s="466">
        <v>9.5688748685594121E-4</v>
      </c>
      <c r="BB122" s="465">
        <v>7.3606729758149331E-2</v>
      </c>
      <c r="BC122" s="466">
        <v>9.5688748685594121E-4</v>
      </c>
      <c r="BD122" s="465">
        <v>0</v>
      </c>
      <c r="BE122" s="466">
        <v>0</v>
      </c>
      <c r="BF122" s="465"/>
      <c r="BG122" s="466"/>
      <c r="BH122" s="465"/>
      <c r="BI122" s="466"/>
      <c r="BJ122" s="465"/>
      <c r="BK122" s="466"/>
      <c r="BL122" s="465"/>
      <c r="BM122" s="466"/>
      <c r="BN122" s="465"/>
      <c r="BO122" s="466"/>
      <c r="BP122" s="465"/>
      <c r="BQ122" s="466"/>
      <c r="BR122" s="465"/>
      <c r="BS122" s="466"/>
    </row>
    <row r="123" spans="1:71">
      <c r="A123" s="70" t="s">
        <v>76</v>
      </c>
      <c r="B123" s="152">
        <v>9.575621831424018E-2</v>
      </c>
      <c r="C123" s="142">
        <v>2.5885397852151864E-2</v>
      </c>
      <c r="D123" s="152">
        <v>9.575621831424018E-2</v>
      </c>
      <c r="E123" s="142">
        <v>2.5885397852151864E-2</v>
      </c>
      <c r="F123" s="152">
        <v>0.13289358569926393</v>
      </c>
      <c r="G123" s="142">
        <v>1.3289358569926395E-3</v>
      </c>
      <c r="H123" s="152">
        <v>0.18368012618296534</v>
      </c>
      <c r="I123" s="142">
        <v>5.7491879495268149E-2</v>
      </c>
      <c r="J123" s="465">
        <v>5.8455310199789702E-2</v>
      </c>
      <c r="K123" s="466">
        <v>2.2213017875920088E-2</v>
      </c>
      <c r="L123" s="465">
        <v>4.9278443743427971</v>
      </c>
      <c r="M123" s="466">
        <v>6.4061976866456358E-2</v>
      </c>
      <c r="N123" s="465">
        <v>0</v>
      </c>
      <c r="O123" s="466">
        <v>0</v>
      </c>
      <c r="P123" s="465">
        <v>0</v>
      </c>
      <c r="Q123" s="466">
        <v>0</v>
      </c>
      <c r="R123" s="465">
        <v>0.16614090431125134</v>
      </c>
      <c r="S123" s="466">
        <v>1.6614090431125133E-3</v>
      </c>
      <c r="T123" s="465">
        <v>3.1650893796004206E-2</v>
      </c>
      <c r="U123" s="466">
        <v>3.1650893796004206E-4</v>
      </c>
      <c r="V123" s="465">
        <v>1.7455310199789697E-2</v>
      </c>
      <c r="W123" s="466">
        <v>1.7455310199789698E-4</v>
      </c>
      <c r="X123" s="465">
        <v>0.48159831756046273</v>
      </c>
      <c r="Y123" s="466">
        <v>0.15074027339642485</v>
      </c>
      <c r="Z123" s="465">
        <v>0.43564668769716092</v>
      </c>
      <c r="AA123" s="466">
        <v>0.13635741324921136</v>
      </c>
      <c r="AB123" s="465">
        <v>9.484752891692956E-2</v>
      </c>
      <c r="AC123" s="466">
        <v>2.9687276550998953E-2</v>
      </c>
      <c r="AD123" s="465">
        <v>3.8737118822292325</v>
      </c>
      <c r="AE123" s="466">
        <v>1.2124718191377497</v>
      </c>
      <c r="AF123" s="465">
        <v>5.8885383806519455E-2</v>
      </c>
      <c r="AG123" s="466">
        <v>2.2376445846477393E-2</v>
      </c>
      <c r="AH123" s="465">
        <v>1.5878023133543639E-2</v>
      </c>
      <c r="AI123" s="466">
        <v>6.0336487907465828E-3</v>
      </c>
      <c r="AJ123" s="465">
        <v>4.9768664563617246</v>
      </c>
      <c r="AK123" s="466">
        <v>6.4699263932702422E-2</v>
      </c>
      <c r="AL123" s="465">
        <v>4.9768664563617246</v>
      </c>
      <c r="AM123" s="466">
        <v>6.4699263932702422E-2</v>
      </c>
      <c r="AN123" s="465">
        <v>4.9768664563617246</v>
      </c>
      <c r="AO123" s="466">
        <v>6.4699263932702422E-2</v>
      </c>
      <c r="AP123" s="465">
        <v>4.9768664563617246</v>
      </c>
      <c r="AQ123" s="466">
        <v>6.4699263932702422E-2</v>
      </c>
      <c r="AR123" s="465">
        <v>4.9768664563617246</v>
      </c>
      <c r="AS123" s="466">
        <v>6.4699263932702422E-2</v>
      </c>
      <c r="AT123" s="465">
        <v>7.4658254468980015E-2</v>
      </c>
      <c r="AU123" s="466">
        <v>9.7055730809674011E-4</v>
      </c>
      <c r="AV123" s="465">
        <v>7.4658254468980015E-2</v>
      </c>
      <c r="AW123" s="466">
        <v>9.7055730809674011E-4</v>
      </c>
      <c r="AX123" s="465">
        <v>7.4658254468980015E-2</v>
      </c>
      <c r="AY123" s="466">
        <v>9.7055730809674011E-4</v>
      </c>
      <c r="AZ123" s="465">
        <v>7.4658254468980015E-2</v>
      </c>
      <c r="BA123" s="466">
        <v>9.7055730809674011E-4</v>
      </c>
      <c r="BB123" s="465">
        <v>7.4658254468980015E-2</v>
      </c>
      <c r="BC123" s="466">
        <v>9.7055730809674011E-4</v>
      </c>
      <c r="BD123" s="465">
        <v>0</v>
      </c>
      <c r="BE123" s="466">
        <v>0</v>
      </c>
      <c r="BF123" s="465"/>
      <c r="BG123" s="466"/>
      <c r="BH123" s="465"/>
      <c r="BI123" s="466"/>
      <c r="BJ123" s="465"/>
      <c r="BK123" s="466"/>
      <c r="BL123" s="465"/>
      <c r="BM123" s="466"/>
      <c r="BN123" s="465"/>
      <c r="BO123" s="466"/>
      <c r="BP123" s="465"/>
      <c r="BQ123" s="466"/>
      <c r="BR123" s="465"/>
      <c r="BS123" s="466"/>
    </row>
    <row r="124" spans="1:71">
      <c r="A124" s="445" t="s">
        <v>77</v>
      </c>
      <c r="B124" s="95">
        <v>0.20408973107375541</v>
      </c>
      <c r="C124" s="97">
        <v>6.5033183050964408E-2</v>
      </c>
      <c r="D124" s="95">
        <v>0.20408973107375541</v>
      </c>
      <c r="E124" s="97">
        <v>6.5033183050964408E-2</v>
      </c>
      <c r="F124" s="95">
        <v>4.1733533123028392</v>
      </c>
      <c r="G124" s="97">
        <v>4.1733533123028396E-2</v>
      </c>
      <c r="H124" s="95">
        <v>0.22049621451104107</v>
      </c>
      <c r="I124" s="97">
        <v>6.9015315141955857E-2</v>
      </c>
      <c r="J124" s="469">
        <v>0.37921240799158784</v>
      </c>
      <c r="K124" s="470">
        <v>0.14410071503680338</v>
      </c>
      <c r="L124" s="469">
        <v>0.96115141955835959</v>
      </c>
      <c r="M124" s="470">
        <v>1.2494968454258674E-2</v>
      </c>
      <c r="N124" s="469">
        <v>0</v>
      </c>
      <c r="O124" s="470">
        <v>0</v>
      </c>
      <c r="P124" s="469">
        <v>0</v>
      </c>
      <c r="Q124" s="470">
        <v>0</v>
      </c>
      <c r="R124" s="469">
        <v>4.4441640378548897</v>
      </c>
      <c r="S124" s="470">
        <v>4.4441640378548898E-2</v>
      </c>
      <c r="T124" s="469">
        <v>4.7655099894847535</v>
      </c>
      <c r="U124" s="470">
        <v>4.7655099894847536E-2</v>
      </c>
      <c r="V124" s="469">
        <v>2.8749737118822294</v>
      </c>
      <c r="W124" s="470">
        <v>2.8749737118822293E-2</v>
      </c>
      <c r="X124" s="469">
        <v>0.86435331230283907</v>
      </c>
      <c r="Y124" s="470">
        <v>0.27054258675078863</v>
      </c>
      <c r="Z124" s="469">
        <v>0.33732912723448999</v>
      </c>
      <c r="AA124" s="470">
        <v>0.10558401682439536</v>
      </c>
      <c r="AB124" s="469">
        <v>0.11366982124079916</v>
      </c>
      <c r="AC124" s="470">
        <v>3.5578654048370136E-2</v>
      </c>
      <c r="AD124" s="469">
        <v>3.1273396424815982</v>
      </c>
      <c r="AE124" s="470">
        <v>0.97885730809674021</v>
      </c>
      <c r="AF124" s="469">
        <v>0.380546792849632</v>
      </c>
      <c r="AG124" s="470">
        <v>0.14460778128286017</v>
      </c>
      <c r="AH124" s="469">
        <v>0.24710830704521555</v>
      </c>
      <c r="AI124" s="470">
        <v>9.3901156677181907E-2</v>
      </c>
      <c r="AJ124" s="469">
        <v>0.970031545741325</v>
      </c>
      <c r="AK124" s="470">
        <v>1.2610410094637224E-2</v>
      </c>
      <c r="AL124" s="469">
        <v>0.970031545741325</v>
      </c>
      <c r="AM124" s="470">
        <v>1.2610410094637224E-2</v>
      </c>
      <c r="AN124" s="469">
        <v>0.970031545741325</v>
      </c>
      <c r="AO124" s="470">
        <v>1.2610410094637224E-2</v>
      </c>
      <c r="AP124" s="469">
        <v>0.970031545741325</v>
      </c>
      <c r="AQ124" s="470">
        <v>1.2610410094637224E-2</v>
      </c>
      <c r="AR124" s="469">
        <v>0.970031545741325</v>
      </c>
      <c r="AS124" s="470">
        <v>1.2610410094637224E-2</v>
      </c>
      <c r="AT124" s="469">
        <v>8.2018927444794956E-2</v>
      </c>
      <c r="AU124" s="470">
        <v>1.0662460567823343E-3</v>
      </c>
      <c r="AV124" s="469">
        <v>8.2018927444794956E-2</v>
      </c>
      <c r="AW124" s="470">
        <v>1.0662460567823343E-3</v>
      </c>
      <c r="AX124" s="469">
        <v>8.2018927444794956E-2</v>
      </c>
      <c r="AY124" s="470">
        <v>1.0662460567823343E-3</v>
      </c>
      <c r="AZ124" s="469">
        <v>8.2018927444794956E-2</v>
      </c>
      <c r="BA124" s="470">
        <v>1.0662460567823343E-3</v>
      </c>
      <c r="BB124" s="469">
        <v>8.2018927444794956E-2</v>
      </c>
      <c r="BC124" s="470">
        <v>1.0662460567823343E-3</v>
      </c>
      <c r="BD124" s="469">
        <v>0</v>
      </c>
      <c r="BE124" s="470">
        <v>0</v>
      </c>
      <c r="BF124" s="469"/>
      <c r="BG124" s="470"/>
      <c r="BH124" s="469"/>
      <c r="BI124" s="470"/>
      <c r="BJ124" s="469"/>
      <c r="BK124" s="470"/>
      <c r="BL124" s="469"/>
      <c r="BM124" s="470"/>
      <c r="BN124" s="469"/>
      <c r="BO124" s="470"/>
      <c r="BP124" s="469"/>
      <c r="BQ124" s="470"/>
      <c r="BR124" s="469"/>
      <c r="BS124" s="470"/>
    </row>
    <row r="125" spans="1:71">
      <c r="A125" s="104" t="s">
        <v>78</v>
      </c>
      <c r="B125" s="152">
        <v>3.0457032019497971E-2</v>
      </c>
      <c r="C125" s="142">
        <v>8.3301179996961953E-3</v>
      </c>
      <c r="D125" s="152">
        <v>3.0457032019497971E-2</v>
      </c>
      <c r="E125" s="142">
        <v>8.3301179996961953E-3</v>
      </c>
      <c r="F125" s="152">
        <v>0.1704410094637224</v>
      </c>
      <c r="G125" s="142">
        <v>1.704410094637224E-3</v>
      </c>
      <c r="H125" s="152">
        <v>1.1065615141955839E-2</v>
      </c>
      <c r="I125" s="142">
        <v>3.4635375394321774E-3</v>
      </c>
      <c r="J125" s="465">
        <v>6.4216614090431126E-2</v>
      </c>
      <c r="K125" s="466">
        <v>2.4402313354363828E-2</v>
      </c>
      <c r="L125" s="465">
        <v>2.1799179810725549</v>
      </c>
      <c r="M125" s="466">
        <v>2.833893375394321E-2</v>
      </c>
      <c r="N125" s="465">
        <v>0</v>
      </c>
      <c r="O125" s="466">
        <v>0</v>
      </c>
      <c r="P125" s="465">
        <v>0</v>
      </c>
      <c r="Q125" s="466">
        <v>0</v>
      </c>
      <c r="R125" s="465">
        <v>0.17812828601472136</v>
      </c>
      <c r="S125" s="466">
        <v>1.7812828601472136E-3</v>
      </c>
      <c r="T125" s="465">
        <v>8.5173501577287068E-3</v>
      </c>
      <c r="U125" s="466">
        <v>8.5173501577287075E-5</v>
      </c>
      <c r="V125" s="465">
        <v>0.1787592008412198</v>
      </c>
      <c r="W125" s="466">
        <v>1.787592008412198E-3</v>
      </c>
      <c r="X125" s="465">
        <v>4.2586750788643539E-2</v>
      </c>
      <c r="Y125" s="466">
        <v>1.3329652996845428E-2</v>
      </c>
      <c r="Z125" s="465">
        <v>3.7749737118822298E-2</v>
      </c>
      <c r="AA125" s="466">
        <v>1.181566771819138E-2</v>
      </c>
      <c r="AB125" s="465">
        <v>8.4121976866456368E-4</v>
      </c>
      <c r="AC125" s="466">
        <v>2.6330178759200845E-4</v>
      </c>
      <c r="AD125" s="465">
        <v>0.47854889589905364</v>
      </c>
      <c r="AE125" s="466">
        <v>0.14978580441640379</v>
      </c>
      <c r="AF125" s="465">
        <v>6.456361724500527E-2</v>
      </c>
      <c r="AG125" s="466">
        <v>2.4534174553102004E-2</v>
      </c>
      <c r="AH125" s="465">
        <v>2.9863301787592011E-2</v>
      </c>
      <c r="AI125" s="466">
        <v>1.1348054679284965E-2</v>
      </c>
      <c r="AJ125" s="465">
        <v>2.2016824395373291</v>
      </c>
      <c r="AK125" s="466">
        <v>2.8621871713985277E-2</v>
      </c>
      <c r="AL125" s="465">
        <v>2.2016824395373291</v>
      </c>
      <c r="AM125" s="466">
        <v>2.8621871713985277E-2</v>
      </c>
      <c r="AN125" s="465">
        <v>2.2016824395373291</v>
      </c>
      <c r="AO125" s="466">
        <v>2.8621871713985277E-2</v>
      </c>
      <c r="AP125" s="465">
        <v>2.2016824395373291</v>
      </c>
      <c r="AQ125" s="466">
        <v>2.8621871713985277E-2</v>
      </c>
      <c r="AR125" s="465">
        <v>2.2016824395373291</v>
      </c>
      <c r="AS125" s="466">
        <v>2.8621871713985277E-2</v>
      </c>
      <c r="AT125" s="465">
        <v>2.5236593059936911E-2</v>
      </c>
      <c r="AU125" s="466">
        <v>3.2807570977917981E-4</v>
      </c>
      <c r="AV125" s="465">
        <v>2.5236593059936911E-2</v>
      </c>
      <c r="AW125" s="466">
        <v>3.2807570977917981E-4</v>
      </c>
      <c r="AX125" s="465">
        <v>2.5236593059936911E-2</v>
      </c>
      <c r="AY125" s="466">
        <v>3.2807570977917981E-4</v>
      </c>
      <c r="AZ125" s="465">
        <v>2.5236593059936911E-2</v>
      </c>
      <c r="BA125" s="466">
        <v>3.2807570977917981E-4</v>
      </c>
      <c r="BB125" s="465">
        <v>2.5236593059936911E-2</v>
      </c>
      <c r="BC125" s="466">
        <v>3.2807570977917981E-4</v>
      </c>
      <c r="BD125" s="465">
        <v>0</v>
      </c>
      <c r="BE125" s="466">
        <v>0</v>
      </c>
      <c r="BF125" s="465"/>
      <c r="BG125" s="466"/>
      <c r="BH125" s="465"/>
      <c r="BI125" s="466"/>
      <c r="BJ125" s="465"/>
      <c r="BK125" s="466"/>
      <c r="BL125" s="465"/>
      <c r="BM125" s="466"/>
      <c r="BN125" s="465"/>
      <c r="BO125" s="466"/>
      <c r="BP125" s="465"/>
      <c r="BQ125" s="466"/>
      <c r="BR125" s="465"/>
      <c r="BS125" s="466"/>
    </row>
    <row r="126" spans="1:71">
      <c r="A126" s="70" t="s">
        <v>79</v>
      </c>
      <c r="B126" s="89">
        <v>1.9422556252908108E-2</v>
      </c>
      <c r="C126" s="34">
        <v>6.1508288074058918E-3</v>
      </c>
      <c r="D126" s="89">
        <v>1.9422556252908108E-2</v>
      </c>
      <c r="E126" s="34">
        <v>6.1508288074058918E-3</v>
      </c>
      <c r="F126" s="89">
        <v>0.12076403785488961</v>
      </c>
      <c r="G126" s="34">
        <v>1.2076403785488961E-3</v>
      </c>
      <c r="H126" s="89">
        <v>1.1065615141955839E-2</v>
      </c>
      <c r="I126" s="34">
        <v>3.4635375394321774E-3</v>
      </c>
      <c r="J126" s="462">
        <v>4.5058569926393267E-2</v>
      </c>
      <c r="K126" s="31">
        <v>1.712225657202944E-2</v>
      </c>
      <c r="L126" s="462">
        <v>0.63545425867507888</v>
      </c>
      <c r="M126" s="31">
        <v>8.2609053627760252E-3</v>
      </c>
      <c r="N126" s="462">
        <v>0</v>
      </c>
      <c r="O126" s="31">
        <v>0</v>
      </c>
      <c r="P126" s="462">
        <v>0</v>
      </c>
      <c r="Q126" s="31">
        <v>0</v>
      </c>
      <c r="R126" s="462">
        <v>0.13827549947423765</v>
      </c>
      <c r="S126" s="31">
        <v>1.3827549947423765E-3</v>
      </c>
      <c r="T126" s="462">
        <v>1.3038906414300735E-2</v>
      </c>
      <c r="U126" s="31">
        <v>1.3038906414300735E-4</v>
      </c>
      <c r="V126" s="462">
        <v>7.3711882229232389E-2</v>
      </c>
      <c r="W126" s="31">
        <v>7.371188222923239E-4</v>
      </c>
      <c r="X126" s="462">
        <v>4.2586750788643539E-2</v>
      </c>
      <c r="Y126" s="31">
        <v>1.3329652996845428E-2</v>
      </c>
      <c r="Z126" s="462">
        <v>3.7749737118822298E-2</v>
      </c>
      <c r="AA126" s="31">
        <v>1.181566771819138E-2</v>
      </c>
      <c r="AB126" s="462">
        <v>8.4121976866456368E-4</v>
      </c>
      <c r="AC126" s="31">
        <v>2.6330178759200845E-4</v>
      </c>
      <c r="AD126" s="462">
        <v>0.47854889589905364</v>
      </c>
      <c r="AE126" s="31">
        <v>0.14978580441640379</v>
      </c>
      <c r="AF126" s="462">
        <v>4.5425867507886443E-2</v>
      </c>
      <c r="AG126" s="31">
        <v>1.7261829652996847E-2</v>
      </c>
      <c r="AH126" s="462">
        <v>8.696109358569926E-3</v>
      </c>
      <c r="AI126" s="31">
        <v>3.304521556256572E-3</v>
      </c>
      <c r="AJ126" s="462">
        <v>0.641745531019979</v>
      </c>
      <c r="AK126" s="31">
        <v>8.3426919032597267E-3</v>
      </c>
      <c r="AL126" s="462">
        <v>0.641745531019979</v>
      </c>
      <c r="AM126" s="31">
        <v>8.3426919032597267E-3</v>
      </c>
      <c r="AN126" s="462">
        <v>0.641745531019979</v>
      </c>
      <c r="AO126" s="31">
        <v>8.3426919032597267E-3</v>
      </c>
      <c r="AP126" s="462">
        <v>0.641745531019979</v>
      </c>
      <c r="AQ126" s="31">
        <v>8.3426919032597267E-3</v>
      </c>
      <c r="AR126" s="462">
        <v>0.641745531019979</v>
      </c>
      <c r="AS126" s="31">
        <v>8.3426919032597267E-3</v>
      </c>
      <c r="AT126" s="462">
        <v>1.2618296529968456E-2</v>
      </c>
      <c r="AU126" s="31">
        <v>1.6403785488958991E-4</v>
      </c>
      <c r="AV126" s="462">
        <v>1.2618296529968456E-2</v>
      </c>
      <c r="AW126" s="31">
        <v>1.6403785488958991E-4</v>
      </c>
      <c r="AX126" s="462">
        <v>1.2618296529968456E-2</v>
      </c>
      <c r="AY126" s="31">
        <v>1.6403785488958991E-4</v>
      </c>
      <c r="AZ126" s="462">
        <v>1.2618296529968456E-2</v>
      </c>
      <c r="BA126" s="31">
        <v>1.6403785488958991E-4</v>
      </c>
      <c r="BB126" s="462">
        <v>1.2618296529968456E-2</v>
      </c>
      <c r="BC126" s="31">
        <v>1.6403785488958991E-4</v>
      </c>
      <c r="BD126" s="462">
        <v>0</v>
      </c>
      <c r="BE126" s="31">
        <v>0</v>
      </c>
      <c r="BF126" s="462"/>
      <c r="BG126" s="31"/>
      <c r="BH126" s="462"/>
      <c r="BI126" s="31"/>
      <c r="BJ126" s="462"/>
      <c r="BK126" s="31"/>
      <c r="BL126" s="462"/>
      <c r="BM126" s="31"/>
      <c r="BN126" s="462"/>
      <c r="BO126" s="31"/>
      <c r="BP126" s="462"/>
      <c r="BQ126" s="31"/>
      <c r="BR126" s="462"/>
      <c r="BS126" s="31"/>
    </row>
    <row r="127" spans="1:71">
      <c r="A127" s="70" t="s">
        <v>80</v>
      </c>
      <c r="B127" s="89">
        <v>0.73422093308591774</v>
      </c>
      <c r="C127" s="34">
        <v>0.2731024636855876</v>
      </c>
      <c r="D127" s="89">
        <v>0.73422093308591774</v>
      </c>
      <c r="E127" s="34">
        <v>0.2731024636855876</v>
      </c>
      <c r="F127" s="89">
        <v>3.0136353312302839</v>
      </c>
      <c r="G127" s="34">
        <v>3.0136353312302841E-2</v>
      </c>
      <c r="H127" s="89">
        <v>1.9788748685594111E-2</v>
      </c>
      <c r="I127" s="34">
        <v>6.1938783385909564E-3</v>
      </c>
      <c r="J127" s="462">
        <v>2.4611021030494218</v>
      </c>
      <c r="K127" s="31">
        <v>0.93521879915878026</v>
      </c>
      <c r="L127" s="462">
        <v>0.68152370530356787</v>
      </c>
      <c r="M127" s="31">
        <v>8.8598081689463815E-3</v>
      </c>
      <c r="N127" s="462">
        <v>0</v>
      </c>
      <c r="O127" s="31">
        <v>0</v>
      </c>
      <c r="P127" s="462">
        <v>0</v>
      </c>
      <c r="Q127" s="31">
        <v>0</v>
      </c>
      <c r="R127" s="462">
        <v>3.78937960042061</v>
      </c>
      <c r="S127" s="31">
        <v>3.7893796004206101E-2</v>
      </c>
      <c r="T127" s="462">
        <v>0.11419558359621451</v>
      </c>
      <c r="U127" s="31">
        <v>1.141955835962145E-3</v>
      </c>
      <c r="V127" s="462">
        <v>0.45594111461619347</v>
      </c>
      <c r="W127" s="31">
        <v>4.5594111461619352E-3</v>
      </c>
      <c r="X127" s="462">
        <v>0.17434279705573083</v>
      </c>
      <c r="Y127" s="31">
        <v>5.4569295478443747E-2</v>
      </c>
      <c r="Z127" s="462">
        <v>1.6824395373291272E-2</v>
      </c>
      <c r="AA127" s="31">
        <v>5.2660357518401679E-3</v>
      </c>
      <c r="AB127" s="462">
        <v>3.9957939011566771E-3</v>
      </c>
      <c r="AC127" s="31">
        <v>1.25068349106204E-3</v>
      </c>
      <c r="AD127" s="462">
        <v>6.203995793901157E-3</v>
      </c>
      <c r="AE127" s="31">
        <v>1.9418506834910621E-3</v>
      </c>
      <c r="AF127" s="462">
        <v>2.4859095688748689</v>
      </c>
      <c r="AG127" s="31">
        <v>0.94464563617245023</v>
      </c>
      <c r="AH127" s="462">
        <v>5.1629863301787598E-3</v>
      </c>
      <c r="AI127" s="31">
        <v>1.9619348054679287E-3</v>
      </c>
      <c r="AJ127" s="462">
        <v>0.96097410914989956</v>
      </c>
      <c r="AK127" s="31">
        <v>1.2492663418948695E-2</v>
      </c>
      <c r="AL127" s="462">
        <v>0.3715275882848102</v>
      </c>
      <c r="AM127" s="31">
        <v>4.8298586477025325E-3</v>
      </c>
      <c r="AN127" s="462">
        <v>2.2530176677398823</v>
      </c>
      <c r="AO127" s="31">
        <v>2.9289229680618468E-2</v>
      </c>
      <c r="AP127" s="462">
        <v>1.5429703959819432</v>
      </c>
      <c r="AQ127" s="31">
        <v>2.005861514776526E-2</v>
      </c>
      <c r="AR127" s="462">
        <v>0.68460442521704457</v>
      </c>
      <c r="AS127" s="31">
        <v>8.8998575278215787E-3</v>
      </c>
      <c r="AT127" s="462">
        <v>0.52853576003244473</v>
      </c>
      <c r="AU127" s="31">
        <v>6.8709648804217809E-3</v>
      </c>
      <c r="AV127" s="462">
        <v>0.2043401735566456</v>
      </c>
      <c r="AW127" s="31">
        <v>2.6564222562363926E-3</v>
      </c>
      <c r="AX127" s="462">
        <v>1.2391597172569353</v>
      </c>
      <c r="AY127" s="31">
        <v>1.6109076324340159E-2</v>
      </c>
      <c r="AZ127" s="462">
        <v>0.84863371779006869</v>
      </c>
      <c r="BA127" s="31">
        <v>1.1032238331270892E-2</v>
      </c>
      <c r="BB127" s="462">
        <v>0.37653243386937446</v>
      </c>
      <c r="BC127" s="31">
        <v>4.8949216403018679E-3</v>
      </c>
      <c r="BD127" s="462">
        <v>0</v>
      </c>
      <c r="BE127" s="31">
        <v>0</v>
      </c>
      <c r="BF127" s="462"/>
      <c r="BG127" s="31"/>
      <c r="BH127" s="462"/>
      <c r="BI127" s="31"/>
      <c r="BJ127" s="462"/>
      <c r="BK127" s="31"/>
      <c r="BL127" s="462"/>
      <c r="BM127" s="31"/>
      <c r="BN127" s="462"/>
      <c r="BO127" s="31"/>
      <c r="BP127" s="462"/>
      <c r="BQ127" s="31"/>
      <c r="BR127" s="462"/>
      <c r="BS127" s="31"/>
    </row>
    <row r="128" spans="1:71">
      <c r="A128" s="70" t="s">
        <v>81</v>
      </c>
      <c r="B128" s="89">
        <v>1.4167105094659144E-3</v>
      </c>
      <c r="C128" s="34">
        <v>3.8149935287319625E-4</v>
      </c>
      <c r="D128" s="89">
        <v>1.4167105094659144E-3</v>
      </c>
      <c r="E128" s="34">
        <v>3.8149935287319625E-4</v>
      </c>
      <c r="F128" s="89">
        <v>7.6627688748685599E-3</v>
      </c>
      <c r="G128" s="34">
        <v>7.6627688748685604E-5</v>
      </c>
      <c r="H128" s="89">
        <v>1.5670678233438494E-3</v>
      </c>
      <c r="I128" s="34">
        <v>4.9049222870662485E-4</v>
      </c>
      <c r="J128" s="462">
        <v>1.9375185068349109E-3</v>
      </c>
      <c r="K128" s="31">
        <v>7.3625703259726618E-4</v>
      </c>
      <c r="L128" s="462">
        <v>8.769268769716089E-2</v>
      </c>
      <c r="M128" s="31">
        <v>1.1400049400630916E-3</v>
      </c>
      <c r="N128" s="462">
        <v>0</v>
      </c>
      <c r="O128" s="31">
        <v>0</v>
      </c>
      <c r="P128" s="462">
        <v>0</v>
      </c>
      <c r="Q128" s="31">
        <v>0</v>
      </c>
      <c r="R128" s="462">
        <v>8.7666666666666674E-3</v>
      </c>
      <c r="S128" s="31">
        <v>8.7666666666666679E-5</v>
      </c>
      <c r="T128" s="462">
        <v>1.9558359621451105E-3</v>
      </c>
      <c r="U128" s="31">
        <v>1.9558359621451106E-5</v>
      </c>
      <c r="V128" s="462">
        <v>4.4227129337539427E-3</v>
      </c>
      <c r="W128" s="31">
        <v>4.4227129337539426E-5</v>
      </c>
      <c r="X128" s="462">
        <v>7.0268138801261835E-3</v>
      </c>
      <c r="Y128" s="31">
        <v>2.1993927444794955E-3</v>
      </c>
      <c r="Z128" s="462">
        <v>1.0947423764458464E-3</v>
      </c>
      <c r="AA128" s="31">
        <v>3.4265436382754992E-4</v>
      </c>
      <c r="AB128" s="462">
        <v>2.4395373291272347E-5</v>
      </c>
      <c r="AC128" s="31">
        <v>7.6357518401682449E-6</v>
      </c>
      <c r="AD128" s="462">
        <v>9.5709779179810731E-2</v>
      </c>
      <c r="AE128" s="31">
        <v>2.9957160883280758E-2</v>
      </c>
      <c r="AF128" s="462">
        <v>1.9533123028391166E-3</v>
      </c>
      <c r="AG128" s="31">
        <v>7.4225867507886432E-4</v>
      </c>
      <c r="AH128" s="462">
        <v>3.7393270241850682E-4</v>
      </c>
      <c r="AI128" s="31">
        <v>1.4209442691903259E-4</v>
      </c>
      <c r="AJ128" s="462">
        <v>8.8560883280757105E-2</v>
      </c>
      <c r="AK128" s="31">
        <v>1.1512914826498422E-3</v>
      </c>
      <c r="AL128" s="462">
        <v>8.8560883280757105E-2</v>
      </c>
      <c r="AM128" s="31">
        <v>1.1512914826498422E-3</v>
      </c>
      <c r="AN128" s="462">
        <v>8.8560883280757105E-2</v>
      </c>
      <c r="AO128" s="31">
        <v>1.1512914826498422E-3</v>
      </c>
      <c r="AP128" s="462">
        <v>8.8560883280757105E-2</v>
      </c>
      <c r="AQ128" s="31">
        <v>1.1512914826498422E-3</v>
      </c>
      <c r="AR128" s="462">
        <v>8.8560883280757105E-2</v>
      </c>
      <c r="AS128" s="31">
        <v>1.1512914826498422E-3</v>
      </c>
      <c r="AT128" s="462">
        <v>1.7413249211356472E-3</v>
      </c>
      <c r="AU128" s="31">
        <v>2.2637223974763412E-5</v>
      </c>
      <c r="AV128" s="462">
        <v>1.7413249211356472E-3</v>
      </c>
      <c r="AW128" s="31">
        <v>2.2637223974763412E-5</v>
      </c>
      <c r="AX128" s="462">
        <v>1.7413249211356472E-3</v>
      </c>
      <c r="AY128" s="31">
        <v>2.2637223974763412E-5</v>
      </c>
      <c r="AZ128" s="462">
        <v>1.7413249211356472E-3</v>
      </c>
      <c r="BA128" s="31">
        <v>2.2637223974763412E-5</v>
      </c>
      <c r="BB128" s="462">
        <v>1.7413249211356472E-3</v>
      </c>
      <c r="BC128" s="31">
        <v>2.2637223974763412E-5</v>
      </c>
      <c r="BD128" s="462">
        <v>0</v>
      </c>
      <c r="BE128" s="31">
        <v>0</v>
      </c>
      <c r="BF128" s="462"/>
      <c r="BG128" s="31"/>
      <c r="BH128" s="462"/>
      <c r="BI128" s="31"/>
      <c r="BJ128" s="462"/>
      <c r="BK128" s="31"/>
      <c r="BL128" s="462"/>
      <c r="BM128" s="31"/>
      <c r="BN128" s="462"/>
      <c r="BO128" s="31"/>
      <c r="BP128" s="462"/>
      <c r="BQ128" s="31"/>
      <c r="BR128" s="462"/>
      <c r="BS128" s="31"/>
    </row>
    <row r="129" spans="1:87">
      <c r="A129" s="70" t="s">
        <v>82</v>
      </c>
      <c r="B129" s="89">
        <v>3.6256064415262556E-3</v>
      </c>
      <c r="C129" s="34">
        <v>9.8632209668513644E-4</v>
      </c>
      <c r="D129" s="89">
        <v>3.6256064415262556E-3</v>
      </c>
      <c r="E129" s="34">
        <v>9.8632209668513644E-4</v>
      </c>
      <c r="F129" s="89">
        <v>5.4674826498422721E-3</v>
      </c>
      <c r="G129" s="34">
        <v>5.4674826498422719E-5</v>
      </c>
      <c r="H129" s="89">
        <v>5.4948656151419572E-3</v>
      </c>
      <c r="I129" s="34">
        <v>1.7198929375394326E-3</v>
      </c>
      <c r="J129" s="462">
        <v>3.6497441640378548E-3</v>
      </c>
      <c r="K129" s="31">
        <v>1.3869027823343847E-3</v>
      </c>
      <c r="L129" s="462">
        <v>0.20715808832807572</v>
      </c>
      <c r="M129" s="31">
        <v>2.6930551482649842E-3</v>
      </c>
      <c r="N129" s="462">
        <v>0</v>
      </c>
      <c r="O129" s="31">
        <v>0</v>
      </c>
      <c r="P129" s="462">
        <v>0</v>
      </c>
      <c r="Q129" s="31">
        <v>0</v>
      </c>
      <c r="R129" s="462">
        <v>6.084121976866458E-3</v>
      </c>
      <c r="S129" s="31">
        <v>6.084121976866458E-5</v>
      </c>
      <c r="T129" s="462">
        <v>5.0851735015772876E-3</v>
      </c>
      <c r="U129" s="31">
        <v>5.085173501577288E-5</v>
      </c>
      <c r="V129" s="462">
        <v>2.9484752891692952E-3</v>
      </c>
      <c r="W129" s="31">
        <v>2.9484752891692954E-5</v>
      </c>
      <c r="X129" s="462">
        <v>1.8227129337539432E-2</v>
      </c>
      <c r="Y129" s="31">
        <v>5.7050914826498426E-3</v>
      </c>
      <c r="Z129" s="462">
        <v>2.5669821240799164E-2</v>
      </c>
      <c r="AA129" s="31">
        <v>8.0346540483701382E-3</v>
      </c>
      <c r="AB129" s="462">
        <v>5.7202944269190326E-4</v>
      </c>
      <c r="AC129" s="31">
        <v>1.7904521556256573E-4</v>
      </c>
      <c r="AD129" s="462">
        <v>0.20481892744479493</v>
      </c>
      <c r="AE129" s="31">
        <v>6.4108324290220814E-2</v>
      </c>
      <c r="AF129" s="462">
        <v>3.6794952681388016E-3</v>
      </c>
      <c r="AG129" s="31">
        <v>1.3982082018927447E-3</v>
      </c>
      <c r="AH129" s="462">
        <v>7.04384858044164E-4</v>
      </c>
      <c r="AI129" s="31">
        <v>2.6766624605678233E-4</v>
      </c>
      <c r="AJ129" s="462">
        <v>0.20920904311251315</v>
      </c>
      <c r="AK129" s="31">
        <v>2.7197175604626706E-3</v>
      </c>
      <c r="AL129" s="462">
        <v>0.20920904311251315</v>
      </c>
      <c r="AM129" s="31">
        <v>2.7197175604626706E-3</v>
      </c>
      <c r="AN129" s="462">
        <v>0.20920904311251315</v>
      </c>
      <c r="AO129" s="31">
        <v>2.7197175604626706E-3</v>
      </c>
      <c r="AP129" s="462">
        <v>0.20920904311251315</v>
      </c>
      <c r="AQ129" s="31">
        <v>2.7197175604626706E-3</v>
      </c>
      <c r="AR129" s="462">
        <v>0.20920904311251315</v>
      </c>
      <c r="AS129" s="31">
        <v>2.7197175604626706E-3</v>
      </c>
      <c r="AT129" s="462">
        <v>4.1135646687697168E-3</v>
      </c>
      <c r="AU129" s="31">
        <v>5.3476340694006319E-5</v>
      </c>
      <c r="AV129" s="462">
        <v>4.1135646687697168E-3</v>
      </c>
      <c r="AW129" s="31">
        <v>5.3476340694006319E-5</v>
      </c>
      <c r="AX129" s="462">
        <v>4.1135646687697168E-3</v>
      </c>
      <c r="AY129" s="31">
        <v>5.3476340694006319E-5</v>
      </c>
      <c r="AZ129" s="462">
        <v>4.1135646687697168E-3</v>
      </c>
      <c r="BA129" s="31">
        <v>5.3476340694006319E-5</v>
      </c>
      <c r="BB129" s="462">
        <v>4.1135646687697168E-3</v>
      </c>
      <c r="BC129" s="31">
        <v>5.3476340694006319E-5</v>
      </c>
      <c r="BD129" s="462">
        <v>0</v>
      </c>
      <c r="BE129" s="31">
        <v>0</v>
      </c>
      <c r="BF129" s="462"/>
      <c r="BG129" s="31"/>
      <c r="BH129" s="462"/>
      <c r="BI129" s="31"/>
      <c r="BJ129" s="462"/>
      <c r="BK129" s="31"/>
      <c r="BL129" s="462"/>
      <c r="BM129" s="31"/>
      <c r="BN129" s="462"/>
      <c r="BO129" s="31"/>
      <c r="BP129" s="462"/>
      <c r="BQ129" s="31"/>
      <c r="BR129" s="462"/>
      <c r="BS129" s="31"/>
    </row>
    <row r="130" spans="1:87" s="36" customFormat="1">
      <c r="A130" s="130" t="s">
        <v>83</v>
      </c>
      <c r="B130" s="89">
        <v>7.6126356985846792E-3</v>
      </c>
      <c r="C130" s="34"/>
      <c r="D130" s="89">
        <v>7.6126356985846792E-3</v>
      </c>
      <c r="E130" s="34"/>
      <c r="F130" s="89">
        <v>3.2701156677181917E-2</v>
      </c>
      <c r="G130" s="34"/>
      <c r="H130" s="89">
        <v>8.0380651945320715E-3</v>
      </c>
      <c r="I130" s="34"/>
      <c r="J130" s="89">
        <v>1.0504731861198739E-2</v>
      </c>
      <c r="K130" s="34"/>
      <c r="L130" s="89">
        <v>0.51093505370690417</v>
      </c>
      <c r="M130" s="34"/>
      <c r="N130" s="89">
        <v>0</v>
      </c>
      <c r="O130" s="34"/>
      <c r="P130" s="89">
        <v>0</v>
      </c>
      <c r="Q130" s="34"/>
      <c r="R130" s="89">
        <v>3.2597266035751839E-2</v>
      </c>
      <c r="S130" s="34"/>
      <c r="T130" s="89">
        <v>2.9863301787592011E-2</v>
      </c>
      <c r="U130" s="34"/>
      <c r="V130" s="89">
        <v>3.3859095688748689E-2</v>
      </c>
      <c r="W130" s="34"/>
      <c r="X130" s="89">
        <v>1.1041009463722398E-2</v>
      </c>
      <c r="Y130" s="34"/>
      <c r="Z130" s="89">
        <v>1.1146161934805469E-2</v>
      </c>
      <c r="AA130" s="34"/>
      <c r="AB130" s="89">
        <v>7.4658254468980027E-3</v>
      </c>
      <c r="AC130" s="34"/>
      <c r="AD130" s="89">
        <v>1.1146161934805469E-2</v>
      </c>
      <c r="AE130" s="34"/>
      <c r="AF130" s="89">
        <v>1.0515247108307046E-2</v>
      </c>
      <c r="AG130" s="34"/>
      <c r="AH130" s="89">
        <v>9.4637223974763408E-3</v>
      </c>
      <c r="AI130" s="34"/>
      <c r="AJ130" s="89">
        <v>0.51577287066246058</v>
      </c>
      <c r="AK130" s="34"/>
      <c r="AL130" s="89">
        <v>0.51577287066246058</v>
      </c>
      <c r="AM130" s="34"/>
      <c r="AN130" s="89">
        <v>0.51577287066246058</v>
      </c>
      <c r="AO130" s="34"/>
      <c r="AP130" s="89">
        <v>0.51577287066246058</v>
      </c>
      <c r="AQ130" s="34"/>
      <c r="AR130" s="89">
        <v>0.51577287066246058</v>
      </c>
      <c r="AS130" s="34"/>
      <c r="AT130" s="89">
        <v>3.1991175106820924E-2</v>
      </c>
      <c r="AU130" s="34"/>
      <c r="AV130" s="89">
        <v>3.1991175106820924E-2</v>
      </c>
      <c r="AW130" s="34"/>
      <c r="AX130" s="89">
        <v>3.1991175106820924E-2</v>
      </c>
      <c r="AY130" s="34"/>
      <c r="AZ130" s="89">
        <v>3.1991175106820924E-2</v>
      </c>
      <c r="BA130" s="34"/>
      <c r="BB130" s="89">
        <v>3.1991175106820924E-2</v>
      </c>
      <c r="BC130" s="34"/>
      <c r="BD130" s="89">
        <v>0</v>
      </c>
      <c r="BE130" s="34"/>
      <c r="BF130" s="89"/>
      <c r="BG130" s="34"/>
      <c r="BH130" s="89"/>
      <c r="BI130" s="34"/>
      <c r="BJ130" s="89"/>
      <c r="BK130" s="34"/>
      <c r="BL130" s="89"/>
      <c r="BM130" s="34"/>
      <c r="BN130" s="89"/>
      <c r="BO130" s="34"/>
      <c r="BP130" s="89"/>
      <c r="BQ130" s="34"/>
      <c r="BR130" s="89"/>
      <c r="BS130" s="34"/>
    </row>
    <row r="131" spans="1:87">
      <c r="A131" s="70" t="s">
        <v>84</v>
      </c>
      <c r="B131" s="89">
        <v>5.0898875968890533E-3</v>
      </c>
      <c r="C131" s="34"/>
      <c r="D131" s="89">
        <v>5.0898875968890533E-3</v>
      </c>
      <c r="E131" s="34"/>
      <c r="F131" s="89">
        <v>6.5287066246056792E-3</v>
      </c>
      <c r="G131" s="34"/>
      <c r="H131" s="89">
        <v>7.8685594111461618E-4</v>
      </c>
      <c r="I131" s="34"/>
      <c r="J131" s="462">
        <v>1.5757097791798107E-2</v>
      </c>
      <c r="K131" s="31"/>
      <c r="L131" s="462">
        <v>6.8999866908720814E-2</v>
      </c>
      <c r="M131" s="31"/>
      <c r="N131" s="462">
        <v>0</v>
      </c>
      <c r="O131" s="31"/>
      <c r="P131" s="462">
        <v>0</v>
      </c>
      <c r="Q131" s="31"/>
      <c r="R131" s="462">
        <v>6.5194532071503677E-3</v>
      </c>
      <c r="S131" s="31"/>
      <c r="T131" s="462">
        <v>5.8885383806519453E-3</v>
      </c>
      <c r="U131" s="31"/>
      <c r="V131" s="462">
        <v>6.7297581493165094E-3</v>
      </c>
      <c r="W131" s="31"/>
      <c r="X131" s="462">
        <v>1.0515247108307045E-3</v>
      </c>
      <c r="Y131" s="31"/>
      <c r="Z131" s="462">
        <v>1.0515247108307045E-3</v>
      </c>
      <c r="AA131" s="31"/>
      <c r="AB131" s="462">
        <v>7.3606729758149316E-4</v>
      </c>
      <c r="AC131" s="31"/>
      <c r="AD131" s="462">
        <v>1.1566771819137751E-3</v>
      </c>
      <c r="AE131" s="31"/>
      <c r="AF131" s="462">
        <v>1.5772870662460567E-2</v>
      </c>
      <c r="AG131" s="31"/>
      <c r="AH131" s="462">
        <v>1.4195583596214511E-2</v>
      </c>
      <c r="AI131" s="31"/>
      <c r="AJ131" s="462">
        <v>6.8769716088328076E-2</v>
      </c>
      <c r="AK131" s="31"/>
      <c r="AL131" s="462">
        <v>6.8769716088328076E-2</v>
      </c>
      <c r="AM131" s="31"/>
      <c r="AN131" s="462">
        <v>6.8769716088328076E-2</v>
      </c>
      <c r="AO131" s="31"/>
      <c r="AP131" s="462">
        <v>6.8769716088328076E-2</v>
      </c>
      <c r="AQ131" s="31"/>
      <c r="AR131" s="462">
        <v>6.8769716088328076E-2</v>
      </c>
      <c r="AS131" s="31"/>
      <c r="AT131" s="462">
        <v>9.1784798127601694E-2</v>
      </c>
      <c r="AU131" s="31"/>
      <c r="AV131" s="462">
        <v>9.1784798127601694E-2</v>
      </c>
      <c r="AW131" s="31"/>
      <c r="AX131" s="462">
        <v>9.1784798127601694E-2</v>
      </c>
      <c r="AY131" s="31"/>
      <c r="AZ131" s="462">
        <v>9.1784798127601694E-2</v>
      </c>
      <c r="BA131" s="31"/>
      <c r="BB131" s="462">
        <v>9.1784798127601694E-2</v>
      </c>
      <c r="BC131" s="31"/>
      <c r="BD131" s="462">
        <v>0</v>
      </c>
      <c r="BE131" s="31"/>
      <c r="BF131" s="462"/>
      <c r="BG131" s="31"/>
      <c r="BH131" s="462"/>
      <c r="BI131" s="31"/>
      <c r="BJ131" s="462"/>
      <c r="BK131" s="31"/>
      <c r="BL131" s="462"/>
      <c r="BM131" s="31"/>
      <c r="BN131" s="462"/>
      <c r="BO131" s="31"/>
      <c r="BP131" s="462"/>
      <c r="BQ131" s="31"/>
      <c r="BR131" s="462"/>
      <c r="BS131" s="31"/>
    </row>
    <row r="132" spans="1:87">
      <c r="A132" s="70" t="s">
        <v>992</v>
      </c>
      <c r="B132" s="89">
        <v>434.68861250330048</v>
      </c>
      <c r="C132" s="34"/>
      <c r="D132" s="89">
        <v>434.68861250330048</v>
      </c>
      <c r="E132" s="34"/>
      <c r="F132" s="89">
        <v>883.55289397927663</v>
      </c>
      <c r="G132" s="34"/>
      <c r="H132" s="89">
        <v>425.04694850376967</v>
      </c>
      <c r="I132" s="34"/>
      <c r="J132" s="462">
        <v>996.17743414347603</v>
      </c>
      <c r="K132" s="31"/>
      <c r="L132" s="462">
        <v>-9.5868545157151033</v>
      </c>
      <c r="M132" s="31"/>
      <c r="N132" s="462">
        <v>0</v>
      </c>
      <c r="O132" s="31"/>
      <c r="P132" s="462">
        <v>2.3739002775975355</v>
      </c>
      <c r="Q132" s="31"/>
      <c r="R132" s="462">
        <v>871.77473335327238</v>
      </c>
      <c r="S132" s="31"/>
      <c r="T132" s="462">
        <v>803.16580080977565</v>
      </c>
      <c r="U132" s="31"/>
      <c r="V132" s="462">
        <v>953.83062084231074</v>
      </c>
      <c r="W132" s="31"/>
      <c r="X132" s="462">
        <v>626.08323428099447</v>
      </c>
      <c r="Y132" s="31"/>
      <c r="Z132" s="462">
        <v>626.22004440567537</v>
      </c>
      <c r="AA132" s="31"/>
      <c r="AB132" s="462">
        <v>387.40632022075221</v>
      </c>
      <c r="AC132" s="31"/>
      <c r="AD132" s="462">
        <v>617.34217249139965</v>
      </c>
      <c r="AE132" s="31"/>
      <c r="AF132" s="462">
        <v>996.94347174604741</v>
      </c>
      <c r="AG132" s="31"/>
      <c r="AH132" s="462">
        <v>920.33971148890419</v>
      </c>
      <c r="AI132" s="31"/>
      <c r="AJ132" s="462">
        <v>-9.679300485704271</v>
      </c>
      <c r="AK132" s="31"/>
      <c r="AL132" s="462">
        <v>-9.679300485704271</v>
      </c>
      <c r="AM132" s="31"/>
      <c r="AN132" s="462">
        <v>-9.679300485704271</v>
      </c>
      <c r="AO132" s="31"/>
      <c r="AP132" s="462">
        <v>-9.679300485704271</v>
      </c>
      <c r="AQ132" s="31"/>
      <c r="AR132" s="462">
        <v>-9.679300485704271</v>
      </c>
      <c r="AS132" s="31"/>
      <c r="AT132" s="462">
        <v>-0.43470348678886306</v>
      </c>
      <c r="AU132" s="31"/>
      <c r="AV132" s="462">
        <v>-0.43470348678886306</v>
      </c>
      <c r="AW132" s="31"/>
      <c r="AX132" s="462">
        <v>-0.43470348678886306</v>
      </c>
      <c r="AY132" s="31"/>
      <c r="AZ132" s="462">
        <v>-0.43470348678886306</v>
      </c>
      <c r="BA132" s="31"/>
      <c r="BB132" s="462">
        <v>-0.43470348678886306</v>
      </c>
      <c r="BC132" s="31"/>
      <c r="BD132" s="462">
        <v>95.688748685594121</v>
      </c>
      <c r="BE132" s="31"/>
      <c r="BF132" s="462"/>
      <c r="BG132" s="31"/>
      <c r="BH132" s="462"/>
      <c r="BI132" s="31"/>
      <c r="BJ132" s="462"/>
      <c r="BK132" s="31"/>
      <c r="BL132" s="462"/>
      <c r="BM132" s="31"/>
      <c r="BN132" s="462"/>
      <c r="BO132" s="31"/>
      <c r="BP132" s="462"/>
      <c r="BQ132" s="31"/>
      <c r="BR132" s="462"/>
      <c r="BS132" s="31"/>
    </row>
    <row r="133" spans="1:87">
      <c r="A133" s="70"/>
      <c r="B133" s="89"/>
      <c r="C133" s="34"/>
      <c r="D133" s="89"/>
      <c r="E133" s="34"/>
      <c r="F133" s="89"/>
      <c r="G133" s="34"/>
      <c r="H133" s="89"/>
      <c r="I133" s="34"/>
      <c r="J133" s="462"/>
      <c r="K133" s="31"/>
      <c r="L133" s="462"/>
      <c r="M133" s="31"/>
      <c r="N133" s="462"/>
      <c r="O133" s="31"/>
      <c r="P133" s="462"/>
      <c r="Q133" s="31"/>
      <c r="R133" s="462"/>
      <c r="S133" s="31"/>
      <c r="T133" s="462"/>
      <c r="U133" s="31"/>
      <c r="V133" s="462"/>
      <c r="W133" s="31"/>
      <c r="X133" s="462"/>
      <c r="Y133" s="31"/>
      <c r="Z133" s="462"/>
      <c r="AA133" s="31"/>
      <c r="AB133" s="462"/>
      <c r="AC133" s="31"/>
      <c r="AD133" s="462"/>
      <c r="AE133" s="31"/>
      <c r="AF133" s="462"/>
      <c r="AG133" s="31"/>
      <c r="AH133" s="462"/>
      <c r="AI133" s="31"/>
      <c r="AJ133" s="462"/>
      <c r="AK133" s="31"/>
      <c r="AL133" s="462"/>
      <c r="AM133" s="31"/>
      <c r="AN133" s="462"/>
      <c r="AO133" s="31"/>
      <c r="AP133" s="462"/>
      <c r="AQ133" s="31"/>
      <c r="AR133" s="462"/>
      <c r="AS133" s="31"/>
      <c r="AT133" s="462"/>
      <c r="AU133" s="31"/>
      <c r="AV133" s="462"/>
      <c r="AW133" s="31"/>
      <c r="AX133" s="462"/>
      <c r="AY133" s="31"/>
      <c r="AZ133" s="462"/>
      <c r="BA133" s="31"/>
      <c r="BB133" s="462"/>
      <c r="BC133" s="31"/>
      <c r="BD133" s="462"/>
      <c r="BE133" s="31"/>
      <c r="BF133" s="462"/>
      <c r="BG133" s="31"/>
      <c r="BH133" s="462"/>
      <c r="BI133" s="31"/>
      <c r="BJ133" s="462"/>
      <c r="BK133" s="31"/>
      <c r="BL133" s="462"/>
      <c r="BM133" s="31"/>
      <c r="BN133" s="462"/>
      <c r="BO133" s="31"/>
      <c r="BP133" s="462"/>
      <c r="BQ133" s="31"/>
      <c r="BR133" s="462"/>
      <c r="BS133" s="31"/>
    </row>
    <row r="134" spans="1:87">
      <c r="A134" s="70" t="s">
        <v>1022</v>
      </c>
      <c r="B134" s="89"/>
      <c r="C134" s="34"/>
      <c r="D134" s="89"/>
      <c r="E134" s="34"/>
      <c r="F134" s="89"/>
      <c r="G134" s="34"/>
      <c r="H134" s="89"/>
      <c r="I134" s="34"/>
      <c r="J134" s="462"/>
      <c r="K134" s="31"/>
      <c r="L134" s="462"/>
      <c r="M134" s="31"/>
      <c r="N134" s="462"/>
      <c r="O134" s="31"/>
      <c r="P134" s="462"/>
      <c r="Q134" s="31"/>
      <c r="R134" s="462"/>
      <c r="S134" s="31"/>
      <c r="T134" s="462"/>
      <c r="U134" s="31"/>
      <c r="V134" s="462"/>
      <c r="W134" s="31"/>
      <c r="X134" s="462"/>
      <c r="Y134" s="31"/>
      <c r="Z134" s="462"/>
      <c r="AA134" s="31"/>
      <c r="AB134" s="462"/>
      <c r="AC134" s="31"/>
      <c r="AD134" s="462"/>
      <c r="AE134" s="31"/>
      <c r="AF134" s="462"/>
      <c r="AG134" s="31"/>
      <c r="AH134" s="462"/>
      <c r="AI134" s="31"/>
      <c r="AJ134" s="462"/>
      <c r="AK134" s="31"/>
      <c r="AL134" s="462"/>
      <c r="AM134" s="31"/>
      <c r="AN134" s="462"/>
      <c r="AO134" s="31"/>
      <c r="AP134" s="462"/>
      <c r="AQ134" s="31"/>
      <c r="AR134" s="462"/>
      <c r="AS134" s="31"/>
      <c r="AT134" s="462"/>
      <c r="AU134" s="31"/>
      <c r="AV134" s="462"/>
      <c r="AW134" s="31"/>
      <c r="AX134" s="462"/>
      <c r="AY134" s="31"/>
      <c r="AZ134" s="462"/>
      <c r="BA134" s="31"/>
      <c r="BB134" s="462"/>
      <c r="BC134" s="31"/>
      <c r="BD134" s="462"/>
      <c r="BE134" s="31"/>
      <c r="BF134" s="462"/>
      <c r="BG134" s="31"/>
      <c r="BH134" s="462"/>
      <c r="BI134" s="31"/>
      <c r="BJ134" s="462"/>
      <c r="BK134" s="31"/>
      <c r="BL134" s="462"/>
      <c r="BM134" s="31"/>
      <c r="BN134" s="462"/>
      <c r="BO134" s="31"/>
      <c r="BP134" s="462"/>
      <c r="BQ134" s="31"/>
      <c r="BR134" s="462"/>
      <c r="BS134" s="31"/>
    </row>
    <row r="135" spans="1:87">
      <c r="A135" s="70"/>
      <c r="B135" s="89" t="s">
        <v>994</v>
      </c>
      <c r="C135" s="34"/>
      <c r="D135" s="89" t="s">
        <v>995</v>
      </c>
      <c r="E135" s="34"/>
      <c r="F135" s="89" t="s">
        <v>1023</v>
      </c>
      <c r="G135" s="34"/>
      <c r="H135" s="89" t="s">
        <v>997</v>
      </c>
      <c r="I135" s="34"/>
      <c r="J135" s="462" t="s">
        <v>998</v>
      </c>
      <c r="K135" s="31"/>
      <c r="L135" s="462" t="s">
        <v>999</v>
      </c>
      <c r="M135" s="31"/>
      <c r="N135" s="462" t="s">
        <v>1000</v>
      </c>
      <c r="O135" s="31"/>
      <c r="P135" s="462" t="s">
        <v>1001</v>
      </c>
      <c r="Q135" s="31"/>
      <c r="R135" s="462" t="s">
        <v>1002</v>
      </c>
      <c r="S135" s="31"/>
      <c r="T135" s="462" t="s">
        <v>1003</v>
      </c>
      <c r="U135" s="31"/>
      <c r="V135" s="462" t="s">
        <v>1004</v>
      </c>
      <c r="W135" s="31"/>
      <c r="X135" s="462" t="s">
        <v>1005</v>
      </c>
      <c r="Y135" s="31"/>
      <c r="Z135" s="462" t="s">
        <v>1006</v>
      </c>
      <c r="AA135" s="31"/>
      <c r="AB135" s="462" t="s">
        <v>1007</v>
      </c>
      <c r="AC135" s="31"/>
      <c r="AD135" s="462" t="s">
        <v>1008</v>
      </c>
      <c r="AE135" s="31"/>
      <c r="AF135" s="462" t="s">
        <v>1009</v>
      </c>
      <c r="AG135" s="31"/>
      <c r="AH135" s="462" t="s">
        <v>1010</v>
      </c>
      <c r="AI135" s="31"/>
      <c r="AJ135" s="462" t="s">
        <v>1011</v>
      </c>
      <c r="AK135" s="31"/>
      <c r="AL135" s="462" t="s">
        <v>1012</v>
      </c>
      <c r="AM135" s="31"/>
      <c r="AN135" s="462" t="s">
        <v>1013</v>
      </c>
      <c r="AO135" s="31"/>
      <c r="AP135" s="462" t="s">
        <v>1014</v>
      </c>
      <c r="AQ135" s="31"/>
      <c r="AR135" s="462" t="s">
        <v>1015</v>
      </c>
      <c r="AS135" s="31"/>
      <c r="AT135" s="462" t="s">
        <v>1016</v>
      </c>
      <c r="AU135" s="31"/>
      <c r="AV135" s="462" t="s">
        <v>1017</v>
      </c>
      <c r="AW135" s="31"/>
      <c r="AX135" s="462" t="s">
        <v>1018</v>
      </c>
      <c r="AY135" s="31"/>
      <c r="AZ135" s="462" t="s">
        <v>1019</v>
      </c>
      <c r="BA135" s="31"/>
      <c r="BB135" s="462" t="s">
        <v>1020</v>
      </c>
      <c r="BC135" s="31"/>
      <c r="BD135" s="462" t="s">
        <v>1024</v>
      </c>
      <c r="BE135" s="31"/>
      <c r="BF135" s="462" t="s">
        <v>1025</v>
      </c>
      <c r="BG135" s="31"/>
      <c r="BH135" s="462" t="s">
        <v>1026</v>
      </c>
      <c r="BI135" s="31"/>
      <c r="BJ135" s="462" t="s">
        <v>1027</v>
      </c>
      <c r="BK135" s="31"/>
      <c r="BL135" s="462" t="s">
        <v>1028</v>
      </c>
      <c r="BM135" s="31"/>
      <c r="BN135" s="462" t="s">
        <v>1021</v>
      </c>
      <c r="BO135" s="31"/>
      <c r="BP135" s="462" t="s">
        <v>1029</v>
      </c>
      <c r="BQ135" s="31"/>
      <c r="BR135" s="462" t="s">
        <v>1030</v>
      </c>
      <c r="BS135" s="31"/>
      <c r="BT135" s="5" t="s">
        <v>1771</v>
      </c>
      <c r="BV135" s="5" t="s">
        <v>1772</v>
      </c>
      <c r="BX135" s="5" t="s">
        <v>1773</v>
      </c>
      <c r="BZ135" s="5" t="s">
        <v>1774</v>
      </c>
      <c r="CB135" s="5" t="s">
        <v>1775</v>
      </c>
      <c r="CD135" s="5" t="s">
        <v>1776</v>
      </c>
      <c r="CF135" s="5" t="s">
        <v>1777</v>
      </c>
      <c r="CH135" s="5" t="s">
        <v>1778</v>
      </c>
    </row>
    <row r="136" spans="1:87">
      <c r="A136" s="445" t="s">
        <v>1031</v>
      </c>
      <c r="B136" s="95" t="s">
        <v>188</v>
      </c>
      <c r="C136" s="97" t="s">
        <v>991</v>
      </c>
      <c r="D136" s="95" t="s">
        <v>188</v>
      </c>
      <c r="E136" s="97" t="s">
        <v>991</v>
      </c>
      <c r="F136" s="95" t="s">
        <v>188</v>
      </c>
      <c r="G136" s="97" t="s">
        <v>991</v>
      </c>
      <c r="H136" s="95" t="s">
        <v>188</v>
      </c>
      <c r="I136" s="97" t="s">
        <v>991</v>
      </c>
      <c r="J136" s="469" t="s">
        <v>188</v>
      </c>
      <c r="K136" s="470" t="s">
        <v>991</v>
      </c>
      <c r="L136" s="469" t="s">
        <v>188</v>
      </c>
      <c r="M136" s="470" t="s">
        <v>991</v>
      </c>
      <c r="N136" s="469" t="s">
        <v>188</v>
      </c>
      <c r="O136" s="470" t="s">
        <v>991</v>
      </c>
      <c r="P136" s="469" t="s">
        <v>188</v>
      </c>
      <c r="Q136" s="470" t="s">
        <v>991</v>
      </c>
      <c r="R136" s="469" t="s">
        <v>188</v>
      </c>
      <c r="S136" s="470" t="s">
        <v>991</v>
      </c>
      <c r="T136" s="469" t="s">
        <v>188</v>
      </c>
      <c r="U136" s="470" t="s">
        <v>991</v>
      </c>
      <c r="V136" s="469" t="s">
        <v>188</v>
      </c>
      <c r="W136" s="470" t="s">
        <v>991</v>
      </c>
      <c r="X136" s="469" t="s">
        <v>188</v>
      </c>
      <c r="Y136" s="470" t="s">
        <v>991</v>
      </c>
      <c r="Z136" s="469" t="s">
        <v>188</v>
      </c>
      <c r="AA136" s="470" t="s">
        <v>991</v>
      </c>
      <c r="AB136" s="469" t="s">
        <v>188</v>
      </c>
      <c r="AC136" s="470" t="s">
        <v>991</v>
      </c>
      <c r="AD136" s="469" t="s">
        <v>188</v>
      </c>
      <c r="AE136" s="470" t="s">
        <v>991</v>
      </c>
      <c r="AF136" s="469" t="s">
        <v>188</v>
      </c>
      <c r="AG136" s="470" t="s">
        <v>991</v>
      </c>
      <c r="AH136" s="469" t="s">
        <v>188</v>
      </c>
      <c r="AI136" s="470" t="s">
        <v>991</v>
      </c>
      <c r="AJ136" s="469" t="s">
        <v>188</v>
      </c>
      <c r="AK136" s="470" t="s">
        <v>991</v>
      </c>
      <c r="AL136" s="469" t="s">
        <v>188</v>
      </c>
      <c r="AM136" s="470" t="s">
        <v>991</v>
      </c>
      <c r="AN136" s="469" t="s">
        <v>188</v>
      </c>
      <c r="AO136" s="470" t="s">
        <v>991</v>
      </c>
      <c r="AP136" s="469" t="s">
        <v>188</v>
      </c>
      <c r="AQ136" s="470" t="s">
        <v>991</v>
      </c>
      <c r="AR136" s="469" t="s">
        <v>188</v>
      </c>
      <c r="AS136" s="470" t="s">
        <v>991</v>
      </c>
      <c r="AT136" s="469" t="s">
        <v>188</v>
      </c>
      <c r="AU136" s="470" t="s">
        <v>991</v>
      </c>
      <c r="AV136" s="469" t="s">
        <v>188</v>
      </c>
      <c r="AW136" s="470" t="s">
        <v>991</v>
      </c>
      <c r="AX136" s="469" t="s">
        <v>188</v>
      </c>
      <c r="AY136" s="470" t="s">
        <v>991</v>
      </c>
      <c r="AZ136" s="469" t="s">
        <v>188</v>
      </c>
      <c r="BA136" s="470" t="s">
        <v>991</v>
      </c>
      <c r="BB136" s="469" t="s">
        <v>188</v>
      </c>
      <c r="BC136" s="470" t="s">
        <v>991</v>
      </c>
      <c r="BD136" s="469" t="s">
        <v>188</v>
      </c>
      <c r="BE136" s="470" t="s">
        <v>991</v>
      </c>
      <c r="BF136" s="469" t="s">
        <v>188</v>
      </c>
      <c r="BG136" s="470" t="s">
        <v>991</v>
      </c>
      <c r="BH136" s="469" t="s">
        <v>188</v>
      </c>
      <c r="BI136" s="470" t="s">
        <v>991</v>
      </c>
      <c r="BJ136" s="469" t="s">
        <v>188</v>
      </c>
      <c r="BK136" s="470" t="s">
        <v>991</v>
      </c>
      <c r="BL136" s="469" t="s">
        <v>188</v>
      </c>
      <c r="BM136" s="470" t="s">
        <v>991</v>
      </c>
      <c r="BN136" s="469" t="s">
        <v>188</v>
      </c>
      <c r="BO136" s="470" t="s">
        <v>991</v>
      </c>
      <c r="BP136" s="469" t="s">
        <v>188</v>
      </c>
      <c r="BQ136" s="470" t="s">
        <v>991</v>
      </c>
      <c r="BR136" s="469" t="s">
        <v>188</v>
      </c>
      <c r="BS136" s="470" t="s">
        <v>991</v>
      </c>
      <c r="BT136" s="5" t="s">
        <v>188</v>
      </c>
      <c r="BU136" s="5" t="s">
        <v>991</v>
      </c>
      <c r="BV136" s="5" t="s">
        <v>188</v>
      </c>
      <c r="BW136" s="5" t="s">
        <v>991</v>
      </c>
      <c r="BX136" s="5" t="s">
        <v>188</v>
      </c>
      <c r="BY136" s="5" t="s">
        <v>991</v>
      </c>
      <c r="BZ136" s="5" t="s">
        <v>188</v>
      </c>
      <c r="CA136" s="5" t="s">
        <v>991</v>
      </c>
      <c r="CB136" s="5" t="s">
        <v>188</v>
      </c>
      <c r="CC136" s="5" t="s">
        <v>991</v>
      </c>
      <c r="CD136" s="5" t="s">
        <v>188</v>
      </c>
      <c r="CE136" s="5" t="s">
        <v>991</v>
      </c>
      <c r="CF136" s="5" t="s">
        <v>188</v>
      </c>
      <c r="CG136" s="5" t="s">
        <v>991</v>
      </c>
      <c r="CH136" s="5" t="s">
        <v>188</v>
      </c>
      <c r="CI136" s="5" t="s">
        <v>991</v>
      </c>
    </row>
    <row r="137" spans="1:87">
      <c r="A137" s="130" t="s">
        <v>1032</v>
      </c>
      <c r="B137" s="5">
        <v>12568.631063574789</v>
      </c>
      <c r="D137" s="5">
        <v>12568.631063574789</v>
      </c>
      <c r="F137" s="5">
        <v>3044707.5891621807</v>
      </c>
      <c r="H137" s="5">
        <v>0</v>
      </c>
      <c r="J137" s="5">
        <v>0</v>
      </c>
      <c r="L137" s="5">
        <v>0</v>
      </c>
      <c r="N137" s="5">
        <v>0</v>
      </c>
      <c r="P137" s="36">
        <v>0</v>
      </c>
      <c r="Q137" s="36"/>
      <c r="R137" s="36">
        <v>3004356.3166591562</v>
      </c>
      <c r="S137" s="36"/>
      <c r="T137" s="5">
        <v>2767170.2916597491</v>
      </c>
      <c r="V137" s="5">
        <v>3286014.7213459518</v>
      </c>
      <c r="W137" s="36"/>
      <c r="X137" s="36">
        <v>0</v>
      </c>
      <c r="Z137" s="5">
        <v>0</v>
      </c>
      <c r="AB137" s="5">
        <v>0</v>
      </c>
      <c r="AD137" s="5">
        <v>0</v>
      </c>
      <c r="AF137" s="5">
        <v>0</v>
      </c>
      <c r="AH137" s="5">
        <v>0</v>
      </c>
      <c r="AJ137" s="5">
        <v>0</v>
      </c>
      <c r="AL137" s="5">
        <v>0</v>
      </c>
      <c r="AN137" s="5">
        <v>0</v>
      </c>
      <c r="AP137" s="5">
        <v>0</v>
      </c>
      <c r="AR137" s="5">
        <v>0</v>
      </c>
      <c r="AT137" s="5">
        <v>0</v>
      </c>
      <c r="AV137" s="5">
        <v>0</v>
      </c>
      <c r="AX137" s="5">
        <v>0</v>
      </c>
      <c r="AZ137" s="5">
        <v>0</v>
      </c>
      <c r="BB137" s="5">
        <v>0</v>
      </c>
      <c r="BD137" s="5">
        <v>0</v>
      </c>
      <c r="BF137" s="5">
        <v>0</v>
      </c>
      <c r="BH137" s="5">
        <v>0</v>
      </c>
      <c r="BJ137" s="5">
        <v>0</v>
      </c>
      <c r="BL137" s="5">
        <v>0</v>
      </c>
      <c r="BN137" s="5">
        <v>0</v>
      </c>
      <c r="BP137" s="5">
        <v>0</v>
      </c>
      <c r="BR137" s="5">
        <v>0</v>
      </c>
      <c r="BT137" s="5">
        <v>0</v>
      </c>
      <c r="BV137" s="5">
        <v>0</v>
      </c>
      <c r="BX137" s="5">
        <v>0</v>
      </c>
      <c r="BZ137" s="5">
        <v>0</v>
      </c>
      <c r="CB137" s="5">
        <v>0</v>
      </c>
      <c r="CD137" s="5">
        <v>0</v>
      </c>
      <c r="CF137" s="5">
        <v>0</v>
      </c>
      <c r="CH137" s="5">
        <v>0</v>
      </c>
    </row>
    <row r="138" spans="1:87" s="40" customFormat="1">
      <c r="A138" s="477" t="s">
        <v>1033</v>
      </c>
      <c r="B138" s="40">
        <v>701784.72714972461</v>
      </c>
      <c r="D138" s="40">
        <v>701784.72714972461</v>
      </c>
      <c r="F138" s="40">
        <v>0</v>
      </c>
      <c r="H138" s="40">
        <v>2098438.4576887828</v>
      </c>
      <c r="J138" s="40">
        <v>0</v>
      </c>
      <c r="L138" s="40">
        <v>0</v>
      </c>
      <c r="N138" s="40">
        <v>0</v>
      </c>
      <c r="P138" s="40">
        <v>0</v>
      </c>
      <c r="R138" s="40">
        <v>0</v>
      </c>
      <c r="T138" s="40">
        <v>0</v>
      </c>
      <c r="V138" s="40">
        <v>0</v>
      </c>
      <c r="X138" s="40">
        <v>3092719.7377373665</v>
      </c>
      <c r="Z138" s="40">
        <v>3092719.7377373665</v>
      </c>
      <c r="AB138" s="40">
        <v>1911863.110601281</v>
      </c>
      <c r="AD138" s="40">
        <v>3092719.7377373665</v>
      </c>
      <c r="AF138" s="40">
        <v>0</v>
      </c>
      <c r="AH138" s="40">
        <v>0</v>
      </c>
      <c r="AJ138" s="40">
        <v>0</v>
      </c>
      <c r="AL138" s="40">
        <v>0</v>
      </c>
      <c r="AN138" s="40">
        <v>0</v>
      </c>
      <c r="AP138" s="40">
        <v>0</v>
      </c>
      <c r="AR138" s="40">
        <v>0</v>
      </c>
      <c r="AT138" s="40">
        <v>0</v>
      </c>
      <c r="AV138" s="40">
        <v>0</v>
      </c>
      <c r="AX138" s="40">
        <v>0</v>
      </c>
      <c r="AZ138" s="40">
        <v>0</v>
      </c>
      <c r="BB138" s="40">
        <v>0</v>
      </c>
      <c r="BD138" s="40">
        <v>0</v>
      </c>
      <c r="BF138" s="40">
        <v>0</v>
      </c>
      <c r="BH138" s="40">
        <v>0</v>
      </c>
      <c r="BJ138" s="40">
        <v>0</v>
      </c>
      <c r="BL138" s="40">
        <v>0</v>
      </c>
      <c r="BN138" s="40">
        <v>0</v>
      </c>
      <c r="BP138" s="40">
        <v>0</v>
      </c>
      <c r="BR138" s="40">
        <v>0</v>
      </c>
      <c r="BT138" s="40">
        <v>2118605.5284495843</v>
      </c>
      <c r="BV138" s="40">
        <v>2122131.2094537904</v>
      </c>
      <c r="BX138" s="40">
        <v>1544089.1495311372</v>
      </c>
      <c r="BZ138" s="40">
        <v>1991524.073543001</v>
      </c>
      <c r="CB138" s="40">
        <v>1598061.8705633807</v>
      </c>
      <c r="CD138" s="40">
        <v>6.3402893358470262E-3</v>
      </c>
      <c r="CF138" s="40">
        <v>227564.39671382584</v>
      </c>
      <c r="CH138" s="40">
        <v>0</v>
      </c>
    </row>
    <row r="139" spans="1:87" s="40" customFormat="1" ht="26.25" customHeight="1">
      <c r="A139" s="19" t="s">
        <v>1034</v>
      </c>
      <c r="B139" s="911">
        <v>845357.91401647427</v>
      </c>
      <c r="C139" s="912"/>
      <c r="D139" s="911">
        <v>845357.91401647427</v>
      </c>
      <c r="E139" s="912"/>
      <c r="F139" s="911">
        <v>0</v>
      </c>
      <c r="G139" s="912"/>
      <c r="H139" s="911">
        <v>0</v>
      </c>
      <c r="I139" s="912"/>
      <c r="J139" s="911">
        <v>2918655.1268570195</v>
      </c>
      <c r="K139" s="912"/>
      <c r="L139" s="911">
        <v>0</v>
      </c>
      <c r="M139" s="912"/>
      <c r="N139" s="911">
        <v>0</v>
      </c>
      <c r="O139" s="912"/>
      <c r="P139" s="911">
        <v>0</v>
      </c>
      <c r="Q139" s="912"/>
      <c r="R139" s="911">
        <v>0</v>
      </c>
      <c r="S139" s="912"/>
      <c r="T139" s="911">
        <v>0</v>
      </c>
      <c r="U139" s="912"/>
      <c r="V139" s="911">
        <v>0</v>
      </c>
      <c r="W139" s="912"/>
      <c r="X139" s="911">
        <v>0</v>
      </c>
      <c r="Y139" s="912"/>
      <c r="Z139" s="911">
        <v>0</v>
      </c>
      <c r="AA139" s="912"/>
      <c r="AB139" s="911">
        <v>0</v>
      </c>
      <c r="AC139" s="912"/>
      <c r="AD139" s="911">
        <v>0</v>
      </c>
      <c r="AE139" s="912"/>
      <c r="AF139" s="911">
        <v>2920901.9745297353</v>
      </c>
      <c r="AG139" s="912"/>
      <c r="AH139" s="911">
        <v>2696217.2072582166</v>
      </c>
      <c r="AI139" s="912"/>
      <c r="AJ139" s="911">
        <v>0</v>
      </c>
      <c r="AK139" s="912"/>
      <c r="AL139" s="911">
        <v>0</v>
      </c>
      <c r="AM139" s="912"/>
      <c r="AN139" s="40">
        <v>0</v>
      </c>
      <c r="AP139" s="40">
        <v>0</v>
      </c>
      <c r="AR139" s="40">
        <v>0</v>
      </c>
      <c r="AT139" s="40">
        <v>0</v>
      </c>
      <c r="AV139" s="40">
        <v>0</v>
      </c>
      <c r="AX139" s="40">
        <v>0</v>
      </c>
      <c r="AZ139" s="40">
        <v>0</v>
      </c>
      <c r="BB139" s="40">
        <v>0</v>
      </c>
      <c r="BD139" s="40">
        <v>0</v>
      </c>
      <c r="BF139" s="40">
        <v>0</v>
      </c>
      <c r="BH139" s="40">
        <v>0</v>
      </c>
      <c r="BJ139" s="40">
        <v>0</v>
      </c>
      <c r="BL139" s="40">
        <v>0</v>
      </c>
      <c r="BN139" s="40">
        <v>0</v>
      </c>
      <c r="BP139" s="40">
        <v>0</v>
      </c>
      <c r="BR139" s="40">
        <v>0</v>
      </c>
      <c r="BT139" s="40">
        <v>0</v>
      </c>
      <c r="BV139" s="40">
        <v>0</v>
      </c>
      <c r="BX139" s="40">
        <v>0</v>
      </c>
      <c r="BZ139" s="40">
        <v>0</v>
      </c>
      <c r="CB139" s="40">
        <v>0</v>
      </c>
      <c r="CD139" s="40">
        <v>3846403.4555155956</v>
      </c>
      <c r="CF139" s="40">
        <v>3405834.1973714936</v>
      </c>
      <c r="CH139" s="40">
        <v>2242056.9527307134</v>
      </c>
    </row>
    <row r="140" spans="1:87" s="40" customFormat="1">
      <c r="A140" s="94" t="s">
        <v>1035</v>
      </c>
      <c r="B140" s="475">
        <v>16267.98768389701</v>
      </c>
      <c r="C140" s="476"/>
      <c r="D140" s="475">
        <v>16267.98768389701</v>
      </c>
      <c r="E140" s="476"/>
      <c r="F140" s="475">
        <v>0</v>
      </c>
      <c r="G140" s="476"/>
      <c r="H140" s="475">
        <v>0</v>
      </c>
      <c r="I140" s="476"/>
      <c r="J140" s="475">
        <v>0</v>
      </c>
      <c r="K140" s="476"/>
      <c r="L140" s="475">
        <v>4758149.3165089386</v>
      </c>
      <c r="M140" s="476"/>
      <c r="N140" s="475">
        <v>0</v>
      </c>
      <c r="O140" s="476"/>
      <c r="P140" s="475">
        <v>0</v>
      </c>
      <c r="Q140" s="476"/>
      <c r="R140" s="475">
        <v>0</v>
      </c>
      <c r="S140" s="476"/>
      <c r="T140" s="475">
        <v>0</v>
      </c>
      <c r="U140" s="476"/>
      <c r="V140" s="475">
        <v>0</v>
      </c>
      <c r="W140" s="476"/>
      <c r="X140" s="475">
        <v>0</v>
      </c>
      <c r="Y140" s="476"/>
      <c r="Z140" s="475">
        <v>0</v>
      </c>
      <c r="AA140" s="476"/>
      <c r="AB140" s="475">
        <v>0</v>
      </c>
      <c r="AC140" s="476"/>
      <c r="AD140" s="475">
        <v>0</v>
      </c>
      <c r="AE140" s="476"/>
      <c r="AF140" s="475">
        <v>0</v>
      </c>
      <c r="AG140" s="476"/>
      <c r="AH140" s="475">
        <v>0</v>
      </c>
      <c r="AI140" s="476"/>
      <c r="AJ140" s="475">
        <v>4779657.7765032034</v>
      </c>
      <c r="AK140" s="476"/>
      <c r="AL140" s="475">
        <v>4779657.7765032034</v>
      </c>
      <c r="AM140" s="476"/>
      <c r="AN140" s="40">
        <v>4779657.7765032034</v>
      </c>
      <c r="AP140" s="40">
        <v>4779657.7765032034</v>
      </c>
      <c r="AR140" s="40">
        <v>4779657.7765032034</v>
      </c>
      <c r="AT140" s="40">
        <v>2628811.7770767612</v>
      </c>
      <c r="AV140" s="40">
        <v>2628811.7770767612</v>
      </c>
      <c r="AX140" s="40">
        <v>2628811.7770767612</v>
      </c>
      <c r="AZ140" s="40">
        <v>2628811.7770767612</v>
      </c>
      <c r="BB140" s="40">
        <v>2628811.7770767612</v>
      </c>
      <c r="BD140" s="40">
        <v>0</v>
      </c>
      <c r="BF140" s="40">
        <v>0</v>
      </c>
      <c r="BH140" s="40">
        <v>0</v>
      </c>
      <c r="BJ140" s="40">
        <v>0</v>
      </c>
      <c r="BL140" s="40">
        <v>0</v>
      </c>
      <c r="BN140" s="40">
        <v>0</v>
      </c>
      <c r="BP140" s="40">
        <v>0</v>
      </c>
      <c r="BR140" s="40">
        <v>0</v>
      </c>
      <c r="BT140" s="40">
        <v>0</v>
      </c>
      <c r="BV140" s="40">
        <v>0</v>
      </c>
      <c r="BX140" s="40">
        <v>0</v>
      </c>
      <c r="BZ140" s="40">
        <v>0</v>
      </c>
      <c r="CB140" s="40">
        <v>0</v>
      </c>
      <c r="CD140" s="40">
        <v>0</v>
      </c>
      <c r="CF140" s="40">
        <v>0</v>
      </c>
      <c r="CH140" s="40">
        <v>0</v>
      </c>
    </row>
    <row r="141" spans="1:87" s="40" customFormat="1">
      <c r="A141" s="70" t="s">
        <v>1036</v>
      </c>
      <c r="B141" s="465">
        <v>213530.1306210745</v>
      </c>
      <c r="C141" s="466"/>
      <c r="D141" s="465">
        <v>213530.1306210745</v>
      </c>
      <c r="E141" s="466"/>
      <c r="F141" s="465">
        <v>0</v>
      </c>
      <c r="G141" s="466"/>
      <c r="H141" s="465">
        <v>0</v>
      </c>
      <c r="I141" s="466"/>
      <c r="J141" s="465">
        <v>0</v>
      </c>
      <c r="K141" s="466"/>
      <c r="L141" s="465">
        <v>0</v>
      </c>
      <c r="M141" s="466"/>
      <c r="N141" s="465">
        <v>1051524.7108307045</v>
      </c>
      <c r="O141" s="466"/>
      <c r="P141" s="465">
        <v>0</v>
      </c>
      <c r="Q141" s="466"/>
      <c r="R141" s="465">
        <v>0</v>
      </c>
      <c r="S141" s="466"/>
      <c r="T141" s="465">
        <v>0</v>
      </c>
      <c r="U141" s="466"/>
      <c r="V141" s="465">
        <v>0</v>
      </c>
      <c r="W141" s="466"/>
      <c r="X141" s="465">
        <v>0</v>
      </c>
      <c r="Y141" s="466"/>
      <c r="Z141" s="465">
        <v>0</v>
      </c>
      <c r="AA141" s="466"/>
      <c r="AB141" s="465">
        <v>0</v>
      </c>
      <c r="AC141" s="466"/>
      <c r="AD141" s="465">
        <v>0</v>
      </c>
      <c r="AE141" s="466"/>
      <c r="AF141" s="465">
        <v>0</v>
      </c>
      <c r="AG141" s="466"/>
      <c r="AH141" s="465">
        <v>0</v>
      </c>
      <c r="AI141" s="466"/>
      <c r="AJ141" s="465">
        <v>0</v>
      </c>
      <c r="AK141" s="466"/>
      <c r="AL141" s="465">
        <v>0</v>
      </c>
      <c r="AM141" s="466"/>
      <c r="AN141" s="40">
        <v>0</v>
      </c>
      <c r="AP141" s="40">
        <v>0</v>
      </c>
      <c r="AR141" s="40">
        <v>0</v>
      </c>
      <c r="AT141" s="40">
        <v>0</v>
      </c>
      <c r="AV141" s="40">
        <v>0</v>
      </c>
      <c r="AX141" s="40">
        <v>0</v>
      </c>
      <c r="AZ141" s="40">
        <v>0</v>
      </c>
      <c r="BB141" s="40">
        <v>0</v>
      </c>
      <c r="BD141" s="40">
        <v>1051524.7108307045</v>
      </c>
      <c r="BF141" s="40">
        <v>1051524.7108307045</v>
      </c>
      <c r="BH141" s="40">
        <v>0</v>
      </c>
      <c r="BJ141" s="40">
        <v>0</v>
      </c>
      <c r="BL141" s="40">
        <v>0</v>
      </c>
      <c r="BN141" s="40">
        <v>0</v>
      </c>
      <c r="BP141" s="40">
        <v>0</v>
      </c>
      <c r="BR141" s="40">
        <v>0</v>
      </c>
      <c r="BT141" s="40">
        <v>0</v>
      </c>
      <c r="BV141" s="40">
        <v>0</v>
      </c>
      <c r="BX141" s="40">
        <v>0</v>
      </c>
      <c r="BZ141" s="40">
        <v>0</v>
      </c>
      <c r="CB141" s="40">
        <v>0</v>
      </c>
      <c r="CD141" s="40">
        <v>0</v>
      </c>
      <c r="CF141" s="40">
        <v>0</v>
      </c>
      <c r="CH141" s="40">
        <v>0</v>
      </c>
    </row>
    <row r="142" spans="1:87" s="40" customFormat="1">
      <c r="A142" s="70" t="s">
        <v>1037</v>
      </c>
      <c r="B142" s="465">
        <v>173832.20518373</v>
      </c>
      <c r="C142" s="466"/>
      <c r="D142" s="465">
        <v>173832.20518373</v>
      </c>
      <c r="E142" s="466"/>
      <c r="F142" s="465">
        <v>0</v>
      </c>
      <c r="G142" s="466"/>
      <c r="H142" s="465">
        <v>0</v>
      </c>
      <c r="I142" s="466"/>
      <c r="J142" s="465">
        <v>0</v>
      </c>
      <c r="K142" s="466"/>
      <c r="L142" s="465">
        <v>0</v>
      </c>
      <c r="M142" s="466"/>
      <c r="N142" s="465">
        <v>0</v>
      </c>
      <c r="O142" s="466"/>
      <c r="P142" s="465">
        <v>1051524.7108307045</v>
      </c>
      <c r="Q142" s="466"/>
      <c r="R142" s="465">
        <v>0</v>
      </c>
      <c r="S142" s="466"/>
      <c r="T142" s="465">
        <v>0</v>
      </c>
      <c r="U142" s="466"/>
      <c r="V142" s="465">
        <v>0</v>
      </c>
      <c r="W142" s="466"/>
      <c r="X142" s="465">
        <v>0</v>
      </c>
      <c r="Y142" s="466"/>
      <c r="Z142" s="465">
        <v>0</v>
      </c>
      <c r="AA142" s="466"/>
      <c r="AB142" s="465">
        <v>0</v>
      </c>
      <c r="AC142" s="466"/>
      <c r="AD142" s="465">
        <v>0</v>
      </c>
      <c r="AE142" s="466"/>
      <c r="AF142" s="465">
        <v>0</v>
      </c>
      <c r="AG142" s="466"/>
      <c r="AH142" s="465">
        <v>0</v>
      </c>
      <c r="AI142" s="466"/>
      <c r="AJ142" s="465">
        <v>0</v>
      </c>
      <c r="AK142" s="466"/>
      <c r="AL142" s="465">
        <v>0</v>
      </c>
      <c r="AM142" s="466"/>
      <c r="AN142" s="40">
        <v>0</v>
      </c>
      <c r="AP142" s="241">
        <v>0</v>
      </c>
      <c r="AR142" s="40">
        <v>0</v>
      </c>
      <c r="AT142" s="40">
        <v>0</v>
      </c>
      <c r="AV142" s="40">
        <v>0</v>
      </c>
      <c r="AX142" s="40">
        <v>0</v>
      </c>
      <c r="AZ142" s="40">
        <v>0</v>
      </c>
      <c r="BB142" s="40">
        <v>0</v>
      </c>
      <c r="BD142" s="40">
        <v>0</v>
      </c>
      <c r="BF142" s="40">
        <v>0</v>
      </c>
      <c r="BH142" s="40">
        <v>1051524.7108307045</v>
      </c>
      <c r="BJ142" s="40">
        <v>1051524.7108307045</v>
      </c>
      <c r="BL142" s="40">
        <v>1051524.7108307045</v>
      </c>
      <c r="BN142" s="40">
        <v>1051524.7108307045</v>
      </c>
      <c r="BP142" s="40">
        <v>1051524.7108307045</v>
      </c>
      <c r="BR142" s="40">
        <v>1051524.7108307045</v>
      </c>
      <c r="BT142" s="40">
        <v>0</v>
      </c>
      <c r="BV142" s="40">
        <v>0</v>
      </c>
      <c r="BX142" s="40">
        <v>0</v>
      </c>
      <c r="BZ142" s="40">
        <v>0</v>
      </c>
      <c r="CB142" s="40">
        <v>0</v>
      </c>
      <c r="CD142" s="40">
        <v>0</v>
      </c>
      <c r="CF142" s="40">
        <v>0</v>
      </c>
      <c r="CH142" s="40">
        <v>0</v>
      </c>
    </row>
    <row r="143" spans="1:87" s="40" customFormat="1">
      <c r="A143" s="70" t="s">
        <v>1038</v>
      </c>
      <c r="B143" s="465"/>
      <c r="C143" s="466"/>
      <c r="D143" s="465"/>
      <c r="E143" s="466"/>
      <c r="F143" s="465"/>
      <c r="G143" s="466"/>
      <c r="H143" s="465"/>
      <c r="I143" s="466"/>
      <c r="J143" s="465"/>
      <c r="K143" s="466"/>
      <c r="L143" s="465"/>
      <c r="M143" s="466"/>
      <c r="N143" s="465"/>
      <c r="O143" s="466"/>
      <c r="P143" s="465"/>
      <c r="Q143" s="466"/>
      <c r="R143" s="465"/>
      <c r="S143" s="466"/>
      <c r="T143" s="465"/>
      <c r="U143" s="466"/>
      <c r="V143" s="465"/>
      <c r="W143" s="466"/>
      <c r="X143" s="465"/>
      <c r="Y143" s="466"/>
      <c r="Z143" s="465"/>
      <c r="AA143" s="466"/>
      <c r="AB143" s="465"/>
      <c r="AC143" s="466"/>
      <c r="AD143" s="465"/>
      <c r="AE143" s="466"/>
      <c r="AF143" s="465"/>
      <c r="AG143" s="466"/>
      <c r="AH143" s="465"/>
      <c r="AI143" s="466"/>
      <c r="AJ143" s="465"/>
      <c r="AK143" s="466"/>
      <c r="AL143" s="465"/>
      <c r="AM143" s="466"/>
      <c r="AP143" s="241"/>
    </row>
    <row r="144" spans="1:87" s="40" customFormat="1">
      <c r="A144" s="70" t="s">
        <v>1039</v>
      </c>
      <c r="B144" s="465">
        <v>2.4062207010141226</v>
      </c>
      <c r="C144" s="466">
        <v>0.75540083864789831</v>
      </c>
      <c r="D144" s="465">
        <v>2.4062207010141226</v>
      </c>
      <c r="E144" s="466">
        <v>0.75540083864789831</v>
      </c>
      <c r="F144" s="465">
        <v>5.1719801727363013</v>
      </c>
      <c r="G144" s="466">
        <v>5.1719801727363006E-2</v>
      </c>
      <c r="H144" s="465">
        <v>4.4352654528478821</v>
      </c>
      <c r="I144" s="466">
        <v>1.3882380867413868</v>
      </c>
      <c r="J144" s="465">
        <v>2.6265454520241853</v>
      </c>
      <c r="K144" s="466">
        <v>0.99808727176919043</v>
      </c>
      <c r="L144" s="465">
        <v>41.189274373013788</v>
      </c>
      <c r="M144" s="466">
        <v>0.5354605668491792</v>
      </c>
      <c r="N144" s="465">
        <v>0</v>
      </c>
      <c r="O144" s="466">
        <v>0</v>
      </c>
      <c r="P144" s="465">
        <v>0</v>
      </c>
      <c r="Q144" s="466">
        <v>0</v>
      </c>
      <c r="R144" s="465">
        <v>6.2866980196284619</v>
      </c>
      <c r="S144" s="466">
        <v>6.2866980196284616E-2</v>
      </c>
      <c r="T144" s="465">
        <v>3.5131547756747281</v>
      </c>
      <c r="U144" s="466">
        <v>3.5131547756747282E-2</v>
      </c>
      <c r="V144" s="465">
        <v>0.86288012034116124</v>
      </c>
      <c r="W144" s="466">
        <v>8.6288012034116141E-3</v>
      </c>
      <c r="X144" s="465">
        <v>9.3684127351326083</v>
      </c>
      <c r="Y144" s="466">
        <v>2.9323131860965068</v>
      </c>
      <c r="Z144" s="465">
        <v>3.2666175984343964</v>
      </c>
      <c r="AA144" s="466">
        <v>1.0224513083099662</v>
      </c>
      <c r="AB144" s="465">
        <v>0.52389150163570519</v>
      </c>
      <c r="AC144" s="466">
        <v>0.16397804001197569</v>
      </c>
      <c r="AD144" s="465">
        <v>330.05164603049423</v>
      </c>
      <c r="AE144" s="466">
        <v>103.30616520754469</v>
      </c>
      <c r="AF144" s="465">
        <v>2.650274655333567</v>
      </c>
      <c r="AG144" s="466">
        <v>1.0071043690267554</v>
      </c>
      <c r="AH144" s="465">
        <v>0.27735432439537328</v>
      </c>
      <c r="AI144" s="466">
        <v>0.10539464327024185</v>
      </c>
      <c r="AJ144" s="465">
        <v>41.387428629220707</v>
      </c>
      <c r="AK144" s="466">
        <v>0.53803657217986911</v>
      </c>
      <c r="AL144" s="465">
        <v>41.387428629220707</v>
      </c>
      <c r="AM144" s="466">
        <v>0.53803657217986911</v>
      </c>
      <c r="AN144" s="40">
        <v>41.387428629220707</v>
      </c>
      <c r="AO144" s="40">
        <v>0.53803657217986911</v>
      </c>
      <c r="AP144" s="241">
        <v>41.387428629220707</v>
      </c>
      <c r="AQ144" s="40">
        <v>0.53803657217986911</v>
      </c>
      <c r="AR144" s="40">
        <v>41.387428629220707</v>
      </c>
      <c r="AS144" s="40">
        <v>0.53803657217986911</v>
      </c>
      <c r="AT144" s="40">
        <v>21.572003008529038</v>
      </c>
      <c r="AU144" s="40">
        <v>0.28043603911087744</v>
      </c>
      <c r="AV144" s="40">
        <v>21.572003008529038</v>
      </c>
      <c r="AW144" s="40">
        <v>0.28043603911087744</v>
      </c>
      <c r="AX144" s="40">
        <v>21.572003008529038</v>
      </c>
      <c r="AY144" s="40">
        <v>0.28043603911087744</v>
      </c>
      <c r="AZ144" s="40">
        <v>21.572003008529038</v>
      </c>
      <c r="BA144" s="40">
        <v>0.28043603911087744</v>
      </c>
      <c r="BB144" s="40">
        <v>21.572003008529038</v>
      </c>
      <c r="BC144" s="40">
        <v>0.28043603911087744</v>
      </c>
      <c r="BD144" s="40">
        <v>0</v>
      </c>
      <c r="BE144" s="40">
        <v>0</v>
      </c>
      <c r="BF144" s="40">
        <v>0</v>
      </c>
      <c r="BG144" s="40">
        <v>0</v>
      </c>
      <c r="BH144" s="40">
        <v>0</v>
      </c>
      <c r="BI144" s="40">
        <v>0</v>
      </c>
      <c r="BJ144" s="40">
        <v>0</v>
      </c>
      <c r="BK144" s="40">
        <v>0</v>
      </c>
      <c r="BL144" s="40">
        <v>0</v>
      </c>
      <c r="BM144" s="40">
        <v>0</v>
      </c>
      <c r="BN144" s="40">
        <v>0</v>
      </c>
      <c r="BO144" s="40">
        <v>0</v>
      </c>
      <c r="BP144" s="40">
        <v>0</v>
      </c>
      <c r="BQ144" s="40">
        <v>0</v>
      </c>
      <c r="BR144" s="40">
        <v>0</v>
      </c>
      <c r="BS144" s="40">
        <v>0</v>
      </c>
      <c r="BT144" s="40">
        <v>0.58054335873664609</v>
      </c>
      <c r="BU144" s="40">
        <v>0.18171007128457023</v>
      </c>
      <c r="BV144" s="40">
        <v>0.58150947095741123</v>
      </c>
      <c r="BW144" s="40">
        <v>0.18201246440966973</v>
      </c>
      <c r="BX144" s="40">
        <v>0.42311354757656067</v>
      </c>
      <c r="BZ144" s="40">
        <v>6.0326900188353925</v>
      </c>
      <c r="CB144" s="40">
        <v>1.6879179080056155</v>
      </c>
      <c r="CD144" s="40">
        <v>3.4900266017936712</v>
      </c>
      <c r="CE144" s="40">
        <v>1.3262101086815952</v>
      </c>
      <c r="CF144" s="40">
        <v>3.3306368710665821</v>
      </c>
      <c r="CG144" s="40">
        <v>1.2656420110053013</v>
      </c>
      <c r="CH144" s="40">
        <v>2.0343259614500728</v>
      </c>
    </row>
    <row r="145" spans="1:86" s="40" customFormat="1">
      <c r="A145" s="445" t="s">
        <v>1040</v>
      </c>
      <c r="B145" s="469">
        <v>28.063377307310066</v>
      </c>
      <c r="C145" s="470">
        <v>7.5862612315250724</v>
      </c>
      <c r="D145" s="469">
        <v>28.063377307310066</v>
      </c>
      <c r="E145" s="470">
        <v>7.5862612315250724</v>
      </c>
      <c r="F145" s="469">
        <v>38.947265283190205</v>
      </c>
      <c r="G145" s="470">
        <v>0.38947265283190208</v>
      </c>
      <c r="H145" s="469">
        <v>53.831331016132147</v>
      </c>
      <c r="I145" s="470">
        <v>16.849206608049364</v>
      </c>
      <c r="J145" s="469">
        <v>17.13156027495911</v>
      </c>
      <c r="K145" s="470">
        <v>6.5099929044844611</v>
      </c>
      <c r="L145" s="469">
        <v>1444.2086208444327</v>
      </c>
      <c r="M145" s="470">
        <v>18.774712070977625</v>
      </c>
      <c r="N145" s="469">
        <v>0</v>
      </c>
      <c r="O145" s="470">
        <v>0</v>
      </c>
      <c r="P145" s="469">
        <v>0</v>
      </c>
      <c r="Q145" s="470">
        <v>0</v>
      </c>
      <c r="R145" s="469">
        <v>48.691092504965539</v>
      </c>
      <c r="S145" s="470">
        <v>0.48691092504965533</v>
      </c>
      <c r="T145" s="469">
        <v>9.2759612936674838</v>
      </c>
      <c r="U145" s="470">
        <v>9.275961293667484E-2</v>
      </c>
      <c r="V145" s="469">
        <v>5.1156464277368849</v>
      </c>
      <c r="W145" s="470">
        <v>5.1156464277368863E-2</v>
      </c>
      <c r="X145" s="469">
        <v>141.14253397008997</v>
      </c>
      <c r="Y145" s="470">
        <v>44.177613132638164</v>
      </c>
      <c r="Z145" s="469">
        <v>127.67544066333684</v>
      </c>
      <c r="AA145" s="470">
        <v>39.962412927624428</v>
      </c>
      <c r="AB145" s="469">
        <v>27.797066733847416</v>
      </c>
      <c r="AC145" s="470">
        <v>8.7004818876942416</v>
      </c>
      <c r="AD145" s="469">
        <v>1135.2728840445729</v>
      </c>
      <c r="AE145" s="470">
        <v>355.34041270595134</v>
      </c>
      <c r="AF145" s="469">
        <v>17.257602406823228</v>
      </c>
      <c r="AG145" s="470">
        <v>6.5578889145928265</v>
      </c>
      <c r="AH145" s="469">
        <v>4.6533892204112632</v>
      </c>
      <c r="AI145" s="470">
        <v>1.76828790375628</v>
      </c>
      <c r="AJ145" s="469">
        <v>1458.5755748481133</v>
      </c>
      <c r="AK145" s="470">
        <v>18.96148247302547</v>
      </c>
      <c r="AL145" s="469">
        <v>1458.5755748481133</v>
      </c>
      <c r="AM145" s="470">
        <v>18.96148247302547</v>
      </c>
      <c r="AN145" s="40">
        <v>1458.5755748481133</v>
      </c>
      <c r="AO145" s="40">
        <v>18.96148247302547</v>
      </c>
      <c r="AP145" s="241">
        <v>1458.5755748481133</v>
      </c>
      <c r="AQ145" s="40">
        <v>18.96148247302547</v>
      </c>
      <c r="AR145" s="40">
        <v>1458.5755748481133</v>
      </c>
      <c r="AS145" s="40">
        <v>18.96148247302547</v>
      </c>
      <c r="AT145" s="40">
        <v>21.880174480079447</v>
      </c>
      <c r="AU145" s="40">
        <v>0.2844422682410328</v>
      </c>
      <c r="AV145" s="40">
        <v>21.880174480079447</v>
      </c>
      <c r="AW145" s="40">
        <v>0.2844422682410328</v>
      </c>
      <c r="AX145" s="40">
        <v>21.880174480079447</v>
      </c>
      <c r="AY145" s="40">
        <v>0.2844422682410328</v>
      </c>
      <c r="AZ145" s="40">
        <v>21.880174480079447</v>
      </c>
      <c r="BA145" s="40">
        <v>0.2844422682410328</v>
      </c>
      <c r="BB145" s="40">
        <v>21.880174480079447</v>
      </c>
      <c r="BC145" s="40">
        <v>0.2844422682410328</v>
      </c>
      <c r="BD145" s="40">
        <v>0</v>
      </c>
      <c r="BE145" s="40">
        <v>0</v>
      </c>
      <c r="BF145" s="40">
        <v>0</v>
      </c>
      <c r="BG145" s="40">
        <v>0</v>
      </c>
      <c r="BH145" s="40">
        <v>0</v>
      </c>
      <c r="BI145" s="40">
        <v>0</v>
      </c>
      <c r="BJ145" s="40">
        <v>0</v>
      </c>
      <c r="BK145" s="40">
        <v>0</v>
      </c>
      <c r="BL145" s="40">
        <v>0</v>
      </c>
      <c r="BM145" s="40">
        <v>0</v>
      </c>
      <c r="BN145" s="40">
        <v>0</v>
      </c>
      <c r="BO145" s="40">
        <v>0</v>
      </c>
      <c r="BP145" s="40">
        <v>0</v>
      </c>
      <c r="BQ145" s="40">
        <v>0</v>
      </c>
      <c r="BR145" s="40">
        <v>0</v>
      </c>
      <c r="BS145" s="40">
        <v>0</v>
      </c>
      <c r="BT145" s="40">
        <v>30.802947622379698</v>
      </c>
      <c r="BU145" s="40">
        <v>9.6413226058048451</v>
      </c>
      <c r="BV145" s="40">
        <v>30.854208400210883</v>
      </c>
      <c r="BW145" s="40">
        <v>9.657367229266006</v>
      </c>
      <c r="BX145" s="40">
        <v>22.449907053768104</v>
      </c>
      <c r="BZ145" s="40">
        <v>90.887237783770075</v>
      </c>
      <c r="CB145" s="40">
        <v>65.972112196860991</v>
      </c>
      <c r="CD145" s="40">
        <v>22.725754616330885</v>
      </c>
      <c r="CE145" s="40">
        <v>8.6357867542057356</v>
      </c>
      <c r="CF145" s="40">
        <v>29.517178372949353</v>
      </c>
      <c r="CG145" s="40">
        <v>11.216527781720755</v>
      </c>
      <c r="CH145" s="40">
        <v>13.246773702465592</v>
      </c>
    </row>
    <row r="146" spans="1:86" s="40" customFormat="1">
      <c r="A146" s="255" t="s">
        <v>1041</v>
      </c>
      <c r="B146" s="478">
        <v>59.812795748414565</v>
      </c>
      <c r="C146" s="479">
        <v>19.059344506122457</v>
      </c>
      <c r="D146" s="478">
        <v>59.812795748414565</v>
      </c>
      <c r="E146" s="479">
        <v>19.059344506122457</v>
      </c>
      <c r="F146" s="478">
        <v>1223.0891184061074</v>
      </c>
      <c r="G146" s="479">
        <v>12.230891184061079</v>
      </c>
      <c r="H146" s="478">
        <v>64.621061395202432</v>
      </c>
      <c r="I146" s="479">
        <v>20.226392216698361</v>
      </c>
      <c r="J146" s="478">
        <v>111.13618595669763</v>
      </c>
      <c r="K146" s="479">
        <v>42.231750663545107</v>
      </c>
      <c r="L146" s="478">
        <v>281.68567442801435</v>
      </c>
      <c r="M146" s="479">
        <v>3.6619137675641866</v>
      </c>
      <c r="N146" s="478">
        <v>0</v>
      </c>
      <c r="O146" s="479">
        <v>0</v>
      </c>
      <c r="P146" s="478">
        <v>0</v>
      </c>
      <c r="Q146" s="479">
        <v>0</v>
      </c>
      <c r="R146" s="478">
        <v>1302.4559073606729</v>
      </c>
      <c r="S146" s="479">
        <v>13.02455907360673</v>
      </c>
      <c r="T146" s="478">
        <v>1396.6331090664798</v>
      </c>
      <c r="U146" s="479">
        <v>13.9663310906648</v>
      </c>
      <c r="V146" s="478">
        <v>842.57162036598902</v>
      </c>
      <c r="W146" s="479">
        <v>8.4257162036598903</v>
      </c>
      <c r="X146" s="478">
        <v>253.31694961444094</v>
      </c>
      <c r="Y146" s="479">
        <v>79.288205229319999</v>
      </c>
      <c r="Z146" s="478">
        <v>98.861408073373056</v>
      </c>
      <c r="AA146" s="479">
        <v>30.943620726965765</v>
      </c>
      <c r="AB146" s="478">
        <v>33.313336074599839</v>
      </c>
      <c r="AC146" s="479">
        <v>10.427074191349748</v>
      </c>
      <c r="AD146" s="478">
        <v>916.53277353808846</v>
      </c>
      <c r="AE146" s="479">
        <v>286.87475811742166</v>
      </c>
      <c r="AF146" s="478">
        <v>111.52725555409511</v>
      </c>
      <c r="AG146" s="479">
        <v>42.380357110556147</v>
      </c>
      <c r="AH146" s="478">
        <v>72.420295814347469</v>
      </c>
      <c r="AI146" s="479">
        <v>27.519712409452037</v>
      </c>
      <c r="AJ146" s="478">
        <v>284.28818250525762</v>
      </c>
      <c r="AK146" s="479">
        <v>3.6957463725683488</v>
      </c>
      <c r="AL146" s="478">
        <v>284.28818250525762</v>
      </c>
      <c r="AM146" s="479">
        <v>3.6957463725683488</v>
      </c>
      <c r="AN146" s="40">
        <v>284.28818250525762</v>
      </c>
      <c r="AO146" s="40">
        <v>3.6957463725683488</v>
      </c>
      <c r="AP146" s="241">
        <v>284.28818250525762</v>
      </c>
      <c r="AQ146" s="40">
        <v>3.6957463725683488</v>
      </c>
      <c r="AR146" s="40">
        <v>284.28818250525762</v>
      </c>
      <c r="AS146" s="40">
        <v>3.6957463725683488</v>
      </c>
      <c r="AT146" s="40">
        <v>24.037374780932353</v>
      </c>
      <c r="AU146" s="40">
        <v>0.31248587215212054</v>
      </c>
      <c r="AV146" s="40">
        <v>24.037374780932353</v>
      </c>
      <c r="AW146" s="40">
        <v>0.31248587215212054</v>
      </c>
      <c r="AX146" s="40">
        <v>24.037374780932353</v>
      </c>
      <c r="AY146" s="40">
        <v>0.31248587215212054</v>
      </c>
      <c r="AZ146" s="40">
        <v>24.037374780932353</v>
      </c>
      <c r="BA146" s="40">
        <v>0.31248587215212054</v>
      </c>
      <c r="BB146" s="40">
        <v>24.037374780932353</v>
      </c>
      <c r="BC146" s="40">
        <v>0.31248587215212054</v>
      </c>
      <c r="BD146" s="40">
        <v>0</v>
      </c>
      <c r="BE146" s="40">
        <v>0</v>
      </c>
      <c r="BF146" s="40">
        <v>0</v>
      </c>
      <c r="BG146" s="40">
        <v>0</v>
      </c>
      <c r="BH146" s="40">
        <v>0</v>
      </c>
      <c r="BI146" s="40">
        <v>0</v>
      </c>
      <c r="BJ146" s="40">
        <v>0</v>
      </c>
      <c r="BK146" s="40">
        <v>0</v>
      </c>
      <c r="BL146" s="40">
        <v>0</v>
      </c>
      <c r="BM146" s="40">
        <v>0</v>
      </c>
      <c r="BN146" s="40">
        <v>0</v>
      </c>
      <c r="BO146" s="40">
        <v>0</v>
      </c>
      <c r="BP146" s="40">
        <v>0</v>
      </c>
      <c r="BQ146" s="40">
        <v>0</v>
      </c>
      <c r="BR146" s="40">
        <v>0</v>
      </c>
      <c r="BS146" s="40">
        <v>0</v>
      </c>
      <c r="BT146" s="40">
        <v>36.915727693783204</v>
      </c>
      <c r="BU146" s="40">
        <v>11.554622768154143</v>
      </c>
      <c r="BV146" s="40">
        <v>36.97716106499773</v>
      </c>
      <c r="BW146" s="40">
        <v>11.57385141334429</v>
      </c>
      <c r="BX146" s="40">
        <v>26.905043819427185</v>
      </c>
      <c r="BZ146" s="40">
        <v>163.12076300929908</v>
      </c>
      <c r="CB146" s="40">
        <v>51.083402347943526</v>
      </c>
      <c r="CD146" s="40">
        <v>146.86518920803834</v>
      </c>
      <c r="CE146" s="40">
        <v>55.80877189905457</v>
      </c>
      <c r="CF146" s="40">
        <v>137.31745503649103</v>
      </c>
      <c r="CG146" s="40">
        <v>52.180632913866589</v>
      </c>
      <c r="CH146" s="40">
        <v>85.607275052183866</v>
      </c>
    </row>
    <row r="147" spans="1:86" s="40" customFormat="1">
      <c r="A147" s="104" t="s">
        <v>1042</v>
      </c>
      <c r="B147" s="462">
        <v>8.9260749460579571</v>
      </c>
      <c r="C147" s="31">
        <v>2.4413165907693801</v>
      </c>
      <c r="D147" s="462">
        <v>8.9260749460579571</v>
      </c>
      <c r="E147" s="31">
        <v>2.4413165907693801</v>
      </c>
      <c r="F147" s="462">
        <v>49.951328920723803</v>
      </c>
      <c r="G147" s="31">
        <v>0.49951328920723803</v>
      </c>
      <c r="H147" s="462">
        <v>3.2430116637136357</v>
      </c>
      <c r="I147" s="31">
        <v>1.0150626507423679</v>
      </c>
      <c r="J147" s="462">
        <v>18.820031767583828</v>
      </c>
      <c r="K147" s="31">
        <v>7.1516120716818552</v>
      </c>
      <c r="L147" s="462">
        <v>638.87089401410788</v>
      </c>
      <c r="M147" s="31">
        <v>8.305321622183401</v>
      </c>
      <c r="N147" s="462">
        <v>0</v>
      </c>
      <c r="O147" s="31">
        <v>0</v>
      </c>
      <c r="P147" s="462">
        <v>0</v>
      </c>
      <c r="Q147" s="31">
        <v>0</v>
      </c>
      <c r="R147" s="462">
        <v>52.20424728064026</v>
      </c>
      <c r="S147" s="31">
        <v>0.52204247280640259</v>
      </c>
      <c r="T147" s="462">
        <v>2.4961889195583593</v>
      </c>
      <c r="U147" s="31">
        <v>2.4961889195583595E-2</v>
      </c>
      <c r="V147" s="462">
        <v>52.38915016357052</v>
      </c>
      <c r="W147" s="31">
        <v>0.52389150163570519</v>
      </c>
      <c r="X147" s="462">
        <v>12.480944597791801</v>
      </c>
      <c r="Y147" s="31">
        <v>3.9065356591088336</v>
      </c>
      <c r="Z147" s="462">
        <v>11.063355828659891</v>
      </c>
      <c r="AA147" s="31">
        <v>3.4628303743705464</v>
      </c>
      <c r="AB147" s="462">
        <v>0.24653717724033183</v>
      </c>
      <c r="AC147" s="31">
        <v>7.7166136476223862E-2</v>
      </c>
      <c r="AD147" s="462">
        <v>140.24883670259376</v>
      </c>
      <c r="AE147" s="31">
        <v>43.897885887911848</v>
      </c>
      <c r="AF147" s="462">
        <v>18.921728353195469</v>
      </c>
      <c r="AG147" s="31">
        <v>7.1902567742142782</v>
      </c>
      <c r="AH147" s="462">
        <v>8.7520697920317811</v>
      </c>
      <c r="AI147" s="31">
        <v>3.3257865209720769</v>
      </c>
      <c r="AJ147" s="462">
        <v>645.24942713225846</v>
      </c>
      <c r="AK147" s="31">
        <v>8.38824255271936</v>
      </c>
      <c r="AL147" s="462">
        <v>645.24942713225846</v>
      </c>
      <c r="AM147" s="31">
        <v>8.38824255271936</v>
      </c>
      <c r="AN147" s="40">
        <v>645.24942713225846</v>
      </c>
      <c r="AO147" s="40">
        <v>8.38824255271936</v>
      </c>
      <c r="AP147" s="5">
        <v>645.24942713225846</v>
      </c>
      <c r="AQ147" s="40">
        <v>8.38824255271936</v>
      </c>
      <c r="AR147" s="40">
        <v>645.24942713225846</v>
      </c>
      <c r="AS147" s="40">
        <v>8.38824255271936</v>
      </c>
      <c r="AT147" s="40">
        <v>7.3961153172099543</v>
      </c>
      <c r="AU147" s="40">
        <v>9.6149499123729401E-2</v>
      </c>
      <c r="AV147" s="40">
        <v>7.3961153172099543</v>
      </c>
      <c r="AW147" s="40">
        <v>9.6149499123729401E-2</v>
      </c>
      <c r="AX147" s="40">
        <v>7.3961153172099543</v>
      </c>
      <c r="AY147" s="40">
        <v>9.6149499123729401E-2</v>
      </c>
      <c r="AZ147" s="40">
        <v>7.3961153172099543</v>
      </c>
      <c r="BA147" s="40">
        <v>9.6149499123729401E-2</v>
      </c>
      <c r="BB147" s="40">
        <v>7.3961153172099543</v>
      </c>
      <c r="BC147" s="40">
        <v>9.6149499123729401E-2</v>
      </c>
      <c r="BD147" s="40">
        <v>0</v>
      </c>
      <c r="BE147" s="40">
        <v>0</v>
      </c>
      <c r="BF147" s="40">
        <v>0</v>
      </c>
      <c r="BG147" s="40">
        <v>0</v>
      </c>
      <c r="BH147" s="40">
        <v>0</v>
      </c>
      <c r="BI147" s="40">
        <v>0</v>
      </c>
      <c r="BJ147" s="40">
        <v>0</v>
      </c>
      <c r="BK147" s="40">
        <v>0</v>
      </c>
      <c r="BL147" s="40">
        <v>0</v>
      </c>
      <c r="BM147" s="40">
        <v>0</v>
      </c>
      <c r="BN147" s="40">
        <v>0</v>
      </c>
      <c r="BO147" s="40">
        <v>0</v>
      </c>
      <c r="BP147" s="40">
        <v>0</v>
      </c>
      <c r="BQ147" s="40">
        <v>0</v>
      </c>
      <c r="BR147" s="40">
        <v>0</v>
      </c>
      <c r="BS147" s="40">
        <v>0</v>
      </c>
      <c r="BT147" s="40">
        <v>0.27319687469959819</v>
      </c>
      <c r="BU147" s="40">
        <v>8.5510621780974239E-2</v>
      </c>
      <c r="BV147" s="40">
        <v>0.27365151574466412</v>
      </c>
      <c r="BW147" s="40">
        <v>8.5652924428079869E-2</v>
      </c>
      <c r="BX147" s="40">
        <v>0.19911225768308738</v>
      </c>
      <c r="BZ147" s="40">
        <v>8.0369719000932047</v>
      </c>
      <c r="CB147" s="40">
        <v>5.7166276318303391</v>
      </c>
      <c r="CD147" s="40">
        <v>24.917166668619931</v>
      </c>
      <c r="CE147" s="40">
        <v>9.4685233340755737</v>
      </c>
      <c r="CF147" s="40">
        <v>22.877189262388416</v>
      </c>
      <c r="CG147" s="40">
        <v>8.6933319197075978</v>
      </c>
      <c r="CH147" s="40">
        <v>14.524141166631914</v>
      </c>
    </row>
    <row r="148" spans="1:86" s="40" customFormat="1">
      <c r="A148" s="70" t="s">
        <v>1043</v>
      </c>
      <c r="B148" s="462">
        <v>5.6921893323846602</v>
      </c>
      <c r="C148" s="31">
        <v>1.8026299765561415</v>
      </c>
      <c r="D148" s="462">
        <v>5.6921893323846602</v>
      </c>
      <c r="E148" s="31">
        <v>1.8026299765561415</v>
      </c>
      <c r="F148" s="462">
        <v>35.392445724561867</v>
      </c>
      <c r="G148" s="31">
        <v>0.35392445724561866</v>
      </c>
      <c r="H148" s="462">
        <v>3.2430116637136357</v>
      </c>
      <c r="I148" s="31">
        <v>1.0150626507423679</v>
      </c>
      <c r="J148" s="462">
        <v>13.205363275965357</v>
      </c>
      <c r="K148" s="31">
        <v>5.0180380448668354</v>
      </c>
      <c r="L148" s="462">
        <v>186.23325917293201</v>
      </c>
      <c r="M148" s="31">
        <v>2.4210323692481159</v>
      </c>
      <c r="N148" s="462">
        <v>0</v>
      </c>
      <c r="O148" s="31">
        <v>0</v>
      </c>
      <c r="P148" s="462">
        <v>0</v>
      </c>
      <c r="Q148" s="31">
        <v>0</v>
      </c>
      <c r="R148" s="462">
        <v>40.524548508879541</v>
      </c>
      <c r="S148" s="31">
        <v>0.40524548508879543</v>
      </c>
      <c r="T148" s="462">
        <v>3.821326247225143</v>
      </c>
      <c r="U148" s="31">
        <v>3.8213262472251423E-2</v>
      </c>
      <c r="V148" s="462">
        <v>21.602820155684075</v>
      </c>
      <c r="W148" s="31">
        <v>0.21602820155684074</v>
      </c>
      <c r="X148" s="462">
        <v>12.480944597791801</v>
      </c>
      <c r="Y148" s="31">
        <v>3.9065356591088336</v>
      </c>
      <c r="Z148" s="462">
        <v>11.063355828659891</v>
      </c>
      <c r="AA148" s="31">
        <v>3.4628303743705464</v>
      </c>
      <c r="AB148" s="462">
        <v>0.24653717724033183</v>
      </c>
      <c r="AC148" s="31">
        <v>7.7166136476223862E-2</v>
      </c>
      <c r="AD148" s="462">
        <v>140.24883670259376</v>
      </c>
      <c r="AE148" s="31">
        <v>43.897885887911848</v>
      </c>
      <c r="AF148" s="462">
        <v>13.31300757097792</v>
      </c>
      <c r="AG148" s="31">
        <v>5.0589428769716092</v>
      </c>
      <c r="AH148" s="462">
        <v>2.54857806972193</v>
      </c>
      <c r="AI148" s="31">
        <v>0.96845966649433335</v>
      </c>
      <c r="AJ148" s="462">
        <v>188.07704908721814</v>
      </c>
      <c r="AK148" s="31">
        <v>2.445001638133836</v>
      </c>
      <c r="AL148" s="462">
        <v>188.07704908721814</v>
      </c>
      <c r="AM148" s="31">
        <v>2.445001638133836</v>
      </c>
      <c r="AN148" s="40">
        <v>188.07704908721814</v>
      </c>
      <c r="AO148" s="40">
        <v>2.445001638133836</v>
      </c>
      <c r="AP148" s="39">
        <v>188.07704908721814</v>
      </c>
      <c r="AQ148" s="40">
        <v>2.445001638133836</v>
      </c>
      <c r="AR148" s="40">
        <v>188.07704908721814</v>
      </c>
      <c r="AS148" s="40">
        <v>2.445001638133836</v>
      </c>
      <c r="AT148" s="40">
        <v>3.6980576586049771</v>
      </c>
      <c r="AU148" s="40">
        <v>4.8074749561864701E-2</v>
      </c>
      <c r="AV148" s="40">
        <v>3.6980576586049771</v>
      </c>
      <c r="AW148" s="40">
        <v>4.8074749561864701E-2</v>
      </c>
      <c r="AX148" s="40">
        <v>3.6980576586049771</v>
      </c>
      <c r="AY148" s="40">
        <v>4.8074749561864701E-2</v>
      </c>
      <c r="AZ148" s="40">
        <v>3.6980576586049771</v>
      </c>
      <c r="BA148" s="40">
        <v>4.8074749561864701E-2</v>
      </c>
      <c r="BB148" s="40">
        <v>3.6980576586049771</v>
      </c>
      <c r="BC148" s="40">
        <v>4.8074749561864701E-2</v>
      </c>
      <c r="BD148" s="40">
        <v>0</v>
      </c>
      <c r="BE148" s="40">
        <v>0</v>
      </c>
      <c r="BF148" s="40">
        <v>0</v>
      </c>
      <c r="BG148" s="40">
        <v>0</v>
      </c>
      <c r="BH148" s="40">
        <v>0</v>
      </c>
      <c r="BI148" s="40">
        <v>0</v>
      </c>
      <c r="BJ148" s="40">
        <v>0</v>
      </c>
      <c r="BK148" s="40">
        <v>0</v>
      </c>
      <c r="BL148" s="40">
        <v>0</v>
      </c>
      <c r="BM148" s="40">
        <v>0</v>
      </c>
      <c r="BN148" s="40">
        <v>0</v>
      </c>
      <c r="BO148" s="40">
        <v>0</v>
      </c>
      <c r="BP148" s="40">
        <v>0</v>
      </c>
      <c r="BQ148" s="40">
        <v>0</v>
      </c>
      <c r="BR148" s="40">
        <v>0</v>
      </c>
      <c r="BS148" s="40">
        <v>0</v>
      </c>
      <c r="BT148" s="40">
        <v>0.27319687469959819</v>
      </c>
      <c r="BU148" s="40">
        <v>8.5510621780974239E-2</v>
      </c>
      <c r="BV148" s="40">
        <v>0.27365151574466412</v>
      </c>
      <c r="BW148" s="40">
        <v>8.5652924428079869E-2</v>
      </c>
      <c r="BX148" s="40">
        <v>0.19911225768308738</v>
      </c>
      <c r="BZ148" s="40">
        <v>8.0369719000932047</v>
      </c>
      <c r="CB148" s="40">
        <v>5.7166276318303391</v>
      </c>
      <c r="CD148" s="40">
        <v>17.531296418312397</v>
      </c>
      <c r="CE148" s="40">
        <v>6.6618926389587108</v>
      </c>
      <c r="CF148" s="40">
        <v>16.337300827186752</v>
      </c>
      <c r="CG148" s="40">
        <v>6.2081743143309662</v>
      </c>
      <c r="CH148" s="40">
        <v>10.218939713330599</v>
      </c>
    </row>
    <row r="149" spans="1:86" s="40" customFormat="1">
      <c r="A149" s="70" t="s">
        <v>1044</v>
      </c>
      <c r="B149" s="462">
        <v>215.17891406798779</v>
      </c>
      <c r="C149" s="31">
        <v>80.03843110024772</v>
      </c>
      <c r="D149" s="462">
        <v>215.17891406798779</v>
      </c>
      <c r="E149" s="31">
        <v>80.03843110024772</v>
      </c>
      <c r="F149" s="462">
        <v>883.20932943922185</v>
      </c>
      <c r="G149" s="31">
        <v>8.8320932943922177</v>
      </c>
      <c r="H149" s="462">
        <v>5.7995097402544102</v>
      </c>
      <c r="I149" s="31">
        <v>1.8152465486996303</v>
      </c>
      <c r="J149" s="462">
        <v>721.27782535266533</v>
      </c>
      <c r="K149" s="31">
        <v>274.0855736340128</v>
      </c>
      <c r="L149" s="462">
        <v>199.73488116505703</v>
      </c>
      <c r="M149" s="31">
        <v>2.5965534551457412</v>
      </c>
      <c r="N149" s="462">
        <v>0</v>
      </c>
      <c r="O149" s="31">
        <v>0</v>
      </c>
      <c r="P149" s="462">
        <v>0</v>
      </c>
      <c r="Q149" s="31">
        <v>0</v>
      </c>
      <c r="R149" s="462">
        <v>1110.5575320262296</v>
      </c>
      <c r="S149" s="31">
        <v>11.105575320262298</v>
      </c>
      <c r="T149" s="462">
        <v>33.467421810375043</v>
      </c>
      <c r="U149" s="31">
        <v>0.33467421810375042</v>
      </c>
      <c r="V149" s="462">
        <v>133.62315006425985</v>
      </c>
      <c r="W149" s="31">
        <v>1.3362315006425984</v>
      </c>
      <c r="X149" s="462">
        <v>51.094829983058773</v>
      </c>
      <c r="Y149" s="31">
        <v>15.992681784697394</v>
      </c>
      <c r="Z149" s="462">
        <v>4.9307435448066359</v>
      </c>
      <c r="AA149" s="31">
        <v>1.5433227295244771</v>
      </c>
      <c r="AB149" s="462">
        <v>1.171051591891576</v>
      </c>
      <c r="AC149" s="31">
        <v>0.36653914826206335</v>
      </c>
      <c r="AD149" s="462">
        <v>1.8182116821474472</v>
      </c>
      <c r="AE149" s="31">
        <v>0.5691002565121509</v>
      </c>
      <c r="AF149" s="462">
        <v>728.54817589233562</v>
      </c>
      <c r="AG149" s="31">
        <v>276.84830683908757</v>
      </c>
      <c r="AH149" s="462">
        <v>1.5131219253125368</v>
      </c>
      <c r="AI149" s="31">
        <v>0.57498633161876389</v>
      </c>
      <c r="AJ149" s="462">
        <v>281.63370987698335</v>
      </c>
      <c r="AK149" s="31">
        <v>3.6612382284007832</v>
      </c>
      <c r="AL149" s="462">
        <v>108.88398762674457</v>
      </c>
      <c r="AM149" s="31">
        <v>1.4154918391476794</v>
      </c>
      <c r="AN149" s="40">
        <v>660.2942973617553</v>
      </c>
      <c r="AO149" s="40">
        <v>8.5838258657028188</v>
      </c>
      <c r="AP149" s="39">
        <v>452.199984071546</v>
      </c>
      <c r="AQ149" s="40">
        <v>5.8785997929300979</v>
      </c>
      <c r="AR149" s="40">
        <v>200.63775104475843</v>
      </c>
      <c r="AS149" s="40">
        <v>2.6082907635818597</v>
      </c>
      <c r="AT149" s="40">
        <v>154.89854043234084</v>
      </c>
      <c r="AU149" s="40">
        <v>2.0136810256204303</v>
      </c>
      <c r="AV149" s="40">
        <v>59.886193194709513</v>
      </c>
      <c r="AW149" s="40">
        <v>0.77852051153122359</v>
      </c>
      <c r="AX149" s="40">
        <v>363.16186354896541</v>
      </c>
      <c r="AY149" s="40">
        <v>4.7211042261365499</v>
      </c>
      <c r="AZ149" s="40">
        <v>248.7099912393503</v>
      </c>
      <c r="BA149" s="40">
        <v>3.2332298861115532</v>
      </c>
      <c r="BB149" s="40">
        <v>110.35076307461712</v>
      </c>
      <c r="BC149" s="40">
        <v>1.4345599199700227</v>
      </c>
      <c r="BD149" s="40">
        <v>0</v>
      </c>
      <c r="BE149" s="40">
        <v>0</v>
      </c>
      <c r="BF149" s="40">
        <v>0</v>
      </c>
      <c r="BG149" s="40">
        <v>0</v>
      </c>
      <c r="BH149" s="40">
        <v>0</v>
      </c>
      <c r="BI149" s="40">
        <v>0</v>
      </c>
      <c r="BJ149" s="40">
        <v>0</v>
      </c>
      <c r="BK149" s="40">
        <v>0</v>
      </c>
      <c r="BL149" s="40">
        <v>0</v>
      </c>
      <c r="BM149" s="40">
        <v>0</v>
      </c>
      <c r="BN149" s="40">
        <v>0</v>
      </c>
      <c r="BO149" s="40">
        <v>0</v>
      </c>
      <c r="BP149" s="40">
        <v>0</v>
      </c>
      <c r="BQ149" s="40">
        <v>0</v>
      </c>
      <c r="BR149" s="40">
        <v>0</v>
      </c>
      <c r="BS149" s="40">
        <v>0</v>
      </c>
      <c r="BT149" s="40">
        <v>1.2976851548230912</v>
      </c>
      <c r="BU149" s="40">
        <v>0.40617545345962758</v>
      </c>
      <c r="BV149" s="40">
        <v>1.2998446997871542</v>
      </c>
      <c r="BW149" s="40">
        <v>0.40685139103337925</v>
      </c>
      <c r="BX149" s="40">
        <v>0.94578322399466519</v>
      </c>
      <c r="BZ149" s="40">
        <v>32.901973852727245</v>
      </c>
      <c r="CB149" s="40">
        <v>2.547800615857533</v>
      </c>
      <c r="CD149" s="40">
        <v>959.39208015121153</v>
      </c>
      <c r="CE149" s="40">
        <v>364.56899045746036</v>
      </c>
      <c r="CF149" s="40">
        <v>849.8655683939952</v>
      </c>
      <c r="CG149" s="40">
        <v>322.94891598971816</v>
      </c>
      <c r="CH149" s="40">
        <v>559.22674482140906</v>
      </c>
    </row>
    <row r="150" spans="1:86" s="40" customFormat="1">
      <c r="A150" s="70" t="s">
        <v>1045</v>
      </c>
      <c r="B150" s="462">
        <v>0.41519686410235923</v>
      </c>
      <c r="C150" s="31">
        <v>0.11180642333891111</v>
      </c>
      <c r="D150" s="462">
        <v>0.41519686410235923</v>
      </c>
      <c r="E150" s="31">
        <v>0.11180642333891111</v>
      </c>
      <c r="F150" s="462">
        <v>2.2457358690633309</v>
      </c>
      <c r="G150" s="31">
        <v>2.2457358690633311E-2</v>
      </c>
      <c r="H150" s="462">
        <v>0.45926224287935968</v>
      </c>
      <c r="I150" s="31">
        <v>0.14374908202123959</v>
      </c>
      <c r="J150" s="462">
        <v>0.56783062086651048</v>
      </c>
      <c r="K150" s="31">
        <v>0.21577563592927398</v>
      </c>
      <c r="L150" s="462">
        <v>25.700189765864618</v>
      </c>
      <c r="M150" s="31">
        <v>0.33410246695624007</v>
      </c>
      <c r="N150" s="462">
        <v>0</v>
      </c>
      <c r="O150" s="31">
        <v>0</v>
      </c>
      <c r="P150" s="462">
        <v>0</v>
      </c>
      <c r="Q150" s="31">
        <v>0</v>
      </c>
      <c r="R150" s="462">
        <v>2.5692563754629631</v>
      </c>
      <c r="S150" s="31">
        <v>2.5692563754629635E-2</v>
      </c>
      <c r="T150" s="462">
        <v>0.57319893708377145</v>
      </c>
      <c r="U150" s="31">
        <v>5.7319893708377154E-3</v>
      </c>
      <c r="V150" s="462">
        <v>1.2961692093410444</v>
      </c>
      <c r="W150" s="31">
        <v>1.2961692093410443E-2</v>
      </c>
      <c r="X150" s="462">
        <v>2.0593558586356471</v>
      </c>
      <c r="Y150" s="31">
        <v>0.6445783837529574</v>
      </c>
      <c r="Z150" s="462">
        <v>0.32083731903113683</v>
      </c>
      <c r="AA150" s="31">
        <v>0.10042208085674581</v>
      </c>
      <c r="AB150" s="462">
        <v>7.1495781399696229E-3</v>
      </c>
      <c r="AC150" s="31">
        <v>2.2378179578104924E-3</v>
      </c>
      <c r="AD150" s="462">
        <v>28.049767340518756</v>
      </c>
      <c r="AE150" s="31">
        <v>8.7795771775823699</v>
      </c>
      <c r="AF150" s="462">
        <v>0.57245932555205048</v>
      </c>
      <c r="AG150" s="31">
        <v>0.21753454370977918</v>
      </c>
      <c r="AH150" s="462">
        <v>0.10958885699804299</v>
      </c>
      <c r="AI150" s="31">
        <v>4.1643765659256336E-2</v>
      </c>
      <c r="AJ150" s="462">
        <v>25.954632774036103</v>
      </c>
      <c r="AK150" s="31">
        <v>0.33741022606246929</v>
      </c>
      <c r="AL150" s="462">
        <v>25.954632774036103</v>
      </c>
      <c r="AM150" s="31">
        <v>0.33741022606246929</v>
      </c>
      <c r="AN150" s="40">
        <v>25.954632774036103</v>
      </c>
      <c r="AO150" s="40">
        <v>0.33741022606246929</v>
      </c>
      <c r="AP150" s="39">
        <v>25.954632774036103</v>
      </c>
      <c r="AQ150" s="40">
        <v>0.33741022606246929</v>
      </c>
      <c r="AR150" s="40">
        <v>25.954632774036103</v>
      </c>
      <c r="AS150" s="40">
        <v>0.33741022606246929</v>
      </c>
      <c r="AT150" s="40">
        <v>0.510331956887487</v>
      </c>
      <c r="AU150" s="40">
        <v>6.6343154395373301E-3</v>
      </c>
      <c r="AV150" s="40">
        <v>0.510331956887487</v>
      </c>
      <c r="AW150" s="40">
        <v>6.6343154395373301E-3</v>
      </c>
      <c r="AX150" s="40">
        <v>0.510331956887487</v>
      </c>
      <c r="AY150" s="40">
        <v>6.6343154395373301E-3</v>
      </c>
      <c r="AZ150" s="40">
        <v>0.510331956887487</v>
      </c>
      <c r="BA150" s="40">
        <v>6.6343154395373301E-3</v>
      </c>
      <c r="BB150" s="40">
        <v>0.510331956887487</v>
      </c>
      <c r="BC150" s="40">
        <v>6.6343154395373301E-3</v>
      </c>
      <c r="BD150" s="40">
        <v>0</v>
      </c>
      <c r="BE150" s="40">
        <v>0</v>
      </c>
      <c r="BF150" s="40">
        <v>0</v>
      </c>
      <c r="BG150" s="40">
        <v>0</v>
      </c>
      <c r="BH150" s="40">
        <v>0</v>
      </c>
      <c r="BI150" s="40">
        <v>0</v>
      </c>
      <c r="BJ150" s="40">
        <v>0</v>
      </c>
      <c r="BK150" s="40">
        <v>0</v>
      </c>
      <c r="BL150" s="40">
        <v>0</v>
      </c>
      <c r="BM150" s="40">
        <v>0</v>
      </c>
      <c r="BN150" s="40">
        <v>0</v>
      </c>
      <c r="BO150" s="40">
        <v>0</v>
      </c>
      <c r="BP150" s="40">
        <v>0</v>
      </c>
      <c r="BQ150" s="40">
        <v>0</v>
      </c>
      <c r="BR150" s="40">
        <v>0</v>
      </c>
      <c r="BS150" s="40">
        <v>0</v>
      </c>
      <c r="BT150" s="40">
        <v>7.9227093662883469E-3</v>
      </c>
      <c r="BU150" s="40">
        <v>2.4798080316482526E-3</v>
      </c>
      <c r="BV150" s="40">
        <v>7.935893956595259E-3</v>
      </c>
      <c r="BW150" s="40">
        <v>2.4839348084143161E-3</v>
      </c>
      <c r="BX150" s="40">
        <v>5.7742554728095344E-3</v>
      </c>
      <c r="BZ150" s="40">
        <v>1.3261003635153787</v>
      </c>
      <c r="CB150" s="40">
        <v>0.16578220132307983</v>
      </c>
      <c r="CD150" s="40">
        <v>0.75384574598743304</v>
      </c>
      <c r="CE150" s="40">
        <v>0.28646138347522454</v>
      </c>
      <c r="CF150" s="40">
        <v>0.69110724737357887</v>
      </c>
      <c r="CG150" s="40">
        <v>0.26262075400196</v>
      </c>
      <c r="CH150" s="40">
        <v>0.43941440767321571</v>
      </c>
    </row>
    <row r="151" spans="1:86" s="40" customFormat="1">
      <c r="A151" s="70" t="s">
        <v>1046</v>
      </c>
      <c r="B151" s="462">
        <v>1.0625603572027664</v>
      </c>
      <c r="C151" s="31">
        <v>0.28906247169219967</v>
      </c>
      <c r="D151" s="462">
        <v>1.0625603572027664</v>
      </c>
      <c r="E151" s="31">
        <v>0.28906247169219967</v>
      </c>
      <c r="F151" s="462">
        <v>1.6023609873582194</v>
      </c>
      <c r="G151" s="31">
        <v>1.6023609873582194E-2</v>
      </c>
      <c r="H151" s="462">
        <v>1.6103861422831585</v>
      </c>
      <c r="I151" s="31">
        <v>0.50405086253462861</v>
      </c>
      <c r="J151" s="462">
        <v>1.069634425353194</v>
      </c>
      <c r="K151" s="31">
        <v>0.40646108163421368</v>
      </c>
      <c r="L151" s="462">
        <v>60.712042490375829</v>
      </c>
      <c r="M151" s="31">
        <v>0.7892565523748859</v>
      </c>
      <c r="N151" s="462">
        <v>0</v>
      </c>
      <c r="O151" s="31">
        <v>0</v>
      </c>
      <c r="P151" s="462">
        <v>0</v>
      </c>
      <c r="Q151" s="31">
        <v>0</v>
      </c>
      <c r="R151" s="462">
        <v>1.7830801343907001</v>
      </c>
      <c r="S151" s="31">
        <v>1.7830801343907004E-2</v>
      </c>
      <c r="T151" s="462">
        <v>1.4903172364178059</v>
      </c>
      <c r="U151" s="31">
        <v>1.490317236417806E-2</v>
      </c>
      <c r="V151" s="462">
        <v>0.86411280622736286</v>
      </c>
      <c r="W151" s="31">
        <v>8.6411280622736286E-3</v>
      </c>
      <c r="X151" s="462">
        <v>5.3418442878548893</v>
      </c>
      <c r="Y151" s="31">
        <v>1.6719972620985806</v>
      </c>
      <c r="Z151" s="462">
        <v>7.5230819634887265</v>
      </c>
      <c r="AA151" s="31">
        <v>2.3547246545719713</v>
      </c>
      <c r="AB151" s="462">
        <v>0.16764528052342562</v>
      </c>
      <c r="AC151" s="31">
        <v>5.2472972803832223E-2</v>
      </c>
      <c r="AD151" s="462">
        <v>60.026502108710126</v>
      </c>
      <c r="AE151" s="31">
        <v>18.788295160026269</v>
      </c>
      <c r="AF151" s="462">
        <v>1.0783536132492115</v>
      </c>
      <c r="AG151" s="31">
        <v>0.40977437303470038</v>
      </c>
      <c r="AH151" s="462">
        <v>0.20643482364747634</v>
      </c>
      <c r="AI151" s="31">
        <v>7.8445232986041002E-2</v>
      </c>
      <c r="AJ151" s="462">
        <v>61.313118002433107</v>
      </c>
      <c r="AK151" s="31">
        <v>0.79707053403163031</v>
      </c>
      <c r="AL151" s="462">
        <v>61.313118002433107</v>
      </c>
      <c r="AM151" s="31">
        <v>0.79707053403163031</v>
      </c>
      <c r="AN151" s="40">
        <v>61.313118002433107</v>
      </c>
      <c r="AO151" s="40">
        <v>0.79707053403163031</v>
      </c>
      <c r="AP151" s="39">
        <v>61.313118002433107</v>
      </c>
      <c r="AQ151" s="40">
        <v>0.79707053403163031</v>
      </c>
      <c r="AR151" s="40">
        <v>61.313118002433107</v>
      </c>
      <c r="AS151" s="40">
        <v>0.79707053403163031</v>
      </c>
      <c r="AT151" s="40">
        <v>1.2055667967052228</v>
      </c>
      <c r="AU151" s="40">
        <v>1.5672368357167895E-2</v>
      </c>
      <c r="AV151" s="40">
        <v>1.2055667967052228</v>
      </c>
      <c r="AW151" s="40">
        <v>1.5672368357167895E-2</v>
      </c>
      <c r="AX151" s="40">
        <v>1.2055667967052228</v>
      </c>
      <c r="AY151" s="40">
        <v>1.5672368357167895E-2</v>
      </c>
      <c r="AZ151" s="40">
        <v>1.2055667967052228</v>
      </c>
      <c r="BA151" s="40">
        <v>1.5672368357167895E-2</v>
      </c>
      <c r="BB151" s="40">
        <v>1.2055667967052228</v>
      </c>
      <c r="BC151" s="40">
        <v>1.5672368357167895E-2</v>
      </c>
      <c r="BD151" s="40">
        <v>0</v>
      </c>
      <c r="BE151" s="40">
        <v>0</v>
      </c>
      <c r="BF151" s="40">
        <v>0</v>
      </c>
      <c r="BG151" s="40">
        <v>0</v>
      </c>
      <c r="BH151" s="40">
        <v>0</v>
      </c>
      <c r="BI151" s="40">
        <v>0</v>
      </c>
      <c r="BJ151" s="40">
        <v>0</v>
      </c>
      <c r="BK151" s="40">
        <v>0</v>
      </c>
      <c r="BL151" s="40">
        <v>0</v>
      </c>
      <c r="BM151" s="40">
        <v>0</v>
      </c>
      <c r="BN151" s="40">
        <v>0</v>
      </c>
      <c r="BO151" s="40">
        <v>0</v>
      </c>
      <c r="BP151" s="40">
        <v>0</v>
      </c>
      <c r="BQ151" s="40">
        <v>0</v>
      </c>
      <c r="BR151" s="40">
        <v>0</v>
      </c>
      <c r="BS151" s="40">
        <v>0</v>
      </c>
      <c r="BT151" s="40">
        <v>0.18577387479572674</v>
      </c>
      <c r="BU151" s="40">
        <v>5.8147222811062473E-2</v>
      </c>
      <c r="BV151" s="40">
        <v>0.18608303070637155</v>
      </c>
      <c r="BW151" s="40">
        <v>5.8243988611094297E-2</v>
      </c>
      <c r="BX151" s="40">
        <v>0.13539633522449943</v>
      </c>
      <c r="BZ151" s="40">
        <v>3.4398239732398914</v>
      </c>
      <c r="CB151" s="40">
        <v>3.8873067896446312</v>
      </c>
      <c r="CD151" s="40">
        <v>1.4200350098833041</v>
      </c>
      <c r="CE151" s="40">
        <v>0.53961330375565553</v>
      </c>
      <c r="CF151" s="40">
        <v>1.8109368119360874</v>
      </c>
      <c r="CG151" s="40">
        <v>0.68815598853571325</v>
      </c>
      <c r="CH151" s="40">
        <v>0.82773411677977859</v>
      </c>
    </row>
    <row r="152" spans="1:86" s="40" customFormat="1">
      <c r="A152" s="130" t="s">
        <v>1047</v>
      </c>
      <c r="B152" s="89">
        <v>2.2310432854751676</v>
      </c>
      <c r="C152" s="34"/>
      <c r="D152" s="89">
        <v>2.2310432854751676</v>
      </c>
      <c r="E152" s="31"/>
      <c r="F152" s="89">
        <v>9.5837629594520397</v>
      </c>
      <c r="G152" s="31"/>
      <c r="H152" s="89">
        <v>2.3557243628256805</v>
      </c>
      <c r="I152" s="34"/>
      <c r="J152" s="89">
        <v>3.0786330007886438</v>
      </c>
      <c r="K152" s="31"/>
      <c r="L152" s="89">
        <v>149.74028260653705</v>
      </c>
      <c r="M152" s="31"/>
      <c r="N152" s="89">
        <v>0</v>
      </c>
      <c r="O152" s="31"/>
      <c r="P152" s="89">
        <v>0</v>
      </c>
      <c r="Q152" s="34"/>
      <c r="R152" s="89">
        <v>9.5533156180628573</v>
      </c>
      <c r="S152" s="34"/>
      <c r="T152" s="89">
        <v>8.7520697920317811</v>
      </c>
      <c r="U152" s="34"/>
      <c r="V152" s="89">
        <v>9.9231213839233572</v>
      </c>
      <c r="W152" s="34"/>
      <c r="X152" s="89">
        <v>3.235800451279355</v>
      </c>
      <c r="Y152" s="34"/>
      <c r="Z152" s="89">
        <v>3.2666175984343964</v>
      </c>
      <c r="AA152" s="34"/>
      <c r="AB152" s="89">
        <v>2.1880174480079453</v>
      </c>
      <c r="AC152" s="34"/>
      <c r="AD152" s="89">
        <v>3.2666175984343964</v>
      </c>
      <c r="AE152" s="34"/>
      <c r="AF152" s="89">
        <v>3.0817147155041473</v>
      </c>
      <c r="AG152" s="34"/>
      <c r="AH152" s="89">
        <v>2.7735432439537329</v>
      </c>
      <c r="AI152" s="34"/>
      <c r="AJ152" s="89">
        <v>151.15810679547843</v>
      </c>
      <c r="AK152" s="34"/>
      <c r="AL152" s="89">
        <v>151.15810679547843</v>
      </c>
      <c r="AM152" s="34"/>
      <c r="AN152" s="40">
        <v>151.15810679547843</v>
      </c>
      <c r="AP152" s="40">
        <v>151.15810679547843</v>
      </c>
      <c r="AR152" s="40">
        <v>151.15810679547843</v>
      </c>
      <c r="AT152" s="40">
        <v>9.3756879013404966</v>
      </c>
      <c r="AV152" s="40">
        <v>9.3756879013404966</v>
      </c>
      <c r="AX152" s="40">
        <v>9.3756879013404966</v>
      </c>
      <c r="AZ152" s="40">
        <v>9.3756879013404966</v>
      </c>
      <c r="BB152" s="40">
        <v>9.3756879013404966</v>
      </c>
      <c r="BD152" s="40">
        <v>0</v>
      </c>
      <c r="BF152" s="40">
        <v>0</v>
      </c>
      <c r="BH152" s="40">
        <v>0</v>
      </c>
      <c r="BJ152" s="40">
        <v>0</v>
      </c>
      <c r="BL152" s="40">
        <v>0</v>
      </c>
      <c r="BN152" s="40">
        <v>0</v>
      </c>
      <c r="BP152" s="40">
        <v>0</v>
      </c>
      <c r="BR152" s="40">
        <v>0</v>
      </c>
      <c r="BT152" s="40">
        <v>2.4246222629589336</v>
      </c>
      <c r="BV152" s="40">
        <v>2.4286572022338935</v>
      </c>
      <c r="BX152" s="40">
        <v>1.7671212869374007</v>
      </c>
      <c r="BZ152" s="40">
        <v>2.0836593815056457</v>
      </c>
      <c r="CB152" s="40">
        <v>1.6879179080056155</v>
      </c>
      <c r="CD152" s="40">
        <v>4.0581704672019434</v>
      </c>
      <c r="CF152" s="40">
        <v>3.8337052122359414</v>
      </c>
      <c r="CH152" s="40">
        <v>2.3654953040117128</v>
      </c>
    </row>
    <row r="153" spans="1:86" s="40" customFormat="1">
      <c r="A153" s="70" t="s">
        <v>1048</v>
      </c>
      <c r="B153" s="462">
        <v>1.4916988013722883</v>
      </c>
      <c r="C153" s="31"/>
      <c r="D153" s="462">
        <v>1.4916988013722883</v>
      </c>
      <c r="E153" s="31"/>
      <c r="F153" s="462">
        <v>1.9133750325622154</v>
      </c>
      <c r="G153" s="31"/>
      <c r="H153" s="462">
        <v>0.23060471216117534</v>
      </c>
      <c r="I153" s="31"/>
      <c r="J153" s="462">
        <v>4.6179495011829648</v>
      </c>
      <c r="K153" s="31"/>
      <c r="L153" s="462">
        <v>20.22186478646314</v>
      </c>
      <c r="M153" s="31"/>
      <c r="N153" s="462">
        <v>0</v>
      </c>
      <c r="O153" s="31"/>
      <c r="P153" s="462">
        <v>0</v>
      </c>
      <c r="Q153" s="31"/>
      <c r="R153" s="462">
        <v>1.9106631236125715</v>
      </c>
      <c r="S153" s="31"/>
      <c r="T153" s="462">
        <v>1.7257602406823225</v>
      </c>
      <c r="U153" s="31"/>
      <c r="V153" s="462">
        <v>1.9722974179226547</v>
      </c>
      <c r="W153" s="31"/>
      <c r="X153" s="462">
        <v>0.30817147155041474</v>
      </c>
      <c r="Y153" s="31"/>
      <c r="Z153" s="462">
        <v>0.30817147155041474</v>
      </c>
      <c r="AA153" s="31"/>
      <c r="AB153" s="462">
        <v>0.21572003008529031</v>
      </c>
      <c r="AC153" s="31"/>
      <c r="AD153" s="462">
        <v>0.33898861870545627</v>
      </c>
      <c r="AE153" s="31"/>
      <c r="AF153" s="462">
        <v>4.6225720732562214</v>
      </c>
      <c r="AG153" s="31"/>
      <c r="AH153" s="462">
        <v>4.1603148659305997</v>
      </c>
      <c r="AI153" s="31"/>
      <c r="AJ153" s="462">
        <v>20.154414239397124</v>
      </c>
      <c r="AK153" s="31"/>
      <c r="AL153" s="462">
        <v>20.154414239397124</v>
      </c>
      <c r="AM153" s="31"/>
      <c r="AN153" s="40">
        <v>20.154414239397124</v>
      </c>
      <c r="AP153" s="39">
        <v>20.154414239397124</v>
      </c>
      <c r="AR153" s="40">
        <v>20.154414239397124</v>
      </c>
      <c r="AT153" s="40">
        <v>26.89946894599867</v>
      </c>
      <c r="AV153" s="40">
        <v>26.89946894599867</v>
      </c>
      <c r="AX153" s="40">
        <v>26.89946894599867</v>
      </c>
      <c r="AZ153" s="40">
        <v>26.89946894599867</v>
      </c>
      <c r="BB153" s="40">
        <v>26.89946894599867</v>
      </c>
      <c r="BD153" s="40">
        <v>0</v>
      </c>
      <c r="BF153" s="40">
        <v>0</v>
      </c>
      <c r="BH153" s="40">
        <v>0</v>
      </c>
      <c r="BJ153" s="40">
        <v>0</v>
      </c>
      <c r="BL153" s="40">
        <v>0</v>
      </c>
      <c r="BN153" s="40">
        <v>0</v>
      </c>
      <c r="BP153" s="40">
        <v>0</v>
      </c>
      <c r="BR153" s="40">
        <v>0</v>
      </c>
      <c r="BT153" s="40">
        <v>0.23904726536214838</v>
      </c>
      <c r="BV153" s="40">
        <v>0.23944507627658107</v>
      </c>
      <c r="BX153" s="40">
        <v>0.17422322547270147</v>
      </c>
      <c r="BZ153" s="40">
        <v>0.1984437506195853</v>
      </c>
      <c r="CB153" s="40">
        <v>0.15923753849109581</v>
      </c>
      <c r="CD153" s="40">
        <v>6.0872557008029151</v>
      </c>
      <c r="CF153" s="40">
        <v>5.4126934050784881</v>
      </c>
      <c r="CH153" s="40">
        <v>3.5482429560175688</v>
      </c>
    </row>
    <row r="154" spans="1:86" s="40" customFormat="1">
      <c r="A154" s="70" t="s">
        <v>1049</v>
      </c>
      <c r="B154" s="462">
        <v>127394.65654166398</v>
      </c>
      <c r="C154" s="31"/>
      <c r="D154" s="462">
        <v>127394.65654166398</v>
      </c>
      <c r="E154" s="31"/>
      <c r="F154" s="462">
        <v>258943.79154924044</v>
      </c>
      <c r="G154" s="31"/>
      <c r="H154" s="462">
        <v>124568.96376209748</v>
      </c>
      <c r="I154" s="31"/>
      <c r="J154" s="462">
        <v>291950.78598085116</v>
      </c>
      <c r="K154" s="31"/>
      <c r="L154" s="462">
        <v>-2809.6297055289269</v>
      </c>
      <c r="M154" s="31"/>
      <c r="N154" s="462">
        <v>0</v>
      </c>
      <c r="O154" s="31"/>
      <c r="P154" s="462">
        <v>695.72149310997327</v>
      </c>
      <c r="Q154" s="31"/>
      <c r="R154" s="462">
        <v>255491.95341848893</v>
      </c>
      <c r="S154" s="31"/>
      <c r="T154" s="462">
        <v>235384.66018452458</v>
      </c>
      <c r="U154" s="31"/>
      <c r="V154" s="462">
        <v>279540.16011911444</v>
      </c>
      <c r="W154" s="31"/>
      <c r="X154" s="462">
        <v>183486.88303196768</v>
      </c>
      <c r="Y154" s="31"/>
      <c r="Z154" s="462">
        <v>183526.97812151877</v>
      </c>
      <c r="AA154" s="31"/>
      <c r="AB154" s="462">
        <v>113537.58457663274</v>
      </c>
      <c r="AC154" s="31"/>
      <c r="AD154" s="462">
        <v>180925.1307052112</v>
      </c>
      <c r="AE154" s="31"/>
      <c r="AF154" s="462">
        <v>292175.28944027139</v>
      </c>
      <c r="AG154" s="31"/>
      <c r="AH154" s="462">
        <v>269724.94349824463</v>
      </c>
      <c r="AI154" s="31"/>
      <c r="AJ154" s="462">
        <v>-2836.7229448194812</v>
      </c>
      <c r="AK154" s="31"/>
      <c r="AL154" s="462">
        <v>-2836.7229448194812</v>
      </c>
      <c r="AM154" s="31"/>
      <c r="AN154" s="40">
        <v>-2836.7229448194812</v>
      </c>
      <c r="AP154" s="241">
        <v>-2836.7229448194812</v>
      </c>
      <c r="AR154" s="40">
        <v>-2836.7229448194812</v>
      </c>
      <c r="AT154" s="40">
        <v>-127.39901576444103</v>
      </c>
      <c r="AV154" s="40">
        <v>-127.39901576444103</v>
      </c>
      <c r="AX154" s="40">
        <v>-127.39901576444103</v>
      </c>
      <c r="AZ154" s="40">
        <v>-127.39901576444103</v>
      </c>
      <c r="BB154" s="40">
        <v>-127.39901576444103</v>
      </c>
      <c r="BD154" s="40">
        <v>0</v>
      </c>
      <c r="BF154" s="40">
        <v>0</v>
      </c>
      <c r="BH154" s="40">
        <v>0</v>
      </c>
      <c r="BJ154" s="40">
        <v>0</v>
      </c>
      <c r="BL154" s="40">
        <v>0</v>
      </c>
      <c r="BN154" s="40">
        <v>28043.603911087746</v>
      </c>
      <c r="BP154" s="40">
        <v>0</v>
      </c>
      <c r="BR154" s="40">
        <v>0</v>
      </c>
      <c r="BT154" s="40">
        <v>12581.515540368166</v>
      </c>
      <c r="BV154" s="40">
        <v>13123.17670115982</v>
      </c>
      <c r="BX154" s="40">
        <v>91697.021317397972</v>
      </c>
      <c r="BZ154" s="40">
        <v>118154.43225543376</v>
      </c>
      <c r="CB154" s="40">
        <v>94831.569242122161</v>
      </c>
      <c r="CD154" s="40">
        <v>38475.239933386147</v>
      </c>
      <c r="CF154" s="40">
        <v>47572.302267944426</v>
      </c>
      <c r="CH154" s="40">
        <v>224271.01108421685</v>
      </c>
    </row>
    <row r="155" spans="1:86" s="40" customFormat="1">
      <c r="A155" s="70" t="s">
        <v>87</v>
      </c>
      <c r="B155" s="462"/>
      <c r="C155" s="31"/>
      <c r="D155" s="462"/>
      <c r="E155" s="31"/>
      <c r="F155" s="462"/>
      <c r="G155" s="31"/>
      <c r="H155" s="462"/>
      <c r="I155" s="31"/>
      <c r="J155" s="462"/>
      <c r="K155" s="31"/>
      <c r="L155" s="462"/>
      <c r="M155" s="31"/>
      <c r="N155" s="462"/>
      <c r="O155" s="31"/>
      <c r="P155" s="462"/>
      <c r="Q155" s="31"/>
      <c r="R155" s="462"/>
      <c r="S155" s="31"/>
      <c r="T155" s="462"/>
      <c r="U155" s="31"/>
      <c r="V155" s="462"/>
      <c r="W155" s="31"/>
      <c r="X155" s="462"/>
      <c r="Y155" s="31"/>
      <c r="Z155" s="462"/>
      <c r="AA155" s="31"/>
      <c r="AB155" s="462"/>
      <c r="AC155" s="31"/>
      <c r="AD155" s="462"/>
      <c r="AE155" s="31"/>
      <c r="AF155" s="462"/>
      <c r="AG155" s="31"/>
      <c r="AH155" s="462"/>
      <c r="AI155" s="31"/>
      <c r="AJ155" s="462"/>
      <c r="AK155" s="31"/>
      <c r="AL155" s="462"/>
      <c r="AM155" s="31"/>
      <c r="AP155" s="241"/>
    </row>
    <row r="156" spans="1:86" s="40" customFormat="1">
      <c r="A156" s="70" t="s">
        <v>1050</v>
      </c>
      <c r="B156" s="462"/>
      <c r="C156" s="31"/>
      <c r="D156" s="462"/>
      <c r="E156" s="31"/>
      <c r="F156" s="462"/>
      <c r="G156" s="31"/>
      <c r="H156" s="462"/>
      <c r="I156" s="31"/>
      <c r="J156" s="462"/>
      <c r="K156" s="31"/>
      <c r="L156" s="462"/>
      <c r="M156" s="31"/>
      <c r="N156" s="462"/>
      <c r="O156" s="31"/>
      <c r="P156" s="462"/>
      <c r="Q156" s="31"/>
      <c r="R156" s="462"/>
      <c r="S156" s="31"/>
      <c r="T156" s="462"/>
      <c r="U156" s="31"/>
      <c r="V156" s="462"/>
      <c r="W156" s="31"/>
      <c r="X156" s="462"/>
      <c r="Y156" s="31"/>
      <c r="Z156" s="462"/>
      <c r="AA156" s="31"/>
      <c r="AB156" s="462"/>
      <c r="AC156" s="31"/>
      <c r="AD156" s="462"/>
      <c r="AE156" s="31"/>
      <c r="AF156" s="462"/>
      <c r="AG156" s="31"/>
      <c r="AH156" s="462"/>
      <c r="AI156" s="31"/>
      <c r="AJ156" s="462"/>
      <c r="AK156" s="31"/>
      <c r="AL156" s="462"/>
      <c r="AM156" s="31"/>
      <c r="AP156" s="39"/>
    </row>
    <row r="157" spans="1:86" s="40" customFormat="1">
      <c r="A157" s="70"/>
      <c r="B157" s="462" t="s">
        <v>1051</v>
      </c>
      <c r="C157" s="31"/>
      <c r="D157" s="462" t="s">
        <v>1052</v>
      </c>
      <c r="E157" s="31"/>
      <c r="F157" s="462" t="s">
        <v>1053</v>
      </c>
      <c r="G157" s="31"/>
      <c r="H157" s="462" t="s">
        <v>1005</v>
      </c>
      <c r="I157" s="31"/>
      <c r="J157" s="462" t="s">
        <v>1006</v>
      </c>
      <c r="K157" s="31"/>
      <c r="L157" s="462" t="s">
        <v>1007</v>
      </c>
      <c r="M157" s="31"/>
      <c r="N157" s="462" t="s">
        <v>1054</v>
      </c>
      <c r="O157" s="31"/>
      <c r="P157" s="462" t="s">
        <v>1009</v>
      </c>
      <c r="Q157" s="31"/>
      <c r="R157" s="462" t="s">
        <v>1010</v>
      </c>
      <c r="S157" s="31"/>
      <c r="T157" s="462" t="s">
        <v>1055</v>
      </c>
      <c r="U157" s="31"/>
      <c r="V157" s="462" t="s">
        <v>1056</v>
      </c>
      <c r="W157" s="31"/>
      <c r="X157" s="462" t="s">
        <v>1024</v>
      </c>
      <c r="Y157" s="31"/>
      <c r="Z157" s="462" t="s">
        <v>1025</v>
      </c>
      <c r="AA157" s="31"/>
      <c r="AB157" s="462" t="s">
        <v>1026</v>
      </c>
      <c r="AC157" s="31"/>
      <c r="AD157" s="462" t="s">
        <v>1027</v>
      </c>
      <c r="AE157" s="31"/>
      <c r="AF157" s="462" t="s">
        <v>1028</v>
      </c>
      <c r="AG157" s="31"/>
      <c r="AH157" s="462" t="s">
        <v>1021</v>
      </c>
      <c r="AI157" s="31"/>
      <c r="AJ157" s="462" t="s">
        <v>1029</v>
      </c>
      <c r="AK157" s="31"/>
      <c r="AL157" s="462" t="s">
        <v>1030</v>
      </c>
      <c r="AM157" s="31"/>
      <c r="AP157" s="39"/>
    </row>
    <row r="158" spans="1:86" s="40" customFormat="1">
      <c r="A158" s="445" t="s">
        <v>1057</v>
      </c>
      <c r="B158" s="469" t="s">
        <v>188</v>
      </c>
      <c r="C158" s="470" t="s">
        <v>991</v>
      </c>
      <c r="D158" s="469" t="s">
        <v>188</v>
      </c>
      <c r="E158" s="470" t="s">
        <v>991</v>
      </c>
      <c r="F158" s="469" t="s">
        <v>188</v>
      </c>
      <c r="G158" s="470" t="s">
        <v>991</v>
      </c>
      <c r="H158" s="469" t="s">
        <v>188</v>
      </c>
      <c r="I158" s="470" t="s">
        <v>991</v>
      </c>
      <c r="J158" s="469" t="s">
        <v>188</v>
      </c>
      <c r="K158" s="470" t="s">
        <v>991</v>
      </c>
      <c r="L158" s="469" t="s">
        <v>188</v>
      </c>
      <c r="M158" s="470" t="s">
        <v>991</v>
      </c>
      <c r="N158" s="469" t="s">
        <v>188</v>
      </c>
      <c r="O158" s="470" t="s">
        <v>991</v>
      </c>
      <c r="P158" s="469" t="s">
        <v>188</v>
      </c>
      <c r="Q158" s="470" t="s">
        <v>991</v>
      </c>
      <c r="R158" s="469" t="s">
        <v>188</v>
      </c>
      <c r="S158" s="470" t="s">
        <v>991</v>
      </c>
      <c r="T158" s="469" t="s">
        <v>188</v>
      </c>
      <c r="U158" s="470" t="s">
        <v>991</v>
      </c>
      <c r="V158" s="469" t="s">
        <v>188</v>
      </c>
      <c r="W158" s="470" t="s">
        <v>991</v>
      </c>
      <c r="X158" s="469" t="s">
        <v>188</v>
      </c>
      <c r="Y158" s="470" t="s">
        <v>991</v>
      </c>
      <c r="Z158" s="469" t="s">
        <v>188</v>
      </c>
      <c r="AA158" s="470" t="s">
        <v>991</v>
      </c>
      <c r="AB158" s="469" t="s">
        <v>188</v>
      </c>
      <c r="AC158" s="470" t="s">
        <v>991</v>
      </c>
      <c r="AD158" s="469" t="s">
        <v>188</v>
      </c>
      <c r="AE158" s="470" t="s">
        <v>991</v>
      </c>
      <c r="AF158" s="469" t="s">
        <v>188</v>
      </c>
      <c r="AG158" s="470" t="s">
        <v>991</v>
      </c>
      <c r="AH158" s="469" t="s">
        <v>188</v>
      </c>
      <c r="AI158" s="470" t="s">
        <v>991</v>
      </c>
      <c r="AJ158" s="469" t="s">
        <v>188</v>
      </c>
      <c r="AK158" s="470" t="s">
        <v>991</v>
      </c>
      <c r="AL158" s="469" t="s">
        <v>188</v>
      </c>
      <c r="AM158" s="470" t="s">
        <v>991</v>
      </c>
      <c r="AP158" s="241"/>
    </row>
    <row r="159" spans="1:86" s="40" customFormat="1">
      <c r="A159" s="40" t="s">
        <v>334</v>
      </c>
      <c r="B159" s="40">
        <v>2660.4368701403382</v>
      </c>
      <c r="D159" s="40">
        <v>1419.3651841743686</v>
      </c>
      <c r="F159" s="40">
        <v>1419.3651841743686</v>
      </c>
      <c r="H159" s="40">
        <v>2660.4368701403382</v>
      </c>
      <c r="J159" s="40">
        <v>1419.3651841743686</v>
      </c>
      <c r="L159" s="40">
        <v>1419.3651841743686</v>
      </c>
      <c r="N159" s="40">
        <v>1419.3651841743686</v>
      </c>
      <c r="P159" s="40">
        <v>2660.4368701403382</v>
      </c>
      <c r="R159" s="40">
        <v>2660.4368701403382</v>
      </c>
      <c r="T159" s="40">
        <v>2771.1203062816439</v>
      </c>
      <c r="V159" s="40">
        <v>2660.4368701403382</v>
      </c>
      <c r="X159" s="40">
        <v>1457.5017675170616</v>
      </c>
      <c r="Z159" s="40">
        <v>1173.1005203961615</v>
      </c>
      <c r="AB159" s="40">
        <v>5191.4451130536281</v>
      </c>
      <c r="AD159" s="40">
        <v>26980.138881274794</v>
      </c>
      <c r="AF159" s="40">
        <v>250694.01576167651</v>
      </c>
      <c r="AH159" s="40">
        <v>14472.908890882569</v>
      </c>
      <c r="AJ159" s="40">
        <v>73275.698428839867</v>
      </c>
      <c r="AL159" s="40">
        <v>65986.196187109032</v>
      </c>
    </row>
    <row r="160" spans="1:86" s="40" customFormat="1">
      <c r="A160" s="477" t="s">
        <v>1058</v>
      </c>
      <c r="B160" s="40">
        <v>2374.4852216991835</v>
      </c>
      <c r="D160" s="40">
        <v>1273.0187223568771</v>
      </c>
      <c r="F160" s="40">
        <v>1273.0187223568771</v>
      </c>
      <c r="H160" s="40">
        <v>2374.4852216991835</v>
      </c>
      <c r="J160" s="40">
        <v>1273.0187223568771</v>
      </c>
      <c r="L160" s="40">
        <v>1273.0187223568771</v>
      </c>
      <c r="N160" s="40">
        <v>1273.0187223568771</v>
      </c>
      <c r="P160" s="40">
        <v>2374.4852216991835</v>
      </c>
      <c r="R160" s="40">
        <v>2374.4852216991835</v>
      </c>
      <c r="T160" s="40">
        <v>2442.091728568952</v>
      </c>
      <c r="V160" s="40">
        <v>2374.4852216991835</v>
      </c>
      <c r="X160" s="40">
        <v>1317.77072336887</v>
      </c>
      <c r="Z160" s="40">
        <v>1054.1433998925472</v>
      </c>
      <c r="AB160" s="40">
        <v>4926.3815741720819</v>
      </c>
      <c r="AD160" s="40">
        <v>23908.170534889527</v>
      </c>
      <c r="AF160" s="40">
        <v>202185.24556579028</v>
      </c>
      <c r="AH160" s="40">
        <v>13311.814434249032</v>
      </c>
      <c r="AJ160" s="40">
        <v>69061.416706788776</v>
      </c>
      <c r="AL160" s="40">
        <v>58648.279657839186</v>
      </c>
    </row>
    <row r="161" spans="1:71" s="40" customFormat="1" ht="39" customHeight="1">
      <c r="A161" s="61" t="s">
        <v>31</v>
      </c>
      <c r="B161" s="911">
        <v>1645.7389526789395</v>
      </c>
      <c r="C161" s="912"/>
      <c r="D161" s="911">
        <v>890.58371637150219</v>
      </c>
      <c r="E161" s="912"/>
      <c r="F161" s="911">
        <v>890.58371637150219</v>
      </c>
      <c r="G161" s="912"/>
      <c r="H161" s="911">
        <v>1645.7389526789395</v>
      </c>
      <c r="I161" s="912"/>
      <c r="J161" s="911">
        <v>890.58371637150219</v>
      </c>
      <c r="K161" s="912"/>
      <c r="L161" s="911">
        <v>890.58371637150219</v>
      </c>
      <c r="M161" s="912"/>
      <c r="N161" s="911">
        <v>890.58371637150219</v>
      </c>
      <c r="O161" s="912"/>
      <c r="P161" s="911">
        <v>1645.7389526789395</v>
      </c>
      <c r="Q161" s="912"/>
      <c r="R161" s="911">
        <v>1645.7389526789395</v>
      </c>
      <c r="S161" s="912"/>
      <c r="T161" s="911">
        <v>1671.511622299985</v>
      </c>
      <c r="U161" s="912"/>
      <c r="V161" s="911">
        <v>1645.7389526789395</v>
      </c>
      <c r="W161" s="912"/>
      <c r="X161" s="911">
        <v>908.88194317077523</v>
      </c>
      <c r="Y161" s="912"/>
      <c r="Z161" s="911">
        <v>698.01768675721712</v>
      </c>
      <c r="AA161" s="912"/>
      <c r="AB161" s="911">
        <v>1077.4648215070881</v>
      </c>
      <c r="AC161" s="912"/>
      <c r="AD161" s="911">
        <v>13019.458680566853</v>
      </c>
      <c r="AE161" s="912"/>
      <c r="AF161" s="911">
        <v>102709.97955429902</v>
      </c>
      <c r="AG161" s="912"/>
      <c r="AH161" s="911">
        <v>7258.8687997911056</v>
      </c>
      <c r="AI161" s="912"/>
      <c r="AJ161" s="911">
        <v>18383.076872173806</v>
      </c>
      <c r="AK161" s="912"/>
      <c r="AL161" s="911">
        <v>30784.4513348377</v>
      </c>
      <c r="AM161" s="912"/>
      <c r="AN161" s="911"/>
      <c r="AO161" s="912"/>
      <c r="AP161" s="911"/>
      <c r="AQ161" s="912"/>
      <c r="AR161" s="911"/>
      <c r="AS161" s="912"/>
      <c r="AT161" s="911"/>
      <c r="AU161" s="912"/>
      <c r="AV161" s="911"/>
      <c r="AW161" s="912"/>
      <c r="AX161" s="911"/>
      <c r="AY161" s="912"/>
      <c r="AZ161" s="911"/>
      <c r="BA161" s="912"/>
      <c r="BB161" s="911"/>
      <c r="BC161" s="912"/>
      <c r="BD161" s="911"/>
      <c r="BE161" s="912"/>
      <c r="BF161" s="911"/>
      <c r="BG161" s="912"/>
      <c r="BH161" s="911"/>
      <c r="BI161" s="912"/>
      <c r="BJ161" s="911"/>
      <c r="BK161" s="912"/>
      <c r="BL161" s="911"/>
      <c r="BM161" s="912"/>
      <c r="BN161" s="911"/>
      <c r="BO161" s="912"/>
      <c r="BP161" s="911"/>
      <c r="BQ161" s="912"/>
      <c r="BR161" s="911"/>
      <c r="BS161" s="912"/>
    </row>
    <row r="162" spans="1:71" s="40" customFormat="1">
      <c r="A162" s="94" t="s">
        <v>120</v>
      </c>
      <c r="B162" s="475">
        <v>689.16894069381101</v>
      </c>
      <c r="C162" s="476"/>
      <c r="D162" s="475">
        <v>366.99578842163311</v>
      </c>
      <c r="E162" s="476"/>
      <c r="F162" s="475">
        <v>366.99578842163311</v>
      </c>
      <c r="G162" s="476"/>
      <c r="H162" s="475">
        <v>689.16894069381101</v>
      </c>
      <c r="I162" s="476"/>
      <c r="J162" s="475">
        <v>366.99578842163311</v>
      </c>
      <c r="K162" s="476"/>
      <c r="L162" s="475">
        <v>366.99578842163311</v>
      </c>
      <c r="M162" s="476"/>
      <c r="N162" s="475">
        <v>366.99578842163311</v>
      </c>
      <c r="O162" s="476"/>
      <c r="P162" s="475">
        <v>689.16894069381101</v>
      </c>
      <c r="Q162" s="476"/>
      <c r="R162" s="475">
        <v>689.16894069381101</v>
      </c>
      <c r="S162" s="476"/>
      <c r="T162" s="475">
        <v>719.5820397775293</v>
      </c>
      <c r="U162" s="476"/>
      <c r="V162" s="475">
        <v>689.16894069381101</v>
      </c>
      <c r="W162" s="476"/>
      <c r="X162" s="475">
        <v>375.26830784166236</v>
      </c>
      <c r="Y162" s="476"/>
      <c r="Z162" s="475">
        <v>304.75677488795202</v>
      </c>
      <c r="AA162" s="476"/>
      <c r="AB162" s="475">
        <v>889.17882572821077</v>
      </c>
      <c r="AC162" s="476"/>
      <c r="AD162" s="475">
        <v>9573.8090707642878</v>
      </c>
      <c r="AE162" s="476"/>
      <c r="AF162" s="475">
        <v>90405.348385639649</v>
      </c>
      <c r="AG162" s="476"/>
      <c r="AH162" s="475">
        <v>3280.7069901739519</v>
      </c>
      <c r="AI162" s="476"/>
      <c r="AJ162" s="475">
        <v>12450.490007237055</v>
      </c>
      <c r="AK162" s="476"/>
      <c r="AL162" s="475">
        <v>15325.19920516706</v>
      </c>
      <c r="AM162" s="476"/>
      <c r="AN162" s="475"/>
      <c r="AO162" s="476"/>
      <c r="AP162" s="257"/>
      <c r="AQ162" s="257"/>
      <c r="AR162" s="475"/>
      <c r="AS162" s="476"/>
      <c r="AT162" s="475"/>
      <c r="AU162" s="476"/>
      <c r="AV162" s="475"/>
      <c r="AW162" s="476"/>
      <c r="AX162" s="475"/>
      <c r="AY162" s="476"/>
      <c r="AZ162" s="475"/>
      <c r="BA162" s="476"/>
      <c r="BB162" s="475"/>
      <c r="BC162" s="476"/>
      <c r="BD162" s="475"/>
      <c r="BE162" s="476"/>
      <c r="BF162" s="475"/>
      <c r="BG162" s="476"/>
      <c r="BH162" s="475"/>
      <c r="BI162" s="476"/>
      <c r="BJ162" s="475"/>
      <c r="BK162" s="476"/>
      <c r="BL162" s="475"/>
      <c r="BM162" s="476"/>
      <c r="BN162" s="475"/>
      <c r="BO162" s="476"/>
      <c r="BP162" s="475"/>
      <c r="BQ162" s="476"/>
      <c r="BR162" s="475"/>
      <c r="BS162" s="476"/>
    </row>
    <row r="163" spans="1:71" s="40" customFormat="1">
      <c r="A163" s="192" t="s">
        <v>163</v>
      </c>
      <c r="B163" s="465">
        <v>39.57732832643287</v>
      </c>
      <c r="C163" s="466"/>
      <c r="D163" s="465">
        <v>15.439217563741916</v>
      </c>
      <c r="E163" s="466"/>
      <c r="F163" s="465">
        <v>15.439217563741916</v>
      </c>
      <c r="G163" s="466"/>
      <c r="H163" s="465">
        <v>39.57732832643287</v>
      </c>
      <c r="I163" s="466"/>
      <c r="J163" s="465">
        <v>15.439217563741916</v>
      </c>
      <c r="K163" s="466"/>
      <c r="L163" s="465">
        <v>15.439217563741916</v>
      </c>
      <c r="M163" s="466"/>
      <c r="N163" s="465">
        <v>15.439217563741916</v>
      </c>
      <c r="O163" s="466"/>
      <c r="P163" s="465">
        <v>39.57732832643287</v>
      </c>
      <c r="Q163" s="466"/>
      <c r="R163" s="465">
        <v>39.57732832643287</v>
      </c>
      <c r="S163" s="466"/>
      <c r="T163" s="465">
        <v>50.998066491437818</v>
      </c>
      <c r="U163" s="466"/>
      <c r="V163" s="465">
        <v>39.57732832643287</v>
      </c>
      <c r="W163" s="466"/>
      <c r="X163" s="465">
        <v>33.620472356432359</v>
      </c>
      <c r="Y163" s="466"/>
      <c r="Z163" s="465">
        <v>51.368938247378075</v>
      </c>
      <c r="AA163" s="466"/>
      <c r="AB163" s="465">
        <v>2959.7379269367825</v>
      </c>
      <c r="AC163" s="466"/>
      <c r="AD163" s="465">
        <v>1314.9027835583822</v>
      </c>
      <c r="AE163" s="466"/>
      <c r="AF163" s="465">
        <v>9069.9176258515763</v>
      </c>
      <c r="AG163" s="466"/>
      <c r="AH163" s="465">
        <v>2772.238644283977</v>
      </c>
      <c r="AI163" s="466"/>
      <c r="AJ163" s="465">
        <v>38227.849827377911</v>
      </c>
      <c r="AK163" s="466"/>
      <c r="AL163" s="465">
        <v>12538.629117834429</v>
      </c>
      <c r="AM163" s="466"/>
      <c r="AN163" s="465"/>
      <c r="AO163" s="466"/>
      <c r="AP163" s="465"/>
      <c r="AQ163" s="466"/>
      <c r="AR163" s="465"/>
      <c r="AS163" s="466"/>
      <c r="AT163" s="465"/>
      <c r="AU163" s="466"/>
      <c r="AV163" s="465"/>
      <c r="AW163" s="466"/>
      <c r="AX163" s="465"/>
      <c r="AY163" s="466"/>
      <c r="AZ163" s="465"/>
      <c r="BA163" s="466"/>
      <c r="BB163" s="465"/>
      <c r="BC163" s="466"/>
      <c r="BD163" s="465"/>
      <c r="BE163" s="466"/>
      <c r="BF163" s="465"/>
      <c r="BG163" s="466"/>
      <c r="BH163" s="465"/>
      <c r="BI163" s="466"/>
      <c r="BJ163" s="465"/>
      <c r="BK163" s="466"/>
      <c r="BL163" s="465"/>
      <c r="BM163" s="466"/>
      <c r="BN163" s="465"/>
      <c r="BO163" s="466"/>
      <c r="BP163" s="465"/>
      <c r="BQ163" s="466"/>
      <c r="BR163" s="465"/>
      <c r="BS163" s="466"/>
    </row>
    <row r="164" spans="1:71" s="40" customFormat="1">
      <c r="A164" s="192" t="s">
        <v>1059</v>
      </c>
      <c r="B164" s="465">
        <v>0.20605740643274575</v>
      </c>
      <c r="C164" s="466"/>
      <c r="D164" s="465">
        <v>9.7463881232335001E-2</v>
      </c>
      <c r="E164" s="466"/>
      <c r="F164" s="465">
        <v>9.7463881232335001E-2</v>
      </c>
      <c r="G164" s="466"/>
      <c r="H164" s="465">
        <v>0.20605740643274575</v>
      </c>
      <c r="I164" s="466"/>
      <c r="J164" s="465">
        <v>9.7463881232335001E-2</v>
      </c>
      <c r="K164" s="466"/>
      <c r="L164" s="465">
        <v>9.7463881232335001E-2</v>
      </c>
      <c r="M164" s="466"/>
      <c r="N164" s="465">
        <v>9.7463881232335001E-2</v>
      </c>
      <c r="O164" s="466"/>
      <c r="P164" s="465">
        <v>0.20605740643274575</v>
      </c>
      <c r="Q164" s="466"/>
      <c r="R164" s="465">
        <v>0.20605740643274575</v>
      </c>
      <c r="S164" s="466"/>
      <c r="T164" s="465">
        <v>0.26452414195363622</v>
      </c>
      <c r="U164" s="466"/>
      <c r="V164" s="465">
        <v>0.20605740643274575</v>
      </c>
      <c r="W164" s="466"/>
      <c r="X164" s="465">
        <v>9.8268670184278165E-2</v>
      </c>
      <c r="Y164" s="466"/>
      <c r="Z164" s="465">
        <v>0.10889586058072115</v>
      </c>
      <c r="AA164" s="466"/>
      <c r="AB164" s="465">
        <v>0.67250344096554726</v>
      </c>
      <c r="AC164" s="466"/>
      <c r="AD164" s="465">
        <v>2.2338072544321355</v>
      </c>
      <c r="AE164" s="466"/>
      <c r="AF164" s="465">
        <v>36.3259728635256</v>
      </c>
      <c r="AG164" s="466"/>
      <c r="AH164" s="465">
        <v>0.66559567563734334</v>
      </c>
      <c r="AI164" s="466"/>
      <c r="AJ164" s="465">
        <v>4.0823948552161857</v>
      </c>
      <c r="AK164" s="466"/>
      <c r="AL164" s="465">
        <v>6.2788197866440756</v>
      </c>
      <c r="AM164" s="466"/>
      <c r="AN164" s="465"/>
      <c r="AO164" s="466"/>
      <c r="AP164" s="465"/>
      <c r="AQ164" s="466"/>
      <c r="AR164" s="465"/>
      <c r="AS164" s="466"/>
      <c r="AT164" s="465"/>
      <c r="AU164" s="466"/>
      <c r="AV164" s="465"/>
      <c r="AW164" s="466"/>
      <c r="AX164" s="465"/>
      <c r="AY164" s="466"/>
      <c r="AZ164" s="465"/>
      <c r="BA164" s="466"/>
      <c r="BB164" s="465"/>
      <c r="BC164" s="466"/>
      <c r="BD164" s="465"/>
      <c r="BE164" s="466"/>
      <c r="BF164" s="465"/>
      <c r="BG164" s="466"/>
      <c r="BH164" s="465"/>
      <c r="BI164" s="466"/>
      <c r="BJ164" s="465"/>
      <c r="BK164" s="466"/>
      <c r="BL164" s="465"/>
      <c r="BM164" s="466"/>
      <c r="BN164" s="465"/>
      <c r="BO164" s="466"/>
      <c r="BP164" s="465"/>
      <c r="BQ164" s="466"/>
      <c r="BR164" s="465"/>
      <c r="BS164" s="466"/>
    </row>
    <row r="165" spans="1:71" s="40" customFormat="1">
      <c r="A165" s="70" t="s">
        <v>1060</v>
      </c>
      <c r="B165" s="465"/>
      <c r="C165" s="466"/>
      <c r="D165" s="465"/>
      <c r="E165" s="466"/>
      <c r="F165" s="465"/>
      <c r="G165" s="466"/>
      <c r="H165" s="465"/>
      <c r="I165" s="466"/>
      <c r="J165" s="465"/>
      <c r="K165" s="466"/>
      <c r="L165" s="465"/>
      <c r="M165" s="466"/>
      <c r="N165" s="465"/>
      <c r="O165" s="466"/>
      <c r="P165" s="465"/>
      <c r="Q165" s="466"/>
      <c r="R165" s="465"/>
      <c r="S165" s="466"/>
      <c r="T165" s="465"/>
      <c r="U165" s="466"/>
      <c r="V165" s="465"/>
      <c r="W165" s="466"/>
      <c r="X165" s="465"/>
      <c r="Y165" s="466"/>
      <c r="Z165" s="465"/>
      <c r="AA165" s="466"/>
      <c r="AB165" s="465"/>
      <c r="AC165" s="466"/>
      <c r="AD165" s="465"/>
      <c r="AE165" s="466"/>
      <c r="AF165" s="465"/>
      <c r="AG165" s="466"/>
      <c r="AH165" s="465"/>
      <c r="AI165" s="466"/>
      <c r="AJ165" s="465"/>
      <c r="AK165" s="466"/>
      <c r="AL165" s="465"/>
      <c r="AM165" s="466"/>
      <c r="AN165" s="465"/>
      <c r="AO165" s="466"/>
      <c r="AP165" s="465"/>
      <c r="AQ165" s="466"/>
      <c r="AR165" s="465"/>
      <c r="AS165" s="466"/>
      <c r="AT165" s="465"/>
      <c r="AU165" s="466"/>
      <c r="AV165" s="465"/>
      <c r="AW165" s="466"/>
      <c r="AX165" s="465"/>
      <c r="AY165" s="466"/>
      <c r="AZ165" s="465"/>
      <c r="BA165" s="466"/>
      <c r="BB165" s="465"/>
      <c r="BC165" s="466"/>
      <c r="BD165" s="465"/>
      <c r="BE165" s="466"/>
      <c r="BF165" s="465"/>
      <c r="BG165" s="466"/>
      <c r="BH165" s="465"/>
      <c r="BI165" s="466"/>
      <c r="BJ165" s="465"/>
      <c r="BK165" s="466"/>
      <c r="BL165" s="465"/>
      <c r="BM165" s="466"/>
      <c r="BN165" s="465"/>
      <c r="BO165" s="466"/>
      <c r="BP165" s="465"/>
      <c r="BQ165" s="466"/>
      <c r="BR165" s="465"/>
      <c r="BS165" s="466"/>
    </row>
    <row r="166" spans="1:71" s="40" customFormat="1">
      <c r="A166" s="70" t="s">
        <v>75</v>
      </c>
      <c r="B166" s="465">
        <v>0.23791754594774889</v>
      </c>
      <c r="C166" s="466">
        <v>1.0925807777519116E-2</v>
      </c>
      <c r="D166" s="465">
        <v>0.12831184283542918</v>
      </c>
      <c r="E166" s="466">
        <v>5.0354909148875235E-3</v>
      </c>
      <c r="F166" s="465">
        <v>0.12831184283542918</v>
      </c>
      <c r="G166" s="466">
        <v>5.0354909148875235E-3</v>
      </c>
      <c r="H166" s="465">
        <v>0.23791754594774889</v>
      </c>
      <c r="I166" s="466">
        <v>1.0925807777519116E-2</v>
      </c>
      <c r="J166" s="465">
        <v>0.12831184283542918</v>
      </c>
      <c r="K166" s="466">
        <v>5.0354909148875235E-3</v>
      </c>
      <c r="L166" s="465">
        <v>0.12831184283542918</v>
      </c>
      <c r="M166" s="466">
        <v>5.0354909148875235E-3</v>
      </c>
      <c r="N166" s="465">
        <v>0.12831184283542918</v>
      </c>
      <c r="O166" s="466">
        <v>5.0354909148875235E-3</v>
      </c>
      <c r="P166" s="465">
        <v>0.23791754594774889</v>
      </c>
      <c r="Q166" s="466">
        <v>1.0925807777519116E-2</v>
      </c>
      <c r="R166" s="465">
        <v>0.23791754594774889</v>
      </c>
      <c r="S166" s="466">
        <v>1.0925807777519116E-2</v>
      </c>
      <c r="T166" s="465">
        <v>0.23628920051273417</v>
      </c>
      <c r="U166" s="466">
        <v>9.7481604468559659E-3</v>
      </c>
      <c r="V166" s="465">
        <v>0.23791754594774889</v>
      </c>
      <c r="W166" s="466">
        <v>1.0925807777519116E-2</v>
      </c>
      <c r="X166" s="465">
        <v>0.13392911904762864</v>
      </c>
      <c r="Y166" s="466">
        <v>9.2431606140762415E-3</v>
      </c>
      <c r="Z166" s="465">
        <v>0.11449360352033082</v>
      </c>
      <c r="AA166" s="466">
        <v>1.5390504848759751E-2</v>
      </c>
      <c r="AB166" s="465">
        <v>0.37152030929447449</v>
      </c>
      <c r="AC166" s="466">
        <v>0.17111058833076584</v>
      </c>
      <c r="AD166" s="465">
        <v>1.6551389916492858</v>
      </c>
      <c r="AE166" s="466">
        <v>0.10632838177850451</v>
      </c>
      <c r="AF166" s="465">
        <v>7.0736880705222083</v>
      </c>
      <c r="AG166" s="466">
        <v>0.14918491439206785</v>
      </c>
      <c r="AH166" s="465">
        <v>0.98537118080437558</v>
      </c>
      <c r="AI166" s="466">
        <v>2.4461609211039511E-2</v>
      </c>
      <c r="AJ166" s="465">
        <v>2.6820380661287651</v>
      </c>
      <c r="AK166" s="466">
        <v>0.12758525899847656</v>
      </c>
      <c r="AL166" s="465">
        <v>3.9969876765707801</v>
      </c>
      <c r="AM166" s="466">
        <v>9.5473569317898327E-2</v>
      </c>
      <c r="AN166" s="465"/>
      <c r="AO166" s="466"/>
      <c r="AP166" s="465"/>
      <c r="AQ166" s="466"/>
      <c r="AR166" s="465"/>
      <c r="AS166" s="466"/>
      <c r="AT166" s="465"/>
      <c r="AU166" s="466"/>
      <c r="AV166" s="465"/>
      <c r="AW166" s="466"/>
      <c r="AX166" s="465"/>
      <c r="AY166" s="466"/>
      <c r="AZ166" s="465"/>
      <c r="BA166" s="466"/>
      <c r="BB166" s="465"/>
      <c r="BC166" s="466"/>
      <c r="BD166" s="465"/>
      <c r="BE166" s="466"/>
      <c r="BF166" s="465"/>
      <c r="BG166" s="466"/>
      <c r="BH166" s="465"/>
      <c r="BI166" s="466"/>
      <c r="BJ166" s="465"/>
      <c r="BK166" s="466"/>
      <c r="BL166" s="465"/>
      <c r="BM166" s="466"/>
      <c r="BN166" s="465"/>
      <c r="BO166" s="466"/>
      <c r="BP166" s="465"/>
      <c r="BQ166" s="466"/>
      <c r="BR166" s="465"/>
      <c r="BS166" s="466"/>
    </row>
    <row r="167" spans="1:71" s="40" customFormat="1">
      <c r="A167" s="70" t="s">
        <v>76</v>
      </c>
      <c r="B167" s="465">
        <v>1.6006734091748598</v>
      </c>
      <c r="C167" s="466">
        <v>1.4398425798986141E-2</v>
      </c>
      <c r="D167" s="465">
        <v>0.87230066469161183</v>
      </c>
      <c r="E167" s="466">
        <v>7.0509632872171654E-3</v>
      </c>
      <c r="F167" s="465">
        <v>0.87230066469161183</v>
      </c>
      <c r="G167" s="466">
        <v>7.0509632872171654E-3</v>
      </c>
      <c r="H167" s="465">
        <v>1.6006734091748598</v>
      </c>
      <c r="I167" s="466">
        <v>1.4398425798986141E-2</v>
      </c>
      <c r="J167" s="465">
        <v>0.87230066469161183</v>
      </c>
      <c r="K167" s="466">
        <v>7.0509632872171654E-3</v>
      </c>
      <c r="L167" s="465">
        <v>0.87230066469161183</v>
      </c>
      <c r="M167" s="466">
        <v>7.0509632872171654E-3</v>
      </c>
      <c r="N167" s="465">
        <v>0.87230066469161183</v>
      </c>
      <c r="O167" s="466">
        <v>7.0509632872171654E-3</v>
      </c>
      <c r="P167" s="465">
        <v>1.6006734091748598</v>
      </c>
      <c r="Q167" s="466">
        <v>1.4398425798986141E-2</v>
      </c>
      <c r="R167" s="465">
        <v>1.6006734091748598</v>
      </c>
      <c r="S167" s="466">
        <v>1.4398425798986141E-2</v>
      </c>
      <c r="T167" s="465">
        <v>1.5860341593880194</v>
      </c>
      <c r="U167" s="466">
        <v>1.3535501981353037E-2</v>
      </c>
      <c r="V167" s="465">
        <v>1.6006734091748598</v>
      </c>
      <c r="W167" s="466">
        <v>1.4398425798986141E-2</v>
      </c>
      <c r="X167" s="465">
        <v>0.84614124568009674</v>
      </c>
      <c r="Y167" s="466">
        <v>1.051413491304228E-2</v>
      </c>
      <c r="Z167" s="465">
        <v>0.66955527990502384</v>
      </c>
      <c r="AA167" s="466">
        <v>1.4993614273983061E-2</v>
      </c>
      <c r="AB167" s="465">
        <v>0.92383106081235178</v>
      </c>
      <c r="AC167" s="466">
        <v>0.14832553096469256</v>
      </c>
      <c r="AD167" s="465">
        <v>10.014649359775962</v>
      </c>
      <c r="AE167" s="466">
        <v>0.14842374596298724</v>
      </c>
      <c r="AF167" s="465">
        <v>46.042561515074176</v>
      </c>
      <c r="AG167" s="466">
        <v>1.1166755425071047</v>
      </c>
      <c r="AH167" s="465">
        <v>7.0406455949930491</v>
      </c>
      <c r="AI167" s="466">
        <v>0.12399538829321242</v>
      </c>
      <c r="AJ167" s="465">
        <v>18.140021873264711</v>
      </c>
      <c r="AK167" s="466">
        <v>0.20733894843111553</v>
      </c>
      <c r="AL167" s="465">
        <v>28.514985989951455</v>
      </c>
      <c r="AM167" s="466">
        <v>0.52411863673069914</v>
      </c>
      <c r="AN167" s="465"/>
      <c r="AO167" s="466"/>
      <c r="AP167" s="465"/>
      <c r="AQ167" s="466"/>
      <c r="AR167" s="465"/>
      <c r="AS167" s="466"/>
      <c r="AT167" s="465"/>
      <c r="AU167" s="466"/>
      <c r="AV167" s="465"/>
      <c r="AW167" s="466"/>
      <c r="AX167" s="465"/>
      <c r="AY167" s="466"/>
      <c r="AZ167" s="465"/>
      <c r="BA167" s="466"/>
      <c r="BB167" s="465"/>
      <c r="BC167" s="466"/>
      <c r="BD167" s="465"/>
      <c r="BE167" s="466"/>
      <c r="BF167" s="465"/>
      <c r="BG167" s="466"/>
      <c r="BH167" s="465"/>
      <c r="BI167" s="466"/>
      <c r="BJ167" s="465"/>
      <c r="BK167" s="466"/>
      <c r="BL167" s="465"/>
      <c r="BM167" s="466"/>
      <c r="BN167" s="465"/>
      <c r="BO167" s="466"/>
      <c r="BP167" s="465"/>
      <c r="BQ167" s="466"/>
      <c r="BR167" s="465"/>
      <c r="BS167" s="466"/>
    </row>
    <row r="168" spans="1:71" s="40" customFormat="1">
      <c r="A168" s="480" t="s">
        <v>77</v>
      </c>
      <c r="B168" s="478">
        <v>0.24277204418357384</v>
      </c>
      <c r="C168" s="479">
        <v>2.4292914481853528E-2</v>
      </c>
      <c r="D168" s="478">
        <v>0.12768868306467543</v>
      </c>
      <c r="E168" s="479">
        <v>1.2229002029831631E-2</v>
      </c>
      <c r="F168" s="478">
        <v>0.12768868306467543</v>
      </c>
      <c r="G168" s="479">
        <v>1.2229002029831631E-2</v>
      </c>
      <c r="H168" s="478">
        <v>0.24277204418357384</v>
      </c>
      <c r="I168" s="479">
        <v>2.4292914481853528E-2</v>
      </c>
      <c r="J168" s="478">
        <v>0.12768868306467543</v>
      </c>
      <c r="K168" s="479">
        <v>1.2229002029831631E-2</v>
      </c>
      <c r="L168" s="478">
        <v>0.12768868306467543</v>
      </c>
      <c r="M168" s="479">
        <v>1.2229002029831631E-2</v>
      </c>
      <c r="N168" s="478">
        <v>0.12768868306467543</v>
      </c>
      <c r="O168" s="479">
        <v>1.2229002029831631E-2</v>
      </c>
      <c r="P168" s="478">
        <v>0.24277204418357384</v>
      </c>
      <c r="Q168" s="479">
        <v>2.4292914481853528E-2</v>
      </c>
      <c r="R168" s="478">
        <v>0.24277204418357384</v>
      </c>
      <c r="S168" s="479">
        <v>2.4292914481853528E-2</v>
      </c>
      <c r="T168" s="478">
        <v>0.2423148177404035</v>
      </c>
      <c r="U168" s="479">
        <v>2.3515404627348992E-2</v>
      </c>
      <c r="V168" s="478">
        <v>0.24277204418357384</v>
      </c>
      <c r="W168" s="479">
        <v>2.4292914481853528E-2</v>
      </c>
      <c r="X168" s="478">
        <v>0.14469053127021084</v>
      </c>
      <c r="Y168" s="479">
        <v>1.6286393378530363E-2</v>
      </c>
      <c r="Z168" s="478">
        <v>0.14083992687145763</v>
      </c>
      <c r="AA168" s="479">
        <v>2.0795121602293312E-2</v>
      </c>
      <c r="AB168" s="478">
        <v>0.8792419588760757</v>
      </c>
      <c r="AC168" s="479">
        <v>0.19073453856578701</v>
      </c>
      <c r="AD168" s="478">
        <v>2.1272572713891185</v>
      </c>
      <c r="AE168" s="479">
        <v>0.25372871708762706</v>
      </c>
      <c r="AF168" s="478">
        <v>16.897366849165884</v>
      </c>
      <c r="AG168" s="479">
        <v>2.2183740653691433</v>
      </c>
      <c r="AH168" s="478">
        <v>1.4367401766262518</v>
      </c>
      <c r="AI168" s="479">
        <v>0.16804525366046602</v>
      </c>
      <c r="AJ168" s="478">
        <v>5.4775773894979674</v>
      </c>
      <c r="AK168" s="479">
        <v>0.36045666044674501</v>
      </c>
      <c r="AL168" s="478">
        <v>6.189084141709011</v>
      </c>
      <c r="AM168" s="479">
        <v>0.72210263905252203</v>
      </c>
      <c r="AN168" s="478"/>
      <c r="AO168" s="479"/>
      <c r="AP168" s="478"/>
      <c r="AQ168" s="479"/>
      <c r="AR168" s="478"/>
      <c r="AS168" s="479"/>
      <c r="AT168" s="478"/>
      <c r="AU168" s="479"/>
      <c r="AV168" s="478"/>
      <c r="AW168" s="479"/>
      <c r="AX168" s="478"/>
      <c r="AY168" s="479"/>
      <c r="AZ168" s="478"/>
      <c r="BA168" s="479"/>
      <c r="BB168" s="478"/>
      <c r="BC168" s="479"/>
      <c r="BD168" s="478"/>
      <c r="BE168" s="479"/>
      <c r="BF168" s="478"/>
      <c r="BG168" s="479"/>
      <c r="BH168" s="478"/>
      <c r="BI168" s="479"/>
      <c r="BJ168" s="478"/>
      <c r="BK168" s="479"/>
      <c r="BL168" s="478"/>
      <c r="BM168" s="479"/>
      <c r="BN168" s="478"/>
      <c r="BO168" s="479"/>
      <c r="BP168" s="478"/>
      <c r="BQ168" s="479"/>
      <c r="BR168" s="478"/>
      <c r="BS168" s="481"/>
    </row>
    <row r="169" spans="1:71" s="40" customFormat="1">
      <c r="A169" s="102" t="s">
        <v>78</v>
      </c>
      <c r="B169" s="83">
        <v>0.1471740589290256</v>
      </c>
      <c r="C169" s="26">
        <v>9.5911251810874894E-3</v>
      </c>
      <c r="D169" s="83">
        <v>7.7999288810693623E-2</v>
      </c>
      <c r="E169" s="26">
        <v>4.4924626258515737E-3</v>
      </c>
      <c r="F169" s="83">
        <v>7.7999288810693623E-2</v>
      </c>
      <c r="G169" s="26">
        <v>4.4924626258515737E-3</v>
      </c>
      <c r="H169" s="83">
        <v>0.1471740589290256</v>
      </c>
      <c r="I169" s="26">
        <v>9.5911251810874894E-3</v>
      </c>
      <c r="J169" s="472">
        <v>7.7999288810693623E-2</v>
      </c>
      <c r="K169" s="23">
        <v>4.4924626258515737E-3</v>
      </c>
      <c r="L169" s="472">
        <v>7.7999288810693623E-2</v>
      </c>
      <c r="M169" s="23">
        <v>4.4924626258515737E-3</v>
      </c>
      <c r="N169" s="472">
        <v>7.7999288810693623E-2</v>
      </c>
      <c r="O169" s="23">
        <v>4.4924626258515737E-3</v>
      </c>
      <c r="P169" s="472">
        <v>0.1471740589290256</v>
      </c>
      <c r="Q169" s="23">
        <v>9.5911251810874894E-3</v>
      </c>
      <c r="R169" s="472">
        <v>0.1471740589290256</v>
      </c>
      <c r="S169" s="23">
        <v>9.5911251810874894E-3</v>
      </c>
      <c r="T169" s="472">
        <v>0.14948023060340707</v>
      </c>
      <c r="U169" s="23">
        <v>8.6636436013599032E-3</v>
      </c>
      <c r="V169" s="472">
        <v>0.1471740589290256</v>
      </c>
      <c r="W169" s="23">
        <v>9.5911251810874894E-3</v>
      </c>
      <c r="X169" s="472">
        <v>8.5326825093599831E-2</v>
      </c>
      <c r="Y169" s="23">
        <v>7.8169650905581464E-3</v>
      </c>
      <c r="Z169" s="472">
        <v>7.6770444062228202E-2</v>
      </c>
      <c r="AA169" s="23">
        <v>1.2607969617204062E-2</v>
      </c>
      <c r="AB169" s="472">
        <v>0.33409972555453477</v>
      </c>
      <c r="AC169" s="23">
        <v>0.13147061374327948</v>
      </c>
      <c r="AD169" s="472">
        <v>1.0537648300829381</v>
      </c>
      <c r="AE169" s="23">
        <v>9.2449481678150328E-2</v>
      </c>
      <c r="AF169" s="472">
        <v>5.6471932385741557</v>
      </c>
      <c r="AG169" s="23">
        <v>0.27382851418389154</v>
      </c>
      <c r="AH169" s="472">
        <v>0.63119674732541986</v>
      </c>
      <c r="AI169" s="23">
        <v>2.9609907990852613E-2</v>
      </c>
      <c r="AJ169" s="472">
        <v>1.892949961362524</v>
      </c>
      <c r="AK169" s="23">
        <v>5.7950777265585403E-2</v>
      </c>
      <c r="AL169" s="472">
        <v>2.8064050554745719</v>
      </c>
      <c r="AM169" s="23">
        <v>0.11954642214775343</v>
      </c>
      <c r="AN169" s="472"/>
      <c r="AO169" s="23"/>
      <c r="AP169" s="472"/>
      <c r="AQ169" s="23"/>
      <c r="AR169" s="472"/>
      <c r="AS169" s="23"/>
      <c r="AT169" s="472"/>
      <c r="AU169" s="23"/>
      <c r="AV169" s="472"/>
      <c r="AW169" s="23"/>
      <c r="AX169" s="472"/>
      <c r="AY169" s="23"/>
      <c r="AZ169" s="472"/>
      <c r="BA169" s="23"/>
      <c r="BB169" s="472"/>
      <c r="BC169" s="23"/>
      <c r="BD169" s="472"/>
      <c r="BE169" s="23"/>
      <c r="BF169" s="472"/>
      <c r="BG169" s="23"/>
      <c r="BH169" s="472"/>
      <c r="BI169" s="23"/>
      <c r="BJ169" s="472"/>
      <c r="BK169" s="23"/>
      <c r="BL169" s="472"/>
      <c r="BM169" s="23"/>
      <c r="BN169" s="472"/>
      <c r="BO169" s="23"/>
      <c r="BP169" s="472"/>
      <c r="BQ169" s="23"/>
      <c r="BR169" s="472"/>
      <c r="BS169" s="23"/>
    </row>
    <row r="170" spans="1:71" s="40" customFormat="1">
      <c r="A170" s="70" t="s">
        <v>79</v>
      </c>
      <c r="B170" s="89">
        <v>6.7939799626644648E-2</v>
      </c>
      <c r="C170" s="34">
        <v>3.6145907267352024E-3</v>
      </c>
      <c r="D170" s="89">
        <v>3.6154272440866692E-2</v>
      </c>
      <c r="E170" s="34">
        <v>1.7383370336368725E-3</v>
      </c>
      <c r="F170" s="89">
        <v>3.6154272440866692E-2</v>
      </c>
      <c r="G170" s="34">
        <v>1.7383370336368725E-3</v>
      </c>
      <c r="H170" s="89">
        <v>6.7939799626644648E-2</v>
      </c>
      <c r="I170" s="34">
        <v>3.6145907267352024E-3</v>
      </c>
      <c r="J170" s="462">
        <v>3.6154272440866692E-2</v>
      </c>
      <c r="K170" s="31">
        <v>1.7383370336368725E-3</v>
      </c>
      <c r="L170" s="462">
        <v>3.6154272440866692E-2</v>
      </c>
      <c r="M170" s="31">
        <v>1.7383370336368725E-3</v>
      </c>
      <c r="N170" s="462">
        <v>3.6154272440866692E-2</v>
      </c>
      <c r="O170" s="31">
        <v>1.7383370336368725E-3</v>
      </c>
      <c r="P170" s="462">
        <v>6.7939799626644648E-2</v>
      </c>
      <c r="Q170" s="31">
        <v>3.6145907267352024E-3</v>
      </c>
      <c r="R170" s="462">
        <v>6.7939799626644648E-2</v>
      </c>
      <c r="S170" s="31">
        <v>3.6145907267352024E-3</v>
      </c>
      <c r="T170" s="462">
        <v>6.9392549273718768E-2</v>
      </c>
      <c r="U170" s="31">
        <v>3.3532233310697881E-3</v>
      </c>
      <c r="V170" s="462">
        <v>6.7939799626644648E-2</v>
      </c>
      <c r="W170" s="31">
        <v>3.6145907267352024E-3</v>
      </c>
      <c r="X170" s="462">
        <v>3.8727226352348619E-2</v>
      </c>
      <c r="Y170" s="31">
        <v>2.7531187014151995E-3</v>
      </c>
      <c r="Z170" s="462">
        <v>3.3247860289947147E-2</v>
      </c>
      <c r="AA170" s="31">
        <v>4.1470865437881893E-3</v>
      </c>
      <c r="AB170" s="462">
        <v>0.12791162761028185</v>
      </c>
      <c r="AC170" s="31">
        <v>4.1420451508680955E-2</v>
      </c>
      <c r="AD170" s="462">
        <v>0.47980182482880918</v>
      </c>
      <c r="AE170" s="31">
        <v>3.5681657218536299E-2</v>
      </c>
      <c r="AF170" s="462">
        <v>2.7231626411279208</v>
      </c>
      <c r="AG170" s="31">
        <v>0.19053201019673988</v>
      </c>
      <c r="AH170" s="462">
        <v>0.30871328558680733</v>
      </c>
      <c r="AI170" s="31">
        <v>1.6711634396541879E-2</v>
      </c>
      <c r="AJ170" s="462">
        <v>0.98599912609018359</v>
      </c>
      <c r="AK170" s="31">
        <v>3.8835797452570493E-2</v>
      </c>
      <c r="AL170" s="462">
        <v>1.379151069642631</v>
      </c>
      <c r="AM170" s="31">
        <v>7.0160830914949332E-2</v>
      </c>
      <c r="AN170" s="462"/>
      <c r="AO170" s="31"/>
      <c r="AP170" s="462"/>
      <c r="AQ170" s="31"/>
      <c r="AR170" s="462"/>
      <c r="AS170" s="31"/>
      <c r="AT170" s="462"/>
      <c r="AU170" s="31"/>
      <c r="AV170" s="462"/>
      <c r="AW170" s="31"/>
      <c r="AX170" s="462"/>
      <c r="AY170" s="31"/>
      <c r="AZ170" s="462"/>
      <c r="BA170" s="31"/>
      <c r="BB170" s="462"/>
      <c r="BC170" s="31"/>
      <c r="BD170" s="462"/>
      <c r="BE170" s="31"/>
      <c r="BF170" s="462"/>
      <c r="BG170" s="31"/>
      <c r="BH170" s="462"/>
      <c r="BI170" s="31"/>
      <c r="BJ170" s="462"/>
      <c r="BK170" s="31"/>
      <c r="BL170" s="462"/>
      <c r="BM170" s="31"/>
      <c r="BN170" s="462"/>
      <c r="BO170" s="31"/>
      <c r="BP170" s="462"/>
      <c r="BQ170" s="31"/>
      <c r="BR170" s="462"/>
      <c r="BS170" s="31"/>
    </row>
    <row r="171" spans="1:71" s="40" customFormat="1">
      <c r="A171" s="70" t="s">
        <v>80</v>
      </c>
      <c r="B171" s="89">
        <v>0.82898177941023898</v>
      </c>
      <c r="C171" s="34">
        <v>5.192346167032743E-2</v>
      </c>
      <c r="D171" s="89">
        <v>0.43448894534999399</v>
      </c>
      <c r="E171" s="34">
        <v>2.7616308290497948E-2</v>
      </c>
      <c r="F171" s="89">
        <v>0.43448894534999399</v>
      </c>
      <c r="G171" s="34">
        <v>2.7616308290497948E-2</v>
      </c>
      <c r="H171" s="89">
        <v>0.82898177941023898</v>
      </c>
      <c r="I171" s="34">
        <v>5.192346167032743E-2</v>
      </c>
      <c r="J171" s="462">
        <v>0.43448894534999399</v>
      </c>
      <c r="K171" s="31">
        <v>2.7616308290497948E-2</v>
      </c>
      <c r="L171" s="462">
        <v>0.43448894534999399</v>
      </c>
      <c r="M171" s="31">
        <v>2.7616308290497948E-2</v>
      </c>
      <c r="N171" s="462">
        <v>0.43448894534999399</v>
      </c>
      <c r="O171" s="31">
        <v>2.7616308290497948E-2</v>
      </c>
      <c r="P171" s="462">
        <v>0.82898177941023898</v>
      </c>
      <c r="Q171" s="31">
        <v>5.192346167032743E-2</v>
      </c>
      <c r="R171" s="462">
        <v>0.82898177941023898</v>
      </c>
      <c r="S171" s="31">
        <v>5.192346167032743E-2</v>
      </c>
      <c r="T171" s="462">
        <v>0.82844264827876235</v>
      </c>
      <c r="U171" s="31">
        <v>5.3426376828385143E-2</v>
      </c>
      <c r="V171" s="462">
        <v>0.82898177941023898</v>
      </c>
      <c r="W171" s="31">
        <v>5.192346167032743E-2</v>
      </c>
      <c r="X171" s="462">
        <v>0.54246652525231054</v>
      </c>
      <c r="Y171" s="31">
        <v>2.8047324644061868E-2</v>
      </c>
      <c r="Z171" s="462">
        <v>0.42086269104545959</v>
      </c>
      <c r="AA171" s="31">
        <v>2.4012566043767121E-2</v>
      </c>
      <c r="AB171" s="462">
        <v>0.41574999059417467</v>
      </c>
      <c r="AC171" s="31">
        <v>6.5796891708097022E-2</v>
      </c>
      <c r="AD171" s="462">
        <v>7.7851224303811186</v>
      </c>
      <c r="AE171" s="31">
        <v>0.56070187500947166</v>
      </c>
      <c r="AF171" s="462">
        <v>75.362878819944342</v>
      </c>
      <c r="AG171" s="31">
        <v>6.9807804435254441</v>
      </c>
      <c r="AH171" s="462">
        <v>3.4229490750584448</v>
      </c>
      <c r="AI171" s="31">
        <v>0.23540379081580592</v>
      </c>
      <c r="AJ171" s="462">
        <v>9.5666476173200827</v>
      </c>
      <c r="AK171" s="31">
        <v>0.66301422242577068</v>
      </c>
      <c r="AL171" s="462">
        <v>15.403354293635211</v>
      </c>
      <c r="AM171" s="31">
        <v>1.0843859841650636</v>
      </c>
      <c r="AN171" s="462"/>
      <c r="AO171" s="31"/>
      <c r="AP171" s="462"/>
      <c r="AQ171" s="31"/>
      <c r="AR171" s="462"/>
      <c r="AS171" s="31"/>
      <c r="AT171" s="462"/>
      <c r="AU171" s="31"/>
      <c r="AV171" s="462"/>
      <c r="AW171" s="31"/>
      <c r="AX171" s="462"/>
      <c r="AY171" s="31"/>
      <c r="AZ171" s="462"/>
      <c r="BA171" s="31"/>
      <c r="BB171" s="462"/>
      <c r="BC171" s="31"/>
      <c r="BD171" s="462"/>
      <c r="BE171" s="31"/>
      <c r="BF171" s="462"/>
      <c r="BG171" s="31"/>
      <c r="BH171" s="462"/>
      <c r="BI171" s="31"/>
      <c r="BJ171" s="462"/>
      <c r="BK171" s="31"/>
      <c r="BL171" s="462"/>
      <c r="BM171" s="31"/>
      <c r="BN171" s="462"/>
      <c r="BO171" s="31"/>
      <c r="BP171" s="462"/>
      <c r="BQ171" s="31"/>
      <c r="BR171" s="462"/>
      <c r="BS171" s="31"/>
    </row>
    <row r="172" spans="1:71" s="40" customFormat="1">
      <c r="A172" s="70" t="s">
        <v>81</v>
      </c>
      <c r="B172" s="89">
        <v>1.2671496840607566E-3</v>
      </c>
      <c r="C172" s="34">
        <v>1.5602839204769059E-4</v>
      </c>
      <c r="D172" s="89">
        <v>6.5260246548448501E-4</v>
      </c>
      <c r="E172" s="34">
        <v>7.6807745864602324E-5</v>
      </c>
      <c r="F172" s="89">
        <v>6.5260246548448501E-4</v>
      </c>
      <c r="G172" s="34">
        <v>7.6807745864602324E-5</v>
      </c>
      <c r="H172" s="89">
        <v>1.2671496840607566E-3</v>
      </c>
      <c r="I172" s="34">
        <v>1.5602839204769059E-4</v>
      </c>
      <c r="J172" s="462">
        <v>6.5260246548448501E-4</v>
      </c>
      <c r="K172" s="31">
        <v>7.6807745864602324E-5</v>
      </c>
      <c r="L172" s="462">
        <v>6.5260246548448501E-4</v>
      </c>
      <c r="M172" s="31">
        <v>7.6807745864602324E-5</v>
      </c>
      <c r="N172" s="462">
        <v>6.5260246548448501E-4</v>
      </c>
      <c r="O172" s="31">
        <v>7.6807745864602324E-5</v>
      </c>
      <c r="P172" s="462">
        <v>1.2671496840607566E-3</v>
      </c>
      <c r="Q172" s="31">
        <v>1.5602839204769059E-4</v>
      </c>
      <c r="R172" s="462">
        <v>1.2671496840607566E-3</v>
      </c>
      <c r="S172" s="31">
        <v>1.5602839204769059E-4</v>
      </c>
      <c r="T172" s="462">
        <v>1.266678741890458E-3</v>
      </c>
      <c r="U172" s="31">
        <v>1.4808919179152939E-4</v>
      </c>
      <c r="V172" s="462">
        <v>1.2671496840607566E-3</v>
      </c>
      <c r="W172" s="31">
        <v>1.5602839204769059E-4</v>
      </c>
      <c r="X172" s="462">
        <v>8.111481151864688E-4</v>
      </c>
      <c r="Y172" s="31">
        <v>1.1159289540738082E-4</v>
      </c>
      <c r="Z172" s="462">
        <v>8.2913653648611385E-4</v>
      </c>
      <c r="AA172" s="31">
        <v>1.5559383064128461E-4</v>
      </c>
      <c r="AB172" s="462">
        <v>6.2302029305811683E-3</v>
      </c>
      <c r="AC172" s="31">
        <v>1.5468766976545348E-3</v>
      </c>
      <c r="AD172" s="462">
        <v>1.2191431931550674E-2</v>
      </c>
      <c r="AE172" s="31">
        <v>1.5992534541152284E-3</v>
      </c>
      <c r="AF172" s="462">
        <v>0.10944890505104486</v>
      </c>
      <c r="AG172" s="31">
        <v>1.1071442944458937E-2</v>
      </c>
      <c r="AH172" s="462">
        <v>7.3509515982192386E-3</v>
      </c>
      <c r="AI172" s="31">
        <v>7.7774696924253546E-4</v>
      </c>
      <c r="AJ172" s="462">
        <v>4.1724345091886411E-2</v>
      </c>
      <c r="AK172" s="31">
        <v>3.2163139107837164E-3</v>
      </c>
      <c r="AL172" s="462">
        <v>3.2701991797509697E-2</v>
      </c>
      <c r="AM172" s="31">
        <v>3.3191734025167308E-3</v>
      </c>
      <c r="AN172" s="462"/>
      <c r="AO172" s="31"/>
      <c r="AP172" s="462"/>
      <c r="AQ172" s="31"/>
      <c r="AR172" s="462"/>
      <c r="AS172" s="31"/>
      <c r="AT172" s="462"/>
      <c r="AU172" s="31"/>
      <c r="AV172" s="462"/>
      <c r="AW172" s="31"/>
      <c r="AX172" s="462"/>
      <c r="AY172" s="31"/>
      <c r="AZ172" s="462"/>
      <c r="BA172" s="31"/>
      <c r="BB172" s="462"/>
      <c r="BC172" s="31"/>
      <c r="BD172" s="462"/>
      <c r="BE172" s="31"/>
      <c r="BF172" s="462"/>
      <c r="BG172" s="31"/>
      <c r="BH172" s="462"/>
      <c r="BI172" s="31"/>
      <c r="BJ172" s="462"/>
      <c r="BK172" s="31"/>
      <c r="BL172" s="462"/>
      <c r="BM172" s="31"/>
      <c r="BN172" s="462"/>
      <c r="BO172" s="31"/>
      <c r="BP172" s="462"/>
      <c r="BQ172" s="31"/>
      <c r="BR172" s="462"/>
      <c r="BS172" s="31"/>
    </row>
    <row r="173" spans="1:71" s="40" customFormat="1">
      <c r="A173" s="70" t="s">
        <v>82</v>
      </c>
      <c r="B173" s="89">
        <v>2.7754910875491807E-3</v>
      </c>
      <c r="C173" s="34">
        <v>4.0132228514464023E-4</v>
      </c>
      <c r="D173" s="89">
        <v>1.4448484984563301E-3</v>
      </c>
      <c r="E173" s="34">
        <v>1.998223133282174E-4</v>
      </c>
      <c r="F173" s="89">
        <v>1.4448484984563301E-3</v>
      </c>
      <c r="G173" s="34">
        <v>1.998223133282174E-4</v>
      </c>
      <c r="H173" s="89">
        <v>2.7754910875491807E-3</v>
      </c>
      <c r="I173" s="34">
        <v>4.0132228514464023E-4</v>
      </c>
      <c r="J173" s="462">
        <v>1.4448484984563301E-3</v>
      </c>
      <c r="K173" s="31">
        <v>1.998223133282174E-4</v>
      </c>
      <c r="L173" s="462">
        <v>1.4448484984563301E-3</v>
      </c>
      <c r="M173" s="31">
        <v>1.998223133282174E-4</v>
      </c>
      <c r="N173" s="462">
        <v>1.4448484984563301E-3</v>
      </c>
      <c r="O173" s="31">
        <v>1.998223133282174E-4</v>
      </c>
      <c r="P173" s="462">
        <v>2.7754910875491807E-3</v>
      </c>
      <c r="Q173" s="31">
        <v>4.0132228514464023E-4</v>
      </c>
      <c r="R173" s="462">
        <v>2.7754910875491807E-3</v>
      </c>
      <c r="S173" s="31">
        <v>4.0132228514464023E-4</v>
      </c>
      <c r="T173" s="462">
        <v>2.7691626152902813E-3</v>
      </c>
      <c r="U173" s="31">
        <v>3.8204697055362334E-4</v>
      </c>
      <c r="V173" s="462">
        <v>2.7754910875491807E-3</v>
      </c>
      <c r="W173" s="31">
        <v>4.0132228514464023E-4</v>
      </c>
      <c r="X173" s="462">
        <v>1.6935338883092644E-3</v>
      </c>
      <c r="Y173" s="31">
        <v>2.8009453521486032E-4</v>
      </c>
      <c r="Z173" s="462">
        <v>1.7643520388164087E-3</v>
      </c>
      <c r="AA173" s="31">
        <v>3.7685864477747641E-4</v>
      </c>
      <c r="AB173" s="462">
        <v>1.4066960486146975E-2</v>
      </c>
      <c r="AC173" s="31">
        <v>3.462371597934184E-3</v>
      </c>
      <c r="AD173" s="462">
        <v>2.5642997273060429E-2</v>
      </c>
      <c r="AE173" s="31">
        <v>3.9834263060981954E-3</v>
      </c>
      <c r="AF173" s="462">
        <v>0.20877487783634133</v>
      </c>
      <c r="AG173" s="31">
        <v>3.00247477221386E-2</v>
      </c>
      <c r="AH173" s="462">
        <v>1.8002539611325346E-2</v>
      </c>
      <c r="AI173" s="31">
        <v>2.2629114866882061E-3</v>
      </c>
      <c r="AJ173" s="462">
        <v>9.3555370119875178E-2</v>
      </c>
      <c r="AK173" s="31">
        <v>6.2287130494071349E-3</v>
      </c>
      <c r="AL173" s="462">
        <v>7.8117345155425719E-2</v>
      </c>
      <c r="AM173" s="31">
        <v>9.5755309068903203E-3</v>
      </c>
      <c r="AN173" s="462"/>
      <c r="AO173" s="31"/>
      <c r="AP173" s="462"/>
      <c r="AQ173" s="31"/>
      <c r="AR173" s="462"/>
      <c r="AS173" s="31"/>
      <c r="AT173" s="462"/>
      <c r="AU173" s="31"/>
      <c r="AV173" s="462"/>
      <c r="AW173" s="31"/>
      <c r="AX173" s="462"/>
      <c r="AY173" s="31"/>
      <c r="AZ173" s="462"/>
      <c r="BA173" s="31"/>
      <c r="BB173" s="462"/>
      <c r="BC173" s="31"/>
      <c r="BD173" s="462"/>
      <c r="BE173" s="31"/>
      <c r="BF173" s="462"/>
      <c r="BG173" s="31"/>
      <c r="BH173" s="462"/>
      <c r="BI173" s="31"/>
      <c r="BJ173" s="462"/>
      <c r="BK173" s="31"/>
      <c r="BL173" s="462"/>
      <c r="BM173" s="31"/>
      <c r="BN173" s="462"/>
      <c r="BO173" s="31"/>
      <c r="BP173" s="462"/>
      <c r="BQ173" s="31"/>
      <c r="BR173" s="462"/>
      <c r="BS173" s="31"/>
    </row>
    <row r="174" spans="1:71" s="40" customFormat="1">
      <c r="A174" s="130" t="s">
        <v>83</v>
      </c>
      <c r="B174" s="89">
        <v>0.37762277610520134</v>
      </c>
      <c r="C174" s="34"/>
      <c r="D174" s="89">
        <v>0.20320310791332249</v>
      </c>
      <c r="E174" s="34"/>
      <c r="F174" s="89">
        <v>0.20320310791332249</v>
      </c>
      <c r="G174" s="34"/>
      <c r="H174" s="89">
        <v>0.37762277610520134</v>
      </c>
      <c r="I174" s="34"/>
      <c r="J174" s="89">
        <v>0.20320310791332249</v>
      </c>
      <c r="K174" s="34"/>
      <c r="L174" s="89">
        <v>0.20320310791332249</v>
      </c>
      <c r="M174" s="34"/>
      <c r="N174" s="89">
        <v>0.20320310791332249</v>
      </c>
      <c r="O174" s="34"/>
      <c r="P174" s="89">
        <v>0.37762277610520134</v>
      </c>
      <c r="Q174" s="34"/>
      <c r="R174" s="89">
        <v>0.37762277610520134</v>
      </c>
      <c r="S174" s="34"/>
      <c r="T174" s="89">
        <v>0.38856602290156428</v>
      </c>
      <c r="U174" s="34"/>
      <c r="V174" s="89">
        <v>0.37762277610520134</v>
      </c>
      <c r="W174" s="34"/>
      <c r="X174" s="89">
        <v>0.20852766040148335</v>
      </c>
      <c r="Y174" s="34"/>
      <c r="Z174" s="89">
        <v>0.16080478359682848</v>
      </c>
      <c r="AA174" s="34"/>
      <c r="AB174" s="89">
        <v>0.50882511733564906</v>
      </c>
      <c r="AC174" s="34"/>
      <c r="AD174" s="89">
        <v>4.5371538488935235</v>
      </c>
      <c r="AE174" s="34"/>
      <c r="AF174" s="89">
        <v>33.434552396195429</v>
      </c>
      <c r="AG174" s="34"/>
      <c r="AH174" s="89">
        <v>1.8812177075075578</v>
      </c>
      <c r="AI174" s="34"/>
      <c r="AJ174" s="89">
        <v>8.2345107759284435</v>
      </c>
      <c r="AK174" s="34"/>
      <c r="AL174" s="89">
        <v>8.3219055747030417</v>
      </c>
      <c r="AM174" s="34"/>
      <c r="AN174" s="89"/>
      <c r="AO174" s="34"/>
      <c r="AP174" s="89"/>
      <c r="AQ174" s="34"/>
      <c r="AR174" s="89"/>
      <c r="AS174" s="34"/>
      <c r="AT174" s="89"/>
      <c r="AU174" s="34"/>
      <c r="AV174" s="89"/>
      <c r="AW174" s="34"/>
      <c r="AX174" s="89"/>
      <c r="AY174" s="34"/>
      <c r="AZ174" s="89"/>
      <c r="BA174" s="34"/>
      <c r="BB174" s="89"/>
      <c r="BC174" s="34"/>
      <c r="BD174" s="89"/>
      <c r="BE174" s="34"/>
      <c r="BF174" s="89"/>
      <c r="BG174" s="34"/>
      <c r="BH174" s="89"/>
      <c r="BI174" s="34"/>
      <c r="BJ174" s="89"/>
      <c r="BK174" s="34"/>
      <c r="BL174" s="89"/>
      <c r="BM174" s="34"/>
      <c r="BN174" s="89"/>
      <c r="BO174" s="34"/>
      <c r="BP174" s="89"/>
      <c r="BQ174" s="34"/>
      <c r="BR174" s="89"/>
      <c r="BS174" s="34"/>
    </row>
    <row r="175" spans="1:71" s="40" customFormat="1">
      <c r="A175" s="70" t="s">
        <v>84</v>
      </c>
      <c r="B175" s="89">
        <v>2.311288377922154E-3</v>
      </c>
      <c r="C175" s="34"/>
      <c r="D175" s="89">
        <v>1.2245697898523708E-3</v>
      </c>
      <c r="E175" s="34"/>
      <c r="F175" s="89">
        <v>1.2245697898523708E-3</v>
      </c>
      <c r="G175" s="34"/>
      <c r="H175" s="89">
        <v>2.311288377922154E-3</v>
      </c>
      <c r="I175" s="34"/>
      <c r="J175" s="462">
        <v>1.2245697898523708E-3</v>
      </c>
      <c r="K175" s="31"/>
      <c r="L175" s="462">
        <v>1.2245697898523708E-3</v>
      </c>
      <c r="M175" s="31"/>
      <c r="N175" s="462">
        <v>1.2245697898523708E-3</v>
      </c>
      <c r="O175" s="31"/>
      <c r="P175" s="462">
        <v>2.311288377922154E-3</v>
      </c>
      <c r="Q175" s="31"/>
      <c r="R175" s="462">
        <v>2.311288377922154E-3</v>
      </c>
      <c r="S175" s="31"/>
      <c r="T175" s="462">
        <v>2.3905126159434829E-3</v>
      </c>
      <c r="U175" s="31"/>
      <c r="V175" s="462">
        <v>2.311288377922154E-3</v>
      </c>
      <c r="W175" s="31"/>
      <c r="X175" s="462">
        <v>1.2784256206030929E-3</v>
      </c>
      <c r="Y175" s="31"/>
      <c r="Z175" s="462">
        <v>1.1068526951316031E-3</v>
      </c>
      <c r="AA175" s="31"/>
      <c r="AB175" s="462">
        <v>5.7488208403815664E-3</v>
      </c>
      <c r="AC175" s="31"/>
      <c r="AD175" s="462">
        <v>2.5714869800621942E-2</v>
      </c>
      <c r="AE175" s="31"/>
      <c r="AF175" s="462">
        <v>0.25885882344053496</v>
      </c>
      <c r="AG175" s="31"/>
      <c r="AH175" s="462">
        <v>1.3398679717673561E-2</v>
      </c>
      <c r="AI175" s="31"/>
      <c r="AJ175" s="462">
        <v>6.7707165640531183E-2</v>
      </c>
      <c r="AK175" s="31"/>
      <c r="AL175" s="462">
        <v>6.1063998765953656E-2</v>
      </c>
      <c r="AM175" s="31"/>
      <c r="AN175" s="462"/>
      <c r="AO175" s="31"/>
      <c r="AP175" s="462"/>
      <c r="AQ175" s="31"/>
      <c r="AR175" s="462"/>
      <c r="AS175" s="31"/>
      <c r="AT175" s="462"/>
      <c r="AU175" s="31"/>
      <c r="AV175" s="462"/>
      <c r="AW175" s="31"/>
      <c r="AX175" s="462"/>
      <c r="AY175" s="31"/>
      <c r="AZ175" s="462"/>
      <c r="BA175" s="31"/>
      <c r="BB175" s="462"/>
      <c r="BC175" s="31"/>
      <c r="BD175" s="462"/>
      <c r="BE175" s="31"/>
      <c r="BF175" s="462"/>
      <c r="BG175" s="31"/>
      <c r="BH175" s="462"/>
      <c r="BI175" s="31"/>
      <c r="BJ175" s="462"/>
      <c r="BK175" s="31"/>
      <c r="BL175" s="462"/>
      <c r="BM175" s="31"/>
      <c r="BN175" s="462"/>
      <c r="BO175" s="31"/>
      <c r="BP175" s="462"/>
      <c r="BQ175" s="31"/>
      <c r="BR175" s="462"/>
      <c r="BS175" s="31"/>
    </row>
    <row r="176" spans="1:71" s="40" customFormat="1">
      <c r="A176" s="70" t="s">
        <v>85</v>
      </c>
      <c r="B176" s="89">
        <v>233.39369474189101</v>
      </c>
      <c r="C176" s="34"/>
      <c r="D176" s="89">
        <v>124.05913281609605</v>
      </c>
      <c r="E176" s="34"/>
      <c r="F176" s="89">
        <v>124.05913281609605</v>
      </c>
      <c r="G176" s="34"/>
      <c r="H176" s="89">
        <v>233.39369474189101</v>
      </c>
      <c r="I176" s="34"/>
      <c r="J176" s="462">
        <v>124.05913281609605</v>
      </c>
      <c r="K176" s="31"/>
      <c r="L176" s="462">
        <v>124.05913281609605</v>
      </c>
      <c r="M176" s="31"/>
      <c r="N176" s="462">
        <v>124.05913281609605</v>
      </c>
      <c r="O176" s="31"/>
      <c r="P176" s="462">
        <v>233.39369474189101</v>
      </c>
      <c r="Q176" s="31"/>
      <c r="R176" s="462">
        <v>233.39369474189101</v>
      </c>
      <c r="S176" s="31"/>
      <c r="T176" s="462">
        <v>236.9088642914852</v>
      </c>
      <c r="U176" s="31"/>
      <c r="V176" s="462">
        <v>233.39369474189101</v>
      </c>
      <c r="W176" s="31"/>
      <c r="X176" s="462">
        <v>129.43755407652384</v>
      </c>
      <c r="Y176" s="31"/>
      <c r="Z176" s="462">
        <v>116.27924683403903</v>
      </c>
      <c r="AA176" s="31"/>
      <c r="AB176" s="462">
        <v>610.74191583105551</v>
      </c>
      <c r="AC176" s="31"/>
      <c r="AD176" s="462">
        <v>1982.6234373300565</v>
      </c>
      <c r="AE176" s="31"/>
      <c r="AF176" s="462">
        <v>17583.912306795897</v>
      </c>
      <c r="AG176" s="31"/>
      <c r="AH176" s="462">
        <v>1358.4088675078731</v>
      </c>
      <c r="AI176" s="31"/>
      <c r="AJ176" s="462">
        <v>5898.669118876448</v>
      </c>
      <c r="AK176" s="31"/>
      <c r="AL176" s="462">
        <v>5978.9360997130789</v>
      </c>
      <c r="AM176" s="31"/>
      <c r="AN176" s="462"/>
      <c r="AO176" s="31"/>
      <c r="AP176" s="462"/>
      <c r="AQ176" s="31"/>
      <c r="AR176" s="462"/>
      <c r="AS176" s="31"/>
      <c r="AT176" s="462"/>
      <c r="AU176" s="31"/>
      <c r="AV176" s="462"/>
      <c r="AW176" s="31"/>
      <c r="AX176" s="462"/>
      <c r="AY176" s="31"/>
      <c r="AZ176" s="462"/>
      <c r="BA176" s="31"/>
      <c r="BB176" s="462"/>
      <c r="BC176" s="31"/>
      <c r="BD176" s="462"/>
      <c r="BE176" s="31"/>
      <c r="BF176" s="462"/>
      <c r="BG176" s="31"/>
      <c r="BH176" s="462"/>
      <c r="BI176" s="31"/>
      <c r="BJ176" s="462"/>
      <c r="BK176" s="31"/>
      <c r="BL176" s="462"/>
      <c r="BM176" s="31"/>
      <c r="BN176" s="462"/>
      <c r="BO176" s="31"/>
      <c r="BP176" s="462"/>
      <c r="BQ176" s="31"/>
      <c r="BR176" s="462"/>
      <c r="BS176" s="31"/>
    </row>
    <row r="177" spans="1:149" s="40" customFormat="1">
      <c r="A177" s="70"/>
      <c r="B177" s="89"/>
      <c r="C177" s="34"/>
      <c r="D177" s="89"/>
      <c r="E177" s="34"/>
      <c r="F177" s="89"/>
      <c r="G177" s="34"/>
      <c r="H177" s="89"/>
      <c r="I177" s="34"/>
      <c r="J177" s="462"/>
      <c r="K177" s="31"/>
      <c r="L177" s="462"/>
      <c r="M177" s="31"/>
      <c r="N177" s="462"/>
      <c r="O177" s="31"/>
      <c r="P177" s="462"/>
      <c r="Q177" s="31"/>
      <c r="R177" s="462"/>
      <c r="S177" s="31"/>
      <c r="T177" s="462"/>
      <c r="U177" s="31"/>
      <c r="V177" s="462"/>
      <c r="W177" s="31"/>
      <c r="X177" s="462"/>
      <c r="Y177" s="31"/>
      <c r="Z177" s="462"/>
      <c r="AA177" s="31"/>
      <c r="AB177" s="462"/>
      <c r="AC177" s="31"/>
      <c r="AD177" s="462"/>
      <c r="AE177" s="31"/>
      <c r="AF177" s="462"/>
      <c r="AG177" s="31"/>
      <c r="AH177" s="462"/>
      <c r="AI177" s="31"/>
      <c r="AJ177" s="462"/>
      <c r="AK177" s="31"/>
      <c r="AL177" s="462"/>
      <c r="AM177" s="31"/>
      <c r="AN177" s="462"/>
      <c r="AO177" s="31"/>
      <c r="AP177" s="462"/>
      <c r="AQ177" s="31"/>
      <c r="AR177" s="462"/>
      <c r="AS177" s="31"/>
      <c r="AT177" s="462"/>
      <c r="AU177" s="31"/>
      <c r="AV177" s="462"/>
      <c r="AW177" s="31"/>
      <c r="AX177" s="462"/>
      <c r="AY177" s="31"/>
      <c r="AZ177" s="462"/>
      <c r="BA177" s="31"/>
      <c r="BB177" s="462"/>
      <c r="BC177" s="31"/>
      <c r="BD177" s="462"/>
      <c r="BE177" s="31"/>
      <c r="BF177" s="462"/>
      <c r="BG177" s="31"/>
      <c r="BH177" s="462"/>
      <c r="BI177" s="31"/>
      <c r="BJ177" s="462"/>
      <c r="BK177" s="31"/>
      <c r="BL177" s="462"/>
      <c r="BM177" s="31"/>
      <c r="BN177" s="462"/>
      <c r="BO177" s="31"/>
      <c r="BP177" s="462"/>
      <c r="BQ177" s="31"/>
      <c r="BR177" s="462"/>
      <c r="BS177" s="31"/>
    </row>
    <row r="178" spans="1:149" s="40" customFormat="1">
      <c r="A178" s="70" t="s">
        <v>1061</v>
      </c>
      <c r="B178" s="89"/>
      <c r="C178" s="34"/>
      <c r="D178" s="89"/>
      <c r="E178" s="34"/>
      <c r="F178" s="89"/>
      <c r="G178" s="34"/>
      <c r="H178" s="89"/>
      <c r="I178" s="34"/>
      <c r="J178" s="462"/>
      <c r="K178" s="31"/>
      <c r="L178" s="462"/>
      <c r="M178" s="31"/>
      <c r="N178" s="462"/>
      <c r="O178" s="31"/>
      <c r="P178" s="462"/>
      <c r="Q178" s="31"/>
      <c r="R178" s="462"/>
      <c r="S178" s="31"/>
      <c r="T178" s="462"/>
      <c r="U178" s="31"/>
      <c r="V178" s="462"/>
      <c r="W178" s="31"/>
      <c r="X178" s="462"/>
      <c r="Y178" s="31"/>
      <c r="Z178" s="462"/>
      <c r="AA178" s="31"/>
      <c r="AB178" s="462"/>
      <c r="AC178" s="31"/>
      <c r="AD178" s="462"/>
      <c r="AE178" s="31"/>
      <c r="AF178" s="462"/>
      <c r="AG178" s="31"/>
      <c r="AH178" s="462"/>
      <c r="AI178" s="31"/>
      <c r="AJ178" s="462"/>
      <c r="AK178" s="31"/>
      <c r="AL178" s="462"/>
      <c r="AM178" s="31"/>
      <c r="AN178" s="462"/>
      <c r="AO178" s="31"/>
      <c r="AP178" s="462"/>
      <c r="AQ178" s="31"/>
      <c r="AR178" s="462"/>
      <c r="AS178" s="31"/>
      <c r="AT178" s="462"/>
      <c r="AU178" s="31"/>
      <c r="AV178" s="462"/>
      <c r="AW178" s="31"/>
      <c r="AX178" s="462"/>
      <c r="AY178" s="31"/>
      <c r="AZ178" s="462"/>
      <c r="BA178" s="31"/>
      <c r="BB178" s="462"/>
      <c r="BC178" s="31"/>
      <c r="BD178" s="462"/>
      <c r="BE178" s="31"/>
      <c r="BF178" s="462"/>
      <c r="BG178" s="31"/>
      <c r="BH178" s="462"/>
      <c r="BI178" s="31"/>
      <c r="BJ178" s="462"/>
      <c r="BK178" s="31"/>
      <c r="BL178" s="462"/>
      <c r="BM178" s="31"/>
      <c r="BN178" s="462"/>
      <c r="BO178" s="31"/>
      <c r="BP178" s="462"/>
      <c r="BQ178" s="31"/>
      <c r="BR178" s="462"/>
      <c r="BS178" s="31"/>
    </row>
    <row r="179" spans="1:149" s="40" customFormat="1">
      <c r="A179" s="70"/>
      <c r="B179" s="89" t="s">
        <v>994</v>
      </c>
      <c r="C179" s="34"/>
      <c r="D179" s="89" t="s">
        <v>995</v>
      </c>
      <c r="E179" s="34"/>
      <c r="F179" s="89" t="s">
        <v>1023</v>
      </c>
      <c r="G179" s="34"/>
      <c r="H179" s="89" t="s">
        <v>997</v>
      </c>
      <c r="I179" s="34"/>
      <c r="J179" s="462" t="s">
        <v>998</v>
      </c>
      <c r="K179" s="31"/>
      <c r="L179" s="462" t="s">
        <v>999</v>
      </c>
      <c r="M179" s="31"/>
      <c r="N179" s="462" t="s">
        <v>1000</v>
      </c>
      <c r="O179" s="31"/>
      <c r="P179" s="462" t="s">
        <v>1001</v>
      </c>
      <c r="Q179" s="31"/>
      <c r="R179" s="462" t="s">
        <v>1051</v>
      </c>
      <c r="S179" s="31"/>
      <c r="T179" s="462" t="s">
        <v>1052</v>
      </c>
      <c r="U179" s="31"/>
      <c r="V179" s="462" t="s">
        <v>1053</v>
      </c>
      <c r="W179" s="31"/>
      <c r="X179" s="462" t="s">
        <v>1005</v>
      </c>
      <c r="Y179" s="31"/>
      <c r="Z179" s="462" t="s">
        <v>1006</v>
      </c>
      <c r="AA179" s="31"/>
      <c r="AB179" s="462" t="s">
        <v>1007</v>
      </c>
      <c r="AC179" s="31"/>
      <c r="AD179" s="462" t="s">
        <v>1054</v>
      </c>
      <c r="AE179" s="31"/>
      <c r="AF179" s="462" t="s">
        <v>1009</v>
      </c>
      <c r="AG179" s="31"/>
      <c r="AH179" s="462" t="s">
        <v>1010</v>
      </c>
      <c r="AI179" s="31"/>
      <c r="AJ179" s="462" t="s">
        <v>1011</v>
      </c>
      <c r="AK179" s="31"/>
      <c r="AL179" s="462" t="s">
        <v>1012</v>
      </c>
      <c r="AM179" s="31"/>
      <c r="AN179" s="462" t="s">
        <v>1013</v>
      </c>
      <c r="AO179" s="31"/>
      <c r="AP179" s="462" t="s">
        <v>1014</v>
      </c>
      <c r="AQ179" s="31"/>
      <c r="AR179" s="462" t="s">
        <v>1015</v>
      </c>
      <c r="AS179" s="31"/>
      <c r="AT179" s="462" t="s">
        <v>1016</v>
      </c>
      <c r="AU179" s="31"/>
      <c r="AV179" s="462" t="s">
        <v>1017</v>
      </c>
      <c r="AW179" s="31"/>
      <c r="AX179" s="462" t="s">
        <v>1018</v>
      </c>
      <c r="AY179" s="31"/>
      <c r="AZ179" s="462" t="s">
        <v>1019</v>
      </c>
      <c r="BA179" s="31"/>
      <c r="BB179" s="462" t="s">
        <v>1056</v>
      </c>
      <c r="BC179" s="31"/>
      <c r="BD179" s="462" t="s">
        <v>1024</v>
      </c>
      <c r="BE179" s="31"/>
      <c r="BF179" s="462" t="s">
        <v>1025</v>
      </c>
      <c r="BG179" s="31"/>
      <c r="BH179" s="462" t="s">
        <v>1026</v>
      </c>
      <c r="BI179" s="31"/>
      <c r="BJ179" s="462" t="s">
        <v>1027</v>
      </c>
      <c r="BK179" s="31"/>
      <c r="BL179" s="462" t="s">
        <v>1028</v>
      </c>
      <c r="BM179" s="31"/>
      <c r="BN179" s="462" t="s">
        <v>1021</v>
      </c>
      <c r="BO179" s="31"/>
      <c r="BP179" s="462" t="s">
        <v>1029</v>
      </c>
      <c r="BQ179" s="31"/>
      <c r="BR179" s="462" t="s">
        <v>1030</v>
      </c>
      <c r="BS179" s="31"/>
    </row>
    <row r="180" spans="1:149" s="40" customFormat="1">
      <c r="A180" s="445" t="s">
        <v>1031</v>
      </c>
      <c r="B180" s="95" t="s">
        <v>188</v>
      </c>
      <c r="C180" s="97" t="s">
        <v>991</v>
      </c>
      <c r="D180" s="95" t="s">
        <v>188</v>
      </c>
      <c r="E180" s="97" t="s">
        <v>991</v>
      </c>
      <c r="F180" s="95" t="s">
        <v>188</v>
      </c>
      <c r="G180" s="97" t="s">
        <v>991</v>
      </c>
      <c r="H180" s="95" t="s">
        <v>188</v>
      </c>
      <c r="I180" s="97" t="s">
        <v>991</v>
      </c>
      <c r="J180" s="469" t="s">
        <v>188</v>
      </c>
      <c r="K180" s="470" t="s">
        <v>991</v>
      </c>
      <c r="L180" s="469" t="s">
        <v>188</v>
      </c>
      <c r="M180" s="470" t="s">
        <v>991</v>
      </c>
      <c r="N180" s="469" t="s">
        <v>188</v>
      </c>
      <c r="O180" s="470" t="s">
        <v>991</v>
      </c>
      <c r="P180" s="469" t="s">
        <v>188</v>
      </c>
      <c r="Q180" s="470" t="s">
        <v>991</v>
      </c>
      <c r="R180" s="469" t="s">
        <v>188</v>
      </c>
      <c r="S180" s="470" t="s">
        <v>991</v>
      </c>
      <c r="T180" s="469" t="s">
        <v>188</v>
      </c>
      <c r="U180" s="470" t="s">
        <v>991</v>
      </c>
      <c r="V180" s="469" t="s">
        <v>188</v>
      </c>
      <c r="W180" s="470" t="s">
        <v>991</v>
      </c>
      <c r="X180" s="469" t="s">
        <v>188</v>
      </c>
      <c r="Y180" s="470" t="s">
        <v>991</v>
      </c>
      <c r="Z180" s="469" t="s">
        <v>188</v>
      </c>
      <c r="AA180" s="470" t="s">
        <v>991</v>
      </c>
      <c r="AB180" s="469" t="s">
        <v>188</v>
      </c>
      <c r="AC180" s="470" t="s">
        <v>991</v>
      </c>
      <c r="AD180" s="469" t="s">
        <v>188</v>
      </c>
      <c r="AE180" s="470" t="s">
        <v>991</v>
      </c>
      <c r="AF180" s="469" t="s">
        <v>188</v>
      </c>
      <c r="AG180" s="470" t="s">
        <v>991</v>
      </c>
      <c r="AH180" s="469" t="s">
        <v>188</v>
      </c>
      <c r="AI180" s="470" t="s">
        <v>991</v>
      </c>
      <c r="AJ180" s="469" t="s">
        <v>188</v>
      </c>
      <c r="AK180" s="470" t="s">
        <v>991</v>
      </c>
      <c r="AL180" s="469" t="s">
        <v>188</v>
      </c>
      <c r="AM180" s="470" t="s">
        <v>991</v>
      </c>
      <c r="AN180" s="469" t="s">
        <v>188</v>
      </c>
      <c r="AO180" s="470" t="s">
        <v>991</v>
      </c>
      <c r="AP180" s="469"/>
      <c r="AQ180" s="470"/>
      <c r="AR180" s="469" t="s">
        <v>188</v>
      </c>
      <c r="AS180" s="470" t="s">
        <v>991</v>
      </c>
      <c r="AT180" s="469" t="s">
        <v>188</v>
      </c>
      <c r="AU180" s="470" t="s">
        <v>991</v>
      </c>
      <c r="AV180" s="469" t="s">
        <v>188</v>
      </c>
      <c r="AW180" s="470" t="s">
        <v>991</v>
      </c>
      <c r="AX180" s="469" t="s">
        <v>188</v>
      </c>
      <c r="AY180" s="470" t="s">
        <v>991</v>
      </c>
      <c r="AZ180" s="469" t="s">
        <v>188</v>
      </c>
      <c r="BA180" s="470" t="s">
        <v>991</v>
      </c>
      <c r="BB180" s="469" t="s">
        <v>188</v>
      </c>
      <c r="BC180" s="470" t="s">
        <v>991</v>
      </c>
      <c r="BD180" s="469" t="s">
        <v>188</v>
      </c>
      <c r="BE180" s="470" t="s">
        <v>991</v>
      </c>
      <c r="BF180" s="469" t="s">
        <v>188</v>
      </c>
      <c r="BG180" s="470" t="s">
        <v>991</v>
      </c>
      <c r="BH180" s="469" t="s">
        <v>188</v>
      </c>
      <c r="BI180" s="470" t="s">
        <v>991</v>
      </c>
      <c r="BJ180" s="469" t="s">
        <v>188</v>
      </c>
      <c r="BK180" s="470" t="s">
        <v>991</v>
      </c>
      <c r="BL180" s="469" t="s">
        <v>188</v>
      </c>
      <c r="BM180" s="470" t="s">
        <v>991</v>
      </c>
      <c r="BN180" s="469" t="s">
        <v>188</v>
      </c>
      <c r="BO180" s="470" t="s">
        <v>991</v>
      </c>
      <c r="BP180" s="469" t="s">
        <v>188</v>
      </c>
      <c r="BQ180" s="470" t="s">
        <v>991</v>
      </c>
      <c r="BR180" s="469" t="s">
        <v>188</v>
      </c>
      <c r="BS180" s="470" t="s">
        <v>991</v>
      </c>
    </row>
    <row r="181" spans="1:149" s="40" customFormat="1">
      <c r="A181" s="40" t="s">
        <v>1062</v>
      </c>
      <c r="B181" s="40">
        <v>8481.7279276883419</v>
      </c>
      <c r="D181" s="40">
        <v>8481.7279276883419</v>
      </c>
      <c r="F181" s="40">
        <v>2499.9711101368007</v>
      </c>
      <c r="H181" s="40">
        <v>1607.3391088742101</v>
      </c>
      <c r="J181" s="40">
        <v>2797.5151105576638</v>
      </c>
      <c r="L181" s="40">
        <v>2912.7376150580772</v>
      </c>
      <c r="N181" s="40">
        <v>1532.599124623619</v>
      </c>
      <c r="P181" s="40">
        <v>41148.32904765039</v>
      </c>
      <c r="R181" s="40">
        <v>2797.5151105576638</v>
      </c>
      <c r="T181" s="40">
        <v>1492.4975648521227</v>
      </c>
      <c r="V181" s="40">
        <v>1492.4975648521227</v>
      </c>
      <c r="X181" s="40">
        <v>2797.5151105576638</v>
      </c>
      <c r="Z181" s="40">
        <v>1492.4975648521227</v>
      </c>
      <c r="AB181" s="40">
        <v>1492.4975648521227</v>
      </c>
      <c r="AD181" s="40">
        <v>1492.4975648521227</v>
      </c>
      <c r="AF181" s="40">
        <v>2797.5151105576638</v>
      </c>
      <c r="AH181" s="40">
        <v>2797.5151105576638</v>
      </c>
      <c r="AJ181" s="40">
        <v>2913.9014787398992</v>
      </c>
      <c r="AL181" s="40">
        <v>2913.9014787398992</v>
      </c>
      <c r="AN181" s="40">
        <v>2913.9014787398992</v>
      </c>
      <c r="AP181" s="40">
        <v>2913.9014787398992</v>
      </c>
      <c r="AR181" s="40">
        <v>2913.9014787398992</v>
      </c>
      <c r="AT181" s="40">
        <v>2797.5151105576638</v>
      </c>
      <c r="AV181" s="40">
        <v>2797.5151105576638</v>
      </c>
      <c r="AX181" s="40">
        <v>2797.5151105576638</v>
      </c>
      <c r="AZ181" s="40">
        <v>2797.5151105576638</v>
      </c>
      <c r="BB181" s="40">
        <v>2797.5151105576638</v>
      </c>
      <c r="BD181" s="40">
        <v>1532.599124623619</v>
      </c>
      <c r="BF181" s="40">
        <v>1233.5441854849228</v>
      </c>
      <c r="BH181" s="40">
        <v>5458.9328212971905</v>
      </c>
      <c r="BJ181" s="40">
        <v>28370.282735304725</v>
      </c>
      <c r="BL181" s="40">
        <v>263610.95243078499</v>
      </c>
      <c r="BN181" s="40">
        <v>15218.621336364426</v>
      </c>
      <c r="BP181" s="40">
        <v>77051.207601303759</v>
      </c>
      <c r="BR181" s="40">
        <v>69386.115864467967</v>
      </c>
    </row>
    <row r="182" spans="1:149">
      <c r="A182" s="6" t="s">
        <v>1063</v>
      </c>
      <c r="B182" s="36">
        <v>7207.5192644004201</v>
      </c>
      <c r="C182" s="36"/>
      <c r="D182" s="36">
        <v>7207.5192644004201</v>
      </c>
      <c r="E182" s="36"/>
      <c r="F182" s="36">
        <v>2232.7558988949922</v>
      </c>
      <c r="G182" s="36"/>
      <c r="H182" s="36">
        <v>1440.5339372229234</v>
      </c>
      <c r="I182" s="36"/>
      <c r="J182" s="5">
        <v>2496.8298861190156</v>
      </c>
      <c r="L182" s="5">
        <v>2567.208899579658</v>
      </c>
      <c r="N182" s="5">
        <v>1385.6684788316195</v>
      </c>
      <c r="P182" s="5">
        <v>34499.10808763517</v>
      </c>
      <c r="R182" s="5">
        <v>2496.8298861190156</v>
      </c>
      <c r="T182" s="5">
        <v>1338.6106439083883</v>
      </c>
      <c r="V182" s="5">
        <v>1338.6106439083883</v>
      </c>
      <c r="X182" s="5">
        <v>2496.8298861190156</v>
      </c>
      <c r="Z182" s="5">
        <v>1338.6106439083883</v>
      </c>
      <c r="AB182" s="5">
        <v>1338.6106439083883</v>
      </c>
      <c r="AD182" s="5">
        <v>1338.6106439083883</v>
      </c>
      <c r="AF182" s="5">
        <v>2496.8298861190156</v>
      </c>
      <c r="AH182" s="40">
        <v>2496.8298861190156</v>
      </c>
      <c r="AJ182" s="5">
        <v>2567.9197987055227</v>
      </c>
      <c r="AL182" s="5">
        <v>2567.9197987055227</v>
      </c>
      <c r="AN182" s="5">
        <v>2567.9197987055227</v>
      </c>
      <c r="AP182" s="5">
        <v>2567.9197987055227</v>
      </c>
      <c r="AR182" s="5">
        <v>2567.9197987055227</v>
      </c>
      <c r="AT182" s="5">
        <v>2496.8298861190156</v>
      </c>
      <c r="AV182" s="5">
        <v>2496.8298861190156</v>
      </c>
      <c r="AX182" s="5">
        <v>2496.8298861190156</v>
      </c>
      <c r="AZ182" s="5">
        <v>2496.8298861190156</v>
      </c>
      <c r="BB182" s="5">
        <v>2496.8298861190156</v>
      </c>
      <c r="BD182" s="5">
        <v>1385.6684788316195</v>
      </c>
      <c r="BF182" s="5">
        <v>1108.4578337461064</v>
      </c>
      <c r="BH182" s="5">
        <v>5180.2119602230096</v>
      </c>
      <c r="BJ182" s="5">
        <v>25140.032108190881</v>
      </c>
      <c r="BL182" s="5">
        <v>212602.78187780263</v>
      </c>
      <c r="BN182" s="5">
        <v>13997.701823605712</v>
      </c>
      <c r="BP182" s="5">
        <v>72619.786232164857</v>
      </c>
      <c r="BR182" s="5">
        <v>61670.115307927641</v>
      </c>
    </row>
    <row r="183" spans="1:149" s="36" customFormat="1" ht="25.5" customHeight="1">
      <c r="A183" s="136" t="s">
        <v>1034</v>
      </c>
      <c r="B183" s="903">
        <v>3899.9735554582262</v>
      </c>
      <c r="C183" s="905"/>
      <c r="D183" s="905">
        <v>3899.9735554582262</v>
      </c>
      <c r="E183" s="904"/>
      <c r="F183" s="903">
        <v>1549.4884950587211</v>
      </c>
      <c r="G183" s="905"/>
      <c r="H183" s="905">
        <v>1006.3484512792395</v>
      </c>
      <c r="I183" s="904"/>
      <c r="J183" s="903">
        <v>1730.5351763185486</v>
      </c>
      <c r="K183" s="905"/>
      <c r="L183" s="905">
        <v>1757.3647692994477</v>
      </c>
      <c r="M183" s="904"/>
      <c r="N183" s="903">
        <v>955.71182247189824</v>
      </c>
      <c r="O183" s="905"/>
      <c r="P183" s="905">
        <v>17274.407322492909</v>
      </c>
      <c r="Q183" s="904"/>
      <c r="R183" s="903">
        <v>1730.5351763185486</v>
      </c>
      <c r="S183" s="905"/>
      <c r="T183" s="905">
        <v>936.47078482807808</v>
      </c>
      <c r="U183" s="904"/>
      <c r="V183" s="903">
        <v>936.47078482807808</v>
      </c>
      <c r="W183" s="905"/>
      <c r="X183" s="905">
        <v>1730.5351763185486</v>
      </c>
      <c r="Y183" s="904"/>
      <c r="Z183" s="903">
        <v>936.47078482807808</v>
      </c>
      <c r="AA183" s="905"/>
      <c r="AB183" s="905">
        <v>936.47078482807808</v>
      </c>
      <c r="AC183" s="904"/>
      <c r="AD183" s="903">
        <v>936.47078482807808</v>
      </c>
      <c r="AE183" s="905"/>
      <c r="AF183" s="905">
        <v>1730.5351763185486</v>
      </c>
      <c r="AG183" s="904"/>
      <c r="AH183" s="903">
        <v>1730.5351763185486</v>
      </c>
      <c r="AI183" s="905"/>
      <c r="AJ183" s="905">
        <v>1757.6357752891536</v>
      </c>
      <c r="AK183" s="904"/>
      <c r="AL183" s="903">
        <v>1757.6357752891536</v>
      </c>
      <c r="AM183" s="905"/>
      <c r="AN183" s="905">
        <v>1757.6357752891536</v>
      </c>
      <c r="AO183" s="904"/>
      <c r="AP183" s="903">
        <v>1757.6357752891536</v>
      </c>
      <c r="AQ183" s="905"/>
      <c r="AR183" s="905">
        <v>1757.6357752891536</v>
      </c>
      <c r="AS183" s="904"/>
      <c r="AT183" s="903">
        <v>1730.5351763185486</v>
      </c>
      <c r="AU183" s="905"/>
      <c r="AV183" s="905">
        <v>1730.5351763185486</v>
      </c>
      <c r="AW183" s="904"/>
      <c r="AX183" s="903">
        <v>1730.5351763185486</v>
      </c>
      <c r="AY183" s="905"/>
      <c r="AZ183" s="905">
        <v>1730.5351763185486</v>
      </c>
      <c r="BA183" s="904"/>
      <c r="BB183" s="903">
        <v>1730.5351763185486</v>
      </c>
      <c r="BC183" s="905"/>
      <c r="BD183" s="905">
        <v>955.71182247189824</v>
      </c>
      <c r="BE183" s="904"/>
      <c r="BF183" s="903">
        <v>733.98284622210008</v>
      </c>
      <c r="BG183" s="905"/>
      <c r="BH183" s="905">
        <v>1132.9808848654975</v>
      </c>
      <c r="BI183" s="904"/>
      <c r="BJ183" s="903">
        <v>13690.282524255366</v>
      </c>
      <c r="BK183" s="905"/>
      <c r="BL183" s="905">
        <v>108002.08155026185</v>
      </c>
      <c r="BM183" s="904"/>
      <c r="BN183" s="903">
        <v>7632.8799156583655</v>
      </c>
      <c r="BO183" s="905"/>
      <c r="BP183" s="905">
        <v>19330.259592191174</v>
      </c>
      <c r="BQ183" s="904"/>
      <c r="BR183" s="903">
        <v>32370.611287947111</v>
      </c>
      <c r="BS183" s="905"/>
      <c r="BT183" s="905"/>
      <c r="BU183" s="904"/>
      <c r="BV183" s="903"/>
      <c r="BW183" s="905"/>
      <c r="BX183" s="905"/>
      <c r="BY183" s="904"/>
      <c r="BZ183" s="903"/>
      <c r="CA183" s="905"/>
      <c r="CB183" s="905"/>
      <c r="CC183" s="904"/>
      <c r="CD183" s="903"/>
      <c r="CE183" s="905"/>
      <c r="CF183" s="905"/>
      <c r="CG183" s="904"/>
      <c r="CH183" s="903"/>
      <c r="CI183" s="905"/>
      <c r="CJ183" s="905"/>
      <c r="CK183" s="904"/>
      <c r="CL183" s="903"/>
      <c r="CM183" s="905"/>
      <c r="CN183" s="905"/>
      <c r="CO183" s="904"/>
      <c r="CP183" s="903"/>
      <c r="CQ183" s="905"/>
      <c r="CR183" s="905"/>
      <c r="CS183" s="904"/>
      <c r="CT183" s="903"/>
      <c r="CU183" s="905"/>
      <c r="CV183" s="905"/>
      <c r="CW183" s="904"/>
      <c r="CX183" s="903"/>
      <c r="CY183" s="905"/>
      <c r="CZ183" s="905"/>
      <c r="DA183" s="904"/>
      <c r="DB183" s="903"/>
      <c r="DC183" s="905"/>
      <c r="DD183" s="905"/>
      <c r="DE183" s="904"/>
      <c r="DF183" s="903"/>
      <c r="DG183" s="905"/>
      <c r="DH183" s="905"/>
      <c r="DI183" s="904"/>
      <c r="DJ183" s="903"/>
      <c r="DK183" s="905"/>
      <c r="DL183" s="905"/>
      <c r="DM183" s="904"/>
      <c r="DN183" s="903"/>
      <c r="DO183" s="905"/>
      <c r="DP183" s="905"/>
      <c r="DQ183" s="904"/>
      <c r="DR183" s="903"/>
      <c r="DS183" s="905"/>
      <c r="DT183" s="905"/>
      <c r="DU183" s="904"/>
      <c r="DV183" s="903"/>
      <c r="DW183" s="905"/>
      <c r="DX183" s="905"/>
      <c r="DY183" s="904"/>
      <c r="DZ183" s="903"/>
      <c r="EA183" s="905"/>
      <c r="EB183" s="905"/>
      <c r="EC183" s="904"/>
      <c r="ED183" s="903"/>
      <c r="EE183" s="905"/>
      <c r="EF183" s="905"/>
      <c r="EG183" s="904"/>
      <c r="EH183" s="903"/>
      <c r="EI183" s="905"/>
      <c r="EJ183" s="905"/>
      <c r="EK183" s="904"/>
      <c r="EL183" s="903"/>
      <c r="EM183" s="905"/>
      <c r="EN183" s="905"/>
      <c r="EO183" s="904"/>
      <c r="EP183" s="903"/>
      <c r="EQ183" s="905"/>
      <c r="ER183" s="905"/>
      <c r="ES183" s="904"/>
    </row>
    <row r="184" spans="1:149" s="36" customFormat="1" ht="12.75" customHeight="1">
      <c r="A184" s="130" t="s">
        <v>1033</v>
      </c>
      <c r="B184" s="903">
        <v>2794.3180376392561</v>
      </c>
      <c r="C184" s="904"/>
      <c r="D184" s="903">
        <v>2794.3180376392561</v>
      </c>
      <c r="E184" s="904"/>
      <c r="F184" s="903">
        <v>647.43792005862713</v>
      </c>
      <c r="G184" s="904"/>
      <c r="H184" s="903">
        <v>415.71716700482102</v>
      </c>
      <c r="I184" s="904"/>
      <c r="J184" s="903">
        <v>724.67817107656265</v>
      </c>
      <c r="K184" s="904"/>
      <c r="L184" s="903">
        <v>756.33849504384034</v>
      </c>
      <c r="M184" s="904"/>
      <c r="N184" s="903">
        <v>394.60389888713183</v>
      </c>
      <c r="O184" s="904"/>
      <c r="P184" s="903">
        <v>14275.849494904969</v>
      </c>
      <c r="Q184" s="904"/>
      <c r="R184" s="903">
        <v>724.67817107656265</v>
      </c>
      <c r="S184" s="904"/>
      <c r="T184" s="903">
        <v>385.90514029614417</v>
      </c>
      <c r="U184" s="904"/>
      <c r="V184" s="903">
        <v>385.90514029614417</v>
      </c>
      <c r="W184" s="904"/>
      <c r="X184" s="903">
        <v>724.67817107656265</v>
      </c>
      <c r="Y184" s="904"/>
      <c r="Z184" s="903">
        <v>385.90514029614417</v>
      </c>
      <c r="AA184" s="904"/>
      <c r="AB184" s="903">
        <v>385.90514029614417</v>
      </c>
      <c r="AC184" s="904"/>
      <c r="AD184" s="903">
        <v>385.90514029614417</v>
      </c>
      <c r="AE184" s="904"/>
      <c r="AF184" s="903">
        <v>724.67817107656265</v>
      </c>
      <c r="AG184" s="904"/>
      <c r="AH184" s="903">
        <v>724.67817107656265</v>
      </c>
      <c r="AI184" s="904"/>
      <c r="AJ184" s="903">
        <v>756.65829629603502</v>
      </c>
      <c r="AK184" s="904"/>
      <c r="AL184" s="903">
        <v>756.65829629603502</v>
      </c>
      <c r="AM184" s="904"/>
      <c r="AN184" s="903">
        <v>756.65829629603502</v>
      </c>
      <c r="AO184" s="904"/>
      <c r="AP184" s="903">
        <v>756.65829629603502</v>
      </c>
      <c r="AQ184" s="904"/>
      <c r="AR184" s="903">
        <v>756.65829629603502</v>
      </c>
      <c r="AS184" s="904"/>
      <c r="AT184" s="903">
        <v>724.67817107656265</v>
      </c>
      <c r="AU184" s="904"/>
      <c r="AV184" s="903">
        <v>724.67817107656265</v>
      </c>
      <c r="AW184" s="904"/>
      <c r="AX184" s="903">
        <v>724.67817107656265</v>
      </c>
      <c r="AY184" s="904"/>
      <c r="AZ184" s="903">
        <v>724.67817107656265</v>
      </c>
      <c r="BA184" s="904"/>
      <c r="BB184" s="903">
        <v>724.67817107656265</v>
      </c>
      <c r="BC184" s="904"/>
      <c r="BD184" s="903">
        <v>394.60389888713183</v>
      </c>
      <c r="BE184" s="904"/>
      <c r="BF184" s="903">
        <v>320.45927958775189</v>
      </c>
      <c r="BG184" s="904"/>
      <c r="BH184" s="903">
        <v>934.99350760064226</v>
      </c>
      <c r="BI184" s="904"/>
      <c r="BJ184" s="903">
        <v>10067.096814683795</v>
      </c>
      <c r="BK184" s="904"/>
      <c r="BL184" s="903">
        <v>95063.457818758834</v>
      </c>
      <c r="BM184" s="904"/>
      <c r="BN184" s="903">
        <v>3449.7444691629357</v>
      </c>
      <c r="BO184" s="904"/>
      <c r="BP184" s="903">
        <v>13091.997904560521</v>
      </c>
      <c r="BQ184" s="904"/>
      <c r="BR184" s="903">
        <v>16114.825662636236</v>
      </c>
      <c r="BS184" s="904"/>
      <c r="BT184" s="903"/>
      <c r="BU184" s="904"/>
      <c r="BV184" s="903"/>
      <c r="BW184" s="904"/>
      <c r="BX184" s="903"/>
      <c r="BY184" s="904"/>
      <c r="BZ184" s="903"/>
      <c r="CA184" s="904"/>
      <c r="CB184" s="903"/>
      <c r="CC184" s="904"/>
      <c r="CD184" s="903"/>
      <c r="CE184" s="904"/>
      <c r="CF184" s="903"/>
      <c r="CG184" s="904"/>
      <c r="CH184" s="903"/>
      <c r="CI184" s="904"/>
      <c r="CJ184" s="903"/>
      <c r="CK184" s="904"/>
      <c r="CL184" s="903"/>
      <c r="CM184" s="904"/>
      <c r="CN184" s="903"/>
      <c r="CO184" s="904"/>
      <c r="CP184" s="903"/>
      <c r="CQ184" s="904"/>
      <c r="CR184" s="903"/>
      <c r="CS184" s="904"/>
      <c r="CT184" s="903"/>
      <c r="CU184" s="904"/>
      <c r="CV184" s="903"/>
      <c r="CW184" s="904"/>
      <c r="CX184" s="903"/>
      <c r="CY184" s="904"/>
      <c r="CZ184" s="903"/>
      <c r="DA184" s="904"/>
      <c r="DB184" s="903"/>
      <c r="DC184" s="904"/>
      <c r="DD184" s="903"/>
      <c r="DE184" s="904"/>
      <c r="DF184" s="903"/>
      <c r="DG184" s="904"/>
      <c r="DH184" s="903"/>
      <c r="DI184" s="904"/>
      <c r="DJ184" s="903"/>
      <c r="DK184" s="904"/>
      <c r="DL184" s="903"/>
      <c r="DM184" s="904"/>
      <c r="DN184" s="903"/>
      <c r="DO184" s="904"/>
      <c r="DP184" s="903"/>
      <c r="DQ184" s="904"/>
      <c r="DR184" s="903"/>
      <c r="DS184" s="904"/>
      <c r="DT184" s="903"/>
      <c r="DU184" s="904"/>
      <c r="DV184" s="903"/>
      <c r="DW184" s="904"/>
      <c r="DX184" s="903"/>
      <c r="DY184" s="904"/>
      <c r="DZ184" s="903"/>
      <c r="EA184" s="904"/>
      <c r="EB184" s="903"/>
      <c r="EC184" s="904"/>
      <c r="ED184" s="903"/>
      <c r="EE184" s="904"/>
      <c r="EF184" s="903"/>
      <c r="EG184" s="904"/>
      <c r="EH184" s="903"/>
      <c r="EI184" s="904"/>
      <c r="EJ184" s="903"/>
      <c r="EK184" s="904"/>
      <c r="EL184" s="903"/>
      <c r="EM184" s="904"/>
      <c r="EN184" s="903"/>
      <c r="EO184" s="904"/>
      <c r="EP184" s="903"/>
      <c r="EQ184" s="905"/>
      <c r="ER184" s="903"/>
      <c r="ES184" s="904"/>
    </row>
    <row r="185" spans="1:149" s="36" customFormat="1">
      <c r="A185" s="228" t="s">
        <v>1032</v>
      </c>
      <c r="B185" s="256">
        <v>513.22767130293653</v>
      </c>
      <c r="C185" s="482"/>
      <c r="D185" s="256">
        <v>513.22767130293653</v>
      </c>
      <c r="E185" s="474"/>
      <c r="F185" s="256">
        <v>35.829483777643887</v>
      </c>
      <c r="G185" s="482"/>
      <c r="H185" s="256">
        <v>18.468318938863007</v>
      </c>
      <c r="I185" s="474"/>
      <c r="J185" s="256">
        <v>41.616538723904178</v>
      </c>
      <c r="K185" s="482"/>
      <c r="L185" s="256">
        <v>53.505635236369891</v>
      </c>
      <c r="M185" s="474"/>
      <c r="N185" s="256">
        <v>35.352757472589232</v>
      </c>
      <c r="O185" s="482"/>
      <c r="P185" s="256">
        <v>2948.8512702372855</v>
      </c>
      <c r="Q185" s="474"/>
      <c r="R185" s="256">
        <v>41.616538723904178</v>
      </c>
      <c r="S185" s="482"/>
      <c r="T185" s="256">
        <v>16.234718784166052</v>
      </c>
      <c r="U185" s="474"/>
      <c r="V185" s="256">
        <v>16.234718784166052</v>
      </c>
      <c r="W185" s="482"/>
      <c r="X185" s="256">
        <v>41.616538723904178</v>
      </c>
      <c r="Y185" s="474"/>
      <c r="Z185" s="256">
        <v>16.234718784166052</v>
      </c>
      <c r="AA185" s="482"/>
      <c r="AB185" s="256">
        <v>16.234718784166052</v>
      </c>
      <c r="AC185" s="474"/>
      <c r="AD185" s="256">
        <v>16.234718784166052</v>
      </c>
      <c r="AE185" s="482"/>
      <c r="AF185" s="256">
        <v>41.616538723904178</v>
      </c>
      <c r="AG185" s="474"/>
      <c r="AH185" s="256">
        <v>41.616538723904178</v>
      </c>
      <c r="AI185" s="482"/>
      <c r="AJ185" s="256">
        <v>53.625727120334197</v>
      </c>
      <c r="AK185" s="474"/>
      <c r="AL185" s="256">
        <v>53.625727120334197</v>
      </c>
      <c r="AM185" s="482"/>
      <c r="AN185" s="256">
        <v>53.625727120334197</v>
      </c>
      <c r="AO185" s="474"/>
      <c r="AP185" s="256">
        <v>53.625727120334197</v>
      </c>
      <c r="AQ185" s="482"/>
      <c r="AR185" s="256">
        <v>53.625727120334197</v>
      </c>
      <c r="AS185" s="474"/>
      <c r="AT185" s="256">
        <v>41.616538723904178</v>
      </c>
      <c r="AU185" s="482"/>
      <c r="AV185" s="256">
        <v>41.616538723904178</v>
      </c>
      <c r="AW185" s="474"/>
      <c r="AX185" s="256">
        <v>41.616538723904178</v>
      </c>
      <c r="AY185" s="482"/>
      <c r="AZ185" s="256">
        <v>41.616538723904178</v>
      </c>
      <c r="BA185" s="474"/>
      <c r="BB185" s="256">
        <v>41.616538723904178</v>
      </c>
      <c r="BC185" s="482"/>
      <c r="BD185" s="256">
        <v>35.352757472589232</v>
      </c>
      <c r="BE185" s="474"/>
      <c r="BF185" s="256">
        <v>54.01570793625455</v>
      </c>
      <c r="BG185" s="482"/>
      <c r="BH185" s="256">
        <v>3112.2375677568693</v>
      </c>
      <c r="BI185" s="474"/>
      <c r="BJ185" s="256">
        <v>1382.6527692517163</v>
      </c>
      <c r="BK185" s="482"/>
      <c r="BL185" s="256">
        <v>9537.2425087818901</v>
      </c>
      <c r="BM185" s="474"/>
      <c r="BN185" s="256">
        <v>2915.0774387844135</v>
      </c>
      <c r="BO185" s="482"/>
      <c r="BP185" s="256">
        <v>40197.528735413158</v>
      </c>
      <c r="BQ185" s="474"/>
      <c r="BR185" s="256">
        <v>13184.678357344301</v>
      </c>
      <c r="BS185" s="482"/>
      <c r="BT185" s="256"/>
      <c r="BU185" s="474"/>
      <c r="BV185" s="256"/>
      <c r="BW185" s="482"/>
      <c r="BX185" s="256"/>
      <c r="BY185" s="474"/>
      <c r="BZ185" s="256"/>
      <c r="CA185" s="482"/>
      <c r="CB185" s="256"/>
      <c r="CC185" s="474"/>
      <c r="CD185" s="256"/>
      <c r="CE185" s="482"/>
      <c r="CF185" s="256"/>
      <c r="CG185" s="474"/>
      <c r="CH185" s="256"/>
      <c r="CI185" s="482"/>
      <c r="CJ185" s="256"/>
      <c r="CK185" s="474"/>
      <c r="CL185" s="256"/>
      <c r="CM185" s="482"/>
      <c r="CN185" s="256"/>
      <c r="CO185" s="474"/>
      <c r="CP185" s="256"/>
      <c r="CQ185" s="482"/>
      <c r="CR185" s="256"/>
      <c r="CS185" s="474"/>
      <c r="CT185" s="256"/>
      <c r="CU185" s="482"/>
      <c r="CV185" s="256"/>
      <c r="CW185" s="474"/>
      <c r="CX185" s="256"/>
      <c r="CY185" s="482"/>
      <c r="CZ185" s="256"/>
      <c r="DA185" s="474"/>
      <c r="DB185" s="256"/>
      <c r="DC185" s="482"/>
      <c r="DD185" s="256"/>
      <c r="DE185" s="474"/>
      <c r="DF185" s="256"/>
      <c r="DG185" s="482"/>
      <c r="DH185" s="256"/>
      <c r="DI185" s="474"/>
      <c r="DJ185" s="256"/>
      <c r="DK185" s="482"/>
      <c r="DL185" s="256"/>
      <c r="DM185" s="474"/>
      <c r="DN185" s="256"/>
      <c r="DO185" s="482"/>
      <c r="DP185" s="256"/>
      <c r="DQ185" s="474"/>
      <c r="DR185" s="256"/>
      <c r="DS185" s="482"/>
      <c r="DT185" s="256"/>
      <c r="DU185" s="474"/>
      <c r="DV185" s="256"/>
      <c r="DW185" s="482"/>
      <c r="DX185" s="256"/>
      <c r="DY185" s="474"/>
      <c r="DZ185" s="256"/>
      <c r="EA185" s="482"/>
      <c r="EB185" s="256"/>
      <c r="EC185" s="474"/>
      <c r="ED185" s="256"/>
      <c r="EE185" s="482"/>
      <c r="EF185" s="256"/>
      <c r="EG185" s="474"/>
      <c r="EH185" s="256"/>
      <c r="EI185" s="482"/>
      <c r="EJ185" s="256"/>
      <c r="EK185" s="474"/>
      <c r="EL185" s="256"/>
      <c r="EM185" s="482"/>
      <c r="EN185" s="256"/>
      <c r="EO185" s="474"/>
      <c r="EP185" s="256"/>
      <c r="EQ185" s="482"/>
      <c r="ER185" s="256"/>
      <c r="ES185" s="474"/>
    </row>
    <row r="186" spans="1:149" s="36" customFormat="1">
      <c r="A186" s="130" t="s">
        <v>1064</v>
      </c>
      <c r="B186" s="152">
        <v>0.97603260588037466</v>
      </c>
      <c r="C186" s="141"/>
      <c r="D186" s="152">
        <v>0.97603260588037466</v>
      </c>
      <c r="E186" s="142"/>
      <c r="F186" s="152">
        <v>0.19063941397166365</v>
      </c>
      <c r="G186" s="141"/>
      <c r="H186" s="152">
        <v>0.11253429174550068</v>
      </c>
      <c r="I186" s="142"/>
      <c r="J186" s="152">
        <v>0.21667445471371793</v>
      </c>
      <c r="K186" s="141"/>
      <c r="L186" s="152">
        <v>0.27753887970391938</v>
      </c>
      <c r="M186" s="142"/>
      <c r="N186" s="152">
        <v>0.10333193499924098</v>
      </c>
      <c r="O186" s="141"/>
      <c r="P186" s="152">
        <v>5.1593856181856745</v>
      </c>
      <c r="Q186" s="142"/>
      <c r="R186" s="152">
        <v>0.21667445471371793</v>
      </c>
      <c r="S186" s="141"/>
      <c r="T186" s="152">
        <v>0.10248567952926919</v>
      </c>
      <c r="U186" s="142"/>
      <c r="V186" s="152">
        <v>0.10248567952926919</v>
      </c>
      <c r="W186" s="141"/>
      <c r="X186" s="152">
        <v>0.21667445471371793</v>
      </c>
      <c r="Y186" s="142"/>
      <c r="Z186" s="152">
        <v>0.10248567952926919</v>
      </c>
      <c r="AA186" s="141"/>
      <c r="AB186" s="152">
        <v>0.10248567952926919</v>
      </c>
      <c r="AC186" s="142"/>
      <c r="AD186" s="152">
        <v>0.10248567952926919</v>
      </c>
      <c r="AE186" s="141"/>
      <c r="AF186" s="152">
        <v>0.21667445471371793</v>
      </c>
      <c r="AG186" s="142"/>
      <c r="AH186" s="152">
        <v>0.21667445471371793</v>
      </c>
      <c r="AI186" s="141"/>
      <c r="AJ186" s="152">
        <v>0.27815367187553758</v>
      </c>
      <c r="AK186" s="142"/>
      <c r="AL186" s="152">
        <v>0.27815367187553758</v>
      </c>
      <c r="AM186" s="141"/>
      <c r="AN186" s="152">
        <v>0.27815367187553758</v>
      </c>
      <c r="AO186" s="142"/>
      <c r="AP186" s="152">
        <v>0.27815367187553758</v>
      </c>
      <c r="AQ186" s="141"/>
      <c r="AR186" s="152">
        <v>0.27815367187553758</v>
      </c>
      <c r="AS186" s="142"/>
      <c r="AT186" s="152">
        <v>0.21667445471371793</v>
      </c>
      <c r="AU186" s="141"/>
      <c r="AV186" s="152">
        <v>0.21667445471371793</v>
      </c>
      <c r="AW186" s="142"/>
      <c r="AX186" s="152">
        <v>0.21667445471371793</v>
      </c>
      <c r="AY186" s="141"/>
      <c r="AZ186" s="152">
        <v>0.21667445471371793</v>
      </c>
      <c r="BA186" s="142"/>
      <c r="BB186" s="152">
        <v>0.21667445471371793</v>
      </c>
      <c r="BC186" s="141"/>
      <c r="BD186" s="152">
        <v>0.10333193499924098</v>
      </c>
      <c r="BE186" s="142"/>
      <c r="BF186" s="152">
        <v>0.11450668830780353</v>
      </c>
      <c r="BG186" s="141"/>
      <c r="BH186" s="152">
        <v>0.70715398629395088</v>
      </c>
      <c r="BI186" s="142"/>
      <c r="BJ186" s="152">
        <v>2.3489035272682814</v>
      </c>
      <c r="BK186" s="141"/>
      <c r="BL186" s="152">
        <v>38.197658110962777</v>
      </c>
      <c r="BM186" s="142"/>
      <c r="BN186" s="152">
        <v>0.69989030035472488</v>
      </c>
      <c r="BO186" s="141"/>
      <c r="BP186" s="152">
        <v>4.2927390696279559</v>
      </c>
      <c r="BQ186" s="142"/>
      <c r="BR186" s="152">
        <v>6.6023341605090176</v>
      </c>
      <c r="BS186" s="141"/>
      <c r="BT186" s="152"/>
      <c r="BU186" s="142"/>
      <c r="BV186" s="152"/>
      <c r="BW186" s="141"/>
      <c r="BX186" s="152"/>
      <c r="BY186" s="142"/>
      <c r="BZ186" s="152"/>
      <c r="CA186" s="141"/>
      <c r="CB186" s="152"/>
      <c r="CC186" s="142"/>
      <c r="CD186" s="152"/>
      <c r="CE186" s="141"/>
      <c r="CF186" s="152"/>
      <c r="CG186" s="142"/>
      <c r="CH186" s="152"/>
      <c r="CI186" s="141"/>
      <c r="CJ186" s="152"/>
      <c r="CK186" s="142"/>
      <c r="CL186" s="152"/>
      <c r="CM186" s="141"/>
      <c r="CN186" s="152"/>
      <c r="CO186" s="142"/>
      <c r="CP186" s="152"/>
      <c r="CQ186" s="141"/>
      <c r="CR186" s="152"/>
      <c r="CS186" s="142"/>
      <c r="CT186" s="152"/>
      <c r="CU186" s="141"/>
      <c r="CV186" s="152"/>
      <c r="CW186" s="142"/>
      <c r="CX186" s="152"/>
      <c r="CY186" s="141"/>
      <c r="CZ186" s="152"/>
      <c r="DA186" s="142"/>
      <c r="DB186" s="152"/>
      <c r="DC186" s="141"/>
      <c r="DD186" s="152"/>
      <c r="DE186" s="142"/>
      <c r="DF186" s="152"/>
      <c r="DG186" s="141"/>
      <c r="DH186" s="152"/>
      <c r="DI186" s="142"/>
      <c r="DJ186" s="152"/>
      <c r="DK186" s="141"/>
      <c r="DL186" s="152"/>
      <c r="DM186" s="142"/>
      <c r="DN186" s="152"/>
      <c r="DO186" s="141"/>
      <c r="DP186" s="152"/>
      <c r="DQ186" s="142"/>
      <c r="DR186" s="152"/>
      <c r="DS186" s="141"/>
      <c r="DT186" s="152"/>
      <c r="DU186" s="142"/>
      <c r="DV186" s="152"/>
      <c r="DW186" s="141"/>
      <c r="DX186" s="152"/>
      <c r="DY186" s="142"/>
      <c r="DZ186" s="152"/>
      <c r="EA186" s="141"/>
      <c r="EB186" s="152"/>
      <c r="EC186" s="142"/>
      <c r="ED186" s="152"/>
      <c r="EE186" s="141"/>
      <c r="EF186" s="152"/>
      <c r="EG186" s="142"/>
      <c r="EH186" s="152"/>
      <c r="EI186" s="141"/>
      <c r="EJ186" s="152"/>
      <c r="EK186" s="142"/>
      <c r="EL186" s="152"/>
      <c r="EM186" s="141"/>
      <c r="EN186" s="152"/>
      <c r="EO186" s="142"/>
      <c r="EP186" s="152"/>
      <c r="EQ186" s="141"/>
      <c r="ER186" s="152"/>
      <c r="ES186" s="142"/>
    </row>
    <row r="187" spans="1:149" s="36" customFormat="1">
      <c r="A187" s="130" t="s">
        <v>1038</v>
      </c>
      <c r="B187" s="152"/>
      <c r="C187" s="141"/>
      <c r="D187" s="152"/>
      <c r="E187" s="142"/>
      <c r="F187" s="152"/>
      <c r="G187" s="141"/>
      <c r="H187" s="152"/>
      <c r="I187" s="142"/>
      <c r="J187" s="152"/>
      <c r="K187" s="141"/>
      <c r="L187" s="152"/>
      <c r="M187" s="142"/>
      <c r="N187" s="152"/>
      <c r="O187" s="141"/>
      <c r="P187" s="152"/>
      <c r="Q187" s="142"/>
      <c r="R187" s="152"/>
      <c r="S187" s="141"/>
      <c r="T187" s="152"/>
      <c r="U187" s="142"/>
      <c r="V187" s="152"/>
      <c r="W187" s="141"/>
      <c r="X187" s="152"/>
      <c r="Y187" s="142"/>
      <c r="Z187" s="152"/>
      <c r="AA187" s="141"/>
      <c r="AB187" s="152"/>
      <c r="AC187" s="142"/>
      <c r="AD187" s="152"/>
      <c r="AE187" s="141"/>
      <c r="AF187" s="152"/>
      <c r="AG187" s="142"/>
      <c r="AH187" s="152"/>
      <c r="AI187" s="141"/>
      <c r="AJ187" s="152"/>
      <c r="AK187" s="142"/>
      <c r="AL187" s="152"/>
      <c r="AM187" s="141"/>
      <c r="AN187" s="152"/>
      <c r="AO187" s="142"/>
      <c r="AP187" s="152"/>
      <c r="AQ187" s="141"/>
      <c r="AR187" s="152"/>
      <c r="AS187" s="142"/>
      <c r="AT187" s="152"/>
      <c r="AU187" s="141"/>
      <c r="AV187" s="152"/>
      <c r="AW187" s="142"/>
      <c r="AX187" s="152"/>
      <c r="AY187" s="141"/>
      <c r="AZ187" s="152"/>
      <c r="BA187" s="142"/>
      <c r="BB187" s="152"/>
      <c r="BC187" s="141"/>
      <c r="BD187" s="152"/>
      <c r="BE187" s="142"/>
      <c r="BF187" s="152"/>
      <c r="BG187" s="141"/>
      <c r="BH187" s="152"/>
      <c r="BI187" s="142"/>
      <c r="BJ187" s="152"/>
      <c r="BK187" s="141"/>
      <c r="BL187" s="152"/>
      <c r="BM187" s="142"/>
      <c r="BN187" s="152"/>
      <c r="BO187" s="141"/>
      <c r="BP187" s="152"/>
      <c r="BQ187" s="142"/>
      <c r="BR187" s="152"/>
      <c r="BS187" s="141"/>
      <c r="BT187" s="152"/>
      <c r="BU187" s="142"/>
      <c r="BV187" s="152"/>
      <c r="BW187" s="141"/>
      <c r="BX187" s="152"/>
      <c r="BY187" s="142"/>
      <c r="BZ187" s="152"/>
      <c r="CA187" s="141"/>
      <c r="CB187" s="152"/>
      <c r="CC187" s="142"/>
      <c r="CD187" s="152"/>
      <c r="CE187" s="141"/>
      <c r="CF187" s="152"/>
      <c r="CG187" s="142"/>
      <c r="CH187" s="152"/>
      <c r="CI187" s="141"/>
      <c r="CJ187" s="152"/>
      <c r="CK187" s="142"/>
      <c r="CL187" s="152"/>
      <c r="CM187" s="141"/>
      <c r="CN187" s="152"/>
      <c r="CO187" s="142"/>
      <c r="CP187" s="152"/>
      <c r="CQ187" s="141"/>
      <c r="CR187" s="152"/>
      <c r="CS187" s="142"/>
      <c r="CT187" s="152"/>
      <c r="CU187" s="141"/>
      <c r="CV187" s="152"/>
      <c r="CW187" s="142"/>
      <c r="CX187" s="152"/>
      <c r="CY187" s="141"/>
      <c r="CZ187" s="152"/>
      <c r="DA187" s="142"/>
      <c r="DB187" s="152"/>
      <c r="DC187" s="141"/>
      <c r="DD187" s="152"/>
      <c r="DE187" s="142"/>
      <c r="DF187" s="152"/>
      <c r="DG187" s="141"/>
      <c r="DH187" s="152"/>
      <c r="DI187" s="142"/>
      <c r="DJ187" s="152"/>
      <c r="DK187" s="141"/>
      <c r="DL187" s="152"/>
      <c r="DM187" s="142"/>
      <c r="DN187" s="152"/>
      <c r="DO187" s="141"/>
      <c r="DP187" s="152"/>
      <c r="DQ187" s="142"/>
      <c r="DR187" s="152"/>
      <c r="DS187" s="141"/>
      <c r="DT187" s="152"/>
      <c r="DU187" s="142"/>
      <c r="DV187" s="152"/>
      <c r="DW187" s="141"/>
      <c r="DX187" s="152"/>
      <c r="DY187" s="142"/>
      <c r="DZ187" s="152"/>
      <c r="EA187" s="141"/>
      <c r="EB187" s="152"/>
      <c r="EC187" s="142"/>
      <c r="ED187" s="152"/>
      <c r="EE187" s="141"/>
      <c r="EF187" s="152"/>
      <c r="EG187" s="142"/>
      <c r="EH187" s="152"/>
      <c r="EI187" s="141"/>
      <c r="EJ187" s="152"/>
      <c r="EK187" s="142"/>
      <c r="EL187" s="152"/>
      <c r="EM187" s="141"/>
      <c r="EN187" s="152"/>
      <c r="EO187" s="142"/>
      <c r="EP187" s="152"/>
      <c r="EQ187" s="141"/>
      <c r="ER187" s="152"/>
      <c r="ES187" s="142"/>
    </row>
    <row r="188" spans="1:149" s="36" customFormat="1">
      <c r="A188" s="130" t="s">
        <v>1039</v>
      </c>
      <c r="B188" s="152">
        <v>0.4269487486194265</v>
      </c>
      <c r="C188" s="141">
        <v>3.0511167240771141E-2</v>
      </c>
      <c r="D188" s="152">
        <v>0.4269487486194265</v>
      </c>
      <c r="E188" s="142">
        <v>3.0511167240771141E-2</v>
      </c>
      <c r="F188" s="152">
        <v>0.22389847070256574</v>
      </c>
      <c r="G188" s="141">
        <v>1.0076567332112632E-2</v>
      </c>
      <c r="H188" s="152">
        <v>0.14506534669749033</v>
      </c>
      <c r="I188" s="142">
        <v>5.8399987369075748E-3</v>
      </c>
      <c r="J188" s="152">
        <v>0.25017617870425751</v>
      </c>
      <c r="K188" s="141">
        <v>1.1488756863847651E-2</v>
      </c>
      <c r="L188" s="152">
        <v>0.24848105569619802</v>
      </c>
      <c r="M188" s="142">
        <v>1.0262814847699893E-2</v>
      </c>
      <c r="N188" s="152">
        <v>0.1408297781783687</v>
      </c>
      <c r="O188" s="141">
        <v>9.7194117918782772E-3</v>
      </c>
      <c r="P188" s="152">
        <v>1.6671360931326122</v>
      </c>
      <c r="Q188" s="142">
        <v>0.14021830852279821</v>
      </c>
      <c r="R188" s="152">
        <v>0.25017617870425751</v>
      </c>
      <c r="S188" s="141">
        <v>1.1488756863847651E-2</v>
      </c>
      <c r="T188" s="152">
        <v>0.13492307343367949</v>
      </c>
      <c r="U188" s="142">
        <v>5.2949431281677428E-3</v>
      </c>
      <c r="V188" s="152">
        <v>0.13492307343367949</v>
      </c>
      <c r="W188" s="141">
        <v>5.2949431281677428E-3</v>
      </c>
      <c r="X188" s="152">
        <v>0.25017617870425751</v>
      </c>
      <c r="Y188" s="142">
        <v>1.1488756863847651E-2</v>
      </c>
      <c r="Z188" s="152">
        <v>0.13492307343367949</v>
      </c>
      <c r="AA188" s="141">
        <v>5.2949431281677428E-3</v>
      </c>
      <c r="AB188" s="152">
        <v>0.13492307343367949</v>
      </c>
      <c r="AC188" s="142">
        <v>5.2949431281677428E-3</v>
      </c>
      <c r="AD188" s="152">
        <v>0.13492307343367949</v>
      </c>
      <c r="AE188" s="141">
        <v>5.2949431281677428E-3</v>
      </c>
      <c r="AF188" s="152">
        <v>0.25017617870425751</v>
      </c>
      <c r="AG188" s="142">
        <v>1.1488756863847651E-2</v>
      </c>
      <c r="AH188" s="152">
        <v>0.25017617870425751</v>
      </c>
      <c r="AI188" s="141">
        <v>1.1488756863847651E-2</v>
      </c>
      <c r="AJ188" s="152">
        <v>0.24846393324157115</v>
      </c>
      <c r="AK188" s="142">
        <v>1.0250431595011532E-2</v>
      </c>
      <c r="AL188" s="152">
        <v>0.24846393324157115</v>
      </c>
      <c r="AM188" s="141">
        <v>1.0250431595011532E-2</v>
      </c>
      <c r="AN188" s="152">
        <v>0.24846393324157115</v>
      </c>
      <c r="AO188" s="142">
        <v>1.0250431595011532E-2</v>
      </c>
      <c r="AP188" s="152">
        <v>0.24846393324157115</v>
      </c>
      <c r="AQ188" s="141">
        <v>1.0250431595011532E-2</v>
      </c>
      <c r="AR188" s="152">
        <v>0.24846393324157115</v>
      </c>
      <c r="AS188" s="142">
        <v>1.0250431595011532E-2</v>
      </c>
      <c r="AT188" s="152">
        <v>0.25017617870425751</v>
      </c>
      <c r="AU188" s="141">
        <v>1.1488756863847651E-2</v>
      </c>
      <c r="AV188" s="152">
        <v>0.25017617870425751</v>
      </c>
      <c r="AW188" s="142">
        <v>1.1488756863847651E-2</v>
      </c>
      <c r="AX188" s="152">
        <v>0.25017617870425751</v>
      </c>
      <c r="AY188" s="141">
        <v>1.1488756863847651E-2</v>
      </c>
      <c r="AZ188" s="152">
        <v>0.25017617870425751</v>
      </c>
      <c r="BA188" s="142">
        <v>1.1488756863847651E-2</v>
      </c>
      <c r="BB188" s="152">
        <v>0.25017617870425751</v>
      </c>
      <c r="BC188" s="141">
        <v>1.1488756863847651E-2</v>
      </c>
      <c r="BD188" s="152">
        <v>0.1408297781783687</v>
      </c>
      <c r="BE188" s="142">
        <v>9.7194117918782772E-3</v>
      </c>
      <c r="BF188" s="152">
        <v>0.1203928533336812</v>
      </c>
      <c r="BG188" s="141">
        <v>1.6183496160630653E-2</v>
      </c>
      <c r="BH188" s="152">
        <v>0.39066278579860619</v>
      </c>
      <c r="BI188" s="142">
        <v>0.17992701191458027</v>
      </c>
      <c r="BJ188" s="152">
        <v>1.7404195495786392</v>
      </c>
      <c r="BK188" s="141">
        <v>0.11180692090273871</v>
      </c>
      <c r="BL188" s="152">
        <v>7.4381578028624693</v>
      </c>
      <c r="BM188" s="142">
        <v>0.15687162396642257</v>
      </c>
      <c r="BN188" s="152">
        <v>1.036142145956231</v>
      </c>
      <c r="BO188" s="141">
        <v>2.572198655209202E-2</v>
      </c>
      <c r="BP188" s="152">
        <v>2.8202293019229918</v>
      </c>
      <c r="BQ188" s="142">
        <v>0.13415905257463362</v>
      </c>
      <c r="BR188" s="152">
        <v>4.2029313107999791</v>
      </c>
      <c r="BS188" s="141">
        <v>0.10039281736897826</v>
      </c>
      <c r="BT188" s="152"/>
      <c r="BU188" s="142"/>
      <c r="BV188" s="152"/>
      <c r="BW188" s="141"/>
      <c r="BX188" s="152"/>
      <c r="BY188" s="142"/>
      <c r="BZ188" s="152"/>
      <c r="CA188" s="141"/>
      <c r="CB188" s="152"/>
      <c r="CC188" s="142"/>
      <c r="CD188" s="152"/>
      <c r="CE188" s="141"/>
      <c r="CF188" s="152"/>
      <c r="CG188" s="142"/>
      <c r="CH188" s="152"/>
      <c r="CI188" s="141"/>
      <c r="CJ188" s="152"/>
      <c r="CK188" s="142"/>
      <c r="CL188" s="152"/>
      <c r="CM188" s="141"/>
      <c r="CN188" s="152"/>
      <c r="CO188" s="142"/>
      <c r="CP188" s="152"/>
      <c r="CQ188" s="141"/>
      <c r="CR188" s="152"/>
      <c r="CS188" s="142"/>
      <c r="CT188" s="152"/>
      <c r="CU188" s="141"/>
      <c r="CV188" s="152"/>
      <c r="CW188" s="142"/>
      <c r="CX188" s="152"/>
      <c r="CY188" s="141"/>
      <c r="CZ188" s="152"/>
      <c r="DA188" s="142"/>
      <c r="DB188" s="152"/>
      <c r="DC188" s="141"/>
      <c r="DD188" s="152"/>
      <c r="DE188" s="142"/>
      <c r="DF188" s="152"/>
      <c r="DG188" s="141"/>
      <c r="DH188" s="152"/>
      <c r="DI188" s="142"/>
      <c r="DJ188" s="152"/>
      <c r="DK188" s="141"/>
      <c r="DL188" s="152"/>
      <c r="DM188" s="142"/>
      <c r="DN188" s="152"/>
      <c r="DO188" s="141"/>
      <c r="DP188" s="152"/>
      <c r="DQ188" s="142"/>
      <c r="DR188" s="152"/>
      <c r="DS188" s="141"/>
      <c r="DT188" s="152"/>
      <c r="DU188" s="142"/>
      <c r="DV188" s="152"/>
      <c r="DW188" s="141"/>
      <c r="DX188" s="152"/>
      <c r="DY188" s="142"/>
      <c r="DZ188" s="152"/>
      <c r="EA188" s="141"/>
      <c r="EB188" s="152"/>
      <c r="EC188" s="142"/>
      <c r="ED188" s="152"/>
      <c r="EE188" s="141"/>
      <c r="EF188" s="152"/>
      <c r="EG188" s="142"/>
      <c r="EH188" s="152"/>
      <c r="EI188" s="141"/>
      <c r="EJ188" s="152"/>
      <c r="EK188" s="142"/>
      <c r="EL188" s="152"/>
      <c r="EM188" s="141"/>
      <c r="EN188" s="152"/>
      <c r="EO188" s="142"/>
      <c r="EP188" s="152"/>
      <c r="EQ188" s="141"/>
      <c r="ER188" s="152"/>
      <c r="ES188" s="142"/>
    </row>
    <row r="189" spans="1:149" s="36" customFormat="1">
      <c r="A189" s="130" t="s">
        <v>1040</v>
      </c>
      <c r="B189" s="152">
        <v>2.6396329159090213</v>
      </c>
      <c r="C189" s="141">
        <v>5.1394493988251064E-2</v>
      </c>
      <c r="D189" s="152">
        <v>2.6396329159090213</v>
      </c>
      <c r="E189" s="142">
        <v>5.1394493988251064E-2</v>
      </c>
      <c r="F189" s="152">
        <v>1.5085220015064977</v>
      </c>
      <c r="G189" s="141">
        <v>1.337876377108603E-2</v>
      </c>
      <c r="H189" s="152">
        <v>0.98464507487501318</v>
      </c>
      <c r="I189" s="142">
        <v>8.0941535102553482E-3</v>
      </c>
      <c r="J189" s="152">
        <v>1.6831476437169925</v>
      </c>
      <c r="K189" s="141">
        <v>1.5140300524696258E-2</v>
      </c>
      <c r="L189" s="152">
        <v>1.6679080461470956</v>
      </c>
      <c r="M189" s="142">
        <v>1.4241988664068736E-2</v>
      </c>
      <c r="N189" s="152">
        <v>0.88973842868569586</v>
      </c>
      <c r="O189" s="141">
        <v>1.10558726740718E-2</v>
      </c>
      <c r="P189" s="152">
        <v>9.8613516890829995</v>
      </c>
      <c r="Q189" s="142">
        <v>0.25377891473587705</v>
      </c>
      <c r="R189" s="152">
        <v>1.6831476437169925</v>
      </c>
      <c r="S189" s="141">
        <v>1.5140300524696258E-2</v>
      </c>
      <c r="T189" s="152">
        <v>0.91724570419727847</v>
      </c>
      <c r="U189" s="142">
        <v>7.4142621316689436E-3</v>
      </c>
      <c r="V189" s="152">
        <v>0.91724570419727847</v>
      </c>
      <c r="W189" s="141">
        <v>7.4142621316689436E-3</v>
      </c>
      <c r="X189" s="152">
        <v>1.6831476437169925</v>
      </c>
      <c r="Y189" s="142">
        <v>1.5140300524696258E-2</v>
      </c>
      <c r="Z189" s="152">
        <v>0.91724570419727847</v>
      </c>
      <c r="AA189" s="141">
        <v>7.4142621316689436E-3</v>
      </c>
      <c r="AB189" s="152">
        <v>0.91724570419727847</v>
      </c>
      <c r="AC189" s="142">
        <v>7.4142621316689436E-3</v>
      </c>
      <c r="AD189" s="152">
        <v>0.91724570419727847</v>
      </c>
      <c r="AE189" s="141">
        <v>7.4142621316689436E-3</v>
      </c>
      <c r="AF189" s="152">
        <v>1.6831476437169925</v>
      </c>
      <c r="AG189" s="142">
        <v>1.5140300524696258E-2</v>
      </c>
      <c r="AH189" s="152">
        <v>1.6831476437169925</v>
      </c>
      <c r="AI189" s="141">
        <v>1.5140300524696258E-2</v>
      </c>
      <c r="AJ189" s="152">
        <v>1.6677541108181066</v>
      </c>
      <c r="AK189" s="142">
        <v>1.423291480689068E-2</v>
      </c>
      <c r="AL189" s="152">
        <v>1.6677541108181066</v>
      </c>
      <c r="AM189" s="141">
        <v>1.423291480689068E-2</v>
      </c>
      <c r="AN189" s="152">
        <v>1.6677541108181066</v>
      </c>
      <c r="AO189" s="142">
        <v>1.423291480689068E-2</v>
      </c>
      <c r="AP189" s="152">
        <v>1.6677541108181066</v>
      </c>
      <c r="AQ189" s="141">
        <v>1.423291480689068E-2</v>
      </c>
      <c r="AR189" s="152">
        <v>1.6677541108181066</v>
      </c>
      <c r="AS189" s="142">
        <v>1.423291480689068E-2</v>
      </c>
      <c r="AT189" s="152">
        <v>1.6831476437169925</v>
      </c>
      <c r="AU189" s="141">
        <v>1.5140300524696258E-2</v>
      </c>
      <c r="AV189" s="152">
        <v>1.6831476437169925</v>
      </c>
      <c r="AW189" s="142">
        <v>1.5140300524696258E-2</v>
      </c>
      <c r="AX189" s="152">
        <v>1.6831476437169925</v>
      </c>
      <c r="AY189" s="141">
        <v>1.5140300524696258E-2</v>
      </c>
      <c r="AZ189" s="152">
        <v>1.6831476437169925</v>
      </c>
      <c r="BA189" s="142">
        <v>1.5140300524696258E-2</v>
      </c>
      <c r="BB189" s="152">
        <v>1.6831476437169925</v>
      </c>
      <c r="BC189" s="141">
        <v>1.5140300524696258E-2</v>
      </c>
      <c r="BD189" s="152">
        <v>0.88973842868569586</v>
      </c>
      <c r="BE189" s="142">
        <v>1.10558726740718E-2</v>
      </c>
      <c r="BF189" s="152">
        <v>0.70405392208730166</v>
      </c>
      <c r="BG189" s="141">
        <v>1.5766155913757164E-2</v>
      </c>
      <c r="BH189" s="152">
        <v>0.97143118907713122</v>
      </c>
      <c r="BI189" s="142">
        <v>0.15596796105645905</v>
      </c>
      <c r="BJ189" s="152">
        <v>10.530651272109319</v>
      </c>
      <c r="BK189" s="141">
        <v>0.15607123655414012</v>
      </c>
      <c r="BL189" s="152">
        <v>48.414891183043302</v>
      </c>
      <c r="BM189" s="142">
        <v>1.1742119269265034</v>
      </c>
      <c r="BN189" s="152">
        <v>7.4034128233365397</v>
      </c>
      <c r="BO189" s="141">
        <v>0.13038421481936113</v>
      </c>
      <c r="BP189" s="152">
        <v>19.074681254747333</v>
      </c>
      <c r="BQ189" s="142">
        <v>0.21802202779297111</v>
      </c>
      <c r="BR189" s="152">
        <v>29.984212397425296</v>
      </c>
      <c r="BS189" s="141">
        <v>0.55112369792923155</v>
      </c>
      <c r="BT189" s="152"/>
      <c r="BU189" s="142"/>
      <c r="BV189" s="152"/>
      <c r="BW189" s="141"/>
      <c r="BX189" s="152"/>
      <c r="BY189" s="142"/>
      <c r="BZ189" s="152"/>
      <c r="CA189" s="141"/>
      <c r="CB189" s="152"/>
      <c r="CC189" s="142"/>
      <c r="CD189" s="152"/>
      <c r="CE189" s="141"/>
      <c r="CF189" s="152"/>
      <c r="CG189" s="142"/>
      <c r="CH189" s="152"/>
      <c r="CI189" s="141"/>
      <c r="CJ189" s="152"/>
      <c r="CK189" s="142"/>
      <c r="CL189" s="152"/>
      <c r="CM189" s="141"/>
      <c r="CN189" s="152"/>
      <c r="CO189" s="142"/>
      <c r="CP189" s="152"/>
      <c r="CQ189" s="141"/>
      <c r="CR189" s="152"/>
      <c r="CS189" s="142"/>
      <c r="CT189" s="152"/>
      <c r="CU189" s="141"/>
      <c r="CV189" s="152"/>
      <c r="CW189" s="142"/>
      <c r="CX189" s="152"/>
      <c r="CY189" s="141"/>
      <c r="CZ189" s="152"/>
      <c r="DA189" s="142"/>
      <c r="DB189" s="152"/>
      <c r="DC189" s="141"/>
      <c r="DD189" s="152"/>
      <c r="DE189" s="142"/>
      <c r="DF189" s="152"/>
      <c r="DG189" s="141"/>
      <c r="DH189" s="152"/>
      <c r="DI189" s="142"/>
      <c r="DJ189" s="152"/>
      <c r="DK189" s="141"/>
      <c r="DL189" s="152"/>
      <c r="DM189" s="142"/>
      <c r="DN189" s="152"/>
      <c r="DO189" s="141"/>
      <c r="DP189" s="152"/>
      <c r="DQ189" s="142"/>
      <c r="DR189" s="152"/>
      <c r="DS189" s="141"/>
      <c r="DT189" s="152"/>
      <c r="DU189" s="142"/>
      <c r="DV189" s="152"/>
      <c r="DW189" s="141"/>
      <c r="DX189" s="152"/>
      <c r="DY189" s="142"/>
      <c r="DZ189" s="152"/>
      <c r="EA189" s="141"/>
      <c r="EB189" s="152"/>
      <c r="EC189" s="142"/>
      <c r="ED189" s="152"/>
      <c r="EE189" s="141"/>
      <c r="EF189" s="152"/>
      <c r="EG189" s="142"/>
      <c r="EH189" s="152"/>
      <c r="EI189" s="141"/>
      <c r="EJ189" s="152"/>
      <c r="EK189" s="142"/>
      <c r="EL189" s="152"/>
      <c r="EM189" s="141"/>
      <c r="EN189" s="152"/>
      <c r="EO189" s="142"/>
      <c r="EP189" s="152"/>
      <c r="EQ189" s="141"/>
      <c r="ER189" s="152"/>
      <c r="ES189" s="142"/>
    </row>
    <row r="190" spans="1:149" s="36" customFormat="1">
      <c r="A190" s="130" t="s">
        <v>1041</v>
      </c>
      <c r="B190" s="152">
        <v>0.67740850248913265</v>
      </c>
      <c r="C190" s="141">
        <v>8.8001839638082668E-2</v>
      </c>
      <c r="D190" s="152">
        <v>0.67740850248913265</v>
      </c>
      <c r="E190" s="142">
        <v>8.8001839638082668E-2</v>
      </c>
      <c r="F190" s="152">
        <v>0.22768984000890116</v>
      </c>
      <c r="G190" s="141">
        <v>2.2652305407773434E-2</v>
      </c>
      <c r="H190" s="152">
        <v>0.14491694936187013</v>
      </c>
      <c r="I190" s="142">
        <v>1.397542200379554E-2</v>
      </c>
      <c r="J190" s="152">
        <v>0.2552808035579115</v>
      </c>
      <c r="K190" s="141">
        <v>2.5544599875766065E-2</v>
      </c>
      <c r="L190" s="152">
        <v>0.25480482650350705</v>
      </c>
      <c r="M190" s="142">
        <v>2.473520475908942E-2</v>
      </c>
      <c r="N190" s="152">
        <v>0.15214566905384946</v>
      </c>
      <c r="O190" s="141">
        <v>1.7125545087834242E-2</v>
      </c>
      <c r="P190" s="152">
        <v>3.159417972883114</v>
      </c>
      <c r="Q190" s="142">
        <v>0.4371885390101361</v>
      </c>
      <c r="R190" s="152">
        <v>0.2552808035579115</v>
      </c>
      <c r="S190" s="141">
        <v>2.5544599875766065E-2</v>
      </c>
      <c r="T190" s="152">
        <v>0.13426780553593631</v>
      </c>
      <c r="U190" s="142">
        <v>1.2859097823166805E-2</v>
      </c>
      <c r="V190" s="152">
        <v>0.13426780553593631</v>
      </c>
      <c r="W190" s="141">
        <v>1.2859097823166805E-2</v>
      </c>
      <c r="X190" s="152">
        <v>0.2552808035579115</v>
      </c>
      <c r="Y190" s="142">
        <v>2.5544599875766065E-2</v>
      </c>
      <c r="Z190" s="152">
        <v>0.13426780553593631</v>
      </c>
      <c r="AA190" s="141">
        <v>1.2859097823166805E-2</v>
      </c>
      <c r="AB190" s="152">
        <v>0.13426780553593631</v>
      </c>
      <c r="AC190" s="142">
        <v>1.2859097823166805E-2</v>
      </c>
      <c r="AD190" s="152">
        <v>0.13426780553593631</v>
      </c>
      <c r="AE190" s="141">
        <v>1.2859097823166805E-2</v>
      </c>
      <c r="AF190" s="152">
        <v>0.2552808035579115</v>
      </c>
      <c r="AG190" s="142">
        <v>2.5544599875766065E-2</v>
      </c>
      <c r="AH190" s="152">
        <v>0.2552808035579115</v>
      </c>
      <c r="AI190" s="141">
        <v>2.5544599875766065E-2</v>
      </c>
      <c r="AJ190" s="152">
        <v>0.25480001865447266</v>
      </c>
      <c r="AK190" s="142">
        <v>2.4727029050840163E-2</v>
      </c>
      <c r="AL190" s="152">
        <v>0.25480001865447266</v>
      </c>
      <c r="AM190" s="141">
        <v>2.4727029050840163E-2</v>
      </c>
      <c r="AN190" s="152">
        <v>0.25480001865447266</v>
      </c>
      <c r="AO190" s="142">
        <v>2.4727029050840163E-2</v>
      </c>
      <c r="AP190" s="152">
        <v>0.25480001865447266</v>
      </c>
      <c r="AQ190" s="141">
        <v>2.4727029050840163E-2</v>
      </c>
      <c r="AR190" s="152">
        <v>0.25480001865447266</v>
      </c>
      <c r="AS190" s="142">
        <v>2.4727029050840163E-2</v>
      </c>
      <c r="AT190" s="152">
        <v>0.2552808035579115</v>
      </c>
      <c r="AU190" s="141">
        <v>2.5544599875766065E-2</v>
      </c>
      <c r="AV190" s="152">
        <v>0.2552808035579115</v>
      </c>
      <c r="AW190" s="142">
        <v>2.5544599875766065E-2</v>
      </c>
      <c r="AX190" s="152">
        <v>0.2552808035579115</v>
      </c>
      <c r="AY190" s="141">
        <v>2.5544599875766065E-2</v>
      </c>
      <c r="AZ190" s="152">
        <v>0.2552808035579115</v>
      </c>
      <c r="BA190" s="142">
        <v>2.5544599875766065E-2</v>
      </c>
      <c r="BB190" s="152">
        <v>0.2552808035579115</v>
      </c>
      <c r="BC190" s="141">
        <v>2.5544599875766065E-2</v>
      </c>
      <c r="BD190" s="152">
        <v>0.15214566905384946</v>
      </c>
      <c r="BE190" s="142">
        <v>1.7125545087834242E-2</v>
      </c>
      <c r="BF190" s="152">
        <v>0.14809666337692706</v>
      </c>
      <c r="BG190" s="141">
        <v>2.1866584229540811E-2</v>
      </c>
      <c r="BH190" s="152">
        <v>0.92454464655738777</v>
      </c>
      <c r="BI190" s="142">
        <v>0.20056208051081706</v>
      </c>
      <c r="BJ190" s="152">
        <v>2.2368635871599563</v>
      </c>
      <c r="BK190" s="141">
        <v>0.26680201586501268</v>
      </c>
      <c r="BL190" s="152">
        <v>17.767998789869491</v>
      </c>
      <c r="BM190" s="142">
        <v>2.332675147601623</v>
      </c>
      <c r="BN190" s="152">
        <v>1.5107677987657748</v>
      </c>
      <c r="BO190" s="141">
        <v>0.17670373676179393</v>
      </c>
      <c r="BP190" s="152">
        <v>5.7598079805446556</v>
      </c>
      <c r="BQ190" s="142">
        <v>0.37902908564326504</v>
      </c>
      <c r="BR190" s="152">
        <v>6.5079749124174668</v>
      </c>
      <c r="BS190" s="141">
        <v>0.75930876871979192</v>
      </c>
      <c r="BT190" s="152"/>
      <c r="BU190" s="142"/>
      <c r="BV190" s="152"/>
      <c r="BW190" s="141"/>
      <c r="BX190" s="152"/>
      <c r="BY190" s="142"/>
      <c r="BZ190" s="152"/>
      <c r="CA190" s="141"/>
      <c r="CB190" s="152"/>
      <c r="CC190" s="142"/>
      <c r="CD190" s="152"/>
      <c r="CE190" s="141"/>
      <c r="CF190" s="152"/>
      <c r="CG190" s="142"/>
      <c r="CH190" s="152"/>
      <c r="CI190" s="141"/>
      <c r="CJ190" s="152"/>
      <c r="CK190" s="142"/>
      <c r="CL190" s="152"/>
      <c r="CM190" s="141"/>
      <c r="CN190" s="152"/>
      <c r="CO190" s="142"/>
      <c r="CP190" s="152"/>
      <c r="CQ190" s="141"/>
      <c r="CR190" s="152"/>
      <c r="CS190" s="142"/>
      <c r="CT190" s="152"/>
      <c r="CU190" s="141"/>
      <c r="CV190" s="152"/>
      <c r="CW190" s="142"/>
      <c r="CX190" s="152"/>
      <c r="CY190" s="141"/>
      <c r="CZ190" s="152"/>
      <c r="DA190" s="142"/>
      <c r="DB190" s="152"/>
      <c r="DC190" s="141"/>
      <c r="DD190" s="152"/>
      <c r="DE190" s="142"/>
      <c r="DF190" s="152"/>
      <c r="DG190" s="141"/>
      <c r="DH190" s="152"/>
      <c r="DI190" s="142"/>
      <c r="DJ190" s="152"/>
      <c r="DK190" s="141"/>
      <c r="DL190" s="152"/>
      <c r="DM190" s="142"/>
      <c r="DN190" s="152"/>
      <c r="DO190" s="141"/>
      <c r="DP190" s="152"/>
      <c r="DQ190" s="142"/>
      <c r="DR190" s="152"/>
      <c r="DS190" s="141"/>
      <c r="DT190" s="152"/>
      <c r="DU190" s="142"/>
      <c r="DV190" s="152"/>
      <c r="DW190" s="141"/>
      <c r="DX190" s="152"/>
      <c r="DY190" s="142"/>
      <c r="DZ190" s="152"/>
      <c r="EA190" s="141"/>
      <c r="EB190" s="152"/>
      <c r="EC190" s="142"/>
      <c r="ED190" s="152"/>
      <c r="EE190" s="141"/>
      <c r="EF190" s="152"/>
      <c r="EG190" s="142"/>
      <c r="EH190" s="152"/>
      <c r="EI190" s="141"/>
      <c r="EJ190" s="152"/>
      <c r="EK190" s="142"/>
      <c r="EL190" s="152"/>
      <c r="EM190" s="141"/>
      <c r="EN190" s="152"/>
      <c r="EO190" s="142"/>
      <c r="EP190" s="152"/>
      <c r="EQ190" s="141"/>
      <c r="ER190" s="152"/>
      <c r="ES190" s="142"/>
    </row>
    <row r="191" spans="1:149" s="40" customFormat="1">
      <c r="A191" s="130" t="s">
        <v>1042</v>
      </c>
      <c r="B191" s="89">
        <v>0.29661597477989426</v>
      </c>
      <c r="C191" s="40">
        <v>2.7826839717265746E-2</v>
      </c>
      <c r="D191" s="89">
        <v>0.29661597477989426</v>
      </c>
      <c r="E191" s="34">
        <v>2.7826839717265746E-2</v>
      </c>
      <c r="F191" s="89">
        <v>0.13817267228395996</v>
      </c>
      <c r="G191" s="40">
        <v>8.862912848048056E-3</v>
      </c>
      <c r="H191" s="89">
        <v>8.8419209864465664E-2</v>
      </c>
      <c r="I191" s="34">
        <v>5.1957359944398889E-3</v>
      </c>
      <c r="J191" s="89">
        <v>0.15475715975712473</v>
      </c>
      <c r="K191" s="40">
        <v>1.0085305132584111E-2</v>
      </c>
      <c r="L191" s="89">
        <v>0.15715790629512436</v>
      </c>
      <c r="M191" s="34">
        <v>9.1197880306594942E-3</v>
      </c>
      <c r="N191" s="89">
        <v>8.9723265082649675E-2</v>
      </c>
      <c r="O191" s="40">
        <v>8.2197319564228672E-3</v>
      </c>
      <c r="P191" s="89">
        <v>1.2273244165512807</v>
      </c>
      <c r="Q191" s="34">
        <v>0.1296389734212787</v>
      </c>
      <c r="R191" s="89">
        <v>0.15475715975712473</v>
      </c>
      <c r="S191" s="40">
        <v>1.0085305132584111E-2</v>
      </c>
      <c r="T191" s="89">
        <v>8.2018179611665229E-2</v>
      </c>
      <c r="U191" s="34">
        <v>4.7239354635663236E-3</v>
      </c>
      <c r="V191" s="89">
        <v>8.2018179611665229E-2</v>
      </c>
      <c r="W191" s="40">
        <v>4.7239354635663236E-3</v>
      </c>
      <c r="X191" s="89">
        <v>0.15475715975712473</v>
      </c>
      <c r="Y191" s="34">
        <v>1.0085305132584111E-2</v>
      </c>
      <c r="Z191" s="89">
        <v>8.2018179611665229E-2</v>
      </c>
      <c r="AA191" s="40">
        <v>4.7239354635663236E-3</v>
      </c>
      <c r="AB191" s="89">
        <v>8.2018179611665229E-2</v>
      </c>
      <c r="AC191" s="34">
        <v>4.7239354635663236E-3</v>
      </c>
      <c r="AD191" s="89">
        <v>8.2018179611665229E-2</v>
      </c>
      <c r="AE191" s="40">
        <v>4.7239354635663236E-3</v>
      </c>
      <c r="AF191" s="89">
        <v>0.15475715975712473</v>
      </c>
      <c r="AG191" s="34">
        <v>1.0085305132584111E-2</v>
      </c>
      <c r="AH191" s="89">
        <v>0.15475715975712473</v>
      </c>
      <c r="AI191" s="40">
        <v>1.0085305132584111E-2</v>
      </c>
      <c r="AJ191" s="89">
        <v>0.15718215626015464</v>
      </c>
      <c r="AK191" s="34">
        <v>9.1100353326602559E-3</v>
      </c>
      <c r="AL191" s="89">
        <v>0.15718215626015464</v>
      </c>
      <c r="AM191" s="40">
        <v>9.1100353326602559E-3</v>
      </c>
      <c r="AN191" s="89">
        <v>0.15718215626015464</v>
      </c>
      <c r="AO191" s="34">
        <v>9.1100353326602559E-3</v>
      </c>
      <c r="AP191" s="89">
        <v>0.15718215626015464</v>
      </c>
      <c r="AQ191" s="40">
        <v>9.1100353326602559E-3</v>
      </c>
      <c r="AR191" s="89">
        <v>0.15718215626015464</v>
      </c>
      <c r="AS191" s="34">
        <v>9.1100353326602559E-3</v>
      </c>
      <c r="AT191" s="89">
        <v>0.15475715975712473</v>
      </c>
      <c r="AU191" s="40">
        <v>1.0085305132584111E-2</v>
      </c>
      <c r="AV191" s="89">
        <v>0.15475715975712473</v>
      </c>
      <c r="AW191" s="34">
        <v>1.0085305132584111E-2</v>
      </c>
      <c r="AX191" s="89">
        <v>0.15475715975712473</v>
      </c>
      <c r="AY191" s="40">
        <v>1.0085305132584111E-2</v>
      </c>
      <c r="AZ191" s="89">
        <v>0.15475715975712473</v>
      </c>
      <c r="BA191" s="34">
        <v>1.0085305132584111E-2</v>
      </c>
      <c r="BB191" s="89">
        <v>0.15475715975712473</v>
      </c>
      <c r="BC191" s="40">
        <v>1.0085305132584111E-2</v>
      </c>
      <c r="BD191" s="89">
        <v>8.9723265082649675E-2</v>
      </c>
      <c r="BE191" s="34">
        <v>8.2197319564228672E-3</v>
      </c>
      <c r="BF191" s="89">
        <v>8.0726018992879289E-2</v>
      </c>
      <c r="BG191" s="40">
        <v>1.3257591605892811E-2</v>
      </c>
      <c r="BH191" s="89">
        <v>0.3513141173023499</v>
      </c>
      <c r="BI191" s="34">
        <v>0.13824459909913722</v>
      </c>
      <c r="BJ191" s="89">
        <v>1.1080597582365279</v>
      </c>
      <c r="BK191" s="40">
        <v>9.7212914488065544E-2</v>
      </c>
      <c r="BL191" s="89">
        <v>5.9381632371967994</v>
      </c>
      <c r="BM191" s="34">
        <v>0.28793744919441805</v>
      </c>
      <c r="BN191" s="89">
        <v>0.66371897720864337</v>
      </c>
      <c r="BO191" s="40">
        <v>3.1135549937805061E-2</v>
      </c>
      <c r="BP191" s="89">
        <v>1.9904836607387215</v>
      </c>
      <c r="BQ191" s="34">
        <v>6.0936674306609262E-2</v>
      </c>
      <c r="BR191" s="89">
        <v>2.9510042644317265</v>
      </c>
      <c r="BS191" s="40">
        <v>0.12570601697976178</v>
      </c>
      <c r="BT191" s="89"/>
      <c r="BU191" s="34"/>
      <c r="BV191" s="89"/>
      <c r="BX191" s="89"/>
      <c r="BY191" s="34"/>
      <c r="BZ191" s="89"/>
      <c r="CB191" s="89"/>
      <c r="CC191" s="34"/>
      <c r="CD191" s="89"/>
      <c r="CF191" s="89"/>
      <c r="CG191" s="34"/>
      <c r="CH191" s="89"/>
      <c r="CJ191" s="89"/>
      <c r="CK191" s="34"/>
      <c r="CL191" s="89"/>
      <c r="CN191" s="89"/>
      <c r="CO191" s="34"/>
      <c r="CP191" s="89"/>
      <c r="CR191" s="89"/>
      <c r="CS191" s="34"/>
      <c r="CT191" s="89"/>
      <c r="CV191" s="89"/>
      <c r="CW191" s="34"/>
      <c r="CX191" s="89"/>
      <c r="CZ191" s="89"/>
      <c r="DA191" s="34"/>
      <c r="DB191" s="89"/>
      <c r="DD191" s="89"/>
      <c r="DE191" s="34"/>
      <c r="DF191" s="89"/>
      <c r="DH191" s="89"/>
      <c r="DI191" s="34"/>
      <c r="DJ191" s="89"/>
      <c r="DL191" s="89"/>
      <c r="DM191" s="34"/>
      <c r="DN191" s="89"/>
      <c r="DP191" s="89"/>
      <c r="DQ191" s="34"/>
      <c r="DR191" s="89"/>
      <c r="DT191" s="89"/>
      <c r="DU191" s="34"/>
      <c r="DV191" s="89"/>
      <c r="DX191" s="89"/>
      <c r="DY191" s="34"/>
      <c r="DZ191" s="89"/>
      <c r="EB191" s="89"/>
      <c r="EC191" s="34"/>
      <c r="ED191" s="89"/>
      <c r="EF191" s="89"/>
      <c r="EG191" s="34"/>
      <c r="EH191" s="89"/>
      <c r="EJ191" s="89"/>
      <c r="EK191" s="34"/>
      <c r="EL191" s="89"/>
      <c r="EN191" s="89"/>
      <c r="EO191" s="34"/>
      <c r="EP191" s="89"/>
      <c r="ER191" s="89"/>
      <c r="ES191" s="34"/>
    </row>
    <row r="192" spans="1:149" s="36" customFormat="1" ht="12" customHeight="1">
      <c r="A192" s="130" t="s">
        <v>1043</v>
      </c>
      <c r="B192" s="89">
        <v>0.13650693547959827</v>
      </c>
      <c r="C192" s="40">
        <v>1.1473619133087901E-2</v>
      </c>
      <c r="D192" s="89">
        <v>0.13650693547959827</v>
      </c>
      <c r="E192" s="34">
        <v>1.1473619133087901E-2</v>
      </c>
      <c r="F192" s="89">
        <v>6.3819873215864645E-2</v>
      </c>
      <c r="G192" s="40">
        <v>3.3510040848672797E-3</v>
      </c>
      <c r="H192" s="89">
        <v>4.0958358394547999E-2</v>
      </c>
      <c r="I192" s="34">
        <v>2.0015219333643802E-3</v>
      </c>
      <c r="J192" s="89">
        <v>7.1440378156303525E-2</v>
      </c>
      <c r="K192" s="40">
        <v>3.8008314687015799E-3</v>
      </c>
      <c r="L192" s="89">
        <v>7.2952704287327058E-2</v>
      </c>
      <c r="M192" s="34">
        <v>3.5287455363054074E-3</v>
      </c>
      <c r="N192" s="89">
        <v>4.072263549142862E-2</v>
      </c>
      <c r="O192" s="40">
        <v>2.8949723463882224E-3</v>
      </c>
      <c r="P192" s="89">
        <v>0.56459012717466384</v>
      </c>
      <c r="Q192" s="34">
        <v>5.4983729882863576E-2</v>
      </c>
      <c r="R192" s="89">
        <v>7.1440378156303525E-2</v>
      </c>
      <c r="S192" s="40">
        <v>3.8008314687015799E-3</v>
      </c>
      <c r="T192" s="89">
        <v>3.801711087367686E-2</v>
      </c>
      <c r="U192" s="34">
        <v>1.8279043466213171E-3</v>
      </c>
      <c r="V192" s="89">
        <v>3.801711087367686E-2</v>
      </c>
      <c r="W192" s="40">
        <v>1.8279043466213171E-3</v>
      </c>
      <c r="X192" s="89">
        <v>7.1440378156303525E-2</v>
      </c>
      <c r="Y192" s="34">
        <v>3.8008314687015799E-3</v>
      </c>
      <c r="Z192" s="89">
        <v>3.801711087367686E-2</v>
      </c>
      <c r="AA192" s="40">
        <v>1.8279043466213171E-3</v>
      </c>
      <c r="AB192" s="89">
        <v>3.801711087367686E-2</v>
      </c>
      <c r="AC192" s="34">
        <v>1.8279043466213171E-3</v>
      </c>
      <c r="AD192" s="89">
        <v>3.801711087367686E-2</v>
      </c>
      <c r="AE192" s="40">
        <v>1.8279043466213171E-3</v>
      </c>
      <c r="AF192" s="89">
        <v>7.1440378156303525E-2</v>
      </c>
      <c r="AG192" s="34">
        <v>3.8008314687015799E-3</v>
      </c>
      <c r="AH192" s="89">
        <v>7.1440378156303525E-2</v>
      </c>
      <c r="AI192" s="40">
        <v>3.8008314687015799E-3</v>
      </c>
      <c r="AJ192" s="89">
        <v>7.2967980308852542E-2</v>
      </c>
      <c r="AK192" s="34">
        <v>3.525997193553931E-3</v>
      </c>
      <c r="AL192" s="89">
        <v>7.2967980308852542E-2</v>
      </c>
      <c r="AM192" s="40">
        <v>3.525997193553931E-3</v>
      </c>
      <c r="AN192" s="89">
        <v>7.2967980308852542E-2</v>
      </c>
      <c r="AO192" s="34">
        <v>3.525997193553931E-3</v>
      </c>
      <c r="AP192" s="89">
        <v>7.2967980308852542E-2</v>
      </c>
      <c r="AQ192" s="40">
        <v>3.525997193553931E-3</v>
      </c>
      <c r="AR192" s="89">
        <v>7.2967980308852542E-2</v>
      </c>
      <c r="AS192" s="34">
        <v>3.525997193553931E-3</v>
      </c>
      <c r="AT192" s="89">
        <v>7.1440378156303525E-2</v>
      </c>
      <c r="AU192" s="40">
        <v>3.8008314687015799E-3</v>
      </c>
      <c r="AV192" s="89">
        <v>7.1440378156303525E-2</v>
      </c>
      <c r="AW192" s="34">
        <v>3.8008314687015799E-3</v>
      </c>
      <c r="AX192" s="89">
        <v>7.1440378156303525E-2</v>
      </c>
      <c r="AY192" s="40">
        <v>3.8008314687015799E-3</v>
      </c>
      <c r="AZ192" s="89">
        <v>7.1440378156303525E-2</v>
      </c>
      <c r="BA192" s="34">
        <v>3.8008314687015799E-3</v>
      </c>
      <c r="BB192" s="89">
        <v>7.1440378156303525E-2</v>
      </c>
      <c r="BC192" s="40">
        <v>3.8008314687015799E-3</v>
      </c>
      <c r="BD192" s="89">
        <v>4.072263549142862E-2</v>
      </c>
      <c r="BE192" s="34">
        <v>2.8949723463882224E-3</v>
      </c>
      <c r="BF192" s="89">
        <v>3.4960946677126341E-2</v>
      </c>
      <c r="BG192" s="40">
        <v>4.3607639787467817E-3</v>
      </c>
      <c r="BH192" s="89">
        <v>0.13450223723478638</v>
      </c>
      <c r="BI192" s="34">
        <v>4.3554628295142964E-2</v>
      </c>
      <c r="BJ192" s="89">
        <v>0.50452347510915796</v>
      </c>
      <c r="BK192" s="40">
        <v>3.7520144288681702E-2</v>
      </c>
      <c r="BL192" s="89">
        <v>2.8634728087570145</v>
      </c>
      <c r="BM192" s="34">
        <v>0.20034911692611976</v>
      </c>
      <c r="BN192" s="89">
        <v>0.32461964835626428</v>
      </c>
      <c r="BO192" s="40">
        <v>1.7572696526332154E-2</v>
      </c>
      <c r="BP192" s="89">
        <v>1.0368024459413077</v>
      </c>
      <c r="BQ192" s="34">
        <v>4.0836800686194004E-2</v>
      </c>
      <c r="BR192" s="89">
        <v>1.4502114296978246</v>
      </c>
      <c r="BS192" s="40">
        <v>7.3775847439484052E-2</v>
      </c>
      <c r="BT192" s="89"/>
      <c r="BU192" s="34"/>
      <c r="BV192" s="89"/>
      <c r="BW192" s="40"/>
      <c r="BX192" s="89"/>
      <c r="BY192" s="34"/>
      <c r="BZ192" s="89"/>
      <c r="CA192" s="40"/>
      <c r="CB192" s="89"/>
      <c r="CC192" s="34"/>
      <c r="CD192" s="89"/>
      <c r="CE192" s="40"/>
      <c r="CF192" s="89"/>
      <c r="CG192" s="34"/>
      <c r="CH192" s="89"/>
      <c r="CI192" s="40"/>
      <c r="CJ192" s="89"/>
      <c r="CK192" s="34"/>
      <c r="CL192" s="89"/>
      <c r="CM192" s="40"/>
      <c r="CN192" s="89"/>
      <c r="CO192" s="34"/>
      <c r="CP192" s="89"/>
      <c r="CQ192" s="40"/>
      <c r="CR192" s="89"/>
      <c r="CS192" s="34"/>
      <c r="CT192" s="89"/>
      <c r="CU192" s="40"/>
      <c r="CV192" s="89"/>
      <c r="CW192" s="34"/>
      <c r="CX192" s="89"/>
      <c r="CY192" s="40"/>
      <c r="CZ192" s="89"/>
      <c r="DA192" s="34"/>
      <c r="DB192" s="89"/>
      <c r="DC192" s="40"/>
      <c r="DD192" s="89"/>
      <c r="DE192" s="34"/>
      <c r="DF192" s="89"/>
      <c r="DG192" s="40"/>
      <c r="DH192" s="89"/>
      <c r="DI192" s="34"/>
      <c r="DJ192" s="89"/>
      <c r="DK192" s="40"/>
      <c r="DL192" s="89"/>
      <c r="DM192" s="34"/>
      <c r="DN192" s="89"/>
      <c r="DO192" s="40"/>
      <c r="DP192" s="89"/>
      <c r="DQ192" s="34"/>
      <c r="DR192" s="89"/>
      <c r="DS192" s="40"/>
      <c r="DT192" s="89"/>
      <c r="DU192" s="34"/>
      <c r="DV192" s="89"/>
      <c r="DW192" s="40"/>
      <c r="DX192" s="89"/>
      <c r="DY192" s="34"/>
      <c r="DZ192" s="89"/>
      <c r="EA192" s="40"/>
      <c r="EB192" s="89"/>
      <c r="EC192" s="34"/>
      <c r="ED192" s="89"/>
      <c r="EE192" s="40"/>
      <c r="EF192" s="89"/>
      <c r="EG192" s="34"/>
      <c r="EH192" s="89"/>
      <c r="EI192" s="40"/>
      <c r="EJ192" s="89"/>
      <c r="EK192" s="34"/>
      <c r="EL192" s="89"/>
      <c r="EM192" s="40"/>
      <c r="EN192" s="89"/>
      <c r="EO192" s="34"/>
      <c r="EP192" s="89"/>
      <c r="EQ192" s="40"/>
      <c r="ER192" s="89"/>
      <c r="ES192" s="34"/>
    </row>
    <row r="193" spans="1:201" s="36" customFormat="1">
      <c r="A193" s="130" t="s">
        <v>1044</v>
      </c>
      <c r="B193" s="89">
        <v>2.4713619095976629</v>
      </c>
      <c r="C193" s="40">
        <v>0.20174671732441027</v>
      </c>
      <c r="D193" s="89">
        <v>2.4713619095976629</v>
      </c>
      <c r="E193" s="34">
        <v>0.20174671732441027</v>
      </c>
      <c r="F193" s="89">
        <v>0.77711610225499805</v>
      </c>
      <c r="G193" s="40">
        <v>4.8771220504444067E-2</v>
      </c>
      <c r="H193" s="89">
        <v>0.49337993138516884</v>
      </c>
      <c r="I193" s="34">
        <v>3.1288472963115606E-2</v>
      </c>
      <c r="J193" s="89">
        <v>0.87169482587827452</v>
      </c>
      <c r="K193" s="40">
        <v>5.4598803018220225E-2</v>
      </c>
      <c r="L193" s="89">
        <v>0.87113358526822005</v>
      </c>
      <c r="M193" s="34">
        <v>5.6163351920930138E-2</v>
      </c>
      <c r="N193" s="89">
        <v>0.57041695610127297</v>
      </c>
      <c r="O193" s="40">
        <v>2.9492454935922049E-2</v>
      </c>
      <c r="P193" s="89">
        <v>11.685993732707727</v>
      </c>
      <c r="Q193" s="34">
        <v>1.0228180722125728</v>
      </c>
      <c r="R193" s="89">
        <v>0.87169482587827452</v>
      </c>
      <c r="S193" s="40">
        <v>5.4598803018220225E-2</v>
      </c>
      <c r="T193" s="89">
        <v>0.45687586261829022</v>
      </c>
      <c r="U193" s="34">
        <v>2.9039230589377445E-2</v>
      </c>
      <c r="V193" s="89">
        <v>0.45687586261829022</v>
      </c>
      <c r="W193" s="40">
        <v>2.9039230589377445E-2</v>
      </c>
      <c r="X193" s="89">
        <v>0.87169482587827452</v>
      </c>
      <c r="Y193" s="34">
        <v>5.4598803018220225E-2</v>
      </c>
      <c r="Z193" s="89">
        <v>0.45687586261829022</v>
      </c>
      <c r="AA193" s="40">
        <v>2.9039230589377445E-2</v>
      </c>
      <c r="AB193" s="89">
        <v>0.45687586261829022</v>
      </c>
      <c r="AC193" s="34">
        <v>2.9039230589377445E-2</v>
      </c>
      <c r="AD193" s="89">
        <v>0.45687586261829022</v>
      </c>
      <c r="AE193" s="40">
        <v>2.9039230589377445E-2</v>
      </c>
      <c r="AF193" s="89">
        <v>0.87169482587827452</v>
      </c>
      <c r="AG193" s="34">
        <v>5.4598803018220225E-2</v>
      </c>
      <c r="AH193" s="89">
        <v>0.87169482587827452</v>
      </c>
      <c r="AI193" s="40">
        <v>5.4598803018220225E-2</v>
      </c>
      <c r="AJ193" s="89">
        <v>0.87112791617114871</v>
      </c>
      <c r="AK193" s="34">
        <v>5.6179155445199941E-2</v>
      </c>
      <c r="AL193" s="89">
        <v>0.87112791617114871</v>
      </c>
      <c r="AM193" s="40">
        <v>5.6179155445199941E-2</v>
      </c>
      <c r="AN193" s="89">
        <v>0.87112791617114871</v>
      </c>
      <c r="AO193" s="34">
        <v>5.6179155445199941E-2</v>
      </c>
      <c r="AP193" s="89">
        <v>0.87112791617114871</v>
      </c>
      <c r="AQ193" s="40">
        <v>5.6179155445199941E-2</v>
      </c>
      <c r="AR193" s="89">
        <v>0.87112791617114871</v>
      </c>
      <c r="AS193" s="34">
        <v>5.6179155445199941E-2</v>
      </c>
      <c r="AT193" s="89">
        <v>0.87169482587827452</v>
      </c>
      <c r="AU193" s="40">
        <v>5.4598803018220225E-2</v>
      </c>
      <c r="AV193" s="89">
        <v>0.87169482587827452</v>
      </c>
      <c r="AW193" s="34">
        <v>5.4598803018220225E-2</v>
      </c>
      <c r="AX193" s="89">
        <v>0.87169482587827452</v>
      </c>
      <c r="AY193" s="40">
        <v>5.4598803018220225E-2</v>
      </c>
      <c r="AZ193" s="89">
        <v>0.87169482587827452</v>
      </c>
      <c r="BA193" s="34">
        <v>5.4598803018220225E-2</v>
      </c>
      <c r="BB193" s="89">
        <v>0.87169482587827452</v>
      </c>
      <c r="BC193" s="40">
        <v>5.4598803018220225E-2</v>
      </c>
      <c r="BD193" s="89">
        <v>0.57041695610127297</v>
      </c>
      <c r="BE193" s="34">
        <v>2.9492454935922049E-2</v>
      </c>
      <c r="BF193" s="89">
        <v>0.44254751950100907</v>
      </c>
      <c r="BG193" s="40">
        <v>2.5249806565475416E-2</v>
      </c>
      <c r="BH193" s="89">
        <v>0.43717138863740768</v>
      </c>
      <c r="BI193" s="34">
        <v>6.918705752691591E-2</v>
      </c>
      <c r="BJ193" s="89">
        <v>8.1862486123881375</v>
      </c>
      <c r="BK193" s="40">
        <v>0.58959187698156856</v>
      </c>
      <c r="BL193" s="89">
        <v>79.245929358511404</v>
      </c>
      <c r="BM193" s="34">
        <v>7.3404631372507305</v>
      </c>
      <c r="BN193" s="89">
        <v>3.5993155363390588</v>
      </c>
      <c r="BO193" s="40">
        <v>0.247532903066042</v>
      </c>
      <c r="BP193" s="89">
        <v>10.059566369421749</v>
      </c>
      <c r="BQ193" s="34">
        <v>0.69717583851290299</v>
      </c>
      <c r="BR193" s="89">
        <v>16.197007669437657</v>
      </c>
      <c r="BS193" s="40">
        <v>1.1402586584280374</v>
      </c>
      <c r="BT193" s="89"/>
      <c r="BU193" s="34"/>
      <c r="BV193" s="89"/>
      <c r="BW193" s="40"/>
      <c r="BX193" s="89"/>
      <c r="BY193" s="34"/>
      <c r="BZ193" s="89"/>
      <c r="CA193" s="40"/>
      <c r="CB193" s="89"/>
      <c r="CC193" s="34"/>
      <c r="CD193" s="89"/>
      <c r="CE193" s="40"/>
      <c r="CF193" s="89"/>
      <c r="CG193" s="34"/>
      <c r="CH193" s="89"/>
      <c r="CI193" s="40"/>
      <c r="CJ193" s="89"/>
      <c r="CK193" s="34"/>
      <c r="CL193" s="89"/>
      <c r="CM193" s="40"/>
      <c r="CN193" s="89"/>
      <c r="CO193" s="34"/>
      <c r="CP193" s="89"/>
      <c r="CQ193" s="40"/>
      <c r="CR193" s="89"/>
      <c r="CS193" s="34"/>
      <c r="CT193" s="89"/>
      <c r="CU193" s="40"/>
      <c r="CV193" s="89"/>
      <c r="CW193" s="34"/>
      <c r="CX193" s="89"/>
      <c r="CY193" s="40"/>
      <c r="CZ193" s="89"/>
      <c r="DA193" s="34"/>
      <c r="DB193" s="89"/>
      <c r="DC193" s="40"/>
      <c r="DD193" s="89"/>
      <c r="DE193" s="34"/>
      <c r="DF193" s="89"/>
      <c r="DG193" s="40"/>
      <c r="DH193" s="89"/>
      <c r="DI193" s="34"/>
      <c r="DJ193" s="89"/>
      <c r="DK193" s="40"/>
      <c r="DL193" s="89"/>
      <c r="DM193" s="34"/>
      <c r="DN193" s="89"/>
      <c r="DO193" s="40"/>
      <c r="DP193" s="89"/>
      <c r="DQ193" s="34"/>
      <c r="DR193" s="89"/>
      <c r="DS193" s="40"/>
      <c r="DT193" s="89"/>
      <c r="DU193" s="34"/>
      <c r="DV193" s="89"/>
      <c r="DW193" s="40"/>
      <c r="DX193" s="89"/>
      <c r="DY193" s="34"/>
      <c r="DZ193" s="89"/>
      <c r="EA193" s="40"/>
      <c r="EB193" s="89"/>
      <c r="EC193" s="34"/>
      <c r="ED193" s="89"/>
      <c r="EE193" s="40"/>
      <c r="EF193" s="89"/>
      <c r="EG193" s="34"/>
      <c r="EH193" s="89"/>
      <c r="EI193" s="40"/>
      <c r="EJ193" s="89"/>
      <c r="EK193" s="34"/>
      <c r="EL193" s="89"/>
      <c r="EM193" s="40"/>
      <c r="EN193" s="89"/>
      <c r="EO193" s="34"/>
      <c r="EP193" s="89"/>
      <c r="EQ193" s="40"/>
      <c r="ER193" s="89"/>
      <c r="ES193" s="34"/>
    </row>
    <row r="194" spans="1:201" s="36" customFormat="1">
      <c r="A194" s="130" t="s">
        <v>1045</v>
      </c>
      <c r="B194" s="89">
        <v>4.117473273588558E-3</v>
      </c>
      <c r="C194" s="40">
        <v>5.3084328932013667E-4</v>
      </c>
      <c r="D194" s="89">
        <v>4.117473273588558E-3</v>
      </c>
      <c r="E194" s="34">
        <v>5.3084328932013667E-4</v>
      </c>
      <c r="F194" s="89">
        <v>1.1851029634336141E-3</v>
      </c>
      <c r="G194" s="40">
        <v>1.4507474733748316E-4</v>
      </c>
      <c r="H194" s="89">
        <v>7.4309423840083805E-4</v>
      </c>
      <c r="I194" s="34">
        <v>8.8095859861949617E-5</v>
      </c>
      <c r="J194" s="89">
        <v>1.3324392051112057E-3</v>
      </c>
      <c r="K194" s="40">
        <v>1.6406770982932767E-4</v>
      </c>
      <c r="L194" s="89">
        <v>1.3319489498550591E-3</v>
      </c>
      <c r="M194" s="34">
        <v>1.5580292722827655E-4</v>
      </c>
      <c r="N194" s="89">
        <v>8.5294228726232263E-4</v>
      </c>
      <c r="O194" s="40">
        <v>1.1734268707400717E-4</v>
      </c>
      <c r="P194" s="89">
        <v>1.9964266009951468E-2</v>
      </c>
      <c r="Q194" s="34">
        <v>2.5944542968072688E-3</v>
      </c>
      <c r="R194" s="89">
        <v>1.3324392051112057E-3</v>
      </c>
      <c r="S194" s="40">
        <v>1.6406770982932767E-4</v>
      </c>
      <c r="T194" s="89">
        <v>6.86227618805978E-4</v>
      </c>
      <c r="U194" s="34">
        <v>8.0765242759834197E-5</v>
      </c>
      <c r="V194" s="89">
        <v>6.86227618805978E-4</v>
      </c>
      <c r="W194" s="40">
        <v>8.0765242759834197E-5</v>
      </c>
      <c r="X194" s="89">
        <v>1.3324392051112057E-3</v>
      </c>
      <c r="Y194" s="34">
        <v>1.6406770982932767E-4</v>
      </c>
      <c r="Z194" s="89">
        <v>6.86227618805978E-4</v>
      </c>
      <c r="AA194" s="40">
        <v>8.0765242759834197E-5</v>
      </c>
      <c r="AB194" s="89">
        <v>6.86227618805978E-4</v>
      </c>
      <c r="AC194" s="34">
        <v>8.0765242759834197E-5</v>
      </c>
      <c r="AD194" s="89">
        <v>6.86227618805978E-4</v>
      </c>
      <c r="AE194" s="40">
        <v>8.0765242759834197E-5</v>
      </c>
      <c r="AF194" s="89">
        <v>1.3324392051112057E-3</v>
      </c>
      <c r="AG194" s="34">
        <v>1.6406770982932767E-4</v>
      </c>
      <c r="AH194" s="89">
        <v>1.3324392051112057E-3</v>
      </c>
      <c r="AI194" s="40">
        <v>1.6406770982932767E-4</v>
      </c>
      <c r="AJ194" s="89">
        <v>1.3319439977817645E-3</v>
      </c>
      <c r="AK194" s="34">
        <v>1.5571944457574069E-4</v>
      </c>
      <c r="AL194" s="89">
        <v>1.3319439977817645E-3</v>
      </c>
      <c r="AM194" s="40">
        <v>1.5571944457574069E-4</v>
      </c>
      <c r="AN194" s="89">
        <v>1.3319439977817645E-3</v>
      </c>
      <c r="AO194" s="34">
        <v>1.5571944457574069E-4</v>
      </c>
      <c r="AP194" s="89">
        <v>1.3319439977817645E-3</v>
      </c>
      <c r="AQ194" s="40">
        <v>1.5571944457574069E-4</v>
      </c>
      <c r="AR194" s="89">
        <v>1.3319439977817645E-3</v>
      </c>
      <c r="AS194" s="34">
        <v>1.5571944457574069E-4</v>
      </c>
      <c r="AT194" s="89">
        <v>1.3324392051112057E-3</v>
      </c>
      <c r="AU194" s="40">
        <v>1.6406770982932767E-4</v>
      </c>
      <c r="AV194" s="89">
        <v>1.3324392051112057E-3</v>
      </c>
      <c r="AW194" s="34">
        <v>1.6406770982932767E-4</v>
      </c>
      <c r="AX194" s="89">
        <v>1.3324392051112057E-3</v>
      </c>
      <c r="AY194" s="40">
        <v>1.6406770982932767E-4</v>
      </c>
      <c r="AZ194" s="89">
        <v>1.3324392051112057E-3</v>
      </c>
      <c r="BA194" s="34">
        <v>1.6406770982932767E-4</v>
      </c>
      <c r="BB194" s="89">
        <v>1.3324392051112057E-3</v>
      </c>
      <c r="BC194" s="40">
        <v>1.6406770982932767E-4</v>
      </c>
      <c r="BD194" s="89">
        <v>8.5294228726232263E-4</v>
      </c>
      <c r="BE194" s="34">
        <v>1.1734268707400717E-4</v>
      </c>
      <c r="BF194" s="89">
        <v>8.718575567677328E-4</v>
      </c>
      <c r="BG194" s="40">
        <v>1.6361075777211842E-4</v>
      </c>
      <c r="BH194" s="89">
        <v>6.5512123349959709E-3</v>
      </c>
      <c r="BI194" s="34">
        <v>1.6265790721919399E-3</v>
      </c>
      <c r="BJ194" s="89">
        <v>1.2819591936436042E-2</v>
      </c>
      <c r="BK194" s="40">
        <v>1.6816545258835211E-3</v>
      </c>
      <c r="BL194" s="89">
        <v>0.1150882282345372</v>
      </c>
      <c r="BM194" s="34">
        <v>1.1641895840650828E-2</v>
      </c>
      <c r="BN194" s="89">
        <v>7.7297072536479904E-3</v>
      </c>
      <c r="BO194" s="40">
        <v>8.17820156932214E-4</v>
      </c>
      <c r="BP194" s="89">
        <v>4.3874179907346385E-2</v>
      </c>
      <c r="BQ194" s="34">
        <v>3.3820335549776199E-3</v>
      </c>
      <c r="BR194" s="89">
        <v>3.438695246846446E-2</v>
      </c>
      <c r="BS194" s="40">
        <v>3.4901928522783712E-3</v>
      </c>
      <c r="BT194" s="89"/>
      <c r="BU194" s="34"/>
      <c r="BV194" s="89"/>
      <c r="BW194" s="40"/>
      <c r="BX194" s="89"/>
      <c r="BY194" s="34"/>
      <c r="BZ194" s="89"/>
      <c r="CA194" s="40"/>
      <c r="CB194" s="89"/>
      <c r="CC194" s="34"/>
      <c r="CD194" s="89"/>
      <c r="CE194" s="40"/>
      <c r="CF194" s="89"/>
      <c r="CG194" s="34"/>
      <c r="CH194" s="89"/>
      <c r="CI194" s="40"/>
      <c r="CJ194" s="89"/>
      <c r="CK194" s="34"/>
      <c r="CL194" s="89"/>
      <c r="CM194" s="40"/>
      <c r="CN194" s="89"/>
      <c r="CO194" s="34"/>
      <c r="CP194" s="89"/>
      <c r="CQ194" s="40"/>
      <c r="CR194" s="89"/>
      <c r="CS194" s="34"/>
      <c r="CT194" s="89"/>
      <c r="CU194" s="40"/>
      <c r="CV194" s="89"/>
      <c r="CW194" s="34"/>
      <c r="CX194" s="89"/>
      <c r="CY194" s="40"/>
      <c r="CZ194" s="89"/>
      <c r="DA194" s="34"/>
      <c r="DB194" s="89"/>
      <c r="DC194" s="40"/>
      <c r="DD194" s="89"/>
      <c r="DE194" s="34"/>
      <c r="DF194" s="89"/>
      <c r="DG194" s="40"/>
      <c r="DH194" s="89"/>
      <c r="DI194" s="34"/>
      <c r="DJ194" s="89"/>
      <c r="DK194" s="40"/>
      <c r="DL194" s="89"/>
      <c r="DM194" s="34"/>
      <c r="DN194" s="89"/>
      <c r="DO194" s="40"/>
      <c r="DP194" s="89"/>
      <c r="DQ194" s="34"/>
      <c r="DR194" s="89"/>
      <c r="DS194" s="40"/>
      <c r="DT194" s="89"/>
      <c r="DU194" s="34"/>
      <c r="DV194" s="89"/>
      <c r="DW194" s="40"/>
      <c r="DX194" s="89"/>
      <c r="DY194" s="34"/>
      <c r="DZ194" s="89"/>
      <c r="EA194" s="40"/>
      <c r="EB194" s="89"/>
      <c r="EC194" s="34"/>
      <c r="ED194" s="89"/>
      <c r="EE194" s="40"/>
      <c r="EF194" s="89"/>
      <c r="EG194" s="34"/>
      <c r="EH194" s="89"/>
      <c r="EI194" s="40"/>
      <c r="EJ194" s="89"/>
      <c r="EK194" s="34"/>
      <c r="EL194" s="89"/>
      <c r="EM194" s="40"/>
      <c r="EN194" s="89"/>
      <c r="EO194" s="34"/>
      <c r="EP194" s="89"/>
      <c r="EQ194" s="40"/>
      <c r="ER194" s="89"/>
      <c r="ES194" s="34"/>
    </row>
    <row r="195" spans="1:201" s="36" customFormat="1">
      <c r="A195" s="130" t="s">
        <v>1046</v>
      </c>
      <c r="B195" s="89">
        <v>8.4246936606416131E-3</v>
      </c>
      <c r="C195" s="40">
        <v>1.3450192359835294E-3</v>
      </c>
      <c r="D195" s="89">
        <v>8.4246936606416131E-3</v>
      </c>
      <c r="E195" s="34">
        <v>1.3450192359835294E-3</v>
      </c>
      <c r="F195" s="89">
        <v>2.5994790507213577E-3</v>
      </c>
      <c r="G195" s="40">
        <v>3.7369115832859708E-4</v>
      </c>
      <c r="H195" s="89">
        <v>1.6424238131403795E-3</v>
      </c>
      <c r="I195" s="34">
        <v>2.2876373380448226E-4</v>
      </c>
      <c r="J195" s="89">
        <v>2.9184974632483502E-3</v>
      </c>
      <c r="K195" s="40">
        <v>4.220002998366354E-4</v>
      </c>
      <c r="L195" s="89">
        <v>2.911909463735931E-3</v>
      </c>
      <c r="M195" s="34">
        <v>4.0193451493116043E-4</v>
      </c>
      <c r="N195" s="89">
        <v>1.7807927321863979E-3</v>
      </c>
      <c r="O195" s="40">
        <v>2.9452632514706658E-4</v>
      </c>
      <c r="P195" s="89">
        <v>4.0213039276766699E-2</v>
      </c>
      <c r="Q195" s="34">
        <v>6.5545395201373246E-3</v>
      </c>
      <c r="R195" s="89">
        <v>2.9184974632483502E-3</v>
      </c>
      <c r="S195" s="40">
        <v>4.220002998366354E-4</v>
      </c>
      <c r="T195" s="89">
        <v>1.5192938995334702E-3</v>
      </c>
      <c r="U195" s="34">
        <v>2.1011810023997626E-4</v>
      </c>
      <c r="V195" s="89">
        <v>1.5192938995334702E-3</v>
      </c>
      <c r="W195" s="40">
        <v>2.1011810023997626E-4</v>
      </c>
      <c r="X195" s="89">
        <v>2.9184974632483502E-3</v>
      </c>
      <c r="Y195" s="34">
        <v>4.220002998366354E-4</v>
      </c>
      <c r="Z195" s="89">
        <v>1.5192938995334702E-3</v>
      </c>
      <c r="AA195" s="40">
        <v>2.1011810023997626E-4</v>
      </c>
      <c r="AB195" s="89">
        <v>1.5192938995334702E-3</v>
      </c>
      <c r="AC195" s="34">
        <v>2.1011810023997626E-4</v>
      </c>
      <c r="AD195" s="89">
        <v>1.5192938995334702E-3</v>
      </c>
      <c r="AE195" s="40">
        <v>2.1011810023997626E-4</v>
      </c>
      <c r="AF195" s="89">
        <v>2.9184974632483502E-3</v>
      </c>
      <c r="AG195" s="34">
        <v>4.220002998366354E-4</v>
      </c>
      <c r="AH195" s="89">
        <v>2.9184974632483502E-3</v>
      </c>
      <c r="AI195" s="40">
        <v>4.220002998366354E-4</v>
      </c>
      <c r="AJ195" s="89">
        <v>2.9118429182863107E-3</v>
      </c>
      <c r="AK195" s="34">
        <v>4.017318302351455E-4</v>
      </c>
      <c r="AL195" s="89">
        <v>2.9118429182863107E-3</v>
      </c>
      <c r="AM195" s="40">
        <v>4.017318302351455E-4</v>
      </c>
      <c r="AN195" s="89">
        <v>2.9118429182863107E-3</v>
      </c>
      <c r="AO195" s="34">
        <v>4.017318302351455E-4</v>
      </c>
      <c r="AP195" s="89">
        <v>2.9118429182863107E-3</v>
      </c>
      <c r="AQ195" s="40">
        <v>4.017318302351455E-4</v>
      </c>
      <c r="AR195" s="89">
        <v>2.9118429182863107E-3</v>
      </c>
      <c r="AS195" s="34">
        <v>4.017318302351455E-4</v>
      </c>
      <c r="AT195" s="89">
        <v>2.9184974632483502E-3</v>
      </c>
      <c r="AU195" s="40">
        <v>4.220002998366354E-4</v>
      </c>
      <c r="AV195" s="89">
        <v>2.9184974632483502E-3</v>
      </c>
      <c r="AW195" s="34">
        <v>4.220002998366354E-4</v>
      </c>
      <c r="AX195" s="89">
        <v>2.9184974632483502E-3</v>
      </c>
      <c r="AY195" s="40">
        <v>4.220002998366354E-4</v>
      </c>
      <c r="AZ195" s="89">
        <v>2.9184974632483502E-3</v>
      </c>
      <c r="BA195" s="34">
        <v>4.220002998366354E-4</v>
      </c>
      <c r="BB195" s="89">
        <v>2.9184974632483502E-3</v>
      </c>
      <c r="BC195" s="40">
        <v>4.220002998366354E-4</v>
      </c>
      <c r="BD195" s="89">
        <v>1.7807927321863979E-3</v>
      </c>
      <c r="BE195" s="34">
        <v>2.9452632514706658E-4</v>
      </c>
      <c r="BF195" s="89">
        <v>1.8552597674199882E-3</v>
      </c>
      <c r="BG195" s="40">
        <v>3.962761774736871E-4</v>
      </c>
      <c r="BH195" s="89">
        <v>1.4791756557462645E-2</v>
      </c>
      <c r="BI195" s="34">
        <v>3.6407692933061874E-3</v>
      </c>
      <c r="BJ195" s="89">
        <v>2.6964245292387414E-2</v>
      </c>
      <c r="BK195" s="40">
        <v>4.1886711946353267E-3</v>
      </c>
      <c r="BL195" s="89">
        <v>0.2195319430455745</v>
      </c>
      <c r="BM195" s="34">
        <v>3.1571764166286646E-2</v>
      </c>
      <c r="BN195" s="89">
        <v>1.893011525901719E-2</v>
      </c>
      <c r="BO195" s="40">
        <v>2.3795073466752956E-3</v>
      </c>
      <c r="BP195" s="89">
        <v>9.8375783511961287E-2</v>
      </c>
      <c r="BQ195" s="34">
        <v>6.5496456881252735E-3</v>
      </c>
      <c r="BR195" s="89">
        <v>8.2142318775421372E-2</v>
      </c>
      <c r="BS195" s="40">
        <v>1.0068907367918318E-2</v>
      </c>
      <c r="BT195" s="89"/>
      <c r="BU195" s="34"/>
      <c r="BV195" s="89"/>
      <c r="BW195" s="40"/>
      <c r="BX195" s="89"/>
      <c r="BY195" s="34"/>
      <c r="BZ195" s="89"/>
      <c r="CA195" s="40"/>
      <c r="CB195" s="89"/>
      <c r="CC195" s="34"/>
      <c r="CD195" s="89"/>
      <c r="CE195" s="40"/>
      <c r="CF195" s="89"/>
      <c r="CG195" s="34"/>
      <c r="CH195" s="89"/>
      <c r="CI195" s="40"/>
      <c r="CJ195" s="89"/>
      <c r="CK195" s="34"/>
      <c r="CL195" s="89"/>
      <c r="CM195" s="40"/>
      <c r="CN195" s="89"/>
      <c r="CO195" s="34"/>
      <c r="CP195" s="89"/>
      <c r="CQ195" s="40"/>
      <c r="CR195" s="89"/>
      <c r="CS195" s="34"/>
      <c r="CT195" s="89"/>
      <c r="CU195" s="40"/>
      <c r="CV195" s="89"/>
      <c r="CW195" s="34"/>
      <c r="CX195" s="89"/>
      <c r="CY195" s="40"/>
      <c r="CZ195" s="89"/>
      <c r="DA195" s="34"/>
      <c r="DB195" s="89"/>
      <c r="DC195" s="40"/>
      <c r="DD195" s="89"/>
      <c r="DE195" s="34"/>
      <c r="DF195" s="89"/>
      <c r="DG195" s="40"/>
      <c r="DH195" s="89"/>
      <c r="DI195" s="34"/>
      <c r="DJ195" s="89"/>
      <c r="DK195" s="40"/>
      <c r="DL195" s="89"/>
      <c r="DM195" s="34"/>
      <c r="DN195" s="89"/>
      <c r="DO195" s="40"/>
      <c r="DP195" s="89"/>
      <c r="DQ195" s="34"/>
      <c r="DR195" s="89"/>
      <c r="DS195" s="40"/>
      <c r="DT195" s="89"/>
      <c r="DU195" s="34"/>
      <c r="DV195" s="89"/>
      <c r="DW195" s="40"/>
      <c r="DX195" s="89"/>
      <c r="DY195" s="34"/>
      <c r="DZ195" s="89"/>
      <c r="EA195" s="40"/>
      <c r="EB195" s="89"/>
      <c r="EC195" s="34"/>
      <c r="ED195" s="89"/>
      <c r="EE195" s="40"/>
      <c r="EF195" s="89"/>
      <c r="EG195" s="34"/>
      <c r="EH195" s="89"/>
      <c r="EI195" s="40"/>
      <c r="EJ195" s="89"/>
      <c r="EK195" s="34"/>
      <c r="EL195" s="89"/>
      <c r="EM195" s="40"/>
      <c r="EN195" s="89"/>
      <c r="EO195" s="34"/>
      <c r="EP195" s="89"/>
      <c r="EQ195" s="40"/>
      <c r="ER195" s="89"/>
      <c r="ES195" s="34"/>
    </row>
    <row r="196" spans="1:201" s="36" customFormat="1">
      <c r="A196" s="130" t="s">
        <v>1047</v>
      </c>
      <c r="B196" s="89">
        <v>1.2001272693384415</v>
      </c>
      <c r="C196" s="40"/>
      <c r="D196" s="89">
        <v>1.2001272693384415</v>
      </c>
      <c r="E196" s="34"/>
      <c r="F196" s="89">
        <v>0.35526297766293691</v>
      </c>
      <c r="G196" s="40"/>
      <c r="H196" s="89">
        <v>0.22981286931041833</v>
      </c>
      <c r="I196" s="34"/>
      <c r="J196" s="89">
        <v>0.39707968044710973</v>
      </c>
      <c r="K196" s="40"/>
      <c r="L196" s="89">
        <v>0.40847170392597337</v>
      </c>
      <c r="M196" s="34"/>
      <c r="N196" s="89">
        <v>0.21927198780387314</v>
      </c>
      <c r="O196" s="40"/>
      <c r="P196" s="89">
        <v>5.8123814951351607</v>
      </c>
      <c r="Q196" s="34"/>
      <c r="R196" s="89">
        <v>0.39707968044710973</v>
      </c>
      <c r="S196" s="40"/>
      <c r="T196" s="89">
        <v>0.21367308928845688</v>
      </c>
      <c r="U196" s="34"/>
      <c r="V196" s="89">
        <v>0.21367308928845688</v>
      </c>
      <c r="W196" s="40"/>
      <c r="X196" s="89">
        <v>0.39707968044710973</v>
      </c>
      <c r="Y196" s="34"/>
      <c r="Z196" s="89">
        <v>0.21367308928845688</v>
      </c>
      <c r="AA196" s="40"/>
      <c r="AB196" s="89">
        <v>0.21367308928845688</v>
      </c>
      <c r="AC196" s="34"/>
      <c r="AD196" s="89">
        <v>0.21367308928845688</v>
      </c>
      <c r="AE196" s="40"/>
      <c r="AF196" s="89">
        <v>0.39707968044710973</v>
      </c>
      <c r="AG196" s="34"/>
      <c r="AH196" s="89">
        <v>0.39707968044710973</v>
      </c>
      <c r="AI196" s="40"/>
      <c r="AJ196" s="89">
        <v>0.40858677487020428</v>
      </c>
      <c r="AK196" s="34"/>
      <c r="AL196" s="89">
        <v>0.40858677487020428</v>
      </c>
      <c r="AM196" s="40"/>
      <c r="AN196" s="89">
        <v>0.40858677487020428</v>
      </c>
      <c r="AO196" s="34"/>
      <c r="AP196" s="89">
        <v>0.40858677487020428</v>
      </c>
      <c r="AQ196" s="40"/>
      <c r="AR196" s="89">
        <v>0.40858677487020428</v>
      </c>
      <c r="AS196" s="34"/>
      <c r="AT196" s="89">
        <v>0.39707968044710973</v>
      </c>
      <c r="AU196" s="40"/>
      <c r="AV196" s="89">
        <v>0.39707968044710973</v>
      </c>
      <c r="AW196" s="34"/>
      <c r="AX196" s="89">
        <v>0.39707968044710973</v>
      </c>
      <c r="AY196" s="40"/>
      <c r="AZ196" s="89">
        <v>0.39707968044710973</v>
      </c>
      <c r="BA196" s="34"/>
      <c r="BB196" s="89">
        <v>0.39707968044710973</v>
      </c>
      <c r="BC196" s="40"/>
      <c r="BD196" s="89">
        <v>0.21927198780387314</v>
      </c>
      <c r="BE196" s="34"/>
      <c r="BF196" s="89">
        <v>0.16909020357184909</v>
      </c>
      <c r="BG196" s="40"/>
      <c r="BH196" s="89">
        <v>0.53504218436976769</v>
      </c>
      <c r="BI196" s="34"/>
      <c r="BJ196" s="89">
        <v>4.7709293889521804</v>
      </c>
      <c r="BK196" s="40"/>
      <c r="BL196" s="89">
        <v>35.157258040163441</v>
      </c>
      <c r="BM196" s="34"/>
      <c r="BN196" s="89">
        <v>1.9781469058964858</v>
      </c>
      <c r="BO196" s="40"/>
      <c r="BP196" s="89">
        <v>8.6587915624904781</v>
      </c>
      <c r="BQ196" s="34"/>
      <c r="BR196" s="89">
        <v>8.7506893530000447</v>
      </c>
      <c r="BS196" s="40"/>
      <c r="BT196" s="89"/>
      <c r="BU196" s="34"/>
      <c r="BV196" s="89"/>
      <c r="BW196" s="40"/>
      <c r="BX196" s="89"/>
      <c r="BY196" s="34"/>
      <c r="BZ196" s="89"/>
      <c r="CA196" s="40"/>
      <c r="CB196" s="89"/>
      <c r="CC196" s="34"/>
      <c r="CD196" s="89"/>
      <c r="CE196" s="40"/>
      <c r="CF196" s="89"/>
      <c r="CG196" s="34"/>
      <c r="CH196" s="89"/>
      <c r="CI196" s="40"/>
      <c r="CJ196" s="89"/>
      <c r="CK196" s="34"/>
      <c r="CL196" s="89"/>
      <c r="CM196" s="40"/>
      <c r="CN196" s="89"/>
      <c r="CO196" s="34"/>
      <c r="CP196" s="89"/>
      <c r="CQ196" s="40"/>
      <c r="CR196" s="89"/>
      <c r="CS196" s="34"/>
      <c r="CT196" s="89"/>
      <c r="CU196" s="40"/>
      <c r="CV196" s="89"/>
      <c r="CW196" s="34"/>
      <c r="CX196" s="89"/>
      <c r="CY196" s="40"/>
      <c r="CZ196" s="89"/>
      <c r="DA196" s="34"/>
      <c r="DB196" s="89"/>
      <c r="DC196" s="40"/>
      <c r="DD196" s="89"/>
      <c r="DE196" s="34"/>
      <c r="DF196" s="89"/>
      <c r="DG196" s="40"/>
      <c r="DH196" s="89"/>
      <c r="DI196" s="34"/>
      <c r="DJ196" s="89"/>
      <c r="DK196" s="40"/>
      <c r="DL196" s="89"/>
      <c r="DM196" s="34"/>
      <c r="DN196" s="89"/>
      <c r="DO196" s="40"/>
      <c r="DP196" s="89"/>
      <c r="DQ196" s="34"/>
      <c r="DR196" s="89"/>
      <c r="DS196" s="40"/>
      <c r="DT196" s="89"/>
      <c r="DU196" s="34"/>
      <c r="DV196" s="89"/>
      <c r="DW196" s="40"/>
      <c r="DX196" s="89"/>
      <c r="DY196" s="34"/>
      <c r="DZ196" s="89"/>
      <c r="EA196" s="40"/>
      <c r="EB196" s="89"/>
      <c r="EC196" s="34"/>
      <c r="ED196" s="89"/>
      <c r="EE196" s="40"/>
      <c r="EF196" s="89"/>
      <c r="EG196" s="34"/>
      <c r="EH196" s="89"/>
      <c r="EI196" s="40"/>
      <c r="EJ196" s="89"/>
      <c r="EK196" s="34"/>
      <c r="EL196" s="89"/>
      <c r="EM196" s="40"/>
      <c r="EN196" s="89"/>
      <c r="EO196" s="34"/>
      <c r="EP196" s="89"/>
      <c r="EQ196" s="40"/>
      <c r="ER196" s="89"/>
      <c r="ES196" s="34"/>
    </row>
    <row r="197" spans="1:201" s="36" customFormat="1">
      <c r="A197" s="130" t="s">
        <v>1048</v>
      </c>
      <c r="B197" s="89">
        <v>8.3507281157392168E-3</v>
      </c>
      <c r="C197" s="40"/>
      <c r="D197" s="89">
        <v>8.3507281157392168E-3</v>
      </c>
      <c r="E197" s="34"/>
      <c r="F197" s="89">
        <v>2.1698386328519912E-3</v>
      </c>
      <c r="G197" s="40"/>
      <c r="H197" s="89">
        <v>1.3882240016850806E-3</v>
      </c>
      <c r="I197" s="34"/>
      <c r="J197" s="89">
        <v>2.4303768432409611E-3</v>
      </c>
      <c r="K197" s="40"/>
      <c r="L197" s="89">
        <v>2.5128500247773608E-3</v>
      </c>
      <c r="M197" s="34"/>
      <c r="N197" s="89">
        <v>1.3442961310232314E-3</v>
      </c>
      <c r="O197" s="40"/>
      <c r="P197" s="89">
        <v>4.1690236843382966E-2</v>
      </c>
      <c r="Q197" s="34"/>
      <c r="R197" s="89">
        <v>2.4303768432409611E-3</v>
      </c>
      <c r="S197" s="40"/>
      <c r="T197" s="89">
        <v>1.2876653941665309E-3</v>
      </c>
      <c r="U197" s="34"/>
      <c r="V197" s="89">
        <v>1.2876653941665309E-3</v>
      </c>
      <c r="W197" s="40"/>
      <c r="X197" s="89">
        <v>2.4303768432409611E-3</v>
      </c>
      <c r="Y197" s="34"/>
      <c r="Z197" s="89">
        <v>1.2876653941665309E-3</v>
      </c>
      <c r="AA197" s="40"/>
      <c r="AB197" s="89">
        <v>1.2876653941665309E-3</v>
      </c>
      <c r="AC197" s="34"/>
      <c r="AD197" s="89">
        <v>1.2876653941665309E-3</v>
      </c>
      <c r="AE197" s="40"/>
      <c r="AF197" s="89">
        <v>2.4303768432409611E-3</v>
      </c>
      <c r="AG197" s="34"/>
      <c r="AH197" s="89">
        <v>2.4303768432409611E-3</v>
      </c>
      <c r="AI197" s="40"/>
      <c r="AJ197" s="89">
        <v>2.513683087217122E-3</v>
      </c>
      <c r="AK197" s="34"/>
      <c r="AL197" s="89">
        <v>2.513683087217122E-3</v>
      </c>
      <c r="AM197" s="40"/>
      <c r="AN197" s="89">
        <v>2.513683087217122E-3</v>
      </c>
      <c r="AO197" s="34"/>
      <c r="AP197" s="89">
        <v>2.513683087217122E-3</v>
      </c>
      <c r="AQ197" s="40"/>
      <c r="AR197" s="89">
        <v>2.513683087217122E-3</v>
      </c>
      <c r="AS197" s="34"/>
      <c r="AT197" s="89">
        <v>2.4303768432409611E-3</v>
      </c>
      <c r="AU197" s="40"/>
      <c r="AV197" s="89">
        <v>2.4303768432409611E-3</v>
      </c>
      <c r="AW197" s="34"/>
      <c r="AX197" s="89">
        <v>2.4303768432409611E-3</v>
      </c>
      <c r="AY197" s="40"/>
      <c r="AZ197" s="89">
        <v>2.4303768432409611E-3</v>
      </c>
      <c r="BA197" s="34"/>
      <c r="BB197" s="89">
        <v>2.4303768432409611E-3</v>
      </c>
      <c r="BC197" s="40"/>
      <c r="BD197" s="89">
        <v>1.3442961310232314E-3</v>
      </c>
      <c r="BE197" s="34"/>
      <c r="BF197" s="89">
        <v>1.1638829601804449E-3</v>
      </c>
      <c r="BG197" s="40"/>
      <c r="BH197" s="89">
        <v>6.0450271717997547E-3</v>
      </c>
      <c r="BI197" s="34"/>
      <c r="BJ197" s="89">
        <v>2.7039821031148204E-2</v>
      </c>
      <c r="BK197" s="40"/>
      <c r="BL197" s="89">
        <v>0.27219644946428495</v>
      </c>
      <c r="BM197" s="34"/>
      <c r="BN197" s="89">
        <v>1.4089042815639918E-2</v>
      </c>
      <c r="BO197" s="40"/>
      <c r="BP197" s="89">
        <v>7.1195757771326168E-2</v>
      </c>
      <c r="BQ197" s="34"/>
      <c r="BR197" s="89">
        <v>6.4210303644535921E-2</v>
      </c>
      <c r="BS197" s="40"/>
      <c r="BT197" s="89"/>
      <c r="BU197" s="34"/>
      <c r="BV197" s="89"/>
      <c r="BW197" s="40"/>
      <c r="BX197" s="89"/>
      <c r="BY197" s="34"/>
      <c r="BZ197" s="89"/>
      <c r="CA197" s="40"/>
      <c r="CB197" s="89"/>
      <c r="CC197" s="34"/>
      <c r="CD197" s="89"/>
      <c r="CE197" s="40"/>
      <c r="CF197" s="89"/>
      <c r="CG197" s="34"/>
      <c r="CH197" s="89"/>
      <c r="CI197" s="40"/>
      <c r="CJ197" s="89"/>
      <c r="CK197" s="34"/>
      <c r="CL197" s="89"/>
      <c r="CM197" s="40"/>
      <c r="CN197" s="89"/>
      <c r="CO197" s="34"/>
      <c r="CP197" s="89"/>
      <c r="CQ197" s="40"/>
      <c r="CR197" s="89"/>
      <c r="CS197" s="34"/>
      <c r="CT197" s="89"/>
      <c r="CU197" s="40"/>
      <c r="CV197" s="89"/>
      <c r="CW197" s="34"/>
      <c r="CX197" s="89"/>
      <c r="CY197" s="40"/>
      <c r="CZ197" s="89"/>
      <c r="DA197" s="34"/>
      <c r="DB197" s="89"/>
      <c r="DC197" s="40"/>
      <c r="DD197" s="89"/>
      <c r="DE197" s="34"/>
      <c r="DF197" s="89"/>
      <c r="DG197" s="40"/>
      <c r="DH197" s="89"/>
      <c r="DI197" s="34"/>
      <c r="DJ197" s="89"/>
      <c r="DK197" s="40"/>
      <c r="DL197" s="89"/>
      <c r="DM197" s="34"/>
      <c r="DN197" s="89"/>
      <c r="DO197" s="40"/>
      <c r="DP197" s="89"/>
      <c r="DQ197" s="34"/>
      <c r="DR197" s="89"/>
      <c r="DS197" s="40"/>
      <c r="DT197" s="89"/>
      <c r="DU197" s="34"/>
      <c r="DV197" s="89"/>
      <c r="DW197" s="40"/>
      <c r="DX197" s="89"/>
      <c r="DY197" s="34"/>
      <c r="DZ197" s="89"/>
      <c r="EA197" s="40"/>
      <c r="EB197" s="89"/>
      <c r="EC197" s="34"/>
      <c r="ED197" s="89"/>
      <c r="EE197" s="40"/>
      <c r="EF197" s="89"/>
      <c r="EG197" s="34"/>
      <c r="EH197" s="89"/>
      <c r="EI197" s="40"/>
      <c r="EJ197" s="89"/>
      <c r="EK197" s="34"/>
      <c r="EL197" s="89"/>
      <c r="EM197" s="40"/>
      <c r="EN197" s="89"/>
      <c r="EO197" s="34"/>
      <c r="EP197" s="89"/>
      <c r="EQ197" s="40"/>
      <c r="ER197" s="89"/>
      <c r="ES197" s="34"/>
    </row>
    <row r="198" spans="1:201" s="36" customFormat="1">
      <c r="A198" s="130" t="s">
        <v>1049</v>
      </c>
      <c r="B198" s="89">
        <v>651.03335783943965</v>
      </c>
      <c r="C198" s="40"/>
      <c r="D198" s="89">
        <v>651.03335783943965</v>
      </c>
      <c r="E198" s="34"/>
      <c r="F198" s="89">
        <v>219.20653482945298</v>
      </c>
      <c r="G198" s="40"/>
      <c r="H198" s="89">
        <v>140.56842719828182</v>
      </c>
      <c r="I198" s="34"/>
      <c r="J198" s="89">
        <v>245.41923737317668</v>
      </c>
      <c r="K198" s="40"/>
      <c r="L198" s="89">
        <v>249.07856214089304</v>
      </c>
      <c r="M198" s="34"/>
      <c r="N198" s="89">
        <v>136.1067866209504</v>
      </c>
      <c r="O198" s="40"/>
      <c r="P198" s="89">
        <v>3045.9796383813173</v>
      </c>
      <c r="Q198" s="34"/>
      <c r="R198" s="89">
        <v>245.41923737317668</v>
      </c>
      <c r="S198" s="40"/>
      <c r="T198" s="89">
        <v>130.45124376035338</v>
      </c>
      <c r="U198" s="34"/>
      <c r="V198" s="89">
        <v>130.45124376035338</v>
      </c>
      <c r="W198" s="40"/>
      <c r="X198" s="89">
        <v>245.41923737317668</v>
      </c>
      <c r="Y198" s="34"/>
      <c r="Z198" s="89">
        <v>130.45124376035338</v>
      </c>
      <c r="AA198" s="40"/>
      <c r="AB198" s="89">
        <v>130.45124376035338</v>
      </c>
      <c r="AC198" s="34"/>
      <c r="AD198" s="89">
        <v>130.45124376035338</v>
      </c>
      <c r="AE198" s="40"/>
      <c r="AF198" s="89">
        <v>245.41923737317668</v>
      </c>
      <c r="AG198" s="34"/>
      <c r="AH198" s="89">
        <v>245.41923737317668</v>
      </c>
      <c r="AI198" s="40"/>
      <c r="AJ198" s="89">
        <v>249.11552501733462</v>
      </c>
      <c r="AK198" s="34"/>
      <c r="AL198" s="89">
        <v>249.11552501733462</v>
      </c>
      <c r="AM198" s="40"/>
      <c r="AN198" s="89">
        <v>249.11552501733462</v>
      </c>
      <c r="AO198" s="34"/>
      <c r="AP198" s="89">
        <v>249.11552501733462</v>
      </c>
      <c r="AQ198" s="40"/>
      <c r="AR198" s="89">
        <v>249.11552501733462</v>
      </c>
      <c r="AS198" s="34"/>
      <c r="AT198" s="89">
        <v>245.41923737317668</v>
      </c>
      <c r="AU198" s="40"/>
      <c r="AV198" s="89">
        <v>245.41923737317668</v>
      </c>
      <c r="AW198" s="34"/>
      <c r="AX198" s="89">
        <v>245.41923737317668</v>
      </c>
      <c r="AY198" s="40"/>
      <c r="AZ198" s="89">
        <v>245.41923737317668</v>
      </c>
      <c r="BA198" s="34"/>
      <c r="BB198" s="89">
        <v>245.41923737317668</v>
      </c>
      <c r="BC198" s="40"/>
      <c r="BD198" s="89">
        <v>136.1067866209504</v>
      </c>
      <c r="BE198" s="34"/>
      <c r="BF198" s="89">
        <v>122.27050140277501</v>
      </c>
      <c r="BG198" s="40"/>
      <c r="BH198" s="89">
        <v>642.2102164364411</v>
      </c>
      <c r="BI198" s="34"/>
      <c r="BJ198" s="89">
        <v>2084.7775366246651</v>
      </c>
      <c r="BK198" s="40"/>
      <c r="BL198" s="89">
        <v>18489.918303676022</v>
      </c>
      <c r="BM198" s="34"/>
      <c r="BN198" s="89">
        <v>1428.4004915960811</v>
      </c>
      <c r="BO198" s="40"/>
      <c r="BP198" s="89">
        <v>6202.5963395125636</v>
      </c>
      <c r="BQ198" s="34"/>
      <c r="BR198" s="89">
        <v>6286.9990533260561</v>
      </c>
      <c r="BS198" s="40"/>
      <c r="BT198" s="89"/>
      <c r="BU198" s="34"/>
      <c r="BV198" s="89"/>
      <c r="BW198" s="40"/>
      <c r="BX198" s="89"/>
      <c r="BY198" s="34"/>
      <c r="BZ198" s="89"/>
      <c r="CA198" s="40"/>
      <c r="CB198" s="89"/>
      <c r="CC198" s="34"/>
      <c r="CD198" s="89"/>
      <c r="CE198" s="40"/>
      <c r="CF198" s="89"/>
      <c r="CG198" s="34"/>
      <c r="CH198" s="89"/>
      <c r="CI198" s="40"/>
      <c r="CJ198" s="89"/>
      <c r="CK198" s="34"/>
      <c r="CL198" s="89"/>
      <c r="CM198" s="40"/>
      <c r="CN198" s="89"/>
      <c r="CO198" s="34"/>
      <c r="CP198" s="89"/>
      <c r="CQ198" s="40"/>
      <c r="CR198" s="89"/>
      <c r="CS198" s="34"/>
      <c r="CT198" s="89"/>
      <c r="CU198" s="40"/>
      <c r="CV198" s="89"/>
      <c r="CW198" s="34"/>
      <c r="CX198" s="89"/>
      <c r="CY198" s="40"/>
      <c r="CZ198" s="89"/>
      <c r="DA198" s="34"/>
      <c r="DB198" s="89"/>
      <c r="DC198" s="40"/>
      <c r="DD198" s="89"/>
      <c r="DE198" s="34"/>
      <c r="DF198" s="89"/>
      <c r="DG198" s="40"/>
      <c r="DH198" s="89"/>
      <c r="DI198" s="34"/>
      <c r="DJ198" s="89"/>
      <c r="DK198" s="40"/>
      <c r="DL198" s="89"/>
      <c r="DM198" s="34"/>
      <c r="DN198" s="89"/>
      <c r="DO198" s="40"/>
      <c r="DP198" s="89"/>
      <c r="DQ198" s="34"/>
      <c r="DR198" s="89"/>
      <c r="DS198" s="40"/>
      <c r="DT198" s="89"/>
      <c r="DU198" s="34"/>
      <c r="DV198" s="89"/>
      <c r="DW198" s="40"/>
      <c r="DX198" s="89"/>
      <c r="DY198" s="34"/>
      <c r="DZ198" s="89"/>
      <c r="EA198" s="40"/>
      <c r="EB198" s="89"/>
      <c r="EC198" s="34"/>
      <c r="ED198" s="89"/>
      <c r="EE198" s="40"/>
      <c r="EF198" s="89"/>
      <c r="EG198" s="34"/>
      <c r="EH198" s="89"/>
      <c r="EI198" s="40"/>
      <c r="EJ198" s="89"/>
      <c r="EK198" s="34"/>
      <c r="EL198" s="89"/>
      <c r="EM198" s="40"/>
      <c r="EN198" s="89"/>
      <c r="EO198" s="34"/>
      <c r="EP198" s="89"/>
      <c r="EQ198" s="40"/>
      <c r="ER198" s="89"/>
      <c r="ES198" s="34"/>
    </row>
    <row r="199" spans="1:201" s="36" customFormat="1">
      <c r="A199" s="130"/>
      <c r="B199" s="89"/>
      <c r="C199" s="40"/>
      <c r="D199" s="89"/>
      <c r="E199" s="34"/>
      <c r="F199" s="89"/>
      <c r="G199" s="40"/>
      <c r="H199" s="89"/>
      <c r="I199" s="34"/>
      <c r="J199" s="89"/>
      <c r="K199" s="40"/>
      <c r="L199" s="89"/>
      <c r="M199" s="34"/>
      <c r="N199" s="89"/>
      <c r="O199" s="40"/>
      <c r="P199" s="89"/>
      <c r="Q199" s="34"/>
      <c r="R199" s="89"/>
      <c r="S199" s="40"/>
      <c r="T199" s="89"/>
      <c r="U199" s="34"/>
      <c r="V199" s="89"/>
      <c r="W199" s="40"/>
      <c r="X199" s="89"/>
      <c r="Y199" s="34"/>
      <c r="Z199" s="89"/>
      <c r="AA199" s="40"/>
      <c r="AB199" s="89"/>
      <c r="AC199" s="34"/>
      <c r="AD199" s="89"/>
      <c r="AE199" s="40"/>
      <c r="AF199" s="89"/>
      <c r="AG199" s="34"/>
      <c r="AH199" s="89"/>
      <c r="AI199" s="40"/>
      <c r="AJ199" s="89"/>
      <c r="AK199" s="34"/>
      <c r="AL199" s="89"/>
      <c r="AM199" s="40"/>
      <c r="AN199" s="89"/>
      <c r="AO199" s="34"/>
      <c r="AP199" s="89"/>
      <c r="AQ199" s="40"/>
      <c r="AR199" s="89"/>
      <c r="AS199" s="34"/>
      <c r="AT199" s="89"/>
      <c r="AU199" s="40"/>
      <c r="AV199" s="89"/>
      <c r="AW199" s="34"/>
      <c r="AX199" s="89"/>
      <c r="AY199" s="40"/>
      <c r="AZ199" s="89"/>
      <c r="BA199" s="34"/>
      <c r="BB199" s="89"/>
      <c r="BC199" s="40"/>
      <c r="BD199" s="89"/>
      <c r="BE199" s="34"/>
      <c r="BF199" s="89"/>
      <c r="BG199" s="40"/>
      <c r="BH199" s="89"/>
      <c r="BI199" s="34"/>
      <c r="BJ199" s="89"/>
      <c r="BK199" s="40"/>
      <c r="BL199" s="89"/>
      <c r="BM199" s="34"/>
      <c r="BN199" s="89"/>
      <c r="BO199" s="40"/>
      <c r="BP199" s="89"/>
      <c r="BQ199" s="34"/>
      <c r="BR199" s="89"/>
      <c r="BS199" s="40"/>
      <c r="BT199" s="89"/>
      <c r="BU199" s="34"/>
      <c r="BV199" s="89"/>
      <c r="BW199" s="40"/>
      <c r="BX199" s="89"/>
      <c r="BY199" s="34"/>
      <c r="BZ199" s="89"/>
      <c r="CA199" s="40"/>
      <c r="CB199" s="89"/>
      <c r="CC199" s="34"/>
      <c r="CD199" s="89"/>
      <c r="CE199" s="40"/>
      <c r="CF199" s="89"/>
      <c r="CG199" s="34"/>
      <c r="CH199" s="89"/>
      <c r="CI199" s="40"/>
      <c r="CJ199" s="89"/>
      <c r="CK199" s="34"/>
      <c r="CL199" s="89"/>
      <c r="CM199" s="40"/>
      <c r="CN199" s="89"/>
      <c r="CO199" s="34"/>
      <c r="CP199" s="89"/>
      <c r="CQ199" s="40"/>
      <c r="CR199" s="89"/>
      <c r="CS199" s="34"/>
      <c r="CT199" s="89"/>
      <c r="CU199" s="40"/>
      <c r="CV199" s="89"/>
      <c r="CW199" s="34"/>
      <c r="CX199" s="89"/>
      <c r="CY199" s="40"/>
      <c r="CZ199" s="89"/>
      <c r="DA199" s="34"/>
      <c r="DB199" s="89"/>
      <c r="DC199" s="40"/>
      <c r="DD199" s="89"/>
      <c r="DE199" s="34"/>
      <c r="DF199" s="89"/>
      <c r="DG199" s="40"/>
      <c r="DH199" s="89"/>
      <c r="DI199" s="34"/>
      <c r="DJ199" s="89"/>
      <c r="DK199" s="40"/>
      <c r="DL199" s="89"/>
      <c r="DM199" s="34"/>
      <c r="DN199" s="89"/>
      <c r="DO199" s="40"/>
      <c r="DP199" s="89"/>
      <c r="DQ199" s="34"/>
      <c r="DR199" s="89"/>
      <c r="DS199" s="40"/>
      <c r="DT199" s="89"/>
      <c r="DU199" s="34"/>
      <c r="DV199" s="89"/>
      <c r="DW199" s="40"/>
      <c r="DX199" s="89"/>
      <c r="DY199" s="34"/>
      <c r="DZ199" s="89"/>
      <c r="EA199" s="40"/>
      <c r="EB199" s="89"/>
      <c r="EC199" s="34"/>
      <c r="ED199" s="89"/>
      <c r="EE199" s="40"/>
      <c r="EF199" s="89"/>
      <c r="EG199" s="34"/>
      <c r="EH199" s="89"/>
      <c r="EI199" s="40"/>
      <c r="EJ199" s="89"/>
      <c r="EK199" s="34"/>
      <c r="EL199" s="89"/>
      <c r="EM199" s="40"/>
      <c r="EN199" s="89"/>
      <c r="EO199" s="34"/>
      <c r="EP199" s="89"/>
      <c r="EQ199" s="40"/>
      <c r="ER199" s="89"/>
      <c r="ES199" s="34"/>
    </row>
    <row r="200" spans="1:201" s="36" customFormat="1">
      <c r="A200" s="130" t="s">
        <v>1065</v>
      </c>
      <c r="B200" s="89"/>
      <c r="C200" s="40"/>
      <c r="D200" s="89"/>
      <c r="E200" s="34"/>
      <c r="F200" s="89"/>
      <c r="G200" s="40"/>
      <c r="H200" s="89"/>
      <c r="I200" s="34"/>
      <c r="J200" s="89"/>
      <c r="K200" s="40"/>
      <c r="L200" s="89"/>
      <c r="M200" s="34"/>
      <c r="N200" s="89"/>
      <c r="O200" s="40"/>
      <c r="P200" s="89"/>
      <c r="Q200" s="34"/>
      <c r="R200" s="89"/>
      <c r="S200" s="40"/>
      <c r="T200" s="89"/>
      <c r="U200" s="34"/>
      <c r="V200" s="89"/>
      <c r="W200" s="40"/>
      <c r="X200" s="89"/>
      <c r="Y200" s="34"/>
      <c r="Z200" s="89"/>
      <c r="AA200" s="40"/>
      <c r="AB200" s="89"/>
      <c r="AC200" s="34"/>
      <c r="AD200" s="89"/>
      <c r="AE200" s="40"/>
      <c r="AF200" s="89"/>
      <c r="AG200" s="34"/>
      <c r="AH200" s="89"/>
      <c r="AI200" s="40"/>
      <c r="AJ200" s="89"/>
      <c r="AK200" s="34"/>
      <c r="AL200" s="89"/>
      <c r="AM200" s="40"/>
      <c r="AN200" s="89"/>
      <c r="AO200" s="34"/>
      <c r="AP200" s="89"/>
      <c r="AQ200" s="40"/>
      <c r="AR200" s="89"/>
      <c r="AS200" s="34"/>
      <c r="AT200" s="89"/>
      <c r="AU200" s="40"/>
      <c r="AV200" s="89"/>
      <c r="AW200" s="34"/>
      <c r="AX200" s="89"/>
      <c r="AY200" s="40"/>
      <c r="AZ200" s="89"/>
      <c r="BA200" s="34"/>
      <c r="BB200" s="89"/>
      <c r="BC200" s="40"/>
      <c r="BD200" s="89"/>
      <c r="BE200" s="34"/>
      <c r="BF200" s="89"/>
      <c r="BG200" s="40"/>
      <c r="BH200" s="89"/>
      <c r="BI200" s="34"/>
      <c r="BJ200" s="89"/>
      <c r="BK200" s="40"/>
      <c r="BL200" s="89"/>
      <c r="BM200" s="34"/>
      <c r="BN200" s="89"/>
      <c r="BO200" s="40"/>
      <c r="BP200" s="89"/>
      <c r="BQ200" s="34"/>
      <c r="BR200" s="89"/>
      <c r="BS200" s="40"/>
      <c r="BT200" s="89"/>
      <c r="BU200" s="34"/>
      <c r="BV200" s="89"/>
      <c r="BW200" s="40"/>
      <c r="BX200" s="89"/>
      <c r="BY200" s="34"/>
      <c r="BZ200" s="89"/>
      <c r="CA200" s="40"/>
      <c r="CB200" s="89"/>
      <c r="CC200" s="34"/>
      <c r="CD200" s="89"/>
      <c r="CE200" s="40"/>
      <c r="CF200" s="89"/>
      <c r="CG200" s="34"/>
      <c r="CH200" s="89"/>
      <c r="CI200" s="40"/>
      <c r="CJ200" s="89"/>
      <c r="CK200" s="34"/>
      <c r="CL200" s="89"/>
      <c r="CM200" s="40"/>
      <c r="CN200" s="89"/>
      <c r="CO200" s="34"/>
      <c r="CP200" s="89"/>
      <c r="CQ200" s="40"/>
      <c r="CR200" s="89"/>
      <c r="CS200" s="34"/>
      <c r="CT200" s="89"/>
      <c r="CU200" s="40"/>
      <c r="CV200" s="89"/>
      <c r="CW200" s="34"/>
      <c r="CX200" s="89"/>
      <c r="CY200" s="40"/>
      <c r="CZ200" s="89"/>
      <c r="DA200" s="34"/>
      <c r="DB200" s="89"/>
      <c r="DC200" s="40"/>
      <c r="DD200" s="89"/>
      <c r="DE200" s="34"/>
      <c r="DF200" s="89"/>
      <c r="DG200" s="40"/>
      <c r="DH200" s="89"/>
      <c r="DI200" s="34"/>
      <c r="DJ200" s="89"/>
      <c r="DK200" s="40"/>
      <c r="DL200" s="89"/>
      <c r="DM200" s="34"/>
      <c r="DN200" s="89"/>
      <c r="DO200" s="40"/>
      <c r="DP200" s="89"/>
      <c r="DQ200" s="34"/>
      <c r="DR200" s="89"/>
      <c r="DS200" s="40"/>
      <c r="DT200" s="89"/>
      <c r="DU200" s="34"/>
      <c r="DV200" s="89"/>
      <c r="DW200" s="40"/>
      <c r="DX200" s="89"/>
      <c r="DY200" s="34"/>
      <c r="DZ200" s="89"/>
      <c r="EA200" s="40"/>
      <c r="EB200" s="89"/>
      <c r="EC200" s="34"/>
      <c r="ED200" s="89"/>
      <c r="EE200" s="40"/>
      <c r="EF200" s="89"/>
      <c r="EG200" s="34"/>
      <c r="EH200" s="89"/>
      <c r="EI200" s="40"/>
      <c r="EJ200" s="89"/>
      <c r="EK200" s="34"/>
      <c r="EL200" s="89"/>
      <c r="EM200" s="40"/>
      <c r="EN200" s="89"/>
      <c r="EO200" s="34"/>
      <c r="EP200" s="89"/>
      <c r="EQ200" s="40"/>
      <c r="ER200" s="89"/>
      <c r="ES200" s="34"/>
    </row>
    <row r="201" spans="1:201" s="36" customFormat="1">
      <c r="A201" s="130"/>
      <c r="B201" s="89" t="s">
        <v>994</v>
      </c>
      <c r="C201" s="40"/>
      <c r="D201" s="89"/>
      <c r="E201" s="34"/>
      <c r="F201" s="89" t="s">
        <v>995</v>
      </c>
      <c r="G201" s="40"/>
      <c r="H201" s="89"/>
      <c r="I201" s="34"/>
      <c r="J201" s="89" t="s">
        <v>1023</v>
      </c>
      <c r="K201" s="40"/>
      <c r="L201" s="89"/>
      <c r="M201" s="34"/>
      <c r="N201" s="89" t="s">
        <v>997</v>
      </c>
      <c r="O201" s="40"/>
      <c r="P201" s="89"/>
      <c r="Q201" s="34"/>
      <c r="R201" s="89" t="s">
        <v>998</v>
      </c>
      <c r="S201" s="40"/>
      <c r="T201" s="89"/>
      <c r="U201" s="34"/>
      <c r="V201" s="89" t="s">
        <v>999</v>
      </c>
      <c r="W201" s="40"/>
      <c r="X201" s="89"/>
      <c r="Y201" s="34"/>
      <c r="Z201" s="89" t="s">
        <v>1066</v>
      </c>
      <c r="AA201" s="40"/>
      <c r="AB201" s="89"/>
      <c r="AC201" s="34"/>
      <c r="AD201" s="89" t="s">
        <v>1067</v>
      </c>
      <c r="AE201" s="40"/>
      <c r="AF201" s="89"/>
      <c r="AG201" s="34"/>
      <c r="AH201" s="89" t="s">
        <v>1068</v>
      </c>
      <c r="AI201" s="40"/>
      <c r="AJ201" s="89"/>
      <c r="AK201" s="34"/>
      <c r="AL201" s="89" t="s">
        <v>1001</v>
      </c>
      <c r="AM201" s="40"/>
      <c r="AN201" s="89"/>
      <c r="AO201" s="34"/>
      <c r="AP201" s="89" t="s">
        <v>1051</v>
      </c>
      <c r="AQ201" s="40"/>
      <c r="AR201" s="89"/>
      <c r="AS201" s="34"/>
      <c r="AT201" s="89" t="s">
        <v>1052</v>
      </c>
      <c r="AU201" s="40"/>
      <c r="AV201" s="89"/>
      <c r="AW201" s="34"/>
      <c r="AX201" s="89" t="s">
        <v>1053</v>
      </c>
      <c r="AY201" s="40"/>
      <c r="AZ201" s="89"/>
      <c r="BA201" s="34"/>
      <c r="BB201" s="89" t="s">
        <v>1005</v>
      </c>
      <c r="BC201" s="40"/>
      <c r="BD201" s="89"/>
      <c r="BE201" s="34"/>
      <c r="BF201" s="89" t="s">
        <v>1006</v>
      </c>
      <c r="BG201" s="40"/>
      <c r="BH201" s="89"/>
      <c r="BI201" s="34"/>
      <c r="BJ201" s="89" t="s">
        <v>1007</v>
      </c>
      <c r="BK201" s="40"/>
      <c r="BL201" s="89"/>
      <c r="BM201" s="34"/>
      <c r="BN201" s="89" t="s">
        <v>1008</v>
      </c>
      <c r="BO201" s="40"/>
      <c r="BP201" s="89"/>
      <c r="BQ201" s="34"/>
      <c r="BR201" s="89" t="s">
        <v>1009</v>
      </c>
      <c r="BS201" s="40"/>
      <c r="BT201" s="89"/>
      <c r="BU201" s="34"/>
      <c r="BV201" s="89" t="s">
        <v>1010</v>
      </c>
      <c r="BW201" s="40"/>
      <c r="BX201" s="89"/>
      <c r="BY201" s="34"/>
      <c r="BZ201" s="89" t="s">
        <v>1011</v>
      </c>
      <c r="CA201" s="40"/>
      <c r="CB201" s="89"/>
      <c r="CC201" s="34"/>
      <c r="CD201" s="89" t="s">
        <v>1012</v>
      </c>
      <c r="CE201" s="40"/>
      <c r="CF201" s="89"/>
      <c r="CG201" s="34"/>
      <c r="CH201" s="89" t="s">
        <v>1013</v>
      </c>
      <c r="CI201" s="40"/>
      <c r="CJ201" s="89"/>
      <c r="CK201" s="34"/>
      <c r="CL201" s="89" t="s">
        <v>1014</v>
      </c>
      <c r="CM201" s="40"/>
      <c r="CN201" s="89"/>
      <c r="CO201" s="34"/>
      <c r="CP201" s="89" t="s">
        <v>1015</v>
      </c>
      <c r="CQ201" s="40"/>
      <c r="CR201" s="89"/>
      <c r="CS201" s="34"/>
      <c r="CT201" s="89" t="s">
        <v>1016</v>
      </c>
      <c r="CU201" s="40"/>
      <c r="CV201" s="89"/>
      <c r="CW201" s="34"/>
      <c r="CX201" s="89" t="s">
        <v>1017</v>
      </c>
      <c r="CY201" s="40"/>
      <c r="CZ201" s="89"/>
      <c r="DA201" s="34"/>
      <c r="DB201" s="89" t="s">
        <v>1018</v>
      </c>
      <c r="DC201" s="40"/>
      <c r="DD201" s="89"/>
      <c r="DE201" s="34"/>
      <c r="DF201" s="89" t="s">
        <v>1019</v>
      </c>
      <c r="DG201" s="40"/>
      <c r="DH201" s="89"/>
      <c r="DI201" s="34"/>
      <c r="DJ201" s="89" t="s">
        <v>1020</v>
      </c>
      <c r="DK201" s="40"/>
      <c r="DL201" s="89"/>
      <c r="DM201" s="34"/>
      <c r="DN201" s="89" t="s">
        <v>1024</v>
      </c>
      <c r="DO201" s="40"/>
      <c r="DP201" s="89"/>
      <c r="DQ201" s="34"/>
      <c r="DR201" s="89" t="s">
        <v>1025</v>
      </c>
      <c r="DS201" s="40"/>
      <c r="DT201" s="89"/>
      <c r="DU201" s="34"/>
      <c r="DV201" s="89" t="s">
        <v>1026</v>
      </c>
      <c r="DW201" s="40"/>
      <c r="DX201" s="89"/>
      <c r="DY201" s="34"/>
      <c r="DZ201" s="89" t="s">
        <v>1027</v>
      </c>
      <c r="EA201" s="40"/>
      <c r="EB201" s="89"/>
      <c r="EC201" s="34"/>
      <c r="ED201" s="89" t="s">
        <v>1028</v>
      </c>
      <c r="EE201" s="40"/>
      <c r="EF201" s="89"/>
      <c r="EG201" s="34"/>
      <c r="EH201" s="89" t="s">
        <v>1021</v>
      </c>
      <c r="EI201" s="40"/>
      <c r="EJ201" s="89"/>
      <c r="EK201" s="34"/>
      <c r="EL201" s="89" t="s">
        <v>1029</v>
      </c>
      <c r="EM201" s="40"/>
      <c r="EN201" s="89"/>
      <c r="EO201" s="34"/>
      <c r="EP201" s="89" t="s">
        <v>1030</v>
      </c>
      <c r="EQ201" s="40"/>
      <c r="ER201" s="89"/>
      <c r="ES201" s="34"/>
      <c r="ET201" s="36" t="s">
        <v>1771</v>
      </c>
      <c r="EX201" s="36" t="s">
        <v>1772</v>
      </c>
      <c r="FB201" s="36" t="s">
        <v>1773</v>
      </c>
      <c r="FF201" s="36" t="s">
        <v>1774</v>
      </c>
      <c r="FJ201" s="36" t="s">
        <v>1775</v>
      </c>
      <c r="FN201" s="36" t="s">
        <v>1776</v>
      </c>
      <c r="FR201" s="36" t="s">
        <v>1779</v>
      </c>
      <c r="FV201" s="36" t="s">
        <v>1778</v>
      </c>
      <c r="FZ201" s="36" t="s">
        <v>911</v>
      </c>
      <c r="GB201" s="36" t="s">
        <v>912</v>
      </c>
      <c r="GD201" s="36" t="s">
        <v>913</v>
      </c>
      <c r="GF201" s="36" t="s">
        <v>914</v>
      </c>
      <c r="GH201" s="36" t="s">
        <v>915</v>
      </c>
      <c r="GJ201" s="36" t="s">
        <v>916</v>
      </c>
      <c r="GL201" s="36" t="s">
        <v>917</v>
      </c>
      <c r="GN201" s="36" t="s">
        <v>918</v>
      </c>
      <c r="GP201" s="36" t="s">
        <v>919</v>
      </c>
      <c r="GR201" s="36" t="s">
        <v>920</v>
      </c>
    </row>
    <row r="202" spans="1:201" s="36" customFormat="1">
      <c r="A202" s="130"/>
      <c r="B202" s="152" t="s">
        <v>188</v>
      </c>
      <c r="C202" s="141"/>
      <c r="D202" s="152" t="s">
        <v>991</v>
      </c>
      <c r="E202" s="142"/>
      <c r="F202" s="152" t="s">
        <v>188</v>
      </c>
      <c r="G202" s="141"/>
      <c r="H202" s="152" t="s">
        <v>991</v>
      </c>
      <c r="I202" s="142"/>
      <c r="J202" s="152" t="s">
        <v>188</v>
      </c>
      <c r="K202" s="141"/>
      <c r="L202" s="152" t="s">
        <v>991</v>
      </c>
      <c r="M202" s="142"/>
      <c r="N202" s="152" t="s">
        <v>188</v>
      </c>
      <c r="O202" s="141"/>
      <c r="P202" s="152" t="s">
        <v>991</v>
      </c>
      <c r="Q202" s="142"/>
      <c r="R202" s="152" t="s">
        <v>188</v>
      </c>
      <c r="S202" s="141"/>
      <c r="T202" s="152" t="s">
        <v>991</v>
      </c>
      <c r="U202" s="142"/>
      <c r="V202" s="152" t="s">
        <v>188</v>
      </c>
      <c r="W202" s="141"/>
      <c r="X202" s="152" t="s">
        <v>991</v>
      </c>
      <c r="Y202" s="142"/>
      <c r="Z202" s="152" t="s">
        <v>188</v>
      </c>
      <c r="AA202" s="141"/>
      <c r="AB202" s="152" t="s">
        <v>991</v>
      </c>
      <c r="AC202" s="142"/>
      <c r="AD202" s="152" t="s">
        <v>188</v>
      </c>
      <c r="AE202" s="141"/>
      <c r="AF202" s="152" t="s">
        <v>991</v>
      </c>
      <c r="AG202" s="142"/>
      <c r="AH202" s="152" t="s">
        <v>188</v>
      </c>
      <c r="AI202" s="141"/>
      <c r="AJ202" s="152" t="s">
        <v>991</v>
      </c>
      <c r="AK202" s="142"/>
      <c r="AL202" s="152" t="s">
        <v>188</v>
      </c>
      <c r="AM202" s="141"/>
      <c r="AN202" s="152" t="s">
        <v>991</v>
      </c>
      <c r="AO202" s="142"/>
      <c r="AP202" s="152" t="s">
        <v>188</v>
      </c>
      <c r="AQ202" s="141"/>
      <c r="AR202" s="152" t="s">
        <v>991</v>
      </c>
      <c r="AS202" s="142"/>
      <c r="AT202" s="152" t="s">
        <v>188</v>
      </c>
      <c r="AU202" s="141"/>
      <c r="AV202" s="152" t="s">
        <v>991</v>
      </c>
      <c r="AW202" s="142"/>
      <c r="AX202" s="152" t="s">
        <v>188</v>
      </c>
      <c r="AY202" s="141"/>
      <c r="AZ202" s="152" t="s">
        <v>991</v>
      </c>
      <c r="BA202" s="142"/>
      <c r="BB202" s="152" t="s">
        <v>188</v>
      </c>
      <c r="BC202" s="141"/>
      <c r="BD202" s="152" t="s">
        <v>991</v>
      </c>
      <c r="BE202" s="142"/>
      <c r="BF202" s="152" t="s">
        <v>188</v>
      </c>
      <c r="BG202" s="141"/>
      <c r="BH202" s="152" t="s">
        <v>991</v>
      </c>
      <c r="BI202" s="142"/>
      <c r="BJ202" s="152" t="s">
        <v>188</v>
      </c>
      <c r="BK202" s="141"/>
      <c r="BL202" s="152" t="s">
        <v>991</v>
      </c>
      <c r="BM202" s="142"/>
      <c r="BN202" s="152" t="s">
        <v>188</v>
      </c>
      <c r="BO202" s="141"/>
      <c r="BP202" s="152" t="s">
        <v>991</v>
      </c>
      <c r="BQ202" s="142"/>
      <c r="BR202" s="152" t="s">
        <v>188</v>
      </c>
      <c r="BS202" s="141"/>
      <c r="BT202" s="152" t="s">
        <v>991</v>
      </c>
      <c r="BU202" s="142"/>
      <c r="BV202" s="152" t="s">
        <v>188</v>
      </c>
      <c r="BW202" s="141"/>
      <c r="BX202" s="152" t="s">
        <v>991</v>
      </c>
      <c r="BY202" s="142"/>
      <c r="BZ202" s="152" t="s">
        <v>188</v>
      </c>
      <c r="CA202" s="141"/>
      <c r="CB202" s="152" t="s">
        <v>991</v>
      </c>
      <c r="CC202" s="142"/>
      <c r="CD202" s="152" t="s">
        <v>188</v>
      </c>
      <c r="CE202" s="141"/>
      <c r="CF202" s="152" t="s">
        <v>991</v>
      </c>
      <c r="CG202" s="142"/>
      <c r="CH202" s="152" t="s">
        <v>188</v>
      </c>
      <c r="CI202" s="141"/>
      <c r="CJ202" s="152" t="s">
        <v>991</v>
      </c>
      <c r="CK202" s="142"/>
      <c r="CL202" s="152" t="s">
        <v>188</v>
      </c>
      <c r="CM202" s="141"/>
      <c r="CN202" s="152" t="s">
        <v>991</v>
      </c>
      <c r="CO202" s="142"/>
      <c r="CP202" s="152" t="s">
        <v>188</v>
      </c>
      <c r="CQ202" s="141"/>
      <c r="CR202" s="152" t="s">
        <v>991</v>
      </c>
      <c r="CS202" s="142"/>
      <c r="CT202" s="152" t="s">
        <v>188</v>
      </c>
      <c r="CU202" s="141"/>
      <c r="CV202" s="152" t="s">
        <v>991</v>
      </c>
      <c r="CW202" s="142"/>
      <c r="CX202" s="152" t="s">
        <v>188</v>
      </c>
      <c r="CY202" s="141"/>
      <c r="CZ202" s="152" t="s">
        <v>991</v>
      </c>
      <c r="DA202" s="142"/>
      <c r="DB202" s="152" t="s">
        <v>188</v>
      </c>
      <c r="DC202" s="141"/>
      <c r="DD202" s="152" t="s">
        <v>991</v>
      </c>
      <c r="DE202" s="142"/>
      <c r="DF202" s="152" t="s">
        <v>188</v>
      </c>
      <c r="DG202" s="141"/>
      <c r="DH202" s="152" t="s">
        <v>991</v>
      </c>
      <c r="DI202" s="142"/>
      <c r="DJ202" s="152" t="s">
        <v>188</v>
      </c>
      <c r="DK202" s="141"/>
      <c r="DL202" s="152" t="s">
        <v>991</v>
      </c>
      <c r="DM202" s="142"/>
      <c r="DN202" s="152" t="s">
        <v>188</v>
      </c>
      <c r="DO202" s="141"/>
      <c r="DP202" s="152" t="s">
        <v>991</v>
      </c>
      <c r="DQ202" s="142"/>
      <c r="DR202" s="152" t="s">
        <v>188</v>
      </c>
      <c r="DS202" s="141"/>
      <c r="DT202" s="152" t="s">
        <v>991</v>
      </c>
      <c r="DU202" s="142"/>
      <c r="DV202" s="152" t="s">
        <v>188</v>
      </c>
      <c r="DW202" s="141"/>
      <c r="DX202" s="152" t="s">
        <v>991</v>
      </c>
      <c r="DY202" s="142"/>
      <c r="DZ202" s="152" t="s">
        <v>188</v>
      </c>
      <c r="EA202" s="141"/>
      <c r="EB202" s="152" t="s">
        <v>991</v>
      </c>
      <c r="EC202" s="142"/>
      <c r="ED202" s="152" t="s">
        <v>188</v>
      </c>
      <c r="EE202" s="141"/>
      <c r="EF202" s="152" t="s">
        <v>991</v>
      </c>
      <c r="EG202" s="142"/>
      <c r="EH202" s="152" t="s">
        <v>188</v>
      </c>
      <c r="EI202" s="141"/>
      <c r="EJ202" s="152" t="s">
        <v>991</v>
      </c>
      <c r="EK202" s="142"/>
      <c r="EL202" s="152" t="s">
        <v>188</v>
      </c>
      <c r="EM202" s="141"/>
      <c r="EN202" s="152" t="s">
        <v>991</v>
      </c>
      <c r="EO202" s="142"/>
      <c r="EP202" s="152" t="s">
        <v>188</v>
      </c>
      <c r="EQ202" s="141"/>
      <c r="ER202" s="152" t="s">
        <v>991</v>
      </c>
      <c r="ES202" s="142"/>
      <c r="ET202" s="36" t="s">
        <v>188</v>
      </c>
      <c r="EV202" s="36" t="s">
        <v>991</v>
      </c>
      <c r="EX202" s="36" t="s">
        <v>188</v>
      </c>
      <c r="EZ202" s="36" t="s">
        <v>991</v>
      </c>
      <c r="FB202" s="36" t="s">
        <v>188</v>
      </c>
      <c r="FD202" s="36" t="s">
        <v>991</v>
      </c>
      <c r="FF202" s="36" t="s">
        <v>188</v>
      </c>
      <c r="FH202" s="36" t="s">
        <v>991</v>
      </c>
      <c r="FJ202" s="36" t="s">
        <v>188</v>
      </c>
      <c r="FL202" s="36" t="s">
        <v>991</v>
      </c>
      <c r="FN202" s="36" t="s">
        <v>188</v>
      </c>
      <c r="FP202" s="36" t="s">
        <v>991</v>
      </c>
      <c r="FR202" s="36" t="s">
        <v>188</v>
      </c>
      <c r="FT202" s="36" t="s">
        <v>991</v>
      </c>
      <c r="FV202" s="36" t="s">
        <v>188</v>
      </c>
      <c r="FX202" s="36" t="s">
        <v>991</v>
      </c>
      <c r="FZ202" s="36" t="s">
        <v>1780</v>
      </c>
    </row>
    <row r="203" spans="1:201" s="36" customFormat="1">
      <c r="A203" s="130"/>
      <c r="B203" s="152" t="s">
        <v>185</v>
      </c>
      <c r="C203" s="141" t="s">
        <v>186</v>
      </c>
      <c r="D203" s="152" t="s">
        <v>185</v>
      </c>
      <c r="E203" s="142" t="s">
        <v>186</v>
      </c>
      <c r="F203" s="152" t="s">
        <v>185</v>
      </c>
      <c r="G203" s="141" t="s">
        <v>186</v>
      </c>
      <c r="H203" s="152" t="s">
        <v>185</v>
      </c>
      <c r="I203" s="142" t="s">
        <v>186</v>
      </c>
      <c r="J203" s="152" t="s">
        <v>185</v>
      </c>
      <c r="K203" s="141" t="s">
        <v>186</v>
      </c>
      <c r="L203" s="152" t="s">
        <v>185</v>
      </c>
      <c r="M203" s="142" t="s">
        <v>186</v>
      </c>
      <c r="N203" s="152" t="s">
        <v>185</v>
      </c>
      <c r="O203" s="141" t="s">
        <v>186</v>
      </c>
      <c r="P203" s="152" t="s">
        <v>185</v>
      </c>
      <c r="Q203" s="142" t="s">
        <v>186</v>
      </c>
      <c r="R203" s="152" t="s">
        <v>185</v>
      </c>
      <c r="S203" s="141" t="s">
        <v>186</v>
      </c>
      <c r="T203" s="152" t="s">
        <v>185</v>
      </c>
      <c r="U203" s="142" t="s">
        <v>186</v>
      </c>
      <c r="V203" s="152" t="s">
        <v>185</v>
      </c>
      <c r="W203" s="141" t="s">
        <v>186</v>
      </c>
      <c r="X203" s="152" t="s">
        <v>185</v>
      </c>
      <c r="Y203" s="142" t="s">
        <v>186</v>
      </c>
      <c r="Z203" s="152" t="s">
        <v>185</v>
      </c>
      <c r="AA203" s="141" t="s">
        <v>186</v>
      </c>
      <c r="AB203" s="152" t="s">
        <v>185</v>
      </c>
      <c r="AC203" s="142" t="s">
        <v>186</v>
      </c>
      <c r="AD203" s="152" t="s">
        <v>185</v>
      </c>
      <c r="AE203" s="141" t="s">
        <v>186</v>
      </c>
      <c r="AF203" s="152" t="s">
        <v>185</v>
      </c>
      <c r="AG203" s="142" t="s">
        <v>186</v>
      </c>
      <c r="AH203" s="152" t="s">
        <v>185</v>
      </c>
      <c r="AI203" s="141" t="s">
        <v>186</v>
      </c>
      <c r="AJ203" s="152" t="s">
        <v>185</v>
      </c>
      <c r="AK203" s="142" t="s">
        <v>186</v>
      </c>
      <c r="AL203" s="152" t="s">
        <v>185</v>
      </c>
      <c r="AM203" s="141" t="s">
        <v>186</v>
      </c>
      <c r="AN203" s="152" t="s">
        <v>185</v>
      </c>
      <c r="AO203" s="142" t="s">
        <v>186</v>
      </c>
      <c r="AP203" s="152" t="s">
        <v>185</v>
      </c>
      <c r="AQ203" s="141" t="s">
        <v>186</v>
      </c>
      <c r="AR203" s="152" t="s">
        <v>185</v>
      </c>
      <c r="AS203" s="142" t="s">
        <v>186</v>
      </c>
      <c r="AT203" s="152" t="s">
        <v>185</v>
      </c>
      <c r="AU203" s="141" t="s">
        <v>186</v>
      </c>
      <c r="AV203" s="152" t="s">
        <v>185</v>
      </c>
      <c r="AW203" s="142" t="s">
        <v>186</v>
      </c>
      <c r="AX203" s="152" t="s">
        <v>185</v>
      </c>
      <c r="AY203" s="141" t="s">
        <v>186</v>
      </c>
      <c r="AZ203" s="152" t="s">
        <v>185</v>
      </c>
      <c r="BA203" s="142" t="s">
        <v>186</v>
      </c>
      <c r="BB203" s="152" t="s">
        <v>185</v>
      </c>
      <c r="BC203" s="141" t="s">
        <v>186</v>
      </c>
      <c r="BD203" s="152" t="s">
        <v>185</v>
      </c>
      <c r="BE203" s="142" t="s">
        <v>186</v>
      </c>
      <c r="BF203" s="152" t="s">
        <v>185</v>
      </c>
      <c r="BG203" s="141" t="s">
        <v>186</v>
      </c>
      <c r="BH203" s="152" t="s">
        <v>185</v>
      </c>
      <c r="BI203" s="142" t="s">
        <v>186</v>
      </c>
      <c r="BJ203" s="152" t="s">
        <v>185</v>
      </c>
      <c r="BK203" s="141" t="s">
        <v>186</v>
      </c>
      <c r="BL203" s="152" t="s">
        <v>185</v>
      </c>
      <c r="BM203" s="142" t="s">
        <v>186</v>
      </c>
      <c r="BN203" s="152" t="s">
        <v>185</v>
      </c>
      <c r="BO203" s="141" t="s">
        <v>186</v>
      </c>
      <c r="BP203" s="152" t="s">
        <v>185</v>
      </c>
      <c r="BQ203" s="142" t="s">
        <v>186</v>
      </c>
      <c r="BR203" s="152" t="s">
        <v>185</v>
      </c>
      <c r="BS203" s="141" t="s">
        <v>186</v>
      </c>
      <c r="BT203" s="152" t="s">
        <v>185</v>
      </c>
      <c r="BU203" s="142" t="s">
        <v>186</v>
      </c>
      <c r="BV203" s="152" t="s">
        <v>185</v>
      </c>
      <c r="BW203" s="141" t="s">
        <v>186</v>
      </c>
      <c r="BX203" s="152" t="s">
        <v>185</v>
      </c>
      <c r="BY203" s="142" t="s">
        <v>186</v>
      </c>
      <c r="BZ203" s="152" t="s">
        <v>185</v>
      </c>
      <c r="CA203" s="141" t="s">
        <v>186</v>
      </c>
      <c r="CB203" s="152" t="s">
        <v>185</v>
      </c>
      <c r="CC203" s="142" t="s">
        <v>186</v>
      </c>
      <c r="CD203" s="152" t="s">
        <v>185</v>
      </c>
      <c r="CE203" s="141" t="s">
        <v>186</v>
      </c>
      <c r="CF203" s="152" t="s">
        <v>185</v>
      </c>
      <c r="CG203" s="142" t="s">
        <v>186</v>
      </c>
      <c r="CH203" s="152" t="s">
        <v>185</v>
      </c>
      <c r="CI203" s="141" t="s">
        <v>186</v>
      </c>
      <c r="CJ203" s="152" t="s">
        <v>185</v>
      </c>
      <c r="CK203" s="142" t="s">
        <v>186</v>
      </c>
      <c r="CL203" s="152" t="s">
        <v>185</v>
      </c>
      <c r="CM203" s="141" t="s">
        <v>186</v>
      </c>
      <c r="CN203" s="152" t="s">
        <v>185</v>
      </c>
      <c r="CO203" s="142" t="s">
        <v>186</v>
      </c>
      <c r="CP203" s="152" t="s">
        <v>185</v>
      </c>
      <c r="CQ203" s="141" t="s">
        <v>186</v>
      </c>
      <c r="CR203" s="152" t="s">
        <v>185</v>
      </c>
      <c r="CS203" s="142" t="s">
        <v>186</v>
      </c>
      <c r="CT203" s="152" t="s">
        <v>185</v>
      </c>
      <c r="CU203" s="141" t="s">
        <v>186</v>
      </c>
      <c r="CV203" s="152" t="s">
        <v>185</v>
      </c>
      <c r="CW203" s="142" t="s">
        <v>186</v>
      </c>
      <c r="CX203" s="152" t="s">
        <v>185</v>
      </c>
      <c r="CY203" s="141" t="s">
        <v>186</v>
      </c>
      <c r="CZ203" s="152" t="s">
        <v>185</v>
      </c>
      <c r="DA203" s="142" t="s">
        <v>186</v>
      </c>
      <c r="DB203" s="152" t="s">
        <v>185</v>
      </c>
      <c r="DC203" s="141" t="s">
        <v>186</v>
      </c>
      <c r="DD203" s="152" t="s">
        <v>185</v>
      </c>
      <c r="DE203" s="142" t="s">
        <v>186</v>
      </c>
      <c r="DF203" s="152" t="s">
        <v>185</v>
      </c>
      <c r="DG203" s="141" t="s">
        <v>186</v>
      </c>
      <c r="DH203" s="152" t="s">
        <v>185</v>
      </c>
      <c r="DI203" s="142" t="s">
        <v>186</v>
      </c>
      <c r="DJ203" s="152" t="s">
        <v>185</v>
      </c>
      <c r="DK203" s="141" t="s">
        <v>186</v>
      </c>
      <c r="DL203" s="152" t="s">
        <v>185</v>
      </c>
      <c r="DM203" s="142" t="s">
        <v>186</v>
      </c>
      <c r="DN203" s="152" t="s">
        <v>185</v>
      </c>
      <c r="DO203" s="141" t="s">
        <v>186</v>
      </c>
      <c r="DP203" s="152" t="s">
        <v>185</v>
      </c>
      <c r="DQ203" s="142" t="s">
        <v>186</v>
      </c>
      <c r="DR203" s="152" t="s">
        <v>185</v>
      </c>
      <c r="DS203" s="141" t="s">
        <v>186</v>
      </c>
      <c r="DT203" s="152" t="s">
        <v>185</v>
      </c>
      <c r="DU203" s="142" t="s">
        <v>186</v>
      </c>
      <c r="DV203" s="152" t="s">
        <v>185</v>
      </c>
      <c r="DW203" s="141" t="s">
        <v>186</v>
      </c>
      <c r="DX203" s="152" t="s">
        <v>185</v>
      </c>
      <c r="DY203" s="142" t="s">
        <v>186</v>
      </c>
      <c r="DZ203" s="152" t="s">
        <v>185</v>
      </c>
      <c r="EA203" s="141" t="s">
        <v>186</v>
      </c>
      <c r="EB203" s="152" t="s">
        <v>185</v>
      </c>
      <c r="EC203" s="142" t="s">
        <v>186</v>
      </c>
      <c r="ED203" s="152" t="s">
        <v>185</v>
      </c>
      <c r="EE203" s="141" t="s">
        <v>186</v>
      </c>
      <c r="EF203" s="152" t="s">
        <v>185</v>
      </c>
      <c r="EG203" s="142" t="s">
        <v>186</v>
      </c>
      <c r="EH203" s="152" t="s">
        <v>185</v>
      </c>
      <c r="EI203" s="141" t="s">
        <v>186</v>
      </c>
      <c r="EJ203" s="152" t="s">
        <v>185</v>
      </c>
      <c r="EK203" s="142" t="s">
        <v>186</v>
      </c>
      <c r="EL203" s="152" t="s">
        <v>185</v>
      </c>
      <c r="EM203" s="141" t="s">
        <v>186</v>
      </c>
      <c r="EN203" s="152" t="s">
        <v>185</v>
      </c>
      <c r="EO203" s="142" t="s">
        <v>186</v>
      </c>
      <c r="EP203" s="152" t="s">
        <v>185</v>
      </c>
      <c r="EQ203" s="141" t="s">
        <v>186</v>
      </c>
      <c r="ER203" s="152" t="s">
        <v>185</v>
      </c>
      <c r="ES203" s="142" t="s">
        <v>186</v>
      </c>
      <c r="ET203" s="36" t="s">
        <v>185</v>
      </c>
      <c r="EU203" s="36" t="s">
        <v>186</v>
      </c>
      <c r="EV203" s="36" t="s">
        <v>185</v>
      </c>
      <c r="EW203" s="36" t="s">
        <v>186</v>
      </c>
      <c r="EX203" s="36" t="s">
        <v>185</v>
      </c>
      <c r="EY203" s="36" t="s">
        <v>186</v>
      </c>
      <c r="EZ203" s="36" t="s">
        <v>185</v>
      </c>
      <c r="FA203" s="36" t="s">
        <v>186</v>
      </c>
      <c r="FB203" s="36" t="s">
        <v>185</v>
      </c>
      <c r="FC203" s="36" t="s">
        <v>186</v>
      </c>
      <c r="FD203" s="36" t="s">
        <v>185</v>
      </c>
      <c r="FE203" s="36" t="s">
        <v>186</v>
      </c>
      <c r="FF203" s="36" t="s">
        <v>185</v>
      </c>
      <c r="FG203" s="36" t="s">
        <v>186</v>
      </c>
      <c r="FH203" s="36" t="s">
        <v>185</v>
      </c>
      <c r="FI203" s="36" t="s">
        <v>186</v>
      </c>
      <c r="FJ203" s="36" t="s">
        <v>185</v>
      </c>
      <c r="FK203" s="36" t="s">
        <v>186</v>
      </c>
      <c r="FL203" s="36" t="s">
        <v>185</v>
      </c>
      <c r="FM203" s="36" t="s">
        <v>186</v>
      </c>
      <c r="FN203" s="36" t="s">
        <v>185</v>
      </c>
      <c r="FO203" s="36" t="s">
        <v>186</v>
      </c>
      <c r="FP203" s="36" t="s">
        <v>185</v>
      </c>
      <c r="FQ203" s="36" t="s">
        <v>186</v>
      </c>
      <c r="FR203" s="36" t="s">
        <v>185</v>
      </c>
      <c r="FS203" s="36" t="s">
        <v>186</v>
      </c>
      <c r="FT203" s="36" t="s">
        <v>185</v>
      </c>
      <c r="FU203" s="36" t="s">
        <v>186</v>
      </c>
      <c r="FV203" s="36" t="s">
        <v>185</v>
      </c>
      <c r="FW203" s="36" t="s">
        <v>186</v>
      </c>
      <c r="FX203" s="36" t="s">
        <v>185</v>
      </c>
      <c r="FY203" s="36" t="s">
        <v>186</v>
      </c>
      <c r="FZ203" s="36" t="s">
        <v>188</v>
      </c>
      <c r="GA203" s="36" t="s">
        <v>991</v>
      </c>
      <c r="GB203" s="36" t="s">
        <v>188</v>
      </c>
      <c r="GC203" s="36" t="s">
        <v>991</v>
      </c>
      <c r="GD203" s="36" t="s">
        <v>188</v>
      </c>
      <c r="GE203" s="36" t="s">
        <v>991</v>
      </c>
      <c r="GF203" s="36" t="s">
        <v>188</v>
      </c>
      <c r="GG203" s="36" t="s">
        <v>991</v>
      </c>
      <c r="GH203" s="36" t="s">
        <v>188</v>
      </c>
      <c r="GI203" s="36" t="s">
        <v>991</v>
      </c>
      <c r="GJ203" s="36" t="s">
        <v>188</v>
      </c>
      <c r="GK203" s="36" t="s">
        <v>991</v>
      </c>
      <c r="GL203" s="36" t="s">
        <v>188</v>
      </c>
      <c r="GM203" s="36" t="s">
        <v>991</v>
      </c>
      <c r="GN203" s="36" t="s">
        <v>188</v>
      </c>
      <c r="GO203" s="36" t="s">
        <v>991</v>
      </c>
      <c r="GP203" s="36" t="s">
        <v>188</v>
      </c>
      <c r="GQ203" s="36" t="s">
        <v>991</v>
      </c>
      <c r="GR203" s="36" t="s">
        <v>188</v>
      </c>
      <c r="GS203" s="36" t="s">
        <v>991</v>
      </c>
    </row>
    <row r="204" spans="1:201" s="36" customFormat="1">
      <c r="A204" s="143" t="s">
        <v>334</v>
      </c>
      <c r="B204" s="95">
        <v>88396.349345239083</v>
      </c>
      <c r="C204" s="97">
        <v>1963341.5957184751</v>
      </c>
      <c r="D204" s="96"/>
      <c r="E204" s="97"/>
      <c r="F204" s="95">
        <v>88396.349345239083</v>
      </c>
      <c r="G204" s="97">
        <v>1963341.5957184751</v>
      </c>
      <c r="H204" s="95"/>
      <c r="I204" s="97"/>
      <c r="J204" s="95">
        <v>422457.74101723637</v>
      </c>
      <c r="K204" s="97">
        <v>3044707.5891621807</v>
      </c>
      <c r="L204" s="95"/>
      <c r="M204" s="97"/>
      <c r="N204" s="95">
        <v>182793.58321743654</v>
      </c>
      <c r="O204" s="97">
        <v>2098438.4576887828</v>
      </c>
      <c r="P204" s="95"/>
      <c r="Q204" s="97"/>
      <c r="R204" s="95">
        <v>63088.201533527288</v>
      </c>
      <c r="S204" s="97">
        <v>2918655.1268570195</v>
      </c>
      <c r="T204" s="95"/>
      <c r="U204" s="97"/>
      <c r="V204" s="95">
        <v>126775.24597635391</v>
      </c>
      <c r="W204" s="97">
        <v>4758149.3165089386</v>
      </c>
      <c r="X204" s="95"/>
      <c r="Y204" s="97"/>
      <c r="Z204" s="95">
        <v>33556.150082280772</v>
      </c>
      <c r="AA204" s="97">
        <v>1051524.7108307045</v>
      </c>
      <c r="AB204" s="95"/>
      <c r="AC204" s="97"/>
      <c r="AD204" s="95">
        <v>33556.150082280772</v>
      </c>
      <c r="AE204" s="97">
        <v>1051524.7108307045</v>
      </c>
      <c r="AF204" s="95"/>
      <c r="AG204" s="97"/>
      <c r="AH204" s="95">
        <v>31857.712098521279</v>
      </c>
      <c r="AI204" s="97">
        <v>1000000</v>
      </c>
      <c r="AJ204" s="95"/>
      <c r="AK204" s="97"/>
      <c r="AL204" s="95">
        <v>0</v>
      </c>
      <c r="AM204" s="97">
        <v>1051524.7108307045</v>
      </c>
      <c r="AN204" s="95"/>
      <c r="AO204" s="97"/>
      <c r="AP204" s="95">
        <v>416858.9414840801</v>
      </c>
      <c r="AQ204" s="97">
        <v>3004356.3166591562</v>
      </c>
      <c r="AR204" s="95"/>
      <c r="AS204" s="97"/>
      <c r="AT204" s="95">
        <v>383949.02505112643</v>
      </c>
      <c r="AU204" s="97">
        <v>2767170.2916597491</v>
      </c>
      <c r="AV204" s="95"/>
      <c r="AW204" s="97"/>
      <c r="AX204" s="95">
        <v>455939.4672482126</v>
      </c>
      <c r="AY204" s="97">
        <v>3286014.7213459518</v>
      </c>
      <c r="AZ204" s="95"/>
      <c r="BA204" s="97"/>
      <c r="BB204" s="95">
        <v>269404.76651907945</v>
      </c>
      <c r="BC204" s="97">
        <v>3092719.7377373665</v>
      </c>
      <c r="BD204" s="95"/>
      <c r="BE204" s="97"/>
      <c r="BF204" s="95">
        <v>269404.76651907945</v>
      </c>
      <c r="BG204" s="97">
        <v>3092719.7377373665</v>
      </c>
      <c r="BH204" s="95"/>
      <c r="BI204" s="97"/>
      <c r="BJ204" s="95">
        <v>166541.12839361277</v>
      </c>
      <c r="BK204" s="97">
        <v>1911863.110601281</v>
      </c>
      <c r="BL204" s="95"/>
      <c r="BM204" s="97"/>
      <c r="BN204" s="95">
        <v>269404.76651907945</v>
      </c>
      <c r="BO204" s="97">
        <v>3092719.7377373665</v>
      </c>
      <c r="BP204" s="95"/>
      <c r="BQ204" s="97"/>
      <c r="BR204" s="95">
        <v>63136.768278356802</v>
      </c>
      <c r="BS204" s="97">
        <v>2920901.9745297353</v>
      </c>
      <c r="BT204" s="95"/>
      <c r="BU204" s="97"/>
      <c r="BV204" s="95">
        <v>58280.093795406276</v>
      </c>
      <c r="BW204" s="97">
        <v>2696217.2072582166</v>
      </c>
      <c r="BX204" s="95"/>
      <c r="BY204" s="97"/>
      <c r="BZ204" s="95">
        <v>154894.6993909681</v>
      </c>
      <c r="CA204" s="97">
        <v>4779657.7765032034</v>
      </c>
      <c r="CB204" s="95"/>
      <c r="CC204" s="97"/>
      <c r="CD204" s="95">
        <v>192023.5132625766</v>
      </c>
      <c r="CE204" s="97">
        <v>4779657.7765032034</v>
      </c>
      <c r="CF204" s="95"/>
      <c r="CG204" s="97"/>
      <c r="CH204" s="95">
        <v>1436637.0152493168</v>
      </c>
      <c r="CI204" s="97">
        <v>4779657.7765032034</v>
      </c>
      <c r="CJ204" s="95"/>
      <c r="CK204" s="97"/>
      <c r="CL204" s="95">
        <v>1392052.6362473627</v>
      </c>
      <c r="CM204" s="97">
        <v>4779657.7765032034</v>
      </c>
      <c r="CN204" s="95"/>
      <c r="CO204" s="97"/>
      <c r="CP204" s="95">
        <v>127348.31338659358</v>
      </c>
      <c r="CQ204" s="97">
        <v>4779657.7765032034</v>
      </c>
      <c r="CR204" s="95"/>
      <c r="CS204" s="97"/>
      <c r="CT204" s="95">
        <v>85192.084665032438</v>
      </c>
      <c r="CU204" s="97">
        <v>2628811.7770767612</v>
      </c>
      <c r="CV204" s="95"/>
      <c r="CW204" s="97"/>
      <c r="CX204" s="95">
        <v>105612.93229441709</v>
      </c>
      <c r="CY204" s="97">
        <v>2628811.7770767612</v>
      </c>
      <c r="CZ204" s="95"/>
      <c r="DA204" s="97"/>
      <c r="DB204" s="95">
        <v>790150.35838712403</v>
      </c>
      <c r="DC204" s="97">
        <v>2628811.7770767612</v>
      </c>
      <c r="DD204" s="95"/>
      <c r="DE204" s="97"/>
      <c r="DF204" s="95">
        <v>765628.94993604941</v>
      </c>
      <c r="DG204" s="97">
        <v>2628811.7770767612</v>
      </c>
      <c r="DH204" s="95"/>
      <c r="DI204" s="97"/>
      <c r="DJ204" s="95">
        <v>70041.572362626452</v>
      </c>
      <c r="DK204" s="97">
        <v>2628811.7770767612</v>
      </c>
      <c r="DL204" s="95"/>
      <c r="DM204" s="97"/>
      <c r="DN204" s="95">
        <v>33556.150082280765</v>
      </c>
      <c r="DO204" s="97">
        <v>1051524.7108307045</v>
      </c>
      <c r="DP204" s="95"/>
      <c r="DQ204" s="97"/>
      <c r="DR204" s="95">
        <v>33556.150082280765</v>
      </c>
      <c r="DS204" s="97">
        <v>1051524.7108307045</v>
      </c>
      <c r="DT204" s="95"/>
      <c r="DU204" s="97"/>
      <c r="DV204" s="95">
        <v>0</v>
      </c>
      <c r="DW204" s="97">
        <v>1051524.7108307045</v>
      </c>
      <c r="DX204" s="95"/>
      <c r="DY204" s="97"/>
      <c r="DZ204" s="95">
        <v>0</v>
      </c>
      <c r="EA204" s="97">
        <v>1051524.7108307045</v>
      </c>
      <c r="EB204" s="95"/>
      <c r="EC204" s="97"/>
      <c r="ED204" s="95">
        <v>0</v>
      </c>
      <c r="EE204" s="97">
        <v>1051524.7108307045</v>
      </c>
      <c r="EF204" s="95"/>
      <c r="EG204" s="97"/>
      <c r="EH204" s="95">
        <v>0</v>
      </c>
      <c r="EI204" s="97">
        <v>1051524.7108307045</v>
      </c>
      <c r="EJ204" s="95"/>
      <c r="EK204" s="97"/>
      <c r="EL204" s="95">
        <v>0</v>
      </c>
      <c r="EM204" s="97">
        <v>1051524.7108307045</v>
      </c>
      <c r="EN204" s="95"/>
      <c r="EO204" s="97"/>
      <c r="EP204" s="95">
        <v>0</v>
      </c>
      <c r="EQ204" s="96">
        <v>1051524.7108307045</v>
      </c>
      <c r="ER204" s="95"/>
      <c r="ES204" s="97"/>
      <c r="ET204" s="36">
        <v>184550.32338480206</v>
      </c>
      <c r="EU204" s="36">
        <v>2118605.5284495843</v>
      </c>
      <c r="EX204" s="36">
        <v>184857.44312027923</v>
      </c>
      <c r="EY204" s="36">
        <v>2122131.2094537904</v>
      </c>
      <c r="FB204" s="36">
        <v>134504.58240306462</v>
      </c>
      <c r="FC204" s="36">
        <v>1544089.1495311372</v>
      </c>
      <c r="FF204" s="36">
        <v>173480.34207667992</v>
      </c>
      <c r="FG204" s="36">
        <v>1991524.073543001</v>
      </c>
      <c r="FJ204" s="36">
        <v>139206.11035940275</v>
      </c>
      <c r="FK204" s="36">
        <v>1598061.8705633807</v>
      </c>
      <c r="FN204" s="36">
        <v>83141.949231301332</v>
      </c>
      <c r="FO204" s="36">
        <v>3846403.4618558851</v>
      </c>
      <c r="FR204" s="36">
        <v>93441.806444483125</v>
      </c>
      <c r="FS204" s="36">
        <v>3633398.5940853194</v>
      </c>
      <c r="FV204" s="36">
        <v>48463.191002576648</v>
      </c>
      <c r="FW204" s="36">
        <v>2242056.9527307134</v>
      </c>
      <c r="FZ204" s="36">
        <v>2713304.2872960609</v>
      </c>
      <c r="GB204" s="36">
        <v>2305793.450955648</v>
      </c>
      <c r="GD204" s="36">
        <v>3310943.8747150148</v>
      </c>
      <c r="GF204" s="36">
        <v>2252202.4630698683</v>
      </c>
      <c r="GH204" s="36">
        <v>1786268.2862532178</v>
      </c>
      <c r="GJ204" s="36">
        <v>2233621.4307610132</v>
      </c>
      <c r="GL204" s="36">
        <v>2245125.6781377178</v>
      </c>
      <c r="GN204" s="36">
        <v>2294782.9476961331</v>
      </c>
      <c r="GP204" s="36">
        <v>2252468.377446888</v>
      </c>
      <c r="GR204" s="36">
        <v>1789020.4337914828</v>
      </c>
    </row>
    <row r="205" spans="1:201">
      <c r="A205" s="5" t="s">
        <v>1058</v>
      </c>
      <c r="B205" s="5">
        <v>86234.780957665047</v>
      </c>
      <c r="C205" s="5">
        <v>1559711.2722297737</v>
      </c>
      <c r="F205" s="5">
        <v>86234.780957665047</v>
      </c>
      <c r="G205" s="5">
        <v>1559711.2722297737</v>
      </c>
      <c r="J205" s="5">
        <v>407157.86044971098</v>
      </c>
      <c r="K205" s="5">
        <v>3044707.5891621807</v>
      </c>
      <c r="N205" s="5">
        <v>181512.88317636488</v>
      </c>
      <c r="O205" s="5">
        <v>2098438.4576887828</v>
      </c>
      <c r="R205" s="5">
        <v>60832.489416883764</v>
      </c>
      <c r="S205" s="5">
        <v>2918655.1268570195</v>
      </c>
      <c r="V205" s="5">
        <v>126149.4859003726</v>
      </c>
      <c r="W205" s="5">
        <v>0</v>
      </c>
      <c r="Z205" s="5">
        <v>28559.673433628817</v>
      </c>
      <c r="AA205" s="5">
        <v>0</v>
      </c>
      <c r="AD205" s="5">
        <v>28559.673433628817</v>
      </c>
      <c r="AE205" s="5">
        <v>0</v>
      </c>
      <c r="AH205" s="5">
        <v>26940.564920437839</v>
      </c>
      <c r="AI205" s="5">
        <v>0</v>
      </c>
      <c r="AL205" s="5">
        <v>0</v>
      </c>
      <c r="AM205" s="5">
        <v>0</v>
      </c>
      <c r="AP205" s="5">
        <v>401761.82904188847</v>
      </c>
      <c r="AQ205" s="5">
        <v>3004356.3166591562</v>
      </c>
      <c r="AT205" s="5">
        <v>370043.78990700259</v>
      </c>
      <c r="AU205" s="5">
        <v>2767170.2916597491</v>
      </c>
      <c r="AX205" s="5">
        <v>439427.0005145655</v>
      </c>
      <c r="AY205" s="5">
        <v>3286014.7213459518</v>
      </c>
      <c r="BB205" s="5">
        <v>267517.24569108919</v>
      </c>
      <c r="BC205" s="5">
        <v>3092719.7377373665</v>
      </c>
      <c r="BF205" s="5">
        <v>267517.24569108919</v>
      </c>
      <c r="BG205" s="5">
        <v>3092719.7377373665</v>
      </c>
      <c r="BH205" s="36"/>
      <c r="BI205" s="36"/>
      <c r="BJ205" s="5">
        <v>165374.29733630968</v>
      </c>
      <c r="BK205" s="5">
        <v>1911863.110601281</v>
      </c>
      <c r="BN205" s="5">
        <v>267517.24569108919</v>
      </c>
      <c r="BO205" s="5">
        <v>3092719.7377373665</v>
      </c>
      <c r="BR205" s="5">
        <v>60879.319662778231</v>
      </c>
      <c r="BS205" s="5">
        <v>2920901.9745297353</v>
      </c>
      <c r="BV205" s="5">
        <v>56196.295073333735</v>
      </c>
      <c r="BW205" s="5">
        <v>2696217.2072582166</v>
      </c>
      <c r="BZ205" s="5">
        <v>153443.81978984331</v>
      </c>
      <c r="CA205" s="5">
        <v>0</v>
      </c>
      <c r="CD205" s="5">
        <v>190280.1674700162</v>
      </c>
      <c r="CE205" s="5">
        <v>0</v>
      </c>
      <c r="CH205" s="5">
        <v>195879.56845325939</v>
      </c>
      <c r="CI205" s="5">
        <v>0</v>
      </c>
      <c r="CL205" s="5">
        <v>152329.89593491124</v>
      </c>
      <c r="CM205" s="5">
        <v>0</v>
      </c>
      <c r="CP205" s="5">
        <v>126719.72466134868</v>
      </c>
      <c r="CQ205" s="5">
        <v>0</v>
      </c>
      <c r="CT205" s="5">
        <v>84394.100884413812</v>
      </c>
      <c r="CU205" s="5">
        <v>0</v>
      </c>
      <c r="CX205" s="5">
        <v>104654.09210850889</v>
      </c>
      <c r="CY205" s="5">
        <v>0</v>
      </c>
      <c r="DB205" s="5">
        <v>107733.76264929262</v>
      </c>
      <c r="DC205" s="5">
        <v>0</v>
      </c>
      <c r="DF205" s="5">
        <v>83781.442764201158</v>
      </c>
      <c r="DG205" s="5">
        <v>0</v>
      </c>
      <c r="DJ205" s="5">
        <v>69695.848563741762</v>
      </c>
      <c r="DK205" s="5">
        <v>0</v>
      </c>
      <c r="DN205" s="5">
        <v>28559.673433628821</v>
      </c>
      <c r="DO205" s="5">
        <v>0</v>
      </c>
      <c r="DR205" s="5">
        <v>28559.673433628821</v>
      </c>
      <c r="DS205" s="5">
        <v>0</v>
      </c>
      <c r="DV205" s="5">
        <v>0</v>
      </c>
      <c r="DW205" s="5">
        <v>0</v>
      </c>
      <c r="DZ205" s="5">
        <v>0</v>
      </c>
      <c r="EA205" s="5">
        <v>0</v>
      </c>
      <c r="ED205" s="5">
        <v>0</v>
      </c>
      <c r="EE205" s="5">
        <v>0</v>
      </c>
      <c r="EH205" s="5">
        <v>0</v>
      </c>
      <c r="EI205" s="5">
        <v>0</v>
      </c>
      <c r="EL205" s="5">
        <v>0</v>
      </c>
      <c r="EM205" s="5">
        <v>0</v>
      </c>
      <c r="EP205" s="5">
        <v>0</v>
      </c>
      <c r="EQ205" s="5">
        <v>0</v>
      </c>
      <c r="ET205" s="5">
        <v>183257.31515891946</v>
      </c>
      <c r="EU205" s="5">
        <v>2118605.5284495843</v>
      </c>
      <c r="EX205" s="5">
        <v>183562.28313255185</v>
      </c>
      <c r="EY205" s="5">
        <v>2122131.2094537904</v>
      </c>
      <c r="FB205" s="5">
        <v>133562.20783402395</v>
      </c>
      <c r="FC205" s="5">
        <v>1544089.1495311372</v>
      </c>
      <c r="FF205" s="5">
        <v>172264.8930586559</v>
      </c>
      <c r="FG205" s="5">
        <v>1991524.073543001</v>
      </c>
      <c r="FJ205" s="5">
        <v>138230.79564585155</v>
      </c>
      <c r="FK205" s="5">
        <v>1598061.8705633807</v>
      </c>
      <c r="FN205" s="5">
        <v>80169.217441146582</v>
      </c>
      <c r="FO205" s="5">
        <v>3846403.4618558851</v>
      </c>
      <c r="FR205" s="5">
        <v>90670.688007771445</v>
      </c>
      <c r="FS205" s="5">
        <v>3633398.5940853194</v>
      </c>
      <c r="FV205" s="5">
        <v>46730.394623880937</v>
      </c>
      <c r="FW205" s="5">
        <v>2242056.9527307134</v>
      </c>
      <c r="FZ205" s="5">
        <v>2404089.2779943808</v>
      </c>
      <c r="GB205" s="5">
        <v>2120114.477843632</v>
      </c>
      <c r="GD205" s="5">
        <v>3001273.6400135481</v>
      </c>
      <c r="GF205" s="5">
        <v>1794753.7417773041</v>
      </c>
      <c r="GH205" s="5">
        <v>1151646.4664661661</v>
      </c>
      <c r="GJ205" s="5">
        <v>1859545.6497516874</v>
      </c>
      <c r="GL205" s="5">
        <v>1869835.3185799681</v>
      </c>
      <c r="GN205" s="5">
        <v>1920926.6028091416</v>
      </c>
      <c r="GP205" s="5">
        <v>1974660.9203679322</v>
      </c>
      <c r="GR205" s="5">
        <v>1177525.9410074421</v>
      </c>
    </row>
    <row r="206" spans="1:201">
      <c r="A206" s="6" t="s">
        <v>31</v>
      </c>
      <c r="B206" s="5">
        <v>5058.340350464624</v>
      </c>
      <c r="C206" s="5">
        <v>845357.91401647427</v>
      </c>
      <c r="F206" s="5">
        <v>5058.340350464624</v>
      </c>
      <c r="G206" s="5">
        <v>845357.91401647427</v>
      </c>
      <c r="H206" s="43"/>
      <c r="J206" s="5">
        <v>31177.45557978925</v>
      </c>
      <c r="K206" s="5">
        <v>0</v>
      </c>
      <c r="L206" s="69"/>
      <c r="M206" s="36"/>
      <c r="N206" s="36">
        <v>2681.6484081173303</v>
      </c>
      <c r="O206" s="5">
        <v>0</v>
      </c>
      <c r="P206" s="43"/>
      <c r="Q206" s="36"/>
      <c r="R206" s="36">
        <v>6567.6670352312276</v>
      </c>
      <c r="S206" s="5">
        <v>2918655.1268570195</v>
      </c>
      <c r="V206" s="5">
        <v>1280.264023775409</v>
      </c>
      <c r="W206" s="5">
        <v>0</v>
      </c>
      <c r="Z206" s="5">
        <v>10470.31498711018</v>
      </c>
      <c r="AA206" s="5">
        <v>0</v>
      </c>
      <c r="AD206" s="5">
        <v>10470.31498711018</v>
      </c>
      <c r="AE206" s="5">
        <v>0</v>
      </c>
      <c r="AH206" s="5">
        <v>10304.226148409543</v>
      </c>
      <c r="AI206" s="5">
        <v>0</v>
      </c>
      <c r="AL206" s="5">
        <v>0</v>
      </c>
      <c r="AM206" s="5">
        <v>0</v>
      </c>
      <c r="AP206" s="5">
        <v>30764.263189646721</v>
      </c>
      <c r="AQ206" s="5">
        <v>0</v>
      </c>
      <c r="AT206" s="5">
        <v>28335.505569411453</v>
      </c>
      <c r="AU206" s="5">
        <v>0</v>
      </c>
      <c r="AX206" s="5">
        <v>33648.412863676094</v>
      </c>
      <c r="AY206" s="5">
        <v>0</v>
      </c>
      <c r="BB206" s="5">
        <v>3952.2659962070084</v>
      </c>
      <c r="BC206" s="5">
        <v>0</v>
      </c>
      <c r="BF206" s="5">
        <v>3952.2659962070084</v>
      </c>
      <c r="BG206" s="5">
        <v>0</v>
      </c>
      <c r="BH206" s="36"/>
      <c r="BI206" s="36"/>
      <c r="BJ206" s="5">
        <v>2443.2189794734236</v>
      </c>
      <c r="BK206" s="5">
        <v>0</v>
      </c>
      <c r="BN206" s="5">
        <v>3952.2659962070084</v>
      </c>
      <c r="BO206" s="5">
        <v>0</v>
      </c>
      <c r="BR206" s="5">
        <v>6572.7229759819838</v>
      </c>
      <c r="BS206" s="5">
        <v>2920901.9745297353</v>
      </c>
      <c r="BV206" s="5">
        <v>6067.1289009064458</v>
      </c>
      <c r="BW206" s="5">
        <v>2696217.2072582166</v>
      </c>
      <c r="BZ206" s="5">
        <v>3009.7125510155993</v>
      </c>
      <c r="CA206" s="5">
        <v>0</v>
      </c>
      <c r="CD206" s="5">
        <v>3642.0834489180511</v>
      </c>
      <c r="CE206" s="5">
        <v>0</v>
      </c>
      <c r="CH206" s="5">
        <v>8660.5045142799754</v>
      </c>
      <c r="CI206" s="5">
        <v>0</v>
      </c>
      <c r="CL206" s="5">
        <v>6497.2596319420436</v>
      </c>
      <c r="CM206" s="5">
        <v>0</v>
      </c>
      <c r="CP206" s="5">
        <v>1286.0512544203004</v>
      </c>
      <c r="CQ206" s="5">
        <v>0</v>
      </c>
      <c r="CT206" s="5">
        <v>1655.341903058579</v>
      </c>
      <c r="CU206" s="5">
        <v>0</v>
      </c>
      <c r="CX206" s="5">
        <v>2003.1458969049277</v>
      </c>
      <c r="CY206" s="5">
        <v>0</v>
      </c>
      <c r="DB206" s="5">
        <v>4763.2774828539859</v>
      </c>
      <c r="DC206" s="5">
        <v>0</v>
      </c>
      <c r="DF206" s="5">
        <v>3573.492797568123</v>
      </c>
      <c r="DG206" s="5">
        <v>0</v>
      </c>
      <c r="DJ206" s="5">
        <v>707.32818993116496</v>
      </c>
      <c r="DK206" s="5">
        <v>0</v>
      </c>
      <c r="DN206" s="5">
        <v>10470.31498711018</v>
      </c>
      <c r="DO206" s="5">
        <v>0</v>
      </c>
      <c r="DR206" s="5">
        <v>10470.31498711018</v>
      </c>
      <c r="DS206" s="5">
        <v>0</v>
      </c>
      <c r="DV206" s="5">
        <v>0</v>
      </c>
      <c r="DW206" s="5">
        <v>0</v>
      </c>
      <c r="DZ206" s="5">
        <v>0</v>
      </c>
      <c r="EA206" s="5">
        <v>0</v>
      </c>
      <c r="ED206" s="5">
        <v>0</v>
      </c>
      <c r="EE206" s="5">
        <v>0</v>
      </c>
      <c r="EH206" s="5">
        <v>0</v>
      </c>
      <c r="EI206" s="5">
        <v>0</v>
      </c>
      <c r="EL206" s="5">
        <v>0</v>
      </c>
      <c r="EM206" s="5">
        <v>0</v>
      </c>
      <c r="EP206" s="5">
        <v>0</v>
      </c>
      <c r="EQ206" s="5">
        <v>0</v>
      </c>
      <c r="ET206" s="5">
        <v>2707.4204258784121</v>
      </c>
      <c r="EU206" s="5">
        <v>0</v>
      </c>
      <c r="EX206" s="5">
        <v>2711.9259841986086</v>
      </c>
      <c r="EY206" s="5">
        <v>0</v>
      </c>
      <c r="FB206" s="5">
        <v>1973.2311875336015</v>
      </c>
      <c r="FC206" s="5">
        <v>0</v>
      </c>
      <c r="FF206" s="5">
        <v>2545.0197702848159</v>
      </c>
      <c r="FG206" s="5">
        <v>0</v>
      </c>
      <c r="FJ206" s="5">
        <v>2042.2043141495178</v>
      </c>
      <c r="FK206" s="5">
        <v>0</v>
      </c>
      <c r="FN206" s="5">
        <v>8655.3210574737441</v>
      </c>
      <c r="FO206" s="5">
        <v>3846403.4555155956</v>
      </c>
      <c r="FR206" s="5">
        <v>7954.7460067966604</v>
      </c>
      <c r="FS206" s="5">
        <v>3405834.1973714936</v>
      </c>
      <c r="FV206" s="5">
        <v>5045.160493291075</v>
      </c>
      <c r="FW206" s="5">
        <v>2242056.9527307134</v>
      </c>
      <c r="FZ206" s="5">
        <v>352397.17295772606</v>
      </c>
      <c r="GB206" s="5">
        <v>504880.68674977956</v>
      </c>
      <c r="GD206" s="5">
        <v>677796.84050003905</v>
      </c>
      <c r="GF206" s="5">
        <v>1463312.1513032801</v>
      </c>
      <c r="GH206" s="5">
        <v>90783.782023160893</v>
      </c>
      <c r="GJ206" s="5">
        <v>1170044.1314825609</v>
      </c>
      <c r="GL206" s="5">
        <v>932192.35515826917</v>
      </c>
      <c r="GN206" s="5">
        <v>1050039.1900425148</v>
      </c>
      <c r="GP206" s="5">
        <v>739890.97283434228</v>
      </c>
      <c r="GR206" s="5">
        <v>578365.82180330739</v>
      </c>
    </row>
    <row r="207" spans="1:201">
      <c r="A207" s="61" t="s">
        <v>120</v>
      </c>
      <c r="B207" s="906">
        <v>63771.631845087286</v>
      </c>
      <c r="C207" s="907">
        <v>701784.72714972461</v>
      </c>
      <c r="D207" s="907"/>
      <c r="E207" s="908"/>
      <c r="F207" s="483">
        <v>63771.631845087286</v>
      </c>
      <c r="G207" s="484">
        <v>701784.72714972461</v>
      </c>
      <c r="H207" s="484"/>
      <c r="I207" s="484"/>
      <c r="J207" s="484">
        <v>242870.29203612046</v>
      </c>
      <c r="K207" s="484">
        <v>0</v>
      </c>
      <c r="L207" s="484"/>
      <c r="M207" s="484"/>
      <c r="N207" s="484">
        <v>170461.26492946356</v>
      </c>
      <c r="O207" s="484">
        <v>2098438.4576887828</v>
      </c>
      <c r="P207" s="484"/>
      <c r="Q207" s="484"/>
      <c r="R207" s="484">
        <v>9268.9938635897925</v>
      </c>
      <c r="S207" s="5">
        <v>0</v>
      </c>
      <c r="V207" s="5">
        <v>13232.833609232708</v>
      </c>
      <c r="W207" s="5">
        <v>0</v>
      </c>
      <c r="Z207" s="5">
        <v>14928.387958626467</v>
      </c>
      <c r="AA207" s="5">
        <v>0</v>
      </c>
      <c r="AD207" s="5">
        <v>14928.387958626467</v>
      </c>
      <c r="AE207" s="5">
        <v>0</v>
      </c>
      <c r="AH207" s="5">
        <v>14060.475560137085</v>
      </c>
      <c r="AI207" s="5">
        <v>0</v>
      </c>
      <c r="AL207" s="5">
        <v>0</v>
      </c>
      <c r="AM207" s="5">
        <v>0</v>
      </c>
      <c r="AP207" s="5">
        <v>239651.55097483672</v>
      </c>
      <c r="AQ207" s="5">
        <v>0</v>
      </c>
      <c r="AT207" s="5">
        <v>220731.69168734964</v>
      </c>
      <c r="AU207" s="5">
        <v>0</v>
      </c>
      <c r="AX207" s="5">
        <v>262118.88387872765</v>
      </c>
      <c r="AY207" s="5">
        <v>0</v>
      </c>
      <c r="BB207" s="5">
        <v>251229.15405757257</v>
      </c>
      <c r="BC207" s="5">
        <v>3092719.7377373665</v>
      </c>
      <c r="BF207" s="5">
        <v>251229.15405757257</v>
      </c>
      <c r="BG207" s="5">
        <v>3092719.7377373665</v>
      </c>
      <c r="BH207" s="36"/>
      <c r="BI207" s="36"/>
      <c r="BJ207" s="5">
        <v>155305.29523559031</v>
      </c>
      <c r="BK207" s="5">
        <v>1911863.110601281</v>
      </c>
      <c r="BN207" s="5">
        <v>251229.15405757257</v>
      </c>
      <c r="BO207" s="5">
        <v>3092719.7377373665</v>
      </c>
      <c r="BR207" s="5">
        <v>9276.1293477034269</v>
      </c>
      <c r="BS207" s="5">
        <v>0</v>
      </c>
      <c r="BV207" s="5">
        <v>8562.580936341612</v>
      </c>
      <c r="BW207" s="5">
        <v>0</v>
      </c>
      <c r="BZ207" s="5">
        <v>39716.254231912739</v>
      </c>
      <c r="CA207" s="5">
        <v>0</v>
      </c>
      <c r="CD207" s="5">
        <v>50090.25303277417</v>
      </c>
      <c r="CE207" s="5">
        <v>0</v>
      </c>
      <c r="CH207" s="5">
        <v>111395.0908682899</v>
      </c>
      <c r="CI207" s="5">
        <v>0</v>
      </c>
      <c r="CL207" s="5">
        <v>92908.582105912268</v>
      </c>
      <c r="CM207" s="5">
        <v>0</v>
      </c>
      <c r="CP207" s="5">
        <v>13292.650536647634</v>
      </c>
      <c r="CQ207" s="5">
        <v>0</v>
      </c>
      <c r="CT207" s="5">
        <v>21843.939827552014</v>
      </c>
      <c r="CU207" s="5">
        <v>0</v>
      </c>
      <c r="CX207" s="5">
        <v>27549.639168025795</v>
      </c>
      <c r="CY207" s="5">
        <v>0</v>
      </c>
      <c r="DB207" s="5">
        <v>61267.299977559422</v>
      </c>
      <c r="DC207" s="5">
        <v>0</v>
      </c>
      <c r="DF207" s="5">
        <v>51099.720158251745</v>
      </c>
      <c r="DG207" s="5">
        <v>0</v>
      </c>
      <c r="DJ207" s="5">
        <v>7310.9577951561951</v>
      </c>
      <c r="DK207" s="5">
        <v>0</v>
      </c>
      <c r="DN207" s="5">
        <v>14928.387958626474</v>
      </c>
      <c r="DO207" s="5">
        <v>0</v>
      </c>
      <c r="DR207" s="5">
        <v>14928.387958626474</v>
      </c>
      <c r="DS207" s="5">
        <v>0</v>
      </c>
      <c r="DV207" s="5">
        <v>0</v>
      </c>
      <c r="DW207" s="5">
        <v>0</v>
      </c>
      <c r="DZ207" s="5">
        <v>0</v>
      </c>
      <c r="EA207" s="5">
        <v>0</v>
      </c>
      <c r="ED207" s="5">
        <v>0</v>
      </c>
      <c r="EE207" s="5">
        <v>0</v>
      </c>
      <c r="EH207" s="5">
        <v>0</v>
      </c>
      <c r="EI207" s="5">
        <v>0</v>
      </c>
      <c r="EL207" s="5">
        <v>0</v>
      </c>
      <c r="EM207" s="5">
        <v>0</v>
      </c>
      <c r="EP207" s="5">
        <v>0</v>
      </c>
      <c r="EQ207" s="5">
        <v>0</v>
      </c>
      <c r="ET207" s="5">
        <v>172099.48518758564</v>
      </c>
      <c r="EU207" s="5">
        <v>2118605.5284495843</v>
      </c>
      <c r="EX207" s="5">
        <v>172385.88483943755</v>
      </c>
      <c r="EY207" s="5">
        <v>2122131.2094537904</v>
      </c>
      <c r="FB207" s="5">
        <v>125430.12096853844</v>
      </c>
      <c r="FC207" s="5">
        <v>1544089.1495311372</v>
      </c>
      <c r="FF207" s="5">
        <v>161776.3492037399</v>
      </c>
      <c r="FG207" s="5">
        <v>1991524.073543001</v>
      </c>
      <c r="FJ207" s="5">
        <v>129814.45650391289</v>
      </c>
      <c r="FK207" s="5">
        <v>1598061.8705633807</v>
      </c>
      <c r="FN207" s="5">
        <v>12215.314409022751</v>
      </c>
      <c r="FO207" s="5">
        <v>6.3402894884347916E-3</v>
      </c>
      <c r="FR207" s="5">
        <v>29301.775279693713</v>
      </c>
      <c r="FS207" s="5">
        <v>227564.39671382587</v>
      </c>
      <c r="FV207" s="5">
        <v>7120.2698617766146</v>
      </c>
      <c r="FW207" s="5">
        <v>0</v>
      </c>
      <c r="FZ207" s="5">
        <v>1652741.9789021956</v>
      </c>
      <c r="GB207" s="5">
        <v>1594551.5032707162</v>
      </c>
      <c r="GD207" s="5">
        <v>166309.5350428638</v>
      </c>
      <c r="GF207" s="5">
        <v>297459.90042392979</v>
      </c>
      <c r="GH207" s="5">
        <v>1043249.2873760944</v>
      </c>
      <c r="GJ207" s="5">
        <v>662530.69560555718</v>
      </c>
      <c r="GL207" s="5">
        <v>911152.52848311851</v>
      </c>
      <c r="GN207" s="5">
        <v>798202.72727519169</v>
      </c>
      <c r="GP207" s="5">
        <v>1215177.8509152594</v>
      </c>
      <c r="GR207" s="5">
        <v>582160.41471500625</v>
      </c>
    </row>
    <row r="208" spans="1:201">
      <c r="A208" s="485" t="s">
        <v>163</v>
      </c>
      <c r="B208" s="486">
        <v>17404.808762113134</v>
      </c>
      <c r="C208" s="909">
        <v>12568.631063574789</v>
      </c>
      <c r="D208" s="909"/>
      <c r="E208" s="910"/>
      <c r="F208" s="487">
        <v>17404.808762113134</v>
      </c>
      <c r="G208" s="488">
        <v>12568.631063574789</v>
      </c>
      <c r="H208" s="489"/>
      <c r="I208" s="489"/>
      <c r="J208" s="489">
        <v>133110.11283380128</v>
      </c>
      <c r="K208" s="489">
        <v>3044707.5891621807</v>
      </c>
      <c r="L208" s="489"/>
      <c r="M208" s="489"/>
      <c r="N208" s="489">
        <v>8369.9698387839999</v>
      </c>
      <c r="O208" s="489">
        <v>0</v>
      </c>
      <c r="P208" s="489"/>
      <c r="Q208" s="489"/>
      <c r="R208" s="489">
        <v>44995.828518062743</v>
      </c>
      <c r="S208" s="5">
        <v>0</v>
      </c>
      <c r="V208" s="5">
        <v>111636.38826736448</v>
      </c>
      <c r="W208" s="5">
        <v>0</v>
      </c>
      <c r="Z208" s="5">
        <v>3160.9704878921684</v>
      </c>
      <c r="AA208" s="5">
        <v>0</v>
      </c>
      <c r="AD208" s="5">
        <v>3160.9704878921684</v>
      </c>
      <c r="AE208" s="5">
        <v>0</v>
      </c>
      <c r="AH208" s="5">
        <v>2575.8632118912105</v>
      </c>
      <c r="AI208" s="5">
        <v>0</v>
      </c>
      <c r="AL208" s="5">
        <v>0</v>
      </c>
      <c r="AM208" s="5">
        <v>0</v>
      </c>
      <c r="AP208" s="5">
        <v>131346.01487740505</v>
      </c>
      <c r="AQ208" s="5">
        <v>3004356.3166591562</v>
      </c>
      <c r="AT208" s="5">
        <v>120976.59265024149</v>
      </c>
      <c r="AU208" s="5">
        <v>2767170.2916597491</v>
      </c>
      <c r="AX208" s="5">
        <v>143659.70377216177</v>
      </c>
      <c r="AY208" s="5">
        <v>3286014.7213459518</v>
      </c>
      <c r="BB208" s="5">
        <v>12335.825637309608</v>
      </c>
      <c r="BC208" s="5">
        <v>0</v>
      </c>
      <c r="BF208" s="5">
        <v>12335.825637309608</v>
      </c>
      <c r="BG208" s="5">
        <v>0</v>
      </c>
      <c r="BH208" s="36"/>
      <c r="BI208" s="36"/>
      <c r="BJ208" s="5">
        <v>7625.7831212459396</v>
      </c>
      <c r="BK208" s="5">
        <v>0</v>
      </c>
      <c r="BN208" s="5">
        <v>12335.825637309608</v>
      </c>
      <c r="BO208" s="5">
        <v>0</v>
      </c>
      <c r="BR208" s="5">
        <v>45030.467339092822</v>
      </c>
      <c r="BS208" s="5">
        <v>0</v>
      </c>
      <c r="BV208" s="5">
        <v>41566.585236085673</v>
      </c>
      <c r="BW208" s="5">
        <v>0</v>
      </c>
      <c r="BZ208" s="5">
        <v>110717.85300691497</v>
      </c>
      <c r="CA208" s="5">
        <v>0</v>
      </c>
      <c r="CD208" s="5">
        <v>136547.83098832399</v>
      </c>
      <c r="CE208" s="5">
        <v>0</v>
      </c>
      <c r="CH208" s="5">
        <v>75823.973070689506</v>
      </c>
      <c r="CI208" s="5">
        <v>0</v>
      </c>
      <c r="CL208" s="5">
        <v>52924.05419705691</v>
      </c>
      <c r="CM208" s="5">
        <v>0</v>
      </c>
      <c r="CP208" s="5">
        <v>112141.02287028075</v>
      </c>
      <c r="CQ208" s="5">
        <v>0</v>
      </c>
      <c r="CT208" s="5">
        <v>60894.819153803219</v>
      </c>
      <c r="CU208" s="5">
        <v>0</v>
      </c>
      <c r="CX208" s="5">
        <v>75101.30704357817</v>
      </c>
      <c r="CY208" s="5">
        <v>0</v>
      </c>
      <c r="DB208" s="5">
        <v>41703.185188879215</v>
      </c>
      <c r="DC208" s="5">
        <v>0</v>
      </c>
      <c r="DF208" s="5">
        <v>29108.229808381293</v>
      </c>
      <c r="DG208" s="5">
        <v>0</v>
      </c>
      <c r="DJ208" s="5">
        <v>61677.562578654397</v>
      </c>
      <c r="DK208" s="5">
        <v>0</v>
      </c>
      <c r="DN208" s="5">
        <v>3160.9704878921684</v>
      </c>
      <c r="DO208" s="5">
        <v>0</v>
      </c>
      <c r="DR208" s="5">
        <v>3160.9704878921684</v>
      </c>
      <c r="DS208" s="5">
        <v>0</v>
      </c>
      <c r="DV208" s="5">
        <v>0</v>
      </c>
      <c r="DW208" s="5">
        <v>0</v>
      </c>
      <c r="DZ208" s="5">
        <v>0</v>
      </c>
      <c r="EA208" s="5">
        <v>0</v>
      </c>
      <c r="ED208" s="5">
        <v>0</v>
      </c>
      <c r="EE208" s="5">
        <v>0</v>
      </c>
      <c r="EH208" s="5">
        <v>0</v>
      </c>
      <c r="EI208" s="5">
        <v>0</v>
      </c>
      <c r="EL208" s="5">
        <v>0</v>
      </c>
      <c r="EM208" s="5">
        <v>0</v>
      </c>
      <c r="EP208" s="5">
        <v>0</v>
      </c>
      <c r="EQ208" s="5">
        <v>0</v>
      </c>
      <c r="ET208" s="5">
        <v>8450.4095454554299</v>
      </c>
      <c r="EU208" s="5">
        <v>0</v>
      </c>
      <c r="EX208" s="5">
        <v>8464.4723089156832</v>
      </c>
      <c r="EY208" s="5">
        <v>0</v>
      </c>
      <c r="FB208" s="5">
        <v>6158.8556779519331</v>
      </c>
      <c r="FC208" s="5">
        <v>0</v>
      </c>
      <c r="FF208" s="5">
        <v>7943.5240846311863</v>
      </c>
      <c r="FG208" s="5">
        <v>0</v>
      </c>
      <c r="FJ208" s="5">
        <v>6374.1348277891584</v>
      </c>
      <c r="FK208" s="5">
        <v>0</v>
      </c>
      <c r="FN208" s="5">
        <v>59298.581974650086</v>
      </c>
      <c r="FO208" s="5">
        <v>0</v>
      </c>
      <c r="FR208" s="5">
        <v>53414.166721281072</v>
      </c>
      <c r="FS208" s="5">
        <v>0</v>
      </c>
      <c r="FV208" s="5">
        <v>34564.964268813244</v>
      </c>
      <c r="FW208" s="5">
        <v>0</v>
      </c>
      <c r="FZ208" s="5">
        <v>398950.12613445928</v>
      </c>
      <c r="GB208" s="5">
        <v>20682.287823136212</v>
      </c>
      <c r="GD208" s="5">
        <v>2157167.2644706452</v>
      </c>
      <c r="GF208" s="5">
        <v>33981.690050094134</v>
      </c>
      <c r="GH208" s="5">
        <v>17613.397066910711</v>
      </c>
      <c r="GJ208" s="5">
        <v>26970.822663569332</v>
      </c>
      <c r="GL208" s="5">
        <v>26490.434938580329</v>
      </c>
      <c r="GN208" s="5">
        <v>72684.685491435142</v>
      </c>
      <c r="GP208" s="5">
        <v>19592.096618330426</v>
      </c>
      <c r="GR208" s="5">
        <v>16999.704489128482</v>
      </c>
    </row>
    <row r="209" spans="1:201">
      <c r="A209" s="70" t="s">
        <v>164</v>
      </c>
      <c r="B209" s="490">
        <v>9.6561024910879425</v>
      </c>
      <c r="C209" s="491">
        <v>178.06374307481377</v>
      </c>
      <c r="D209" s="909"/>
      <c r="E209" s="910"/>
      <c r="F209" s="212">
        <v>9.6561024910879425</v>
      </c>
      <c r="G209" s="492">
        <v>177.88060072219392</v>
      </c>
      <c r="H209" s="493"/>
      <c r="I209" s="492"/>
      <c r="J209" s="492">
        <v>65.460175893292217</v>
      </c>
      <c r="K209" s="492">
        <v>95.685070985085801</v>
      </c>
      <c r="L209" s="492"/>
      <c r="M209" s="492"/>
      <c r="N209" s="492">
        <v>6.5077663783614437</v>
      </c>
      <c r="O209" s="492">
        <v>52.117352567475066</v>
      </c>
      <c r="P209" s="492"/>
      <c r="Q209" s="492"/>
      <c r="R209" s="492">
        <v>11.363157777470619</v>
      </c>
      <c r="S209" s="5">
        <v>123.82669269949393</v>
      </c>
      <c r="V209" s="5">
        <v>2.4765767699391712</v>
      </c>
      <c r="W209" s="5">
        <v>122.70494854305045</v>
      </c>
      <c r="Z209" s="5">
        <v>19.253677739828177</v>
      </c>
      <c r="AA209" s="5">
        <v>123.94439246772772</v>
      </c>
      <c r="AD209" s="5">
        <v>19.253677739828177</v>
      </c>
      <c r="AE209" s="5">
        <v>123.94439246772772</v>
      </c>
      <c r="AH209" s="5">
        <v>15.099085433859534</v>
      </c>
      <c r="AI209" s="5">
        <v>117.87111723680906</v>
      </c>
      <c r="AL209" s="5">
        <v>0</v>
      </c>
      <c r="AM209" s="5">
        <v>597.56056492768721</v>
      </c>
      <c r="AP209" s="5">
        <v>64.592637281384668</v>
      </c>
      <c r="AQ209" s="5">
        <v>123.94439246772772</v>
      </c>
      <c r="AT209" s="5">
        <v>59.493218548643767</v>
      </c>
      <c r="AU209" s="5">
        <v>0</v>
      </c>
      <c r="AX209" s="5">
        <v>70.648197026514467</v>
      </c>
      <c r="AY209" s="5">
        <v>0</v>
      </c>
      <c r="BB209" s="5">
        <v>9.5912736698075829</v>
      </c>
      <c r="BC209" s="5">
        <v>123.94439246772775</v>
      </c>
      <c r="BF209" s="5">
        <v>9.5912736698075829</v>
      </c>
      <c r="BG209" s="5">
        <v>0</v>
      </c>
      <c r="BH209" s="36"/>
      <c r="BI209" s="36"/>
      <c r="BJ209" s="5">
        <v>5.9291509958810504</v>
      </c>
      <c r="BK209" s="5">
        <v>48.943285071633042</v>
      </c>
      <c r="BN209" s="5">
        <v>9.5912736698075829</v>
      </c>
      <c r="BO209" s="5">
        <v>0</v>
      </c>
      <c r="BR209" s="5">
        <v>11.371905397006779</v>
      </c>
      <c r="BS209" s="5">
        <v>123.94439246772775</v>
      </c>
      <c r="BV209" s="5">
        <v>10.497143443390872</v>
      </c>
      <c r="BW209" s="5">
        <v>112.17441564435097</v>
      </c>
      <c r="BZ209" s="5">
        <v>6.0271509312319838</v>
      </c>
      <c r="CA209" s="5">
        <v>123.94439246772775</v>
      </c>
      <c r="CD209" s="5">
        <v>7.0610808547800392</v>
      </c>
      <c r="CE209" s="5">
        <v>123.94439246772775</v>
      </c>
      <c r="CH209" s="5">
        <v>15.090521946025907</v>
      </c>
      <c r="CI209" s="5">
        <v>123.94439246772775</v>
      </c>
      <c r="CL209" s="5">
        <v>10.388047175720397</v>
      </c>
      <c r="CM209" s="5">
        <v>123.94439246772775</v>
      </c>
      <c r="CP209" s="5">
        <v>2.487771742781689</v>
      </c>
      <c r="CQ209" s="5">
        <v>123.94439246772775</v>
      </c>
      <c r="CT209" s="5">
        <v>3.31493301217759</v>
      </c>
      <c r="CU209" s="5">
        <v>0</v>
      </c>
      <c r="CX209" s="5">
        <v>3.8835944701290206</v>
      </c>
      <c r="CY209" s="5">
        <v>0</v>
      </c>
      <c r="DB209" s="5">
        <v>8.2997870703142471</v>
      </c>
      <c r="DC209" s="5">
        <v>0</v>
      </c>
      <c r="DF209" s="5">
        <v>5.7134259466462165</v>
      </c>
      <c r="DG209" s="5">
        <v>0</v>
      </c>
      <c r="DJ209" s="5">
        <v>1.3682744585299287</v>
      </c>
      <c r="DK209" s="5">
        <v>0</v>
      </c>
      <c r="DN209" s="5">
        <v>19.253677739828177</v>
      </c>
      <c r="DO209" s="5">
        <v>123.94439246772772</v>
      </c>
      <c r="DR209" s="5">
        <v>19.253677739828177</v>
      </c>
      <c r="DS209" s="5">
        <v>123.94439246772772</v>
      </c>
      <c r="DV209" s="5">
        <v>0</v>
      </c>
      <c r="DW209" s="5">
        <v>1358.66967697777</v>
      </c>
      <c r="DZ209" s="5">
        <v>0</v>
      </c>
      <c r="EA209" s="5">
        <v>0.3081714715504148</v>
      </c>
      <c r="ED209" s="5">
        <v>0</v>
      </c>
      <c r="EE209" s="5">
        <v>36.980576586049771</v>
      </c>
      <c r="EH209" s="5">
        <v>0</v>
      </c>
      <c r="EI209" s="5">
        <v>369.80576586049767</v>
      </c>
      <c r="EL209" s="5">
        <v>0</v>
      </c>
      <c r="EM209" s="5">
        <v>523.89150163570514</v>
      </c>
      <c r="EP209" s="5">
        <v>0</v>
      </c>
      <c r="EQ209" s="5">
        <v>292.762897972894</v>
      </c>
      <c r="ET209" s="5">
        <v>6.5703093538612976</v>
      </c>
      <c r="EU209" s="5">
        <v>117.10515918915762</v>
      </c>
      <c r="EX209" s="5">
        <v>6.5812433453805301</v>
      </c>
      <c r="EY209" s="5">
        <v>117.10515918915762</v>
      </c>
      <c r="FB209" s="5">
        <v>4.7885947837512148</v>
      </c>
      <c r="FC209" s="5">
        <v>48.943285071633028</v>
      </c>
      <c r="FF209" s="5">
        <v>6.1761989540427606</v>
      </c>
      <c r="FG209" s="5">
        <v>48.943285071633028</v>
      </c>
      <c r="FJ209" s="5">
        <v>4.9559772761923675</v>
      </c>
      <c r="FK209" s="5">
        <v>48.943285071633028</v>
      </c>
      <c r="FN209" s="5">
        <v>14.97514692251376</v>
      </c>
      <c r="FO209" s="5">
        <v>280.43603911087746</v>
      </c>
      <c r="FR209" s="5">
        <v>13.96561736634221</v>
      </c>
      <c r="FS209" s="5">
        <v>280.43603911087746</v>
      </c>
      <c r="FV209" s="5">
        <v>8.728967895357016</v>
      </c>
      <c r="FW209" s="5">
        <v>123.94439246772772</v>
      </c>
      <c r="FZ209" s="5">
        <v>384.47168195296632</v>
      </c>
      <c r="GB209" s="5">
        <v>176.26642276913881</v>
      </c>
      <c r="GD209" s="5">
        <v>156.79216863595212</v>
      </c>
      <c r="GF209" s="5">
        <v>183.87062734395266</v>
      </c>
      <c r="GH209" s="5">
        <v>37.870519433877163</v>
      </c>
      <c r="GJ209" s="5">
        <v>122.67287106219132</v>
      </c>
      <c r="GL209" s="5">
        <v>180.2363795354876</v>
      </c>
      <c r="GN209" s="5">
        <v>324.30912819008398</v>
      </c>
      <c r="GP209" s="5">
        <v>325.64015054221738</v>
      </c>
      <c r="GR209" s="5">
        <v>400.72673311871574</v>
      </c>
    </row>
    <row r="210" spans="1:201">
      <c r="A210" s="136" t="s">
        <v>75</v>
      </c>
      <c r="B210" s="494">
        <v>12.63791769283424</v>
      </c>
      <c r="C210" s="495">
        <v>2.4062207010141226</v>
      </c>
      <c r="D210" s="495">
        <v>0.35170715003797065</v>
      </c>
      <c r="E210" s="496">
        <v>0.75540083864789831</v>
      </c>
      <c r="F210" s="497">
        <v>12.63791769283424</v>
      </c>
      <c r="G210" s="498">
        <v>2.4062207010141226</v>
      </c>
      <c r="H210" s="498">
        <v>0.35170715003797065</v>
      </c>
      <c r="I210" s="499">
        <v>0.75540083864789831</v>
      </c>
      <c r="J210" s="499">
        <v>18.945200745914171</v>
      </c>
      <c r="K210" s="499">
        <v>5.1719801727363013</v>
      </c>
      <c r="L210" s="499">
        <v>6.1399773363817696</v>
      </c>
      <c r="M210" s="499">
        <v>5.1719801727363006E-2</v>
      </c>
      <c r="N210" s="499">
        <v>17.988919761291029</v>
      </c>
      <c r="O210" s="499">
        <v>4.4352654528478821</v>
      </c>
      <c r="P210" s="499">
        <v>0.76711671856189723</v>
      </c>
      <c r="Q210" s="499">
        <v>1.3882380867413868</v>
      </c>
      <c r="R210" s="499">
        <v>21.871675870364363</v>
      </c>
      <c r="S210" s="5">
        <v>2.6265454520241853</v>
      </c>
      <c r="T210" s="5">
        <v>0.21425313447944314</v>
      </c>
      <c r="U210" s="5">
        <v>0.99808727176919043</v>
      </c>
      <c r="V210" s="5">
        <v>4.4899044830441044</v>
      </c>
      <c r="W210" s="5">
        <v>41.189274373013788</v>
      </c>
      <c r="X210" s="5">
        <v>0.38184968815268799</v>
      </c>
      <c r="Y210" s="5">
        <v>0.5354605668491792</v>
      </c>
      <c r="Z210" s="5">
        <v>0.95234600150227078</v>
      </c>
      <c r="AA210" s="5">
        <v>0</v>
      </c>
      <c r="AB210" s="5">
        <v>3.1768624428613411E-2</v>
      </c>
      <c r="AC210" s="5">
        <v>0</v>
      </c>
      <c r="AD210" s="5">
        <v>0.95234600150227078</v>
      </c>
      <c r="AE210" s="5">
        <v>0</v>
      </c>
      <c r="AF210" s="5">
        <v>3.1768624428613411E-2</v>
      </c>
      <c r="AG210" s="5">
        <v>0</v>
      </c>
      <c r="AH210" s="5">
        <v>0.81861135855030809</v>
      </c>
      <c r="AI210" s="5">
        <v>0</v>
      </c>
      <c r="AJ210" s="5">
        <v>2.7984102504758607E-2</v>
      </c>
      <c r="AK210" s="5">
        <v>0</v>
      </c>
      <c r="AL210" s="5">
        <v>0</v>
      </c>
      <c r="AM210" s="5">
        <v>0</v>
      </c>
      <c r="AN210" s="5">
        <v>0</v>
      </c>
      <c r="AO210" s="5">
        <v>0</v>
      </c>
      <c r="AP210" s="5">
        <v>18.694121476218772</v>
      </c>
      <c r="AQ210" s="5">
        <v>6.2866980196284619</v>
      </c>
      <c r="AR210" s="5">
        <v>6.0586046950336696</v>
      </c>
      <c r="AS210" s="5">
        <v>6.2866980196284616E-2</v>
      </c>
      <c r="AT210" s="5">
        <v>17.218269780727816</v>
      </c>
      <c r="AU210" s="5">
        <v>3.5131547756747281</v>
      </c>
      <c r="AV210" s="5">
        <v>5.5802937980573271</v>
      </c>
      <c r="AW210" s="5">
        <v>3.5131547756747282E-2</v>
      </c>
      <c r="AX210" s="5">
        <v>20.446695364614278</v>
      </c>
      <c r="AY210" s="5">
        <v>0.86288012034116124</v>
      </c>
      <c r="AZ210" s="5">
        <v>6.6265988851930748</v>
      </c>
      <c r="BA210" s="5">
        <v>8.6288012034116141E-3</v>
      </c>
      <c r="BB210" s="5">
        <v>26.512422607615807</v>
      </c>
      <c r="BC210" s="5">
        <v>9.3684127351326083</v>
      </c>
      <c r="BD210" s="5">
        <v>1.1305916587412064</v>
      </c>
      <c r="BE210" s="5">
        <v>2.9323131860965068</v>
      </c>
      <c r="BF210" s="5">
        <v>26.512422607615807</v>
      </c>
      <c r="BG210" s="5">
        <v>3.2666175984343964</v>
      </c>
      <c r="BH210" s="36">
        <v>1.1305916587412064</v>
      </c>
      <c r="BI210" s="36">
        <v>1.0224513083099662</v>
      </c>
      <c r="BJ210" s="5">
        <v>16.38949761198068</v>
      </c>
      <c r="BK210" s="5">
        <v>0.52389150163570519</v>
      </c>
      <c r="BL210" s="5">
        <v>0.69891120722183664</v>
      </c>
      <c r="BM210" s="5">
        <v>0.16397804001197569</v>
      </c>
      <c r="BN210" s="5">
        <v>26.512422607615807</v>
      </c>
      <c r="BO210" s="5">
        <v>330.05164603049423</v>
      </c>
      <c r="BP210" s="5">
        <v>1.1305916587412064</v>
      </c>
      <c r="BQ210" s="5">
        <v>103.30616520754469</v>
      </c>
      <c r="BR210" s="5">
        <v>21.888513188201447</v>
      </c>
      <c r="BS210" s="5">
        <v>2.650274655333567</v>
      </c>
      <c r="BT210" s="5">
        <v>0.21441807145748742</v>
      </c>
      <c r="BU210" s="5">
        <v>1.0071043690267554</v>
      </c>
      <c r="BV210" s="5">
        <v>20.204781404493637</v>
      </c>
      <c r="BW210" s="5">
        <v>0.27735432439537328</v>
      </c>
      <c r="BX210" s="5">
        <v>0.19792437365306526</v>
      </c>
      <c r="BY210" s="5">
        <v>0.10539464327024185</v>
      </c>
      <c r="BZ210" s="5">
        <v>7.5144835997619603</v>
      </c>
      <c r="CA210" s="5">
        <v>41.387428629220707</v>
      </c>
      <c r="CB210" s="5">
        <v>0.36735430742661368</v>
      </c>
      <c r="CC210" s="5">
        <v>0.53803657217986911</v>
      </c>
      <c r="CD210" s="5">
        <v>9.5442571309629738</v>
      </c>
      <c r="CE210" s="5">
        <v>41.387428629220707</v>
      </c>
      <c r="CF210" s="5">
        <v>0.43862447705875657</v>
      </c>
      <c r="CG210" s="5">
        <v>0.53803657217986911</v>
      </c>
      <c r="CH210" s="5">
        <v>13.613223711369866</v>
      </c>
      <c r="CI210" s="5">
        <v>41.387428629220707</v>
      </c>
      <c r="CJ210" s="5">
        <v>0.31729632119158929</v>
      </c>
      <c r="CK210" s="5">
        <v>0.53803657217986911</v>
      </c>
      <c r="CL210" s="5">
        <v>11.38244801420799</v>
      </c>
      <c r="CM210" s="5">
        <v>41.387428629220707</v>
      </c>
      <c r="CN210" s="5">
        <v>0.22871716348997473</v>
      </c>
      <c r="CO210" s="5">
        <v>0.53803657217986911</v>
      </c>
      <c r="CP210" s="5">
        <v>4.5102003847755947</v>
      </c>
      <c r="CQ210" s="5">
        <v>41.387428629220707</v>
      </c>
      <c r="CR210" s="5">
        <v>0.38357577915890306</v>
      </c>
      <c r="CS210" s="5">
        <v>0.53803657217986911</v>
      </c>
      <c r="CT210" s="5">
        <v>4.132965979869077</v>
      </c>
      <c r="CU210" s="5">
        <v>21.572003008529038</v>
      </c>
      <c r="CV210" s="5">
        <v>0.20204486908463748</v>
      </c>
      <c r="CW210" s="5">
        <v>0.28043603911087744</v>
      </c>
      <c r="CX210" s="5">
        <v>5.2493414220296346</v>
      </c>
      <c r="CY210" s="5">
        <v>21.572003008529038</v>
      </c>
      <c r="CZ210" s="5">
        <v>0.24124346238231606</v>
      </c>
      <c r="DA210" s="5">
        <v>0.28043603911087744</v>
      </c>
      <c r="DB210" s="5">
        <v>7.4872730412534247</v>
      </c>
      <c r="DC210" s="5">
        <v>21.572003008529038</v>
      </c>
      <c r="DD210" s="5">
        <v>0.17451297665537405</v>
      </c>
      <c r="DE210" s="5">
        <v>0.28043603911087744</v>
      </c>
      <c r="DF210" s="5">
        <v>6.2603464078143931</v>
      </c>
      <c r="DG210" s="5">
        <v>21.572003008529038</v>
      </c>
      <c r="DH210" s="5">
        <v>0.12579443991948608</v>
      </c>
      <c r="DI210" s="5">
        <v>0.28043603911087744</v>
      </c>
      <c r="DJ210" s="5">
        <v>2.4806102116265767</v>
      </c>
      <c r="DK210" s="5">
        <v>21.572003008529038</v>
      </c>
      <c r="DL210" s="5">
        <v>0.21096667853739665</v>
      </c>
      <c r="DM210" s="5">
        <v>0.28043603911087744</v>
      </c>
      <c r="DN210" s="5">
        <v>0.95234600150227078</v>
      </c>
      <c r="DO210" s="5">
        <v>0</v>
      </c>
      <c r="DP210" s="5">
        <v>3.1768624428613411E-2</v>
      </c>
      <c r="DQ210" s="5">
        <v>0</v>
      </c>
      <c r="DR210" s="5">
        <v>0.95234600150227078</v>
      </c>
      <c r="DS210" s="5">
        <v>0</v>
      </c>
      <c r="DT210" s="5">
        <v>3.1768624428613411E-2</v>
      </c>
      <c r="DU210" s="5">
        <v>0</v>
      </c>
      <c r="DV210" s="5">
        <v>0</v>
      </c>
      <c r="DW210" s="5">
        <v>0</v>
      </c>
      <c r="DX210" s="5">
        <v>0</v>
      </c>
      <c r="DY210" s="5">
        <v>0</v>
      </c>
      <c r="DZ210" s="5">
        <v>0</v>
      </c>
      <c r="EA210" s="5">
        <v>0</v>
      </c>
      <c r="EB210" s="5">
        <v>0</v>
      </c>
      <c r="EC210" s="5">
        <v>0</v>
      </c>
      <c r="ED210" s="5">
        <v>0</v>
      </c>
      <c r="EE210" s="5">
        <v>0</v>
      </c>
      <c r="EF210" s="5">
        <v>0</v>
      </c>
      <c r="EG210" s="5">
        <v>0</v>
      </c>
      <c r="EH210" s="5">
        <v>0</v>
      </c>
      <c r="EI210" s="5">
        <v>0</v>
      </c>
      <c r="EJ210" s="5">
        <v>0</v>
      </c>
      <c r="EK210" s="5">
        <v>0</v>
      </c>
      <c r="EL210" s="5">
        <v>0</v>
      </c>
      <c r="EM210" s="5">
        <v>0</v>
      </c>
      <c r="EN210" s="5">
        <v>0</v>
      </c>
      <c r="EO210" s="5">
        <v>0</v>
      </c>
      <c r="EP210" s="5">
        <v>0</v>
      </c>
      <c r="EQ210" s="5">
        <v>0</v>
      </c>
      <c r="ER210" s="5">
        <v>0</v>
      </c>
      <c r="ES210" s="5">
        <v>0</v>
      </c>
      <c r="ET210" s="5">
        <v>18.161802514372056</v>
      </c>
      <c r="EU210" s="5">
        <v>0.58054335873664609</v>
      </c>
      <c r="EV210" s="5">
        <v>0.77448910400801163</v>
      </c>
      <c r="EW210" s="5">
        <v>0.18171007128457023</v>
      </c>
      <c r="EX210" s="5">
        <v>18.192026509007775</v>
      </c>
      <c r="EY210" s="5">
        <v>0.58150947095741123</v>
      </c>
      <c r="EZ210" s="5">
        <v>0.77577797137161375</v>
      </c>
      <c r="FA210" s="5">
        <v>0.18201246440966973</v>
      </c>
      <c r="FB210" s="5">
        <v>13.236745501599666</v>
      </c>
      <c r="FC210" s="5">
        <v>0.42311354757656067</v>
      </c>
      <c r="FD210" s="5">
        <v>0.56446573270486067</v>
      </c>
      <c r="FE210" s="5">
        <v>0</v>
      </c>
      <c r="FF210" s="5">
        <v>17.072393345813207</v>
      </c>
      <c r="FG210" s="5">
        <v>6.0326900188353925</v>
      </c>
      <c r="FH210" s="5">
        <v>0.72803250752274651</v>
      </c>
      <c r="FI210" s="5">
        <v>0</v>
      </c>
      <c r="FJ210" s="5">
        <v>13.699428095120627</v>
      </c>
      <c r="FK210" s="5">
        <v>1.6879179080056155</v>
      </c>
      <c r="FL210" s="5">
        <v>0.58419629782980265</v>
      </c>
      <c r="FM210" s="5">
        <v>0</v>
      </c>
      <c r="FN210" s="5">
        <v>28.823991184008026</v>
      </c>
      <c r="FO210" s="5">
        <v>3.4900266017936712</v>
      </c>
      <c r="FP210" s="5">
        <v>0.28235744238279414</v>
      </c>
      <c r="FQ210" s="5">
        <v>1.3262101086815952</v>
      </c>
      <c r="FR210" s="5">
        <v>27.473276572661462</v>
      </c>
      <c r="FS210" s="5">
        <v>3.3306368710665821</v>
      </c>
      <c r="FT210" s="5">
        <v>0.33320575301378819</v>
      </c>
      <c r="FU210" s="5">
        <v>1.2656420110053013</v>
      </c>
      <c r="FV210" s="5">
        <v>16.80141737260665</v>
      </c>
      <c r="FW210" s="5">
        <v>2.0343259614500728</v>
      </c>
      <c r="FX210" s="5">
        <v>0.16458530005265556</v>
      </c>
      <c r="FY210" s="5">
        <v>0</v>
      </c>
      <c r="FZ210" s="5">
        <v>21.688081904400196</v>
      </c>
      <c r="GA210" s="5">
        <v>1.9649282980317502</v>
      </c>
      <c r="GB210" s="5">
        <v>18.628226950686578</v>
      </c>
      <c r="GC210" s="5">
        <v>1.2310130956695806</v>
      </c>
      <c r="GD210" s="5">
        <v>24.636123033879898</v>
      </c>
      <c r="GE210" s="5">
        <v>4.6572057710037837</v>
      </c>
      <c r="GF210" s="5">
        <v>18.897318308206827</v>
      </c>
      <c r="GG210" s="5">
        <v>2.0767981682030809</v>
      </c>
      <c r="GH210" s="5">
        <v>12.566875211692555</v>
      </c>
      <c r="GI210" s="5">
        <v>1.2363240035813214</v>
      </c>
      <c r="GJ210" s="5">
        <v>18.559413625888698</v>
      </c>
      <c r="GK210" s="5">
        <v>1.7789016956303765</v>
      </c>
      <c r="GL210" s="5">
        <v>17.475040884869948</v>
      </c>
      <c r="GM210" s="5">
        <v>1.3754801001889261</v>
      </c>
      <c r="GN210" s="5">
        <v>17.591322141927943</v>
      </c>
      <c r="GO210" s="5">
        <v>1.544759953314923</v>
      </c>
      <c r="GP210" s="5">
        <v>18.53894406287797</v>
      </c>
      <c r="GQ210" s="5">
        <v>1.6047529333259112</v>
      </c>
      <c r="GR210" s="5">
        <v>11.224512245310031</v>
      </c>
      <c r="GS210" s="5">
        <v>0.94193019898605823</v>
      </c>
    </row>
    <row r="211" spans="1:201">
      <c r="A211" s="70" t="s">
        <v>76</v>
      </c>
      <c r="B211" s="500">
        <v>19.606600173678629</v>
      </c>
      <c r="C211" s="501">
        <v>28.063377307310066</v>
      </c>
      <c r="D211" s="501">
        <v>1.3198572507845354</v>
      </c>
      <c r="E211" s="502">
        <v>7.5862612315250724</v>
      </c>
      <c r="F211" s="64">
        <v>19.606600173678629</v>
      </c>
      <c r="G211" s="503">
        <v>28.063377307310066</v>
      </c>
      <c r="H211" s="503">
        <v>1.3198572507845354</v>
      </c>
      <c r="I211" s="504">
        <v>7.5862612315250724</v>
      </c>
      <c r="J211" s="504">
        <v>34.7803156846213</v>
      </c>
      <c r="K211" s="504">
        <v>38.947265283190205</v>
      </c>
      <c r="L211" s="504">
        <v>4.1211629663607621</v>
      </c>
      <c r="M211" s="504">
        <v>0.38947265283190208</v>
      </c>
      <c r="N211" s="504">
        <v>48.352684789330183</v>
      </c>
      <c r="O211" s="504">
        <v>53.831331016132147</v>
      </c>
      <c r="P211" s="504">
        <v>3.4671664722529272</v>
      </c>
      <c r="Q211" s="504">
        <v>16.849206608049364</v>
      </c>
      <c r="R211" s="504">
        <v>8.4320556416246628</v>
      </c>
      <c r="S211" s="5">
        <v>17.13156027495911</v>
      </c>
      <c r="T211" s="241">
        <v>0.39916958617785525</v>
      </c>
      <c r="U211" s="5">
        <v>6.5099929044844611</v>
      </c>
      <c r="V211" s="5">
        <v>18.332533613252192</v>
      </c>
      <c r="W211" s="5">
        <v>1444.2086208444327</v>
      </c>
      <c r="X211" s="5">
        <v>0.48080642383602579</v>
      </c>
      <c r="Y211" s="5">
        <v>18.774712070977625</v>
      </c>
      <c r="Z211" s="5">
        <v>3.8775918070542295</v>
      </c>
      <c r="AA211" s="5">
        <v>0</v>
      </c>
      <c r="AB211" s="5">
        <v>0.12830637509135095</v>
      </c>
      <c r="AC211" s="5">
        <v>0</v>
      </c>
      <c r="AD211" s="5">
        <v>3.8775918070542295</v>
      </c>
      <c r="AE211" s="5">
        <v>0</v>
      </c>
      <c r="AF211" s="5">
        <v>0.12830637509135095</v>
      </c>
      <c r="AG211" s="5">
        <v>0</v>
      </c>
      <c r="AH211" s="5">
        <v>3.3323375867307146</v>
      </c>
      <c r="AI211" s="5">
        <v>0</v>
      </c>
      <c r="AJ211" s="5">
        <v>0.1238491930987751</v>
      </c>
      <c r="AK211" s="5">
        <v>0</v>
      </c>
      <c r="AL211" s="5">
        <v>0</v>
      </c>
      <c r="AM211" s="5">
        <v>0</v>
      </c>
      <c r="AN211" s="5">
        <v>0</v>
      </c>
      <c r="AO211" s="5">
        <v>0</v>
      </c>
      <c r="AP211" s="5">
        <v>34.319374870164445</v>
      </c>
      <c r="AQ211" s="5">
        <v>48.691092504965539</v>
      </c>
      <c r="AR211" s="5">
        <v>4.0665455145972729</v>
      </c>
      <c r="AS211" s="5">
        <v>0.48691092504965533</v>
      </c>
      <c r="AT211" s="5">
        <v>31.609950538309356</v>
      </c>
      <c r="AU211" s="5">
        <v>9.2759612936674838</v>
      </c>
      <c r="AV211" s="5">
        <v>3.7455024476553826</v>
      </c>
      <c r="AW211" s="5">
        <v>9.275961293667484E-2</v>
      </c>
      <c r="AX211" s="5">
        <v>37.536816264242361</v>
      </c>
      <c r="AY211" s="5">
        <v>5.1156464277368849</v>
      </c>
      <c r="AZ211" s="5">
        <v>4.4477841565907665</v>
      </c>
      <c r="BA211" s="5">
        <v>5.1156464277368863E-2</v>
      </c>
      <c r="BB211" s="5">
        <v>71.26313477177662</v>
      </c>
      <c r="BC211" s="5">
        <v>141.14253397008997</v>
      </c>
      <c r="BD211" s="5">
        <v>5.109977918803553</v>
      </c>
      <c r="BE211" s="5">
        <v>44.177613132638164</v>
      </c>
      <c r="BF211" s="5">
        <v>71.26313477177662</v>
      </c>
      <c r="BG211" s="5">
        <v>127.67544066333684</v>
      </c>
      <c r="BH211" s="36">
        <v>5.109977918803553</v>
      </c>
      <c r="BI211" s="36">
        <v>39.962412927624428</v>
      </c>
      <c r="BJ211" s="5">
        <v>44.053574222552811</v>
      </c>
      <c r="BK211" s="5">
        <v>27.797066733847416</v>
      </c>
      <c r="BL211" s="5">
        <v>3.1588954407149235</v>
      </c>
      <c r="BM211" s="5">
        <v>8.7004818876942416</v>
      </c>
      <c r="BN211" s="5">
        <v>71.26313477177662</v>
      </c>
      <c r="BO211" s="5">
        <v>1135.2728840445729</v>
      </c>
      <c r="BP211" s="5">
        <v>5.109977918803553</v>
      </c>
      <c r="BQ211" s="5">
        <v>355.34041270595134</v>
      </c>
      <c r="BR211" s="5">
        <v>8.438546831495044</v>
      </c>
      <c r="BS211" s="5">
        <v>17.257602406823228</v>
      </c>
      <c r="BT211" s="5">
        <v>0.39947687608253418</v>
      </c>
      <c r="BU211" s="5">
        <v>6.5578889145928265</v>
      </c>
      <c r="BV211" s="5">
        <v>7.7894278444569629</v>
      </c>
      <c r="BW211" s="5">
        <v>4.6533892204112632</v>
      </c>
      <c r="BX211" s="5">
        <v>0.36874788561464689</v>
      </c>
      <c r="BY211" s="5">
        <v>1.76828790375628</v>
      </c>
      <c r="BZ211" s="5">
        <v>30.405352057755547</v>
      </c>
      <c r="CA211" s="5">
        <v>1458.5755748481133</v>
      </c>
      <c r="CB211" s="5">
        <v>0.46471857367451297</v>
      </c>
      <c r="CC211" s="5">
        <v>18.96148247302547</v>
      </c>
      <c r="CD211" s="5">
        <v>40.506503932599266</v>
      </c>
      <c r="CE211" s="5">
        <v>1458.5755748481133</v>
      </c>
      <c r="CF211" s="5">
        <v>0.52471079971922441</v>
      </c>
      <c r="CG211" s="5">
        <v>18.96148247302547</v>
      </c>
      <c r="CH211" s="5">
        <v>25.69462142574621</v>
      </c>
      <c r="CI211" s="5">
        <v>1458.5755748481133</v>
      </c>
      <c r="CJ211" s="5">
        <v>0.64044165846451484</v>
      </c>
      <c r="CK211" s="5">
        <v>18.96148247302547</v>
      </c>
      <c r="CL211" s="5">
        <v>18.938076473655176</v>
      </c>
      <c r="CM211" s="5">
        <v>1458.5755748481133</v>
      </c>
      <c r="CN211" s="5">
        <v>0.48498471577778135</v>
      </c>
      <c r="CO211" s="5">
        <v>18.96148247302547</v>
      </c>
      <c r="CP211" s="5">
        <v>18.415402926421088</v>
      </c>
      <c r="CQ211" s="5">
        <v>1458.5755748481133</v>
      </c>
      <c r="CR211" s="5">
        <v>0.48297983308490794</v>
      </c>
      <c r="CS211" s="5">
        <v>18.96148247302547</v>
      </c>
      <c r="CT211" s="5">
        <v>16.722943631765549</v>
      </c>
      <c r="CU211" s="5">
        <v>21.880174480079447</v>
      </c>
      <c r="CV211" s="5">
        <v>0.25559521552098208</v>
      </c>
      <c r="CW211" s="5">
        <v>0.2844422682410328</v>
      </c>
      <c r="CX211" s="5">
        <v>22.27857716292959</v>
      </c>
      <c r="CY211" s="5">
        <v>21.880174480079447</v>
      </c>
      <c r="CZ211" s="5">
        <v>0.28859093984557332</v>
      </c>
      <c r="DA211" s="5">
        <v>0.2844422682410328</v>
      </c>
      <c r="DB211" s="5">
        <v>14.13204178416041</v>
      </c>
      <c r="DC211" s="5">
        <v>21.880174480079447</v>
      </c>
      <c r="DD211" s="5">
        <v>0.35224291215548309</v>
      </c>
      <c r="DE211" s="5">
        <v>0.2844422682410328</v>
      </c>
      <c r="DF211" s="5">
        <v>10.415942060510346</v>
      </c>
      <c r="DG211" s="5">
        <v>21.880174480079447</v>
      </c>
      <c r="DH211" s="5">
        <v>0.26674159367777966</v>
      </c>
      <c r="DI211" s="5">
        <v>0.2844422682410328</v>
      </c>
      <c r="DJ211" s="5">
        <v>10.128471609531596</v>
      </c>
      <c r="DK211" s="5">
        <v>21.880174480079447</v>
      </c>
      <c r="DL211" s="5">
        <v>0.26563890819669927</v>
      </c>
      <c r="DM211" s="5">
        <v>0.2844422682410328</v>
      </c>
      <c r="DN211" s="5">
        <v>3.8775918070542295</v>
      </c>
      <c r="DO211" s="5">
        <v>0</v>
      </c>
      <c r="DP211" s="5">
        <v>0.12830637509135095</v>
      </c>
      <c r="DQ211" s="5">
        <v>0</v>
      </c>
      <c r="DR211" s="5">
        <v>3.8775918070542295</v>
      </c>
      <c r="DS211" s="5">
        <v>0</v>
      </c>
      <c r="DT211" s="5">
        <v>0.12830637509135095</v>
      </c>
      <c r="DU211" s="5">
        <v>0</v>
      </c>
      <c r="DV211" s="5">
        <v>0</v>
      </c>
      <c r="DW211" s="5">
        <v>0</v>
      </c>
      <c r="DX211" s="5">
        <v>0</v>
      </c>
      <c r="DY211" s="5">
        <v>0</v>
      </c>
      <c r="DZ211" s="5">
        <v>0</v>
      </c>
      <c r="EA211" s="5">
        <v>0</v>
      </c>
      <c r="EB211" s="5">
        <v>0</v>
      </c>
      <c r="EC211" s="5">
        <v>0</v>
      </c>
      <c r="ED211" s="5">
        <v>0</v>
      </c>
      <c r="EE211" s="5">
        <v>0</v>
      </c>
      <c r="EF211" s="5">
        <v>0</v>
      </c>
      <c r="EG211" s="5">
        <v>0</v>
      </c>
      <c r="EH211" s="5">
        <v>0</v>
      </c>
      <c r="EI211" s="5">
        <v>0</v>
      </c>
      <c r="EJ211" s="5">
        <v>0</v>
      </c>
      <c r="EK211" s="5">
        <v>0</v>
      </c>
      <c r="EL211" s="5">
        <v>0</v>
      </c>
      <c r="EM211" s="5">
        <v>0</v>
      </c>
      <c r="EN211" s="5">
        <v>0</v>
      </c>
      <c r="EO211" s="5">
        <v>0</v>
      </c>
      <c r="EP211" s="5">
        <v>0</v>
      </c>
      <c r="EQ211" s="5">
        <v>0</v>
      </c>
      <c r="ER211" s="5">
        <v>0</v>
      </c>
      <c r="ES211" s="5">
        <v>0</v>
      </c>
      <c r="ET211" s="5">
        <v>48.81737891083192</v>
      </c>
      <c r="EU211" s="5">
        <v>30.802947622379698</v>
      </c>
      <c r="EV211" s="5">
        <v>3.5004877218369708</v>
      </c>
      <c r="EW211" s="5">
        <v>9.6413226058048451</v>
      </c>
      <c r="EX211" s="5">
        <v>48.89861843522182</v>
      </c>
      <c r="EY211" s="5">
        <v>30.854208400210883</v>
      </c>
      <c r="EZ211" s="5">
        <v>3.5063130644505951</v>
      </c>
      <c r="FA211" s="5">
        <v>9.657367229266006</v>
      </c>
      <c r="FB211" s="5">
        <v>35.579244966819452</v>
      </c>
      <c r="FC211" s="5">
        <v>22.449907053768104</v>
      </c>
      <c r="FD211" s="5">
        <v>2.5512371400781317</v>
      </c>
      <c r="FE211" s="5">
        <v>0</v>
      </c>
      <c r="FF211" s="5">
        <v>45.889139815159176</v>
      </c>
      <c r="FG211" s="5">
        <v>90.887237783770075</v>
      </c>
      <c r="FH211" s="5">
        <v>3.2905160840780452</v>
      </c>
      <c r="FI211" s="5">
        <v>0</v>
      </c>
      <c r="FJ211" s="5">
        <v>36.822896386632294</v>
      </c>
      <c r="FK211" s="5">
        <v>65.972112196860991</v>
      </c>
      <c r="FL211" s="5">
        <v>2.640414122178127</v>
      </c>
      <c r="FM211" s="5">
        <v>0</v>
      </c>
      <c r="FN211" s="5">
        <v>11.112339946779098</v>
      </c>
      <c r="FO211" s="5">
        <v>22.725754616330885</v>
      </c>
      <c r="FP211" s="5">
        <v>0.5260529966295151</v>
      </c>
      <c r="FQ211" s="5">
        <v>8.6357867542057356</v>
      </c>
      <c r="FR211" s="5">
        <v>15.083115502803194</v>
      </c>
      <c r="FS211" s="5">
        <v>29.517178372949353</v>
      </c>
      <c r="FT211" s="5">
        <v>0.84179419398606325</v>
      </c>
      <c r="FU211" s="5">
        <v>11.216527781720755</v>
      </c>
      <c r="FV211" s="5">
        <v>6.4773493802520594</v>
      </c>
      <c r="FW211" s="5">
        <v>13.246773702465592</v>
      </c>
      <c r="FX211" s="5">
        <v>0.30663470232348039</v>
      </c>
      <c r="FY211" s="5">
        <v>0</v>
      </c>
      <c r="FZ211" s="5">
        <v>132.00719466182261</v>
      </c>
      <c r="GA211" s="5">
        <v>17.469506201461371</v>
      </c>
      <c r="GB211" s="5">
        <v>75.184854106495209</v>
      </c>
      <c r="GC211" s="5">
        <v>13.296509762141191</v>
      </c>
      <c r="GD211" s="5">
        <v>108.09887111837594</v>
      </c>
      <c r="GE211" s="5">
        <v>7.104874990650158</v>
      </c>
      <c r="GF211" s="5">
        <v>54.547174245586895</v>
      </c>
      <c r="GG211" s="5">
        <v>13.859325633641935</v>
      </c>
      <c r="GH211" s="5">
        <v>72.981782096443681</v>
      </c>
      <c r="GI211" s="5">
        <v>10.695486314160817</v>
      </c>
      <c r="GJ211" s="5">
        <v>52.427195845542052</v>
      </c>
      <c r="GK211" s="5">
        <v>12.410510573581972</v>
      </c>
      <c r="GL211" s="5">
        <v>64.677397059803553</v>
      </c>
      <c r="GM211" s="5">
        <v>13.12086821097853</v>
      </c>
      <c r="GN211" s="5">
        <v>58.494328875601511</v>
      </c>
      <c r="GO211" s="5">
        <v>14.058277704563467</v>
      </c>
      <c r="GP211" s="5">
        <v>66.810357942840795</v>
      </c>
      <c r="GQ211" s="5">
        <v>14.818417021939734</v>
      </c>
      <c r="GR211" s="5">
        <v>41.525507492705898</v>
      </c>
      <c r="GS211" s="5">
        <v>7.8143148426241096</v>
      </c>
    </row>
    <row r="212" spans="1:201">
      <c r="A212" s="130" t="s">
        <v>77</v>
      </c>
      <c r="B212" s="500">
        <v>33.566154162180538</v>
      </c>
      <c r="C212" s="501">
        <v>59.812795748414565</v>
      </c>
      <c r="D212" s="501">
        <v>2.1290185666255579</v>
      </c>
      <c r="E212" s="502">
        <v>19.059344506122457</v>
      </c>
      <c r="F212" s="64">
        <v>33.566154162180538</v>
      </c>
      <c r="G212" s="503">
        <v>59.812795748414565</v>
      </c>
      <c r="H212" s="503">
        <v>2.1290185666255579</v>
      </c>
      <c r="I212" s="504">
        <v>19.059344506122457</v>
      </c>
      <c r="J212" s="504">
        <v>83.356474477217333</v>
      </c>
      <c r="K212" s="504">
        <v>1223.0891184061074</v>
      </c>
      <c r="L212" s="504">
        <v>7.740269876032408</v>
      </c>
      <c r="M212" s="504">
        <v>12.230891184061079</v>
      </c>
      <c r="N212" s="504">
        <v>61.699239217319793</v>
      </c>
      <c r="O212" s="504">
        <v>64.621061395202432</v>
      </c>
      <c r="P212" s="504">
        <v>4.1767018701239822</v>
      </c>
      <c r="Q212" s="504">
        <v>20.226392216698361</v>
      </c>
      <c r="R212" s="504">
        <v>39.391530292826467</v>
      </c>
      <c r="S212" s="5">
        <v>111.13618595669763</v>
      </c>
      <c r="T212" s="241">
        <v>2.2047996754501691</v>
      </c>
      <c r="U212" s="5">
        <v>42.231750663545107</v>
      </c>
      <c r="V212" s="5">
        <v>39.815941358147143</v>
      </c>
      <c r="W212" s="5">
        <v>281.68567442801435</v>
      </c>
      <c r="X212" s="5">
        <v>1.0547556890996215</v>
      </c>
      <c r="Y212" s="5">
        <v>3.6619137675641866</v>
      </c>
      <c r="Z212" s="5">
        <v>5.1332255080565581</v>
      </c>
      <c r="AA212" s="5">
        <v>0</v>
      </c>
      <c r="AB212" s="5">
        <v>0.2858213248621056</v>
      </c>
      <c r="AC212" s="5">
        <v>0</v>
      </c>
      <c r="AD212" s="5">
        <v>5.1332255080565581</v>
      </c>
      <c r="AE212" s="5">
        <v>0</v>
      </c>
      <c r="AF212" s="5">
        <v>0.2858213248621056</v>
      </c>
      <c r="AG212" s="5">
        <v>0</v>
      </c>
      <c r="AH212" s="5">
        <v>4.4657767197454996</v>
      </c>
      <c r="AI212" s="5">
        <v>0</v>
      </c>
      <c r="AJ212" s="5">
        <v>0.2779341376853805</v>
      </c>
      <c r="AK212" s="5">
        <v>0</v>
      </c>
      <c r="AL212" s="5">
        <v>0</v>
      </c>
      <c r="AM212" s="5">
        <v>0</v>
      </c>
      <c r="AN212" s="5">
        <v>0</v>
      </c>
      <c r="AO212" s="5">
        <v>0</v>
      </c>
      <c r="AP212" s="5">
        <v>82.251757614260001</v>
      </c>
      <c r="AQ212" s="5">
        <v>1302.4559073606729</v>
      </c>
      <c r="AR212" s="5">
        <v>7.6376886823156482</v>
      </c>
      <c r="AS212" s="5">
        <v>13.02455907360673</v>
      </c>
      <c r="AT212" s="5">
        <v>75.758197802607896</v>
      </c>
      <c r="AU212" s="5">
        <v>1396.6331090664798</v>
      </c>
      <c r="AV212" s="5">
        <v>7.034713260027571</v>
      </c>
      <c r="AW212" s="5">
        <v>13.9663310906648</v>
      </c>
      <c r="AX212" s="5">
        <v>89.96285989059686</v>
      </c>
      <c r="AY212" s="5">
        <v>842.57162036598902</v>
      </c>
      <c r="AZ212" s="5">
        <v>8.35372199628274</v>
      </c>
      <c r="BA212" s="5">
        <v>8.4257162036598903</v>
      </c>
      <c r="BB212" s="5">
        <v>90.93354834001255</v>
      </c>
      <c r="BC212" s="5">
        <v>253.31694961444094</v>
      </c>
      <c r="BD212" s="5">
        <v>6.1557050982587214</v>
      </c>
      <c r="BE212" s="5">
        <v>79.288205229319999</v>
      </c>
      <c r="BF212" s="5">
        <v>90.93354834001255</v>
      </c>
      <c r="BG212" s="5">
        <v>98.861408073373056</v>
      </c>
      <c r="BH212" s="36">
        <v>6.1557050982587214</v>
      </c>
      <c r="BI212" s="36">
        <v>30.943620726965765</v>
      </c>
      <c r="BJ212" s="5">
        <v>56.21346624655321</v>
      </c>
      <c r="BK212" s="5">
        <v>33.313336074599839</v>
      </c>
      <c r="BL212" s="5">
        <v>3.8053449698326642</v>
      </c>
      <c r="BM212" s="5">
        <v>10.427074191349748</v>
      </c>
      <c r="BN212" s="5">
        <v>90.93354834001255</v>
      </c>
      <c r="BO212" s="5">
        <v>916.53277353808846</v>
      </c>
      <c r="BP212" s="5">
        <v>6.1557050982587214</v>
      </c>
      <c r="BQ212" s="5">
        <v>286.87475811742166</v>
      </c>
      <c r="BR212" s="5">
        <v>39.421854796516108</v>
      </c>
      <c r="BS212" s="5">
        <v>111.52725555409511</v>
      </c>
      <c r="BT212" s="5">
        <v>2.206496980820031</v>
      </c>
      <c r="BU212" s="5">
        <v>42.380357110556147</v>
      </c>
      <c r="BV212" s="5">
        <v>36.389404427553316</v>
      </c>
      <c r="BW212" s="5">
        <v>72.420295814347469</v>
      </c>
      <c r="BX212" s="5">
        <v>2.0367664438338746</v>
      </c>
      <c r="BY212" s="5">
        <v>27.519712409452037</v>
      </c>
      <c r="BZ212" s="5">
        <v>75.61126508194441</v>
      </c>
      <c r="CA212" s="5">
        <v>284.28818250525762</v>
      </c>
      <c r="CB212" s="5">
        <v>1.0392674875154364</v>
      </c>
      <c r="CC212" s="5">
        <v>3.6957463725683488</v>
      </c>
      <c r="CD212" s="5">
        <v>100.6424653431495</v>
      </c>
      <c r="CE212" s="5">
        <v>284.28818250525762</v>
      </c>
      <c r="CF212" s="5">
        <v>1.1498400396514543</v>
      </c>
      <c r="CG212" s="5">
        <v>3.6957463725683488</v>
      </c>
      <c r="CH212" s="5">
        <v>71.16683636933206</v>
      </c>
      <c r="CI212" s="5">
        <v>284.28818250525762</v>
      </c>
      <c r="CJ212" s="5">
        <v>1.5493765413685081</v>
      </c>
      <c r="CK212" s="5">
        <v>3.6957463725683488</v>
      </c>
      <c r="CL212" s="5">
        <v>52.50751400156701</v>
      </c>
      <c r="CM212" s="5">
        <v>284.28818250525762</v>
      </c>
      <c r="CN212" s="5">
        <v>1.1559931464957491</v>
      </c>
      <c r="CO212" s="5">
        <v>3.6957463725683488</v>
      </c>
      <c r="CP212" s="5">
        <v>39.995923011699794</v>
      </c>
      <c r="CQ212" s="5">
        <v>284.28818250525762</v>
      </c>
      <c r="CR212" s="5">
        <v>1.0595235450523575</v>
      </c>
      <c r="CS212" s="5">
        <v>3.6957463725683488</v>
      </c>
      <c r="CT212" s="5">
        <v>41.586195795069408</v>
      </c>
      <c r="CU212" s="5">
        <v>24.037374780932353</v>
      </c>
      <c r="CV212" s="5">
        <v>0.57159711813348979</v>
      </c>
      <c r="CW212" s="5">
        <v>0.31248587215212054</v>
      </c>
      <c r="CX212" s="5">
        <v>55.353355938732207</v>
      </c>
      <c r="CY212" s="5">
        <v>24.037374780932353</v>
      </c>
      <c r="CZ212" s="5">
        <v>0.6324120218082997</v>
      </c>
      <c r="DA212" s="5">
        <v>0.31248587215212054</v>
      </c>
      <c r="DB212" s="5">
        <v>39.141760003132632</v>
      </c>
      <c r="DC212" s="5">
        <v>24.037374780932353</v>
      </c>
      <c r="DD212" s="5">
        <v>0.85215709775267923</v>
      </c>
      <c r="DE212" s="5">
        <v>0.31248587215212054</v>
      </c>
      <c r="DF212" s="5">
        <v>28.879132700861849</v>
      </c>
      <c r="DG212" s="5">
        <v>24.037374780932353</v>
      </c>
      <c r="DH212" s="5">
        <v>0.63579623057266188</v>
      </c>
      <c r="DI212" s="5">
        <v>0.31248587215212054</v>
      </c>
      <c r="DJ212" s="5">
        <v>21.997757656434882</v>
      </c>
      <c r="DK212" s="5">
        <v>24.037374780932353</v>
      </c>
      <c r="DL212" s="5">
        <v>0.58273794977879634</v>
      </c>
      <c r="DM212" s="5">
        <v>0.31248587215212054</v>
      </c>
      <c r="DN212" s="5">
        <v>5.133225508056559</v>
      </c>
      <c r="DO212" s="5">
        <v>0</v>
      </c>
      <c r="DP212" s="5">
        <v>0.28582132486210554</v>
      </c>
      <c r="DQ212" s="5">
        <v>0</v>
      </c>
      <c r="DR212" s="5">
        <v>5.133225508056559</v>
      </c>
      <c r="DS212" s="5">
        <v>0</v>
      </c>
      <c r="DT212" s="5">
        <v>0.28582132486210554</v>
      </c>
      <c r="DU212" s="5">
        <v>0</v>
      </c>
      <c r="DV212" s="5">
        <v>0</v>
      </c>
      <c r="DW212" s="5">
        <v>0</v>
      </c>
      <c r="DX212" s="5">
        <v>0</v>
      </c>
      <c r="DY212" s="5">
        <v>0</v>
      </c>
      <c r="DZ212" s="5">
        <v>0</v>
      </c>
      <c r="EA212" s="5">
        <v>0</v>
      </c>
      <c r="EB212" s="5">
        <v>0</v>
      </c>
      <c r="EC212" s="5">
        <v>0</v>
      </c>
      <c r="ED212" s="5">
        <v>0</v>
      </c>
      <c r="EE212" s="5">
        <v>0</v>
      </c>
      <c r="EF212" s="5">
        <v>0</v>
      </c>
      <c r="EG212" s="5">
        <v>0</v>
      </c>
      <c r="EH212" s="5">
        <v>0</v>
      </c>
      <c r="EI212" s="5">
        <v>0</v>
      </c>
      <c r="EJ212" s="5">
        <v>0</v>
      </c>
      <c r="EK212" s="5">
        <v>0</v>
      </c>
      <c r="EL212" s="5">
        <v>0</v>
      </c>
      <c r="EM212" s="5">
        <v>0</v>
      </c>
      <c r="EN212" s="5">
        <v>0</v>
      </c>
      <c r="EO212" s="5">
        <v>0</v>
      </c>
      <c r="EP212" s="5">
        <v>0</v>
      </c>
      <c r="EQ212" s="5">
        <v>0</v>
      </c>
      <c r="ER212" s="5">
        <v>0</v>
      </c>
      <c r="ES212" s="5">
        <v>0</v>
      </c>
      <c r="ET212" s="5">
        <v>62.292200578004049</v>
      </c>
      <c r="EU212" s="5">
        <v>36.915727693783204</v>
      </c>
      <c r="EV212" s="5">
        <v>4.2168421191043288</v>
      </c>
      <c r="EW212" s="5">
        <v>11.554622768154143</v>
      </c>
      <c r="EX212" s="5">
        <v>62.395864249857475</v>
      </c>
      <c r="EY212" s="5">
        <v>36.97716106499773</v>
      </c>
      <c r="EZ212" s="5">
        <v>4.2238595841101629</v>
      </c>
      <c r="FA212" s="5">
        <v>11.57385141334429</v>
      </c>
      <c r="FB212" s="5">
        <v>45.40000945022652</v>
      </c>
      <c r="FC212" s="5">
        <v>26.905043819427185</v>
      </c>
      <c r="FD212" s="5">
        <v>3.0733329418619162</v>
      </c>
      <c r="FE212" s="5">
        <v>0</v>
      </c>
      <c r="FF212" s="5">
        <v>58.555694006826258</v>
      </c>
      <c r="FG212" s="5">
        <v>163.12076300929908</v>
      </c>
      <c r="FH212" s="5">
        <v>3.9639010102423584</v>
      </c>
      <c r="FI212" s="5">
        <v>0</v>
      </c>
      <c r="FJ212" s="5">
        <v>46.986939871738997</v>
      </c>
      <c r="FK212" s="5">
        <v>51.083402347943526</v>
      </c>
      <c r="FL212" s="5">
        <v>3.1807594732643851</v>
      </c>
      <c r="FM212" s="5">
        <v>0</v>
      </c>
      <c r="FN212" s="5">
        <v>51.912854260220897</v>
      </c>
      <c r="FO212" s="5">
        <v>146.86518920803834</v>
      </c>
      <c r="FP212" s="5">
        <v>2.905635891111106</v>
      </c>
      <c r="FQ212" s="5">
        <v>55.80877189905457</v>
      </c>
      <c r="FR212" s="5">
        <v>52.65767775258</v>
      </c>
      <c r="FS212" s="5">
        <v>137.31745503649103</v>
      </c>
      <c r="FT212" s="5">
        <v>3.025763607400568</v>
      </c>
      <c r="FU212" s="5">
        <v>52.180632913866589</v>
      </c>
      <c r="FV212" s="5">
        <v>30.259845899244766</v>
      </c>
      <c r="FW212" s="5">
        <v>85.607275052183866</v>
      </c>
      <c r="FX212" s="5">
        <v>1.6936863818661219</v>
      </c>
      <c r="FY212" s="5">
        <v>0</v>
      </c>
      <c r="FZ212" s="5">
        <v>397.13120642788624</v>
      </c>
      <c r="GA212" s="5">
        <v>79.984894886119918</v>
      </c>
      <c r="GB212" s="5">
        <v>149.22969537148651</v>
      </c>
      <c r="GC212" s="5">
        <v>32.670512430808174</v>
      </c>
      <c r="GD212" s="5">
        <v>541.75130692181108</v>
      </c>
      <c r="GE212" s="5">
        <v>56.214738080027288</v>
      </c>
      <c r="GF212" s="5">
        <v>263.90922602992748</v>
      </c>
      <c r="GG212" s="5">
        <v>86.050340860818864</v>
      </c>
      <c r="GH212" s="5">
        <v>63.308218464322273</v>
      </c>
      <c r="GI212" s="5">
        <v>10.516671936886617</v>
      </c>
      <c r="GJ212" s="5">
        <v>200.07457146001991</v>
      </c>
      <c r="GK212" s="5">
        <v>62.510765882355173</v>
      </c>
      <c r="GL212" s="5">
        <v>163.19521268778288</v>
      </c>
      <c r="GM212" s="5">
        <v>42.857860699461767</v>
      </c>
      <c r="GN212" s="5">
        <v>279.6330643680194</v>
      </c>
      <c r="GO212" s="5">
        <v>77.007044817397741</v>
      </c>
      <c r="GP212" s="5">
        <v>159.22303699093419</v>
      </c>
      <c r="GQ212" s="5">
        <v>43.300472829237307</v>
      </c>
      <c r="GR212" s="5">
        <v>130.31962961536016</v>
      </c>
      <c r="GS212" s="5">
        <v>38.368786597444391</v>
      </c>
    </row>
    <row r="213" spans="1:201">
      <c r="A213" s="70" t="s">
        <v>78</v>
      </c>
      <c r="B213" s="500">
        <v>7.8463406120646395</v>
      </c>
      <c r="C213" s="501">
        <v>8.9260749460579571</v>
      </c>
      <c r="D213" s="501">
        <v>4.7462297492649311E-2</v>
      </c>
      <c r="E213" s="502">
        <v>2.4413165907693801</v>
      </c>
      <c r="F213" s="64">
        <v>7.8463406120646395</v>
      </c>
      <c r="G213" s="503">
        <v>8.9260749460579571</v>
      </c>
      <c r="H213" s="503">
        <v>4.7462297492649311E-2</v>
      </c>
      <c r="I213" s="504">
        <v>2.4413165907693801</v>
      </c>
      <c r="J213" s="504">
        <v>5.7079286903769342</v>
      </c>
      <c r="K213" s="504">
        <v>49.951328920723803</v>
      </c>
      <c r="L213" s="504">
        <v>1.2992836585450251</v>
      </c>
      <c r="M213" s="504">
        <v>0.49951328920723803</v>
      </c>
      <c r="N213" s="504">
        <v>0.93961580957509316</v>
      </c>
      <c r="O213" s="504">
        <v>3.2430116637136357</v>
      </c>
      <c r="P213" s="504">
        <v>2.5603402662864989E-2</v>
      </c>
      <c r="Q213" s="504">
        <v>1.0150626507423679</v>
      </c>
      <c r="R213" s="504">
        <v>25.664109767471533</v>
      </c>
      <c r="S213" s="5">
        <v>18.820031767583828</v>
      </c>
      <c r="T213" s="241">
        <v>9.2261981420369191E-2</v>
      </c>
      <c r="U213" s="5">
        <v>7.1516120716818552</v>
      </c>
      <c r="V213" s="5">
        <v>2.4238948821869513</v>
      </c>
      <c r="W213" s="5">
        <v>638.87089401410788</v>
      </c>
      <c r="X213" s="5">
        <v>7.921816582987766E-2</v>
      </c>
      <c r="Y213" s="5">
        <v>8.305321622183401</v>
      </c>
      <c r="Z213" s="5">
        <v>0.32950969452331175</v>
      </c>
      <c r="AA213" s="5">
        <v>0</v>
      </c>
      <c r="AB213" s="5">
        <v>3.2219217351754814E-2</v>
      </c>
      <c r="AC213" s="5">
        <v>0</v>
      </c>
      <c r="AD213" s="5">
        <v>0.32950969452331175</v>
      </c>
      <c r="AE213" s="5">
        <v>0</v>
      </c>
      <c r="AF213" s="5">
        <v>3.2219217351754814E-2</v>
      </c>
      <c r="AG213" s="5">
        <v>0</v>
      </c>
      <c r="AH213" s="5">
        <v>0.302502632499701</v>
      </c>
      <c r="AI213" s="5">
        <v>0</v>
      </c>
      <c r="AJ213" s="5">
        <v>3.141181234738611E-2</v>
      </c>
      <c r="AK213" s="5">
        <v>0</v>
      </c>
      <c r="AL213" s="5">
        <v>0</v>
      </c>
      <c r="AM213" s="5">
        <v>0</v>
      </c>
      <c r="AN213" s="5">
        <v>0</v>
      </c>
      <c r="AO213" s="5">
        <v>0</v>
      </c>
      <c r="AP213" s="5">
        <v>5.6322819560786801</v>
      </c>
      <c r="AQ213" s="5">
        <v>52.20424728064026</v>
      </c>
      <c r="AR213" s="5">
        <v>1.2820643534297171</v>
      </c>
      <c r="AS213" s="5">
        <v>0.52204247280640259</v>
      </c>
      <c r="AT213" s="5">
        <v>5.18762811744089</v>
      </c>
      <c r="AU213" s="5">
        <v>2.4961889195583593</v>
      </c>
      <c r="AV213" s="5">
        <v>1.1808487465800026</v>
      </c>
      <c r="AW213" s="5">
        <v>2.4961889195583595E-2</v>
      </c>
      <c r="AX213" s="5">
        <v>6.1603083894610551</v>
      </c>
      <c r="AY213" s="5">
        <v>52.38915016357052</v>
      </c>
      <c r="AZ213" s="5">
        <v>1.4022578865637529</v>
      </c>
      <c r="BA213" s="5">
        <v>0.52389150163570519</v>
      </c>
      <c r="BB213" s="5">
        <v>1.3848242008315055</v>
      </c>
      <c r="BC213" s="5">
        <v>12.480944597791801</v>
      </c>
      <c r="BD213" s="5">
        <v>3.7734796785936393E-2</v>
      </c>
      <c r="BE213" s="5">
        <v>3.9065356591088336</v>
      </c>
      <c r="BF213" s="5">
        <v>1.3848242008315055</v>
      </c>
      <c r="BG213" s="5">
        <v>11.063355828659891</v>
      </c>
      <c r="BH213" s="36">
        <v>3.7734796785936393E-2</v>
      </c>
      <c r="BI213" s="36">
        <v>3.4628303743705464</v>
      </c>
      <c r="BJ213" s="5">
        <v>0.85607314233220333</v>
      </c>
      <c r="BK213" s="5">
        <v>0.24653717724033183</v>
      </c>
      <c r="BL213" s="5">
        <v>2.3326965285851587E-2</v>
      </c>
      <c r="BM213" s="5">
        <v>7.7166136476223862E-2</v>
      </c>
      <c r="BN213" s="5">
        <v>1.3848242008315055</v>
      </c>
      <c r="BO213" s="5">
        <v>140.24883670259376</v>
      </c>
      <c r="BP213" s="5">
        <v>3.7734796785936393E-2</v>
      </c>
      <c r="BQ213" s="5">
        <v>43.897885887911848</v>
      </c>
      <c r="BR213" s="5">
        <v>25.683866587923788</v>
      </c>
      <c r="BS213" s="5">
        <v>18.921728353195469</v>
      </c>
      <c r="BT213" s="5">
        <v>9.2333006810223217E-2</v>
      </c>
      <c r="BU213" s="5">
        <v>7.1902567742142782</v>
      </c>
      <c r="BV213" s="5">
        <v>23.708184542698874</v>
      </c>
      <c r="BW213" s="5">
        <v>8.7520697920317811</v>
      </c>
      <c r="BX213" s="5">
        <v>8.5230467824821424E-2</v>
      </c>
      <c r="BY213" s="5">
        <v>3.3257865209720769</v>
      </c>
      <c r="BZ213" s="5">
        <v>4.2422989620131757</v>
      </c>
      <c r="CA213" s="5">
        <v>645.24942713225846</v>
      </c>
      <c r="CB213" s="5">
        <v>8.4450828016037163E-2</v>
      </c>
      <c r="CC213" s="5">
        <v>8.38824255271936</v>
      </c>
      <c r="CD213" s="5">
        <v>5.638995101642795</v>
      </c>
      <c r="CE213" s="5">
        <v>645.24942713225846</v>
      </c>
      <c r="CF213" s="5">
        <v>9.8912800118784366E-2</v>
      </c>
      <c r="CG213" s="5">
        <v>8.38824255271936</v>
      </c>
      <c r="CH213" s="5">
        <v>4.7392594699194595</v>
      </c>
      <c r="CI213" s="5">
        <v>645.24942713225846</v>
      </c>
      <c r="CJ213" s="5">
        <v>0.10611761656788291</v>
      </c>
      <c r="CK213" s="5">
        <v>8.38824255271936</v>
      </c>
      <c r="CL213" s="5">
        <v>3.47028255938325</v>
      </c>
      <c r="CM213" s="5">
        <v>645.24942713225846</v>
      </c>
      <c r="CN213" s="5">
        <v>7.7532140870950866E-2</v>
      </c>
      <c r="CO213" s="5">
        <v>8.38824255271936</v>
      </c>
      <c r="CP213" s="5">
        <v>2.4348517149040196</v>
      </c>
      <c r="CQ213" s="5">
        <v>645.24942713225846</v>
      </c>
      <c r="CR213" s="5">
        <v>7.9576258995356766E-2</v>
      </c>
      <c r="CS213" s="5">
        <v>8.38824255271936</v>
      </c>
      <c r="CT213" s="5">
        <v>2.333264429107246</v>
      </c>
      <c r="CU213" s="5">
        <v>7.3961153172099543</v>
      </c>
      <c r="CV213" s="5">
        <v>4.6447955408820428E-2</v>
      </c>
      <c r="CW213" s="5">
        <v>9.6149499123729401E-2</v>
      </c>
      <c r="CX213" s="5">
        <v>3.1014473059035366</v>
      </c>
      <c r="CY213" s="5">
        <v>7.3961153172099543</v>
      </c>
      <c r="CZ213" s="5">
        <v>5.4402040065331392E-2</v>
      </c>
      <c r="DA213" s="5">
        <v>9.6149499123729401E-2</v>
      </c>
      <c r="DB213" s="5">
        <v>2.6065927084557021</v>
      </c>
      <c r="DC213" s="5">
        <v>7.3961153172099543</v>
      </c>
      <c r="DD213" s="5">
        <v>5.8364689112335583E-2</v>
      </c>
      <c r="DE213" s="5">
        <v>9.6149499123729401E-2</v>
      </c>
      <c r="DF213" s="5">
        <v>1.9086554076607871</v>
      </c>
      <c r="DG213" s="5">
        <v>7.3961153172099543</v>
      </c>
      <c r="DH213" s="5">
        <v>4.2642677479022964E-2</v>
      </c>
      <c r="DI213" s="5">
        <v>9.6149499123729401E-2</v>
      </c>
      <c r="DJ213" s="5">
        <v>1.3391684431972102</v>
      </c>
      <c r="DK213" s="5">
        <v>7.3961153172099543</v>
      </c>
      <c r="DL213" s="5">
        <v>4.3766942447446208E-2</v>
      </c>
      <c r="DM213" s="5">
        <v>9.6149499123729401E-2</v>
      </c>
      <c r="DN213" s="5">
        <v>0.32950969452331175</v>
      </c>
      <c r="DO213" s="5">
        <v>0</v>
      </c>
      <c r="DP213" s="5">
        <v>3.2219217351754814E-2</v>
      </c>
      <c r="DQ213" s="5">
        <v>0</v>
      </c>
      <c r="DR213" s="5">
        <v>0.32950969452331175</v>
      </c>
      <c r="DS213" s="5">
        <v>0</v>
      </c>
      <c r="DT213" s="5">
        <v>3.2219217351754814E-2</v>
      </c>
      <c r="DU213" s="5">
        <v>0</v>
      </c>
      <c r="DV213" s="5">
        <v>0</v>
      </c>
      <c r="DW213" s="5">
        <v>0</v>
      </c>
      <c r="DX213" s="5">
        <v>0</v>
      </c>
      <c r="DY213" s="5">
        <v>0</v>
      </c>
      <c r="DZ213" s="5">
        <v>0</v>
      </c>
      <c r="EA213" s="5">
        <v>0</v>
      </c>
      <c r="EB213" s="5">
        <v>0</v>
      </c>
      <c r="EC213" s="5">
        <v>0</v>
      </c>
      <c r="ED213" s="5">
        <v>0</v>
      </c>
      <c r="EE213" s="5">
        <v>0</v>
      </c>
      <c r="EF213" s="5">
        <v>0</v>
      </c>
      <c r="EG213" s="5">
        <v>0</v>
      </c>
      <c r="EH213" s="5">
        <v>0</v>
      </c>
      <c r="EI213" s="5">
        <v>0</v>
      </c>
      <c r="EJ213" s="5">
        <v>0</v>
      </c>
      <c r="EK213" s="5">
        <v>0</v>
      </c>
      <c r="EL213" s="5">
        <v>0</v>
      </c>
      <c r="EM213" s="5">
        <v>0</v>
      </c>
      <c r="EN213" s="5">
        <v>0</v>
      </c>
      <c r="EO213" s="5">
        <v>0</v>
      </c>
      <c r="EP213" s="5">
        <v>0</v>
      </c>
      <c r="EQ213" s="5">
        <v>0</v>
      </c>
      <c r="ER213" s="5">
        <v>0</v>
      </c>
      <c r="ES213" s="5">
        <v>0</v>
      </c>
      <c r="ET213" s="5">
        <v>0.94864599983406284</v>
      </c>
      <c r="EU213" s="5">
        <v>0.27319687469959819</v>
      </c>
      <c r="EV213" s="5">
        <v>2.5849464505339984E-2</v>
      </c>
      <c r="EW213" s="5">
        <v>8.5510621780974239E-2</v>
      </c>
      <c r="EX213" s="5">
        <v>0.95022469069294058</v>
      </c>
      <c r="EY213" s="5">
        <v>0.27365151574466412</v>
      </c>
      <c r="EZ213" s="5">
        <v>2.5892481935792022E-2</v>
      </c>
      <c r="FA213" s="5">
        <v>8.5652924428079869E-2</v>
      </c>
      <c r="FB213" s="5">
        <v>0.69139534255904811</v>
      </c>
      <c r="FC213" s="5">
        <v>0.19911225768308738</v>
      </c>
      <c r="FD213" s="5">
        <v>1.8839692962141514E-2</v>
      </c>
      <c r="FE213" s="5">
        <v>0</v>
      </c>
      <c r="FF213" s="5">
        <v>0.89174285659604513</v>
      </c>
      <c r="FG213" s="5">
        <v>8.0369719000932047</v>
      </c>
      <c r="FH213" s="5">
        <v>2.4298922172762069E-2</v>
      </c>
      <c r="FI213" s="5">
        <v>0</v>
      </c>
      <c r="FJ213" s="5">
        <v>0.71556265696460752</v>
      </c>
      <c r="FK213" s="5">
        <v>5.7166276318303391</v>
      </c>
      <c r="FL213" s="5">
        <v>1.9498223263249806E-2</v>
      </c>
      <c r="FM213" s="5">
        <v>0</v>
      </c>
      <c r="FN213" s="5">
        <v>33.821920097368853</v>
      </c>
      <c r="FO213" s="5">
        <v>24.917166668619931</v>
      </c>
      <c r="FP213" s="5">
        <v>0.12158915278564482</v>
      </c>
      <c r="FQ213" s="5">
        <v>9.4685233340755737</v>
      </c>
      <c r="FR213" s="5">
        <v>30.04983426404813</v>
      </c>
      <c r="FS213" s="5">
        <v>22.877189262388416</v>
      </c>
      <c r="FT213" s="5">
        <v>0.11043881318693982</v>
      </c>
      <c r="FU213" s="5">
        <v>8.6933319197075978</v>
      </c>
      <c r="FV213" s="5">
        <v>19.714695035506526</v>
      </c>
      <c r="FW213" s="5">
        <v>14.524141166631914</v>
      </c>
      <c r="FX213" s="5">
        <v>7.0873949790363225E-2</v>
      </c>
      <c r="FY213" s="5">
        <v>0</v>
      </c>
      <c r="FZ213" s="5">
        <v>324.97629312613702</v>
      </c>
      <c r="GA213" s="5">
        <v>119.97025705722747</v>
      </c>
      <c r="GB213" s="5">
        <v>22.244049290347935</v>
      </c>
      <c r="GC213" s="5">
        <v>5.0445445101102502</v>
      </c>
      <c r="GD213" s="5">
        <v>80.711794584353186</v>
      </c>
      <c r="GE213" s="5">
        <v>3.5749851442966998</v>
      </c>
      <c r="GF213" s="5">
        <v>38.12495124283906</v>
      </c>
      <c r="GG213" s="5">
        <v>8.2776628862842543</v>
      </c>
      <c r="GH213" s="5">
        <v>17.888186567243572</v>
      </c>
      <c r="GI213" s="5">
        <v>1.5544500271783599</v>
      </c>
      <c r="GJ213" s="5">
        <v>59.545164456268516</v>
      </c>
      <c r="GK213" s="5">
        <v>18.337216061187458</v>
      </c>
      <c r="GL213" s="5">
        <v>35.653315489337707</v>
      </c>
      <c r="GM213" s="5">
        <v>8.7939467756356322</v>
      </c>
      <c r="GN213" s="5">
        <v>31.146727166297538</v>
      </c>
      <c r="GO213" s="5">
        <v>7.9484070500224888</v>
      </c>
      <c r="GP213" s="5">
        <v>17.703586452072038</v>
      </c>
      <c r="GQ213" s="5">
        <v>4.0011382865282403</v>
      </c>
      <c r="GR213" s="5">
        <v>33.976764574254311</v>
      </c>
      <c r="GS213" s="5">
        <v>9.191813609114714</v>
      </c>
    </row>
    <row r="214" spans="1:201">
      <c r="A214" s="70" t="s">
        <v>79</v>
      </c>
      <c r="B214" s="500">
        <v>1.5749850084247077</v>
      </c>
      <c r="C214" s="501">
        <v>5.6921893323846602</v>
      </c>
      <c r="D214" s="501">
        <v>4.1586079979719276E-2</v>
      </c>
      <c r="E214" s="502">
        <v>1.8026299765561415</v>
      </c>
      <c r="F214" s="64">
        <v>1.5749850084247077</v>
      </c>
      <c r="G214" s="503">
        <v>5.6921893323846602</v>
      </c>
      <c r="H214" s="503">
        <v>4.1586079979719276E-2</v>
      </c>
      <c r="I214" s="504">
        <v>1.8026299765561415</v>
      </c>
      <c r="J214" s="504">
        <v>4.9102291360307095</v>
      </c>
      <c r="K214" s="504">
        <v>35.392445724561867</v>
      </c>
      <c r="L214" s="504">
        <v>1.1358510548945742</v>
      </c>
      <c r="M214" s="504">
        <v>0.35392445724561866</v>
      </c>
      <c r="N214" s="504">
        <v>0.83811216296650981</v>
      </c>
      <c r="O214" s="504">
        <v>3.2430116637136357</v>
      </c>
      <c r="P214" s="504">
        <v>2.2342958444022898E-2</v>
      </c>
      <c r="Q214" s="504">
        <v>1.0150626507423679</v>
      </c>
      <c r="R214" s="504">
        <v>4.2366810009842615</v>
      </c>
      <c r="S214" s="5">
        <v>13.205363275965357</v>
      </c>
      <c r="T214" s="241">
        <v>8.4009583720959971E-2</v>
      </c>
      <c r="U214" s="5">
        <v>5.0180380448668354</v>
      </c>
      <c r="V214" s="5">
        <v>2.0970328316313442</v>
      </c>
      <c r="W214" s="5">
        <v>186.23325917293201</v>
      </c>
      <c r="X214" s="5">
        <v>5.9207316596761275E-2</v>
      </c>
      <c r="Y214" s="5">
        <v>2.4210323692481159</v>
      </c>
      <c r="Z214" s="5">
        <v>0.19768835216995503</v>
      </c>
      <c r="AA214" s="5">
        <v>0</v>
      </c>
      <c r="AB214" s="5">
        <v>2.4081368409587141E-2</v>
      </c>
      <c r="AC214" s="5">
        <v>0</v>
      </c>
      <c r="AD214" s="5">
        <v>0.19768835216995503</v>
      </c>
      <c r="AE214" s="5">
        <v>0</v>
      </c>
      <c r="AF214" s="5">
        <v>2.4081368409587141E-2</v>
      </c>
      <c r="AG214" s="5">
        <v>0</v>
      </c>
      <c r="AH214" s="5">
        <v>0.17563580359447611</v>
      </c>
      <c r="AI214" s="5">
        <v>0</v>
      </c>
      <c r="AJ214" s="5">
        <v>2.3439772701615656E-2</v>
      </c>
      <c r="AK214" s="5">
        <v>0</v>
      </c>
      <c r="AL214" s="5">
        <v>0</v>
      </c>
      <c r="AM214" s="5">
        <v>0</v>
      </c>
      <c r="AN214" s="5">
        <v>0</v>
      </c>
      <c r="AO214" s="5">
        <v>0</v>
      </c>
      <c r="AP214" s="5">
        <v>4.8451542517871333</v>
      </c>
      <c r="AQ214" s="5">
        <v>40.524548508879541</v>
      </c>
      <c r="AR214" s="5">
        <v>1.1207977093443993</v>
      </c>
      <c r="AS214" s="5">
        <v>0.40524548508879543</v>
      </c>
      <c r="AT214" s="5">
        <v>4.4626420740144654</v>
      </c>
      <c r="AU214" s="5">
        <v>3.821326247225143</v>
      </c>
      <c r="AV214" s="5">
        <v>1.0323136796593151</v>
      </c>
      <c r="AW214" s="5">
        <v>3.8213262472251423E-2</v>
      </c>
      <c r="AX214" s="5">
        <v>5.2993874628921764</v>
      </c>
      <c r="AY214" s="5">
        <v>21.602820155684075</v>
      </c>
      <c r="AZ214" s="5">
        <v>1.2258724945954365</v>
      </c>
      <c r="BA214" s="5">
        <v>0.21602820155684074</v>
      </c>
      <c r="BB214" s="5">
        <v>1.2352261365335238</v>
      </c>
      <c r="BC214" s="5">
        <v>12.480944597791801</v>
      </c>
      <c r="BD214" s="5">
        <v>3.2929490176892097E-2</v>
      </c>
      <c r="BE214" s="5">
        <v>3.9065356591088336</v>
      </c>
      <c r="BF214" s="5">
        <v>1.2352261365335238</v>
      </c>
      <c r="BG214" s="5">
        <v>11.063355828659891</v>
      </c>
      <c r="BH214" s="36">
        <v>3.2929490176892097E-2</v>
      </c>
      <c r="BI214" s="36">
        <v>3.4628303743705464</v>
      </c>
      <c r="BJ214" s="5">
        <v>0.76359433894799633</v>
      </c>
      <c r="BK214" s="5">
        <v>0.24653717724033183</v>
      </c>
      <c r="BL214" s="5">
        <v>2.0356412109351477E-2</v>
      </c>
      <c r="BM214" s="5">
        <v>7.7166136476223862E-2</v>
      </c>
      <c r="BN214" s="5">
        <v>1.2352261365335238</v>
      </c>
      <c r="BO214" s="5">
        <v>140.24883670259376</v>
      </c>
      <c r="BP214" s="5">
        <v>3.2929490176892097E-2</v>
      </c>
      <c r="BQ214" s="5">
        <v>43.897885887911848</v>
      </c>
      <c r="BR214" s="5">
        <v>4.2399424952113485</v>
      </c>
      <c r="BS214" s="5">
        <v>13.31300757097792</v>
      </c>
      <c r="BT214" s="5">
        <v>8.4074256225749031E-2</v>
      </c>
      <c r="BU214" s="5">
        <v>5.0589428769716092</v>
      </c>
      <c r="BV214" s="5">
        <v>3.9137930725027825</v>
      </c>
      <c r="BW214" s="5">
        <v>2.54857806972193</v>
      </c>
      <c r="BX214" s="5">
        <v>7.7607005746845245E-2</v>
      </c>
      <c r="BY214" s="5">
        <v>0.96845966649433335</v>
      </c>
      <c r="BZ214" s="5">
        <v>3.8031227131525678</v>
      </c>
      <c r="CA214" s="5">
        <v>188.07704908721814</v>
      </c>
      <c r="CB214" s="5">
        <v>6.6878839088407735E-2</v>
      </c>
      <c r="CC214" s="5">
        <v>2.445001638133836</v>
      </c>
      <c r="CD214" s="5">
        <v>5.106072059005565</v>
      </c>
      <c r="CE214" s="5">
        <v>188.07704908721814</v>
      </c>
      <c r="CF214" s="5">
        <v>7.9445341748505885E-2</v>
      </c>
      <c r="CG214" s="5">
        <v>2.445001638133836</v>
      </c>
      <c r="CH214" s="5">
        <v>3.868210584881504</v>
      </c>
      <c r="CI214" s="5">
        <v>188.07704908721814</v>
      </c>
      <c r="CJ214" s="5">
        <v>8.5750359976661736E-2</v>
      </c>
      <c r="CK214" s="5">
        <v>2.445001638133836</v>
      </c>
      <c r="CL214" s="5">
        <v>2.8410946845581688</v>
      </c>
      <c r="CM214" s="5">
        <v>188.07704908721814</v>
      </c>
      <c r="CN214" s="5">
        <v>6.2947162640337076E-2</v>
      </c>
      <c r="CO214" s="5">
        <v>2.445001638133836</v>
      </c>
      <c r="CP214" s="5">
        <v>2.1065121362444446</v>
      </c>
      <c r="CQ214" s="5">
        <v>188.07704908721814</v>
      </c>
      <c r="CR214" s="5">
        <v>5.9474953889262966E-2</v>
      </c>
      <c r="CS214" s="5">
        <v>2.445001638133836</v>
      </c>
      <c r="CT214" s="5">
        <v>2.0917174922339119</v>
      </c>
      <c r="CU214" s="5">
        <v>3.6980576586049771</v>
      </c>
      <c r="CV214" s="5">
        <v>3.6783361498624247E-2</v>
      </c>
      <c r="CW214" s="5">
        <v>4.8074749561864701E-2</v>
      </c>
      <c r="CX214" s="5">
        <v>2.8083396324530598</v>
      </c>
      <c r="CY214" s="5">
        <v>3.6980576586049771</v>
      </c>
      <c r="CZ214" s="5">
        <v>4.3694937961678226E-2</v>
      </c>
      <c r="DA214" s="5">
        <v>4.8074749561864701E-2</v>
      </c>
      <c r="DB214" s="5">
        <v>2.1275158216848271</v>
      </c>
      <c r="DC214" s="5">
        <v>3.6980576586049771</v>
      </c>
      <c r="DD214" s="5">
        <v>4.7162697987163951E-2</v>
      </c>
      <c r="DE214" s="5">
        <v>4.8074749561864701E-2</v>
      </c>
      <c r="DF214" s="5">
        <v>1.5626020765069926</v>
      </c>
      <c r="DG214" s="5">
        <v>3.6980576586049771</v>
      </c>
      <c r="DH214" s="5">
        <v>3.462093945218539E-2</v>
      </c>
      <c r="DI214" s="5">
        <v>4.8074749561864701E-2</v>
      </c>
      <c r="DJ214" s="5">
        <v>1.1585816749344444</v>
      </c>
      <c r="DK214" s="5">
        <v>3.6980576586049771</v>
      </c>
      <c r="DL214" s="5">
        <v>3.2711224639094622E-2</v>
      </c>
      <c r="DM214" s="5">
        <v>4.8074749561864701E-2</v>
      </c>
      <c r="DN214" s="5">
        <v>0.19768835216995503</v>
      </c>
      <c r="DO214" s="5">
        <v>0</v>
      </c>
      <c r="DP214" s="5">
        <v>2.4081368409587137E-2</v>
      </c>
      <c r="DQ214" s="5">
        <v>0</v>
      </c>
      <c r="DR214" s="5">
        <v>0.19768835216995503</v>
      </c>
      <c r="DS214" s="5">
        <v>0</v>
      </c>
      <c r="DT214" s="5">
        <v>2.4081368409587137E-2</v>
      </c>
      <c r="DU214" s="5">
        <v>0</v>
      </c>
      <c r="DV214" s="5">
        <v>0</v>
      </c>
      <c r="DW214" s="5">
        <v>0</v>
      </c>
      <c r="DX214" s="5">
        <v>0</v>
      </c>
      <c r="DY214" s="5">
        <v>0</v>
      </c>
      <c r="DZ214" s="5">
        <v>0</v>
      </c>
      <c r="EA214" s="5">
        <v>0</v>
      </c>
      <c r="EB214" s="5">
        <v>0</v>
      </c>
      <c r="EC214" s="5">
        <v>0</v>
      </c>
      <c r="ED214" s="5">
        <v>0</v>
      </c>
      <c r="EE214" s="5">
        <v>0</v>
      </c>
      <c r="EF214" s="5">
        <v>0</v>
      </c>
      <c r="EG214" s="5">
        <v>0</v>
      </c>
      <c r="EH214" s="5">
        <v>0</v>
      </c>
      <c r="EI214" s="5">
        <v>0</v>
      </c>
      <c r="EJ214" s="5">
        <v>0</v>
      </c>
      <c r="EK214" s="5">
        <v>0</v>
      </c>
      <c r="EL214" s="5">
        <v>0</v>
      </c>
      <c r="EM214" s="5">
        <v>0</v>
      </c>
      <c r="EN214" s="5">
        <v>0</v>
      </c>
      <c r="EO214" s="5">
        <v>0</v>
      </c>
      <c r="EP214" s="5">
        <v>0</v>
      </c>
      <c r="EQ214" s="5">
        <v>0</v>
      </c>
      <c r="ER214" s="5">
        <v>0</v>
      </c>
      <c r="ES214" s="5">
        <v>0</v>
      </c>
      <c r="ET214" s="5">
        <v>0.84616685107713951</v>
      </c>
      <c r="EU214" s="5">
        <v>0.27319687469959819</v>
      </c>
      <c r="EV214" s="5">
        <v>2.2557685743884975E-2</v>
      </c>
      <c r="EW214" s="5">
        <v>8.5510621780974239E-2</v>
      </c>
      <c r="EX214" s="5">
        <v>0.84757500108579864</v>
      </c>
      <c r="EY214" s="5">
        <v>0.27365151574466412</v>
      </c>
      <c r="EZ214" s="5">
        <v>2.2595225155095836E-2</v>
      </c>
      <c r="FA214" s="5">
        <v>8.5652924428079869E-2</v>
      </c>
      <c r="FB214" s="5">
        <v>0.61670614746167107</v>
      </c>
      <c r="FC214" s="5">
        <v>0.19911225768308738</v>
      </c>
      <c r="FD214" s="5">
        <v>1.6440567782882984E-2</v>
      </c>
      <c r="FE214" s="5">
        <v>0</v>
      </c>
      <c r="FF214" s="5">
        <v>0.79541076973749614</v>
      </c>
      <c r="FG214" s="5">
        <v>8.0369719000932047</v>
      </c>
      <c r="FH214" s="5">
        <v>2.1204595947241119E-2</v>
      </c>
      <c r="FI214" s="5">
        <v>0</v>
      </c>
      <c r="FJ214" s="5">
        <v>0.63826274532127347</v>
      </c>
      <c r="FK214" s="5">
        <v>5.7166276318303391</v>
      </c>
      <c r="FL214" s="5">
        <v>1.701523808532418E-2</v>
      </c>
      <c r="FM214" s="5">
        <v>0</v>
      </c>
      <c r="FN214" s="5">
        <v>5.5833881475580904</v>
      </c>
      <c r="FO214" s="5">
        <v>17.531296418312397</v>
      </c>
      <c r="FP214" s="5">
        <v>0.1107135783694656</v>
      </c>
      <c r="FQ214" s="5">
        <v>6.6618926389587108</v>
      </c>
      <c r="FR214" s="5">
        <v>5.0347524356688096</v>
      </c>
      <c r="FS214" s="5">
        <v>16.337300827186752</v>
      </c>
      <c r="FT214" s="5">
        <v>0.10045535561314695</v>
      </c>
      <c r="FU214" s="5">
        <v>6.2081743143309662</v>
      </c>
      <c r="FV214" s="5">
        <v>3.2545400816121224</v>
      </c>
      <c r="FW214" s="5">
        <v>10.218939713330599</v>
      </c>
      <c r="FX214" s="5">
        <v>6.4534610322536559E-2</v>
      </c>
      <c r="FY214" s="5">
        <v>0</v>
      </c>
      <c r="FZ214" s="5">
        <v>99.904414959917673</v>
      </c>
      <c r="GA214" s="5">
        <v>35.968731533568857</v>
      </c>
      <c r="GB214" s="5">
        <v>12.440421010985615</v>
      </c>
      <c r="GC214" s="5">
        <v>3.1669077017050924</v>
      </c>
      <c r="GD214" s="5">
        <v>57.726103749087144</v>
      </c>
      <c r="GE214" s="5">
        <v>3.2630735757838552</v>
      </c>
      <c r="GF214" s="5">
        <v>22.135119043190166</v>
      </c>
      <c r="GG214" s="5">
        <v>6.6386855195547563</v>
      </c>
      <c r="GH214" s="5">
        <v>12.768812527169823</v>
      </c>
      <c r="GI214" s="5">
        <v>1.26822982957009</v>
      </c>
      <c r="GJ214" s="5">
        <v>34.553548942380907</v>
      </c>
      <c r="GK214" s="5">
        <v>12.17789249401654</v>
      </c>
      <c r="GL214" s="5">
        <v>23.103893773165872</v>
      </c>
      <c r="GM214" s="5">
        <v>7.0452373158433357</v>
      </c>
      <c r="GN214" s="5">
        <v>20.558608661452567</v>
      </c>
      <c r="GO214" s="5">
        <v>6.9402257057029111</v>
      </c>
      <c r="GP214" s="5">
        <v>11.176311471739202</v>
      </c>
      <c r="GQ214" s="5">
        <v>3.5981633239554305</v>
      </c>
      <c r="GR214" s="5">
        <v>19.477425472585914</v>
      </c>
      <c r="GS214" s="5">
        <v>5.7891057544328612</v>
      </c>
    </row>
    <row r="215" spans="1:201">
      <c r="A215" s="70" t="s">
        <v>80</v>
      </c>
      <c r="B215" s="500">
        <v>14.48001541109786</v>
      </c>
      <c r="C215" s="501">
        <v>215.17891406798779</v>
      </c>
      <c r="D215" s="501">
        <v>0.53072023734331808</v>
      </c>
      <c r="E215" s="502">
        <v>80.03843110024772</v>
      </c>
      <c r="F215" s="64">
        <v>14.48001541109786</v>
      </c>
      <c r="G215" s="503">
        <v>215.17891406798779</v>
      </c>
      <c r="H215" s="503">
        <v>0.53072023734331808</v>
      </c>
      <c r="I215" s="504">
        <v>80.03843110024772</v>
      </c>
      <c r="J215" s="504">
        <v>33.981234745062153</v>
      </c>
      <c r="K215" s="504">
        <v>883.20932943922185</v>
      </c>
      <c r="L215" s="504">
        <v>5.5108167930536345</v>
      </c>
      <c r="M215" s="504">
        <v>8.8320932943922177</v>
      </c>
      <c r="N215" s="504">
        <v>23.799531744189647</v>
      </c>
      <c r="O215" s="504">
        <v>5.7995097402544102</v>
      </c>
      <c r="P215" s="504">
        <v>0.49247751414704488</v>
      </c>
      <c r="Q215" s="504">
        <v>1.8152465486996303</v>
      </c>
      <c r="R215" s="504">
        <v>19.981396039355733</v>
      </c>
      <c r="S215" s="5">
        <v>721.27782535266533</v>
      </c>
      <c r="T215" s="241">
        <v>0.48495180640267943</v>
      </c>
      <c r="U215" s="5">
        <v>274.0855736340128</v>
      </c>
      <c r="V215" s="5">
        <v>1.117883421419688</v>
      </c>
      <c r="W215" s="5">
        <v>199.73488116505703</v>
      </c>
      <c r="X215" s="5">
        <v>0.2148934841161339</v>
      </c>
      <c r="Y215" s="5">
        <v>2.5965534551457412</v>
      </c>
      <c r="Z215" s="5">
        <v>2.9014711326434406</v>
      </c>
      <c r="AA215" s="5">
        <v>0</v>
      </c>
      <c r="AB215" s="5">
        <v>0.99511578371086851</v>
      </c>
      <c r="AC215" s="5">
        <v>0</v>
      </c>
      <c r="AD215" s="5">
        <v>2.9014711326434406</v>
      </c>
      <c r="AE215" s="5">
        <v>0</v>
      </c>
      <c r="AF215" s="5">
        <v>0.99511578371086851</v>
      </c>
      <c r="AG215" s="5">
        <v>0</v>
      </c>
      <c r="AH215" s="5">
        <v>2.8456865315971429</v>
      </c>
      <c r="AI215" s="5">
        <v>0</v>
      </c>
      <c r="AJ215" s="5">
        <v>0.97876895187101209</v>
      </c>
      <c r="AK215" s="5">
        <v>0</v>
      </c>
      <c r="AL215" s="5">
        <v>0</v>
      </c>
      <c r="AM215" s="5">
        <v>0</v>
      </c>
      <c r="AN215" s="5">
        <v>0</v>
      </c>
      <c r="AO215" s="5">
        <v>0</v>
      </c>
      <c r="AP215" s="5">
        <v>33.530884088050598</v>
      </c>
      <c r="AQ215" s="5">
        <v>1110.5575320262296</v>
      </c>
      <c r="AR215" s="5">
        <v>5.4377823673760144</v>
      </c>
      <c r="AS215" s="5">
        <v>11.105575320262298</v>
      </c>
      <c r="AT215" s="5">
        <v>30.88370902846766</v>
      </c>
      <c r="AU215" s="5">
        <v>33.467421810375043</v>
      </c>
      <c r="AV215" s="5">
        <v>5.0084837594252765</v>
      </c>
      <c r="AW215" s="5">
        <v>0.33467421810375042</v>
      </c>
      <c r="AX215" s="5">
        <v>36.674404471305337</v>
      </c>
      <c r="AY215" s="5">
        <v>133.62315006425985</v>
      </c>
      <c r="AZ215" s="5">
        <v>5.9475744643175155</v>
      </c>
      <c r="BA215" s="5">
        <v>1.3362315006425984</v>
      </c>
      <c r="BB215" s="5">
        <v>35.076216462040584</v>
      </c>
      <c r="BC215" s="5">
        <v>51.094829983058773</v>
      </c>
      <c r="BD215" s="5">
        <v>0.7258230151156938</v>
      </c>
      <c r="BE215" s="5">
        <v>15.992681784697394</v>
      </c>
      <c r="BF215" s="5">
        <v>35.076216462040584</v>
      </c>
      <c r="BG215" s="5">
        <v>4.9307435448066359</v>
      </c>
      <c r="BH215" s="36">
        <v>0.7258230151156938</v>
      </c>
      <c r="BI215" s="36">
        <v>1.5433227295244771</v>
      </c>
      <c r="BJ215" s="5">
        <v>21.683479267443264</v>
      </c>
      <c r="BK215" s="5">
        <v>1.171051591891576</v>
      </c>
      <c r="BL215" s="5">
        <v>0.44869059116242888</v>
      </c>
      <c r="BM215" s="5">
        <v>0.36653914826206335</v>
      </c>
      <c r="BN215" s="5">
        <v>35.076216462040584</v>
      </c>
      <c r="BO215" s="5">
        <v>1.8182116821474472</v>
      </c>
      <c r="BP215" s="5">
        <v>0.7258230151156938</v>
      </c>
      <c r="BQ215" s="5">
        <v>0.5691002565121509</v>
      </c>
      <c r="BR215" s="5">
        <v>19.996778176414519</v>
      </c>
      <c r="BS215" s="5">
        <v>728.54817589233562</v>
      </c>
      <c r="BT215" s="5">
        <v>0.48532513342839367</v>
      </c>
      <c r="BU215" s="5">
        <v>276.84830683908757</v>
      </c>
      <c r="BV215" s="5">
        <v>18.458564470536473</v>
      </c>
      <c r="BW215" s="5">
        <v>1.5131219253125368</v>
      </c>
      <c r="BX215" s="5">
        <v>0.44799243085697871</v>
      </c>
      <c r="BY215" s="5">
        <v>0.57498633161876389</v>
      </c>
      <c r="BZ215" s="5">
        <v>21.881650869972027</v>
      </c>
      <c r="CA215" s="5">
        <v>281.63370987698335</v>
      </c>
      <c r="CB215" s="5">
        <v>0.44159507838465611</v>
      </c>
      <c r="CC215" s="5">
        <v>3.6612382284007832</v>
      </c>
      <c r="CD215" s="5">
        <v>23.598104777755992</v>
      </c>
      <c r="CE215" s="5">
        <v>108.88398762674457</v>
      </c>
      <c r="CF215" s="5">
        <v>0.52914232567867947</v>
      </c>
      <c r="CG215" s="5">
        <v>1.4154918391476794</v>
      </c>
      <c r="CH215" s="5">
        <v>80.536304435603085</v>
      </c>
      <c r="CI215" s="5">
        <v>660.2942973617553</v>
      </c>
      <c r="CJ215" s="5">
        <v>1.1142559242405381</v>
      </c>
      <c r="CK215" s="5">
        <v>8.5838258657028188</v>
      </c>
      <c r="CL215" s="5">
        <v>49.889293116112569</v>
      </c>
      <c r="CM215" s="5">
        <v>452.199984071546</v>
      </c>
      <c r="CN215" s="5">
        <v>0.83917274759220362</v>
      </c>
      <c r="CO215" s="5">
        <v>5.8785997929300979</v>
      </c>
      <c r="CP215" s="5">
        <v>1.1229366362829614</v>
      </c>
      <c r="CQ215" s="5">
        <v>200.63775104475843</v>
      </c>
      <c r="CR215" s="5">
        <v>0.21586487605839672</v>
      </c>
      <c r="CS215" s="5">
        <v>2.6082907635818597</v>
      </c>
      <c r="CT215" s="5">
        <v>12.034907978484611</v>
      </c>
      <c r="CU215" s="5">
        <v>154.89854043234084</v>
      </c>
      <c r="CV215" s="5">
        <v>0.24287729311156078</v>
      </c>
      <c r="CW215" s="5">
        <v>2.0136810256204303</v>
      </c>
      <c r="CX215" s="5">
        <v>12.978957627765793</v>
      </c>
      <c r="CY215" s="5">
        <v>59.886193194709513</v>
      </c>
      <c r="CZ215" s="5">
        <v>0.29102827912327367</v>
      </c>
      <c r="DA215" s="5">
        <v>0.77852051153122359</v>
      </c>
      <c r="DB215" s="5">
        <v>44.294967439581683</v>
      </c>
      <c r="DC215" s="5">
        <v>363.16186354896541</v>
      </c>
      <c r="DD215" s="5">
        <v>0.61284075833229568</v>
      </c>
      <c r="DE215" s="5">
        <v>4.7211042261365499</v>
      </c>
      <c r="DF215" s="5">
        <v>27.439111213861903</v>
      </c>
      <c r="DG215" s="5">
        <v>248.7099912393503</v>
      </c>
      <c r="DH215" s="5">
        <v>0.46154501117571189</v>
      </c>
      <c r="DI215" s="5">
        <v>3.2332298861115532</v>
      </c>
      <c r="DJ215" s="5">
        <v>0.61761514995562872</v>
      </c>
      <c r="DK215" s="5">
        <v>110.35076307461712</v>
      </c>
      <c r="DL215" s="5">
        <v>0.11872568183211815</v>
      </c>
      <c r="DM215" s="5">
        <v>1.4345599199700227</v>
      </c>
      <c r="DN215" s="5">
        <v>2.9014711326434401</v>
      </c>
      <c r="DO215" s="5">
        <v>0</v>
      </c>
      <c r="DP215" s="5">
        <v>0.99511578371086851</v>
      </c>
      <c r="DQ215" s="5">
        <v>0</v>
      </c>
      <c r="DR215" s="5">
        <v>2.9014711326434401</v>
      </c>
      <c r="DS215" s="5">
        <v>0</v>
      </c>
      <c r="DT215" s="5">
        <v>0.99511578371086851</v>
      </c>
      <c r="DU215" s="5">
        <v>0</v>
      </c>
      <c r="DV215" s="5">
        <v>0</v>
      </c>
      <c r="DW215" s="5">
        <v>0</v>
      </c>
      <c r="DX215" s="5">
        <v>0</v>
      </c>
      <c r="DY215" s="5">
        <v>0</v>
      </c>
      <c r="DZ215" s="5">
        <v>0</v>
      </c>
      <c r="EA215" s="5">
        <v>0</v>
      </c>
      <c r="EB215" s="5">
        <v>0</v>
      </c>
      <c r="EC215" s="5">
        <v>0</v>
      </c>
      <c r="ED215" s="5">
        <v>0</v>
      </c>
      <c r="EE215" s="5">
        <v>0</v>
      </c>
      <c r="EF215" s="5">
        <v>0</v>
      </c>
      <c r="EG215" s="5">
        <v>0</v>
      </c>
      <c r="EH215" s="5">
        <v>0</v>
      </c>
      <c r="EI215" s="5">
        <v>0</v>
      </c>
      <c r="EJ215" s="5">
        <v>0</v>
      </c>
      <c r="EK215" s="5">
        <v>0</v>
      </c>
      <c r="EL215" s="5">
        <v>0</v>
      </c>
      <c r="EM215" s="5">
        <v>0</v>
      </c>
      <c r="EN215" s="5">
        <v>0</v>
      </c>
      <c r="EO215" s="5">
        <v>0</v>
      </c>
      <c r="EP215" s="5">
        <v>0</v>
      </c>
      <c r="EQ215" s="5">
        <v>0</v>
      </c>
      <c r="ER215" s="5">
        <v>0</v>
      </c>
      <c r="ES215" s="5">
        <v>0</v>
      </c>
      <c r="ET215" s="5">
        <v>24.028257461162852</v>
      </c>
      <c r="EU215" s="5">
        <v>1.2976851548230912</v>
      </c>
      <c r="EV215" s="5">
        <v>0.49721047585936784</v>
      </c>
      <c r="EW215" s="5">
        <v>0.40617545345962758</v>
      </c>
      <c r="EX215" s="5">
        <v>24.068244126805599</v>
      </c>
      <c r="EY215" s="5">
        <v>1.2998446997871542</v>
      </c>
      <c r="EZ215" s="5">
        <v>0.49803790952093879</v>
      </c>
      <c r="FA215" s="5">
        <v>0.40685139103337925</v>
      </c>
      <c r="FB215" s="5">
        <v>17.512354768125984</v>
      </c>
      <c r="FC215" s="5">
        <v>0.94578322399466519</v>
      </c>
      <c r="FD215" s="5">
        <v>0.36237859785511872</v>
      </c>
      <c r="FE215" s="5">
        <v>0</v>
      </c>
      <c r="FF215" s="5">
        <v>22.586957570253404</v>
      </c>
      <c r="FG215" s="5">
        <v>32.901973852727245</v>
      </c>
      <c r="FH215" s="5">
        <v>0.46738603246086341</v>
      </c>
      <c r="FI215" s="5">
        <v>0</v>
      </c>
      <c r="FJ215" s="5">
        <v>18.124488749382667</v>
      </c>
      <c r="FK215" s="5">
        <v>2.547800615857533</v>
      </c>
      <c r="FL215" s="5">
        <v>0.37504532695947707</v>
      </c>
      <c r="FM215" s="5">
        <v>0</v>
      </c>
      <c r="FN215" s="5">
        <v>26.332851067117058</v>
      </c>
      <c r="FO215" s="5">
        <v>959.39208015121153</v>
      </c>
      <c r="FP215" s="5">
        <v>0.63910267668879517</v>
      </c>
      <c r="FQ215" s="5">
        <v>364.56899045746036</v>
      </c>
      <c r="FR215" s="5">
        <v>25.897602780675538</v>
      </c>
      <c r="FS215" s="5">
        <v>849.8655683939952</v>
      </c>
      <c r="FT215" s="5">
        <v>0.61930603473242796</v>
      </c>
      <c r="FU215" s="5">
        <v>322.94891598971816</v>
      </c>
      <c r="FV215" s="5">
        <v>15.349339325179587</v>
      </c>
      <c r="FW215" s="5">
        <v>559.22674482140906</v>
      </c>
      <c r="FX215" s="5">
        <v>0.3725310192627328</v>
      </c>
      <c r="FY215" s="5">
        <v>0</v>
      </c>
      <c r="FZ215" s="5">
        <v>155.11365410304396</v>
      </c>
      <c r="GA215" s="5">
        <v>44.503514843438367</v>
      </c>
      <c r="GB215" s="5">
        <v>149.50711747267664</v>
      </c>
      <c r="GC215" s="5">
        <v>44.77852038127596</v>
      </c>
      <c r="GD215" s="5">
        <v>536.88165193911539</v>
      </c>
      <c r="GE215" s="5">
        <v>152.23553115749542</v>
      </c>
      <c r="GF215" s="5">
        <v>514.97424195110784</v>
      </c>
      <c r="GG215" s="5">
        <v>188.39672588805655</v>
      </c>
      <c r="GH215" s="5">
        <v>54.578142296337255</v>
      </c>
      <c r="GI215" s="5">
        <v>14.39735646393118</v>
      </c>
      <c r="GJ215" s="5">
        <v>522.50535450757025</v>
      </c>
      <c r="GK215" s="5">
        <v>191.82940085298301</v>
      </c>
      <c r="GL215" s="5">
        <v>289.97051042596354</v>
      </c>
      <c r="GM215" s="5">
        <v>102.28532107591842</v>
      </c>
      <c r="GN215" s="5">
        <v>371.66559706742282</v>
      </c>
      <c r="GO215" s="5">
        <v>122.50197163992246</v>
      </c>
      <c r="GP215" s="5">
        <v>360.94104033023166</v>
      </c>
      <c r="GQ215" s="5">
        <v>129.84132685884194</v>
      </c>
      <c r="GR215" s="5">
        <v>74.619541233019206</v>
      </c>
      <c r="GS215" s="5">
        <v>23.365276279934847</v>
      </c>
    </row>
    <row r="216" spans="1:201">
      <c r="A216" s="445" t="s">
        <v>81</v>
      </c>
      <c r="B216" s="505">
        <v>0.18164255207071095</v>
      </c>
      <c r="C216" s="506">
        <v>0.41519686410235923</v>
      </c>
      <c r="D216" s="506">
        <v>4.6163716457909374E-3</v>
      </c>
      <c r="E216" s="507">
        <v>0.11180642333891111</v>
      </c>
      <c r="F216" s="211">
        <v>0.18164255207071095</v>
      </c>
      <c r="G216" s="508">
        <v>0.41519686410235923</v>
      </c>
      <c r="H216" s="508">
        <v>4.6163716457909374E-3</v>
      </c>
      <c r="I216" s="509">
        <v>0.11180642333891111</v>
      </c>
      <c r="J216" s="509">
        <v>0.8176267434692519</v>
      </c>
      <c r="K216" s="509">
        <v>2.2457358690633309</v>
      </c>
      <c r="L216" s="509">
        <v>0.12698955020900818</v>
      </c>
      <c r="M216" s="509">
        <v>2.2457358690633311E-2</v>
      </c>
      <c r="N216" s="509">
        <v>0.26646990671659049</v>
      </c>
      <c r="O216" s="509">
        <v>0.45926224287935968</v>
      </c>
      <c r="P216" s="509">
        <v>4.4516510640016773E-3</v>
      </c>
      <c r="Q216" s="509">
        <v>0.14374908202123959</v>
      </c>
      <c r="R216" s="509">
        <v>0.25908756008981038</v>
      </c>
      <c r="S216" s="5">
        <v>0.56783062086651048</v>
      </c>
      <c r="T216" s="241">
        <v>7.7714193136473467E-3</v>
      </c>
      <c r="U216" s="5">
        <v>0.21577563592927398</v>
      </c>
      <c r="V216" s="5">
        <v>1.3616253882890175</v>
      </c>
      <c r="W216" s="5">
        <v>25.700189765864618</v>
      </c>
      <c r="X216" s="5">
        <v>7.1281779294679413E-3</v>
      </c>
      <c r="Y216" s="5">
        <v>0.33410246695624007</v>
      </c>
      <c r="Z216" s="5">
        <v>4.6555894414255367E-2</v>
      </c>
      <c r="AA216" s="5">
        <v>0</v>
      </c>
      <c r="AB216" s="5">
        <v>1.6157223542398976E-3</v>
      </c>
      <c r="AC216" s="5">
        <v>0</v>
      </c>
      <c r="AD216" s="5">
        <v>4.6555894414255367E-2</v>
      </c>
      <c r="AE216" s="5">
        <v>0</v>
      </c>
      <c r="AF216" s="5">
        <v>1.6157223542398976E-3</v>
      </c>
      <c r="AG216" s="5">
        <v>0</v>
      </c>
      <c r="AH216" s="5">
        <v>3.8556587399412263E-2</v>
      </c>
      <c r="AI216" s="5">
        <v>0</v>
      </c>
      <c r="AJ216" s="5">
        <v>1.556025559235764E-3</v>
      </c>
      <c r="AK216" s="5">
        <v>0</v>
      </c>
      <c r="AL216" s="5">
        <v>0</v>
      </c>
      <c r="AM216" s="5">
        <v>0</v>
      </c>
      <c r="AN216" s="5">
        <v>0</v>
      </c>
      <c r="AO216" s="5">
        <v>0</v>
      </c>
      <c r="AP216" s="5">
        <v>0.8067907999294105</v>
      </c>
      <c r="AQ216" s="5">
        <v>2.5692563754629631</v>
      </c>
      <c r="AR216" s="5">
        <v>0.12530656759229974</v>
      </c>
      <c r="AS216" s="5">
        <v>2.5692563754629635E-2</v>
      </c>
      <c r="AT216" s="5">
        <v>0.74309678940866752</v>
      </c>
      <c r="AU216" s="5">
        <v>0.57319893708377145</v>
      </c>
      <c r="AV216" s="5">
        <v>0.11541394383501292</v>
      </c>
      <c r="AW216" s="5">
        <v>5.7319893708377154E-3</v>
      </c>
      <c r="AX216" s="5">
        <v>0.8824274374227925</v>
      </c>
      <c r="AY216" s="5">
        <v>1.2961692093410444</v>
      </c>
      <c r="AZ216" s="5">
        <v>0.13705405830407782</v>
      </c>
      <c r="BA216" s="5">
        <v>1.2961692093410443E-2</v>
      </c>
      <c r="BB216" s="5">
        <v>0.3927285725229776</v>
      </c>
      <c r="BC216" s="5">
        <v>2.0593558586356471</v>
      </c>
      <c r="BD216" s="5">
        <v>6.560930610431755E-3</v>
      </c>
      <c r="BE216" s="5">
        <v>0.6445783837529574</v>
      </c>
      <c r="BF216" s="5">
        <v>0.3927285725229776</v>
      </c>
      <c r="BG216" s="5">
        <v>0.32083731903113683</v>
      </c>
      <c r="BH216" s="36">
        <v>6.560930610431755E-3</v>
      </c>
      <c r="BI216" s="36">
        <v>0.10042208085674581</v>
      </c>
      <c r="BJ216" s="5">
        <v>0.24277766301420434</v>
      </c>
      <c r="BK216" s="5">
        <v>7.1495781399696229E-3</v>
      </c>
      <c r="BL216" s="5">
        <v>4.0558480137214484E-3</v>
      </c>
      <c r="BM216" s="5">
        <v>2.2378179578104924E-3</v>
      </c>
      <c r="BN216" s="5">
        <v>0.3927285725229776</v>
      </c>
      <c r="BO216" s="5">
        <v>28.049767340518756</v>
      </c>
      <c r="BP216" s="5">
        <v>6.560930610431755E-3</v>
      </c>
      <c r="BQ216" s="5">
        <v>8.7795771775823699</v>
      </c>
      <c r="BR216" s="5">
        <v>0.25928701163722367</v>
      </c>
      <c r="BS216" s="5">
        <v>0.57245932555205048</v>
      </c>
      <c r="BT216" s="5">
        <v>7.7774019305169766E-3</v>
      </c>
      <c r="BU216" s="5">
        <v>0.21753454370977918</v>
      </c>
      <c r="BV216" s="5">
        <v>0.23934185689589874</v>
      </c>
      <c r="BW216" s="5">
        <v>0.10958885699804299</v>
      </c>
      <c r="BX216" s="5">
        <v>7.1791402435541305E-3</v>
      </c>
      <c r="BY216" s="5">
        <v>4.1643765659256336E-2</v>
      </c>
      <c r="BZ216" s="5">
        <v>2.2475408883027148</v>
      </c>
      <c r="CA216" s="5">
        <v>25.954632774036103</v>
      </c>
      <c r="CB216" s="5">
        <v>8.1866568829687229E-3</v>
      </c>
      <c r="CC216" s="5">
        <v>0.33741022606246929</v>
      </c>
      <c r="CD216" s="5">
        <v>3.1428207751948305</v>
      </c>
      <c r="CE216" s="5">
        <v>25.954632774036103</v>
      </c>
      <c r="CF216" s="5">
        <v>9.8030839329050351E-3</v>
      </c>
      <c r="CG216" s="5">
        <v>0.33741022606246929</v>
      </c>
      <c r="CH216" s="5">
        <v>0.96423253780007068</v>
      </c>
      <c r="CI216" s="5">
        <v>25.954632774036103</v>
      </c>
      <c r="CJ216" s="5">
        <v>1.0079347457916591E-2</v>
      </c>
      <c r="CK216" s="5">
        <v>0.33741022606246929</v>
      </c>
      <c r="CL216" s="5">
        <v>0.67671997556926444</v>
      </c>
      <c r="CM216" s="5">
        <v>25.954632774036103</v>
      </c>
      <c r="CN216" s="5">
        <v>7.4211144779260628E-3</v>
      </c>
      <c r="CO216" s="5">
        <v>0.33741022606246929</v>
      </c>
      <c r="CP216" s="5">
        <v>1.3677804000894198</v>
      </c>
      <c r="CQ216" s="5">
        <v>25.954632774036103</v>
      </c>
      <c r="CR216" s="5">
        <v>7.1603997282450454E-3</v>
      </c>
      <c r="CS216" s="5">
        <v>0.33741022606246929</v>
      </c>
      <c r="CT216" s="5">
        <v>1.2361474885664927</v>
      </c>
      <c r="CU216" s="5">
        <v>0.510331956887487</v>
      </c>
      <c r="CV216" s="5">
        <v>4.5026612856327967E-3</v>
      </c>
      <c r="CW216" s="5">
        <v>6.6343154395373301E-3</v>
      </c>
      <c r="CX216" s="5">
        <v>1.7285514263571564</v>
      </c>
      <c r="CY216" s="5">
        <v>0.510331956887487</v>
      </c>
      <c r="CZ216" s="5">
        <v>5.3916961630977676E-3</v>
      </c>
      <c r="DA216" s="5">
        <v>6.6343154395373301E-3</v>
      </c>
      <c r="DB216" s="5">
        <v>0.53032789579003881</v>
      </c>
      <c r="DC216" s="5">
        <v>0.510331956887487</v>
      </c>
      <c r="DD216" s="5">
        <v>5.5436411018541234E-3</v>
      </c>
      <c r="DE216" s="5">
        <v>6.6343154395373301E-3</v>
      </c>
      <c r="DF216" s="5">
        <v>0.37219598656309538</v>
      </c>
      <c r="DG216" s="5">
        <v>0.510331956887487</v>
      </c>
      <c r="DH216" s="5">
        <v>4.0816129628593332E-3</v>
      </c>
      <c r="DI216" s="5">
        <v>6.6343154395373301E-3</v>
      </c>
      <c r="DJ216" s="5">
        <v>0.7522792200491808</v>
      </c>
      <c r="DK216" s="5">
        <v>0.510331956887487</v>
      </c>
      <c r="DL216" s="5">
        <v>3.9382198505347743E-3</v>
      </c>
      <c r="DM216" s="5">
        <v>6.6343154395373301E-3</v>
      </c>
      <c r="DN216" s="5">
        <v>4.6555894414255374E-2</v>
      </c>
      <c r="DO216" s="5">
        <v>0</v>
      </c>
      <c r="DP216" s="5">
        <v>1.6157223542398976E-3</v>
      </c>
      <c r="DQ216" s="5">
        <v>0</v>
      </c>
      <c r="DR216" s="5">
        <v>4.6555894414255374E-2</v>
      </c>
      <c r="DS216" s="5">
        <v>0</v>
      </c>
      <c r="DT216" s="5">
        <v>1.6157223542398976E-3</v>
      </c>
      <c r="DU216" s="5">
        <v>0</v>
      </c>
      <c r="DV216" s="5">
        <v>0</v>
      </c>
      <c r="DW216" s="5">
        <v>0</v>
      </c>
      <c r="DX216" s="5">
        <v>0</v>
      </c>
      <c r="DY216" s="5">
        <v>0</v>
      </c>
      <c r="DZ216" s="5">
        <v>0</v>
      </c>
      <c r="EA216" s="5">
        <v>0</v>
      </c>
      <c r="EB216" s="5">
        <v>0</v>
      </c>
      <c r="EC216" s="5">
        <v>0</v>
      </c>
      <c r="ED216" s="5">
        <v>0</v>
      </c>
      <c r="EE216" s="5">
        <v>0</v>
      </c>
      <c r="EF216" s="5">
        <v>0</v>
      </c>
      <c r="EG216" s="5">
        <v>0</v>
      </c>
      <c r="EH216" s="5">
        <v>0</v>
      </c>
      <c r="EI216" s="5">
        <v>0</v>
      </c>
      <c r="EJ216" s="5">
        <v>0</v>
      </c>
      <c r="EK216" s="5">
        <v>0</v>
      </c>
      <c r="EL216" s="5">
        <v>0</v>
      </c>
      <c r="EM216" s="5">
        <v>0</v>
      </c>
      <c r="EN216" s="5">
        <v>0</v>
      </c>
      <c r="EO216" s="5">
        <v>0</v>
      </c>
      <c r="EP216" s="5">
        <v>0</v>
      </c>
      <c r="EQ216" s="5">
        <v>0</v>
      </c>
      <c r="ER216" s="5">
        <v>0</v>
      </c>
      <c r="ES216" s="5">
        <v>0</v>
      </c>
      <c r="ET216" s="5">
        <v>0.26903081930599115</v>
      </c>
      <c r="EU216" s="5">
        <v>7.9227093662883469E-3</v>
      </c>
      <c r="EV216" s="5">
        <v>4.4944337158736788E-3</v>
      </c>
      <c r="EW216" s="5">
        <v>2.4798080316482526E-3</v>
      </c>
      <c r="EX216" s="5">
        <v>0.26947852740286715</v>
      </c>
      <c r="EY216" s="5">
        <v>7.935893956595259E-3</v>
      </c>
      <c r="EZ216" s="5">
        <v>4.5019131354088089E-3</v>
      </c>
      <c r="FA216" s="5">
        <v>2.4839348084143161E-3</v>
      </c>
      <c r="FB216" s="5">
        <v>0.19607593929194178</v>
      </c>
      <c r="FC216" s="5">
        <v>5.7742554728095344E-3</v>
      </c>
      <c r="FD216" s="5">
        <v>3.2756481755459562E-3</v>
      </c>
      <c r="FE216" s="5">
        <v>0</v>
      </c>
      <c r="FF216" s="5">
        <v>0.25289339897312951</v>
      </c>
      <c r="FG216" s="5">
        <v>1.3261003635153787</v>
      </c>
      <c r="FH216" s="5">
        <v>4.2248416809598423E-3</v>
      </c>
      <c r="FI216" s="5">
        <v>0</v>
      </c>
      <c r="FJ216" s="5">
        <v>0.20292965753466924</v>
      </c>
      <c r="FK216" s="5">
        <v>0.16578220132307983</v>
      </c>
      <c r="FL216" s="5">
        <v>3.3901465160285659E-3</v>
      </c>
      <c r="FM216" s="5">
        <v>0</v>
      </c>
      <c r="FN216" s="5">
        <v>0.34144331656056287</v>
      </c>
      <c r="FO216" s="5">
        <v>0.75384574598743304</v>
      </c>
      <c r="FP216" s="5">
        <v>1.0241708185119932E-2</v>
      </c>
      <c r="FQ216" s="5">
        <v>0.28646138347522454</v>
      </c>
      <c r="FR216" s="5">
        <v>0.33123143551816242</v>
      </c>
      <c r="FS216" s="5">
        <v>0.69110724737357887</v>
      </c>
      <c r="FT216" s="5">
        <v>9.5513747382935509E-3</v>
      </c>
      <c r="FU216" s="5">
        <v>0.26262075400196</v>
      </c>
      <c r="FV216" s="5">
        <v>0.19902627758934011</v>
      </c>
      <c r="FW216" s="5">
        <v>0.43941440767321571</v>
      </c>
      <c r="FX216" s="5">
        <v>5.969860756900024E-3</v>
      </c>
      <c r="FY216" s="5">
        <v>0</v>
      </c>
      <c r="FZ216" s="5">
        <v>4.7952112819648214</v>
      </c>
      <c r="GA216" s="5">
        <v>1.5533720912972309</v>
      </c>
      <c r="GB216" s="5">
        <v>1.0413305142697549</v>
      </c>
      <c r="GC216" s="5">
        <v>0.16303351695625065</v>
      </c>
      <c r="GD216" s="5">
        <v>5.3451089805026317</v>
      </c>
      <c r="GE216" s="5">
        <v>0.2233934575941329</v>
      </c>
      <c r="GF216" s="5">
        <v>1.4136811147661441</v>
      </c>
      <c r="GG216" s="5">
        <v>0.34132870909730062</v>
      </c>
      <c r="GH216" s="5">
        <v>1.723612282692272</v>
      </c>
      <c r="GI216" s="5">
        <v>0.12913480356801618</v>
      </c>
      <c r="GJ216" s="5">
        <v>1.8049183181833046</v>
      </c>
      <c r="GK216" s="5">
        <v>0.58245825195688661</v>
      </c>
      <c r="GL216" s="5">
        <v>1.5215578195406356</v>
      </c>
      <c r="GM216" s="5">
        <v>0.35206636795113844</v>
      </c>
      <c r="GN216" s="5">
        <v>1.1636502282770476</v>
      </c>
      <c r="GO216" s="5">
        <v>0.35052322525488611</v>
      </c>
      <c r="GP216" s="5">
        <v>0.77492030322351679</v>
      </c>
      <c r="GQ216" s="5">
        <v>0.20366283342696123</v>
      </c>
      <c r="GR216" s="5">
        <v>1.3023385523489119</v>
      </c>
      <c r="GS216" s="5">
        <v>0.27927597504254409</v>
      </c>
    </row>
    <row r="217" spans="1:201">
      <c r="A217" s="130" t="s">
        <v>82</v>
      </c>
      <c r="B217" s="510">
        <v>0.34628804889792419</v>
      </c>
      <c r="C217" s="511">
        <v>1.0625603572027664</v>
      </c>
      <c r="D217" s="501">
        <v>1.9479156148455135E-2</v>
      </c>
      <c r="E217" s="502">
        <v>0.28906247169219967</v>
      </c>
      <c r="F217" s="64">
        <v>0.34628804889792419</v>
      </c>
      <c r="G217" s="512">
        <v>1.0625603572027664</v>
      </c>
      <c r="H217" s="503">
        <v>1.9479156148455135E-2</v>
      </c>
      <c r="I217" s="504">
        <v>0.28906247169219967</v>
      </c>
      <c r="J217" s="504">
        <v>1.5394521622350026</v>
      </c>
      <c r="K217" s="504">
        <v>1.6023609873582194</v>
      </c>
      <c r="L217" s="504">
        <v>0.18832048272323451</v>
      </c>
      <c r="M217" s="504">
        <v>1.6023609873582194E-2</v>
      </c>
      <c r="N217" s="504">
        <v>0.29940703491835374</v>
      </c>
      <c r="O217" s="504">
        <v>1.6103861422831585</v>
      </c>
      <c r="P217" s="504">
        <v>6.6497336666534691E-3</v>
      </c>
      <c r="Q217" s="504">
        <v>0.50405086253462861</v>
      </c>
      <c r="R217" s="504">
        <v>0.78833854343115251</v>
      </c>
      <c r="S217" s="5">
        <v>1.069634425353194</v>
      </c>
      <c r="T217" s="241">
        <v>5.3933870017874391E-2</v>
      </c>
      <c r="U217" s="5">
        <v>0.40646108163421368</v>
      </c>
      <c r="V217" s="5">
        <v>0.44022454531923483</v>
      </c>
      <c r="W217" s="5">
        <v>60.712042490375829</v>
      </c>
      <c r="X217" s="5">
        <v>1.0313927366529028E-2</v>
      </c>
      <c r="Y217" s="5">
        <v>0.7892565523748859</v>
      </c>
      <c r="Z217" s="5">
        <v>4.9061438380466622E-2</v>
      </c>
      <c r="AA217" s="5">
        <v>0</v>
      </c>
      <c r="AB217" s="5">
        <v>4.0441661900696311E-3</v>
      </c>
      <c r="AC217" s="5">
        <v>0</v>
      </c>
      <c r="AD217" s="5">
        <v>4.9061438380466622E-2</v>
      </c>
      <c r="AE217" s="5">
        <v>0</v>
      </c>
      <c r="AF217" s="5">
        <v>4.0441661900696311E-3</v>
      </c>
      <c r="AG217" s="5">
        <v>0</v>
      </c>
      <c r="AH217" s="5">
        <v>4.3044945033514928E-2</v>
      </c>
      <c r="AI217" s="5">
        <v>0</v>
      </c>
      <c r="AJ217" s="5">
        <v>3.9344118025785042E-3</v>
      </c>
      <c r="AK217" s="5">
        <v>0</v>
      </c>
      <c r="AL217" s="5">
        <v>0</v>
      </c>
      <c r="AM217" s="5">
        <v>0</v>
      </c>
      <c r="AN217" s="5">
        <v>0</v>
      </c>
      <c r="AO217" s="5">
        <v>0</v>
      </c>
      <c r="AP217" s="5">
        <v>1.5190499226488987</v>
      </c>
      <c r="AQ217" s="5">
        <v>1.7830801343907001</v>
      </c>
      <c r="AR217" s="5">
        <v>0.18582468603546215</v>
      </c>
      <c r="AS217" s="5">
        <v>1.7830801343907004E-2</v>
      </c>
      <c r="AT217" s="5">
        <v>1.3991249287555647</v>
      </c>
      <c r="AU217" s="5">
        <v>1.4903172364178059</v>
      </c>
      <c r="AV217" s="5">
        <v>0.17115431608529411</v>
      </c>
      <c r="AW217" s="5">
        <v>1.490317236417806E-2</v>
      </c>
      <c r="AX217" s="5">
        <v>1.6614608528972328</v>
      </c>
      <c r="AY217" s="5">
        <v>0.86411280622736286</v>
      </c>
      <c r="AZ217" s="5">
        <v>0.2032457503512867</v>
      </c>
      <c r="BA217" s="5">
        <v>8.6411280622736286E-3</v>
      </c>
      <c r="BB217" s="5">
        <v>0.44127195778202083</v>
      </c>
      <c r="BC217" s="5">
        <v>5.3418442878548893</v>
      </c>
      <c r="BD217" s="5">
        <v>9.8005078424872917E-3</v>
      </c>
      <c r="BE217" s="5">
        <v>1.6719972620985806</v>
      </c>
      <c r="BF217" s="5">
        <v>0.44127195778202083</v>
      </c>
      <c r="BG217" s="5">
        <v>7.5230819634887265</v>
      </c>
      <c r="BH217" s="36">
        <v>9.8005078424872917E-3</v>
      </c>
      <c r="BI217" s="36">
        <v>2.3547246545719713</v>
      </c>
      <c r="BJ217" s="5">
        <v>0.27278630117434011</v>
      </c>
      <c r="BK217" s="5">
        <v>0.16764528052342562</v>
      </c>
      <c r="BL217" s="5">
        <v>6.0584957571739621E-3</v>
      </c>
      <c r="BM217" s="5">
        <v>5.2472972803832223E-2</v>
      </c>
      <c r="BN217" s="5">
        <v>0.44127195778202083</v>
      </c>
      <c r="BO217" s="5">
        <v>60.026502108710126</v>
      </c>
      <c r="BP217" s="5">
        <v>9.8005078424872917E-3</v>
      </c>
      <c r="BQ217" s="5">
        <v>18.788295160026269</v>
      </c>
      <c r="BR217" s="5">
        <v>0.78894542452694261</v>
      </c>
      <c r="BS217" s="5">
        <v>1.0783536132492115</v>
      </c>
      <c r="BT217" s="5">
        <v>5.3975389548296164E-2</v>
      </c>
      <c r="BU217" s="5">
        <v>0.40977437303470038</v>
      </c>
      <c r="BV217" s="5">
        <v>0.72825731494794688</v>
      </c>
      <c r="BW217" s="5">
        <v>0.20643482364747634</v>
      </c>
      <c r="BX217" s="5">
        <v>4.9823436506119527E-2</v>
      </c>
      <c r="BY217" s="5">
        <v>7.8445232986041002E-2</v>
      </c>
      <c r="BZ217" s="5">
        <v>0.73388385686285085</v>
      </c>
      <c r="CA217" s="5">
        <v>61.313118002433107</v>
      </c>
      <c r="CB217" s="5">
        <v>1.412574751985334E-2</v>
      </c>
      <c r="CC217" s="5">
        <v>0.79707053403163031</v>
      </c>
      <c r="CD217" s="5">
        <v>0.99274154392377978</v>
      </c>
      <c r="CE217" s="5">
        <v>61.313118002433107</v>
      </c>
      <c r="CF217" s="5">
        <v>1.6705636031156584E-2</v>
      </c>
      <c r="CG217" s="5">
        <v>0.79707053403163031</v>
      </c>
      <c r="CH217" s="5">
        <v>0.61672209924419774</v>
      </c>
      <c r="CI217" s="5">
        <v>61.313118002433107</v>
      </c>
      <c r="CJ217" s="5">
        <v>2.3441664838593401E-2</v>
      </c>
      <c r="CK217" s="5">
        <v>0.79707053403163031</v>
      </c>
      <c r="CL217" s="5">
        <v>0.46347117954020634</v>
      </c>
      <c r="CM217" s="5">
        <v>61.313118002433107</v>
      </c>
      <c r="CN217" s="5">
        <v>1.7510817619158577E-2</v>
      </c>
      <c r="CO217" s="5">
        <v>0.79707053403163031</v>
      </c>
      <c r="CP217" s="5">
        <v>0.44221451061701145</v>
      </c>
      <c r="CQ217" s="5">
        <v>61.313118002433107</v>
      </c>
      <c r="CR217" s="5">
        <v>1.0360549840812687E-2</v>
      </c>
      <c r="CS217" s="5">
        <v>0.79707053403163031</v>
      </c>
      <c r="CT217" s="5">
        <v>0.40363612127456783</v>
      </c>
      <c r="CU217" s="5">
        <v>1.2055667967052228</v>
      </c>
      <c r="CV217" s="5">
        <v>7.7691611359193358E-3</v>
      </c>
      <c r="CW217" s="5">
        <v>1.5672368357167895E-2</v>
      </c>
      <c r="CX217" s="5">
        <v>0.54600784915807876</v>
      </c>
      <c r="CY217" s="5">
        <v>1.2055667967052228</v>
      </c>
      <c r="CZ217" s="5">
        <v>9.1880998171361174E-3</v>
      </c>
      <c r="DA217" s="5">
        <v>1.5672368357167895E-2</v>
      </c>
      <c r="DB217" s="5">
        <v>0.33919715458430871</v>
      </c>
      <c r="DC217" s="5">
        <v>1.2055667967052228</v>
      </c>
      <c r="DD217" s="5">
        <v>1.2892915661226367E-2</v>
      </c>
      <c r="DE217" s="5">
        <v>1.5672368357167895E-2</v>
      </c>
      <c r="DF217" s="5">
        <v>0.2549091487471134</v>
      </c>
      <c r="DG217" s="5">
        <v>1.2055667967052228</v>
      </c>
      <c r="DH217" s="5">
        <v>9.630949690537214E-3</v>
      </c>
      <c r="DI217" s="5">
        <v>1.5672368357167895E-2</v>
      </c>
      <c r="DJ217" s="5">
        <v>0.2432179808393562</v>
      </c>
      <c r="DK217" s="5">
        <v>1.2055667967052228</v>
      </c>
      <c r="DL217" s="5">
        <v>5.6983024124469765E-3</v>
      </c>
      <c r="DM217" s="5">
        <v>1.5672368357167895E-2</v>
      </c>
      <c r="DN217" s="5">
        <v>4.9061438380466622E-2</v>
      </c>
      <c r="DO217" s="5">
        <v>0</v>
      </c>
      <c r="DP217" s="5">
        <v>4.044166190069632E-3</v>
      </c>
      <c r="DQ217" s="5">
        <v>0</v>
      </c>
      <c r="DR217" s="5">
        <v>4.9061438380466622E-2</v>
      </c>
      <c r="DS217" s="5">
        <v>0</v>
      </c>
      <c r="DT217" s="5">
        <v>4.044166190069632E-3</v>
      </c>
      <c r="DU217" s="5">
        <v>0</v>
      </c>
      <c r="DV217" s="5">
        <v>0</v>
      </c>
      <c r="DW217" s="5">
        <v>0</v>
      </c>
      <c r="DX217" s="5">
        <v>0</v>
      </c>
      <c r="DY217" s="5">
        <v>0</v>
      </c>
      <c r="DZ217" s="5">
        <v>0</v>
      </c>
      <c r="EA217" s="5">
        <v>0</v>
      </c>
      <c r="EB217" s="5">
        <v>0</v>
      </c>
      <c r="EC217" s="5">
        <v>0</v>
      </c>
      <c r="ED217" s="5">
        <v>0</v>
      </c>
      <c r="EE217" s="5">
        <v>0</v>
      </c>
      <c r="EF217" s="5">
        <v>0</v>
      </c>
      <c r="EG217" s="5">
        <v>0</v>
      </c>
      <c r="EH217" s="5">
        <v>0</v>
      </c>
      <c r="EI217" s="5">
        <v>0</v>
      </c>
      <c r="EJ217" s="5">
        <v>0</v>
      </c>
      <c r="EK217" s="5">
        <v>0</v>
      </c>
      <c r="EL217" s="5">
        <v>0</v>
      </c>
      <c r="EM217" s="5">
        <v>0</v>
      </c>
      <c r="EN217" s="5">
        <v>0</v>
      </c>
      <c r="EO217" s="5">
        <v>0</v>
      </c>
      <c r="EP217" s="5">
        <v>0</v>
      </c>
      <c r="EQ217" s="5">
        <v>0</v>
      </c>
      <c r="ER217" s="5">
        <v>0</v>
      </c>
      <c r="ES217" s="5">
        <v>0</v>
      </c>
      <c r="ET217" s="5">
        <v>0.30228449021724801</v>
      </c>
      <c r="EU217" s="5">
        <v>0.18577387479572674</v>
      </c>
      <c r="EV217" s="5">
        <v>6.7136410206692677E-3</v>
      </c>
      <c r="EW217" s="5">
        <v>5.8147222811062473E-2</v>
      </c>
      <c r="EX217" s="5">
        <v>0.30278753746729697</v>
      </c>
      <c r="EY217" s="5">
        <v>0.18608303070637155</v>
      </c>
      <c r="EZ217" s="5">
        <v>6.724813537826323E-3</v>
      </c>
      <c r="FA217" s="5">
        <v>5.8243988611094297E-2</v>
      </c>
      <c r="FB217" s="5">
        <v>0.22031199066943769</v>
      </c>
      <c r="FC217" s="5">
        <v>0.13539633522449943</v>
      </c>
      <c r="FD217" s="5">
        <v>4.8930582473504826E-3</v>
      </c>
      <c r="FE217" s="5">
        <v>0</v>
      </c>
      <c r="FF217" s="5">
        <v>0.28415239705660433</v>
      </c>
      <c r="FG217" s="5">
        <v>3.4398239732398914</v>
      </c>
      <c r="FH217" s="5">
        <v>6.3109330803895435E-3</v>
      </c>
      <c r="FI217" s="5">
        <v>0</v>
      </c>
      <c r="FJ217" s="5">
        <v>0.22801286572323262</v>
      </c>
      <c r="FK217" s="5">
        <v>3.8873067896446312</v>
      </c>
      <c r="FL217" s="5">
        <v>5.0640921982457133E-3</v>
      </c>
      <c r="FM217" s="5">
        <v>0</v>
      </c>
      <c r="FN217" s="5">
        <v>1.0389264800994293</v>
      </c>
      <c r="FO217" s="5">
        <v>1.4200350098833041</v>
      </c>
      <c r="FP217" s="5">
        <v>7.1077744710961094E-2</v>
      </c>
      <c r="FQ217" s="5">
        <v>0.53961330375565553</v>
      </c>
      <c r="FR217" s="5">
        <v>0.95239633232959542</v>
      </c>
      <c r="FS217" s="5">
        <v>1.8109368119360874</v>
      </c>
      <c r="FT217" s="5">
        <v>6.3657587013925654E-2</v>
      </c>
      <c r="FU217" s="5">
        <v>0.68815598853571325</v>
      </c>
      <c r="FV217" s="5">
        <v>0.60558710624669365</v>
      </c>
      <c r="FW217" s="5">
        <v>0.82773411677977859</v>
      </c>
      <c r="FX217" s="5">
        <v>4.1431002638350999E-2</v>
      </c>
      <c r="FY217" s="5">
        <v>0</v>
      </c>
      <c r="FZ217" s="5">
        <v>10.35549107911163</v>
      </c>
      <c r="GA217" s="5">
        <v>3.3405644412008906</v>
      </c>
      <c r="GB217" s="5">
        <v>2.349832489166209</v>
      </c>
      <c r="GC217" s="5">
        <v>0.41594192720682344</v>
      </c>
      <c r="GD217" s="5">
        <v>9.1250260190631636</v>
      </c>
      <c r="GE217" s="5">
        <v>0.38939746113543772</v>
      </c>
      <c r="GF217" s="5">
        <v>3.1409326984719863</v>
      </c>
      <c r="GG217" s="5">
        <v>0.73232375551686402</v>
      </c>
      <c r="GH217" s="5">
        <v>4.0132964655704253</v>
      </c>
      <c r="GI217" s="5">
        <v>0.35067204844740918</v>
      </c>
      <c r="GJ217" s="5">
        <v>3.7921158690049763</v>
      </c>
      <c r="GK217" s="5">
        <v>1.2145296491940816</v>
      </c>
      <c r="GL217" s="5">
        <v>3.4314027388173125</v>
      </c>
      <c r="GM217" s="5">
        <v>0.80184161419611033</v>
      </c>
      <c r="GN217" s="5">
        <v>2.456698190515187</v>
      </c>
      <c r="GO217" s="5">
        <v>0.75111984867635961</v>
      </c>
      <c r="GP217" s="5">
        <v>1.6957533110074807</v>
      </c>
      <c r="GQ217" s="5">
        <v>0.47847452698766557</v>
      </c>
      <c r="GR217" s="5">
        <v>2.7996465714420702</v>
      </c>
      <c r="GS217" s="5">
        <v>0.58079000817127613</v>
      </c>
    </row>
    <row r="218" spans="1:201">
      <c r="A218" s="102" t="s">
        <v>83</v>
      </c>
      <c r="B218" s="513">
        <v>261.7242609803647</v>
      </c>
      <c r="C218" s="514">
        <v>2.2310432854751676</v>
      </c>
      <c r="D218" s="514"/>
      <c r="E218" s="515"/>
      <c r="F218" s="51">
        <v>261.7242609803647</v>
      </c>
      <c r="G218" s="7">
        <v>2.2310432854751676</v>
      </c>
      <c r="H218" s="7"/>
      <c r="I218" s="7"/>
      <c r="J218" s="7">
        <v>312.14424439023946</v>
      </c>
      <c r="K218" s="7">
        <v>9.5837629594520397</v>
      </c>
      <c r="L218" s="7"/>
      <c r="M218" s="7"/>
      <c r="N218" s="7">
        <v>401.56427504800899</v>
      </c>
      <c r="O218" s="7">
        <v>2.3557243628256805</v>
      </c>
      <c r="P218" s="7"/>
      <c r="Q218" s="7"/>
      <c r="R218" s="7">
        <v>431.4809569259674</v>
      </c>
      <c r="S218" s="5">
        <v>3.0786330007886438</v>
      </c>
      <c r="T218" s="241"/>
      <c r="V218" s="5">
        <v>13.336892473637617</v>
      </c>
      <c r="W218" s="5">
        <v>149.74028260653705</v>
      </c>
      <c r="Z218" s="5">
        <v>5.5168063958702778</v>
      </c>
      <c r="AA218" s="5">
        <v>0</v>
      </c>
      <c r="AD218" s="5">
        <v>5.5168063958702778</v>
      </c>
      <c r="AE218" s="5">
        <v>0</v>
      </c>
      <c r="AH218" s="5">
        <v>5.155727732484106</v>
      </c>
      <c r="AI218" s="5">
        <v>0</v>
      </c>
      <c r="AL218" s="5">
        <v>0</v>
      </c>
      <c r="AM218" s="5">
        <v>0</v>
      </c>
      <c r="AP218" s="5">
        <v>308.00742103469776</v>
      </c>
      <c r="AQ218" s="5">
        <v>9.5533156180628573</v>
      </c>
      <c r="AT218" s="5">
        <v>283.69104568985318</v>
      </c>
      <c r="AU218" s="5">
        <v>8.7520697920317811</v>
      </c>
      <c r="AX218" s="5">
        <v>336.88311675670064</v>
      </c>
      <c r="AY218" s="5">
        <v>9.9231213839233572</v>
      </c>
      <c r="BB218" s="5">
        <v>591.83330102471973</v>
      </c>
      <c r="BC218" s="5">
        <v>3.235800451279355</v>
      </c>
      <c r="BF218" s="5">
        <v>591.83330102471973</v>
      </c>
      <c r="BG218" s="5">
        <v>3.2666175984343964</v>
      </c>
      <c r="BH218" s="36"/>
      <c r="BI218" s="36"/>
      <c r="BJ218" s="5">
        <v>365.86058608800852</v>
      </c>
      <c r="BK218" s="5">
        <v>2.1880174480079453</v>
      </c>
      <c r="BN218" s="5">
        <v>591.83330102471973</v>
      </c>
      <c r="BO218" s="5">
        <v>3.2666175984343964</v>
      </c>
      <c r="BR218" s="5">
        <v>431.8131208650945</v>
      </c>
      <c r="BS218" s="5">
        <v>3.0817147155041473</v>
      </c>
      <c r="BV218" s="5">
        <v>398.59672695239482</v>
      </c>
      <c r="BW218" s="5">
        <v>2.7735432439537329</v>
      </c>
      <c r="BZ218" s="5">
        <v>18.18094690904713</v>
      </c>
      <c r="CA218" s="5">
        <v>151.15810679547843</v>
      </c>
      <c r="CD218" s="5">
        <v>22.428362207532022</v>
      </c>
      <c r="CE218" s="5">
        <v>151.15810679547843</v>
      </c>
      <c r="CH218" s="5">
        <v>31.369736220646143</v>
      </c>
      <c r="CI218" s="5">
        <v>151.15810679547843</v>
      </c>
      <c r="CL218" s="5">
        <v>25.245778112222549</v>
      </c>
      <c r="CM218" s="5">
        <v>151.15810679547843</v>
      </c>
      <c r="CP218" s="5">
        <v>13.397179782659586</v>
      </c>
      <c r="CQ218" s="5">
        <v>151.15810679547843</v>
      </c>
      <c r="CT218" s="5">
        <v>9.9995207999759206</v>
      </c>
      <c r="CU218" s="5">
        <v>9.3756879013404966</v>
      </c>
      <c r="CX218" s="5">
        <v>12.33559921414261</v>
      </c>
      <c r="CY218" s="5">
        <v>9.3756879013404966</v>
      </c>
      <c r="DB218" s="5">
        <v>17.253354921355374</v>
      </c>
      <c r="DC218" s="5">
        <v>9.3756879013404966</v>
      </c>
      <c r="DF218" s="5">
        <v>13.885177961722396</v>
      </c>
      <c r="DG218" s="5">
        <v>9.3756879013404966</v>
      </c>
      <c r="DJ218" s="5">
        <v>7.368448880462771</v>
      </c>
      <c r="DK218" s="5">
        <v>9.3756879013404966</v>
      </c>
      <c r="DN218" s="5">
        <v>5.5168063958702778</v>
      </c>
      <c r="DO218" s="5">
        <v>0</v>
      </c>
      <c r="DR218" s="5">
        <v>5.5168063958702778</v>
      </c>
      <c r="DS218" s="5">
        <v>0</v>
      </c>
      <c r="DV218" s="5">
        <v>0</v>
      </c>
      <c r="DW218" s="5">
        <v>0</v>
      </c>
      <c r="DZ218" s="5">
        <v>0</v>
      </c>
      <c r="EA218" s="5">
        <v>0</v>
      </c>
      <c r="ED218" s="5">
        <v>0</v>
      </c>
      <c r="EE218" s="5">
        <v>0</v>
      </c>
      <c r="EH218" s="5">
        <v>0</v>
      </c>
      <c r="EI218" s="5">
        <v>0</v>
      </c>
      <c r="EL218" s="5">
        <v>0</v>
      </c>
      <c r="EM218" s="5">
        <v>0</v>
      </c>
      <c r="EP218" s="5">
        <v>0</v>
      </c>
      <c r="EQ218" s="5">
        <v>0</v>
      </c>
      <c r="ET218" s="5">
        <v>405.42351386448712</v>
      </c>
      <c r="EU218" s="5">
        <v>2.4246222629589336</v>
      </c>
      <c r="EX218" s="5">
        <v>406.09820009667902</v>
      </c>
      <c r="EY218" s="5">
        <v>2.4286572022338935</v>
      </c>
      <c r="FB218" s="5">
        <v>295.48211798590995</v>
      </c>
      <c r="FC218" s="5">
        <v>1.7671212869374007</v>
      </c>
      <c r="FF218" s="5">
        <v>381.10477717500891</v>
      </c>
      <c r="FG218" s="5">
        <v>2.0836593815056457</v>
      </c>
      <c r="FJ218" s="5">
        <v>305.81052028632934</v>
      </c>
      <c r="FK218" s="5">
        <v>1.6879179080056155</v>
      </c>
      <c r="FN218" s="5">
        <v>568.63513213238934</v>
      </c>
      <c r="FO218" s="5">
        <v>4.0581704672019434</v>
      </c>
      <c r="FR218" s="5">
        <v>547.05082994227143</v>
      </c>
      <c r="FS218" s="5">
        <v>3.8337052122359414</v>
      </c>
      <c r="FV218" s="5">
        <v>331.45570045081877</v>
      </c>
      <c r="FW218" s="5">
        <v>2.3654953040117128</v>
      </c>
      <c r="FZ218" s="5">
        <v>380.23807589136271</v>
      </c>
      <c r="GB218" s="5">
        <v>359.55478082238528</v>
      </c>
      <c r="GD218" s="5">
        <v>319.4577496750299</v>
      </c>
      <c r="GF218" s="5">
        <v>271.07929890805775</v>
      </c>
      <c r="GH218" s="5">
        <v>202.63302822936777</v>
      </c>
      <c r="GJ218" s="5">
        <v>291.93033266342371</v>
      </c>
      <c r="GL218" s="5">
        <v>301.78491994190756</v>
      </c>
      <c r="GN218" s="5">
        <v>301.97450822982728</v>
      </c>
      <c r="GP218" s="5">
        <v>326.05798485026929</v>
      </c>
      <c r="GR218" s="5">
        <v>190.38691572559699</v>
      </c>
    </row>
    <row r="219" spans="1:201">
      <c r="A219" s="70" t="s">
        <v>84</v>
      </c>
      <c r="B219" s="516">
        <v>0.59377111344694788</v>
      </c>
      <c r="C219" s="517">
        <v>1.4916988013722883</v>
      </c>
      <c r="D219" s="518"/>
      <c r="E219" s="519"/>
      <c r="F219" s="141">
        <v>0.59377111344694788</v>
      </c>
      <c r="G219" s="162">
        <v>1.4916988013722883</v>
      </c>
      <c r="H219" s="162"/>
      <c r="I219" s="162"/>
      <c r="J219" s="162">
        <v>0.52022529724375721</v>
      </c>
      <c r="K219" s="162">
        <v>1.9133750325622154</v>
      </c>
      <c r="L219" s="162"/>
      <c r="M219" s="162"/>
      <c r="N219" s="162">
        <v>1.6655847127040189</v>
      </c>
      <c r="O219" s="162">
        <v>0.23060471216117534</v>
      </c>
      <c r="P219" s="162"/>
      <c r="Q219" s="162"/>
      <c r="R219" s="162">
        <v>9.3089937533038875E-2</v>
      </c>
      <c r="S219" s="5">
        <v>4.6179495011829648</v>
      </c>
      <c r="T219" s="241"/>
      <c r="V219" s="5">
        <v>0.10625874519566482</v>
      </c>
      <c r="W219" s="5">
        <v>20.22186478646314</v>
      </c>
      <c r="Z219" s="5">
        <v>3.5816497986958434E-2</v>
      </c>
      <c r="AA219" s="5">
        <v>0</v>
      </c>
      <c r="AD219" s="5">
        <v>3.5816497986958434E-2</v>
      </c>
      <c r="AE219" s="5">
        <v>0</v>
      </c>
      <c r="AH219" s="5">
        <v>3.3931906683047373E-2</v>
      </c>
      <c r="AI219" s="5">
        <v>0</v>
      </c>
      <c r="AL219" s="5">
        <v>0</v>
      </c>
      <c r="AM219" s="5">
        <v>0</v>
      </c>
      <c r="AP219" s="5">
        <v>0.51333079190381214</v>
      </c>
      <c r="AQ219" s="5">
        <v>1.9106631236125715</v>
      </c>
      <c r="AT219" s="5">
        <v>0.47280467675351118</v>
      </c>
      <c r="AU219" s="5">
        <v>1.7257602406823225</v>
      </c>
      <c r="AX219" s="5">
        <v>0.56145555364479449</v>
      </c>
      <c r="AY219" s="5">
        <v>1.9722974179226547</v>
      </c>
      <c r="BB219" s="5">
        <v>2.4547714025060565</v>
      </c>
      <c r="BC219" s="5">
        <v>0.30817147155041474</v>
      </c>
      <c r="BF219" s="5">
        <v>2.4547714025060565</v>
      </c>
      <c r="BG219" s="5">
        <v>0.30817147155041474</v>
      </c>
      <c r="BH219" s="36"/>
      <c r="BI219" s="36"/>
      <c r="BJ219" s="5">
        <v>1.5174950488219259</v>
      </c>
      <c r="BK219" s="5">
        <v>0.21572003008529031</v>
      </c>
      <c r="BN219" s="5">
        <v>2.4547714025060565</v>
      </c>
      <c r="BO219" s="5">
        <v>0.33898861870545627</v>
      </c>
      <c r="BR219" s="5">
        <v>9.3161600302502354E-2</v>
      </c>
      <c r="BS219" s="5">
        <v>4.6225720732562214</v>
      </c>
      <c r="BV219" s="5">
        <v>8.5995323356155992E-2</v>
      </c>
      <c r="BW219" s="5">
        <v>4.1603148659305997</v>
      </c>
      <c r="BZ219" s="5">
        <v>10.495855500023779</v>
      </c>
      <c r="CA219" s="5">
        <v>20.154414239397124</v>
      </c>
      <c r="CD219" s="5">
        <v>13.675467100624235</v>
      </c>
      <c r="CE219" s="5">
        <v>20.154414239397124</v>
      </c>
      <c r="CH219" s="5">
        <v>42.663187814111311</v>
      </c>
      <c r="CI219" s="5">
        <v>20.154414239397124</v>
      </c>
      <c r="CL219" s="5">
        <v>39.546143521913969</v>
      </c>
      <c r="CM219" s="5">
        <v>20.154414239397124</v>
      </c>
      <c r="CP219" s="5">
        <v>0.10673907101523337</v>
      </c>
      <c r="CQ219" s="5">
        <v>20.154414239397124</v>
      </c>
      <c r="CT219" s="5">
        <v>5.772720525013078</v>
      </c>
      <c r="CU219" s="5">
        <v>26.89946894599867</v>
      </c>
      <c r="CX219" s="5">
        <v>7.5215069053433288</v>
      </c>
      <c r="CY219" s="5">
        <v>26.89946894599867</v>
      </c>
      <c r="DB219" s="5">
        <v>23.464753297761217</v>
      </c>
      <c r="DC219" s="5">
        <v>26.89946894599867</v>
      </c>
      <c r="DF219" s="5">
        <v>21.750378937052677</v>
      </c>
      <c r="DG219" s="5">
        <v>26.89946894599867</v>
      </c>
      <c r="DJ219" s="5">
        <v>5.8706489058378344E-2</v>
      </c>
      <c r="DK219" s="5">
        <v>26.89946894599867</v>
      </c>
      <c r="DN219" s="5">
        <v>3.5816497986958434E-2</v>
      </c>
      <c r="DO219" s="5">
        <v>0</v>
      </c>
      <c r="DR219" s="5">
        <v>3.5816497986958434E-2</v>
      </c>
      <c r="DS219" s="5">
        <v>0</v>
      </c>
      <c r="DV219" s="5">
        <v>0</v>
      </c>
      <c r="DW219" s="5">
        <v>0</v>
      </c>
      <c r="DZ219" s="5">
        <v>0</v>
      </c>
      <c r="EA219" s="5">
        <v>0</v>
      </c>
      <c r="ED219" s="5">
        <v>0</v>
      </c>
      <c r="EE219" s="5">
        <v>0</v>
      </c>
      <c r="EH219" s="5">
        <v>0</v>
      </c>
      <c r="EI219" s="5">
        <v>0</v>
      </c>
      <c r="EL219" s="5">
        <v>0</v>
      </c>
      <c r="EM219" s="5">
        <v>0</v>
      </c>
      <c r="EP219" s="5">
        <v>0</v>
      </c>
      <c r="EQ219" s="5">
        <v>0</v>
      </c>
      <c r="ET219" s="5">
        <v>1.6815918367805605</v>
      </c>
      <c r="EU219" s="5">
        <v>0.23904726536214838</v>
      </c>
      <c r="EX219" s="5">
        <v>1.6843902607042931</v>
      </c>
      <c r="EY219" s="5">
        <v>0.23944507627658107</v>
      </c>
      <c r="FB219" s="5">
        <v>1.2255833727636698</v>
      </c>
      <c r="FC219" s="5">
        <v>0.17422322547270147</v>
      </c>
      <c r="FF219" s="5">
        <v>1.5807240091895061</v>
      </c>
      <c r="FG219" s="5">
        <v>0.1984437506195853</v>
      </c>
      <c r="FJ219" s="5">
        <v>1.2684229131490263</v>
      </c>
      <c r="FK219" s="5">
        <v>0.15923753849109581</v>
      </c>
      <c r="FN219" s="5">
        <v>0.12268029000959541</v>
      </c>
      <c r="FO219" s="5">
        <v>6.0872557008029151</v>
      </c>
      <c r="FR219" s="5">
        <v>0.2892521487056996</v>
      </c>
      <c r="FS219" s="5">
        <v>5.4126934050784881</v>
      </c>
      <c r="FV219" s="5">
        <v>7.1509970381451682E-2</v>
      </c>
      <c r="FW219" s="5">
        <v>3.5482429560175688</v>
      </c>
      <c r="FZ219" s="5">
        <v>2.2715863741529514</v>
      </c>
      <c r="GB219" s="5">
        <v>2.301298961902968</v>
      </c>
      <c r="GD219" s="5">
        <v>3.248338835962103</v>
      </c>
      <c r="GF219" s="5">
        <v>2.7458590084434333</v>
      </c>
      <c r="GH219" s="5">
        <v>1.3387290485167003</v>
      </c>
      <c r="GJ219" s="5">
        <v>2.4090089076668573</v>
      </c>
      <c r="GL219" s="5">
        <v>2.3361944991158849</v>
      </c>
      <c r="GN219" s="5">
        <v>2.4275246675494784</v>
      </c>
      <c r="GP219" s="5">
        <v>2.2758199842584719</v>
      </c>
      <c r="GR219" s="5">
        <v>1.5615431123734504</v>
      </c>
    </row>
    <row r="220" spans="1:201">
      <c r="A220" s="70" t="s">
        <v>85</v>
      </c>
      <c r="B220" s="516">
        <v>5685.5159661135976</v>
      </c>
      <c r="C220" s="517">
        <v>127394.65654166398</v>
      </c>
      <c r="D220" s="518"/>
      <c r="E220" s="519"/>
      <c r="F220" s="141">
        <v>5685.5159661135976</v>
      </c>
      <c r="G220" s="162">
        <v>127394.65654166398</v>
      </c>
      <c r="H220" s="162"/>
      <c r="I220" s="162"/>
      <c r="J220" s="162">
        <v>31556.566401925502</v>
      </c>
      <c r="K220" s="162">
        <v>258943.79154924044</v>
      </c>
      <c r="L220" s="162"/>
      <c r="M220" s="162"/>
      <c r="N220" s="162">
        <v>11063.203888859287</v>
      </c>
      <c r="O220" s="162">
        <v>124568.96376209748</v>
      </c>
      <c r="P220" s="162"/>
      <c r="Q220" s="162"/>
      <c r="R220" s="162">
        <v>4765.3381076883425</v>
      </c>
      <c r="S220" s="5">
        <v>291950.78598085116</v>
      </c>
      <c r="T220" s="241"/>
      <c r="V220" s="5">
        <v>9716.9232475103581</v>
      </c>
      <c r="W220" s="5">
        <v>-2809.6297055289269</v>
      </c>
      <c r="Z220" s="5">
        <v>2176.1732518486924</v>
      </c>
      <c r="AA220" s="5">
        <v>0</v>
      </c>
      <c r="AD220" s="5">
        <v>2176.1732518486924</v>
      </c>
      <c r="AE220" s="5">
        <v>0</v>
      </c>
      <c r="AH220" s="5">
        <v>2063.2456155818286</v>
      </c>
      <c r="AI220" s="5">
        <v>0</v>
      </c>
      <c r="AL220" s="5">
        <v>0</v>
      </c>
      <c r="AM220" s="5">
        <v>695.72149310997327</v>
      </c>
      <c r="AP220" s="5">
        <v>31138.349685589114</v>
      </c>
      <c r="AQ220" s="5">
        <v>255491.95341848893</v>
      </c>
      <c r="AT220" s="5">
        <v>28680.058920937343</v>
      </c>
      <c r="AU220" s="5">
        <v>235384.66018452458</v>
      </c>
      <c r="AX220" s="5">
        <v>34057.56996861309</v>
      </c>
      <c r="AY220" s="5">
        <v>279540.16011911444</v>
      </c>
      <c r="BB220" s="5">
        <v>16305.166779764744</v>
      </c>
      <c r="BC220" s="5">
        <v>183486.88303196768</v>
      </c>
      <c r="BF220" s="5">
        <v>16305.166779764744</v>
      </c>
      <c r="BG220" s="5">
        <v>183526.97812151877</v>
      </c>
      <c r="BH220" s="36"/>
      <c r="BI220" s="36"/>
      <c r="BJ220" s="5">
        <v>10079.55764567275</v>
      </c>
      <c r="BK220" s="5">
        <v>113537.58457663274</v>
      </c>
      <c r="BN220" s="5">
        <v>16305.166779764744</v>
      </c>
      <c r="BO220" s="5">
        <v>180925.1307052112</v>
      </c>
      <c r="BR220" s="5">
        <v>4769.0065742839461</v>
      </c>
      <c r="BS220" s="5">
        <v>292175.28944027139</v>
      </c>
      <c r="BV220" s="5">
        <v>4402.159914723642</v>
      </c>
      <c r="BW220" s="5">
        <v>269724.94349824463</v>
      </c>
      <c r="BZ220" s="5">
        <v>11504.999985335215</v>
      </c>
      <c r="CA220" s="5">
        <v>-2836.7229448194812</v>
      </c>
      <c r="CD220" s="5">
        <v>15765.865472003206</v>
      </c>
      <c r="CE220" s="5">
        <v>-2836.7229448194812</v>
      </c>
      <c r="CH220" s="5">
        <v>14025.529794261227</v>
      </c>
      <c r="CI220" s="5">
        <v>-2836.7229448194812</v>
      </c>
      <c r="CL220" s="5">
        <v>10804.354252580806</v>
      </c>
      <c r="CM220" s="5">
        <v>-2836.7229448194812</v>
      </c>
      <c r="CP220" s="5">
        <v>9760.8470592771046</v>
      </c>
      <c r="CQ220" s="5">
        <v>-2836.7229448194812</v>
      </c>
      <c r="CT220" s="5">
        <v>6327.7499919343672</v>
      </c>
      <c r="CU220" s="5">
        <v>-127.39901576444103</v>
      </c>
      <c r="CX220" s="5">
        <v>8671.2260096017599</v>
      </c>
      <c r="CY220" s="5">
        <v>-127.39901576444103</v>
      </c>
      <c r="DB220" s="5">
        <v>7714.0413868436744</v>
      </c>
      <c r="DC220" s="5">
        <v>-127.39901576444103</v>
      </c>
      <c r="DF220" s="5">
        <v>5942.3948389194411</v>
      </c>
      <c r="DG220" s="5">
        <v>-127.39901576444103</v>
      </c>
      <c r="DJ220" s="5">
        <v>5368.4658826024061</v>
      </c>
      <c r="DK220" s="5">
        <v>-127.39901576444103</v>
      </c>
      <c r="DN220" s="5">
        <v>2176.1732518486924</v>
      </c>
      <c r="DO220" s="5">
        <v>0</v>
      </c>
      <c r="DR220" s="5">
        <v>2176.1732518486924</v>
      </c>
      <c r="DS220" s="5">
        <v>0</v>
      </c>
      <c r="DV220" s="5">
        <v>0</v>
      </c>
      <c r="DW220" s="5">
        <v>0</v>
      </c>
      <c r="DZ220" s="5">
        <v>0</v>
      </c>
      <c r="EA220" s="5">
        <v>0</v>
      </c>
      <c r="ED220" s="5">
        <v>0</v>
      </c>
      <c r="EE220" s="5">
        <v>0</v>
      </c>
      <c r="EH220" s="5">
        <v>0</v>
      </c>
      <c r="EI220" s="5">
        <v>28043.603911087746</v>
      </c>
      <c r="EL220" s="5">
        <v>0</v>
      </c>
      <c r="EM220" s="5">
        <v>0</v>
      </c>
      <c r="EP220" s="5">
        <v>0</v>
      </c>
      <c r="EQ220" s="5">
        <v>0</v>
      </c>
      <c r="ET220" s="5">
        <v>11169.52695725822</v>
      </c>
      <c r="EU220" s="5">
        <v>12581.515540368166</v>
      </c>
      <c r="EX220" s="5">
        <v>11188.114744597751</v>
      </c>
      <c r="EY220" s="5">
        <v>13123.17670115982</v>
      </c>
      <c r="FB220" s="5">
        <v>8140.6119017915007</v>
      </c>
      <c r="FC220" s="5">
        <v>91697.021317397972</v>
      </c>
      <c r="FF220" s="5">
        <v>10499.539214242446</v>
      </c>
      <c r="FG220" s="5">
        <v>118154.43225543376</v>
      </c>
      <c r="FJ220" s="5">
        <v>8425.1621658358854</v>
      </c>
      <c r="FK220" s="5">
        <v>94831.569242122161</v>
      </c>
      <c r="FN220" s="5">
        <v>6280.0886598242205</v>
      </c>
      <c r="FO220" s="5">
        <v>38475.239933386147</v>
      </c>
      <c r="FR220" s="5">
        <v>6760.5088316562178</v>
      </c>
      <c r="FS220" s="5">
        <v>47572.302267944426</v>
      </c>
      <c r="FV220" s="5">
        <v>3660.6447052072936</v>
      </c>
      <c r="FW220" s="5">
        <v>224271.01108421685</v>
      </c>
      <c r="FZ220" s="5">
        <v>167484.67182312481</v>
      </c>
      <c r="GB220" s="5">
        <v>146852.13921894639</v>
      </c>
      <c r="GD220" s="5">
        <v>263693.56790714501</v>
      </c>
      <c r="GF220" s="5">
        <v>166728.67727915375</v>
      </c>
      <c r="GH220" s="5">
        <v>72427.471091995627</v>
      </c>
      <c r="GJ220" s="5">
        <v>158516.6488148818</v>
      </c>
      <c r="GL220" s="5">
        <v>149457.78914220541</v>
      </c>
      <c r="GN220" s="5">
        <v>158514.35921101968</v>
      </c>
      <c r="GP220" s="5">
        <v>147717.10395489424</v>
      </c>
      <c r="GR220" s="5">
        <v>94365.94850613868</v>
      </c>
    </row>
    <row r="221" spans="1:201">
      <c r="A221" s="130" t="s">
        <v>165</v>
      </c>
      <c r="B221" s="516">
        <v>5755.7145146244256</v>
      </c>
      <c r="C221" s="517">
        <v>127446.25552242696</v>
      </c>
      <c r="D221" s="518"/>
      <c r="E221" s="519"/>
      <c r="F221" s="141">
        <v>5755.7145146244256</v>
      </c>
      <c r="G221" s="162">
        <v>127446.25552242696</v>
      </c>
      <c r="H221" s="162"/>
      <c r="I221" s="162"/>
      <c r="J221" s="162">
        <v>31670.26705937372</v>
      </c>
      <c r="K221" s="162">
        <v>259021.11373289049</v>
      </c>
      <c r="L221" s="162"/>
      <c r="M221" s="162"/>
      <c r="N221" s="162">
        <v>11195.252145831877</v>
      </c>
      <c r="O221" s="162">
        <v>124667.37909768896</v>
      </c>
      <c r="P221" s="162"/>
      <c r="Q221" s="162"/>
      <c r="R221" s="162">
        <v>4846.7552039687689</v>
      </c>
      <c r="S221" s="5">
        <v>291985.89307079918</v>
      </c>
      <c r="T221" s="241"/>
      <c r="V221" s="5">
        <v>9759.7250502557181</v>
      </c>
      <c r="W221" s="5">
        <v>-411.78577716797281</v>
      </c>
      <c r="Z221" s="5">
        <v>2185.2347554406501</v>
      </c>
      <c r="AA221" s="5">
        <v>0</v>
      </c>
      <c r="AD221" s="5">
        <v>2185.2347554406501</v>
      </c>
      <c r="AE221" s="5">
        <v>0</v>
      </c>
      <c r="AH221" s="5">
        <v>2071.0334848094112</v>
      </c>
      <c r="AI221" s="5">
        <v>0</v>
      </c>
      <c r="AL221" s="5">
        <v>0</v>
      </c>
      <c r="AM221" s="5">
        <v>695.72149310997327</v>
      </c>
      <c r="AP221" s="5">
        <v>31250.543477081206</v>
      </c>
      <c r="AQ221" s="5">
        <v>255588.06153458648</v>
      </c>
      <c r="AT221" s="5">
        <v>28783.395307837953</v>
      </c>
      <c r="AU221" s="5">
        <v>235410.18602751309</v>
      </c>
      <c r="AX221" s="5">
        <v>34180.281928057571</v>
      </c>
      <c r="AY221" s="5">
        <v>279550.88830178074</v>
      </c>
      <c r="BB221" s="5">
        <v>16499.782089628414</v>
      </c>
      <c r="BC221" s="5">
        <v>183737.87666218326</v>
      </c>
      <c r="BF221" s="5">
        <v>16499.782089628414</v>
      </c>
      <c r="BG221" s="5">
        <v>183737.79191502868</v>
      </c>
      <c r="BH221" s="36"/>
      <c r="BI221" s="36"/>
      <c r="BJ221" s="5">
        <v>10199.865291770291</v>
      </c>
      <c r="BK221" s="5">
        <v>113582.8984766803</v>
      </c>
      <c r="BN221" s="5">
        <v>16499.782089628414</v>
      </c>
      <c r="BO221" s="5">
        <v>183737.79191502865</v>
      </c>
      <c r="BR221" s="5">
        <v>4850.4863473128562</v>
      </c>
      <c r="BS221" s="5">
        <v>292210.66855244362</v>
      </c>
      <c r="BV221" s="5">
        <v>4477.3720129041749</v>
      </c>
      <c r="BW221" s="5">
        <v>269733.12038799725</v>
      </c>
      <c r="BZ221" s="5">
        <v>11576.199964835707</v>
      </c>
      <c r="CA221" s="5">
        <v>-415.68479368756516</v>
      </c>
      <c r="CD221" s="5">
        <v>15859.264817669746</v>
      </c>
      <c r="CE221" s="5">
        <v>-415.68479368756516</v>
      </c>
      <c r="CH221" s="5">
        <v>14108.334937068787</v>
      </c>
      <c r="CI221" s="5">
        <v>-415.68479368756516</v>
      </c>
      <c r="CL221" s="5">
        <v>10869.589383350354</v>
      </c>
      <c r="CM221" s="5">
        <v>-415.68479368756516</v>
      </c>
      <c r="CP221" s="5">
        <v>9803.8423407892678</v>
      </c>
      <c r="CQ221" s="5">
        <v>-415.68479368756516</v>
      </c>
      <c r="CT221" s="5">
        <v>6366.9099806596378</v>
      </c>
      <c r="CU221" s="5">
        <v>-25.783141728686402</v>
      </c>
      <c r="CX221" s="5">
        <v>8722.5956497183561</v>
      </c>
      <c r="CY221" s="5">
        <v>-25.783141728686402</v>
      </c>
      <c r="DB221" s="5">
        <v>7759.584215387833</v>
      </c>
      <c r="DC221" s="5">
        <v>-25.783141728686402</v>
      </c>
      <c r="DF221" s="5">
        <v>5978.2741608426932</v>
      </c>
      <c r="DG221" s="5">
        <v>-25.783141728686402</v>
      </c>
      <c r="DJ221" s="5">
        <v>5392.1132874340965</v>
      </c>
      <c r="DK221" s="5">
        <v>-25.783141728686402</v>
      </c>
      <c r="DN221" s="5">
        <v>2185.2347554406501</v>
      </c>
      <c r="DO221" s="5">
        <v>0</v>
      </c>
      <c r="DR221" s="5">
        <v>2185.2347554406501</v>
      </c>
      <c r="DS221" s="5">
        <v>0</v>
      </c>
      <c r="DV221" s="5">
        <v>0</v>
      </c>
      <c r="DW221" s="5">
        <v>0</v>
      </c>
      <c r="DZ221" s="5">
        <v>0</v>
      </c>
      <c r="EA221" s="5">
        <v>0</v>
      </c>
      <c r="ED221" s="5">
        <v>0</v>
      </c>
      <c r="EE221" s="5">
        <v>0</v>
      </c>
      <c r="EH221" s="5">
        <v>0</v>
      </c>
      <c r="EI221" s="5">
        <v>28043.603911087746</v>
      </c>
      <c r="EL221" s="5">
        <v>0</v>
      </c>
      <c r="EM221" s="5">
        <v>0</v>
      </c>
      <c r="EP221" s="5">
        <v>0</v>
      </c>
      <c r="EQ221" s="5">
        <v>0</v>
      </c>
      <c r="ET221" s="5">
        <v>11302.844265764083</v>
      </c>
      <c r="EU221" s="5">
        <v>12631.72953248092</v>
      </c>
      <c r="EX221" s="5">
        <v>11321.653913329983</v>
      </c>
      <c r="EY221" s="5">
        <v>13173.474256973206</v>
      </c>
      <c r="FB221" s="5">
        <v>8237.7766673622027</v>
      </c>
      <c r="FC221" s="5">
        <v>91733.618446658133</v>
      </c>
      <c r="FF221" s="5">
        <v>10624.859678927385</v>
      </c>
      <c r="FG221" s="5">
        <v>118316.05694155743</v>
      </c>
      <c r="FJ221" s="5">
        <v>8525.7232681970527</v>
      </c>
      <c r="FK221" s="5">
        <v>94940.500381625752</v>
      </c>
      <c r="FN221" s="5">
        <v>6387.3856808355076</v>
      </c>
      <c r="FO221" s="5">
        <v>38521.829083073113</v>
      </c>
      <c r="FR221" s="5">
        <v>6869.8359156216084</v>
      </c>
      <c r="FS221" s="5">
        <v>47629.066890302456</v>
      </c>
      <c r="FV221" s="5">
        <v>3723.1878145685041</v>
      </c>
      <c r="FW221" s="5">
        <v>224298.16775880536</v>
      </c>
      <c r="FZ221" s="5">
        <v>167759.70622238592</v>
      </c>
      <c r="GB221" s="5">
        <v>147028.34482082434</v>
      </c>
      <c r="GD221" s="5">
        <v>263940.22014521522</v>
      </c>
      <c r="GF221" s="5">
        <v>166873.29090931453</v>
      </c>
      <c r="GH221" s="5">
        <v>72581.32351065219</v>
      </c>
      <c r="GJ221" s="5">
        <v>158656.87791415403</v>
      </c>
      <c r="GL221" s="5">
        <v>149613.88892929532</v>
      </c>
      <c r="GN221" s="5">
        <v>158661.10515802368</v>
      </c>
      <c r="GP221" s="5">
        <v>147879.87136922896</v>
      </c>
      <c r="GR221" s="5">
        <v>94466.18593822034</v>
      </c>
    </row>
    <row r="222" spans="1:201">
      <c r="A222" s="130" t="s">
        <v>166</v>
      </c>
      <c r="B222" s="516">
        <v>13764.791689098809</v>
      </c>
      <c r="C222" s="517">
        <v>127908.48700335487</v>
      </c>
      <c r="D222" s="518"/>
      <c r="E222" s="519"/>
      <c r="F222" s="141">
        <v>13764.791689098809</v>
      </c>
      <c r="G222" s="162">
        <v>127908.48700335487</v>
      </c>
      <c r="H222" s="162"/>
      <c r="I222" s="162"/>
      <c r="J222" s="162">
        <v>41172.454094850502</v>
      </c>
      <c r="K222" s="162">
        <v>259815.67100530304</v>
      </c>
      <c r="L222" s="162"/>
      <c r="M222" s="162"/>
      <c r="N222" s="162">
        <v>23683.560346138711</v>
      </c>
      <c r="O222" s="162">
        <v>124799.16107729643</v>
      </c>
      <c r="P222" s="162"/>
      <c r="Q222" s="162"/>
      <c r="R222" s="162">
        <v>17815.852745194046</v>
      </c>
      <c r="S222" s="5">
        <v>293302.00867863634</v>
      </c>
      <c r="T222" s="241"/>
      <c r="V222" s="5">
        <v>10187.990391941697</v>
      </c>
      <c r="W222" s="5">
        <v>9439.2168694408683</v>
      </c>
      <c r="Z222" s="5">
        <v>2360.2303192833024</v>
      </c>
      <c r="AA222" s="5">
        <v>0</v>
      </c>
      <c r="AD222" s="5">
        <v>2360.2303192833024</v>
      </c>
      <c r="AE222" s="5">
        <v>0</v>
      </c>
      <c r="AH222" s="5">
        <v>2234.697272054942</v>
      </c>
      <c r="AI222" s="5">
        <v>0</v>
      </c>
      <c r="AL222" s="5">
        <v>0</v>
      </c>
      <c r="AM222" s="5">
        <v>695.72149310997327</v>
      </c>
      <c r="AP222" s="5">
        <v>40626.798767976652</v>
      </c>
      <c r="AQ222" s="5">
        <v>256380.98673088569</v>
      </c>
      <c r="AT222" s="5">
        <v>37419.419917873231</v>
      </c>
      <c r="AU222" s="5">
        <v>236130.07458505486</v>
      </c>
      <c r="AX222" s="5">
        <v>44435.56115247446</v>
      </c>
      <c r="AY222" s="5">
        <v>280371.24075904797</v>
      </c>
      <c r="BB222" s="5">
        <v>34905.295542034117</v>
      </c>
      <c r="BC222" s="5">
        <v>183916.6161156825</v>
      </c>
      <c r="BF222" s="5">
        <v>34905.295542034117</v>
      </c>
      <c r="BG222" s="5">
        <v>183917.45588294257</v>
      </c>
      <c r="BH222" s="36"/>
      <c r="BI222" s="36"/>
      <c r="BJ222" s="5">
        <v>21577.819062348357</v>
      </c>
      <c r="BK222" s="5">
        <v>113705.70480809314</v>
      </c>
      <c r="BN222" s="5">
        <v>34905.295542034117</v>
      </c>
      <c r="BO222" s="5">
        <v>183925.62242693861</v>
      </c>
      <c r="BR222" s="5">
        <v>17829.567797345855</v>
      </c>
      <c r="BS222" s="5">
        <v>293528.10159332165</v>
      </c>
      <c r="BV222" s="5">
        <v>16458.062582165403</v>
      </c>
      <c r="BW222" s="5">
        <v>270918.81012478744</v>
      </c>
      <c r="BZ222" s="5">
        <v>14903.030079613422</v>
      </c>
      <c r="CA222" s="5">
        <v>9459.9781836170241</v>
      </c>
      <c r="CD222" s="5">
        <v>20156.114465561128</v>
      </c>
      <c r="CE222" s="5">
        <v>9459.9781836170241</v>
      </c>
      <c r="CH222" s="5">
        <v>26355.171794427668</v>
      </c>
      <c r="CI222" s="5">
        <v>9459.9781836170241</v>
      </c>
      <c r="CL222" s="5">
        <v>22106.690760024234</v>
      </c>
      <c r="CM222" s="5">
        <v>9459.9781836170241</v>
      </c>
      <c r="CP222" s="5">
        <v>10234.043588088092</v>
      </c>
      <c r="CQ222" s="5">
        <v>9459.9781836170241</v>
      </c>
      <c r="CT222" s="5">
        <v>8196.6665437873817</v>
      </c>
      <c r="CU222" s="5">
        <v>7383.8467660011765</v>
      </c>
      <c r="CX222" s="5">
        <v>11085.862956058616</v>
      </c>
      <c r="CY222" s="5">
        <v>7383.8467660011765</v>
      </c>
      <c r="DB222" s="5">
        <v>14495.344486935217</v>
      </c>
      <c r="DC222" s="5">
        <v>7383.8467660011765</v>
      </c>
      <c r="DF222" s="5">
        <v>12158.679918013324</v>
      </c>
      <c r="DG222" s="5">
        <v>7383.8467660011765</v>
      </c>
      <c r="DJ222" s="5">
        <v>5628.7239734484501</v>
      </c>
      <c r="DK222" s="5">
        <v>7383.8467660011765</v>
      </c>
      <c r="DN222" s="5">
        <v>2360.2303192833024</v>
      </c>
      <c r="DO222" s="5">
        <v>0</v>
      </c>
      <c r="DR222" s="5">
        <v>2360.2303192833024</v>
      </c>
      <c r="DS222" s="5">
        <v>0</v>
      </c>
      <c r="DV222" s="5">
        <v>0</v>
      </c>
      <c r="DW222" s="5">
        <v>0</v>
      </c>
      <c r="DZ222" s="5">
        <v>0</v>
      </c>
      <c r="EA222" s="5">
        <v>0</v>
      </c>
      <c r="ED222" s="5">
        <v>0</v>
      </c>
      <c r="EE222" s="5">
        <v>0</v>
      </c>
      <c r="EH222" s="5">
        <v>0</v>
      </c>
      <c r="EI222" s="5">
        <v>28043.603911087746</v>
      </c>
      <c r="EL222" s="5">
        <v>0</v>
      </c>
      <c r="EM222" s="5">
        <v>0</v>
      </c>
      <c r="EP222" s="5">
        <v>0</v>
      </c>
      <c r="EQ222" s="5">
        <v>0</v>
      </c>
      <c r="ET222" s="5">
        <v>23911.171518445546</v>
      </c>
      <c r="EU222" s="5">
        <v>12767.815725690658</v>
      </c>
      <c r="EX222" s="5">
        <v>23950.963335316992</v>
      </c>
      <c r="EY222" s="5">
        <v>13309.786918253518</v>
      </c>
      <c r="FB222" s="5">
        <v>17427.019800721871</v>
      </c>
      <c r="FC222" s="5">
        <v>91832.801240016517</v>
      </c>
      <c r="FF222" s="5">
        <v>22476.894856612871</v>
      </c>
      <c r="FG222" s="5">
        <v>118431.15431691679</v>
      </c>
      <c r="FJ222" s="5">
        <v>18036.170948771425</v>
      </c>
      <c r="FK222" s="5">
        <v>95033.335866566063</v>
      </c>
      <c r="FN222" s="5">
        <v>23478.949921659732</v>
      </c>
      <c r="FO222" s="5">
        <v>40256.696957801942</v>
      </c>
      <c r="FR222" s="5">
        <v>23358.012633296763</v>
      </c>
      <c r="FS222" s="5">
        <v>49178.441799015331</v>
      </c>
      <c r="FV222" s="5">
        <v>13685.808970244152</v>
      </c>
      <c r="FW222" s="5">
        <v>225309.41700127037</v>
      </c>
      <c r="FZ222" s="5">
        <v>179768.81888827734</v>
      </c>
      <c r="GB222" s="5">
        <v>158424.83247040017</v>
      </c>
      <c r="GD222" s="5">
        <v>274384.76242699608</v>
      </c>
      <c r="GF222" s="5">
        <v>175733.32251379377</v>
      </c>
      <c r="GH222" s="5">
        <v>79015.077555390148</v>
      </c>
      <c r="GJ222" s="5">
        <v>168053.17525458845</v>
      </c>
      <c r="GL222" s="5">
        <v>159286.52806981825</v>
      </c>
      <c r="GN222" s="5">
        <v>168363.6344418191</v>
      </c>
      <c r="GP222" s="5">
        <v>158264.70321056552</v>
      </c>
      <c r="GR222" s="5">
        <v>100591.60233476722</v>
      </c>
    </row>
    <row r="223" spans="1:201">
      <c r="A223" s="445"/>
      <c r="B223" s="520"/>
      <c r="C223" s="521"/>
      <c r="D223" s="522"/>
      <c r="E223" s="523"/>
      <c r="F223" s="96"/>
      <c r="G223" s="524"/>
      <c r="H223" s="524"/>
      <c r="I223" s="524"/>
      <c r="J223" s="524"/>
      <c r="K223" s="524"/>
      <c r="L223" s="524"/>
      <c r="M223" s="524"/>
      <c r="N223" s="524"/>
      <c r="O223" s="524"/>
      <c r="P223" s="524"/>
      <c r="Q223" s="524"/>
      <c r="R223" s="524"/>
      <c r="T223" s="241"/>
      <c r="BH223" s="36"/>
      <c r="BI223" s="36"/>
    </row>
    <row r="224" spans="1:201">
      <c r="A224" s="130" t="s">
        <v>1069</v>
      </c>
      <c r="B224" s="516"/>
      <c r="C224" s="517"/>
      <c r="D224" s="518"/>
      <c r="E224" s="519"/>
      <c r="F224" s="141"/>
      <c r="G224" s="162"/>
      <c r="H224" s="162"/>
      <c r="I224" s="162"/>
      <c r="J224" s="162"/>
      <c r="K224" s="162"/>
      <c r="L224" s="162"/>
      <c r="M224" s="162"/>
      <c r="N224" s="162"/>
      <c r="O224" s="162"/>
      <c r="P224" s="162"/>
      <c r="Q224" s="162"/>
      <c r="R224" s="162"/>
      <c r="T224" s="241"/>
      <c r="BH224" s="36"/>
      <c r="BI224" s="36"/>
    </row>
    <row r="225" spans="1:61">
      <c r="A225" s="61"/>
      <c r="B225" s="513" t="s">
        <v>1070</v>
      </c>
      <c r="C225" s="514"/>
      <c r="D225" s="525"/>
      <c r="E225" s="526"/>
      <c r="F225" s="84" t="s">
        <v>1071</v>
      </c>
      <c r="G225" s="19" t="s">
        <v>1072</v>
      </c>
      <c r="H225" s="19" t="s">
        <v>1073</v>
      </c>
      <c r="I225" s="19" t="s">
        <v>1074</v>
      </c>
      <c r="J225" s="19" t="s">
        <v>1075</v>
      </c>
      <c r="K225" s="19" t="s">
        <v>1076</v>
      </c>
      <c r="L225" s="19" t="s">
        <v>1077</v>
      </c>
      <c r="M225" s="19" t="s">
        <v>1078</v>
      </c>
      <c r="N225" s="19" t="s">
        <v>1079</v>
      </c>
      <c r="O225" s="19" t="s">
        <v>1080</v>
      </c>
      <c r="P225" s="19" t="s">
        <v>1081</v>
      </c>
      <c r="Q225" s="19" t="s">
        <v>1082</v>
      </c>
      <c r="R225" s="19" t="s">
        <v>1083</v>
      </c>
      <c r="S225" s="5" t="s">
        <v>1781</v>
      </c>
      <c r="T225" s="241" t="s">
        <v>31</v>
      </c>
      <c r="U225" s="5" t="s">
        <v>1088</v>
      </c>
      <c r="V225" s="5" t="s">
        <v>1782</v>
      </c>
      <c r="W225" s="5" t="s">
        <v>1783</v>
      </c>
      <c r="X225" s="5" t="s">
        <v>1784</v>
      </c>
      <c r="Y225" s="5" t="s">
        <v>1785</v>
      </c>
      <c r="Z225" s="5" t="s">
        <v>1786</v>
      </c>
      <c r="AA225" s="5" t="s">
        <v>1787</v>
      </c>
      <c r="AB225" s="5" t="s">
        <v>1788</v>
      </c>
      <c r="BH225" s="36"/>
      <c r="BI225" s="36"/>
    </row>
    <row r="226" spans="1:61">
      <c r="A226" s="70" t="s">
        <v>766</v>
      </c>
      <c r="B226" s="516" t="s">
        <v>199</v>
      </c>
      <c r="C226" s="517" t="s">
        <v>1084</v>
      </c>
      <c r="D226" s="527" t="s">
        <v>199</v>
      </c>
      <c r="E226" s="528" t="s">
        <v>1084</v>
      </c>
      <c r="F226" s="40" t="s">
        <v>199</v>
      </c>
      <c r="G226" s="28" t="s">
        <v>199</v>
      </c>
      <c r="H226" s="28" t="s">
        <v>199</v>
      </c>
      <c r="I226" s="28" t="s">
        <v>199</v>
      </c>
      <c r="J226" s="28" t="s">
        <v>199</v>
      </c>
      <c r="K226" s="28" t="s">
        <v>199</v>
      </c>
      <c r="L226" s="28" t="s">
        <v>199</v>
      </c>
      <c r="M226" s="28" t="s">
        <v>199</v>
      </c>
      <c r="N226" s="28" t="s">
        <v>199</v>
      </c>
      <c r="O226" s="28" t="s">
        <v>199</v>
      </c>
      <c r="P226" s="28" t="s">
        <v>199</v>
      </c>
      <c r="Q226" s="28" t="s">
        <v>199</v>
      </c>
      <c r="R226" s="28" t="s">
        <v>199</v>
      </c>
      <c r="S226" s="5" t="s">
        <v>199</v>
      </c>
      <c r="T226" s="241" t="s">
        <v>199</v>
      </c>
      <c r="U226" s="5" t="s">
        <v>199</v>
      </c>
      <c r="V226" s="5" t="s">
        <v>199</v>
      </c>
      <c r="W226" s="5" t="s">
        <v>199</v>
      </c>
      <c r="X226" s="5" t="s">
        <v>199</v>
      </c>
      <c r="Y226" s="5" t="s">
        <v>1789</v>
      </c>
      <c r="Z226" s="5" t="s">
        <v>1789</v>
      </c>
      <c r="AA226" s="5" t="s">
        <v>1789</v>
      </c>
      <c r="AB226" s="5" t="s">
        <v>1789</v>
      </c>
      <c r="BH226" s="36"/>
      <c r="BI226" s="36"/>
    </row>
    <row r="227" spans="1:61">
      <c r="A227" s="70" t="s">
        <v>1085</v>
      </c>
      <c r="B227" s="516">
        <v>2004</v>
      </c>
      <c r="C227" s="517">
        <v>2004</v>
      </c>
      <c r="D227" s="527" t="s">
        <v>1086</v>
      </c>
      <c r="E227" s="528"/>
      <c r="F227" s="40">
        <v>2009</v>
      </c>
      <c r="G227" s="28">
        <v>2007</v>
      </c>
      <c r="H227" s="28">
        <v>2012</v>
      </c>
      <c r="I227" s="28">
        <v>2012</v>
      </c>
      <c r="J227" s="28">
        <v>2012</v>
      </c>
      <c r="K227" s="28">
        <v>2012</v>
      </c>
      <c r="L227" s="28">
        <v>2015</v>
      </c>
      <c r="M227" s="28">
        <v>2012</v>
      </c>
      <c r="N227" s="28">
        <v>2012</v>
      </c>
      <c r="O227" s="28">
        <v>2012</v>
      </c>
      <c r="P227" s="28">
        <v>2012</v>
      </c>
      <c r="Q227" s="28">
        <v>2012</v>
      </c>
      <c r="R227" s="28">
        <v>2011</v>
      </c>
      <c r="S227" s="5">
        <v>2015</v>
      </c>
      <c r="T227" s="241">
        <v>2017</v>
      </c>
      <c r="U227" s="5">
        <v>2017</v>
      </c>
      <c r="V227" s="5">
        <v>2017</v>
      </c>
      <c r="W227" s="5">
        <v>2017</v>
      </c>
      <c r="X227" s="5">
        <v>2017</v>
      </c>
      <c r="Y227" s="5">
        <v>2017</v>
      </c>
      <c r="Z227" s="5">
        <v>2017</v>
      </c>
      <c r="AA227" s="5">
        <v>2010</v>
      </c>
      <c r="AB227" s="5">
        <v>2017</v>
      </c>
      <c r="BH227" s="36"/>
      <c r="BI227" s="36"/>
    </row>
    <row r="228" spans="1:61">
      <c r="A228" s="70" t="s">
        <v>163</v>
      </c>
      <c r="B228" s="516">
        <v>1.171834625323E-2</v>
      </c>
      <c r="C228" s="517">
        <v>1.171834625323E-2</v>
      </c>
      <c r="D228" s="527">
        <v>1.171834625323E-2</v>
      </c>
      <c r="E228" s="528">
        <v>1.171834625323E-2</v>
      </c>
      <c r="F228" s="40">
        <v>0.20007575508053094</v>
      </c>
      <c r="G228" s="28">
        <v>5.4227405247813409E-5</v>
      </c>
      <c r="H228" s="28">
        <v>7.5000000000000002E-4</v>
      </c>
      <c r="I228" s="28">
        <v>1.63452384299894E-2</v>
      </c>
      <c r="J228" s="28">
        <v>3.5462623242209099E-2</v>
      </c>
      <c r="K228" s="28">
        <v>1.1007977000515401E-2</v>
      </c>
      <c r="L228" s="28">
        <v>1.6517183228958296E-3</v>
      </c>
      <c r="M228" s="28">
        <v>4.4321959257891301E-3</v>
      </c>
      <c r="N228" s="28">
        <v>0.13364999999999999</v>
      </c>
      <c r="O228" s="28">
        <v>0.72413793103448298</v>
      </c>
      <c r="P228" s="28">
        <v>2.84081301362914E-4</v>
      </c>
      <c r="Q228" s="28">
        <v>2.6208189895903199E-2</v>
      </c>
      <c r="R228" s="28">
        <v>0</v>
      </c>
      <c r="S228" s="5">
        <v>0</v>
      </c>
      <c r="T228" s="241">
        <v>0</v>
      </c>
      <c r="U228" s="5">
        <v>0</v>
      </c>
      <c r="V228" s="5">
        <v>0</v>
      </c>
      <c r="W228" s="5">
        <v>0.03</v>
      </c>
      <c r="X228" s="5">
        <v>1E-3</v>
      </c>
      <c r="Y228" s="5">
        <v>1.4199999999999999E-2</v>
      </c>
      <c r="Z228" s="5">
        <v>0</v>
      </c>
      <c r="AA228" s="5">
        <v>1.3444990780577752E-4</v>
      </c>
      <c r="AB228" s="5">
        <v>2.4972682464721691E-4</v>
      </c>
      <c r="BH228" s="36"/>
      <c r="BI228" s="36"/>
    </row>
    <row r="229" spans="1:61">
      <c r="A229" s="130" t="s">
        <v>117</v>
      </c>
      <c r="B229" s="516">
        <v>4.9826873385012897E-2</v>
      </c>
      <c r="C229" s="517">
        <v>4.9826873385012897E-2</v>
      </c>
      <c r="D229" s="527">
        <v>4.9826873385012897E-2</v>
      </c>
      <c r="E229" s="528">
        <v>4.9826873385012897E-2</v>
      </c>
      <c r="F229" s="40">
        <v>6.4721188366654595E-2</v>
      </c>
      <c r="G229" s="28">
        <v>0.3574539358600583</v>
      </c>
      <c r="H229" s="28">
        <v>0</v>
      </c>
      <c r="I229" s="28">
        <v>0.19925203160588301</v>
      </c>
      <c r="J229" s="28">
        <v>8.46382330954316E-2</v>
      </c>
      <c r="K229" s="28">
        <v>0.106448272437974</v>
      </c>
      <c r="L229" s="28">
        <v>2.4803249443084745E-2</v>
      </c>
      <c r="M229" s="28">
        <v>9.5547916015569501E-2</v>
      </c>
      <c r="N229" s="28">
        <v>0.33667000000000002</v>
      </c>
      <c r="O229" s="28">
        <v>0</v>
      </c>
      <c r="P229" s="28">
        <v>1.7788900537725302E-2</v>
      </c>
      <c r="Q229" s="28">
        <v>0.49066995164065003</v>
      </c>
      <c r="R229" s="28">
        <v>0.19</v>
      </c>
      <c r="S229" s="5">
        <v>0</v>
      </c>
      <c r="T229" s="241">
        <v>0</v>
      </c>
      <c r="U229" s="5">
        <v>0</v>
      </c>
      <c r="V229" s="5">
        <v>0</v>
      </c>
      <c r="W229" s="5">
        <v>0.22</v>
      </c>
      <c r="X229" s="5">
        <v>0.20499999999999999</v>
      </c>
      <c r="Y229" s="5">
        <v>1.7999999999999999E-2</v>
      </c>
      <c r="Z229" s="5">
        <v>0</v>
      </c>
      <c r="AA229" s="5">
        <v>0</v>
      </c>
      <c r="AB229" s="5">
        <v>9.5325301430829207E-2</v>
      </c>
      <c r="BH229" s="36"/>
      <c r="BI229" s="36"/>
    </row>
    <row r="230" spans="1:61">
      <c r="A230" s="70" t="s">
        <v>31</v>
      </c>
      <c r="B230" s="516">
        <v>1.6888888888888901E-2</v>
      </c>
      <c r="C230" s="517">
        <v>1.6888888888888901E-2</v>
      </c>
      <c r="D230" s="527">
        <v>1.6888888888888901E-2</v>
      </c>
      <c r="E230" s="528">
        <v>1.6888888888888901E-2</v>
      </c>
      <c r="F230" s="40">
        <v>0.24533118144988636</v>
      </c>
      <c r="G230" s="28">
        <v>0.50498099125364426</v>
      </c>
      <c r="H230" s="28">
        <v>0.92700000000000005</v>
      </c>
      <c r="I230" s="28">
        <v>0.68786981654287604</v>
      </c>
      <c r="J230" s="28">
        <v>2.5643067755837901E-2</v>
      </c>
      <c r="K230" s="28">
        <v>0.10036740541793</v>
      </c>
      <c r="L230" s="28">
        <v>0.70119854101343393</v>
      </c>
      <c r="M230" s="28">
        <v>0.160113077819132</v>
      </c>
      <c r="N230" s="28">
        <v>0.27638000000000001</v>
      </c>
      <c r="O230" s="28">
        <v>0.13793103448275901</v>
      </c>
      <c r="P230" s="28">
        <v>1.1295613649430099E-3</v>
      </c>
      <c r="Q230" s="28">
        <v>0.15776747539538299</v>
      </c>
      <c r="R230" s="28">
        <v>0.67</v>
      </c>
      <c r="S230" s="5">
        <v>0</v>
      </c>
      <c r="T230" s="241">
        <v>1</v>
      </c>
      <c r="U230" s="5">
        <v>0</v>
      </c>
      <c r="V230" s="5">
        <v>0</v>
      </c>
      <c r="W230" s="5">
        <v>0.4</v>
      </c>
      <c r="X230" s="5">
        <v>0.215</v>
      </c>
      <c r="Y230" s="5">
        <v>0.06</v>
      </c>
      <c r="Z230" s="5">
        <v>0.90000041027155875</v>
      </c>
      <c r="AA230" s="5">
        <v>0.91748617086662565</v>
      </c>
      <c r="AB230" s="5">
        <v>0.619185351235503</v>
      </c>
      <c r="BH230" s="36"/>
      <c r="BI230" s="36"/>
    </row>
    <row r="231" spans="1:61">
      <c r="A231" s="130" t="s">
        <v>121</v>
      </c>
      <c r="B231" s="516">
        <v>4.2235142118863103E-2</v>
      </c>
      <c r="C231" s="517">
        <v>4.2235142118863103E-2</v>
      </c>
      <c r="D231" s="529">
        <v>4.2235142118863103E-2</v>
      </c>
      <c r="E231" s="530">
        <v>4.2235142118863103E-2</v>
      </c>
      <c r="F231" s="431">
        <v>7.0386350910707815E-2</v>
      </c>
      <c r="G231" s="531">
        <v>2.1658309037900876E-3</v>
      </c>
      <c r="H231" s="531">
        <v>1.14E-3</v>
      </c>
      <c r="I231" s="531">
        <v>9.4118686757103092E-3</v>
      </c>
      <c r="J231" s="531">
        <v>6.3780954225486006E-2</v>
      </c>
      <c r="K231" s="531">
        <v>1.4027920289889299E-2</v>
      </c>
      <c r="L231" s="531">
        <v>8.993238518091768E-3</v>
      </c>
      <c r="M231" s="531">
        <v>0.154075631445862</v>
      </c>
      <c r="N231" s="531">
        <v>2.767E-2</v>
      </c>
      <c r="O231" s="531">
        <v>0</v>
      </c>
      <c r="P231" s="531">
        <v>1.82623693733302E-3</v>
      </c>
      <c r="Q231" s="531">
        <v>4.2027244861935797E-5</v>
      </c>
      <c r="R231" s="531">
        <v>0</v>
      </c>
      <c r="S231" s="5">
        <v>0</v>
      </c>
      <c r="T231" s="241">
        <v>0</v>
      </c>
      <c r="U231" s="5">
        <v>0</v>
      </c>
      <c r="V231" s="5">
        <v>0</v>
      </c>
      <c r="W231" s="5">
        <v>0</v>
      </c>
      <c r="X231" s="5">
        <v>6.3E-2</v>
      </c>
      <c r="Y231" s="5">
        <v>0</v>
      </c>
      <c r="Z231" s="5">
        <v>0</v>
      </c>
      <c r="AA231" s="5">
        <v>0</v>
      </c>
      <c r="AB231" s="5">
        <v>0</v>
      </c>
      <c r="BH231" s="36"/>
      <c r="BI231" s="36"/>
    </row>
    <row r="232" spans="1:61">
      <c r="A232" s="130" t="s">
        <v>1087</v>
      </c>
      <c r="B232" s="516">
        <v>2.9974160206718298E-2</v>
      </c>
      <c r="C232" s="517">
        <v>2.9974160206718298E-2</v>
      </c>
      <c r="D232" s="529">
        <v>2.9974160206718298E-2</v>
      </c>
      <c r="E232" s="530">
        <v>2.9974160206718298E-2</v>
      </c>
      <c r="F232" s="431">
        <v>0</v>
      </c>
      <c r="G232" s="531">
        <v>0.10035615160349856</v>
      </c>
      <c r="H232" s="531">
        <v>5.0689999999999999E-2</v>
      </c>
      <c r="I232" s="531">
        <v>0</v>
      </c>
      <c r="J232" s="531">
        <v>2.9029683113441701E-2</v>
      </c>
      <c r="K232" s="531">
        <v>0.14951871624039101</v>
      </c>
      <c r="L232" s="531">
        <v>2.914508943579459E-2</v>
      </c>
      <c r="M232" s="531">
        <v>0.32654771713498298</v>
      </c>
      <c r="N232" s="531">
        <v>0.12341000000000001</v>
      </c>
      <c r="O232" s="531">
        <v>0</v>
      </c>
      <c r="P232" s="531">
        <v>0</v>
      </c>
      <c r="Q232" s="531">
        <v>0.16580588642930899</v>
      </c>
      <c r="R232" s="531">
        <v>0</v>
      </c>
      <c r="S232" s="5">
        <v>0</v>
      </c>
      <c r="T232" s="241">
        <v>0</v>
      </c>
      <c r="U232" s="5">
        <v>0</v>
      </c>
      <c r="V232" s="5">
        <v>0</v>
      </c>
      <c r="W232" s="5">
        <v>0.3</v>
      </c>
      <c r="X232" s="5">
        <v>0.26600000000000001</v>
      </c>
      <c r="Y232" s="5">
        <v>9.5000000000000001E-2</v>
      </c>
      <c r="Z232" s="5">
        <v>0</v>
      </c>
      <c r="AA232" s="5">
        <v>0</v>
      </c>
      <c r="AB232" s="5">
        <v>1.344773088593229E-3</v>
      </c>
      <c r="BH232" s="36"/>
      <c r="BI232" s="36"/>
    </row>
    <row r="233" spans="1:61">
      <c r="A233" s="70" t="s">
        <v>1088</v>
      </c>
      <c r="B233" s="516">
        <v>0.82897416020671799</v>
      </c>
      <c r="C233" s="517">
        <v>0.82897416020671799</v>
      </c>
      <c r="D233" s="527">
        <v>0.82897416020671799</v>
      </c>
      <c r="E233" s="528">
        <v>0.82897416020671799</v>
      </c>
      <c r="F233" s="40">
        <v>0.41658706893712327</v>
      </c>
      <c r="G233" s="28">
        <v>2.6545327380000003E-3</v>
      </c>
      <c r="H233" s="28">
        <v>1.9E-2</v>
      </c>
      <c r="I233" s="28">
        <v>5.6571637456264701E-2</v>
      </c>
      <c r="J233" s="28">
        <v>0.75179240826182103</v>
      </c>
      <c r="K233" s="28">
        <v>0.59992528950317503</v>
      </c>
      <c r="L233" s="28">
        <v>0.19288022200841712</v>
      </c>
      <c r="M233" s="28">
        <v>0.23949484331050899</v>
      </c>
      <c r="N233" s="28">
        <v>8.3089999999999997E-2</v>
      </c>
      <c r="O233" s="28">
        <v>0.13793103448275901</v>
      </c>
      <c r="P233" s="28">
        <v>0.96698569447732396</v>
      </c>
      <c r="Q233" s="28">
        <v>0.15626570184565</v>
      </c>
      <c r="R233" s="28">
        <v>0.14000000000000001</v>
      </c>
      <c r="S233" s="5">
        <v>1</v>
      </c>
      <c r="T233" s="241">
        <v>0</v>
      </c>
      <c r="U233" s="5">
        <v>1</v>
      </c>
      <c r="V233" s="5">
        <v>0</v>
      </c>
      <c r="W233" s="5">
        <v>0.01</v>
      </c>
      <c r="X233" s="5">
        <v>9.5000000000000001E-2</v>
      </c>
      <c r="Y233" s="5">
        <v>0.61699999999999999</v>
      </c>
      <c r="Z233" s="5">
        <v>9.9999589728441252E-2</v>
      </c>
      <c r="AA233" s="5">
        <v>8.2379379225568525E-2</v>
      </c>
      <c r="AB233" s="5">
        <v>0.25310458512519168</v>
      </c>
      <c r="BH233" s="36"/>
      <c r="BI233" s="36"/>
    </row>
    <row r="234" spans="1:61">
      <c r="A234" s="70" t="s">
        <v>1089</v>
      </c>
      <c r="B234" s="516">
        <v>2.0382428940568742E-2</v>
      </c>
      <c r="C234" s="517">
        <v>2.0382428940568742E-2</v>
      </c>
      <c r="D234" s="527">
        <v>2.0382428940568742E-2</v>
      </c>
      <c r="E234" s="528">
        <v>2.0382428940568742E-2</v>
      </c>
      <c r="F234" s="40">
        <v>2.8984552550970211E-3</v>
      </c>
      <c r="G234" s="28">
        <v>3.2334330235761044E-2</v>
      </c>
      <c r="H234" s="28">
        <v>1.4199999999998658E-3</v>
      </c>
      <c r="I234" s="28">
        <v>3.0549407289276576E-2</v>
      </c>
      <c r="J234" s="28">
        <v>9.6530303057726918E-3</v>
      </c>
      <c r="K234" s="28">
        <v>1.8704419110125214E-2</v>
      </c>
      <c r="L234" s="28">
        <v>4.1327941258281986E-2</v>
      </c>
      <c r="M234" s="28">
        <v>1.9788618348155373E-2</v>
      </c>
      <c r="N234" s="28">
        <v>1.912999999999998E-2</v>
      </c>
      <c r="O234" s="28">
        <v>0</v>
      </c>
      <c r="P234" s="28">
        <v>1.1985525381311812E-2</v>
      </c>
      <c r="Q234" s="28">
        <v>3.2407675482429843E-3</v>
      </c>
      <c r="R234" s="28">
        <v>0</v>
      </c>
      <c r="S234" s="5">
        <v>0</v>
      </c>
      <c r="T234" s="241">
        <v>0</v>
      </c>
      <c r="U234" s="5">
        <v>0</v>
      </c>
      <c r="V234" s="5">
        <v>1</v>
      </c>
      <c r="W234" s="5">
        <v>4.0000000000000036E-2</v>
      </c>
      <c r="X234" s="5">
        <v>0.155</v>
      </c>
      <c r="Y234" s="5">
        <v>0.19579999999999997</v>
      </c>
      <c r="Z234" s="5">
        <v>0</v>
      </c>
      <c r="AA234" s="5">
        <v>0</v>
      </c>
      <c r="AB234" s="5">
        <v>3.0790262295235626E-2</v>
      </c>
      <c r="BH234" s="36"/>
      <c r="BI234" s="36"/>
    </row>
    <row r="235" spans="1:61">
      <c r="A235" s="445" t="s">
        <v>1090</v>
      </c>
      <c r="B235" s="520">
        <v>4.9000000000000002E-2</v>
      </c>
      <c r="C235" s="521">
        <v>4.9000000000000002E-2</v>
      </c>
      <c r="D235" s="522">
        <v>4.9000000000000002E-2</v>
      </c>
      <c r="E235" s="523">
        <v>4.9000000000000002E-2</v>
      </c>
      <c r="F235" s="96">
        <v>0.10610905837323745</v>
      </c>
      <c r="G235" s="524">
        <v>4.9000000000000002E-2</v>
      </c>
      <c r="H235" s="524">
        <v>0.08</v>
      </c>
      <c r="I235" s="524">
        <v>0.05</v>
      </c>
      <c r="J235" s="524">
        <v>0.16</v>
      </c>
      <c r="K235" s="524">
        <v>0.05</v>
      </c>
      <c r="L235" s="524">
        <v>0.05</v>
      </c>
      <c r="M235" s="524">
        <v>0.03</v>
      </c>
      <c r="N235" s="524">
        <v>0.06</v>
      </c>
      <c r="O235" s="524">
        <v>7.0000000000000007E-2</v>
      </c>
      <c r="P235" s="524">
        <v>0.08</v>
      </c>
      <c r="Q235" s="524">
        <v>0.1</v>
      </c>
      <c r="R235" s="524">
        <v>0.08</v>
      </c>
      <c r="S235" s="5">
        <v>0.21</v>
      </c>
      <c r="T235" s="241">
        <v>4.9000000000000002E-2</v>
      </c>
      <c r="U235" s="5">
        <v>4.9000000000000002E-2</v>
      </c>
      <c r="V235" s="5">
        <v>4.9000000000000002E-2</v>
      </c>
      <c r="W235" s="5">
        <v>3.3500000000000002E-2</v>
      </c>
      <c r="X235" s="5">
        <v>6.4399999999999999E-2</v>
      </c>
      <c r="Y235" s="5">
        <v>0</v>
      </c>
      <c r="Z235" s="5">
        <v>0</v>
      </c>
      <c r="AA235" s="5">
        <v>0</v>
      </c>
      <c r="AB235" s="5">
        <v>0</v>
      </c>
      <c r="BH235" s="36"/>
      <c r="BI235" s="36"/>
    </row>
    <row r="236" spans="1:61">
      <c r="A236" s="104" t="s">
        <v>1091</v>
      </c>
      <c r="B236" s="516"/>
      <c r="C236" s="517"/>
      <c r="D236" s="517"/>
      <c r="E236" s="532"/>
      <c r="G236" s="11"/>
      <c r="H236" s="11"/>
      <c r="I236" s="11"/>
      <c r="J236" s="11"/>
      <c r="K236" s="11"/>
      <c r="L236" s="11"/>
      <c r="M236" s="11"/>
      <c r="N236" s="11"/>
      <c r="O236" s="11"/>
      <c r="P236" s="11"/>
      <c r="Q236" s="11"/>
      <c r="R236" s="11"/>
      <c r="T236" s="241"/>
      <c r="BH236" s="36"/>
      <c r="BI236" s="36"/>
    </row>
    <row r="237" spans="1:61">
      <c r="A237" s="70" t="s">
        <v>334</v>
      </c>
      <c r="B237" s="516"/>
      <c r="C237" s="517"/>
      <c r="D237" s="527">
        <v>1336613.7481826749</v>
      </c>
      <c r="E237" s="528">
        <v>1336613.7481826749</v>
      </c>
      <c r="F237" s="39">
        <v>2508420.4171740999</v>
      </c>
      <c r="G237" s="38">
        <v>2477613.2026267527</v>
      </c>
      <c r="H237" s="38">
        <v>2944709.6197239254</v>
      </c>
      <c r="I237" s="38">
        <v>2702691.1453722143</v>
      </c>
      <c r="J237" s="38">
        <v>1739241.6385888522</v>
      </c>
      <c r="K237" s="38">
        <v>1463077.6449728324</v>
      </c>
      <c r="L237" s="38">
        <v>2477539.7552941698</v>
      </c>
      <c r="M237" s="38">
        <v>2049426.2815117228</v>
      </c>
      <c r="N237" s="38">
        <v>2460526.1508633676</v>
      </c>
      <c r="O237" s="38">
        <v>3136274.0241086707</v>
      </c>
      <c r="P237" s="38">
        <v>1119768.4783136875</v>
      </c>
      <c r="Q237" s="38">
        <v>2143411.7174880696</v>
      </c>
      <c r="R237" s="38">
        <v>2677466.0693916902</v>
      </c>
      <c r="S237" s="5">
        <v>1265822.7848101265</v>
      </c>
      <c r="T237" s="241">
        <v>2981743.3283905466</v>
      </c>
      <c r="U237" s="5">
        <v>1051524.7108307045</v>
      </c>
      <c r="V237" s="5">
        <v>1051524.7108307045</v>
      </c>
      <c r="W237" s="5">
        <v>2141775.816044135</v>
      </c>
      <c r="X237" s="5">
        <v>2003907.7242166966</v>
      </c>
      <c r="Y237" s="5">
        <v>1166841.3288251897</v>
      </c>
      <c r="Z237" s="5">
        <v>2652074.8678794936</v>
      </c>
      <c r="AA237" s="5">
        <v>2684481.2611390827</v>
      </c>
      <c r="AB237" s="5">
        <v>2248695.0394326886</v>
      </c>
      <c r="BH237" s="36"/>
      <c r="BI237" s="36"/>
    </row>
    <row r="238" spans="1:61">
      <c r="A238" s="70" t="s">
        <v>1058</v>
      </c>
      <c r="B238" s="516"/>
      <c r="C238" s="517"/>
      <c r="D238" s="527">
        <v>210557.230332637</v>
      </c>
      <c r="E238" s="528">
        <v>210557.230332637</v>
      </c>
      <c r="F238" s="39">
        <v>1678854.0116819774</v>
      </c>
      <c r="G238" s="38">
        <v>2322888.7333341269</v>
      </c>
      <c r="H238" s="38">
        <v>2859373.1674688677</v>
      </c>
      <c r="I238" s="38">
        <v>2564089.6064069113</v>
      </c>
      <c r="J238" s="38">
        <v>453606.02437485912</v>
      </c>
      <c r="K238" s="38">
        <v>586394.80774771504</v>
      </c>
      <c r="L238" s="38">
        <v>2155697.716806144</v>
      </c>
      <c r="M238" s="38">
        <v>724487.02937562554</v>
      </c>
      <c r="N238" s="38">
        <v>2083518.5114314649</v>
      </c>
      <c r="O238" s="38">
        <v>2976313.5256397882</v>
      </c>
      <c r="P238" s="38">
        <v>46655.161730887718</v>
      </c>
      <c r="Q238" s="38">
        <v>1779403.0631006276</v>
      </c>
      <c r="R238" s="38">
        <v>2523724.3125676638</v>
      </c>
      <c r="S238" s="5">
        <v>0</v>
      </c>
      <c r="T238" s="241">
        <v>2979487.6162739033</v>
      </c>
      <c r="U238" s="5">
        <v>0</v>
      </c>
      <c r="V238" s="5">
        <v>0</v>
      </c>
      <c r="W238" s="5">
        <v>1776552.824495024</v>
      </c>
      <c r="X238" s="5">
        <v>1145526.0727457779</v>
      </c>
      <c r="Y238" s="5">
        <v>258232.67553852859</v>
      </c>
      <c r="Z238" s="5">
        <v>2550144.6132703098</v>
      </c>
      <c r="AA238" s="5">
        <v>2600131.7506187661</v>
      </c>
      <c r="AB238" s="5">
        <v>1962001.0290088498</v>
      </c>
      <c r="BH238" s="36"/>
      <c r="BI238" s="36"/>
    </row>
    <row r="239" spans="1:61">
      <c r="A239" s="70" t="s">
        <v>31</v>
      </c>
      <c r="B239" s="516"/>
      <c r="C239" s="517"/>
      <c r="D239" s="527">
        <v>50270.6401485967</v>
      </c>
      <c r="E239" s="528">
        <v>50270.6401485967</v>
      </c>
      <c r="F239" s="39">
        <v>770414.50239800289</v>
      </c>
      <c r="G239" s="38">
        <v>1479195.6959016267</v>
      </c>
      <c r="H239" s="38">
        <v>2803627.7111634873</v>
      </c>
      <c r="I239" s="38">
        <v>2015347.630931865</v>
      </c>
      <c r="J239" s="38">
        <v>86869.204858494428</v>
      </c>
      <c r="K239" s="38">
        <v>296120.52519344632</v>
      </c>
      <c r="L239" s="38">
        <v>2053756.2125795165</v>
      </c>
      <c r="M239" s="38">
        <v>463124.40198520699</v>
      </c>
      <c r="N239" s="38">
        <v>824406.05650373106</v>
      </c>
      <c r="O239" s="38">
        <v>435676.39871524379</v>
      </c>
      <c r="P239" s="38">
        <v>3476.4396545201635</v>
      </c>
      <c r="Q239" s="38">
        <v>491745.2121378209</v>
      </c>
      <c r="R239" s="38">
        <v>2025950.7959311851</v>
      </c>
      <c r="S239" s="5">
        <v>0</v>
      </c>
      <c r="T239" s="241">
        <v>2925222.7938922509</v>
      </c>
      <c r="U239" s="5">
        <v>0</v>
      </c>
      <c r="V239" s="5">
        <v>0</v>
      </c>
      <c r="W239" s="5">
        <v>1155915.6533368572</v>
      </c>
      <c r="X239" s="5">
        <v>642778.3959366458</v>
      </c>
      <c r="Y239" s="5">
        <v>168326.08428009303</v>
      </c>
      <c r="Z239" s="5">
        <v>2503699.3306214428</v>
      </c>
      <c r="AA239" s="5">
        <v>2552346.724962608</v>
      </c>
      <c r="AB239" s="5">
        <v>1722767.5007606845</v>
      </c>
      <c r="BH239" s="36"/>
      <c r="BI239" s="36"/>
    </row>
    <row r="240" spans="1:61">
      <c r="A240" s="70" t="s">
        <v>120</v>
      </c>
      <c r="B240" s="516"/>
      <c r="C240" s="517"/>
      <c r="D240" s="527">
        <v>117061.11688678768</v>
      </c>
      <c r="E240" s="528">
        <v>117061.11688678768</v>
      </c>
      <c r="F240" s="39">
        <v>211334.71214425249</v>
      </c>
      <c r="G240" s="38">
        <v>817247.7875017426</v>
      </c>
      <c r="H240" s="38">
        <v>9867.9847713405179</v>
      </c>
      <c r="I240" s="38">
        <v>463039.95682993234</v>
      </c>
      <c r="J240" s="38">
        <v>228878.00305396324</v>
      </c>
      <c r="K240" s="38">
        <v>247802.54429840459</v>
      </c>
      <c r="L240" s="38">
        <v>63797.824286540068</v>
      </c>
      <c r="M240" s="38">
        <v>221830.91119154033</v>
      </c>
      <c r="N240" s="38">
        <v>810474.89166955522</v>
      </c>
      <c r="O240" s="38">
        <v>181150.23562886426</v>
      </c>
      <c r="P240" s="38">
        <v>41828.35252637494</v>
      </c>
      <c r="Q240" s="38">
        <v>1187253.9971240601</v>
      </c>
      <c r="R240" s="38">
        <v>465612.9494313231</v>
      </c>
      <c r="S240" s="5">
        <v>0</v>
      </c>
      <c r="T240" s="241">
        <v>9268.9938635896833</v>
      </c>
      <c r="U240" s="5">
        <v>0</v>
      </c>
      <c r="V240" s="5">
        <v>0</v>
      </c>
      <c r="W240" s="5">
        <v>506376.91024137172</v>
      </c>
      <c r="X240" s="5">
        <v>479936.61099770974</v>
      </c>
      <c r="Y240" s="5">
        <v>43996.388449471851</v>
      </c>
      <c r="Z240" s="5">
        <v>7933.3354643133207</v>
      </c>
      <c r="AA240" s="5">
        <v>8118.5230248366934</v>
      </c>
      <c r="AB240" s="5">
        <v>211220.4301330095</v>
      </c>
      <c r="BH240" s="36"/>
      <c r="BI240" s="36"/>
    </row>
    <row r="241" spans="1:61">
      <c r="A241" s="130" t="s">
        <v>163</v>
      </c>
      <c r="B241" s="516"/>
      <c r="C241" s="517"/>
      <c r="D241" s="527">
        <v>43225.473297252625</v>
      </c>
      <c r="E241" s="528">
        <v>43225.473297252625</v>
      </c>
      <c r="F241" s="39">
        <v>697104.79713972204</v>
      </c>
      <c r="G241" s="38">
        <v>26445.249930757505</v>
      </c>
      <c r="H241" s="38">
        <v>45877.471534039927</v>
      </c>
      <c r="I241" s="38">
        <v>85702.018645113974</v>
      </c>
      <c r="J241" s="38">
        <v>137858.81646240148</v>
      </c>
      <c r="K241" s="38">
        <v>42471.73825586414</v>
      </c>
      <c r="L241" s="38">
        <v>38143.679940087459</v>
      </c>
      <c r="M241" s="38">
        <v>39531.716198878217</v>
      </c>
      <c r="N241" s="38">
        <v>448637.56325817865</v>
      </c>
      <c r="O241" s="38">
        <v>2359486.8912956803</v>
      </c>
      <c r="P241" s="38">
        <v>1350.3695499926164</v>
      </c>
      <c r="Q241" s="38">
        <v>100403.85383874655</v>
      </c>
      <c r="R241" s="38">
        <v>32160.567205155647</v>
      </c>
      <c r="S241" s="5">
        <v>0</v>
      </c>
      <c r="T241" s="5">
        <v>44995.828518062743</v>
      </c>
      <c r="U241" s="5">
        <v>0</v>
      </c>
      <c r="V241" s="5">
        <v>0</v>
      </c>
      <c r="W241" s="5">
        <v>114260.26091679509</v>
      </c>
      <c r="X241" s="5">
        <v>22811.065811422352</v>
      </c>
      <c r="Y241" s="5">
        <v>45910.202808963717</v>
      </c>
      <c r="Z241" s="5">
        <v>38511.947184553675</v>
      </c>
      <c r="AA241" s="5">
        <v>39666.502631321411</v>
      </c>
      <c r="AB241" s="5">
        <v>28013.09811515575</v>
      </c>
      <c r="BH241" s="36"/>
      <c r="BI241" s="36"/>
    </row>
    <row r="242" spans="1:61">
      <c r="A242" s="70" t="s">
        <v>164</v>
      </c>
      <c r="B242" s="516"/>
      <c r="C242" s="517"/>
      <c r="D242" s="527">
        <v>1142.9740244234138</v>
      </c>
      <c r="E242" s="528">
        <v>1142.9740244234138</v>
      </c>
      <c r="F242" s="39">
        <v>685.16219579224162</v>
      </c>
      <c r="G242" s="38">
        <v>114.3481743293715</v>
      </c>
      <c r="H242" s="38">
        <v>164.0040757972717</v>
      </c>
      <c r="I242" s="38">
        <v>185.54361334127236</v>
      </c>
      <c r="J242" s="38">
        <v>1186.1709586224629</v>
      </c>
      <c r="K242" s="38">
        <v>860.75531320212292</v>
      </c>
      <c r="L242" s="38">
        <v>364.25802904870312</v>
      </c>
      <c r="M242" s="38">
        <v>411.18907126291452</v>
      </c>
      <c r="N242" s="38">
        <v>215.15450509167621</v>
      </c>
      <c r="O242" s="38">
        <v>330.0286751147911</v>
      </c>
      <c r="P242" s="38">
        <v>1359.6034682335824</v>
      </c>
      <c r="Q242" s="38">
        <v>306.83411174976635</v>
      </c>
      <c r="R242" s="38">
        <v>301.34029704366662</v>
      </c>
      <c r="S242" s="5">
        <v>1635.5631174757712</v>
      </c>
      <c r="T242" s="5">
        <v>135.18985047696458</v>
      </c>
      <c r="U242" s="5">
        <v>1358.66967697777</v>
      </c>
      <c r="V242" s="5">
        <v>0.3081714715504148</v>
      </c>
      <c r="W242" s="5">
        <v>126.30762679956278</v>
      </c>
      <c r="X242" s="5">
        <v>219.90464269790695</v>
      </c>
      <c r="Y242" s="5">
        <v>821.11075861673942</v>
      </c>
      <c r="Z242" s="5">
        <v>244.91800194083419</v>
      </c>
      <c r="AA242" s="5">
        <v>224.4196891895522</v>
      </c>
      <c r="AB242" s="5">
        <v>412.18608798990647</v>
      </c>
      <c r="BH242" s="36"/>
      <c r="BI242" s="36"/>
    </row>
    <row r="243" spans="1:61">
      <c r="A243" s="130" t="s">
        <v>75</v>
      </c>
      <c r="B243" s="516"/>
      <c r="C243" s="517"/>
      <c r="D243" s="529">
        <v>3.7715006344525728</v>
      </c>
      <c r="E243" s="530">
        <v>3.7715006344525728</v>
      </c>
      <c r="F243" s="431">
        <v>16.492342729945324</v>
      </c>
      <c r="G243" s="531">
        <v>20.582564319654878</v>
      </c>
      <c r="H243" s="531">
        <v>23.597501777474701</v>
      </c>
      <c r="I243" s="531">
        <v>22.167088213687855</v>
      </c>
      <c r="J243" s="531">
        <v>7.1579951589426809</v>
      </c>
      <c r="K243" s="531">
        <v>5.900702226890866</v>
      </c>
      <c r="L243" s="531">
        <v>18.231875725728301</v>
      </c>
      <c r="M243" s="531">
        <v>13.256152329326351</v>
      </c>
      <c r="N243" s="531">
        <v>19.146565933165046</v>
      </c>
      <c r="O243" s="531">
        <v>21.313884094799228</v>
      </c>
      <c r="P243" s="531">
        <v>0.53426155459168967</v>
      </c>
      <c r="Q243" s="531">
        <v>16.547176414177425</v>
      </c>
      <c r="R243" s="531">
        <v>20.858594069336604</v>
      </c>
      <c r="S243" s="5">
        <v>0</v>
      </c>
      <c r="T243" s="5">
        <v>24.498221322388549</v>
      </c>
      <c r="U243" s="5">
        <v>0</v>
      </c>
      <c r="V243" s="5">
        <v>0</v>
      </c>
      <c r="W243" s="5">
        <v>15.489372899510027</v>
      </c>
      <c r="X243" s="5">
        <v>13.233603133366056</v>
      </c>
      <c r="Y243" s="5">
        <v>2.1934486452184827</v>
      </c>
      <c r="Z243" s="5">
        <v>20.968037188260556</v>
      </c>
      <c r="AA243" s="5">
        <v>21.378500757355688</v>
      </c>
      <c r="AB243" s="5">
        <v>16.465457451430648</v>
      </c>
      <c r="BH243" s="36"/>
      <c r="BI243" s="36"/>
    </row>
    <row r="244" spans="1:61">
      <c r="A244" s="143" t="s">
        <v>76</v>
      </c>
      <c r="B244" s="520"/>
      <c r="C244" s="521"/>
      <c r="D244" s="533">
        <v>68.274077479765538</v>
      </c>
      <c r="E244" s="534">
        <v>68.274077479765538</v>
      </c>
      <c r="F244" s="438">
        <v>138.92151680794575</v>
      </c>
      <c r="G244" s="535">
        <v>52.995973814278415</v>
      </c>
      <c r="H244" s="535">
        <v>26.479788391963602</v>
      </c>
      <c r="I244" s="535">
        <v>52.970852866704874</v>
      </c>
      <c r="J244" s="535">
        <v>119.23005494041519</v>
      </c>
      <c r="K244" s="535">
        <v>35.388051967133102</v>
      </c>
      <c r="L244" s="535">
        <v>33.883066099099921</v>
      </c>
      <c r="M244" s="535">
        <v>236.07495047350142</v>
      </c>
      <c r="N244" s="535">
        <v>93.348038777656299</v>
      </c>
      <c r="O244" s="535">
        <v>58.200130309783049</v>
      </c>
      <c r="P244" s="535">
        <v>4.6914362685190012</v>
      </c>
      <c r="Q244" s="535">
        <v>60.027536118946024</v>
      </c>
      <c r="R244" s="535">
        <v>44.923904686292524</v>
      </c>
      <c r="S244" s="5">
        <v>0</v>
      </c>
      <c r="T244" s="5">
        <v>25.563615916583771</v>
      </c>
      <c r="U244" s="5">
        <v>0</v>
      </c>
      <c r="V244" s="5">
        <v>0</v>
      </c>
      <c r="W244" s="5">
        <v>35.502394318728946</v>
      </c>
      <c r="X244" s="5">
        <v>121.65924704502474</v>
      </c>
      <c r="Y244" s="5">
        <v>4.553798937472008</v>
      </c>
      <c r="Z244" s="5">
        <v>21.879908837115394</v>
      </c>
      <c r="AA244" s="5">
        <v>22.314432086658936</v>
      </c>
      <c r="AB244" s="5">
        <v>24.338909566665315</v>
      </c>
      <c r="BH244" s="36"/>
      <c r="BI244" s="36"/>
    </row>
    <row r="245" spans="1:61">
      <c r="A245" s="5" t="s">
        <v>77</v>
      </c>
      <c r="D245" s="5">
        <v>37.878303875354831</v>
      </c>
      <c r="E245" s="5">
        <v>37.878303875354831</v>
      </c>
      <c r="F245" s="5">
        <v>350.14916944781606</v>
      </c>
      <c r="G245" s="5">
        <v>122.44963804279288</v>
      </c>
      <c r="H245" s="5">
        <v>145.90174003600364</v>
      </c>
      <c r="I245" s="5">
        <v>153.25429546830989</v>
      </c>
      <c r="J245" s="5">
        <v>92.310629905877164</v>
      </c>
      <c r="K245" s="5">
        <v>48.264240505380826</v>
      </c>
      <c r="L245" s="5">
        <v>114.00167367388761</v>
      </c>
      <c r="M245" s="5">
        <v>91.348283223216072</v>
      </c>
      <c r="N245" s="5">
        <v>271.40629506718977</v>
      </c>
      <c r="O245" s="5">
        <v>988.64042892421514</v>
      </c>
      <c r="P245" s="5">
        <v>3.4891409006418037</v>
      </c>
      <c r="Q245" s="5">
        <v>127.68142756850953</v>
      </c>
      <c r="R245" s="5">
        <v>137.19429296138637</v>
      </c>
      <c r="S245" s="5">
        <v>0</v>
      </c>
      <c r="T245" s="5">
        <v>150.5277162495241</v>
      </c>
      <c r="U245" s="5">
        <v>0</v>
      </c>
      <c r="V245" s="5">
        <v>0</v>
      </c>
      <c r="W245" s="5">
        <v>126.67033477276838</v>
      </c>
      <c r="X245" s="5">
        <v>82.521923148965996</v>
      </c>
      <c r="Y245" s="5">
        <v>28.857726229023363</v>
      </c>
      <c r="Z245" s="5">
        <v>128.83673106910365</v>
      </c>
      <c r="AA245" s="5">
        <v>131.50689475604131</v>
      </c>
      <c r="AB245" s="5">
        <v>100.40585260137136</v>
      </c>
      <c r="BH245" s="36"/>
      <c r="BI245" s="36"/>
    </row>
    <row r="246" spans="1:61" ht="15" customHeight="1">
      <c r="A246" s="6" t="s">
        <v>78</v>
      </c>
      <c r="C246" s="36"/>
      <c r="D246" s="36">
        <v>28.706982751610635</v>
      </c>
      <c r="E246" s="36">
        <v>28.706982751610635</v>
      </c>
      <c r="F246" s="36">
        <v>71.768321179330684</v>
      </c>
      <c r="G246" s="36">
        <v>25.383765194210945</v>
      </c>
      <c r="H246" s="5">
        <v>43.442426898821395</v>
      </c>
      <c r="I246" s="5">
        <v>38.418639619204257</v>
      </c>
      <c r="J246" s="5">
        <v>50.245068873182021</v>
      </c>
      <c r="K246" s="5">
        <v>14.583321935403006</v>
      </c>
      <c r="L246" s="5">
        <v>37.203932751897668</v>
      </c>
      <c r="M246" s="5">
        <v>104.59463406488508</v>
      </c>
      <c r="N246" s="5">
        <v>39.382370502070117</v>
      </c>
      <c r="O246" s="5">
        <v>47.489384803509239</v>
      </c>
      <c r="P246" s="5">
        <v>1.3558157851189911</v>
      </c>
      <c r="Q246" s="5">
        <v>11.21203134724386</v>
      </c>
      <c r="R246" s="5">
        <v>31.63854788582362</v>
      </c>
      <c r="S246" s="5">
        <v>0</v>
      </c>
      <c r="T246" s="5">
        <v>44.484141535055358</v>
      </c>
      <c r="U246" s="5">
        <v>0</v>
      </c>
      <c r="V246" s="5">
        <v>0</v>
      </c>
      <c r="W246" s="5">
        <v>20.153982923319951</v>
      </c>
      <c r="X246" s="5">
        <v>51.805318008269289</v>
      </c>
      <c r="Y246" s="5">
        <v>3.3912666330615506</v>
      </c>
      <c r="Z246" s="5">
        <v>38.07399409615364</v>
      </c>
      <c r="AA246" s="5">
        <v>38.820835728237583</v>
      </c>
      <c r="AB246" s="5">
        <v>26.587089645098544</v>
      </c>
    </row>
    <row r="247" spans="1:61">
      <c r="A247" s="5" t="s">
        <v>79</v>
      </c>
      <c r="D247" s="5">
        <v>8.9302892773554703</v>
      </c>
      <c r="E247" s="5">
        <v>8.9302892773554703</v>
      </c>
      <c r="F247" s="5">
        <v>27.515002158906736</v>
      </c>
      <c r="G247" s="5">
        <v>10.696630901309197</v>
      </c>
      <c r="H247" s="5">
        <v>16.977127342852231</v>
      </c>
      <c r="I247" s="5">
        <v>15.258369369025615</v>
      </c>
      <c r="J247" s="5">
        <v>16.12120456216406</v>
      </c>
      <c r="K247" s="5">
        <v>5.3057117481977922</v>
      </c>
      <c r="L247" s="5">
        <v>14.112430248118095</v>
      </c>
      <c r="M247" s="5">
        <v>31.807454792335573</v>
      </c>
      <c r="N247" s="5">
        <v>17.013362229198982</v>
      </c>
      <c r="O247" s="5">
        <v>32.303828552851733</v>
      </c>
      <c r="P247" s="5">
        <v>0.46277059332004855</v>
      </c>
      <c r="Q247" s="5">
        <v>6.18279460032592</v>
      </c>
      <c r="R247" s="5">
        <v>12.90329116874943</v>
      </c>
      <c r="S247" s="5">
        <v>0</v>
      </c>
      <c r="T247" s="5">
        <v>17.44204427694962</v>
      </c>
      <c r="U247" s="5">
        <v>0</v>
      </c>
      <c r="V247" s="5">
        <v>0</v>
      </c>
      <c r="W247" s="5">
        <v>8.996422318278789</v>
      </c>
      <c r="X247" s="5">
        <v>16.81668676685954</v>
      </c>
      <c r="Y247" s="5">
        <v>1.6272192601370647</v>
      </c>
      <c r="Z247" s="5">
        <v>14.928652501973112</v>
      </c>
      <c r="AA247" s="5">
        <v>15.223848704437446</v>
      </c>
      <c r="AB247" s="5">
        <v>10.650461240220721</v>
      </c>
    </row>
    <row r="248" spans="1:61">
      <c r="A248" s="5" t="s">
        <v>80</v>
      </c>
      <c r="B248" s="43"/>
      <c r="C248" s="36"/>
      <c r="D248" s="36">
        <v>33.311843149465517</v>
      </c>
      <c r="E248" s="36">
        <v>33.311843149465517</v>
      </c>
      <c r="F248" s="36">
        <v>405.78245347495863</v>
      </c>
      <c r="G248" s="36">
        <v>385.67804073667435</v>
      </c>
      <c r="H248" s="36">
        <v>711.40096540425736</v>
      </c>
      <c r="I248" s="36">
        <v>533.23031693459768</v>
      </c>
      <c r="J248" s="36">
        <v>75.779035900154568</v>
      </c>
      <c r="K248" s="5">
        <v>90.992495929255639</v>
      </c>
      <c r="L248" s="212">
        <v>524.46134193802834</v>
      </c>
      <c r="M248" s="5">
        <v>154.38806134683745</v>
      </c>
      <c r="N248" s="5">
        <v>347.35023931620486</v>
      </c>
      <c r="O248" s="5">
        <v>783.7212768075492</v>
      </c>
      <c r="P248" s="5">
        <v>2.0582881768753261</v>
      </c>
      <c r="Q248" s="5">
        <v>164.83723468709866</v>
      </c>
      <c r="R248" s="5">
        <v>514.53983424932278</v>
      </c>
      <c r="S248" s="5">
        <v>0</v>
      </c>
      <c r="T248" s="5">
        <v>741.25922139202112</v>
      </c>
      <c r="U248" s="5">
        <v>0</v>
      </c>
      <c r="V248" s="5">
        <v>0</v>
      </c>
      <c r="W248" s="5">
        <v>326.08686579122713</v>
      </c>
      <c r="X248" s="5">
        <v>182.74044601567817</v>
      </c>
      <c r="Y248" s="5">
        <v>55.450985791095512</v>
      </c>
      <c r="Z248" s="5">
        <v>634.44405680524585</v>
      </c>
      <c r="AA248" s="5">
        <v>646.88769920011111</v>
      </c>
      <c r="AB248" s="5">
        <v>439.3918022603807</v>
      </c>
    </row>
    <row r="249" spans="1:61">
      <c r="A249" s="36" t="s">
        <v>81</v>
      </c>
      <c r="B249" s="36"/>
      <c r="C249" s="366"/>
      <c r="D249" s="366">
        <v>1.2303793198684023</v>
      </c>
      <c r="E249" s="366">
        <v>1.2303793198684023</v>
      </c>
      <c r="F249" s="366">
        <v>2.9443382487936463</v>
      </c>
      <c r="G249" s="366">
        <v>0.74044338013544142</v>
      </c>
      <c r="H249" s="366">
        <v>0.82908703387967075</v>
      </c>
      <c r="I249" s="366">
        <v>1.0192610835117932</v>
      </c>
      <c r="J249" s="366">
        <v>2.1721792997498577</v>
      </c>
      <c r="K249" s="536">
        <v>0.58116306184466382</v>
      </c>
      <c r="L249" s="536">
        <v>0.84851662002993633</v>
      </c>
      <c r="M249" s="5">
        <v>4.3139017012742551</v>
      </c>
      <c r="N249" s="5">
        <v>1.6559947039414415</v>
      </c>
      <c r="O249" s="5">
        <v>2.3850208192527287</v>
      </c>
      <c r="P249" s="5">
        <v>6.6296651918546223E-2</v>
      </c>
      <c r="Q249" s="5">
        <v>0.60832037572326869</v>
      </c>
      <c r="R249" s="5">
        <v>0.70486774189146206</v>
      </c>
      <c r="S249" s="5">
        <v>0</v>
      </c>
      <c r="T249" s="5">
        <v>0.82691818095632086</v>
      </c>
      <c r="U249" s="5">
        <v>0</v>
      </c>
      <c r="V249" s="5">
        <v>0</v>
      </c>
      <c r="W249" s="5">
        <v>0.58673304540733651</v>
      </c>
      <c r="X249" s="5">
        <v>2.080596178554333</v>
      </c>
      <c r="Y249" s="5">
        <v>0.10518138801516955</v>
      </c>
      <c r="Z249" s="5">
        <v>0.70775959371773656</v>
      </c>
      <c r="AA249" s="5">
        <v>0.72190206893640529</v>
      </c>
      <c r="AB249" s="5">
        <v>0.55350470148137165</v>
      </c>
    </row>
    <row r="250" spans="1:61">
      <c r="A250" s="5" t="s">
        <v>82</v>
      </c>
      <c r="C250" s="537"/>
      <c r="D250" s="537">
        <v>2.7476002407674605</v>
      </c>
      <c r="E250" s="537">
        <v>2.7476002407674605</v>
      </c>
      <c r="F250" s="537">
        <v>5.864479657307383</v>
      </c>
      <c r="G250" s="537">
        <v>1.7584435786741661</v>
      </c>
      <c r="H250" s="538">
        <v>1.8574454542774625</v>
      </c>
      <c r="I250" s="366">
        <v>2.2878902604227775</v>
      </c>
      <c r="J250" s="366">
        <v>4.7804469094470399</v>
      </c>
      <c r="K250" s="538">
        <v>1.2908912523882943</v>
      </c>
      <c r="L250" s="538">
        <v>1.9087603339007551</v>
      </c>
      <c r="M250" s="5">
        <v>9.7374387272572704</v>
      </c>
      <c r="N250" s="5">
        <v>3.3128366926098862</v>
      </c>
      <c r="O250" s="5">
        <v>2.5885383605406727</v>
      </c>
      <c r="P250" s="5">
        <v>0.15365149319023835</v>
      </c>
      <c r="Q250" s="5">
        <v>1.398236071584976</v>
      </c>
      <c r="R250" s="5">
        <v>1.6841099615173909</v>
      </c>
      <c r="S250" s="5">
        <v>0</v>
      </c>
      <c r="T250" s="5">
        <v>1.8579729687843465</v>
      </c>
      <c r="U250" s="5">
        <v>0</v>
      </c>
      <c r="V250" s="5">
        <v>0</v>
      </c>
      <c r="W250" s="5">
        <v>1.2519120573073022</v>
      </c>
      <c r="X250" s="5">
        <v>4.7364564845660828</v>
      </c>
      <c r="Y250" s="5">
        <v>0.18556790599139034</v>
      </c>
      <c r="Z250" s="5">
        <v>1.5902397889045883</v>
      </c>
      <c r="AA250" s="5">
        <v>1.6215376620535467</v>
      </c>
      <c r="AB250" s="5">
        <v>1.2679985675469798</v>
      </c>
    </row>
    <row r="251" spans="1:61">
      <c r="A251" s="5" t="s">
        <v>83</v>
      </c>
      <c r="C251" s="539"/>
      <c r="D251" s="539">
        <v>38.288368792270823</v>
      </c>
      <c r="E251" s="539">
        <v>38.288368792270823</v>
      </c>
      <c r="F251" s="539">
        <v>221.928754981823</v>
      </c>
      <c r="G251" s="539">
        <v>364.75141556154233</v>
      </c>
      <c r="H251" s="539">
        <v>417.14125523478907</v>
      </c>
      <c r="I251" s="366">
        <v>386.60240982151157</v>
      </c>
      <c r="J251" s="366">
        <v>76.194577569201869</v>
      </c>
      <c r="K251" s="539">
        <v>93.364453639483472</v>
      </c>
      <c r="L251" s="539">
        <v>317.22343100992498</v>
      </c>
      <c r="M251" s="5">
        <v>133.85184648324648</v>
      </c>
      <c r="N251" s="5">
        <v>307.84421211707206</v>
      </c>
      <c r="O251" s="5">
        <v>299.52891045094833</v>
      </c>
      <c r="P251" s="5">
        <v>8.3371367548175055</v>
      </c>
      <c r="Q251" s="5">
        <v>291.75016527680111</v>
      </c>
      <c r="R251" s="5">
        <v>335.11778563756275</v>
      </c>
      <c r="S251" s="5">
        <v>0</v>
      </c>
      <c r="T251" s="5">
        <v>434.55958992675608</v>
      </c>
      <c r="U251" s="5">
        <v>0</v>
      </c>
      <c r="V251" s="5">
        <v>0</v>
      </c>
      <c r="W251" s="5">
        <v>269.59902245142405</v>
      </c>
      <c r="X251" s="5">
        <v>191.39634524563829</v>
      </c>
      <c r="Y251" s="5">
        <v>36.553367981821964</v>
      </c>
      <c r="Z251" s="5">
        <v>371.93972256966629</v>
      </c>
      <c r="AA251" s="5">
        <v>379.20713262286347</v>
      </c>
      <c r="AB251" s="5">
        <v>292.58893092748099</v>
      </c>
    </row>
    <row r="252" spans="1:61">
      <c r="A252" s="5" t="s">
        <v>84</v>
      </c>
      <c r="C252" s="366"/>
      <c r="D252" s="366">
        <v>1.0621979391431673</v>
      </c>
      <c r="E252" s="366">
        <v>1.0621979391431673</v>
      </c>
      <c r="F252" s="366">
        <v>3.4004157215593813</v>
      </c>
      <c r="G252" s="366">
        <v>3.104539390546214</v>
      </c>
      <c r="H252" s="366">
        <v>4.5420053146226946</v>
      </c>
      <c r="I252" s="366">
        <v>3.8535569467414725</v>
      </c>
      <c r="J252" s="366">
        <v>1.8852265515226965</v>
      </c>
      <c r="K252" s="366">
        <v>0.99303063983724293</v>
      </c>
      <c r="L252" s="366">
        <v>3.5420093115356459</v>
      </c>
      <c r="M252" s="5">
        <v>4.0099125107731632</v>
      </c>
      <c r="N252" s="5">
        <v>2.8657243293722323</v>
      </c>
      <c r="O252" s="5">
        <v>2.4665267412469718</v>
      </c>
      <c r="P252" s="5">
        <v>7.9457955749402495E-2</v>
      </c>
      <c r="Q252" s="5">
        <v>1.8430645782642641</v>
      </c>
      <c r="R252" s="5">
        <v>4.0090464324206154</v>
      </c>
      <c r="S252" s="5">
        <v>0</v>
      </c>
      <c r="T252" s="5">
        <v>4.7110394387160035</v>
      </c>
      <c r="U252" s="5">
        <v>0</v>
      </c>
      <c r="V252" s="5">
        <v>0</v>
      </c>
      <c r="W252" s="5">
        <v>2.3470762734018695</v>
      </c>
      <c r="X252" s="5">
        <v>2.7385718933917804</v>
      </c>
      <c r="Y252" s="5">
        <v>0.33737054803237515</v>
      </c>
      <c r="Z252" s="5">
        <v>4.0321804936950523</v>
      </c>
      <c r="AA252" s="5">
        <v>4.110831336863491</v>
      </c>
      <c r="AB252" s="5">
        <v>2.946594888805413</v>
      </c>
    </row>
    <row r="253" spans="1:61">
      <c r="A253" s="5" t="s">
        <v>85</v>
      </c>
      <c r="B253" s="540"/>
      <c r="C253" s="541"/>
      <c r="D253" s="541">
        <v>15530.475767001977</v>
      </c>
      <c r="E253" s="541">
        <v>15530.475767001977</v>
      </c>
      <c r="F253" s="541">
        <v>149136.10995039303</v>
      </c>
      <c r="G253" s="541">
        <v>198567.3601024638</v>
      </c>
      <c r="H253" s="541">
        <v>284671.41673954698</v>
      </c>
      <c r="I253" s="541">
        <v>236188.71722467165</v>
      </c>
      <c r="J253" s="541">
        <v>33844.290837070701</v>
      </c>
      <c r="K253" s="541">
        <v>47888.88865681694</v>
      </c>
      <c r="L253" s="541">
        <v>212249.58594370744</v>
      </c>
      <c r="M253" s="5">
        <v>62285.526715693864</v>
      </c>
      <c r="N253" s="5">
        <v>168908.46917337709</v>
      </c>
      <c r="O253" s="5">
        <v>256962.95085930821</v>
      </c>
      <c r="P253" s="5">
        <v>2938.8445832391039</v>
      </c>
      <c r="Q253" s="5">
        <v>128213.16922471831</v>
      </c>
      <c r="R253" s="5">
        <v>233220.79491808932</v>
      </c>
      <c r="S253" s="5">
        <v>0</v>
      </c>
      <c r="T253" s="5">
        <v>296716.12408853951</v>
      </c>
      <c r="U253" s="5">
        <v>0</v>
      </c>
      <c r="V253" s="5">
        <v>0</v>
      </c>
      <c r="W253" s="5">
        <v>155361.21382339657</v>
      </c>
      <c r="X253" s="5">
        <v>94432.270112628219</v>
      </c>
      <c r="Y253" s="5">
        <v>23371.954792623546</v>
      </c>
      <c r="Z253" s="5">
        <v>253959.4463765925</v>
      </c>
      <c r="AA253" s="5">
        <v>258930.67035545918</v>
      </c>
      <c r="AB253" s="5">
        <v>187087.30754582511</v>
      </c>
    </row>
    <row r="254" spans="1:61">
      <c r="A254" s="5" t="s">
        <v>1092</v>
      </c>
      <c r="B254" s="542"/>
      <c r="C254" s="543"/>
      <c r="D254" s="543"/>
      <c r="E254" s="543"/>
      <c r="F254" s="543"/>
      <c r="G254" s="543"/>
      <c r="H254" s="543"/>
      <c r="I254" s="543"/>
      <c r="J254" s="543"/>
      <c r="K254" s="543"/>
      <c r="L254" s="543"/>
    </row>
    <row r="255" spans="1:61">
      <c r="A255" s="5" t="s">
        <v>75</v>
      </c>
      <c r="B255" s="542"/>
      <c r="C255" s="543"/>
      <c r="D255" s="543">
        <v>0.24012109118503031</v>
      </c>
      <c r="E255" s="543">
        <v>0.24012109118503031</v>
      </c>
      <c r="F255" s="543">
        <v>1.8514810008977372</v>
      </c>
      <c r="G255" s="543">
        <v>1.3881595938727487</v>
      </c>
      <c r="H255" s="543">
        <v>1.1692538949872935</v>
      </c>
      <c r="I255" s="543">
        <v>1.3746750710921984</v>
      </c>
      <c r="J255" s="543">
        <v>0.5575990702401854</v>
      </c>
      <c r="K255" s="543">
        <v>0.43734915879166142</v>
      </c>
      <c r="L255" s="543">
        <v>0.9239250859376682</v>
      </c>
      <c r="M255" s="5">
        <v>0.56785794063439365</v>
      </c>
      <c r="N255" s="5">
        <v>1.9399720206841415</v>
      </c>
      <c r="O255" s="5">
        <v>4.7558815888226684</v>
      </c>
      <c r="P255" s="5">
        <v>4.4598774507927444E-2</v>
      </c>
      <c r="Q255" s="5">
        <v>1.4966783841928704</v>
      </c>
      <c r="R255" s="5">
        <v>1.1266976459884417</v>
      </c>
      <c r="S255" s="5">
        <v>0</v>
      </c>
      <c r="T255" s="5">
        <v>1.2123404062486336</v>
      </c>
      <c r="U255" s="5">
        <v>0</v>
      </c>
      <c r="V255" s="5">
        <v>0</v>
      </c>
      <c r="W255" s="5">
        <v>1.135882390897331</v>
      </c>
      <c r="X255" s="5">
        <v>0.78768904699124187</v>
      </c>
      <c r="Y255" s="5">
        <v>0.19255556000418506</v>
      </c>
      <c r="Z255" s="5">
        <v>1.037642626724943</v>
      </c>
      <c r="AA255" s="5">
        <v>1.0585942667442871</v>
      </c>
      <c r="AB255" s="5">
        <v>0.91078432238273521</v>
      </c>
    </row>
    <row r="256" spans="1:61">
      <c r="A256" s="5" t="s">
        <v>76</v>
      </c>
      <c r="B256" s="542"/>
      <c r="C256" s="543"/>
      <c r="D256" s="543">
        <v>1.9989520527862166</v>
      </c>
      <c r="E256" s="543">
        <v>1.9989520527862166</v>
      </c>
      <c r="F256" s="543">
        <v>5.6042727844654694</v>
      </c>
      <c r="G256" s="543">
        <v>10.805988374343125</v>
      </c>
      <c r="H256" s="543">
        <v>6.6535182513074282</v>
      </c>
      <c r="I256" s="543">
        <v>9.0651730254967813</v>
      </c>
      <c r="J256" s="543">
        <v>3.7230892041348973</v>
      </c>
      <c r="K256" s="543">
        <v>3.1984127957209667</v>
      </c>
      <c r="L256" s="543">
        <v>5.5387901729924103</v>
      </c>
      <c r="M256" s="5">
        <v>5.9571137323489971</v>
      </c>
      <c r="N256" s="5">
        <v>10.016810755485425</v>
      </c>
      <c r="O256" s="5">
        <v>4.3145850228170648</v>
      </c>
      <c r="P256" s="5">
        <v>0.41932565946291445</v>
      </c>
      <c r="Q256" s="5">
        <v>11.833582234582764</v>
      </c>
      <c r="R256" s="5">
        <v>8.1650276073036885</v>
      </c>
      <c r="S256" s="5">
        <v>0</v>
      </c>
      <c r="T256" s="5">
        <v>6.9091624906623164</v>
      </c>
      <c r="U256" s="5">
        <v>0</v>
      </c>
      <c r="V256" s="5">
        <v>0</v>
      </c>
      <c r="W256" s="5">
        <v>7.2882889087821194</v>
      </c>
      <c r="X256" s="5">
        <v>7.0156723675273449</v>
      </c>
      <c r="Y256" s="5">
        <v>0.81451685109213579</v>
      </c>
      <c r="Z256" s="5">
        <v>5.9135548714937318</v>
      </c>
      <c r="AA256" s="5">
        <v>6.0290237848884169</v>
      </c>
      <c r="AB256" s="5">
        <v>5.9114307985638268</v>
      </c>
    </row>
    <row r="257" spans="1:28">
      <c r="A257" s="5" t="s">
        <v>77</v>
      </c>
      <c r="B257" s="542"/>
      <c r="C257" s="543"/>
      <c r="D257" s="543">
        <v>2.4082192799404725</v>
      </c>
      <c r="E257" s="543">
        <v>2.4082192799404725</v>
      </c>
      <c r="F257" s="543">
        <v>17.882686618827105</v>
      </c>
      <c r="G257" s="543">
        <v>31.202577687501915</v>
      </c>
      <c r="H257" s="543">
        <v>42.616714191243091</v>
      </c>
      <c r="I257" s="543">
        <v>35.837437817954054</v>
      </c>
      <c r="J257" s="543">
        <v>4.7802297790405897</v>
      </c>
      <c r="K257" s="543">
        <v>7.3941664019818916</v>
      </c>
      <c r="L257" s="543">
        <v>31.881379507722773</v>
      </c>
      <c r="M257" s="5">
        <v>10.152279763640053</v>
      </c>
      <c r="N257" s="5">
        <v>23.605127724299177</v>
      </c>
      <c r="O257" s="5">
        <v>21.056013905104397</v>
      </c>
      <c r="P257" s="5">
        <v>0.51538536731338713</v>
      </c>
      <c r="Q257" s="5">
        <v>20.663649676788104</v>
      </c>
      <c r="R257" s="5">
        <v>34.838680139301388</v>
      </c>
      <c r="S257" s="5">
        <v>0</v>
      </c>
      <c r="T257" s="5">
        <v>44.436550338995282</v>
      </c>
      <c r="U257" s="5">
        <v>0</v>
      </c>
      <c r="V257" s="5">
        <v>0</v>
      </c>
      <c r="W257" s="5">
        <v>23.446043603545164</v>
      </c>
      <c r="X257" s="5">
        <v>15.195713917645824</v>
      </c>
      <c r="Y257" s="5">
        <v>3.2487988077036762</v>
      </c>
      <c r="Z257" s="5">
        <v>38.033260772877242</v>
      </c>
      <c r="AA257" s="5">
        <v>38.774747866457439</v>
      </c>
      <c r="AB257" s="5">
        <v>28.383607842082583</v>
      </c>
    </row>
    <row r="258" spans="1:28">
      <c r="A258" s="5" t="s">
        <v>78</v>
      </c>
      <c r="B258" s="544"/>
      <c r="C258" s="545"/>
      <c r="D258" s="545">
        <v>0.55036101869070642</v>
      </c>
      <c r="E258" s="545">
        <v>0.55036101869070642</v>
      </c>
      <c r="F258" s="545">
        <v>2.9730930967512439</v>
      </c>
      <c r="G258" s="545">
        <v>4.0514993126968504</v>
      </c>
      <c r="H258" s="545">
        <v>6.9543031833845337</v>
      </c>
      <c r="I258" s="545">
        <v>5.30409047592451</v>
      </c>
      <c r="J258" s="545">
        <v>0.98873954026678812</v>
      </c>
      <c r="K258" s="545">
        <v>0.98109373902400554</v>
      </c>
      <c r="L258" s="545">
        <v>5.1899775106580979</v>
      </c>
      <c r="M258" s="5">
        <v>2.5192866853821299</v>
      </c>
      <c r="N258" s="5">
        <v>2.8619116314182818</v>
      </c>
      <c r="O258" s="5">
        <v>2.3537067386563368</v>
      </c>
      <c r="P258" s="5">
        <v>4.3950533245748352E-2</v>
      </c>
      <c r="Q258" s="5">
        <v>1.8029998544591079</v>
      </c>
      <c r="R258" s="5">
        <v>5.218537213655182</v>
      </c>
      <c r="S258" s="5">
        <v>0</v>
      </c>
      <c r="T258" s="5">
        <v>7.2438740531022248</v>
      </c>
      <c r="U258" s="5">
        <v>0</v>
      </c>
      <c r="V258" s="5">
        <v>0</v>
      </c>
      <c r="W258" s="5">
        <v>3.1389649882290289</v>
      </c>
      <c r="X258" s="5">
        <v>2.3473767779631465</v>
      </c>
      <c r="Y258" s="5">
        <v>0.45835173390568407</v>
      </c>
      <c r="Z258" s="5">
        <v>6.2000346283798731</v>
      </c>
      <c r="AA258" s="5">
        <v>6.3207227056547239</v>
      </c>
      <c r="AB258" s="5">
        <v>4.3603302835078068</v>
      </c>
    </row>
    <row r="259" spans="1:28">
      <c r="A259" s="5" t="s">
        <v>79</v>
      </c>
      <c r="B259" s="542"/>
      <c r="C259" s="543"/>
      <c r="D259" s="543">
        <v>0.26079139314892141</v>
      </c>
      <c r="E259" s="543">
        <v>0.26079139314892141</v>
      </c>
      <c r="F259" s="543">
        <v>1.9059306353775305</v>
      </c>
      <c r="G259" s="543">
        <v>2.9551310668743143</v>
      </c>
      <c r="H259" s="543">
        <v>4.8943045899191322</v>
      </c>
      <c r="I259" s="543">
        <v>3.7679062141522528</v>
      </c>
      <c r="J259" s="543">
        <v>0.48722764920150874</v>
      </c>
      <c r="K259" s="543">
        <v>0.67801490161511058</v>
      </c>
      <c r="L259" s="543">
        <v>3.6325670476827838</v>
      </c>
      <c r="M259" s="5">
        <v>1.2869262218398085</v>
      </c>
      <c r="N259" s="5">
        <v>2.0538320881324204</v>
      </c>
      <c r="O259" s="5">
        <v>1.8227844246236498</v>
      </c>
      <c r="P259" s="5">
        <v>3.0153009447130098E-2</v>
      </c>
      <c r="Q259" s="5">
        <v>1.4340047886051996</v>
      </c>
      <c r="R259" s="5">
        <v>3.7350266243715224</v>
      </c>
      <c r="S259" s="5">
        <v>0</v>
      </c>
      <c r="T259" s="5">
        <v>5.1020476285877958</v>
      </c>
      <c r="U259" s="5">
        <v>0</v>
      </c>
      <c r="V259" s="5">
        <v>0</v>
      </c>
      <c r="W259" s="5">
        <v>2.283744055082658</v>
      </c>
      <c r="X259" s="5">
        <v>1.4980170192061841</v>
      </c>
      <c r="Y259" s="5">
        <v>0.33117500460527999</v>
      </c>
      <c r="Z259" s="5">
        <v>4.3668445559653017</v>
      </c>
      <c r="AA259" s="5">
        <v>4.4518767788293143</v>
      </c>
      <c r="AB259" s="5">
        <v>3.0987465559789276</v>
      </c>
    </row>
    <row r="260" spans="1:28">
      <c r="A260" s="5" t="s">
        <v>80</v>
      </c>
      <c r="B260" s="546"/>
      <c r="C260" s="547"/>
      <c r="D260" s="547">
        <v>5.0688225786622167</v>
      </c>
      <c r="E260" s="547">
        <v>5.0688225786622167</v>
      </c>
      <c r="F260" s="547">
        <v>75.086701624992031</v>
      </c>
      <c r="G260" s="547">
        <v>139.58453404299479</v>
      </c>
      <c r="H260" s="547">
        <v>263.16990101025141</v>
      </c>
      <c r="I260" s="547">
        <v>189.78906281462289</v>
      </c>
      <c r="J260" s="547">
        <v>9.0039255263951823</v>
      </c>
      <c r="K260" s="547">
        <v>28.179329356015593</v>
      </c>
      <c r="L260" s="547">
        <v>192.86647195966026</v>
      </c>
      <c r="M260" s="5">
        <v>44.122996958441348</v>
      </c>
      <c r="N260" s="5">
        <v>79.702170004254256</v>
      </c>
      <c r="O260" s="5">
        <v>49.347739567360946</v>
      </c>
      <c r="P260" s="5">
        <v>0.37254913540094875</v>
      </c>
      <c r="Q260" s="5">
        <v>47.541171966594675</v>
      </c>
      <c r="R260" s="5">
        <v>190.51949354605131</v>
      </c>
      <c r="S260" s="5">
        <v>0</v>
      </c>
      <c r="T260" s="5">
        <v>274.57052544041551</v>
      </c>
      <c r="U260" s="5">
        <v>0</v>
      </c>
      <c r="V260" s="5">
        <v>0</v>
      </c>
      <c r="W260" s="5">
        <v>109.2835588865498</v>
      </c>
      <c r="X260" s="5">
        <v>60.948885865919401</v>
      </c>
      <c r="Y260" s="5">
        <v>15.990091064020161</v>
      </c>
      <c r="Z260" s="5">
        <v>235.00501985315373</v>
      </c>
      <c r="AA260" s="5">
        <v>239.57267558942013</v>
      </c>
      <c r="AB260" s="5">
        <v>161.89343910471018</v>
      </c>
    </row>
    <row r="261" spans="1:28">
      <c r="A261" s="5" t="s">
        <v>81</v>
      </c>
      <c r="C261" s="39"/>
      <c r="D261" s="39">
        <v>2.7371465868156079E-2</v>
      </c>
      <c r="E261" s="39">
        <v>2.7371465868156079E-2</v>
      </c>
      <c r="F261" s="39">
        <v>0.12591486089893569</v>
      </c>
      <c r="G261" s="39">
        <v>0.16677124855870593</v>
      </c>
      <c r="H261" s="39">
        <v>0.21481344014978654</v>
      </c>
      <c r="I261" s="40">
        <v>0.18915383233659605</v>
      </c>
      <c r="J261" s="40">
        <v>5.1384092301381183E-2</v>
      </c>
      <c r="K261" s="39">
        <v>4.4933243505496177E-2</v>
      </c>
      <c r="L261" s="536">
        <v>0.16396184181223294</v>
      </c>
      <c r="M261" s="5">
        <v>0.1016867963536242</v>
      </c>
      <c r="N261" s="5">
        <v>0.14294693816601889</v>
      </c>
      <c r="O261" s="5">
        <v>0.14219418671779077</v>
      </c>
      <c r="P261" s="5">
        <v>3.6742311890726976E-3</v>
      </c>
      <c r="Q261" s="5">
        <v>0.11854222534310714</v>
      </c>
      <c r="R261" s="5">
        <v>0.18349551899883171</v>
      </c>
      <c r="S261" s="5">
        <v>0</v>
      </c>
      <c r="T261" s="5">
        <v>0.22354705524292134</v>
      </c>
      <c r="U261" s="5">
        <v>0</v>
      </c>
      <c r="V261" s="5">
        <v>0</v>
      </c>
      <c r="W261" s="5">
        <v>0.12495451949205676</v>
      </c>
      <c r="X261" s="5">
        <v>0.10217509729301061</v>
      </c>
      <c r="Y261" s="5">
        <v>1.7456628504370592E-2</v>
      </c>
      <c r="Z261" s="5">
        <v>0.19133401180338022</v>
      </c>
      <c r="AA261" s="5">
        <v>0.19507047502898472</v>
      </c>
      <c r="AB261" s="5">
        <v>0.14510722723128719</v>
      </c>
    </row>
    <row r="262" spans="1:28">
      <c r="A262" s="5" t="s">
        <v>82</v>
      </c>
      <c r="B262" s="43"/>
      <c r="C262" s="40"/>
      <c r="D262" s="40">
        <v>6.9507941291090905E-2</v>
      </c>
      <c r="E262" s="40">
        <v>6.9507941291090905E-2</v>
      </c>
      <c r="F262" s="40">
        <v>0.25870093538908145</v>
      </c>
      <c r="G262" s="40">
        <v>0.41719130967165352</v>
      </c>
      <c r="H262" s="40">
        <v>0.44247950967423311</v>
      </c>
      <c r="I262" s="40">
        <v>0.42976733850953569</v>
      </c>
      <c r="J262" s="40">
        <v>0.1283760352873746</v>
      </c>
      <c r="K262" s="39">
        <v>0.11476292357799273</v>
      </c>
      <c r="L262" s="536">
        <v>0.34350261866202536</v>
      </c>
      <c r="M262" s="5">
        <v>0.24307585808348334</v>
      </c>
      <c r="N262" s="5">
        <v>0.35320071220464383</v>
      </c>
      <c r="O262" s="5">
        <v>0.21625132626383298</v>
      </c>
      <c r="P262" s="5">
        <v>1.1497902114311448E-2</v>
      </c>
      <c r="Q262" s="5">
        <v>0.34793964922608417</v>
      </c>
      <c r="R262" s="5">
        <v>0.41866777396782873</v>
      </c>
      <c r="S262" s="5">
        <v>0</v>
      </c>
      <c r="T262" s="5">
        <v>0.4603949516520881</v>
      </c>
      <c r="U262" s="5">
        <v>0</v>
      </c>
      <c r="V262" s="5">
        <v>0</v>
      </c>
      <c r="W262" s="5">
        <v>0.29898267555250968</v>
      </c>
      <c r="X262" s="5">
        <v>0.25953433353057848</v>
      </c>
      <c r="Y262" s="5">
        <v>3.8137182436729471E-2</v>
      </c>
      <c r="Z262" s="5">
        <v>0.39405221875051588</v>
      </c>
      <c r="AA262" s="5">
        <v>0.4017342350312314</v>
      </c>
      <c r="AB262" s="5">
        <v>0.31745232743324758</v>
      </c>
    </row>
    <row r="263" spans="1:28">
      <c r="B263" s="36"/>
      <c r="C263" s="366"/>
      <c r="D263" s="366"/>
      <c r="E263" s="366"/>
      <c r="F263" s="366"/>
      <c r="G263" s="366"/>
      <c r="H263" s="366"/>
      <c r="I263" s="366"/>
      <c r="J263" s="366"/>
      <c r="K263" s="536"/>
      <c r="L263" s="536"/>
    </row>
    <row r="264" spans="1:28">
      <c r="A264" s="5" t="s">
        <v>1093</v>
      </c>
      <c r="C264" s="537"/>
      <c r="D264" s="537"/>
      <c r="E264" s="366"/>
      <c r="F264" s="537"/>
      <c r="G264" s="537"/>
      <c r="H264" s="366"/>
      <c r="I264" s="366"/>
      <c r="J264" s="366"/>
      <c r="K264" s="537"/>
      <c r="L264" s="538"/>
    </row>
    <row r="265" spans="1:28">
      <c r="C265" s="539"/>
      <c r="D265" s="539"/>
      <c r="E265" s="539"/>
      <c r="F265" s="539"/>
      <c r="G265" s="539"/>
      <c r="H265" s="539"/>
      <c r="I265" s="366"/>
      <c r="J265" s="366"/>
      <c r="K265" s="539"/>
      <c r="L265" s="539"/>
    </row>
    <row r="266" spans="1:28">
      <c r="B266" s="5" t="s">
        <v>971</v>
      </c>
      <c r="C266" s="366"/>
      <c r="D266" s="366"/>
      <c r="E266" s="366"/>
      <c r="F266" s="366"/>
      <c r="G266" s="366"/>
      <c r="H266" s="366"/>
      <c r="I266" s="366"/>
      <c r="J266" s="366"/>
      <c r="K266" s="366"/>
      <c r="L266" s="366"/>
    </row>
    <row r="267" spans="1:28">
      <c r="B267" s="540"/>
      <c r="C267" s="541">
        <v>2.1600000000000001E-2</v>
      </c>
      <c r="D267" s="541">
        <v>0.14699999999999999</v>
      </c>
      <c r="E267" s="541">
        <v>4.5279999999999996</v>
      </c>
      <c r="F267" s="541">
        <v>0.18</v>
      </c>
      <c r="G267" s="541">
        <v>0.14000000000000001</v>
      </c>
      <c r="H267" s="541">
        <v>7.6230000000000002</v>
      </c>
      <c r="I267" s="541"/>
      <c r="J267" s="541"/>
      <c r="K267" s="541">
        <v>3.2899999999999999E-2</v>
      </c>
      <c r="L267" s="541">
        <v>6.5799999999999999E-3</v>
      </c>
    </row>
    <row r="268" spans="1:28">
      <c r="B268" s="542"/>
      <c r="C268" s="543">
        <v>2.1600000000000001E-2</v>
      </c>
      <c r="D268" s="543">
        <v>0.14699999999999999</v>
      </c>
      <c r="E268" s="543">
        <v>4.5279999999999996</v>
      </c>
      <c r="F268" s="543">
        <v>0.18</v>
      </c>
      <c r="G268" s="543">
        <v>0.14000000000000001</v>
      </c>
      <c r="H268" s="543">
        <v>7.6230000000000002</v>
      </c>
      <c r="I268" s="543"/>
      <c r="J268" s="543"/>
      <c r="K268" s="543">
        <v>3.2899999999999999E-2</v>
      </c>
      <c r="L268" s="543">
        <v>6.5799999999999999E-3</v>
      </c>
      <c r="M268" s="5" t="s">
        <v>1094</v>
      </c>
    </row>
    <row r="269" spans="1:28">
      <c r="B269" s="542"/>
      <c r="C269" s="543">
        <v>2.0400000000000001E-2</v>
      </c>
      <c r="D269" s="543">
        <v>0.158</v>
      </c>
      <c r="E269" s="543">
        <v>4.2263999999999999</v>
      </c>
      <c r="F269" s="543">
        <v>0.1694</v>
      </c>
      <c r="G269" s="543">
        <v>0.13150000000000001</v>
      </c>
      <c r="H269" s="543">
        <v>3.6036999999999999</v>
      </c>
      <c r="I269" s="543"/>
      <c r="J269" s="543"/>
      <c r="K269" s="543">
        <v>3.1E-2</v>
      </c>
      <c r="L269" s="543">
        <v>6.1999999999999998E-3</v>
      </c>
      <c r="M269" s="5" t="s">
        <v>1790</v>
      </c>
    </row>
    <row r="270" spans="1:28">
      <c r="B270" s="542"/>
      <c r="C270" s="543">
        <v>2.0400000000000001E-2</v>
      </c>
      <c r="D270" s="543">
        <v>0.158</v>
      </c>
      <c r="E270" s="543">
        <v>4.2263999999999999</v>
      </c>
      <c r="F270" s="543">
        <v>0.1694</v>
      </c>
      <c r="G270" s="543">
        <v>0.13150000000000001</v>
      </c>
      <c r="H270" s="543">
        <v>3.6036999999999999</v>
      </c>
      <c r="I270" s="543"/>
      <c r="J270" s="543"/>
      <c r="K270" s="543">
        <v>3.1E-2</v>
      </c>
      <c r="L270" s="543">
        <v>6.1999999999999998E-3</v>
      </c>
    </row>
    <row r="271" spans="1:28">
      <c r="B271" s="542" t="s">
        <v>777</v>
      </c>
      <c r="C271" s="543" t="s">
        <v>75</v>
      </c>
      <c r="D271" s="543" t="s">
        <v>76</v>
      </c>
      <c r="E271" s="543" t="s">
        <v>77</v>
      </c>
      <c r="F271" s="543" t="s">
        <v>78</v>
      </c>
      <c r="G271" s="543" t="s">
        <v>79</v>
      </c>
      <c r="H271" s="543" t="s">
        <v>80</v>
      </c>
      <c r="I271" s="543" t="s">
        <v>81</v>
      </c>
      <c r="J271" s="543" t="s">
        <v>82</v>
      </c>
      <c r="K271" s="543" t="s">
        <v>83</v>
      </c>
      <c r="L271" s="543" t="s">
        <v>84</v>
      </c>
    </row>
    <row r="272" spans="1:28">
      <c r="B272" s="544">
        <v>1990</v>
      </c>
      <c r="C272" s="545">
        <v>2.7099999999999999E-2</v>
      </c>
      <c r="D272" s="545">
        <v>0.17269999999999999</v>
      </c>
      <c r="E272" s="545">
        <v>1.9260999999999999</v>
      </c>
      <c r="F272" s="545">
        <v>3.2000000000000001E-2</v>
      </c>
      <c r="G272" s="545">
        <v>2.4E-2</v>
      </c>
      <c r="H272" s="545">
        <v>5.6601999999999997</v>
      </c>
      <c r="I272" s="545"/>
      <c r="J272" s="545"/>
      <c r="K272" s="545">
        <v>1.0016286754377858E-2</v>
      </c>
      <c r="L272" s="545">
        <v>3.9624870676659646E-3</v>
      </c>
    </row>
    <row r="273" spans="2:13">
      <c r="B273" s="542">
        <v>1995</v>
      </c>
      <c r="C273" s="543">
        <v>2.6200000000000001E-2</v>
      </c>
      <c r="D273" s="543">
        <v>0.17269999999999999</v>
      </c>
      <c r="E273" s="543">
        <v>1.8658999999999999</v>
      </c>
      <c r="F273" s="543">
        <v>3.1E-2</v>
      </c>
      <c r="G273" s="543">
        <v>2.325E-2</v>
      </c>
      <c r="H273" s="543">
        <v>5.6601999999999997</v>
      </c>
      <c r="I273" s="543"/>
      <c r="J273" s="543"/>
      <c r="K273" s="543">
        <v>9.7032777933035493E-3</v>
      </c>
      <c r="L273" s="543">
        <v>3.8386593468014039E-3</v>
      </c>
    </row>
    <row r="274" spans="2:13">
      <c r="B274" s="546">
        <v>2000</v>
      </c>
      <c r="C274" s="547">
        <v>2.58E-2</v>
      </c>
      <c r="D274" s="547">
        <v>0.17269999999999999</v>
      </c>
      <c r="E274" s="547">
        <v>1.8093999999999999</v>
      </c>
      <c r="F274" s="547">
        <v>0.03</v>
      </c>
      <c r="G274" s="547">
        <v>2.2499999999999999E-2</v>
      </c>
      <c r="H274" s="547">
        <v>5.6601999999999997</v>
      </c>
      <c r="I274" s="547"/>
      <c r="J274" s="547"/>
      <c r="K274" s="547">
        <v>9.4955623665355839E-3</v>
      </c>
      <c r="L274" s="547">
        <v>3.756486210937153E-3</v>
      </c>
    </row>
    <row r="275" spans="2:13">
      <c r="B275" s="5">
        <v>2005</v>
      </c>
      <c r="C275" s="536">
        <v>2.58E-2</v>
      </c>
      <c r="D275" s="536">
        <v>0.1996</v>
      </c>
      <c r="E275" s="536">
        <v>1.7158</v>
      </c>
      <c r="F275" s="536">
        <v>2.75E-2</v>
      </c>
      <c r="G275" s="536">
        <v>2.0625000000000001E-2</v>
      </c>
      <c r="H275" s="536">
        <v>5.6601999999999997</v>
      </c>
      <c r="I275" s="366"/>
      <c r="J275" s="366"/>
      <c r="K275" s="536">
        <v>9.4955623665355839E-3</v>
      </c>
      <c r="L275" s="536">
        <v>3.756486210937153E-3</v>
      </c>
    </row>
    <row r="276" spans="2:13">
      <c r="B276" s="43">
        <v>2010</v>
      </c>
      <c r="C276" s="366">
        <v>2.1600000000000001E-2</v>
      </c>
      <c r="D276" s="366">
        <v>0.1676</v>
      </c>
      <c r="E276" s="366">
        <v>4.4824999999999999</v>
      </c>
      <c r="F276" s="366">
        <v>0.1797</v>
      </c>
      <c r="G276" s="366">
        <v>0.13950000000000001</v>
      </c>
      <c r="H276" s="366">
        <v>7.6441999999999997</v>
      </c>
      <c r="I276" s="366"/>
      <c r="J276" s="366"/>
      <c r="K276" s="536">
        <v>3.2899999999999999E-2</v>
      </c>
      <c r="L276" s="536">
        <v>6.6E-3</v>
      </c>
    </row>
    <row r="277" spans="2:13">
      <c r="B277" s="36">
        <v>2015</v>
      </c>
      <c r="C277" s="366">
        <v>2.0400000000000001E-2</v>
      </c>
      <c r="D277" s="366">
        <v>0.158</v>
      </c>
      <c r="E277" s="366">
        <v>4.2263999999999999</v>
      </c>
      <c r="F277" s="366">
        <v>0.1694</v>
      </c>
      <c r="G277" s="366">
        <v>0.13150000000000001</v>
      </c>
      <c r="H277" s="366">
        <v>3.6036999999999999</v>
      </c>
      <c r="I277" s="366"/>
      <c r="J277" s="366"/>
      <c r="K277" s="536">
        <v>3.1E-2</v>
      </c>
      <c r="L277" s="536">
        <v>6.1999999999999998E-3</v>
      </c>
    </row>
    <row r="278" spans="2:13">
      <c r="B278" s="5">
        <v>2020</v>
      </c>
      <c r="C278" s="537">
        <v>1.9300000000000001E-2</v>
      </c>
      <c r="D278" s="537">
        <v>0.14949999999999999</v>
      </c>
      <c r="E278" s="537">
        <v>3.9979</v>
      </c>
      <c r="F278" s="537">
        <v>9.8500000000000004E-2</v>
      </c>
      <c r="G278" s="537">
        <v>0.1244</v>
      </c>
      <c r="H278" s="538">
        <v>0.68179999999999996</v>
      </c>
      <c r="I278" s="366"/>
      <c r="J278" s="366"/>
      <c r="K278" s="538">
        <v>2.93E-2</v>
      </c>
      <c r="L278" s="538">
        <v>5.8999999999999999E-3</v>
      </c>
    </row>
    <row r="279" spans="2:13">
      <c r="C279" s="539"/>
      <c r="D279" s="539"/>
      <c r="E279" s="539"/>
      <c r="F279" s="539"/>
      <c r="G279" s="539"/>
      <c r="H279" s="539"/>
      <c r="I279" s="366"/>
      <c r="J279" s="366"/>
      <c r="K279" s="539"/>
      <c r="L279" s="539"/>
    </row>
    <row r="280" spans="2:13">
      <c r="B280" s="5" t="s">
        <v>972</v>
      </c>
      <c r="C280" s="366"/>
      <c r="D280" s="366"/>
      <c r="E280" s="366"/>
      <c r="F280" s="366"/>
      <c r="G280" s="366"/>
      <c r="H280" s="366"/>
      <c r="I280" s="366"/>
      <c r="J280" s="366"/>
      <c r="K280" s="366"/>
      <c r="L280" s="366"/>
    </row>
    <row r="281" spans="2:13">
      <c r="B281" s="540"/>
      <c r="C281" s="541">
        <v>1.1599999999999999E-2</v>
      </c>
      <c r="D281" s="541">
        <v>3.0599999999999999E-2</v>
      </c>
      <c r="E281" s="541"/>
      <c r="F281" s="541">
        <v>1.4E-2</v>
      </c>
      <c r="G281" s="541">
        <v>1.32E-2</v>
      </c>
      <c r="H281" s="541"/>
      <c r="I281" s="541"/>
      <c r="J281" s="541"/>
      <c r="K281" s="541">
        <v>2.9700000000000001E-2</v>
      </c>
      <c r="L281" s="541">
        <v>5.77E-3</v>
      </c>
    </row>
    <row r="282" spans="2:13">
      <c r="B282" s="542"/>
      <c r="C282" s="543">
        <v>1.1599999999999999E-2</v>
      </c>
      <c r="D282" s="543">
        <v>3.0599999999999999E-2</v>
      </c>
      <c r="E282" s="543"/>
      <c r="F282" s="543">
        <v>1.4E-2</v>
      </c>
      <c r="G282" s="543">
        <v>1.32E-2</v>
      </c>
      <c r="H282" s="543"/>
      <c r="I282" s="543"/>
      <c r="J282" s="543"/>
      <c r="K282" s="543">
        <v>2.9700000000000001E-2</v>
      </c>
      <c r="L282" s="543">
        <v>5.77E-3</v>
      </c>
      <c r="M282" s="5" t="s">
        <v>1094</v>
      </c>
    </row>
    <row r="283" spans="2:13">
      <c r="B283" s="542"/>
      <c r="C283" s="543">
        <v>1.14E-2</v>
      </c>
      <c r="D283" s="543">
        <v>3.0099999999999998E-2</v>
      </c>
      <c r="E283" s="543">
        <v>4.532</v>
      </c>
      <c r="F283" s="543">
        <v>8.0999999999999996E-3</v>
      </c>
      <c r="G283" s="543">
        <v>1.24E-2</v>
      </c>
      <c r="H283" s="543">
        <v>0.1086</v>
      </c>
      <c r="I283" s="543"/>
      <c r="J283" s="543"/>
      <c r="K283" s="543">
        <v>2.8400000000000002E-2</v>
      </c>
      <c r="L283" s="543">
        <v>5.5999999999999999E-3</v>
      </c>
      <c r="M283" s="5" t="s">
        <v>1790</v>
      </c>
    </row>
    <row r="284" spans="2:13">
      <c r="B284" s="542"/>
      <c r="C284" s="543">
        <v>1.14E-2</v>
      </c>
      <c r="D284" s="543">
        <v>3.0099999999999998E-2</v>
      </c>
      <c r="E284" s="543">
        <v>4.532</v>
      </c>
      <c r="F284" s="543">
        <v>8.0999999999999996E-3</v>
      </c>
      <c r="G284" s="543">
        <v>1.24E-2</v>
      </c>
      <c r="H284" s="543">
        <v>0.1086</v>
      </c>
      <c r="I284" s="543"/>
      <c r="J284" s="543"/>
      <c r="K284" s="543">
        <v>2.8400000000000002E-2</v>
      </c>
      <c r="L284" s="543">
        <v>5.5999999999999999E-3</v>
      </c>
    </row>
    <row r="285" spans="2:13">
      <c r="B285" s="542" t="s">
        <v>777</v>
      </c>
      <c r="C285" s="543" t="s">
        <v>75</v>
      </c>
      <c r="D285" s="543" t="s">
        <v>76</v>
      </c>
      <c r="E285" s="543" t="s">
        <v>77</v>
      </c>
      <c r="F285" s="543" t="s">
        <v>78</v>
      </c>
      <c r="G285" s="543" t="s">
        <v>79</v>
      </c>
      <c r="H285" s="543" t="s">
        <v>80</v>
      </c>
      <c r="I285" s="543" t="s">
        <v>81</v>
      </c>
      <c r="J285" s="543" t="s">
        <v>82</v>
      </c>
      <c r="K285" s="543" t="s">
        <v>83</v>
      </c>
      <c r="L285" s="543" t="s">
        <v>84</v>
      </c>
    </row>
    <row r="286" spans="2:13">
      <c r="B286" s="544">
        <v>1990</v>
      </c>
      <c r="C286" s="545">
        <v>1.1900000000000001E-2</v>
      </c>
      <c r="D286" s="545">
        <v>3.15E-2</v>
      </c>
      <c r="E286" s="545">
        <v>4.7442000000000002</v>
      </c>
      <c r="F286" s="545">
        <v>1.38E-2</v>
      </c>
      <c r="G286" s="545">
        <v>1.2999999999999999E-2</v>
      </c>
      <c r="H286" s="545">
        <v>0.22739999999999999</v>
      </c>
      <c r="I286" s="545"/>
      <c r="J286" s="545"/>
      <c r="K286" s="545">
        <v>2.9700000000000001E-2</v>
      </c>
      <c r="L286" s="545">
        <v>5.8999999999999999E-3</v>
      </c>
    </row>
    <row r="287" spans="2:13">
      <c r="B287" s="542">
        <v>1995</v>
      </c>
      <c r="C287" s="543">
        <v>1.1900000000000001E-2</v>
      </c>
      <c r="D287" s="543">
        <v>3.15E-2</v>
      </c>
      <c r="E287" s="543">
        <v>4.7442000000000002</v>
      </c>
      <c r="F287" s="543">
        <v>1.38E-2</v>
      </c>
      <c r="G287" s="543">
        <v>1.2999999999999999E-2</v>
      </c>
      <c r="H287" s="543">
        <v>0.22739999999999999</v>
      </c>
      <c r="I287" s="543"/>
      <c r="J287" s="543"/>
      <c r="K287" s="543">
        <v>2.9700000000000001E-2</v>
      </c>
      <c r="L287" s="543">
        <v>5.8999999999999999E-3</v>
      </c>
    </row>
    <row r="288" spans="2:13">
      <c r="B288" s="546">
        <v>2000</v>
      </c>
      <c r="C288" s="547">
        <v>1.1900000000000001E-2</v>
      </c>
      <c r="D288" s="547">
        <v>3.15E-2</v>
      </c>
      <c r="E288" s="547">
        <v>4.7442000000000002</v>
      </c>
      <c r="F288" s="547">
        <v>1.38E-2</v>
      </c>
      <c r="G288" s="547">
        <v>1.2999999999999999E-2</v>
      </c>
      <c r="H288" s="547">
        <v>0.22739999999999999</v>
      </c>
      <c r="I288" s="547"/>
      <c r="J288" s="547"/>
      <c r="K288" s="547">
        <v>2.9700000000000001E-2</v>
      </c>
      <c r="L288" s="547">
        <v>5.8999999999999999E-3</v>
      </c>
    </row>
    <row r="289" spans="2:13">
      <c r="B289" s="5">
        <v>2005</v>
      </c>
      <c r="C289" s="536">
        <v>1.1900000000000001E-2</v>
      </c>
      <c r="D289" s="536">
        <v>3.15E-2</v>
      </c>
      <c r="E289" s="536">
        <v>4.7442000000000002</v>
      </c>
      <c r="F289" s="536">
        <v>1.38E-2</v>
      </c>
      <c r="G289" s="536">
        <v>1.2999999999999999E-2</v>
      </c>
      <c r="H289" s="536">
        <v>0.22739999999999999</v>
      </c>
      <c r="I289" s="366"/>
      <c r="J289" s="366"/>
      <c r="K289" s="536">
        <v>2.9700000000000001E-2</v>
      </c>
      <c r="L289" s="536">
        <v>5.8999999999999999E-3</v>
      </c>
    </row>
    <row r="290" spans="2:13">
      <c r="B290" s="43">
        <v>2010</v>
      </c>
      <c r="C290" s="536">
        <v>1.1900000000000001E-2</v>
      </c>
      <c r="D290" s="536">
        <v>3.15E-2</v>
      </c>
      <c r="E290" s="536">
        <v>4.7442000000000002</v>
      </c>
      <c r="F290" s="536">
        <v>1.38E-2</v>
      </c>
      <c r="G290" s="536">
        <v>1.2999999999999999E-2</v>
      </c>
      <c r="H290" s="366">
        <v>0.22739999999999999</v>
      </c>
      <c r="I290" s="366"/>
      <c r="J290" s="366"/>
      <c r="K290" s="536">
        <v>2.9700000000000001E-2</v>
      </c>
      <c r="L290" s="536">
        <v>5.8999999999999999E-3</v>
      </c>
    </row>
    <row r="291" spans="2:13">
      <c r="B291" s="36">
        <v>2015</v>
      </c>
      <c r="C291" s="366">
        <v>1.14E-2</v>
      </c>
      <c r="D291" s="366">
        <v>3.0099999999999998E-2</v>
      </c>
      <c r="E291" s="366">
        <v>4.532</v>
      </c>
      <c r="F291" s="366">
        <v>8.0999999999999996E-3</v>
      </c>
      <c r="G291" s="366">
        <v>1.24E-2</v>
      </c>
      <c r="H291" s="366">
        <v>0.1086</v>
      </c>
      <c r="I291" s="366"/>
      <c r="J291" s="366"/>
      <c r="K291" s="536">
        <v>2.8400000000000002E-2</v>
      </c>
      <c r="L291" s="536">
        <v>5.5999999999999999E-3</v>
      </c>
    </row>
    <row r="292" spans="2:13">
      <c r="B292" s="5">
        <v>2020</v>
      </c>
      <c r="C292" s="537">
        <v>1.0800000000000001E-2</v>
      </c>
      <c r="D292" s="537">
        <v>2.86E-2</v>
      </c>
      <c r="E292" s="537">
        <v>4.3053999999999997</v>
      </c>
      <c r="F292" s="537">
        <v>7.7000000000000002E-3</v>
      </c>
      <c r="G292" s="537">
        <v>1.18E-2</v>
      </c>
      <c r="H292" s="538">
        <v>2.06E-2</v>
      </c>
      <c r="I292" s="366"/>
      <c r="J292" s="366"/>
      <c r="K292" s="538">
        <v>2.7E-2</v>
      </c>
      <c r="L292" s="538">
        <v>5.4000000000000003E-3</v>
      </c>
    </row>
    <row r="293" spans="2:13">
      <c r="C293" s="539"/>
      <c r="D293" s="539"/>
      <c r="E293" s="539"/>
      <c r="F293" s="539"/>
      <c r="G293" s="539"/>
      <c r="H293" s="539"/>
      <c r="I293" s="366"/>
      <c r="J293" s="366"/>
      <c r="K293" s="539"/>
      <c r="L293" s="539"/>
    </row>
    <row r="294" spans="2:13">
      <c r="B294" s="5" t="s">
        <v>973</v>
      </c>
      <c r="C294" s="366"/>
      <c r="D294" s="366"/>
      <c r="E294" s="366"/>
      <c r="F294" s="366"/>
      <c r="G294" s="366"/>
      <c r="H294" s="366"/>
      <c r="I294" s="366"/>
      <c r="J294" s="366"/>
      <c r="K294" s="366"/>
      <c r="L294" s="366"/>
    </row>
    <row r="295" spans="2:13">
      <c r="B295" s="540"/>
      <c r="C295" s="541">
        <v>3.0300000000000001E-3</v>
      </c>
      <c r="D295" s="541">
        <v>1.8200000000000001E-2</v>
      </c>
      <c r="E295" s="541">
        <v>3.5190000000000001</v>
      </c>
      <c r="F295" s="541">
        <v>0.30099999999999999</v>
      </c>
      <c r="G295" s="541">
        <v>8.4400000000000003E-2</v>
      </c>
      <c r="H295" s="541">
        <v>0.94499999999999995</v>
      </c>
      <c r="I295" s="541"/>
      <c r="J295" s="541"/>
      <c r="K295" s="541">
        <v>3.5200000000000002E-2</v>
      </c>
      <c r="L295" s="541">
        <v>7.0600000000000003E-3</v>
      </c>
    </row>
    <row r="296" spans="2:13">
      <c r="B296" s="542"/>
      <c r="C296" s="543">
        <v>3.0300000000000001E-3</v>
      </c>
      <c r="D296" s="543">
        <v>1.8200000000000001E-2</v>
      </c>
      <c r="E296" s="543">
        <v>3.5190000000000001</v>
      </c>
      <c r="F296" s="543">
        <v>0.30099999999999999</v>
      </c>
      <c r="G296" s="543">
        <v>8.4400000000000003E-2</v>
      </c>
      <c r="H296" s="543">
        <v>0.94499999999999995</v>
      </c>
      <c r="I296" s="543"/>
      <c r="J296" s="543"/>
      <c r="K296" s="543">
        <v>3.5200000000000002E-2</v>
      </c>
      <c r="L296" s="543">
        <v>7.0600000000000003E-3</v>
      </c>
      <c r="M296" s="5" t="s">
        <v>1094</v>
      </c>
    </row>
    <row r="297" spans="2:13">
      <c r="B297" s="542"/>
      <c r="C297" s="543">
        <v>2.8E-3</v>
      </c>
      <c r="D297" s="543">
        <v>1.66E-2</v>
      </c>
      <c r="E297" s="543">
        <v>2.7341000000000002</v>
      </c>
      <c r="F297" s="543">
        <v>0.17</v>
      </c>
      <c r="G297" s="543">
        <v>7.0099999999999996E-2</v>
      </c>
      <c r="H297" s="543">
        <v>0.43359999999999999</v>
      </c>
      <c r="I297" s="543"/>
      <c r="J297" s="543"/>
      <c r="K297" s="543">
        <v>3.2199999999999999E-2</v>
      </c>
      <c r="L297" s="543">
        <v>6.4000000000000003E-3</v>
      </c>
      <c r="M297" s="5" t="s">
        <v>1790</v>
      </c>
    </row>
    <row r="298" spans="2:13">
      <c r="B298" s="542"/>
      <c r="C298" s="543">
        <v>2.8E-3</v>
      </c>
      <c r="D298" s="543">
        <v>1.66E-2</v>
      </c>
      <c r="E298" s="543">
        <v>2.7341000000000002</v>
      </c>
      <c r="F298" s="543">
        <v>0.17</v>
      </c>
      <c r="G298" s="543">
        <v>7.0099999999999996E-2</v>
      </c>
      <c r="H298" s="543">
        <v>0.43359999999999999</v>
      </c>
      <c r="I298" s="543"/>
      <c r="J298" s="543"/>
      <c r="K298" s="543">
        <v>3.2199999999999999E-2</v>
      </c>
      <c r="L298" s="543">
        <v>6.4000000000000003E-3</v>
      </c>
    </row>
    <row r="299" spans="2:13">
      <c r="B299" s="542" t="s">
        <v>777</v>
      </c>
      <c r="C299" s="543" t="s">
        <v>75</v>
      </c>
      <c r="D299" s="543" t="s">
        <v>76</v>
      </c>
      <c r="E299" s="543" t="s">
        <v>77</v>
      </c>
      <c r="F299" s="543" t="s">
        <v>78</v>
      </c>
      <c r="G299" s="543" t="s">
        <v>79</v>
      </c>
      <c r="H299" s="543" t="s">
        <v>80</v>
      </c>
      <c r="I299" s="543" t="s">
        <v>81</v>
      </c>
      <c r="J299" s="543" t="s">
        <v>82</v>
      </c>
      <c r="K299" s="543" t="s">
        <v>83</v>
      </c>
      <c r="L299" s="543" t="s">
        <v>84</v>
      </c>
    </row>
    <row r="300" spans="2:13">
      <c r="B300" s="544">
        <v>1990</v>
      </c>
      <c r="C300" s="545">
        <v>3.0000000000000001E-3</v>
      </c>
      <c r="D300" s="545">
        <v>1.8100000000000002E-2</v>
      </c>
      <c r="E300" s="545">
        <v>2.9759000000000002</v>
      </c>
      <c r="F300" s="545">
        <v>0.30109999999999998</v>
      </c>
      <c r="G300" s="545">
        <v>7.6300000000000007E-2</v>
      </c>
      <c r="H300" s="545">
        <v>0.94379999999999997</v>
      </c>
      <c r="I300" s="545"/>
      <c r="J300" s="545"/>
      <c r="K300" s="545">
        <v>3.5099999999999999E-2</v>
      </c>
      <c r="L300" s="545">
        <v>7.0000000000000001E-3</v>
      </c>
    </row>
    <row r="301" spans="2:13">
      <c r="B301" s="542">
        <v>1995</v>
      </c>
      <c r="C301" s="543">
        <v>3.0000000000000001E-3</v>
      </c>
      <c r="D301" s="543">
        <v>1.8100000000000002E-2</v>
      </c>
      <c r="E301" s="543">
        <v>2.9759000000000002</v>
      </c>
      <c r="F301" s="543">
        <v>0.30109999999999998</v>
      </c>
      <c r="G301" s="543">
        <v>7.6300000000000007E-2</v>
      </c>
      <c r="H301" s="543">
        <v>0.94379999999999997</v>
      </c>
      <c r="I301" s="543"/>
      <c r="J301" s="543"/>
      <c r="K301" s="543">
        <v>3.5099999999999999E-2</v>
      </c>
      <c r="L301" s="543">
        <v>7.0000000000000001E-3</v>
      </c>
    </row>
    <row r="302" spans="2:13">
      <c r="B302" s="546">
        <v>2000</v>
      </c>
      <c r="C302" s="547">
        <v>3.0000000000000001E-3</v>
      </c>
      <c r="D302" s="547">
        <v>1.8100000000000002E-2</v>
      </c>
      <c r="E302" s="547">
        <v>2.9759000000000002</v>
      </c>
      <c r="F302" s="547">
        <v>0.30109999999999998</v>
      </c>
      <c r="G302" s="547">
        <v>7.6300000000000007E-2</v>
      </c>
      <c r="H302" s="547">
        <v>0.94379999999999997</v>
      </c>
      <c r="I302" s="547"/>
      <c r="J302" s="547"/>
      <c r="K302" s="547">
        <v>3.5099999999999999E-2</v>
      </c>
      <c r="L302" s="547">
        <v>7.0000000000000001E-3</v>
      </c>
    </row>
    <row r="303" spans="2:13">
      <c r="B303" s="5">
        <v>2005</v>
      </c>
      <c r="C303" s="536">
        <v>3.0000000000000001E-3</v>
      </c>
      <c r="D303" s="536">
        <v>1.8100000000000002E-2</v>
      </c>
      <c r="E303" s="536">
        <v>2.9759000000000002</v>
      </c>
      <c r="F303" s="536">
        <v>0.30109999999999998</v>
      </c>
      <c r="G303" s="536">
        <v>7.6300000000000007E-2</v>
      </c>
      <c r="H303" s="536">
        <v>0.94379999999999997</v>
      </c>
      <c r="I303" s="366"/>
      <c r="J303" s="366"/>
      <c r="K303" s="536">
        <v>3.5099999999999999E-2</v>
      </c>
      <c r="L303" s="536">
        <v>7.0000000000000001E-3</v>
      </c>
    </row>
    <row r="304" spans="2:13">
      <c r="B304" s="43">
        <v>2010</v>
      </c>
      <c r="C304" s="536">
        <v>3.0000000000000001E-3</v>
      </c>
      <c r="D304" s="536">
        <v>1.8100000000000002E-2</v>
      </c>
      <c r="E304" s="536">
        <v>2.9759000000000002</v>
      </c>
      <c r="F304" s="536">
        <v>0.30109999999999998</v>
      </c>
      <c r="G304" s="536">
        <v>7.6300000000000007E-2</v>
      </c>
      <c r="H304" s="366">
        <v>0.94379999999999997</v>
      </c>
      <c r="I304" s="366"/>
      <c r="J304" s="366"/>
      <c r="K304" s="536">
        <v>3.5099999999999999E-2</v>
      </c>
      <c r="L304" s="536">
        <v>7.0000000000000001E-3</v>
      </c>
    </row>
    <row r="305" spans="2:13">
      <c r="B305" s="36">
        <v>2015</v>
      </c>
      <c r="C305" s="366">
        <v>2.8E-3</v>
      </c>
      <c r="D305" s="366">
        <v>1.66E-2</v>
      </c>
      <c r="E305" s="366">
        <v>2.7341000000000002</v>
      </c>
      <c r="F305" s="366">
        <v>0.17</v>
      </c>
      <c r="G305" s="366">
        <v>7.0099999999999996E-2</v>
      </c>
      <c r="H305" s="366">
        <v>0.43359999999999999</v>
      </c>
      <c r="I305" s="366"/>
      <c r="J305" s="366"/>
      <c r="K305" s="536">
        <v>3.2199999999999999E-2</v>
      </c>
      <c r="L305" s="536">
        <v>6.4000000000000003E-3</v>
      </c>
    </row>
    <row r="306" spans="2:13">
      <c r="B306" s="5">
        <v>2020</v>
      </c>
      <c r="C306" s="537">
        <v>2.5999999999999999E-3</v>
      </c>
      <c r="D306" s="537">
        <v>1.5699999999999999E-2</v>
      </c>
      <c r="E306" s="537">
        <v>2.5733000000000001</v>
      </c>
      <c r="F306" s="537">
        <v>0.16</v>
      </c>
      <c r="G306" s="538">
        <v>6.6000000000000003E-2</v>
      </c>
      <c r="H306" s="538">
        <v>8.1600000000000006E-2</v>
      </c>
      <c r="I306" s="366"/>
      <c r="J306" s="366"/>
      <c r="K306" s="538">
        <v>3.04E-2</v>
      </c>
      <c r="L306" s="538">
        <v>6.1000000000000004E-3</v>
      </c>
    </row>
    <row r="307" spans="2:13">
      <c r="C307" s="539"/>
      <c r="D307" s="539"/>
      <c r="E307" s="539"/>
      <c r="F307" s="539"/>
      <c r="G307" s="539"/>
      <c r="H307" s="539"/>
      <c r="I307" s="366"/>
      <c r="J307" s="366"/>
      <c r="K307" s="539"/>
      <c r="L307" s="539"/>
    </row>
    <row r="308" spans="2:13">
      <c r="B308" s="5" t="s">
        <v>974</v>
      </c>
      <c r="C308" s="366"/>
      <c r="D308" s="366"/>
      <c r="E308" s="366"/>
      <c r="F308" s="366"/>
      <c r="G308" s="366"/>
      <c r="H308" s="366"/>
      <c r="I308" s="366"/>
      <c r="J308" s="366"/>
      <c r="K308" s="366"/>
      <c r="L308" s="366"/>
    </row>
    <row r="309" spans="2:13">
      <c r="B309" s="540"/>
      <c r="C309" s="541">
        <v>2.93E-2</v>
      </c>
      <c r="D309" s="541">
        <v>0.44</v>
      </c>
      <c r="E309" s="541">
        <v>0.83899999999999997</v>
      </c>
      <c r="F309" s="541">
        <v>3.8699999999999998E-2</v>
      </c>
      <c r="G309" s="541">
        <v>3.8699999999999998E-2</v>
      </c>
      <c r="H309" s="541">
        <v>5.6300000000000002E-4</v>
      </c>
      <c r="I309" s="541"/>
      <c r="J309" s="541"/>
      <c r="K309" s="541">
        <v>1.11E-2</v>
      </c>
      <c r="L309" s="541">
        <v>1.1000000000000001E-3</v>
      </c>
    </row>
    <row r="310" spans="2:13">
      <c r="B310" s="542"/>
      <c r="C310" s="543">
        <v>2.93E-2</v>
      </c>
      <c r="D310" s="543">
        <v>0.44</v>
      </c>
      <c r="E310" s="543">
        <v>0.83899999999999997</v>
      </c>
      <c r="F310" s="543">
        <v>3.8699999999999998E-2</v>
      </c>
      <c r="G310" s="543">
        <v>3.8699999999999998E-2</v>
      </c>
      <c r="H310" s="543">
        <v>5.6300000000000002E-4</v>
      </c>
      <c r="I310" s="543"/>
      <c r="J310" s="543"/>
      <c r="K310" s="543">
        <v>1.11E-2</v>
      </c>
      <c r="L310" s="543">
        <v>1.1000000000000001E-3</v>
      </c>
      <c r="M310" s="5" t="s">
        <v>1094</v>
      </c>
    </row>
    <row r="311" spans="2:13">
      <c r="B311" s="542"/>
      <c r="C311" s="543">
        <v>3.04E-2</v>
      </c>
      <c r="D311" s="543">
        <v>0.45800000000000002</v>
      </c>
      <c r="E311" s="543">
        <v>0.82199999999999995</v>
      </c>
      <c r="F311" s="543">
        <v>4.0500000000000001E-2</v>
      </c>
      <c r="G311" s="543">
        <v>4.0500000000000001E-2</v>
      </c>
      <c r="H311" s="543">
        <v>0.1658</v>
      </c>
      <c r="I311" s="543"/>
      <c r="J311" s="543"/>
      <c r="K311" s="543">
        <v>1.0500000000000001E-2</v>
      </c>
      <c r="L311" s="543">
        <v>1E-3</v>
      </c>
      <c r="M311" s="5" t="s">
        <v>1790</v>
      </c>
    </row>
    <row r="312" spans="2:13">
      <c r="B312" s="542"/>
      <c r="C312" s="543">
        <v>3.04E-2</v>
      </c>
      <c r="D312" s="543">
        <v>0.45800000000000002</v>
      </c>
      <c r="E312" s="543">
        <v>0.82199999999999995</v>
      </c>
      <c r="F312" s="543">
        <v>4.0500000000000001E-2</v>
      </c>
      <c r="G312" s="543">
        <v>4.0500000000000001E-2</v>
      </c>
      <c r="H312" s="543">
        <v>0.1658</v>
      </c>
      <c r="I312" s="543"/>
      <c r="J312" s="543"/>
      <c r="K312" s="543">
        <v>1.0500000000000001E-2</v>
      </c>
      <c r="L312" s="543">
        <v>1E-3</v>
      </c>
    </row>
    <row r="313" spans="2:13">
      <c r="B313" s="542" t="s">
        <v>777</v>
      </c>
      <c r="C313" s="543" t="s">
        <v>75</v>
      </c>
      <c r="D313" s="543" t="s">
        <v>76</v>
      </c>
      <c r="E313" s="543" t="s">
        <v>77</v>
      </c>
      <c r="F313" s="543" t="s">
        <v>78</v>
      </c>
      <c r="G313" s="543" t="s">
        <v>79</v>
      </c>
      <c r="H313" s="543" t="s">
        <v>80</v>
      </c>
      <c r="I313" s="543" t="s">
        <v>81</v>
      </c>
      <c r="J313" s="543" t="s">
        <v>82</v>
      </c>
      <c r="K313" s="543" t="s">
        <v>83</v>
      </c>
      <c r="L313" s="543" t="s">
        <v>84</v>
      </c>
    </row>
    <row r="314" spans="2:13">
      <c r="B314" s="544">
        <v>1990</v>
      </c>
      <c r="C314" s="545">
        <v>2.9700000000000001E-2</v>
      </c>
      <c r="D314" s="545">
        <v>0.18260000000000001</v>
      </c>
      <c r="E314" s="545">
        <v>0.67979999999999996</v>
      </c>
      <c r="F314" s="545">
        <v>1.7999999999999999E-2</v>
      </c>
      <c r="G314" s="545">
        <v>1.7999999999999999E-2</v>
      </c>
      <c r="H314" s="545">
        <v>4.7999999999999996E-3</v>
      </c>
      <c r="I314" s="545"/>
      <c r="J314" s="545"/>
      <c r="K314" s="545">
        <v>1.2107599373423785E-2</v>
      </c>
      <c r="L314" s="545">
        <v>1.2107599373423785E-2</v>
      </c>
    </row>
    <row r="315" spans="2:13">
      <c r="B315" s="542">
        <v>1995</v>
      </c>
      <c r="C315" s="543">
        <v>2.8799999999999999E-2</v>
      </c>
      <c r="D315" s="543">
        <v>0.18260000000000001</v>
      </c>
      <c r="E315" s="543">
        <v>0.65849999999999997</v>
      </c>
      <c r="F315" s="543">
        <v>1.7399999999999999E-2</v>
      </c>
      <c r="G315" s="543">
        <v>1.7399999999999999E-2</v>
      </c>
      <c r="H315" s="543">
        <v>4.7999999999999996E-3</v>
      </c>
      <c r="I315" s="543"/>
      <c r="J315" s="543"/>
      <c r="K315" s="543">
        <v>1.1803005678494884E-2</v>
      </c>
      <c r="L315" s="543">
        <v>1.1803005678494884E-2</v>
      </c>
    </row>
    <row r="316" spans="2:13">
      <c r="B316" s="546">
        <v>2000</v>
      </c>
      <c r="C316" s="547">
        <v>2.7900000000000001E-2</v>
      </c>
      <c r="D316" s="547">
        <v>0.18260000000000001</v>
      </c>
      <c r="E316" s="547">
        <v>0.63859999999999995</v>
      </c>
      <c r="F316" s="547">
        <v>1.6899999999999998E-2</v>
      </c>
      <c r="G316" s="547">
        <v>1.6899999999999998E-2</v>
      </c>
      <c r="H316" s="547">
        <v>4.7999999999999996E-3</v>
      </c>
      <c r="I316" s="547"/>
      <c r="J316" s="547"/>
      <c r="K316" s="547">
        <v>1.1803005678494884E-2</v>
      </c>
      <c r="L316" s="547">
        <v>1.1803005678494884E-2</v>
      </c>
    </row>
    <row r="317" spans="2:13">
      <c r="B317" s="5">
        <v>2005</v>
      </c>
      <c r="C317" s="536">
        <v>2.1399999999999999E-2</v>
      </c>
      <c r="D317" s="536">
        <v>0.18260000000000001</v>
      </c>
      <c r="E317" s="536">
        <v>0.51790000000000003</v>
      </c>
      <c r="F317" s="536">
        <v>1.5299999999999999E-2</v>
      </c>
      <c r="G317" s="536">
        <v>1.5299999999999999E-2</v>
      </c>
      <c r="H317" s="366">
        <v>4.7999999999999996E-3</v>
      </c>
      <c r="I317" s="366"/>
      <c r="J317" s="366"/>
      <c r="K317" s="536">
        <v>1.1803005678494884E-2</v>
      </c>
      <c r="L317" s="536">
        <v>1.1803005678494884E-2</v>
      </c>
    </row>
    <row r="318" spans="2:13">
      <c r="B318" s="43">
        <v>2010</v>
      </c>
      <c r="C318" s="536">
        <v>3.2000000000000001E-2</v>
      </c>
      <c r="D318" s="536">
        <v>0.48209999999999997</v>
      </c>
      <c r="E318" s="536">
        <v>0.86529999999999996</v>
      </c>
      <c r="F318" s="536">
        <v>4.2599999999999999E-2</v>
      </c>
      <c r="G318" s="536">
        <v>4.2599999999999999E-2</v>
      </c>
      <c r="H318" s="366">
        <v>0.17449999999999999</v>
      </c>
      <c r="I318" s="366"/>
      <c r="J318" s="366"/>
      <c r="K318" s="536">
        <v>1.11E-2</v>
      </c>
      <c r="L318" s="536">
        <v>1.1000000000000001E-3</v>
      </c>
    </row>
    <row r="319" spans="2:13">
      <c r="B319" s="36">
        <v>2015</v>
      </c>
      <c r="C319" s="366">
        <v>3.04E-2</v>
      </c>
      <c r="D319" s="366">
        <v>0.45800000000000002</v>
      </c>
      <c r="E319" s="366">
        <v>0.82199999999999995</v>
      </c>
      <c r="F319" s="366">
        <v>4.0500000000000001E-2</v>
      </c>
      <c r="G319" s="366">
        <v>4.0500000000000001E-2</v>
      </c>
      <c r="H319" s="366">
        <v>0.1658</v>
      </c>
      <c r="I319" s="366"/>
      <c r="J319" s="366"/>
      <c r="K319" s="536">
        <v>1.0500000000000001E-2</v>
      </c>
      <c r="L319" s="536">
        <v>1E-3</v>
      </c>
    </row>
    <row r="320" spans="2:13">
      <c r="B320" s="5">
        <v>2020</v>
      </c>
      <c r="C320" s="537">
        <v>2.87E-2</v>
      </c>
      <c r="D320" s="537">
        <v>0.43259999999999998</v>
      </c>
      <c r="E320" s="537">
        <v>0.77639999999999998</v>
      </c>
      <c r="F320" s="537">
        <v>3.8199999999999998E-2</v>
      </c>
      <c r="G320" s="538">
        <v>3.8199999999999998E-2</v>
      </c>
      <c r="H320" s="537">
        <v>0.15659999999999999</v>
      </c>
      <c r="I320" s="366"/>
      <c r="J320" s="366"/>
      <c r="K320" s="538">
        <v>0.01</v>
      </c>
      <c r="L320" s="538">
        <v>1E-3</v>
      </c>
    </row>
    <row r="321" spans="2:13">
      <c r="C321" s="539"/>
      <c r="D321" s="539"/>
      <c r="E321" s="539"/>
      <c r="F321" s="539"/>
      <c r="G321" s="539"/>
      <c r="H321" s="539"/>
      <c r="I321" s="366"/>
      <c r="J321" s="366"/>
      <c r="K321" s="539"/>
      <c r="L321" s="539"/>
    </row>
    <row r="322" spans="2:13">
      <c r="B322" s="5" t="s">
        <v>975</v>
      </c>
      <c r="C322" s="366"/>
      <c r="D322" s="366"/>
      <c r="E322" s="366"/>
      <c r="F322" s="366"/>
      <c r="G322" s="366"/>
      <c r="H322" s="366"/>
      <c r="I322" s="366"/>
      <c r="J322" s="366"/>
      <c r="K322" s="366"/>
      <c r="L322" s="366"/>
    </row>
    <row r="323" spans="2:13">
      <c r="B323" s="540"/>
      <c r="C323" s="541">
        <v>1.0999999999999999E-2</v>
      </c>
      <c r="D323" s="541">
        <v>0.43</v>
      </c>
      <c r="E323" s="541">
        <v>0.34300000000000003</v>
      </c>
      <c r="F323" s="541">
        <v>3.85E-2</v>
      </c>
      <c r="G323" s="541">
        <v>3.85E-2</v>
      </c>
      <c r="H323" s="541">
        <v>1.4500000000000001E-2</v>
      </c>
      <c r="I323" s="541"/>
      <c r="J323" s="541"/>
      <c r="K323" s="541">
        <v>1.0999999999999999E-2</v>
      </c>
      <c r="L323" s="541">
        <v>1.1000000000000001E-3</v>
      </c>
    </row>
    <row r="324" spans="2:13">
      <c r="B324" s="542"/>
      <c r="C324" s="543">
        <v>1.0999999999999999E-2</v>
      </c>
      <c r="D324" s="543">
        <v>0.43</v>
      </c>
      <c r="E324" s="543">
        <v>0.34300000000000003</v>
      </c>
      <c r="F324" s="543">
        <v>3.85E-2</v>
      </c>
      <c r="G324" s="543">
        <v>3.85E-2</v>
      </c>
      <c r="H324" s="543">
        <v>1.4500000000000001E-2</v>
      </c>
      <c r="I324" s="543"/>
      <c r="J324" s="543"/>
      <c r="K324" s="543">
        <v>1.0999999999999999E-2</v>
      </c>
      <c r="L324" s="543">
        <v>1.1000000000000001E-3</v>
      </c>
      <c r="M324" s="5" t="s">
        <v>1094</v>
      </c>
    </row>
    <row r="325" spans="2:13">
      <c r="B325" s="542"/>
      <c r="C325" s="543">
        <v>1.06E-2</v>
      </c>
      <c r="D325" s="543">
        <v>0.4143</v>
      </c>
      <c r="E325" s="543">
        <v>0.32079999999999997</v>
      </c>
      <c r="F325" s="543">
        <v>3.5900000000000001E-2</v>
      </c>
      <c r="G325" s="543">
        <v>3.5900000000000001E-2</v>
      </c>
      <c r="H325" s="543">
        <v>1.6E-2</v>
      </c>
      <c r="I325" s="543"/>
      <c r="J325" s="543"/>
      <c r="K325" s="543">
        <v>1.06E-2</v>
      </c>
      <c r="L325" s="543">
        <v>1E-3</v>
      </c>
      <c r="M325" s="5" t="s">
        <v>1790</v>
      </c>
    </row>
    <row r="326" spans="2:13">
      <c r="B326" s="542"/>
      <c r="C326" s="543">
        <v>1.06E-2</v>
      </c>
      <c r="D326" s="543">
        <v>0.4143</v>
      </c>
      <c r="E326" s="543">
        <v>0.32079999999999997</v>
      </c>
      <c r="F326" s="543">
        <v>3.5900000000000001E-2</v>
      </c>
      <c r="G326" s="543">
        <v>3.5900000000000001E-2</v>
      </c>
      <c r="H326" s="543">
        <v>1.6E-2</v>
      </c>
      <c r="I326" s="543"/>
      <c r="J326" s="543"/>
      <c r="K326" s="543">
        <v>1.06E-2</v>
      </c>
      <c r="L326" s="543">
        <v>1E-3</v>
      </c>
    </row>
    <row r="327" spans="2:13">
      <c r="B327" s="542" t="s">
        <v>777</v>
      </c>
      <c r="C327" s="543" t="s">
        <v>75</v>
      </c>
      <c r="D327" s="543" t="s">
        <v>76</v>
      </c>
      <c r="E327" s="543" t="s">
        <v>77</v>
      </c>
      <c r="F327" s="543" t="s">
        <v>78</v>
      </c>
      <c r="G327" s="543" t="s">
        <v>79</v>
      </c>
      <c r="H327" s="543" t="s">
        <v>80</v>
      </c>
      <c r="I327" s="543" t="s">
        <v>81</v>
      </c>
      <c r="J327" s="543" t="s">
        <v>82</v>
      </c>
      <c r="K327" s="543" t="s">
        <v>83</v>
      </c>
      <c r="L327" s="543" t="s">
        <v>84</v>
      </c>
    </row>
    <row r="328" spans="2:13">
      <c r="B328" s="544">
        <v>1990</v>
      </c>
      <c r="C328" s="545">
        <v>5.5E-2</v>
      </c>
      <c r="D328" s="545">
        <v>0.21290000000000001</v>
      </c>
      <c r="E328" s="545">
        <v>0.56820000000000004</v>
      </c>
      <c r="F328" s="545">
        <v>1.7600000000000001E-2</v>
      </c>
      <c r="G328" s="545">
        <v>1.7600000000000001E-2</v>
      </c>
      <c r="H328" s="545">
        <v>6.1999999999999998E-3</v>
      </c>
      <c r="I328" s="545"/>
      <c r="J328" s="545"/>
      <c r="K328" s="545">
        <v>4.6889430300713929E-2</v>
      </c>
      <c r="L328" s="545">
        <v>1.6510362781941523E-2</v>
      </c>
    </row>
    <row r="329" spans="2:13">
      <c r="B329" s="542">
        <v>1995</v>
      </c>
      <c r="C329" s="543">
        <v>5.33E-2</v>
      </c>
      <c r="D329" s="543">
        <v>0.21290000000000001</v>
      </c>
      <c r="E329" s="543">
        <v>0.55049999999999999</v>
      </c>
      <c r="F329" s="543">
        <v>1.7100000000000001E-2</v>
      </c>
      <c r="G329" s="543">
        <v>1.7100000000000001E-2</v>
      </c>
      <c r="H329" s="543">
        <v>6.1999999999999998E-3</v>
      </c>
      <c r="I329" s="543"/>
      <c r="J329" s="543"/>
      <c r="K329" s="543">
        <v>4.5424135603816605E-2</v>
      </c>
      <c r="L329" s="543">
        <v>1.599441394500585E-2</v>
      </c>
    </row>
    <row r="330" spans="2:13">
      <c r="B330" s="546">
        <v>2000</v>
      </c>
      <c r="C330" s="547">
        <v>5.1700000000000003E-2</v>
      </c>
      <c r="D330" s="548">
        <v>0.21290000000000001</v>
      </c>
      <c r="E330" s="547">
        <v>0.53380000000000005</v>
      </c>
      <c r="F330" s="547">
        <v>1.6500000000000001E-2</v>
      </c>
      <c r="G330" s="547">
        <v>1.6500000000000001E-2</v>
      </c>
      <c r="H330" s="547">
        <v>6.1999999999999998E-3</v>
      </c>
      <c r="I330" s="547"/>
      <c r="J330" s="547"/>
      <c r="K330" s="547">
        <v>4.4588108568163545E-2</v>
      </c>
      <c r="L330" s="547">
        <v>1.57000382282266E-2</v>
      </c>
    </row>
    <row r="331" spans="2:13">
      <c r="B331" s="5">
        <v>2005</v>
      </c>
      <c r="C331" s="536">
        <v>4.36E-2</v>
      </c>
      <c r="D331" s="536">
        <v>0.21290000000000001</v>
      </c>
      <c r="E331" s="536">
        <v>0.47610000000000002</v>
      </c>
      <c r="F331" s="536">
        <v>1.5699999999999999E-2</v>
      </c>
      <c r="G331" s="536">
        <v>1.5699999999999999E-2</v>
      </c>
      <c r="H331" s="536">
        <v>6.1999999999999998E-3</v>
      </c>
      <c r="I331" s="366"/>
      <c r="J331" s="366"/>
      <c r="K331" s="536">
        <v>4.4588108568163545E-2</v>
      </c>
      <c r="L331" s="536">
        <v>1.57000382282266E-2</v>
      </c>
    </row>
    <row r="332" spans="2:13">
      <c r="B332" s="43">
        <v>2010</v>
      </c>
      <c r="C332" s="536">
        <v>1.14E-2</v>
      </c>
      <c r="D332" s="536">
        <v>0.44579999999999997</v>
      </c>
      <c r="E332" s="536">
        <v>0.34520000000000001</v>
      </c>
      <c r="F332" s="536">
        <v>3.8600000000000002E-2</v>
      </c>
      <c r="G332" s="536">
        <v>3.8600000000000002E-2</v>
      </c>
      <c r="H332" s="366">
        <v>1.72E-2</v>
      </c>
      <c r="I332" s="366"/>
      <c r="J332" s="366"/>
      <c r="K332" s="536">
        <v>1.14E-2</v>
      </c>
      <c r="L332" s="536">
        <v>1.1000000000000001E-3</v>
      </c>
    </row>
    <row r="333" spans="2:13">
      <c r="B333" s="36">
        <v>2015</v>
      </c>
      <c r="C333" s="366">
        <v>1.06E-2</v>
      </c>
      <c r="D333" s="366">
        <v>0.4143</v>
      </c>
      <c r="E333" s="366">
        <v>0.32079999999999997</v>
      </c>
      <c r="F333" s="366">
        <v>3.5900000000000001E-2</v>
      </c>
      <c r="G333" s="366">
        <v>3.5900000000000001E-2</v>
      </c>
      <c r="H333" s="366">
        <v>1.6E-2</v>
      </c>
      <c r="I333" s="366"/>
      <c r="J333" s="366"/>
      <c r="K333" s="536">
        <v>1.06E-2</v>
      </c>
      <c r="L333" s="536">
        <v>1E-3</v>
      </c>
    </row>
    <row r="334" spans="2:13">
      <c r="B334" s="5">
        <v>2020</v>
      </c>
      <c r="C334" s="537">
        <v>0.01</v>
      </c>
      <c r="D334" s="537">
        <v>0.39129999999999998</v>
      </c>
      <c r="E334" s="366">
        <v>0.30299999999999999</v>
      </c>
      <c r="F334" s="537">
        <v>3.39E-2</v>
      </c>
      <c r="G334" s="538">
        <v>3.39E-2</v>
      </c>
      <c r="H334" s="366">
        <v>1.5100000000000001E-2</v>
      </c>
      <c r="I334" s="366"/>
      <c r="J334" s="366"/>
      <c r="K334" s="538">
        <v>0.01</v>
      </c>
      <c r="L334" s="538">
        <v>1E-3</v>
      </c>
    </row>
    <row r="335" spans="2:13">
      <c r="C335" s="539"/>
      <c r="D335" s="539"/>
      <c r="E335" s="539"/>
      <c r="F335" s="539"/>
      <c r="G335" s="539"/>
      <c r="H335" s="539"/>
      <c r="I335" s="366"/>
      <c r="J335" s="366"/>
      <c r="K335" s="539"/>
      <c r="L335" s="539"/>
    </row>
    <row r="336" spans="2:13">
      <c r="B336" s="5" t="s">
        <v>976</v>
      </c>
      <c r="C336" s="366"/>
      <c r="D336" s="366"/>
      <c r="E336" s="366"/>
      <c r="F336" s="366"/>
      <c r="G336" s="366"/>
      <c r="H336" s="366"/>
      <c r="I336" s="366"/>
      <c r="J336" s="366"/>
      <c r="K336" s="366"/>
      <c r="L336" s="366"/>
    </row>
    <row r="337" spans="2:13">
      <c r="B337" s="540"/>
      <c r="C337" s="541">
        <v>1.82E-3</v>
      </c>
      <c r="D337" s="541">
        <v>9.8000000000000004E-2</v>
      </c>
      <c r="E337" s="541">
        <v>3.9899999999999996E-3</v>
      </c>
      <c r="F337" s="541">
        <v>8.9999999999999998E-4</v>
      </c>
      <c r="G337" s="541">
        <v>8.9999999999999998E-4</v>
      </c>
      <c r="H337" s="541">
        <v>4.0600000000000002E-3</v>
      </c>
      <c r="I337" s="541"/>
      <c r="J337" s="541"/>
      <c r="K337" s="541">
        <v>7.7000000000000002E-3</v>
      </c>
      <c r="L337" s="541">
        <v>8.0000000000000004E-4</v>
      </c>
    </row>
    <row r="338" spans="2:13">
      <c r="B338" s="542"/>
      <c r="C338" s="543">
        <v>1.82E-3</v>
      </c>
      <c r="D338" s="543">
        <v>9.8000000000000004E-2</v>
      </c>
      <c r="E338" s="543">
        <v>3.9899999999999996E-3</v>
      </c>
      <c r="F338" s="543">
        <v>8.9999999999999998E-4</v>
      </c>
      <c r="G338" s="543">
        <v>8.9999999999999998E-4</v>
      </c>
      <c r="H338" s="543">
        <v>4.0600000000000002E-3</v>
      </c>
      <c r="I338" s="543"/>
      <c r="J338" s="543"/>
      <c r="K338" s="543">
        <v>7.7000000000000002E-3</v>
      </c>
      <c r="L338" s="543">
        <v>8.0000000000000004E-4</v>
      </c>
      <c r="M338" s="5" t="s">
        <v>1094</v>
      </c>
    </row>
    <row r="339" spans="2:13">
      <c r="B339" s="542"/>
      <c r="C339" s="543">
        <v>1.6999999999999999E-3</v>
      </c>
      <c r="D339" s="543">
        <v>9.0200000000000002E-2</v>
      </c>
      <c r="E339" s="543">
        <v>0.1081</v>
      </c>
      <c r="F339" s="543">
        <v>8.0000000000000004E-4</v>
      </c>
      <c r="G339" s="543">
        <v>8.0000000000000004E-4</v>
      </c>
      <c r="H339" s="543">
        <v>3.8E-3</v>
      </c>
      <c r="I339" s="543"/>
      <c r="J339" s="543"/>
      <c r="K339" s="543">
        <v>7.1000000000000004E-3</v>
      </c>
      <c r="L339" s="543">
        <v>6.9999999999999999E-4</v>
      </c>
      <c r="M339" s="5" t="s">
        <v>1790</v>
      </c>
    </row>
    <row r="340" spans="2:13">
      <c r="B340" s="542"/>
      <c r="C340" s="543">
        <v>1.6999999999999999E-3</v>
      </c>
      <c r="D340" s="543">
        <v>9.0200000000000002E-2</v>
      </c>
      <c r="E340" s="543">
        <v>0.1081</v>
      </c>
      <c r="F340" s="543">
        <v>8.0000000000000004E-4</v>
      </c>
      <c r="G340" s="543">
        <v>8.0000000000000004E-4</v>
      </c>
      <c r="H340" s="543">
        <v>3.8E-3</v>
      </c>
      <c r="I340" s="543"/>
      <c r="J340" s="543"/>
      <c r="K340" s="543">
        <v>7.1000000000000004E-3</v>
      </c>
      <c r="L340" s="543">
        <v>6.9999999999999999E-4</v>
      </c>
    </row>
    <row r="341" spans="2:13">
      <c r="B341" s="542" t="s">
        <v>777</v>
      </c>
      <c r="C341" s="543" t="s">
        <v>75</v>
      </c>
      <c r="D341" s="543" t="s">
        <v>76</v>
      </c>
      <c r="E341" s="543" t="s">
        <v>77</v>
      </c>
      <c r="F341" s="543" t="s">
        <v>78</v>
      </c>
      <c r="G341" s="543" t="s">
        <v>79</v>
      </c>
      <c r="H341" s="543" t="s">
        <v>80</v>
      </c>
      <c r="I341" s="543" t="s">
        <v>81</v>
      </c>
      <c r="J341" s="543" t="s">
        <v>82</v>
      </c>
      <c r="K341" s="543" t="s">
        <v>83</v>
      </c>
      <c r="L341" s="543" t="s">
        <v>84</v>
      </c>
    </row>
    <row r="342" spans="2:13">
      <c r="B342" s="544">
        <v>1990</v>
      </c>
      <c r="C342" s="545">
        <v>3.7900000000000003E-2</v>
      </c>
      <c r="D342" s="545">
        <v>0.21290000000000001</v>
      </c>
      <c r="E342" s="545">
        <v>0.1328</v>
      </c>
      <c r="F342" s="545">
        <v>1.5699999999999999E-2</v>
      </c>
      <c r="G342" s="545">
        <v>1.5699999999999999E-2</v>
      </c>
      <c r="H342" s="545">
        <v>2E-3</v>
      </c>
      <c r="I342" s="545"/>
      <c r="J342" s="545"/>
      <c r="K342" s="545">
        <v>3.2301607540491814E-2</v>
      </c>
      <c r="L342" s="545">
        <v>1.1373805472004159E-2</v>
      </c>
    </row>
    <row r="343" spans="2:13">
      <c r="B343" s="542">
        <v>1995</v>
      </c>
      <c r="C343" s="543">
        <v>3.7900000000000003E-2</v>
      </c>
      <c r="D343" s="543">
        <v>0.21290000000000001</v>
      </c>
      <c r="E343" s="543">
        <v>0.1328</v>
      </c>
      <c r="F343" s="543">
        <v>1.5699999999999999E-2</v>
      </c>
      <c r="G343" s="543">
        <v>1.5699999999999999E-2</v>
      </c>
      <c r="H343" s="543">
        <v>2E-3</v>
      </c>
      <c r="I343" s="543"/>
      <c r="J343" s="543"/>
      <c r="K343" s="543">
        <v>3.2301607540491814E-2</v>
      </c>
      <c r="L343" s="543">
        <v>1.1373805472004159E-2</v>
      </c>
    </row>
    <row r="344" spans="2:13">
      <c r="B344" s="546">
        <v>2000</v>
      </c>
      <c r="C344" s="547">
        <v>3.7900000000000003E-2</v>
      </c>
      <c r="D344" s="548">
        <v>0.21290000000000001</v>
      </c>
      <c r="E344" s="547">
        <v>0.1328</v>
      </c>
      <c r="F344" s="547">
        <v>1.5699999999999999E-2</v>
      </c>
      <c r="G344" s="547">
        <v>1.5699999999999999E-2</v>
      </c>
      <c r="H344" s="547">
        <v>2E-3</v>
      </c>
      <c r="I344" s="547"/>
      <c r="J344" s="547"/>
      <c r="K344" s="547">
        <v>3.0927071049407059E-2</v>
      </c>
      <c r="L344" s="547">
        <v>1.0889813749791219E-2</v>
      </c>
    </row>
    <row r="345" spans="2:13">
      <c r="B345" s="5">
        <v>2005</v>
      </c>
      <c r="C345" s="536">
        <v>3.0599999999999999E-2</v>
      </c>
      <c r="D345" s="536">
        <v>0.21290000000000001</v>
      </c>
      <c r="E345" s="536">
        <v>0.1134</v>
      </c>
      <c r="F345" s="536">
        <v>1.5699999999999999E-2</v>
      </c>
      <c r="G345" s="536">
        <v>1.5699999999999999E-2</v>
      </c>
      <c r="H345" s="536">
        <v>2E-3</v>
      </c>
      <c r="I345" s="366"/>
      <c r="J345" s="366"/>
      <c r="K345" s="536">
        <v>2.9188199584781759E-2</v>
      </c>
      <c r="L345" s="536">
        <v>1.0277535065064E-2</v>
      </c>
    </row>
    <row r="346" spans="2:13">
      <c r="B346" s="43">
        <v>2010</v>
      </c>
      <c r="C346" s="536">
        <v>1.8E-3</v>
      </c>
      <c r="D346" s="536">
        <v>9.8000000000000004E-2</v>
      </c>
      <c r="E346" s="366">
        <v>0.11749999999999999</v>
      </c>
      <c r="F346" s="366">
        <v>8.9999999999999998E-4</v>
      </c>
      <c r="G346" s="366">
        <v>8.9999999999999998E-4</v>
      </c>
      <c r="H346" s="366">
        <v>4.1000000000000003E-3</v>
      </c>
      <c r="I346" s="366"/>
      <c r="J346" s="366"/>
      <c r="K346" s="536">
        <v>7.7000000000000002E-3</v>
      </c>
      <c r="L346" s="536">
        <v>8.0000000000000004E-4</v>
      </c>
    </row>
    <row r="347" spans="2:13">
      <c r="B347" s="36">
        <v>2015</v>
      </c>
      <c r="C347" s="366">
        <v>1.6999999999999999E-3</v>
      </c>
      <c r="D347" s="366">
        <v>9.0200000000000002E-2</v>
      </c>
      <c r="E347" s="366">
        <v>0.1081</v>
      </c>
      <c r="F347" s="366">
        <v>8.0000000000000004E-4</v>
      </c>
      <c r="G347" s="366">
        <v>8.0000000000000004E-4</v>
      </c>
      <c r="H347" s="366">
        <v>3.8E-3</v>
      </c>
      <c r="I347" s="366"/>
      <c r="J347" s="366"/>
      <c r="K347" s="536">
        <v>7.1000000000000004E-3</v>
      </c>
      <c r="L347" s="536">
        <v>6.9999999999999999E-4</v>
      </c>
    </row>
    <row r="348" spans="2:13">
      <c r="B348" s="5">
        <v>2020</v>
      </c>
      <c r="C348" s="537">
        <v>1.5E-3</v>
      </c>
      <c r="D348" s="537">
        <v>8.2600000000000007E-2</v>
      </c>
      <c r="E348" s="537">
        <v>9.9099999999999994E-2</v>
      </c>
      <c r="F348" s="537">
        <v>8.0000000000000004E-4</v>
      </c>
      <c r="G348" s="538">
        <v>8.0000000000000004E-4</v>
      </c>
      <c r="H348" s="537">
        <v>3.5000000000000001E-3</v>
      </c>
      <c r="I348" s="366"/>
      <c r="J348" s="366"/>
      <c r="K348" s="538">
        <v>6.4999999999999997E-3</v>
      </c>
      <c r="L348" s="538">
        <v>6.9999999999999999E-4</v>
      </c>
    </row>
    <row r="349" spans="2:13">
      <c r="C349" s="539"/>
      <c r="D349" s="539"/>
      <c r="E349" s="539"/>
      <c r="F349" s="539"/>
      <c r="G349" s="539"/>
      <c r="H349" s="539"/>
      <c r="I349" s="366"/>
      <c r="J349" s="366"/>
      <c r="K349" s="539"/>
      <c r="L349" s="539"/>
    </row>
    <row r="350" spans="2:13">
      <c r="B350" s="5" t="s">
        <v>977</v>
      </c>
      <c r="C350" s="366"/>
      <c r="D350" s="366"/>
      <c r="E350" s="366"/>
      <c r="F350" s="366"/>
      <c r="G350" s="366"/>
      <c r="H350" s="366"/>
      <c r="I350" s="366"/>
      <c r="J350" s="366"/>
      <c r="K350" s="366"/>
      <c r="L350" s="366"/>
    </row>
    <row r="351" spans="2:13">
      <c r="B351" s="540"/>
      <c r="C351" s="541">
        <v>1.1102000000000001</v>
      </c>
      <c r="D351" s="541">
        <v>3.8187000000000002</v>
      </c>
      <c r="E351" s="541"/>
      <c r="F351" s="541">
        <v>0.4718</v>
      </c>
      <c r="G351" s="541">
        <v>0.4718</v>
      </c>
      <c r="H351" s="541"/>
      <c r="I351" s="541"/>
      <c r="J351" s="541"/>
      <c r="K351" s="541">
        <v>1.0999999999999999E-2</v>
      </c>
      <c r="L351" s="541">
        <v>1.1000000000000001E-3</v>
      </c>
    </row>
    <row r="352" spans="2:13">
      <c r="B352" s="542"/>
      <c r="C352" s="543">
        <v>1.1102000000000001</v>
      </c>
      <c r="D352" s="543">
        <v>3.8187000000000002</v>
      </c>
      <c r="E352" s="543"/>
      <c r="F352" s="543">
        <v>0.4718</v>
      </c>
      <c r="G352" s="543">
        <v>0.4718</v>
      </c>
      <c r="H352" s="543"/>
      <c r="I352" s="543"/>
      <c r="J352" s="543"/>
      <c r="K352" s="543">
        <v>1.0999999999999999E-2</v>
      </c>
      <c r="L352" s="543">
        <v>1.1000000000000001E-3</v>
      </c>
      <c r="M352" s="5" t="s">
        <v>1094</v>
      </c>
    </row>
    <row r="353" spans="2:13">
      <c r="B353" s="542"/>
      <c r="C353" s="543">
        <v>1.071</v>
      </c>
      <c r="D353" s="543">
        <v>3.6839</v>
      </c>
      <c r="E353" s="543">
        <v>2.9741</v>
      </c>
      <c r="F353" s="543">
        <v>0.4551</v>
      </c>
      <c r="G353" s="543">
        <v>0.4551</v>
      </c>
      <c r="H353" s="543">
        <v>5.8999999999999999E-3</v>
      </c>
      <c r="I353" s="543"/>
      <c r="J353" s="543"/>
      <c r="K353" s="543">
        <v>1.06E-2</v>
      </c>
      <c r="L353" s="543">
        <v>1.1000000000000001E-3</v>
      </c>
      <c r="M353" s="5" t="s">
        <v>1790</v>
      </c>
    </row>
    <row r="354" spans="2:13">
      <c r="B354" s="542"/>
      <c r="C354" s="543">
        <v>1.071</v>
      </c>
      <c r="D354" s="543">
        <v>3.6839</v>
      </c>
      <c r="E354" s="543">
        <v>2.9741</v>
      </c>
      <c r="F354" s="543">
        <v>0.4551</v>
      </c>
      <c r="G354" s="543">
        <v>0.4551</v>
      </c>
      <c r="H354" s="543">
        <v>5.8999999999999999E-3</v>
      </c>
      <c r="I354" s="543"/>
      <c r="J354" s="543"/>
      <c r="K354" s="543">
        <v>1.06E-2</v>
      </c>
      <c r="L354" s="543">
        <v>1.1000000000000001E-3</v>
      </c>
    </row>
    <row r="355" spans="2:13">
      <c r="B355" s="542" t="s">
        <v>777</v>
      </c>
      <c r="C355" s="543" t="s">
        <v>75</v>
      </c>
      <c r="D355" s="543" t="s">
        <v>76</v>
      </c>
      <c r="E355" s="543" t="s">
        <v>77</v>
      </c>
      <c r="F355" s="543" t="s">
        <v>78</v>
      </c>
      <c r="G355" s="543" t="s">
        <v>79</v>
      </c>
      <c r="H355" s="543" t="s">
        <v>80</v>
      </c>
      <c r="I355" s="543" t="s">
        <v>81</v>
      </c>
      <c r="J355" s="543" t="s">
        <v>82</v>
      </c>
      <c r="K355" s="543" t="s">
        <v>83</v>
      </c>
      <c r="L355" s="543" t="s">
        <v>84</v>
      </c>
    </row>
    <row r="356" spans="2:13">
      <c r="B356" s="544">
        <v>1990</v>
      </c>
      <c r="C356" s="545">
        <v>1.1102000000000001</v>
      </c>
      <c r="D356" s="545">
        <v>3.8187000000000002</v>
      </c>
      <c r="E356" s="545">
        <v>3.0829</v>
      </c>
      <c r="F356" s="545">
        <v>0.4718</v>
      </c>
      <c r="G356" s="545">
        <v>0.4718</v>
      </c>
      <c r="H356" s="545">
        <v>6.1000000000000004E-3</v>
      </c>
      <c r="I356" s="545"/>
      <c r="J356" s="545"/>
      <c r="K356" s="545">
        <v>1.0999999999999999E-2</v>
      </c>
      <c r="L356" s="545">
        <v>1.1000000000000001E-3</v>
      </c>
    </row>
    <row r="357" spans="2:13">
      <c r="B357" s="542">
        <v>1995</v>
      </c>
      <c r="C357" s="543">
        <v>1.1102000000000001</v>
      </c>
      <c r="D357" s="543">
        <v>3.8187000000000002</v>
      </c>
      <c r="E357" s="543">
        <v>3.0829</v>
      </c>
      <c r="F357" s="543">
        <v>0.4718</v>
      </c>
      <c r="G357" s="543">
        <v>0.4718</v>
      </c>
      <c r="H357" s="543">
        <v>6.1000000000000004E-3</v>
      </c>
      <c r="I357" s="543"/>
      <c r="J357" s="543"/>
      <c r="K357" s="543">
        <v>1.0999999999999999E-2</v>
      </c>
      <c r="L357" s="543">
        <v>1.1000000000000001E-3</v>
      </c>
    </row>
    <row r="358" spans="2:13">
      <c r="B358" s="546">
        <v>2000</v>
      </c>
      <c r="C358" s="547">
        <v>1.1102000000000001</v>
      </c>
      <c r="D358" s="547">
        <v>3.8187000000000002</v>
      </c>
      <c r="E358" s="547">
        <v>3.0829</v>
      </c>
      <c r="F358" s="547">
        <v>0.4718</v>
      </c>
      <c r="G358" s="547">
        <v>0.4718</v>
      </c>
      <c r="H358" s="547">
        <v>6.1000000000000004E-3</v>
      </c>
      <c r="I358" s="547"/>
      <c r="J358" s="547"/>
      <c r="K358" s="547">
        <v>1.0999999999999999E-2</v>
      </c>
      <c r="L358" s="547">
        <v>1.1000000000000001E-3</v>
      </c>
    </row>
    <row r="359" spans="2:13">
      <c r="B359" s="5">
        <v>2005</v>
      </c>
      <c r="C359" s="366">
        <v>1.1102000000000001</v>
      </c>
      <c r="D359" s="366">
        <v>3.8187000000000002</v>
      </c>
      <c r="E359" s="366">
        <v>3.0829</v>
      </c>
      <c r="F359" s="366">
        <v>0.4718</v>
      </c>
      <c r="G359" s="366">
        <v>0.4718</v>
      </c>
      <c r="H359" s="366">
        <v>6.1000000000000004E-3</v>
      </c>
      <c r="I359" s="366"/>
      <c r="J359" s="366"/>
      <c r="K359" s="366">
        <v>1.0999999999999999E-2</v>
      </c>
      <c r="L359" s="536">
        <v>1.1000000000000001E-3</v>
      </c>
    </row>
    <row r="360" spans="2:13">
      <c r="B360" s="43">
        <v>2010</v>
      </c>
      <c r="C360" s="366">
        <v>1.1102000000000001</v>
      </c>
      <c r="D360" s="366">
        <v>3.8187000000000002</v>
      </c>
      <c r="E360" s="366">
        <v>3.0829</v>
      </c>
      <c r="F360" s="366">
        <v>0.4718</v>
      </c>
      <c r="G360" s="366">
        <v>0.4718</v>
      </c>
      <c r="H360" s="366">
        <v>6.1000000000000004E-3</v>
      </c>
      <c r="I360" s="366"/>
      <c r="J360" s="366"/>
      <c r="K360" s="366">
        <v>1.0999999999999999E-2</v>
      </c>
      <c r="L360" s="536">
        <v>1.1000000000000001E-3</v>
      </c>
    </row>
    <row r="361" spans="2:13">
      <c r="B361" s="36">
        <v>2015</v>
      </c>
      <c r="C361" s="366">
        <v>1.071</v>
      </c>
      <c r="D361" s="366">
        <v>3.6839</v>
      </c>
      <c r="E361" s="366">
        <v>2.9741</v>
      </c>
      <c r="F361" s="366">
        <v>0.4551</v>
      </c>
      <c r="G361" s="366">
        <v>0.4551</v>
      </c>
      <c r="H361" s="366">
        <v>5.8999999999999999E-3</v>
      </c>
      <c r="I361" s="366"/>
      <c r="J361" s="366"/>
      <c r="K361" s="366">
        <v>1.06E-2</v>
      </c>
      <c r="L361" s="536">
        <v>1.1000000000000001E-3</v>
      </c>
    </row>
    <row r="362" spans="2:13">
      <c r="B362" s="5">
        <v>2020</v>
      </c>
      <c r="C362" s="366">
        <v>1.0115000000000001</v>
      </c>
      <c r="D362" s="366">
        <v>3.4792999999999998</v>
      </c>
      <c r="E362" s="366">
        <v>2.8089</v>
      </c>
      <c r="F362" s="366">
        <v>0.4299</v>
      </c>
      <c r="G362" s="366">
        <v>0.4299</v>
      </c>
      <c r="H362" s="366">
        <v>5.5999999999999999E-3</v>
      </c>
      <c r="I362" s="366"/>
      <c r="J362" s="366"/>
      <c r="K362" s="536">
        <v>0.01</v>
      </c>
      <c r="L362" s="536">
        <v>1E-3</v>
      </c>
    </row>
    <row r="363" spans="2:13">
      <c r="C363" s="539"/>
      <c r="D363" s="539"/>
      <c r="E363" s="539"/>
      <c r="F363" s="539"/>
      <c r="G363" s="539"/>
      <c r="H363" s="539"/>
      <c r="I363" s="366"/>
      <c r="J363" s="366"/>
      <c r="K363" s="539"/>
      <c r="L363" s="539"/>
    </row>
    <row r="364" spans="2:13">
      <c r="B364" s="5" t="s">
        <v>978</v>
      </c>
      <c r="C364" s="366"/>
      <c r="D364" s="366"/>
      <c r="E364" s="366"/>
      <c r="F364" s="366"/>
      <c r="G364" s="366"/>
      <c r="H364" s="366"/>
      <c r="I364" s="366"/>
      <c r="J364" s="366"/>
      <c r="K364" s="366"/>
      <c r="L364" s="366"/>
    </row>
    <row r="365" spans="2:13">
      <c r="B365" s="540"/>
      <c r="C365" s="541">
        <v>1.47E-2</v>
      </c>
      <c r="D365" s="541">
        <v>0.1221</v>
      </c>
      <c r="E365" s="541">
        <v>1.1359999999999999</v>
      </c>
      <c r="F365" s="541">
        <v>0.28799999999999998</v>
      </c>
      <c r="G365" s="541">
        <v>0.19939999999999999</v>
      </c>
      <c r="H365" s="541">
        <v>3.1909999999999998</v>
      </c>
      <c r="I365" s="541"/>
      <c r="J365" s="541"/>
      <c r="K365" s="541">
        <v>1.03E-2</v>
      </c>
      <c r="L365" s="541">
        <v>1.54E-2</v>
      </c>
    </row>
    <row r="366" spans="2:13">
      <c r="B366" s="542"/>
      <c r="C366" s="543">
        <v>1.47E-2</v>
      </c>
      <c r="D366" s="543">
        <v>0.1221</v>
      </c>
      <c r="E366" s="543">
        <v>1.1359999999999999</v>
      </c>
      <c r="F366" s="543">
        <v>0.28799999999999998</v>
      </c>
      <c r="G366" s="543">
        <v>0.19939999999999999</v>
      </c>
      <c r="H366" s="543">
        <v>3.1909999999999998</v>
      </c>
      <c r="I366" s="543"/>
      <c r="J366" s="543"/>
      <c r="K366" s="543">
        <v>1.03E-2</v>
      </c>
      <c r="L366" s="543">
        <v>1.54E-2</v>
      </c>
      <c r="M366" s="5" t="s">
        <v>1094</v>
      </c>
    </row>
    <row r="367" spans="2:13">
      <c r="B367" s="542"/>
      <c r="C367" s="543">
        <v>8.6E-3</v>
      </c>
      <c r="D367" s="543">
        <v>5.6000000000000001E-2</v>
      </c>
      <c r="E367" s="543">
        <v>0.3619</v>
      </c>
      <c r="F367" s="543">
        <v>6.1400000000000003E-2</v>
      </c>
      <c r="G367" s="543">
        <v>4.3200000000000002E-2</v>
      </c>
      <c r="H367" s="543">
        <v>2.3641000000000001</v>
      </c>
      <c r="I367" s="543"/>
      <c r="J367" s="543"/>
      <c r="K367" s="543">
        <v>0.01</v>
      </c>
      <c r="L367" s="543">
        <v>1.4999999999999999E-2</v>
      </c>
      <c r="M367" s="5" t="s">
        <v>1790</v>
      </c>
    </row>
    <row r="368" spans="2:13">
      <c r="B368" s="542"/>
      <c r="C368" s="543">
        <v>8.6E-3</v>
      </c>
      <c r="D368" s="543">
        <v>5.6000000000000001E-2</v>
      </c>
      <c r="E368" s="543">
        <v>0.3619</v>
      </c>
      <c r="F368" s="543">
        <v>6.1400000000000003E-2</v>
      </c>
      <c r="G368" s="543">
        <v>4.3200000000000002E-2</v>
      </c>
      <c r="H368" s="543">
        <v>2.3641000000000001</v>
      </c>
      <c r="I368" s="543"/>
      <c r="J368" s="543"/>
      <c r="K368" s="543">
        <v>0.01</v>
      </c>
      <c r="L368" s="543">
        <v>1.4999999999999999E-2</v>
      </c>
    </row>
    <row r="369" spans="2:15">
      <c r="B369" s="542" t="s">
        <v>777</v>
      </c>
      <c r="C369" s="543" t="s">
        <v>75</v>
      </c>
      <c r="D369" s="543" t="s">
        <v>76</v>
      </c>
      <c r="E369" s="543" t="s">
        <v>77</v>
      </c>
      <c r="F369" s="543" t="s">
        <v>78</v>
      </c>
      <c r="G369" s="543" t="s">
        <v>79</v>
      </c>
      <c r="H369" s="543" t="s">
        <v>80</v>
      </c>
      <c r="I369" s="543" t="s">
        <v>81</v>
      </c>
      <c r="J369" s="543" t="s">
        <v>82</v>
      </c>
      <c r="K369" s="543" t="s">
        <v>83</v>
      </c>
      <c r="L369" s="543" t="s">
        <v>84</v>
      </c>
    </row>
    <row r="370" spans="2:15">
      <c r="B370" s="544">
        <v>1990</v>
      </c>
      <c r="C370" s="545">
        <v>1.2200000000000001E-2</v>
      </c>
      <c r="D370" s="545">
        <v>0.15</v>
      </c>
      <c r="E370" s="545">
        <v>2.2541000000000002</v>
      </c>
      <c r="F370" s="545">
        <v>9.5200000000000007E-2</v>
      </c>
      <c r="G370" s="545">
        <v>4.7600000000000003E-2</v>
      </c>
      <c r="H370" s="545">
        <v>6.4</v>
      </c>
      <c r="I370" s="545"/>
      <c r="J370" s="545"/>
      <c r="K370" s="545">
        <v>1.279553115600468E-2</v>
      </c>
      <c r="L370" s="545">
        <v>1.1302719187804134E-2</v>
      </c>
    </row>
    <row r="371" spans="2:15">
      <c r="B371" s="542">
        <v>1995</v>
      </c>
      <c r="C371" s="543">
        <v>1.18E-2</v>
      </c>
      <c r="D371" s="543">
        <v>0.15</v>
      </c>
      <c r="E371" s="543">
        <v>2.1857000000000002</v>
      </c>
      <c r="F371" s="543">
        <v>9.5200000000000007E-2</v>
      </c>
      <c r="G371" s="543">
        <v>4.7600000000000003E-2</v>
      </c>
      <c r="H371" s="543">
        <v>6.2060000000000004</v>
      </c>
      <c r="I371" s="543"/>
      <c r="J371" s="543"/>
      <c r="K371" s="543">
        <v>1.24077877876409E-2</v>
      </c>
      <c r="L371" s="543">
        <v>1.0960212545749463E-2</v>
      </c>
    </row>
    <row r="372" spans="2:15">
      <c r="B372" s="546">
        <v>2000</v>
      </c>
      <c r="C372" s="547">
        <v>1.1599999999999999E-2</v>
      </c>
      <c r="D372" s="547">
        <v>0.15</v>
      </c>
      <c r="E372" s="547">
        <v>2.1530999999999998</v>
      </c>
      <c r="F372" s="547">
        <v>9.5200000000000007E-2</v>
      </c>
      <c r="G372" s="547">
        <v>4.7600000000000003E-2</v>
      </c>
      <c r="H372" s="547">
        <v>6.1134000000000004</v>
      </c>
      <c r="I372" s="547"/>
      <c r="J372" s="547"/>
      <c r="K372" s="547">
        <v>1.2222596925138798E-2</v>
      </c>
      <c r="L372" s="547">
        <v>1.0796627283872606E-2</v>
      </c>
    </row>
    <row r="373" spans="2:15">
      <c r="B373" s="5">
        <v>2005</v>
      </c>
      <c r="C373" s="366">
        <v>1.14E-2</v>
      </c>
      <c r="D373" s="366">
        <v>0.15</v>
      </c>
      <c r="E373" s="366">
        <v>1.5826</v>
      </c>
      <c r="F373" s="366">
        <v>9.5200000000000007E-2</v>
      </c>
      <c r="G373" s="366">
        <v>4.7600000000000003E-2</v>
      </c>
      <c r="H373" s="366">
        <v>4.1589999999999998</v>
      </c>
      <c r="I373" s="366"/>
      <c r="J373" s="366"/>
      <c r="K373" s="366">
        <v>1.2042852852710284E-2</v>
      </c>
      <c r="L373" s="536">
        <v>1.063785335322742E-2</v>
      </c>
    </row>
    <row r="374" spans="2:15">
      <c r="B374" s="43">
        <v>2010</v>
      </c>
      <c r="C374" s="366">
        <v>1.47E-2</v>
      </c>
      <c r="D374" s="366">
        <v>0.1221</v>
      </c>
      <c r="E374" s="366">
        <v>1.141</v>
      </c>
      <c r="F374" s="366">
        <v>0.28360000000000002</v>
      </c>
      <c r="G374" s="366">
        <v>0.19939999999999999</v>
      </c>
      <c r="H374" s="366">
        <v>3.1998000000000002</v>
      </c>
      <c r="I374" s="366"/>
      <c r="J374" s="366"/>
      <c r="K374" s="366">
        <v>1.04E-2</v>
      </c>
      <c r="L374" s="536">
        <v>1.5599999999999999E-2</v>
      </c>
    </row>
    <row r="375" spans="2:15">
      <c r="B375" s="36">
        <v>2015</v>
      </c>
      <c r="C375" s="366">
        <v>8.6E-3</v>
      </c>
      <c r="D375" s="366">
        <v>5.6000000000000001E-2</v>
      </c>
      <c r="E375" s="366">
        <v>0.3619</v>
      </c>
      <c r="F375" s="366">
        <v>6.1400000000000003E-2</v>
      </c>
      <c r="G375" s="366">
        <v>4.3200000000000002E-2</v>
      </c>
      <c r="H375" s="366">
        <v>2.3641000000000001</v>
      </c>
      <c r="I375" s="366"/>
      <c r="J375" s="366"/>
      <c r="K375" s="536">
        <v>0.01</v>
      </c>
      <c r="L375" s="536">
        <v>1.4999999999999999E-2</v>
      </c>
    </row>
    <row r="376" spans="2:15">
      <c r="B376" s="5">
        <v>2020</v>
      </c>
      <c r="C376" s="538">
        <v>2.9999999999999997E-4</v>
      </c>
      <c r="D376" s="538">
        <v>2.53E-2</v>
      </c>
      <c r="E376" s="538">
        <v>0.12839999999999999</v>
      </c>
      <c r="F376" s="538">
        <v>1.3100000000000001E-2</v>
      </c>
      <c r="G376" s="538">
        <v>9.1999999999999998E-3</v>
      </c>
      <c r="H376" s="366">
        <v>1.5572999999999999</v>
      </c>
      <c r="I376" s="366"/>
      <c r="J376" s="366"/>
      <c r="K376" s="538">
        <v>9.4999999999999998E-3</v>
      </c>
      <c r="L376" s="538">
        <v>1.4200000000000001E-2</v>
      </c>
    </row>
    <row r="377" spans="2:15">
      <c r="C377" s="539"/>
      <c r="D377" s="539"/>
      <c r="E377" s="539"/>
      <c r="F377" s="539"/>
      <c r="G377" s="539"/>
      <c r="H377" s="366"/>
      <c r="I377" s="366"/>
      <c r="J377" s="366"/>
      <c r="K377" s="539"/>
      <c r="L377" s="539"/>
    </row>
    <row r="378" spans="2:15">
      <c r="B378" s="5" t="s">
        <v>979</v>
      </c>
      <c r="C378" s="366"/>
      <c r="D378" s="366"/>
      <c r="E378" s="366"/>
      <c r="F378" s="366"/>
      <c r="G378" s="366"/>
      <c r="H378" s="366"/>
      <c r="I378" s="366"/>
      <c r="J378" s="366"/>
      <c r="K378" s="366"/>
      <c r="L378" s="366"/>
    </row>
    <row r="379" spans="2:15">
      <c r="B379" s="540"/>
      <c r="C379" s="541"/>
      <c r="D379" s="541"/>
      <c r="E379" s="541"/>
      <c r="F379" s="541"/>
      <c r="G379" s="541"/>
      <c r="H379" s="541"/>
      <c r="I379" s="541"/>
      <c r="J379" s="541"/>
      <c r="K379" s="541"/>
      <c r="L379" s="541"/>
    </row>
    <row r="380" spans="2:15">
      <c r="B380" s="542"/>
      <c r="C380" s="543"/>
      <c r="D380" s="543"/>
      <c r="E380" s="543"/>
      <c r="F380" s="543"/>
      <c r="G380" s="543"/>
      <c r="H380" s="543"/>
      <c r="I380" s="543"/>
      <c r="J380" s="543"/>
      <c r="K380" s="543"/>
      <c r="L380" s="543"/>
      <c r="M380" s="5" t="s">
        <v>1094</v>
      </c>
      <c r="O380" s="431"/>
    </row>
    <row r="381" spans="2:15">
      <c r="B381" s="542"/>
      <c r="C381" s="543">
        <v>8.9999999999999998E-4</v>
      </c>
      <c r="D381" s="543">
        <v>1.5100000000000001E-2</v>
      </c>
      <c r="E381" s="543">
        <v>0.23499999999999999</v>
      </c>
      <c r="F381" s="543">
        <v>2.8400000000000002E-2</v>
      </c>
      <c r="G381" s="543">
        <v>8.2699999999999996E-3</v>
      </c>
      <c r="H381" s="543">
        <v>4.9100000000000003E-3</v>
      </c>
      <c r="I381" s="543"/>
      <c r="J381" s="543"/>
      <c r="K381" s="543">
        <v>8.9999999999999993E-3</v>
      </c>
      <c r="L381" s="543">
        <v>1.35E-2</v>
      </c>
      <c r="M381" s="5" t="s">
        <v>1790</v>
      </c>
      <c r="O381" s="431"/>
    </row>
    <row r="382" spans="2:15">
      <c r="B382" s="542"/>
      <c r="C382" s="543">
        <v>8.9999999999999998E-4</v>
      </c>
      <c r="D382" s="543">
        <v>1.5100000000000001E-2</v>
      </c>
      <c r="E382" s="543">
        <v>0.23499999999999999</v>
      </c>
      <c r="F382" s="543">
        <v>2.8400000000000002E-2</v>
      </c>
      <c r="G382" s="543">
        <v>8.2699999999999996E-3</v>
      </c>
      <c r="H382" s="543">
        <v>4.9100000000000003E-3</v>
      </c>
      <c r="I382" s="543"/>
      <c r="J382" s="543"/>
      <c r="K382" s="543">
        <v>8.9999999999999993E-3</v>
      </c>
      <c r="L382" s="543">
        <v>1.35E-2</v>
      </c>
      <c r="O382" s="431"/>
    </row>
    <row r="383" spans="2:15">
      <c r="B383" s="542" t="s">
        <v>777</v>
      </c>
      <c r="C383" s="543" t="s">
        <v>75</v>
      </c>
      <c r="D383" s="543" t="s">
        <v>76</v>
      </c>
      <c r="E383" s="543" t="s">
        <v>77</v>
      </c>
      <c r="F383" s="543" t="s">
        <v>78</v>
      </c>
      <c r="G383" s="543" t="s">
        <v>79</v>
      </c>
      <c r="H383" s="543" t="s">
        <v>80</v>
      </c>
      <c r="I383" s="543" t="s">
        <v>81</v>
      </c>
      <c r="J383" s="543" t="s">
        <v>82</v>
      </c>
      <c r="K383" s="543" t="s">
        <v>83</v>
      </c>
      <c r="L383" s="543" t="s">
        <v>84</v>
      </c>
      <c r="O383" s="431"/>
    </row>
    <row r="384" spans="2:15">
      <c r="B384" s="544">
        <v>1990</v>
      </c>
      <c r="C384" s="545">
        <v>1.26E-2</v>
      </c>
      <c r="D384" s="545">
        <v>0.105</v>
      </c>
      <c r="E384" s="545">
        <v>0.37590000000000001</v>
      </c>
      <c r="F384" s="545">
        <v>5.5599999999999997E-2</v>
      </c>
      <c r="G384" s="545">
        <v>2.7799999999999998E-2</v>
      </c>
      <c r="H384" s="545">
        <v>0.37590000000000001</v>
      </c>
      <c r="I384" s="545"/>
      <c r="J384" s="545"/>
      <c r="K384" s="545">
        <v>4.9985914534755468E-2</v>
      </c>
      <c r="L384" s="545">
        <v>4.9985914534755468E-2</v>
      </c>
      <c r="O384" s="431"/>
    </row>
    <row r="385" spans="2:15">
      <c r="B385" s="542">
        <v>1995</v>
      </c>
      <c r="C385" s="543">
        <v>1.26E-2</v>
      </c>
      <c r="D385" s="543">
        <v>0.105</v>
      </c>
      <c r="E385" s="543">
        <v>0.37590000000000001</v>
      </c>
      <c r="F385" s="543">
        <v>5.5599999999999997E-2</v>
      </c>
      <c r="G385" s="543">
        <v>2.7799999999999998E-2</v>
      </c>
      <c r="H385" s="543">
        <v>0.37590000000000001</v>
      </c>
      <c r="I385" s="543"/>
      <c r="J385" s="543"/>
      <c r="K385" s="543">
        <v>4.9985914534755468E-2</v>
      </c>
      <c r="L385" s="543">
        <v>4.9985914534755468E-2</v>
      </c>
      <c r="O385" s="431"/>
    </row>
    <row r="386" spans="2:15">
      <c r="B386" s="546">
        <v>2000</v>
      </c>
      <c r="C386" s="547">
        <v>1.17E-2</v>
      </c>
      <c r="D386" s="547">
        <v>9.7699999999999995E-2</v>
      </c>
      <c r="E386" s="547">
        <v>0.34970000000000001</v>
      </c>
      <c r="F386" s="547">
        <v>5.1799999999999999E-2</v>
      </c>
      <c r="G386" s="547">
        <v>2.5899999999999999E-2</v>
      </c>
      <c r="H386" s="547">
        <v>0.34970000000000001</v>
      </c>
      <c r="I386" s="547"/>
      <c r="J386" s="547"/>
      <c r="K386" s="547">
        <v>4.9985914534755468E-2</v>
      </c>
      <c r="L386" s="547">
        <v>4.9985914534755468E-2</v>
      </c>
      <c r="O386" s="431"/>
    </row>
    <row r="387" spans="2:15">
      <c r="B387" s="5">
        <v>2005</v>
      </c>
      <c r="C387" s="536">
        <v>1.12E-2</v>
      </c>
      <c r="D387" s="536">
        <v>9.3299999999999994E-2</v>
      </c>
      <c r="E387" s="536">
        <v>0.33410000000000001</v>
      </c>
      <c r="F387" s="536">
        <v>4.9500000000000002E-2</v>
      </c>
      <c r="G387" s="536">
        <v>2.4750000000000001E-2</v>
      </c>
      <c r="H387" s="536">
        <v>0.33410000000000001</v>
      </c>
      <c r="I387" s="366"/>
      <c r="J387" s="366"/>
      <c r="K387" s="366">
        <v>4.9985914534755468E-2</v>
      </c>
      <c r="L387" s="536">
        <v>4.9985914534755468E-2</v>
      </c>
    </row>
    <row r="388" spans="2:15">
      <c r="B388" s="43">
        <v>2010</v>
      </c>
      <c r="C388" s="536">
        <v>1.1999999999999999E-3</v>
      </c>
      <c r="D388" s="536">
        <v>2.1909999999999999E-2</v>
      </c>
      <c r="E388" s="536">
        <v>0.23499999999999999</v>
      </c>
      <c r="F388" s="536">
        <v>2.8400000000000002E-2</v>
      </c>
      <c r="G388" s="536">
        <v>8.2699999999999996E-3</v>
      </c>
      <c r="H388" s="536">
        <v>4.9100000000000003E-3</v>
      </c>
      <c r="I388" s="366"/>
      <c r="J388" s="366"/>
      <c r="K388" s="366">
        <v>1.03E-2</v>
      </c>
      <c r="L388" s="536">
        <v>1.55E-2</v>
      </c>
    </row>
    <row r="389" spans="2:15">
      <c r="B389" s="36">
        <v>2015</v>
      </c>
      <c r="C389" s="366">
        <v>8.9999999999999998E-4</v>
      </c>
      <c r="D389" s="366">
        <v>1.5100000000000001E-2</v>
      </c>
      <c r="E389" s="366">
        <v>0.23499999999999999</v>
      </c>
      <c r="F389" s="366">
        <v>2.8400000000000002E-2</v>
      </c>
      <c r="G389" s="366">
        <v>8.2699999999999996E-3</v>
      </c>
      <c r="H389" s="366">
        <v>4.9100000000000003E-3</v>
      </c>
      <c r="I389" s="366"/>
      <c r="J389" s="366"/>
      <c r="K389" s="366">
        <v>8.9999999999999993E-3</v>
      </c>
      <c r="L389" s="536">
        <v>1.35E-2</v>
      </c>
    </row>
    <row r="390" spans="2:15">
      <c r="B390" s="5">
        <v>2020</v>
      </c>
      <c r="C390" s="366">
        <v>8.0000000000000004E-4</v>
      </c>
      <c r="D390" s="366">
        <v>1.34E-2</v>
      </c>
      <c r="E390" s="537">
        <v>0.23499999999999999</v>
      </c>
      <c r="F390" s="366">
        <v>2.8400000000000002E-2</v>
      </c>
      <c r="G390" s="366">
        <v>8.2699999999999996E-3</v>
      </c>
      <c r="H390" s="366">
        <v>4.9100000000000003E-3</v>
      </c>
      <c r="I390" s="366"/>
      <c r="J390" s="366"/>
      <c r="K390" s="366">
        <v>8.0000000000000002E-3</v>
      </c>
      <c r="L390" s="536">
        <v>1.2E-2</v>
      </c>
    </row>
    <row r="391" spans="2:15">
      <c r="C391" s="539"/>
      <c r="D391" s="539"/>
      <c r="E391" s="539"/>
      <c r="F391" s="539"/>
      <c r="G391" s="539"/>
      <c r="H391" s="366"/>
      <c r="I391" s="366"/>
      <c r="J391" s="366"/>
      <c r="K391" s="539"/>
      <c r="L391" s="539"/>
    </row>
    <row r="392" spans="2:15">
      <c r="B392" s="5" t="s">
        <v>980</v>
      </c>
      <c r="C392" s="366"/>
      <c r="D392" s="366"/>
      <c r="E392" s="366"/>
      <c r="F392" s="366"/>
      <c r="G392" s="366"/>
      <c r="H392" s="366"/>
      <c r="I392" s="366"/>
      <c r="J392" s="366"/>
      <c r="K392" s="366"/>
      <c r="L392" s="366"/>
    </row>
    <row r="393" spans="2:15">
      <c r="B393" s="540"/>
      <c r="C393" s="541">
        <v>0.13200000000000001</v>
      </c>
      <c r="D393" s="541">
        <v>4.6470000000000002</v>
      </c>
      <c r="E393" s="541">
        <v>0.20100000000000001</v>
      </c>
      <c r="F393" s="541">
        <v>2.8140000000000001</v>
      </c>
      <c r="G393" s="541">
        <v>1.976</v>
      </c>
      <c r="H393" s="541"/>
      <c r="I393" s="541"/>
      <c r="J393" s="541"/>
      <c r="K393" s="541">
        <v>0.48199999999999998</v>
      </c>
      <c r="L393" s="541">
        <v>6.4299999999999996E-2</v>
      </c>
    </row>
    <row r="394" spans="2:15">
      <c r="B394" s="542"/>
      <c r="C394" s="543">
        <v>0.13200000000000001</v>
      </c>
      <c r="D394" s="543">
        <v>4.6470000000000002</v>
      </c>
      <c r="E394" s="543">
        <v>0.20100000000000001</v>
      </c>
      <c r="F394" s="543">
        <v>2.8140000000000001</v>
      </c>
      <c r="G394" s="543">
        <v>1.976</v>
      </c>
      <c r="H394" s="543"/>
      <c r="I394" s="543"/>
      <c r="J394" s="543"/>
      <c r="K394" s="543">
        <v>0.48199999999999998</v>
      </c>
      <c r="L394" s="543">
        <v>6.4299999999999996E-2</v>
      </c>
      <c r="M394" s="5" t="s">
        <v>1094</v>
      </c>
    </row>
    <row r="395" spans="2:15">
      <c r="B395" s="542"/>
      <c r="C395" s="543">
        <v>0.1343</v>
      </c>
      <c r="D395" s="543">
        <v>4.7329999999999997</v>
      </c>
      <c r="E395" s="543">
        <v>0.92249999999999999</v>
      </c>
      <c r="F395" s="543">
        <v>2.0937999999999999</v>
      </c>
      <c r="G395" s="543">
        <v>0.61029999999999995</v>
      </c>
      <c r="H395" s="543"/>
      <c r="I395" s="543"/>
      <c r="J395" s="543"/>
      <c r="K395" s="543">
        <v>0.49049999999999999</v>
      </c>
      <c r="L395" s="543">
        <v>6.54E-2</v>
      </c>
      <c r="M395" s="5" t="s">
        <v>1790</v>
      </c>
    </row>
    <row r="396" spans="2:15">
      <c r="B396" s="542"/>
      <c r="C396" s="543">
        <v>0.1343</v>
      </c>
      <c r="D396" s="543">
        <v>4.7329999999999997</v>
      </c>
      <c r="E396" s="543">
        <v>0.92249999999999999</v>
      </c>
      <c r="F396" s="543">
        <v>2.0937999999999999</v>
      </c>
      <c r="G396" s="543">
        <v>0.61029999999999995</v>
      </c>
      <c r="H396" s="543"/>
      <c r="I396" s="543"/>
      <c r="J396" s="543"/>
      <c r="K396" s="543">
        <v>0.49049999999999999</v>
      </c>
      <c r="L396" s="543">
        <v>6.54E-2</v>
      </c>
    </row>
    <row r="397" spans="2:15">
      <c r="B397" s="542" t="s">
        <v>777</v>
      </c>
      <c r="C397" s="543" t="s">
        <v>75</v>
      </c>
      <c r="D397" s="543" t="s">
        <v>76</v>
      </c>
      <c r="E397" s="543" t="s">
        <v>77</v>
      </c>
      <c r="F397" s="543" t="s">
        <v>78</v>
      </c>
      <c r="G397" s="543" t="s">
        <v>79</v>
      </c>
      <c r="H397" s="543" t="s">
        <v>80</v>
      </c>
      <c r="I397" s="543" t="s">
        <v>81</v>
      </c>
      <c r="J397" s="543" t="s">
        <v>82</v>
      </c>
      <c r="K397" s="543" t="s">
        <v>83</v>
      </c>
      <c r="L397" s="543" t="s">
        <v>84</v>
      </c>
    </row>
    <row r="398" spans="2:15">
      <c r="B398" s="544">
        <v>1990</v>
      </c>
      <c r="C398" s="545">
        <v>6.0744973333333341E-2</v>
      </c>
      <c r="D398" s="545">
        <v>0.87347199999999992</v>
      </c>
      <c r="E398" s="545">
        <v>1.2510666666666668</v>
      </c>
      <c r="F398" s="545">
        <v>0.14399777333333336</v>
      </c>
      <c r="G398" s="545">
        <v>7.1998886666666678E-2</v>
      </c>
      <c r="H398" s="545"/>
      <c r="I398" s="545"/>
      <c r="J398" s="545"/>
      <c r="K398" s="545">
        <v>6.2894956989899928E-2</v>
      </c>
      <c r="L398" s="545">
        <v>0.18044979835391217</v>
      </c>
    </row>
    <row r="399" spans="2:15">
      <c r="B399" s="542">
        <v>1995</v>
      </c>
      <c r="C399" s="543">
        <v>5.8785458064516127E-2</v>
      </c>
      <c r="D399" s="543">
        <v>0.84529548387096753</v>
      </c>
      <c r="E399" s="543">
        <v>1.2107096774193546</v>
      </c>
      <c r="F399" s="543">
        <v>0.13935268387096775</v>
      </c>
      <c r="G399" s="543">
        <v>6.9676341935483874E-2</v>
      </c>
      <c r="H399" s="543"/>
      <c r="I399" s="543"/>
      <c r="J399" s="543"/>
      <c r="K399" s="543">
        <v>6.2894956989899928E-2</v>
      </c>
      <c r="L399" s="543">
        <v>0.18044979835391217</v>
      </c>
    </row>
    <row r="400" spans="2:15">
      <c r="B400" s="546">
        <v>2000</v>
      </c>
      <c r="C400" s="547">
        <v>5.7852355555555554E-2</v>
      </c>
      <c r="D400" s="547">
        <v>0.83187809523809519</v>
      </c>
      <c r="E400" s="547">
        <v>1.1914920634920636</v>
      </c>
      <c r="F400" s="547">
        <v>0.13714073650793648</v>
      </c>
      <c r="G400" s="547">
        <v>6.8570368253968242E-2</v>
      </c>
      <c r="H400" s="547"/>
      <c r="I400" s="547"/>
      <c r="J400" s="547"/>
      <c r="K400" s="547">
        <v>6.2894956989899928E-2</v>
      </c>
      <c r="L400" s="547">
        <v>0.18044979835391217</v>
      </c>
    </row>
    <row r="401" spans="2:36">
      <c r="B401" s="5">
        <v>2005</v>
      </c>
      <c r="C401" s="36">
        <v>5.6948412500000004E-2</v>
      </c>
      <c r="D401" s="36">
        <v>0.81888000000000005</v>
      </c>
      <c r="E401" s="36">
        <v>1.1728749999999999</v>
      </c>
      <c r="F401" s="36">
        <v>0.13499791249999998</v>
      </c>
      <c r="G401" s="36">
        <v>6.7498956249999992E-2</v>
      </c>
      <c r="H401" s="36"/>
      <c r="I401" s="36"/>
      <c r="J401" s="36"/>
      <c r="K401" s="36">
        <v>6.2894956989899928E-2</v>
      </c>
      <c r="L401" s="36">
        <v>0.18044979835391217</v>
      </c>
    </row>
    <row r="402" spans="2:36">
      <c r="B402" s="5">
        <v>2010</v>
      </c>
      <c r="C402" s="36">
        <v>0.13489999999999999</v>
      </c>
      <c r="D402" s="36">
        <v>4.7545999999999999</v>
      </c>
      <c r="E402" s="36">
        <v>0.92669999999999997</v>
      </c>
      <c r="F402" s="36">
        <v>2.8140000000000001</v>
      </c>
      <c r="G402" s="36">
        <v>1.9762999999999999</v>
      </c>
      <c r="H402" s="36"/>
      <c r="I402" s="36"/>
      <c r="J402" s="36"/>
      <c r="K402" s="549">
        <v>0.49270000000000003</v>
      </c>
      <c r="L402" s="549">
        <v>6.5699999999999995E-2</v>
      </c>
    </row>
    <row r="403" spans="2:36">
      <c r="B403" s="36">
        <v>2015</v>
      </c>
      <c r="C403" s="36">
        <v>0.1343</v>
      </c>
      <c r="D403" s="36">
        <v>4.7329999999999997</v>
      </c>
      <c r="E403" s="36">
        <v>0.92249999999999999</v>
      </c>
      <c r="F403" s="36">
        <v>2.0937999999999999</v>
      </c>
      <c r="G403" s="36">
        <v>0.61029999999999995</v>
      </c>
      <c r="H403" s="36"/>
      <c r="I403" s="36"/>
      <c r="J403" s="36"/>
      <c r="K403" s="549">
        <v>0.49049999999999999</v>
      </c>
      <c r="L403" s="549">
        <v>6.54E-2</v>
      </c>
    </row>
    <row r="404" spans="2:36" ht="44.25" hidden="1" customHeight="1">
      <c r="B404" s="237">
        <v>2020</v>
      </c>
      <c r="C404" s="550">
        <v>0.1182</v>
      </c>
      <c r="D404" s="36">
        <v>4.165</v>
      </c>
      <c r="E404" s="36">
        <v>0.81179999999999997</v>
      </c>
      <c r="F404" s="36">
        <v>1.3772</v>
      </c>
      <c r="G404" s="36">
        <v>0.40139999999999998</v>
      </c>
      <c r="H404" s="36"/>
      <c r="I404" s="36"/>
      <c r="J404" s="36"/>
      <c r="K404" s="549">
        <v>8.9999999999999993E-3</v>
      </c>
      <c r="L404" s="549">
        <v>1.3599999999999999E-2</v>
      </c>
      <c r="V404" s="43"/>
    </row>
    <row r="405" spans="2:36" ht="15" hidden="1" customHeight="1">
      <c r="B405" s="443"/>
      <c r="C405" s="444"/>
      <c r="D405" s="36"/>
      <c r="E405" s="36"/>
      <c r="F405" s="36"/>
      <c r="G405" s="36"/>
      <c r="H405" s="36"/>
      <c r="I405" s="36"/>
      <c r="J405" s="36"/>
      <c r="K405" s="549"/>
      <c r="L405" s="549"/>
      <c r="V405" s="61"/>
      <c r="W405" s="551"/>
      <c r="X405" s="191"/>
      <c r="Y405" s="51"/>
      <c r="Z405" s="51"/>
      <c r="AA405" s="195"/>
      <c r="AB405" s="62"/>
      <c r="AC405" s="191"/>
      <c r="AD405" s="51"/>
      <c r="AE405" s="195"/>
      <c r="AF405" s="62"/>
      <c r="AG405" s="195"/>
      <c r="AH405" s="62"/>
      <c r="AI405" s="191"/>
      <c r="AJ405" s="62"/>
    </row>
    <row r="406" spans="2:36" ht="15" hidden="1" customHeight="1">
      <c r="B406" s="73" t="s">
        <v>985</v>
      </c>
      <c r="C406" s="447"/>
      <c r="D406" s="36"/>
      <c r="E406" s="36"/>
      <c r="F406" s="36"/>
      <c r="G406" s="36"/>
      <c r="H406" s="36"/>
      <c r="I406" s="36"/>
      <c r="J406" s="36"/>
      <c r="K406" s="549"/>
      <c r="L406" s="549"/>
      <c r="V406" s="445"/>
      <c r="W406" s="552"/>
      <c r="X406" s="197"/>
      <c r="Y406" s="197"/>
      <c r="Z406" s="328"/>
      <c r="AA406" s="445"/>
      <c r="AB406" s="220"/>
      <c r="AC406" s="328"/>
      <c r="AD406" s="327"/>
      <c r="AE406" s="445"/>
      <c r="AF406" s="220"/>
      <c r="AG406" s="445"/>
      <c r="AH406" s="220"/>
      <c r="AI406" s="328"/>
      <c r="AJ406" s="220"/>
    </row>
    <row r="407" spans="2:36" ht="15" hidden="1" customHeight="1">
      <c r="B407" s="67"/>
      <c r="C407" s="68"/>
      <c r="D407" s="36"/>
      <c r="E407" s="36">
        <v>7.8200000000000006E-2</v>
      </c>
      <c r="F407" s="36"/>
      <c r="G407" s="36"/>
      <c r="H407" s="36"/>
      <c r="I407" s="36"/>
      <c r="J407" s="36"/>
      <c r="K407" s="549"/>
      <c r="L407" s="549"/>
      <c r="V407" s="192"/>
      <c r="W407" s="323"/>
      <c r="X407" s="241"/>
      <c r="Y407" s="241"/>
      <c r="Z407" s="241"/>
      <c r="AA407" s="465"/>
      <c r="AB407" s="466"/>
      <c r="AC407" s="241"/>
      <c r="AD407" s="241"/>
      <c r="AE407" s="465"/>
      <c r="AF407" s="466"/>
      <c r="AG407" s="465"/>
      <c r="AH407" s="466"/>
      <c r="AI407" s="241"/>
      <c r="AJ407" s="466"/>
    </row>
    <row r="408" spans="2:36" ht="15" hidden="1" customHeight="1">
      <c r="B408" s="64"/>
      <c r="C408" s="68"/>
      <c r="D408" s="36"/>
      <c r="E408" s="36">
        <v>7.8200000000000006E-2</v>
      </c>
      <c r="F408" s="36"/>
      <c r="G408" s="36"/>
      <c r="H408" s="36"/>
      <c r="I408" s="36"/>
      <c r="J408" s="36"/>
      <c r="K408" s="549"/>
      <c r="L408" s="549"/>
      <c r="M408" s="5" t="s">
        <v>1094</v>
      </c>
      <c r="V408" s="192"/>
      <c r="W408" s="323"/>
      <c r="X408" s="241"/>
      <c r="Y408" s="241"/>
      <c r="Z408" s="241"/>
      <c r="AA408" s="465"/>
      <c r="AB408" s="466"/>
      <c r="AC408" s="241"/>
      <c r="AD408" s="241"/>
      <c r="AE408" s="465"/>
      <c r="AF408" s="466"/>
      <c r="AG408" s="465"/>
      <c r="AH408" s="466"/>
      <c r="AI408" s="241"/>
      <c r="AJ408" s="466"/>
    </row>
    <row r="409" spans="2:36" ht="15" hidden="1" customHeight="1">
      <c r="B409" s="64"/>
      <c r="C409" s="68">
        <v>7.0000000000000007E-2</v>
      </c>
      <c r="D409" s="36">
        <v>7.0999999999999994E-2</v>
      </c>
      <c r="E409" s="69">
        <v>7.8E-2</v>
      </c>
      <c r="F409" s="36">
        <v>2.4E-2</v>
      </c>
      <c r="G409" s="36">
        <v>1.2E-2</v>
      </c>
      <c r="H409" s="36"/>
      <c r="I409" s="36"/>
      <c r="J409" s="36"/>
      <c r="K409" s="549">
        <v>3.04236075265867E-2</v>
      </c>
      <c r="L409" s="549">
        <v>8.7287343019349206E-2</v>
      </c>
      <c r="M409" s="5" t="s">
        <v>1790</v>
      </c>
      <c r="V409" s="193"/>
      <c r="W409" s="323"/>
      <c r="X409" s="241"/>
      <c r="Y409" s="241"/>
      <c r="Z409" s="241"/>
      <c r="AA409" s="465"/>
      <c r="AB409" s="466"/>
      <c r="AC409" s="241"/>
      <c r="AD409" s="241"/>
      <c r="AE409" s="465"/>
      <c r="AF409" s="466"/>
      <c r="AG409" s="465"/>
      <c r="AH409" s="466"/>
      <c r="AI409" s="241"/>
      <c r="AJ409" s="466"/>
    </row>
    <row r="410" spans="2:36" ht="15" hidden="1" customHeight="1">
      <c r="B410" s="64"/>
      <c r="C410" s="68">
        <v>7.0000000000000007E-2</v>
      </c>
      <c r="D410" s="36">
        <v>7.0999999999999994E-2</v>
      </c>
      <c r="E410" s="136">
        <v>7.8E-2</v>
      </c>
      <c r="F410" s="553">
        <v>2.4E-2</v>
      </c>
      <c r="G410" s="400">
        <v>1.2E-2</v>
      </c>
      <c r="H410" s="218"/>
      <c r="I410" s="218"/>
      <c r="J410" s="554"/>
      <c r="K410" s="549">
        <v>3.04236075265867E-2</v>
      </c>
      <c r="L410" s="549">
        <v>8.7287343019349206E-2</v>
      </c>
      <c r="M410" s="62"/>
      <c r="N410" s="191"/>
      <c r="O410" s="62"/>
      <c r="P410" s="195"/>
      <c r="Q410" s="62"/>
      <c r="R410" s="191"/>
      <c r="S410" s="62"/>
      <c r="V410" s="193"/>
      <c r="W410" s="323"/>
      <c r="X410" s="241"/>
      <c r="Y410" s="241"/>
      <c r="Z410" s="241"/>
      <c r="AA410" s="465"/>
      <c r="AB410" s="466"/>
      <c r="AC410" s="241"/>
      <c r="AD410" s="241"/>
      <c r="AE410" s="465"/>
      <c r="AF410" s="466"/>
      <c r="AG410" s="465"/>
      <c r="AH410" s="466"/>
      <c r="AI410" s="241"/>
      <c r="AJ410" s="466"/>
    </row>
    <row r="411" spans="2:36" ht="15" hidden="1" customHeight="1">
      <c r="B411" s="443" t="s">
        <v>777</v>
      </c>
      <c r="C411" s="444" t="s">
        <v>75</v>
      </c>
      <c r="D411" s="36" t="s">
        <v>76</v>
      </c>
      <c r="E411" s="130" t="s">
        <v>77</v>
      </c>
      <c r="F411" s="555" t="s">
        <v>78</v>
      </c>
      <c r="G411" s="267" t="s">
        <v>79</v>
      </c>
      <c r="H411" s="267" t="s">
        <v>80</v>
      </c>
      <c r="I411" s="36" t="s">
        <v>81</v>
      </c>
      <c r="J411" s="130" t="s">
        <v>82</v>
      </c>
      <c r="K411" s="549" t="s">
        <v>83</v>
      </c>
      <c r="L411" s="549" t="s">
        <v>84</v>
      </c>
      <c r="M411" s="165"/>
      <c r="O411" s="165"/>
      <c r="P411" s="70"/>
      <c r="Q411" s="165"/>
      <c r="S411" s="165"/>
      <c r="V411" s="193"/>
      <c r="W411" s="323"/>
      <c r="X411" s="241"/>
      <c r="Y411" s="241"/>
      <c r="Z411" s="241"/>
      <c r="AA411" s="465"/>
      <c r="AB411" s="466"/>
      <c r="AC411" s="241"/>
      <c r="AD411" s="241"/>
      <c r="AE411" s="465"/>
      <c r="AF411" s="466"/>
      <c r="AG411" s="465"/>
      <c r="AH411" s="466"/>
      <c r="AI411" s="241"/>
      <c r="AJ411" s="466"/>
    </row>
    <row r="412" spans="2:36" ht="15" hidden="1" customHeight="1">
      <c r="B412" s="64">
        <v>1990</v>
      </c>
      <c r="C412" s="68">
        <v>1.26E-2</v>
      </c>
      <c r="D412" s="36">
        <v>0.105</v>
      </c>
      <c r="E412" s="136">
        <v>7.8200000000000006E-2</v>
      </c>
      <c r="F412" s="19">
        <v>5.5599999999999997E-2</v>
      </c>
      <c r="G412" s="84">
        <v>2.7799999999999998E-2</v>
      </c>
      <c r="H412" s="84"/>
      <c r="I412" s="84"/>
      <c r="J412" s="83"/>
      <c r="K412" s="549">
        <v>3.7592389170607823E-2</v>
      </c>
      <c r="L412" s="549">
        <v>0.10785505188969462</v>
      </c>
      <c r="M412" s="23"/>
      <c r="N412" s="473"/>
      <c r="O412" s="23"/>
      <c r="P412" s="472"/>
      <c r="Q412" s="23"/>
      <c r="R412" s="473"/>
      <c r="S412" s="23"/>
      <c r="V412" s="61"/>
      <c r="W412" s="556"/>
      <c r="X412" s="557"/>
      <c r="Y412" s="557"/>
      <c r="Z412" s="557"/>
      <c r="AA412" s="558"/>
      <c r="AB412" s="559"/>
      <c r="AC412" s="557"/>
      <c r="AD412" s="557"/>
      <c r="AE412" s="558"/>
      <c r="AF412" s="559"/>
      <c r="AG412" s="558"/>
      <c r="AH412" s="559"/>
      <c r="AI412" s="557"/>
      <c r="AJ412" s="559"/>
    </row>
    <row r="413" spans="2:36" ht="15" hidden="1" customHeight="1">
      <c r="B413" s="73">
        <v>1995</v>
      </c>
      <c r="C413" s="447">
        <v>1.26E-2</v>
      </c>
      <c r="D413" s="36">
        <v>0.105</v>
      </c>
      <c r="E413" s="130">
        <v>7.8200000000000006E-2</v>
      </c>
      <c r="F413" s="28">
        <v>5.5599999999999997E-2</v>
      </c>
      <c r="G413" s="40">
        <v>2.7799999999999998E-2</v>
      </c>
      <c r="H413" s="40"/>
      <c r="I413" s="40"/>
      <c r="J413" s="89"/>
      <c r="K413" s="549">
        <v>3.7592389170607823E-2</v>
      </c>
      <c r="L413" s="549">
        <v>0.10785505188969462</v>
      </c>
      <c r="M413" s="31"/>
      <c r="N413" s="39"/>
      <c r="O413" s="31"/>
      <c r="P413" s="462"/>
      <c r="Q413" s="31"/>
      <c r="R413" s="39"/>
      <c r="S413" s="31"/>
      <c r="V413" s="70"/>
      <c r="W413" s="531"/>
      <c r="X413" s="431"/>
      <c r="Y413" s="431"/>
      <c r="Z413" s="431"/>
      <c r="AA413" s="428"/>
      <c r="AB413" s="432"/>
      <c r="AC413" s="431"/>
      <c r="AD413" s="431"/>
      <c r="AE413" s="428"/>
      <c r="AF413" s="432"/>
      <c r="AG413" s="428"/>
      <c r="AH413" s="432"/>
      <c r="AI413" s="431"/>
      <c r="AJ413" s="432"/>
    </row>
    <row r="414" spans="2:36" ht="15" hidden="1" customHeight="1">
      <c r="B414" s="67">
        <v>2000</v>
      </c>
      <c r="C414" s="68">
        <v>1.17E-2</v>
      </c>
      <c r="D414" s="36">
        <v>9.7699999999999995E-2</v>
      </c>
      <c r="E414" s="130">
        <v>7.8200000000000006E-2</v>
      </c>
      <c r="F414" s="28">
        <v>5.1799999999999999E-2</v>
      </c>
      <c r="G414" s="40">
        <v>2.5899999999999999E-2</v>
      </c>
      <c r="H414" s="40"/>
      <c r="I414" s="40"/>
      <c r="J414" s="89"/>
      <c r="K414" s="549">
        <v>3.7592389170607823E-2</v>
      </c>
      <c r="L414" s="549">
        <v>0.10785505188969462</v>
      </c>
      <c r="M414" s="31"/>
      <c r="N414" s="39"/>
      <c r="O414" s="31"/>
      <c r="P414" s="462"/>
      <c r="Q414" s="31"/>
      <c r="R414" s="39"/>
      <c r="S414" s="31"/>
      <c r="V414" s="70"/>
      <c r="W414" s="531"/>
      <c r="X414" s="431"/>
      <c r="Y414" s="431"/>
      <c r="Z414" s="431"/>
      <c r="AA414" s="428"/>
      <c r="AB414" s="432"/>
      <c r="AC414" s="431"/>
      <c r="AD414" s="431"/>
      <c r="AE414" s="428"/>
      <c r="AF414" s="432"/>
      <c r="AG414" s="428"/>
      <c r="AH414" s="432"/>
      <c r="AI414" s="431"/>
      <c r="AJ414" s="432"/>
    </row>
    <row r="415" spans="2:36" ht="15" hidden="1" customHeight="1">
      <c r="B415" s="64">
        <v>2005</v>
      </c>
      <c r="C415" s="68">
        <v>1.12E-2</v>
      </c>
      <c r="D415" s="36">
        <v>9.3299999999999994E-2</v>
      </c>
      <c r="E415" s="130">
        <v>7.8200000000000006E-2</v>
      </c>
      <c r="F415" s="28">
        <v>4.9500000000000002E-2</v>
      </c>
      <c r="G415" s="40">
        <v>2.4750000000000001E-2</v>
      </c>
      <c r="H415" s="40"/>
      <c r="I415" s="40"/>
      <c r="J415" s="89"/>
      <c r="K415" s="549">
        <v>3.7592389170607823E-2</v>
      </c>
      <c r="L415" s="549">
        <v>0.10785505188969462</v>
      </c>
      <c r="M415" s="31"/>
      <c r="N415" s="39"/>
      <c r="O415" s="31"/>
      <c r="P415" s="462"/>
      <c r="Q415" s="31"/>
      <c r="R415" s="39"/>
      <c r="S415" s="31"/>
      <c r="V415" s="70"/>
      <c r="W415" s="531"/>
      <c r="X415" s="431"/>
      <c r="Y415" s="431"/>
      <c r="Z415" s="431"/>
      <c r="AA415" s="428"/>
      <c r="AB415" s="432"/>
      <c r="AC415" s="431"/>
      <c r="AD415" s="431"/>
      <c r="AE415" s="428"/>
      <c r="AF415" s="432"/>
      <c r="AG415" s="428"/>
      <c r="AH415" s="432"/>
      <c r="AI415" s="431"/>
      <c r="AJ415" s="432"/>
    </row>
    <row r="416" spans="2:36" ht="15" hidden="1" customHeight="1">
      <c r="B416" s="64">
        <v>2010</v>
      </c>
      <c r="C416" s="68">
        <v>7.0000000000000007E-2</v>
      </c>
      <c r="D416" s="36">
        <v>7.0999999999999994E-2</v>
      </c>
      <c r="E416" s="130">
        <v>7.8E-2</v>
      </c>
      <c r="F416" s="28">
        <v>2.4E-2</v>
      </c>
      <c r="G416" s="40">
        <v>1.2E-2</v>
      </c>
      <c r="H416" s="40"/>
      <c r="I416" s="40"/>
      <c r="J416" s="89"/>
      <c r="K416" s="549">
        <v>3.2705378091080699E-2</v>
      </c>
      <c r="L416" s="549">
        <v>9.3833893745800395E-2</v>
      </c>
      <c r="M416" s="31"/>
      <c r="N416" s="39"/>
      <c r="O416" s="31"/>
      <c r="P416" s="462"/>
      <c r="Q416" s="31"/>
      <c r="R416" s="39"/>
      <c r="S416" s="31"/>
      <c r="V416" s="130"/>
      <c r="W416" s="531"/>
      <c r="X416" s="431"/>
      <c r="Y416" s="431"/>
      <c r="Z416" s="431"/>
      <c r="AA416" s="428"/>
      <c r="AB416" s="432"/>
      <c r="AC416" s="431"/>
      <c r="AD416" s="431"/>
      <c r="AE416" s="428"/>
      <c r="AF416" s="432"/>
      <c r="AG416" s="428"/>
      <c r="AH416" s="432"/>
      <c r="AI416" s="431"/>
      <c r="AJ416" s="432"/>
    </row>
    <row r="417" spans="2:36" ht="15" hidden="1" customHeight="1">
      <c r="B417" s="443">
        <v>2015</v>
      </c>
      <c r="C417" s="444">
        <v>7.0000000000000007E-2</v>
      </c>
      <c r="D417" s="36">
        <v>7.0999999999999994E-2</v>
      </c>
      <c r="E417" s="130">
        <v>7.8E-2</v>
      </c>
      <c r="F417" s="28">
        <v>2.4E-2</v>
      </c>
      <c r="G417" s="40">
        <v>1.2E-2</v>
      </c>
      <c r="H417" s="40"/>
      <c r="I417" s="40"/>
      <c r="J417" s="89"/>
      <c r="K417" s="549">
        <v>3.04236075265867E-2</v>
      </c>
      <c r="L417" s="549">
        <v>8.7287343019349206E-2</v>
      </c>
      <c r="M417" s="31"/>
      <c r="N417" s="39"/>
      <c r="O417" s="31"/>
      <c r="P417" s="462"/>
      <c r="Q417" s="31"/>
      <c r="R417" s="39"/>
      <c r="S417" s="31"/>
      <c r="V417" s="70"/>
      <c r="W417" s="531"/>
      <c r="X417" s="431"/>
      <c r="Y417" s="431"/>
      <c r="Z417" s="431"/>
      <c r="AA417" s="428"/>
      <c r="AB417" s="432"/>
      <c r="AC417" s="431"/>
      <c r="AD417" s="431"/>
      <c r="AE417" s="428"/>
      <c r="AF417" s="432"/>
      <c r="AG417" s="428"/>
      <c r="AH417" s="432"/>
      <c r="AI417" s="431"/>
      <c r="AJ417" s="432"/>
    </row>
    <row r="418" spans="2:36" ht="15" hidden="1" customHeight="1">
      <c r="B418" s="443">
        <v>2020</v>
      </c>
      <c r="C418" s="444">
        <v>6.6074766355140202E-2</v>
      </c>
      <c r="D418" s="36">
        <v>6.6711409395973156E-2</v>
      </c>
      <c r="E418" s="130">
        <v>7.8E-2</v>
      </c>
      <c r="F418" s="28">
        <v>2.2531645569620253E-2</v>
      </c>
      <c r="G418" s="40">
        <v>1.1265822784810127E-2</v>
      </c>
      <c r="H418" s="40"/>
      <c r="I418" s="40"/>
      <c r="J418" s="89"/>
      <c r="K418" s="549">
        <v>2.9071447192071734E-2</v>
      </c>
      <c r="L418" s="549">
        <v>8.3407905551822578E-2</v>
      </c>
      <c r="M418" s="31"/>
      <c r="N418" s="39"/>
      <c r="O418" s="31"/>
      <c r="P418" s="462"/>
      <c r="Q418" s="31"/>
      <c r="R418" s="39"/>
      <c r="S418" s="31"/>
      <c r="V418" s="70"/>
      <c r="W418" s="531"/>
      <c r="X418" s="431"/>
      <c r="Y418" s="431"/>
      <c r="Z418" s="431"/>
      <c r="AA418" s="428"/>
      <c r="AB418" s="432"/>
      <c r="AC418" s="431"/>
      <c r="AD418" s="431"/>
      <c r="AE418" s="428"/>
      <c r="AF418" s="432"/>
      <c r="AG418" s="428"/>
      <c r="AH418" s="432"/>
      <c r="AI418" s="431"/>
      <c r="AJ418" s="432"/>
    </row>
    <row r="419" spans="2:36" ht="15" hidden="1" customHeight="1">
      <c r="B419" s="67"/>
      <c r="C419" s="68"/>
      <c r="D419" s="36"/>
      <c r="E419" s="130"/>
      <c r="F419" s="28"/>
      <c r="G419" s="40"/>
      <c r="H419" s="40"/>
      <c r="I419" s="40"/>
      <c r="J419" s="89"/>
      <c r="K419" s="549"/>
      <c r="L419" s="549"/>
      <c r="M419" s="31"/>
      <c r="N419" s="39"/>
      <c r="O419" s="31"/>
      <c r="P419" s="462"/>
      <c r="Q419" s="31"/>
      <c r="R419" s="39"/>
      <c r="S419" s="31"/>
      <c r="V419" s="70"/>
      <c r="W419" s="531"/>
      <c r="X419" s="431"/>
      <c r="Y419" s="431"/>
      <c r="Z419" s="431"/>
      <c r="AA419" s="428"/>
      <c r="AB419" s="432"/>
      <c r="AC419" s="431"/>
      <c r="AD419" s="431"/>
      <c r="AE419" s="428"/>
      <c r="AF419" s="432"/>
      <c r="AG419" s="428"/>
      <c r="AH419" s="432"/>
      <c r="AI419" s="431"/>
      <c r="AJ419" s="432"/>
    </row>
    <row r="420" spans="2:36" ht="15" hidden="1" customHeight="1">
      <c r="B420" s="67"/>
      <c r="C420" s="68"/>
      <c r="D420" s="36"/>
      <c r="E420" s="143"/>
      <c r="F420" s="524"/>
      <c r="G420" s="96"/>
      <c r="H420" s="96"/>
      <c r="I420" s="96"/>
      <c r="J420" s="95"/>
      <c r="K420" s="549"/>
      <c r="L420" s="549"/>
      <c r="M420" s="470"/>
      <c r="N420" s="471"/>
      <c r="O420" s="470"/>
      <c r="P420" s="469"/>
      <c r="Q420" s="470"/>
      <c r="R420" s="471"/>
      <c r="S420" s="470"/>
      <c r="V420" s="445"/>
      <c r="W420" s="560"/>
      <c r="X420" s="561"/>
      <c r="Y420" s="561"/>
      <c r="Z420" s="561"/>
      <c r="AA420" s="562"/>
      <c r="AB420" s="563"/>
      <c r="AC420" s="561"/>
      <c r="AD420" s="561"/>
      <c r="AE420" s="562"/>
      <c r="AF420" s="563"/>
      <c r="AG420" s="562"/>
      <c r="AH420" s="563"/>
      <c r="AI420" s="561"/>
      <c r="AJ420" s="563"/>
    </row>
    <row r="421" spans="2:36" ht="15" hidden="1" customHeight="1">
      <c r="B421" s="67"/>
      <c r="C421" s="68"/>
      <c r="D421" s="36"/>
      <c r="E421" s="130"/>
      <c r="F421" s="28"/>
      <c r="G421" s="40"/>
      <c r="H421" s="40"/>
      <c r="I421" s="40"/>
      <c r="J421" s="89"/>
      <c r="K421" s="549"/>
      <c r="L421" s="549"/>
      <c r="M421" s="31"/>
      <c r="N421" s="39"/>
      <c r="O421" s="31"/>
      <c r="P421" s="462"/>
      <c r="Q421" s="31"/>
      <c r="R421" s="39"/>
      <c r="S421" s="31"/>
      <c r="V421" s="70"/>
      <c r="W421" s="531"/>
      <c r="X421" s="431"/>
      <c r="Y421" s="431"/>
      <c r="Z421" s="431"/>
      <c r="AA421" s="428"/>
      <c r="AB421" s="432"/>
      <c r="AC421" s="431"/>
      <c r="AD421" s="431"/>
      <c r="AE421" s="428"/>
      <c r="AF421" s="432"/>
      <c r="AG421" s="428"/>
      <c r="AH421" s="432"/>
      <c r="AI421" s="431"/>
      <c r="AJ421" s="432"/>
    </row>
    <row r="422" spans="2:36" ht="15" hidden="1" customHeight="1">
      <c r="B422" s="67"/>
      <c r="C422" s="68"/>
      <c r="D422" s="36"/>
      <c r="E422" s="130"/>
      <c r="F422" s="28"/>
      <c r="G422" s="40"/>
      <c r="H422" s="40"/>
      <c r="I422" s="40"/>
      <c r="J422" s="89"/>
      <c r="K422" s="549"/>
      <c r="L422" s="549"/>
      <c r="M422" s="31"/>
      <c r="N422" s="39"/>
      <c r="O422" s="31"/>
      <c r="P422" s="462"/>
      <c r="Q422" s="31"/>
      <c r="R422" s="39"/>
      <c r="S422" s="31"/>
      <c r="V422" s="70"/>
      <c r="W422" s="531"/>
      <c r="X422" s="431"/>
      <c r="Y422" s="431"/>
      <c r="Z422" s="431"/>
      <c r="AA422" s="428"/>
      <c r="AB422" s="432"/>
      <c r="AC422" s="431"/>
      <c r="AD422" s="431"/>
      <c r="AE422" s="428"/>
      <c r="AF422" s="432"/>
      <c r="AG422" s="428"/>
      <c r="AH422" s="432"/>
      <c r="AI422" s="431"/>
      <c r="AJ422" s="432"/>
    </row>
    <row r="423" spans="2:36" ht="15" hidden="1" customHeight="1">
      <c r="B423" s="211"/>
      <c r="C423" s="447"/>
      <c r="D423" s="36"/>
      <c r="E423" s="130"/>
      <c r="F423" s="28"/>
      <c r="G423" s="40"/>
      <c r="H423" s="40"/>
      <c r="I423" s="40"/>
      <c r="J423" s="89"/>
      <c r="K423" s="549"/>
      <c r="L423" s="549"/>
      <c r="M423" s="31"/>
      <c r="N423" s="39"/>
      <c r="O423" s="31"/>
      <c r="P423" s="462"/>
      <c r="Q423" s="31"/>
      <c r="R423" s="39"/>
      <c r="S423" s="31"/>
      <c r="V423" s="70"/>
      <c r="W423" s="531"/>
      <c r="X423" s="431"/>
      <c r="Y423" s="431"/>
      <c r="Z423" s="431"/>
      <c r="AA423" s="428"/>
      <c r="AB423" s="432"/>
      <c r="AC423" s="431"/>
      <c r="AD423" s="431"/>
      <c r="AE423" s="428"/>
      <c r="AF423" s="432"/>
      <c r="AG423" s="428"/>
      <c r="AH423" s="432"/>
      <c r="AI423" s="431"/>
      <c r="AJ423" s="432"/>
    </row>
    <row r="424" spans="2:36" ht="15" hidden="1" customHeight="1">
      <c r="C424" s="36"/>
      <c r="D424" s="36"/>
      <c r="E424" s="130"/>
      <c r="F424" s="28"/>
      <c r="G424" s="40"/>
      <c r="H424" s="40"/>
      <c r="I424" s="40"/>
      <c r="J424" s="89"/>
      <c r="K424" s="549"/>
      <c r="L424" s="549"/>
      <c r="M424" s="31"/>
      <c r="N424" s="39"/>
      <c r="O424" s="31"/>
      <c r="P424" s="462"/>
      <c r="Q424" s="31"/>
      <c r="R424" s="39"/>
      <c r="S424" s="31"/>
      <c r="V424" s="70"/>
      <c r="W424" s="531"/>
      <c r="X424" s="431"/>
      <c r="Y424" s="431"/>
      <c r="Z424" s="431"/>
      <c r="AA424" s="428"/>
      <c r="AB424" s="432"/>
      <c r="AC424" s="431"/>
      <c r="AD424" s="431"/>
      <c r="AE424" s="428"/>
      <c r="AF424" s="432"/>
      <c r="AG424" s="428"/>
      <c r="AH424" s="432"/>
      <c r="AI424" s="431"/>
      <c r="AJ424" s="432"/>
    </row>
    <row r="425" spans="2:36" ht="15" hidden="1" customHeight="1">
      <c r="C425" s="36"/>
      <c r="D425" s="36"/>
      <c r="E425" s="130"/>
      <c r="F425" s="28"/>
      <c r="G425" s="40"/>
      <c r="H425" s="40"/>
      <c r="I425" s="40"/>
      <c r="J425" s="89"/>
      <c r="K425" s="549"/>
      <c r="L425" s="549"/>
      <c r="M425" s="31"/>
      <c r="N425" s="39"/>
      <c r="O425" s="31"/>
      <c r="P425" s="462"/>
      <c r="Q425" s="31"/>
      <c r="R425" s="39"/>
      <c r="S425" s="31"/>
      <c r="V425" s="130"/>
      <c r="W425" s="531"/>
      <c r="X425" s="431"/>
      <c r="Y425" s="431"/>
      <c r="Z425" s="431"/>
      <c r="AA425" s="428"/>
      <c r="AB425" s="432"/>
      <c r="AC425" s="431"/>
      <c r="AD425" s="431"/>
      <c r="AE425" s="428"/>
      <c r="AF425" s="432"/>
      <c r="AG425" s="428"/>
      <c r="AH425" s="432"/>
      <c r="AI425" s="431"/>
      <c r="AJ425" s="432"/>
    </row>
    <row r="426" spans="2:36" ht="15" hidden="1" customHeight="1">
      <c r="C426" s="36"/>
      <c r="D426" s="36"/>
      <c r="E426" s="143"/>
      <c r="F426" s="167"/>
      <c r="G426" s="144"/>
      <c r="H426" s="144"/>
      <c r="I426" s="144"/>
      <c r="J426" s="154"/>
      <c r="K426" s="549"/>
      <c r="L426" s="549"/>
      <c r="M426" s="564"/>
      <c r="N426" s="565"/>
      <c r="O426" s="564"/>
      <c r="P426" s="566"/>
      <c r="Q426" s="564"/>
      <c r="R426" s="565"/>
      <c r="S426" s="564"/>
      <c r="V426" s="445"/>
      <c r="W426" s="535"/>
      <c r="X426" s="438"/>
      <c r="Y426" s="438"/>
      <c r="Z426" s="438"/>
      <c r="AA426" s="437"/>
      <c r="AB426" s="439"/>
      <c r="AC426" s="438"/>
      <c r="AD426" s="438"/>
      <c r="AE426" s="437"/>
      <c r="AF426" s="439"/>
      <c r="AG426" s="437"/>
      <c r="AH426" s="439"/>
      <c r="AI426" s="438"/>
      <c r="AJ426" s="439"/>
    </row>
    <row r="427" spans="2:36">
      <c r="C427" s="36"/>
      <c r="D427" s="36"/>
      <c r="E427" s="36"/>
      <c r="F427" s="36"/>
      <c r="G427" s="36"/>
      <c r="H427" s="36"/>
      <c r="I427" s="36"/>
      <c r="J427" s="36"/>
      <c r="K427" s="549"/>
      <c r="L427" s="549"/>
    </row>
    <row r="428" spans="2:36">
      <c r="C428" s="36"/>
      <c r="D428" s="36"/>
      <c r="E428" s="36"/>
      <c r="F428" s="36"/>
      <c r="G428" s="36"/>
      <c r="H428" s="36"/>
      <c r="I428" s="36"/>
      <c r="J428" s="36"/>
      <c r="K428" s="549"/>
      <c r="L428" s="549"/>
    </row>
    <row r="429" spans="2:36">
      <c r="C429" s="36"/>
      <c r="D429" s="36"/>
      <c r="E429" s="36"/>
      <c r="F429" s="36"/>
      <c r="G429" s="36"/>
      <c r="H429" s="36"/>
      <c r="I429" s="36"/>
      <c r="J429" s="36"/>
      <c r="K429" s="549"/>
      <c r="L429" s="549"/>
    </row>
    <row r="436" spans="2:10">
      <c r="B436" s="117"/>
    </row>
    <row r="437" spans="2:10">
      <c r="C437" s="36"/>
      <c r="D437" s="36"/>
      <c r="E437" s="36"/>
      <c r="F437" s="36"/>
      <c r="G437" s="36"/>
      <c r="H437" s="36"/>
      <c r="I437" s="36"/>
      <c r="J437" s="36"/>
    </row>
    <row r="438" spans="2:10">
      <c r="C438" s="36"/>
      <c r="D438" s="36"/>
      <c r="E438" s="36"/>
      <c r="F438" s="36"/>
      <c r="G438" s="36"/>
      <c r="H438" s="36"/>
      <c r="I438" s="36"/>
      <c r="J438" s="36"/>
    </row>
    <row r="439" spans="2:10">
      <c r="C439" s="36"/>
      <c r="D439" s="36"/>
      <c r="E439" s="36"/>
      <c r="F439" s="36"/>
      <c r="G439" s="36"/>
      <c r="H439" s="36"/>
      <c r="I439" s="36"/>
      <c r="J439" s="36"/>
    </row>
    <row r="440" spans="2:10">
      <c r="C440" s="36"/>
      <c r="D440" s="36"/>
      <c r="E440" s="36"/>
      <c r="F440" s="36"/>
      <c r="G440" s="36"/>
      <c r="H440" s="36"/>
      <c r="I440" s="36"/>
      <c r="J440" s="36"/>
    </row>
    <row r="441" spans="2:10">
      <c r="C441" s="36"/>
      <c r="D441" s="36"/>
      <c r="E441" s="36"/>
      <c r="F441" s="36"/>
      <c r="G441" s="36"/>
      <c r="H441" s="36"/>
      <c r="I441" s="36"/>
      <c r="J441" s="36"/>
    </row>
    <row r="442" spans="2:10">
      <c r="C442" s="36"/>
      <c r="D442" s="36"/>
      <c r="E442" s="36"/>
      <c r="F442" s="36"/>
      <c r="G442" s="36"/>
      <c r="H442" s="36"/>
      <c r="I442" s="36"/>
      <c r="J442" s="36"/>
    </row>
    <row r="443" spans="2:10">
      <c r="C443" s="36"/>
      <c r="D443" s="36"/>
      <c r="E443" s="36"/>
      <c r="F443" s="36"/>
      <c r="G443" s="36"/>
      <c r="H443" s="36"/>
      <c r="I443" s="36"/>
      <c r="J443" s="36"/>
    </row>
    <row r="444" spans="2:10">
      <c r="C444" s="36"/>
      <c r="D444" s="36"/>
      <c r="E444" s="36"/>
      <c r="F444" s="36"/>
      <c r="G444" s="36"/>
      <c r="H444" s="36"/>
      <c r="I444" s="36"/>
      <c r="J444" s="36"/>
    </row>
    <row r="445" spans="2:10">
      <c r="C445" s="36"/>
      <c r="D445" s="36"/>
      <c r="E445" s="36"/>
      <c r="F445" s="36"/>
      <c r="G445" s="36"/>
      <c r="H445" s="36"/>
      <c r="I445" s="36"/>
      <c r="J445" s="36"/>
    </row>
    <row r="446" spans="2:10">
      <c r="C446" s="36"/>
      <c r="D446" s="36"/>
      <c r="E446" s="36"/>
      <c r="F446" s="36"/>
      <c r="G446" s="36"/>
      <c r="H446" s="36"/>
      <c r="I446" s="36"/>
      <c r="J446" s="36"/>
    </row>
    <row r="447" spans="2:10">
      <c r="C447" s="36"/>
      <c r="D447" s="36"/>
      <c r="E447" s="36"/>
      <c r="F447" s="36"/>
      <c r="G447" s="36"/>
      <c r="H447" s="36"/>
      <c r="I447" s="36"/>
      <c r="J447" s="36"/>
    </row>
    <row r="448" spans="2:10">
      <c r="C448" s="36"/>
      <c r="D448" s="36"/>
      <c r="E448" s="36"/>
      <c r="F448" s="36"/>
      <c r="G448" s="36"/>
      <c r="H448" s="36"/>
      <c r="I448" s="36"/>
      <c r="J448" s="36"/>
    </row>
    <row r="449" spans="3:10">
      <c r="C449" s="36"/>
      <c r="D449" s="36"/>
      <c r="E449" s="36"/>
      <c r="F449" s="36"/>
      <c r="G449" s="36"/>
      <c r="H449" s="36"/>
      <c r="I449" s="36"/>
      <c r="J449" s="36"/>
    </row>
    <row r="450" spans="3:10">
      <c r="C450" s="36"/>
      <c r="D450" s="36"/>
      <c r="E450" s="36"/>
      <c r="F450" s="36"/>
      <c r="G450" s="36"/>
      <c r="H450" s="36"/>
      <c r="I450" s="36"/>
      <c r="J450" s="36"/>
    </row>
    <row r="451" spans="3:10">
      <c r="C451" s="36"/>
      <c r="D451" s="36"/>
      <c r="E451" s="36"/>
      <c r="F451" s="36"/>
      <c r="G451" s="36"/>
      <c r="H451" s="36"/>
      <c r="I451" s="36"/>
      <c r="J451" s="36"/>
    </row>
    <row r="452" spans="3:10">
      <c r="C452" s="36"/>
      <c r="D452" s="36"/>
      <c r="E452" s="36"/>
      <c r="F452" s="36"/>
      <c r="G452" s="36"/>
      <c r="H452" s="36"/>
      <c r="I452" s="36"/>
      <c r="J452" s="36"/>
    </row>
    <row r="465" spans="5:5">
      <c r="E465" s="36"/>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Y941"/>
  <sheetViews>
    <sheetView zoomScale="80" zoomScaleNormal="80" workbookViewId="0">
      <selection activeCell="A12" sqref="A12:XFD12"/>
    </sheetView>
  </sheetViews>
  <sheetFormatPr defaultColWidth="9.140625" defaultRowHeight="15"/>
  <cols>
    <col min="1" max="1" width="22.28515625" style="5" bestFit="1" customWidth="1"/>
    <col min="2" max="7" width="15.28515625" style="168" customWidth="1"/>
    <col min="8" max="9" width="9.42578125" style="5" customWidth="1"/>
    <col min="10" max="11" width="9.140625" style="5"/>
    <col min="12" max="12" width="9.7109375" style="5" bestFit="1" customWidth="1"/>
    <col min="13" max="14" width="9.140625" style="5"/>
    <col min="15" max="17" width="11.28515625" style="5" customWidth="1"/>
    <col min="18" max="20" width="9.140625" style="5"/>
    <col min="21" max="21" width="16" style="5" bestFit="1" customWidth="1"/>
    <col min="22" max="22" width="12.42578125" style="5" bestFit="1" customWidth="1"/>
    <col min="23" max="25" width="9.140625" style="5"/>
    <col min="26" max="26" width="12.7109375" style="5" bestFit="1" customWidth="1"/>
    <col min="27" max="27" width="9.140625" style="5"/>
    <col min="28" max="28" width="9.42578125" style="5" bestFit="1" customWidth="1"/>
    <col min="29" max="16384" width="9.140625" style="5"/>
  </cols>
  <sheetData>
    <row r="1" spans="1:25">
      <c r="A1" s="168"/>
      <c r="C1" s="5"/>
      <c r="D1" s="5"/>
      <c r="E1" s="212" t="s">
        <v>458</v>
      </c>
      <c r="F1" s="212" t="s">
        <v>459</v>
      </c>
      <c r="G1" s="212" t="s">
        <v>460</v>
      </c>
    </row>
    <row r="2" spans="1:25">
      <c r="A2" s="168"/>
      <c r="B2" s="914" t="s">
        <v>318</v>
      </c>
      <c r="C2" s="915"/>
      <c r="D2" s="915"/>
      <c r="E2" s="5"/>
      <c r="F2" s="5"/>
      <c r="G2" s="5"/>
    </row>
    <row r="3" spans="1:25">
      <c r="A3" s="168"/>
      <c r="E3" s="5"/>
      <c r="F3" s="5"/>
      <c r="G3" s="5"/>
    </row>
    <row r="4" spans="1:25">
      <c r="A4" s="168"/>
      <c r="B4" s="169" t="s">
        <v>319</v>
      </c>
      <c r="C4" s="5"/>
      <c r="D4" s="5"/>
      <c r="E4" s="5"/>
    </row>
    <row r="5" spans="1:25">
      <c r="A5" s="168"/>
      <c r="B5" s="213" t="s">
        <v>461</v>
      </c>
      <c r="C5" s="214" t="s">
        <v>147</v>
      </c>
      <c r="D5" s="213" t="s">
        <v>462</v>
      </c>
      <c r="E5" s="214" t="s">
        <v>151</v>
      </c>
    </row>
    <row r="6" spans="1:25">
      <c r="A6" s="168"/>
      <c r="B6" s="5"/>
      <c r="C6" s="5"/>
      <c r="D6" s="215" t="s">
        <v>463</v>
      </c>
      <c r="E6" s="214" t="s">
        <v>320</v>
      </c>
    </row>
    <row r="7" spans="1:25">
      <c r="A7" s="168"/>
      <c r="B7" s="169" t="s">
        <v>321</v>
      </c>
      <c r="C7" s="5"/>
      <c r="D7" s="5"/>
      <c r="E7" s="5"/>
    </row>
    <row r="8" spans="1:25">
      <c r="A8" s="168"/>
      <c r="B8" s="213" t="s">
        <v>461</v>
      </c>
      <c r="C8" s="214" t="s">
        <v>147</v>
      </c>
      <c r="D8" s="213" t="s">
        <v>462</v>
      </c>
      <c r="E8" s="214" t="s">
        <v>151</v>
      </c>
    </row>
    <row r="9" spans="1:25">
      <c r="A9" s="168"/>
      <c r="B9" s="5"/>
      <c r="C9" s="5"/>
      <c r="D9" s="215" t="s">
        <v>464</v>
      </c>
      <c r="E9" s="214" t="s">
        <v>156</v>
      </c>
      <c r="F9" s="5"/>
      <c r="G9" s="5"/>
    </row>
    <row r="10" spans="1:25" ht="15.75">
      <c r="A10" s="4" t="s">
        <v>322</v>
      </c>
      <c r="L10" s="43" t="s">
        <v>870</v>
      </c>
      <c r="M10" s="5" t="s">
        <v>1803</v>
      </c>
      <c r="T10" s="169" t="s">
        <v>319</v>
      </c>
    </row>
    <row r="11" spans="1:25">
      <c r="A11" s="43" t="s">
        <v>373</v>
      </c>
      <c r="E11" s="5"/>
      <c r="F11" s="5"/>
      <c r="G11" s="5"/>
      <c r="L11" s="43" t="s">
        <v>318</v>
      </c>
      <c r="T11" s="7" t="s">
        <v>144</v>
      </c>
      <c r="U11" s="170" t="s">
        <v>145</v>
      </c>
      <c r="V11" s="170" t="s">
        <v>146</v>
      </c>
      <c r="W11" s="170" t="s">
        <v>147</v>
      </c>
      <c r="X11" s="170" t="s">
        <v>148</v>
      </c>
      <c r="Y11" s="171" t="s">
        <v>149</v>
      </c>
    </row>
    <row r="12" spans="1:25">
      <c r="A12" s="61"/>
      <c r="B12" s="948" t="s">
        <v>374</v>
      </c>
      <c r="C12" s="949"/>
      <c r="D12" s="950"/>
      <c r="E12" s="948" t="s">
        <v>375</v>
      </c>
      <c r="F12" s="949"/>
      <c r="G12" s="950"/>
      <c r="L12" s="172" t="s">
        <v>323</v>
      </c>
      <c r="P12" s="5" t="s">
        <v>324</v>
      </c>
      <c r="Q12" s="5" t="s">
        <v>325</v>
      </c>
      <c r="R12" s="5" t="s">
        <v>326</v>
      </c>
      <c r="T12" s="11"/>
      <c r="U12" s="168">
        <v>0.94781712266701335</v>
      </c>
      <c r="V12" s="168">
        <v>9.4781712266701337E-4</v>
      </c>
      <c r="W12" s="168">
        <v>1000</v>
      </c>
      <c r="X12" s="168">
        <v>1</v>
      </c>
      <c r="Y12" s="173">
        <v>1E-3</v>
      </c>
    </row>
    <row r="13" spans="1:25">
      <c r="A13" s="70"/>
      <c r="B13" s="174" t="s">
        <v>327</v>
      </c>
      <c r="C13" s="175" t="s">
        <v>328</v>
      </c>
      <c r="D13" s="176" t="s">
        <v>329</v>
      </c>
      <c r="E13" s="174" t="s">
        <v>327</v>
      </c>
      <c r="F13" s="175" t="s">
        <v>328</v>
      </c>
      <c r="G13" s="176" t="s">
        <v>329</v>
      </c>
      <c r="L13" s="172" t="s">
        <v>330</v>
      </c>
      <c r="P13" s="5" t="s">
        <v>331</v>
      </c>
      <c r="Q13" s="5" t="s">
        <v>332</v>
      </c>
      <c r="R13" s="5" t="s">
        <v>333</v>
      </c>
      <c r="T13" s="7" t="s">
        <v>150</v>
      </c>
      <c r="U13" s="170" t="s">
        <v>151</v>
      </c>
      <c r="V13" s="170" t="s">
        <v>152</v>
      </c>
      <c r="W13" s="177" t="s">
        <v>153</v>
      </c>
      <c r="X13" s="177" t="s">
        <v>154</v>
      </c>
      <c r="Y13" s="171" t="s">
        <v>155</v>
      </c>
    </row>
    <row r="14" spans="1:25">
      <c r="A14" s="61" t="s">
        <v>334</v>
      </c>
      <c r="B14" s="178">
        <v>1306.2130162713443</v>
      </c>
      <c r="C14" s="170">
        <v>8670.875745887497</v>
      </c>
      <c r="D14" s="179">
        <v>9977.0887621588408</v>
      </c>
      <c r="E14" s="178">
        <v>158937542.70632443</v>
      </c>
      <c r="F14" s="170">
        <v>1055055850</v>
      </c>
      <c r="G14" s="179">
        <v>1213993392.7063243</v>
      </c>
      <c r="L14" s="172" t="s">
        <v>335</v>
      </c>
      <c r="P14" s="5" t="s">
        <v>336</v>
      </c>
      <c r="Q14" s="5" t="s">
        <v>337</v>
      </c>
      <c r="R14" s="5" t="s">
        <v>338</v>
      </c>
      <c r="T14" s="180"/>
      <c r="U14" s="181">
        <v>1</v>
      </c>
      <c r="V14" s="181">
        <v>1000</v>
      </c>
      <c r="W14" s="181">
        <v>1E-3</v>
      </c>
      <c r="X14" s="181">
        <v>2.2046226218487759E-3</v>
      </c>
      <c r="Y14" s="182">
        <v>3.5273961949580414E-2</v>
      </c>
    </row>
    <row r="15" spans="1:25">
      <c r="A15" s="70" t="s">
        <v>339</v>
      </c>
      <c r="B15" s="183">
        <v>1259.302814877183</v>
      </c>
      <c r="C15" s="168">
        <v>8670.875745887497</v>
      </c>
      <c r="D15" s="173">
        <v>9930.1785607646798</v>
      </c>
      <c r="E15" s="183">
        <v>153229597.6433287</v>
      </c>
      <c r="F15" s="168">
        <v>1055055850</v>
      </c>
      <c r="G15" s="173">
        <v>1208285447.6433287</v>
      </c>
      <c r="L15" s="172" t="s">
        <v>340</v>
      </c>
      <c r="P15" s="5" t="s">
        <v>341</v>
      </c>
      <c r="Q15" s="5" t="s">
        <v>342</v>
      </c>
      <c r="R15" s="5" t="s">
        <v>343</v>
      </c>
      <c r="T15" s="184" t="s">
        <v>319</v>
      </c>
      <c r="U15" s="168" t="s">
        <v>320</v>
      </c>
      <c r="V15" s="168" t="s">
        <v>344</v>
      </c>
      <c r="W15" s="185" t="s">
        <v>345</v>
      </c>
      <c r="X15" s="185" t="s">
        <v>346</v>
      </c>
      <c r="Y15" s="186"/>
    </row>
    <row r="16" spans="1:25">
      <c r="A16" s="130" t="s">
        <v>31</v>
      </c>
      <c r="B16" s="183">
        <v>95.794640088586561</v>
      </c>
      <c r="C16" s="168">
        <v>0</v>
      </c>
      <c r="D16" s="173">
        <v>95.794640088586561</v>
      </c>
      <c r="E16" s="183">
        <v>11656111.606955452</v>
      </c>
      <c r="F16" s="168">
        <v>0</v>
      </c>
      <c r="G16" s="173">
        <v>11656111.606955452</v>
      </c>
      <c r="L16" s="172" t="s">
        <v>347</v>
      </c>
      <c r="P16" s="5" t="s">
        <v>348</v>
      </c>
      <c r="Q16" s="5" t="s">
        <v>349</v>
      </c>
      <c r="R16" s="5" t="s">
        <v>350</v>
      </c>
      <c r="T16" s="180"/>
      <c r="U16" s="181">
        <v>1</v>
      </c>
      <c r="V16" s="181">
        <v>1.3698923918182457</v>
      </c>
      <c r="W16" s="181">
        <v>1.1023113109243879E-2</v>
      </c>
      <c r="X16" s="181">
        <v>6.8494619590912286E-3</v>
      </c>
      <c r="Y16" s="182"/>
    </row>
    <row r="17" spans="1:25">
      <c r="A17" s="130" t="s">
        <v>120</v>
      </c>
      <c r="B17" s="183">
        <v>818.44570510533288</v>
      </c>
      <c r="C17" s="168">
        <v>0</v>
      </c>
      <c r="D17" s="173">
        <v>818.44570510533288</v>
      </c>
      <c r="E17" s="183">
        <v>99586933.821339533</v>
      </c>
      <c r="F17" s="168">
        <v>0</v>
      </c>
      <c r="G17" s="173">
        <v>99586933.821339533</v>
      </c>
      <c r="L17" s="172" t="s">
        <v>351</v>
      </c>
      <c r="P17" s="5" t="s">
        <v>352</v>
      </c>
      <c r="Q17" s="5" t="s">
        <v>353</v>
      </c>
      <c r="R17" s="5" t="s">
        <v>354</v>
      </c>
      <c r="U17" s="168"/>
      <c r="V17" s="168"/>
      <c r="W17" s="168"/>
      <c r="X17" s="168"/>
      <c r="Y17" s="168"/>
    </row>
    <row r="18" spans="1:25">
      <c r="A18" s="5" t="s">
        <v>163</v>
      </c>
      <c r="B18" s="183">
        <v>345.06246968326349</v>
      </c>
      <c r="C18" s="168">
        <v>8670.875745887497</v>
      </c>
      <c r="D18" s="173">
        <v>9015.9382155707608</v>
      </c>
      <c r="E18" s="168">
        <v>41986552.21503371</v>
      </c>
      <c r="F18" s="168">
        <v>1055055850</v>
      </c>
      <c r="G18" s="173">
        <v>1097042402.2150338</v>
      </c>
      <c r="L18" s="172" t="s">
        <v>355</v>
      </c>
      <c r="P18" s="5" t="s">
        <v>356</v>
      </c>
      <c r="Q18" s="5" t="s">
        <v>357</v>
      </c>
      <c r="R18" s="5" t="s">
        <v>358</v>
      </c>
      <c r="T18" s="169" t="s">
        <v>321</v>
      </c>
      <c r="U18" s="168"/>
      <c r="V18" s="168"/>
      <c r="W18" s="168"/>
      <c r="X18" s="168"/>
      <c r="Y18" s="168"/>
    </row>
    <row r="19" spans="1:25">
      <c r="A19" s="187" t="s">
        <v>164</v>
      </c>
      <c r="B19" s="188">
        <v>1.7497270449571013E-4</v>
      </c>
      <c r="C19" s="189">
        <v>0</v>
      </c>
      <c r="D19" s="190">
        <v>1.7497270449571013E-4</v>
      </c>
      <c r="E19" s="189">
        <v>21.290349542383524</v>
      </c>
      <c r="F19" s="189">
        <v>0</v>
      </c>
      <c r="G19" s="190">
        <v>21.290349542383524</v>
      </c>
      <c r="H19" s="183"/>
      <c r="I19" s="168"/>
      <c r="L19" s="172" t="s">
        <v>359</v>
      </c>
      <c r="P19" s="5" t="s">
        <v>360</v>
      </c>
      <c r="Q19" s="5" t="s">
        <v>361</v>
      </c>
      <c r="R19" s="5" t="s">
        <v>362</v>
      </c>
      <c r="T19" s="7" t="s">
        <v>144</v>
      </c>
      <c r="U19" s="170" t="s">
        <v>145</v>
      </c>
      <c r="V19" s="170" t="s">
        <v>146</v>
      </c>
      <c r="W19" s="170" t="s">
        <v>147</v>
      </c>
      <c r="X19" s="170" t="s">
        <v>148</v>
      </c>
      <c r="Y19" s="171" t="s">
        <v>149</v>
      </c>
    </row>
    <row r="20" spans="1:25">
      <c r="A20" s="191" t="s">
        <v>167</v>
      </c>
      <c r="B20" s="178">
        <v>5.9877800072397781E-5</v>
      </c>
      <c r="C20" s="170">
        <v>1.1154573770030414E-4</v>
      </c>
      <c r="D20" s="179">
        <v>1.7142353777270191E-4</v>
      </c>
      <c r="E20" s="170">
        <v>7.2858180768507319</v>
      </c>
      <c r="F20" s="170">
        <v>13.572675535004533</v>
      </c>
      <c r="G20" s="179">
        <v>20.858493611855266</v>
      </c>
      <c r="H20" s="183"/>
      <c r="I20" s="168"/>
      <c r="J20" s="168"/>
      <c r="K20" s="168"/>
      <c r="L20" s="172" t="s">
        <v>363</v>
      </c>
      <c r="P20" s="5" t="s">
        <v>364</v>
      </c>
      <c r="Q20" s="5" t="s">
        <v>365</v>
      </c>
      <c r="R20" s="5" t="s">
        <v>366</v>
      </c>
      <c r="T20" s="11"/>
      <c r="U20" s="168">
        <v>0.94781712266701335</v>
      </c>
      <c r="V20" s="168">
        <v>9.4781712266701337E-4</v>
      </c>
      <c r="W20" s="168">
        <v>1000</v>
      </c>
      <c r="X20" s="168">
        <v>1</v>
      </c>
      <c r="Y20" s="173">
        <v>1E-3</v>
      </c>
    </row>
    <row r="21" spans="1:25">
      <c r="A21" s="192" t="s">
        <v>168</v>
      </c>
      <c r="B21" s="183">
        <v>9.4757008870610912E-5</v>
      </c>
      <c r="C21" s="168">
        <v>7.9143875777441895E-4</v>
      </c>
      <c r="D21" s="168">
        <v>8.861957666450299E-4</v>
      </c>
      <c r="E21" s="183">
        <v>11.529854592237294</v>
      </c>
      <c r="F21" s="168">
        <v>96.300779272805386</v>
      </c>
      <c r="G21" s="173">
        <v>107.83063386504269</v>
      </c>
      <c r="H21" s="183"/>
      <c r="I21" s="168"/>
      <c r="J21" s="168"/>
      <c r="K21" s="168"/>
      <c r="L21" s="172" t="s">
        <v>367</v>
      </c>
      <c r="P21" s="5" t="s">
        <v>368</v>
      </c>
      <c r="Q21" s="5" t="s">
        <v>369</v>
      </c>
      <c r="R21" s="5" t="s">
        <v>370</v>
      </c>
      <c r="T21" s="7" t="s">
        <v>150</v>
      </c>
      <c r="U21" s="170" t="s">
        <v>151</v>
      </c>
      <c r="V21" s="170" t="s">
        <v>152</v>
      </c>
      <c r="W21" s="177" t="s">
        <v>153</v>
      </c>
      <c r="X21" s="177" t="s">
        <v>154</v>
      </c>
      <c r="Y21" s="171" t="s">
        <v>155</v>
      </c>
    </row>
    <row r="22" spans="1:25">
      <c r="A22" s="192" t="s">
        <v>169</v>
      </c>
      <c r="B22" s="183">
        <v>2.0272741194447914E-4</v>
      </c>
      <c r="C22" s="168">
        <v>3.101344190923774E-3</v>
      </c>
      <c r="D22" s="168">
        <v>3.3040716028682532E-3</v>
      </c>
      <c r="E22" s="183">
        <v>24.667490135448855</v>
      </c>
      <c r="F22" s="168">
        <v>377.36572722190863</v>
      </c>
      <c r="G22" s="173">
        <v>402.0332173573575</v>
      </c>
      <c r="H22" s="183"/>
      <c r="I22" s="168"/>
      <c r="J22" s="168"/>
      <c r="K22" s="168"/>
      <c r="T22" s="180"/>
      <c r="U22" s="181">
        <v>1000</v>
      </c>
      <c r="V22" s="181">
        <v>1000000</v>
      </c>
      <c r="W22" s="181">
        <v>1</v>
      </c>
      <c r="X22" s="181">
        <v>2.2046226218487757</v>
      </c>
      <c r="Y22" s="182">
        <v>35.273961949580411</v>
      </c>
    </row>
    <row r="23" spans="1:25">
      <c r="A23" s="192" t="s">
        <v>170</v>
      </c>
      <c r="B23" s="183">
        <v>1.2673947985773171E-5</v>
      </c>
      <c r="C23" s="168">
        <v>3.8285951912302675E-5</v>
      </c>
      <c r="D23" s="168">
        <v>5.0959899898075848E-5</v>
      </c>
      <c r="E23" s="183">
        <v>1.542142149981536</v>
      </c>
      <c r="F23" s="168">
        <v>4.6585626090942389</v>
      </c>
      <c r="G23" s="173">
        <v>6.2007047590757765</v>
      </c>
      <c r="H23" s="183"/>
      <c r="I23" s="168"/>
      <c r="J23" s="168"/>
      <c r="K23" s="168"/>
      <c r="T23" s="184" t="s">
        <v>321</v>
      </c>
      <c r="U23" s="168" t="s">
        <v>146</v>
      </c>
      <c r="V23" s="168" t="s">
        <v>156</v>
      </c>
      <c r="W23" s="185" t="s">
        <v>147</v>
      </c>
      <c r="X23" s="185" t="s">
        <v>148</v>
      </c>
      <c r="Y23" s="186" t="s">
        <v>149</v>
      </c>
    </row>
    <row r="24" spans="1:25">
      <c r="A24" s="193" t="s">
        <v>171</v>
      </c>
      <c r="B24" s="183">
        <v>1.0694136128554292E-5</v>
      </c>
      <c r="C24" s="168">
        <v>3.8285951912302675E-5</v>
      </c>
      <c r="D24" s="168">
        <v>4.8980088040856969E-5</v>
      </c>
      <c r="E24" s="183">
        <v>1.3012423674135707</v>
      </c>
      <c r="F24" s="168">
        <v>4.6585626090942389</v>
      </c>
      <c r="G24" s="173">
        <v>5.9598049765078107</v>
      </c>
      <c r="H24" s="183"/>
      <c r="I24" s="168"/>
      <c r="J24" s="168"/>
      <c r="K24" s="168"/>
      <c r="T24" s="180"/>
      <c r="U24" s="181">
        <v>9.4781712266701337E-4</v>
      </c>
      <c r="V24" s="181">
        <v>9.4781712266701337E-7</v>
      </c>
      <c r="W24" s="181">
        <v>1000</v>
      </c>
      <c r="X24" s="181">
        <v>1</v>
      </c>
      <c r="Y24" s="182">
        <v>1E-3</v>
      </c>
    </row>
    <row r="25" spans="1:25">
      <c r="A25" s="192" t="s">
        <v>172</v>
      </c>
      <c r="B25" s="183">
        <v>7.5110490051357245E-5</v>
      </c>
      <c r="C25" s="168">
        <v>4.4055257831299057E-6</v>
      </c>
      <c r="D25" s="168">
        <v>7.9516015834487153E-5</v>
      </c>
      <c r="E25" s="183">
        <v>9.1393031393209245</v>
      </c>
      <c r="F25" s="168">
        <v>0.53605609006928401</v>
      </c>
      <c r="G25" s="173">
        <v>9.6753592293902084</v>
      </c>
      <c r="H25" s="183"/>
      <c r="I25" s="168"/>
      <c r="J25" s="168"/>
      <c r="K25" s="168"/>
    </row>
    <row r="26" spans="1:25">
      <c r="A26" s="130" t="s">
        <v>371</v>
      </c>
      <c r="B26" s="183">
        <v>1.937690113986215E-6</v>
      </c>
      <c r="C26" s="168">
        <v>1.2070160639942623E-5</v>
      </c>
      <c r="D26" s="168">
        <v>1.4007850753928839E-5</v>
      </c>
      <c r="E26" s="183">
        <v>0.23577448808650567</v>
      </c>
      <c r="F26" s="168">
        <v>1.4686744415235262</v>
      </c>
      <c r="G26" s="173">
        <v>1.704448929610032</v>
      </c>
      <c r="H26" s="183"/>
      <c r="I26" s="168"/>
      <c r="J26" s="168"/>
      <c r="K26" s="168"/>
    </row>
    <row r="27" spans="1:25">
      <c r="A27" s="130" t="s">
        <v>372</v>
      </c>
      <c r="B27" s="183">
        <v>3.3825062989951142E-6</v>
      </c>
      <c r="C27" s="168">
        <v>1.1517837190986576E-5</v>
      </c>
      <c r="D27" s="168">
        <v>1.490034348998169E-5</v>
      </c>
      <c r="E27" s="183">
        <v>0.41157700363879113</v>
      </c>
      <c r="F27" s="168">
        <v>1.401468763228616</v>
      </c>
      <c r="G27" s="173">
        <v>1.8130457668674069</v>
      </c>
      <c r="H27" s="183"/>
      <c r="I27" s="168"/>
      <c r="J27" s="168"/>
      <c r="K27" s="168"/>
    </row>
    <row r="28" spans="1:25">
      <c r="A28" s="192" t="s">
        <v>83</v>
      </c>
      <c r="B28" s="183">
        <v>8.6357558585735048E-4</v>
      </c>
      <c r="C28" s="168">
        <v>9.1748499846447846E-7</v>
      </c>
      <c r="D28" s="168">
        <v>8.6449307085581495E-4</v>
      </c>
      <c r="E28" s="183">
        <v>105.07825281755531</v>
      </c>
      <c r="F28" s="168">
        <v>0.11163784873474862</v>
      </c>
      <c r="G28" s="173">
        <v>105.18989066629004</v>
      </c>
      <c r="H28" s="183"/>
      <c r="I28" s="168"/>
      <c r="J28" s="168"/>
      <c r="K28" s="168"/>
    </row>
    <row r="29" spans="1:25">
      <c r="A29" s="70" t="s">
        <v>84</v>
      </c>
      <c r="B29" s="183">
        <v>1.5080028651547969E-6</v>
      </c>
      <c r="C29" s="168">
        <v>1.8000137366512533E-6</v>
      </c>
      <c r="D29" s="168">
        <v>3.30801660180605E-6</v>
      </c>
      <c r="E29" s="183">
        <v>0.18349095193215478</v>
      </c>
      <c r="F29" s="168">
        <v>0.21902228547502758</v>
      </c>
      <c r="G29" s="173">
        <v>0.40251323740718237</v>
      </c>
      <c r="H29" s="183"/>
      <c r="I29" s="168"/>
      <c r="J29" s="168"/>
      <c r="K29" s="168"/>
    </row>
    <row r="30" spans="1:25">
      <c r="A30" s="130" t="s">
        <v>85</v>
      </c>
      <c r="B30" s="183">
        <v>8.7035698318191024E-2</v>
      </c>
      <c r="C30" s="168">
        <v>0.62986483213920552</v>
      </c>
      <c r="D30" s="168">
        <v>0.71690053045739655</v>
      </c>
      <c r="E30" s="183">
        <v>10590.34004875406</v>
      </c>
      <c r="F30" s="168">
        <v>76640.767937762474</v>
      </c>
      <c r="G30" s="173">
        <v>87231.107986516537</v>
      </c>
      <c r="H30" s="183"/>
      <c r="I30" s="168"/>
      <c r="J30" s="168"/>
      <c r="K30" s="168"/>
    </row>
    <row r="31" spans="1:25">
      <c r="A31" s="130" t="s">
        <v>165</v>
      </c>
      <c r="B31" s="183">
        <v>8.7371221332832372E-2</v>
      </c>
      <c r="C31" s="168">
        <v>0.63145617249820751</v>
      </c>
      <c r="D31" s="168">
        <v>0.71882739383103988</v>
      </c>
      <c r="E31" s="183">
        <v>10631.165858024237</v>
      </c>
      <c r="F31" s="168">
        <v>76834.399239180042</v>
      </c>
      <c r="G31" s="173">
        <v>87465.565097204279</v>
      </c>
      <c r="H31" s="183"/>
      <c r="I31" s="168"/>
      <c r="J31" s="168"/>
      <c r="K31" s="168"/>
    </row>
    <row r="32" spans="1:25">
      <c r="A32" s="130" t="s">
        <v>166</v>
      </c>
      <c r="B32" s="194">
        <v>0.11367810966781891</v>
      </c>
      <c r="C32" s="181">
        <v>0.63196070068837407</v>
      </c>
      <c r="D32" s="182">
        <v>0.74563881035619295</v>
      </c>
      <c r="E32" s="194">
        <v>13832.138544812917</v>
      </c>
      <c r="F32" s="181">
        <v>76895.789280292971</v>
      </c>
      <c r="G32" s="182">
        <v>90727.927825105886</v>
      </c>
      <c r="H32" s="183"/>
      <c r="I32" s="168"/>
      <c r="J32" s="168"/>
      <c r="K32" s="168"/>
    </row>
    <row r="33" spans="1:11">
      <c r="A33" s="195" t="s">
        <v>175</v>
      </c>
      <c r="B33" s="183">
        <v>2.2438007696806067E-5</v>
      </c>
      <c r="C33" s="168">
        <v>2.5235280086898405E-5</v>
      </c>
      <c r="D33" s="173">
        <v>4.7673287783704476E-5</v>
      </c>
      <c r="E33" s="183">
        <v>2.7302145684751946</v>
      </c>
      <c r="F33" s="168">
        <v>3.0705814109605298</v>
      </c>
      <c r="G33" s="173">
        <v>5.8007959794357244</v>
      </c>
      <c r="H33" s="183"/>
      <c r="I33" s="168"/>
      <c r="J33" s="168"/>
      <c r="K33" s="168"/>
    </row>
    <row r="34" spans="1:11">
      <c r="A34" s="192" t="s">
        <v>176</v>
      </c>
      <c r="B34" s="183">
        <v>1.1698166353157976E-5</v>
      </c>
      <c r="C34" s="168">
        <v>1.8645104392185971E-4</v>
      </c>
      <c r="D34" s="173">
        <v>1.981492102750177E-4</v>
      </c>
      <c r="E34" s="183">
        <v>1.4234108764649602</v>
      </c>
      <c r="F34" s="168">
        <v>22.687012291885907</v>
      </c>
      <c r="G34" s="173">
        <v>24.11042316835087</v>
      </c>
      <c r="H34" s="183"/>
      <c r="I34" s="168"/>
      <c r="J34" s="168"/>
      <c r="K34" s="168"/>
    </row>
    <row r="35" spans="1:11">
      <c r="A35" s="192" t="s">
        <v>177</v>
      </c>
      <c r="B35" s="183">
        <v>2.1900571612059234E-5</v>
      </c>
      <c r="C35" s="168">
        <v>3.3562056314923716E-4</v>
      </c>
      <c r="D35" s="173">
        <v>3.5752113476129638E-4</v>
      </c>
      <c r="E35" s="183">
        <v>2.6648203566526836</v>
      </c>
      <c r="F35" s="168">
        <v>40.837678789116794</v>
      </c>
      <c r="G35" s="173">
        <v>43.50249914576947</v>
      </c>
      <c r="H35" s="183"/>
      <c r="I35" s="168"/>
      <c r="J35" s="168"/>
      <c r="K35" s="168"/>
    </row>
    <row r="36" spans="1:11">
      <c r="A36" s="192" t="s">
        <v>178</v>
      </c>
      <c r="B36" s="183">
        <v>3.0156393064814167E-6</v>
      </c>
      <c r="C36" s="168">
        <v>1.9257264753752361E-6</v>
      </c>
      <c r="D36" s="173">
        <v>4.9413657818566528E-6</v>
      </c>
      <c r="E36" s="183">
        <v>0.36693731810217584</v>
      </c>
      <c r="F36" s="168">
        <v>0.23431877504508816</v>
      </c>
      <c r="G36" s="173">
        <v>0.60125609314726403</v>
      </c>
      <c r="H36" s="183"/>
      <c r="I36" s="168"/>
      <c r="J36" s="168"/>
      <c r="K36" s="168"/>
    </row>
    <row r="37" spans="1:11">
      <c r="A37" s="193" t="s">
        <v>179</v>
      </c>
      <c r="B37" s="183">
        <v>2.6265957323019937E-6</v>
      </c>
      <c r="C37" s="168">
        <v>1.9257264753752361E-6</v>
      </c>
      <c r="D37" s="173">
        <v>4.5523222076772293E-6</v>
      </c>
      <c r="E37" s="183">
        <v>0.31959922782477945</v>
      </c>
      <c r="F37" s="168">
        <v>0.23431877504508816</v>
      </c>
      <c r="G37" s="173">
        <v>0.55391800286986748</v>
      </c>
      <c r="H37" s="183"/>
      <c r="I37" s="168"/>
      <c r="J37" s="168"/>
      <c r="K37" s="168"/>
    </row>
    <row r="38" spans="1:11">
      <c r="A38" s="192" t="s">
        <v>180</v>
      </c>
      <c r="B38" s="183">
        <v>1.4149851806796872E-5</v>
      </c>
      <c r="C38" s="168">
        <v>4.9893004614648243E-7</v>
      </c>
      <c r="D38" s="173">
        <v>1.4648781852943354E-5</v>
      </c>
      <c r="E38" s="183">
        <v>1.7217273506052395</v>
      </c>
      <c r="F38" s="168">
        <v>6.0708869479219753E-2</v>
      </c>
      <c r="G38" s="173">
        <v>1.782436220084459</v>
      </c>
      <c r="H38" s="183"/>
      <c r="I38" s="168"/>
      <c r="J38" s="168"/>
      <c r="K38" s="168"/>
    </row>
    <row r="39" spans="1:11">
      <c r="A39" s="196" t="s">
        <v>181</v>
      </c>
      <c r="B39" s="183">
        <v>3.6237891326197085E-7</v>
      </c>
      <c r="C39" s="168">
        <v>6.8941007818433453E-7</v>
      </c>
      <c r="D39" s="168">
        <v>1.0517889914463053E-6</v>
      </c>
      <c r="E39" s="183">
        <v>4.4093584495778278E-2</v>
      </c>
      <c r="F39" s="168">
        <v>8.3886121466141578E-2</v>
      </c>
      <c r="G39" s="173">
        <v>0.12797970596191982</v>
      </c>
      <c r="H39" s="183"/>
      <c r="I39" s="168"/>
      <c r="J39" s="168"/>
      <c r="K39" s="168"/>
    </row>
    <row r="40" spans="1:11">
      <c r="A40" s="197" t="s">
        <v>182</v>
      </c>
      <c r="B40" s="194">
        <v>5.2023305599203097E-7</v>
      </c>
      <c r="C40" s="181">
        <v>5.0068888359756146E-7</v>
      </c>
      <c r="D40" s="181">
        <v>1.0209219395895924E-6</v>
      </c>
      <c r="E40" s="194">
        <v>6.3300979644195149E-2</v>
      </c>
      <c r="F40" s="181">
        <v>6.092288151172294E-2</v>
      </c>
      <c r="G40" s="182">
        <v>0.12422386115591809</v>
      </c>
      <c r="H40" s="183"/>
      <c r="I40" s="168"/>
      <c r="J40" s="168"/>
      <c r="K40" s="168"/>
    </row>
    <row r="41" spans="1:11">
      <c r="A41" s="196"/>
      <c r="E41" s="5"/>
      <c r="F41" s="5"/>
      <c r="G41" s="5"/>
    </row>
    <row r="42" spans="1:11">
      <c r="A42" s="69" t="s">
        <v>1804</v>
      </c>
      <c r="E42" s="5"/>
      <c r="F42" s="5"/>
      <c r="G42" s="5"/>
    </row>
    <row r="43" spans="1:11">
      <c r="A43" s="61"/>
      <c r="B43" s="948" t="s">
        <v>374</v>
      </c>
      <c r="C43" s="949"/>
      <c r="D43" s="950"/>
      <c r="E43" s="948" t="s">
        <v>375</v>
      </c>
      <c r="F43" s="949"/>
      <c r="G43" s="950"/>
    </row>
    <row r="44" spans="1:11">
      <c r="A44" s="70"/>
      <c r="B44" s="174" t="s">
        <v>327</v>
      </c>
      <c r="C44" s="175" t="s">
        <v>328</v>
      </c>
      <c r="D44" s="176" t="s">
        <v>329</v>
      </c>
      <c r="E44" s="174" t="s">
        <v>327</v>
      </c>
      <c r="F44" s="175" t="s">
        <v>328</v>
      </c>
      <c r="G44" s="176" t="s">
        <v>329</v>
      </c>
    </row>
    <row r="45" spans="1:11">
      <c r="A45" s="61" t="s">
        <v>334</v>
      </c>
      <c r="B45" s="178">
        <v>5581.0109653164318</v>
      </c>
      <c r="C45" s="170">
        <v>8644.8631186498333</v>
      </c>
      <c r="D45" s="179">
        <v>14225.874083966264</v>
      </c>
      <c r="E45" s="178">
        <v>681130306.75619149</v>
      </c>
      <c r="F45" s="170">
        <v>1055055850</v>
      </c>
      <c r="G45" s="179">
        <v>1736186156.7561915</v>
      </c>
      <c r="H45" s="168"/>
      <c r="I45" s="168"/>
      <c r="J45" s="168"/>
      <c r="K45" s="168"/>
    </row>
    <row r="46" spans="1:11">
      <c r="A46" s="70" t="s">
        <v>339</v>
      </c>
      <c r="B46" s="183">
        <v>3668.4269123210147</v>
      </c>
      <c r="C46" s="168">
        <v>0</v>
      </c>
      <c r="D46" s="173">
        <v>3668.4269123210147</v>
      </c>
      <c r="E46" s="183">
        <v>447710417.27566499</v>
      </c>
      <c r="F46" s="168">
        <v>0</v>
      </c>
      <c r="G46" s="173">
        <v>447710417.27566499</v>
      </c>
      <c r="H46" s="168"/>
      <c r="I46" s="168"/>
      <c r="J46" s="168"/>
      <c r="K46" s="168"/>
    </row>
    <row r="47" spans="1:11">
      <c r="A47" s="130" t="s">
        <v>31</v>
      </c>
      <c r="B47" s="183">
        <v>193.88724886514345</v>
      </c>
      <c r="C47" s="168">
        <v>0</v>
      </c>
      <c r="D47" s="173">
        <v>193.88724886514345</v>
      </c>
      <c r="E47" s="183">
        <v>23662824.193742029</v>
      </c>
      <c r="F47" s="168">
        <v>0</v>
      </c>
      <c r="G47" s="173">
        <v>23662824.193742029</v>
      </c>
      <c r="H47" s="168"/>
      <c r="I47" s="168"/>
      <c r="J47" s="168"/>
      <c r="K47" s="168"/>
    </row>
    <row r="48" spans="1:11">
      <c r="A48" s="130" t="s">
        <v>120</v>
      </c>
      <c r="B48" s="183">
        <v>3112.8416547229385</v>
      </c>
      <c r="C48" s="168">
        <v>0</v>
      </c>
      <c r="D48" s="173">
        <v>3112.8416547229385</v>
      </c>
      <c r="E48" s="183">
        <v>379904430.27998465</v>
      </c>
      <c r="F48" s="168">
        <v>0</v>
      </c>
      <c r="G48" s="173">
        <v>379904430.27998465</v>
      </c>
      <c r="H48" s="168"/>
      <c r="I48" s="168"/>
      <c r="J48" s="168"/>
      <c r="K48" s="168"/>
    </row>
    <row r="49" spans="1:11">
      <c r="A49" s="5" t="s">
        <v>163</v>
      </c>
      <c r="B49" s="183">
        <v>361.69800873293298</v>
      </c>
      <c r="C49" s="168">
        <v>0</v>
      </c>
      <c r="D49" s="173">
        <v>361.69800873293298</v>
      </c>
      <c r="E49" s="168">
        <v>44143162.80193834</v>
      </c>
      <c r="F49" s="168">
        <v>0</v>
      </c>
      <c r="G49" s="173">
        <v>44143162.80193834</v>
      </c>
      <c r="H49" s="168"/>
      <c r="I49" s="168"/>
      <c r="J49" s="168"/>
      <c r="K49" s="168"/>
    </row>
    <row r="50" spans="1:11">
      <c r="A50" s="187" t="s">
        <v>164</v>
      </c>
      <c r="B50" s="188">
        <v>5.0404559424022978E-3</v>
      </c>
      <c r="C50" s="189">
        <v>0</v>
      </c>
      <c r="D50" s="190">
        <v>5.0404559424022978E-3</v>
      </c>
      <c r="E50" s="189">
        <v>615.15867350475446</v>
      </c>
      <c r="F50" s="189">
        <v>0</v>
      </c>
      <c r="G50" s="190">
        <v>615.15867350475446</v>
      </c>
      <c r="H50" s="168"/>
      <c r="I50" s="168"/>
      <c r="J50" s="168"/>
      <c r="K50" s="168"/>
    </row>
    <row r="51" spans="1:11">
      <c r="A51" s="191" t="s">
        <v>167</v>
      </c>
      <c r="B51" s="178">
        <v>1.819926980274129E-4</v>
      </c>
      <c r="C51" s="170">
        <v>1.1154573770030414E-4</v>
      </c>
      <c r="D51" s="179">
        <v>2.9353843572771702E-4</v>
      </c>
      <c r="E51" s="170">
        <v>22.211162637945183</v>
      </c>
      <c r="F51" s="170">
        <v>13.613516083254298</v>
      </c>
      <c r="G51" s="179">
        <v>35.824678721199476</v>
      </c>
      <c r="H51" s="168"/>
      <c r="I51" s="168"/>
      <c r="J51" s="168"/>
      <c r="K51" s="168"/>
    </row>
    <row r="52" spans="1:11">
      <c r="A52" s="192" t="s">
        <v>168</v>
      </c>
      <c r="B52" s="183">
        <v>2.3455992992048782E-4</v>
      </c>
      <c r="C52" s="168">
        <v>7.7292609553619739E-4</v>
      </c>
      <c r="D52" s="168">
        <v>1.0074860254566853E-3</v>
      </c>
      <c r="E52" s="183">
        <v>28.626691116059163</v>
      </c>
      <c r="F52" s="168">
        <v>94.331186916524217</v>
      </c>
      <c r="G52" s="173">
        <v>122.95787803258338</v>
      </c>
      <c r="H52" s="168"/>
      <c r="I52" s="168"/>
      <c r="J52" s="168"/>
      <c r="K52" s="168"/>
    </row>
    <row r="53" spans="1:11">
      <c r="A53" s="192" t="s">
        <v>169</v>
      </c>
      <c r="B53" s="183">
        <v>3.7595724809300594E-4</v>
      </c>
      <c r="C53" s="168">
        <v>2.8436264686283754E-3</v>
      </c>
      <c r="D53" s="168">
        <v>3.2195837167213813E-3</v>
      </c>
      <c r="E53" s="183">
        <v>45.883420998848337</v>
      </c>
      <c r="F53" s="168">
        <v>347.04826435815005</v>
      </c>
      <c r="G53" s="173">
        <v>392.9316853569984</v>
      </c>
      <c r="H53" s="168"/>
      <c r="I53" s="168"/>
      <c r="J53" s="168"/>
      <c r="K53" s="168"/>
    </row>
    <row r="54" spans="1:11">
      <c r="A54" s="192" t="s">
        <v>170</v>
      </c>
      <c r="B54" s="183">
        <v>2.3454417458605976E-5</v>
      </c>
      <c r="C54" s="168">
        <v>2.9424481847726227E-6</v>
      </c>
      <c r="D54" s="168">
        <v>2.6396865643378599E-5</v>
      </c>
      <c r="E54" s="183">
        <v>2.8624768268059273</v>
      </c>
      <c r="F54" s="168">
        <v>0.35910888675251729</v>
      </c>
      <c r="G54" s="173">
        <v>3.2215857135584445</v>
      </c>
    </row>
    <row r="55" spans="1:11">
      <c r="A55" s="193" t="s">
        <v>171</v>
      </c>
      <c r="B55" s="183">
        <v>2.0221571642581803E-5</v>
      </c>
      <c r="C55" s="168">
        <v>2.9424481847726227E-6</v>
      </c>
      <c r="D55" s="168">
        <v>2.3164019827354426E-5</v>
      </c>
      <c r="E55" s="183">
        <v>2.467926578464108</v>
      </c>
      <c r="F55" s="168">
        <v>0.35910888675251729</v>
      </c>
      <c r="G55" s="173">
        <v>2.8270354652166247</v>
      </c>
      <c r="H55" s="168"/>
      <c r="I55" s="168"/>
      <c r="J55" s="168"/>
      <c r="K55" s="168"/>
    </row>
    <row r="56" spans="1:11">
      <c r="A56" s="192" t="s">
        <v>172</v>
      </c>
      <c r="B56" s="183">
        <v>2.2889862404034024E-4</v>
      </c>
      <c r="C56" s="168">
        <v>0</v>
      </c>
      <c r="D56" s="168">
        <v>2.2889862404034024E-4</v>
      </c>
      <c r="E56" s="183">
        <v>27.935761276510473</v>
      </c>
      <c r="F56" s="168">
        <v>0</v>
      </c>
      <c r="G56" s="173">
        <v>27.935761276510473</v>
      </c>
      <c r="H56" s="168"/>
      <c r="I56" s="168"/>
      <c r="J56" s="168"/>
      <c r="K56" s="168"/>
    </row>
    <row r="57" spans="1:11">
      <c r="A57" s="130" t="s">
        <v>371</v>
      </c>
      <c r="B57" s="183">
        <v>6.553914899513152E-6</v>
      </c>
      <c r="C57" s="168">
        <v>9.2870365836396893E-7</v>
      </c>
      <c r="D57" s="168">
        <v>7.4826185578771209E-6</v>
      </c>
      <c r="E57" s="183">
        <v>0.79986763934018967</v>
      </c>
      <c r="F57" s="168">
        <v>0.11334294299692031</v>
      </c>
      <c r="G57" s="173">
        <v>0.91321058233711006</v>
      </c>
    </row>
    <row r="58" spans="1:11">
      <c r="A58" s="130" t="s">
        <v>372</v>
      </c>
      <c r="B58" s="183">
        <v>5.9925238525210527E-6</v>
      </c>
      <c r="C58" s="168">
        <v>8.8418741796841746E-7</v>
      </c>
      <c r="D58" s="168">
        <v>6.87671127048947E-6</v>
      </c>
      <c r="E58" s="183">
        <v>0.73135308912263286</v>
      </c>
      <c r="F58" s="168">
        <v>0.10790999175122515</v>
      </c>
      <c r="G58" s="173">
        <v>0.83926308087385793</v>
      </c>
    </row>
    <row r="59" spans="1:11">
      <c r="A59" s="192" t="s">
        <v>83</v>
      </c>
      <c r="B59" s="183">
        <v>5.9300058879525116E-4</v>
      </c>
      <c r="C59" s="168">
        <v>9.1748499846447846E-7</v>
      </c>
      <c r="D59" s="168">
        <v>5.9391807379371563E-4</v>
      </c>
      <c r="E59" s="183">
        <v>72.372313092169435</v>
      </c>
      <c r="F59" s="168">
        <v>0.11197377004488328</v>
      </c>
      <c r="G59" s="173">
        <v>72.484286862214333</v>
      </c>
      <c r="H59" s="168"/>
      <c r="I59" s="168"/>
      <c r="J59" s="168"/>
      <c r="K59" s="168"/>
    </row>
    <row r="60" spans="1:11">
      <c r="A60" s="70" t="s">
        <v>84</v>
      </c>
      <c r="B60" s="183">
        <v>1.8286557916348986E-4</v>
      </c>
      <c r="C60" s="168">
        <v>1.8000137366512533E-6</v>
      </c>
      <c r="D60" s="168">
        <v>1.8466559290014113E-4</v>
      </c>
      <c r="E60" s="183">
        <v>22.317692762983928</v>
      </c>
      <c r="F60" s="168">
        <v>0.21968132946341787</v>
      </c>
      <c r="G60" s="173">
        <v>22.537374092447351</v>
      </c>
      <c r="H60" s="168"/>
      <c r="I60" s="168"/>
      <c r="J60" s="168"/>
      <c r="K60" s="168"/>
    </row>
    <row r="61" spans="1:11">
      <c r="A61" s="130" t="s">
        <v>85</v>
      </c>
      <c r="B61" s="183">
        <v>-0.38847006026443792</v>
      </c>
      <c r="C61" s="168">
        <v>0.60723484750917844</v>
      </c>
      <c r="D61" s="168">
        <v>0.21876478724474052</v>
      </c>
      <c r="E61" s="183">
        <v>-47410.537796445744</v>
      </c>
      <c r="F61" s="168">
        <v>74109.522544814667</v>
      </c>
      <c r="G61" s="173">
        <v>26698.984748368919</v>
      </c>
      <c r="H61" s="168"/>
      <c r="I61" s="168"/>
      <c r="J61" s="168"/>
      <c r="K61" s="168"/>
    </row>
    <row r="62" spans="1:11">
      <c r="A62" s="130" t="s">
        <v>165</v>
      </c>
      <c r="B62" s="183">
        <v>-0.38753425551332982</v>
      </c>
      <c r="C62" s="168">
        <v>0.60879709654180603</v>
      </c>
      <c r="D62" s="168">
        <v>0.22126284102847621</v>
      </c>
      <c r="E62" s="183">
        <v>-47296.328205898913</v>
      </c>
      <c r="F62" s="168">
        <v>74300.186058904874</v>
      </c>
      <c r="G62" s="173">
        <v>27003.857853005953</v>
      </c>
      <c r="H62" s="168"/>
      <c r="I62" s="168"/>
      <c r="J62" s="168"/>
      <c r="K62" s="168"/>
    </row>
    <row r="63" spans="1:11">
      <c r="A63" s="130" t="s">
        <v>166</v>
      </c>
      <c r="B63" s="194">
        <v>-0.32128485937114748</v>
      </c>
      <c r="C63" s="181">
        <v>0.60930162473197258</v>
      </c>
      <c r="D63" s="182">
        <v>0.2880167653608251</v>
      </c>
      <c r="E63" s="194">
        <v>-39210.970230943087</v>
      </c>
      <c r="F63" s="181">
        <v>74361.760824314028</v>
      </c>
      <c r="G63" s="182">
        <v>35150.790593370933</v>
      </c>
      <c r="H63" s="168"/>
      <c r="I63" s="168"/>
      <c r="J63" s="168"/>
      <c r="K63" s="168"/>
    </row>
    <row r="64" spans="1:11">
      <c r="A64" s="195" t="s">
        <v>175</v>
      </c>
      <c r="B64" s="183">
        <v>5.1893718530485512E-6</v>
      </c>
      <c r="C64" s="168">
        <v>2.5235280086898405E-5</v>
      </c>
      <c r="D64" s="173">
        <v>3.0424651939946955E-5</v>
      </c>
      <c r="E64" s="183">
        <v>0.633333004379521</v>
      </c>
      <c r="F64" s="168">
        <v>3.0798208735812742</v>
      </c>
      <c r="G64" s="173">
        <v>3.7131538779607953</v>
      </c>
      <c r="H64" s="168"/>
      <c r="I64" s="168"/>
      <c r="J64" s="168"/>
      <c r="K64" s="168"/>
    </row>
    <row r="65" spans="1:11">
      <c r="A65" s="192" t="s">
        <v>176</v>
      </c>
      <c r="B65" s="183">
        <v>7.6827802994971899E-6</v>
      </c>
      <c r="C65" s="168">
        <v>1.6793838168363827E-4</v>
      </c>
      <c r="D65" s="173">
        <v>1.7562116198313547E-4</v>
      </c>
      <c r="E65" s="183">
        <v>0.93763917230365945</v>
      </c>
      <c r="F65" s="168">
        <v>20.495914117206787</v>
      </c>
      <c r="G65" s="173">
        <v>21.433553289510446</v>
      </c>
      <c r="H65" s="168"/>
      <c r="I65" s="168"/>
      <c r="J65" s="168"/>
      <c r="K65" s="168"/>
    </row>
    <row r="66" spans="1:11">
      <c r="A66" s="192" t="s">
        <v>177</v>
      </c>
      <c r="B66" s="183">
        <v>1.6748751888392987E-5</v>
      </c>
      <c r="C66" s="168">
        <v>3.0768321599418836E-4</v>
      </c>
      <c r="D66" s="173">
        <v>3.2443196788258134E-4</v>
      </c>
      <c r="E66" s="183">
        <v>2.0440888904216021</v>
      </c>
      <c r="F66" s="168">
        <v>37.550967843685427</v>
      </c>
      <c r="G66" s="173">
        <v>39.595056734107025</v>
      </c>
      <c r="H66" s="168"/>
      <c r="I66" s="168"/>
      <c r="J66" s="168"/>
      <c r="K66" s="168"/>
    </row>
    <row r="67" spans="1:11">
      <c r="A67" s="192" t="s">
        <v>178</v>
      </c>
      <c r="B67" s="183">
        <v>1.2905541594289085E-6</v>
      </c>
      <c r="C67" s="168">
        <v>1.7149725622528556E-7</v>
      </c>
      <c r="D67" s="173">
        <v>1.462051415654194E-6</v>
      </c>
      <c r="E67" s="183">
        <v>0.15750471661140195</v>
      </c>
      <c r="F67" s="168">
        <v>2.0930254297386233E-2</v>
      </c>
      <c r="G67" s="173">
        <v>0.17843497090878815</v>
      </c>
      <c r="H67" s="5" t="s">
        <v>87</v>
      </c>
    </row>
    <row r="68" spans="1:11">
      <c r="A68" s="193" t="s">
        <v>179</v>
      </c>
      <c r="B68" s="183">
        <v>1.1411808046897392E-6</v>
      </c>
      <c r="C68" s="168">
        <v>1.7149725622528556E-7</v>
      </c>
      <c r="D68" s="173">
        <v>1.3126780609150247E-6</v>
      </c>
      <c r="E68" s="183">
        <v>0.13927455731464033</v>
      </c>
      <c r="F68" s="168">
        <v>2.0930254297386233E-2</v>
      </c>
      <c r="G68" s="173">
        <v>0.16020481161202657</v>
      </c>
      <c r="H68" s="168"/>
      <c r="I68" s="168"/>
      <c r="J68" s="168"/>
      <c r="K68" s="168"/>
    </row>
    <row r="69" spans="1:11">
      <c r="A69" s="192" t="s">
        <v>180</v>
      </c>
      <c r="B69" s="183">
        <v>9.7930405925690714E-6</v>
      </c>
      <c r="C69" s="168">
        <v>0</v>
      </c>
      <c r="D69" s="173">
        <v>9.7930405925690714E-6</v>
      </c>
      <c r="E69" s="183">
        <v>1.1951843105748519</v>
      </c>
      <c r="F69" s="168">
        <v>0</v>
      </c>
      <c r="G69" s="173">
        <v>1.1951843105748519</v>
      </c>
      <c r="H69" s="168"/>
      <c r="I69" s="168"/>
      <c r="J69" s="168"/>
      <c r="K69" s="168"/>
    </row>
    <row r="70" spans="1:11">
      <c r="A70" s="196" t="s">
        <v>181</v>
      </c>
      <c r="B70" s="183">
        <v>1.1335432013104521E-7</v>
      </c>
      <c r="C70" s="168">
        <v>6.1396017728652229E-8</v>
      </c>
      <c r="D70" s="168">
        <v>1.7475033785969744E-7</v>
      </c>
      <c r="E70" s="183">
        <v>1.3834243172575594E-2</v>
      </c>
      <c r="F70" s="168">
        <v>7.4930310384642724E-3</v>
      </c>
      <c r="G70" s="173">
        <v>2.1327274211039866E-2</v>
      </c>
    </row>
    <row r="71" spans="1:11">
      <c r="A71" s="197" t="s">
        <v>182</v>
      </c>
      <c r="B71" s="194">
        <v>3.210090168447653E-7</v>
      </c>
      <c r="C71" s="181">
        <v>4.4589286618574247E-8</v>
      </c>
      <c r="D71" s="181">
        <v>3.6559830346333955E-7</v>
      </c>
      <c r="E71" s="194">
        <v>3.9177305236235367E-2</v>
      </c>
      <c r="F71" s="181">
        <v>5.4418661173204217E-3</v>
      </c>
      <c r="G71" s="182">
        <v>4.4619171353555795E-2</v>
      </c>
    </row>
    <row r="72" spans="1:11">
      <c r="E72" s="5"/>
      <c r="F72" s="5"/>
      <c r="G72" s="5"/>
    </row>
    <row r="73" spans="1:11">
      <c r="A73" s="69" t="s">
        <v>1805</v>
      </c>
      <c r="E73" s="5"/>
      <c r="F73" s="5"/>
      <c r="G73" s="5"/>
    </row>
    <row r="74" spans="1:11">
      <c r="A74" s="61"/>
      <c r="B74" s="948" t="s">
        <v>374</v>
      </c>
      <c r="C74" s="949"/>
      <c r="D74" s="950"/>
      <c r="E74" s="948" t="s">
        <v>375</v>
      </c>
      <c r="F74" s="949"/>
      <c r="G74" s="950"/>
    </row>
    <row r="75" spans="1:11">
      <c r="A75" s="70"/>
      <c r="B75" s="174" t="s">
        <v>327</v>
      </c>
      <c r="C75" s="175" t="s">
        <v>328</v>
      </c>
      <c r="D75" s="176" t="s">
        <v>329</v>
      </c>
      <c r="E75" s="174" t="s">
        <v>327</v>
      </c>
      <c r="F75" s="175" t="s">
        <v>328</v>
      </c>
      <c r="G75" s="176" t="s">
        <v>329</v>
      </c>
    </row>
    <row r="76" spans="1:11">
      <c r="A76" s="61" t="s">
        <v>334</v>
      </c>
      <c r="B76" s="178">
        <v>3435.8660605671307</v>
      </c>
      <c r="C76" s="170">
        <v>8657.8694322686642</v>
      </c>
      <c r="D76" s="179">
        <v>12093.735492835795</v>
      </c>
      <c r="E76" s="178">
        <v>418697765.70052987</v>
      </c>
      <c r="F76" s="170">
        <v>1055055850</v>
      </c>
      <c r="G76" s="179">
        <v>1473753615.7005298</v>
      </c>
      <c r="K76" s="198"/>
    </row>
    <row r="77" spans="1:11">
      <c r="A77" s="70" t="s">
        <v>339</v>
      </c>
      <c r="B77" s="183">
        <v>2459.4966914622428</v>
      </c>
      <c r="C77" s="168">
        <v>4351.0880112873965</v>
      </c>
      <c r="D77" s="173">
        <v>6810.5847027496393</v>
      </c>
      <c r="E77" s="183">
        <v>299716505.62336189</v>
      </c>
      <c r="F77" s="168">
        <v>530227545.71279377</v>
      </c>
      <c r="G77" s="173">
        <v>829944051.33615577</v>
      </c>
      <c r="K77" s="198"/>
    </row>
    <row r="78" spans="1:11">
      <c r="A78" s="130" t="s">
        <v>31</v>
      </c>
      <c r="B78" s="183">
        <v>144.66284327678576</v>
      </c>
      <c r="C78" s="168">
        <v>0</v>
      </c>
      <c r="D78" s="173">
        <v>144.66284327678576</v>
      </c>
      <c r="E78" s="183">
        <v>17628745.763703704</v>
      </c>
      <c r="F78" s="168">
        <v>0</v>
      </c>
      <c r="G78" s="173">
        <v>17628745.763703704</v>
      </c>
      <c r="K78" s="198"/>
    </row>
    <row r="79" spans="1:11">
      <c r="A79" s="130" t="s">
        <v>120</v>
      </c>
      <c r="B79" s="183">
        <v>1961.485598993848</v>
      </c>
      <c r="C79" s="168">
        <v>0</v>
      </c>
      <c r="D79" s="173">
        <v>1961.485598993848</v>
      </c>
      <c r="E79" s="183">
        <v>239028420.57147288</v>
      </c>
      <c r="F79" s="168">
        <v>0</v>
      </c>
      <c r="G79" s="173">
        <v>239028420.57147288</v>
      </c>
      <c r="K79" s="198"/>
    </row>
    <row r="80" spans="1:11">
      <c r="A80" s="5" t="s">
        <v>163</v>
      </c>
      <c r="B80" s="183">
        <v>353.34824919160911</v>
      </c>
      <c r="C80" s="168">
        <v>4351.0880112873965</v>
      </c>
      <c r="D80" s="173">
        <v>4704.4362604790058</v>
      </c>
      <c r="E80" s="168">
        <v>43059339.288185336</v>
      </c>
      <c r="F80" s="168">
        <v>530227545.71279377</v>
      </c>
      <c r="G80" s="173">
        <v>573286885.00097919</v>
      </c>
      <c r="K80" s="198"/>
    </row>
    <row r="81" spans="1:11">
      <c r="A81" s="187" t="s">
        <v>164</v>
      </c>
      <c r="B81" s="188">
        <v>2.5989051960194735E-3</v>
      </c>
      <c r="C81" s="189">
        <v>0</v>
      </c>
      <c r="D81" s="190">
        <v>2.5989051960194735E-3</v>
      </c>
      <c r="E81" s="189">
        <v>316.70495288784292</v>
      </c>
      <c r="F81" s="189">
        <v>0</v>
      </c>
      <c r="G81" s="190">
        <v>316.70495288784292</v>
      </c>
      <c r="H81" s="168"/>
      <c r="I81" s="168"/>
      <c r="J81" s="168"/>
      <c r="K81" s="168"/>
    </row>
    <row r="82" spans="1:11">
      <c r="A82" s="191" t="s">
        <v>167</v>
      </c>
      <c r="B82" s="178">
        <v>1.207138544126378E-4</v>
      </c>
      <c r="C82" s="170">
        <v>1.1154573770030414E-4</v>
      </c>
      <c r="D82" s="179">
        <v>2.3225959211294194E-4</v>
      </c>
      <c r="E82" s="170">
        <v>14.710300180714215</v>
      </c>
      <c r="F82" s="170">
        <v>13.593065132703591</v>
      </c>
      <c r="G82" s="179">
        <v>28.30336531341781</v>
      </c>
    </row>
    <row r="83" spans="1:11">
      <c r="A83" s="192" t="s">
        <v>168</v>
      </c>
      <c r="B83" s="183">
        <v>1.6440486399936437E-4</v>
      </c>
      <c r="C83" s="168">
        <v>7.7300276315711634E-4</v>
      </c>
      <c r="D83" s="168">
        <v>9.3740762715648074E-4</v>
      </c>
      <c r="E83" s="183">
        <v>20.034526379491972</v>
      </c>
      <c r="F83" s="168">
        <v>94.198820358206135</v>
      </c>
      <c r="G83" s="173">
        <v>114.23334673769811</v>
      </c>
    </row>
    <row r="84" spans="1:11">
      <c r="A84" s="192" t="s">
        <v>169</v>
      </c>
      <c r="B84" s="183">
        <v>2.8902762416397525E-4</v>
      </c>
      <c r="C84" s="168">
        <v>2.852429064424066E-3</v>
      </c>
      <c r="D84" s="168">
        <v>3.1414566885880411E-3</v>
      </c>
      <c r="E84" s="183">
        <v>35.221169373294472</v>
      </c>
      <c r="F84" s="168">
        <v>347.59960226635695</v>
      </c>
      <c r="G84" s="173">
        <v>382.82077163965141</v>
      </c>
    </row>
    <row r="85" spans="1:11">
      <c r="A85" s="192" t="s">
        <v>170</v>
      </c>
      <c r="B85" s="183">
        <v>1.804459757856688E-5</v>
      </c>
      <c r="C85" s="168">
        <v>3.3017466291752537E-5</v>
      </c>
      <c r="D85" s="168">
        <v>5.1062063870319413E-5</v>
      </c>
      <c r="E85" s="183">
        <v>2.198931086348594</v>
      </c>
      <c r="F85" s="168">
        <v>4.0235384970645436</v>
      </c>
      <c r="G85" s="173">
        <v>6.2224695834131376</v>
      </c>
    </row>
    <row r="86" spans="1:11">
      <c r="A86" s="193" t="s">
        <v>171</v>
      </c>
      <c r="B86" s="183">
        <v>1.544054791138072E-5</v>
      </c>
      <c r="C86" s="168">
        <v>3.3017466291752537E-5</v>
      </c>
      <c r="D86" s="168">
        <v>4.845801420313326E-5</v>
      </c>
      <c r="E86" s="183">
        <v>1.8815992235215302</v>
      </c>
      <c r="F86" s="168">
        <v>4.0235384970645436</v>
      </c>
      <c r="G86" s="173">
        <v>5.9051377205860751</v>
      </c>
      <c r="K86" s="168"/>
    </row>
    <row r="87" spans="1:11">
      <c r="A87" s="192" t="s">
        <v>172</v>
      </c>
      <c r="B87" s="183">
        <v>1.5172574036498998E-4</v>
      </c>
      <c r="C87" s="168">
        <v>2.2436481571044579E-6</v>
      </c>
      <c r="D87" s="168">
        <v>1.5396938852209444E-4</v>
      </c>
      <c r="E87" s="183">
        <v>18.489436832003307</v>
      </c>
      <c r="F87" s="168">
        <v>0.27341300674645252</v>
      </c>
      <c r="G87" s="173">
        <v>18.762849838749762</v>
      </c>
    </row>
    <row r="88" spans="1:11">
      <c r="A88" s="130" t="s">
        <v>371</v>
      </c>
      <c r="B88" s="183">
        <v>4.2374350484243029E-6</v>
      </c>
      <c r="C88" s="168">
        <v>1.0347663802251848E-5</v>
      </c>
      <c r="D88" s="168">
        <v>1.4585098850676151E-5</v>
      </c>
      <c r="E88" s="183">
        <v>0.51637769220361251</v>
      </c>
      <c r="F88" s="168">
        <v>1.2609757300923312</v>
      </c>
      <c r="G88" s="173">
        <v>1.7773534222959437</v>
      </c>
    </row>
    <row r="89" spans="1:11">
      <c r="A89" s="130" t="s">
        <v>372</v>
      </c>
      <c r="B89" s="183">
        <v>4.6827716870769883E-6</v>
      </c>
      <c r="C89" s="168">
        <v>9.9916819602647513E-6</v>
      </c>
      <c r="D89" s="168">
        <v>1.467445364734174E-5</v>
      </c>
      <c r="E89" s="183">
        <v>0.57064682036563585</v>
      </c>
      <c r="F89" s="168">
        <v>1.2175954587888116</v>
      </c>
      <c r="G89" s="173">
        <v>1.7882422791544477</v>
      </c>
    </row>
    <row r="90" spans="1:11">
      <c r="A90" s="192" t="s">
        <v>83</v>
      </c>
      <c r="B90" s="183">
        <v>7.2877322987241477E-4</v>
      </c>
      <c r="C90" s="168">
        <v>9.1748499846447846E-7</v>
      </c>
      <c r="D90" s="168">
        <v>7.2969071487087925E-4</v>
      </c>
      <c r="E90" s="183">
        <v>88.808969171392107</v>
      </c>
      <c r="F90" s="168">
        <v>0.11180555707035417</v>
      </c>
      <c r="G90" s="173">
        <v>88.920774728462476</v>
      </c>
    </row>
    <row r="91" spans="1:11">
      <c r="A91" s="70" t="s">
        <v>84</v>
      </c>
      <c r="B91" s="183">
        <v>9.1858464015832933E-5</v>
      </c>
      <c r="C91" s="168">
        <v>1.8000137366512533E-6</v>
      </c>
      <c r="D91" s="168">
        <v>9.3658477752484184E-5</v>
      </c>
      <c r="E91" s="183">
        <v>11.193956040813577</v>
      </c>
      <c r="F91" s="168">
        <v>0.21935131244369319</v>
      </c>
      <c r="G91" s="173">
        <v>11.413307353257268</v>
      </c>
    </row>
    <row r="92" spans="1:11">
      <c r="A92" s="130" t="s">
        <v>85</v>
      </c>
      <c r="B92" s="183">
        <v>-0.15251626289751788</v>
      </c>
      <c r="C92" s="168">
        <v>0.61868844206228224</v>
      </c>
      <c r="D92" s="168">
        <v>0.46617217916476439</v>
      </c>
      <c r="E92" s="183">
        <v>-18585.77062740473</v>
      </c>
      <c r="F92" s="168">
        <v>75393.936722161146</v>
      </c>
      <c r="G92" s="173">
        <v>56808.166094756416</v>
      </c>
    </row>
    <row r="93" spans="1:11">
      <c r="A93" s="130" t="s">
        <v>165</v>
      </c>
      <c r="B93" s="183">
        <v>-0.15188168755069476</v>
      </c>
      <c r="C93" s="168">
        <v>0.62025081157259987</v>
      </c>
      <c r="D93" s="168">
        <v>0.46836912402190511</v>
      </c>
      <c r="E93" s="183">
        <v>-18508.440698007067</v>
      </c>
      <c r="F93" s="168">
        <v>75584.328492863831</v>
      </c>
      <c r="G93" s="173">
        <v>57075.887794856761</v>
      </c>
    </row>
    <row r="94" spans="1:11">
      <c r="A94" s="130" t="s">
        <v>166</v>
      </c>
      <c r="B94" s="194">
        <v>-0.10567599769032658</v>
      </c>
      <c r="C94" s="181">
        <v>0.62075533976276642</v>
      </c>
      <c r="D94" s="182">
        <v>0.51507934207243977</v>
      </c>
      <c r="E94" s="194">
        <v>-12877.773272049706</v>
      </c>
      <c r="F94" s="181">
        <v>75645.810757373518</v>
      </c>
      <c r="G94" s="182">
        <v>62768.03748532381</v>
      </c>
    </row>
    <row r="95" spans="1:11">
      <c r="A95" s="195" t="s">
        <v>175</v>
      </c>
      <c r="B95" s="183">
        <v>1.384479380280256E-5</v>
      </c>
      <c r="C95" s="168">
        <v>2.5235280086898405E-5</v>
      </c>
      <c r="D95" s="173">
        <v>3.9080073889700963E-5</v>
      </c>
      <c r="E95" s="183">
        <v>1.6871391752858802</v>
      </c>
      <c r="F95" s="168">
        <v>3.0751942022639267</v>
      </c>
      <c r="G95" s="173">
        <v>4.7623333775498065</v>
      </c>
    </row>
    <row r="96" spans="1:11">
      <c r="A96" s="192" t="s">
        <v>176</v>
      </c>
      <c r="B96" s="183">
        <v>9.697679005888105E-6</v>
      </c>
      <c r="C96" s="168">
        <v>1.6801504930455714E-4</v>
      </c>
      <c r="D96" s="173">
        <v>1.7771272831044525E-4</v>
      </c>
      <c r="E96" s="183">
        <v>1.1817679911469161</v>
      </c>
      <c r="F96" s="168">
        <v>20.474466847019862</v>
      </c>
      <c r="G96" s="173">
        <v>21.656234838166778</v>
      </c>
    </row>
    <row r="97" spans="1:15">
      <c r="A97" s="192" t="s">
        <v>177</v>
      </c>
      <c r="B97" s="183">
        <v>1.9333869351246257E-5</v>
      </c>
      <c r="C97" s="168">
        <v>3.3562056314923716E-4</v>
      </c>
      <c r="D97" s="173">
        <v>3.5495443250048344E-4</v>
      </c>
      <c r="E97" s="183">
        <v>2.3560429181504761</v>
      </c>
      <c r="F97" s="168">
        <v>40.899027330111963</v>
      </c>
      <c r="G97" s="173">
        <v>43.255070248262442</v>
      </c>
      <c r="L97" s="168"/>
      <c r="M97" s="168"/>
      <c r="N97" s="168"/>
      <c r="O97" s="168"/>
    </row>
    <row r="98" spans="1:15">
      <c r="A98" s="192" t="s">
        <v>178</v>
      </c>
      <c r="B98" s="183">
        <v>2.1562033449766977E-6</v>
      </c>
      <c r="C98" s="168">
        <v>2.9326339851783916E-7</v>
      </c>
      <c r="D98" s="173">
        <v>2.449466743494537E-6</v>
      </c>
      <c r="E98" s="183">
        <v>0.26275690234232668</v>
      </c>
      <c r="F98" s="168">
        <v>3.5737344691747275E-2</v>
      </c>
      <c r="G98" s="173">
        <v>0.29849424703407396</v>
      </c>
      <c r="L98" s="168"/>
      <c r="M98" s="168"/>
      <c r="N98" s="168"/>
      <c r="O98" s="168"/>
    </row>
    <row r="99" spans="1:15">
      <c r="A99" s="193" t="s">
        <v>179</v>
      </c>
      <c r="B99" s="183">
        <v>1.8865631089228033E-6</v>
      </c>
      <c r="C99" s="168">
        <v>2.9326339851783916E-7</v>
      </c>
      <c r="D99" s="173">
        <v>2.1798265074406426E-6</v>
      </c>
      <c r="E99" s="183">
        <v>0.22989829773185069</v>
      </c>
      <c r="F99" s="168">
        <v>3.5737344691747275E-2</v>
      </c>
      <c r="G99" s="173">
        <v>0.265635642423598</v>
      </c>
      <c r="L99" s="168"/>
      <c r="M99" s="168"/>
      <c r="N99" s="168"/>
      <c r="O99" s="168"/>
    </row>
    <row r="100" spans="1:15">
      <c r="A100" s="192" t="s">
        <v>180</v>
      </c>
      <c r="B100" s="183">
        <v>1.1979256659594038E-5</v>
      </c>
      <c r="C100" s="168">
        <v>2.54095318848708E-7</v>
      </c>
      <c r="D100" s="173">
        <v>1.2233351978442746E-5</v>
      </c>
      <c r="E100" s="183">
        <v>1.4598031208752411</v>
      </c>
      <c r="F100" s="168">
        <v>3.0964286849807239E-2</v>
      </c>
      <c r="G100" s="173">
        <v>1.4907674077250486</v>
      </c>
      <c r="L100" s="168"/>
      <c r="M100" s="168"/>
      <c r="N100" s="168"/>
      <c r="O100" s="168"/>
    </row>
    <row r="101" spans="1:15">
      <c r="A101" s="196" t="s">
        <v>181</v>
      </c>
      <c r="B101" s="183">
        <v>2.383154677008371E-7</v>
      </c>
      <c r="C101" s="168">
        <v>1.0498829666938642E-7</v>
      </c>
      <c r="D101" s="168">
        <v>3.4330376437022355E-7</v>
      </c>
      <c r="E101" s="183">
        <v>2.9041339825030044E-2</v>
      </c>
      <c r="F101" s="168">
        <v>1.2793969399645524E-2</v>
      </c>
      <c r="G101" s="173">
        <v>4.1835309224675571E-2</v>
      </c>
    </row>
    <row r="102" spans="1:15">
      <c r="A102" s="197" t="s">
        <v>182</v>
      </c>
      <c r="B102" s="194">
        <v>4.2097887419716756E-7</v>
      </c>
      <c r="C102" s="181">
        <v>7.6248483614638183E-8</v>
      </c>
      <c r="D102" s="181">
        <v>4.972273578118057E-7</v>
      </c>
      <c r="E102" s="194">
        <v>5.1300868813374013E-2</v>
      </c>
      <c r="F102" s="181">
        <v>9.2917096198542899E-3</v>
      </c>
      <c r="G102" s="182">
        <v>6.0592578433228295E-2</v>
      </c>
    </row>
    <row r="103" spans="1:15">
      <c r="A103" s="196"/>
      <c r="E103" s="5"/>
      <c r="F103" s="5"/>
      <c r="G103" s="5"/>
      <c r="L103" s="168"/>
      <c r="M103" s="168"/>
      <c r="N103" s="168"/>
      <c r="O103" s="168"/>
    </row>
    <row r="104" spans="1:15">
      <c r="A104" s="43" t="s">
        <v>376</v>
      </c>
      <c r="E104" s="5"/>
      <c r="F104" s="5"/>
      <c r="G104" s="5"/>
      <c r="L104" s="168"/>
      <c r="M104" s="168"/>
      <c r="N104" s="168"/>
      <c r="O104" s="168"/>
    </row>
    <row r="105" spans="1:15">
      <c r="A105" s="61"/>
      <c r="B105" s="948" t="s">
        <v>374</v>
      </c>
      <c r="C105" s="949"/>
      <c r="D105" s="950"/>
      <c r="E105" s="948" t="s">
        <v>375</v>
      </c>
      <c r="F105" s="949"/>
      <c r="G105" s="950"/>
      <c r="L105" s="168"/>
      <c r="M105" s="168"/>
      <c r="N105" s="168"/>
      <c r="O105" s="168"/>
    </row>
    <row r="106" spans="1:15">
      <c r="A106" s="70"/>
      <c r="B106" s="174" t="s">
        <v>327</v>
      </c>
      <c r="C106" s="175" t="s">
        <v>328</v>
      </c>
      <c r="D106" s="176" t="s">
        <v>329</v>
      </c>
      <c r="E106" s="174" t="s">
        <v>327</v>
      </c>
      <c r="F106" s="175" t="s">
        <v>328</v>
      </c>
      <c r="G106" s="176" t="s">
        <v>329</v>
      </c>
      <c r="L106" s="168"/>
      <c r="M106" s="168"/>
      <c r="N106" s="168"/>
      <c r="O106" s="168"/>
    </row>
    <row r="107" spans="1:15">
      <c r="A107" s="61" t="s">
        <v>334</v>
      </c>
      <c r="B107" s="178">
        <v>1116.7325361174107</v>
      </c>
      <c r="C107" s="170">
        <v>7413.0704115203789</v>
      </c>
      <c r="D107" s="179">
        <v>8529.8029476377887</v>
      </c>
      <c r="E107" s="178">
        <v>158937542.70632446</v>
      </c>
      <c r="F107" s="170">
        <v>1055055850</v>
      </c>
      <c r="G107" s="179">
        <v>1213993392.7063243</v>
      </c>
      <c r="L107" s="168"/>
      <c r="M107" s="168"/>
      <c r="N107" s="168"/>
      <c r="O107" s="168"/>
    </row>
    <row r="108" spans="1:15">
      <c r="A108" s="70" t="s">
        <v>339</v>
      </c>
      <c r="B108" s="183">
        <v>1076.6271723519972</v>
      </c>
      <c r="C108" s="168">
        <v>7413.0704115203789</v>
      </c>
      <c r="D108" s="173">
        <v>8489.6975838723756</v>
      </c>
      <c r="E108" s="183">
        <v>153229597.6433287</v>
      </c>
      <c r="F108" s="168">
        <v>1055055850</v>
      </c>
      <c r="G108" s="173">
        <v>1208285447.6433284</v>
      </c>
      <c r="L108" s="168"/>
      <c r="M108" s="168"/>
      <c r="N108" s="168"/>
      <c r="O108" s="168"/>
    </row>
    <row r="109" spans="1:15">
      <c r="A109" s="130" t="s">
        <v>31</v>
      </c>
      <c r="B109" s="183">
        <v>81.898580124360933</v>
      </c>
      <c r="C109" s="168">
        <v>0</v>
      </c>
      <c r="D109" s="173">
        <v>81.898580124360933</v>
      </c>
      <c r="E109" s="183">
        <v>11656111.606955454</v>
      </c>
      <c r="F109" s="168">
        <v>0</v>
      </c>
      <c r="G109" s="173">
        <v>11656111.606955454</v>
      </c>
      <c r="L109" s="168"/>
      <c r="M109" s="168"/>
      <c r="N109" s="168"/>
      <c r="O109" s="168"/>
    </row>
    <row r="110" spans="1:15">
      <c r="A110" s="130" t="s">
        <v>120</v>
      </c>
      <c r="B110" s="183">
        <v>699.72120668778848</v>
      </c>
      <c r="C110" s="168">
        <v>0</v>
      </c>
      <c r="D110" s="173">
        <v>699.72120668778848</v>
      </c>
      <c r="E110" s="183">
        <v>99586933.821339548</v>
      </c>
      <c r="F110" s="168">
        <v>0</v>
      </c>
      <c r="G110" s="173">
        <v>99586933.821339548</v>
      </c>
      <c r="L110" s="168"/>
      <c r="M110" s="168"/>
      <c r="N110" s="168"/>
      <c r="O110" s="168"/>
    </row>
    <row r="111" spans="1:15">
      <c r="A111" s="5" t="s">
        <v>163</v>
      </c>
      <c r="B111" s="183">
        <v>295.00738553984786</v>
      </c>
      <c r="C111" s="168">
        <v>7413.0704115203789</v>
      </c>
      <c r="D111" s="173">
        <v>7708.0777970602267</v>
      </c>
      <c r="E111" s="168">
        <v>41986552.215033717</v>
      </c>
      <c r="F111" s="168">
        <v>1055055850</v>
      </c>
      <c r="G111" s="173">
        <v>1097042402.2150338</v>
      </c>
      <c r="L111" s="168"/>
      <c r="M111" s="168"/>
      <c r="N111" s="168"/>
      <c r="O111" s="168"/>
    </row>
    <row r="112" spans="1:15">
      <c r="A112" s="187" t="s">
        <v>164</v>
      </c>
      <c r="B112" s="188">
        <v>1.4959100055562911E-4</v>
      </c>
      <c r="C112" s="189">
        <v>0</v>
      </c>
      <c r="D112" s="190">
        <v>1.4959100055562911E-4</v>
      </c>
      <c r="E112" s="189">
        <v>21.290349542383524</v>
      </c>
      <c r="F112" s="189">
        <v>0</v>
      </c>
      <c r="G112" s="190">
        <v>21.290349542383524</v>
      </c>
      <c r="H112" s="168"/>
      <c r="I112" s="168"/>
      <c r="J112" s="168"/>
      <c r="K112" s="168"/>
    </row>
    <row r="113" spans="1:15">
      <c r="A113" s="191" t="s">
        <v>167</v>
      </c>
      <c r="B113" s="178">
        <v>5.1191870467542053E-5</v>
      </c>
      <c r="C113" s="170">
        <v>4.9453108331150788E-5</v>
      </c>
      <c r="D113" s="179">
        <v>1.0064497879869283E-4</v>
      </c>
      <c r="E113" s="170">
        <v>7.2858180768507328</v>
      </c>
      <c r="F113" s="170">
        <v>7.0383509597291711</v>
      </c>
      <c r="G113" s="179">
        <v>14.324169036579901</v>
      </c>
      <c r="L113" s="168"/>
      <c r="M113" s="168"/>
      <c r="N113" s="168"/>
      <c r="O113" s="168"/>
    </row>
    <row r="114" spans="1:15">
      <c r="A114" s="192" t="s">
        <v>168</v>
      </c>
      <c r="B114" s="183">
        <v>8.1011468660020854E-5</v>
      </c>
      <c r="C114" s="168">
        <v>4.9184681653582983E-4</v>
      </c>
      <c r="D114" s="168">
        <v>5.7285828519585064E-4</v>
      </c>
      <c r="E114" s="183">
        <v>11.529854592237296</v>
      </c>
      <c r="F114" s="168">
        <v>70.001474730843029</v>
      </c>
      <c r="G114" s="173">
        <v>81.531329323080314</v>
      </c>
      <c r="L114" s="168"/>
      <c r="M114" s="168"/>
      <c r="N114" s="168"/>
      <c r="O114" s="168"/>
    </row>
    <row r="115" spans="1:15">
      <c r="A115" s="192" t="s">
        <v>169</v>
      </c>
      <c r="B115" s="183">
        <v>1.7331958421875655E-4</v>
      </c>
      <c r="C115" s="168">
        <v>2.6100163499559051E-3</v>
      </c>
      <c r="D115" s="168">
        <v>2.7833359341746617E-3</v>
      </c>
      <c r="E115" s="183">
        <v>24.667490135448862</v>
      </c>
      <c r="F115" s="168">
        <v>371.46726872271188</v>
      </c>
      <c r="G115" s="173">
        <v>396.13475885816075</v>
      </c>
      <c r="L115" s="168"/>
      <c r="M115" s="168"/>
      <c r="N115" s="168"/>
      <c r="O115" s="168"/>
    </row>
    <row r="116" spans="1:15">
      <c r="A116" s="192" t="s">
        <v>170</v>
      </c>
      <c r="B116" s="183">
        <v>1.0835453253386111E-5</v>
      </c>
      <c r="C116" s="168">
        <v>3.3390895992716684E-5</v>
      </c>
      <c r="D116" s="168">
        <v>4.4226349246102795E-5</v>
      </c>
      <c r="E116" s="183">
        <v>1.5421421499815362</v>
      </c>
      <c r="F116" s="168">
        <v>4.7523169480636263</v>
      </c>
      <c r="G116" s="173">
        <v>6.294459098045162</v>
      </c>
      <c r="L116" s="168"/>
      <c r="M116" s="168"/>
      <c r="N116" s="168"/>
      <c r="O116" s="168"/>
    </row>
    <row r="117" spans="1:15">
      <c r="A117" s="193" t="s">
        <v>171</v>
      </c>
      <c r="B117" s="183">
        <v>9.1428347533358275E-6</v>
      </c>
      <c r="C117" s="168">
        <v>3.3390895992716684E-5</v>
      </c>
      <c r="D117" s="168">
        <v>4.2533730746052509E-5</v>
      </c>
      <c r="E117" s="183">
        <v>1.3012423674135707</v>
      </c>
      <c r="F117" s="168">
        <v>4.7523169480636263</v>
      </c>
      <c r="G117" s="173">
        <v>6.0535593154771963</v>
      </c>
      <c r="L117" s="168"/>
      <c r="M117" s="168"/>
      <c r="N117" s="168"/>
      <c r="O117" s="168"/>
    </row>
    <row r="118" spans="1:15">
      <c r="A118" s="192" t="s">
        <v>172</v>
      </c>
      <c r="B118" s="183">
        <v>6.4214892210696958E-5</v>
      </c>
      <c r="C118" s="168">
        <v>3.7664560982320629E-6</v>
      </c>
      <c r="D118" s="168">
        <v>6.798134830892902E-5</v>
      </c>
      <c r="E118" s="183">
        <v>9.1393031393209245</v>
      </c>
      <c r="F118" s="168">
        <v>0.53605609006928401</v>
      </c>
      <c r="G118" s="173">
        <v>9.6753592293902084</v>
      </c>
      <c r="L118" s="168"/>
      <c r="M118" s="168"/>
      <c r="N118" s="168"/>
      <c r="O118" s="168"/>
    </row>
    <row r="119" spans="1:15">
      <c r="A119" s="130" t="s">
        <v>371</v>
      </c>
      <c r="B119" s="183">
        <v>1.6566069762330019E-6</v>
      </c>
      <c r="C119" s="168">
        <v>1.1785830360782285E-5</v>
      </c>
      <c r="D119" s="168">
        <v>1.3442437337015287E-5</v>
      </c>
      <c r="E119" s="183">
        <v>0.2357744880865057</v>
      </c>
      <c r="F119" s="168">
        <v>1.6774033671562916</v>
      </c>
      <c r="G119" s="173">
        <v>1.9131778552427974</v>
      </c>
    </row>
    <row r="120" spans="1:15">
      <c r="A120" s="130" t="s">
        <v>372</v>
      </c>
      <c r="B120" s="183">
        <v>2.8918367759744077E-6</v>
      </c>
      <c r="C120" s="168">
        <v>1.1311340340199739E-5</v>
      </c>
      <c r="D120" s="168">
        <v>1.4203177116174147E-5</v>
      </c>
      <c r="E120" s="183">
        <v>0.41157700363879118</v>
      </c>
      <c r="F120" s="168">
        <v>1.6098721764091686</v>
      </c>
      <c r="G120" s="173">
        <v>2.0214491800479597</v>
      </c>
    </row>
    <row r="121" spans="1:15">
      <c r="A121" s="192" t="s">
        <v>83</v>
      </c>
      <c r="B121" s="183">
        <v>7.3830450478624163E-4</v>
      </c>
      <c r="C121" s="168">
        <v>4.6624610403397246E-7</v>
      </c>
      <c r="D121" s="168">
        <v>7.3877075089027555E-4</v>
      </c>
      <c r="E121" s="183">
        <v>105.07825281755531</v>
      </c>
      <c r="F121" s="168">
        <v>6.6357885773792619E-2</v>
      </c>
      <c r="G121" s="173">
        <v>105.14461070332909</v>
      </c>
      <c r="L121" s="168"/>
      <c r="M121" s="168"/>
      <c r="N121" s="168"/>
      <c r="O121" s="168"/>
    </row>
    <row r="122" spans="1:15">
      <c r="A122" s="70" t="s">
        <v>84</v>
      </c>
      <c r="B122" s="183">
        <v>1.2892505610484649E-6</v>
      </c>
      <c r="C122" s="168">
        <v>9.1472818991685364E-7</v>
      </c>
      <c r="D122" s="168">
        <v>2.2039787509653183E-6</v>
      </c>
      <c r="E122" s="183">
        <v>0.18349095193215481</v>
      </c>
      <c r="F122" s="168">
        <v>0.1301875301807302</v>
      </c>
      <c r="G122" s="173">
        <v>0.31367848211288496</v>
      </c>
      <c r="L122" s="168"/>
      <c r="M122" s="168"/>
      <c r="N122" s="168"/>
      <c r="O122" s="168"/>
    </row>
    <row r="123" spans="1:15">
      <c r="A123" s="130" t="s">
        <v>85</v>
      </c>
      <c r="B123" s="183">
        <v>7.4410218628102029E-2</v>
      </c>
      <c r="C123" s="168">
        <v>0.53893039424190703</v>
      </c>
      <c r="D123" s="168">
        <v>0.61334061287000907</v>
      </c>
      <c r="E123" s="183">
        <v>10590.34004875406</v>
      </c>
      <c r="F123" s="168">
        <v>76702.585247819516</v>
      </c>
      <c r="G123" s="173">
        <v>87292.92529657358</v>
      </c>
      <c r="L123" s="168"/>
      <c r="M123" s="168"/>
      <c r="N123" s="168"/>
      <c r="O123" s="168"/>
    </row>
    <row r="124" spans="1:15">
      <c r="A124" s="130" t="s">
        <v>165</v>
      </c>
      <c r="B124" s="183">
        <v>7.4697070360858278E-2</v>
      </c>
      <c r="C124" s="168">
        <v>0.5398574252364764</v>
      </c>
      <c r="D124" s="168">
        <v>0.61455449559733466</v>
      </c>
      <c r="E124" s="183">
        <v>10631.165858024238</v>
      </c>
      <c r="F124" s="168">
        <v>76834.523759078176</v>
      </c>
      <c r="G124" s="173">
        <v>87465.689617102413</v>
      </c>
    </row>
    <row r="125" spans="1:15">
      <c r="A125" s="130" t="s">
        <v>166</v>
      </c>
      <c r="B125" s="194">
        <v>9.7187856903123371E-2</v>
      </c>
      <c r="C125" s="181">
        <v>0.54011381558992533</v>
      </c>
      <c r="D125" s="182">
        <v>0.6373016724930487</v>
      </c>
      <c r="E125" s="194">
        <v>13832.138544812919</v>
      </c>
      <c r="F125" s="181">
        <v>76871.014191149283</v>
      </c>
      <c r="G125" s="182">
        <v>90703.152735962198</v>
      </c>
    </row>
    <row r="126" spans="1:15">
      <c r="A126" s="195" t="s">
        <v>175</v>
      </c>
      <c r="B126" s="183">
        <v>1.9183129343025157E-5</v>
      </c>
      <c r="C126" s="168">
        <v>1.152238023330934E-5</v>
      </c>
      <c r="D126" s="173">
        <v>3.0705509576334496E-5</v>
      </c>
      <c r="E126" s="183">
        <v>2.7302145684751951</v>
      </c>
      <c r="F126" s="168">
        <v>1.6399081616957287</v>
      </c>
      <c r="G126" s="173">
        <v>4.370122730170924</v>
      </c>
    </row>
    <row r="127" spans="1:15">
      <c r="A127" s="192" t="s">
        <v>176</v>
      </c>
      <c r="B127" s="183">
        <v>1.0001219415786082E-5</v>
      </c>
      <c r="C127" s="168">
        <v>9.8715255723221223E-5</v>
      </c>
      <c r="D127" s="173">
        <v>1.087164751390073E-4</v>
      </c>
      <c r="E127" s="183">
        <v>1.4234108764649605</v>
      </c>
      <c r="F127" s="168">
        <v>14.049523645853235</v>
      </c>
      <c r="G127" s="173">
        <v>15.472934522318194</v>
      </c>
    </row>
    <row r="128" spans="1:15">
      <c r="A128" s="192" t="s">
        <v>177</v>
      </c>
      <c r="B128" s="183">
        <v>1.8723654238701385E-5</v>
      </c>
      <c r="C128" s="168">
        <v>1.9822563844459383E-4</v>
      </c>
      <c r="D128" s="173">
        <v>2.1694929268329522E-4</v>
      </c>
      <c r="E128" s="183">
        <v>2.6648203566526831</v>
      </c>
      <c r="F128" s="168">
        <v>28.212212733867769</v>
      </c>
      <c r="G128" s="173">
        <v>30.877033090520452</v>
      </c>
      <c r="L128" s="168"/>
    </row>
    <row r="129" spans="1:18">
      <c r="A129" s="192" t="s">
        <v>178</v>
      </c>
      <c r="B129" s="183">
        <v>2.5781878520515107E-6</v>
      </c>
      <c r="C129" s="168">
        <v>1.1315078185027806E-6</v>
      </c>
      <c r="D129" s="173">
        <v>3.7096956705542916E-6</v>
      </c>
      <c r="E129" s="183">
        <v>0.36693731810217584</v>
      </c>
      <c r="F129" s="168">
        <v>0.16104041604364777</v>
      </c>
      <c r="G129" s="173">
        <v>0.52797773414582372</v>
      </c>
    </row>
    <row r="130" spans="1:18">
      <c r="A130" s="193" t="s">
        <v>179</v>
      </c>
      <c r="B130" s="183">
        <v>2.2455793021124269E-6</v>
      </c>
      <c r="C130" s="168">
        <v>1.1315078185027806E-6</v>
      </c>
      <c r="D130" s="173">
        <v>3.3770871206152078E-6</v>
      </c>
      <c r="E130" s="183">
        <v>0.31959922782477951</v>
      </c>
      <c r="F130" s="168">
        <v>0.16104041604364777</v>
      </c>
      <c r="G130" s="173">
        <v>0.48063964386842728</v>
      </c>
    </row>
    <row r="131" spans="1:18">
      <c r="A131" s="192" t="s">
        <v>180</v>
      </c>
      <c r="B131" s="183">
        <v>1.2097261087625906E-5</v>
      </c>
      <c r="C131" s="168">
        <v>2.5354549730035049E-7</v>
      </c>
      <c r="D131" s="173">
        <v>1.2350806584926256E-5</v>
      </c>
      <c r="E131" s="183">
        <v>1.7217273506052395</v>
      </c>
      <c r="F131" s="168">
        <v>3.6085541525705041E-2</v>
      </c>
      <c r="G131" s="173">
        <v>1.7578128921309444</v>
      </c>
    </row>
    <row r="132" spans="1:18">
      <c r="A132" s="196" t="s">
        <v>181</v>
      </c>
      <c r="B132" s="183">
        <v>3.0981188963932836E-7</v>
      </c>
      <c r="C132" s="168">
        <v>4.0507979902399542E-7</v>
      </c>
      <c r="D132" s="168">
        <v>7.1489168866332384E-7</v>
      </c>
      <c r="E132" s="183">
        <v>4.4093584495778285E-2</v>
      </c>
      <c r="F132" s="168">
        <v>5.7652468943625891E-2</v>
      </c>
      <c r="G132" s="173">
        <v>0.10174605343940418</v>
      </c>
    </row>
    <row r="133" spans="1:18">
      <c r="A133" s="197" t="s">
        <v>182</v>
      </c>
      <c r="B133" s="194">
        <v>4.4476756298790901E-7</v>
      </c>
      <c r="C133" s="181">
        <v>2.9419203281072295E-7</v>
      </c>
      <c r="D133" s="181">
        <v>7.389595957986319E-7</v>
      </c>
      <c r="E133" s="194">
        <v>6.3300979644195149E-2</v>
      </c>
      <c r="F133" s="181">
        <v>4.1870508171348422E-2</v>
      </c>
      <c r="G133" s="182">
        <v>0.10517148781554356</v>
      </c>
    </row>
    <row r="134" spans="1:18">
      <c r="A134" s="196"/>
      <c r="E134" s="5"/>
      <c r="F134" s="5"/>
      <c r="G134" s="5"/>
    </row>
    <row r="135" spans="1:18">
      <c r="A135" s="69" t="s">
        <v>1806</v>
      </c>
      <c r="E135" s="5"/>
      <c r="F135" s="5"/>
      <c r="G135" s="5"/>
    </row>
    <row r="136" spans="1:18">
      <c r="A136" s="61"/>
      <c r="B136" s="948" t="s">
        <v>374</v>
      </c>
      <c r="C136" s="949"/>
      <c r="D136" s="950"/>
      <c r="E136" s="948" t="s">
        <v>375</v>
      </c>
      <c r="F136" s="949"/>
      <c r="G136" s="950"/>
    </row>
    <row r="137" spans="1:18">
      <c r="A137" s="70"/>
      <c r="B137" s="174" t="s">
        <v>327</v>
      </c>
      <c r="C137" s="175" t="s">
        <v>328</v>
      </c>
      <c r="D137" s="176" t="s">
        <v>329</v>
      </c>
      <c r="E137" s="174" t="s">
        <v>327</v>
      </c>
      <c r="F137" s="175" t="s">
        <v>328</v>
      </c>
      <c r="G137" s="176" t="s">
        <v>329</v>
      </c>
    </row>
    <row r="138" spans="1:18">
      <c r="A138" s="61" t="s">
        <v>334</v>
      </c>
      <c r="B138" s="178">
        <v>4771.4243019778633</v>
      </c>
      <c r="C138" s="170">
        <v>7390.8312002858183</v>
      </c>
      <c r="D138" s="179">
        <v>12162.255502263681</v>
      </c>
      <c r="E138" s="178">
        <v>681130306.75619149</v>
      </c>
      <c r="F138" s="170">
        <v>1055055850</v>
      </c>
      <c r="G138" s="179">
        <v>1736186156.7561915</v>
      </c>
    </row>
    <row r="139" spans="1:18">
      <c r="A139" s="70" t="s">
        <v>339</v>
      </c>
      <c r="B139" s="183">
        <v>3136.2814780790682</v>
      </c>
      <c r="C139" s="168">
        <v>0</v>
      </c>
      <c r="D139" s="173">
        <v>3136.2814780790682</v>
      </c>
      <c r="E139" s="183">
        <v>447710417.27566499</v>
      </c>
      <c r="F139" s="168">
        <v>0</v>
      </c>
      <c r="G139" s="173">
        <v>447710417.27566499</v>
      </c>
      <c r="L139" s="168"/>
      <c r="M139" s="168"/>
      <c r="N139" s="168"/>
      <c r="O139" s="168"/>
      <c r="P139" s="168"/>
      <c r="Q139" s="168"/>
      <c r="R139" s="168"/>
    </row>
    <row r="140" spans="1:18">
      <c r="A140" s="130" t="s">
        <v>31</v>
      </c>
      <c r="B140" s="183">
        <v>165.76178345249375</v>
      </c>
      <c r="C140" s="168">
        <v>0</v>
      </c>
      <c r="D140" s="173">
        <v>165.76178345249375</v>
      </c>
      <c r="E140" s="183">
        <v>23662824.193742033</v>
      </c>
      <c r="F140" s="168">
        <v>0</v>
      </c>
      <c r="G140" s="173">
        <v>23662824.193742033</v>
      </c>
    </row>
    <row r="141" spans="1:18">
      <c r="A141" s="130" t="s">
        <v>120</v>
      </c>
      <c r="B141" s="183">
        <v>2661.2899368693315</v>
      </c>
      <c r="C141" s="168">
        <v>0</v>
      </c>
      <c r="D141" s="173">
        <v>2661.2899368693315</v>
      </c>
      <c r="E141" s="183">
        <v>379904430.27998465</v>
      </c>
      <c r="F141" s="168">
        <v>0</v>
      </c>
      <c r="G141" s="173">
        <v>379904430.27998465</v>
      </c>
    </row>
    <row r="142" spans="1:18">
      <c r="A142" s="5" t="s">
        <v>163</v>
      </c>
      <c r="B142" s="183">
        <v>309.22975775724314</v>
      </c>
      <c r="C142" s="168">
        <v>0</v>
      </c>
      <c r="D142" s="173">
        <v>309.22975775724314</v>
      </c>
      <c r="E142" s="168">
        <v>44143162.80193834</v>
      </c>
      <c r="F142" s="168">
        <v>0</v>
      </c>
      <c r="G142" s="173">
        <v>44143162.80193834</v>
      </c>
    </row>
    <row r="143" spans="1:18">
      <c r="A143" s="187" t="s">
        <v>164</v>
      </c>
      <c r="B143" s="188">
        <v>4.3092826955704539E-3</v>
      </c>
      <c r="C143" s="189">
        <v>0</v>
      </c>
      <c r="D143" s="190">
        <v>4.3092826955704539E-3</v>
      </c>
      <c r="E143" s="189">
        <v>615.15867350475435</v>
      </c>
      <c r="F143" s="189">
        <v>0</v>
      </c>
      <c r="G143" s="190">
        <v>615.15867350475435</v>
      </c>
      <c r="H143" s="168"/>
      <c r="I143" s="168"/>
      <c r="J143" s="168"/>
      <c r="K143" s="168"/>
    </row>
    <row r="144" spans="1:18">
      <c r="A144" s="191" t="s">
        <v>167</v>
      </c>
      <c r="B144" s="178">
        <v>1.5559266726889188E-4</v>
      </c>
      <c r="C144" s="170">
        <v>4.9453108331150788E-5</v>
      </c>
      <c r="D144" s="179">
        <v>2.0504577560004269E-4</v>
      </c>
      <c r="E144" s="170">
        <v>22.211162637945179</v>
      </c>
      <c r="F144" s="170">
        <v>7.0595295483742921</v>
      </c>
      <c r="G144" s="179">
        <v>29.270692186319472</v>
      </c>
    </row>
    <row r="145" spans="1:24">
      <c r="A145" s="192" t="s">
        <v>168</v>
      </c>
      <c r="B145" s="183">
        <v>2.0053444740533399E-4</v>
      </c>
      <c r="C145" s="168">
        <v>4.8204541157437773E-4</v>
      </c>
      <c r="D145" s="168">
        <v>6.8257985897971169E-4</v>
      </c>
      <c r="E145" s="183">
        <v>28.626691116059163</v>
      </c>
      <c r="F145" s="168">
        <v>68.812941016368612</v>
      </c>
      <c r="G145" s="173">
        <v>97.439632132427775</v>
      </c>
      <c r="O145" s="168"/>
    </row>
    <row r="146" spans="1:24">
      <c r="A146" s="192" t="s">
        <v>169</v>
      </c>
      <c r="B146" s="183">
        <v>3.2142053853749801E-4</v>
      </c>
      <c r="C146" s="168">
        <v>2.3931407662699479E-3</v>
      </c>
      <c r="D146" s="168">
        <v>2.7145613048074457E-3</v>
      </c>
      <c r="E146" s="183">
        <v>45.883420998848329</v>
      </c>
      <c r="F146" s="168">
        <v>341.62560298075107</v>
      </c>
      <c r="G146" s="173">
        <v>387.50902397959936</v>
      </c>
      <c r="O146" s="168"/>
    </row>
    <row r="147" spans="1:24">
      <c r="A147" s="192" t="s">
        <v>170</v>
      </c>
      <c r="B147" s="183">
        <v>2.0052097755443365E-5</v>
      </c>
      <c r="C147" s="168">
        <v>2.5241017386494319E-6</v>
      </c>
      <c r="D147" s="168">
        <v>2.2576199494092797E-5</v>
      </c>
      <c r="E147" s="183">
        <v>2.8624768268059273</v>
      </c>
      <c r="F147" s="168">
        <v>0.3603205421948032</v>
      </c>
      <c r="G147" s="173">
        <v>3.2227973690007299</v>
      </c>
      <c r="O147" s="168"/>
    </row>
    <row r="148" spans="1:24">
      <c r="A148" s="193" t="s">
        <v>171</v>
      </c>
      <c r="B148" s="183">
        <v>1.7288211572996022E-5</v>
      </c>
      <c r="C148" s="168">
        <v>2.5241017386494319E-6</v>
      </c>
      <c r="D148" s="168">
        <v>1.9812313311645453E-5</v>
      </c>
      <c r="E148" s="183">
        <v>2.4679265784641076</v>
      </c>
      <c r="F148" s="168">
        <v>0.3603205421948032</v>
      </c>
      <c r="G148" s="173">
        <v>2.8282471206589106</v>
      </c>
      <c r="O148" s="168"/>
    </row>
    <row r="149" spans="1:24">
      <c r="A149" s="192" t="s">
        <v>172</v>
      </c>
      <c r="B149" s="183">
        <v>1.9569437584386647E-4</v>
      </c>
      <c r="C149" s="168">
        <v>0</v>
      </c>
      <c r="D149" s="168">
        <v>1.9569437584386647E-4</v>
      </c>
      <c r="E149" s="183">
        <v>27.935761276510473</v>
      </c>
      <c r="F149" s="168">
        <v>0</v>
      </c>
      <c r="G149" s="173">
        <v>27.935761276510473</v>
      </c>
      <c r="O149" s="168"/>
    </row>
    <row r="150" spans="1:24">
      <c r="A150" s="130" t="s">
        <v>371</v>
      </c>
      <c r="B150" s="183">
        <v>5.6031978827797969E-6</v>
      </c>
      <c r="C150" s="168">
        <v>7.9299893308735876E-7</v>
      </c>
      <c r="D150" s="168">
        <v>6.3961968158671557E-6</v>
      </c>
      <c r="E150" s="183">
        <v>0.79986763934018967</v>
      </c>
      <c r="F150" s="168">
        <v>0.11320217452202413</v>
      </c>
      <c r="G150" s="173">
        <v>0.91306981386221397</v>
      </c>
    </row>
    <row r="151" spans="1:24">
      <c r="A151" s="130" t="s">
        <v>372</v>
      </c>
      <c r="B151" s="183">
        <v>5.1232427454081884E-6</v>
      </c>
      <c r="C151" s="168">
        <v>7.6197907520469512E-7</v>
      </c>
      <c r="D151" s="168">
        <v>5.8852218206128833E-6</v>
      </c>
      <c r="E151" s="183">
        <v>0.73135308912263286</v>
      </c>
      <c r="F151" s="168">
        <v>0.10877402812842132</v>
      </c>
      <c r="G151" s="173">
        <v>0.84012711725105416</v>
      </c>
    </row>
    <row r="152" spans="1:24">
      <c r="A152" s="192" t="s">
        <v>83</v>
      </c>
      <c r="B152" s="183">
        <v>5.0697936951722483E-4</v>
      </c>
      <c r="C152" s="168">
        <v>4.6624610403397246E-7</v>
      </c>
      <c r="D152" s="168">
        <v>5.0744561562125875E-4</v>
      </c>
      <c r="E152" s="183">
        <v>72.372313092169421</v>
      </c>
      <c r="F152" s="168">
        <v>6.6557558449140047E-2</v>
      </c>
      <c r="G152" s="173">
        <v>72.438870650618583</v>
      </c>
    </row>
    <row r="153" spans="1:24">
      <c r="A153" s="70" t="s">
        <v>84</v>
      </c>
      <c r="B153" s="183">
        <v>1.5633892745209142E-4</v>
      </c>
      <c r="C153" s="168">
        <v>9.1472818991685364E-7</v>
      </c>
      <c r="D153" s="168">
        <v>1.5725365564200829E-4</v>
      </c>
      <c r="E153" s="183">
        <v>22.317692762983928</v>
      </c>
      <c r="F153" s="168">
        <v>0.13057926798468425</v>
      </c>
      <c r="G153" s="173">
        <v>22.448272030968617</v>
      </c>
      <c r="O153" s="168"/>
      <c r="P153" s="168"/>
      <c r="Q153" s="168"/>
      <c r="R153" s="168"/>
      <c r="S153" s="168"/>
      <c r="T153" s="168"/>
      <c r="U153" s="168"/>
      <c r="V153" s="168"/>
      <c r="W153" s="168"/>
      <c r="X153" s="168"/>
    </row>
    <row r="154" spans="1:24">
      <c r="A154" s="130" t="s">
        <v>85</v>
      </c>
      <c r="B154" s="183">
        <v>-0.33211823048827344</v>
      </c>
      <c r="C154" s="168">
        <v>0.51957366721529963</v>
      </c>
      <c r="D154" s="168">
        <v>0.18745543672702619</v>
      </c>
      <c r="E154" s="183">
        <v>-47410.537796445737</v>
      </c>
      <c r="F154" s="168">
        <v>74170.174131463849</v>
      </c>
      <c r="G154" s="173">
        <v>26759.636335018098</v>
      </c>
      <c r="O154" s="168"/>
    </row>
    <row r="155" spans="1:24">
      <c r="A155" s="130" t="s">
        <v>165</v>
      </c>
      <c r="B155" s="183">
        <v>-0.33131817444841039</v>
      </c>
      <c r="C155" s="168">
        <v>0.52048529600207238</v>
      </c>
      <c r="D155" s="168">
        <v>0.189167121553662</v>
      </c>
      <c r="E155" s="183">
        <v>-47296.328205898913</v>
      </c>
      <c r="F155" s="168">
        <v>74300.310953486754</v>
      </c>
      <c r="G155" s="173">
        <v>27003.982747587837</v>
      </c>
      <c r="O155" s="168"/>
    </row>
    <row r="156" spans="1:24">
      <c r="A156" s="130" t="s">
        <v>166</v>
      </c>
      <c r="B156" s="194">
        <v>-0.2746789775880894</v>
      </c>
      <c r="C156" s="181">
        <v>0.52074168635552132</v>
      </c>
      <c r="D156" s="182">
        <v>0.24606270876743197</v>
      </c>
      <c r="E156" s="194">
        <v>-39210.970230943087</v>
      </c>
      <c r="F156" s="181">
        <v>74336.911186256169</v>
      </c>
      <c r="G156" s="182">
        <v>35125.940955313083</v>
      </c>
      <c r="O156" s="168"/>
    </row>
    <row r="157" spans="1:24">
      <c r="A157" s="195" t="s">
        <v>175</v>
      </c>
      <c r="B157" s="183">
        <v>4.4365967251296874E-6</v>
      </c>
      <c r="C157" s="168">
        <v>1.152238023330934E-5</v>
      </c>
      <c r="D157" s="173">
        <v>1.5958976958439029E-5</v>
      </c>
      <c r="E157" s="183">
        <v>0.633333004379521</v>
      </c>
      <c r="F157" s="168">
        <v>1.6448426897650235</v>
      </c>
      <c r="G157" s="173">
        <v>2.278175694144545</v>
      </c>
    </row>
    <row r="158" spans="1:24">
      <c r="A158" s="192" t="s">
        <v>176</v>
      </c>
      <c r="B158" s="183">
        <v>6.5683090134726578E-6</v>
      </c>
      <c r="C158" s="168">
        <v>8.8913850761769051E-5</v>
      </c>
      <c r="D158" s="173">
        <v>9.5482159775241707E-5</v>
      </c>
      <c r="E158" s="183">
        <v>0.93763917230365934</v>
      </c>
      <c r="F158" s="168">
        <v>12.692628995315657</v>
      </c>
      <c r="G158" s="173">
        <v>13.630268167619315</v>
      </c>
    </row>
    <row r="159" spans="1:24">
      <c r="A159" s="192" t="s">
        <v>177</v>
      </c>
      <c r="B159" s="183">
        <v>1.4319162295991816E-5</v>
      </c>
      <c r="C159" s="168">
        <v>1.8172516414619594E-4</v>
      </c>
      <c r="D159" s="173">
        <v>1.9604432644218777E-4</v>
      </c>
      <c r="E159" s="183">
        <v>2.0440888904216021</v>
      </c>
      <c r="F159" s="168">
        <v>25.941628529851915</v>
      </c>
      <c r="G159" s="173">
        <v>27.985717420273524</v>
      </c>
    </row>
    <row r="160" spans="1:24">
      <c r="A160" s="192" t="s">
        <v>178</v>
      </c>
      <c r="B160" s="183">
        <v>1.1033451676740389E-6</v>
      </c>
      <c r="C160" s="168">
        <v>6.5668642001924421E-8</v>
      </c>
      <c r="D160" s="173">
        <v>1.1690138096759634E-6</v>
      </c>
      <c r="E160" s="183">
        <v>0.15750471661140195</v>
      </c>
      <c r="F160" s="168">
        <v>9.3743292233499694E-3</v>
      </c>
      <c r="G160" s="173">
        <v>0.16687904583475191</v>
      </c>
    </row>
    <row r="161" spans="1:11">
      <c r="A161" s="193" t="s">
        <v>179</v>
      </c>
      <c r="B161" s="183">
        <v>9.7564005128926529E-7</v>
      </c>
      <c r="C161" s="168">
        <v>6.5668642001924421E-8</v>
      </c>
      <c r="D161" s="173">
        <v>1.0413086932911898E-6</v>
      </c>
      <c r="E161" s="183">
        <v>0.13927455731464036</v>
      </c>
      <c r="F161" s="168">
        <v>9.3743292233499694E-3</v>
      </c>
      <c r="G161" s="173">
        <v>0.14864888653799033</v>
      </c>
    </row>
    <row r="162" spans="1:11">
      <c r="A162" s="192" t="s">
        <v>180</v>
      </c>
      <c r="B162" s="183">
        <v>8.3724529774312049E-6</v>
      </c>
      <c r="C162" s="168">
        <v>0</v>
      </c>
      <c r="D162" s="173">
        <v>8.3724529774312049E-6</v>
      </c>
      <c r="E162" s="183">
        <v>1.1951843105748516</v>
      </c>
      <c r="F162" s="168">
        <v>0</v>
      </c>
      <c r="G162" s="173">
        <v>1.1951843105748516</v>
      </c>
    </row>
    <row r="163" spans="1:11">
      <c r="A163" s="196" t="s">
        <v>181</v>
      </c>
      <c r="B163" s="183">
        <v>9.6911036578976134E-8</v>
      </c>
      <c r="C163" s="168">
        <v>2.3509373836688943E-8</v>
      </c>
      <c r="D163" s="168">
        <v>1.2042041041566508E-7</v>
      </c>
      <c r="E163" s="183">
        <v>1.3834243172575592E-2</v>
      </c>
      <c r="F163" s="168">
        <v>3.3560098619592883E-3</v>
      </c>
      <c r="G163" s="173">
        <v>1.7190253034534884E-2</v>
      </c>
    </row>
    <row r="164" spans="1:11">
      <c r="A164" s="197" t="s">
        <v>182</v>
      </c>
      <c r="B164" s="194">
        <v>2.7444314903622342E-7</v>
      </c>
      <c r="C164" s="181">
        <v>1.7073846920500348E-8</v>
      </c>
      <c r="D164" s="181">
        <v>2.9151699595672378E-7</v>
      </c>
      <c r="E164" s="194">
        <v>3.9177305236235367E-2</v>
      </c>
      <c r="F164" s="181">
        <v>2.4373255980709918E-3</v>
      </c>
      <c r="G164" s="182">
        <v>4.1614630834306367E-2</v>
      </c>
    </row>
    <row r="165" spans="1:11">
      <c r="E165" s="5"/>
      <c r="F165" s="5"/>
      <c r="G165" s="5"/>
    </row>
    <row r="166" spans="1:11">
      <c r="A166" s="69" t="s">
        <v>1807</v>
      </c>
      <c r="E166" s="5"/>
      <c r="F166" s="5"/>
      <c r="G166" s="5"/>
    </row>
    <row r="167" spans="1:11">
      <c r="A167" s="61"/>
      <c r="B167" s="948" t="s">
        <v>374</v>
      </c>
      <c r="C167" s="949"/>
      <c r="D167" s="950"/>
      <c r="E167" s="948" t="s">
        <v>375</v>
      </c>
      <c r="F167" s="949"/>
      <c r="G167" s="950"/>
    </row>
    <row r="168" spans="1:11">
      <c r="A168" s="70"/>
      <c r="B168" s="174" t="s">
        <v>327</v>
      </c>
      <c r="C168" s="175" t="s">
        <v>328</v>
      </c>
      <c r="D168" s="176" t="s">
        <v>329</v>
      </c>
      <c r="E168" s="174" t="s">
        <v>327</v>
      </c>
      <c r="F168" s="175" t="s">
        <v>328</v>
      </c>
      <c r="G168" s="176" t="s">
        <v>329</v>
      </c>
    </row>
    <row r="169" spans="1:11">
      <c r="A169" s="61" t="s">
        <v>334</v>
      </c>
      <c r="B169" s="178">
        <v>2937.4561206943349</v>
      </c>
      <c r="C169" s="170">
        <v>7401.9508059030986</v>
      </c>
      <c r="D169" s="179">
        <v>10339.406926597434</v>
      </c>
      <c r="E169" s="178">
        <v>418697765.70052981</v>
      </c>
      <c r="F169" s="170">
        <v>1055055850</v>
      </c>
      <c r="G169" s="179">
        <v>1473753615.7005298</v>
      </c>
    </row>
    <row r="170" spans="1:11">
      <c r="A170" s="70" t="s">
        <v>339</v>
      </c>
      <c r="B170" s="183">
        <v>2102.7198042087571</v>
      </c>
      <c r="C170" s="168">
        <v>3719.9151204183513</v>
      </c>
      <c r="D170" s="173">
        <v>5822.6349246271084</v>
      </c>
      <c r="E170" s="183">
        <v>299716505.62336183</v>
      </c>
      <c r="F170" s="168">
        <v>530227545.71279377</v>
      </c>
      <c r="G170" s="173">
        <v>829944051.33615565</v>
      </c>
    </row>
    <row r="171" spans="1:11">
      <c r="A171" s="130" t="s">
        <v>31</v>
      </c>
      <c r="B171" s="183">
        <v>123.67791611477955</v>
      </c>
      <c r="C171" s="168">
        <v>0</v>
      </c>
      <c r="D171" s="173">
        <v>123.67791611477955</v>
      </c>
      <c r="E171" s="183">
        <v>17628745.7637037</v>
      </c>
      <c r="F171" s="168">
        <v>0</v>
      </c>
      <c r="G171" s="173">
        <v>17628745.7637037</v>
      </c>
    </row>
    <row r="172" spans="1:11">
      <c r="A172" s="130" t="s">
        <v>120</v>
      </c>
      <c r="B172" s="183">
        <v>1676.9506659602507</v>
      </c>
      <c r="C172" s="168">
        <v>0</v>
      </c>
      <c r="D172" s="173">
        <v>1676.9506659602507</v>
      </c>
      <c r="E172" s="183">
        <v>239028420.57147285</v>
      </c>
      <c r="F172" s="168">
        <v>0</v>
      </c>
      <c r="G172" s="173">
        <v>239028420.57147285</v>
      </c>
    </row>
    <row r="173" spans="1:11">
      <c r="A173" s="5" t="s">
        <v>163</v>
      </c>
      <c r="B173" s="183">
        <v>302.09122213372723</v>
      </c>
      <c r="C173" s="168">
        <v>3719.9151204183513</v>
      </c>
      <c r="D173" s="173">
        <v>4022.0063425520784</v>
      </c>
      <c r="E173" s="168">
        <v>43059339.288185336</v>
      </c>
      <c r="F173" s="168">
        <v>530227545.71279377</v>
      </c>
      <c r="G173" s="173">
        <v>573286885.00097907</v>
      </c>
    </row>
    <row r="174" spans="1:11">
      <c r="A174" s="187" t="s">
        <v>164</v>
      </c>
      <c r="B174" s="188">
        <v>2.2219055808862355E-3</v>
      </c>
      <c r="C174" s="189">
        <v>0</v>
      </c>
      <c r="D174" s="190">
        <v>2.2219055808862355E-3</v>
      </c>
      <c r="E174" s="189">
        <v>316.70495288784281</v>
      </c>
      <c r="F174" s="189">
        <v>0</v>
      </c>
      <c r="G174" s="190">
        <v>316.70495288784281</v>
      </c>
      <c r="H174" s="168"/>
      <c r="I174" s="168"/>
      <c r="J174" s="168"/>
      <c r="K174" s="168"/>
    </row>
    <row r="175" spans="1:11">
      <c r="A175" s="191" t="s">
        <v>167</v>
      </c>
      <c r="B175" s="178">
        <v>1.0320298994381585E-4</v>
      </c>
      <c r="C175" s="170">
        <v>4.9453108331150788E-5</v>
      </c>
      <c r="D175" s="179">
        <v>1.5265609827496665E-4</v>
      </c>
      <c r="E175" s="170">
        <v>14.710300180714214</v>
      </c>
      <c r="F175" s="170">
        <v>7.0489243462485422</v>
      </c>
      <c r="G175" s="179">
        <v>21.759224526962758</v>
      </c>
    </row>
    <row r="176" spans="1:11">
      <c r="A176" s="192" t="s">
        <v>168</v>
      </c>
      <c r="B176" s="183">
        <v>1.405561408721325E-4</v>
      </c>
      <c r="C176" s="168">
        <v>4.8208600273249354E-4</v>
      </c>
      <c r="D176" s="168">
        <v>6.2264214360462609E-4</v>
      </c>
      <c r="E176" s="183">
        <v>20.034526379491968</v>
      </c>
      <c r="F176" s="168">
        <v>68.715352306908045</v>
      </c>
      <c r="G176" s="173">
        <v>88.749878686400024</v>
      </c>
    </row>
    <row r="177" spans="1:7">
      <c r="A177" s="192" t="s">
        <v>169</v>
      </c>
      <c r="B177" s="183">
        <v>2.4710100704859034E-4</v>
      </c>
      <c r="C177" s="168">
        <v>2.3929551859198871E-3</v>
      </c>
      <c r="D177" s="168">
        <v>2.6400561929684776E-3</v>
      </c>
      <c r="E177" s="183">
        <v>35.221169373294465</v>
      </c>
      <c r="F177" s="168">
        <v>341.0859425976123</v>
      </c>
      <c r="G177" s="173">
        <v>376.30711197090676</v>
      </c>
    </row>
    <row r="178" spans="1:7">
      <c r="A178" s="192" t="s">
        <v>170</v>
      </c>
      <c r="B178" s="183">
        <v>1.5427031400018632E-5</v>
      </c>
      <c r="C178" s="168">
        <v>2.9145743917961683E-5</v>
      </c>
      <c r="D178" s="168">
        <v>4.4572775317980315E-5</v>
      </c>
      <c r="E178" s="183">
        <v>2.1989310863485936</v>
      </c>
      <c r="F178" s="168">
        <v>4.1543626038049029</v>
      </c>
      <c r="G178" s="173">
        <v>6.353293690153496</v>
      </c>
    </row>
    <row r="179" spans="1:7">
      <c r="A179" s="193" t="s">
        <v>171</v>
      </c>
      <c r="B179" s="183">
        <v>1.320072760975813E-5</v>
      </c>
      <c r="C179" s="168">
        <v>2.9145743917961683E-5</v>
      </c>
      <c r="D179" s="168">
        <v>4.2346471527719814E-5</v>
      </c>
      <c r="E179" s="183">
        <v>1.8815992235215298</v>
      </c>
      <c r="F179" s="168">
        <v>4.1543626038049029</v>
      </c>
      <c r="G179" s="173">
        <v>6.0359618273264326</v>
      </c>
    </row>
    <row r="180" spans="1:7">
      <c r="A180" s="192" t="s">
        <v>172</v>
      </c>
      <c r="B180" s="183">
        <v>1.2971626275456538E-4</v>
      </c>
      <c r="C180" s="168">
        <v>1.918182459849204E-6</v>
      </c>
      <c r="D180" s="168">
        <v>1.3163444521441459E-4</v>
      </c>
      <c r="E180" s="183">
        <v>18.489436832003307</v>
      </c>
      <c r="F180" s="168">
        <v>0.27341300674645236</v>
      </c>
      <c r="G180" s="173">
        <v>18.762849838749762</v>
      </c>
    </row>
    <row r="181" spans="1:7">
      <c r="A181" s="130" t="s">
        <v>371</v>
      </c>
      <c r="B181" s="183">
        <v>3.6227487625009723E-6</v>
      </c>
      <c r="C181" s="168">
        <v>9.1276711015746186E-6</v>
      </c>
      <c r="D181" s="168">
        <v>1.275041986407559E-5</v>
      </c>
      <c r="E181" s="183">
        <v>0.5163776922036124</v>
      </c>
      <c r="F181" s="168">
        <v>1.3010357735574387</v>
      </c>
      <c r="G181" s="173">
        <v>1.817413465761051</v>
      </c>
    </row>
    <row r="182" spans="1:7">
      <c r="A182" s="130" t="s">
        <v>372</v>
      </c>
      <c r="B182" s="183">
        <v>4.0034844524026462E-6</v>
      </c>
      <c r="C182" s="168">
        <v>8.8263317410121155E-6</v>
      </c>
      <c r="D182" s="168">
        <v>1.2829816193414762E-5</v>
      </c>
      <c r="E182" s="183">
        <v>0.57064682036563574</v>
      </c>
      <c r="F182" s="168">
        <v>1.2580836027671143</v>
      </c>
      <c r="G182" s="173">
        <v>1.8287304231327504</v>
      </c>
    </row>
    <row r="183" spans="1:7">
      <c r="A183" s="192" t="s">
        <v>83</v>
      </c>
      <c r="B183" s="183">
        <v>6.2305670446698071E-4</v>
      </c>
      <c r="C183" s="168">
        <v>4.6624610403397246E-7</v>
      </c>
      <c r="D183" s="168">
        <v>6.2352295057101464E-4</v>
      </c>
      <c r="E183" s="183">
        <v>88.808969171392079</v>
      </c>
      <c r="F183" s="168">
        <v>6.6457572131990619E-2</v>
      </c>
      <c r="G183" s="173">
        <v>88.875426743524073</v>
      </c>
    </row>
    <row r="184" spans="1:7">
      <c r="A184" s="70" t="s">
        <v>84</v>
      </c>
      <c r="B184" s="183">
        <v>7.8533389429141497E-5</v>
      </c>
      <c r="C184" s="168">
        <v>9.1472818991685364E-7</v>
      </c>
      <c r="D184" s="168">
        <v>7.9448117619058348E-5</v>
      </c>
      <c r="E184" s="183">
        <v>11.193956040813573</v>
      </c>
      <c r="F184" s="168">
        <v>0.13038310483798718</v>
      </c>
      <c r="G184" s="173">
        <v>11.32433914565156</v>
      </c>
    </row>
    <row r="185" spans="1:7">
      <c r="A185" s="130" t="s">
        <v>85</v>
      </c>
      <c r="B185" s="183">
        <v>-0.13039211135017026</v>
      </c>
      <c r="C185" s="168">
        <v>0.5293658318597575</v>
      </c>
      <c r="D185" s="168">
        <v>0.39897372050958724</v>
      </c>
      <c r="E185" s="183">
        <v>-18585.770627404727</v>
      </c>
      <c r="F185" s="168">
        <v>75454.50278436573</v>
      </c>
      <c r="G185" s="173">
        <v>56868.732156961007</v>
      </c>
    </row>
    <row r="186" spans="1:7">
      <c r="A186" s="130" t="s">
        <v>165</v>
      </c>
      <c r="B186" s="183">
        <v>-0.12984958809585584</v>
      </c>
      <c r="C186" s="168">
        <v>0.53027752443263587</v>
      </c>
      <c r="D186" s="168">
        <v>0.40042793633678003</v>
      </c>
      <c r="E186" s="183">
        <v>-18508.44069800706</v>
      </c>
      <c r="F186" s="168">
        <v>75584.453199822397</v>
      </c>
      <c r="G186" s="173">
        <v>57076.012501815334</v>
      </c>
    </row>
    <row r="187" spans="1:7">
      <c r="A187" s="130" t="s">
        <v>166</v>
      </c>
      <c r="B187" s="194">
        <v>-9.0346538763123929E-2</v>
      </c>
      <c r="C187" s="181">
        <v>0.5305339147860848</v>
      </c>
      <c r="D187" s="182">
        <v>0.44018737602296093</v>
      </c>
      <c r="E187" s="194">
        <v>-12877.773272049701</v>
      </c>
      <c r="F187" s="181">
        <v>75620.99844976842</v>
      </c>
      <c r="G187" s="182">
        <v>62743.225177718719</v>
      </c>
    </row>
    <row r="188" spans="1:7">
      <c r="A188" s="195" t="s">
        <v>175</v>
      </c>
      <c r="B188" s="183">
        <v>1.1836455082617672E-5</v>
      </c>
      <c r="C188" s="168">
        <v>1.152238023330934E-5</v>
      </c>
      <c r="D188" s="173">
        <v>2.3358835315927013E-5</v>
      </c>
      <c r="E188" s="183">
        <v>1.6871391752858798</v>
      </c>
      <c r="F188" s="168">
        <v>1.6423717192746408</v>
      </c>
      <c r="G188" s="173">
        <v>3.3295108945605207</v>
      </c>
    </row>
    <row r="189" spans="1:7">
      <c r="A189" s="192" t="s">
        <v>176</v>
      </c>
      <c r="B189" s="183">
        <v>8.290924631582678E-6</v>
      </c>
      <c r="C189" s="168">
        <v>8.8954441919884911E-5</v>
      </c>
      <c r="D189" s="173">
        <v>9.7245366551467586E-5</v>
      </c>
      <c r="E189" s="183">
        <v>1.1817679911469159</v>
      </c>
      <c r="F189" s="168">
        <v>12.679347214279289</v>
      </c>
      <c r="G189" s="173">
        <v>13.861115205426206</v>
      </c>
    </row>
    <row r="190" spans="1:7">
      <c r="A190" s="192" t="s">
        <v>177</v>
      </c>
      <c r="B190" s="183">
        <v>1.6529280205162791E-5</v>
      </c>
      <c r="C190" s="168">
        <v>1.9822563844459383E-4</v>
      </c>
      <c r="D190" s="173">
        <v>2.1475491864975663E-4</v>
      </c>
      <c r="E190" s="183">
        <v>2.3560429181504756</v>
      </c>
      <c r="F190" s="168">
        <v>28.254594625806476</v>
      </c>
      <c r="G190" s="173">
        <v>30.610637543956955</v>
      </c>
    </row>
    <row r="191" spans="1:7">
      <c r="A191" s="192" t="s">
        <v>178</v>
      </c>
      <c r="B191" s="183">
        <v>1.8434224738428648E-6</v>
      </c>
      <c r="C191" s="168">
        <v>1.1229456116917304E-7</v>
      </c>
      <c r="D191" s="173">
        <v>1.9557170350120379E-6</v>
      </c>
      <c r="E191" s="183">
        <v>0.26275690234232663</v>
      </c>
      <c r="F191" s="168">
        <v>1.6006190366765573E-2</v>
      </c>
      <c r="G191" s="173">
        <v>0.27876309270909216</v>
      </c>
    </row>
    <row r="192" spans="1:7">
      <c r="A192" s="193" t="s">
        <v>179</v>
      </c>
      <c r="B192" s="183">
        <v>1.6128965022771285E-6</v>
      </c>
      <c r="C192" s="168">
        <v>1.1229456116917304E-7</v>
      </c>
      <c r="D192" s="173">
        <v>1.7251910634463016E-6</v>
      </c>
      <c r="E192" s="183">
        <v>0.22989829773185066</v>
      </c>
      <c r="F192" s="168">
        <v>1.6006190366765573E-2</v>
      </c>
      <c r="G192" s="173">
        <v>0.24590448809861623</v>
      </c>
    </row>
    <row r="193" spans="1:11">
      <c r="A193" s="192" t="s">
        <v>180</v>
      </c>
      <c r="B193" s="183">
        <v>1.0241534499829888E-5</v>
      </c>
      <c r="C193" s="168">
        <v>1.2912576517845577E-7</v>
      </c>
      <c r="D193" s="173">
        <v>1.0370660265008343E-5</v>
      </c>
      <c r="E193" s="183">
        <v>1.4598031208752407</v>
      </c>
      <c r="F193" s="168">
        <v>1.8405268760852602E-2</v>
      </c>
      <c r="G193" s="173">
        <v>1.4782083896360934</v>
      </c>
    </row>
    <row r="194" spans="1:11">
      <c r="A194" s="196" t="s">
        <v>181</v>
      </c>
      <c r="B194" s="183">
        <v>2.0374520336756285E-7</v>
      </c>
      <c r="C194" s="168">
        <v>4.0201452898563952E-8</v>
      </c>
      <c r="D194" s="168">
        <v>2.439466562661268E-7</v>
      </c>
      <c r="E194" s="183">
        <v>2.9041339825030044E-2</v>
      </c>
      <c r="F194" s="168">
        <v>5.7302161513020766E-3</v>
      </c>
      <c r="G194" s="173">
        <v>3.4771555976332122E-2</v>
      </c>
    </row>
    <row r="195" spans="1:11">
      <c r="A195" s="197" t="s">
        <v>182</v>
      </c>
      <c r="B195" s="194">
        <v>3.599112855084239E-7</v>
      </c>
      <c r="C195" s="181">
        <v>2.9196585903984991E-8</v>
      </c>
      <c r="D195" s="181">
        <v>3.8910787141240888E-7</v>
      </c>
      <c r="E195" s="194">
        <v>5.1300868813374007E-2</v>
      </c>
      <c r="F195" s="181">
        <v>4.1616094953590491E-3</v>
      </c>
      <c r="G195" s="182">
        <v>5.5462478308733049E-2</v>
      </c>
    </row>
    <row r="196" spans="1:11">
      <c r="A196" s="196"/>
      <c r="E196" s="5"/>
      <c r="F196" s="5"/>
      <c r="G196" s="5"/>
    </row>
    <row r="197" spans="1:11">
      <c r="A197" s="43" t="s">
        <v>377</v>
      </c>
      <c r="E197" s="5"/>
      <c r="F197" s="5"/>
      <c r="G197" s="5"/>
    </row>
    <row r="198" spans="1:11">
      <c r="A198" s="61"/>
      <c r="B198" s="948" t="s">
        <v>374</v>
      </c>
      <c r="C198" s="949"/>
      <c r="D198" s="950"/>
      <c r="E198" s="948" t="s">
        <v>375</v>
      </c>
      <c r="F198" s="949"/>
      <c r="G198" s="950"/>
    </row>
    <row r="199" spans="1:11">
      <c r="A199" s="70"/>
      <c r="B199" s="174" t="s">
        <v>327</v>
      </c>
      <c r="C199" s="175" t="s">
        <v>328</v>
      </c>
      <c r="D199" s="176" t="s">
        <v>329</v>
      </c>
      <c r="E199" s="174" t="s">
        <v>327</v>
      </c>
      <c r="F199" s="175" t="s">
        <v>328</v>
      </c>
      <c r="G199" s="176" t="s">
        <v>329</v>
      </c>
    </row>
    <row r="200" spans="1:11">
      <c r="A200" s="61" t="s">
        <v>334</v>
      </c>
      <c r="B200" s="178">
        <v>937.81828075592637</v>
      </c>
      <c r="C200" s="170">
        <v>6225.405568127675</v>
      </c>
      <c r="D200" s="179">
        <v>7163.223848883601</v>
      </c>
      <c r="E200" s="178">
        <v>158937542.70632446</v>
      </c>
      <c r="F200" s="170">
        <v>1055055850</v>
      </c>
      <c r="G200" s="179">
        <v>1213993392.7063246</v>
      </c>
    </row>
    <row r="201" spans="1:11">
      <c r="A201" s="70" t="s">
        <v>339</v>
      </c>
      <c r="B201" s="183">
        <v>904.13828838610004</v>
      </c>
      <c r="C201" s="168">
        <v>6225.405568127675</v>
      </c>
      <c r="D201" s="173">
        <v>7129.5438565137747</v>
      </c>
      <c r="E201" s="183">
        <v>153229597.64332873</v>
      </c>
      <c r="F201" s="168">
        <v>1055055850</v>
      </c>
      <c r="G201" s="173">
        <v>1208285447.6433284</v>
      </c>
    </row>
    <row r="202" spans="1:11">
      <c r="A202" s="130" t="s">
        <v>31</v>
      </c>
      <c r="B202" s="183">
        <v>68.777422636591325</v>
      </c>
      <c r="C202" s="168">
        <v>0</v>
      </c>
      <c r="D202" s="173">
        <v>68.777422636591325</v>
      </c>
      <c r="E202" s="183">
        <v>11656111.606955454</v>
      </c>
      <c r="F202" s="168">
        <v>0</v>
      </c>
      <c r="G202" s="173">
        <v>11656111.606955454</v>
      </c>
    </row>
    <row r="203" spans="1:11">
      <c r="A203" s="130" t="s">
        <v>120</v>
      </c>
      <c r="B203" s="183">
        <v>587.61728331645145</v>
      </c>
      <c r="C203" s="168">
        <v>0</v>
      </c>
      <c r="D203" s="173">
        <v>587.61728331645145</v>
      </c>
      <c r="E203" s="183">
        <v>99586933.821339533</v>
      </c>
      <c r="F203" s="168">
        <v>0</v>
      </c>
      <c r="G203" s="173">
        <v>99586933.821339533</v>
      </c>
    </row>
    <row r="204" spans="1:11">
      <c r="A204" s="5" t="s">
        <v>163</v>
      </c>
      <c r="B204" s="183">
        <v>247.74358243305724</v>
      </c>
      <c r="C204" s="168">
        <v>6225.405568127675</v>
      </c>
      <c r="D204" s="173">
        <v>6473.1491505607319</v>
      </c>
      <c r="E204" s="168">
        <v>41986552.215033717</v>
      </c>
      <c r="F204" s="168">
        <v>1055055850</v>
      </c>
      <c r="G204" s="173">
        <v>1097042402.2150335</v>
      </c>
    </row>
    <row r="205" spans="1:11">
      <c r="A205" s="187" t="s">
        <v>164</v>
      </c>
      <c r="B205" s="188">
        <v>1.256246866822632E-4</v>
      </c>
      <c r="C205" s="189">
        <v>0</v>
      </c>
      <c r="D205" s="190">
        <v>1.256246866822632E-4</v>
      </c>
      <c r="E205" s="189">
        <v>21.290349542383524</v>
      </c>
      <c r="F205" s="189">
        <v>0</v>
      </c>
      <c r="G205" s="190">
        <v>21.290349542383524</v>
      </c>
      <c r="H205" s="168"/>
      <c r="I205" s="168"/>
      <c r="J205" s="168"/>
      <c r="K205" s="168"/>
    </row>
    <row r="206" spans="1:11">
      <c r="A206" s="191" t="s">
        <v>167</v>
      </c>
      <c r="B206" s="178">
        <v>4.2990304659219531E-5</v>
      </c>
      <c r="C206" s="170">
        <v>2.4510763159498924E-5</v>
      </c>
      <c r="D206" s="179">
        <v>6.7501067818718458E-5</v>
      </c>
      <c r="E206" s="170">
        <v>7.2858180768507328</v>
      </c>
      <c r="F206" s="170">
        <v>4.1539822227472039</v>
      </c>
      <c r="G206" s="179">
        <v>11.439800299597938</v>
      </c>
    </row>
    <row r="207" spans="1:11">
      <c r="A207" s="192" t="s">
        <v>168</v>
      </c>
      <c r="B207" s="183">
        <v>6.8032437314305687E-5</v>
      </c>
      <c r="C207" s="168">
        <v>2.1481729615157772E-4</v>
      </c>
      <c r="D207" s="168">
        <v>2.8284973346588341E-4</v>
      </c>
      <c r="E207" s="183">
        <v>11.529854592237294</v>
      </c>
      <c r="F207" s="168">
        <v>36.406342125926592</v>
      </c>
      <c r="G207" s="173">
        <v>47.936196718163885</v>
      </c>
    </row>
    <row r="208" spans="1:11">
      <c r="A208" s="192" t="s">
        <v>169</v>
      </c>
      <c r="B208" s="183">
        <v>1.4555166007653323E-4</v>
      </c>
      <c r="C208" s="168">
        <v>2.7565294103573394E-3</v>
      </c>
      <c r="D208" s="168">
        <v>2.9020810704338726E-3</v>
      </c>
      <c r="E208" s="183">
        <v>24.667490135448858</v>
      </c>
      <c r="F208" s="168">
        <v>467.16514261885214</v>
      </c>
      <c r="G208" s="173">
        <v>491.83263275430096</v>
      </c>
    </row>
    <row r="209" spans="1:7">
      <c r="A209" s="192" t="s">
        <v>170</v>
      </c>
      <c r="B209" s="183">
        <v>9.0994806837376804E-6</v>
      </c>
      <c r="C209" s="168">
        <v>2.8246719372816809E-5</v>
      </c>
      <c r="D209" s="168">
        <v>3.7346200056554491E-5</v>
      </c>
      <c r="E209" s="183">
        <v>1.542142149981536</v>
      </c>
      <c r="F209" s="168">
        <v>4.7871365474043781</v>
      </c>
      <c r="G209" s="173">
        <v>6.3292786973859139</v>
      </c>
    </row>
    <row r="210" spans="1:7">
      <c r="A210" s="193" t="s">
        <v>171</v>
      </c>
      <c r="B210" s="183">
        <v>7.6780404369873699E-6</v>
      </c>
      <c r="C210" s="168">
        <v>2.8246719372816809E-5</v>
      </c>
      <c r="D210" s="168">
        <v>3.5924759809804175E-5</v>
      </c>
      <c r="E210" s="183">
        <v>1.3012423674135705</v>
      </c>
      <c r="F210" s="168">
        <v>4.7871365474043781</v>
      </c>
      <c r="G210" s="173">
        <v>6.0883789148179472</v>
      </c>
    </row>
    <row r="211" spans="1:7">
      <c r="A211" s="192" t="s">
        <v>172</v>
      </c>
      <c r="B211" s="183">
        <v>5.3926878517696698E-5</v>
      </c>
      <c r="C211" s="168">
        <v>3.1630236142911972E-6</v>
      </c>
      <c r="D211" s="168">
        <v>5.7089902131987895E-5</v>
      </c>
      <c r="E211" s="183">
        <v>9.1393031393209263</v>
      </c>
      <c r="F211" s="168">
        <v>0.53605609006928401</v>
      </c>
      <c r="G211" s="173">
        <v>9.6753592293902084</v>
      </c>
    </row>
    <row r="212" spans="1:7">
      <c r="A212" s="130" t="s">
        <v>371</v>
      </c>
      <c r="B212" s="183">
        <v>1.391198210934696E-6</v>
      </c>
      <c r="C212" s="168">
        <v>1.1464794844230674E-5</v>
      </c>
      <c r="D212" s="168">
        <v>1.285599305516537E-5</v>
      </c>
      <c r="E212" s="183">
        <v>0.2357744880865057</v>
      </c>
      <c r="F212" s="168">
        <v>1.9430057587546619</v>
      </c>
      <c r="G212" s="173">
        <v>2.1787802468411677</v>
      </c>
    </row>
    <row r="213" spans="1:7">
      <c r="A213" s="130" t="s">
        <v>372</v>
      </c>
      <c r="B213" s="183">
        <v>2.4285290396392144E-6</v>
      </c>
      <c r="C213" s="168">
        <v>1.1078186054435999E-5</v>
      </c>
      <c r="D213" s="168">
        <v>1.3506715094075213E-5</v>
      </c>
      <c r="E213" s="183">
        <v>0.41157700363879118</v>
      </c>
      <c r="F213" s="168">
        <v>1.8774849086075496</v>
      </c>
      <c r="G213" s="173">
        <v>2.2890619122463405</v>
      </c>
    </row>
    <row r="214" spans="1:7">
      <c r="A214" s="192" t="s">
        <v>83</v>
      </c>
      <c r="B214" s="183">
        <v>6.200190636159559E-4</v>
      </c>
      <c r="C214" s="168">
        <v>1.6930960529702417E-7</v>
      </c>
      <c r="D214" s="168">
        <v>6.2018837322125287E-4</v>
      </c>
      <c r="E214" s="183">
        <v>105.07825281755531</v>
      </c>
      <c r="F214" s="168">
        <v>2.8693887904164387E-2</v>
      </c>
      <c r="G214" s="173">
        <v>105.10694670545946</v>
      </c>
    </row>
    <row r="215" spans="1:7">
      <c r="A215" s="70" t="s">
        <v>84</v>
      </c>
      <c r="B215" s="183">
        <v>1.0826968011783303E-6</v>
      </c>
      <c r="C215" s="168">
        <v>3.3216849953045242E-7</v>
      </c>
      <c r="D215" s="168">
        <v>1.4148653007087827E-6</v>
      </c>
      <c r="E215" s="183">
        <v>0.18349095193215481</v>
      </c>
      <c r="F215" s="168">
        <v>5.6294536119793355E-2</v>
      </c>
      <c r="G215" s="173">
        <v>0.23978548805194816</v>
      </c>
    </row>
    <row r="216" spans="1:7">
      <c r="A216" s="130" t="s">
        <v>85</v>
      </c>
      <c r="B216" s="183">
        <v>6.2488788539373577E-2</v>
      </c>
      <c r="C216" s="168">
        <v>0.45295229053166708</v>
      </c>
      <c r="D216" s="168">
        <v>0.51544107907104064</v>
      </c>
      <c r="E216" s="183">
        <v>10590.34004875406</v>
      </c>
      <c r="F216" s="168">
        <v>76764.470790946885</v>
      </c>
      <c r="G216" s="173">
        <v>87354.810839700935</v>
      </c>
    </row>
    <row r="217" spans="1:7">
      <c r="A217" s="130" t="s">
        <v>165</v>
      </c>
      <c r="B217" s="183">
        <v>6.272968310467443E-2</v>
      </c>
      <c r="C217" s="168">
        <v>0.45336625244699047</v>
      </c>
      <c r="D217" s="168">
        <v>0.51609593555166489</v>
      </c>
      <c r="E217" s="183">
        <v>10631.165858024238</v>
      </c>
      <c r="F217" s="168">
        <v>76834.627335072306</v>
      </c>
      <c r="G217" s="173">
        <v>87465.793193096557</v>
      </c>
    </row>
    <row r="218" spans="1:7">
      <c r="A218" s="130" t="s">
        <v>166</v>
      </c>
      <c r="B218" s="194">
        <v>8.1617169665465367E-2</v>
      </c>
      <c r="C218" s="181">
        <v>0.45345935638752494</v>
      </c>
      <c r="D218" s="182">
        <v>0.53507652605299028</v>
      </c>
      <c r="E218" s="194">
        <v>13832.138544812919</v>
      </c>
      <c r="F218" s="181">
        <v>76850.406203781182</v>
      </c>
      <c r="G218" s="182">
        <v>90682.544748594111</v>
      </c>
    </row>
    <row r="219" spans="1:7">
      <c r="A219" s="195" t="s">
        <v>175</v>
      </c>
      <c r="B219" s="183">
        <v>1.6109756632095619E-5</v>
      </c>
      <c r="C219" s="168">
        <v>4.0177693669918289E-6</v>
      </c>
      <c r="D219" s="173">
        <v>2.0127525999087448E-5</v>
      </c>
      <c r="E219" s="183">
        <v>2.7302145684751955</v>
      </c>
      <c r="F219" s="168">
        <v>0.68091484614237263</v>
      </c>
      <c r="G219" s="173">
        <v>3.4111294146175686</v>
      </c>
    </row>
    <row r="220" spans="1:7">
      <c r="A220" s="192" t="s">
        <v>176</v>
      </c>
      <c r="B220" s="183">
        <v>8.3989013435435271E-6</v>
      </c>
      <c r="C220" s="168">
        <v>3.2964383708773561E-5</v>
      </c>
      <c r="D220" s="173">
        <v>4.1363285052317088E-5</v>
      </c>
      <c r="E220" s="183">
        <v>1.4234108764649602</v>
      </c>
      <c r="F220" s="168">
        <v>5.5866666826730613</v>
      </c>
      <c r="G220" s="173">
        <v>7.0100775591380202</v>
      </c>
    </row>
    <row r="221" spans="1:7">
      <c r="A221" s="192" t="s">
        <v>177</v>
      </c>
      <c r="B221" s="183">
        <v>1.5723895077559727E-5</v>
      </c>
      <c r="C221" s="168">
        <v>1.0096119094471642E-4</v>
      </c>
      <c r="D221" s="173">
        <v>1.1668508602227615E-4</v>
      </c>
      <c r="E221" s="183">
        <v>2.6648203566526831</v>
      </c>
      <c r="F221" s="168">
        <v>17.110482837381866</v>
      </c>
      <c r="G221" s="173">
        <v>19.775303194034546</v>
      </c>
    </row>
    <row r="222" spans="1:7">
      <c r="A222" s="192" t="s">
        <v>178</v>
      </c>
      <c r="B222" s="183">
        <v>2.1651305220165563E-6</v>
      </c>
      <c r="C222" s="168">
        <v>2.3476056556532033E-7</v>
      </c>
      <c r="D222" s="173">
        <v>2.3998910875818765E-6</v>
      </c>
      <c r="E222" s="183">
        <v>0.36693731810217584</v>
      </c>
      <c r="F222" s="168">
        <v>3.978624450061212E-2</v>
      </c>
      <c r="G222" s="173">
        <v>0.40672356260278797</v>
      </c>
    </row>
    <row r="223" spans="1:7">
      <c r="A223" s="193" t="s">
        <v>179</v>
      </c>
      <c r="B223" s="183">
        <v>1.8858099431131418E-6</v>
      </c>
      <c r="C223" s="168">
        <v>2.3476056556532033E-7</v>
      </c>
      <c r="D223" s="173">
        <v>2.1205705086784622E-6</v>
      </c>
      <c r="E223" s="183">
        <v>0.31959922782477945</v>
      </c>
      <c r="F223" s="168">
        <v>3.978624450061212E-2</v>
      </c>
      <c r="G223" s="173">
        <v>0.35938547232539164</v>
      </c>
    </row>
    <row r="224" spans="1:7">
      <c r="A224" s="192" t="s">
        <v>180</v>
      </c>
      <c r="B224" s="183">
        <v>1.0159131419683203E-5</v>
      </c>
      <c r="C224" s="168">
        <v>9.2070877807554113E-8</v>
      </c>
      <c r="D224" s="173">
        <v>1.0251202297490758E-5</v>
      </c>
      <c r="E224" s="183">
        <v>1.7217273506052397</v>
      </c>
      <c r="F224" s="168">
        <v>1.5603789533460149E-2</v>
      </c>
      <c r="G224" s="173">
        <v>1.7373311401386999</v>
      </c>
    </row>
    <row r="225" spans="1:11">
      <c r="A225" s="196" t="s">
        <v>181</v>
      </c>
      <c r="B225" s="183">
        <v>2.6017622331436416E-7</v>
      </c>
      <c r="C225" s="168">
        <v>8.4044282472384675E-8</v>
      </c>
      <c r="D225" s="168">
        <v>3.4422050578674884E-7</v>
      </c>
      <c r="E225" s="183">
        <v>4.4093584495778285E-2</v>
      </c>
      <c r="F225" s="168">
        <v>1.4243475531219137E-2</v>
      </c>
      <c r="G225" s="173">
        <v>5.8337060026997428E-2</v>
      </c>
    </row>
    <row r="226" spans="1:11">
      <c r="A226" s="197" t="s">
        <v>182</v>
      </c>
      <c r="B226" s="194">
        <v>3.7351034179366816E-7</v>
      </c>
      <c r="C226" s="181">
        <v>6.1037747046983292E-8</v>
      </c>
      <c r="D226" s="181">
        <v>4.3454808884065144E-7</v>
      </c>
      <c r="E226" s="194">
        <v>6.3300979644195149E-2</v>
      </c>
      <c r="F226" s="181">
        <v>1.0344423570159151E-2</v>
      </c>
      <c r="G226" s="182">
        <v>7.3645403214354296E-2</v>
      </c>
    </row>
    <row r="227" spans="1:11">
      <c r="A227" s="196"/>
      <c r="E227" s="5"/>
      <c r="F227" s="5"/>
      <c r="G227" s="5"/>
    </row>
    <row r="228" spans="1:11">
      <c r="A228" s="69" t="s">
        <v>1808</v>
      </c>
      <c r="E228" s="5"/>
      <c r="F228" s="5"/>
      <c r="G228" s="5"/>
    </row>
    <row r="229" spans="1:11">
      <c r="A229" s="61"/>
      <c r="B229" s="948" t="s">
        <v>374</v>
      </c>
      <c r="C229" s="949"/>
      <c r="D229" s="950"/>
      <c r="E229" s="948" t="s">
        <v>375</v>
      </c>
      <c r="F229" s="949"/>
      <c r="G229" s="950"/>
    </row>
    <row r="230" spans="1:11">
      <c r="A230" s="70"/>
      <c r="B230" s="174" t="s">
        <v>327</v>
      </c>
      <c r="C230" s="175" t="s">
        <v>328</v>
      </c>
      <c r="D230" s="176" t="s">
        <v>329</v>
      </c>
      <c r="E230" s="174" t="s">
        <v>327</v>
      </c>
      <c r="F230" s="175" t="s">
        <v>328</v>
      </c>
      <c r="G230" s="176" t="s">
        <v>329</v>
      </c>
    </row>
    <row r="231" spans="1:11">
      <c r="A231" s="61" t="s">
        <v>334</v>
      </c>
      <c r="B231" s="178">
        <v>4006.983580146592</v>
      </c>
      <c r="C231" s="170">
        <v>6206.7293514232933</v>
      </c>
      <c r="D231" s="179">
        <v>10213.712931569886</v>
      </c>
      <c r="E231" s="178">
        <v>681130306.75619149</v>
      </c>
      <c r="F231" s="170">
        <v>1055055850</v>
      </c>
      <c r="G231" s="179">
        <v>1736186156.7561917</v>
      </c>
    </row>
    <row r="232" spans="1:11">
      <c r="A232" s="70" t="s">
        <v>339</v>
      </c>
      <c r="B232" s="183">
        <v>2633.8107009622668</v>
      </c>
      <c r="C232" s="168">
        <v>0</v>
      </c>
      <c r="D232" s="173">
        <v>2633.8107009622668</v>
      </c>
      <c r="E232" s="183">
        <v>447710417.27566499</v>
      </c>
      <c r="F232" s="168">
        <v>0</v>
      </c>
      <c r="G232" s="173">
        <v>447710417.27566499</v>
      </c>
    </row>
    <row r="233" spans="1:11">
      <c r="A233" s="130" t="s">
        <v>31</v>
      </c>
      <c r="B233" s="183">
        <v>139.20471173243376</v>
      </c>
      <c r="C233" s="168">
        <v>0</v>
      </c>
      <c r="D233" s="173">
        <v>139.20471173243376</v>
      </c>
      <c r="E233" s="183">
        <v>23662824.193742029</v>
      </c>
      <c r="F233" s="168">
        <v>0</v>
      </c>
      <c r="G233" s="173">
        <v>23662824.193742029</v>
      </c>
    </row>
    <row r="234" spans="1:11">
      <c r="A234" s="130" t="s">
        <v>120</v>
      </c>
      <c r="B234" s="183">
        <v>2234.9186331268861</v>
      </c>
      <c r="C234" s="168">
        <v>0</v>
      </c>
      <c r="D234" s="173">
        <v>2234.9186331268861</v>
      </c>
      <c r="E234" s="183">
        <v>379904430.27998465</v>
      </c>
      <c r="F234" s="168">
        <v>0</v>
      </c>
      <c r="G234" s="173">
        <v>379904430.27998465</v>
      </c>
    </row>
    <row r="235" spans="1:11">
      <c r="A235" s="5" t="s">
        <v>163</v>
      </c>
      <c r="B235" s="183">
        <v>259.68735610294715</v>
      </c>
      <c r="C235" s="168">
        <v>0</v>
      </c>
      <c r="D235" s="173">
        <v>259.68735610294715</v>
      </c>
      <c r="E235" s="168">
        <v>44143162.801938333</v>
      </c>
      <c r="F235" s="168">
        <v>0</v>
      </c>
      <c r="G235" s="173">
        <v>44143162.801938333</v>
      </c>
    </row>
    <row r="236" spans="1:11">
      <c r="A236" s="187" t="s">
        <v>164</v>
      </c>
      <c r="B236" s="188">
        <v>3.6188827298806779E-3</v>
      </c>
      <c r="C236" s="189">
        <v>0</v>
      </c>
      <c r="D236" s="190">
        <v>3.6188827298806779E-3</v>
      </c>
      <c r="E236" s="189">
        <v>615.15867350475446</v>
      </c>
      <c r="F236" s="189">
        <v>0</v>
      </c>
      <c r="G236" s="190">
        <v>615.15867350475446</v>
      </c>
      <c r="H236" s="168"/>
      <c r="I236" s="168"/>
      <c r="J236" s="168"/>
      <c r="K236" s="168"/>
    </row>
    <row r="237" spans="1:11">
      <c r="A237" s="191" t="s">
        <v>167</v>
      </c>
      <c r="B237" s="178">
        <v>1.3066481274348726E-4</v>
      </c>
      <c r="C237" s="170">
        <v>2.4510763159498924E-5</v>
      </c>
      <c r="D237" s="179">
        <v>1.5517557590298618E-4</v>
      </c>
      <c r="E237" s="170">
        <v>22.211162637945183</v>
      </c>
      <c r="F237" s="170">
        <v>4.166481667750455</v>
      </c>
      <c r="G237" s="179">
        <v>26.377644305695632</v>
      </c>
    </row>
    <row r="238" spans="1:11">
      <c r="A238" s="192" t="s">
        <v>168</v>
      </c>
      <c r="B238" s="183">
        <v>1.6840636823555155E-4</v>
      </c>
      <c r="C238" s="168">
        <v>2.1154427343925968E-4</v>
      </c>
      <c r="D238" s="168">
        <v>3.7995064167481126E-4</v>
      </c>
      <c r="E238" s="183">
        <v>28.62669111605916</v>
      </c>
      <c r="F238" s="168">
        <v>35.959522413347955</v>
      </c>
      <c r="G238" s="173">
        <v>64.586213529407118</v>
      </c>
    </row>
    <row r="239" spans="1:11">
      <c r="A239" s="192" t="s">
        <v>169</v>
      </c>
      <c r="B239" s="183">
        <v>2.6992502421294931E-4</v>
      </c>
      <c r="C239" s="168">
        <v>2.5274968108783733E-3</v>
      </c>
      <c r="D239" s="168">
        <v>2.7974218350913225E-3</v>
      </c>
      <c r="E239" s="183">
        <v>45.883420998848337</v>
      </c>
      <c r="F239" s="168">
        <v>429.63856569032924</v>
      </c>
      <c r="G239" s="173">
        <v>475.52198668917754</v>
      </c>
    </row>
    <row r="240" spans="1:11">
      <c r="A240" s="192" t="s">
        <v>170</v>
      </c>
      <c r="B240" s="183">
        <v>1.6839505642004981E-5</v>
      </c>
      <c r="C240" s="168">
        <v>2.1538472243727714E-6</v>
      </c>
      <c r="D240" s="168">
        <v>1.8993352866377752E-5</v>
      </c>
      <c r="E240" s="183">
        <v>2.8624768268059273</v>
      </c>
      <c r="F240" s="168">
        <v>0.36612344206045555</v>
      </c>
      <c r="G240" s="173">
        <v>3.2286002688663826</v>
      </c>
    </row>
    <row r="241" spans="1:7">
      <c r="A241" s="193" t="s">
        <v>171</v>
      </c>
      <c r="B241" s="183">
        <v>1.4518427940768102E-5</v>
      </c>
      <c r="C241" s="168">
        <v>2.1538472243727714E-6</v>
      </c>
      <c r="D241" s="168">
        <v>1.6672275165140875E-5</v>
      </c>
      <c r="E241" s="183">
        <v>2.4679265784641076</v>
      </c>
      <c r="F241" s="168">
        <v>0.36612344206045555</v>
      </c>
      <c r="G241" s="173">
        <v>2.8340500205245633</v>
      </c>
    </row>
    <row r="242" spans="1:7">
      <c r="A242" s="192" t="s">
        <v>172</v>
      </c>
      <c r="B242" s="183">
        <v>1.6434173552923461E-4</v>
      </c>
      <c r="C242" s="168">
        <v>0</v>
      </c>
      <c r="D242" s="168">
        <v>1.6434173552923461E-4</v>
      </c>
      <c r="E242" s="183">
        <v>27.935761276510473</v>
      </c>
      <c r="F242" s="168">
        <v>0</v>
      </c>
      <c r="G242" s="173">
        <v>27.935761276510473</v>
      </c>
    </row>
    <row r="243" spans="1:7">
      <c r="A243" s="130" t="s">
        <v>371</v>
      </c>
      <c r="B243" s="183">
        <v>4.705496826870745E-6</v>
      </c>
      <c r="C243" s="168">
        <v>6.7501383848223947E-7</v>
      </c>
      <c r="D243" s="168">
        <v>5.3805106653529845E-6</v>
      </c>
      <c r="E243" s="183">
        <v>0.79986763934018967</v>
      </c>
      <c r="F243" s="168">
        <v>0.11474276689031546</v>
      </c>
      <c r="G243" s="173">
        <v>0.91461040623050516</v>
      </c>
    </row>
    <row r="244" spans="1:7">
      <c r="A244" s="130" t="s">
        <v>372</v>
      </c>
      <c r="B244" s="183">
        <v>4.3024363918853596E-6</v>
      </c>
      <c r="C244" s="168">
        <v>6.5179425872043506E-7</v>
      </c>
      <c r="D244" s="168">
        <v>4.9542306506057945E-6</v>
      </c>
      <c r="E244" s="183">
        <v>0.73135308912263286</v>
      </c>
      <c r="F244" s="168">
        <v>0.11079576806449819</v>
      </c>
      <c r="G244" s="173">
        <v>0.84214885718713095</v>
      </c>
    </row>
    <row r="245" spans="1:7">
      <c r="A245" s="192" t="s">
        <v>83</v>
      </c>
      <c r="B245" s="183">
        <v>4.257550535353786E-4</v>
      </c>
      <c r="C245" s="168">
        <v>1.6930960529702417E-7</v>
      </c>
      <c r="D245" s="168">
        <v>4.2592436314067562E-4</v>
      </c>
      <c r="E245" s="183">
        <v>72.372313092169421</v>
      </c>
      <c r="F245" s="168">
        <v>2.8780228589934183E-2</v>
      </c>
      <c r="G245" s="173">
        <v>72.401093320759372</v>
      </c>
    </row>
    <row r="246" spans="1:7">
      <c r="A246" s="70" t="s">
        <v>84</v>
      </c>
      <c r="B246" s="183">
        <v>1.3129151288821306E-4</v>
      </c>
      <c r="C246" s="168">
        <v>3.3216849953045242E-7</v>
      </c>
      <c r="D246" s="168">
        <v>1.3162368138774352E-4</v>
      </c>
      <c r="E246" s="183">
        <v>22.317692762983928</v>
      </c>
      <c r="F246" s="168">
        <v>5.6463927903503859E-2</v>
      </c>
      <c r="G246" s="173">
        <v>22.374156690887435</v>
      </c>
    </row>
    <row r="247" spans="1:7">
      <c r="A247" s="130" t="s">
        <v>85</v>
      </c>
      <c r="B247" s="183">
        <v>-0.27890881464518036</v>
      </c>
      <c r="C247" s="168">
        <v>0.43668895743135516</v>
      </c>
      <c r="D247" s="168">
        <v>0.1577801427861748</v>
      </c>
      <c r="E247" s="183">
        <v>-47410.537796445737</v>
      </c>
      <c r="F247" s="168">
        <v>74230.921485677449</v>
      </c>
      <c r="G247" s="173">
        <v>26820.383689231712</v>
      </c>
    </row>
    <row r="248" spans="1:7">
      <c r="A248" s="130" t="s">
        <v>165</v>
      </c>
      <c r="B248" s="183">
        <v>-0.27823693740014066</v>
      </c>
      <c r="C248" s="168">
        <v>0.4370977760252735</v>
      </c>
      <c r="D248" s="168">
        <v>0.15886083862513284</v>
      </c>
      <c r="E248" s="183">
        <v>-47296.328205898913</v>
      </c>
      <c r="F248" s="168">
        <v>74300.41484114388</v>
      </c>
      <c r="G248" s="173">
        <v>27004.086635244956</v>
      </c>
    </row>
    <row r="249" spans="1:7">
      <c r="A249" s="130" t="s">
        <v>166</v>
      </c>
      <c r="B249" s="194">
        <v>-0.23067203487870286</v>
      </c>
      <c r="C249" s="181">
        <v>0.43719087996580797</v>
      </c>
      <c r="D249" s="182">
        <v>0.20651884508710514</v>
      </c>
      <c r="E249" s="194">
        <v>-39210.970230943087</v>
      </c>
      <c r="F249" s="181">
        <v>74316.241188896005</v>
      </c>
      <c r="G249" s="182">
        <v>35105.270957952904</v>
      </c>
    </row>
    <row r="250" spans="1:7">
      <c r="A250" s="195" t="s">
        <v>175</v>
      </c>
      <c r="B250" s="183">
        <v>3.7257994896739067E-6</v>
      </c>
      <c r="C250" s="168">
        <v>4.0177693669918289E-6</v>
      </c>
      <c r="D250" s="173">
        <v>7.7435688566657352E-6</v>
      </c>
      <c r="E250" s="183">
        <v>0.63333300437952089</v>
      </c>
      <c r="F250" s="168">
        <v>0.68296373735443583</v>
      </c>
      <c r="G250" s="173">
        <v>1.3162967417339566</v>
      </c>
    </row>
    <row r="251" spans="1:7">
      <c r="A251" s="192" t="s">
        <v>176</v>
      </c>
      <c r="B251" s="183">
        <v>5.5159853118499509E-6</v>
      </c>
      <c r="C251" s="168">
        <v>2.9691360996455525E-5</v>
      </c>
      <c r="D251" s="173">
        <v>3.5207346308305475E-5</v>
      </c>
      <c r="E251" s="183">
        <v>0.93763917230365923</v>
      </c>
      <c r="F251" s="168">
        <v>5.0471097320505374</v>
      </c>
      <c r="G251" s="173">
        <v>5.9847489043541975</v>
      </c>
    </row>
    <row r="252" spans="1:7">
      <c r="A252" s="192" t="s">
        <v>177</v>
      </c>
      <c r="B252" s="183">
        <v>1.2025056790214498E-5</v>
      </c>
      <c r="C252" s="168">
        <v>9.2557093728076232E-5</v>
      </c>
      <c r="D252" s="173">
        <v>1.0458215051829073E-4</v>
      </c>
      <c r="E252" s="183">
        <v>2.0440888904216017</v>
      </c>
      <c r="F252" s="168">
        <v>15.733391560631189</v>
      </c>
      <c r="G252" s="173">
        <v>17.777480451052789</v>
      </c>
    </row>
    <row r="253" spans="1:7">
      <c r="A253" s="192" t="s">
        <v>178</v>
      </c>
      <c r="B253" s="183">
        <v>9.2657573300939138E-7</v>
      </c>
      <c r="C253" s="168">
        <v>1.9103494523597993E-8</v>
      </c>
      <c r="D253" s="173">
        <v>9.4567922753298938E-7</v>
      </c>
      <c r="E253" s="183">
        <v>0.15750471661140195</v>
      </c>
      <c r="F253" s="168">
        <v>3.2473227865080232E-3</v>
      </c>
      <c r="G253" s="173">
        <v>0.16075203939790997</v>
      </c>
    </row>
    <row r="254" spans="1:7">
      <c r="A254" s="193" t="s">
        <v>179</v>
      </c>
      <c r="B254" s="183">
        <v>8.1933054329897698E-7</v>
      </c>
      <c r="C254" s="168">
        <v>1.9103494523597993E-8</v>
      </c>
      <c r="D254" s="173">
        <v>8.3843403782257498E-7</v>
      </c>
      <c r="E254" s="183">
        <v>0.13927455731464033</v>
      </c>
      <c r="F254" s="168">
        <v>3.2473227865080232E-3</v>
      </c>
      <c r="G254" s="173">
        <v>0.14252188010114838</v>
      </c>
    </row>
    <row r="255" spans="1:7">
      <c r="A255" s="192" t="s">
        <v>180</v>
      </c>
      <c r="B255" s="183">
        <v>7.0310832746963555E-6</v>
      </c>
      <c r="C255" s="168">
        <v>0</v>
      </c>
      <c r="D255" s="173">
        <v>7.0310832746963555E-6</v>
      </c>
      <c r="E255" s="183">
        <v>1.1951843105748519</v>
      </c>
      <c r="F255" s="168">
        <v>0</v>
      </c>
      <c r="G255" s="173">
        <v>1.1951843105748519</v>
      </c>
    </row>
    <row r="256" spans="1:7">
      <c r="A256" s="196" t="s">
        <v>181</v>
      </c>
      <c r="B256" s="183">
        <v>8.1384699354022096E-8</v>
      </c>
      <c r="C256" s="168">
        <v>6.8390510394480802E-9</v>
      </c>
      <c r="D256" s="168">
        <v>8.822375039347018E-8</v>
      </c>
      <c r="E256" s="183">
        <v>1.3834243172575592E-2</v>
      </c>
      <c r="F256" s="168">
        <v>1.162541557569872E-3</v>
      </c>
      <c r="G256" s="173">
        <v>1.4996784730145466E-2</v>
      </c>
    </row>
    <row r="257" spans="1:11">
      <c r="A257" s="197" t="s">
        <v>182</v>
      </c>
      <c r="B257" s="194">
        <v>2.3047398895462412E-7</v>
      </c>
      <c r="C257" s="181">
        <v>4.9669085761354784E-9</v>
      </c>
      <c r="D257" s="181">
        <v>2.354408975307596E-7</v>
      </c>
      <c r="E257" s="194">
        <v>3.9177305236235367E-2</v>
      </c>
      <c r="F257" s="181">
        <v>8.4430392449208599E-4</v>
      </c>
      <c r="G257" s="182">
        <v>4.0021609160727459E-2</v>
      </c>
    </row>
    <row r="258" spans="1:11">
      <c r="E258" s="5"/>
      <c r="F258" s="5"/>
      <c r="G258" s="5"/>
    </row>
    <row r="259" spans="1:11">
      <c r="A259" s="69" t="s">
        <v>1809</v>
      </c>
      <c r="E259" s="5"/>
      <c r="F259" s="5"/>
      <c r="G259" s="5"/>
    </row>
    <row r="260" spans="1:11">
      <c r="A260" s="61"/>
      <c r="B260" s="948" t="s">
        <v>374</v>
      </c>
      <c r="C260" s="949"/>
      <c r="D260" s="950"/>
      <c r="E260" s="948" t="s">
        <v>375</v>
      </c>
      <c r="F260" s="949"/>
      <c r="G260" s="950"/>
    </row>
    <row r="261" spans="1:11">
      <c r="A261" s="70"/>
      <c r="B261" s="174" t="s">
        <v>327</v>
      </c>
      <c r="C261" s="175" t="s">
        <v>328</v>
      </c>
      <c r="D261" s="176" t="s">
        <v>329</v>
      </c>
      <c r="E261" s="174" t="s">
        <v>327</v>
      </c>
      <c r="F261" s="175" t="s">
        <v>328</v>
      </c>
      <c r="G261" s="176" t="s">
        <v>329</v>
      </c>
    </row>
    <row r="262" spans="1:11">
      <c r="A262" s="61" t="s">
        <v>334</v>
      </c>
      <c r="B262" s="178">
        <v>2466.8396055543067</v>
      </c>
      <c r="C262" s="170">
        <v>6216.0674597754842</v>
      </c>
      <c r="D262" s="179">
        <v>8682.9070653297913</v>
      </c>
      <c r="E262" s="178">
        <v>418697765.70052981</v>
      </c>
      <c r="F262" s="170">
        <v>1055055850</v>
      </c>
      <c r="G262" s="179">
        <v>1473753615.7005298</v>
      </c>
    </row>
    <row r="263" spans="1:11">
      <c r="A263" s="70" t="s">
        <v>339</v>
      </c>
      <c r="B263" s="183">
        <v>1765.8382897578319</v>
      </c>
      <c r="C263" s="168">
        <v>3123.9390722130165</v>
      </c>
      <c r="D263" s="173">
        <v>4889.7773619708487</v>
      </c>
      <c r="E263" s="183">
        <v>299716505.62336183</v>
      </c>
      <c r="F263" s="168">
        <v>530227545.71279377</v>
      </c>
      <c r="G263" s="173">
        <v>829944051.33615577</v>
      </c>
    </row>
    <row r="264" spans="1:11">
      <c r="A264" s="130" t="s">
        <v>31</v>
      </c>
      <c r="B264" s="183">
        <v>103.86319634018757</v>
      </c>
      <c r="C264" s="168">
        <v>0</v>
      </c>
      <c r="D264" s="173">
        <v>103.86319634018757</v>
      </c>
      <c r="E264" s="183">
        <v>17628745.763703704</v>
      </c>
      <c r="F264" s="168">
        <v>0</v>
      </c>
      <c r="G264" s="173">
        <v>17628745.763703704</v>
      </c>
    </row>
    <row r="265" spans="1:11">
      <c r="A265" s="130" t="s">
        <v>120</v>
      </c>
      <c r="B265" s="183">
        <v>1408.2825919365894</v>
      </c>
      <c r="C265" s="168">
        <v>0</v>
      </c>
      <c r="D265" s="173">
        <v>1408.2825919365894</v>
      </c>
      <c r="E265" s="183">
        <v>239028420.57147285</v>
      </c>
      <c r="F265" s="168">
        <v>0</v>
      </c>
      <c r="G265" s="173">
        <v>239028420.57147285</v>
      </c>
    </row>
    <row r="266" spans="1:11">
      <c r="A266" s="5" t="s">
        <v>163</v>
      </c>
      <c r="B266" s="183">
        <v>253.69250148105516</v>
      </c>
      <c r="C266" s="168">
        <v>3123.9390722130165</v>
      </c>
      <c r="D266" s="173">
        <v>3377.6315736940714</v>
      </c>
      <c r="E266" s="168">
        <v>43059339.288185336</v>
      </c>
      <c r="F266" s="168">
        <v>530227545.71279377</v>
      </c>
      <c r="G266" s="173">
        <v>573286885.00097907</v>
      </c>
    </row>
    <row r="267" spans="1:11">
      <c r="A267" s="187" t="s">
        <v>164</v>
      </c>
      <c r="B267" s="188">
        <v>1.8659290425202112E-3</v>
      </c>
      <c r="C267" s="189">
        <v>0</v>
      </c>
      <c r="D267" s="190">
        <v>1.8659290425202112E-3</v>
      </c>
      <c r="E267" s="189">
        <v>316.70495288784286</v>
      </c>
      <c r="F267" s="189">
        <v>0</v>
      </c>
      <c r="G267" s="190">
        <v>316.70495288784286</v>
      </c>
      <c r="H267" s="168"/>
      <c r="I267" s="168"/>
      <c r="J267" s="168"/>
      <c r="K267" s="168"/>
    </row>
    <row r="268" spans="1:11">
      <c r="A268" s="191" t="s">
        <v>167</v>
      </c>
      <c r="B268" s="178">
        <v>8.666860458322378E-5</v>
      </c>
      <c r="C268" s="170">
        <v>2.4510763159498924E-5</v>
      </c>
      <c r="D268" s="179">
        <v>1.1117936774272271E-4</v>
      </c>
      <c r="E268" s="170">
        <v>14.710300180714214</v>
      </c>
      <c r="F268" s="170">
        <v>4.1602225565820774</v>
      </c>
      <c r="G268" s="179">
        <v>18.870522737296294</v>
      </c>
    </row>
    <row r="269" spans="1:11">
      <c r="A269" s="192" t="s">
        <v>168</v>
      </c>
      <c r="B269" s="183">
        <v>1.1803732238399853E-4</v>
      </c>
      <c r="C269" s="168">
        <v>2.1155782820849481E-4</v>
      </c>
      <c r="D269" s="168">
        <v>3.2959515059249335E-4</v>
      </c>
      <c r="E269" s="183">
        <v>20.034526379491972</v>
      </c>
      <c r="F269" s="168">
        <v>35.907802756170426</v>
      </c>
      <c r="G269" s="173">
        <v>55.942329135662405</v>
      </c>
    </row>
    <row r="270" spans="1:11">
      <c r="A270" s="192" t="s">
        <v>169</v>
      </c>
      <c r="B270" s="183">
        <v>2.0751239362027765E-4</v>
      </c>
      <c r="C270" s="168">
        <v>2.5175282706102033E-3</v>
      </c>
      <c r="D270" s="168">
        <v>2.7250406642304811E-3</v>
      </c>
      <c r="E270" s="183">
        <v>35.221169373294472</v>
      </c>
      <c r="F270" s="168">
        <v>427.30117500102131</v>
      </c>
      <c r="G270" s="173">
        <v>462.52234437431576</v>
      </c>
    </row>
    <row r="271" spans="1:11">
      <c r="A271" s="192" t="s">
        <v>170</v>
      </c>
      <c r="B271" s="183">
        <v>1.2955431669461148E-5</v>
      </c>
      <c r="C271" s="168">
        <v>2.5243430246405779E-5</v>
      </c>
      <c r="D271" s="168">
        <v>3.8198861915866928E-5</v>
      </c>
      <c r="E271" s="183">
        <v>2.1989310863485936</v>
      </c>
      <c r="F271" s="168">
        <v>4.2845784618462472</v>
      </c>
      <c r="G271" s="173">
        <v>6.4835095481948422</v>
      </c>
    </row>
    <row r="272" spans="1:11">
      <c r="A272" s="193" t="s">
        <v>171</v>
      </c>
      <c r="B272" s="183">
        <v>1.1085809064677475E-5</v>
      </c>
      <c r="C272" s="168">
        <v>2.5243430246405779E-5</v>
      </c>
      <c r="D272" s="168">
        <v>3.6329239311083256E-5</v>
      </c>
      <c r="E272" s="183">
        <v>1.8815992235215298</v>
      </c>
      <c r="F272" s="168">
        <v>4.2845784618462472</v>
      </c>
      <c r="G272" s="173">
        <v>6.1661776853677779</v>
      </c>
    </row>
    <row r="273" spans="1:7">
      <c r="A273" s="192" t="s">
        <v>172</v>
      </c>
      <c r="B273" s="183">
        <v>1.0893412575361776E-4</v>
      </c>
      <c r="C273" s="168">
        <v>1.6108660923646817E-6</v>
      </c>
      <c r="D273" s="168">
        <v>1.1054499184598244E-4</v>
      </c>
      <c r="E273" s="183">
        <v>18.489436832003307</v>
      </c>
      <c r="F273" s="168">
        <v>0.27341300674645236</v>
      </c>
      <c r="G273" s="173">
        <v>18.762849838749759</v>
      </c>
    </row>
    <row r="274" spans="1:7">
      <c r="A274" s="130" t="s">
        <v>371</v>
      </c>
      <c r="B274" s="183">
        <v>3.042339957131972E-6</v>
      </c>
      <c r="C274" s="168">
        <v>7.9026636965195854E-6</v>
      </c>
      <c r="D274" s="168">
        <v>1.0945003653651557E-5</v>
      </c>
      <c r="E274" s="183">
        <v>0.5163776922036124</v>
      </c>
      <c r="F274" s="168">
        <v>1.3413225672902787</v>
      </c>
      <c r="G274" s="173">
        <v>1.8577002594938909</v>
      </c>
    </row>
    <row r="275" spans="1:7">
      <c r="A275" s="130" t="s">
        <v>372</v>
      </c>
      <c r="B275" s="183">
        <v>3.3620771176228965E-6</v>
      </c>
      <c r="C275" s="168">
        <v>7.6473546699061368E-6</v>
      </c>
      <c r="D275" s="168">
        <v>1.1009431787529033E-5</v>
      </c>
      <c r="E275" s="183">
        <v>0.57064682036563585</v>
      </c>
      <c r="F275" s="168">
        <v>1.2979888544840064</v>
      </c>
      <c r="G275" s="173">
        <v>1.8686356748496424</v>
      </c>
    </row>
    <row r="276" spans="1:7">
      <c r="A276" s="192" t="s">
        <v>83</v>
      </c>
      <c r="B276" s="183">
        <v>5.2323537507753223E-4</v>
      </c>
      <c r="C276" s="168">
        <v>1.6930960529702417E-7</v>
      </c>
      <c r="D276" s="168">
        <v>5.234046846828292E-4</v>
      </c>
      <c r="E276" s="183">
        <v>88.808969171392093</v>
      </c>
      <c r="F276" s="168">
        <v>2.8736993394255766E-2</v>
      </c>
      <c r="G276" s="173">
        <v>88.83770616478634</v>
      </c>
    </row>
    <row r="277" spans="1:7">
      <c r="A277" s="70" t="s">
        <v>84</v>
      </c>
      <c r="B277" s="183">
        <v>6.5951376783947961E-5</v>
      </c>
      <c r="C277" s="168">
        <v>3.3216849953045242E-7</v>
      </c>
      <c r="D277" s="168">
        <v>6.6283545283478407E-5</v>
      </c>
      <c r="E277" s="183">
        <v>11.193956040813575</v>
      </c>
      <c r="F277" s="168">
        <v>5.6379104776958781E-2</v>
      </c>
      <c r="G277" s="173">
        <v>11.250335145590533</v>
      </c>
    </row>
    <row r="278" spans="1:7">
      <c r="A278" s="130" t="s">
        <v>85</v>
      </c>
      <c r="B278" s="183">
        <v>-0.1095016951110802</v>
      </c>
      <c r="C278" s="168">
        <v>0.44491232940962011</v>
      </c>
      <c r="D278" s="168">
        <v>0.3354106342985399</v>
      </c>
      <c r="E278" s="183">
        <v>-18585.770627404734</v>
      </c>
      <c r="F278" s="168">
        <v>75515.164357257658</v>
      </c>
      <c r="G278" s="173">
        <v>56929.393729852913</v>
      </c>
    </row>
    <row r="279" spans="1:7">
      <c r="A279" s="130" t="s">
        <v>165</v>
      </c>
      <c r="B279" s="183">
        <v>-0.10904609073924001</v>
      </c>
      <c r="C279" s="168">
        <v>0.4453211693038901</v>
      </c>
      <c r="D279" s="168">
        <v>0.33627507856465011</v>
      </c>
      <c r="E279" s="183">
        <v>-18508.440698007071</v>
      </c>
      <c r="F279" s="168">
        <v>75584.556931413928</v>
      </c>
      <c r="G279" s="173">
        <v>57076.116233406858</v>
      </c>
    </row>
    <row r="280" spans="1:7">
      <c r="A280" s="130" t="s">
        <v>166</v>
      </c>
      <c r="B280" s="194">
        <v>-7.5871914639167842E-2</v>
      </c>
      <c r="C280" s="181">
        <v>0.44541427324442456</v>
      </c>
      <c r="D280" s="182">
        <v>0.36954235860525675</v>
      </c>
      <c r="E280" s="194">
        <v>-12877.773272049712</v>
      </c>
      <c r="F280" s="181">
        <v>75600.359503981657</v>
      </c>
      <c r="G280" s="182">
        <v>62722.586231931942</v>
      </c>
    </row>
    <row r="281" spans="1:7">
      <c r="A281" s="195" t="s">
        <v>175</v>
      </c>
      <c r="B281" s="183">
        <v>9.9401097369461583E-6</v>
      </c>
      <c r="C281" s="168">
        <v>4.0177693669918289E-6</v>
      </c>
      <c r="D281" s="173">
        <v>1.3957879103937986E-5</v>
      </c>
      <c r="E281" s="183">
        <v>1.6871391752858798</v>
      </c>
      <c r="F281" s="168">
        <v>0.6819377527715299</v>
      </c>
      <c r="G281" s="173">
        <v>2.3690769280574098</v>
      </c>
    </row>
    <row r="282" spans="1:7">
      <c r="A282" s="192" t="s">
        <v>176</v>
      </c>
      <c r="B282" s="183">
        <v>6.9626167702615804E-6</v>
      </c>
      <c r="C282" s="168">
        <v>2.9704915765690647E-5</v>
      </c>
      <c r="D282" s="173">
        <v>3.6667532535952225E-5</v>
      </c>
      <c r="E282" s="183">
        <v>1.1817679911469159</v>
      </c>
      <c r="F282" s="168">
        <v>5.0418283513096096</v>
      </c>
      <c r="G282" s="173">
        <v>6.2235963424565259</v>
      </c>
    </row>
    <row r="283" spans="1:7">
      <c r="A283" s="192" t="s">
        <v>177</v>
      </c>
      <c r="B283" s="183">
        <v>1.3881086690671065E-5</v>
      </c>
      <c r="C283" s="168">
        <v>1.0096119094471642E-4</v>
      </c>
      <c r="D283" s="173">
        <v>1.1484227763538748E-4</v>
      </c>
      <c r="E283" s="183">
        <v>2.3560429181504756</v>
      </c>
      <c r="F283" s="168">
        <v>17.136187118058952</v>
      </c>
      <c r="G283" s="173">
        <v>19.492230036209428</v>
      </c>
    </row>
    <row r="284" spans="1:7">
      <c r="A284" s="192" t="s">
        <v>178</v>
      </c>
      <c r="B284" s="183">
        <v>1.5480835734729507E-6</v>
      </c>
      <c r="C284" s="168">
        <v>3.2667319879437605E-8</v>
      </c>
      <c r="D284" s="173">
        <v>1.5807508933523882E-6</v>
      </c>
      <c r="E284" s="183">
        <v>0.26275690234232663</v>
      </c>
      <c r="F284" s="168">
        <v>5.5446384978368301E-3</v>
      </c>
      <c r="G284" s="173">
        <v>0.26830154084016344</v>
      </c>
    </row>
    <row r="285" spans="1:7">
      <c r="A285" s="193" t="s">
        <v>179</v>
      </c>
      <c r="B285" s="183">
        <v>1.3544906912641006E-6</v>
      </c>
      <c r="C285" s="168">
        <v>3.2667319879437605E-8</v>
      </c>
      <c r="D285" s="173">
        <v>1.3871580111435381E-6</v>
      </c>
      <c r="E285" s="183">
        <v>0.22989829773185066</v>
      </c>
      <c r="F285" s="168">
        <v>5.5446384978368301E-3</v>
      </c>
      <c r="G285" s="173">
        <v>0.23544293622968751</v>
      </c>
    </row>
    <row r="286" spans="1:7">
      <c r="A286" s="192" t="s">
        <v>180</v>
      </c>
      <c r="B286" s="183">
        <v>8.6007150022923268E-6</v>
      </c>
      <c r="C286" s="168">
        <v>4.6889898160838255E-8</v>
      </c>
      <c r="D286" s="173">
        <v>8.6476049004531647E-6</v>
      </c>
      <c r="E286" s="183">
        <v>1.4598031208752409</v>
      </c>
      <c r="F286" s="168">
        <v>7.9586429331131303E-3</v>
      </c>
      <c r="G286" s="173">
        <v>1.4677617638083538</v>
      </c>
    </row>
    <row r="287" spans="1:7">
      <c r="A287" s="196" t="s">
        <v>181</v>
      </c>
      <c r="B287" s="183">
        <v>1.7110272169444974E-7</v>
      </c>
      <c r="C287" s="168">
        <v>1.1694900516838662E-8</v>
      </c>
      <c r="D287" s="168">
        <v>1.827976222112884E-7</v>
      </c>
      <c r="E287" s="183">
        <v>2.9041339825030044E-2</v>
      </c>
      <c r="F287" s="168">
        <v>1.9849805822255849E-3</v>
      </c>
      <c r="G287" s="173">
        <v>3.1026320407255628E-2</v>
      </c>
    </row>
    <row r="288" spans="1:7">
      <c r="A288" s="197" t="s">
        <v>182</v>
      </c>
      <c r="B288" s="194">
        <v>3.0224908121122222E-7</v>
      </c>
      <c r="C288" s="181">
        <v>8.4935031686537792E-9</v>
      </c>
      <c r="D288" s="181">
        <v>3.10742584379876E-7</v>
      </c>
      <c r="E288" s="194">
        <v>5.1300868813374007E-2</v>
      </c>
      <c r="F288" s="181">
        <v>1.4416060094375762E-3</v>
      </c>
      <c r="G288" s="182">
        <v>5.2742474822811573E-2</v>
      </c>
    </row>
    <row r="289" spans="1:11">
      <c r="A289" s="196"/>
      <c r="E289" s="5"/>
      <c r="F289" s="5"/>
      <c r="G289" s="5"/>
    </row>
    <row r="290" spans="1:11">
      <c r="A290" s="43" t="s">
        <v>378</v>
      </c>
      <c r="E290" s="5"/>
      <c r="F290" s="5"/>
      <c r="G290" s="5"/>
    </row>
    <row r="291" spans="1:11">
      <c r="A291" s="61"/>
      <c r="B291" s="948" t="s">
        <v>374</v>
      </c>
      <c r="C291" s="949"/>
      <c r="D291" s="950"/>
      <c r="E291" s="948" t="s">
        <v>375</v>
      </c>
      <c r="F291" s="949"/>
      <c r="G291" s="950"/>
    </row>
    <row r="292" spans="1:11">
      <c r="A292" s="70"/>
      <c r="B292" s="174" t="s">
        <v>327</v>
      </c>
      <c r="C292" s="175" t="s">
        <v>328</v>
      </c>
      <c r="D292" s="176" t="s">
        <v>329</v>
      </c>
      <c r="E292" s="174" t="s">
        <v>327</v>
      </c>
      <c r="F292" s="175" t="s">
        <v>328</v>
      </c>
      <c r="G292" s="176" t="s">
        <v>329</v>
      </c>
    </row>
    <row r="293" spans="1:11">
      <c r="A293" s="61" t="s">
        <v>334</v>
      </c>
      <c r="B293" s="178">
        <v>966.98537915177542</v>
      </c>
      <c r="C293" s="170">
        <v>6419.021986665909</v>
      </c>
      <c r="D293" s="179">
        <v>7386.0073658176843</v>
      </c>
      <c r="E293" s="178">
        <v>158937542.70632446</v>
      </c>
      <c r="F293" s="170">
        <v>1055055850</v>
      </c>
      <c r="G293" s="179">
        <v>1213993392.7063246</v>
      </c>
    </row>
    <row r="294" spans="1:11">
      <c r="A294" s="70" t="s">
        <v>339</v>
      </c>
      <c r="B294" s="183">
        <v>932.25790490664338</v>
      </c>
      <c r="C294" s="168">
        <v>6419.021986665909</v>
      </c>
      <c r="D294" s="173">
        <v>7351.2798915725525</v>
      </c>
      <c r="E294" s="183">
        <v>153229597.6433287</v>
      </c>
      <c r="F294" s="168">
        <v>1055055850</v>
      </c>
      <c r="G294" s="173">
        <v>1208285447.6433287</v>
      </c>
    </row>
    <row r="295" spans="1:11">
      <c r="A295" s="130" t="s">
        <v>31</v>
      </c>
      <c r="B295" s="183">
        <v>70.916470141442048</v>
      </c>
      <c r="C295" s="168">
        <v>0</v>
      </c>
      <c r="D295" s="173">
        <v>70.916470141442048</v>
      </c>
      <c r="E295" s="183">
        <v>11656111.606955454</v>
      </c>
      <c r="F295" s="168">
        <v>0</v>
      </c>
      <c r="G295" s="173">
        <v>11656111.606955454</v>
      </c>
    </row>
    <row r="296" spans="1:11">
      <c r="A296" s="130" t="s">
        <v>120</v>
      </c>
      <c r="B296" s="183">
        <v>605.89277599268462</v>
      </c>
      <c r="C296" s="168">
        <v>0</v>
      </c>
      <c r="D296" s="173">
        <v>605.89277599268462</v>
      </c>
      <c r="E296" s="183">
        <v>99586933.821339548</v>
      </c>
      <c r="F296" s="168">
        <v>0</v>
      </c>
      <c r="G296" s="173">
        <v>99586933.821339548</v>
      </c>
    </row>
    <row r="297" spans="1:11">
      <c r="A297" s="5" t="s">
        <v>163</v>
      </c>
      <c r="B297" s="183">
        <v>255.44865877251678</v>
      </c>
      <c r="C297" s="168">
        <v>6419.021986665909</v>
      </c>
      <c r="D297" s="173">
        <v>6674.4706454384259</v>
      </c>
      <c r="E297" s="168">
        <v>41986552.215033717</v>
      </c>
      <c r="F297" s="168">
        <v>1055055850</v>
      </c>
      <c r="G297" s="173">
        <v>1097042402.2150338</v>
      </c>
    </row>
    <row r="298" spans="1:11">
      <c r="A298" s="187" t="s">
        <v>164</v>
      </c>
      <c r="B298" s="188">
        <v>1.2953174167638833E-4</v>
      </c>
      <c r="C298" s="189">
        <v>0</v>
      </c>
      <c r="D298" s="190">
        <v>1.2953174167638833E-4</v>
      </c>
      <c r="E298" s="189">
        <v>21.290349542383524</v>
      </c>
      <c r="F298" s="189">
        <v>0</v>
      </c>
      <c r="G298" s="190">
        <v>21.290349542383524</v>
      </c>
      <c r="H298" s="168"/>
      <c r="I298" s="168"/>
      <c r="J298" s="168"/>
      <c r="K298" s="168"/>
    </row>
    <row r="299" spans="1:11">
      <c r="A299" s="191" t="s">
        <v>167</v>
      </c>
      <c r="B299" s="178">
        <v>4.4327346676626436E-5</v>
      </c>
      <c r="C299" s="170">
        <v>3.6134267098026757E-5</v>
      </c>
      <c r="D299" s="179">
        <v>8.0461613774653187E-5</v>
      </c>
      <c r="E299" s="170">
        <v>7.2858180768507319</v>
      </c>
      <c r="F299" s="170">
        <v>5.9391711021443925</v>
      </c>
      <c r="G299" s="179">
        <v>13.224989178995123</v>
      </c>
    </row>
    <row r="300" spans="1:11">
      <c r="A300" s="192" t="s">
        <v>168</v>
      </c>
      <c r="B300" s="183">
        <v>7.0148315021078837E-5</v>
      </c>
      <c r="C300" s="168">
        <v>2.3862784788276543E-4</v>
      </c>
      <c r="D300" s="168">
        <v>3.0877616290384425E-4</v>
      </c>
      <c r="E300" s="183">
        <v>11.529854592237294</v>
      </c>
      <c r="F300" s="168">
        <v>39.221817187199086</v>
      </c>
      <c r="G300" s="173">
        <v>50.751671779436379</v>
      </c>
    </row>
    <row r="301" spans="1:11">
      <c r="A301" s="192" t="s">
        <v>169</v>
      </c>
      <c r="B301" s="183">
        <v>1.5007846412615092E-4</v>
      </c>
      <c r="C301" s="168">
        <v>2.3021931598827122E-3</v>
      </c>
      <c r="D301" s="168">
        <v>2.452271624008863E-3</v>
      </c>
      <c r="E301" s="183">
        <v>24.667490135448858</v>
      </c>
      <c r="F301" s="168">
        <v>378.39757617434998</v>
      </c>
      <c r="G301" s="173">
        <v>403.06506630979879</v>
      </c>
    </row>
    <row r="302" spans="1:11">
      <c r="A302" s="192" t="s">
        <v>170</v>
      </c>
      <c r="B302" s="183">
        <v>9.382483749363332E-6</v>
      </c>
      <c r="C302" s="168">
        <v>2.9251764975237758E-5</v>
      </c>
      <c r="D302" s="168">
        <v>3.8634248724601092E-5</v>
      </c>
      <c r="E302" s="183">
        <v>1.5421421499815362</v>
      </c>
      <c r="F302" s="168">
        <v>4.8079358232545637</v>
      </c>
      <c r="G302" s="173">
        <v>6.3500779732361003</v>
      </c>
    </row>
    <row r="303" spans="1:11">
      <c r="A303" s="193" t="s">
        <v>171</v>
      </c>
      <c r="B303" s="183">
        <v>7.916835271240769E-6</v>
      </c>
      <c r="C303" s="168">
        <v>2.9251764975237758E-5</v>
      </c>
      <c r="D303" s="168">
        <v>3.7168600246478526E-5</v>
      </c>
      <c r="E303" s="183">
        <v>1.3012423674135707</v>
      </c>
      <c r="F303" s="168">
        <v>4.8079358232545637</v>
      </c>
      <c r="G303" s="173">
        <v>6.1091781906681337</v>
      </c>
    </row>
    <row r="304" spans="1:11">
      <c r="A304" s="192" t="s">
        <v>172</v>
      </c>
      <c r="B304" s="183">
        <v>5.5604059059153867E-5</v>
      </c>
      <c r="C304" s="168">
        <v>3.2613968523475747E-6</v>
      </c>
      <c r="D304" s="168">
        <v>5.8865455911501442E-5</v>
      </c>
      <c r="E304" s="183">
        <v>9.1393031393209245</v>
      </c>
      <c r="F304" s="168">
        <v>0.53605609006928401</v>
      </c>
      <c r="G304" s="173">
        <v>9.6753592293902084</v>
      </c>
    </row>
    <row r="305" spans="1:7">
      <c r="A305" s="130" t="s">
        <v>371</v>
      </c>
      <c r="B305" s="183">
        <v>1.4344658843625952E-6</v>
      </c>
      <c r="C305" s="168">
        <v>1.1480652053576149E-5</v>
      </c>
      <c r="D305" s="168">
        <v>1.2915117937938743E-5</v>
      </c>
      <c r="E305" s="183">
        <v>0.2357744880865057</v>
      </c>
      <c r="F305" s="168">
        <v>1.8870053936723583</v>
      </c>
      <c r="G305" s="173">
        <v>2.1227798817588641</v>
      </c>
    </row>
    <row r="306" spans="1:7">
      <c r="A306" s="130" t="s">
        <v>372</v>
      </c>
      <c r="B306" s="183">
        <v>2.5040587524949275E-6</v>
      </c>
      <c r="C306" s="168">
        <v>1.1089702463457852E-5</v>
      </c>
      <c r="D306" s="168">
        <v>1.359376121595278E-5</v>
      </c>
      <c r="E306" s="183">
        <v>0.41157700363879113</v>
      </c>
      <c r="F306" s="168">
        <v>1.8227473722843288</v>
      </c>
      <c r="G306" s="173">
        <v>2.2343243759231197</v>
      </c>
    </row>
    <row r="307" spans="1:7">
      <c r="A307" s="192" t="s">
        <v>83</v>
      </c>
      <c r="B307" s="183">
        <v>6.3930228447747729E-4</v>
      </c>
      <c r="C307" s="168">
        <v>1.6257390877888591E-7</v>
      </c>
      <c r="D307" s="168">
        <v>6.3946485838625613E-4</v>
      </c>
      <c r="E307" s="183">
        <v>105.07825281755531</v>
      </c>
      <c r="F307" s="168">
        <v>2.6721290855652786E-2</v>
      </c>
      <c r="G307" s="173">
        <v>105.10497410841096</v>
      </c>
    </row>
    <row r="308" spans="1:7">
      <c r="A308" s="70" t="s">
        <v>84</v>
      </c>
      <c r="B308" s="183">
        <v>1.1163697682987676E-6</v>
      </c>
      <c r="C308" s="168">
        <v>3.1895373713231579E-7</v>
      </c>
      <c r="D308" s="168">
        <v>1.4353235054310835E-6</v>
      </c>
      <c r="E308" s="183">
        <v>0.18349095193215484</v>
      </c>
      <c r="F308" s="168">
        <v>5.2424498146266679E-2</v>
      </c>
      <c r="G308" s="173">
        <v>0.23591545007842152</v>
      </c>
    </row>
    <row r="309" spans="1:7">
      <c r="A309" s="130" t="s">
        <v>85</v>
      </c>
      <c r="B309" s="183">
        <v>6.4432253154390676E-2</v>
      </c>
      <c r="C309" s="168">
        <v>0.46697883000767976</v>
      </c>
      <c r="D309" s="168">
        <v>0.53141108316207042</v>
      </c>
      <c r="E309" s="183">
        <v>10590.34004875406</v>
      </c>
      <c r="F309" s="168">
        <v>76754.488058961215</v>
      </c>
      <c r="G309" s="173">
        <v>87344.828107715279</v>
      </c>
    </row>
    <row r="310" spans="1:7">
      <c r="A310" s="130" t="s">
        <v>165</v>
      </c>
      <c r="B310" s="183">
        <v>6.4680639784661181E-2</v>
      </c>
      <c r="C310" s="168">
        <v>0.4674664350915701</v>
      </c>
      <c r="D310" s="168">
        <v>0.53214707487623125</v>
      </c>
      <c r="E310" s="183">
        <v>10631.165858024237</v>
      </c>
      <c r="F310" s="168">
        <v>76834.632759714208</v>
      </c>
      <c r="G310" s="173">
        <v>87465.798617738459</v>
      </c>
    </row>
    <row r="311" spans="1:7">
      <c r="A311" s="130" t="s">
        <v>166</v>
      </c>
      <c r="B311" s="194">
        <v>8.4155546307584678E-2</v>
      </c>
      <c r="C311" s="181">
        <v>0.46755583504917353</v>
      </c>
      <c r="D311" s="182">
        <v>0.55171138135675812</v>
      </c>
      <c r="E311" s="194">
        <v>13832.138544812917</v>
      </c>
      <c r="F311" s="181">
        <v>76849.326890448632</v>
      </c>
      <c r="G311" s="182">
        <v>90681.465435261576</v>
      </c>
    </row>
    <row r="312" spans="1:7">
      <c r="A312" s="195" t="s">
        <v>175</v>
      </c>
      <c r="B312" s="183">
        <v>1.6610786380036523E-5</v>
      </c>
      <c r="C312" s="168">
        <v>3.5457730896806089E-6</v>
      </c>
      <c r="D312" s="173">
        <v>2.0156559469717131E-5</v>
      </c>
      <c r="E312" s="183">
        <v>2.7302145684751951</v>
      </c>
      <c r="F312" s="168">
        <v>0.58279729354583509</v>
      </c>
      <c r="G312" s="173">
        <v>3.31301186202103</v>
      </c>
    </row>
    <row r="313" spans="1:7">
      <c r="A313" s="192" t="s">
        <v>176</v>
      </c>
      <c r="B313" s="183">
        <v>8.6601156821110208E-6</v>
      </c>
      <c r="C313" s="168">
        <v>2.104515840969163E-5</v>
      </c>
      <c r="D313" s="173">
        <v>2.9705274091802651E-5</v>
      </c>
      <c r="E313" s="183">
        <v>1.4234108764649602</v>
      </c>
      <c r="F313" s="168">
        <v>3.4590654994554226</v>
      </c>
      <c r="G313" s="173">
        <v>4.8824763759203824</v>
      </c>
    </row>
    <row r="314" spans="1:7">
      <c r="A314" s="192" t="s">
        <v>177</v>
      </c>
      <c r="B314" s="183">
        <v>1.6212924140336711E-5</v>
      </c>
      <c r="C314" s="168">
        <v>8.9143056703184896E-5</v>
      </c>
      <c r="D314" s="173">
        <v>1.0535598084352161E-4</v>
      </c>
      <c r="E314" s="183">
        <v>2.6648203566526836</v>
      </c>
      <c r="F314" s="168">
        <v>14.65190548606108</v>
      </c>
      <c r="G314" s="173">
        <v>17.316725842713769</v>
      </c>
    </row>
    <row r="315" spans="1:7">
      <c r="A315" s="192" t="s">
        <v>178</v>
      </c>
      <c r="B315" s="183">
        <v>2.2324682741923939E-6</v>
      </c>
      <c r="C315" s="168">
        <v>2.7905444641860255E-7</v>
      </c>
      <c r="D315" s="173">
        <v>2.5115227206109965E-6</v>
      </c>
      <c r="E315" s="183">
        <v>0.36693731810217578</v>
      </c>
      <c r="F315" s="168">
        <v>4.586649286667753E-2</v>
      </c>
      <c r="G315" s="173">
        <v>0.41280381096885338</v>
      </c>
    </row>
    <row r="316" spans="1:7">
      <c r="A316" s="193" t="s">
        <v>179</v>
      </c>
      <c r="B316" s="183">
        <v>1.9444605423766963E-6</v>
      </c>
      <c r="C316" s="168">
        <v>2.7905444641860255E-7</v>
      </c>
      <c r="D316" s="173">
        <v>2.2235149887952988E-6</v>
      </c>
      <c r="E316" s="183">
        <v>0.31959922782477945</v>
      </c>
      <c r="F316" s="168">
        <v>4.586649286667753E-2</v>
      </c>
      <c r="G316" s="173">
        <v>0.365465720691457</v>
      </c>
    </row>
    <row r="317" spans="1:7">
      <c r="A317" s="192" t="s">
        <v>180</v>
      </c>
      <c r="B317" s="183">
        <v>1.0475090696458463E-5</v>
      </c>
      <c r="C317" s="168">
        <v>8.8407993531246764E-8</v>
      </c>
      <c r="D317" s="173">
        <v>1.0563498689989711E-5</v>
      </c>
      <c r="E317" s="183">
        <v>1.7217273506052395</v>
      </c>
      <c r="F317" s="168">
        <v>1.4531087594911327E-2</v>
      </c>
      <c r="G317" s="173">
        <v>1.7362584382001509</v>
      </c>
    </row>
    <row r="318" spans="1:7">
      <c r="A318" s="196" t="s">
        <v>181</v>
      </c>
      <c r="B318" s="183">
        <v>2.6826796737756763E-7</v>
      </c>
      <c r="C318" s="168">
        <v>9.9901491817859687E-8</v>
      </c>
      <c r="D318" s="168">
        <v>3.6816945919542733E-7</v>
      </c>
      <c r="E318" s="183">
        <v>4.4093584495778285E-2</v>
      </c>
      <c r="F318" s="168">
        <v>1.6420204446270553E-2</v>
      </c>
      <c r="G318" s="173">
        <v>6.0513788942048834E-2</v>
      </c>
    </row>
    <row r="319" spans="1:7">
      <c r="A319" s="197" t="s">
        <v>182</v>
      </c>
      <c r="B319" s="194">
        <v>3.8512689173144705E-7</v>
      </c>
      <c r="C319" s="181">
        <v>7.2554156068836659E-8</v>
      </c>
      <c r="D319" s="181">
        <v>4.5768104780028371E-7</v>
      </c>
      <c r="E319" s="194">
        <v>6.3300979644195149E-2</v>
      </c>
      <c r="F319" s="181">
        <v>1.1925288145336157E-2</v>
      </c>
      <c r="G319" s="182">
        <v>7.5226267789531315E-2</v>
      </c>
    </row>
    <row r="320" spans="1:7">
      <c r="A320" s="196"/>
      <c r="E320" s="5"/>
      <c r="F320" s="5"/>
      <c r="G320" s="5"/>
    </row>
    <row r="321" spans="1:11">
      <c r="A321" s="69" t="s">
        <v>1810</v>
      </c>
      <c r="E321" s="5"/>
      <c r="F321" s="5"/>
      <c r="G321" s="5"/>
    </row>
    <row r="322" spans="1:11">
      <c r="A322" s="61"/>
      <c r="B322" s="948" t="s">
        <v>374</v>
      </c>
      <c r="C322" s="949"/>
      <c r="D322" s="950"/>
      <c r="E322" s="948" t="s">
        <v>375</v>
      </c>
      <c r="F322" s="949"/>
      <c r="G322" s="950"/>
    </row>
    <row r="323" spans="1:11">
      <c r="A323" s="70"/>
      <c r="B323" s="174" t="s">
        <v>327</v>
      </c>
      <c r="C323" s="175" t="s">
        <v>328</v>
      </c>
      <c r="D323" s="176" t="s">
        <v>329</v>
      </c>
      <c r="E323" s="174" t="s">
        <v>327</v>
      </c>
      <c r="F323" s="175" t="s">
        <v>328</v>
      </c>
      <c r="G323" s="176" t="s">
        <v>329</v>
      </c>
    </row>
    <row r="324" spans="1:11">
      <c r="A324" s="61" t="s">
        <v>334</v>
      </c>
      <c r="B324" s="178">
        <v>4131.6048279415072</v>
      </c>
      <c r="C324" s="170">
        <v>6399.7649207059112</v>
      </c>
      <c r="D324" s="179">
        <v>10531.369748647419</v>
      </c>
      <c r="E324" s="178">
        <v>681130306.75619137</v>
      </c>
      <c r="F324" s="170">
        <v>1055055850</v>
      </c>
      <c r="G324" s="179">
        <v>1736186156.7561915</v>
      </c>
    </row>
    <row r="325" spans="1:11">
      <c r="A325" s="70" t="s">
        <v>339</v>
      </c>
      <c r="B325" s="183">
        <v>2715.7248814035829</v>
      </c>
      <c r="C325" s="168">
        <v>0</v>
      </c>
      <c r="D325" s="173">
        <v>2715.7248814035829</v>
      </c>
      <c r="E325" s="183">
        <v>447710417.27566493</v>
      </c>
      <c r="F325" s="168">
        <v>0</v>
      </c>
      <c r="G325" s="173">
        <v>447710417.27566493</v>
      </c>
    </row>
    <row r="326" spans="1:11">
      <c r="A326" s="130" t="s">
        <v>31</v>
      </c>
      <c r="B326" s="183">
        <v>143.53411926007649</v>
      </c>
      <c r="C326" s="168">
        <v>0</v>
      </c>
      <c r="D326" s="173">
        <v>143.53411926007649</v>
      </c>
      <c r="E326" s="183">
        <v>23662824.193742029</v>
      </c>
      <c r="F326" s="168">
        <v>0</v>
      </c>
      <c r="G326" s="173">
        <v>23662824.193742029</v>
      </c>
    </row>
    <row r="327" spans="1:11">
      <c r="A327" s="130" t="s">
        <v>120</v>
      </c>
      <c r="B327" s="183">
        <v>2304.426866242778</v>
      </c>
      <c r="C327" s="168">
        <v>0</v>
      </c>
      <c r="D327" s="173">
        <v>2304.426866242778</v>
      </c>
      <c r="E327" s="183">
        <v>379904430.27998465</v>
      </c>
      <c r="F327" s="168">
        <v>0</v>
      </c>
      <c r="G327" s="173">
        <v>379904430.27998465</v>
      </c>
    </row>
    <row r="328" spans="1:11">
      <c r="A328" s="5" t="s">
        <v>163</v>
      </c>
      <c r="B328" s="183">
        <v>267.76389590072887</v>
      </c>
      <c r="C328" s="168">
        <v>0</v>
      </c>
      <c r="D328" s="173">
        <v>267.76389590072887</v>
      </c>
      <c r="E328" s="168">
        <v>44143162.801938333</v>
      </c>
      <c r="F328" s="168">
        <v>0</v>
      </c>
      <c r="G328" s="173">
        <v>44143162.801938333</v>
      </c>
    </row>
    <row r="329" spans="1:11">
      <c r="A329" s="187" t="s">
        <v>164</v>
      </c>
      <c r="B329" s="188">
        <v>3.7314336481464078E-3</v>
      </c>
      <c r="C329" s="189">
        <v>0</v>
      </c>
      <c r="D329" s="190">
        <v>3.7314336481464078E-3</v>
      </c>
      <c r="E329" s="189">
        <v>615.15867350475446</v>
      </c>
      <c r="F329" s="189">
        <v>0</v>
      </c>
      <c r="G329" s="190">
        <v>615.15867350475446</v>
      </c>
      <c r="H329" s="168"/>
      <c r="I329" s="168"/>
      <c r="J329" s="168"/>
      <c r="K329" s="168"/>
    </row>
    <row r="330" spans="1:11">
      <c r="A330" s="191" t="s">
        <v>167</v>
      </c>
      <c r="B330" s="178">
        <v>1.3472862076298174E-4</v>
      </c>
      <c r="C330" s="170">
        <v>3.6134267098026757E-5</v>
      </c>
      <c r="D330" s="179">
        <v>1.7086288786100849E-4</v>
      </c>
      <c r="E330" s="170">
        <v>22.211162637945183</v>
      </c>
      <c r="F330" s="170">
        <v>5.9570422288308844</v>
      </c>
      <c r="G330" s="179">
        <v>28.168204866776065</v>
      </c>
    </row>
    <row r="331" spans="1:11">
      <c r="A331" s="192" t="s">
        <v>168</v>
      </c>
      <c r="B331" s="183">
        <v>1.7364397685718625E-4</v>
      </c>
      <c r="C331" s="168">
        <v>2.365382810925051E-4</v>
      </c>
      <c r="D331" s="168">
        <v>4.1018225794969138E-4</v>
      </c>
      <c r="E331" s="183">
        <v>28.62669111605916</v>
      </c>
      <c r="F331" s="168">
        <v>38.995353783723765</v>
      </c>
      <c r="G331" s="173">
        <v>67.622044899782921</v>
      </c>
    </row>
    <row r="332" spans="1:11">
      <c r="A332" s="192" t="s">
        <v>169</v>
      </c>
      <c r="B332" s="183">
        <v>2.7831996585812071E-4</v>
      </c>
      <c r="C332" s="168">
        <v>2.1109093662450263E-3</v>
      </c>
      <c r="D332" s="168">
        <v>2.3892293321031472E-3</v>
      </c>
      <c r="E332" s="183">
        <v>45.883420998848337</v>
      </c>
      <c r="F332" s="168">
        <v>348.00141931321895</v>
      </c>
      <c r="G332" s="173">
        <v>393.88484031206735</v>
      </c>
    </row>
    <row r="333" spans="1:11">
      <c r="A333" s="192" t="s">
        <v>170</v>
      </c>
      <c r="B333" s="183">
        <v>1.7363231323276529E-5</v>
      </c>
      <c r="C333" s="168">
        <v>2.2337868538293034E-6</v>
      </c>
      <c r="D333" s="168">
        <v>1.9597018177105832E-5</v>
      </c>
      <c r="E333" s="183">
        <v>2.8624768268059273</v>
      </c>
      <c r="F333" s="168">
        <v>0.36825882153273587</v>
      </c>
      <c r="G333" s="173">
        <v>3.2307356483386624</v>
      </c>
    </row>
    <row r="334" spans="1:11">
      <c r="A334" s="193" t="s">
        <v>171</v>
      </c>
      <c r="B334" s="183">
        <v>1.4969965754639776E-5</v>
      </c>
      <c r="C334" s="168">
        <v>2.2337868538293034E-6</v>
      </c>
      <c r="D334" s="168">
        <v>1.720375260846908E-5</v>
      </c>
      <c r="E334" s="183">
        <v>2.4679265784641076</v>
      </c>
      <c r="F334" s="168">
        <v>0.36825882153273587</v>
      </c>
      <c r="G334" s="173">
        <v>2.8361853999968436</v>
      </c>
    </row>
    <row r="335" spans="1:11">
      <c r="A335" s="192" t="s">
        <v>172</v>
      </c>
      <c r="B335" s="183">
        <v>1.6945292995686087E-4</v>
      </c>
      <c r="C335" s="168">
        <v>0</v>
      </c>
      <c r="D335" s="168">
        <v>1.6945292995686087E-4</v>
      </c>
      <c r="E335" s="183">
        <v>27.935761276510469</v>
      </c>
      <c r="F335" s="168">
        <v>0</v>
      </c>
      <c r="G335" s="173">
        <v>27.935761276510469</v>
      </c>
    </row>
    <row r="336" spans="1:11">
      <c r="A336" s="130" t="s">
        <v>371</v>
      </c>
      <c r="B336" s="183">
        <v>4.8518425441242691E-6</v>
      </c>
      <c r="C336" s="168">
        <v>7.0033744938076131E-7</v>
      </c>
      <c r="D336" s="168">
        <v>5.5521799935050304E-6</v>
      </c>
      <c r="E336" s="183">
        <v>0.79986763934018956</v>
      </c>
      <c r="F336" s="168">
        <v>0.11545660381252706</v>
      </c>
      <c r="G336" s="173">
        <v>0.91532424315271677</v>
      </c>
    </row>
    <row r="337" spans="1:7">
      <c r="A337" s="130" t="s">
        <v>372</v>
      </c>
      <c r="B337" s="183">
        <v>4.4362465213731854E-6</v>
      </c>
      <c r="C337" s="168">
        <v>6.7572690431729803E-7</v>
      </c>
      <c r="D337" s="168">
        <v>5.1119734256904835E-6</v>
      </c>
      <c r="E337" s="183">
        <v>0.73135308912263275</v>
      </c>
      <c r="F337" s="168">
        <v>0.11139934548153957</v>
      </c>
      <c r="G337" s="173">
        <v>0.84275243460417237</v>
      </c>
    </row>
    <row r="338" spans="1:7">
      <c r="A338" s="192" t="s">
        <v>83</v>
      </c>
      <c r="B338" s="183">
        <v>4.3899646692410754E-4</v>
      </c>
      <c r="C338" s="168">
        <v>1.6257390877888591E-7</v>
      </c>
      <c r="D338" s="168">
        <v>4.3915904083288644E-4</v>
      </c>
      <c r="E338" s="183">
        <v>72.372313092169421</v>
      </c>
      <c r="F338" s="168">
        <v>2.6801695943483236E-2</v>
      </c>
      <c r="G338" s="173">
        <v>72.399114788112925</v>
      </c>
    </row>
    <row r="339" spans="1:7">
      <c r="A339" s="70" t="s">
        <v>84</v>
      </c>
      <c r="B339" s="183">
        <v>1.3537481191695845E-4</v>
      </c>
      <c r="C339" s="168">
        <v>3.1895373713231579E-7</v>
      </c>
      <c r="D339" s="168">
        <v>1.3569376565409076E-4</v>
      </c>
      <c r="E339" s="183">
        <v>22.317692762983924</v>
      </c>
      <c r="F339" s="168">
        <v>5.2582244880909408E-2</v>
      </c>
      <c r="G339" s="173">
        <v>22.370275007864834</v>
      </c>
    </row>
    <row r="340" spans="1:7">
      <c r="A340" s="130" t="s">
        <v>85</v>
      </c>
      <c r="B340" s="183">
        <v>-0.28758316127197925</v>
      </c>
      <c r="C340" s="168">
        <v>0.45020767109676196</v>
      </c>
      <c r="D340" s="168">
        <v>0.16262450982478271</v>
      </c>
      <c r="E340" s="183">
        <v>-47410.537796445729</v>
      </c>
      <c r="F340" s="168">
        <v>74220.575754073405</v>
      </c>
      <c r="G340" s="173">
        <v>26810.037957627665</v>
      </c>
    </row>
    <row r="341" spans="1:7">
      <c r="A341" s="130" t="s">
        <v>165</v>
      </c>
      <c r="B341" s="183">
        <v>-0.28689038796411148</v>
      </c>
      <c r="C341" s="168">
        <v>0.4506919925756962</v>
      </c>
      <c r="D341" s="168">
        <v>0.16380160461158472</v>
      </c>
      <c r="E341" s="183">
        <v>-47296.328205898913</v>
      </c>
      <c r="F341" s="168">
        <v>74300.420282108636</v>
      </c>
      <c r="G341" s="173">
        <v>27004.092076209723</v>
      </c>
    </row>
    <row r="342" spans="1:7">
      <c r="A342" s="130" t="s">
        <v>166</v>
      </c>
      <c r="B342" s="194">
        <v>-0.23784616879839426</v>
      </c>
      <c r="C342" s="181">
        <v>0.45078139253329963</v>
      </c>
      <c r="D342" s="182">
        <v>0.21293522373490537</v>
      </c>
      <c r="E342" s="194">
        <v>-39210.970230943087</v>
      </c>
      <c r="F342" s="181">
        <v>74315.158627880388</v>
      </c>
      <c r="G342" s="182">
        <v>35104.188396937294</v>
      </c>
    </row>
    <row r="343" spans="1:7">
      <c r="A343" s="195" t="s">
        <v>175</v>
      </c>
      <c r="B343" s="183">
        <v>3.8416756274592865E-6</v>
      </c>
      <c r="C343" s="168">
        <v>3.5457730896806089E-6</v>
      </c>
      <c r="D343" s="173">
        <v>7.3874487171398953E-6</v>
      </c>
      <c r="E343" s="183">
        <v>0.63333300437952078</v>
      </c>
      <c r="F343" s="168">
        <v>0.58455094638498994</v>
      </c>
      <c r="G343" s="173">
        <v>1.2178839507645109</v>
      </c>
    </row>
    <row r="344" spans="1:7">
      <c r="A344" s="192" t="s">
        <v>176</v>
      </c>
      <c r="B344" s="183">
        <v>5.6875380418853506E-6</v>
      </c>
      <c r="C344" s="168">
        <v>1.8955591619431309E-5</v>
      </c>
      <c r="D344" s="173">
        <v>2.4643129661316658E-5</v>
      </c>
      <c r="E344" s="183">
        <v>0.93763917230365923</v>
      </c>
      <c r="F344" s="168">
        <v>3.1249910076518885</v>
      </c>
      <c r="G344" s="173">
        <v>4.0626301799555478</v>
      </c>
    </row>
    <row r="345" spans="1:7">
      <c r="A345" s="192" t="s">
        <v>177</v>
      </c>
      <c r="B345" s="183">
        <v>1.239904823590603E-5</v>
      </c>
      <c r="C345" s="168">
        <v>8.1722711244579347E-5</v>
      </c>
      <c r="D345" s="173">
        <v>9.4121759480485381E-5</v>
      </c>
      <c r="E345" s="183">
        <v>2.0440888904216017</v>
      </c>
      <c r="F345" s="168">
        <v>13.472686207190202</v>
      </c>
      <c r="G345" s="173">
        <v>15.516775097611804</v>
      </c>
    </row>
    <row r="346" spans="1:7">
      <c r="A346" s="192" t="s">
        <v>178</v>
      </c>
      <c r="B346" s="183">
        <v>9.5539317678336721E-7</v>
      </c>
      <c r="C346" s="168">
        <v>2.5825869604208285E-8</v>
      </c>
      <c r="D346" s="173">
        <v>9.8121904638757546E-7</v>
      </c>
      <c r="E346" s="183">
        <v>0.15750471661140195</v>
      </c>
      <c r="F346" s="168">
        <v>4.2576149506834762E-3</v>
      </c>
      <c r="G346" s="173">
        <v>0.16176233156208539</v>
      </c>
    </row>
    <row r="347" spans="1:7">
      <c r="A347" s="193" t="s">
        <v>179</v>
      </c>
      <c r="B347" s="183">
        <v>8.4481255305022964E-7</v>
      </c>
      <c r="C347" s="168">
        <v>2.5825869604208285E-8</v>
      </c>
      <c r="D347" s="173">
        <v>8.7063842265443789E-7</v>
      </c>
      <c r="E347" s="183">
        <v>0.13927455731464033</v>
      </c>
      <c r="F347" s="168">
        <v>4.2576149506834762E-3</v>
      </c>
      <c r="G347" s="173">
        <v>0.14353217226532378</v>
      </c>
    </row>
    <row r="348" spans="1:7">
      <c r="A348" s="192" t="s">
        <v>180</v>
      </c>
      <c r="B348" s="183">
        <v>7.249757085935324E-6</v>
      </c>
      <c r="C348" s="168">
        <v>0</v>
      </c>
      <c r="D348" s="173">
        <v>7.249757085935324E-6</v>
      </c>
      <c r="E348" s="183">
        <v>1.1951843105748516</v>
      </c>
      <c r="F348" s="168">
        <v>0</v>
      </c>
      <c r="G348" s="173">
        <v>1.1951843105748516</v>
      </c>
    </row>
    <row r="349" spans="1:7">
      <c r="A349" s="196" t="s">
        <v>181</v>
      </c>
      <c r="B349" s="183">
        <v>8.3915845933999159E-8</v>
      </c>
      <c r="C349" s="168">
        <v>9.2456613183065642E-9</v>
      </c>
      <c r="D349" s="168">
        <v>9.3161507252305726E-8</v>
      </c>
      <c r="E349" s="183">
        <v>1.3834243172575591E-2</v>
      </c>
      <c r="F349" s="168">
        <v>1.524226152344684E-3</v>
      </c>
      <c r="G349" s="173">
        <v>1.5358469324920274E-2</v>
      </c>
    </row>
    <row r="350" spans="1:7">
      <c r="A350" s="197" t="s">
        <v>182</v>
      </c>
      <c r="B350" s="194">
        <v>2.3764196344548692E-7</v>
      </c>
      <c r="C350" s="181">
        <v>6.7147260970941547E-9</v>
      </c>
      <c r="D350" s="181">
        <v>2.4435668954258109E-7</v>
      </c>
      <c r="E350" s="194">
        <v>3.9177305236235367E-2</v>
      </c>
      <c r="F350" s="181">
        <v>1.1069798871777036E-3</v>
      </c>
      <c r="G350" s="182">
        <v>4.0284285123413074E-2</v>
      </c>
    </row>
    <row r="351" spans="1:7">
      <c r="E351" s="5"/>
      <c r="F351" s="5"/>
      <c r="G351" s="5"/>
    </row>
    <row r="352" spans="1:7">
      <c r="A352" s="69" t="s">
        <v>1811</v>
      </c>
      <c r="E352" s="5"/>
      <c r="F352" s="5"/>
      <c r="G352" s="5"/>
    </row>
    <row r="353" spans="1:11">
      <c r="A353" s="61"/>
      <c r="B353" s="948" t="s">
        <v>374</v>
      </c>
      <c r="C353" s="949"/>
      <c r="D353" s="950"/>
      <c r="E353" s="948" t="s">
        <v>375</v>
      </c>
      <c r="F353" s="949"/>
      <c r="G353" s="950"/>
    </row>
    <row r="354" spans="1:11">
      <c r="A354" s="70"/>
      <c r="B354" s="174" t="s">
        <v>327</v>
      </c>
      <c r="C354" s="175" t="s">
        <v>328</v>
      </c>
      <c r="D354" s="176" t="s">
        <v>329</v>
      </c>
      <c r="E354" s="174" t="s">
        <v>327</v>
      </c>
      <c r="F354" s="175" t="s">
        <v>328</v>
      </c>
      <c r="G354" s="176" t="s">
        <v>329</v>
      </c>
    </row>
    <row r="355" spans="1:11">
      <c r="A355" s="61" t="s">
        <v>334</v>
      </c>
      <c r="B355" s="178">
        <v>2543.5608158126352</v>
      </c>
      <c r="C355" s="170">
        <v>6409.3934536859097</v>
      </c>
      <c r="D355" s="179">
        <v>8952.9542694985448</v>
      </c>
      <c r="E355" s="178">
        <v>418697765.70052987</v>
      </c>
      <c r="F355" s="170">
        <v>1055055850</v>
      </c>
      <c r="G355" s="179">
        <v>1473753615.7005298</v>
      </c>
    </row>
    <row r="356" spans="1:11">
      <c r="A356" s="70" t="s">
        <v>339</v>
      </c>
      <c r="B356" s="183">
        <v>1820.7576490893746</v>
      </c>
      <c r="C356" s="168">
        <v>3221.0967414241882</v>
      </c>
      <c r="D356" s="173">
        <v>5041.854390513563</v>
      </c>
      <c r="E356" s="183">
        <v>299716505.62336183</v>
      </c>
      <c r="F356" s="168">
        <v>530227545.71279377</v>
      </c>
      <c r="G356" s="173">
        <v>829944051.33615577</v>
      </c>
    </row>
    <row r="357" spans="1:11">
      <c r="A357" s="130" t="s">
        <v>31</v>
      </c>
      <c r="B357" s="183">
        <v>107.09344694366247</v>
      </c>
      <c r="C357" s="168">
        <v>0</v>
      </c>
      <c r="D357" s="173">
        <v>107.09344694366247</v>
      </c>
      <c r="E357" s="183">
        <v>17628745.763703704</v>
      </c>
      <c r="F357" s="168">
        <v>0</v>
      </c>
      <c r="G357" s="173">
        <v>17628745.763703704</v>
      </c>
    </row>
    <row r="358" spans="1:11">
      <c r="A358" s="130" t="s">
        <v>120</v>
      </c>
      <c r="B358" s="183">
        <v>1452.0816069174734</v>
      </c>
      <c r="C358" s="168">
        <v>0</v>
      </c>
      <c r="D358" s="173">
        <v>1452.0816069174734</v>
      </c>
      <c r="E358" s="183">
        <v>239028420.57147288</v>
      </c>
      <c r="F358" s="168">
        <v>0</v>
      </c>
      <c r="G358" s="173">
        <v>239028420.57147288</v>
      </c>
    </row>
    <row r="359" spans="1:11">
      <c r="A359" s="5" t="s">
        <v>163</v>
      </c>
      <c r="B359" s="183">
        <v>261.58259522823897</v>
      </c>
      <c r="C359" s="168">
        <v>3221.0967414241882</v>
      </c>
      <c r="D359" s="173">
        <v>3482.6793366524271</v>
      </c>
      <c r="E359" s="168">
        <v>43059339.288185343</v>
      </c>
      <c r="F359" s="168">
        <v>530227545.71279377</v>
      </c>
      <c r="G359" s="173">
        <v>573286885.00097907</v>
      </c>
    </row>
    <row r="360" spans="1:11">
      <c r="A360" s="187" t="s">
        <v>164</v>
      </c>
      <c r="B360" s="188">
        <v>1.9239613256390592E-3</v>
      </c>
      <c r="C360" s="189">
        <v>0</v>
      </c>
      <c r="D360" s="190">
        <v>1.9239613256390592E-3</v>
      </c>
      <c r="E360" s="189">
        <v>316.70495288784286</v>
      </c>
      <c r="F360" s="189">
        <v>0</v>
      </c>
      <c r="G360" s="190">
        <v>316.70495288784286</v>
      </c>
      <c r="H360" s="168"/>
      <c r="I360" s="168"/>
      <c r="J360" s="168"/>
      <c r="K360" s="168"/>
    </row>
    <row r="361" spans="1:11">
      <c r="A361" s="191" t="s">
        <v>167</v>
      </c>
      <c r="B361" s="178">
        <v>8.93640859676048E-5</v>
      </c>
      <c r="C361" s="170">
        <v>3.6134267098026757E-5</v>
      </c>
      <c r="D361" s="179">
        <v>1.2549835306563156E-4</v>
      </c>
      <c r="E361" s="170">
        <v>14.710300180714215</v>
      </c>
      <c r="F361" s="170">
        <v>5.9480932420074044</v>
      </c>
      <c r="G361" s="179">
        <v>20.65839342272162</v>
      </c>
    </row>
    <row r="362" spans="1:11">
      <c r="A362" s="192" t="s">
        <v>168</v>
      </c>
      <c r="B362" s="183">
        <v>1.2170840266362536E-4</v>
      </c>
      <c r="C362" s="168">
        <v>2.365469347433144E-4</v>
      </c>
      <c r="D362" s="168">
        <v>3.5825533740693977E-4</v>
      </c>
      <c r="E362" s="183">
        <v>20.034526379491972</v>
      </c>
      <c r="F362" s="168">
        <v>38.938197366707044</v>
      </c>
      <c r="G362" s="173">
        <v>58.972723746199023</v>
      </c>
    </row>
    <row r="363" spans="1:11">
      <c r="A363" s="192" t="s">
        <v>169</v>
      </c>
      <c r="B363" s="183">
        <v>2.1396623923971059E-4</v>
      </c>
      <c r="C363" s="168">
        <v>2.1030186505965548E-3</v>
      </c>
      <c r="D363" s="168">
        <v>2.3169848898362652E-3</v>
      </c>
      <c r="E363" s="183">
        <v>35.221169373294472</v>
      </c>
      <c r="F363" s="168">
        <v>346.17973541552732</v>
      </c>
      <c r="G363" s="173">
        <v>381.40090478882172</v>
      </c>
    </row>
    <row r="364" spans="1:11">
      <c r="A364" s="192" t="s">
        <v>170</v>
      </c>
      <c r="B364" s="183">
        <v>1.335835871622258E-5</v>
      </c>
      <c r="C364" s="168">
        <v>2.6119602178341407E-5</v>
      </c>
      <c r="D364" s="168">
        <v>3.9477960894563985E-5</v>
      </c>
      <c r="E364" s="183">
        <v>2.1989310863485936</v>
      </c>
      <c r="F364" s="168">
        <v>4.2995705096063359</v>
      </c>
      <c r="G364" s="173">
        <v>6.4985015959549299</v>
      </c>
    </row>
    <row r="365" spans="1:11">
      <c r="A365" s="193" t="s">
        <v>171</v>
      </c>
      <c r="B365" s="183">
        <v>1.1430588954792663E-5</v>
      </c>
      <c r="C365" s="168">
        <v>2.6119602178341407E-5</v>
      </c>
      <c r="D365" s="168">
        <v>3.7550191133134071E-5</v>
      </c>
      <c r="E365" s="183">
        <v>1.8815992235215298</v>
      </c>
      <c r="F365" s="168">
        <v>4.2995705096063359</v>
      </c>
      <c r="G365" s="173">
        <v>6.1811697331278666</v>
      </c>
    </row>
    <row r="366" spans="1:11">
      <c r="A366" s="192" t="s">
        <v>172</v>
      </c>
      <c r="B366" s="183">
        <v>1.1232208739791467E-4</v>
      </c>
      <c r="C366" s="168">
        <v>1.6609656593945182E-6</v>
      </c>
      <c r="D366" s="168">
        <v>1.1398305305730919E-4</v>
      </c>
      <c r="E366" s="183">
        <v>18.489436832003307</v>
      </c>
      <c r="F366" s="168">
        <v>0.27341300674645241</v>
      </c>
      <c r="G366" s="173">
        <v>18.762849838749762</v>
      </c>
    </row>
    <row r="367" spans="1:11">
      <c r="A367" s="130" t="s">
        <v>371</v>
      </c>
      <c r="B367" s="183">
        <v>3.1369598112168864E-6</v>
      </c>
      <c r="C367" s="168">
        <v>8.1774228034290473E-6</v>
      </c>
      <c r="D367" s="168">
        <v>1.1314382614645933E-5</v>
      </c>
      <c r="E367" s="183">
        <v>0.5163776922036124</v>
      </c>
      <c r="F367" s="168">
        <v>1.3460927042510769</v>
      </c>
      <c r="G367" s="173">
        <v>1.8624703964546894</v>
      </c>
    </row>
    <row r="368" spans="1:11">
      <c r="A368" s="130" t="s">
        <v>372</v>
      </c>
      <c r="B368" s="183">
        <v>3.4666411212431886E-6</v>
      </c>
      <c r="C368" s="168">
        <v>7.9123404638340695E-6</v>
      </c>
      <c r="D368" s="168">
        <v>1.1378981585077258E-5</v>
      </c>
      <c r="E368" s="183">
        <v>0.57064682036563574</v>
      </c>
      <c r="F368" s="168">
        <v>1.3024572689883951</v>
      </c>
      <c r="G368" s="173">
        <v>1.8731040893540309</v>
      </c>
    </row>
    <row r="369" spans="1:7">
      <c r="A369" s="192" t="s">
        <v>83</v>
      </c>
      <c r="B369" s="183">
        <v>5.395085251986559E-4</v>
      </c>
      <c r="C369" s="168">
        <v>1.6257390877888591E-7</v>
      </c>
      <c r="D369" s="168">
        <v>5.3967109910743475E-4</v>
      </c>
      <c r="E369" s="183">
        <v>88.808969171392093</v>
      </c>
      <c r="F369" s="168">
        <v>2.6761433005160526E-2</v>
      </c>
      <c r="G369" s="173">
        <v>88.835730604397256</v>
      </c>
    </row>
    <row r="370" spans="1:7">
      <c r="A370" s="70" t="s">
        <v>84</v>
      </c>
      <c r="B370" s="183">
        <v>6.8002531400435703E-5</v>
      </c>
      <c r="C370" s="168">
        <v>3.1895373713231579E-7</v>
      </c>
      <c r="D370" s="168">
        <v>6.8321485137568016E-5</v>
      </c>
      <c r="E370" s="183">
        <v>11.193956040813575</v>
      </c>
      <c r="F370" s="168">
        <v>5.2503253025805385E-2</v>
      </c>
      <c r="G370" s="173">
        <v>11.246459293839379</v>
      </c>
    </row>
    <row r="371" spans="1:7">
      <c r="A371" s="130" t="s">
        <v>85</v>
      </c>
      <c r="B371" s="183">
        <v>-0.11290730873725381</v>
      </c>
      <c r="C371" s="168">
        <v>0.45868680663677042</v>
      </c>
      <c r="D371" s="168">
        <v>0.34577949789951662</v>
      </c>
      <c r="E371" s="183">
        <v>-18585.770627404734</v>
      </c>
      <c r="F371" s="168">
        <v>75504.835544405447</v>
      </c>
      <c r="G371" s="173">
        <v>56919.064917000716</v>
      </c>
    </row>
    <row r="372" spans="1:7">
      <c r="A372" s="130" t="s">
        <v>165</v>
      </c>
      <c r="B372" s="183">
        <v>-0.11243753460799291</v>
      </c>
      <c r="C372" s="168">
        <v>0.45917114171429879</v>
      </c>
      <c r="D372" s="168">
        <v>0.34673360710630585</v>
      </c>
      <c r="E372" s="183">
        <v>-18508.440698007071</v>
      </c>
      <c r="F372" s="168">
        <v>75584.562364205005</v>
      </c>
      <c r="G372" s="173">
        <v>57076.121666197934</v>
      </c>
    </row>
    <row r="373" spans="1:7">
      <c r="A373" s="130" t="s">
        <v>166</v>
      </c>
      <c r="B373" s="194">
        <v>-7.8231608030917776E-2</v>
      </c>
      <c r="C373" s="181">
        <v>0.45926054167190222</v>
      </c>
      <c r="D373" s="182">
        <v>0.38102893364098445</v>
      </c>
      <c r="E373" s="194">
        <v>-12877.773272049712</v>
      </c>
      <c r="F373" s="181">
        <v>75599.278569246992</v>
      </c>
      <c r="G373" s="182">
        <v>62721.505297197291</v>
      </c>
    </row>
    <row r="374" spans="1:7">
      <c r="A374" s="195" t="s">
        <v>175</v>
      </c>
      <c r="B374" s="183">
        <v>1.0249257217553331E-5</v>
      </c>
      <c r="C374" s="168">
        <v>3.5457730896806089E-6</v>
      </c>
      <c r="D374" s="173">
        <v>1.3795030307233939E-5</v>
      </c>
      <c r="E374" s="183">
        <v>1.68713917528588</v>
      </c>
      <c r="F374" s="168">
        <v>0.58367280274995992</v>
      </c>
      <c r="G374" s="173">
        <v>2.2708119780358396</v>
      </c>
    </row>
    <row r="375" spans="1:7">
      <c r="A375" s="192" t="s">
        <v>176</v>
      </c>
      <c r="B375" s="183">
        <v>7.1791612038666873E-6</v>
      </c>
      <c r="C375" s="168">
        <v>1.8964245270240621E-5</v>
      </c>
      <c r="D375" s="173">
        <v>2.6143406474107306E-5</v>
      </c>
      <c r="E375" s="183">
        <v>1.1817679911469159</v>
      </c>
      <c r="F375" s="168">
        <v>3.1217209643598669</v>
      </c>
      <c r="G375" s="173">
        <v>4.3034889555067837</v>
      </c>
    </row>
    <row r="376" spans="1:7">
      <c r="A376" s="192" t="s">
        <v>177</v>
      </c>
      <c r="B376" s="183">
        <v>1.4312802546136973E-5</v>
      </c>
      <c r="C376" s="168">
        <v>8.9143056703184896E-5</v>
      </c>
      <c r="D376" s="173">
        <v>1.0345585924932187E-4</v>
      </c>
      <c r="E376" s="183">
        <v>2.3560429181504761</v>
      </c>
      <c r="F376" s="168">
        <v>14.673916360601986</v>
      </c>
      <c r="G376" s="173">
        <v>17.029959278752461</v>
      </c>
    </row>
    <row r="377" spans="1:7">
      <c r="A377" s="192" t="s">
        <v>178</v>
      </c>
      <c r="B377" s="183">
        <v>1.5962305405763082E-6</v>
      </c>
      <c r="C377" s="168">
        <v>4.416270240416829E-8</v>
      </c>
      <c r="D377" s="173">
        <v>1.6403932429804765E-6</v>
      </c>
      <c r="E377" s="183">
        <v>0.26275690234232663</v>
      </c>
      <c r="F377" s="168">
        <v>7.2696609843060115E-3</v>
      </c>
      <c r="G377" s="173">
        <v>0.27002656332663266</v>
      </c>
    </row>
    <row r="378" spans="1:7">
      <c r="A378" s="193" t="s">
        <v>179</v>
      </c>
      <c r="B378" s="183">
        <v>1.3966167236512249E-6</v>
      </c>
      <c r="C378" s="168">
        <v>4.416270240416829E-8</v>
      </c>
      <c r="D378" s="173">
        <v>1.4407794260553931E-6</v>
      </c>
      <c r="E378" s="183">
        <v>0.22989829773185066</v>
      </c>
      <c r="F378" s="168">
        <v>7.2696609843060115E-3</v>
      </c>
      <c r="G378" s="173">
        <v>0.2371679587161567</v>
      </c>
    </row>
    <row r="379" spans="1:7">
      <c r="A379" s="192" t="s">
        <v>180</v>
      </c>
      <c r="B379" s="183">
        <v>8.8682059500528157E-6</v>
      </c>
      <c r="C379" s="168">
        <v>4.5024462805155183E-8</v>
      </c>
      <c r="D379" s="173">
        <v>8.9132304128579701E-6</v>
      </c>
      <c r="E379" s="183">
        <v>1.4598031208752409</v>
      </c>
      <c r="F379" s="168">
        <v>7.4115161159857028E-3</v>
      </c>
      <c r="G379" s="173">
        <v>1.4672146369912265</v>
      </c>
    </row>
    <row r="380" spans="1:7">
      <c r="A380" s="196" t="s">
        <v>181</v>
      </c>
      <c r="B380" s="183">
        <v>1.764241896396437E-7</v>
      </c>
      <c r="C380" s="168">
        <v>1.5810247460692243E-8</v>
      </c>
      <c r="D380" s="168">
        <v>1.9223443710033595E-7</v>
      </c>
      <c r="E380" s="183">
        <v>2.9041339825030044E-2</v>
      </c>
      <c r="F380" s="168">
        <v>2.6025386323815514E-3</v>
      </c>
      <c r="G380" s="173">
        <v>3.1643878457411595E-2</v>
      </c>
    </row>
    <row r="381" spans="1:7">
      <c r="A381" s="197" t="s">
        <v>182</v>
      </c>
      <c r="B381" s="194">
        <v>3.11649333768292E-7</v>
      </c>
      <c r="C381" s="181">
        <v>1.1482302625083756E-8</v>
      </c>
      <c r="D381" s="181">
        <v>3.2313163639337577E-7</v>
      </c>
      <c r="E381" s="194">
        <v>5.1300868813374013E-2</v>
      </c>
      <c r="F381" s="181">
        <v>1.8901118559195632E-3</v>
      </c>
      <c r="G381" s="182">
        <v>5.3190980669293571E-2</v>
      </c>
    </row>
    <row r="382" spans="1:7">
      <c r="A382" s="196"/>
      <c r="E382" s="5"/>
      <c r="F382" s="5"/>
      <c r="G382" s="5"/>
    </row>
    <row r="383" spans="1:7">
      <c r="A383" s="43" t="s">
        <v>379</v>
      </c>
      <c r="E383" s="5"/>
      <c r="F383" s="5"/>
      <c r="G383" s="5"/>
    </row>
    <row r="384" spans="1:7">
      <c r="A384" s="61"/>
      <c r="B384" s="948" t="s">
        <v>374</v>
      </c>
      <c r="C384" s="949"/>
      <c r="D384" s="950"/>
      <c r="E384" s="948" t="s">
        <v>375</v>
      </c>
      <c r="F384" s="949"/>
      <c r="G384" s="950"/>
    </row>
    <row r="385" spans="1:11">
      <c r="A385" s="70"/>
      <c r="B385" s="174" t="s">
        <v>327</v>
      </c>
      <c r="C385" s="175" t="s">
        <v>328</v>
      </c>
      <c r="D385" s="176" t="s">
        <v>329</v>
      </c>
      <c r="E385" s="174" t="s">
        <v>327</v>
      </c>
      <c r="F385" s="175" t="s">
        <v>328</v>
      </c>
      <c r="G385" s="176" t="s">
        <v>329</v>
      </c>
    </row>
    <row r="386" spans="1:11">
      <c r="A386" s="61" t="s">
        <v>334</v>
      </c>
      <c r="B386" s="178">
        <v>2126.7415101580777</v>
      </c>
      <c r="C386" s="170">
        <v>14117.690720034188</v>
      </c>
      <c r="D386" s="179">
        <v>16244.432230192266</v>
      </c>
      <c r="E386" s="178">
        <v>158937542.70632446</v>
      </c>
      <c r="F386" s="170">
        <v>1055055850</v>
      </c>
      <c r="G386" s="179">
        <v>1213993392.7063246</v>
      </c>
    </row>
    <row r="387" spans="1:11">
      <c r="A387" s="70" t="s">
        <v>339</v>
      </c>
      <c r="B387" s="183">
        <v>2050.3635600748476</v>
      </c>
      <c r="C387" s="168">
        <v>14117.690720034188</v>
      </c>
      <c r="D387" s="173">
        <v>16168.054280109036</v>
      </c>
      <c r="E387" s="183">
        <v>153229597.6433287</v>
      </c>
      <c r="F387" s="168">
        <v>1055055850</v>
      </c>
      <c r="G387" s="173">
        <v>1208285447.6433287</v>
      </c>
    </row>
    <row r="388" spans="1:11">
      <c r="A388" s="130" t="s">
        <v>31</v>
      </c>
      <c r="B388" s="183">
        <v>155.97030116007394</v>
      </c>
      <c r="C388" s="168">
        <v>0</v>
      </c>
      <c r="D388" s="173">
        <v>155.97030116007394</v>
      </c>
      <c r="E388" s="183">
        <v>11656111.606955454</v>
      </c>
      <c r="F388" s="168">
        <v>0</v>
      </c>
      <c r="G388" s="173">
        <v>11656111.606955454</v>
      </c>
    </row>
    <row r="389" spans="1:11">
      <c r="A389" s="130" t="s">
        <v>120</v>
      </c>
      <c r="B389" s="183">
        <v>1332.5716657048858</v>
      </c>
      <c r="C389" s="168">
        <v>0</v>
      </c>
      <c r="D389" s="173">
        <v>1332.5716657048858</v>
      </c>
      <c r="E389" s="183">
        <v>99586933.821339533</v>
      </c>
      <c r="F389" s="168">
        <v>0</v>
      </c>
      <c r="G389" s="173">
        <v>99586933.821339533</v>
      </c>
    </row>
    <row r="390" spans="1:11">
      <c r="A390" s="5" t="s">
        <v>163</v>
      </c>
      <c r="B390" s="183">
        <v>561.82159320988785</v>
      </c>
      <c r="C390" s="168">
        <v>14117.690720034188</v>
      </c>
      <c r="D390" s="173">
        <v>14679.512313244077</v>
      </c>
      <c r="E390" s="168">
        <v>41986552.215033717</v>
      </c>
      <c r="F390" s="168">
        <v>1055055850</v>
      </c>
      <c r="G390" s="173">
        <v>1097042402.2150338</v>
      </c>
    </row>
    <row r="391" spans="1:11">
      <c r="A391" s="187" t="s">
        <v>164</v>
      </c>
      <c r="B391" s="188">
        <v>2.8488593296818553E-4</v>
      </c>
      <c r="C391" s="189">
        <v>0</v>
      </c>
      <c r="D391" s="190">
        <v>2.8488593296818553E-4</v>
      </c>
      <c r="E391" s="189">
        <v>21.290349542383524</v>
      </c>
      <c r="F391" s="189">
        <v>0</v>
      </c>
      <c r="G391" s="190">
        <v>21.290349542383524</v>
      </c>
      <c r="H391" s="168"/>
      <c r="I391" s="168"/>
      <c r="J391" s="168"/>
      <c r="K391" s="168"/>
    </row>
    <row r="392" spans="1:11">
      <c r="A392" s="191" t="s">
        <v>167</v>
      </c>
      <c r="B392" s="178">
        <v>9.7491451520232721E-5</v>
      </c>
      <c r="C392" s="170">
        <v>1.5284442699600354E-4</v>
      </c>
      <c r="D392" s="179">
        <v>2.5033587851623629E-4</v>
      </c>
      <c r="E392" s="170">
        <v>7.2858180768507319</v>
      </c>
      <c r="F392" s="170">
        <v>11.422505991946036</v>
      </c>
      <c r="G392" s="179">
        <v>18.708324068796774</v>
      </c>
    </row>
    <row r="393" spans="1:11">
      <c r="A393" s="192" t="s">
        <v>168</v>
      </c>
      <c r="B393" s="183">
        <v>1.5428085743534055E-4</v>
      </c>
      <c r="C393" s="168">
        <v>1.8739730755437578E-3</v>
      </c>
      <c r="D393" s="168">
        <v>2.0282539329790983E-3</v>
      </c>
      <c r="E393" s="183">
        <v>11.529854592237296</v>
      </c>
      <c r="F393" s="168">
        <v>140.04742668637704</v>
      </c>
      <c r="G393" s="173">
        <v>151.57728127861432</v>
      </c>
    </row>
    <row r="394" spans="1:11">
      <c r="A394" s="192" t="s">
        <v>169</v>
      </c>
      <c r="B394" s="183">
        <v>3.3007541408519868E-4</v>
      </c>
      <c r="C394" s="168">
        <v>3.9253630359868006E-3</v>
      </c>
      <c r="D394" s="168">
        <v>4.255438450071999E-3</v>
      </c>
      <c r="E394" s="183">
        <v>24.667490135448858</v>
      </c>
      <c r="F394" s="168">
        <v>293.3537301971441</v>
      </c>
      <c r="G394" s="173">
        <v>318.02122033259292</v>
      </c>
    </row>
    <row r="395" spans="1:11">
      <c r="A395" s="192" t="s">
        <v>170</v>
      </c>
      <c r="B395" s="183">
        <v>2.0635387140659813E-5</v>
      </c>
      <c r="C395" s="168">
        <v>6.039724662766741E-5</v>
      </c>
      <c r="D395" s="168">
        <v>8.1032633768327226E-5</v>
      </c>
      <c r="E395" s="183">
        <v>1.5421421499815362</v>
      </c>
      <c r="F395" s="168">
        <v>4.5136608842114487</v>
      </c>
      <c r="G395" s="173">
        <v>6.0558030341929845</v>
      </c>
    </row>
    <row r="396" spans="1:11">
      <c r="A396" s="193" t="s">
        <v>171</v>
      </c>
      <c r="B396" s="183">
        <v>1.7411909800746459E-5</v>
      </c>
      <c r="C396" s="168">
        <v>6.039724662766741E-5</v>
      </c>
      <c r="D396" s="168">
        <v>7.7809156428413869E-5</v>
      </c>
      <c r="E396" s="183">
        <v>1.3012423674135707</v>
      </c>
      <c r="F396" s="168">
        <v>4.5136608842114487</v>
      </c>
      <c r="G396" s="173">
        <v>5.8149032516250188</v>
      </c>
    </row>
    <row r="397" spans="1:11">
      <c r="A397" s="192" t="s">
        <v>172</v>
      </c>
      <c r="B397" s="183">
        <v>1.2229291474718647E-4</v>
      </c>
      <c r="C397" s="168">
        <v>7.1729606429734898E-6</v>
      </c>
      <c r="D397" s="168">
        <v>1.2946587539015996E-4</v>
      </c>
      <c r="E397" s="183">
        <v>9.1393031393209263</v>
      </c>
      <c r="F397" s="168">
        <v>0.53605609006928401</v>
      </c>
      <c r="G397" s="173">
        <v>9.6753592293902084</v>
      </c>
    </row>
    <row r="398" spans="1:11">
      <c r="A398" s="130" t="s">
        <v>371</v>
      </c>
      <c r="B398" s="183">
        <v>3.1548958308507298E-6</v>
      </c>
      <c r="C398" s="168">
        <v>1.2669321756419365E-5</v>
      </c>
      <c r="D398" s="168">
        <v>1.5824217587270094E-5</v>
      </c>
      <c r="E398" s="183">
        <v>0.23577448808650567</v>
      </c>
      <c r="F398" s="168">
        <v>0.94681504926821014</v>
      </c>
      <c r="G398" s="173">
        <v>1.1825895373547157</v>
      </c>
    </row>
    <row r="399" spans="1:11">
      <c r="A399" s="130" t="s">
        <v>372</v>
      </c>
      <c r="B399" s="183">
        <v>5.5073073570947356E-6</v>
      </c>
      <c r="C399" s="168">
        <v>1.1952982135913819E-5</v>
      </c>
      <c r="D399" s="168">
        <v>1.7460289493008554E-5</v>
      </c>
      <c r="E399" s="183">
        <v>0.41157700363879118</v>
      </c>
      <c r="F399" s="168">
        <v>0.89328091807148102</v>
      </c>
      <c r="G399" s="173">
        <v>1.3048579217102723</v>
      </c>
    </row>
    <row r="400" spans="1:11">
      <c r="A400" s="192" t="s">
        <v>83</v>
      </c>
      <c r="B400" s="183">
        <v>1.4060509447720772E-3</v>
      </c>
      <c r="C400" s="168">
        <v>1.9620795140431701E-6</v>
      </c>
      <c r="D400" s="168">
        <v>1.4080130242861205E-3</v>
      </c>
      <c r="E400" s="183">
        <v>105.07825281755531</v>
      </c>
      <c r="F400" s="168">
        <v>0.14663187560262622</v>
      </c>
      <c r="G400" s="173">
        <v>105.22488469315795</v>
      </c>
    </row>
    <row r="401" spans="1:7">
      <c r="A401" s="70" t="s">
        <v>84</v>
      </c>
      <c r="B401" s="183">
        <v>2.4552904088469075E-6</v>
      </c>
      <c r="C401" s="168">
        <v>3.8494036235911909E-6</v>
      </c>
      <c r="D401" s="168">
        <v>6.3046940324380985E-6</v>
      </c>
      <c r="E401" s="183">
        <v>0.18349095193215481</v>
      </c>
      <c r="F401" s="168">
        <v>0.28767706366578116</v>
      </c>
      <c r="G401" s="173">
        <v>0.47116801559793603</v>
      </c>
    </row>
    <row r="402" spans="1:7">
      <c r="A402" s="130" t="s">
        <v>85</v>
      </c>
      <c r="B402" s="183">
        <v>0.14170922366650224</v>
      </c>
      <c r="C402" s="168">
        <v>1.0246977831437352</v>
      </c>
      <c r="D402" s="168">
        <v>1.1664070068102375</v>
      </c>
      <c r="E402" s="183">
        <v>10590.34004875406</v>
      </c>
      <c r="F402" s="168">
        <v>76578.628334281209</v>
      </c>
      <c r="G402" s="173">
        <v>87168.968383035288</v>
      </c>
    </row>
    <row r="403" spans="1:7">
      <c r="A403" s="130" t="s">
        <v>165</v>
      </c>
      <c r="B403" s="183">
        <v>0.14225551337113865</v>
      </c>
      <c r="C403" s="168">
        <v>1.0281189631075367</v>
      </c>
      <c r="D403" s="168">
        <v>1.1703744764786754</v>
      </c>
      <c r="E403" s="183">
        <v>10631.165858024237</v>
      </c>
      <c r="F403" s="168">
        <v>76834.30300560614</v>
      </c>
      <c r="G403" s="173">
        <v>87465.468863630391</v>
      </c>
    </row>
    <row r="404" spans="1:7">
      <c r="A404" s="130" t="s">
        <v>166</v>
      </c>
      <c r="B404" s="194">
        <v>0.18508769367264538</v>
      </c>
      <c r="C404" s="181">
        <v>1.0291979174532098</v>
      </c>
      <c r="D404" s="182">
        <v>1.2142856111258551</v>
      </c>
      <c r="E404" s="194">
        <v>13832.138544812917</v>
      </c>
      <c r="F404" s="181">
        <v>76914.936383745648</v>
      </c>
      <c r="G404" s="182">
        <v>90747.074928558577</v>
      </c>
    </row>
    <row r="405" spans="1:7">
      <c r="A405" s="195" t="s">
        <v>175</v>
      </c>
      <c r="B405" s="183">
        <v>3.6532971100121772E-5</v>
      </c>
      <c r="C405" s="168">
        <v>6.1255503178025581E-5</v>
      </c>
      <c r="D405" s="173">
        <v>9.7788474278147347E-5</v>
      </c>
      <c r="E405" s="183">
        <v>2.7302145684751951</v>
      </c>
      <c r="F405" s="168">
        <v>4.5778008779408204</v>
      </c>
      <c r="G405" s="173">
        <v>7.3080154464160154</v>
      </c>
    </row>
    <row r="406" spans="1:7">
      <c r="A406" s="192" t="s">
        <v>176</v>
      </c>
      <c r="B406" s="183">
        <v>1.9046645276138797E-5</v>
      </c>
      <c r="C406" s="168">
        <v>6.3100037111554481E-4</v>
      </c>
      <c r="D406" s="173">
        <v>6.5004701639168364E-4</v>
      </c>
      <c r="E406" s="183">
        <v>1.4234108764649605</v>
      </c>
      <c r="F406" s="168">
        <v>47.156482324186683</v>
      </c>
      <c r="G406" s="173">
        <v>48.579893200651647</v>
      </c>
    </row>
    <row r="407" spans="1:7">
      <c r="A407" s="192" t="s">
        <v>177</v>
      </c>
      <c r="B407" s="183">
        <v>3.5657931871259507E-5</v>
      </c>
      <c r="C407" s="168">
        <v>4.935118114045478E-4</v>
      </c>
      <c r="D407" s="173">
        <v>5.2916974327580735E-4</v>
      </c>
      <c r="E407" s="183">
        <v>2.6648203566526836</v>
      </c>
      <c r="F407" s="168">
        <v>36.881564697232861</v>
      </c>
      <c r="G407" s="173">
        <v>39.546385053885544</v>
      </c>
    </row>
    <row r="408" spans="1:7">
      <c r="A408" s="192" t="s">
        <v>178</v>
      </c>
      <c r="B408" s="183">
        <v>4.9099842161012813E-6</v>
      </c>
      <c r="C408" s="168">
        <v>3.5993608789415512E-6</v>
      </c>
      <c r="D408" s="173">
        <v>8.5093450950428325E-6</v>
      </c>
      <c r="E408" s="183">
        <v>0.36693731810217584</v>
      </c>
      <c r="F408" s="168">
        <v>0.26899064633845648</v>
      </c>
      <c r="G408" s="173">
        <v>0.63592796444063215</v>
      </c>
    </row>
    <row r="409" spans="1:7">
      <c r="A409" s="193" t="s">
        <v>179</v>
      </c>
      <c r="B409" s="183">
        <v>4.2765537509620761E-6</v>
      </c>
      <c r="C409" s="168">
        <v>3.5993608789415512E-6</v>
      </c>
      <c r="D409" s="173">
        <v>7.8759146299036273E-6</v>
      </c>
      <c r="E409" s="183">
        <v>0.31959922782477945</v>
      </c>
      <c r="F409" s="168">
        <v>0.26899064633845648</v>
      </c>
      <c r="G409" s="173">
        <v>0.58858987416323594</v>
      </c>
    </row>
    <row r="410" spans="1:7">
      <c r="A410" s="192" t="s">
        <v>180</v>
      </c>
      <c r="B410" s="183">
        <v>2.3038414734223444E-5</v>
      </c>
      <c r="C410" s="168">
        <v>1.066982483771398E-6</v>
      </c>
      <c r="D410" s="173">
        <v>2.4105397217994842E-5</v>
      </c>
      <c r="E410" s="183">
        <v>1.7217273506052395</v>
      </c>
      <c r="F410" s="168">
        <v>7.9738686281959945E-2</v>
      </c>
      <c r="G410" s="173">
        <v>1.8014660368871993</v>
      </c>
    </row>
    <row r="411" spans="1:7">
      <c r="A411" s="196" t="s">
        <v>181</v>
      </c>
      <c r="B411" s="183">
        <v>5.9001576897478223E-7</v>
      </c>
      <c r="C411" s="168">
        <v>1.2885711946610753E-6</v>
      </c>
      <c r="D411" s="168">
        <v>1.8785869636358574E-6</v>
      </c>
      <c r="E411" s="183">
        <v>4.4093584495778285E-2</v>
      </c>
      <c r="F411" s="168">
        <v>9.629865138916742E-2</v>
      </c>
      <c r="G411" s="173">
        <v>0.14039223588494568</v>
      </c>
    </row>
    <row r="412" spans="1:7">
      <c r="A412" s="197" t="s">
        <v>182</v>
      </c>
      <c r="B412" s="194">
        <v>8.4702971211611868E-7</v>
      </c>
      <c r="C412" s="181">
        <v>9.358338285248034E-7</v>
      </c>
      <c r="D412" s="181">
        <v>1.7828635406409221E-6</v>
      </c>
      <c r="E412" s="194">
        <v>6.3300979644195149E-2</v>
      </c>
      <c r="F412" s="181">
        <v>6.9937568047998694E-2</v>
      </c>
      <c r="G412" s="182">
        <v>0.13323854769219381</v>
      </c>
    </row>
    <row r="413" spans="1:7">
      <c r="A413" s="196"/>
      <c r="E413" s="5"/>
      <c r="F413" s="5"/>
      <c r="G413" s="5"/>
    </row>
    <row r="414" spans="1:7">
      <c r="A414" s="69" t="s">
        <v>1812</v>
      </c>
      <c r="E414" s="5"/>
      <c r="F414" s="5"/>
      <c r="G414" s="5"/>
    </row>
    <row r="415" spans="1:7">
      <c r="A415" s="61"/>
      <c r="B415" s="948" t="s">
        <v>374</v>
      </c>
      <c r="C415" s="949"/>
      <c r="D415" s="950"/>
      <c r="E415" s="948" t="s">
        <v>375</v>
      </c>
      <c r="F415" s="949"/>
      <c r="G415" s="950"/>
    </row>
    <row r="416" spans="1:7">
      <c r="A416" s="70"/>
      <c r="B416" s="174" t="s">
        <v>327</v>
      </c>
      <c r="C416" s="175" t="s">
        <v>328</v>
      </c>
      <c r="D416" s="176" t="s">
        <v>329</v>
      </c>
      <c r="E416" s="174" t="s">
        <v>327</v>
      </c>
      <c r="F416" s="175" t="s">
        <v>328</v>
      </c>
      <c r="G416" s="176" t="s">
        <v>329</v>
      </c>
    </row>
    <row r="417" spans="1:11">
      <c r="A417" s="61" t="s">
        <v>334</v>
      </c>
      <c r="B417" s="178">
        <v>9086.854548783791</v>
      </c>
      <c r="C417" s="170">
        <v>14075.337647874087</v>
      </c>
      <c r="D417" s="179">
        <v>23162.192196657878</v>
      </c>
      <c r="E417" s="178">
        <v>681130306.75619149</v>
      </c>
      <c r="F417" s="170">
        <v>1055055850</v>
      </c>
      <c r="G417" s="179">
        <v>1736186156.7561915</v>
      </c>
    </row>
    <row r="418" spans="1:11">
      <c r="A418" s="70" t="s">
        <v>339</v>
      </c>
      <c r="B418" s="183">
        <v>5972.8357428903737</v>
      </c>
      <c r="C418" s="168">
        <v>0</v>
      </c>
      <c r="D418" s="173">
        <v>5972.8357428903737</v>
      </c>
      <c r="E418" s="183">
        <v>447710417.27566504</v>
      </c>
      <c r="F418" s="168">
        <v>0</v>
      </c>
      <c r="G418" s="173">
        <v>447710417.27566504</v>
      </c>
    </row>
    <row r="419" spans="1:11">
      <c r="A419" s="130" t="s">
        <v>31</v>
      </c>
      <c r="B419" s="183">
        <v>315.68209420307272</v>
      </c>
      <c r="C419" s="168">
        <v>0</v>
      </c>
      <c r="D419" s="173">
        <v>315.68209420307272</v>
      </c>
      <c r="E419" s="183">
        <v>23662824.193742029</v>
      </c>
      <c r="F419" s="168">
        <v>0</v>
      </c>
      <c r="G419" s="173">
        <v>23662824.193742029</v>
      </c>
    </row>
    <row r="420" spans="1:11">
      <c r="A420" s="130" t="s">
        <v>120</v>
      </c>
      <c r="B420" s="183">
        <v>5068.2465104705352</v>
      </c>
      <c r="C420" s="168">
        <v>0</v>
      </c>
      <c r="D420" s="173">
        <v>5068.2465104705352</v>
      </c>
      <c r="E420" s="183">
        <v>379904430.27998465</v>
      </c>
      <c r="F420" s="168">
        <v>0</v>
      </c>
      <c r="G420" s="173">
        <v>379904430.27998465</v>
      </c>
    </row>
    <row r="421" spans="1:11">
      <c r="A421" s="5" t="s">
        <v>163</v>
      </c>
      <c r="B421" s="183">
        <v>588.90713821676616</v>
      </c>
      <c r="C421" s="168">
        <v>0</v>
      </c>
      <c r="D421" s="173">
        <v>588.90713821676616</v>
      </c>
      <c r="E421" s="168">
        <v>44143162.80193834</v>
      </c>
      <c r="F421" s="168">
        <v>0</v>
      </c>
      <c r="G421" s="173">
        <v>44143162.80193834</v>
      </c>
    </row>
    <row r="422" spans="1:11">
      <c r="A422" s="187" t="s">
        <v>164</v>
      </c>
      <c r="B422" s="188">
        <v>8.2067371472304106E-3</v>
      </c>
      <c r="C422" s="189">
        <v>0</v>
      </c>
      <c r="D422" s="190">
        <v>8.2067371472304106E-3</v>
      </c>
      <c r="E422" s="189">
        <v>615.15867350475446</v>
      </c>
      <c r="F422" s="189">
        <v>0</v>
      </c>
      <c r="G422" s="190">
        <v>615.15867350475446</v>
      </c>
      <c r="H422" s="168"/>
      <c r="I422" s="168"/>
      <c r="J422" s="168"/>
      <c r="K422" s="168"/>
    </row>
    <row r="423" spans="1:11">
      <c r="A423" s="191" t="s">
        <v>167</v>
      </c>
      <c r="B423" s="178">
        <v>2.9631570089955341E-4</v>
      </c>
      <c r="C423" s="170">
        <v>1.5284442699600354E-4</v>
      </c>
      <c r="D423" s="179">
        <v>4.4916012789555698E-4</v>
      </c>
      <c r="E423" s="170">
        <v>22.211162637945179</v>
      </c>
      <c r="F423" s="170">
        <v>11.456876621811469</v>
      </c>
      <c r="G423" s="179">
        <v>33.668039259756647</v>
      </c>
    </row>
    <row r="424" spans="1:11">
      <c r="A424" s="192" t="s">
        <v>168</v>
      </c>
      <c r="B424" s="183">
        <v>3.8190427852699001E-4</v>
      </c>
      <c r="C424" s="168">
        <v>1.8113212582251586E-3</v>
      </c>
      <c r="D424" s="168">
        <v>2.1932255367521484E-3</v>
      </c>
      <c r="E424" s="183">
        <v>28.62669111605916</v>
      </c>
      <c r="F424" s="168">
        <v>135.77259299413362</v>
      </c>
      <c r="G424" s="173">
        <v>164.39928411019275</v>
      </c>
    </row>
    <row r="425" spans="1:11">
      <c r="A425" s="192" t="s">
        <v>169</v>
      </c>
      <c r="B425" s="183">
        <v>6.1212365487414364E-4</v>
      </c>
      <c r="C425" s="168">
        <v>3.5991594513920628E-3</v>
      </c>
      <c r="D425" s="168">
        <v>4.2112831062662065E-3</v>
      </c>
      <c r="E425" s="183">
        <v>45.883420998848329</v>
      </c>
      <c r="F425" s="168">
        <v>269.78494791899544</v>
      </c>
      <c r="G425" s="173">
        <v>315.66836891784374</v>
      </c>
    </row>
    <row r="426" spans="1:11">
      <c r="A426" s="192" t="s">
        <v>170</v>
      </c>
      <c r="B426" s="183">
        <v>3.8187862610788442E-5</v>
      </c>
      <c r="C426" s="168">
        <v>4.5898560089923698E-6</v>
      </c>
      <c r="D426" s="168">
        <v>4.2777718619780809E-5</v>
      </c>
      <c r="E426" s="183">
        <v>2.8624768268059273</v>
      </c>
      <c r="F426" s="168">
        <v>0.3440453475499014</v>
      </c>
      <c r="G426" s="173">
        <v>3.2065221743558281</v>
      </c>
    </row>
    <row r="427" spans="1:11">
      <c r="A427" s="193" t="s">
        <v>171</v>
      </c>
      <c r="B427" s="183">
        <v>3.2924228496571943E-5</v>
      </c>
      <c r="C427" s="168">
        <v>4.5898560089923698E-6</v>
      </c>
      <c r="D427" s="168">
        <v>3.751408450556431E-5</v>
      </c>
      <c r="E427" s="183">
        <v>2.4679265784641076</v>
      </c>
      <c r="F427" s="168">
        <v>0.3440453475499014</v>
      </c>
      <c r="G427" s="173">
        <v>2.8119719260140088</v>
      </c>
    </row>
    <row r="428" spans="1:11">
      <c r="A428" s="192" t="s">
        <v>172</v>
      </c>
      <c r="B428" s="183">
        <v>3.7268668992005582E-4</v>
      </c>
      <c r="C428" s="168">
        <v>0</v>
      </c>
      <c r="D428" s="168">
        <v>3.7268668992005582E-4</v>
      </c>
      <c r="E428" s="183">
        <v>27.935761276510473</v>
      </c>
      <c r="F428" s="168">
        <v>0</v>
      </c>
      <c r="G428" s="173">
        <v>27.935761276510473</v>
      </c>
    </row>
    <row r="429" spans="1:11">
      <c r="A429" s="130" t="s">
        <v>371</v>
      </c>
      <c r="B429" s="183">
        <v>1.0670911020796808E-5</v>
      </c>
      <c r="C429" s="168">
        <v>1.4483872897614432E-6</v>
      </c>
      <c r="D429" s="168">
        <v>1.2119298310558252E-5</v>
      </c>
      <c r="E429" s="183">
        <v>0.79986763934018967</v>
      </c>
      <c r="F429" s="168">
        <v>0.10856787391947657</v>
      </c>
      <c r="G429" s="173">
        <v>0.90843551325966632</v>
      </c>
    </row>
    <row r="430" spans="1:11">
      <c r="A430" s="130" t="s">
        <v>372</v>
      </c>
      <c r="B430" s="183">
        <v>9.7568689555314122E-6</v>
      </c>
      <c r="C430" s="168">
        <v>1.3794867832866045E-6</v>
      </c>
      <c r="D430" s="168">
        <v>1.1136355738818016E-5</v>
      </c>
      <c r="E430" s="183">
        <v>0.73135308912263286</v>
      </c>
      <c r="F430" s="168">
        <v>0.10340324595510081</v>
      </c>
      <c r="G430" s="173">
        <v>0.83475633507773361</v>
      </c>
    </row>
    <row r="431" spans="1:11">
      <c r="A431" s="192" t="s">
        <v>83</v>
      </c>
      <c r="B431" s="183">
        <v>9.6550788579575499E-4</v>
      </c>
      <c r="C431" s="168">
        <v>1.9620795140431701E-6</v>
      </c>
      <c r="D431" s="168">
        <v>9.6746996530979812E-4</v>
      </c>
      <c r="E431" s="183">
        <v>72.372313092169421</v>
      </c>
      <c r="F431" s="168">
        <v>0.14707309488728809</v>
      </c>
      <c r="G431" s="173">
        <v>72.519386187056725</v>
      </c>
    </row>
    <row r="432" spans="1:11">
      <c r="A432" s="70" t="s">
        <v>84</v>
      </c>
      <c r="B432" s="183">
        <v>2.9773690289524934E-4</v>
      </c>
      <c r="C432" s="168">
        <v>3.8494036235911909E-6</v>
      </c>
      <c r="D432" s="168">
        <v>3.0158630651884054E-4</v>
      </c>
      <c r="E432" s="183">
        <v>22.317692762983928</v>
      </c>
      <c r="F432" s="168">
        <v>0.28854269174100422</v>
      </c>
      <c r="G432" s="173">
        <v>22.606235454724935</v>
      </c>
    </row>
    <row r="433" spans="1:7">
      <c r="A433" s="130" t="s">
        <v>85</v>
      </c>
      <c r="B433" s="183">
        <v>-0.63249668494067879</v>
      </c>
      <c r="C433" s="168">
        <v>0.98790332740191433</v>
      </c>
      <c r="D433" s="168">
        <v>0.35540664246123554</v>
      </c>
      <c r="E433" s="183">
        <v>-47410.537796445737</v>
      </c>
      <c r="F433" s="168">
        <v>74051.025338442298</v>
      </c>
      <c r="G433" s="173">
        <v>26640.487541996572</v>
      </c>
    </row>
    <row r="434" spans="1:7">
      <c r="A434" s="130" t="s">
        <v>165</v>
      </c>
      <c r="B434" s="183">
        <v>-0.63097303237804714</v>
      </c>
      <c r="C434" s="168">
        <v>0.99122605450992951</v>
      </c>
      <c r="D434" s="168">
        <v>0.36025302213188237</v>
      </c>
      <c r="E434" s="183">
        <v>-47296.328205898913</v>
      </c>
      <c r="F434" s="168">
        <v>74300.089535761552</v>
      </c>
      <c r="G434" s="173">
        <v>27003.761329862635</v>
      </c>
    </row>
    <row r="435" spans="1:7">
      <c r="A435" s="130" t="s">
        <v>166</v>
      </c>
      <c r="B435" s="194">
        <v>-0.52310751653693344</v>
      </c>
      <c r="C435" s="181">
        <v>0.99230500885560247</v>
      </c>
      <c r="D435" s="182">
        <v>0.46919749231866903</v>
      </c>
      <c r="E435" s="194">
        <v>-39210.970230943087</v>
      </c>
      <c r="F435" s="181">
        <v>74380.965541919533</v>
      </c>
      <c r="G435" s="182">
        <v>35169.995310976446</v>
      </c>
    </row>
    <row r="436" spans="1:7">
      <c r="A436" s="195" t="s">
        <v>175</v>
      </c>
      <c r="B436" s="183">
        <v>8.4491980971284836E-6</v>
      </c>
      <c r="C436" s="168">
        <v>6.1255503178025581E-5</v>
      </c>
      <c r="D436" s="173">
        <v>6.9704701275154072E-5</v>
      </c>
      <c r="E436" s="183">
        <v>0.63333300437952089</v>
      </c>
      <c r="F436" s="168">
        <v>4.5915756047550857</v>
      </c>
      <c r="G436" s="173">
        <v>5.2249086091346078</v>
      </c>
    </row>
    <row r="437" spans="1:7">
      <c r="A437" s="192" t="s">
        <v>176</v>
      </c>
      <c r="B437" s="183">
        <v>1.2508899829376041E-5</v>
      </c>
      <c r="C437" s="168">
        <v>5.6834855379694557E-4</v>
      </c>
      <c r="D437" s="173">
        <v>5.8085745362632156E-4</v>
      </c>
      <c r="E437" s="183">
        <v>0.93763917230365923</v>
      </c>
      <c r="F437" s="168">
        <v>42.6021372647551</v>
      </c>
      <c r="G437" s="173">
        <v>43.539776437058762</v>
      </c>
    </row>
    <row r="438" spans="1:7">
      <c r="A438" s="192" t="s">
        <v>177</v>
      </c>
      <c r="B438" s="183">
        <v>2.7269875158696427E-5</v>
      </c>
      <c r="C438" s="168">
        <v>4.5243145961991916E-4</v>
      </c>
      <c r="D438" s="173">
        <v>4.797013347786156E-4</v>
      </c>
      <c r="E438" s="183">
        <v>2.0440888904216017</v>
      </c>
      <c r="F438" s="168">
        <v>33.913250973992163</v>
      </c>
      <c r="G438" s="173">
        <v>35.957339864413768</v>
      </c>
    </row>
    <row r="439" spans="1:7">
      <c r="A439" s="192" t="s">
        <v>178</v>
      </c>
      <c r="B439" s="183">
        <v>2.1012461733075123E-6</v>
      </c>
      <c r="C439" s="168">
        <v>2.6138575437403163E-7</v>
      </c>
      <c r="D439" s="173">
        <v>2.3626319276815438E-6</v>
      </c>
      <c r="E439" s="183">
        <v>0.15750471661140195</v>
      </c>
      <c r="F439" s="168">
        <v>1.9592891919053744E-2</v>
      </c>
      <c r="G439" s="173">
        <v>0.17709760853045567</v>
      </c>
    </row>
    <row r="440" spans="1:7">
      <c r="A440" s="193" t="s">
        <v>179</v>
      </c>
      <c r="B440" s="183">
        <v>1.858040425027504E-6</v>
      </c>
      <c r="C440" s="168">
        <v>2.6138575437403163E-7</v>
      </c>
      <c r="D440" s="173">
        <v>2.1194261794015357E-6</v>
      </c>
      <c r="E440" s="183">
        <v>0.13927455731464033</v>
      </c>
      <c r="F440" s="168">
        <v>1.9592891919053744E-2</v>
      </c>
      <c r="G440" s="173">
        <v>0.15886744923369409</v>
      </c>
    </row>
    <row r="441" spans="1:7">
      <c r="A441" s="192" t="s">
        <v>180</v>
      </c>
      <c r="B441" s="183">
        <v>1.5944769864820567E-5</v>
      </c>
      <c r="C441" s="168">
        <v>0</v>
      </c>
      <c r="D441" s="173">
        <v>1.5944769864820567E-5</v>
      </c>
      <c r="E441" s="183">
        <v>1.1951843105748519</v>
      </c>
      <c r="F441" s="168">
        <v>0</v>
      </c>
      <c r="G441" s="173">
        <v>1.1951843105748519</v>
      </c>
    </row>
    <row r="442" spans="1:7">
      <c r="A442" s="196" t="s">
        <v>181</v>
      </c>
      <c r="B442" s="183">
        <v>1.8456050810655976E-7</v>
      </c>
      <c r="C442" s="168">
        <v>9.3576100065903328E-8</v>
      </c>
      <c r="D442" s="168">
        <v>2.7813660817246306E-7</v>
      </c>
      <c r="E442" s="183">
        <v>1.3834243172575592E-2</v>
      </c>
      <c r="F442" s="168">
        <v>7.0142553070212414E-3</v>
      </c>
      <c r="G442" s="173">
        <v>2.0848498479596831E-2</v>
      </c>
    </row>
    <row r="443" spans="1:7">
      <c r="A443" s="197" t="s">
        <v>182</v>
      </c>
      <c r="B443" s="194">
        <v>5.2265839702593779E-7</v>
      </c>
      <c r="C443" s="181">
        <v>6.7960296137248212E-8</v>
      </c>
      <c r="D443" s="181">
        <v>5.9061869316318603E-7</v>
      </c>
      <c r="E443" s="194">
        <v>3.917730523623536E-2</v>
      </c>
      <c r="F443" s="181">
        <v>5.0941518989539728E-3</v>
      </c>
      <c r="G443" s="182">
        <v>4.4271457135189339E-2</v>
      </c>
    </row>
    <row r="444" spans="1:7">
      <c r="E444" s="5"/>
      <c r="F444" s="5"/>
      <c r="G444" s="5"/>
    </row>
    <row r="445" spans="1:7">
      <c r="A445" s="69" t="s">
        <v>1813</v>
      </c>
      <c r="E445" s="5"/>
      <c r="F445" s="5"/>
      <c r="G445" s="5"/>
    </row>
    <row r="446" spans="1:7">
      <c r="A446" s="61"/>
      <c r="B446" s="948" t="s">
        <v>374</v>
      </c>
      <c r="C446" s="949"/>
      <c r="D446" s="950"/>
      <c r="E446" s="948" t="s">
        <v>375</v>
      </c>
      <c r="F446" s="949"/>
      <c r="G446" s="950"/>
    </row>
    <row r="447" spans="1:7">
      <c r="A447" s="70"/>
      <c r="B447" s="174" t="s">
        <v>327</v>
      </c>
      <c r="C447" s="175" t="s">
        <v>328</v>
      </c>
      <c r="D447" s="176" t="s">
        <v>329</v>
      </c>
      <c r="E447" s="174" t="s">
        <v>327</v>
      </c>
      <c r="F447" s="175" t="s">
        <v>328</v>
      </c>
      <c r="G447" s="176" t="s">
        <v>329</v>
      </c>
    </row>
    <row r="448" spans="1:7">
      <c r="A448" s="61" t="s">
        <v>334</v>
      </c>
      <c r="B448" s="178">
        <v>5594.1863105990324</v>
      </c>
      <c r="C448" s="170">
        <v>14096.514183954137</v>
      </c>
      <c r="D448" s="179">
        <v>19690.70049455317</v>
      </c>
      <c r="E448" s="178">
        <v>418697765.70052987</v>
      </c>
      <c r="F448" s="170">
        <v>1055055850</v>
      </c>
      <c r="G448" s="179">
        <v>1473753615.7005298</v>
      </c>
    </row>
    <row r="449" spans="1:11">
      <c r="A449" s="70" t="s">
        <v>339</v>
      </c>
      <c r="B449" s="183">
        <v>4004.4875090592509</v>
      </c>
      <c r="C449" s="168">
        <v>7084.326501638363</v>
      </c>
      <c r="D449" s="173">
        <v>11088.814010697613</v>
      </c>
      <c r="E449" s="183">
        <v>299716505.62336183</v>
      </c>
      <c r="F449" s="168">
        <v>530227545.71279377</v>
      </c>
      <c r="G449" s="173">
        <v>829944051.33615565</v>
      </c>
    </row>
    <row r="450" spans="1:11">
      <c r="A450" s="130" t="s">
        <v>31</v>
      </c>
      <c r="B450" s="183">
        <v>235.53621801478153</v>
      </c>
      <c r="C450" s="168">
        <v>0</v>
      </c>
      <c r="D450" s="173">
        <v>235.53621801478153</v>
      </c>
      <c r="E450" s="183">
        <v>17628745.763703704</v>
      </c>
      <c r="F450" s="168">
        <v>0</v>
      </c>
      <c r="G450" s="173">
        <v>17628745.763703704</v>
      </c>
    </row>
    <row r="451" spans="1:11">
      <c r="A451" s="130" t="s">
        <v>120</v>
      </c>
      <c r="B451" s="183">
        <v>3193.6390106305012</v>
      </c>
      <c r="C451" s="168">
        <v>0</v>
      </c>
      <c r="D451" s="173">
        <v>3193.6390106305012</v>
      </c>
      <c r="E451" s="183">
        <v>239028420.57147285</v>
      </c>
      <c r="F451" s="168">
        <v>0</v>
      </c>
      <c r="G451" s="173">
        <v>239028420.57147285</v>
      </c>
    </row>
    <row r="452" spans="1:11">
      <c r="A452" s="5" t="s">
        <v>163</v>
      </c>
      <c r="B452" s="183">
        <v>575.31228041396889</v>
      </c>
      <c r="C452" s="168">
        <v>7084.326501638363</v>
      </c>
      <c r="D452" s="173">
        <v>7659.6387820523323</v>
      </c>
      <c r="E452" s="168">
        <v>43059339.288185343</v>
      </c>
      <c r="F452" s="168">
        <v>530227545.71279377</v>
      </c>
      <c r="G452" s="173">
        <v>573286885.00097919</v>
      </c>
    </row>
    <row r="453" spans="1:11">
      <c r="A453" s="187" t="s">
        <v>164</v>
      </c>
      <c r="B453" s="188">
        <v>4.2314687516419192E-3</v>
      </c>
      <c r="C453" s="189">
        <v>0</v>
      </c>
      <c r="D453" s="190">
        <v>4.2314687516419192E-3</v>
      </c>
      <c r="E453" s="189">
        <v>316.70495288784292</v>
      </c>
      <c r="F453" s="189">
        <v>0</v>
      </c>
      <c r="G453" s="190">
        <v>316.70495288784292</v>
      </c>
      <c r="H453" s="168"/>
      <c r="I453" s="168"/>
      <c r="J453" s="168"/>
      <c r="K453" s="168"/>
    </row>
    <row r="454" spans="1:11">
      <c r="A454" s="191" t="s">
        <v>167</v>
      </c>
      <c r="B454" s="178">
        <v>1.9654310731290772E-4</v>
      </c>
      <c r="C454" s="170">
        <v>1.5284442699600354E-4</v>
      </c>
      <c r="D454" s="179">
        <v>3.4938753430891129E-4</v>
      </c>
      <c r="E454" s="170">
        <v>14.710300180714215</v>
      </c>
      <c r="F454" s="170">
        <v>11.439665490181307</v>
      </c>
      <c r="G454" s="179">
        <v>26.149965670895526</v>
      </c>
    </row>
    <row r="455" spans="1:11">
      <c r="A455" s="192" t="s">
        <v>168</v>
      </c>
      <c r="B455" s="183">
        <v>2.6767965437783409E-4</v>
      </c>
      <c r="C455" s="168">
        <v>1.8115807220298913E-3</v>
      </c>
      <c r="D455" s="168">
        <v>2.0792603764077256E-3</v>
      </c>
      <c r="E455" s="183">
        <v>20.034526379491972</v>
      </c>
      <c r="F455" s="168">
        <v>135.58804776719111</v>
      </c>
      <c r="G455" s="173">
        <v>155.62257414668312</v>
      </c>
    </row>
    <row r="456" spans="1:11">
      <c r="A456" s="192" t="s">
        <v>169</v>
      </c>
      <c r="B456" s="183">
        <v>4.7058713872454857E-4</v>
      </c>
      <c r="C456" s="168">
        <v>3.6164964257743978E-3</v>
      </c>
      <c r="D456" s="168">
        <v>4.0870835644989468E-3</v>
      </c>
      <c r="E456" s="183">
        <v>35.221169373294472</v>
      </c>
      <c r="F456" s="168">
        <v>270.67725117892047</v>
      </c>
      <c r="G456" s="173">
        <v>305.89842055221493</v>
      </c>
    </row>
    <row r="457" spans="1:11">
      <c r="A457" s="192" t="s">
        <v>170</v>
      </c>
      <c r="B457" s="183">
        <v>2.9379736862508877E-5</v>
      </c>
      <c r="C457" s="168">
        <v>5.1565071523992029E-5</v>
      </c>
      <c r="D457" s="168">
        <v>8.0944808386500903E-5</v>
      </c>
      <c r="E457" s="183">
        <v>2.198931086348594</v>
      </c>
      <c r="F457" s="168">
        <v>3.8593959937261326</v>
      </c>
      <c r="G457" s="173">
        <v>6.0583270800747266</v>
      </c>
    </row>
    <row r="458" spans="1:11">
      <c r="A458" s="193" t="s">
        <v>171</v>
      </c>
      <c r="B458" s="183">
        <v>2.5139892018880647E-5</v>
      </c>
      <c r="C458" s="168">
        <v>5.1565071523992029E-5</v>
      </c>
      <c r="D458" s="168">
        <v>7.6704963542872676E-5</v>
      </c>
      <c r="E458" s="183">
        <v>1.8815992235215298</v>
      </c>
      <c r="F458" s="168">
        <v>3.8593959937261326</v>
      </c>
      <c r="G458" s="173">
        <v>5.7409952172476624</v>
      </c>
    </row>
    <row r="459" spans="1:11">
      <c r="A459" s="192" t="s">
        <v>172</v>
      </c>
      <c r="B459" s="183">
        <v>2.470358403829131E-4</v>
      </c>
      <c r="C459" s="168">
        <v>3.653048630249209E-6</v>
      </c>
      <c r="D459" s="168">
        <v>2.5068888901316229E-4</v>
      </c>
      <c r="E459" s="183">
        <v>18.489436832003307</v>
      </c>
      <c r="F459" s="168">
        <v>0.27341300674645236</v>
      </c>
      <c r="G459" s="173">
        <v>18.762849838749762</v>
      </c>
    </row>
    <row r="460" spans="1:11">
      <c r="A460" s="130" t="s">
        <v>371</v>
      </c>
      <c r="B460" s="183">
        <v>6.8992797513285455E-6</v>
      </c>
      <c r="C460" s="168">
        <v>1.6159981232765751E-5</v>
      </c>
      <c r="D460" s="168">
        <v>2.3059260984094298E-5</v>
      </c>
      <c r="E460" s="183">
        <v>0.5163776922036124</v>
      </c>
      <c r="F460" s="168">
        <v>1.2094963700265084</v>
      </c>
      <c r="G460" s="173">
        <v>1.725874062230121</v>
      </c>
    </row>
    <row r="461" spans="1:11">
      <c r="A461" s="130" t="s">
        <v>372</v>
      </c>
      <c r="B461" s="183">
        <v>7.6243650962292798E-6</v>
      </c>
      <c r="C461" s="168">
        <v>1.5604996774713619E-5</v>
      </c>
      <c r="D461" s="168">
        <v>2.32293618709429E-5</v>
      </c>
      <c r="E461" s="183">
        <v>0.57064682036563585</v>
      </c>
      <c r="F461" s="168">
        <v>1.1679584698416887</v>
      </c>
      <c r="G461" s="173">
        <v>1.7386052902073246</v>
      </c>
    </row>
    <row r="462" spans="1:11">
      <c r="A462" s="192" t="s">
        <v>83</v>
      </c>
      <c r="B462" s="183">
        <v>1.1865693115552835E-3</v>
      </c>
      <c r="C462" s="168">
        <v>1.9620795140431701E-6</v>
      </c>
      <c r="D462" s="168">
        <v>1.1885313910693267E-3</v>
      </c>
      <c r="E462" s="183">
        <v>88.808969171392093</v>
      </c>
      <c r="F462" s="168">
        <v>0.1468521538333763</v>
      </c>
      <c r="G462" s="173">
        <v>88.955821325225472</v>
      </c>
    </row>
    <row r="463" spans="1:11">
      <c r="A463" s="70" t="s">
        <v>84</v>
      </c>
      <c r="B463" s="183">
        <v>1.495615233107211E-4</v>
      </c>
      <c r="C463" s="168">
        <v>3.8494036235911909E-6</v>
      </c>
      <c r="D463" s="168">
        <v>1.534109269343123E-4</v>
      </c>
      <c r="E463" s="183">
        <v>11.193956040813575</v>
      </c>
      <c r="F463" s="168">
        <v>0.28810922750704177</v>
      </c>
      <c r="G463" s="173">
        <v>11.482065268320616</v>
      </c>
    </row>
    <row r="464" spans="1:11">
      <c r="A464" s="130" t="s">
        <v>85</v>
      </c>
      <c r="B464" s="183">
        <v>-0.24832294827703105</v>
      </c>
      <c r="C464" s="168">
        <v>1.0065515557669407</v>
      </c>
      <c r="D464" s="168">
        <v>0.75822860748990961</v>
      </c>
      <c r="E464" s="183">
        <v>-18585.770627404734</v>
      </c>
      <c r="F464" s="168">
        <v>75335.511558406055</v>
      </c>
      <c r="G464" s="173">
        <v>56749.740931001332</v>
      </c>
    </row>
    <row r="465" spans="1:7">
      <c r="A465" s="130" t="s">
        <v>165</v>
      </c>
      <c r="B465" s="183">
        <v>-0.24728974946902638</v>
      </c>
      <c r="C465" s="168">
        <v>1.0098746906037919</v>
      </c>
      <c r="D465" s="168">
        <v>0.76258494113476549</v>
      </c>
      <c r="E465" s="183">
        <v>-18508.440698007071</v>
      </c>
      <c r="F465" s="168">
        <v>75584.232114722705</v>
      </c>
      <c r="G465" s="173">
        <v>57075.791416715649</v>
      </c>
    </row>
    <row r="466" spans="1:7">
      <c r="A466" s="130" t="s">
        <v>166</v>
      </c>
      <c r="B466" s="194">
        <v>-0.17205886644502677</v>
      </c>
      <c r="C466" s="181">
        <v>1.0109536449494649</v>
      </c>
      <c r="D466" s="182">
        <v>0.83889477850443805</v>
      </c>
      <c r="E466" s="194">
        <v>-12877.773272049712</v>
      </c>
      <c r="F466" s="181">
        <v>75664.986624627069</v>
      </c>
      <c r="G466" s="182">
        <v>62787.213352577375</v>
      </c>
    </row>
    <row r="467" spans="1:7">
      <c r="A467" s="195" t="s">
        <v>175</v>
      </c>
      <c r="B467" s="183">
        <v>2.2541727354738705E-5</v>
      </c>
      <c r="C467" s="168">
        <v>6.1255503178025581E-5</v>
      </c>
      <c r="D467" s="173">
        <v>8.379723053276429E-5</v>
      </c>
      <c r="E467" s="183">
        <v>1.68713917528588</v>
      </c>
      <c r="F467" s="168">
        <v>4.5846778947829954</v>
      </c>
      <c r="G467" s="173">
        <v>6.2718170700688747</v>
      </c>
    </row>
    <row r="468" spans="1:7">
      <c r="A468" s="192" t="s">
        <v>176</v>
      </c>
      <c r="B468" s="183">
        <v>1.5789504649773268E-5</v>
      </c>
      <c r="C468" s="168">
        <v>5.6860801760167832E-4</v>
      </c>
      <c r="D468" s="173">
        <v>5.8439752225145157E-4</v>
      </c>
      <c r="E468" s="183">
        <v>1.1817679911469159</v>
      </c>
      <c r="F468" s="168">
        <v>42.557557669854745</v>
      </c>
      <c r="G468" s="173">
        <v>43.739325661001665</v>
      </c>
    </row>
    <row r="469" spans="1:7">
      <c r="A469" s="192" t="s">
        <v>177</v>
      </c>
      <c r="B469" s="183">
        <v>3.1478895087604017E-5</v>
      </c>
      <c r="C469" s="168">
        <v>4.935118114045478E-4</v>
      </c>
      <c r="D469" s="173">
        <v>5.2499070649215181E-4</v>
      </c>
      <c r="E469" s="183">
        <v>2.3560429181504761</v>
      </c>
      <c r="F469" s="168">
        <v>36.936970152461548</v>
      </c>
      <c r="G469" s="173">
        <v>39.29301307061202</v>
      </c>
    </row>
    <row r="470" spans="1:7">
      <c r="A470" s="192" t="s">
        <v>178</v>
      </c>
      <c r="B470" s="183">
        <v>3.5106732982907589E-6</v>
      </c>
      <c r="C470" s="168">
        <v>4.4697435013876135E-7</v>
      </c>
      <c r="D470" s="173">
        <v>3.9576476484295203E-6</v>
      </c>
      <c r="E470" s="183">
        <v>0.26275690234232668</v>
      </c>
      <c r="F470" s="168">
        <v>3.3453866449525839E-2</v>
      </c>
      <c r="G470" s="173">
        <v>0.29621076879185254</v>
      </c>
    </row>
    <row r="471" spans="1:7">
      <c r="A471" s="193" t="s">
        <v>179</v>
      </c>
      <c r="B471" s="183">
        <v>3.0716521924824598E-6</v>
      </c>
      <c r="C471" s="168">
        <v>4.4697435013876135E-7</v>
      </c>
      <c r="D471" s="173">
        <v>3.5186265426212212E-6</v>
      </c>
      <c r="E471" s="183">
        <v>0.22989829773185069</v>
      </c>
      <c r="F471" s="168">
        <v>3.3453866449525839E-2</v>
      </c>
      <c r="G471" s="173">
        <v>0.26335216418137652</v>
      </c>
    </row>
    <row r="472" spans="1:7">
      <c r="A472" s="192" t="s">
        <v>180</v>
      </c>
      <c r="B472" s="183">
        <v>1.9504309083920393E-5</v>
      </c>
      <c r="C472" s="168">
        <v>5.4339332039402212E-7</v>
      </c>
      <c r="D472" s="173">
        <v>2.0047702404314416E-5</v>
      </c>
      <c r="E472" s="183">
        <v>1.4598031208752409</v>
      </c>
      <c r="F472" s="168">
        <v>4.0670359640061111E-2</v>
      </c>
      <c r="G472" s="173">
        <v>1.5004734805153019</v>
      </c>
    </row>
    <row r="473" spans="1:7">
      <c r="A473" s="196" t="s">
        <v>181</v>
      </c>
      <c r="B473" s="183">
        <v>3.8801894588288212E-7</v>
      </c>
      <c r="C473" s="168">
        <v>1.6001681734967658E-7</v>
      </c>
      <c r="D473" s="168">
        <v>5.4803576323255873E-7</v>
      </c>
      <c r="E473" s="183">
        <v>2.9041339825030044E-2</v>
      </c>
      <c r="F473" s="168">
        <v>1.1976484188930252E-2</v>
      </c>
      <c r="G473" s="173">
        <v>4.10178240139603E-2</v>
      </c>
    </row>
    <row r="474" spans="1:7">
      <c r="A474" s="197" t="s">
        <v>182</v>
      </c>
      <c r="B474" s="194">
        <v>6.8542667658484356E-7</v>
      </c>
      <c r="C474" s="181">
        <v>1.1621333103607795E-7</v>
      </c>
      <c r="D474" s="181">
        <v>8.0164000762092147E-7</v>
      </c>
      <c r="E474" s="194">
        <v>5.1300868813374013E-2</v>
      </c>
      <c r="F474" s="181">
        <v>8.6980052768767177E-3</v>
      </c>
      <c r="G474" s="182">
        <v>5.9998874090250724E-2</v>
      </c>
    </row>
    <row r="475" spans="1:7">
      <c r="A475" s="196"/>
      <c r="E475" s="5"/>
      <c r="F475" s="5"/>
      <c r="G475" s="5"/>
    </row>
    <row r="476" spans="1:7">
      <c r="A476" s="43" t="s">
        <v>380</v>
      </c>
      <c r="E476" s="5"/>
      <c r="F476" s="5"/>
      <c r="G476" s="5"/>
    </row>
    <row r="477" spans="1:7">
      <c r="A477" s="61"/>
      <c r="B477" s="948" t="s">
        <v>374</v>
      </c>
      <c r="C477" s="949"/>
      <c r="D477" s="950"/>
      <c r="E477" s="948" t="s">
        <v>375</v>
      </c>
      <c r="F477" s="949"/>
      <c r="G477" s="950"/>
    </row>
    <row r="478" spans="1:7">
      <c r="A478" s="70"/>
      <c r="B478" s="174" t="s">
        <v>327</v>
      </c>
      <c r="C478" s="175" t="s">
        <v>328</v>
      </c>
      <c r="D478" s="176" t="s">
        <v>329</v>
      </c>
      <c r="E478" s="174" t="s">
        <v>327</v>
      </c>
      <c r="F478" s="175" t="s">
        <v>328</v>
      </c>
      <c r="G478" s="176" t="s">
        <v>329</v>
      </c>
    </row>
    <row r="479" spans="1:7">
      <c r="A479" s="61" t="s">
        <v>334</v>
      </c>
      <c r="B479" s="178">
        <v>6066.7739714579102</v>
      </c>
      <c r="C479" s="170">
        <v>40272.331258080405</v>
      </c>
      <c r="D479" s="179">
        <v>46339.105229538312</v>
      </c>
      <c r="E479" s="178">
        <v>158937542.70632449</v>
      </c>
      <c r="F479" s="170">
        <v>1055055850</v>
      </c>
      <c r="G479" s="179">
        <v>1213993392.7063246</v>
      </c>
    </row>
    <row r="480" spans="1:7">
      <c r="A480" s="70" t="s">
        <v>339</v>
      </c>
      <c r="B480" s="183">
        <v>5848.8971127305831</v>
      </c>
      <c r="C480" s="168">
        <v>40272.331258080405</v>
      </c>
      <c r="D480" s="173">
        <v>46121.22837081099</v>
      </c>
      <c r="E480" s="183">
        <v>153229597.64332873</v>
      </c>
      <c r="F480" s="168">
        <v>1055055850</v>
      </c>
      <c r="G480" s="173">
        <v>1208285447.6433287</v>
      </c>
    </row>
    <row r="481" spans="1:11">
      <c r="A481" s="130" t="s">
        <v>31</v>
      </c>
      <c r="B481" s="183">
        <v>444.92316479404002</v>
      </c>
      <c r="C481" s="168">
        <v>0</v>
      </c>
      <c r="D481" s="173">
        <v>444.92316479404002</v>
      </c>
      <c r="E481" s="183">
        <v>11656111.606955454</v>
      </c>
      <c r="F481" s="168">
        <v>0</v>
      </c>
      <c r="G481" s="173">
        <v>11656111.606955454</v>
      </c>
    </row>
    <row r="482" spans="1:11">
      <c r="A482" s="130" t="s">
        <v>120</v>
      </c>
      <c r="B482" s="183">
        <v>3801.3134449986869</v>
      </c>
      <c r="C482" s="168">
        <v>0</v>
      </c>
      <c r="D482" s="173">
        <v>3801.3134449986869</v>
      </c>
      <c r="E482" s="183">
        <v>99586933.821339548</v>
      </c>
      <c r="F482" s="168">
        <v>0</v>
      </c>
      <c r="G482" s="173">
        <v>99586933.821339548</v>
      </c>
    </row>
    <row r="483" spans="1:11">
      <c r="A483" s="5" t="s">
        <v>163</v>
      </c>
      <c r="B483" s="183">
        <v>1602.6605029378563</v>
      </c>
      <c r="C483" s="168">
        <v>40272.331258080405</v>
      </c>
      <c r="D483" s="173">
        <v>41874.99176101826</v>
      </c>
      <c r="E483" s="168">
        <v>41986552.215033717</v>
      </c>
      <c r="F483" s="168">
        <v>1055055850</v>
      </c>
      <c r="G483" s="173">
        <v>1097042402.2150335</v>
      </c>
    </row>
    <row r="484" spans="1:11">
      <c r="A484" s="187" t="s">
        <v>164</v>
      </c>
      <c r="B484" s="188">
        <v>8.1266978366234348E-4</v>
      </c>
      <c r="C484" s="189">
        <v>0</v>
      </c>
      <c r="D484" s="190">
        <v>8.1266978366234348E-4</v>
      </c>
      <c r="E484" s="189">
        <v>21.290349542383524</v>
      </c>
      <c r="F484" s="189">
        <v>0</v>
      </c>
      <c r="G484" s="190">
        <v>21.290349542383524</v>
      </c>
      <c r="H484" s="168"/>
      <c r="I484" s="168"/>
      <c r="J484" s="168"/>
      <c r="K484" s="168"/>
    </row>
    <row r="485" spans="1:11">
      <c r="A485" s="191" t="s">
        <v>167</v>
      </c>
      <c r="B485" s="178">
        <v>2.7810554206873789E-4</v>
      </c>
      <c r="C485" s="170">
        <v>3.443962972490144E-3</v>
      </c>
      <c r="D485" s="179">
        <v>3.7220685145588819E-3</v>
      </c>
      <c r="E485" s="170">
        <v>7.2858180768507319</v>
      </c>
      <c r="F485" s="170">
        <v>90.225054467887574</v>
      </c>
      <c r="G485" s="179">
        <v>97.510872544738305</v>
      </c>
    </row>
    <row r="486" spans="1:11">
      <c r="A486" s="192" t="s">
        <v>168</v>
      </c>
      <c r="B486" s="183">
        <v>4.4010383288816416E-4</v>
      </c>
      <c r="C486" s="168">
        <v>1.7835017931529848E-2</v>
      </c>
      <c r="D486" s="168">
        <v>1.8275121764418013E-2</v>
      </c>
      <c r="E486" s="183">
        <v>11.529854592237296</v>
      </c>
      <c r="F486" s="168">
        <v>467.24238244191434</v>
      </c>
      <c r="G486" s="173">
        <v>478.77223703415166</v>
      </c>
    </row>
    <row r="487" spans="1:11">
      <c r="A487" s="192" t="s">
        <v>169</v>
      </c>
      <c r="B487" s="183">
        <v>9.415779591575434E-4</v>
      </c>
      <c r="C487" s="168">
        <v>1.3934275562217829E-2</v>
      </c>
      <c r="D487" s="168">
        <v>1.4875853521375373E-2</v>
      </c>
      <c r="E487" s="183">
        <v>24.667490135448862</v>
      </c>
      <c r="F487" s="168">
        <v>365.05060641306187</v>
      </c>
      <c r="G487" s="173">
        <v>389.7180965485108</v>
      </c>
    </row>
    <row r="488" spans="1:11">
      <c r="A488" s="192" t="s">
        <v>170</v>
      </c>
      <c r="B488" s="183">
        <v>5.886480749915253E-5</v>
      </c>
      <c r="C488" s="168">
        <v>1.9043085745280413E-4</v>
      </c>
      <c r="D488" s="168">
        <v>2.4929566495195663E-4</v>
      </c>
      <c r="E488" s="183">
        <v>1.5421421499815362</v>
      </c>
      <c r="F488" s="168">
        <v>4.9889138249423945</v>
      </c>
      <c r="G488" s="173">
        <v>6.5310559749239303</v>
      </c>
    </row>
    <row r="489" spans="1:11">
      <c r="A489" s="193" t="s">
        <v>171</v>
      </c>
      <c r="B489" s="183">
        <v>4.9669468841415454E-5</v>
      </c>
      <c r="C489" s="168">
        <v>1.9043085745280413E-4</v>
      </c>
      <c r="D489" s="168">
        <v>2.401003262942196E-4</v>
      </c>
      <c r="E489" s="183">
        <v>1.3012423674135707</v>
      </c>
      <c r="F489" s="168">
        <v>4.9889138249423945</v>
      </c>
      <c r="G489" s="173">
        <v>6.2901561923559663</v>
      </c>
    </row>
    <row r="490" spans="1:11">
      <c r="A490" s="192" t="s">
        <v>172</v>
      </c>
      <c r="B490" s="183">
        <v>3.4885455921100905E-4</v>
      </c>
      <c r="C490" s="168">
        <v>2.0461692556068564E-5</v>
      </c>
      <c r="D490" s="168">
        <v>3.6931625176707763E-4</v>
      </c>
      <c r="E490" s="183">
        <v>9.1393031393209245</v>
      </c>
      <c r="F490" s="168">
        <v>0.53605609006928401</v>
      </c>
      <c r="G490" s="173">
        <v>9.6753592293902084</v>
      </c>
    </row>
    <row r="491" spans="1:11">
      <c r="A491" s="130" t="s">
        <v>371</v>
      </c>
      <c r="B491" s="183">
        <v>8.9997020408200102E-6</v>
      </c>
      <c r="C491" s="168">
        <v>1.970625426579929E-5</v>
      </c>
      <c r="D491" s="168">
        <v>2.8705956306619299E-5</v>
      </c>
      <c r="E491" s="183">
        <v>0.2357744880865057</v>
      </c>
      <c r="F491" s="168">
        <v>0.51626509306057033</v>
      </c>
      <c r="G491" s="173">
        <v>0.75203958114707603</v>
      </c>
    </row>
    <row r="492" spans="1:11">
      <c r="A492" s="130" t="s">
        <v>372</v>
      </c>
      <c r="B492" s="183">
        <v>1.5710225604407162E-5</v>
      </c>
      <c r="C492" s="168">
        <v>1.7063603511441138E-5</v>
      </c>
      <c r="D492" s="168">
        <v>3.2773829115848304E-5</v>
      </c>
      <c r="E492" s="183">
        <v>0.41157700363879113</v>
      </c>
      <c r="F492" s="168">
        <v>0.44703284226224937</v>
      </c>
      <c r="G492" s="173">
        <v>0.85860984590104072</v>
      </c>
    </row>
    <row r="493" spans="1:11">
      <c r="A493" s="192" t="s">
        <v>83</v>
      </c>
      <c r="B493" s="183">
        <v>4.0109215123435493E-3</v>
      </c>
      <c r="C493" s="168">
        <v>5.9368680138449185E-6</v>
      </c>
      <c r="D493" s="168">
        <v>4.0168583803573939E-3</v>
      </c>
      <c r="E493" s="183">
        <v>105.07825281755532</v>
      </c>
      <c r="F493" s="168">
        <v>0.15553426218473959</v>
      </c>
      <c r="G493" s="173">
        <v>105.23378707974005</v>
      </c>
    </row>
    <row r="494" spans="1:11">
      <c r="A494" s="70" t="s">
        <v>84</v>
      </c>
      <c r="B494" s="183">
        <v>7.0039973704446531E-6</v>
      </c>
      <c r="C494" s="168">
        <v>1.1647540826816073E-5</v>
      </c>
      <c r="D494" s="168">
        <v>1.8651538197260726E-5</v>
      </c>
      <c r="E494" s="183">
        <v>0.18349095193215484</v>
      </c>
      <c r="F494" s="168">
        <v>0.30514265510717009</v>
      </c>
      <c r="G494" s="173">
        <v>0.48863360703932485</v>
      </c>
    </row>
    <row r="495" spans="1:11">
      <c r="A495" s="130" t="s">
        <v>85</v>
      </c>
      <c r="B495" s="183">
        <v>0.40424180632630863</v>
      </c>
      <c r="C495" s="168">
        <v>2.8940661319689829</v>
      </c>
      <c r="D495" s="168">
        <v>3.2983079382952916</v>
      </c>
      <c r="E495" s="183">
        <v>10590.34004875406</v>
      </c>
      <c r="F495" s="168">
        <v>75818.839074733245</v>
      </c>
      <c r="G495" s="173">
        <v>86409.179123487294</v>
      </c>
    </row>
    <row r="496" spans="1:11">
      <c r="A496" s="130" t="s">
        <v>165</v>
      </c>
      <c r="B496" s="183">
        <v>0.40580016033648519</v>
      </c>
      <c r="C496" s="168">
        <v>2.9328262733161239</v>
      </c>
      <c r="D496" s="168">
        <v>3.338626433652609</v>
      </c>
      <c r="E496" s="183">
        <v>10631.165858024238</v>
      </c>
      <c r="F496" s="168">
        <v>76834.278524043068</v>
      </c>
      <c r="G496" s="173">
        <v>87465.444382067304</v>
      </c>
    </row>
    <row r="497" spans="1:7">
      <c r="A497" s="130" t="s">
        <v>166</v>
      </c>
      <c r="B497" s="194">
        <v>0.52798386500995953</v>
      </c>
      <c r="C497" s="181">
        <v>2.9360909776756454</v>
      </c>
      <c r="D497" s="182">
        <v>3.4640748426856049</v>
      </c>
      <c r="E497" s="194">
        <v>13832.138544812919</v>
      </c>
      <c r="F497" s="181">
        <v>76919.807355512006</v>
      </c>
      <c r="G497" s="182">
        <v>90751.945900324921</v>
      </c>
    </row>
    <row r="498" spans="1:7">
      <c r="A498" s="195" t="s">
        <v>175</v>
      </c>
      <c r="B498" s="183">
        <v>1.0421448827308063E-4</v>
      </c>
      <c r="C498" s="168">
        <v>8.2417562707981702E-4</v>
      </c>
      <c r="D498" s="173">
        <v>9.2839011535289766E-4</v>
      </c>
      <c r="E498" s="183">
        <v>2.7302145684751955</v>
      </c>
      <c r="F498" s="168">
        <v>21.591780004131468</v>
      </c>
      <c r="G498" s="173">
        <v>24.32199457260667</v>
      </c>
    </row>
    <row r="499" spans="1:7">
      <c r="A499" s="192" t="s">
        <v>176</v>
      </c>
      <c r="B499" s="183">
        <v>5.4332739194187164E-5</v>
      </c>
      <c r="C499" s="168">
        <v>2.7404059343138841E-3</v>
      </c>
      <c r="D499" s="173">
        <v>2.7947386735080711E-3</v>
      </c>
      <c r="E499" s="183">
        <v>1.4234108764649605</v>
      </c>
      <c r="F499" s="168">
        <v>71.793244196472003</v>
      </c>
      <c r="G499" s="173">
        <v>73.216655072936959</v>
      </c>
    </row>
    <row r="500" spans="1:7">
      <c r="A500" s="192" t="s">
        <v>177</v>
      </c>
      <c r="B500" s="183">
        <v>1.0171833855657296E-4</v>
      </c>
      <c r="C500" s="168">
        <v>2.0453018062315371E-3</v>
      </c>
      <c r="D500" s="173">
        <v>2.1470201447881098E-3</v>
      </c>
      <c r="E500" s="183">
        <v>2.6648203566526836</v>
      </c>
      <c r="F500" s="168">
        <v>53.582883539854137</v>
      </c>
      <c r="G500" s="173">
        <v>56.247703896506806</v>
      </c>
    </row>
    <row r="501" spans="1:7">
      <c r="A501" s="192" t="s">
        <v>178</v>
      </c>
      <c r="B501" s="183">
        <v>1.400629286645105E-5</v>
      </c>
      <c r="C501" s="168">
        <v>2.3255596938662014E-5</v>
      </c>
      <c r="D501" s="173">
        <v>3.7261889805113063E-5</v>
      </c>
      <c r="E501" s="183">
        <v>0.36693731810217584</v>
      </c>
      <c r="F501" s="168">
        <v>0.60925088836158336</v>
      </c>
      <c r="G501" s="173">
        <v>0.97618820646375914</v>
      </c>
    </row>
    <row r="502" spans="1:7">
      <c r="A502" s="193" t="s">
        <v>179</v>
      </c>
      <c r="B502" s="183">
        <v>1.2199359846956184E-5</v>
      </c>
      <c r="C502" s="168">
        <v>2.3255596938662014E-5</v>
      </c>
      <c r="D502" s="173">
        <v>3.5454956785618198E-5</v>
      </c>
      <c r="E502" s="183">
        <v>0.31959922782477945</v>
      </c>
      <c r="F502" s="168">
        <v>0.60925088836158336</v>
      </c>
      <c r="G502" s="173">
        <v>0.92885011618636282</v>
      </c>
    </row>
    <row r="503" spans="1:7">
      <c r="A503" s="192" t="s">
        <v>180</v>
      </c>
      <c r="B503" s="183">
        <v>6.57197191974921E-5</v>
      </c>
      <c r="C503" s="168">
        <v>3.2284798520636531E-6</v>
      </c>
      <c r="D503" s="173">
        <v>6.894819904955576E-5</v>
      </c>
      <c r="E503" s="183">
        <v>1.7217273506052395</v>
      </c>
      <c r="F503" s="168">
        <v>8.4579820639100758E-2</v>
      </c>
      <c r="G503" s="173">
        <v>1.8063071712443401</v>
      </c>
    </row>
    <row r="504" spans="1:7">
      <c r="A504" s="196" t="s">
        <v>181</v>
      </c>
      <c r="B504" s="183">
        <v>1.6830876215416857E-6</v>
      </c>
      <c r="C504" s="168">
        <v>8.3255037040410007E-6</v>
      </c>
      <c r="D504" s="168">
        <v>1.0008591325582687E-5</v>
      </c>
      <c r="E504" s="183">
        <v>4.4093584495778285E-2</v>
      </c>
      <c r="F504" s="168">
        <v>0.21811181803344681</v>
      </c>
      <c r="G504" s="173">
        <v>0.26220540252922508</v>
      </c>
    </row>
    <row r="505" spans="1:7">
      <c r="A505" s="197" t="s">
        <v>182</v>
      </c>
      <c r="B505" s="194">
        <v>2.416249358924489E-6</v>
      </c>
      <c r="C505" s="181">
        <v>6.046455204052124E-6</v>
      </c>
      <c r="D505" s="181">
        <v>8.4627045629766134E-6</v>
      </c>
      <c r="E505" s="194">
        <v>6.3300979644195149E-2</v>
      </c>
      <c r="F505" s="181">
        <v>0.15840523097401166</v>
      </c>
      <c r="G505" s="182">
        <v>0.22170621061820683</v>
      </c>
    </row>
    <row r="506" spans="1:7">
      <c r="A506" s="196"/>
      <c r="E506" s="5"/>
      <c r="F506" s="5"/>
      <c r="G506" s="5"/>
    </row>
    <row r="507" spans="1:7">
      <c r="A507" s="69" t="s">
        <v>1814</v>
      </c>
      <c r="E507" s="5"/>
      <c r="F507" s="5"/>
      <c r="G507" s="5"/>
    </row>
    <row r="508" spans="1:7">
      <c r="A508" s="61"/>
      <c r="B508" s="948" t="s">
        <v>374</v>
      </c>
      <c r="C508" s="949"/>
      <c r="D508" s="950"/>
      <c r="E508" s="948" t="s">
        <v>375</v>
      </c>
      <c r="F508" s="949"/>
      <c r="G508" s="950"/>
    </row>
    <row r="509" spans="1:7">
      <c r="A509" s="70"/>
      <c r="B509" s="174" t="s">
        <v>327</v>
      </c>
      <c r="C509" s="175" t="s">
        <v>328</v>
      </c>
      <c r="D509" s="176" t="s">
        <v>329</v>
      </c>
      <c r="E509" s="174" t="s">
        <v>327</v>
      </c>
      <c r="F509" s="175" t="s">
        <v>328</v>
      </c>
      <c r="G509" s="176" t="s">
        <v>329</v>
      </c>
    </row>
    <row r="510" spans="1:7">
      <c r="A510" s="61" t="s">
        <v>334</v>
      </c>
      <c r="B510" s="178">
        <v>25921.294334866216</v>
      </c>
      <c r="C510" s="170">
        <v>40151.514264306163</v>
      </c>
      <c r="D510" s="179">
        <v>66072.808599172378</v>
      </c>
      <c r="E510" s="178">
        <v>681130306.75619149</v>
      </c>
      <c r="F510" s="170">
        <v>1055055850</v>
      </c>
      <c r="G510" s="179">
        <v>1736186156.7561915</v>
      </c>
    </row>
    <row r="511" spans="1:7">
      <c r="A511" s="70" t="s">
        <v>339</v>
      </c>
      <c r="B511" s="183">
        <v>17038.198693957602</v>
      </c>
      <c r="C511" s="168">
        <v>0</v>
      </c>
      <c r="D511" s="173">
        <v>17038.198693957602</v>
      </c>
      <c r="E511" s="183">
        <v>447710417.27566499</v>
      </c>
      <c r="F511" s="168">
        <v>0</v>
      </c>
      <c r="G511" s="173">
        <v>447710417.27566499</v>
      </c>
    </row>
    <row r="512" spans="1:7">
      <c r="A512" s="130" t="s">
        <v>31</v>
      </c>
      <c r="B512" s="183">
        <v>900.51936411593954</v>
      </c>
      <c r="C512" s="168">
        <v>0</v>
      </c>
      <c r="D512" s="173">
        <v>900.51936411593954</v>
      </c>
      <c r="E512" s="183">
        <v>23662824.193742029</v>
      </c>
      <c r="F512" s="168">
        <v>0</v>
      </c>
      <c r="G512" s="173">
        <v>23662824.193742029</v>
      </c>
    </row>
    <row r="513" spans="1:11">
      <c r="A513" s="130" t="s">
        <v>120</v>
      </c>
      <c r="B513" s="183">
        <v>14457.75420463278</v>
      </c>
      <c r="C513" s="168">
        <v>0</v>
      </c>
      <c r="D513" s="173">
        <v>14457.75420463278</v>
      </c>
      <c r="E513" s="183">
        <v>379904430.27998471</v>
      </c>
      <c r="F513" s="168">
        <v>0</v>
      </c>
      <c r="G513" s="173">
        <v>379904430.27998471</v>
      </c>
    </row>
    <row r="514" spans="1:11">
      <c r="A514" s="5" t="s">
        <v>163</v>
      </c>
      <c r="B514" s="183">
        <v>1679.925125208885</v>
      </c>
      <c r="C514" s="168">
        <v>0</v>
      </c>
      <c r="D514" s="173">
        <v>1679.925125208885</v>
      </c>
      <c r="E514" s="168">
        <v>44143162.80193834</v>
      </c>
      <c r="F514" s="168">
        <v>0</v>
      </c>
      <c r="G514" s="173">
        <v>44143162.80193834</v>
      </c>
    </row>
    <row r="515" spans="1:11">
      <c r="A515" s="187" t="s">
        <v>164</v>
      </c>
      <c r="B515" s="188">
        <v>2.3410658548585664E-2</v>
      </c>
      <c r="C515" s="189">
        <v>0</v>
      </c>
      <c r="D515" s="190">
        <v>2.3410658548585664E-2</v>
      </c>
      <c r="E515" s="189">
        <v>615.15867350475457</v>
      </c>
      <c r="F515" s="189">
        <v>0</v>
      </c>
      <c r="G515" s="190">
        <v>615.15867350475457</v>
      </c>
      <c r="H515" s="168"/>
      <c r="I515" s="168"/>
      <c r="J515" s="168"/>
      <c r="K515" s="168"/>
    </row>
    <row r="516" spans="1:11">
      <c r="A516" s="191" t="s">
        <v>167</v>
      </c>
      <c r="B516" s="178">
        <v>8.4527450701712145E-4</v>
      </c>
      <c r="C516" s="170">
        <v>3.443962972490144E-3</v>
      </c>
      <c r="D516" s="179">
        <v>4.2892374795072651E-3</v>
      </c>
      <c r="E516" s="170">
        <v>22.211162637945179</v>
      </c>
      <c r="F516" s="170">
        <v>90.496544100188117</v>
      </c>
      <c r="G516" s="179">
        <v>112.7077067381333</v>
      </c>
    </row>
    <row r="517" spans="1:11">
      <c r="A517" s="192" t="s">
        <v>168</v>
      </c>
      <c r="B517" s="183">
        <v>1.0894257367383311E-3</v>
      </c>
      <c r="C517" s="168">
        <v>1.7418483987405156E-2</v>
      </c>
      <c r="D517" s="168">
        <v>1.8507909724143488E-2</v>
      </c>
      <c r="E517" s="183">
        <v>28.626691116059167</v>
      </c>
      <c r="F517" s="168">
        <v>457.7031219313269</v>
      </c>
      <c r="G517" s="173">
        <v>486.3298130473861</v>
      </c>
    </row>
    <row r="518" spans="1:11">
      <c r="A518" s="192" t="s">
        <v>169</v>
      </c>
      <c r="B518" s="183">
        <v>1.7461529005601208E-3</v>
      </c>
      <c r="C518" s="168">
        <v>1.3166385769602112E-2</v>
      </c>
      <c r="D518" s="168">
        <v>1.4912538670162232E-2</v>
      </c>
      <c r="E518" s="183">
        <v>45.883420998848337</v>
      </c>
      <c r="F518" s="168">
        <v>345.97131849456804</v>
      </c>
      <c r="G518" s="173">
        <v>391.85473949341639</v>
      </c>
    </row>
    <row r="519" spans="1:11">
      <c r="A519" s="192" t="s">
        <v>170</v>
      </c>
      <c r="B519" s="183">
        <v>1.0893525602719898E-4</v>
      </c>
      <c r="C519" s="168">
        <v>7.234929427361056E-5</v>
      </c>
      <c r="D519" s="168">
        <v>1.8128455030080954E-4</v>
      </c>
      <c r="E519" s="183">
        <v>2.8624768268059273</v>
      </c>
      <c r="F519" s="168">
        <v>1.9011125125759532</v>
      </c>
      <c r="G519" s="173">
        <v>4.7635893393818804</v>
      </c>
    </row>
    <row r="520" spans="1:11">
      <c r="A520" s="193" t="s">
        <v>171</v>
      </c>
      <c r="B520" s="183">
        <v>9.3920136283270634E-5</v>
      </c>
      <c r="C520" s="168">
        <v>7.234929427361056E-5</v>
      </c>
      <c r="D520" s="168">
        <v>1.6626943055688119E-4</v>
      </c>
      <c r="E520" s="183">
        <v>2.467926578464108</v>
      </c>
      <c r="F520" s="168">
        <v>1.9011125125759532</v>
      </c>
      <c r="G520" s="173">
        <v>4.3690390910400616</v>
      </c>
    </row>
    <row r="521" spans="1:11">
      <c r="A521" s="192" t="s">
        <v>172</v>
      </c>
      <c r="B521" s="183">
        <v>1.0631315085149872E-3</v>
      </c>
      <c r="C521" s="168">
        <v>0</v>
      </c>
      <c r="D521" s="168">
        <v>1.0631315085149872E-3</v>
      </c>
      <c r="E521" s="183">
        <v>27.935761276510473</v>
      </c>
      <c r="F521" s="168">
        <v>0</v>
      </c>
      <c r="G521" s="173">
        <v>27.935761276510473</v>
      </c>
    </row>
    <row r="522" spans="1:11">
      <c r="A522" s="130" t="s">
        <v>371</v>
      </c>
      <c r="B522" s="183">
        <v>3.0439997020560124E-5</v>
      </c>
      <c r="C522" s="168">
        <v>2.27414349262353E-5</v>
      </c>
      <c r="D522" s="168">
        <v>5.3181431946795421E-5</v>
      </c>
      <c r="E522" s="183">
        <v>0.79986763934018978</v>
      </c>
      <c r="F522" s="168">
        <v>0.5975735758899775</v>
      </c>
      <c r="G522" s="173">
        <v>1.3974412152301672</v>
      </c>
    </row>
    <row r="523" spans="1:11">
      <c r="A523" s="130" t="s">
        <v>372</v>
      </c>
      <c r="B523" s="183">
        <v>2.7832587241852429E-5</v>
      </c>
      <c r="C523" s="168">
        <v>2.1830001716024152E-5</v>
      </c>
      <c r="D523" s="168">
        <v>4.9662588957876582E-5</v>
      </c>
      <c r="E523" s="183">
        <v>0.73135308912263286</v>
      </c>
      <c r="F523" s="168">
        <v>0.5736239700547523</v>
      </c>
      <c r="G523" s="173">
        <v>1.3049770591773853</v>
      </c>
    </row>
    <row r="524" spans="1:11">
      <c r="A524" s="192" t="s">
        <v>83</v>
      </c>
      <c r="B524" s="183">
        <v>2.7542219319110673E-3</v>
      </c>
      <c r="C524" s="168">
        <v>5.9368680138449185E-6</v>
      </c>
      <c r="D524" s="168">
        <v>2.7601587999249123E-3</v>
      </c>
      <c r="E524" s="183">
        <v>72.372313092169435</v>
      </c>
      <c r="F524" s="168">
        <v>0.15600226899171474</v>
      </c>
      <c r="G524" s="173">
        <v>72.528315361161162</v>
      </c>
    </row>
    <row r="525" spans="1:11">
      <c r="A525" s="70" t="s">
        <v>84</v>
      </c>
      <c r="B525" s="183">
        <v>8.493286486391708E-4</v>
      </c>
      <c r="C525" s="168">
        <v>1.1647540826816073E-5</v>
      </c>
      <c r="D525" s="168">
        <v>8.609761894659869E-4</v>
      </c>
      <c r="E525" s="183">
        <v>22.317692762983928</v>
      </c>
      <c r="F525" s="168">
        <v>0.30606083762003017</v>
      </c>
      <c r="G525" s="173">
        <v>22.623753600603962</v>
      </c>
    </row>
    <row r="526" spans="1:11">
      <c r="A526" s="130" t="s">
        <v>85</v>
      </c>
      <c r="B526" s="183">
        <v>-1.8042693044282136</v>
      </c>
      <c r="C526" s="168">
        <v>2.7894794340611657</v>
      </c>
      <c r="D526" s="168">
        <v>0.98521012963295207</v>
      </c>
      <c r="E526" s="183">
        <v>-47410.537796445737</v>
      </c>
      <c r="F526" s="168">
        <v>73298.769655052252</v>
      </c>
      <c r="G526" s="173">
        <v>25888.231858606505</v>
      </c>
    </row>
    <row r="527" spans="1:11">
      <c r="A527" s="130" t="s">
        <v>165</v>
      </c>
      <c r="B527" s="183">
        <v>-1.7999229108188501</v>
      </c>
      <c r="C527" s="168">
        <v>2.8275850220675394</v>
      </c>
      <c r="D527" s="168">
        <v>1.0276621112486892</v>
      </c>
      <c r="E527" s="183">
        <v>-47296.328205898913</v>
      </c>
      <c r="F527" s="168">
        <v>74300.06498053277</v>
      </c>
      <c r="G527" s="173">
        <v>27003.736774633857</v>
      </c>
    </row>
    <row r="528" spans="1:11">
      <c r="A528" s="130" t="s">
        <v>166</v>
      </c>
      <c r="B528" s="194">
        <v>-1.4922241609721378</v>
      </c>
      <c r="C528" s="181">
        <v>2.8308497264270609</v>
      </c>
      <c r="D528" s="182">
        <v>1.3386255654549231</v>
      </c>
      <c r="E528" s="194">
        <v>-39210.970230943087</v>
      </c>
      <c r="F528" s="181">
        <v>74385.851170571827</v>
      </c>
      <c r="G528" s="182">
        <v>35174.88093962874</v>
      </c>
    </row>
    <row r="529" spans="1:7">
      <c r="A529" s="195" t="s">
        <v>175</v>
      </c>
      <c r="B529" s="183">
        <v>2.4102306204358958E-5</v>
      </c>
      <c r="C529" s="168">
        <v>8.2417562707981702E-4</v>
      </c>
      <c r="D529" s="173">
        <v>8.48277933284176E-4</v>
      </c>
      <c r="E529" s="183">
        <v>0.633333004379521</v>
      </c>
      <c r="F529" s="168">
        <v>21.65675025489616</v>
      </c>
      <c r="G529" s="173">
        <v>22.290083259275679</v>
      </c>
    </row>
    <row r="530" spans="1:7">
      <c r="A530" s="192" t="s">
        <v>176</v>
      </c>
      <c r="B530" s="183">
        <v>3.5683070807600001E-5</v>
      </c>
      <c r="C530" s="168">
        <v>2.3238719901891923E-3</v>
      </c>
      <c r="D530" s="173">
        <v>2.3595550609967924E-3</v>
      </c>
      <c r="E530" s="183">
        <v>0.93763917230365934</v>
      </c>
      <c r="F530" s="168">
        <v>61.064066519649565</v>
      </c>
      <c r="G530" s="173">
        <v>62.001705691953219</v>
      </c>
    </row>
    <row r="531" spans="1:7">
      <c r="A531" s="192" t="s">
        <v>177</v>
      </c>
      <c r="B531" s="183">
        <v>7.7790445161052577E-5</v>
      </c>
      <c r="C531" s="168">
        <v>1.9907504389749986E-3</v>
      </c>
      <c r="D531" s="173">
        <v>2.0685408841360511E-3</v>
      </c>
      <c r="E531" s="183">
        <v>2.0440888904216021</v>
      </c>
      <c r="F531" s="168">
        <v>52.310677069477528</v>
      </c>
      <c r="G531" s="173">
        <v>54.354765959899126</v>
      </c>
    </row>
    <row r="532" spans="1:7">
      <c r="A532" s="192" t="s">
        <v>178</v>
      </c>
      <c r="B532" s="183">
        <v>5.9940456002572811E-6</v>
      </c>
      <c r="C532" s="168">
        <v>2.1356848576708753E-6</v>
      </c>
      <c r="D532" s="173">
        <v>8.1297304579281559E-6</v>
      </c>
      <c r="E532" s="183">
        <v>0.15750471661140197</v>
      </c>
      <c r="F532" s="168">
        <v>5.6119098971198211E-2</v>
      </c>
      <c r="G532" s="173">
        <v>0.21362381558260016</v>
      </c>
    </row>
    <row r="533" spans="1:7">
      <c r="A533" s="193" t="s">
        <v>179</v>
      </c>
      <c r="B533" s="183">
        <v>5.3002733217143986E-6</v>
      </c>
      <c r="C533" s="168">
        <v>2.1356848576708753E-6</v>
      </c>
      <c r="D533" s="173">
        <v>7.4359581793852743E-6</v>
      </c>
      <c r="E533" s="183">
        <v>0.13927455731464033</v>
      </c>
      <c r="F533" s="168">
        <v>5.6119098971198211E-2</v>
      </c>
      <c r="G533" s="173">
        <v>0.19539365628583855</v>
      </c>
    </row>
    <row r="534" spans="1:7">
      <c r="A534" s="192" t="s">
        <v>180</v>
      </c>
      <c r="B534" s="183">
        <v>4.5484283978446349E-5</v>
      </c>
      <c r="C534" s="168">
        <v>0</v>
      </c>
      <c r="D534" s="173">
        <v>4.5484283978446349E-5</v>
      </c>
      <c r="E534" s="183">
        <v>1.1951843105748519</v>
      </c>
      <c r="F534" s="168">
        <v>0</v>
      </c>
      <c r="G534" s="173">
        <v>1.1951843105748519</v>
      </c>
    </row>
    <row r="535" spans="1:7">
      <c r="A535" s="196" t="s">
        <v>181</v>
      </c>
      <c r="B535" s="183">
        <v>5.2648000774513421E-7</v>
      </c>
      <c r="C535" s="168">
        <v>7.6457517904617337E-7</v>
      </c>
      <c r="D535" s="168">
        <v>1.2910551867913076E-6</v>
      </c>
      <c r="E535" s="183">
        <v>1.3834243172575594E-2</v>
      </c>
      <c r="F535" s="168">
        <v>2.009063743168896E-2</v>
      </c>
      <c r="G535" s="173">
        <v>3.3924880604264546E-2</v>
      </c>
    </row>
    <row r="536" spans="1:7">
      <c r="A536" s="197" t="s">
        <v>182</v>
      </c>
      <c r="B536" s="194">
        <v>1.4909429960790996E-6</v>
      </c>
      <c r="C536" s="181">
        <v>5.5527806299442752E-7</v>
      </c>
      <c r="D536" s="181">
        <v>2.046221059073527E-6</v>
      </c>
      <c r="E536" s="194">
        <v>3.9177305236235367E-2</v>
      </c>
      <c r="F536" s="181">
        <v>1.4590965732511535E-2</v>
      </c>
      <c r="G536" s="182">
        <v>5.3768270968746895E-2</v>
      </c>
    </row>
    <row r="537" spans="1:7">
      <c r="E537" s="5"/>
      <c r="F537" s="5"/>
      <c r="G537" s="5"/>
    </row>
    <row r="538" spans="1:7">
      <c r="A538" s="69" t="s">
        <v>1815</v>
      </c>
      <c r="E538" s="5"/>
      <c r="F538" s="5"/>
      <c r="G538" s="5"/>
    </row>
    <row r="539" spans="1:7">
      <c r="A539" s="61"/>
      <c r="B539" s="948" t="s">
        <v>374</v>
      </c>
      <c r="C539" s="949"/>
      <c r="D539" s="950"/>
      <c r="E539" s="948" t="s">
        <v>375</v>
      </c>
      <c r="F539" s="949"/>
      <c r="G539" s="950"/>
    </row>
    <row r="540" spans="1:7">
      <c r="A540" s="70"/>
      <c r="B540" s="174" t="s">
        <v>327</v>
      </c>
      <c r="C540" s="175" t="s">
        <v>328</v>
      </c>
      <c r="D540" s="176" t="s">
        <v>329</v>
      </c>
      <c r="E540" s="174" t="s">
        <v>327</v>
      </c>
      <c r="F540" s="175" t="s">
        <v>328</v>
      </c>
      <c r="G540" s="176" t="s">
        <v>329</v>
      </c>
    </row>
    <row r="541" spans="1:7">
      <c r="A541" s="61" t="s">
        <v>334</v>
      </c>
      <c r="B541" s="178">
        <v>15958.057779248285</v>
      </c>
      <c r="C541" s="170">
        <v>40211.922761193287</v>
      </c>
      <c r="D541" s="179">
        <v>56169.980540441575</v>
      </c>
      <c r="E541" s="178">
        <v>418697765.70052981</v>
      </c>
      <c r="F541" s="170">
        <v>1055055850</v>
      </c>
      <c r="G541" s="179">
        <v>1473753615.7005298</v>
      </c>
    </row>
    <row r="542" spans="1:7">
      <c r="A542" s="70" t="s">
        <v>339</v>
      </c>
      <c r="B542" s="183">
        <v>11423.259701731791</v>
      </c>
      <c r="C542" s="168">
        <v>20208.853506721891</v>
      </c>
      <c r="D542" s="173">
        <v>31632.11320845368</v>
      </c>
      <c r="E542" s="183">
        <v>299716505.62336183</v>
      </c>
      <c r="F542" s="168">
        <v>530227545.71279365</v>
      </c>
      <c r="G542" s="173">
        <v>829944051.33615553</v>
      </c>
    </row>
    <row r="543" spans="1:7">
      <c r="A543" s="130" t="s">
        <v>31</v>
      </c>
      <c r="B543" s="183">
        <v>671.89406421164006</v>
      </c>
      <c r="C543" s="168">
        <v>0</v>
      </c>
      <c r="D543" s="173">
        <v>671.89406421164006</v>
      </c>
      <c r="E543" s="183">
        <v>17628745.7637037</v>
      </c>
      <c r="F543" s="168">
        <v>0</v>
      </c>
      <c r="G543" s="173">
        <v>17628745.7637037</v>
      </c>
    </row>
    <row r="544" spans="1:7">
      <c r="A544" s="130" t="s">
        <v>120</v>
      </c>
      <c r="B544" s="183">
        <v>9110.2214027343598</v>
      </c>
      <c r="C544" s="168">
        <v>0</v>
      </c>
      <c r="D544" s="173">
        <v>9110.2214027343598</v>
      </c>
      <c r="E544" s="183">
        <v>239028420.57147285</v>
      </c>
      <c r="F544" s="168">
        <v>0</v>
      </c>
      <c r="G544" s="173">
        <v>239028420.57147285</v>
      </c>
    </row>
    <row r="545" spans="1:11">
      <c r="A545" s="5" t="s">
        <v>163</v>
      </c>
      <c r="B545" s="183">
        <v>1641.1442347857928</v>
      </c>
      <c r="C545" s="168">
        <v>20208.853506721891</v>
      </c>
      <c r="D545" s="173">
        <v>21849.997741507683</v>
      </c>
      <c r="E545" s="168">
        <v>43059339.288185336</v>
      </c>
      <c r="F545" s="168">
        <v>530227545.71279365</v>
      </c>
      <c r="G545" s="173">
        <v>573286885.00097907</v>
      </c>
    </row>
    <row r="546" spans="1:11">
      <c r="A546" s="187" t="s">
        <v>164</v>
      </c>
      <c r="B546" s="188">
        <v>1.2070749717764508E-2</v>
      </c>
      <c r="C546" s="189">
        <v>0</v>
      </c>
      <c r="D546" s="190">
        <v>1.2070749717764508E-2</v>
      </c>
      <c r="E546" s="189">
        <v>316.70495288784281</v>
      </c>
      <c r="F546" s="189">
        <v>0</v>
      </c>
      <c r="G546" s="190">
        <v>316.70495288784281</v>
      </c>
      <c r="H546" s="168"/>
      <c r="I546" s="168"/>
      <c r="J546" s="168"/>
      <c r="K546" s="168"/>
    </row>
    <row r="547" spans="1:11">
      <c r="A547" s="191" t="s">
        <v>167</v>
      </c>
      <c r="B547" s="178">
        <v>5.6066174568943214E-4</v>
      </c>
      <c r="C547" s="170">
        <v>3.443962972490144E-3</v>
      </c>
      <c r="D547" s="179">
        <v>4.0046247181795766E-3</v>
      </c>
      <c r="E547" s="170">
        <v>14.710300180714214</v>
      </c>
      <c r="F547" s="170">
        <v>90.360595360928954</v>
      </c>
      <c r="G547" s="179">
        <v>105.07089554164317</v>
      </c>
    </row>
    <row r="548" spans="1:11">
      <c r="A548" s="192" t="s">
        <v>168</v>
      </c>
      <c r="B548" s="183">
        <v>7.6358690142253668E-4</v>
      </c>
      <c r="C548" s="168">
        <v>1.7569950876177774E-2</v>
      </c>
      <c r="D548" s="168">
        <v>1.8333537777600311E-2</v>
      </c>
      <c r="E548" s="183">
        <v>20.034526379491972</v>
      </c>
      <c r="F548" s="168">
        <v>460.9896315133052</v>
      </c>
      <c r="G548" s="173">
        <v>481.02415789279718</v>
      </c>
    </row>
    <row r="549" spans="1:11">
      <c r="A549" s="192" t="s">
        <v>169</v>
      </c>
      <c r="B549" s="183">
        <v>1.3424037622253111E-3</v>
      </c>
      <c r="C549" s="168">
        <v>1.2864267924179064E-2</v>
      </c>
      <c r="D549" s="168">
        <v>1.4206671686404375E-2</v>
      </c>
      <c r="E549" s="183">
        <v>35.221169373294465</v>
      </c>
      <c r="F549" s="168">
        <v>337.5247985523016</v>
      </c>
      <c r="G549" s="173">
        <v>372.74596792559606</v>
      </c>
    </row>
    <row r="550" spans="1:11">
      <c r="A550" s="192" t="s">
        <v>170</v>
      </c>
      <c r="B550" s="183">
        <v>8.3809067549776153E-5</v>
      </c>
      <c r="C550" s="168">
        <v>1.5799308142447035E-4</v>
      </c>
      <c r="D550" s="168">
        <v>2.4180214897424651E-4</v>
      </c>
      <c r="E550" s="183">
        <v>2.1989310863485936</v>
      </c>
      <c r="F550" s="168">
        <v>4.145325897653426</v>
      </c>
      <c r="G550" s="173">
        <v>6.3442569840020191</v>
      </c>
    </row>
    <row r="551" spans="1:11">
      <c r="A551" s="193" t="s">
        <v>171</v>
      </c>
      <c r="B551" s="183">
        <v>7.1714424069369421E-5</v>
      </c>
      <c r="C551" s="168">
        <v>1.5799308142447035E-4</v>
      </c>
      <c r="D551" s="168">
        <v>2.2970750549383977E-4</v>
      </c>
      <c r="E551" s="183">
        <v>1.8815992235215295</v>
      </c>
      <c r="F551" s="168">
        <v>4.145325897653426</v>
      </c>
      <c r="G551" s="173">
        <v>6.0269251211749548</v>
      </c>
    </row>
    <row r="552" spans="1:11">
      <c r="A552" s="192" t="s">
        <v>172</v>
      </c>
      <c r="B552" s="183">
        <v>7.0469805535553333E-4</v>
      </c>
      <c r="C552" s="168">
        <v>1.0420740010297999E-5</v>
      </c>
      <c r="D552" s="168">
        <v>7.1511879536583129E-4</v>
      </c>
      <c r="E552" s="183">
        <v>18.489436832003303</v>
      </c>
      <c r="F552" s="168">
        <v>0.27341300674645236</v>
      </c>
      <c r="G552" s="173">
        <v>18.762849838749759</v>
      </c>
    </row>
    <row r="553" spans="1:11">
      <c r="A553" s="130" t="s">
        <v>371</v>
      </c>
      <c r="B553" s="183">
        <v>1.9680986437348225E-5</v>
      </c>
      <c r="C553" s="168">
        <v>4.9790925099137637E-5</v>
      </c>
      <c r="D553" s="168">
        <v>6.9471911536485859E-5</v>
      </c>
      <c r="E553" s="183">
        <v>0.5163776922036124</v>
      </c>
      <c r="F553" s="168">
        <v>1.3063838582086766</v>
      </c>
      <c r="G553" s="173">
        <v>1.8227615504122889</v>
      </c>
    </row>
    <row r="554" spans="1:11">
      <c r="A554" s="130" t="s">
        <v>372</v>
      </c>
      <c r="B554" s="183">
        <v>2.1749375508854329E-5</v>
      </c>
      <c r="C554" s="168">
        <v>4.7547883752259596E-5</v>
      </c>
      <c r="D554" s="168">
        <v>6.9297259261113918E-5</v>
      </c>
      <c r="E554" s="183">
        <v>0.57064682036563574</v>
      </c>
      <c r="F554" s="168">
        <v>1.2475323104010847</v>
      </c>
      <c r="G554" s="173">
        <v>1.8181791307667206</v>
      </c>
    </row>
    <row r="555" spans="1:11">
      <c r="A555" s="192" t="s">
        <v>83</v>
      </c>
      <c r="B555" s="183">
        <v>3.3848249917966095E-3</v>
      </c>
      <c r="C555" s="168">
        <v>5.9368680138449185E-6</v>
      </c>
      <c r="D555" s="168">
        <v>3.3907618598104546E-3</v>
      </c>
      <c r="E555" s="183">
        <v>88.808969171392093</v>
      </c>
      <c r="F555" s="168">
        <v>0.15576791405582333</v>
      </c>
      <c r="G555" s="173">
        <v>88.964737085447908</v>
      </c>
    </row>
    <row r="556" spans="1:11">
      <c r="A556" s="70" t="s">
        <v>84</v>
      </c>
      <c r="B556" s="183">
        <v>4.2664139126415769E-4</v>
      </c>
      <c r="C556" s="168">
        <v>1.1647540826816073E-5</v>
      </c>
      <c r="D556" s="168">
        <v>4.3828893209097374E-4</v>
      </c>
      <c r="E556" s="183">
        <v>11.193956040813573</v>
      </c>
      <c r="F556" s="168">
        <v>0.30560105669220838</v>
      </c>
      <c r="G556" s="173">
        <v>11.499557097505782</v>
      </c>
    </row>
    <row r="557" spans="1:11">
      <c r="A557" s="130" t="s">
        <v>85</v>
      </c>
      <c r="B557" s="183">
        <v>-0.70836967818002594</v>
      </c>
      <c r="C557" s="168">
        <v>2.8424387870377297</v>
      </c>
      <c r="D557" s="168">
        <v>2.1340691088577035</v>
      </c>
      <c r="E557" s="183">
        <v>-18585.770627404727</v>
      </c>
      <c r="F557" s="168">
        <v>74578.171462748214</v>
      </c>
      <c r="G557" s="173">
        <v>55992.400835343491</v>
      </c>
    </row>
    <row r="558" spans="1:11">
      <c r="A558" s="130" t="s">
        <v>165</v>
      </c>
      <c r="B558" s="183">
        <v>-0.70542236013229664</v>
      </c>
      <c r="C558" s="168">
        <v>2.8807823944407462</v>
      </c>
      <c r="D558" s="168">
        <v>2.1753600343084498</v>
      </c>
      <c r="E558" s="183">
        <v>-18508.440698007063</v>
      </c>
      <c r="F558" s="168">
        <v>75584.207596382126</v>
      </c>
      <c r="G558" s="173">
        <v>57075.766898375063</v>
      </c>
    </row>
    <row r="559" spans="1:11">
      <c r="A559" s="130" t="s">
        <v>166</v>
      </c>
      <c r="B559" s="194">
        <v>-0.49081764169339659</v>
      </c>
      <c r="C559" s="181">
        <v>2.8840470988002678</v>
      </c>
      <c r="D559" s="182">
        <v>2.3932294571068713</v>
      </c>
      <c r="E559" s="194">
        <v>-12877.773272049704</v>
      </c>
      <c r="F559" s="181">
        <v>75669.86491382723</v>
      </c>
      <c r="G559" s="182">
        <v>62792.09164177753</v>
      </c>
    </row>
    <row r="560" spans="1:11">
      <c r="A560" s="195" t="s">
        <v>175</v>
      </c>
      <c r="B560" s="183">
        <v>6.4302861506316611E-5</v>
      </c>
      <c r="C560" s="168">
        <v>8.2417562707981702E-4</v>
      </c>
      <c r="D560" s="173">
        <v>8.8847848858613363E-4</v>
      </c>
      <c r="E560" s="183">
        <v>1.68713917528588</v>
      </c>
      <c r="F560" s="168">
        <v>21.624216328624406</v>
      </c>
      <c r="G560" s="173">
        <v>23.311355503910285</v>
      </c>
    </row>
    <row r="561" spans="1:7">
      <c r="A561" s="192" t="s">
        <v>176</v>
      </c>
      <c r="B561" s="183">
        <v>4.5041372152621428E-5</v>
      </c>
      <c r="C561" s="168">
        <v>2.4753388789618075E-3</v>
      </c>
      <c r="D561" s="173">
        <v>2.5203802511144287E-3</v>
      </c>
      <c r="E561" s="183">
        <v>1.1817679911469159</v>
      </c>
      <c r="F561" s="168">
        <v>64.946428463287873</v>
      </c>
      <c r="G561" s="173">
        <v>66.128196454434786</v>
      </c>
    </row>
    <row r="562" spans="1:7">
      <c r="A562" s="192" t="s">
        <v>177</v>
      </c>
      <c r="B562" s="183">
        <v>8.979715703839125E-5</v>
      </c>
      <c r="C562" s="168">
        <v>2.0453018062315371E-3</v>
      </c>
      <c r="D562" s="173">
        <v>2.1350989632699284E-3</v>
      </c>
      <c r="E562" s="183">
        <v>2.3560429181504756</v>
      </c>
      <c r="F562" s="168">
        <v>53.663378607765772</v>
      </c>
      <c r="G562" s="173">
        <v>56.01942152591625</v>
      </c>
    </row>
    <row r="563" spans="1:7">
      <c r="A563" s="192" t="s">
        <v>178</v>
      </c>
      <c r="B563" s="183">
        <v>1.0014598053704974E-5</v>
      </c>
      <c r="C563" s="168">
        <v>7.535346961742438E-6</v>
      </c>
      <c r="D563" s="173">
        <v>1.754994501544741E-5</v>
      </c>
      <c r="E563" s="183">
        <v>0.26275690234232663</v>
      </c>
      <c r="F563" s="168">
        <v>0.19770782762565325</v>
      </c>
      <c r="G563" s="173">
        <v>0.46046472996797982</v>
      </c>
    </row>
    <row r="564" spans="1:7">
      <c r="A564" s="193" t="s">
        <v>179</v>
      </c>
      <c r="B564" s="183">
        <v>8.7622400191639137E-6</v>
      </c>
      <c r="C564" s="168">
        <v>7.535346961742438E-6</v>
      </c>
      <c r="D564" s="173">
        <v>1.6297586980906352E-5</v>
      </c>
      <c r="E564" s="183">
        <v>0.22989829773185069</v>
      </c>
      <c r="F564" s="168">
        <v>0.19770782762565325</v>
      </c>
      <c r="G564" s="173">
        <v>0.42760612535750392</v>
      </c>
    </row>
    <row r="565" spans="1:7">
      <c r="A565" s="192" t="s">
        <v>180</v>
      </c>
      <c r="B565" s="183">
        <v>5.5638277673342217E-5</v>
      </c>
      <c r="C565" s="168">
        <v>1.6442016746489884E-6</v>
      </c>
      <c r="D565" s="173">
        <v>5.7282479347991203E-5</v>
      </c>
      <c r="E565" s="183">
        <v>1.4598031208752407</v>
      </c>
      <c r="F565" s="168">
        <v>4.3139558526465595E-2</v>
      </c>
      <c r="G565" s="173">
        <v>1.5029426794017062</v>
      </c>
    </row>
    <row r="566" spans="1:7">
      <c r="A566" s="196" t="s">
        <v>181</v>
      </c>
      <c r="B566" s="183">
        <v>1.1068685263682246E-6</v>
      </c>
      <c r="C566" s="168">
        <v>2.697654212303793E-6</v>
      </c>
      <c r="D566" s="168">
        <v>3.8045227386720176E-6</v>
      </c>
      <c r="E566" s="183">
        <v>2.904133982503004E-2</v>
      </c>
      <c r="F566" s="168">
        <v>7.0779402289983862E-2</v>
      </c>
      <c r="G566" s="173">
        <v>9.9820742115013919E-2</v>
      </c>
    </row>
    <row r="567" spans="1:7">
      <c r="A567" s="197" t="s">
        <v>182</v>
      </c>
      <c r="B567" s="194">
        <v>1.9552581735891092E-6</v>
      </c>
      <c r="C567" s="181">
        <v>1.9591902100530337E-6</v>
      </c>
      <c r="D567" s="181">
        <v>3.9144483836421425E-6</v>
      </c>
      <c r="E567" s="194">
        <v>5.1300868813374013E-2</v>
      </c>
      <c r="F567" s="181">
        <v>5.1404035182669838E-2</v>
      </c>
      <c r="G567" s="182">
        <v>0.10270490399604383</v>
      </c>
    </row>
    <row r="568" spans="1:7">
      <c r="A568" s="196"/>
      <c r="E568" s="5"/>
      <c r="F568" s="5"/>
      <c r="G568" s="5"/>
    </row>
    <row r="569" spans="1:7">
      <c r="A569" s="43" t="s">
        <v>381</v>
      </c>
      <c r="E569" s="5"/>
      <c r="F569" s="5"/>
      <c r="G569" s="5"/>
    </row>
    <row r="570" spans="1:7">
      <c r="A570" s="61"/>
      <c r="B570" s="948" t="s">
        <v>374</v>
      </c>
      <c r="C570" s="949"/>
      <c r="D570" s="950"/>
      <c r="E570" s="948" t="s">
        <v>375</v>
      </c>
      <c r="F570" s="949"/>
      <c r="G570" s="950"/>
    </row>
    <row r="571" spans="1:7">
      <c r="A571" s="70"/>
      <c r="B571" s="174" t="s">
        <v>327</v>
      </c>
      <c r="C571" s="175" t="s">
        <v>328</v>
      </c>
      <c r="D571" s="176" t="s">
        <v>329</v>
      </c>
      <c r="E571" s="174" t="s">
        <v>327</v>
      </c>
      <c r="F571" s="175" t="s">
        <v>328</v>
      </c>
      <c r="G571" s="176" t="s">
        <v>329</v>
      </c>
    </row>
    <row r="572" spans="1:7">
      <c r="A572" s="61" t="s">
        <v>334</v>
      </c>
      <c r="B572" s="178">
        <v>1453.1514553343939</v>
      </c>
      <c r="C572" s="170">
        <v>9646.2793986908564</v>
      </c>
      <c r="D572" s="179">
        <v>11099.43085402525</v>
      </c>
      <c r="E572" s="178">
        <v>158937542.70632446</v>
      </c>
      <c r="F572" s="170">
        <v>1055055850</v>
      </c>
      <c r="G572" s="179">
        <v>1213993392.7063243</v>
      </c>
    </row>
    <row r="573" spans="1:7">
      <c r="A573" s="70" t="s">
        <v>339</v>
      </c>
      <c r="B573" s="183">
        <v>1400.964234278717</v>
      </c>
      <c r="C573" s="168">
        <v>9646.2793986908564</v>
      </c>
      <c r="D573" s="173">
        <v>11047.243632969574</v>
      </c>
      <c r="E573" s="183">
        <v>153229597.64332873</v>
      </c>
      <c r="F573" s="168">
        <v>1055055850</v>
      </c>
      <c r="G573" s="173">
        <v>1208285447.6433287</v>
      </c>
    </row>
    <row r="574" spans="1:7">
      <c r="A574" s="130" t="s">
        <v>31</v>
      </c>
      <c r="B574" s="183">
        <v>106.57076519979086</v>
      </c>
      <c r="C574" s="168">
        <v>0</v>
      </c>
      <c r="D574" s="173">
        <v>106.57076519979086</v>
      </c>
      <c r="E574" s="183">
        <v>11656111.606955454</v>
      </c>
      <c r="F574" s="168">
        <v>0</v>
      </c>
      <c r="G574" s="173">
        <v>11656111.606955454</v>
      </c>
    </row>
    <row r="575" spans="1:7">
      <c r="A575" s="130" t="s">
        <v>120</v>
      </c>
      <c r="B575" s="183">
        <v>910.51425201763243</v>
      </c>
      <c r="C575" s="168">
        <v>0</v>
      </c>
      <c r="D575" s="173">
        <v>910.51425201763243</v>
      </c>
      <c r="E575" s="183">
        <v>99586933.821339533</v>
      </c>
      <c r="F575" s="168">
        <v>0</v>
      </c>
      <c r="G575" s="173">
        <v>99586933.821339533</v>
      </c>
    </row>
    <row r="576" spans="1:7">
      <c r="A576" s="5" t="s">
        <v>163</v>
      </c>
      <c r="B576" s="183">
        <v>383.87921706129367</v>
      </c>
      <c r="C576" s="168">
        <v>9646.2793986908564</v>
      </c>
      <c r="D576" s="173">
        <v>10030.158615752151</v>
      </c>
      <c r="E576" s="168">
        <v>41986552.215033717</v>
      </c>
      <c r="F576" s="168">
        <v>1055055850</v>
      </c>
      <c r="G576" s="173">
        <v>1097042402.2150338</v>
      </c>
    </row>
    <row r="577" spans="1:11">
      <c r="A577" s="187" t="s">
        <v>164</v>
      </c>
      <c r="B577" s="188">
        <v>1.9465572384781476E-4</v>
      </c>
      <c r="C577" s="189">
        <v>0</v>
      </c>
      <c r="D577" s="190">
        <v>1.9465572384781476E-4</v>
      </c>
      <c r="E577" s="189">
        <v>21.29034954238352</v>
      </c>
      <c r="F577" s="189">
        <v>0</v>
      </c>
      <c r="G577" s="190">
        <v>21.29034954238352</v>
      </c>
      <c r="H577" s="168"/>
      <c r="I577" s="168"/>
      <c r="J577" s="168"/>
      <c r="K577" s="168"/>
    </row>
    <row r="578" spans="1:11">
      <c r="A578" s="191" t="s">
        <v>167</v>
      </c>
      <c r="B578" s="178">
        <v>6.6613570094260557E-5</v>
      </c>
      <c r="C578" s="170">
        <v>2.8353849466801739E-4</v>
      </c>
      <c r="D578" s="179">
        <v>3.5015206476227796E-4</v>
      </c>
      <c r="E578" s="170">
        <v>7.2858180768507319</v>
      </c>
      <c r="F578" s="170">
        <v>31.011847691275094</v>
      </c>
      <c r="G578" s="179">
        <v>38.297665768125825</v>
      </c>
    </row>
    <row r="579" spans="1:11">
      <c r="A579" s="192" t="s">
        <v>168</v>
      </c>
      <c r="B579" s="183">
        <v>1.054164088308688E-4</v>
      </c>
      <c r="C579" s="168">
        <v>1.4707855066764331E-3</v>
      </c>
      <c r="D579" s="168">
        <v>1.5762019155073019E-3</v>
      </c>
      <c r="E579" s="183">
        <v>11.529854592237294</v>
      </c>
      <c r="F579" s="168">
        <v>160.86625617798109</v>
      </c>
      <c r="G579" s="173">
        <v>172.39611077021837</v>
      </c>
    </row>
    <row r="580" spans="1:11">
      <c r="A580" s="192" t="s">
        <v>169</v>
      </c>
      <c r="B580" s="183">
        <v>2.2553261224132377E-4</v>
      </c>
      <c r="C580" s="168">
        <v>2.8907035322638139E-3</v>
      </c>
      <c r="D580" s="168">
        <v>3.1162361445051375E-3</v>
      </c>
      <c r="E580" s="183">
        <v>24.667490135448858</v>
      </c>
      <c r="F580" s="168">
        <v>316.1689130365134</v>
      </c>
      <c r="G580" s="173">
        <v>340.83640317196227</v>
      </c>
    </row>
    <row r="581" spans="1:11">
      <c r="A581" s="192" t="s">
        <v>170</v>
      </c>
      <c r="B581" s="183">
        <v>1.409966500941132E-5</v>
      </c>
      <c r="C581" s="168">
        <v>4.3414868997220402E-5</v>
      </c>
      <c r="D581" s="168">
        <v>5.7514534006631725E-5</v>
      </c>
      <c r="E581" s="183">
        <v>1.5421421499815362</v>
      </c>
      <c r="F581" s="168">
        <v>4.7484744759432793</v>
      </c>
      <c r="G581" s="173">
        <v>6.290616625924816</v>
      </c>
    </row>
    <row r="582" spans="1:11">
      <c r="A582" s="193" t="s">
        <v>171</v>
      </c>
      <c r="B582" s="183">
        <v>1.1897140271280659E-5</v>
      </c>
      <c r="C582" s="168">
        <v>4.3414868997220402E-5</v>
      </c>
      <c r="D582" s="168">
        <v>5.5312009268501062E-5</v>
      </c>
      <c r="E582" s="183">
        <v>1.3012423674135707</v>
      </c>
      <c r="F582" s="168">
        <v>4.7484744759432793</v>
      </c>
      <c r="G582" s="173">
        <v>6.0497168433568502</v>
      </c>
    </row>
    <row r="583" spans="1:11">
      <c r="A583" s="192" t="s">
        <v>172</v>
      </c>
      <c r="B583" s="183">
        <v>8.3559814953134575E-5</v>
      </c>
      <c r="C583" s="168">
        <v>4.9011119346697192E-6</v>
      </c>
      <c r="D583" s="168">
        <v>8.8460926887804292E-5</v>
      </c>
      <c r="E583" s="183">
        <v>9.1393031393209245</v>
      </c>
      <c r="F583" s="168">
        <v>0.53605609006928412</v>
      </c>
      <c r="G583" s="173">
        <v>9.6753592293902084</v>
      </c>
    </row>
    <row r="584" spans="1:11">
      <c r="A584" s="130" t="s">
        <v>371</v>
      </c>
      <c r="B584" s="183">
        <v>2.1556646381949758E-6</v>
      </c>
      <c r="C584" s="168">
        <v>1.2922096782386812E-5</v>
      </c>
      <c r="D584" s="168">
        <v>1.5077761420581787E-5</v>
      </c>
      <c r="E584" s="183">
        <v>0.23577448808650567</v>
      </c>
      <c r="F584" s="168">
        <v>1.413346352623132</v>
      </c>
      <c r="G584" s="173">
        <v>1.6491208407096378</v>
      </c>
    </row>
    <row r="585" spans="1:11">
      <c r="A585" s="130" t="s">
        <v>372</v>
      </c>
      <c r="B585" s="183">
        <v>3.7630110019064707E-6</v>
      </c>
      <c r="C585" s="168">
        <v>1.2136561763711405E-5</v>
      </c>
      <c r="D585" s="168">
        <v>1.5899572765617878E-5</v>
      </c>
      <c r="E585" s="183">
        <v>0.41157700363879118</v>
      </c>
      <c r="F585" s="168">
        <v>1.3274289452395325</v>
      </c>
      <c r="G585" s="173">
        <v>1.739005948878324</v>
      </c>
    </row>
    <row r="586" spans="1:11">
      <c r="A586" s="192" t="s">
        <v>83</v>
      </c>
      <c r="B586" s="183">
        <v>9.6072088070447959E-4</v>
      </c>
      <c r="C586" s="168">
        <v>1.5915531325480072E-6</v>
      </c>
      <c r="D586" s="168">
        <v>9.6231243383702761E-4</v>
      </c>
      <c r="E586" s="183">
        <v>105.07825281755531</v>
      </c>
      <c r="F586" s="168">
        <v>0.17407514065044494</v>
      </c>
      <c r="G586" s="173">
        <v>105.25232795820577</v>
      </c>
    </row>
    <row r="587" spans="1:11">
      <c r="A587" s="70" t="s">
        <v>84</v>
      </c>
      <c r="B587" s="183">
        <v>1.6776410362250673E-6</v>
      </c>
      <c r="C587" s="168">
        <v>3.1224679487853884E-6</v>
      </c>
      <c r="D587" s="168">
        <v>4.8001089850104557E-6</v>
      </c>
      <c r="E587" s="183">
        <v>0.18349095193215481</v>
      </c>
      <c r="F587" s="168">
        <v>0.3415180029152608</v>
      </c>
      <c r="G587" s="173">
        <v>0.5250089548474155</v>
      </c>
    </row>
    <row r="588" spans="1:11">
      <c r="A588" s="130" t="s">
        <v>85</v>
      </c>
      <c r="B588" s="183">
        <v>9.6826513058457533E-2</v>
      </c>
      <c r="C588" s="168">
        <v>0.69929340452219568</v>
      </c>
      <c r="D588" s="168">
        <v>0.79611991758065326</v>
      </c>
      <c r="E588" s="183">
        <v>10590.340048754058</v>
      </c>
      <c r="F588" s="168">
        <v>76484.784113519316</v>
      </c>
      <c r="G588" s="173">
        <v>87075.124162273365</v>
      </c>
    </row>
    <row r="589" spans="1:11">
      <c r="A589" s="130" t="s">
        <v>165</v>
      </c>
      <c r="B589" s="183">
        <v>9.7199779708652193E-2</v>
      </c>
      <c r="C589" s="168">
        <v>0.70248833386487874</v>
      </c>
      <c r="D589" s="168">
        <v>0.79968811357353098</v>
      </c>
      <c r="E589" s="183">
        <v>10631.165858024237</v>
      </c>
      <c r="F589" s="168">
        <v>76834.227536627281</v>
      </c>
      <c r="G589" s="173">
        <v>87465.393394651503</v>
      </c>
    </row>
    <row r="590" spans="1:11">
      <c r="A590" s="130" t="s">
        <v>166</v>
      </c>
      <c r="B590" s="194">
        <v>0.12646598100438622</v>
      </c>
      <c r="C590" s="181">
        <v>0.70336353446528332</v>
      </c>
      <c r="D590" s="182">
        <v>0.82982951546966954</v>
      </c>
      <c r="E590" s="194">
        <v>13832.138544812917</v>
      </c>
      <c r="F590" s="181">
        <v>76929.952061619333</v>
      </c>
      <c r="G590" s="182">
        <v>90762.090606432233</v>
      </c>
    </row>
    <row r="591" spans="1:11">
      <c r="A591" s="195" t="s">
        <v>175</v>
      </c>
      <c r="B591" s="183">
        <v>2.4962102760614924E-5</v>
      </c>
      <c r="C591" s="168">
        <v>8.0000043534414605E-5</v>
      </c>
      <c r="D591" s="173">
        <v>1.0496214629502953E-4</v>
      </c>
      <c r="E591" s="183">
        <v>2.7302145684751955</v>
      </c>
      <c r="F591" s="168">
        <v>8.7499553395367915</v>
      </c>
      <c r="G591" s="173">
        <v>11.480169908011986</v>
      </c>
    </row>
    <row r="592" spans="1:11">
      <c r="A592" s="192" t="s">
        <v>176</v>
      </c>
      <c r="B592" s="183">
        <v>1.3014115805828139E-5</v>
      </c>
      <c r="C592" s="168">
        <v>3.6305220950841902E-4</v>
      </c>
      <c r="D592" s="173">
        <v>3.7606632531424715E-4</v>
      </c>
      <c r="E592" s="183">
        <v>1.4234108764649602</v>
      </c>
      <c r="F592" s="168">
        <v>39.708611130346</v>
      </c>
      <c r="G592" s="173">
        <v>41.132022006810963</v>
      </c>
    </row>
    <row r="593" spans="1:11">
      <c r="A593" s="192" t="s">
        <v>177</v>
      </c>
      <c r="B593" s="183">
        <v>2.4364209446912981E-5</v>
      </c>
      <c r="C593" s="168">
        <v>4.7729908537988728E-4</v>
      </c>
      <c r="D593" s="173">
        <v>5.016632948268003E-4</v>
      </c>
      <c r="E593" s="183">
        <v>2.6648203566526836</v>
      </c>
      <c r="F593" s="168">
        <v>52.204292599905664</v>
      </c>
      <c r="G593" s="173">
        <v>54.869112956558354</v>
      </c>
    </row>
    <row r="594" spans="1:11">
      <c r="A594" s="192" t="s">
        <v>178</v>
      </c>
      <c r="B594" s="183">
        <v>3.3548744288938754E-6</v>
      </c>
      <c r="C594" s="168">
        <v>4.3054363704707325E-6</v>
      </c>
      <c r="D594" s="173">
        <v>7.6603107993646088E-6</v>
      </c>
      <c r="E594" s="183">
        <v>0.36693731810217584</v>
      </c>
      <c r="F594" s="168">
        <v>0.47090444322858771</v>
      </c>
      <c r="G594" s="173">
        <v>0.8378417613307636</v>
      </c>
    </row>
    <row r="595" spans="1:11">
      <c r="A595" s="193" t="s">
        <v>179</v>
      </c>
      <c r="B595" s="183">
        <v>2.9220665874737112E-6</v>
      </c>
      <c r="C595" s="168">
        <v>4.3054363704707325E-6</v>
      </c>
      <c r="D595" s="173">
        <v>7.2275029579444437E-6</v>
      </c>
      <c r="E595" s="183">
        <v>0.31959922782477945</v>
      </c>
      <c r="F595" s="168">
        <v>0.47090444322858771</v>
      </c>
      <c r="G595" s="173">
        <v>0.79050367105336716</v>
      </c>
    </row>
    <row r="596" spans="1:11">
      <c r="A596" s="192" t="s">
        <v>180</v>
      </c>
      <c r="B596" s="183">
        <v>1.5741596117689798E-5</v>
      </c>
      <c r="C596" s="168">
        <v>8.6548954936127968E-7</v>
      </c>
      <c r="D596" s="173">
        <v>1.6607085667051078E-5</v>
      </c>
      <c r="E596" s="183">
        <v>1.7217273506052395</v>
      </c>
      <c r="F596" s="168">
        <v>9.4662384783443923E-2</v>
      </c>
      <c r="G596" s="173">
        <v>1.8163897353886833</v>
      </c>
    </row>
    <row r="597" spans="1:11">
      <c r="A597" s="196" t="s">
        <v>181</v>
      </c>
      <c r="B597" s="183">
        <v>4.0314362100931498E-7</v>
      </c>
      <c r="C597" s="168">
        <v>1.5413462206285223E-6</v>
      </c>
      <c r="D597" s="168">
        <v>1.9444898416378375E-6</v>
      </c>
      <c r="E597" s="183">
        <v>4.4093584495778285E-2</v>
      </c>
      <c r="F597" s="168">
        <v>0.1685837906758344</v>
      </c>
      <c r="G597" s="173">
        <v>0.2126773751716127</v>
      </c>
    </row>
    <row r="598" spans="1:11">
      <c r="A598" s="197" t="s">
        <v>182</v>
      </c>
      <c r="B598" s="194">
        <v>5.7875508283163302E-7</v>
      </c>
      <c r="C598" s="181">
        <v>1.1194134563223906E-6</v>
      </c>
      <c r="D598" s="181">
        <v>1.6981685391540236E-6</v>
      </c>
      <c r="E598" s="194">
        <v>6.3300979644195149E-2</v>
      </c>
      <c r="F598" s="181">
        <v>0.12243515523943281</v>
      </c>
      <c r="G598" s="182">
        <v>0.18573613488362797</v>
      </c>
    </row>
    <row r="599" spans="1:11">
      <c r="A599" s="196"/>
      <c r="E599" s="5"/>
      <c r="F599" s="5"/>
      <c r="G599" s="5"/>
    </row>
    <row r="600" spans="1:11">
      <c r="A600" s="69" t="s">
        <v>1816</v>
      </c>
      <c r="E600" s="5"/>
      <c r="F600" s="5"/>
      <c r="G600" s="5"/>
    </row>
    <row r="601" spans="1:11">
      <c r="A601" s="61"/>
      <c r="B601" s="948" t="s">
        <v>374</v>
      </c>
      <c r="C601" s="949"/>
      <c r="D601" s="950"/>
      <c r="E601" s="948" t="s">
        <v>375</v>
      </c>
      <c r="F601" s="949"/>
      <c r="G601" s="950"/>
    </row>
    <row r="602" spans="1:11">
      <c r="A602" s="70"/>
      <c r="B602" s="174" t="s">
        <v>327</v>
      </c>
      <c r="C602" s="175" t="s">
        <v>328</v>
      </c>
      <c r="D602" s="176" t="s">
        <v>329</v>
      </c>
      <c r="E602" s="174" t="s">
        <v>327</v>
      </c>
      <c r="F602" s="175" t="s">
        <v>328</v>
      </c>
      <c r="G602" s="176" t="s">
        <v>329</v>
      </c>
    </row>
    <row r="603" spans="1:11">
      <c r="A603" s="61" t="s">
        <v>334</v>
      </c>
      <c r="B603" s="178">
        <v>6208.8297279699227</v>
      </c>
      <c r="C603" s="170">
        <v>9617.3405604947839</v>
      </c>
      <c r="D603" s="179">
        <v>15826.170288464706</v>
      </c>
      <c r="E603" s="178">
        <v>681130306.75619149</v>
      </c>
      <c r="F603" s="170">
        <v>1055055850</v>
      </c>
      <c r="G603" s="179">
        <v>1736186156.7561915</v>
      </c>
    </row>
    <row r="604" spans="1:11">
      <c r="A604" s="70" t="s">
        <v>339</v>
      </c>
      <c r="B604" s="183">
        <v>4081.0953803263565</v>
      </c>
      <c r="C604" s="168">
        <v>0</v>
      </c>
      <c r="D604" s="173">
        <v>4081.0953803263565</v>
      </c>
      <c r="E604" s="183">
        <v>447710417.27566499</v>
      </c>
      <c r="F604" s="168">
        <v>0</v>
      </c>
      <c r="G604" s="173">
        <v>447710417.27566499</v>
      </c>
    </row>
    <row r="605" spans="1:11">
      <c r="A605" s="130" t="s">
        <v>31</v>
      </c>
      <c r="B605" s="183">
        <v>215.69800204826359</v>
      </c>
      <c r="C605" s="168">
        <v>0</v>
      </c>
      <c r="D605" s="173">
        <v>215.69800204826359</v>
      </c>
      <c r="E605" s="183">
        <v>23662824.193742029</v>
      </c>
      <c r="F605" s="168">
        <v>0</v>
      </c>
      <c r="G605" s="173">
        <v>23662824.193742029</v>
      </c>
    </row>
    <row r="606" spans="1:11">
      <c r="A606" s="130" t="s">
        <v>120</v>
      </c>
      <c r="B606" s="183">
        <v>3463.0112580707068</v>
      </c>
      <c r="C606" s="168">
        <v>0</v>
      </c>
      <c r="D606" s="173">
        <v>3463.0112580707068</v>
      </c>
      <c r="E606" s="183">
        <v>379904430.27998465</v>
      </c>
      <c r="F606" s="168">
        <v>0</v>
      </c>
      <c r="G606" s="173">
        <v>379904430.27998465</v>
      </c>
    </row>
    <row r="607" spans="1:11">
      <c r="A607" s="5" t="s">
        <v>163</v>
      </c>
      <c r="B607" s="183">
        <v>402.38612020738634</v>
      </c>
      <c r="C607" s="168">
        <v>0</v>
      </c>
      <c r="D607" s="173">
        <v>402.38612020738634</v>
      </c>
      <c r="E607" s="168">
        <v>44143162.80193834</v>
      </c>
      <c r="F607" s="168">
        <v>0</v>
      </c>
      <c r="G607" s="173">
        <v>44143162.80193834</v>
      </c>
    </row>
    <row r="608" spans="1:11">
      <c r="A608" s="187" t="s">
        <v>164</v>
      </c>
      <c r="B608" s="188">
        <v>5.6074666206887948E-3</v>
      </c>
      <c r="C608" s="189">
        <v>0</v>
      </c>
      <c r="D608" s="190">
        <v>5.6074666206887948E-3</v>
      </c>
      <c r="E608" s="189">
        <v>615.15867350475446</v>
      </c>
      <c r="F608" s="189">
        <v>0</v>
      </c>
      <c r="G608" s="190">
        <v>615.15867350475446</v>
      </c>
      <c r="H608" s="168"/>
      <c r="I608" s="168"/>
      <c r="J608" s="168"/>
      <c r="K608" s="168"/>
    </row>
    <row r="609" spans="1:7">
      <c r="A609" s="191" t="s">
        <v>167</v>
      </c>
      <c r="B609" s="178">
        <v>2.0246541008578503E-4</v>
      </c>
      <c r="C609" s="170">
        <v>2.8353849466801739E-4</v>
      </c>
      <c r="D609" s="179">
        <v>4.8600390475380241E-4</v>
      </c>
      <c r="E609" s="170">
        <v>22.211162637945179</v>
      </c>
      <c r="F609" s="170">
        <v>31.105163180817545</v>
      </c>
      <c r="G609" s="179">
        <v>53.316325818762728</v>
      </c>
    </row>
    <row r="610" spans="1:7">
      <c r="A610" s="192" t="s">
        <v>168</v>
      </c>
      <c r="B610" s="183">
        <v>2.6094603198800471E-4</v>
      </c>
      <c r="C610" s="168">
        <v>1.4347381733491595E-3</v>
      </c>
      <c r="D610" s="168">
        <v>1.6956842053371642E-3</v>
      </c>
      <c r="E610" s="183">
        <v>28.626691116059163</v>
      </c>
      <c r="F610" s="168">
        <v>157.39578873064966</v>
      </c>
      <c r="G610" s="173">
        <v>186.02247984670882</v>
      </c>
    </row>
    <row r="611" spans="1:7">
      <c r="A611" s="192" t="s">
        <v>169</v>
      </c>
      <c r="B611" s="183">
        <v>4.1824940909666734E-4</v>
      </c>
      <c r="C611" s="168">
        <v>2.6504635609848641E-3</v>
      </c>
      <c r="D611" s="168">
        <v>3.0687129700815315E-3</v>
      </c>
      <c r="E611" s="183">
        <v>45.883420998848329</v>
      </c>
      <c r="F611" s="168">
        <v>290.76510992193113</v>
      </c>
      <c r="G611" s="173">
        <v>336.64853092077948</v>
      </c>
    </row>
    <row r="612" spans="1:7">
      <c r="A612" s="192" t="s">
        <v>170</v>
      </c>
      <c r="B612" s="183">
        <v>2.6092850430540757E-5</v>
      </c>
      <c r="C612" s="168">
        <v>3.4715945537381011E-6</v>
      </c>
      <c r="D612" s="168">
        <v>2.9564444984278859E-5</v>
      </c>
      <c r="E612" s="183">
        <v>2.8624768268059273</v>
      </c>
      <c r="F612" s="168">
        <v>0.38084604779359982</v>
      </c>
      <c r="G612" s="173">
        <v>3.2433228745995266</v>
      </c>
    </row>
    <row r="613" spans="1:7">
      <c r="A613" s="193" t="s">
        <v>171</v>
      </c>
      <c r="B613" s="183">
        <v>2.2496335509997859E-5</v>
      </c>
      <c r="C613" s="168">
        <v>3.4715945537381011E-6</v>
      </c>
      <c r="D613" s="168">
        <v>2.5967930063735961E-5</v>
      </c>
      <c r="E613" s="183">
        <v>2.4679265784641076</v>
      </c>
      <c r="F613" s="168">
        <v>0.38084604779359982</v>
      </c>
      <c r="G613" s="173">
        <v>2.8487726262577073</v>
      </c>
    </row>
    <row r="614" spans="1:7">
      <c r="A614" s="192" t="s">
        <v>172</v>
      </c>
      <c r="B614" s="183">
        <v>2.5464787481428941E-4</v>
      </c>
      <c r="C614" s="168">
        <v>0</v>
      </c>
      <c r="D614" s="168">
        <v>2.5464787481428941E-4</v>
      </c>
      <c r="E614" s="183">
        <v>27.935761276510469</v>
      </c>
      <c r="F614" s="168">
        <v>0</v>
      </c>
      <c r="G614" s="173">
        <v>27.935761276510469</v>
      </c>
    </row>
    <row r="615" spans="1:7">
      <c r="A615" s="130" t="s">
        <v>371</v>
      </c>
      <c r="B615" s="183">
        <v>7.2911775152506096E-6</v>
      </c>
      <c r="C615" s="168">
        <v>1.1087100003056221E-6</v>
      </c>
      <c r="D615" s="168">
        <v>8.3998875155562308E-6</v>
      </c>
      <c r="E615" s="183">
        <v>0.79986763934018967</v>
      </c>
      <c r="F615" s="168">
        <v>0.12162935942821267</v>
      </c>
      <c r="G615" s="173">
        <v>0.92149699876840219</v>
      </c>
    </row>
    <row r="616" spans="1:7">
      <c r="A616" s="130" t="s">
        <v>372</v>
      </c>
      <c r="B616" s="183">
        <v>6.6666344990762844E-6</v>
      </c>
      <c r="C616" s="168">
        <v>1.0307745072408527E-6</v>
      </c>
      <c r="D616" s="168">
        <v>7.6974090063171376E-6</v>
      </c>
      <c r="E616" s="183">
        <v>0.73135308912263275</v>
      </c>
      <c r="F616" s="168">
        <v>0.11307956363348111</v>
      </c>
      <c r="G616" s="173">
        <v>0.8444326527561139</v>
      </c>
    </row>
    <row r="617" spans="1:7">
      <c r="A617" s="192" t="s">
        <v>83</v>
      </c>
      <c r="B617" s="183">
        <v>6.5970837672541113E-4</v>
      </c>
      <c r="C617" s="168">
        <v>1.5915531325480072E-6</v>
      </c>
      <c r="D617" s="168">
        <v>6.6129992985795914E-4</v>
      </c>
      <c r="E617" s="183">
        <v>72.372313092169421</v>
      </c>
      <c r="F617" s="168">
        <v>0.17459893746283345</v>
      </c>
      <c r="G617" s="173">
        <v>72.546912029632281</v>
      </c>
    </row>
    <row r="618" spans="1:7">
      <c r="A618" s="70" t="s">
        <v>84</v>
      </c>
      <c r="B618" s="183">
        <v>2.0343648331612609E-4</v>
      </c>
      <c r="C618" s="168">
        <v>3.1224679487853884E-6</v>
      </c>
      <c r="D618" s="168">
        <v>2.0655895126491148E-4</v>
      </c>
      <c r="E618" s="183">
        <v>22.317692762983924</v>
      </c>
      <c r="F618" s="168">
        <v>0.3425456398347651</v>
      </c>
      <c r="G618" s="173">
        <v>22.660238402818692</v>
      </c>
    </row>
    <row r="619" spans="1:7">
      <c r="A619" s="130" t="s">
        <v>85</v>
      </c>
      <c r="B619" s="183">
        <v>-0.4321698118110322</v>
      </c>
      <c r="C619" s="168">
        <v>0.6741420109136298</v>
      </c>
      <c r="D619" s="168">
        <v>0.2419721991025976</v>
      </c>
      <c r="E619" s="183">
        <v>-47410.537796445737</v>
      </c>
      <c r="F619" s="168">
        <v>73955.733175013695</v>
      </c>
      <c r="G619" s="173">
        <v>26545.195378567958</v>
      </c>
    </row>
    <row r="620" spans="1:7">
      <c r="A620" s="130" t="s">
        <v>165</v>
      </c>
      <c r="B620" s="183">
        <v>-0.43112873656599804</v>
      </c>
      <c r="C620" s="168">
        <v>0.6772802944467986</v>
      </c>
      <c r="D620" s="168">
        <v>0.24615155788080056</v>
      </c>
      <c r="E620" s="183">
        <v>-47296.328205898913</v>
      </c>
      <c r="F620" s="168">
        <v>74300.013839694468</v>
      </c>
      <c r="G620" s="173">
        <v>27003.685633795551</v>
      </c>
    </row>
    <row r="621" spans="1:7">
      <c r="A621" s="130" t="s">
        <v>166</v>
      </c>
      <c r="B621" s="194">
        <v>-0.35742681718546232</v>
      </c>
      <c r="C621" s="181">
        <v>0.67815549504720318</v>
      </c>
      <c r="D621" s="182">
        <v>0.32072867786174086</v>
      </c>
      <c r="E621" s="194">
        <v>-39210.970230943087</v>
      </c>
      <c r="F621" s="181">
        <v>74396.026402374569</v>
      </c>
      <c r="G621" s="182">
        <v>35185.056171431475</v>
      </c>
    </row>
    <row r="622" spans="1:7">
      <c r="A622" s="195" t="s">
        <v>175</v>
      </c>
      <c r="B622" s="183">
        <v>5.7731343713408038E-6</v>
      </c>
      <c r="C622" s="168">
        <v>8.0000043534414605E-5</v>
      </c>
      <c r="D622" s="173">
        <v>8.5773177905755415E-5</v>
      </c>
      <c r="E622" s="183">
        <v>0.63333300437952089</v>
      </c>
      <c r="F622" s="168">
        <v>8.7762841921131294</v>
      </c>
      <c r="G622" s="173">
        <v>9.4096171964926523</v>
      </c>
    </row>
    <row r="623" spans="1:7">
      <c r="A623" s="192" t="s">
        <v>176</v>
      </c>
      <c r="B623" s="183">
        <v>8.5470311765057177E-6</v>
      </c>
      <c r="C623" s="168">
        <v>3.2700487618114558E-4</v>
      </c>
      <c r="D623" s="173">
        <v>3.3555190735765132E-4</v>
      </c>
      <c r="E623" s="183">
        <v>0.93763917230365923</v>
      </c>
      <c r="F623" s="168">
        <v>35.873577047966542</v>
      </c>
      <c r="G623" s="173">
        <v>36.81121622027019</v>
      </c>
    </row>
    <row r="624" spans="1:7">
      <c r="A624" s="192" t="s">
        <v>177</v>
      </c>
      <c r="B624" s="183">
        <v>1.8632851516920598E-5</v>
      </c>
      <c r="C624" s="168">
        <v>4.3756829498991975E-4</v>
      </c>
      <c r="D624" s="173">
        <v>4.5620114650684034E-4</v>
      </c>
      <c r="E624" s="183">
        <v>2.0440888904216017</v>
      </c>
      <c r="F624" s="168">
        <v>48.002770256467812</v>
      </c>
      <c r="G624" s="173">
        <v>50.046859146889418</v>
      </c>
    </row>
    <row r="625" spans="1:11">
      <c r="A625" s="192" t="s">
        <v>178</v>
      </c>
      <c r="B625" s="183">
        <v>1.4357311032738908E-6</v>
      </c>
      <c r="C625" s="168">
        <v>4.9113122190213722E-7</v>
      </c>
      <c r="D625" s="173">
        <v>1.926862325176028E-6</v>
      </c>
      <c r="E625" s="183">
        <v>0.15750471661140195</v>
      </c>
      <c r="F625" s="168">
        <v>5.3878810418130772E-2</v>
      </c>
      <c r="G625" s="173">
        <v>0.21138352702953273</v>
      </c>
    </row>
    <row r="626" spans="1:11">
      <c r="A626" s="193" t="s">
        <v>179</v>
      </c>
      <c r="B626" s="183">
        <v>1.2695544497545282E-6</v>
      </c>
      <c r="C626" s="168">
        <v>4.9113122190213722E-7</v>
      </c>
      <c r="D626" s="173">
        <v>1.7606856716566654E-6</v>
      </c>
      <c r="E626" s="183">
        <v>0.13927455731464033</v>
      </c>
      <c r="F626" s="168">
        <v>5.3878810418130772E-2</v>
      </c>
      <c r="G626" s="173">
        <v>0.19315336773277111</v>
      </c>
    </row>
    <row r="627" spans="1:11">
      <c r="A627" s="192" t="s">
        <v>180</v>
      </c>
      <c r="B627" s="183">
        <v>1.0894678748389024E-5</v>
      </c>
      <c r="C627" s="168">
        <v>0</v>
      </c>
      <c r="D627" s="173">
        <v>1.0894678748389024E-5</v>
      </c>
      <c r="E627" s="183">
        <v>1.1951843105748516</v>
      </c>
      <c r="F627" s="168">
        <v>0</v>
      </c>
      <c r="G627" s="173">
        <v>1.1951843105748516</v>
      </c>
    </row>
    <row r="628" spans="1:11">
      <c r="A628" s="196" t="s">
        <v>181</v>
      </c>
      <c r="B628" s="183">
        <v>1.2610576775377275E-7</v>
      </c>
      <c r="C628" s="168">
        <v>1.7582497744096508E-7</v>
      </c>
      <c r="D628" s="168">
        <v>3.019307451947378E-7</v>
      </c>
      <c r="E628" s="183">
        <v>1.3834243172575592E-2</v>
      </c>
      <c r="F628" s="168">
        <v>1.9288614129690813E-2</v>
      </c>
      <c r="G628" s="173">
        <v>3.3122857302266405E-2</v>
      </c>
    </row>
    <row r="629" spans="1:11">
      <c r="A629" s="197" t="s">
        <v>182</v>
      </c>
      <c r="B629" s="194">
        <v>3.5711994459755958E-7</v>
      </c>
      <c r="C629" s="181">
        <v>1.2769411769455567E-7</v>
      </c>
      <c r="D629" s="181">
        <v>4.8481406229211528E-7</v>
      </c>
      <c r="E629" s="194">
        <v>3.9177305236235367E-2</v>
      </c>
      <c r="F629" s="181">
        <v>1.4008490708713999E-2</v>
      </c>
      <c r="G629" s="182">
        <v>5.318579594494937E-2</v>
      </c>
    </row>
    <row r="630" spans="1:11">
      <c r="E630" s="5"/>
      <c r="F630" s="5"/>
      <c r="G630" s="5"/>
    </row>
    <row r="631" spans="1:11">
      <c r="A631" s="69" t="s">
        <v>1817</v>
      </c>
      <c r="E631" s="5"/>
      <c r="F631" s="5"/>
      <c r="G631" s="5"/>
    </row>
    <row r="632" spans="1:11">
      <c r="A632" s="61"/>
      <c r="B632" s="948" t="s">
        <v>374</v>
      </c>
      <c r="C632" s="949"/>
      <c r="D632" s="950"/>
      <c r="E632" s="948" t="s">
        <v>375</v>
      </c>
      <c r="F632" s="949"/>
      <c r="G632" s="950"/>
    </row>
    <row r="633" spans="1:11">
      <c r="A633" s="70"/>
      <c r="B633" s="174" t="s">
        <v>327</v>
      </c>
      <c r="C633" s="175" t="s">
        <v>328</v>
      </c>
      <c r="D633" s="176" t="s">
        <v>329</v>
      </c>
      <c r="E633" s="174" t="s">
        <v>327</v>
      </c>
      <c r="F633" s="175" t="s">
        <v>328</v>
      </c>
      <c r="G633" s="176" t="s">
        <v>329</v>
      </c>
    </row>
    <row r="634" spans="1:11">
      <c r="A634" s="61" t="s">
        <v>334</v>
      </c>
      <c r="B634" s="178">
        <v>3822.3733066904283</v>
      </c>
      <c r="C634" s="170">
        <v>9631.8099795928192</v>
      </c>
      <c r="D634" s="179">
        <v>13454.183286283247</v>
      </c>
      <c r="E634" s="178">
        <v>418697765.70052987</v>
      </c>
      <c r="F634" s="170">
        <v>1055055850</v>
      </c>
      <c r="G634" s="179">
        <v>1473753615.7005298</v>
      </c>
    </row>
    <row r="635" spans="1:11">
      <c r="A635" s="70" t="s">
        <v>339</v>
      </c>
      <c r="B635" s="183">
        <v>2736.1702509983566</v>
      </c>
      <c r="C635" s="168">
        <v>4840.5503521462824</v>
      </c>
      <c r="D635" s="173">
        <v>7576.7206031446385</v>
      </c>
      <c r="E635" s="183">
        <v>299716505.62336189</v>
      </c>
      <c r="F635" s="168">
        <v>530227545.71279377</v>
      </c>
      <c r="G635" s="173">
        <v>829944051.33615565</v>
      </c>
    </row>
    <row r="636" spans="1:11">
      <c r="A636" s="130" t="s">
        <v>31</v>
      </c>
      <c r="B636" s="183">
        <v>160.93624747405167</v>
      </c>
      <c r="C636" s="168">
        <v>0</v>
      </c>
      <c r="D636" s="173">
        <v>160.93624747405167</v>
      </c>
      <c r="E636" s="183">
        <v>17628745.763703704</v>
      </c>
      <c r="F636" s="168">
        <v>0</v>
      </c>
      <c r="G636" s="173">
        <v>17628745.763703704</v>
      </c>
    </row>
    <row r="637" spans="1:11">
      <c r="A637" s="130" t="s">
        <v>120</v>
      </c>
      <c r="B637" s="183">
        <v>2182.1369235255388</v>
      </c>
      <c r="C637" s="168">
        <v>0</v>
      </c>
      <c r="D637" s="173">
        <v>2182.1369235255388</v>
      </c>
      <c r="E637" s="183">
        <v>239028420.57147288</v>
      </c>
      <c r="F637" s="168">
        <v>0</v>
      </c>
      <c r="G637" s="173">
        <v>239028420.57147288</v>
      </c>
    </row>
    <row r="638" spans="1:11">
      <c r="A638" s="5" t="s">
        <v>163</v>
      </c>
      <c r="B638" s="183">
        <v>393.09707999876662</v>
      </c>
      <c r="C638" s="168">
        <v>4840.5503521462824</v>
      </c>
      <c r="D638" s="173">
        <v>5233.6474321450487</v>
      </c>
      <c r="E638" s="168">
        <v>43059339.288185343</v>
      </c>
      <c r="F638" s="168">
        <v>530227545.71279377</v>
      </c>
      <c r="G638" s="173">
        <v>573286885.00097907</v>
      </c>
    </row>
    <row r="639" spans="1:11">
      <c r="A639" s="187" t="s">
        <v>164</v>
      </c>
      <c r="B639" s="188">
        <v>2.891261088985572E-3</v>
      </c>
      <c r="C639" s="189">
        <v>0</v>
      </c>
      <c r="D639" s="190">
        <v>2.891261088985572E-3</v>
      </c>
      <c r="E639" s="189">
        <v>316.70495288784286</v>
      </c>
      <c r="F639" s="189">
        <v>0</v>
      </c>
      <c r="G639" s="190">
        <v>316.70495288784286</v>
      </c>
      <c r="H639" s="168"/>
      <c r="I639" s="168"/>
      <c r="J639" s="168"/>
      <c r="K639" s="168"/>
    </row>
    <row r="640" spans="1:11">
      <c r="A640" s="191" t="s">
        <v>167</v>
      </c>
      <c r="B640" s="178">
        <v>1.3429319034002725E-4</v>
      </c>
      <c r="C640" s="170">
        <v>2.8353849466801739E-4</v>
      </c>
      <c r="D640" s="179">
        <v>4.1783168500804466E-4</v>
      </c>
      <c r="E640" s="170">
        <v>14.710300180714215</v>
      </c>
      <c r="F640" s="170">
        <v>31.058435344291535</v>
      </c>
      <c r="G640" s="179">
        <v>45.768735525005759</v>
      </c>
    </row>
    <row r="641" spans="1:7">
      <c r="A641" s="192" t="s">
        <v>168</v>
      </c>
      <c r="B641" s="183">
        <v>1.8289908644969496E-4</v>
      </c>
      <c r="C641" s="168">
        <v>1.4348874583764079E-3</v>
      </c>
      <c r="D641" s="168">
        <v>1.6177865448261028E-3</v>
      </c>
      <c r="E641" s="183">
        <v>20.034526379491972</v>
      </c>
      <c r="F641" s="168">
        <v>157.1756928613805</v>
      </c>
      <c r="G641" s="173">
        <v>177.21021924087248</v>
      </c>
    </row>
    <row r="642" spans="1:7">
      <c r="A642" s="192" t="s">
        <v>169</v>
      </c>
      <c r="B642" s="183">
        <v>3.2154090294141927E-4</v>
      </c>
      <c r="C642" s="168">
        <v>2.6734971320442604E-3</v>
      </c>
      <c r="D642" s="168">
        <v>2.9950380349856795E-3</v>
      </c>
      <c r="E642" s="183">
        <v>35.221169373294472</v>
      </c>
      <c r="F642" s="168">
        <v>292.85137425860665</v>
      </c>
      <c r="G642" s="173">
        <v>328.07254363190111</v>
      </c>
    </row>
    <row r="643" spans="1:7">
      <c r="A643" s="192" t="s">
        <v>170</v>
      </c>
      <c r="B643" s="183">
        <v>2.0074469405509923E-5</v>
      </c>
      <c r="C643" s="168">
        <v>3.6038332603689195E-5</v>
      </c>
      <c r="D643" s="168">
        <v>5.6112802009199118E-5</v>
      </c>
      <c r="E643" s="183">
        <v>2.1989310863485936</v>
      </c>
      <c r="F643" s="168">
        <v>3.947591752570621</v>
      </c>
      <c r="G643" s="173">
        <v>6.146522838919215</v>
      </c>
    </row>
    <row r="644" spans="1:7">
      <c r="A644" s="193" t="s">
        <v>171</v>
      </c>
      <c r="B644" s="183">
        <v>1.7177485133804787E-5</v>
      </c>
      <c r="C644" s="168">
        <v>3.6038332603689195E-5</v>
      </c>
      <c r="D644" s="168">
        <v>5.3215817737493982E-5</v>
      </c>
      <c r="E644" s="183">
        <v>1.88159922352153</v>
      </c>
      <c r="F644" s="168">
        <v>3.947591752570621</v>
      </c>
      <c r="G644" s="173">
        <v>5.8291909760921516</v>
      </c>
    </row>
    <row r="645" spans="1:7">
      <c r="A645" s="192" t="s">
        <v>172</v>
      </c>
      <c r="B645" s="183">
        <v>1.6879366357291939E-4</v>
      </c>
      <c r="C645" s="168">
        <v>2.4960404958002555E-6</v>
      </c>
      <c r="D645" s="168">
        <v>1.7128970406871965E-4</v>
      </c>
      <c r="E645" s="183">
        <v>18.489436832003307</v>
      </c>
      <c r="F645" s="168">
        <v>0.27341300674645252</v>
      </c>
      <c r="G645" s="173">
        <v>18.762849838749762</v>
      </c>
    </row>
    <row r="646" spans="1:7">
      <c r="A646" s="130" t="s">
        <v>371</v>
      </c>
      <c r="B646" s="183">
        <v>4.7141123467595234E-6</v>
      </c>
      <c r="C646" s="168">
        <v>1.1317791050737371E-5</v>
      </c>
      <c r="D646" s="168">
        <v>1.6031903397496895E-5</v>
      </c>
      <c r="E646" s="183">
        <v>0.5163776922036124</v>
      </c>
      <c r="F646" s="168">
        <v>1.2397360083367122</v>
      </c>
      <c r="G646" s="173">
        <v>1.7561137005403247</v>
      </c>
    </row>
    <row r="647" spans="1:7">
      <c r="A647" s="130" t="s">
        <v>372</v>
      </c>
      <c r="B647" s="183">
        <v>5.2095457688051699E-6</v>
      </c>
      <c r="C647" s="168">
        <v>1.0883501519614402E-5</v>
      </c>
      <c r="D647" s="168">
        <v>1.6093047288419572E-5</v>
      </c>
      <c r="E647" s="183">
        <v>0.57064682036563585</v>
      </c>
      <c r="F647" s="168">
        <v>1.1921645019037732</v>
      </c>
      <c r="G647" s="173">
        <v>1.7628113222694088</v>
      </c>
    </row>
    <row r="648" spans="1:7">
      <c r="A648" s="192" t="s">
        <v>83</v>
      </c>
      <c r="B648" s="183">
        <v>8.1075434588829165E-4</v>
      </c>
      <c r="C648" s="168">
        <v>1.5915531325480072E-6</v>
      </c>
      <c r="D648" s="168">
        <v>8.1234589902083967E-4</v>
      </c>
      <c r="E648" s="183">
        <v>88.808969171392107</v>
      </c>
      <c r="F648" s="168">
        <v>0.17433664561887327</v>
      </c>
      <c r="G648" s="173">
        <v>88.983305817010972</v>
      </c>
    </row>
    <row r="649" spans="1:7">
      <c r="A649" s="70" t="s">
        <v>84</v>
      </c>
      <c r="B649" s="183">
        <v>1.0219180103596556E-4</v>
      </c>
      <c r="C649" s="168">
        <v>3.1224679487853884E-6</v>
      </c>
      <c r="D649" s="168">
        <v>1.0531426898475095E-4</v>
      </c>
      <c r="E649" s="183">
        <v>11.193956040813575</v>
      </c>
      <c r="F649" s="168">
        <v>0.34203104948949503</v>
      </c>
      <c r="G649" s="173">
        <v>11.53598709030307</v>
      </c>
    </row>
    <row r="650" spans="1:7">
      <c r="A650" s="130" t="s">
        <v>85</v>
      </c>
      <c r="B650" s="183">
        <v>-0.16967311352044534</v>
      </c>
      <c r="C650" s="168">
        <v>0.68688394200232261</v>
      </c>
      <c r="D650" s="168">
        <v>0.51721082848187727</v>
      </c>
      <c r="E650" s="183">
        <v>-18585.77062740473</v>
      </c>
      <c r="F650" s="168">
        <v>75240.367367717496</v>
      </c>
      <c r="G650" s="173">
        <v>56654.596740312758</v>
      </c>
    </row>
    <row r="651" spans="1:7">
      <c r="A651" s="130" t="s">
        <v>165</v>
      </c>
      <c r="B651" s="183">
        <v>-0.16896715356041705</v>
      </c>
      <c r="C651" s="168">
        <v>0.69002246012624857</v>
      </c>
      <c r="D651" s="168">
        <v>0.52105530656583154</v>
      </c>
      <c r="E651" s="183">
        <v>-18508.440698007067</v>
      </c>
      <c r="F651" s="168">
        <v>75584.156532370325</v>
      </c>
      <c r="G651" s="173">
        <v>57075.715834363255</v>
      </c>
    </row>
    <row r="652" spans="1:7">
      <c r="A652" s="130" t="s">
        <v>166</v>
      </c>
      <c r="B652" s="194">
        <v>-0.11756369590923743</v>
      </c>
      <c r="C652" s="181">
        <v>0.69089766072665315</v>
      </c>
      <c r="D652" s="182">
        <v>0.57333396481741572</v>
      </c>
      <c r="E652" s="194">
        <v>-12877.773272049706</v>
      </c>
      <c r="F652" s="181">
        <v>75680.024859853613</v>
      </c>
      <c r="G652" s="182">
        <v>62802.251587803898</v>
      </c>
    </row>
    <row r="653" spans="1:7">
      <c r="A653" s="195" t="s">
        <v>175</v>
      </c>
      <c r="B653" s="183">
        <v>1.5402221546357512E-5</v>
      </c>
      <c r="C653" s="168">
        <v>8.0000043534414605E-5</v>
      </c>
      <c r="D653" s="173">
        <v>9.5402265080772117E-5</v>
      </c>
      <c r="E653" s="183">
        <v>1.68713917528588</v>
      </c>
      <c r="F653" s="168">
        <v>8.7630999895210735</v>
      </c>
      <c r="G653" s="173">
        <v>10.450239164806952</v>
      </c>
    </row>
    <row r="654" spans="1:7">
      <c r="A654" s="192" t="s">
        <v>176</v>
      </c>
      <c r="B654" s="183">
        <v>1.0788589751615731E-5</v>
      </c>
      <c r="C654" s="168">
        <v>3.2715416120839393E-4</v>
      </c>
      <c r="D654" s="173">
        <v>3.3794275096000966E-4</v>
      </c>
      <c r="E654" s="183">
        <v>1.1817679911469161</v>
      </c>
      <c r="F654" s="168">
        <v>35.836038331951272</v>
      </c>
      <c r="G654" s="173">
        <v>37.017806323098192</v>
      </c>
    </row>
    <row r="655" spans="1:7">
      <c r="A655" s="192" t="s">
        <v>177</v>
      </c>
      <c r="B655" s="183">
        <v>2.1508773863858243E-5</v>
      </c>
      <c r="C655" s="168">
        <v>4.7729908537988728E-4</v>
      </c>
      <c r="D655" s="173">
        <v>4.9880785924374547E-4</v>
      </c>
      <c r="E655" s="183">
        <v>2.3560429181504761</v>
      </c>
      <c r="F655" s="168">
        <v>52.282716674918049</v>
      </c>
      <c r="G655" s="173">
        <v>54.638759593068521</v>
      </c>
    </row>
    <row r="656" spans="1:7">
      <c r="A656" s="192" t="s">
        <v>178</v>
      </c>
      <c r="B656" s="183">
        <v>2.3987588469252296E-6</v>
      </c>
      <c r="C656" s="168">
        <v>8.3984323961448813E-7</v>
      </c>
      <c r="D656" s="173">
        <v>3.2386020865397175E-6</v>
      </c>
      <c r="E656" s="183">
        <v>0.26275690234232668</v>
      </c>
      <c r="F656" s="168">
        <v>9.1995328491278658E-2</v>
      </c>
      <c r="G656" s="173">
        <v>0.3547522308336053</v>
      </c>
    </row>
    <row r="657" spans="1:11">
      <c r="A657" s="193" t="s">
        <v>179</v>
      </c>
      <c r="B657" s="183">
        <v>2.0987862570356264E-6</v>
      </c>
      <c r="C657" s="168">
        <v>8.3984323961448813E-7</v>
      </c>
      <c r="D657" s="173">
        <v>2.9386294966501143E-6</v>
      </c>
      <c r="E657" s="183">
        <v>0.22989829773185072</v>
      </c>
      <c r="F657" s="168">
        <v>9.1995328491278658E-2</v>
      </c>
      <c r="G657" s="173">
        <v>0.32189362622312939</v>
      </c>
    </row>
    <row r="658" spans="1:11">
      <c r="A658" s="192" t="s">
        <v>180</v>
      </c>
      <c r="B658" s="183">
        <v>1.3326826506754964E-5</v>
      </c>
      <c r="C658" s="168">
        <v>4.4077690791268336E-7</v>
      </c>
      <c r="D658" s="173">
        <v>1.3767603414667647E-5</v>
      </c>
      <c r="E658" s="183">
        <v>1.4598031208752409</v>
      </c>
      <c r="F658" s="168">
        <v>4.8282125189708883E-2</v>
      </c>
      <c r="G658" s="173">
        <v>1.5080852460649499</v>
      </c>
    </row>
    <row r="659" spans="1:11">
      <c r="A659" s="196" t="s">
        <v>181</v>
      </c>
      <c r="B659" s="183">
        <v>2.6512403750708624E-7</v>
      </c>
      <c r="C659" s="168">
        <v>3.0066387978198668E-7</v>
      </c>
      <c r="D659" s="168">
        <v>5.6578791728907292E-7</v>
      </c>
      <c r="E659" s="183">
        <v>2.9041339825030044E-2</v>
      </c>
      <c r="F659" s="168">
        <v>3.2934327599877751E-2</v>
      </c>
      <c r="G659" s="173">
        <v>6.1975667424907788E-2</v>
      </c>
    </row>
    <row r="660" spans="1:11">
      <c r="A660" s="197" t="s">
        <v>182</v>
      </c>
      <c r="B660" s="194">
        <v>4.6833560536007436E-7</v>
      </c>
      <c r="C660" s="181">
        <v>2.183592422997669E-7</v>
      </c>
      <c r="D660" s="181">
        <v>6.8669484765984128E-7</v>
      </c>
      <c r="E660" s="194">
        <v>5.1300868813374013E-2</v>
      </c>
      <c r="F660" s="181">
        <v>2.391878540773245E-2</v>
      </c>
      <c r="G660" s="182">
        <v>7.5219654221106463E-2</v>
      </c>
    </row>
    <row r="661" spans="1:11">
      <c r="A661" s="196"/>
      <c r="E661" s="5"/>
      <c r="F661" s="5"/>
      <c r="G661" s="5"/>
    </row>
    <row r="662" spans="1:11">
      <c r="A662" s="43" t="s">
        <v>382</v>
      </c>
      <c r="E662" s="5"/>
      <c r="F662" s="5"/>
      <c r="G662" s="5"/>
    </row>
    <row r="663" spans="1:11">
      <c r="A663" s="61"/>
      <c r="B663" s="948" t="s">
        <v>374</v>
      </c>
      <c r="C663" s="949"/>
      <c r="D663" s="950"/>
      <c r="E663" s="948" t="s">
        <v>375</v>
      </c>
      <c r="F663" s="949"/>
      <c r="G663" s="950"/>
    </row>
    <row r="664" spans="1:11">
      <c r="A664" s="70"/>
      <c r="B664" s="174" t="s">
        <v>327</v>
      </c>
      <c r="C664" s="175" t="s">
        <v>328</v>
      </c>
      <c r="D664" s="176" t="s">
        <v>329</v>
      </c>
      <c r="E664" s="174" t="s">
        <v>327</v>
      </c>
      <c r="F664" s="175" t="s">
        <v>328</v>
      </c>
      <c r="G664" s="176" t="s">
        <v>329</v>
      </c>
    </row>
    <row r="665" spans="1:11">
      <c r="A665" s="61" t="s">
        <v>334</v>
      </c>
      <c r="B665" s="178">
        <v>1003.9909135842361</v>
      </c>
      <c r="C665" s="170">
        <v>6664.6713462856515</v>
      </c>
      <c r="D665" s="179">
        <v>7668.6622598698877</v>
      </c>
      <c r="E665" s="178">
        <v>158937542.70632446</v>
      </c>
      <c r="F665" s="170">
        <v>1055055850</v>
      </c>
      <c r="G665" s="179">
        <v>1213993392.7063246</v>
      </c>
    </row>
    <row r="666" spans="1:11">
      <c r="A666" s="70" t="s">
        <v>339</v>
      </c>
      <c r="B666" s="183">
        <v>967.93445467021695</v>
      </c>
      <c r="C666" s="168">
        <v>6664.6713462856515</v>
      </c>
      <c r="D666" s="173">
        <v>7632.6058009558683</v>
      </c>
      <c r="E666" s="183">
        <v>153229597.6433287</v>
      </c>
      <c r="F666" s="168">
        <v>1055055850</v>
      </c>
      <c r="G666" s="173">
        <v>1208285447.6433287</v>
      </c>
    </row>
    <row r="667" spans="1:11">
      <c r="A667" s="130" t="s">
        <v>31</v>
      </c>
      <c r="B667" s="183">
        <v>73.630370407389904</v>
      </c>
      <c r="C667" s="168">
        <v>0</v>
      </c>
      <c r="D667" s="173">
        <v>73.630370407389904</v>
      </c>
      <c r="E667" s="183">
        <v>11656111.606955452</v>
      </c>
      <c r="F667" s="168">
        <v>0</v>
      </c>
      <c r="G667" s="173">
        <v>11656111.606955452</v>
      </c>
    </row>
    <row r="668" spans="1:11">
      <c r="A668" s="130" t="s">
        <v>120</v>
      </c>
      <c r="B668" s="183">
        <v>629.07966843985287</v>
      </c>
      <c r="C668" s="168">
        <v>0</v>
      </c>
      <c r="D668" s="173">
        <v>629.07966843985287</v>
      </c>
      <c r="E668" s="183">
        <v>99586933.821339533</v>
      </c>
      <c r="F668" s="168">
        <v>0</v>
      </c>
      <c r="G668" s="173">
        <v>99586933.821339533</v>
      </c>
    </row>
    <row r="669" spans="1:11">
      <c r="A669" s="5" t="s">
        <v>163</v>
      </c>
      <c r="B669" s="183">
        <v>265.22441582297427</v>
      </c>
      <c r="C669" s="168">
        <v>6664.6713462856515</v>
      </c>
      <c r="D669" s="173">
        <v>6929.8957621086256</v>
      </c>
      <c r="E669" s="168">
        <v>41986552.215033717</v>
      </c>
      <c r="F669" s="168">
        <v>1055055850</v>
      </c>
      <c r="G669" s="173">
        <v>1097042402.2150338</v>
      </c>
    </row>
    <row r="670" spans="1:11">
      <c r="A670" s="187" t="s">
        <v>164</v>
      </c>
      <c r="B670" s="188">
        <v>1.3448878800826451E-4</v>
      </c>
      <c r="C670" s="189">
        <v>0</v>
      </c>
      <c r="D670" s="190">
        <v>1.3448878800826451E-4</v>
      </c>
      <c r="E670" s="189">
        <v>21.290349542383524</v>
      </c>
      <c r="F670" s="189">
        <v>0</v>
      </c>
      <c r="G670" s="190">
        <v>21.290349542383524</v>
      </c>
      <c r="H670" s="168"/>
      <c r="I670" s="168"/>
      <c r="J670" s="168"/>
      <c r="K670" s="168"/>
    </row>
    <row r="671" spans="1:11">
      <c r="A671" s="191" t="s">
        <v>167</v>
      </c>
      <c r="B671" s="178">
        <v>4.6023708575273153E-5</v>
      </c>
      <c r="C671" s="170">
        <v>1.158951370963419E-4</v>
      </c>
      <c r="D671" s="179">
        <v>1.6191884567161506E-4</v>
      </c>
      <c r="E671" s="170">
        <v>7.2858180768507319</v>
      </c>
      <c r="F671" s="170">
        <v>18.346867538816326</v>
      </c>
      <c r="G671" s="179">
        <v>25.632685615667061</v>
      </c>
    </row>
    <row r="672" spans="1:11">
      <c r="A672" s="192" t="s">
        <v>168</v>
      </c>
      <c r="B672" s="183">
        <v>7.2832818781796185E-5</v>
      </c>
      <c r="C672" s="168">
        <v>5.7479852004442328E-4</v>
      </c>
      <c r="D672" s="168">
        <v>6.4763133882621943E-4</v>
      </c>
      <c r="E672" s="183">
        <v>11.529854592237294</v>
      </c>
      <c r="F672" s="168">
        <v>90.993915473745616</v>
      </c>
      <c r="G672" s="173">
        <v>102.52377006598292</v>
      </c>
    </row>
    <row r="673" spans="1:7">
      <c r="A673" s="192" t="s">
        <v>169</v>
      </c>
      <c r="B673" s="183">
        <v>1.5582181236235975E-4</v>
      </c>
      <c r="C673" s="168">
        <v>2.7722420574780113E-3</v>
      </c>
      <c r="D673" s="168">
        <v>2.928063869840371E-3</v>
      </c>
      <c r="E673" s="183">
        <v>24.667490135448858</v>
      </c>
      <c r="F673" s="168">
        <v>438.8618805619422</v>
      </c>
      <c r="G673" s="173">
        <v>463.52937069739107</v>
      </c>
    </row>
    <row r="674" spans="1:7">
      <c r="A674" s="192" t="s">
        <v>170</v>
      </c>
      <c r="B674" s="183">
        <v>9.7415417381755614E-6</v>
      </c>
      <c r="C674" s="168">
        <v>2.9948797325297534E-5</v>
      </c>
      <c r="D674" s="168">
        <v>3.9690339063473093E-5</v>
      </c>
      <c r="E674" s="183">
        <v>1.5421421499815362</v>
      </c>
      <c r="F674" s="168">
        <v>4.7410670649392923</v>
      </c>
      <c r="G674" s="173">
        <v>6.2832092149208281</v>
      </c>
    </row>
    <row r="675" spans="1:7">
      <c r="A675" s="193" t="s">
        <v>171</v>
      </c>
      <c r="B675" s="183">
        <v>8.2198044024627986E-6</v>
      </c>
      <c r="C675" s="168">
        <v>2.9948797325297534E-5</v>
      </c>
      <c r="D675" s="168">
        <v>3.8168601727760329E-5</v>
      </c>
      <c r="E675" s="183">
        <v>1.3012423674135705</v>
      </c>
      <c r="F675" s="168">
        <v>4.7410670649392923</v>
      </c>
      <c r="G675" s="173">
        <v>6.0423094323528623</v>
      </c>
    </row>
    <row r="676" spans="1:7">
      <c r="A676" s="192" t="s">
        <v>172</v>
      </c>
      <c r="B676" s="183">
        <v>5.7731969125284383E-5</v>
      </c>
      <c r="C676" s="168">
        <v>3.3862071505377441E-6</v>
      </c>
      <c r="D676" s="168">
        <v>6.1118176275822125E-5</v>
      </c>
      <c r="E676" s="183">
        <v>9.1393031393209245</v>
      </c>
      <c r="F676" s="168">
        <v>0.53605609006928401</v>
      </c>
      <c r="G676" s="173">
        <v>9.6753592293902084</v>
      </c>
    </row>
    <row r="677" spans="1:7">
      <c r="A677" s="130" t="s">
        <v>371</v>
      </c>
      <c r="B677" s="183">
        <v>1.489361416208727E-6</v>
      </c>
      <c r="C677" s="168">
        <v>1.1943273650741882E-5</v>
      </c>
      <c r="D677" s="168">
        <v>1.3432635066950609E-5</v>
      </c>
      <c r="E677" s="183">
        <v>0.23577448808650567</v>
      </c>
      <c r="F677" s="168">
        <v>1.8906889895461623</v>
      </c>
      <c r="G677" s="173">
        <v>2.1264634776326683</v>
      </c>
    </row>
    <row r="678" spans="1:7">
      <c r="A678" s="130" t="s">
        <v>372</v>
      </c>
      <c r="B678" s="183">
        <v>2.5998865016876183E-6</v>
      </c>
      <c r="C678" s="168">
        <v>1.142568462899721E-5</v>
      </c>
      <c r="D678" s="168">
        <v>1.4025571130684828E-5</v>
      </c>
      <c r="E678" s="183">
        <v>0.41157700363879113</v>
      </c>
      <c r="F678" s="168">
        <v>1.8087516670716131</v>
      </c>
      <c r="G678" s="173">
        <v>2.2203286707104044</v>
      </c>
    </row>
    <row r="679" spans="1:7">
      <c r="A679" s="192" t="s">
        <v>83</v>
      </c>
      <c r="B679" s="183">
        <v>6.6376772440143381E-4</v>
      </c>
      <c r="C679" s="168">
        <v>6.0468940585980664E-7</v>
      </c>
      <c r="D679" s="168">
        <v>6.6437241380729365E-4</v>
      </c>
      <c r="E679" s="183">
        <v>105.07825281755532</v>
      </c>
      <c r="F679" s="168">
        <v>9.5725814813204899E-2</v>
      </c>
      <c r="G679" s="173">
        <v>105.17397863236853</v>
      </c>
    </row>
    <row r="680" spans="1:7">
      <c r="A680" s="70" t="s">
        <v>84</v>
      </c>
      <c r="B680" s="183">
        <v>1.1590920894329052E-6</v>
      </c>
      <c r="C680" s="168">
        <v>1.1863400914203367E-6</v>
      </c>
      <c r="D680" s="168">
        <v>2.345432180853242E-6</v>
      </c>
      <c r="E680" s="183">
        <v>0.18349095193215478</v>
      </c>
      <c r="F680" s="168">
        <v>0.18780446754364449</v>
      </c>
      <c r="G680" s="173">
        <v>0.3712954194757993</v>
      </c>
    </row>
    <row r="681" spans="1:7">
      <c r="A681" s="130" t="s">
        <v>85</v>
      </c>
      <c r="B681" s="183">
        <v>6.6898009115207102E-2</v>
      </c>
      <c r="C681" s="168">
        <v>0.48409023402004769</v>
      </c>
      <c r="D681" s="168">
        <v>0.55098824313525485</v>
      </c>
      <c r="E681" s="183">
        <v>10590.340048754058</v>
      </c>
      <c r="F681" s="168">
        <v>76634.271488175742</v>
      </c>
      <c r="G681" s="173">
        <v>87224.611536929806</v>
      </c>
    </row>
    <row r="682" spans="1:7">
      <c r="A682" s="130" t="s">
        <v>165</v>
      </c>
      <c r="B682" s="183">
        <v>6.7155901245971428E-2</v>
      </c>
      <c r="C682" s="168">
        <v>0.48535469534787729</v>
      </c>
      <c r="D682" s="168">
        <v>0.55251059659384871</v>
      </c>
      <c r="E682" s="183">
        <v>10631.165858024237</v>
      </c>
      <c r="F682" s="168">
        <v>76834.44299727332</v>
      </c>
      <c r="G682" s="173">
        <v>87465.608855297542</v>
      </c>
    </row>
    <row r="683" spans="1:7">
      <c r="A683" s="130" t="s">
        <v>166</v>
      </c>
      <c r="B683" s="194">
        <v>8.7376092381714163E-2</v>
      </c>
      <c r="C683" s="181">
        <v>0.48568721615427946</v>
      </c>
      <c r="D683" s="182">
        <v>0.57306330853599363</v>
      </c>
      <c r="E683" s="194">
        <v>13832.138544812917</v>
      </c>
      <c r="F683" s="181">
        <v>76887.082955616788</v>
      </c>
      <c r="G683" s="182">
        <v>90719.221500429689</v>
      </c>
    </row>
    <row r="684" spans="1:7">
      <c r="A684" s="195" t="s">
        <v>175</v>
      </c>
      <c r="B684" s="183">
        <v>1.724646406512819E-5</v>
      </c>
      <c r="C684" s="168">
        <v>3.2520507970899136E-5</v>
      </c>
      <c r="D684" s="173">
        <v>4.9766972036027323E-5</v>
      </c>
      <c r="E684" s="183">
        <v>2.7302145684751951</v>
      </c>
      <c r="F684" s="168">
        <v>5.1481836683201063</v>
      </c>
      <c r="G684" s="173">
        <v>7.8783982367952996</v>
      </c>
    </row>
    <row r="685" spans="1:7">
      <c r="A685" s="192" t="s">
        <v>176</v>
      </c>
      <c r="B685" s="183">
        <v>8.9915293890530692E-6</v>
      </c>
      <c r="C685" s="168">
        <v>1.4373557341031029E-4</v>
      </c>
      <c r="D685" s="173">
        <v>1.5272710279936336E-4</v>
      </c>
      <c r="E685" s="183">
        <v>1.4234108764649602</v>
      </c>
      <c r="F685" s="168">
        <v>22.754168915496372</v>
      </c>
      <c r="G685" s="173">
        <v>24.177579791961328</v>
      </c>
    </row>
    <row r="686" spans="1:7">
      <c r="A686" s="192" t="s">
        <v>177</v>
      </c>
      <c r="B686" s="183">
        <v>1.6833376047326643E-5</v>
      </c>
      <c r="C686" s="168">
        <v>2.6857188523787329E-4</v>
      </c>
      <c r="D686" s="173">
        <v>2.8540526128519993E-4</v>
      </c>
      <c r="E686" s="183">
        <v>2.6648203566526831</v>
      </c>
      <c r="F686" s="168">
        <v>42.516475898495408</v>
      </c>
      <c r="G686" s="173">
        <v>45.181296255148091</v>
      </c>
    </row>
    <row r="687" spans="1:7">
      <c r="A687" s="192" t="s">
        <v>178</v>
      </c>
      <c r="B687" s="183">
        <v>2.3179025355278344E-6</v>
      </c>
      <c r="C687" s="168">
        <v>1.5712935446469049E-6</v>
      </c>
      <c r="D687" s="173">
        <v>3.8891960801747388E-6</v>
      </c>
      <c r="E687" s="183">
        <v>0.36693731810217578</v>
      </c>
      <c r="F687" s="168">
        <v>0.24874481579213623</v>
      </c>
      <c r="G687" s="173">
        <v>0.61568213389431192</v>
      </c>
    </row>
    <row r="688" spans="1:7">
      <c r="A688" s="193" t="s">
        <v>179</v>
      </c>
      <c r="B688" s="183">
        <v>2.0188730444732639E-6</v>
      </c>
      <c r="C688" s="168">
        <v>1.5712935446469049E-6</v>
      </c>
      <c r="D688" s="173">
        <v>3.5901665891201688E-6</v>
      </c>
      <c r="E688" s="183">
        <v>0.3195992278247794</v>
      </c>
      <c r="F688" s="168">
        <v>0.24874481579213623</v>
      </c>
      <c r="G688" s="173">
        <v>0.5683440436169156</v>
      </c>
    </row>
    <row r="689" spans="1:11">
      <c r="A689" s="192" t="s">
        <v>180</v>
      </c>
      <c r="B689" s="183">
        <v>1.0875961627713878E-5</v>
      </c>
      <c r="C689" s="168">
        <v>3.2883122195441867E-7</v>
      </c>
      <c r="D689" s="173">
        <v>1.1204792849668297E-5</v>
      </c>
      <c r="E689" s="183">
        <v>1.7217273506052395</v>
      </c>
      <c r="F689" s="168">
        <v>5.2055875880363027E-2</v>
      </c>
      <c r="G689" s="173">
        <v>1.7737832264856024</v>
      </c>
    </row>
    <row r="690" spans="1:11">
      <c r="A690" s="196" t="s">
        <v>181</v>
      </c>
      <c r="B690" s="183">
        <v>2.785343061640185E-7</v>
      </c>
      <c r="C690" s="168">
        <v>5.6252308898359193E-7</v>
      </c>
      <c r="D690" s="168">
        <v>8.4105739514761044E-7</v>
      </c>
      <c r="E690" s="183">
        <v>4.4093584495778278E-2</v>
      </c>
      <c r="F690" s="168">
        <v>8.9050644053584788E-2</v>
      </c>
      <c r="G690" s="173">
        <v>0.13314422854936306</v>
      </c>
    </row>
    <row r="691" spans="1:11">
      <c r="A691" s="197" t="s">
        <v>182</v>
      </c>
      <c r="B691" s="194">
        <v>3.9986530118427254E-7</v>
      </c>
      <c r="C691" s="181">
        <v>4.085363216081953E-7</v>
      </c>
      <c r="D691" s="181">
        <v>8.0840162279246785E-7</v>
      </c>
      <c r="E691" s="194">
        <v>6.3300979644195149E-2</v>
      </c>
      <c r="F691" s="181">
        <v>6.4673652105955437E-2</v>
      </c>
      <c r="G691" s="182">
        <v>0.12797463175015059</v>
      </c>
    </row>
    <row r="692" spans="1:11">
      <c r="A692" s="196"/>
      <c r="E692" s="5"/>
      <c r="F692" s="5"/>
      <c r="G692" s="5"/>
    </row>
    <row r="693" spans="1:11">
      <c r="A693" s="69" t="s">
        <v>1818</v>
      </c>
      <c r="E693" s="5"/>
      <c r="F693" s="5"/>
      <c r="G693" s="5"/>
    </row>
    <row r="694" spans="1:11">
      <c r="A694" s="61"/>
      <c r="B694" s="948" t="s">
        <v>374</v>
      </c>
      <c r="C694" s="949"/>
      <c r="D694" s="950"/>
      <c r="E694" s="948" t="s">
        <v>375</v>
      </c>
      <c r="F694" s="949"/>
      <c r="G694" s="950"/>
    </row>
    <row r="695" spans="1:11">
      <c r="A695" s="70"/>
      <c r="B695" s="174" t="s">
        <v>327</v>
      </c>
      <c r="C695" s="175" t="s">
        <v>328</v>
      </c>
      <c r="D695" s="176" t="s">
        <v>329</v>
      </c>
      <c r="E695" s="174" t="s">
        <v>327</v>
      </c>
      <c r="F695" s="175" t="s">
        <v>328</v>
      </c>
      <c r="G695" s="176" t="s">
        <v>329</v>
      </c>
    </row>
    <row r="696" spans="1:11">
      <c r="A696" s="61" t="s">
        <v>334</v>
      </c>
      <c r="B696" s="178">
        <v>4289.7170890139814</v>
      </c>
      <c r="C696" s="170">
        <v>6644.6773322467952</v>
      </c>
      <c r="D696" s="179">
        <v>10934.394421260777</v>
      </c>
      <c r="E696" s="178">
        <v>681130306.75619137</v>
      </c>
      <c r="F696" s="170">
        <v>1055055850</v>
      </c>
      <c r="G696" s="179">
        <v>1736186156.7561915</v>
      </c>
    </row>
    <row r="697" spans="1:11">
      <c r="A697" s="70" t="s">
        <v>339</v>
      </c>
      <c r="B697" s="183">
        <v>2819.6528753263301</v>
      </c>
      <c r="C697" s="168">
        <v>0</v>
      </c>
      <c r="D697" s="173">
        <v>2819.6528753263301</v>
      </c>
      <c r="E697" s="183">
        <v>447710417.27566499</v>
      </c>
      <c r="F697" s="168">
        <v>0</v>
      </c>
      <c r="G697" s="173">
        <v>447710417.27566499</v>
      </c>
    </row>
    <row r="698" spans="1:11">
      <c r="A698" s="130" t="s">
        <v>31</v>
      </c>
      <c r="B698" s="183">
        <v>149.02702215915747</v>
      </c>
      <c r="C698" s="168">
        <v>0</v>
      </c>
      <c r="D698" s="173">
        <v>149.02702215915747</v>
      </c>
      <c r="E698" s="183">
        <v>23662824.193742029</v>
      </c>
      <c r="F698" s="168">
        <v>0</v>
      </c>
      <c r="G698" s="173">
        <v>23662824.193742029</v>
      </c>
    </row>
    <row r="699" spans="1:11">
      <c r="A699" s="130" t="s">
        <v>120</v>
      </c>
      <c r="B699" s="183">
        <v>2392.614908776201</v>
      </c>
      <c r="C699" s="168">
        <v>0</v>
      </c>
      <c r="D699" s="173">
        <v>2392.614908776201</v>
      </c>
      <c r="E699" s="183">
        <v>379904430.27998465</v>
      </c>
      <c r="F699" s="168">
        <v>0</v>
      </c>
      <c r="G699" s="173">
        <v>379904430.27998465</v>
      </c>
    </row>
    <row r="700" spans="1:11">
      <c r="A700" s="5" t="s">
        <v>163</v>
      </c>
      <c r="B700" s="183">
        <v>278.01094439097193</v>
      </c>
      <c r="C700" s="168">
        <v>0</v>
      </c>
      <c r="D700" s="173">
        <v>278.01094439097193</v>
      </c>
      <c r="E700" s="168">
        <v>44143162.80193834</v>
      </c>
      <c r="F700" s="168">
        <v>0</v>
      </c>
      <c r="G700" s="173">
        <v>44143162.80193834</v>
      </c>
    </row>
    <row r="701" spans="1:11">
      <c r="A701" s="187" t="s">
        <v>164</v>
      </c>
      <c r="B701" s="188">
        <v>3.8742317703579863E-3</v>
      </c>
      <c r="C701" s="189">
        <v>0</v>
      </c>
      <c r="D701" s="190">
        <v>3.8742317703579863E-3</v>
      </c>
      <c r="E701" s="189">
        <v>615.15867350475446</v>
      </c>
      <c r="F701" s="189">
        <v>0</v>
      </c>
      <c r="G701" s="190">
        <v>615.15867350475446</v>
      </c>
      <c r="H701" s="168"/>
      <c r="I701" s="168"/>
      <c r="J701" s="168"/>
      <c r="K701" s="168"/>
    </row>
    <row r="702" spans="1:11">
      <c r="A702" s="191" t="s">
        <v>167</v>
      </c>
      <c r="B702" s="178">
        <v>1.3988454630454046E-4</v>
      </c>
      <c r="C702" s="170">
        <v>1.158951370963419E-4</v>
      </c>
      <c r="D702" s="179">
        <v>2.5577968340088236E-4</v>
      </c>
      <c r="E702" s="170">
        <v>22.211162637945183</v>
      </c>
      <c r="F702" s="170">
        <v>18.402073760096613</v>
      </c>
      <c r="G702" s="179">
        <v>40.613236398041799</v>
      </c>
    </row>
    <row r="703" spans="1:11">
      <c r="A703" s="192" t="s">
        <v>168</v>
      </c>
      <c r="B703" s="183">
        <v>1.8028915299233593E-4</v>
      </c>
      <c r="C703" s="168">
        <v>5.6052706268922968E-4</v>
      </c>
      <c r="D703" s="168">
        <v>7.4081621568156564E-4</v>
      </c>
      <c r="E703" s="183">
        <v>28.62669111605916</v>
      </c>
      <c r="F703" s="168">
        <v>89.001666597649518</v>
      </c>
      <c r="G703" s="173">
        <v>117.62835771370867</v>
      </c>
    </row>
    <row r="704" spans="1:11">
      <c r="A704" s="192" t="s">
        <v>169</v>
      </c>
      <c r="B704" s="183">
        <v>2.8897098427252367E-4</v>
      </c>
      <c r="C704" s="168">
        <v>2.5418773107693383E-3</v>
      </c>
      <c r="D704" s="168">
        <v>2.830848295041862E-3</v>
      </c>
      <c r="E704" s="183">
        <v>45.883420998848329</v>
      </c>
      <c r="F704" s="168">
        <v>403.6046285791038</v>
      </c>
      <c r="G704" s="173">
        <v>449.48804957795215</v>
      </c>
    </row>
    <row r="705" spans="1:7">
      <c r="A705" s="192" t="s">
        <v>170</v>
      </c>
      <c r="B705" s="183">
        <v>1.8027704301302231E-5</v>
      </c>
      <c r="C705" s="168">
        <v>2.2808596167232688E-6</v>
      </c>
      <c r="D705" s="168">
        <v>2.0308563918025499E-5</v>
      </c>
      <c r="E705" s="183">
        <v>2.8624768268059273</v>
      </c>
      <c r="F705" s="168">
        <v>0.36215968982784957</v>
      </c>
      <c r="G705" s="173">
        <v>3.2246365166337765</v>
      </c>
    </row>
    <row r="706" spans="1:7">
      <c r="A706" s="193" t="s">
        <v>171</v>
      </c>
      <c r="B706" s="183">
        <v>1.5542850924498308E-5</v>
      </c>
      <c r="C706" s="168">
        <v>2.2808596167232688E-6</v>
      </c>
      <c r="D706" s="168">
        <v>1.7823710541221575E-5</v>
      </c>
      <c r="E706" s="183">
        <v>2.4679265784641076</v>
      </c>
      <c r="F706" s="168">
        <v>0.36215968982784957</v>
      </c>
      <c r="G706" s="173">
        <v>2.8300862682919572</v>
      </c>
    </row>
    <row r="707" spans="1:7">
      <c r="A707" s="192" t="s">
        <v>172</v>
      </c>
      <c r="B707" s="183">
        <v>1.7593771904405529E-4</v>
      </c>
      <c r="C707" s="168">
        <v>0</v>
      </c>
      <c r="D707" s="168">
        <v>1.7593771904405529E-4</v>
      </c>
      <c r="E707" s="183">
        <v>27.935761276510469</v>
      </c>
      <c r="F707" s="168">
        <v>0</v>
      </c>
      <c r="G707" s="173">
        <v>27.935761276510469</v>
      </c>
    </row>
    <row r="708" spans="1:7">
      <c r="A708" s="130" t="s">
        <v>371</v>
      </c>
      <c r="B708" s="183">
        <v>5.0375175607258266E-6</v>
      </c>
      <c r="C708" s="168">
        <v>7.1923068471680741E-7</v>
      </c>
      <c r="D708" s="168">
        <v>5.7567482454426339E-6</v>
      </c>
      <c r="E708" s="183">
        <v>0.79986763934018967</v>
      </c>
      <c r="F708" s="168">
        <v>0.11420096168212084</v>
      </c>
      <c r="G708" s="173">
        <v>0.91406860102231058</v>
      </c>
    </row>
    <row r="709" spans="1:7">
      <c r="A709" s="130" t="s">
        <v>372</v>
      </c>
      <c r="B709" s="183">
        <v>4.6060171062620318E-6</v>
      </c>
      <c r="C709" s="168">
        <v>6.8601535583727839E-7</v>
      </c>
      <c r="D709" s="168">
        <v>5.2920324620993101E-6</v>
      </c>
      <c r="E709" s="183">
        <v>0.73135308912263275</v>
      </c>
      <c r="F709" s="168">
        <v>0.10892696186365691</v>
      </c>
      <c r="G709" s="173">
        <v>0.84028005098628966</v>
      </c>
    </row>
    <row r="710" spans="1:7">
      <c r="A710" s="192" t="s">
        <v>83</v>
      </c>
      <c r="B710" s="183">
        <v>4.5579640953207005E-4</v>
      </c>
      <c r="C710" s="168">
        <v>6.0468940585980664E-7</v>
      </c>
      <c r="D710" s="168">
        <v>4.5640109893792984E-4</v>
      </c>
      <c r="E710" s="183">
        <v>72.372313092169421</v>
      </c>
      <c r="F710" s="168">
        <v>9.6013856382351936E-2</v>
      </c>
      <c r="G710" s="173">
        <v>72.468326948551791</v>
      </c>
    </row>
    <row r="711" spans="1:7">
      <c r="A711" s="70" t="s">
        <v>84</v>
      </c>
      <c r="B711" s="183">
        <v>1.4055546652838108E-4</v>
      </c>
      <c r="C711" s="168">
        <v>1.1863400914203367E-6</v>
      </c>
      <c r="D711" s="168">
        <v>1.4174180661980141E-4</v>
      </c>
      <c r="E711" s="183">
        <v>22.317692762983924</v>
      </c>
      <c r="F711" s="168">
        <v>0.18836957627246184</v>
      </c>
      <c r="G711" s="173">
        <v>22.506062339256388</v>
      </c>
    </row>
    <row r="712" spans="1:7">
      <c r="A712" s="130" t="s">
        <v>85</v>
      </c>
      <c r="B712" s="183">
        <v>-0.29858867263346578</v>
      </c>
      <c r="C712" s="168">
        <v>0.4666962774431791</v>
      </c>
      <c r="D712" s="168">
        <v>0.16810760480971332</v>
      </c>
      <c r="E712" s="183">
        <v>-47410.537796445744</v>
      </c>
      <c r="F712" s="168">
        <v>74103.017056985482</v>
      </c>
      <c r="G712" s="173">
        <v>26692.479260539745</v>
      </c>
    </row>
    <row r="713" spans="1:7">
      <c r="A713" s="130" t="s">
        <v>165</v>
      </c>
      <c r="B713" s="183">
        <v>-0.29786938760468584</v>
      </c>
      <c r="C713" s="168">
        <v>0.4679383121951648</v>
      </c>
      <c r="D713" s="168">
        <v>0.17006892459047895</v>
      </c>
      <c r="E713" s="183">
        <v>-47296.328205898921</v>
      </c>
      <c r="F713" s="168">
        <v>74300.229948667416</v>
      </c>
      <c r="G713" s="173">
        <v>27003.90174276851</v>
      </c>
    </row>
    <row r="714" spans="1:7">
      <c r="A714" s="130" t="s">
        <v>166</v>
      </c>
      <c r="B714" s="194">
        <v>-0.24694829668870275</v>
      </c>
      <c r="C714" s="181">
        <v>0.46827083300156697</v>
      </c>
      <c r="D714" s="182">
        <v>0.22132253631286422</v>
      </c>
      <c r="E714" s="194">
        <v>-39210.970230943101</v>
      </c>
      <c r="F714" s="181">
        <v>74353.028302071092</v>
      </c>
      <c r="G714" s="182">
        <v>35142.058071128005</v>
      </c>
    </row>
    <row r="715" spans="1:7">
      <c r="A715" s="195" t="s">
        <v>175</v>
      </c>
      <c r="B715" s="183">
        <v>3.9886925966661985E-6</v>
      </c>
      <c r="C715" s="168">
        <v>3.2520507970899136E-5</v>
      </c>
      <c r="D715" s="173">
        <v>3.6509200567565335E-5</v>
      </c>
      <c r="E715" s="183">
        <v>0.63333300437952089</v>
      </c>
      <c r="F715" s="168">
        <v>5.1636746923972972</v>
      </c>
      <c r="G715" s="173">
        <v>5.7970076967768183</v>
      </c>
    </row>
    <row r="716" spans="1:7">
      <c r="A716" s="192" t="s">
        <v>176</v>
      </c>
      <c r="B716" s="183">
        <v>5.90519426439157E-6</v>
      </c>
      <c r="C716" s="168">
        <v>1.2946411605511664E-4</v>
      </c>
      <c r="D716" s="173">
        <v>1.3536931031950822E-4</v>
      </c>
      <c r="E716" s="183">
        <v>0.93763917230365934</v>
      </c>
      <c r="F716" s="168">
        <v>20.556584793989281</v>
      </c>
      <c r="G716" s="173">
        <v>21.494223966292942</v>
      </c>
    </row>
    <row r="717" spans="1:7">
      <c r="A717" s="192" t="s">
        <v>177</v>
      </c>
      <c r="B717" s="183">
        <v>1.2873547040454705E-5</v>
      </c>
      <c r="C717" s="168">
        <v>2.4621572826235438E-4</v>
      </c>
      <c r="D717" s="173">
        <v>2.5908927530280909E-4</v>
      </c>
      <c r="E717" s="183">
        <v>2.0440888904216021</v>
      </c>
      <c r="F717" s="168">
        <v>39.094651474576516</v>
      </c>
      <c r="G717" s="173">
        <v>41.138740364998114</v>
      </c>
    </row>
    <row r="718" spans="1:7">
      <c r="A718" s="192" t="s">
        <v>178</v>
      </c>
      <c r="B718" s="183">
        <v>9.9195508957155012E-7</v>
      </c>
      <c r="C718" s="168">
        <v>1.1825832627609517E-7</v>
      </c>
      <c r="D718" s="173">
        <v>1.1102134158476454E-6</v>
      </c>
      <c r="E718" s="183">
        <v>0.15750471661140197</v>
      </c>
      <c r="F718" s="168">
        <v>1.8777305911198274E-2</v>
      </c>
      <c r="G718" s="173">
        <v>0.17628202252260025</v>
      </c>
    </row>
    <row r="719" spans="1:7">
      <c r="A719" s="193" t="s">
        <v>179</v>
      </c>
      <c r="B719" s="183">
        <v>8.7714265926993139E-7</v>
      </c>
      <c r="C719" s="168">
        <v>1.1825832627609517E-7</v>
      </c>
      <c r="D719" s="173">
        <v>9.9540098554602656E-7</v>
      </c>
      <c r="E719" s="183">
        <v>0.13927455731464033</v>
      </c>
      <c r="F719" s="168">
        <v>1.8777305911198274E-2</v>
      </c>
      <c r="G719" s="173">
        <v>0.15805186322583861</v>
      </c>
    </row>
    <row r="720" spans="1:7">
      <c r="A720" s="192" t="s">
        <v>180</v>
      </c>
      <c r="B720" s="183">
        <v>7.5271978221188316E-6</v>
      </c>
      <c r="C720" s="168">
        <v>0</v>
      </c>
      <c r="D720" s="173">
        <v>7.5271978221188316E-6</v>
      </c>
      <c r="E720" s="183">
        <v>1.1951843105748519</v>
      </c>
      <c r="F720" s="168">
        <v>0</v>
      </c>
      <c r="G720" s="173">
        <v>1.1951843105748519</v>
      </c>
    </row>
    <row r="721" spans="1:11">
      <c r="A721" s="196" t="s">
        <v>181</v>
      </c>
      <c r="B721" s="183">
        <v>8.7127218921731042E-8</v>
      </c>
      <c r="C721" s="168">
        <v>4.2336480806842065E-8</v>
      </c>
      <c r="D721" s="168">
        <v>1.2946369972857311E-7</v>
      </c>
      <c r="E721" s="183">
        <v>1.3834243172575591E-2</v>
      </c>
      <c r="F721" s="168">
        <v>6.7222755162089799E-3</v>
      </c>
      <c r="G721" s="173">
        <v>2.055651868878457E-2</v>
      </c>
    </row>
    <row r="722" spans="1:11">
      <c r="A722" s="197" t="s">
        <v>182</v>
      </c>
      <c r="B722" s="194">
        <v>2.4673627660727804E-7</v>
      </c>
      <c r="C722" s="181">
        <v>3.0747164831784743E-8</v>
      </c>
      <c r="D722" s="181">
        <v>2.7748344143906277E-7</v>
      </c>
      <c r="E722" s="194">
        <v>3.9177305236235367E-2</v>
      </c>
      <c r="F722" s="181">
        <v>4.8820995369115508E-3</v>
      </c>
      <c r="G722" s="182">
        <v>4.4059404773146918E-2</v>
      </c>
    </row>
    <row r="723" spans="1:11">
      <c r="E723" s="5"/>
      <c r="F723" s="5"/>
      <c r="G723" s="5"/>
    </row>
    <row r="724" spans="1:11">
      <c r="A724" s="69" t="s">
        <v>1819</v>
      </c>
      <c r="E724" s="5"/>
      <c r="F724" s="5"/>
      <c r="G724" s="5"/>
    </row>
    <row r="725" spans="1:11">
      <c r="A725" s="61"/>
      <c r="B725" s="948" t="s">
        <v>374</v>
      </c>
      <c r="C725" s="949"/>
      <c r="D725" s="950"/>
      <c r="E725" s="948" t="s">
        <v>375</v>
      </c>
      <c r="F725" s="949"/>
      <c r="G725" s="950"/>
    </row>
    <row r="726" spans="1:11">
      <c r="A726" s="70"/>
      <c r="B726" s="174" t="s">
        <v>327</v>
      </c>
      <c r="C726" s="175" t="s">
        <v>328</v>
      </c>
      <c r="D726" s="176" t="s">
        <v>329</v>
      </c>
      <c r="E726" s="174" t="s">
        <v>327</v>
      </c>
      <c r="F726" s="175" t="s">
        <v>328</v>
      </c>
      <c r="G726" s="176" t="s">
        <v>329</v>
      </c>
    </row>
    <row r="727" spans="1:11">
      <c r="A727" s="61" t="s">
        <v>334</v>
      </c>
      <c r="B727" s="178">
        <v>2640.9002682800328</v>
      </c>
      <c r="C727" s="170">
        <v>6654.6743392662229</v>
      </c>
      <c r="D727" s="179">
        <v>9295.5746075462557</v>
      </c>
      <c r="E727" s="178">
        <v>418697765.70052987</v>
      </c>
      <c r="F727" s="170">
        <v>1055055850</v>
      </c>
      <c r="G727" s="179">
        <v>1473753615.7005298</v>
      </c>
    </row>
    <row r="728" spans="1:11">
      <c r="A728" s="70" t="s">
        <v>339</v>
      </c>
      <c r="B728" s="183">
        <v>1890.4361688780048</v>
      </c>
      <c r="C728" s="168">
        <v>3344.3647958797983</v>
      </c>
      <c r="D728" s="173">
        <v>5234.8009647578028</v>
      </c>
      <c r="E728" s="183">
        <v>299716505.62336183</v>
      </c>
      <c r="F728" s="168">
        <v>530227545.71279377</v>
      </c>
      <c r="G728" s="173">
        <v>829944051.33615565</v>
      </c>
    </row>
    <row r="729" spans="1:11">
      <c r="A729" s="130" t="s">
        <v>31</v>
      </c>
      <c r="B729" s="183">
        <v>111.19180284832045</v>
      </c>
      <c r="C729" s="168">
        <v>0</v>
      </c>
      <c r="D729" s="173">
        <v>111.19180284832045</v>
      </c>
      <c r="E729" s="183">
        <v>17628745.763703704</v>
      </c>
      <c r="F729" s="168">
        <v>0</v>
      </c>
      <c r="G729" s="173">
        <v>17628745.763703704</v>
      </c>
    </row>
    <row r="730" spans="1:11">
      <c r="A730" s="130" t="s">
        <v>120</v>
      </c>
      <c r="B730" s="183">
        <v>1507.6512743209898</v>
      </c>
      <c r="C730" s="168">
        <v>0</v>
      </c>
      <c r="D730" s="173">
        <v>1507.6512743209898</v>
      </c>
      <c r="E730" s="183">
        <v>239028420.57147285</v>
      </c>
      <c r="F730" s="168">
        <v>0</v>
      </c>
      <c r="G730" s="173">
        <v>239028420.57147285</v>
      </c>
    </row>
    <row r="731" spans="1:11">
      <c r="A731" s="5" t="s">
        <v>163</v>
      </c>
      <c r="B731" s="183">
        <v>271.59309170869471</v>
      </c>
      <c r="C731" s="168">
        <v>3344.3647958797983</v>
      </c>
      <c r="D731" s="173">
        <v>3615.9578875884931</v>
      </c>
      <c r="E731" s="168">
        <v>43059339.288185336</v>
      </c>
      <c r="F731" s="168">
        <v>530227545.71279377</v>
      </c>
      <c r="G731" s="173">
        <v>573286885.00097907</v>
      </c>
    </row>
    <row r="732" spans="1:11">
      <c r="A732" s="187" t="s">
        <v>164</v>
      </c>
      <c r="B732" s="188">
        <v>1.9975893438259648E-3</v>
      </c>
      <c r="C732" s="189">
        <v>0</v>
      </c>
      <c r="D732" s="190">
        <v>1.9975893438259648E-3</v>
      </c>
      <c r="E732" s="189">
        <v>316.70495288784281</v>
      </c>
      <c r="F732" s="189">
        <v>0</v>
      </c>
      <c r="G732" s="190">
        <v>316.70495288784281</v>
      </c>
      <c r="H732" s="168"/>
      <c r="I732" s="168"/>
      <c r="J732" s="168"/>
      <c r="K732" s="168"/>
    </row>
    <row r="733" spans="1:11">
      <c r="A733" s="191" t="s">
        <v>167</v>
      </c>
      <c r="B733" s="178">
        <v>9.2783957489551075E-5</v>
      </c>
      <c r="C733" s="170">
        <v>1.158951370963419E-4</v>
      </c>
      <c r="D733" s="179">
        <v>2.0867909458589296E-4</v>
      </c>
      <c r="E733" s="170">
        <v>14.710300180714215</v>
      </c>
      <c r="F733" s="170">
        <v>18.374429182590212</v>
      </c>
      <c r="G733" s="179">
        <v>33.084729363304426</v>
      </c>
    </row>
    <row r="734" spans="1:11">
      <c r="A734" s="192" t="s">
        <v>168</v>
      </c>
      <c r="B734" s="183">
        <v>1.2636605786978716E-4</v>
      </c>
      <c r="C734" s="168">
        <v>5.6058616594884675E-4</v>
      </c>
      <c r="D734" s="168">
        <v>6.8695222381863388E-4</v>
      </c>
      <c r="E734" s="183">
        <v>20.034526379491972</v>
      </c>
      <c r="F734" s="168">
        <v>88.877333985154507</v>
      </c>
      <c r="G734" s="173">
        <v>108.91186036464649</v>
      </c>
    </row>
    <row r="735" spans="1:11">
      <c r="A735" s="192" t="s">
        <v>169</v>
      </c>
      <c r="B735" s="183">
        <v>2.2215450682294409E-4</v>
      </c>
      <c r="C735" s="168">
        <v>2.546911741976399E-3</v>
      </c>
      <c r="D735" s="168">
        <v>2.7690662487993428E-3</v>
      </c>
      <c r="E735" s="183">
        <v>35.221169373294472</v>
      </c>
      <c r="F735" s="168">
        <v>403.79648887554532</v>
      </c>
      <c r="G735" s="173">
        <v>439.01765824883972</v>
      </c>
    </row>
    <row r="736" spans="1:11">
      <c r="A736" s="192" t="s">
        <v>170</v>
      </c>
      <c r="B736" s="183">
        <v>1.3869569344730695E-5</v>
      </c>
      <c r="C736" s="168">
        <v>2.5741977271527242E-5</v>
      </c>
      <c r="D736" s="168">
        <v>3.9611546616257937E-5</v>
      </c>
      <c r="E736" s="183">
        <v>2.1989310863485936</v>
      </c>
      <c r="F736" s="168">
        <v>4.0812250647094119</v>
      </c>
      <c r="G736" s="173">
        <v>6.2801561510580051</v>
      </c>
    </row>
    <row r="737" spans="1:7">
      <c r="A737" s="193" t="s">
        <v>171</v>
      </c>
      <c r="B737" s="183">
        <v>1.1868025820198973E-5</v>
      </c>
      <c r="C737" s="168">
        <v>2.5741977271527242E-5</v>
      </c>
      <c r="D737" s="168">
        <v>3.7610003091726217E-5</v>
      </c>
      <c r="E737" s="183">
        <v>1.8815992235215298</v>
      </c>
      <c r="F737" s="168">
        <v>4.0812250647094119</v>
      </c>
      <c r="G737" s="173">
        <v>5.9628242882309426</v>
      </c>
    </row>
    <row r="738" spans="1:7">
      <c r="A738" s="192" t="s">
        <v>172</v>
      </c>
      <c r="B738" s="183">
        <v>1.166205379870802E-4</v>
      </c>
      <c r="C738" s="168">
        <v>1.7245291043286853E-6</v>
      </c>
      <c r="D738" s="168">
        <v>1.1834506709140888E-4</v>
      </c>
      <c r="E738" s="183">
        <v>18.489436832003307</v>
      </c>
      <c r="F738" s="168">
        <v>0.27341300674645241</v>
      </c>
      <c r="G738" s="173">
        <v>18.762849838749762</v>
      </c>
    </row>
    <row r="739" spans="1:7">
      <c r="A739" s="130" t="s">
        <v>371</v>
      </c>
      <c r="B739" s="183">
        <v>3.2570080320173496E-6</v>
      </c>
      <c r="C739" s="168">
        <v>8.0663389600904022E-6</v>
      </c>
      <c r="D739" s="168">
        <v>1.1323346992107753E-5</v>
      </c>
      <c r="E739" s="183">
        <v>0.5163776922036124</v>
      </c>
      <c r="F739" s="168">
        <v>1.2788662035210423</v>
      </c>
      <c r="G739" s="173">
        <v>1.7952438957246548</v>
      </c>
    </row>
    <row r="740" spans="1:7">
      <c r="A740" s="130" t="s">
        <v>372</v>
      </c>
      <c r="B740" s="183">
        <v>3.5993059061954478E-6</v>
      </c>
      <c r="C740" s="168">
        <v>7.7911234869082621E-6</v>
      </c>
      <c r="D740" s="168">
        <v>1.1390429393103709E-5</v>
      </c>
      <c r="E740" s="183">
        <v>0.57064682036563574</v>
      </c>
      <c r="F740" s="168">
        <v>1.2352325589295998</v>
      </c>
      <c r="G740" s="173">
        <v>1.8058793792952355</v>
      </c>
    </row>
    <row r="741" spans="1:7">
      <c r="A741" s="192" t="s">
        <v>83</v>
      </c>
      <c r="B741" s="183">
        <v>5.6015496074596249E-4</v>
      </c>
      <c r="C741" s="168">
        <v>6.0468940585980664E-7</v>
      </c>
      <c r="D741" s="168">
        <v>5.6075965015182233E-4</v>
      </c>
      <c r="E741" s="183">
        <v>88.808969171392093</v>
      </c>
      <c r="F741" s="168">
        <v>9.5869619242068008E-2</v>
      </c>
      <c r="G741" s="173">
        <v>88.904838790634159</v>
      </c>
    </row>
    <row r="742" spans="1:7">
      <c r="A742" s="70" t="s">
        <v>84</v>
      </c>
      <c r="B742" s="183">
        <v>7.0604918232220813E-5</v>
      </c>
      <c r="C742" s="168">
        <v>1.1863400914203367E-6</v>
      </c>
      <c r="D742" s="168">
        <v>7.1791258323641155E-5</v>
      </c>
      <c r="E742" s="183">
        <v>11.193956040813575</v>
      </c>
      <c r="F742" s="168">
        <v>0.18808659743980419</v>
      </c>
      <c r="G742" s="173">
        <v>11.382042638253379</v>
      </c>
    </row>
    <row r="743" spans="1:7">
      <c r="A743" s="130" t="s">
        <v>85</v>
      </c>
      <c r="B743" s="183">
        <v>-0.11722815514427806</v>
      </c>
      <c r="C743" s="168">
        <v>0.47549982200895441</v>
      </c>
      <c r="D743" s="168">
        <v>0.35827166686467637</v>
      </c>
      <c r="E743" s="183">
        <v>-18585.770627404734</v>
      </c>
      <c r="F743" s="168">
        <v>75387.440963763773</v>
      </c>
      <c r="G743" s="173">
        <v>56801.670336359042</v>
      </c>
    </row>
    <row r="744" spans="1:7">
      <c r="A744" s="130" t="s">
        <v>165</v>
      </c>
      <c r="B744" s="183">
        <v>-0.11674040324297359</v>
      </c>
      <c r="C744" s="168">
        <v>0.47674194963749095</v>
      </c>
      <c r="D744" s="168">
        <v>0.36000154639451737</v>
      </c>
      <c r="E744" s="183">
        <v>-18508.440698007071</v>
      </c>
      <c r="F744" s="168">
        <v>75584.372316692839</v>
      </c>
      <c r="G744" s="173">
        <v>57075.931618685783</v>
      </c>
    </row>
    <row r="745" spans="1:7">
      <c r="A745" s="130" t="s">
        <v>166</v>
      </c>
      <c r="B745" s="194">
        <v>-8.1225451089056197E-2</v>
      </c>
      <c r="C745" s="181">
        <v>0.47707447044389312</v>
      </c>
      <c r="D745" s="182">
        <v>0.39584901935483696</v>
      </c>
      <c r="E745" s="194">
        <v>-12877.773272049712</v>
      </c>
      <c r="F745" s="181">
        <v>75637.091353591648</v>
      </c>
      <c r="G745" s="182">
        <v>62759.318081541955</v>
      </c>
    </row>
    <row r="746" spans="1:7">
      <c r="A746" s="195" t="s">
        <v>175</v>
      </c>
      <c r="B746" s="183">
        <v>1.0641485734187175E-5</v>
      </c>
      <c r="C746" s="168">
        <v>3.2520507970899136E-5</v>
      </c>
      <c r="D746" s="173">
        <v>4.3161993705086311E-5</v>
      </c>
      <c r="E746" s="183">
        <v>1.6871391752858798</v>
      </c>
      <c r="F746" s="168">
        <v>5.1559175446370613</v>
      </c>
      <c r="G746" s="173">
        <v>6.8430567199229415</v>
      </c>
    </row>
    <row r="747" spans="1:7">
      <c r="A747" s="192" t="s">
        <v>176</v>
      </c>
      <c r="B747" s="183">
        <v>7.4539003083595762E-6</v>
      </c>
      <c r="C747" s="168">
        <v>1.2952321931473368E-4</v>
      </c>
      <c r="D747" s="173">
        <v>1.3697711962309326E-4</v>
      </c>
      <c r="E747" s="183">
        <v>1.1817679911469161</v>
      </c>
      <c r="F747" s="168">
        <v>20.535074036982991</v>
      </c>
      <c r="G747" s="173">
        <v>21.716842028129911</v>
      </c>
    </row>
    <row r="748" spans="1:7">
      <c r="A748" s="192" t="s">
        <v>177</v>
      </c>
      <c r="B748" s="183">
        <v>1.4860538756906453E-5</v>
      </c>
      <c r="C748" s="168">
        <v>2.6857188523787329E-4</v>
      </c>
      <c r="D748" s="173">
        <v>2.8343242399477974E-4</v>
      </c>
      <c r="E748" s="183">
        <v>2.3560429181504756</v>
      </c>
      <c r="F748" s="168">
        <v>42.580346418122595</v>
      </c>
      <c r="G748" s="173">
        <v>44.936389336273066</v>
      </c>
    </row>
    <row r="749" spans="1:7">
      <c r="A749" s="192" t="s">
        <v>178</v>
      </c>
      <c r="B749" s="183">
        <v>1.6573166391926666E-6</v>
      </c>
      <c r="C749" s="168">
        <v>2.0222386894167583E-7</v>
      </c>
      <c r="D749" s="173">
        <v>1.8595405081343425E-6</v>
      </c>
      <c r="E749" s="183">
        <v>0.26275690234232668</v>
      </c>
      <c r="F749" s="168">
        <v>3.2061294822140637E-2</v>
      </c>
      <c r="G749" s="173">
        <v>0.29481819716446739</v>
      </c>
    </row>
    <row r="750" spans="1:7">
      <c r="A750" s="193" t="s">
        <v>179</v>
      </c>
      <c r="B750" s="183">
        <v>1.4500638071028497E-6</v>
      </c>
      <c r="C750" s="168">
        <v>2.0222386894167583E-7</v>
      </c>
      <c r="D750" s="173">
        <v>1.6522876760445256E-6</v>
      </c>
      <c r="E750" s="183">
        <v>0.22989829773185069</v>
      </c>
      <c r="F750" s="168">
        <v>3.2061294822140637E-2</v>
      </c>
      <c r="G750" s="173">
        <v>0.26195959255399137</v>
      </c>
    </row>
    <row r="751" spans="1:7">
      <c r="A751" s="192" t="s">
        <v>180</v>
      </c>
      <c r="B751" s="183">
        <v>9.2075830572089762E-6</v>
      </c>
      <c r="C751" s="168">
        <v>1.6746731297354509E-7</v>
      </c>
      <c r="D751" s="173">
        <v>9.3750503701825216E-6</v>
      </c>
      <c r="E751" s="183">
        <v>1.4598031208752409</v>
      </c>
      <c r="F751" s="168">
        <v>2.6550866237580913E-2</v>
      </c>
      <c r="G751" s="173">
        <v>1.486353987112822</v>
      </c>
    </row>
    <row r="752" spans="1:7">
      <c r="A752" s="196" t="s">
        <v>181</v>
      </c>
      <c r="B752" s="183">
        <v>1.8317576165426472E-7</v>
      </c>
      <c r="C752" s="168">
        <v>7.239614508111994E-8</v>
      </c>
      <c r="D752" s="168">
        <v>2.5557190673538467E-7</v>
      </c>
      <c r="E752" s="183">
        <v>2.9041339825030047E-2</v>
      </c>
      <c r="F752" s="168">
        <v>1.147794354632635E-2</v>
      </c>
      <c r="G752" s="173">
        <v>4.0519283371356393E-2</v>
      </c>
    </row>
    <row r="753" spans="1:11">
      <c r="A753" s="197" t="s">
        <v>182</v>
      </c>
      <c r="B753" s="194">
        <v>3.2357583276223988E-7</v>
      </c>
      <c r="C753" s="181">
        <v>5.2578205924835715E-8</v>
      </c>
      <c r="D753" s="181">
        <v>3.7615403868707557E-7</v>
      </c>
      <c r="E753" s="194">
        <v>5.1300868813374007E-2</v>
      </c>
      <c r="F753" s="181">
        <v>8.3359366537565684E-3</v>
      </c>
      <c r="G753" s="182">
        <v>5.9636805467130571E-2</v>
      </c>
    </row>
    <row r="754" spans="1:11">
      <c r="A754" s="196"/>
      <c r="E754" s="5"/>
      <c r="F754" s="5"/>
      <c r="G754" s="5"/>
    </row>
    <row r="755" spans="1:11">
      <c r="A755" s="43" t="s">
        <v>383</v>
      </c>
      <c r="E755" s="5"/>
      <c r="F755" s="5"/>
      <c r="G755" s="5"/>
    </row>
    <row r="756" spans="1:11">
      <c r="A756" s="61"/>
      <c r="B756" s="948" t="s">
        <v>374</v>
      </c>
      <c r="C756" s="949"/>
      <c r="D756" s="950"/>
      <c r="E756" s="948" t="s">
        <v>375</v>
      </c>
      <c r="F756" s="949"/>
      <c r="G756" s="950"/>
    </row>
    <row r="757" spans="1:11">
      <c r="A757" s="70"/>
      <c r="B757" s="174" t="s">
        <v>327</v>
      </c>
      <c r="C757" s="175" t="s">
        <v>328</v>
      </c>
      <c r="D757" s="176" t="s">
        <v>329</v>
      </c>
      <c r="E757" s="174" t="s">
        <v>327</v>
      </c>
      <c r="F757" s="175" t="s">
        <v>328</v>
      </c>
      <c r="G757" s="176" t="s">
        <v>329</v>
      </c>
    </row>
    <row r="758" spans="1:11">
      <c r="A758" s="61" t="s">
        <v>334</v>
      </c>
      <c r="B758" s="178">
        <v>689.47213968914298</v>
      </c>
      <c r="C758" s="170">
        <v>4576.8394427435769</v>
      </c>
      <c r="D758" s="179">
        <v>5266.3115824327197</v>
      </c>
      <c r="E758" s="178">
        <v>158937542.70632446</v>
      </c>
      <c r="F758" s="170">
        <v>1055055850</v>
      </c>
      <c r="G758" s="179">
        <v>1213993392.7063243</v>
      </c>
    </row>
    <row r="759" spans="1:11">
      <c r="A759" s="70" t="s">
        <v>339</v>
      </c>
      <c r="B759" s="183">
        <v>664.71103524018667</v>
      </c>
      <c r="C759" s="168">
        <v>4576.8394427435769</v>
      </c>
      <c r="D759" s="173">
        <v>5241.5504779837638</v>
      </c>
      <c r="E759" s="183">
        <v>153229597.6433287</v>
      </c>
      <c r="F759" s="168">
        <v>1055055850</v>
      </c>
      <c r="G759" s="173">
        <v>1208285447.6433287</v>
      </c>
    </row>
    <row r="760" spans="1:11">
      <c r="A760" s="130" t="s">
        <v>31</v>
      </c>
      <c r="B760" s="183">
        <v>50.564291313805739</v>
      </c>
      <c r="C760" s="168">
        <v>0</v>
      </c>
      <c r="D760" s="173">
        <v>50.564291313805739</v>
      </c>
      <c r="E760" s="183">
        <v>11656111.606955452</v>
      </c>
      <c r="F760" s="168">
        <v>0</v>
      </c>
      <c r="G760" s="173">
        <v>11656111.606955452</v>
      </c>
    </row>
    <row r="761" spans="1:11">
      <c r="A761" s="130" t="s">
        <v>120</v>
      </c>
      <c r="B761" s="183">
        <v>432.00879526463092</v>
      </c>
      <c r="C761" s="168">
        <v>0</v>
      </c>
      <c r="D761" s="173">
        <v>432.00879526463092</v>
      </c>
      <c r="E761" s="183">
        <v>99586933.821339533</v>
      </c>
      <c r="F761" s="168">
        <v>0</v>
      </c>
      <c r="G761" s="173">
        <v>99586933.821339533</v>
      </c>
    </row>
    <row r="762" spans="1:11">
      <c r="A762" s="5" t="s">
        <v>163</v>
      </c>
      <c r="B762" s="183">
        <v>182.13794866174999</v>
      </c>
      <c r="C762" s="168">
        <v>4576.8394427435769</v>
      </c>
      <c r="D762" s="173">
        <v>4758.9773914053267</v>
      </c>
      <c r="E762" s="168">
        <v>41986552.21503371</v>
      </c>
      <c r="F762" s="168">
        <v>1055055850</v>
      </c>
      <c r="G762" s="173">
        <v>1097042402.2150335</v>
      </c>
    </row>
    <row r="763" spans="1:11">
      <c r="A763" s="187" t="s">
        <v>164</v>
      </c>
      <c r="B763" s="188">
        <v>9.2357680908909765E-5</v>
      </c>
      <c r="C763" s="189">
        <v>0</v>
      </c>
      <c r="D763" s="190">
        <v>9.2357680908909765E-5</v>
      </c>
      <c r="E763" s="189">
        <v>21.29034954238352</v>
      </c>
      <c r="F763" s="189">
        <v>0</v>
      </c>
      <c r="G763" s="190">
        <v>21.29034954238352</v>
      </c>
      <c r="H763" s="168"/>
      <c r="I763" s="168"/>
      <c r="J763" s="168"/>
      <c r="K763" s="168"/>
    </row>
    <row r="764" spans="1:11">
      <c r="A764" s="191" t="s">
        <v>167</v>
      </c>
      <c r="B764" s="178">
        <v>3.1605928299231348E-5</v>
      </c>
      <c r="C764" s="170">
        <v>4.6504349233865345E-5</v>
      </c>
      <c r="D764" s="179">
        <v>7.8110277533096693E-5</v>
      </c>
      <c r="E764" s="170">
        <v>7.2858180768507319</v>
      </c>
      <c r="F764" s="170">
        <v>10.720211255700271</v>
      </c>
      <c r="G764" s="179">
        <v>18.006029332551002</v>
      </c>
    </row>
    <row r="765" spans="1:11">
      <c r="A765" s="192" t="s">
        <v>168</v>
      </c>
      <c r="B765" s="183">
        <v>5.001658752648006E-5</v>
      </c>
      <c r="C765" s="168">
        <v>2.7951707191348191E-4</v>
      </c>
      <c r="D765" s="168">
        <v>3.2953365943996196E-4</v>
      </c>
      <c r="E765" s="183">
        <v>11.529854592237296</v>
      </c>
      <c r="F765" s="168">
        <v>64.434447742044654</v>
      </c>
      <c r="G765" s="173">
        <v>75.964302334281953</v>
      </c>
    </row>
    <row r="766" spans="1:11">
      <c r="A766" s="192" t="s">
        <v>169</v>
      </c>
      <c r="B766" s="183">
        <v>1.0700773973757923E-4</v>
      </c>
      <c r="C766" s="168">
        <v>1.6598846010562709E-3</v>
      </c>
      <c r="D766" s="168">
        <v>1.7668923407938501E-3</v>
      </c>
      <c r="E766" s="183">
        <v>24.667490135448855</v>
      </c>
      <c r="F766" s="168">
        <v>382.63762156785191</v>
      </c>
      <c r="G766" s="173">
        <v>407.30511170330067</v>
      </c>
    </row>
    <row r="767" spans="1:11">
      <c r="A767" s="192" t="s">
        <v>170</v>
      </c>
      <c r="B767" s="183">
        <v>6.6898231201247551E-6</v>
      </c>
      <c r="C767" s="168">
        <v>2.0879239884441349E-5</v>
      </c>
      <c r="D767" s="168">
        <v>2.7569063004566103E-5</v>
      </c>
      <c r="E767" s="183">
        <v>1.542142149981536</v>
      </c>
      <c r="F767" s="168">
        <v>4.8130952503826681</v>
      </c>
      <c r="G767" s="173">
        <v>6.3552374003642047</v>
      </c>
    </row>
    <row r="768" spans="1:11">
      <c r="A768" s="193" t="s">
        <v>171</v>
      </c>
      <c r="B768" s="183">
        <v>5.6447982272667935E-6</v>
      </c>
      <c r="C768" s="168">
        <v>2.0879239884441349E-5</v>
      </c>
      <c r="D768" s="168">
        <v>2.6524038111708144E-5</v>
      </c>
      <c r="E768" s="183">
        <v>1.3012423674135707</v>
      </c>
      <c r="F768" s="168">
        <v>4.8130952503826681</v>
      </c>
      <c r="G768" s="173">
        <v>6.1143376177962399</v>
      </c>
    </row>
    <row r="769" spans="1:7">
      <c r="A769" s="192" t="s">
        <v>172</v>
      </c>
      <c r="B769" s="183">
        <v>3.9646359088226662E-5</v>
      </c>
      <c r="C769" s="168">
        <v>2.3254149593616322E-6</v>
      </c>
      <c r="D769" s="168">
        <v>4.1971774047588295E-5</v>
      </c>
      <c r="E769" s="183">
        <v>9.1393031393209245</v>
      </c>
      <c r="F769" s="168">
        <v>0.53605609006928401</v>
      </c>
      <c r="G769" s="173">
        <v>9.6753592293902084</v>
      </c>
    </row>
    <row r="770" spans="1:7">
      <c r="A770" s="130" t="s">
        <v>371</v>
      </c>
      <c r="B770" s="183">
        <v>1.0227913305887977E-6</v>
      </c>
      <c r="C770" s="168">
        <v>1.156354145312888E-5</v>
      </c>
      <c r="D770" s="168">
        <v>1.2586332783717678E-5</v>
      </c>
      <c r="E770" s="183">
        <v>0.23577448808650567</v>
      </c>
      <c r="F770" s="168">
        <v>2.6656347047926485</v>
      </c>
      <c r="G770" s="173">
        <v>2.9014091928791541</v>
      </c>
    </row>
    <row r="771" spans="1:7">
      <c r="A771" s="130" t="s">
        <v>372</v>
      </c>
      <c r="B771" s="183">
        <v>1.7854238370226904E-6</v>
      </c>
      <c r="C771" s="168">
        <v>1.1149901468719613E-5</v>
      </c>
      <c r="D771" s="168">
        <v>1.2935325305742304E-5</v>
      </c>
      <c r="E771" s="183">
        <v>0.41157700363879113</v>
      </c>
      <c r="F771" s="168">
        <v>2.5702821605742088</v>
      </c>
      <c r="G771" s="173">
        <v>2.9818591642129997</v>
      </c>
    </row>
    <row r="772" spans="1:7">
      <c r="A772" s="192" t="s">
        <v>83</v>
      </c>
      <c r="B772" s="183">
        <v>4.5583017436467326E-4</v>
      </c>
      <c r="C772" s="168">
        <v>2.0367548100648515E-7</v>
      </c>
      <c r="D772" s="168">
        <v>4.5603384984567973E-4</v>
      </c>
      <c r="E772" s="183">
        <v>105.07825281755531</v>
      </c>
      <c r="F772" s="168">
        <v>4.6951397449205963E-2</v>
      </c>
      <c r="G772" s="173">
        <v>105.12520421500452</v>
      </c>
    </row>
    <row r="773" spans="1:7">
      <c r="A773" s="70" t="s">
        <v>84</v>
      </c>
      <c r="B773" s="183">
        <v>7.9598499566601319E-7</v>
      </c>
      <c r="C773" s="168">
        <v>3.9959090801953724E-7</v>
      </c>
      <c r="D773" s="168">
        <v>1.1955759036855503E-6</v>
      </c>
      <c r="E773" s="183">
        <v>0.18349095193215481</v>
      </c>
      <c r="F773" s="168">
        <v>9.211394246770932E-2</v>
      </c>
      <c r="G773" s="173">
        <v>0.27560489439986408</v>
      </c>
    </row>
    <row r="774" spans="1:7">
      <c r="A774" s="130" t="s">
        <v>85</v>
      </c>
      <c r="B774" s="183">
        <v>4.5940967056108471E-2</v>
      </c>
      <c r="C774" s="168">
        <v>0.33272473773280881</v>
      </c>
      <c r="D774" s="168">
        <v>0.37866570478891726</v>
      </c>
      <c r="E774" s="183">
        <v>10590.340048754058</v>
      </c>
      <c r="F774" s="168">
        <v>76699.911669674722</v>
      </c>
      <c r="G774" s="173">
        <v>87290.251718428786</v>
      </c>
    </row>
    <row r="775" spans="1:7">
      <c r="A775" s="130" t="s">
        <v>165</v>
      </c>
      <c r="B775" s="183">
        <v>4.6118069693992202E-2</v>
      </c>
      <c r="C775" s="168">
        <v>0.33330891740092794</v>
      </c>
      <c r="D775" s="168">
        <v>0.37942698709492012</v>
      </c>
      <c r="E775" s="183">
        <v>10631.165858024237</v>
      </c>
      <c r="F775" s="168">
        <v>76834.577126921067</v>
      </c>
      <c r="G775" s="173">
        <v>87465.742984945289</v>
      </c>
    </row>
    <row r="776" spans="1:7">
      <c r="A776" s="130" t="s">
        <v>166</v>
      </c>
      <c r="B776" s="194">
        <v>6.0003910948783892E-2</v>
      </c>
      <c r="C776" s="181">
        <v>0.33342091925598333</v>
      </c>
      <c r="D776" s="182">
        <v>0.39342483020476721</v>
      </c>
      <c r="E776" s="194">
        <v>13832.138544812917</v>
      </c>
      <c r="F776" s="181">
        <v>76860.395863598489</v>
      </c>
      <c r="G776" s="182">
        <v>90692.534408411389</v>
      </c>
    </row>
    <row r="777" spans="1:7">
      <c r="A777" s="195" t="s">
        <v>175</v>
      </c>
      <c r="B777" s="183">
        <v>1.1843689340379856E-5</v>
      </c>
      <c r="C777" s="168">
        <v>9.2892250944658856E-6</v>
      </c>
      <c r="D777" s="173">
        <v>2.1132914434845743E-5</v>
      </c>
      <c r="E777" s="183">
        <v>2.7302145684751951</v>
      </c>
      <c r="F777" s="168">
        <v>2.1413578956591182</v>
      </c>
      <c r="G777" s="173">
        <v>4.8715724641343128</v>
      </c>
    </row>
    <row r="778" spans="1:7">
      <c r="A778" s="192" t="s">
        <v>176</v>
      </c>
      <c r="B778" s="183">
        <v>6.1747660492428297E-6</v>
      </c>
      <c r="C778" s="168">
        <v>4.1800829828702403E-5</v>
      </c>
      <c r="D778" s="173">
        <v>4.7975595877945233E-5</v>
      </c>
      <c r="E778" s="183">
        <v>1.4234108764649602</v>
      </c>
      <c r="F778" s="168">
        <v>9.6359530626641305</v>
      </c>
      <c r="G778" s="173">
        <v>11.059363939129092</v>
      </c>
    </row>
    <row r="779" spans="1:7">
      <c r="A779" s="192" t="s">
        <v>177</v>
      </c>
      <c r="B779" s="183">
        <v>1.1560008805367042E-5</v>
      </c>
      <c r="C779" s="168">
        <v>1.103787149652772E-4</v>
      </c>
      <c r="D779" s="173">
        <v>1.2193872377064424E-4</v>
      </c>
      <c r="E779" s="183">
        <v>2.6648203566526836</v>
      </c>
      <c r="F779" s="168">
        <v>25.444569423171444</v>
      </c>
      <c r="G779" s="173">
        <v>28.109389779824127</v>
      </c>
    </row>
    <row r="780" spans="1:7">
      <c r="A780" s="192" t="s">
        <v>178</v>
      </c>
      <c r="B780" s="183">
        <v>1.5917765779930845E-6</v>
      </c>
      <c r="C780" s="168">
        <v>5.1058908204075862E-7</v>
      </c>
      <c r="D780" s="173">
        <v>2.1023656600338431E-6</v>
      </c>
      <c r="E780" s="183">
        <v>0.36693731810217584</v>
      </c>
      <c r="F780" s="168">
        <v>0.11770130997435857</v>
      </c>
      <c r="G780" s="173">
        <v>0.48463862807653441</v>
      </c>
    </row>
    <row r="781" spans="1:7">
      <c r="A781" s="193" t="s">
        <v>179</v>
      </c>
      <c r="B781" s="183">
        <v>1.3864236208716732E-6</v>
      </c>
      <c r="C781" s="168">
        <v>5.1058908204075862E-7</v>
      </c>
      <c r="D781" s="173">
        <v>1.8970127029124319E-6</v>
      </c>
      <c r="E781" s="183">
        <v>0.31959922782477945</v>
      </c>
      <c r="F781" s="168">
        <v>0.11770130997435857</v>
      </c>
      <c r="G781" s="173">
        <v>0.43730053779913802</v>
      </c>
    </row>
    <row r="782" spans="1:7">
      <c r="A782" s="192" t="s">
        <v>180</v>
      </c>
      <c r="B782" s="183">
        <v>7.4688649400886776E-6</v>
      </c>
      <c r="C782" s="168">
        <v>1.1075910484372567E-7</v>
      </c>
      <c r="D782" s="173">
        <v>7.5796240449324035E-6</v>
      </c>
      <c r="E782" s="183">
        <v>1.7217273506052395</v>
      </c>
      <c r="F782" s="168">
        <v>2.5532257132464837E-2</v>
      </c>
      <c r="G782" s="173">
        <v>1.7472596077377041</v>
      </c>
    </row>
    <row r="783" spans="1:7">
      <c r="A783" s="196" t="s">
        <v>181</v>
      </c>
      <c r="B783" s="183">
        <v>1.9127826900559311E-7</v>
      </c>
      <c r="C783" s="168">
        <v>1.8279089137059157E-7</v>
      </c>
      <c r="D783" s="168">
        <v>3.7406916037618468E-7</v>
      </c>
      <c r="E783" s="183">
        <v>4.4093584495778278E-2</v>
      </c>
      <c r="F783" s="168">
        <v>4.2137068970820368E-2</v>
      </c>
      <c r="G783" s="173">
        <v>8.6230653466598653E-2</v>
      </c>
    </row>
    <row r="784" spans="1:7">
      <c r="A784" s="197" t="s">
        <v>182</v>
      </c>
      <c r="B784" s="194">
        <v>2.7460007960702802E-7</v>
      </c>
      <c r="C784" s="181">
        <v>1.3275316133059722E-7</v>
      </c>
      <c r="D784" s="181">
        <v>4.0735324093762524E-7</v>
      </c>
      <c r="E784" s="194">
        <v>6.3300979644195149E-2</v>
      </c>
      <c r="F784" s="181">
        <v>3.0602340593333225E-2</v>
      </c>
      <c r="G784" s="182">
        <v>9.390332023752837E-2</v>
      </c>
    </row>
    <row r="785" spans="1:11">
      <c r="A785" s="196"/>
      <c r="E785" s="5"/>
      <c r="F785" s="5"/>
      <c r="G785" s="5"/>
    </row>
    <row r="786" spans="1:11">
      <c r="A786" s="69" t="s">
        <v>1820</v>
      </c>
      <c r="E786" s="5"/>
      <c r="F786" s="5"/>
      <c r="G786" s="5"/>
    </row>
    <row r="787" spans="1:11">
      <c r="A787" s="61"/>
      <c r="B787" s="948" t="s">
        <v>374</v>
      </c>
      <c r="C787" s="949"/>
      <c r="D787" s="950"/>
      <c r="E787" s="948" t="s">
        <v>375</v>
      </c>
      <c r="F787" s="949"/>
      <c r="G787" s="950"/>
    </row>
    <row r="788" spans="1:11">
      <c r="A788" s="70"/>
      <c r="B788" s="174" t="s">
        <v>327</v>
      </c>
      <c r="C788" s="175" t="s">
        <v>328</v>
      </c>
      <c r="D788" s="176" t="s">
        <v>329</v>
      </c>
      <c r="E788" s="174" t="s">
        <v>327</v>
      </c>
      <c r="F788" s="175" t="s">
        <v>328</v>
      </c>
      <c r="G788" s="176" t="s">
        <v>329</v>
      </c>
    </row>
    <row r="789" spans="1:11">
      <c r="A789" s="61" t="s">
        <v>334</v>
      </c>
      <c r="B789" s="178">
        <v>2945.8836529354717</v>
      </c>
      <c r="C789" s="170">
        <v>4563.1089244153445</v>
      </c>
      <c r="D789" s="179">
        <v>7508.9925773508166</v>
      </c>
      <c r="E789" s="178">
        <v>681130306.75619149</v>
      </c>
      <c r="F789" s="170">
        <v>1055055850</v>
      </c>
      <c r="G789" s="179">
        <v>1736186156.7561917</v>
      </c>
    </row>
    <row r="790" spans="1:11">
      <c r="A790" s="70" t="s">
        <v>339</v>
      </c>
      <c r="B790" s="183">
        <v>1936.3443182882736</v>
      </c>
      <c r="C790" s="168">
        <v>0</v>
      </c>
      <c r="D790" s="173">
        <v>1936.3443182882736</v>
      </c>
      <c r="E790" s="183">
        <v>447710417.27566504</v>
      </c>
      <c r="F790" s="168">
        <v>0</v>
      </c>
      <c r="G790" s="173">
        <v>447710417.27566504</v>
      </c>
    </row>
    <row r="791" spans="1:11">
      <c r="A791" s="130" t="s">
        <v>31</v>
      </c>
      <c r="B791" s="183">
        <v>102.34154358305828</v>
      </c>
      <c r="C791" s="168">
        <v>0</v>
      </c>
      <c r="D791" s="173">
        <v>102.34154358305828</v>
      </c>
      <c r="E791" s="183">
        <v>23662824.193742033</v>
      </c>
      <c r="F791" s="168">
        <v>0</v>
      </c>
      <c r="G791" s="173">
        <v>23662824.193742033</v>
      </c>
    </row>
    <row r="792" spans="1:11">
      <c r="A792" s="130" t="s">
        <v>120</v>
      </c>
      <c r="B792" s="183">
        <v>1643.0839146908907</v>
      </c>
      <c r="C792" s="168">
        <v>0</v>
      </c>
      <c r="D792" s="173">
        <v>1643.0839146908907</v>
      </c>
      <c r="E792" s="183">
        <v>379904430.27998465</v>
      </c>
      <c r="F792" s="168">
        <v>0</v>
      </c>
      <c r="G792" s="173">
        <v>379904430.27998465</v>
      </c>
    </row>
    <row r="793" spans="1:11">
      <c r="A793" s="5" t="s">
        <v>163</v>
      </c>
      <c r="B793" s="183">
        <v>190.91886001432468</v>
      </c>
      <c r="C793" s="168">
        <v>0</v>
      </c>
      <c r="D793" s="173">
        <v>190.91886001432468</v>
      </c>
      <c r="E793" s="168">
        <v>44143162.801938348</v>
      </c>
      <c r="F793" s="168">
        <v>0</v>
      </c>
      <c r="G793" s="173">
        <v>44143162.801938348</v>
      </c>
    </row>
    <row r="794" spans="1:11">
      <c r="A794" s="187" t="s">
        <v>164</v>
      </c>
      <c r="B794" s="188">
        <v>2.6605568160216839E-3</v>
      </c>
      <c r="C794" s="189">
        <v>0</v>
      </c>
      <c r="D794" s="190">
        <v>2.6605568160216839E-3</v>
      </c>
      <c r="E794" s="189">
        <v>615.15867350475457</v>
      </c>
      <c r="F794" s="189">
        <v>0</v>
      </c>
      <c r="G794" s="190">
        <v>615.15867350475457</v>
      </c>
      <c r="H794" s="168"/>
      <c r="I794" s="168"/>
      <c r="J794" s="168"/>
      <c r="K794" s="168"/>
    </row>
    <row r="795" spans="1:11">
      <c r="A795" s="191" t="s">
        <v>167</v>
      </c>
      <c r="B795" s="178">
        <v>9.6063117848072533E-5</v>
      </c>
      <c r="C795" s="170">
        <v>4.6504349233865345E-5</v>
      </c>
      <c r="D795" s="179">
        <v>1.4256746708193787E-4</v>
      </c>
      <c r="E795" s="170">
        <v>22.211162637945183</v>
      </c>
      <c r="F795" s="170">
        <v>10.752468661685331</v>
      </c>
      <c r="G795" s="179">
        <v>32.963631299630514</v>
      </c>
    </row>
    <row r="796" spans="1:11">
      <c r="A796" s="192" t="s">
        <v>168</v>
      </c>
      <c r="B796" s="183">
        <v>1.2381023213905789E-4</v>
      </c>
      <c r="C796" s="168">
        <v>2.7536668140013915E-4</v>
      </c>
      <c r="D796" s="168">
        <v>3.9917691353919704E-4</v>
      </c>
      <c r="E796" s="183">
        <v>28.626691116059163</v>
      </c>
      <c r="F796" s="168">
        <v>63.668703271975311</v>
      </c>
      <c r="G796" s="173">
        <v>92.295394388034481</v>
      </c>
    </row>
    <row r="797" spans="1:11">
      <c r="A797" s="192" t="s">
        <v>169</v>
      </c>
      <c r="B797" s="183">
        <v>1.9844546413590452E-4</v>
      </c>
      <c r="C797" s="168">
        <v>1.5219613594761486E-3</v>
      </c>
      <c r="D797" s="168">
        <v>1.720406823612053E-3</v>
      </c>
      <c r="E797" s="183">
        <v>45.883420998848337</v>
      </c>
      <c r="F797" s="168">
        <v>351.89916839318124</v>
      </c>
      <c r="G797" s="173">
        <v>397.78258939202954</v>
      </c>
    </row>
    <row r="798" spans="1:11">
      <c r="A798" s="192" t="s">
        <v>170</v>
      </c>
      <c r="B798" s="183">
        <v>1.2380191583535833E-5</v>
      </c>
      <c r="C798" s="168">
        <v>1.5999985078858399E-6</v>
      </c>
      <c r="D798" s="168">
        <v>1.3980190091421673E-5</v>
      </c>
      <c r="E798" s="183">
        <v>2.8624768268059273</v>
      </c>
      <c r="F798" s="168">
        <v>0.36994246985951912</v>
      </c>
      <c r="G798" s="173">
        <v>3.2324192966654466</v>
      </c>
    </row>
    <row r="799" spans="1:11">
      <c r="A799" s="193" t="s">
        <v>171</v>
      </c>
      <c r="B799" s="183">
        <v>1.0673764611599847E-5</v>
      </c>
      <c r="C799" s="168">
        <v>1.5999985078858399E-6</v>
      </c>
      <c r="D799" s="168">
        <v>1.2273763119485688E-5</v>
      </c>
      <c r="E799" s="183">
        <v>2.467926578464108</v>
      </c>
      <c r="F799" s="168">
        <v>0.36994246985951912</v>
      </c>
      <c r="G799" s="173">
        <v>2.8378690483236273</v>
      </c>
    </row>
    <row r="800" spans="1:11">
      <c r="A800" s="192" t="s">
        <v>172</v>
      </c>
      <c r="B800" s="183">
        <v>1.2082196557763417E-4</v>
      </c>
      <c r="C800" s="168">
        <v>0</v>
      </c>
      <c r="D800" s="168">
        <v>1.2082196557763417E-4</v>
      </c>
      <c r="E800" s="183">
        <v>27.935761276510476</v>
      </c>
      <c r="F800" s="168">
        <v>0</v>
      </c>
      <c r="G800" s="173">
        <v>27.935761276510476</v>
      </c>
    </row>
    <row r="801" spans="1:7">
      <c r="A801" s="130" t="s">
        <v>371</v>
      </c>
      <c r="B801" s="183">
        <v>3.4594217580275529E-6</v>
      </c>
      <c r="C801" s="168">
        <v>5.0294775552932888E-7</v>
      </c>
      <c r="D801" s="168">
        <v>3.962369513556882E-6</v>
      </c>
      <c r="E801" s="183">
        <v>0.79986763934018978</v>
      </c>
      <c r="F801" s="168">
        <v>0.11628869275426668</v>
      </c>
      <c r="G801" s="173">
        <v>0.91615633209445646</v>
      </c>
    </row>
    <row r="802" spans="1:7">
      <c r="A802" s="130" t="s">
        <v>372</v>
      </c>
      <c r="B802" s="183">
        <v>3.1630968236176474E-6</v>
      </c>
      <c r="C802" s="168">
        <v>4.8274680188661786E-7</v>
      </c>
      <c r="D802" s="168">
        <v>3.645843625504265E-6</v>
      </c>
      <c r="E802" s="183">
        <v>0.73135308912263286</v>
      </c>
      <c r="F802" s="168">
        <v>0.11161794422089655</v>
      </c>
      <c r="G802" s="173">
        <v>0.84297103334352941</v>
      </c>
    </row>
    <row r="803" spans="1:7">
      <c r="A803" s="192" t="s">
        <v>83</v>
      </c>
      <c r="B803" s="183">
        <v>3.1300973095543702E-4</v>
      </c>
      <c r="C803" s="168">
        <v>2.0367548100648515E-7</v>
      </c>
      <c r="D803" s="168">
        <v>3.1321340643644349E-4</v>
      </c>
      <c r="E803" s="183">
        <v>72.372313092169435</v>
      </c>
      <c r="F803" s="168">
        <v>4.7092675475632888E-2</v>
      </c>
      <c r="G803" s="173">
        <v>72.419405767645074</v>
      </c>
    </row>
    <row r="804" spans="1:7">
      <c r="A804" s="70" t="s">
        <v>84</v>
      </c>
      <c r="B804" s="183">
        <v>9.6523859868775409E-5</v>
      </c>
      <c r="C804" s="168">
        <v>3.9959090801953724E-7</v>
      </c>
      <c r="D804" s="168">
        <v>9.692345077679494E-5</v>
      </c>
      <c r="E804" s="183">
        <v>22.317692762983928</v>
      </c>
      <c r="F804" s="168">
        <v>9.2391115815154828E-2</v>
      </c>
      <c r="G804" s="173">
        <v>22.410083878799085</v>
      </c>
    </row>
    <row r="805" spans="1:7">
      <c r="A805" s="130" t="s">
        <v>85</v>
      </c>
      <c r="B805" s="183">
        <v>-0.20505023324622348</v>
      </c>
      <c r="C805" s="168">
        <v>0.32077088165261874</v>
      </c>
      <c r="D805" s="168">
        <v>0.11572064840639526</v>
      </c>
      <c r="E805" s="183">
        <v>-47410.537796445737</v>
      </c>
      <c r="F805" s="168">
        <v>74166.801801825291</v>
      </c>
      <c r="G805" s="173">
        <v>26756.264005379551</v>
      </c>
    </row>
    <row r="806" spans="1:7">
      <c r="A806" s="130" t="s">
        <v>165</v>
      </c>
      <c r="B806" s="183">
        <v>-0.20455627759271183</v>
      </c>
      <c r="C806" s="168">
        <v>0.3213485392785026</v>
      </c>
      <c r="D806" s="168">
        <v>0.11679226168579077</v>
      </c>
      <c r="E806" s="183">
        <v>-47296.328205898921</v>
      </c>
      <c r="F806" s="168">
        <v>74300.364481914934</v>
      </c>
      <c r="G806" s="173">
        <v>27004.036276016021</v>
      </c>
    </row>
    <row r="807" spans="1:7">
      <c r="A807" s="130" t="s">
        <v>166</v>
      </c>
      <c r="B807" s="194">
        <v>-0.16958716279882324</v>
      </c>
      <c r="C807" s="181">
        <v>0.32146054113355799</v>
      </c>
      <c r="D807" s="182">
        <v>0.15187337833473474</v>
      </c>
      <c r="E807" s="194">
        <v>-39210.970230943094</v>
      </c>
      <c r="F807" s="181">
        <v>74326.260907870223</v>
      </c>
      <c r="G807" s="182">
        <v>35115.290676927129</v>
      </c>
    </row>
    <row r="808" spans="1:7">
      <c r="A808" s="195" t="s">
        <v>175</v>
      </c>
      <c r="B808" s="183">
        <v>2.7391606656756366E-6</v>
      </c>
      <c r="C808" s="168">
        <v>9.2892250944658856E-6</v>
      </c>
      <c r="D808" s="173">
        <v>1.2028385760141523E-5</v>
      </c>
      <c r="E808" s="183">
        <v>0.63333300437952089</v>
      </c>
      <c r="F808" s="168">
        <v>2.1478012995577918</v>
      </c>
      <c r="G808" s="173">
        <v>2.7811343039373129</v>
      </c>
    </row>
    <row r="809" spans="1:7">
      <c r="A809" s="192" t="s">
        <v>176</v>
      </c>
      <c r="B809" s="183">
        <v>4.0552826421655741E-6</v>
      </c>
      <c r="C809" s="168">
        <v>3.7650439315359651E-5</v>
      </c>
      <c r="D809" s="173">
        <v>4.1705721957525224E-5</v>
      </c>
      <c r="E809" s="183">
        <v>0.93763917230365945</v>
      </c>
      <c r="F809" s="168">
        <v>8.7053184380931263</v>
      </c>
      <c r="G809" s="173">
        <v>9.6429576103967847</v>
      </c>
    </row>
    <row r="810" spans="1:7">
      <c r="A810" s="192" t="s">
        <v>177</v>
      </c>
      <c r="B810" s="183">
        <v>8.8406696746727405E-6</v>
      </c>
      <c r="C810" s="168">
        <v>1.0119069487026908E-4</v>
      </c>
      <c r="D810" s="173">
        <v>1.1003136454494183E-4</v>
      </c>
      <c r="E810" s="183">
        <v>2.0440888904216021</v>
      </c>
      <c r="F810" s="168">
        <v>23.396731561064236</v>
      </c>
      <c r="G810" s="173">
        <v>25.440820451485845</v>
      </c>
    </row>
    <row r="811" spans="1:7">
      <c r="A811" s="192" t="s">
        <v>178</v>
      </c>
      <c r="B811" s="183">
        <v>6.8120676076721258E-7</v>
      </c>
      <c r="C811" s="168">
        <v>4.7738279134689707E-8</v>
      </c>
      <c r="D811" s="173">
        <v>7.2894503990190229E-7</v>
      </c>
      <c r="E811" s="183">
        <v>0.15750471661140197</v>
      </c>
      <c r="F811" s="168">
        <v>1.1037770849715273E-2</v>
      </c>
      <c r="G811" s="173">
        <v>0.16854248746111725</v>
      </c>
    </row>
    <row r="812" spans="1:7">
      <c r="A812" s="193" t="s">
        <v>179</v>
      </c>
      <c r="B812" s="183">
        <v>6.0236145359170501E-7</v>
      </c>
      <c r="C812" s="168">
        <v>4.7738279134689707E-8</v>
      </c>
      <c r="D812" s="173">
        <v>6.5009973272639472E-7</v>
      </c>
      <c r="E812" s="183">
        <v>0.13927455731464036</v>
      </c>
      <c r="F812" s="168">
        <v>1.1037770849715273E-2</v>
      </c>
      <c r="G812" s="173">
        <v>0.15031232816435566</v>
      </c>
    </row>
    <row r="813" spans="1:7">
      <c r="A813" s="192" t="s">
        <v>180</v>
      </c>
      <c r="B813" s="183">
        <v>5.169163503434731E-6</v>
      </c>
      <c r="C813" s="168">
        <v>0</v>
      </c>
      <c r="D813" s="173">
        <v>5.169163503434731E-6</v>
      </c>
      <c r="E813" s="183">
        <v>1.1951843105748519</v>
      </c>
      <c r="F813" s="168">
        <v>0</v>
      </c>
      <c r="G813" s="173">
        <v>1.1951843105748519</v>
      </c>
    </row>
    <row r="814" spans="1:7">
      <c r="A814" s="196" t="s">
        <v>181</v>
      </c>
      <c r="B814" s="183">
        <v>5.9833001715797084E-8</v>
      </c>
      <c r="C814" s="168">
        <v>1.7090303930218912E-8</v>
      </c>
      <c r="D814" s="168">
        <v>7.6923305646015989E-8</v>
      </c>
      <c r="E814" s="183">
        <v>1.3834243172575594E-2</v>
      </c>
      <c r="F814" s="168">
        <v>3.9515219641980681E-3</v>
      </c>
      <c r="G814" s="173">
        <v>1.778576513677366E-2</v>
      </c>
    </row>
    <row r="815" spans="1:7">
      <c r="A815" s="197" t="s">
        <v>182</v>
      </c>
      <c r="B815" s="194">
        <v>1.6944156194007138E-7</v>
      </c>
      <c r="C815" s="181">
        <v>1.2411952575019323E-8</v>
      </c>
      <c r="D815" s="181">
        <v>1.8185351451509071E-7</v>
      </c>
      <c r="E815" s="194">
        <v>3.9177305236235374E-2</v>
      </c>
      <c r="F815" s="181">
        <v>2.8698204209259707E-3</v>
      </c>
      <c r="G815" s="182">
        <v>4.2047125657161344E-2</v>
      </c>
    </row>
    <row r="816" spans="1:7">
      <c r="E816" s="5"/>
      <c r="F816" s="5"/>
      <c r="G816" s="5"/>
    </row>
    <row r="817" spans="1:11">
      <c r="A817" s="69" t="s">
        <v>1821</v>
      </c>
      <c r="E817" s="5"/>
      <c r="F817" s="5"/>
      <c r="G817" s="5"/>
    </row>
    <row r="818" spans="1:11">
      <c r="A818" s="61"/>
      <c r="B818" s="948" t="s">
        <v>374</v>
      </c>
      <c r="C818" s="949"/>
      <c r="D818" s="950"/>
      <c r="E818" s="948" t="s">
        <v>375</v>
      </c>
      <c r="F818" s="949"/>
      <c r="G818" s="950"/>
    </row>
    <row r="819" spans="1:11">
      <c r="A819" s="70"/>
      <c r="B819" s="174" t="s">
        <v>327</v>
      </c>
      <c r="C819" s="175" t="s">
        <v>328</v>
      </c>
      <c r="D819" s="176" t="s">
        <v>329</v>
      </c>
      <c r="E819" s="174" t="s">
        <v>327</v>
      </c>
      <c r="F819" s="175" t="s">
        <v>328</v>
      </c>
      <c r="G819" s="176" t="s">
        <v>329</v>
      </c>
    </row>
    <row r="820" spans="1:11">
      <c r="A820" s="61" t="s">
        <v>334</v>
      </c>
      <c r="B820" s="178">
        <v>1813.589280580572</v>
      </c>
      <c r="C820" s="170">
        <v>4569.9741835794612</v>
      </c>
      <c r="D820" s="179">
        <v>6383.5634641600336</v>
      </c>
      <c r="E820" s="178">
        <v>418697765.70052987</v>
      </c>
      <c r="F820" s="170">
        <v>1055055850</v>
      </c>
      <c r="G820" s="179">
        <v>1473753615.7005301</v>
      </c>
    </row>
    <row r="821" spans="1:11">
      <c r="A821" s="70" t="s">
        <v>339</v>
      </c>
      <c r="B821" s="183">
        <v>1298.2219785724255</v>
      </c>
      <c r="C821" s="168">
        <v>2296.6804983169054</v>
      </c>
      <c r="D821" s="173">
        <v>3594.902476889331</v>
      </c>
      <c r="E821" s="183">
        <v>299716505.62336183</v>
      </c>
      <c r="F821" s="168">
        <v>530227545.71279377</v>
      </c>
      <c r="G821" s="173">
        <v>829944051.33615565</v>
      </c>
    </row>
    <row r="822" spans="1:11">
      <c r="A822" s="130" t="s">
        <v>31</v>
      </c>
      <c r="B822" s="183">
        <v>76.358908420830701</v>
      </c>
      <c r="C822" s="168">
        <v>0</v>
      </c>
      <c r="D822" s="173">
        <v>76.358908420830701</v>
      </c>
      <c r="E822" s="183">
        <v>17628745.7637037</v>
      </c>
      <c r="F822" s="168">
        <v>0</v>
      </c>
      <c r="G822" s="173">
        <v>17628745.7637037</v>
      </c>
    </row>
    <row r="823" spans="1:11">
      <c r="A823" s="130" t="s">
        <v>120</v>
      </c>
      <c r="B823" s="183">
        <v>1035.351551440054</v>
      </c>
      <c r="C823" s="168">
        <v>0</v>
      </c>
      <c r="D823" s="173">
        <v>1035.351551440054</v>
      </c>
      <c r="E823" s="183">
        <v>239028420.57147285</v>
      </c>
      <c r="F823" s="168">
        <v>0</v>
      </c>
      <c r="G823" s="173">
        <v>239028420.57147285</v>
      </c>
    </row>
    <row r="824" spans="1:11">
      <c r="A824" s="5" t="s">
        <v>163</v>
      </c>
      <c r="B824" s="183">
        <v>186.51151871154099</v>
      </c>
      <c r="C824" s="168">
        <v>2296.6804983169054</v>
      </c>
      <c r="D824" s="173">
        <v>2483.1920170284466</v>
      </c>
      <c r="E824" s="168">
        <v>43059339.288185336</v>
      </c>
      <c r="F824" s="168">
        <v>530227545.71279377</v>
      </c>
      <c r="G824" s="173">
        <v>573286885.00097907</v>
      </c>
    </row>
    <row r="825" spans="1:11">
      <c r="A825" s="187" t="s">
        <v>164</v>
      </c>
      <c r="B825" s="188">
        <v>1.3718074341838786E-3</v>
      </c>
      <c r="C825" s="189">
        <v>0</v>
      </c>
      <c r="D825" s="190">
        <v>1.3718074341838786E-3</v>
      </c>
      <c r="E825" s="189">
        <v>316.70495288784281</v>
      </c>
      <c r="F825" s="189">
        <v>0</v>
      </c>
      <c r="G825" s="190">
        <v>316.70495288784281</v>
      </c>
      <c r="H825" s="168"/>
      <c r="I825" s="168"/>
      <c r="J825" s="168"/>
      <c r="K825" s="168"/>
    </row>
    <row r="826" spans="1:11">
      <c r="A826" s="191" t="s">
        <v>167</v>
      </c>
      <c r="B826" s="178">
        <v>6.3717662016250846E-5</v>
      </c>
      <c r="C826" s="170">
        <v>4.6504349233865345E-5</v>
      </c>
      <c r="D826" s="179">
        <v>1.102220112501162E-4</v>
      </c>
      <c r="E826" s="170">
        <v>14.710300180714215</v>
      </c>
      <c r="F826" s="170">
        <v>10.736315729294214</v>
      </c>
      <c r="G826" s="179">
        <v>25.446615910008433</v>
      </c>
    </row>
    <row r="827" spans="1:11">
      <c r="A827" s="192" t="s">
        <v>168</v>
      </c>
      <c r="B827" s="183">
        <v>8.6779546632076413E-5</v>
      </c>
      <c r="C827" s="168">
        <v>2.7538386966633491E-4</v>
      </c>
      <c r="D827" s="168">
        <v>3.6216341629841131E-4</v>
      </c>
      <c r="E827" s="183">
        <v>20.034526379491972</v>
      </c>
      <c r="F827" s="168">
        <v>63.577024949303478</v>
      </c>
      <c r="G827" s="173">
        <v>83.611551328795443</v>
      </c>
    </row>
    <row r="828" spans="1:11">
      <c r="A828" s="192" t="s">
        <v>169</v>
      </c>
      <c r="B828" s="183">
        <v>1.5256048743906333E-4</v>
      </c>
      <c r="C828" s="168">
        <v>1.5204290713080814E-3</v>
      </c>
      <c r="D828" s="168">
        <v>1.6729895587471446E-3</v>
      </c>
      <c r="E828" s="183">
        <v>35.221169373294465</v>
      </c>
      <c r="F828" s="168">
        <v>351.01677203287994</v>
      </c>
      <c r="G828" s="173">
        <v>386.23794140617434</v>
      </c>
    </row>
    <row r="829" spans="1:11">
      <c r="A829" s="192" t="s">
        <v>170</v>
      </c>
      <c r="B829" s="183">
        <v>9.5246695197068606E-6</v>
      </c>
      <c r="C829" s="168">
        <v>1.8413419039722424E-5</v>
      </c>
      <c r="D829" s="168">
        <v>2.7938088559429283E-5</v>
      </c>
      <c r="E829" s="183">
        <v>2.198931086348594</v>
      </c>
      <c r="F829" s="168">
        <v>4.251049282983927</v>
      </c>
      <c r="G829" s="173">
        <v>6.4499803693325202</v>
      </c>
    </row>
    <row r="830" spans="1:11">
      <c r="A830" s="193" t="s">
        <v>171</v>
      </c>
      <c r="B830" s="183">
        <v>8.1501466252583232E-6</v>
      </c>
      <c r="C830" s="168">
        <v>1.8413419039722424E-5</v>
      </c>
      <c r="D830" s="168">
        <v>2.6563565664980747E-5</v>
      </c>
      <c r="E830" s="183">
        <v>1.8815992235215298</v>
      </c>
      <c r="F830" s="168">
        <v>4.251049282983927</v>
      </c>
      <c r="G830" s="173">
        <v>6.1326485065054568</v>
      </c>
    </row>
    <row r="831" spans="1:11">
      <c r="A831" s="192" t="s">
        <v>172</v>
      </c>
      <c r="B831" s="183">
        <v>8.0086991594974173E-5</v>
      </c>
      <c r="C831" s="168">
        <v>1.1842883789385411E-6</v>
      </c>
      <c r="D831" s="168">
        <v>8.1271279973912708E-5</v>
      </c>
      <c r="E831" s="183">
        <v>18.489436832003303</v>
      </c>
      <c r="F831" s="168">
        <v>0.27341300674645236</v>
      </c>
      <c r="G831" s="173">
        <v>18.762849838749759</v>
      </c>
    </row>
    <row r="832" spans="1:11">
      <c r="A832" s="130" t="s">
        <v>371</v>
      </c>
      <c r="B832" s="183">
        <v>2.2366898608702567E-6</v>
      </c>
      <c r="C832" s="168">
        <v>5.7670736587234044E-6</v>
      </c>
      <c r="D832" s="168">
        <v>8.0037635195936607E-6</v>
      </c>
      <c r="E832" s="183">
        <v>0.5163776922036124</v>
      </c>
      <c r="F832" s="168">
        <v>1.3314265150292908</v>
      </c>
      <c r="G832" s="173">
        <v>1.8478042072329031</v>
      </c>
    </row>
    <row r="833" spans="1:7">
      <c r="A833" s="130" t="s">
        <v>372</v>
      </c>
      <c r="B833" s="183">
        <v>2.4717565776377262E-6</v>
      </c>
      <c r="C833" s="168">
        <v>5.5757557363807333E-6</v>
      </c>
      <c r="D833" s="168">
        <v>8.0475123140184594E-6</v>
      </c>
      <c r="E833" s="183">
        <v>0.57064682036563585</v>
      </c>
      <c r="F833" s="168">
        <v>1.287257536153489</v>
      </c>
      <c r="G833" s="173">
        <v>1.8579043565191249</v>
      </c>
    </row>
    <row r="834" spans="1:7">
      <c r="A834" s="192" t="s">
        <v>83</v>
      </c>
      <c r="B834" s="183">
        <v>3.8467603054716595E-4</v>
      </c>
      <c r="C834" s="168">
        <v>2.0367548100648515E-7</v>
      </c>
      <c r="D834" s="168">
        <v>3.8487970602817242E-4</v>
      </c>
      <c r="E834" s="183">
        <v>88.808969171392093</v>
      </c>
      <c r="F834" s="168">
        <v>4.7021930344723052E-2</v>
      </c>
      <c r="G834" s="173">
        <v>88.855991101736819</v>
      </c>
    </row>
    <row r="835" spans="1:7">
      <c r="A835" s="70" t="s">
        <v>84</v>
      </c>
      <c r="B835" s="183">
        <v>4.8486618143145119E-5</v>
      </c>
      <c r="C835" s="168">
        <v>3.9959090801953724E-7</v>
      </c>
      <c r="D835" s="168">
        <v>4.8886209051164657E-5</v>
      </c>
      <c r="E835" s="183">
        <v>11.193956040813575</v>
      </c>
      <c r="F835" s="168">
        <v>9.2252320949133021E-2</v>
      </c>
      <c r="G835" s="173">
        <v>11.286208361762707</v>
      </c>
    </row>
    <row r="836" spans="1:7">
      <c r="A836" s="130" t="s">
        <v>85</v>
      </c>
      <c r="B836" s="183">
        <v>-8.0504261408691338E-2</v>
      </c>
      <c r="C836" s="168">
        <v>0.3268165893819957</v>
      </c>
      <c r="D836" s="168">
        <v>0.24631232797330438</v>
      </c>
      <c r="E836" s="183">
        <v>-18585.770627404727</v>
      </c>
      <c r="F836" s="168">
        <v>75451.138376989256</v>
      </c>
      <c r="G836" s="173">
        <v>56865.367749584533</v>
      </c>
    </row>
    <row r="837" spans="1:7">
      <c r="A837" s="130" t="s">
        <v>165</v>
      </c>
      <c r="B837" s="183">
        <v>-8.01693068364141E-2</v>
      </c>
      <c r="C837" s="168">
        <v>0.32739427401801219</v>
      </c>
      <c r="D837" s="168">
        <v>0.24722496718159809</v>
      </c>
      <c r="E837" s="183">
        <v>-18508.440698007063</v>
      </c>
      <c r="F837" s="168">
        <v>75584.506647837319</v>
      </c>
      <c r="G837" s="173">
        <v>57076.065949830263</v>
      </c>
    </row>
    <row r="838" spans="1:7">
      <c r="A838" s="130" t="s">
        <v>166</v>
      </c>
      <c r="B838" s="194">
        <v>-5.5780072112065662E-2</v>
      </c>
      <c r="C838" s="181">
        <v>0.32750627587306758</v>
      </c>
      <c r="D838" s="182">
        <v>0.27172620376100187</v>
      </c>
      <c r="E838" s="194">
        <v>-12877.773272049704</v>
      </c>
      <c r="F838" s="181">
        <v>75610.364170799177</v>
      </c>
      <c r="G838" s="182">
        <v>62732.590898749484</v>
      </c>
    </row>
    <row r="839" spans="1:7">
      <c r="A839" s="195" t="s">
        <v>175</v>
      </c>
      <c r="B839" s="183">
        <v>7.3078429688456918E-6</v>
      </c>
      <c r="C839" s="168">
        <v>9.2892250944658856E-6</v>
      </c>
      <c r="D839" s="173">
        <v>1.6597068063311576E-5</v>
      </c>
      <c r="E839" s="183">
        <v>1.6871391752858798</v>
      </c>
      <c r="F839" s="168">
        <v>2.1445747577958114</v>
      </c>
      <c r="G839" s="173">
        <v>3.8317139330816912</v>
      </c>
    </row>
    <row r="840" spans="1:7">
      <c r="A840" s="192" t="s">
        <v>176</v>
      </c>
      <c r="B840" s="183">
        <v>5.1188277952508075E-6</v>
      </c>
      <c r="C840" s="168">
        <v>3.7667627581555385E-5</v>
      </c>
      <c r="D840" s="173">
        <v>4.2786455376806189E-5</v>
      </c>
      <c r="E840" s="183">
        <v>1.1817679911469159</v>
      </c>
      <c r="F840" s="168">
        <v>8.696209046068093</v>
      </c>
      <c r="G840" s="173">
        <v>9.8779770372150075</v>
      </c>
    </row>
    <row r="841" spans="1:7">
      <c r="A841" s="192" t="s">
        <v>177</v>
      </c>
      <c r="B841" s="183">
        <v>1.0205199384803081E-5</v>
      </c>
      <c r="C841" s="168">
        <v>1.103787149652772E-4</v>
      </c>
      <c r="D841" s="173">
        <v>1.2058391435008028E-4</v>
      </c>
      <c r="E841" s="183">
        <v>2.3560429181504756</v>
      </c>
      <c r="F841" s="168">
        <v>25.482793613591834</v>
      </c>
      <c r="G841" s="173">
        <v>27.838836531742306</v>
      </c>
    </row>
    <row r="842" spans="1:7">
      <c r="A842" s="192" t="s">
        <v>178</v>
      </c>
      <c r="B842" s="183">
        <v>1.1381314650421042E-6</v>
      </c>
      <c r="C842" s="168">
        <v>8.163331756189467E-8</v>
      </c>
      <c r="D842" s="173">
        <v>1.2197647826039988E-6</v>
      </c>
      <c r="E842" s="183">
        <v>0.26275690234232663</v>
      </c>
      <c r="F842" s="168">
        <v>1.8846432340483076E-2</v>
      </c>
      <c r="G842" s="173">
        <v>0.28160333468280974</v>
      </c>
    </row>
    <row r="843" spans="1:7">
      <c r="A843" s="193" t="s">
        <v>179</v>
      </c>
      <c r="B843" s="183">
        <v>9.9580442635659751E-7</v>
      </c>
      <c r="C843" s="168">
        <v>8.163331756189467E-8</v>
      </c>
      <c r="D843" s="173">
        <v>1.0774377439184921E-6</v>
      </c>
      <c r="E843" s="183">
        <v>0.22989829773185069</v>
      </c>
      <c r="F843" s="168">
        <v>1.8846432340483076E-2</v>
      </c>
      <c r="G843" s="173">
        <v>0.24874473007233375</v>
      </c>
    </row>
    <row r="844" spans="1:7">
      <c r="A844" s="192" t="s">
        <v>180</v>
      </c>
      <c r="B844" s="183">
        <v>6.3231368988746702E-6</v>
      </c>
      <c r="C844" s="168">
        <v>5.6407446851579767E-8</v>
      </c>
      <c r="D844" s="173">
        <v>6.3795443457262502E-6</v>
      </c>
      <c r="E844" s="183">
        <v>1.4598031208752409</v>
      </c>
      <c r="F844" s="168">
        <v>1.3022613343891884E-2</v>
      </c>
      <c r="G844" s="173">
        <v>1.4728257342191331</v>
      </c>
    </row>
    <row r="845" spans="1:7">
      <c r="A845" s="196" t="s">
        <v>181</v>
      </c>
      <c r="B845" s="183">
        <v>1.2579255710202012E-7</v>
      </c>
      <c r="C845" s="168">
        <v>2.9224727687158289E-8</v>
      </c>
      <c r="D845" s="168">
        <v>1.5501728478917842E-7</v>
      </c>
      <c r="E845" s="183">
        <v>2.9041339825030044E-2</v>
      </c>
      <c r="F845" s="168">
        <v>6.7470227778929411E-3</v>
      </c>
      <c r="G845" s="173">
        <v>3.5788362602922993E-2</v>
      </c>
    </row>
    <row r="846" spans="1:7">
      <c r="A846" s="197" t="s">
        <v>182</v>
      </c>
      <c r="B846" s="194">
        <v>2.2220970204782611E-7</v>
      </c>
      <c r="C846" s="181">
        <v>2.1224662566092611E-8</v>
      </c>
      <c r="D846" s="181">
        <v>2.4343436461391874E-7</v>
      </c>
      <c r="E846" s="194">
        <v>5.1300868813374007E-2</v>
      </c>
      <c r="F846" s="181">
        <v>4.9000724085255989E-3</v>
      </c>
      <c r="G846" s="182">
        <v>5.6200941221899607E-2</v>
      </c>
    </row>
    <row r="847" spans="1:7">
      <c r="A847" s="196"/>
      <c r="E847" s="5"/>
      <c r="F847" s="5"/>
      <c r="G847" s="5"/>
    </row>
    <row r="848" spans="1:7">
      <c r="A848" s="43" t="s">
        <v>384</v>
      </c>
      <c r="E848" s="5"/>
      <c r="F848" s="5"/>
      <c r="G848" s="5"/>
    </row>
    <row r="849" spans="1:11">
      <c r="A849" s="61"/>
      <c r="B849" s="948" t="s">
        <v>374</v>
      </c>
      <c r="C849" s="949"/>
      <c r="D849" s="950"/>
      <c r="E849" s="948" t="s">
        <v>375</v>
      </c>
      <c r="F849" s="949"/>
      <c r="G849" s="950"/>
    </row>
    <row r="850" spans="1:11">
      <c r="A850" s="70"/>
      <c r="B850" s="174" t="s">
        <v>327</v>
      </c>
      <c r="C850" s="175" t="s">
        <v>328</v>
      </c>
      <c r="D850" s="176" t="s">
        <v>329</v>
      </c>
      <c r="E850" s="174" t="s">
        <v>327</v>
      </c>
      <c r="F850" s="175" t="s">
        <v>328</v>
      </c>
      <c r="G850" s="176" t="s">
        <v>329</v>
      </c>
    </row>
    <row r="851" spans="1:11">
      <c r="A851" s="61" t="s">
        <v>334</v>
      </c>
      <c r="B851" s="178">
        <v>792.53836943536476</v>
      </c>
      <c r="C851" s="170">
        <v>5261.0115192687554</v>
      </c>
      <c r="D851" s="179">
        <v>6053.5498887041203</v>
      </c>
      <c r="E851" s="178">
        <v>158937542.70632446</v>
      </c>
      <c r="F851" s="170">
        <v>1055055850</v>
      </c>
      <c r="G851" s="179">
        <v>1213993392.7063246</v>
      </c>
    </row>
    <row r="852" spans="1:11">
      <c r="A852" s="70" t="s">
        <v>339</v>
      </c>
      <c r="B852" s="183">
        <v>764.0758338001433</v>
      </c>
      <c r="C852" s="168">
        <v>5261.0115192687554</v>
      </c>
      <c r="D852" s="173">
        <v>6025.0873530688987</v>
      </c>
      <c r="E852" s="183">
        <v>153229597.64332873</v>
      </c>
      <c r="F852" s="168">
        <v>1055055850</v>
      </c>
      <c r="G852" s="173">
        <v>1208285447.6433287</v>
      </c>
    </row>
    <row r="853" spans="1:11">
      <c r="A853" s="130" t="s">
        <v>31</v>
      </c>
      <c r="B853" s="183">
        <v>58.122930112254132</v>
      </c>
      <c r="C853" s="168">
        <v>0</v>
      </c>
      <c r="D853" s="173">
        <v>58.122930112254132</v>
      </c>
      <c r="E853" s="183">
        <v>11656111.606955452</v>
      </c>
      <c r="F853" s="168">
        <v>0</v>
      </c>
      <c r="G853" s="173">
        <v>11656111.606955452</v>
      </c>
    </row>
    <row r="854" spans="1:11">
      <c r="A854" s="130" t="s">
        <v>120</v>
      </c>
      <c r="B854" s="183">
        <v>496.58793513416617</v>
      </c>
      <c r="C854" s="168">
        <v>0</v>
      </c>
      <c r="D854" s="173">
        <v>496.58793513416617</v>
      </c>
      <c r="E854" s="183">
        <v>99586933.821339533</v>
      </c>
      <c r="F854" s="168">
        <v>0</v>
      </c>
      <c r="G854" s="173">
        <v>99586933.821339533</v>
      </c>
    </row>
    <row r="855" spans="1:11">
      <c r="A855" s="5" t="s">
        <v>163</v>
      </c>
      <c r="B855" s="183">
        <v>209.36496855372297</v>
      </c>
      <c r="C855" s="168">
        <v>5261.0115192687554</v>
      </c>
      <c r="D855" s="173">
        <v>5470.3764878224783</v>
      </c>
      <c r="E855" s="168">
        <v>41986552.215033717</v>
      </c>
      <c r="F855" s="168">
        <v>1055055850</v>
      </c>
      <c r="G855" s="173">
        <v>1097042402.2150338</v>
      </c>
    </row>
    <row r="856" spans="1:11">
      <c r="A856" s="187" t="s">
        <v>164</v>
      </c>
      <c r="B856" s="188">
        <v>1.0616383406787232E-4</v>
      </c>
      <c r="C856" s="189">
        <v>0</v>
      </c>
      <c r="D856" s="190">
        <v>1.0616383406787232E-4</v>
      </c>
      <c r="E856" s="189">
        <v>21.290349542383524</v>
      </c>
      <c r="F856" s="189">
        <v>0</v>
      </c>
      <c r="G856" s="190">
        <v>21.290349542383524</v>
      </c>
      <c r="H856" s="168"/>
      <c r="I856" s="168"/>
      <c r="J856" s="168"/>
      <c r="K856" s="168"/>
    </row>
    <row r="857" spans="1:11">
      <c r="A857" s="191" t="s">
        <v>167</v>
      </c>
      <c r="B857" s="178">
        <v>3.6330562812962209E-5</v>
      </c>
      <c r="C857" s="170">
        <v>4.7934931218764581E-5</v>
      </c>
      <c r="D857" s="179">
        <v>8.426549403172679E-5</v>
      </c>
      <c r="E857" s="170">
        <v>7.2858180768507319</v>
      </c>
      <c r="F857" s="170">
        <v>9.6129859089787058</v>
      </c>
      <c r="G857" s="179">
        <v>16.898803985829439</v>
      </c>
    </row>
    <row r="858" spans="1:11">
      <c r="A858" s="192" t="s">
        <v>168</v>
      </c>
      <c r="B858" s="183">
        <v>5.7493352437460224E-5</v>
      </c>
      <c r="C858" s="168">
        <v>2.179311725025154E-4</v>
      </c>
      <c r="D858" s="168">
        <v>2.7542452493997563E-4</v>
      </c>
      <c r="E858" s="183">
        <v>11.529854592237294</v>
      </c>
      <c r="F858" s="168">
        <v>43.704439270662661</v>
      </c>
      <c r="G858" s="173">
        <v>55.234293862899953</v>
      </c>
    </row>
    <row r="859" spans="1:11">
      <c r="A859" s="192" t="s">
        <v>169</v>
      </c>
      <c r="B859" s="183">
        <v>1.2300386728725766E-4</v>
      </c>
      <c r="C859" s="168">
        <v>1.9027592886126225E-3</v>
      </c>
      <c r="D859" s="168">
        <v>2.0257631558998801E-3</v>
      </c>
      <c r="E859" s="183">
        <v>24.667490135448855</v>
      </c>
      <c r="F859" s="168">
        <v>381.58390477571447</v>
      </c>
      <c r="G859" s="173">
        <v>406.25139491116329</v>
      </c>
    </row>
    <row r="860" spans="1:11">
      <c r="A860" s="192" t="s">
        <v>170</v>
      </c>
      <c r="B860" s="183">
        <v>7.6898560539735852E-6</v>
      </c>
      <c r="C860" s="168">
        <v>2.3997981267792618E-5</v>
      </c>
      <c r="D860" s="168">
        <v>3.16878373217662E-5</v>
      </c>
      <c r="E860" s="183">
        <v>1.5421421499815362</v>
      </c>
      <c r="F860" s="168">
        <v>4.8126126377108207</v>
      </c>
      <c r="G860" s="173">
        <v>6.3547547876923565</v>
      </c>
    </row>
    <row r="861" spans="1:11">
      <c r="A861" s="193" t="s">
        <v>171</v>
      </c>
      <c r="B861" s="183">
        <v>6.4886148769502026E-6</v>
      </c>
      <c r="C861" s="168">
        <v>2.3997981267792618E-5</v>
      </c>
      <c r="D861" s="168">
        <v>3.0486596144742823E-5</v>
      </c>
      <c r="E861" s="183">
        <v>1.3012423674135705</v>
      </c>
      <c r="F861" s="168">
        <v>4.8126126377108207</v>
      </c>
      <c r="G861" s="173">
        <v>6.1138550051243916</v>
      </c>
    </row>
    <row r="862" spans="1:11">
      <c r="A862" s="192" t="s">
        <v>172</v>
      </c>
      <c r="B862" s="183">
        <v>4.5572923077064103E-5</v>
      </c>
      <c r="C862" s="168">
        <v>2.6730312569032933E-6</v>
      </c>
      <c r="D862" s="168">
        <v>4.8245954333967398E-5</v>
      </c>
      <c r="E862" s="183">
        <v>9.1393031393209245</v>
      </c>
      <c r="F862" s="168">
        <v>0.53605609006928401</v>
      </c>
      <c r="G862" s="173">
        <v>9.6753592293902084</v>
      </c>
    </row>
    <row r="863" spans="1:11">
      <c r="A863" s="130" t="s">
        <v>371</v>
      </c>
      <c r="B863" s="183">
        <v>1.1756840149957942E-6</v>
      </c>
      <c r="C863" s="168">
        <v>1.1540107082838125E-5</v>
      </c>
      <c r="D863" s="168">
        <v>1.271579109783392E-5</v>
      </c>
      <c r="E863" s="183">
        <v>0.23577448808650567</v>
      </c>
      <c r="F863" s="168">
        <v>2.3142807125172582</v>
      </c>
      <c r="G863" s="173">
        <v>2.5500552006037638</v>
      </c>
    </row>
    <row r="864" spans="1:11">
      <c r="A864" s="130" t="s">
        <v>372</v>
      </c>
      <c r="B864" s="183">
        <v>2.0523191802687969E-6</v>
      </c>
      <c r="C864" s="168">
        <v>1.1132882093648114E-5</v>
      </c>
      <c r="D864" s="168">
        <v>1.3185201273916911E-5</v>
      </c>
      <c r="E864" s="183">
        <v>0.41157700363879113</v>
      </c>
      <c r="F864" s="168">
        <v>2.232614837896473</v>
      </c>
      <c r="G864" s="173">
        <v>2.6441918415352643</v>
      </c>
    </row>
    <row r="865" spans="1:7">
      <c r="A865" s="192" t="s">
        <v>83</v>
      </c>
      <c r="B865" s="183">
        <v>5.239702699130032E-4</v>
      </c>
      <c r="C865" s="168">
        <v>1.8371117152382721E-7</v>
      </c>
      <c r="D865" s="168">
        <v>5.2415398108452706E-4</v>
      </c>
      <c r="E865" s="183">
        <v>105.07825281755531</v>
      </c>
      <c r="F865" s="168">
        <v>3.6841878318773905E-2</v>
      </c>
      <c r="G865" s="173">
        <v>105.11509469587408</v>
      </c>
    </row>
    <row r="866" spans="1:7">
      <c r="A866" s="70" t="s">
        <v>84</v>
      </c>
      <c r="B866" s="183">
        <v>9.1497337491342848E-7</v>
      </c>
      <c r="C866" s="168">
        <v>3.6042293102625187E-7</v>
      </c>
      <c r="D866" s="168">
        <v>1.2753963059396803E-6</v>
      </c>
      <c r="E866" s="183">
        <v>0.18349095193215481</v>
      </c>
      <c r="F866" s="168">
        <v>7.2280077787445704E-2</v>
      </c>
      <c r="G866" s="173">
        <v>0.25577102971960053</v>
      </c>
    </row>
    <row r="867" spans="1:7">
      <c r="A867" s="130" t="s">
        <v>85</v>
      </c>
      <c r="B867" s="183">
        <v>5.2808484962638083E-2</v>
      </c>
      <c r="C867" s="168">
        <v>0.38264211447704327</v>
      </c>
      <c r="D867" s="168">
        <v>0.43545059943968134</v>
      </c>
      <c r="E867" s="183">
        <v>10590.340048754058</v>
      </c>
      <c r="F867" s="168">
        <v>76735.966050780844</v>
      </c>
      <c r="G867" s="173">
        <v>87326.306099534908</v>
      </c>
    </row>
    <row r="868" spans="1:7">
      <c r="A868" s="130" t="s">
        <v>165</v>
      </c>
      <c r="B868" s="183">
        <v>5.3012061913425917E-2</v>
      </c>
      <c r="C868" s="168">
        <v>0.38313397495041712</v>
      </c>
      <c r="D868" s="168">
        <v>0.43614603686384301</v>
      </c>
      <c r="E868" s="183">
        <v>10631.165858024237</v>
      </c>
      <c r="F868" s="168">
        <v>76834.604928098677</v>
      </c>
      <c r="G868" s="173">
        <v>87465.770786122914</v>
      </c>
    </row>
    <row r="869" spans="1:7">
      <c r="A869" s="130" t="s">
        <v>166</v>
      </c>
      <c r="B869" s="194">
        <v>6.8973637955168074E-2</v>
      </c>
      <c r="C869" s="181">
        <v>0.38323499836228481</v>
      </c>
      <c r="D869" s="182">
        <v>0.45220863631745284</v>
      </c>
      <c r="E869" s="194">
        <v>13832.138544812917</v>
      </c>
      <c r="F869" s="181">
        <v>76854.864405061919</v>
      </c>
      <c r="G869" s="182">
        <v>90687.002949874834</v>
      </c>
    </row>
    <row r="870" spans="1:7">
      <c r="A870" s="195" t="s">
        <v>175</v>
      </c>
      <c r="B870" s="183">
        <v>1.3614151606119596E-5</v>
      </c>
      <c r="C870" s="168">
        <v>8.0492865589722658E-6</v>
      </c>
      <c r="D870" s="173">
        <v>2.1663438165091862E-5</v>
      </c>
      <c r="E870" s="183">
        <v>2.7302145684751951</v>
      </c>
      <c r="F870" s="168">
        <v>1.6142232042765894</v>
      </c>
      <c r="G870" s="173">
        <v>4.3444377727517844</v>
      </c>
    </row>
    <row r="871" spans="1:7">
      <c r="A871" s="192" t="s">
        <v>176</v>
      </c>
      <c r="B871" s="183">
        <v>7.0978053130880145E-6</v>
      </c>
      <c r="C871" s="168">
        <v>2.9806384371355679E-5</v>
      </c>
      <c r="D871" s="173">
        <v>3.6904189684443694E-5</v>
      </c>
      <c r="E871" s="183">
        <v>1.4234108764649602</v>
      </c>
      <c r="F871" s="168">
        <v>5.9774437070075743</v>
      </c>
      <c r="G871" s="173">
        <v>7.4008545834725341</v>
      </c>
    </row>
    <row r="872" spans="1:7">
      <c r="A872" s="192" t="s">
        <v>177</v>
      </c>
      <c r="B872" s="183">
        <v>1.328806488597892E-5</v>
      </c>
      <c r="C872" s="168">
        <v>9.9712056099358676E-5</v>
      </c>
      <c r="D872" s="173">
        <v>1.1300012098533759E-4</v>
      </c>
      <c r="E872" s="183">
        <v>2.6648203566526836</v>
      </c>
      <c r="F872" s="168">
        <v>19.996494536810836</v>
      </c>
      <c r="G872" s="173">
        <v>22.661314893463519</v>
      </c>
    </row>
    <row r="873" spans="1:7">
      <c r="A873" s="192" t="s">
        <v>178</v>
      </c>
      <c r="B873" s="183">
        <v>1.8297244239583437E-6</v>
      </c>
      <c r="C873" s="168">
        <v>4.4512994715038137E-7</v>
      </c>
      <c r="D873" s="173">
        <v>2.2748543711087249E-6</v>
      </c>
      <c r="E873" s="183">
        <v>0.36693731810217584</v>
      </c>
      <c r="F873" s="168">
        <v>8.9267425671114467E-2</v>
      </c>
      <c r="G873" s="173">
        <v>0.45620474377329029</v>
      </c>
    </row>
    <row r="874" spans="1:7">
      <c r="A874" s="193" t="s">
        <v>179</v>
      </c>
      <c r="B874" s="183">
        <v>1.5936741350095958E-6</v>
      </c>
      <c r="C874" s="168">
        <v>4.4512994715038137E-7</v>
      </c>
      <c r="D874" s="173">
        <v>2.0388040821599771E-6</v>
      </c>
      <c r="E874" s="183">
        <v>0.3195992278247794</v>
      </c>
      <c r="F874" s="168">
        <v>8.9267425671114467E-2</v>
      </c>
      <c r="G874" s="173">
        <v>0.40886665349589379</v>
      </c>
    </row>
    <row r="875" spans="1:7">
      <c r="A875" s="192" t="s">
        <v>180</v>
      </c>
      <c r="B875" s="183">
        <v>8.5853534905988528E-6</v>
      </c>
      <c r="C875" s="168">
        <v>9.9902476268723581E-8</v>
      </c>
      <c r="D875" s="173">
        <v>8.6852559668675771E-6</v>
      </c>
      <c r="E875" s="183">
        <v>1.7217273506052395</v>
      </c>
      <c r="F875" s="168">
        <v>2.0034681853624461E-2</v>
      </c>
      <c r="G875" s="173">
        <v>1.7417620324588639</v>
      </c>
    </row>
    <row r="876" spans="1:7">
      <c r="A876" s="196" t="s">
        <v>181</v>
      </c>
      <c r="B876" s="183">
        <v>2.1987163613958423E-7</v>
      </c>
      <c r="C876" s="168">
        <v>1.5935652107983653E-7</v>
      </c>
      <c r="D876" s="168">
        <v>3.7922815721942079E-7</v>
      </c>
      <c r="E876" s="183">
        <v>4.4093584495778278E-2</v>
      </c>
      <c r="F876" s="168">
        <v>3.1957738390258984E-2</v>
      </c>
      <c r="G876" s="173">
        <v>7.6051322886037262E-2</v>
      </c>
    </row>
    <row r="877" spans="1:7">
      <c r="A877" s="197" t="s">
        <v>182</v>
      </c>
      <c r="B877" s="194">
        <v>3.1564886644541864E-7</v>
      </c>
      <c r="C877" s="181">
        <v>1.1573378625909917E-7</v>
      </c>
      <c r="D877" s="181">
        <v>4.3138265270451783E-7</v>
      </c>
      <c r="E877" s="194">
        <v>6.3300979644195149E-2</v>
      </c>
      <c r="F877" s="181">
        <v>2.3209530674489769E-2</v>
      </c>
      <c r="G877" s="182">
        <v>8.6510510318684911E-2</v>
      </c>
    </row>
    <row r="878" spans="1:7">
      <c r="A878" s="196"/>
      <c r="E878" s="5"/>
      <c r="F878" s="5"/>
      <c r="G878" s="5"/>
    </row>
    <row r="879" spans="1:7">
      <c r="A879" s="69" t="s">
        <v>1822</v>
      </c>
      <c r="E879" s="5"/>
      <c r="F879" s="5"/>
      <c r="G879" s="5"/>
    </row>
    <row r="880" spans="1:7">
      <c r="A880" s="61"/>
      <c r="B880" s="948" t="s">
        <v>374</v>
      </c>
      <c r="C880" s="949"/>
      <c r="D880" s="950"/>
      <c r="E880" s="948" t="s">
        <v>375</v>
      </c>
      <c r="F880" s="949"/>
      <c r="G880" s="950"/>
    </row>
    <row r="881" spans="1:11">
      <c r="A881" s="70"/>
      <c r="B881" s="174" t="s">
        <v>327</v>
      </c>
      <c r="C881" s="175" t="s">
        <v>328</v>
      </c>
      <c r="D881" s="176" t="s">
        <v>329</v>
      </c>
      <c r="E881" s="174" t="s">
        <v>327</v>
      </c>
      <c r="F881" s="175" t="s">
        <v>328</v>
      </c>
      <c r="G881" s="176" t="s">
        <v>329</v>
      </c>
    </row>
    <row r="882" spans="1:11">
      <c r="A882" s="61" t="s">
        <v>334</v>
      </c>
      <c r="B882" s="178">
        <v>3386.2511513466166</v>
      </c>
      <c r="C882" s="170">
        <v>5245.2284847109495</v>
      </c>
      <c r="D882" s="179">
        <v>8631.4796360575656</v>
      </c>
      <c r="E882" s="178">
        <v>681130306.75619149</v>
      </c>
      <c r="F882" s="170">
        <v>1055055850</v>
      </c>
      <c r="G882" s="179">
        <v>1736186156.7561915</v>
      </c>
    </row>
    <row r="883" spans="1:11">
      <c r="A883" s="70" t="s">
        <v>339</v>
      </c>
      <c r="B883" s="183">
        <v>2225.8001162650708</v>
      </c>
      <c r="C883" s="168">
        <v>0</v>
      </c>
      <c r="D883" s="173">
        <v>2225.8001162650708</v>
      </c>
      <c r="E883" s="183">
        <v>447710417.27566499</v>
      </c>
      <c r="F883" s="168">
        <v>0</v>
      </c>
      <c r="G883" s="173">
        <v>447710417.27566499</v>
      </c>
    </row>
    <row r="884" spans="1:11">
      <c r="A884" s="130" t="s">
        <v>31</v>
      </c>
      <c r="B884" s="183">
        <v>117.64014150504271</v>
      </c>
      <c r="C884" s="168">
        <v>0</v>
      </c>
      <c r="D884" s="173">
        <v>117.64014150504271</v>
      </c>
      <c r="E884" s="183">
        <v>23662824.193742033</v>
      </c>
      <c r="F884" s="168">
        <v>0</v>
      </c>
      <c r="G884" s="173">
        <v>23662824.193742033</v>
      </c>
    </row>
    <row r="885" spans="1:11">
      <c r="A885" s="130" t="s">
        <v>120</v>
      </c>
      <c r="B885" s="183">
        <v>1888.7014741186076</v>
      </c>
      <c r="C885" s="168">
        <v>0</v>
      </c>
      <c r="D885" s="173">
        <v>1888.7014741186076</v>
      </c>
      <c r="E885" s="183">
        <v>379904430.27998465</v>
      </c>
      <c r="F885" s="168">
        <v>0</v>
      </c>
      <c r="G885" s="173">
        <v>379904430.27998465</v>
      </c>
    </row>
    <row r="886" spans="1:11">
      <c r="A886" s="5" t="s">
        <v>163</v>
      </c>
      <c r="B886" s="183">
        <v>219.45850064142084</v>
      </c>
      <c r="C886" s="168">
        <v>0</v>
      </c>
      <c r="D886" s="173">
        <v>219.45850064142084</v>
      </c>
      <c r="E886" s="168">
        <v>44143162.80193834</v>
      </c>
      <c r="F886" s="168">
        <v>0</v>
      </c>
      <c r="G886" s="173">
        <v>44143162.80193834</v>
      </c>
    </row>
    <row r="887" spans="1:11">
      <c r="A887" s="187" t="s">
        <v>164</v>
      </c>
      <c r="B887" s="188">
        <v>3.0582720307025845E-3</v>
      </c>
      <c r="C887" s="189">
        <v>0</v>
      </c>
      <c r="D887" s="190">
        <v>3.0582720307025845E-3</v>
      </c>
      <c r="E887" s="189">
        <v>615.15867350475446</v>
      </c>
      <c r="F887" s="189">
        <v>0</v>
      </c>
      <c r="G887" s="190">
        <v>615.15867350475446</v>
      </c>
      <c r="H887" s="168"/>
      <c r="I887" s="168"/>
      <c r="J887" s="168"/>
      <c r="K887" s="168"/>
    </row>
    <row r="888" spans="1:11">
      <c r="A888" s="191" t="s">
        <v>167</v>
      </c>
      <c r="B888" s="178">
        <v>1.1042318086487807E-4</v>
      </c>
      <c r="C888" s="170">
        <v>4.7934931218764581E-5</v>
      </c>
      <c r="D888" s="179">
        <v>1.5835811208364265E-4</v>
      </c>
      <c r="E888" s="170">
        <v>22.211162637945183</v>
      </c>
      <c r="F888" s="170">
        <v>9.6419116439104364</v>
      </c>
      <c r="G888" s="179">
        <v>31.853074281855616</v>
      </c>
    </row>
    <row r="889" spans="1:11">
      <c r="A889" s="192" t="s">
        <v>168</v>
      </c>
      <c r="B889" s="183">
        <v>1.4231809213225577E-4</v>
      </c>
      <c r="C889" s="168">
        <v>2.1497170649576692E-4</v>
      </c>
      <c r="D889" s="168">
        <v>3.5728979862802266E-4</v>
      </c>
      <c r="E889" s="183">
        <v>28.626691116059163</v>
      </c>
      <c r="F889" s="168">
        <v>43.240662858434199</v>
      </c>
      <c r="G889" s="173">
        <v>71.867353974493355</v>
      </c>
    </row>
    <row r="890" spans="1:11">
      <c r="A890" s="192" t="s">
        <v>169</v>
      </c>
      <c r="B890" s="183">
        <v>2.2811022449583477E-4</v>
      </c>
      <c r="C890" s="168">
        <v>1.7446593620817372E-3</v>
      </c>
      <c r="D890" s="168">
        <v>1.9727695865775718E-3</v>
      </c>
      <c r="E890" s="183">
        <v>45.883420998848329</v>
      </c>
      <c r="F890" s="168">
        <v>350.93095974503422</v>
      </c>
      <c r="G890" s="173">
        <v>396.81438074388245</v>
      </c>
    </row>
    <row r="891" spans="1:11">
      <c r="A891" s="192" t="s">
        <v>170</v>
      </c>
      <c r="B891" s="183">
        <v>1.4230853266002421E-5</v>
      </c>
      <c r="C891" s="168">
        <v>1.8275244360141166E-6</v>
      </c>
      <c r="D891" s="168">
        <v>1.6058377702016538E-5</v>
      </c>
      <c r="E891" s="183">
        <v>2.8624768268059273</v>
      </c>
      <c r="F891" s="168">
        <v>0.36759892402302069</v>
      </c>
      <c r="G891" s="173">
        <v>3.2300757508289477</v>
      </c>
    </row>
    <row r="892" spans="1:11">
      <c r="A892" s="193" t="s">
        <v>171</v>
      </c>
      <c r="B892" s="183">
        <v>1.2269339852989935E-5</v>
      </c>
      <c r="C892" s="168">
        <v>1.8275244360141166E-6</v>
      </c>
      <c r="D892" s="168">
        <v>1.4096864289004052E-5</v>
      </c>
      <c r="E892" s="183">
        <v>2.4679265784641076</v>
      </c>
      <c r="F892" s="168">
        <v>0.36759892402302069</v>
      </c>
      <c r="G892" s="173">
        <v>2.8355255024871284</v>
      </c>
    </row>
    <row r="893" spans="1:11">
      <c r="A893" s="192" t="s">
        <v>172</v>
      </c>
      <c r="B893" s="183">
        <v>1.3888312243341228E-4</v>
      </c>
      <c r="C893" s="168">
        <v>0</v>
      </c>
      <c r="D893" s="168">
        <v>1.3888312243341228E-4</v>
      </c>
      <c r="E893" s="183">
        <v>27.935761276510473</v>
      </c>
      <c r="F893" s="168">
        <v>0</v>
      </c>
      <c r="G893" s="173">
        <v>27.935761276510473</v>
      </c>
    </row>
    <row r="894" spans="1:11">
      <c r="A894" s="130" t="s">
        <v>371</v>
      </c>
      <c r="B894" s="183">
        <v>3.9765558627684668E-6</v>
      </c>
      <c r="C894" s="168">
        <v>5.7348222507943369E-7</v>
      </c>
      <c r="D894" s="168">
        <v>4.5500380878479006E-6</v>
      </c>
      <c r="E894" s="183">
        <v>0.79986763934018978</v>
      </c>
      <c r="F894" s="168">
        <v>0.11535355956460612</v>
      </c>
      <c r="G894" s="173">
        <v>0.91522119890479592</v>
      </c>
    </row>
    <row r="895" spans="1:11">
      <c r="A895" s="130" t="s">
        <v>372</v>
      </c>
      <c r="B895" s="183">
        <v>3.6359345862566227E-6</v>
      </c>
      <c r="C895" s="168">
        <v>5.523380309100183E-7</v>
      </c>
      <c r="D895" s="168">
        <v>4.1882726171666413E-6</v>
      </c>
      <c r="E895" s="183">
        <v>0.73135308912263275</v>
      </c>
      <c r="F895" s="168">
        <v>0.11110049302670354</v>
      </c>
      <c r="G895" s="173">
        <v>0.84245358214933641</v>
      </c>
    </row>
    <row r="896" spans="1:11">
      <c r="A896" s="192" t="s">
        <v>83</v>
      </c>
      <c r="B896" s="183">
        <v>3.5980021165274461E-4</v>
      </c>
      <c r="C896" s="168">
        <v>1.8371117152382721E-7</v>
      </c>
      <c r="D896" s="168">
        <v>3.5998392282426842E-4</v>
      </c>
      <c r="E896" s="183">
        <v>72.372313092169435</v>
      </c>
      <c r="F896" s="168">
        <v>3.6952736528358975E-2</v>
      </c>
      <c r="G896" s="173">
        <v>72.409265828697798</v>
      </c>
    </row>
    <row r="897" spans="1:7">
      <c r="A897" s="70" t="s">
        <v>84</v>
      </c>
      <c r="B897" s="183">
        <v>1.1095279723194817E-4</v>
      </c>
      <c r="C897" s="168">
        <v>3.6042293102625187E-7</v>
      </c>
      <c r="D897" s="168">
        <v>1.1131322016297442E-4</v>
      </c>
      <c r="E897" s="183">
        <v>22.317692762983928</v>
      </c>
      <c r="F897" s="168">
        <v>7.2497570498942523E-2</v>
      </c>
      <c r="G897" s="173">
        <v>22.39019033348287</v>
      </c>
    </row>
    <row r="898" spans="1:7">
      <c r="A898" s="130" t="s">
        <v>85</v>
      </c>
      <c r="B898" s="183">
        <v>-0.23570231218127671</v>
      </c>
      <c r="C898" s="168">
        <v>0.3688984813733211</v>
      </c>
      <c r="D898" s="168">
        <v>0.13319616919204438</v>
      </c>
      <c r="E898" s="183">
        <v>-47410.537796445729</v>
      </c>
      <c r="F898" s="168">
        <v>74202.392129060259</v>
      </c>
      <c r="G898" s="173">
        <v>26791.854332614526</v>
      </c>
    </row>
    <row r="899" spans="1:7">
      <c r="A899" s="130" t="s">
        <v>165</v>
      </c>
      <c r="B899" s="183">
        <v>-0.23513451721804002</v>
      </c>
      <c r="C899" s="168">
        <v>0.36938569125725579</v>
      </c>
      <c r="D899" s="168">
        <v>0.13425117403921577</v>
      </c>
      <c r="E899" s="183">
        <v>-47296.328205898899</v>
      </c>
      <c r="F899" s="168">
        <v>74300.392366747037</v>
      </c>
      <c r="G899" s="173">
        <v>27004.064160848135</v>
      </c>
    </row>
    <row r="900" spans="1:7">
      <c r="A900" s="130" t="s">
        <v>166</v>
      </c>
      <c r="B900" s="194">
        <v>-0.19493801960199142</v>
      </c>
      <c r="C900" s="181">
        <v>0.36948671466912347</v>
      </c>
      <c r="D900" s="182">
        <v>0.17454869506713205</v>
      </c>
      <c r="E900" s="194">
        <v>-39210.970230943072</v>
      </c>
      <c r="F900" s="181">
        <v>74320.712805025105</v>
      </c>
      <c r="G900" s="182">
        <v>35109.742574082033</v>
      </c>
    </row>
    <row r="901" spans="1:7">
      <c r="A901" s="195" t="s">
        <v>175</v>
      </c>
      <c r="B901" s="183">
        <v>3.1486260323366086E-6</v>
      </c>
      <c r="C901" s="168">
        <v>8.0492865589722658E-6</v>
      </c>
      <c r="D901" s="173">
        <v>1.1197912591308875E-5</v>
      </c>
      <c r="E901" s="183">
        <v>0.633333004379521</v>
      </c>
      <c r="F901" s="168">
        <v>1.6190804456134296</v>
      </c>
      <c r="G901" s="173">
        <v>2.2524134499929511</v>
      </c>
    </row>
    <row r="902" spans="1:7">
      <c r="A902" s="192" t="s">
        <v>176</v>
      </c>
      <c r="B902" s="183">
        <v>4.6614894320030095E-6</v>
      </c>
      <c r="C902" s="168">
        <v>2.6846918364607207E-5</v>
      </c>
      <c r="D902" s="173">
        <v>3.1508407796610218E-5</v>
      </c>
      <c r="E902" s="183">
        <v>0.93763917230365934</v>
      </c>
      <c r="F902" s="168">
        <v>5.400145743434126</v>
      </c>
      <c r="G902" s="173">
        <v>6.3377849157377852</v>
      </c>
    </row>
    <row r="903" spans="1:7">
      <c r="A903" s="192" t="s">
        <v>177</v>
      </c>
      <c r="B903" s="183">
        <v>1.0162223424779442E-5</v>
      </c>
      <c r="C903" s="168">
        <v>9.1411937952090084E-5</v>
      </c>
      <c r="D903" s="173">
        <v>1.0157416137686952E-4</v>
      </c>
      <c r="E903" s="183">
        <v>2.0440888904216017</v>
      </c>
      <c r="F903" s="168">
        <v>18.387130356153488</v>
      </c>
      <c r="G903" s="173">
        <v>20.43121924657509</v>
      </c>
    </row>
    <row r="904" spans="1:7">
      <c r="A904" s="192" t="s">
        <v>178</v>
      </c>
      <c r="B904" s="183">
        <v>7.8303743450780495E-7</v>
      </c>
      <c r="C904" s="168">
        <v>3.260170237811754E-8</v>
      </c>
      <c r="D904" s="173">
        <v>8.1563913688592251E-7</v>
      </c>
      <c r="E904" s="183">
        <v>0.15750471661140197</v>
      </c>
      <c r="F904" s="168">
        <v>6.5576965644590654E-3</v>
      </c>
      <c r="G904" s="173">
        <v>0.16406241317586104</v>
      </c>
    </row>
    <row r="905" spans="1:7">
      <c r="A905" s="193" t="s">
        <v>179</v>
      </c>
      <c r="B905" s="183">
        <v>6.924058809040861E-7</v>
      </c>
      <c r="C905" s="168">
        <v>3.260170237811754E-8</v>
      </c>
      <c r="D905" s="173">
        <v>7.2500758328220366E-7</v>
      </c>
      <c r="E905" s="183">
        <v>0.13927455731464036</v>
      </c>
      <c r="F905" s="168">
        <v>6.5576965644590654E-3</v>
      </c>
      <c r="G905" s="173">
        <v>0.1458322538790994</v>
      </c>
    </row>
    <row r="906" spans="1:7">
      <c r="A906" s="192" t="s">
        <v>180</v>
      </c>
      <c r="B906" s="183">
        <v>5.9418795605055713E-6</v>
      </c>
      <c r="C906" s="168">
        <v>0</v>
      </c>
      <c r="D906" s="173">
        <v>5.9418795605055713E-6</v>
      </c>
      <c r="E906" s="183">
        <v>1.1951843105748519</v>
      </c>
      <c r="F906" s="168">
        <v>0</v>
      </c>
      <c r="G906" s="173">
        <v>1.1951843105748519</v>
      </c>
    </row>
    <row r="907" spans="1:7">
      <c r="A907" s="196" t="s">
        <v>181</v>
      </c>
      <c r="B907" s="183">
        <v>6.8777180234782338E-8</v>
      </c>
      <c r="C907" s="168">
        <v>1.167140945136608E-8</v>
      </c>
      <c r="D907" s="168">
        <v>8.0448589686148422E-8</v>
      </c>
      <c r="E907" s="183">
        <v>1.3834243172575592E-2</v>
      </c>
      <c r="F907" s="168">
        <v>2.3476553700763456E-3</v>
      </c>
      <c r="G907" s="173">
        <v>1.6181898542651937E-2</v>
      </c>
    </row>
    <row r="908" spans="1:7">
      <c r="A908" s="197" t="s">
        <v>182</v>
      </c>
      <c r="B908" s="194">
        <v>1.947706534960374E-7</v>
      </c>
      <c r="C908" s="181">
        <v>8.4764426183105608E-9</v>
      </c>
      <c r="D908" s="181">
        <v>2.0324709611434796E-7</v>
      </c>
      <c r="E908" s="194">
        <v>3.9177305236235367E-2</v>
      </c>
      <c r="F908" s="181">
        <v>1.705001106759357E-3</v>
      </c>
      <c r="G908" s="182">
        <v>4.0882306342994723E-2</v>
      </c>
    </row>
    <row r="909" spans="1:7">
      <c r="E909" s="5"/>
      <c r="F909" s="5"/>
      <c r="G909" s="5"/>
    </row>
    <row r="910" spans="1:7">
      <c r="A910" s="69" t="s">
        <v>1823</v>
      </c>
      <c r="E910" s="5"/>
      <c r="F910" s="5"/>
      <c r="G910" s="5"/>
    </row>
    <row r="911" spans="1:7">
      <c r="A911" s="61"/>
      <c r="B911" s="948" t="s">
        <v>374</v>
      </c>
      <c r="C911" s="949"/>
      <c r="D911" s="950"/>
      <c r="E911" s="948" t="s">
        <v>375</v>
      </c>
      <c r="F911" s="949"/>
      <c r="G911" s="950"/>
    </row>
    <row r="912" spans="1:7">
      <c r="A912" s="70"/>
      <c r="B912" s="174" t="s">
        <v>327</v>
      </c>
      <c r="C912" s="175" t="s">
        <v>328</v>
      </c>
      <c r="D912" s="176" t="s">
        <v>329</v>
      </c>
      <c r="E912" s="174" t="s">
        <v>327</v>
      </c>
      <c r="F912" s="175" t="s">
        <v>328</v>
      </c>
      <c r="G912" s="176" t="s">
        <v>329</v>
      </c>
    </row>
    <row r="913" spans="1:11">
      <c r="A913" s="61" t="s">
        <v>334</v>
      </c>
      <c r="B913" s="178">
        <v>2084.6949550489812</v>
      </c>
      <c r="C913" s="170">
        <v>5253.1200019898524</v>
      </c>
      <c r="D913" s="179">
        <v>7337.8149570388341</v>
      </c>
      <c r="E913" s="178">
        <v>418697765.70052987</v>
      </c>
      <c r="F913" s="170">
        <v>1055055850</v>
      </c>
      <c r="G913" s="179">
        <v>1473753615.7005301</v>
      </c>
    </row>
    <row r="914" spans="1:11">
      <c r="A914" s="70" t="s">
        <v>339</v>
      </c>
      <c r="B914" s="183">
        <v>1492.287607918184</v>
      </c>
      <c r="C914" s="168">
        <v>2640.0014046553706</v>
      </c>
      <c r="D914" s="173">
        <v>4132.2890125735548</v>
      </c>
      <c r="E914" s="183">
        <v>299716505.62336183</v>
      </c>
      <c r="F914" s="168">
        <v>530227545.71279377</v>
      </c>
      <c r="G914" s="173">
        <v>829944051.33615577</v>
      </c>
    </row>
    <row r="915" spans="1:11">
      <c r="A915" s="130" t="s">
        <v>31</v>
      </c>
      <c r="B915" s="183">
        <v>87.773473775161563</v>
      </c>
      <c r="C915" s="168">
        <v>0</v>
      </c>
      <c r="D915" s="173">
        <v>87.773473775161563</v>
      </c>
      <c r="E915" s="183">
        <v>17628745.763703704</v>
      </c>
      <c r="F915" s="168">
        <v>0</v>
      </c>
      <c r="G915" s="173">
        <v>17628745.763703704</v>
      </c>
    </row>
    <row r="916" spans="1:11">
      <c r="A916" s="130" t="s">
        <v>120</v>
      </c>
      <c r="B916" s="183">
        <v>1190.1218093317495</v>
      </c>
      <c r="C916" s="168">
        <v>0</v>
      </c>
      <c r="D916" s="173">
        <v>1190.1218093317495</v>
      </c>
      <c r="E916" s="183">
        <v>239028420.57147288</v>
      </c>
      <c r="F916" s="168">
        <v>0</v>
      </c>
      <c r="G916" s="173">
        <v>239028420.57147288</v>
      </c>
    </row>
    <row r="917" spans="1:11">
      <c r="A917" s="5" t="s">
        <v>163</v>
      </c>
      <c r="B917" s="183">
        <v>214.39232481127317</v>
      </c>
      <c r="C917" s="168">
        <v>2640.0014046553706</v>
      </c>
      <c r="D917" s="173">
        <v>2854.3937294666439</v>
      </c>
      <c r="E917" s="168">
        <v>43059339.288185343</v>
      </c>
      <c r="F917" s="168">
        <v>530227545.71279377</v>
      </c>
      <c r="G917" s="173">
        <v>573286885.00097919</v>
      </c>
    </row>
    <row r="918" spans="1:11">
      <c r="A918" s="187" t="s">
        <v>164</v>
      </c>
      <c r="B918" s="188">
        <v>1.5768730373319868E-3</v>
      </c>
      <c r="C918" s="189">
        <v>0</v>
      </c>
      <c r="D918" s="190">
        <v>1.5768730373319868E-3</v>
      </c>
      <c r="E918" s="189">
        <v>316.70495288784286</v>
      </c>
      <c r="F918" s="189">
        <v>0</v>
      </c>
      <c r="G918" s="190">
        <v>316.70495288784286</v>
      </c>
      <c r="H918" s="168"/>
      <c r="I918" s="168"/>
      <c r="J918" s="168"/>
      <c r="K918" s="168"/>
    </row>
    <row r="919" spans="1:11">
      <c r="A919" s="191" t="s">
        <v>167</v>
      </c>
      <c r="B919" s="178">
        <v>7.324254172381945E-5</v>
      </c>
      <c r="C919" s="170">
        <v>4.7934931218764581E-5</v>
      </c>
      <c r="D919" s="179">
        <v>1.2117747294258403E-4</v>
      </c>
      <c r="E919" s="170">
        <v>14.710300180714215</v>
      </c>
      <c r="F919" s="170">
        <v>9.6274270495530363</v>
      </c>
      <c r="G919" s="179">
        <v>24.337727230267252</v>
      </c>
    </row>
    <row r="920" spans="1:11">
      <c r="A920" s="192" t="s">
        <v>168</v>
      </c>
      <c r="B920" s="183">
        <v>9.9751848449068016E-5</v>
      </c>
      <c r="C920" s="168">
        <v>2.149839627134307E-4</v>
      </c>
      <c r="D920" s="168">
        <v>3.1473581116249873E-4</v>
      </c>
      <c r="E920" s="183">
        <v>20.034526379491972</v>
      </c>
      <c r="F920" s="168">
        <v>43.178166010117558</v>
      </c>
      <c r="G920" s="173">
        <v>63.212692389609543</v>
      </c>
    </row>
    <row r="921" spans="1:11">
      <c r="A921" s="192" t="s">
        <v>169</v>
      </c>
      <c r="B921" s="183">
        <v>1.7536609965086261E-4</v>
      </c>
      <c r="C921" s="168">
        <v>1.7404850376864288E-3</v>
      </c>
      <c r="D921" s="168">
        <v>1.9158511373372914E-3</v>
      </c>
      <c r="E921" s="183">
        <v>35.221169373294472</v>
      </c>
      <c r="F921" s="168">
        <v>349.56538593311279</v>
      </c>
      <c r="G921" s="173">
        <v>384.78655530640725</v>
      </c>
    </row>
    <row r="922" spans="1:11">
      <c r="A922" s="192" t="s">
        <v>170</v>
      </c>
      <c r="B922" s="183">
        <v>1.0948471469728427E-5</v>
      </c>
      <c r="C922" s="168">
        <v>2.1253315687125757E-5</v>
      </c>
      <c r="D922" s="168">
        <v>3.2201787156854183E-5</v>
      </c>
      <c r="E922" s="183">
        <v>2.198931086348594</v>
      </c>
      <c r="F922" s="168">
        <v>4.2685937193715215</v>
      </c>
      <c r="G922" s="173">
        <v>6.4675248057201147</v>
      </c>
    </row>
    <row r="923" spans="1:11">
      <c r="A923" s="193" t="s">
        <v>171</v>
      </c>
      <c r="B923" s="183">
        <v>9.3684770496363058E-6</v>
      </c>
      <c r="C923" s="168">
        <v>2.1253315687125757E-5</v>
      </c>
      <c r="D923" s="168">
        <v>3.0621792736762062E-5</v>
      </c>
      <c r="E923" s="183">
        <v>1.88159922352153</v>
      </c>
      <c r="F923" s="168">
        <v>4.2685937193715215</v>
      </c>
      <c r="G923" s="173">
        <v>6.1501929428930513</v>
      </c>
    </row>
    <row r="924" spans="1:11">
      <c r="A924" s="192" t="s">
        <v>172</v>
      </c>
      <c r="B924" s="183">
        <v>9.205885209557813E-5</v>
      </c>
      <c r="C924" s="168">
        <v>1.3613225636765822E-6</v>
      </c>
      <c r="D924" s="168">
        <v>9.3420174659254707E-5</v>
      </c>
      <c r="E924" s="183">
        <v>18.489436832003307</v>
      </c>
      <c r="F924" s="168">
        <v>0.27341300674645236</v>
      </c>
      <c r="G924" s="173">
        <v>18.762849838749759</v>
      </c>
    </row>
    <row r="925" spans="1:11">
      <c r="A925" s="130" t="s">
        <v>371</v>
      </c>
      <c r="B925" s="183">
        <v>2.5710430244011788E-6</v>
      </c>
      <c r="C925" s="168">
        <v>6.654796537505011E-6</v>
      </c>
      <c r="D925" s="168">
        <v>9.2258395619061894E-6</v>
      </c>
      <c r="E925" s="183">
        <v>0.51637769220361251</v>
      </c>
      <c r="F925" s="168">
        <v>1.3365736961643406</v>
      </c>
      <c r="G925" s="173">
        <v>1.8529513883679531</v>
      </c>
    </row>
    <row r="926" spans="1:11">
      <c r="A926" s="130" t="s">
        <v>372</v>
      </c>
      <c r="B926" s="183">
        <v>2.841248855342238E-6</v>
      </c>
      <c r="C926" s="168">
        <v>6.4373574247615522E-6</v>
      </c>
      <c r="D926" s="168">
        <v>9.2786062801037898E-6</v>
      </c>
      <c r="E926" s="183">
        <v>0.57064682036563585</v>
      </c>
      <c r="F926" s="168">
        <v>1.2929024288352302</v>
      </c>
      <c r="G926" s="173">
        <v>1.8635492492008661</v>
      </c>
    </row>
    <row r="927" spans="1:11">
      <c r="A927" s="192" t="s">
        <v>83</v>
      </c>
      <c r="B927" s="183">
        <v>4.4217959865379641E-4</v>
      </c>
      <c r="C927" s="168">
        <v>1.8371117152382721E-7</v>
      </c>
      <c r="D927" s="168">
        <v>4.4236330982532022E-4</v>
      </c>
      <c r="E927" s="183">
        <v>88.808969171392093</v>
      </c>
      <c r="F927" s="168">
        <v>3.689722415500641E-2</v>
      </c>
      <c r="G927" s="173">
        <v>88.845866395547105</v>
      </c>
    </row>
    <row r="928" spans="1:11">
      <c r="A928" s="70" t="s">
        <v>84</v>
      </c>
      <c r="B928" s="183">
        <v>5.5734674500305298E-5</v>
      </c>
      <c r="C928" s="168">
        <v>3.6042293102625187E-7</v>
      </c>
      <c r="D928" s="168">
        <v>5.6095097431331548E-5</v>
      </c>
      <c r="E928" s="183">
        <v>11.193956040813575</v>
      </c>
      <c r="F928" s="168">
        <v>7.2388660778613612E-2</v>
      </c>
      <c r="G928" s="173">
        <v>11.266344701592187</v>
      </c>
    </row>
    <row r="929" spans="1:7">
      <c r="A929" s="130" t="s">
        <v>85</v>
      </c>
      <c r="B929" s="183">
        <v>-9.2538497782098716E-2</v>
      </c>
      <c r="C929" s="168">
        <v>0.37584794778044039</v>
      </c>
      <c r="D929" s="168">
        <v>0.28330944999834168</v>
      </c>
      <c r="E929" s="183">
        <v>-18585.77062740473</v>
      </c>
      <c r="F929" s="168">
        <v>75486.677606078068</v>
      </c>
      <c r="G929" s="173">
        <v>56900.906978673331</v>
      </c>
    </row>
    <row r="930" spans="1:7">
      <c r="A930" s="130" t="s">
        <v>165</v>
      </c>
      <c r="B930" s="183">
        <v>-9.2153472289020474E-2</v>
      </c>
      <c r="C930" s="168">
        <v>0.3763351769241457</v>
      </c>
      <c r="D930" s="168">
        <v>0.28418170463512521</v>
      </c>
      <c r="E930" s="183">
        <v>-18508.440698007067</v>
      </c>
      <c r="F930" s="168">
        <v>75584.534490779348</v>
      </c>
      <c r="G930" s="173">
        <v>57076.093792772277</v>
      </c>
    </row>
    <row r="931" spans="1:7">
      <c r="A931" s="130" t="s">
        <v>166</v>
      </c>
      <c r="B931" s="194">
        <v>-6.411839558682568E-2</v>
      </c>
      <c r="C931" s="181">
        <v>0.37643620033601338</v>
      </c>
      <c r="D931" s="182">
        <v>0.31231780474918769</v>
      </c>
      <c r="E931" s="194">
        <v>-12877.773272049708</v>
      </c>
      <c r="F931" s="181">
        <v>75604.824402610335</v>
      </c>
      <c r="G931" s="182">
        <v>62727.05113056062</v>
      </c>
    </row>
    <row r="932" spans="1:7">
      <c r="A932" s="195" t="s">
        <v>175</v>
      </c>
      <c r="B932" s="183">
        <v>8.4002610362616548E-6</v>
      </c>
      <c r="C932" s="168">
        <v>8.0492865589722658E-6</v>
      </c>
      <c r="D932" s="173">
        <v>1.6449547595233919E-5</v>
      </c>
      <c r="E932" s="183">
        <v>1.68713917528588</v>
      </c>
      <c r="F932" s="168">
        <v>1.6166481765414016</v>
      </c>
      <c r="G932" s="173">
        <v>3.3037873518272813</v>
      </c>
    </row>
    <row r="933" spans="1:7">
      <c r="A933" s="192" t="s">
        <v>176</v>
      </c>
      <c r="B933" s="183">
        <v>5.8840193834338067E-6</v>
      </c>
      <c r="C933" s="168">
        <v>2.6859174582270988E-5</v>
      </c>
      <c r="D933" s="173">
        <v>3.2743193965704793E-5</v>
      </c>
      <c r="E933" s="183">
        <v>1.1817679911469159</v>
      </c>
      <c r="F933" s="168">
        <v>5.3944949398570872</v>
      </c>
      <c r="G933" s="173">
        <v>6.5762629310040017</v>
      </c>
    </row>
    <row r="934" spans="1:7">
      <c r="A934" s="192" t="s">
        <v>177</v>
      </c>
      <c r="B934" s="183">
        <v>1.17307308223378E-5</v>
      </c>
      <c r="C934" s="168">
        <v>9.9712056099358676E-5</v>
      </c>
      <c r="D934" s="173">
        <v>1.1144278692169647E-4</v>
      </c>
      <c r="E934" s="183">
        <v>2.3560429181504761</v>
      </c>
      <c r="F934" s="168">
        <v>20.026534338318317</v>
      </c>
      <c r="G934" s="173">
        <v>22.382577256468792</v>
      </c>
    </row>
    <row r="935" spans="1:7">
      <c r="A935" s="192" t="s">
        <v>178</v>
      </c>
      <c r="B935" s="183">
        <v>1.3082658509076752E-6</v>
      </c>
      <c r="C935" s="168">
        <v>5.5749498547745348E-8</v>
      </c>
      <c r="D935" s="173">
        <v>1.3640153494554207E-6</v>
      </c>
      <c r="E935" s="183">
        <v>0.26275690234232668</v>
      </c>
      <c r="F935" s="168">
        <v>1.1196933356764168E-2</v>
      </c>
      <c r="G935" s="173">
        <v>0.27395383569909088</v>
      </c>
    </row>
    <row r="936" spans="1:7">
      <c r="A936" s="193" t="s">
        <v>179</v>
      </c>
      <c r="B936" s="183">
        <v>1.1446629543247434E-6</v>
      </c>
      <c r="C936" s="168">
        <v>5.5749498547745348E-8</v>
      </c>
      <c r="D936" s="173">
        <v>1.2004124528724889E-6</v>
      </c>
      <c r="E936" s="183">
        <v>0.22989829773185069</v>
      </c>
      <c r="F936" s="168">
        <v>1.1196933356764168E-2</v>
      </c>
      <c r="G936" s="173">
        <v>0.24109523108861491</v>
      </c>
    </row>
    <row r="937" spans="1:7">
      <c r="A937" s="192" t="s">
        <v>180</v>
      </c>
      <c r="B937" s="183">
        <v>7.2683554839650807E-6</v>
      </c>
      <c r="C937" s="168">
        <v>5.0878378156091267E-8</v>
      </c>
      <c r="D937" s="173">
        <v>7.3192338621211718E-6</v>
      </c>
      <c r="E937" s="183">
        <v>1.4598031208752411</v>
      </c>
      <c r="F937" s="168">
        <v>1.0218599706795733E-2</v>
      </c>
      <c r="G937" s="173">
        <v>1.470021720582037</v>
      </c>
    </row>
    <row r="938" spans="1:7">
      <c r="A938" s="196" t="s">
        <v>181</v>
      </c>
      <c r="B938" s="183">
        <v>1.4459674634233801E-7</v>
      </c>
      <c r="C938" s="168">
        <v>1.9958320480092834E-8</v>
      </c>
      <c r="D938" s="168">
        <v>1.6455506682243086E-7</v>
      </c>
      <c r="E938" s="183">
        <v>2.9041339825030047E-2</v>
      </c>
      <c r="F938" s="168">
        <v>4.0085021417215717E-3</v>
      </c>
      <c r="G938" s="173">
        <v>3.304984196675162E-2</v>
      </c>
    </row>
    <row r="939" spans="1:7">
      <c r="A939" s="197" t="s">
        <v>182</v>
      </c>
      <c r="B939" s="194">
        <v>2.5542687629568846E-7</v>
      </c>
      <c r="C939" s="181">
        <v>1.4494869622413792E-8</v>
      </c>
      <c r="D939" s="181">
        <v>2.6992174591810224E-7</v>
      </c>
      <c r="E939" s="194">
        <v>5.1300868813374013E-2</v>
      </c>
      <c r="F939" s="181">
        <v>2.9112026727586842E-3</v>
      </c>
      <c r="G939" s="182">
        <v>5.421207148613269E-2</v>
      </c>
    </row>
    <row r="940" spans="1:7">
      <c r="E940" s="5"/>
      <c r="F940" s="5"/>
      <c r="G940" s="5"/>
    </row>
    <row r="941" spans="1:7">
      <c r="E941" s="5"/>
      <c r="F941" s="5"/>
      <c r="G941" s="5"/>
    </row>
  </sheetData>
  <dataValidations count="7">
    <dataValidation type="list" allowBlank="1" showInputMessage="1" showErrorMessage="1" sqref="E9">
      <formula1>$U$23:$Y$23</formula1>
    </dataValidation>
    <dataValidation type="list" allowBlank="1" showInputMessage="1" showErrorMessage="1" sqref="E8">
      <formula1>$U$21:$Y$21</formula1>
    </dataValidation>
    <dataValidation type="list" allowBlank="1" showInputMessage="1" showErrorMessage="1" sqref="C8">
      <formula1>$U$19:$Y$19</formula1>
    </dataValidation>
    <dataValidation type="list" allowBlank="1" showInputMessage="1" showErrorMessage="1" sqref="E6">
      <formula1>$U$15:$X$15</formula1>
    </dataValidation>
    <dataValidation type="list" allowBlank="1" showInputMessage="1" showErrorMessage="1" sqref="E5">
      <formula1>$U$13:$Y$13</formula1>
    </dataValidation>
    <dataValidation type="list" allowBlank="1" showInputMessage="1" showErrorMessage="1" sqref="C5">
      <formula1>$U$11:$Y$11</formula1>
    </dataValidation>
    <dataValidation type="list" allowBlank="1" showInputMessage="1" showErrorMessage="1" sqref="B2">
      <formula1>RNAVAC_Blend</formula1>
    </dataValidation>
  </dataValidations>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X163"/>
  <sheetViews>
    <sheetView zoomScale="90" zoomScaleNormal="90" workbookViewId="0">
      <selection activeCell="A35" sqref="A35:XFD35"/>
    </sheetView>
  </sheetViews>
  <sheetFormatPr defaultColWidth="9.140625" defaultRowHeight="15"/>
  <cols>
    <col min="1" max="1" width="33.140625" style="5" customWidth="1"/>
    <col min="2" max="2" width="13.42578125" style="5" bestFit="1" customWidth="1"/>
    <col min="3" max="3" width="11.5703125" style="5" customWidth="1"/>
    <col min="4" max="4" width="12.85546875" style="5" bestFit="1" customWidth="1"/>
    <col min="5" max="5" width="10.42578125" style="5" bestFit="1" customWidth="1"/>
    <col min="6" max="6" width="11.28515625" style="5" customWidth="1"/>
    <col min="7" max="7" width="13.42578125" style="5" customWidth="1"/>
    <col min="8" max="8" width="12.7109375" style="5" bestFit="1" customWidth="1"/>
    <col min="9" max="9" width="9.7109375" style="5" bestFit="1" customWidth="1"/>
    <col min="10" max="10" width="9.140625" style="5"/>
    <col min="11" max="11" width="10.42578125" style="5" customWidth="1"/>
    <col min="12" max="12" width="12.42578125" style="5" bestFit="1" customWidth="1"/>
    <col min="13" max="14" width="9.140625" style="5"/>
    <col min="15" max="15" width="12.85546875" style="5" bestFit="1" customWidth="1"/>
    <col min="16" max="18" width="9.140625" style="5"/>
    <col min="19" max="19" width="10.42578125" style="5" customWidth="1"/>
    <col min="20" max="22" width="9.140625" style="5"/>
    <col min="23" max="23" width="10.7109375" style="5" customWidth="1"/>
    <col min="24" max="16384" width="9.140625" style="5"/>
  </cols>
  <sheetData>
    <row r="1" spans="1:23" ht="15.75">
      <c r="A1" s="4" t="s">
        <v>669</v>
      </c>
    </row>
    <row r="2" spans="1:23">
      <c r="A2" s="6" t="s">
        <v>670</v>
      </c>
    </row>
    <row r="3" spans="1:23" ht="12.75" customHeight="1">
      <c r="A3" s="243" t="s">
        <v>186</v>
      </c>
      <c r="B3" s="244" t="s">
        <v>671</v>
      </c>
      <c r="C3" s="245"/>
      <c r="D3" s="245"/>
      <c r="E3" s="246" t="s">
        <v>672</v>
      </c>
      <c r="F3" s="246" t="s">
        <v>673</v>
      </c>
      <c r="G3" s="246" t="s">
        <v>674</v>
      </c>
      <c r="H3" s="247" t="s">
        <v>674</v>
      </c>
      <c r="I3" s="248"/>
    </row>
    <row r="4" spans="1:23" ht="26.25">
      <c r="A4" s="249"/>
      <c r="B4" s="57" t="s">
        <v>819</v>
      </c>
      <c r="C4" s="250" t="s">
        <v>675</v>
      </c>
      <c r="D4" s="250" t="s">
        <v>676</v>
      </c>
      <c r="E4" s="250"/>
      <c r="F4" s="250" t="s">
        <v>677</v>
      </c>
      <c r="G4" s="250" t="s">
        <v>678</v>
      </c>
      <c r="H4" s="59" t="s">
        <v>679</v>
      </c>
      <c r="I4" s="251" t="s">
        <v>680</v>
      </c>
    </row>
    <row r="5" spans="1:23">
      <c r="A5" s="104" t="s">
        <v>681</v>
      </c>
      <c r="B5" s="252">
        <v>1</v>
      </c>
      <c r="C5" s="253" t="s">
        <v>682</v>
      </c>
      <c r="D5" s="253"/>
      <c r="E5" s="43"/>
      <c r="F5" s="43"/>
      <c r="G5" s="43"/>
      <c r="H5" s="69"/>
      <c r="I5" s="254"/>
    </row>
    <row r="6" spans="1:23">
      <c r="A6" s="255" t="s">
        <v>683</v>
      </c>
      <c r="B6" s="256" t="s">
        <v>684</v>
      </c>
      <c r="C6" s="257" t="s">
        <v>684</v>
      </c>
      <c r="D6" s="257" t="s">
        <v>684</v>
      </c>
      <c r="E6" s="257" t="s">
        <v>685</v>
      </c>
      <c r="F6" s="258"/>
      <c r="G6" s="258"/>
      <c r="H6" s="259"/>
      <c r="I6" s="260"/>
      <c r="P6" s="196"/>
      <c r="R6" s="196"/>
      <c r="T6" s="196"/>
      <c r="V6" s="196"/>
    </row>
    <row r="7" spans="1:23">
      <c r="A7" s="70" t="s">
        <v>123</v>
      </c>
      <c r="B7" s="261">
        <v>129670</v>
      </c>
      <c r="C7" s="262">
        <v>129670</v>
      </c>
      <c r="D7" s="262">
        <v>138350</v>
      </c>
      <c r="E7" s="262">
        <v>3205</v>
      </c>
      <c r="F7" s="263">
        <v>0.85299999999999998</v>
      </c>
      <c r="G7" s="264">
        <v>16000</v>
      </c>
      <c r="H7" s="265">
        <v>1.6E-2</v>
      </c>
      <c r="I7" s="266">
        <v>0.93726057101554028</v>
      </c>
      <c r="P7" s="196"/>
      <c r="Q7" s="196"/>
      <c r="R7" s="196"/>
      <c r="S7" s="196"/>
      <c r="T7" s="196"/>
      <c r="U7" s="196"/>
      <c r="V7" s="267"/>
      <c r="W7" s="267"/>
    </row>
    <row r="8" spans="1:23">
      <c r="A8" s="70" t="s">
        <v>686</v>
      </c>
      <c r="B8" s="261">
        <v>135084.91292306196</v>
      </c>
      <c r="C8" s="268">
        <v>135084.91292306196</v>
      </c>
      <c r="D8" s="268">
        <v>144475.84269846199</v>
      </c>
      <c r="E8" s="268">
        <v>3266</v>
      </c>
      <c r="F8" s="269">
        <v>0.85562068501529054</v>
      </c>
      <c r="G8" s="264">
        <v>1800</v>
      </c>
      <c r="H8" s="265">
        <v>1.8E-3</v>
      </c>
      <c r="I8" s="266">
        <v>0.93500000000000005</v>
      </c>
      <c r="P8" s="196"/>
      <c r="Q8" s="196"/>
      <c r="R8" s="196"/>
      <c r="S8" s="196"/>
      <c r="T8" s="196"/>
      <c r="U8" s="196"/>
      <c r="V8" s="267"/>
      <c r="W8" s="267"/>
    </row>
    <row r="9" spans="1:23">
      <c r="A9" s="70" t="s">
        <v>687</v>
      </c>
      <c r="B9" s="261">
        <v>152370.90134048002</v>
      </c>
      <c r="C9" s="268">
        <v>152370.90134048002</v>
      </c>
      <c r="D9" s="268">
        <v>162963.53084543315</v>
      </c>
      <c r="E9" s="268">
        <v>3839.6821254480283</v>
      </c>
      <c r="F9" s="269">
        <v>0.83</v>
      </c>
      <c r="G9" s="264">
        <v>48000</v>
      </c>
      <c r="H9" s="265">
        <v>4.8000000000000001E-2</v>
      </c>
      <c r="I9" s="266">
        <v>0.93500000000000016</v>
      </c>
      <c r="P9" s="196"/>
      <c r="Q9" s="196"/>
      <c r="R9" s="196"/>
      <c r="S9" s="196"/>
      <c r="T9" s="196"/>
      <c r="U9" s="196"/>
      <c r="V9" s="267"/>
      <c r="W9" s="267"/>
    </row>
    <row r="10" spans="1:23">
      <c r="A10" s="70" t="s">
        <v>688</v>
      </c>
      <c r="B10" s="261">
        <v>152370.90134048002</v>
      </c>
      <c r="C10" s="47">
        <v>152370.90134048002</v>
      </c>
      <c r="D10" s="47">
        <v>162963.53084543315</v>
      </c>
      <c r="E10" s="47">
        <v>3839.6821254480283</v>
      </c>
      <c r="F10" s="67">
        <v>0.83</v>
      </c>
      <c r="G10" s="47">
        <v>48000</v>
      </c>
      <c r="H10" s="265">
        <v>4.8000000000000001E-2</v>
      </c>
      <c r="I10" s="266">
        <v>0.93500000000000016</v>
      </c>
      <c r="T10" s="196"/>
      <c r="U10" s="196"/>
      <c r="V10" s="267"/>
      <c r="W10" s="267"/>
    </row>
    <row r="11" spans="1:23">
      <c r="A11" s="70" t="s">
        <v>689</v>
      </c>
      <c r="B11" s="261">
        <v>145194.18901496602</v>
      </c>
      <c r="C11" s="47">
        <v>145194.18901496602</v>
      </c>
      <c r="D11" s="47">
        <v>155287.90268980322</v>
      </c>
      <c r="E11" s="47">
        <v>3500.47748781362</v>
      </c>
      <c r="F11" s="67">
        <v>0.83245885654014951</v>
      </c>
      <c r="G11" s="47">
        <v>37227.389654331695</v>
      </c>
      <c r="H11" s="265">
        <v>3.7227389654331693E-2</v>
      </c>
      <c r="I11" s="266">
        <v>0.93500000000000005</v>
      </c>
      <c r="L11" s="47"/>
      <c r="M11" s="47"/>
      <c r="N11" s="47"/>
      <c r="O11" s="47"/>
      <c r="P11" s="67"/>
      <c r="Q11" s="47"/>
      <c r="R11" s="265"/>
      <c r="S11" s="270"/>
      <c r="T11" s="196"/>
      <c r="U11" s="196"/>
      <c r="V11" s="267"/>
      <c r="W11" s="267"/>
    </row>
    <row r="12" spans="1:23">
      <c r="A12" s="70" t="s">
        <v>24</v>
      </c>
      <c r="B12" s="261">
        <v>128448.52692210001</v>
      </c>
      <c r="C12" s="268">
        <v>128448.52692210001</v>
      </c>
      <c r="D12" s="268">
        <v>137378.10365999999</v>
      </c>
      <c r="E12" s="268">
        <v>2709</v>
      </c>
      <c r="F12" s="269">
        <v>0.84059083544303792</v>
      </c>
      <c r="G12" s="264">
        <v>1600</v>
      </c>
      <c r="H12" s="265">
        <v>1.6000000000000001E-3</v>
      </c>
      <c r="I12" s="266">
        <v>0.93500000000000005</v>
      </c>
      <c r="L12" s="196"/>
      <c r="M12" s="196"/>
      <c r="N12" s="196"/>
      <c r="O12" s="196"/>
      <c r="P12" s="196"/>
      <c r="Q12" s="196"/>
      <c r="R12" s="267"/>
      <c r="S12" s="267"/>
    </row>
    <row r="13" spans="1:23">
      <c r="A13" s="5" t="s">
        <v>690</v>
      </c>
      <c r="B13" s="261">
        <v>125600.90733399388</v>
      </c>
      <c r="C13" s="241">
        <v>125600.90733399388</v>
      </c>
      <c r="D13" s="241">
        <v>134008.52571649614</v>
      </c>
      <c r="E13" s="271">
        <v>3087.2372132564833</v>
      </c>
      <c r="F13" s="272">
        <v>0.85299999999999998</v>
      </c>
      <c r="G13" s="272">
        <v>16000</v>
      </c>
      <c r="H13" s="265">
        <v>1.6E-2</v>
      </c>
      <c r="I13" s="266">
        <v>0.93726057101554028</v>
      </c>
    </row>
    <row r="14" spans="1:23">
      <c r="A14" s="5" t="s">
        <v>691</v>
      </c>
      <c r="B14" s="261">
        <v>122492.60888766299</v>
      </c>
      <c r="C14" s="241">
        <v>122492.60888766299</v>
      </c>
      <c r="D14" s="241">
        <v>130692.16040416578</v>
      </c>
      <c r="E14" s="271">
        <v>2984.0426545960995</v>
      </c>
      <c r="F14" s="272">
        <v>0.85299999999999998</v>
      </c>
      <c r="G14" s="272">
        <v>16000</v>
      </c>
      <c r="H14" s="265">
        <v>1.6E-2</v>
      </c>
      <c r="I14" s="266">
        <v>0.93726057101554017</v>
      </c>
    </row>
    <row r="15" spans="1:23">
      <c r="A15" s="70" t="s">
        <v>692</v>
      </c>
      <c r="B15" s="261">
        <v>116090</v>
      </c>
      <c r="C15" s="262">
        <v>116090</v>
      </c>
      <c r="D15" s="262">
        <v>124340</v>
      </c>
      <c r="E15" s="262">
        <v>2819</v>
      </c>
      <c r="F15" s="263">
        <v>0.86299999999999999</v>
      </c>
      <c r="G15" s="47">
        <v>10</v>
      </c>
      <c r="H15" s="265">
        <v>1.0000000000000001E-5</v>
      </c>
      <c r="I15" s="266">
        <v>0.93364967025896739</v>
      </c>
      <c r="O15" s="196"/>
      <c r="P15" s="273"/>
      <c r="Q15" s="273"/>
      <c r="R15" s="273"/>
      <c r="S15" s="273"/>
      <c r="T15" s="273"/>
      <c r="U15" s="273"/>
      <c r="V15" s="274"/>
      <c r="W15" s="241"/>
    </row>
    <row r="16" spans="1:23">
      <c r="A16" s="70" t="s">
        <v>27</v>
      </c>
      <c r="B16" s="261">
        <v>112193.52</v>
      </c>
      <c r="C16" s="47">
        <v>112193.52</v>
      </c>
      <c r="D16" s="47">
        <v>120438.62000000001</v>
      </c>
      <c r="E16" s="47">
        <v>2835.5620000000004</v>
      </c>
      <c r="F16" s="67">
        <v>0.82778546968819577</v>
      </c>
      <c r="G16" s="275">
        <v>9.0261788360871336</v>
      </c>
      <c r="H16" s="265">
        <v>9.0261788360871334E-6</v>
      </c>
      <c r="I16" s="266">
        <v>0.931541062160958</v>
      </c>
      <c r="S16" s="273"/>
      <c r="T16" s="273"/>
      <c r="U16" s="273"/>
      <c r="V16" s="274"/>
      <c r="W16" s="241"/>
    </row>
    <row r="17" spans="1:23">
      <c r="A17" s="70" t="s">
        <v>693</v>
      </c>
      <c r="B17" s="261">
        <v>112193.52</v>
      </c>
      <c r="C17" s="47">
        <v>112193.52</v>
      </c>
      <c r="D17" s="47">
        <v>120438.62000000001</v>
      </c>
      <c r="E17" s="47">
        <v>2835.5620000000004</v>
      </c>
      <c r="F17" s="67">
        <v>0.82778546968819577</v>
      </c>
      <c r="G17" s="275">
        <v>9.0261788360871336</v>
      </c>
      <c r="H17" s="265">
        <v>9.0261788360871334E-6</v>
      </c>
      <c r="I17" s="266">
        <v>0.931541062160958</v>
      </c>
      <c r="O17" s="196"/>
      <c r="P17" s="273"/>
      <c r="Q17" s="273"/>
      <c r="R17" s="273"/>
      <c r="S17" s="273"/>
      <c r="T17" s="273"/>
      <c r="U17" s="273"/>
      <c r="V17" s="274"/>
      <c r="W17" s="241"/>
    </row>
    <row r="18" spans="1:23">
      <c r="A18" s="70" t="s">
        <v>694</v>
      </c>
      <c r="B18" s="261">
        <v>106150</v>
      </c>
      <c r="C18" s="47">
        <v>106150</v>
      </c>
      <c r="D18" s="47">
        <v>114387.5</v>
      </c>
      <c r="E18" s="47">
        <v>2861.25</v>
      </c>
      <c r="F18" s="67">
        <v>0.77774999999999994</v>
      </c>
      <c r="G18" s="275">
        <v>7.642500028014183</v>
      </c>
      <c r="H18" s="265">
        <v>7.6425000280141833E-6</v>
      </c>
      <c r="I18" s="266">
        <v>0.92798601245765489</v>
      </c>
      <c r="S18" s="273"/>
      <c r="T18" s="273"/>
      <c r="U18" s="273"/>
      <c r="V18" s="274"/>
      <c r="W18" s="241"/>
    </row>
    <row r="19" spans="1:23">
      <c r="A19" s="70" t="s">
        <v>695</v>
      </c>
      <c r="B19" s="261">
        <v>100186</v>
      </c>
      <c r="C19" s="47">
        <v>100186</v>
      </c>
      <c r="D19" s="47">
        <v>108416</v>
      </c>
      <c r="E19" s="47">
        <v>2886.6</v>
      </c>
      <c r="F19" s="67">
        <v>0.72659999999999991</v>
      </c>
      <c r="G19" s="275">
        <v>6.2280000448226929</v>
      </c>
      <c r="H19" s="265">
        <v>6.2280000448226927E-6</v>
      </c>
      <c r="I19" s="266">
        <v>0.92408869539551353</v>
      </c>
      <c r="J19" s="273"/>
      <c r="K19" s="273"/>
      <c r="L19" s="273"/>
      <c r="M19" s="274"/>
      <c r="N19" s="241"/>
    </row>
    <row r="20" spans="1:23">
      <c r="A20" s="192" t="s">
        <v>1791</v>
      </c>
      <c r="B20" s="261">
        <v>128450</v>
      </c>
      <c r="C20" s="262">
        <v>128450</v>
      </c>
      <c r="D20" s="262">
        <v>137380</v>
      </c>
      <c r="E20" s="262">
        <v>3167</v>
      </c>
      <c r="F20" s="263">
        <v>0.86499999999999999</v>
      </c>
      <c r="G20" s="47">
        <v>200</v>
      </c>
      <c r="H20" s="265">
        <v>2.0000000000000001E-4</v>
      </c>
      <c r="I20" s="266">
        <v>0.93499781627602274</v>
      </c>
      <c r="O20" s="267"/>
      <c r="W20" s="241"/>
    </row>
    <row r="21" spans="1:23">
      <c r="A21" s="276" t="s">
        <v>1792</v>
      </c>
      <c r="B21" s="261">
        <v>129487.84757606639</v>
      </c>
      <c r="C21" s="47">
        <v>129487.84757606639</v>
      </c>
      <c r="D21" s="47">
        <v>138490</v>
      </c>
      <c r="E21" s="47">
        <v>3206</v>
      </c>
      <c r="F21" s="277">
        <v>0.871</v>
      </c>
      <c r="G21" s="47">
        <v>11</v>
      </c>
      <c r="H21" s="265">
        <v>1.1E-5</v>
      </c>
      <c r="I21" s="266"/>
    </row>
    <row r="22" spans="1:23">
      <c r="A22" s="70" t="s">
        <v>696</v>
      </c>
      <c r="B22" s="261">
        <v>128450</v>
      </c>
      <c r="C22" s="47">
        <v>128450</v>
      </c>
      <c r="D22" s="47">
        <v>137380</v>
      </c>
      <c r="E22" s="47">
        <v>3167</v>
      </c>
      <c r="F22" s="67">
        <v>0.86499999999999999</v>
      </c>
      <c r="G22" s="47">
        <v>11</v>
      </c>
      <c r="H22" s="265">
        <v>1.1E-5</v>
      </c>
      <c r="I22" s="266">
        <v>0.93499781627602274</v>
      </c>
    </row>
    <row r="23" spans="1:23">
      <c r="A23" s="70" t="s">
        <v>697</v>
      </c>
      <c r="B23" s="261">
        <v>129487.84757606639</v>
      </c>
      <c r="C23" s="47">
        <v>129487.84757606639</v>
      </c>
      <c r="D23" s="262">
        <v>138490</v>
      </c>
      <c r="E23" s="262">
        <v>3206</v>
      </c>
      <c r="F23" s="263">
        <v>0.871</v>
      </c>
      <c r="G23" s="264">
        <v>11</v>
      </c>
      <c r="H23" s="265">
        <v>1.1E-5</v>
      </c>
      <c r="I23" s="266">
        <v>0.93499781627602274</v>
      </c>
    </row>
    <row r="24" spans="1:23">
      <c r="A24" s="70" t="s">
        <v>698</v>
      </c>
      <c r="B24" s="261">
        <v>116920</v>
      </c>
      <c r="C24" s="262">
        <v>116920</v>
      </c>
      <c r="D24" s="262">
        <v>125080</v>
      </c>
      <c r="E24" s="262">
        <v>2745</v>
      </c>
      <c r="F24" s="263">
        <v>0.85</v>
      </c>
      <c r="G24" s="264">
        <v>1</v>
      </c>
      <c r="H24" s="265">
        <v>9.9999999999999995E-7</v>
      </c>
      <c r="I24" s="266">
        <v>0.93476175247841387</v>
      </c>
    </row>
    <row r="25" spans="1:23">
      <c r="A25" s="193" t="s">
        <v>1793</v>
      </c>
      <c r="B25" s="261">
        <v>118237.434842673</v>
      </c>
      <c r="C25" s="47">
        <v>118237.434842673</v>
      </c>
      <c r="D25" s="47">
        <v>126586.157141156</v>
      </c>
      <c r="E25" s="47">
        <v>2833.8569764657</v>
      </c>
      <c r="F25" s="67">
        <v>0.85315638757897505</v>
      </c>
      <c r="G25" s="47">
        <v>10</v>
      </c>
      <c r="H25" s="265">
        <v>1.0000000000000001E-5</v>
      </c>
      <c r="I25" s="266">
        <v>0.93404711473172097</v>
      </c>
    </row>
    <row r="26" spans="1:23">
      <c r="A26" s="130" t="s">
        <v>699</v>
      </c>
      <c r="B26" s="261">
        <v>124307.03423937227</v>
      </c>
      <c r="C26" s="47">
        <v>124307.03423937227</v>
      </c>
      <c r="D26" s="47">
        <v>132948.69438683367</v>
      </c>
      <c r="E26" s="47">
        <v>3035.8996219999995</v>
      </c>
      <c r="F26" s="67">
        <v>0.86199999999999999</v>
      </c>
      <c r="G26" s="47">
        <v>700</v>
      </c>
      <c r="H26" s="265">
        <v>6.9999999999999999E-4</v>
      </c>
      <c r="I26" s="266">
        <v>0.93500003751584637</v>
      </c>
    </row>
    <row r="27" spans="1:23">
      <c r="A27" s="130" t="s">
        <v>700</v>
      </c>
      <c r="B27" s="261">
        <v>123041.23110601204</v>
      </c>
      <c r="C27" s="262">
        <v>123041.23110601204</v>
      </c>
      <c r="D27" s="262">
        <v>131594.89429852215</v>
      </c>
      <c r="E27" s="278">
        <v>2998.0455119999997</v>
      </c>
      <c r="F27" s="263">
        <v>0.86</v>
      </c>
      <c r="G27" s="264">
        <v>11</v>
      </c>
      <c r="H27" s="265">
        <v>1.1E-5</v>
      </c>
      <c r="I27" s="266">
        <v>0.93500003751584626</v>
      </c>
    </row>
    <row r="28" spans="1:23">
      <c r="A28" s="130" t="s">
        <v>701</v>
      </c>
      <c r="B28" s="261">
        <v>111520</v>
      </c>
      <c r="C28" s="47">
        <v>111520</v>
      </c>
      <c r="D28" s="262">
        <v>119740</v>
      </c>
      <c r="E28" s="262">
        <v>2651</v>
      </c>
      <c r="F28" s="263">
        <v>0.84199999999999997</v>
      </c>
      <c r="G28" s="264">
        <v>0</v>
      </c>
      <c r="H28" s="265">
        <v>0</v>
      </c>
      <c r="I28" s="266">
        <v>0.93135126106564226</v>
      </c>
      <c r="J28" s="36"/>
    </row>
    <row r="29" spans="1:23">
      <c r="A29" s="130" t="s">
        <v>702</v>
      </c>
      <c r="B29" s="261">
        <v>140352.52220119376</v>
      </c>
      <c r="C29" s="47">
        <v>140352.52220119376</v>
      </c>
      <c r="D29" s="47">
        <v>150110</v>
      </c>
      <c r="E29" s="47">
        <v>3752</v>
      </c>
      <c r="F29" s="67">
        <v>0.86799999999999999</v>
      </c>
      <c r="G29" s="264">
        <v>5000</v>
      </c>
      <c r="H29" s="265">
        <v>5.0000000000000001E-3</v>
      </c>
      <c r="I29" s="266">
        <v>0.93499781627602263</v>
      </c>
    </row>
    <row r="30" spans="1:23">
      <c r="A30" s="130" t="s">
        <v>703</v>
      </c>
      <c r="B30" s="261">
        <v>140352.52220119376</v>
      </c>
      <c r="C30" s="262">
        <v>140352.52220119376</v>
      </c>
      <c r="D30" s="262">
        <v>150110</v>
      </c>
      <c r="E30" s="262">
        <v>3752</v>
      </c>
      <c r="F30" s="64">
        <v>0.86799999999999999</v>
      </c>
      <c r="G30" s="264">
        <v>27000</v>
      </c>
      <c r="H30" s="265">
        <v>2.7E-2</v>
      </c>
      <c r="I30" s="266">
        <v>0.93499781627602263</v>
      </c>
    </row>
    <row r="31" spans="1:23">
      <c r="A31" s="130" t="s">
        <v>116</v>
      </c>
      <c r="B31" s="261">
        <v>57250</v>
      </c>
      <c r="C31" s="262">
        <v>57250</v>
      </c>
      <c r="D31" s="262">
        <v>65200</v>
      </c>
      <c r="E31" s="262">
        <v>3006</v>
      </c>
      <c r="F31" s="64">
        <v>0.375</v>
      </c>
      <c r="G31" s="47">
        <v>0</v>
      </c>
      <c r="H31" s="265">
        <v>0</v>
      </c>
      <c r="I31" s="266">
        <v>0.87806748466257667</v>
      </c>
      <c r="J31" s="36"/>
    </row>
    <row r="32" spans="1:23">
      <c r="A32" s="130" t="s">
        <v>115</v>
      </c>
      <c r="B32" s="261">
        <v>76330</v>
      </c>
      <c r="C32" s="279">
        <v>76330</v>
      </c>
      <c r="D32" s="278">
        <v>84530</v>
      </c>
      <c r="E32" s="279">
        <v>2988</v>
      </c>
      <c r="F32" s="280">
        <v>0.52200000000000002</v>
      </c>
      <c r="G32" s="141">
        <v>0.57000011205673218</v>
      </c>
      <c r="H32" s="265">
        <v>5.7000011205673218E-7</v>
      </c>
      <c r="I32" s="266">
        <v>0.90299302022950434</v>
      </c>
    </row>
    <row r="33" spans="1:11">
      <c r="A33" s="130" t="s">
        <v>704</v>
      </c>
      <c r="B33" s="261">
        <v>99837</v>
      </c>
      <c r="C33" s="279">
        <v>99837</v>
      </c>
      <c r="D33" s="278">
        <v>108458</v>
      </c>
      <c r="E33" s="279">
        <v>3065</v>
      </c>
      <c r="F33" s="280">
        <v>0.64859999999999995</v>
      </c>
      <c r="G33" s="141">
        <v>0</v>
      </c>
      <c r="H33" s="265">
        <v>0</v>
      </c>
      <c r="I33" s="266">
        <v>0.92051300964428628</v>
      </c>
      <c r="J33" s="36"/>
    </row>
    <row r="34" spans="1:11">
      <c r="A34" s="130" t="s">
        <v>705</v>
      </c>
      <c r="B34" s="261">
        <v>83127</v>
      </c>
      <c r="C34" s="47">
        <v>83127</v>
      </c>
      <c r="D34" s="47">
        <v>89511</v>
      </c>
      <c r="E34" s="47">
        <v>2964</v>
      </c>
      <c r="F34" s="67">
        <v>0.61980000000000002</v>
      </c>
      <c r="G34" s="47">
        <v>0</v>
      </c>
      <c r="H34" s="265">
        <v>0</v>
      </c>
      <c r="I34" s="266">
        <v>0.92867915675168411</v>
      </c>
    </row>
    <row r="35" spans="1:11">
      <c r="A35" s="130" t="s">
        <v>706</v>
      </c>
      <c r="B35" s="261">
        <v>116090</v>
      </c>
      <c r="C35" s="262">
        <v>116090</v>
      </c>
      <c r="D35" s="262">
        <v>124340</v>
      </c>
      <c r="E35" s="264">
        <v>2819</v>
      </c>
      <c r="F35" s="64">
        <v>0.86299999999999999</v>
      </c>
      <c r="G35" s="264">
        <v>10</v>
      </c>
      <c r="H35" s="265">
        <v>1.0000000000000001E-5</v>
      </c>
      <c r="I35" s="266">
        <v>0.93364967025896739</v>
      </c>
      <c r="J35" s="36"/>
    </row>
    <row r="36" spans="1:11">
      <c r="A36" s="130" t="s">
        <v>707</v>
      </c>
      <c r="B36" s="261">
        <v>84950</v>
      </c>
      <c r="C36" s="262">
        <v>84950</v>
      </c>
      <c r="D36" s="262">
        <v>91410</v>
      </c>
      <c r="E36" s="262">
        <v>1923</v>
      </c>
      <c r="F36" s="263">
        <v>0.82</v>
      </c>
      <c r="G36" s="264">
        <v>0</v>
      </c>
      <c r="H36" s="265">
        <v>0</v>
      </c>
      <c r="I36" s="266">
        <v>0.9293293950333662</v>
      </c>
      <c r="J36" s="36"/>
    </row>
    <row r="37" spans="1:11">
      <c r="A37" s="130" t="s">
        <v>708</v>
      </c>
      <c r="B37" s="261">
        <v>74720</v>
      </c>
      <c r="C37" s="262">
        <v>74720</v>
      </c>
      <c r="D37" s="262">
        <v>84820</v>
      </c>
      <c r="E37" s="262">
        <v>1621</v>
      </c>
      <c r="F37" s="281">
        <v>0.75</v>
      </c>
      <c r="G37" s="264">
        <v>0</v>
      </c>
      <c r="H37" s="265">
        <v>0</v>
      </c>
      <c r="I37" s="266">
        <v>0.88092431030417351</v>
      </c>
      <c r="J37" s="36"/>
    </row>
    <row r="38" spans="1:11">
      <c r="A38" s="130" t="s">
        <v>709</v>
      </c>
      <c r="B38" s="261">
        <v>68930</v>
      </c>
      <c r="C38" s="264">
        <v>68930</v>
      </c>
      <c r="D38" s="47">
        <v>75610</v>
      </c>
      <c r="E38" s="264">
        <v>2518</v>
      </c>
      <c r="F38" s="64">
        <v>0.52200000000000002</v>
      </c>
      <c r="G38" s="264">
        <v>0</v>
      </c>
      <c r="H38" s="265">
        <v>0</v>
      </c>
      <c r="I38" s="266">
        <v>0.91165189789710355</v>
      </c>
      <c r="J38" s="36"/>
    </row>
    <row r="39" spans="1:11">
      <c r="A39" s="130" t="s">
        <v>710</v>
      </c>
      <c r="B39" s="261">
        <v>72200</v>
      </c>
      <c r="C39" s="262">
        <v>72200</v>
      </c>
      <c r="D39" s="262">
        <v>79196.89540113158</v>
      </c>
      <c r="E39" s="262">
        <v>3255</v>
      </c>
      <c r="F39" s="263">
        <v>0.47399999999999998</v>
      </c>
      <c r="G39" s="264">
        <v>0</v>
      </c>
      <c r="H39" s="265">
        <v>0</v>
      </c>
      <c r="I39" s="266">
        <v>0.91165189789710355</v>
      </c>
      <c r="J39" s="36"/>
      <c r="K39" s="36"/>
    </row>
    <row r="40" spans="1:11">
      <c r="A40" s="130" t="s">
        <v>711</v>
      </c>
      <c r="B40" s="261">
        <v>119550</v>
      </c>
      <c r="C40" s="262">
        <v>119550</v>
      </c>
      <c r="D40" s="262">
        <v>127960</v>
      </c>
      <c r="E40" s="262">
        <v>3361</v>
      </c>
      <c r="F40" s="263">
        <v>0.77600000000000002</v>
      </c>
      <c r="G40" s="264">
        <v>0</v>
      </c>
      <c r="H40" s="265">
        <v>0</v>
      </c>
      <c r="I40" s="266">
        <v>0.93427633635511098</v>
      </c>
      <c r="J40" s="36"/>
      <c r="K40" s="36"/>
    </row>
    <row r="41" spans="1:11">
      <c r="A41" s="130" t="s">
        <v>712</v>
      </c>
      <c r="B41" s="261">
        <v>123670</v>
      </c>
      <c r="C41" s="264">
        <v>123670</v>
      </c>
      <c r="D41" s="264">
        <v>130030</v>
      </c>
      <c r="E41" s="264">
        <v>3017</v>
      </c>
      <c r="F41" s="64">
        <v>0.85299999999999998</v>
      </c>
      <c r="G41" s="47">
        <v>0</v>
      </c>
      <c r="H41" s="265">
        <v>0</v>
      </c>
      <c r="I41" s="266">
        <v>0.95108821041298164</v>
      </c>
      <c r="K41" s="36"/>
    </row>
    <row r="42" spans="1:11">
      <c r="A42" s="193" t="s">
        <v>713</v>
      </c>
      <c r="B42" s="261">
        <v>117059</v>
      </c>
      <c r="C42" s="278">
        <v>117059</v>
      </c>
      <c r="D42" s="278">
        <v>125293.76528649101</v>
      </c>
      <c r="E42" s="278">
        <v>2835</v>
      </c>
      <c r="F42" s="64">
        <v>0.871</v>
      </c>
      <c r="G42" s="47">
        <v>0</v>
      </c>
      <c r="H42" s="265">
        <v>0</v>
      </c>
      <c r="I42" s="266">
        <v>0.93427633635511098</v>
      </c>
      <c r="K42" s="36"/>
    </row>
    <row r="43" spans="1:11">
      <c r="A43" s="193" t="s">
        <v>714</v>
      </c>
      <c r="B43" s="261">
        <v>122887</v>
      </c>
      <c r="C43" s="278">
        <v>122887</v>
      </c>
      <c r="D43" s="278">
        <v>130817</v>
      </c>
      <c r="E43" s="278">
        <v>2948</v>
      </c>
      <c r="F43" s="64">
        <v>0.871</v>
      </c>
      <c r="G43" s="47">
        <v>0</v>
      </c>
      <c r="H43" s="265">
        <v>0</v>
      </c>
      <c r="I43" s="266">
        <v>0.93938096730547249</v>
      </c>
      <c r="K43" s="36"/>
    </row>
    <row r="44" spans="1:11">
      <c r="A44" s="130" t="s">
        <v>715</v>
      </c>
      <c r="B44" s="261">
        <v>123542.426446789</v>
      </c>
      <c r="C44" s="278">
        <v>123542.426446789</v>
      </c>
      <c r="D44" s="278">
        <v>133070.13702382601</v>
      </c>
      <c r="E44" s="278">
        <v>3003.2639480974099</v>
      </c>
      <c r="F44" s="64">
        <v>0.871</v>
      </c>
      <c r="G44" s="47">
        <v>0</v>
      </c>
      <c r="H44" s="265">
        <v>0</v>
      </c>
      <c r="I44" s="266">
        <v>0.92840083590406852</v>
      </c>
      <c r="K44" s="36"/>
    </row>
    <row r="45" spans="1:11">
      <c r="A45" s="5" t="s">
        <v>98</v>
      </c>
      <c r="B45" s="261">
        <v>115983</v>
      </c>
      <c r="C45" s="268">
        <v>115983</v>
      </c>
      <c r="D45" s="47">
        <v>124230</v>
      </c>
      <c r="E45" s="268">
        <v>2830</v>
      </c>
      <c r="F45" s="269">
        <v>0.84</v>
      </c>
      <c r="G45" s="264">
        <v>0</v>
      </c>
      <c r="H45" s="265">
        <v>0</v>
      </c>
      <c r="I45" s="266">
        <v>0.93361506882395562</v>
      </c>
    </row>
    <row r="46" spans="1:11">
      <c r="A46" s="130" t="s">
        <v>716</v>
      </c>
      <c r="B46" s="261">
        <v>113309</v>
      </c>
      <c r="C46" s="47">
        <v>113309</v>
      </c>
      <c r="D46" s="47">
        <v>121365.86456635887</v>
      </c>
      <c r="E46" s="47">
        <v>2713</v>
      </c>
      <c r="F46" s="67">
        <v>0.83109999999999995</v>
      </c>
      <c r="G46" s="282">
        <v>10</v>
      </c>
      <c r="H46" s="265">
        <v>1.0000000000000001E-5</v>
      </c>
      <c r="I46" s="266">
        <v>0.93361506882395551</v>
      </c>
      <c r="K46" s="36"/>
    </row>
    <row r="47" spans="1:11">
      <c r="A47" s="70" t="s">
        <v>1794</v>
      </c>
      <c r="B47" s="261">
        <v>112060.7</v>
      </c>
      <c r="C47" s="262">
        <v>112060.7</v>
      </c>
      <c r="D47" s="262">
        <v>120028.80388505213</v>
      </c>
      <c r="E47" s="262">
        <v>2819</v>
      </c>
      <c r="F47" s="64">
        <v>0.86430000000000007</v>
      </c>
      <c r="G47" s="264">
        <v>10</v>
      </c>
      <c r="H47" s="265">
        <v>1.0000000000000001E-5</v>
      </c>
      <c r="I47" s="266">
        <v>0.93361506882395551</v>
      </c>
    </row>
    <row r="48" spans="1:11">
      <c r="A48" s="70" t="s">
        <v>717</v>
      </c>
      <c r="B48" s="261">
        <v>119776.6214942081</v>
      </c>
      <c r="C48" s="262">
        <v>119776.6214942081</v>
      </c>
      <c r="D48" s="262">
        <v>128103.33335647394</v>
      </c>
      <c r="E48" s="262">
        <v>2865.5561269999994</v>
      </c>
      <c r="F48" s="64">
        <v>0.84699999999999998</v>
      </c>
      <c r="G48" s="264">
        <v>0</v>
      </c>
      <c r="H48" s="265">
        <v>0</v>
      </c>
      <c r="I48" s="266">
        <v>0.93500003751584626</v>
      </c>
    </row>
    <row r="49" spans="1:12">
      <c r="A49" s="70" t="s">
        <v>718</v>
      </c>
      <c r="B49" s="261">
        <v>30500</v>
      </c>
      <c r="C49" s="262">
        <v>30500</v>
      </c>
      <c r="D49" s="262">
        <v>36020</v>
      </c>
      <c r="E49" s="262">
        <v>268</v>
      </c>
      <c r="F49" s="64">
        <v>0</v>
      </c>
      <c r="G49" s="264">
        <v>0</v>
      </c>
      <c r="H49" s="265">
        <v>0</v>
      </c>
      <c r="I49" s="266">
        <v>0.84675180455302612</v>
      </c>
      <c r="J49" s="36"/>
    </row>
    <row r="50" spans="1:12">
      <c r="A50" s="70" t="s">
        <v>719</v>
      </c>
      <c r="B50" s="261">
        <v>93540</v>
      </c>
      <c r="C50" s="262">
        <v>93540</v>
      </c>
      <c r="D50" s="262">
        <v>101130</v>
      </c>
      <c r="E50" s="262">
        <v>2811</v>
      </c>
      <c r="F50" s="64">
        <v>0.68100000000000005</v>
      </c>
      <c r="G50" s="264">
        <v>0</v>
      </c>
      <c r="H50" s="265">
        <v>0</v>
      </c>
      <c r="I50" s="266">
        <v>0.92494808662118067</v>
      </c>
      <c r="J50" s="36"/>
    </row>
    <row r="51" spans="1:12">
      <c r="A51" s="70" t="s">
        <v>720</v>
      </c>
      <c r="B51" s="261">
        <v>96720</v>
      </c>
      <c r="C51" s="262">
        <v>96720</v>
      </c>
      <c r="D51" s="262">
        <v>104530</v>
      </c>
      <c r="E51" s="262">
        <v>2810</v>
      </c>
      <c r="F51" s="64">
        <v>0.70599999999999996</v>
      </c>
      <c r="G51" s="264">
        <v>0</v>
      </c>
      <c r="H51" s="265">
        <v>0</v>
      </c>
      <c r="I51" s="266">
        <v>0.92528460728977324</v>
      </c>
      <c r="J51" s="36"/>
    </row>
    <row r="52" spans="1:12">
      <c r="A52" s="70" t="s">
        <v>721</v>
      </c>
      <c r="B52" s="261">
        <v>100480</v>
      </c>
      <c r="C52" s="262">
        <v>100480</v>
      </c>
      <c r="D52" s="262">
        <v>108570</v>
      </c>
      <c r="E52" s="262">
        <v>2913</v>
      </c>
      <c r="F52" s="64">
        <v>0.70599999999999996</v>
      </c>
      <c r="G52" s="264">
        <v>0</v>
      </c>
      <c r="H52" s="265">
        <v>0</v>
      </c>
      <c r="I52" s="266">
        <v>0.92548586165607438</v>
      </c>
      <c r="J52" s="36"/>
    </row>
    <row r="53" spans="1:12">
      <c r="A53" s="70" t="s">
        <v>722</v>
      </c>
      <c r="B53" s="261">
        <v>94970</v>
      </c>
      <c r="C53" s="262">
        <v>94970</v>
      </c>
      <c r="D53" s="262">
        <v>103220</v>
      </c>
      <c r="E53" s="262">
        <v>2213</v>
      </c>
      <c r="F53" s="64">
        <v>0.82799999999999996</v>
      </c>
      <c r="G53" s="264">
        <v>0</v>
      </c>
      <c r="H53" s="265">
        <v>0</v>
      </c>
      <c r="I53" s="266">
        <v>0.92007362914163926</v>
      </c>
      <c r="J53" s="36"/>
    </row>
    <row r="54" spans="1:12">
      <c r="A54" s="70" t="s">
        <v>723</v>
      </c>
      <c r="B54" s="261">
        <v>90060</v>
      </c>
      <c r="C54" s="262">
        <v>90060</v>
      </c>
      <c r="D54" s="262">
        <v>98560</v>
      </c>
      <c r="E54" s="262">
        <v>2118</v>
      </c>
      <c r="F54" s="64">
        <v>0.82799999999999996</v>
      </c>
      <c r="G54" s="264">
        <v>0</v>
      </c>
      <c r="H54" s="265">
        <v>0</v>
      </c>
      <c r="I54" s="266">
        <v>0.91375811688311692</v>
      </c>
      <c r="J54" s="36"/>
    </row>
    <row r="55" spans="1:12">
      <c r="A55" s="70" t="s">
        <v>724</v>
      </c>
      <c r="B55" s="261">
        <v>95720</v>
      </c>
      <c r="C55" s="47">
        <v>95720</v>
      </c>
      <c r="D55" s="262">
        <v>103010</v>
      </c>
      <c r="E55" s="47">
        <v>2253</v>
      </c>
      <c r="F55" s="67">
        <v>0.85699999999999998</v>
      </c>
      <c r="G55" s="264">
        <v>0</v>
      </c>
      <c r="H55" s="265">
        <v>0</v>
      </c>
      <c r="I55" s="266">
        <v>0.92923017182797785</v>
      </c>
      <c r="J55" s="36"/>
    </row>
    <row r="56" spans="1:12">
      <c r="A56" s="192" t="s">
        <v>725</v>
      </c>
      <c r="B56" s="261">
        <v>84250</v>
      </c>
      <c r="C56" s="45">
        <v>84250</v>
      </c>
      <c r="D56" s="47">
        <v>91420</v>
      </c>
      <c r="E56" s="45">
        <v>1920</v>
      </c>
      <c r="F56" s="283">
        <v>0.81799999999999995</v>
      </c>
      <c r="G56" s="264">
        <v>0</v>
      </c>
      <c r="H56" s="265">
        <v>0</v>
      </c>
      <c r="I56" s="266">
        <v>0.92157077225989936</v>
      </c>
    </row>
    <row r="57" spans="1:12">
      <c r="A57" s="70" t="s">
        <v>726</v>
      </c>
      <c r="B57" s="261">
        <v>83686.11202275462</v>
      </c>
      <c r="C57" s="264">
        <v>83686.11202275462</v>
      </c>
      <c r="D57" s="264">
        <v>90050</v>
      </c>
      <c r="E57" s="45">
        <v>2532</v>
      </c>
      <c r="F57" s="283"/>
      <c r="G57" s="264">
        <v>0</v>
      </c>
      <c r="H57" s="265">
        <v>0</v>
      </c>
      <c r="I57" s="266">
        <v>0.92932939503336609</v>
      </c>
    </row>
    <row r="58" spans="1:12">
      <c r="A58" s="255" t="s">
        <v>727</v>
      </c>
      <c r="B58" s="284">
        <v>105124.8</v>
      </c>
      <c r="C58" s="285">
        <v>105124.8</v>
      </c>
      <c r="D58" s="285">
        <v>112166.3</v>
      </c>
      <c r="E58" s="285">
        <v>2478.6999999999998</v>
      </c>
      <c r="F58" s="286">
        <v>0.83625099999999997</v>
      </c>
      <c r="G58" s="287">
        <v>0</v>
      </c>
      <c r="H58" s="288">
        <v>0</v>
      </c>
      <c r="I58" s="289">
        <v>0.93722267739953979</v>
      </c>
    </row>
    <row r="59" spans="1:12">
      <c r="A59" s="70" t="s">
        <v>729</v>
      </c>
      <c r="B59" s="261" t="s">
        <v>730</v>
      </c>
      <c r="C59" s="262" t="s">
        <v>730</v>
      </c>
      <c r="D59" s="262" t="s">
        <v>730</v>
      </c>
      <c r="E59" s="290" t="s">
        <v>731</v>
      </c>
      <c r="F59" s="263"/>
      <c r="G59" s="264"/>
      <c r="H59" s="265"/>
      <c r="I59" s="266" t="s">
        <v>680</v>
      </c>
    </row>
    <row r="60" spans="1:12">
      <c r="A60" s="192" t="s">
        <v>120</v>
      </c>
      <c r="B60" s="261">
        <v>983</v>
      </c>
      <c r="C60" s="291">
        <v>983</v>
      </c>
      <c r="D60" s="291">
        <v>1089</v>
      </c>
      <c r="E60" s="292">
        <v>22</v>
      </c>
      <c r="F60" s="64">
        <v>0.72399999999999998</v>
      </c>
      <c r="G60" s="264">
        <v>6</v>
      </c>
      <c r="H60" s="265">
        <v>6.0000000000000002E-6</v>
      </c>
      <c r="I60" s="266">
        <v>0.90266299357208446</v>
      </c>
    </row>
    <row r="61" spans="1:12">
      <c r="A61" s="70" t="s">
        <v>732</v>
      </c>
      <c r="B61" s="261">
        <v>962.18504920853229</v>
      </c>
      <c r="C61" s="291">
        <v>962.18504920853229</v>
      </c>
      <c r="D61" s="291">
        <v>1068.0254046214709</v>
      </c>
      <c r="E61" s="292">
        <v>20.303179298999996</v>
      </c>
      <c r="F61" s="64">
        <v>0.75</v>
      </c>
      <c r="G61" s="264">
        <v>0</v>
      </c>
      <c r="H61" s="265">
        <v>0</v>
      </c>
      <c r="I61" s="266">
        <v>0.9009009009009008</v>
      </c>
      <c r="L61" s="196"/>
    </row>
    <row r="62" spans="1:12">
      <c r="A62" s="70" t="s">
        <v>733</v>
      </c>
      <c r="B62" s="261">
        <v>290</v>
      </c>
      <c r="C62" s="47">
        <v>290</v>
      </c>
      <c r="D62" s="47">
        <v>343</v>
      </c>
      <c r="E62" s="293">
        <v>2.5499999999999998</v>
      </c>
      <c r="F62" s="281">
        <v>0</v>
      </c>
      <c r="G62" s="264">
        <v>0</v>
      </c>
      <c r="H62" s="265">
        <v>0</v>
      </c>
      <c r="I62" s="266">
        <v>0.84548104956268222</v>
      </c>
    </row>
    <row r="63" spans="1:12">
      <c r="A63" s="130" t="s">
        <v>734</v>
      </c>
      <c r="B63" s="261"/>
      <c r="C63" s="268"/>
      <c r="D63" s="268"/>
      <c r="E63" s="294">
        <v>55.977829999999997</v>
      </c>
      <c r="F63" s="281">
        <v>0.27272727272727271</v>
      </c>
      <c r="G63" s="278">
        <v>0</v>
      </c>
      <c r="H63" s="265">
        <v>0</v>
      </c>
      <c r="I63" s="266"/>
    </row>
    <row r="64" spans="1:12">
      <c r="A64" s="255" t="s">
        <v>728</v>
      </c>
      <c r="B64" s="284">
        <v>1159.2737122826286</v>
      </c>
      <c r="C64" s="295">
        <v>1159.2737122826286</v>
      </c>
      <c r="D64" s="285">
        <v>1279.7381453012381</v>
      </c>
      <c r="E64" s="287">
        <v>25.019852271678111</v>
      </c>
      <c r="F64" s="286">
        <v>0.76981385823883608</v>
      </c>
      <c r="G64" s="287">
        <v>6</v>
      </c>
      <c r="H64" s="288">
        <v>6.0000000000000002E-6</v>
      </c>
      <c r="I64" s="289">
        <v>0.90586790472651468</v>
      </c>
      <c r="K64" s="196"/>
    </row>
    <row r="65" spans="1:13">
      <c r="A65" s="192" t="s">
        <v>735</v>
      </c>
      <c r="B65" s="261" t="s">
        <v>736</v>
      </c>
      <c r="C65" s="47" t="s">
        <v>736</v>
      </c>
      <c r="D65" s="47" t="s">
        <v>736</v>
      </c>
      <c r="E65" s="47"/>
      <c r="F65" s="67"/>
      <c r="G65" s="47"/>
      <c r="H65" s="265"/>
      <c r="I65" s="266" t="s">
        <v>680</v>
      </c>
    </row>
    <row r="66" spans="1:13">
      <c r="A66" s="276" t="s">
        <v>737</v>
      </c>
      <c r="B66" s="261">
        <v>19474169.219601419</v>
      </c>
      <c r="C66" s="47">
        <v>19474169.219601419</v>
      </c>
      <c r="D66" s="262">
        <v>20673610.116392747</v>
      </c>
      <c r="E66" s="45"/>
      <c r="F66" s="263">
        <v>0.58571109877499994</v>
      </c>
      <c r="G66" s="278">
        <v>10455.988337376644</v>
      </c>
      <c r="H66" s="265">
        <v>1.0455988337376645E-2</v>
      </c>
      <c r="I66" s="296"/>
      <c r="K66" s="297"/>
    </row>
    <row r="67" spans="1:13">
      <c r="A67" s="276" t="s">
        <v>738</v>
      </c>
      <c r="B67" s="261">
        <v>22639319.979813498</v>
      </c>
      <c r="C67" s="47">
        <v>22639319.979813498</v>
      </c>
      <c r="D67" s="262">
        <v>23633492.9618803</v>
      </c>
      <c r="E67" s="45"/>
      <c r="F67" s="281">
        <v>0.61199999999999999</v>
      </c>
      <c r="G67" s="278">
        <v>15352.092718927001</v>
      </c>
      <c r="H67" s="265">
        <v>1.5352092718927001E-2</v>
      </c>
      <c r="I67" s="296">
        <v>0.95793372635732021</v>
      </c>
      <c r="K67" s="297"/>
    </row>
    <row r="68" spans="1:13">
      <c r="A68" s="276" t="s">
        <v>739</v>
      </c>
      <c r="B68" s="261">
        <v>16085444.010446707</v>
      </c>
      <c r="C68" s="47">
        <v>16085444.010446707</v>
      </c>
      <c r="D68" s="278">
        <v>17449319.671483699</v>
      </c>
      <c r="E68" s="45"/>
      <c r="F68" s="281">
        <v>0.53700000000000003</v>
      </c>
      <c r="G68" s="278">
        <v>3568.253687975</v>
      </c>
      <c r="H68" s="265">
        <v>3.5682536879749998E-3</v>
      </c>
      <c r="I68" s="296">
        <v>0.92183788899999997</v>
      </c>
      <c r="K68" s="297"/>
    </row>
    <row r="69" spans="1:13">
      <c r="A69" s="276" t="s">
        <v>740</v>
      </c>
      <c r="B69" s="261">
        <v>10805182.822031699</v>
      </c>
      <c r="C69" s="47">
        <v>10805182.822031699</v>
      </c>
      <c r="D69" s="278">
        <v>12992301.9717196</v>
      </c>
      <c r="E69" s="45"/>
      <c r="F69" s="269">
        <v>0.49099999999999999</v>
      </c>
      <c r="G69" s="278">
        <v>9064.2347162629994</v>
      </c>
      <c r="H69" s="265">
        <v>9.0642347162629994E-3</v>
      </c>
      <c r="I69" s="266">
        <v>0.83166038209020898</v>
      </c>
      <c r="K69" s="297"/>
    </row>
    <row r="70" spans="1:13">
      <c r="A70" s="276" t="s">
        <v>741</v>
      </c>
      <c r="B70" s="261">
        <v>22639319.979813498</v>
      </c>
      <c r="C70" s="47">
        <v>22639319.979813498</v>
      </c>
      <c r="D70" s="268">
        <v>23633492.9618803</v>
      </c>
      <c r="E70" s="45"/>
      <c r="F70" s="269">
        <v>0.80642049800000004</v>
      </c>
      <c r="G70" s="278">
        <v>16142.739251388</v>
      </c>
      <c r="H70" s="265">
        <v>1.6142739251388E-2</v>
      </c>
      <c r="I70" s="266">
        <v>0.95793372635732021</v>
      </c>
      <c r="K70" s="297"/>
      <c r="M70" s="36"/>
    </row>
    <row r="71" spans="1:13">
      <c r="A71" s="130" t="s">
        <v>742</v>
      </c>
      <c r="B71" s="261">
        <v>9945646.340310514</v>
      </c>
      <c r="C71" s="47">
        <v>9945646.340310514</v>
      </c>
      <c r="D71" s="278">
        <v>11958783.362163</v>
      </c>
      <c r="E71" s="47"/>
      <c r="F71" s="281">
        <v>0.32642858499999999</v>
      </c>
      <c r="G71" s="298">
        <v>9064.2347162629994</v>
      </c>
      <c r="H71" s="265">
        <v>9.0642347162629994E-3</v>
      </c>
      <c r="I71" s="296">
        <v>0.83166038209020898</v>
      </c>
      <c r="K71" s="297"/>
      <c r="L71" s="297"/>
    </row>
    <row r="72" spans="1:13">
      <c r="A72" s="193" t="s">
        <v>40</v>
      </c>
      <c r="B72" s="261">
        <v>26949428.734871496</v>
      </c>
      <c r="C72" s="47">
        <v>26949428.734871496</v>
      </c>
      <c r="D72" s="278">
        <v>28595925.1717753</v>
      </c>
      <c r="E72" s="47"/>
      <c r="F72" s="281">
        <v>0.86670000000000003</v>
      </c>
      <c r="G72" s="47">
        <v>45137.714412408997</v>
      </c>
      <c r="H72" s="265">
        <v>4.5137714412408998E-2</v>
      </c>
      <c r="I72" s="266">
        <v>0.94242199100000001</v>
      </c>
      <c r="K72" s="297"/>
    </row>
    <row r="73" spans="1:13">
      <c r="A73" s="70" t="s">
        <v>743</v>
      </c>
      <c r="B73" s="261">
        <v>26664354.295994278</v>
      </c>
      <c r="C73" s="47">
        <v>26664354.295994278</v>
      </c>
      <c r="D73" s="262">
        <v>28293433.886979699</v>
      </c>
      <c r="E73" s="45"/>
      <c r="F73" s="281">
        <v>0.48798697000000002</v>
      </c>
      <c r="G73" s="264">
        <v>45137.714412408997</v>
      </c>
      <c r="H73" s="265">
        <v>4.5137714412408998E-2</v>
      </c>
      <c r="I73" s="266">
        <v>0.94242199100000001</v>
      </c>
    </row>
    <row r="74" spans="1:13" ht="12.6" customHeight="1">
      <c r="A74" s="70" t="s">
        <v>744</v>
      </c>
      <c r="B74" s="261">
        <v>24599421.97472629</v>
      </c>
      <c r="C74" s="278">
        <v>24599421.97472629</v>
      </c>
      <c r="D74" s="278">
        <v>25679670</v>
      </c>
      <c r="E74" s="45"/>
      <c r="F74" s="281">
        <v>0.747</v>
      </c>
      <c r="G74" s="264">
        <v>11800</v>
      </c>
      <c r="H74" s="265">
        <v>1.18E-2</v>
      </c>
      <c r="I74" s="266">
        <v>0.95793372635732044</v>
      </c>
      <c r="K74" s="299"/>
    </row>
    <row r="75" spans="1:13">
      <c r="A75" s="70" t="s">
        <v>1795</v>
      </c>
      <c r="B75" s="261">
        <v>28385750.368920002</v>
      </c>
      <c r="C75" s="278">
        <v>28385750.368920002</v>
      </c>
      <c r="D75" s="278">
        <v>30120000</v>
      </c>
      <c r="E75" s="47"/>
      <c r="F75" s="281">
        <v>0.8641323406231759</v>
      </c>
      <c r="G75" s="278">
        <v>45137.714412408997</v>
      </c>
      <c r="H75" s="265">
        <v>4.5137714412408998E-2</v>
      </c>
      <c r="I75" s="266">
        <v>0.94242199100000001</v>
      </c>
      <c r="K75" s="299"/>
    </row>
    <row r="76" spans="1:13">
      <c r="A76" s="70" t="s">
        <v>32</v>
      </c>
      <c r="B76" s="261">
        <v>15396000</v>
      </c>
      <c r="C76" s="278">
        <v>15396000</v>
      </c>
      <c r="D76" s="262">
        <v>16524000</v>
      </c>
      <c r="E76" s="45"/>
      <c r="F76" s="263">
        <v>0.48699999999999999</v>
      </c>
      <c r="G76" s="264">
        <v>500</v>
      </c>
      <c r="H76" s="265">
        <v>5.0000000000000001E-4</v>
      </c>
      <c r="I76" s="266">
        <v>0.93173565722585328</v>
      </c>
    </row>
    <row r="77" spans="1:13">
      <c r="A77" s="193" t="s">
        <v>33</v>
      </c>
      <c r="B77" s="261">
        <v>15929000</v>
      </c>
      <c r="C77" s="298">
        <v>15929000</v>
      </c>
      <c r="D77" s="262">
        <v>17062000</v>
      </c>
      <c r="E77" s="45"/>
      <c r="F77" s="263">
        <v>0.501</v>
      </c>
      <c r="G77" s="264">
        <v>200</v>
      </c>
      <c r="H77" s="265">
        <v>2.0000000000000001E-4</v>
      </c>
      <c r="I77" s="266">
        <v>0.93359512366662756</v>
      </c>
      <c r="J77" s="267"/>
      <c r="K77" s="300"/>
    </row>
    <row r="78" spans="1:13">
      <c r="A78" s="130" t="s">
        <v>34</v>
      </c>
      <c r="B78" s="261">
        <v>14447000</v>
      </c>
      <c r="C78" s="264">
        <v>14447000</v>
      </c>
      <c r="D78" s="264">
        <v>15583000</v>
      </c>
      <c r="E78" s="47"/>
      <c r="F78" s="64">
        <v>0.46600000000000003</v>
      </c>
      <c r="G78" s="264">
        <v>1100</v>
      </c>
      <c r="H78" s="265">
        <v>1.1000000000000001E-3</v>
      </c>
      <c r="I78" s="266">
        <v>0.92710004492074694</v>
      </c>
      <c r="K78" s="299"/>
    </row>
    <row r="79" spans="1:13">
      <c r="A79" s="130" t="s">
        <v>43</v>
      </c>
      <c r="B79" s="261">
        <v>15342000</v>
      </c>
      <c r="C79" s="264">
        <v>15342000</v>
      </c>
      <c r="D79" s="264">
        <v>16377000</v>
      </c>
      <c r="E79" s="47"/>
      <c r="F79" s="64">
        <v>0.47599999999999998</v>
      </c>
      <c r="G79" s="264">
        <v>800</v>
      </c>
      <c r="H79" s="265">
        <v>8.0000000000000004E-4</v>
      </c>
      <c r="I79" s="266">
        <v>0.93680161201685286</v>
      </c>
    </row>
    <row r="80" spans="1:13">
      <c r="A80" s="130" t="s">
        <v>745</v>
      </c>
      <c r="B80" s="261">
        <v>14716000</v>
      </c>
      <c r="C80" s="264">
        <v>14716000</v>
      </c>
      <c r="D80" s="47">
        <v>15774000</v>
      </c>
      <c r="E80" s="47"/>
      <c r="F80" s="64">
        <v>0.46700000000000003</v>
      </c>
      <c r="G80" s="264">
        <v>1000</v>
      </c>
      <c r="H80" s="265">
        <v>1E-3</v>
      </c>
      <c r="I80" s="266">
        <v>0.93292760238366934</v>
      </c>
    </row>
    <row r="81" spans="1:14">
      <c r="A81" s="130" t="s">
        <v>746</v>
      </c>
      <c r="B81" s="261">
        <v>17289000</v>
      </c>
      <c r="C81" s="278">
        <v>17289000</v>
      </c>
      <c r="D81" s="47">
        <v>17906000</v>
      </c>
      <c r="E81" s="47"/>
      <c r="F81" s="64">
        <v>0.503</v>
      </c>
      <c r="G81" s="47">
        <v>400</v>
      </c>
      <c r="H81" s="265">
        <v>4.0000000000000002E-4</v>
      </c>
      <c r="I81" s="266">
        <v>0.96554227633195577</v>
      </c>
    </row>
    <row r="82" spans="1:14">
      <c r="A82" s="130" t="s">
        <v>1796</v>
      </c>
      <c r="B82" s="261">
        <v>15929000</v>
      </c>
      <c r="C82" s="264">
        <v>15929000</v>
      </c>
      <c r="D82" s="278">
        <v>17062000</v>
      </c>
      <c r="E82" s="47"/>
      <c r="F82" s="64">
        <v>0.501</v>
      </c>
      <c r="G82" s="47">
        <v>200</v>
      </c>
      <c r="H82" s="265">
        <v>2.0000000000000001E-4</v>
      </c>
      <c r="I82" s="266">
        <v>0.93359512366662756</v>
      </c>
    </row>
    <row r="83" spans="1:14">
      <c r="A83" s="301" t="s">
        <v>821</v>
      </c>
      <c r="B83" s="261">
        <v>14999999.999999998</v>
      </c>
      <c r="C83" s="264">
        <v>14999999.999999998</v>
      </c>
      <c r="D83" s="264"/>
      <c r="E83" s="47"/>
      <c r="F83" s="302">
        <v>0.47799999999999998</v>
      </c>
      <c r="G83" s="264">
        <v>400</v>
      </c>
      <c r="H83" s="303">
        <v>4.0000000000000002E-4</v>
      </c>
      <c r="I83" s="232"/>
    </row>
    <row r="84" spans="1:14">
      <c r="A84" s="304" t="s">
        <v>747</v>
      </c>
      <c r="B84" s="47">
        <v>13454048.892850777</v>
      </c>
      <c r="C84" s="278">
        <v>13454048.892850777</v>
      </c>
      <c r="D84" s="278">
        <v>15774000</v>
      </c>
      <c r="E84" s="47"/>
      <c r="F84" s="305">
        <v>0.5</v>
      </c>
      <c r="G84" s="264"/>
      <c r="H84" s="303"/>
      <c r="I84" s="232">
        <v>0.85292563033160751</v>
      </c>
    </row>
    <row r="85" spans="1:14">
      <c r="A85" s="304" t="s">
        <v>748</v>
      </c>
      <c r="B85" s="47">
        <v>12381771.311916806</v>
      </c>
      <c r="C85" s="278">
        <v>12381771.311916806</v>
      </c>
      <c r="D85" s="278">
        <v>14062678</v>
      </c>
      <c r="E85" s="47"/>
      <c r="F85" s="305">
        <v>0.46300000000000002</v>
      </c>
      <c r="G85" s="264"/>
      <c r="H85" s="303"/>
      <c r="I85" s="232">
        <v>0.88047037071579148</v>
      </c>
    </row>
    <row r="86" spans="1:14">
      <c r="A86" s="304" t="s">
        <v>749</v>
      </c>
      <c r="B86" s="47">
        <v>18916910.5715716</v>
      </c>
      <c r="C86" s="47">
        <v>18916910.5715716</v>
      </c>
      <c r="D86" s="47">
        <v>18916910.5715716</v>
      </c>
      <c r="E86" s="47"/>
      <c r="F86" s="306">
        <v>0.51200000000000001</v>
      </c>
      <c r="G86" s="278">
        <v>0</v>
      </c>
      <c r="H86" s="303">
        <v>0</v>
      </c>
      <c r="I86" s="232">
        <v>1</v>
      </c>
    </row>
    <row r="87" spans="1:14">
      <c r="A87" s="223" t="s">
        <v>750</v>
      </c>
      <c r="B87" s="47">
        <v>12781599.343864119</v>
      </c>
      <c r="C87" s="278">
        <v>12781599.343864119</v>
      </c>
      <c r="D87" s="278">
        <v>14131556.354955051</v>
      </c>
      <c r="E87" s="47"/>
      <c r="F87" s="305">
        <v>0.39339999999999997</v>
      </c>
      <c r="G87" s="264">
        <v>0</v>
      </c>
      <c r="H87" s="303">
        <v>0</v>
      </c>
      <c r="I87" s="232">
        <v>0.90447216306662592</v>
      </c>
    </row>
    <row r="88" spans="1:14">
      <c r="A88" s="228" t="s">
        <v>751</v>
      </c>
      <c r="B88" s="307">
        <v>14409931.248165678</v>
      </c>
      <c r="C88" s="308">
        <v>14409931.248165678</v>
      </c>
      <c r="D88" s="308">
        <v>15305245.093897162</v>
      </c>
      <c r="E88" s="307"/>
      <c r="F88" s="309">
        <v>0.41985</v>
      </c>
      <c r="G88" s="308">
        <v>0</v>
      </c>
      <c r="H88" s="310">
        <v>0</v>
      </c>
      <c r="I88" s="234">
        <v>0.94150280898876404</v>
      </c>
    </row>
    <row r="89" spans="1:14" s="36" customFormat="1">
      <c r="A89" s="36" t="s">
        <v>752</v>
      </c>
      <c r="B89" s="47">
        <v>14409931.248165678</v>
      </c>
      <c r="C89" s="311">
        <v>14409931.248165678</v>
      </c>
      <c r="D89" s="311">
        <v>15305245.093897162</v>
      </c>
      <c r="E89" s="312"/>
      <c r="F89" s="163">
        <v>0.41985</v>
      </c>
      <c r="G89" s="141">
        <v>0</v>
      </c>
      <c r="H89" s="303">
        <v>0</v>
      </c>
      <c r="I89" s="131">
        <v>0.94150280898876404</v>
      </c>
    </row>
    <row r="90" spans="1:14">
      <c r="A90" s="6" t="s">
        <v>753</v>
      </c>
      <c r="B90" s="52">
        <v>11209638.734587256</v>
      </c>
      <c r="C90" s="52">
        <v>11209638.734587256</v>
      </c>
      <c r="D90" s="52">
        <v>13583444.58426456</v>
      </c>
      <c r="E90" s="52"/>
      <c r="F90" s="52">
        <v>0.49161518093556933</v>
      </c>
      <c r="G90" s="5">
        <v>1765.2250661959399</v>
      </c>
      <c r="H90" s="5">
        <v>1.7652250661959398E-3</v>
      </c>
      <c r="I90" s="5">
        <v>0.8252427184466018</v>
      </c>
    </row>
    <row r="91" spans="1:14">
      <c r="A91" s="36" t="s">
        <v>754</v>
      </c>
      <c r="B91" s="52">
        <v>14155275.214870876</v>
      </c>
      <c r="C91" s="52">
        <v>14155275.214870876</v>
      </c>
      <c r="D91" s="52">
        <v>16144032.889687445</v>
      </c>
      <c r="E91" s="52"/>
      <c r="F91" s="52">
        <v>0.50491510277033058</v>
      </c>
      <c r="G91" s="5">
        <v>1787.3100983020554</v>
      </c>
      <c r="H91" s="5">
        <v>1.7873100983020554E-3</v>
      </c>
      <c r="I91" s="5">
        <v>0.87681159420289856</v>
      </c>
    </row>
    <row r="92" spans="1:14">
      <c r="A92" s="313" t="s">
        <v>1797</v>
      </c>
      <c r="B92" s="314">
        <v>152370.90134048002</v>
      </c>
      <c r="C92" s="315">
        <v>152370.90134048002</v>
      </c>
      <c r="D92" s="315">
        <v>162963.53084543315</v>
      </c>
      <c r="E92" s="315">
        <v>3839.6821254480283</v>
      </c>
      <c r="F92" s="315">
        <v>0.83</v>
      </c>
      <c r="G92" s="316">
        <v>48000</v>
      </c>
      <c r="H92" s="316">
        <v>4.8000000000000001E-2</v>
      </c>
      <c r="I92" s="316">
        <v>0.93500000000000016</v>
      </c>
      <c r="J92" s="316"/>
      <c r="K92" s="316"/>
      <c r="L92" s="316"/>
      <c r="M92" s="316"/>
      <c r="N92" s="317"/>
    </row>
    <row r="93" spans="1:14">
      <c r="A93" s="318" t="s">
        <v>1336</v>
      </c>
      <c r="B93" s="319">
        <v>144230</v>
      </c>
      <c r="C93" s="320"/>
      <c r="D93" s="320"/>
      <c r="E93" s="320">
        <v>3785.4109999999991</v>
      </c>
      <c r="F93" s="320">
        <v>0.80800504236780391</v>
      </c>
      <c r="G93" s="320">
        <v>3510</v>
      </c>
      <c r="H93" s="320"/>
      <c r="I93" s="320"/>
      <c r="J93" s="320"/>
      <c r="K93" s="320"/>
      <c r="L93" s="320"/>
      <c r="M93" s="320"/>
      <c r="N93" s="321"/>
    </row>
    <row r="94" spans="1:14">
      <c r="A94" s="322"/>
      <c r="B94" s="323"/>
      <c r="N94" s="324"/>
    </row>
    <row r="95" spans="1:14">
      <c r="A95" s="322" t="s">
        <v>755</v>
      </c>
      <c r="B95" s="323"/>
      <c r="F95" s="36"/>
      <c r="G95" s="36"/>
      <c r="H95" s="36"/>
      <c r="I95" s="36"/>
      <c r="J95" s="36"/>
      <c r="K95" s="36"/>
      <c r="L95" s="36"/>
      <c r="M95" s="36"/>
      <c r="N95" s="324"/>
    </row>
    <row r="96" spans="1:14">
      <c r="A96" s="325" t="s">
        <v>756</v>
      </c>
      <c r="B96" s="326"/>
      <c r="C96" s="327"/>
      <c r="D96" s="327"/>
      <c r="E96" s="327"/>
      <c r="F96" s="327"/>
      <c r="G96" s="328"/>
      <c r="H96" s="328"/>
      <c r="I96" s="327"/>
      <c r="J96" s="328"/>
      <c r="K96" s="328"/>
      <c r="L96" s="328"/>
      <c r="M96" s="328"/>
      <c r="N96" s="329"/>
    </row>
    <row r="97" spans="1:14">
      <c r="A97" s="213" t="s">
        <v>757</v>
      </c>
      <c r="B97" s="241" t="s">
        <v>758</v>
      </c>
      <c r="C97" s="36" t="s">
        <v>758</v>
      </c>
      <c r="D97" s="36" t="s">
        <v>758</v>
      </c>
      <c r="E97" s="36" t="s">
        <v>759</v>
      </c>
      <c r="F97" s="36" t="s">
        <v>759</v>
      </c>
      <c r="G97" s="5" t="s">
        <v>760</v>
      </c>
      <c r="H97" s="5" t="s">
        <v>760</v>
      </c>
      <c r="I97" s="36" t="s">
        <v>761</v>
      </c>
      <c r="J97" s="5" t="s">
        <v>761</v>
      </c>
      <c r="K97" s="5" t="s">
        <v>762</v>
      </c>
      <c r="L97" s="5" t="s">
        <v>762</v>
      </c>
      <c r="M97" s="5" t="s">
        <v>763</v>
      </c>
      <c r="N97" s="5" t="s">
        <v>763</v>
      </c>
    </row>
    <row r="98" spans="1:14">
      <c r="A98" s="117" t="s">
        <v>764</v>
      </c>
      <c r="B98" s="241">
        <v>100</v>
      </c>
      <c r="C98" s="36">
        <v>100</v>
      </c>
      <c r="D98" s="36">
        <v>20</v>
      </c>
      <c r="E98" s="36">
        <v>100</v>
      </c>
      <c r="F98" s="36">
        <v>20</v>
      </c>
      <c r="G98" s="5">
        <v>100</v>
      </c>
      <c r="H98" s="5">
        <v>20</v>
      </c>
      <c r="I98" s="36">
        <v>100</v>
      </c>
      <c r="J98" s="5">
        <v>20</v>
      </c>
      <c r="K98" s="5">
        <v>100</v>
      </c>
      <c r="L98" s="5">
        <v>20</v>
      </c>
      <c r="M98" s="5">
        <v>100</v>
      </c>
      <c r="N98" s="5">
        <v>20</v>
      </c>
    </row>
    <row r="99" spans="1:14">
      <c r="A99" s="330" t="s">
        <v>85</v>
      </c>
      <c r="B99" s="331">
        <v>1</v>
      </c>
      <c r="C99" s="332">
        <v>1</v>
      </c>
      <c r="D99" s="332">
        <v>1</v>
      </c>
      <c r="E99" s="332">
        <v>1</v>
      </c>
      <c r="F99" s="332">
        <v>1</v>
      </c>
      <c r="G99" s="161">
        <v>1</v>
      </c>
      <c r="H99" s="5">
        <v>1</v>
      </c>
      <c r="I99" s="36">
        <v>1</v>
      </c>
      <c r="J99" s="5">
        <v>1</v>
      </c>
      <c r="K99" s="5">
        <v>1</v>
      </c>
      <c r="L99" s="5">
        <v>1</v>
      </c>
      <c r="M99" s="5">
        <v>1</v>
      </c>
      <c r="N99" s="5">
        <v>1</v>
      </c>
    </row>
    <row r="100" spans="1:14">
      <c r="A100" s="318" t="s">
        <v>83</v>
      </c>
      <c r="B100" s="319">
        <v>30</v>
      </c>
      <c r="C100" s="166">
        <v>30</v>
      </c>
      <c r="D100" s="166">
        <v>85</v>
      </c>
      <c r="E100" s="166">
        <v>6</v>
      </c>
      <c r="F100" s="166">
        <v>68</v>
      </c>
      <c r="G100" s="333">
        <v>25</v>
      </c>
      <c r="H100" s="5">
        <v>72</v>
      </c>
      <c r="I100" s="36">
        <v>23</v>
      </c>
      <c r="J100" s="5">
        <v>62</v>
      </c>
      <c r="K100" s="5">
        <v>21</v>
      </c>
      <c r="L100" s="5">
        <v>56</v>
      </c>
      <c r="M100" s="5">
        <v>21</v>
      </c>
      <c r="N100" s="5">
        <v>63</v>
      </c>
    </row>
    <row r="101" spans="1:14">
      <c r="A101" s="322" t="s">
        <v>84</v>
      </c>
      <c r="B101" s="323">
        <v>265</v>
      </c>
      <c r="C101" s="5">
        <v>265</v>
      </c>
      <c r="D101" s="5">
        <v>264</v>
      </c>
      <c r="E101" s="241">
        <v>234</v>
      </c>
      <c r="F101" s="5">
        <v>277</v>
      </c>
      <c r="G101" s="324">
        <v>298</v>
      </c>
      <c r="H101" s="5">
        <v>289</v>
      </c>
      <c r="I101" s="5">
        <v>296</v>
      </c>
      <c r="J101" s="5">
        <v>275</v>
      </c>
      <c r="K101" s="5">
        <v>310</v>
      </c>
      <c r="L101" s="5">
        <v>280</v>
      </c>
      <c r="M101" s="5">
        <v>290</v>
      </c>
      <c r="N101" s="5">
        <v>270</v>
      </c>
    </row>
    <row r="102" spans="1:14">
      <c r="A102" s="322"/>
      <c r="B102" s="323"/>
      <c r="F102" s="36"/>
      <c r="G102" s="324"/>
    </row>
    <row r="103" spans="1:14">
      <c r="A103" s="322" t="s">
        <v>765</v>
      </c>
      <c r="B103" s="323"/>
      <c r="D103" s="36"/>
      <c r="F103" s="36"/>
      <c r="G103" s="324"/>
    </row>
    <row r="104" spans="1:14">
      <c r="A104" s="322" t="s">
        <v>766</v>
      </c>
      <c r="B104" s="323" t="s">
        <v>767</v>
      </c>
      <c r="C104" s="36" t="s">
        <v>767</v>
      </c>
      <c r="D104" s="334" t="s">
        <v>768</v>
      </c>
      <c r="E104" s="334" t="s">
        <v>768</v>
      </c>
      <c r="F104" s="334" t="s">
        <v>769</v>
      </c>
      <c r="G104" s="335" t="s">
        <v>769</v>
      </c>
    </row>
    <row r="105" spans="1:14">
      <c r="A105" s="325" t="s">
        <v>764</v>
      </c>
      <c r="B105" s="326">
        <v>100</v>
      </c>
      <c r="C105" s="328"/>
      <c r="D105" s="328">
        <v>100</v>
      </c>
      <c r="E105" s="328">
        <v>20</v>
      </c>
      <c r="F105" s="328">
        <v>100</v>
      </c>
      <c r="G105" s="329">
        <v>20</v>
      </c>
    </row>
    <row r="106" spans="1:14">
      <c r="A106" s="5" t="s">
        <v>75</v>
      </c>
      <c r="B106" s="5">
        <v>0</v>
      </c>
      <c r="C106" s="5">
        <v>0</v>
      </c>
      <c r="D106" s="5">
        <v>4.5</v>
      </c>
      <c r="E106" s="5">
        <v>14</v>
      </c>
      <c r="F106" s="5">
        <v>0.66</v>
      </c>
      <c r="G106" s="5">
        <v>7.5</v>
      </c>
    </row>
    <row r="107" spans="1:14">
      <c r="A107" s="6" t="s">
        <v>76</v>
      </c>
      <c r="B107" s="5">
        <v>0</v>
      </c>
      <c r="C107" s="5">
        <v>0</v>
      </c>
      <c r="D107" s="5">
        <v>2.65</v>
      </c>
      <c r="E107" s="5">
        <v>7.65</v>
      </c>
      <c r="F107" s="5">
        <v>0.42</v>
      </c>
      <c r="G107" s="5">
        <v>4.9000000000000004</v>
      </c>
    </row>
    <row r="108" spans="1:14">
      <c r="A108" s="313" t="s">
        <v>77</v>
      </c>
      <c r="B108" s="336">
        <v>0</v>
      </c>
      <c r="C108" s="5">
        <v>0</v>
      </c>
      <c r="D108" s="5">
        <v>-11</v>
      </c>
      <c r="E108" s="5">
        <v>19</v>
      </c>
      <c r="F108" s="5">
        <v>-2.9</v>
      </c>
      <c r="G108" s="5">
        <v>-87</v>
      </c>
    </row>
    <row r="109" spans="1:14">
      <c r="A109" s="322" t="s">
        <v>81</v>
      </c>
      <c r="B109" s="337">
        <v>0</v>
      </c>
      <c r="C109" s="5">
        <v>0</v>
      </c>
      <c r="D109" s="5">
        <v>900</v>
      </c>
      <c r="E109" s="5">
        <v>3200</v>
      </c>
      <c r="F109" s="36">
        <v>130</v>
      </c>
      <c r="G109" s="5">
        <v>920</v>
      </c>
    </row>
    <row r="110" spans="1:14">
      <c r="A110" s="322" t="s">
        <v>82</v>
      </c>
      <c r="B110" s="337">
        <v>0</v>
      </c>
      <c r="C110" s="5">
        <v>0</v>
      </c>
      <c r="D110" s="5">
        <v>-69</v>
      </c>
      <c r="E110" s="5">
        <v>-240</v>
      </c>
      <c r="F110" s="5">
        <v>-10</v>
      </c>
      <c r="G110" s="5">
        <v>-71</v>
      </c>
    </row>
    <row r="111" spans="1:14">
      <c r="A111" s="322"/>
      <c r="B111" s="337"/>
    </row>
    <row r="112" spans="1:14">
      <c r="A112" s="325" t="s">
        <v>770</v>
      </c>
      <c r="B112" s="338"/>
    </row>
    <row r="113" spans="1:24">
      <c r="A113" s="5" t="s">
        <v>771</v>
      </c>
      <c r="B113" s="5">
        <v>0.85</v>
      </c>
    </row>
    <row r="114" spans="1:24">
      <c r="A114" s="216" t="s">
        <v>772</v>
      </c>
      <c r="B114" s="36">
        <v>0.42857142857142855</v>
      </c>
      <c r="C114" s="36"/>
      <c r="D114" s="36"/>
    </row>
    <row r="115" spans="1:24">
      <c r="A115" s="36" t="s">
        <v>773</v>
      </c>
      <c r="B115" s="5">
        <v>0.75</v>
      </c>
    </row>
    <row r="116" spans="1:24">
      <c r="A116" s="5" t="s">
        <v>774</v>
      </c>
      <c r="B116" s="339">
        <v>0.27272727272727271</v>
      </c>
      <c r="F116" s="340"/>
      <c r="J116" s="340"/>
      <c r="N116" s="340"/>
      <c r="R116" s="341"/>
      <c r="V116" s="341"/>
    </row>
    <row r="117" spans="1:24">
      <c r="A117" s="5" t="s">
        <v>775</v>
      </c>
      <c r="B117" s="212">
        <v>0.5</v>
      </c>
      <c r="F117" s="342"/>
      <c r="J117" s="342"/>
      <c r="N117" s="342"/>
      <c r="R117" s="343"/>
      <c r="V117" s="343"/>
    </row>
    <row r="118" spans="1:24">
      <c r="B118" s="344"/>
      <c r="C118" s="345"/>
      <c r="D118" s="346"/>
      <c r="F118" s="344"/>
      <c r="G118" s="345"/>
      <c r="H118" s="346"/>
      <c r="J118" s="344"/>
      <c r="K118" s="347"/>
      <c r="L118" s="346"/>
      <c r="N118" s="344"/>
      <c r="O118" s="347"/>
      <c r="P118" s="346"/>
      <c r="R118" s="344"/>
      <c r="S118" s="347"/>
      <c r="T118" s="346"/>
      <c r="V118" s="344"/>
      <c r="W118" s="347"/>
      <c r="X118" s="346"/>
    </row>
    <row r="119" spans="1:24" s="36" customFormat="1">
      <c r="A119" s="36" t="s">
        <v>776</v>
      </c>
      <c r="B119" s="348"/>
      <c r="C119" s="349"/>
      <c r="D119" s="350"/>
      <c r="F119" s="348"/>
      <c r="G119" s="349"/>
      <c r="H119" s="350"/>
      <c r="J119" s="348"/>
      <c r="K119" s="349"/>
      <c r="L119" s="350"/>
      <c r="N119" s="348"/>
      <c r="O119" s="349"/>
      <c r="P119" s="350"/>
      <c r="R119" s="348"/>
      <c r="S119" s="349"/>
      <c r="T119" s="350"/>
      <c r="V119" s="348"/>
      <c r="W119" s="349"/>
      <c r="X119" s="350"/>
    </row>
    <row r="120" spans="1:24" s="36" customFormat="1">
      <c r="B120" s="351"/>
      <c r="C120" s="352"/>
      <c r="D120" s="353"/>
      <c r="F120" s="351"/>
      <c r="G120" s="352"/>
      <c r="H120" s="353"/>
      <c r="J120" s="351"/>
      <c r="K120" s="352"/>
      <c r="L120" s="353"/>
      <c r="N120" s="351"/>
      <c r="O120" s="352"/>
      <c r="P120" s="353"/>
      <c r="R120" s="351"/>
      <c r="S120" s="352"/>
      <c r="T120" s="353"/>
      <c r="V120" s="351"/>
      <c r="W120" s="352"/>
      <c r="X120" s="353"/>
    </row>
    <row r="121" spans="1:24" s="36" customFormat="1">
      <c r="B121" s="351">
        <v>10</v>
      </c>
      <c r="C121" s="352"/>
      <c r="D121" s="353"/>
      <c r="F121" s="351">
        <v>200</v>
      </c>
      <c r="G121" s="352"/>
      <c r="H121" s="353"/>
      <c r="J121" s="351">
        <v>11</v>
      </c>
      <c r="K121" s="352"/>
      <c r="L121" s="353"/>
      <c r="N121" s="351">
        <v>11</v>
      </c>
      <c r="O121" s="352"/>
      <c r="P121" s="353"/>
      <c r="R121" s="351">
        <v>27000</v>
      </c>
      <c r="S121" s="352"/>
      <c r="T121" s="353"/>
      <c r="V121" s="351">
        <v>1000</v>
      </c>
      <c r="W121" s="352"/>
      <c r="X121" s="353"/>
    </row>
    <row r="122" spans="1:24" s="36" customFormat="1">
      <c r="B122" s="351">
        <v>10</v>
      </c>
      <c r="C122" s="352"/>
      <c r="D122" s="353"/>
      <c r="F122" s="351">
        <v>200</v>
      </c>
      <c r="G122" s="352"/>
      <c r="H122" s="353"/>
      <c r="J122" s="351">
        <v>11</v>
      </c>
      <c r="K122" s="352"/>
      <c r="L122" s="353"/>
      <c r="N122" s="351">
        <v>11</v>
      </c>
      <c r="O122" s="352"/>
      <c r="P122" s="353"/>
      <c r="R122" s="351">
        <v>27000</v>
      </c>
      <c r="S122" s="352"/>
      <c r="T122" s="353"/>
      <c r="V122" s="351">
        <v>1000</v>
      </c>
      <c r="W122" s="352"/>
      <c r="X122" s="353"/>
    </row>
    <row r="123" spans="1:24" s="36" customFormat="1">
      <c r="B123" s="351" t="s">
        <v>777</v>
      </c>
      <c r="C123" s="352" t="s">
        <v>778</v>
      </c>
      <c r="D123" s="353" t="s">
        <v>779</v>
      </c>
      <c r="F123" s="354" t="s">
        <v>777</v>
      </c>
      <c r="G123" s="355" t="s">
        <v>780</v>
      </c>
      <c r="H123" s="356" t="s">
        <v>779</v>
      </c>
      <c r="J123" s="354" t="s">
        <v>777</v>
      </c>
      <c r="K123" s="355" t="s">
        <v>781</v>
      </c>
      <c r="L123" s="356" t="s">
        <v>779</v>
      </c>
      <c r="N123" s="354" t="s">
        <v>777</v>
      </c>
      <c r="O123" s="355" t="s">
        <v>782</v>
      </c>
      <c r="P123" s="356" t="s">
        <v>779</v>
      </c>
      <c r="R123" s="354" t="s">
        <v>777</v>
      </c>
      <c r="S123" s="355" t="s">
        <v>783</v>
      </c>
      <c r="T123" s="356" t="s">
        <v>779</v>
      </c>
      <c r="V123" s="354" t="s">
        <v>777</v>
      </c>
      <c r="W123" s="355" t="s">
        <v>784</v>
      </c>
      <c r="X123" s="356" t="s">
        <v>779</v>
      </c>
    </row>
    <row r="124" spans="1:24" s="36" customFormat="1">
      <c r="B124" s="351">
        <v>1990</v>
      </c>
      <c r="C124" s="352">
        <v>500</v>
      </c>
      <c r="D124" s="353">
        <v>19.607843137254903</v>
      </c>
      <c r="F124" s="351">
        <v>1990</v>
      </c>
      <c r="G124" s="352">
        <v>600</v>
      </c>
      <c r="H124" s="353">
        <v>3</v>
      </c>
      <c r="J124" s="351">
        <v>1990</v>
      </c>
      <c r="K124" s="352">
        <v>350</v>
      </c>
      <c r="L124" s="353">
        <v>31.818181818181817</v>
      </c>
      <c r="N124" s="351">
        <v>1990</v>
      </c>
      <c r="O124" s="352">
        <v>2283</v>
      </c>
      <c r="P124" s="353">
        <v>14.006134969325153</v>
      </c>
      <c r="R124" s="351">
        <v>1990</v>
      </c>
      <c r="S124" s="352">
        <v>27000</v>
      </c>
      <c r="T124" s="353">
        <v>1</v>
      </c>
      <c r="V124" s="351">
        <v>1990</v>
      </c>
      <c r="W124" s="352">
        <v>2000</v>
      </c>
      <c r="X124" s="353">
        <v>1</v>
      </c>
    </row>
    <row r="125" spans="1:24" s="36" customFormat="1">
      <c r="B125" s="351">
        <v>1995</v>
      </c>
      <c r="C125" s="352">
        <v>340</v>
      </c>
      <c r="D125" s="353">
        <v>13.333333333333334</v>
      </c>
      <c r="F125" s="357">
        <v>1995</v>
      </c>
      <c r="G125" s="358">
        <v>350</v>
      </c>
      <c r="H125" s="359">
        <v>1.75</v>
      </c>
      <c r="J125" s="357">
        <v>1995</v>
      </c>
      <c r="K125" s="358">
        <v>200</v>
      </c>
      <c r="L125" s="359">
        <v>18.181818181818183</v>
      </c>
      <c r="N125" s="357">
        <v>1995</v>
      </c>
      <c r="O125" s="358">
        <v>2283</v>
      </c>
      <c r="P125" s="359">
        <v>14.006134969325153</v>
      </c>
      <c r="R125" s="357">
        <v>1995</v>
      </c>
      <c r="S125" s="358">
        <v>27000</v>
      </c>
      <c r="T125" s="359">
        <v>1</v>
      </c>
      <c r="V125" s="357">
        <v>1995</v>
      </c>
      <c r="W125" s="358">
        <v>2000</v>
      </c>
      <c r="X125" s="359">
        <v>1</v>
      </c>
    </row>
    <row r="126" spans="1:24">
      <c r="B126" s="357">
        <v>2000</v>
      </c>
      <c r="C126" s="358">
        <v>200</v>
      </c>
      <c r="D126" s="359">
        <v>7.8431372549019605</v>
      </c>
      <c r="F126" s="5">
        <v>2000</v>
      </c>
      <c r="G126" s="5">
        <v>200</v>
      </c>
      <c r="H126" s="5">
        <v>1</v>
      </c>
      <c r="J126" s="5">
        <v>2000</v>
      </c>
      <c r="K126" s="5">
        <v>120</v>
      </c>
      <c r="L126" s="5">
        <v>10.909090909090908</v>
      </c>
      <c r="N126" s="5">
        <v>2000</v>
      </c>
      <c r="O126" s="5">
        <v>2283</v>
      </c>
      <c r="P126" s="5">
        <v>14.006134969325153</v>
      </c>
      <c r="R126" s="5">
        <v>2000</v>
      </c>
      <c r="S126" s="5">
        <v>27000</v>
      </c>
      <c r="T126" s="5">
        <v>1</v>
      </c>
      <c r="V126" s="5">
        <v>2000</v>
      </c>
      <c r="W126" s="5">
        <v>2000</v>
      </c>
      <c r="X126" s="5">
        <v>1</v>
      </c>
    </row>
    <row r="127" spans="1:24">
      <c r="B127" s="5">
        <v>2005</v>
      </c>
      <c r="C127" s="5">
        <v>25.5</v>
      </c>
      <c r="D127" s="5">
        <v>1</v>
      </c>
      <c r="F127" s="5">
        <v>2005</v>
      </c>
      <c r="G127" s="5">
        <v>200</v>
      </c>
      <c r="H127" s="5">
        <v>1</v>
      </c>
      <c r="J127" s="5">
        <v>2005</v>
      </c>
      <c r="K127" s="5">
        <v>120</v>
      </c>
      <c r="L127" s="5">
        <v>10.909090909090908</v>
      </c>
      <c r="N127" s="5">
        <v>2005</v>
      </c>
      <c r="O127" s="5">
        <v>2283</v>
      </c>
      <c r="P127" s="5">
        <v>14.006134969325153</v>
      </c>
      <c r="R127" s="5">
        <v>2005</v>
      </c>
      <c r="S127" s="5">
        <v>27000</v>
      </c>
      <c r="T127" s="5">
        <v>1</v>
      </c>
      <c r="V127" s="5">
        <v>2005</v>
      </c>
      <c r="W127" s="5">
        <v>2000</v>
      </c>
      <c r="X127" s="5">
        <v>1</v>
      </c>
    </row>
    <row r="128" spans="1:24">
      <c r="A128" s="216"/>
      <c r="B128" s="5">
        <v>2010</v>
      </c>
      <c r="C128" s="5">
        <v>25.5</v>
      </c>
      <c r="D128" s="5">
        <v>1</v>
      </c>
      <c r="F128" s="5">
        <v>2010</v>
      </c>
      <c r="G128" s="5">
        <v>200</v>
      </c>
      <c r="H128" s="5">
        <v>1</v>
      </c>
      <c r="J128" s="5">
        <v>2010</v>
      </c>
      <c r="K128" s="5">
        <v>11</v>
      </c>
      <c r="L128" s="5">
        <v>1</v>
      </c>
      <c r="N128" s="5">
        <v>2010</v>
      </c>
      <c r="O128" s="5">
        <v>163</v>
      </c>
      <c r="P128" s="5">
        <v>1</v>
      </c>
      <c r="R128" s="5">
        <v>2010</v>
      </c>
      <c r="S128" s="5">
        <v>27000</v>
      </c>
      <c r="T128" s="5">
        <v>1</v>
      </c>
      <c r="V128" s="5">
        <v>2010</v>
      </c>
      <c r="W128" s="5">
        <v>2000</v>
      </c>
      <c r="X128" s="5">
        <v>1</v>
      </c>
    </row>
    <row r="129" spans="1:24">
      <c r="A129" s="360"/>
      <c r="B129" s="361">
        <v>2015</v>
      </c>
      <c r="C129" s="361">
        <v>25.5</v>
      </c>
      <c r="D129" s="361">
        <v>1</v>
      </c>
      <c r="E129" s="361"/>
      <c r="F129" s="362">
        <v>2015</v>
      </c>
      <c r="G129" s="363">
        <v>200</v>
      </c>
      <c r="H129" s="363">
        <v>1</v>
      </c>
      <c r="J129" s="5">
        <v>2015</v>
      </c>
      <c r="K129" s="5">
        <v>11</v>
      </c>
      <c r="L129" s="5">
        <v>1</v>
      </c>
      <c r="N129" s="5">
        <v>2015</v>
      </c>
      <c r="O129" s="5">
        <v>11</v>
      </c>
      <c r="P129" s="5">
        <v>6.7484662576687116E-2</v>
      </c>
      <c r="R129" s="5">
        <v>2015</v>
      </c>
      <c r="S129" s="5">
        <v>27000</v>
      </c>
      <c r="T129" s="5">
        <v>1</v>
      </c>
      <c r="V129" s="5">
        <v>2015</v>
      </c>
      <c r="W129" s="5">
        <v>1000</v>
      </c>
      <c r="X129" s="5">
        <v>0.5</v>
      </c>
    </row>
    <row r="130" spans="1:24">
      <c r="A130" s="364"/>
      <c r="B130" s="365">
        <v>2017</v>
      </c>
      <c r="C130" s="365">
        <v>10</v>
      </c>
      <c r="D130" s="365">
        <v>0.39215686274509803</v>
      </c>
      <c r="E130" s="366"/>
      <c r="F130" s="367">
        <v>2020</v>
      </c>
      <c r="G130" s="363">
        <v>200</v>
      </c>
      <c r="H130" s="363">
        <v>1</v>
      </c>
      <c r="J130" s="5">
        <v>2020</v>
      </c>
      <c r="K130" s="5">
        <v>11</v>
      </c>
      <c r="L130" s="5">
        <v>1</v>
      </c>
      <c r="N130" s="5">
        <v>2020</v>
      </c>
      <c r="O130" s="5">
        <v>11</v>
      </c>
      <c r="P130" s="5">
        <v>6.7484662576687116E-2</v>
      </c>
      <c r="R130" s="5">
        <v>2020</v>
      </c>
      <c r="S130" s="5">
        <v>5000</v>
      </c>
      <c r="T130" s="5">
        <v>0.185</v>
      </c>
      <c r="V130" s="5">
        <v>2020</v>
      </c>
      <c r="W130" s="5">
        <v>1000</v>
      </c>
      <c r="X130" s="5">
        <v>0.5</v>
      </c>
    </row>
    <row r="131" spans="1:24">
      <c r="A131" s="364"/>
      <c r="B131" s="368">
        <v>2020</v>
      </c>
      <c r="C131" s="365">
        <v>10</v>
      </c>
      <c r="D131" s="365">
        <v>0.39215686274509803</v>
      </c>
      <c r="E131" s="366"/>
      <c r="F131" s="369"/>
      <c r="G131" s="363"/>
      <c r="H131" s="363"/>
    </row>
    <row r="132" spans="1:24">
      <c r="A132" s="364"/>
      <c r="B132" s="368"/>
      <c r="C132" s="368"/>
      <c r="D132" s="365"/>
      <c r="E132" s="368"/>
      <c r="F132" s="369"/>
      <c r="G132" s="363"/>
      <c r="H132" s="363"/>
    </row>
    <row r="133" spans="1:24">
      <c r="A133" s="364" t="s">
        <v>785</v>
      </c>
      <c r="B133" s="368"/>
      <c r="C133" s="366"/>
      <c r="D133" s="365"/>
      <c r="E133" s="365"/>
      <c r="F133" s="367"/>
      <c r="G133" s="363"/>
      <c r="H133" s="363"/>
    </row>
    <row r="134" spans="1:24">
      <c r="A134" s="370" t="s">
        <v>786</v>
      </c>
      <c r="B134" s="371" t="s">
        <v>787</v>
      </c>
      <c r="C134" s="371" t="s">
        <v>788</v>
      </c>
      <c r="D134" s="372" t="s">
        <v>789</v>
      </c>
      <c r="E134" s="371" t="s">
        <v>790</v>
      </c>
      <c r="F134" s="373" t="s">
        <v>791</v>
      </c>
      <c r="G134" s="363"/>
      <c r="H134" s="363"/>
    </row>
    <row r="135" spans="1:24">
      <c r="A135" s="363" t="s">
        <v>151</v>
      </c>
      <c r="B135" s="363">
        <v>1</v>
      </c>
      <c r="C135" s="363">
        <v>1000</v>
      </c>
      <c r="D135" s="363">
        <v>1000000</v>
      </c>
      <c r="E135" s="363">
        <v>453.59237000000002</v>
      </c>
      <c r="F135" s="363">
        <v>907184.74</v>
      </c>
      <c r="G135" s="363"/>
      <c r="H135" s="363"/>
    </row>
    <row r="136" spans="1:24">
      <c r="A136" s="360" t="s">
        <v>153</v>
      </c>
      <c r="B136" s="361">
        <v>1E-3</v>
      </c>
      <c r="C136" s="361">
        <v>1</v>
      </c>
      <c r="D136" s="361">
        <v>1000</v>
      </c>
      <c r="E136" s="361">
        <v>0.45359237000000002</v>
      </c>
      <c r="F136" s="362">
        <v>907.18474000000003</v>
      </c>
      <c r="G136" s="363"/>
      <c r="H136" s="363"/>
    </row>
    <row r="137" spans="1:24">
      <c r="A137" s="364" t="s">
        <v>792</v>
      </c>
      <c r="B137" s="374">
        <v>9.9999999999999995E-7</v>
      </c>
      <c r="C137" s="375">
        <v>1E-3</v>
      </c>
      <c r="D137" s="376">
        <v>1</v>
      </c>
      <c r="E137" s="377">
        <v>4.5359237000000004E-4</v>
      </c>
      <c r="F137" s="378">
        <v>0.90718474000000004</v>
      </c>
      <c r="G137" s="363"/>
      <c r="H137" s="363"/>
    </row>
    <row r="138" spans="1:24">
      <c r="A138" s="364" t="s">
        <v>154</v>
      </c>
      <c r="B138" s="365">
        <v>2.2046226218487759E-3</v>
      </c>
      <c r="C138" s="365">
        <v>2.2046226218487757</v>
      </c>
      <c r="D138" s="365">
        <v>2204.6226218487759</v>
      </c>
      <c r="E138" s="365">
        <v>1</v>
      </c>
      <c r="F138" s="367">
        <v>2000</v>
      </c>
      <c r="G138" s="363"/>
      <c r="H138" s="363"/>
    </row>
    <row r="139" spans="1:24">
      <c r="A139" s="364" t="s">
        <v>793</v>
      </c>
      <c r="B139" s="365">
        <v>1.102311310924388E-6</v>
      </c>
      <c r="C139" s="366">
        <v>1.1023113109243879E-3</v>
      </c>
      <c r="D139" s="365">
        <v>1.1023113109243878</v>
      </c>
      <c r="E139" s="366">
        <v>5.0000000000000001E-4</v>
      </c>
      <c r="F139" s="369">
        <v>1</v>
      </c>
      <c r="G139" s="363"/>
      <c r="H139" s="363"/>
    </row>
    <row r="140" spans="1:24">
      <c r="A140" s="364"/>
      <c r="B140" s="352"/>
      <c r="C140" s="368"/>
      <c r="D140" s="366"/>
      <c r="E140" s="365"/>
      <c r="F140" s="369"/>
      <c r="G140" s="363"/>
      <c r="H140" s="363"/>
    </row>
    <row r="141" spans="1:24">
      <c r="A141" s="370" t="s">
        <v>794</v>
      </c>
      <c r="B141" s="358" t="s">
        <v>795</v>
      </c>
      <c r="C141" s="371" t="s">
        <v>796</v>
      </c>
      <c r="D141" s="372" t="s">
        <v>797</v>
      </c>
      <c r="E141" s="372" t="s">
        <v>798</v>
      </c>
      <c r="F141" s="373" t="s">
        <v>799</v>
      </c>
      <c r="G141" s="363"/>
      <c r="H141" s="363"/>
    </row>
    <row r="142" spans="1:24">
      <c r="A142" s="363" t="s">
        <v>800</v>
      </c>
      <c r="B142" s="363">
        <v>1</v>
      </c>
      <c r="C142" s="363">
        <v>9.9999999999999995E-7</v>
      </c>
      <c r="D142" s="363">
        <v>1E-3</v>
      </c>
      <c r="E142" s="363">
        <v>3.7854109999999998E-3</v>
      </c>
      <c r="F142" s="363">
        <v>2.8316846999999999E-2</v>
      </c>
      <c r="G142" s="363"/>
      <c r="H142" s="363"/>
    </row>
    <row r="143" spans="1:24">
      <c r="A143" s="360" t="s">
        <v>801</v>
      </c>
      <c r="B143" s="361">
        <v>1000000</v>
      </c>
      <c r="C143" s="361">
        <v>1</v>
      </c>
      <c r="D143" s="361">
        <v>1000.0000000000001</v>
      </c>
      <c r="E143" s="361">
        <v>3785.4110000000001</v>
      </c>
      <c r="F143" s="361">
        <v>28316.847000000002</v>
      </c>
      <c r="G143" s="361"/>
      <c r="H143" s="361"/>
      <c r="I143" s="379"/>
    </row>
    <row r="144" spans="1:24">
      <c r="A144" s="364" t="s">
        <v>802</v>
      </c>
      <c r="B144" s="365">
        <v>1000</v>
      </c>
      <c r="C144" s="365">
        <v>1E-3</v>
      </c>
      <c r="D144" s="365">
        <v>1</v>
      </c>
      <c r="E144" s="365">
        <v>3.7854109999999999</v>
      </c>
      <c r="F144" s="365">
        <v>28.316846999999999</v>
      </c>
      <c r="G144" s="365"/>
      <c r="H144" s="365"/>
      <c r="I144" s="324"/>
    </row>
    <row r="145" spans="1:9">
      <c r="A145" s="364" t="s">
        <v>803</v>
      </c>
      <c r="B145" s="366">
        <v>264.17210707106841</v>
      </c>
      <c r="C145" s="365">
        <v>2.6417210707106839E-4</v>
      </c>
      <c r="D145" s="365">
        <v>0.26417210707106842</v>
      </c>
      <c r="E145" s="352">
        <v>1</v>
      </c>
      <c r="F145" s="365">
        <v>7.4805211375990615</v>
      </c>
      <c r="G145" s="366"/>
      <c r="H145" s="365"/>
      <c r="I145" s="324"/>
    </row>
    <row r="146" spans="1:9">
      <c r="A146" s="364" t="s">
        <v>804</v>
      </c>
      <c r="B146" s="368">
        <v>35.314666212661322</v>
      </c>
      <c r="C146" s="366">
        <v>3.5314666212661319E-5</v>
      </c>
      <c r="D146" s="365">
        <v>3.5314666212661321E-2</v>
      </c>
      <c r="E146" s="380">
        <v>0.13368052594273649</v>
      </c>
      <c r="F146" s="352">
        <v>1</v>
      </c>
      <c r="G146" s="368"/>
      <c r="H146" s="365"/>
      <c r="I146" s="324"/>
    </row>
    <row r="147" spans="1:9">
      <c r="A147" s="364"/>
      <c r="B147" s="368"/>
      <c r="C147" s="366"/>
      <c r="D147" s="365"/>
      <c r="E147" s="365"/>
      <c r="F147" s="365"/>
      <c r="G147" s="366"/>
      <c r="H147" s="365"/>
      <c r="I147" s="324"/>
    </row>
    <row r="148" spans="1:9">
      <c r="A148" s="364" t="s">
        <v>805</v>
      </c>
      <c r="B148" s="381" t="s">
        <v>806</v>
      </c>
      <c r="C148" s="368" t="s">
        <v>807</v>
      </c>
      <c r="D148" s="366" t="s">
        <v>808</v>
      </c>
      <c r="E148" s="366" t="s">
        <v>809</v>
      </c>
      <c r="F148" s="365" t="s">
        <v>810</v>
      </c>
      <c r="G148" s="368" t="s">
        <v>811</v>
      </c>
      <c r="H148" s="365" t="s">
        <v>812</v>
      </c>
      <c r="I148" s="324" t="s">
        <v>813</v>
      </c>
    </row>
    <row r="149" spans="1:9">
      <c r="A149" s="364" t="s">
        <v>147</v>
      </c>
      <c r="B149" s="368">
        <v>1</v>
      </c>
      <c r="C149" s="366">
        <v>1000</v>
      </c>
      <c r="D149" s="365">
        <v>1000000</v>
      </c>
      <c r="E149" s="366">
        <v>3600</v>
      </c>
      <c r="F149" s="365">
        <v>3600000</v>
      </c>
      <c r="G149" s="365">
        <v>1055.05585</v>
      </c>
      <c r="H149" s="365">
        <v>1055055850</v>
      </c>
      <c r="I149" s="324">
        <v>2684519.5376862194</v>
      </c>
    </row>
    <row r="150" spans="1:9">
      <c r="A150" s="364" t="s">
        <v>148</v>
      </c>
      <c r="B150" s="382">
        <v>1E-3</v>
      </c>
      <c r="C150" s="368">
        <v>1</v>
      </c>
      <c r="D150" s="368">
        <v>1000</v>
      </c>
      <c r="E150" s="383">
        <v>3.6</v>
      </c>
      <c r="F150" s="368">
        <v>3600</v>
      </c>
      <c r="G150" s="368">
        <v>1.05505585</v>
      </c>
      <c r="H150" s="365">
        <v>1055055.8500000001</v>
      </c>
      <c r="I150" s="324">
        <v>2684.5195376862198</v>
      </c>
    </row>
    <row r="151" spans="1:9">
      <c r="A151" s="384" t="s">
        <v>149</v>
      </c>
      <c r="B151" s="328">
        <v>9.9999999999999995E-7</v>
      </c>
      <c r="C151" s="328">
        <v>1E-3</v>
      </c>
      <c r="D151" s="328">
        <v>1</v>
      </c>
      <c r="E151" s="328">
        <v>3.5999999999999999E-3</v>
      </c>
      <c r="F151" s="328">
        <v>3.6</v>
      </c>
      <c r="G151" s="328">
        <v>1.0550558499999999E-3</v>
      </c>
      <c r="H151" s="328">
        <v>1055.05585</v>
      </c>
      <c r="I151" s="329">
        <v>2.6845195376862194</v>
      </c>
    </row>
    <row r="152" spans="1:9">
      <c r="A152" s="5" t="s">
        <v>814</v>
      </c>
      <c r="B152" s="5">
        <v>2.7777777777777778E-4</v>
      </c>
      <c r="C152" s="5">
        <v>0.27777777777777779</v>
      </c>
      <c r="D152" s="5">
        <v>277.77777777777777</v>
      </c>
      <c r="E152" s="5">
        <v>1</v>
      </c>
      <c r="F152" s="5">
        <v>1000</v>
      </c>
      <c r="G152" s="5">
        <v>0.29307106944444444</v>
      </c>
      <c r="H152" s="5">
        <v>293071.06944444444</v>
      </c>
      <c r="I152" s="5">
        <v>745.69987157950538</v>
      </c>
    </row>
    <row r="153" spans="1:9">
      <c r="A153" s="5" t="s">
        <v>815</v>
      </c>
      <c r="B153" s="5">
        <v>2.7777777777777776E-7</v>
      </c>
      <c r="C153" s="5">
        <v>2.7777777777777778E-4</v>
      </c>
      <c r="D153" s="5">
        <v>0.27777777777777779</v>
      </c>
      <c r="E153" s="5">
        <v>1E-3</v>
      </c>
      <c r="F153" s="5">
        <v>1</v>
      </c>
      <c r="G153" s="5">
        <v>2.9307106944444444E-4</v>
      </c>
      <c r="H153" s="5">
        <v>293.07106944444445</v>
      </c>
      <c r="I153" s="5">
        <v>0.74569987157950535</v>
      </c>
    </row>
    <row r="154" spans="1:9">
      <c r="A154" s="5" t="s">
        <v>816</v>
      </c>
      <c r="B154" s="5">
        <v>9.4781712266701337E-4</v>
      </c>
      <c r="C154" s="5">
        <v>0.94781712266701335</v>
      </c>
      <c r="D154" s="5">
        <v>947.81712266701334</v>
      </c>
      <c r="E154" s="5">
        <v>3.4121416416012482</v>
      </c>
      <c r="F154" s="5">
        <v>3412.141641601248</v>
      </c>
      <c r="G154" s="5">
        <v>1</v>
      </c>
      <c r="H154" s="5">
        <v>1000000</v>
      </c>
      <c r="I154" s="5">
        <v>2544.4335839531336</v>
      </c>
    </row>
    <row r="155" spans="1:9">
      <c r="A155" s="5" t="s">
        <v>817</v>
      </c>
      <c r="B155" s="5">
        <v>9.4781712266701324E-10</v>
      </c>
      <c r="C155" s="5">
        <v>9.4781712266701326E-7</v>
      </c>
      <c r="D155" s="5">
        <v>9.4781712266701326E-4</v>
      </c>
      <c r="E155" s="5">
        <v>3.4121416416012478E-6</v>
      </c>
      <c r="F155" s="5">
        <v>3.4121416416012479E-3</v>
      </c>
      <c r="G155" s="5">
        <v>9.9999999999999995E-7</v>
      </c>
      <c r="H155" s="5">
        <v>1</v>
      </c>
      <c r="I155" s="5">
        <v>2.5444335839531337E-3</v>
      </c>
    </row>
    <row r="156" spans="1:9">
      <c r="A156" s="5" t="s">
        <v>818</v>
      </c>
      <c r="B156" s="5">
        <v>3.72506136E-7</v>
      </c>
      <c r="C156" s="5">
        <v>3.7250613599999999E-4</v>
      </c>
      <c r="D156" s="5">
        <v>0.37250613599999999</v>
      </c>
      <c r="E156" s="5">
        <v>1.3410220896E-3</v>
      </c>
      <c r="F156" s="5">
        <v>1.3410220896</v>
      </c>
      <c r="G156" s="5">
        <v>3.9301477794769559E-4</v>
      </c>
      <c r="H156" s="5">
        <v>393.01477794769556</v>
      </c>
      <c r="I156" s="5">
        <v>1</v>
      </c>
    </row>
    <row r="158" spans="1:9">
      <c r="A158" s="5" t="s">
        <v>1798</v>
      </c>
      <c r="B158" s="5" t="s">
        <v>1799</v>
      </c>
      <c r="C158" s="5" t="s">
        <v>1800</v>
      </c>
      <c r="D158" s="5" t="s">
        <v>480</v>
      </c>
      <c r="E158" s="5" t="s">
        <v>1801</v>
      </c>
      <c r="F158" s="5" t="s">
        <v>1802</v>
      </c>
    </row>
    <row r="159" spans="1:9">
      <c r="A159" s="5" t="s">
        <v>1799</v>
      </c>
      <c r="B159" s="5">
        <v>1</v>
      </c>
      <c r="C159" s="5">
        <v>1000</v>
      </c>
      <c r="D159" s="5">
        <v>1000000</v>
      </c>
      <c r="E159" s="5">
        <v>304.8</v>
      </c>
      <c r="F159" s="5">
        <v>1609340</v>
      </c>
    </row>
    <row r="160" spans="1:9">
      <c r="A160" s="5" t="s">
        <v>1800</v>
      </c>
      <c r="B160" s="5">
        <v>1E-3</v>
      </c>
      <c r="C160" s="5">
        <v>1</v>
      </c>
      <c r="D160" s="5">
        <v>1000</v>
      </c>
      <c r="E160" s="5">
        <v>0.30480000000000002</v>
      </c>
      <c r="F160" s="5">
        <v>1609.34</v>
      </c>
    </row>
    <row r="161" spans="1:6">
      <c r="A161" s="5" t="s">
        <v>480</v>
      </c>
      <c r="B161" s="5">
        <v>9.9999999999999995E-7</v>
      </c>
      <c r="C161" s="5">
        <v>1E-3</v>
      </c>
      <c r="D161" s="5">
        <v>1</v>
      </c>
      <c r="E161" s="5">
        <v>3.0480000000000004E-4</v>
      </c>
      <c r="F161" s="5">
        <v>1.60934</v>
      </c>
    </row>
    <row r="162" spans="1:6">
      <c r="A162" s="5" t="s">
        <v>1801</v>
      </c>
      <c r="B162" s="5">
        <v>3.2808398950131233E-3</v>
      </c>
      <c r="C162" s="5">
        <v>3.2808398950131235</v>
      </c>
      <c r="D162" s="5">
        <v>3280.8398950131236</v>
      </c>
      <c r="E162" s="5">
        <v>1</v>
      </c>
      <c r="F162" s="5">
        <v>5280</v>
      </c>
    </row>
    <row r="163" spans="1:6">
      <c r="A163" s="5" t="s">
        <v>1802</v>
      </c>
      <c r="B163" s="5">
        <v>6.2137273664980671E-7</v>
      </c>
      <c r="C163" s="5">
        <v>6.2137273664980672E-4</v>
      </c>
      <c r="D163" s="5">
        <v>0.62137273664980675</v>
      </c>
      <c r="E163" s="5">
        <v>1.8939393939393939E-4</v>
      </c>
      <c r="F163" s="5">
        <v>1</v>
      </c>
    </row>
  </sheetData>
  <dataValidations count="5">
    <dataValidation type="list" allowBlank="1" showInputMessage="1" showErrorMessage="1" sqref="B100">
      <formula1>$D$100:$E$100</formula1>
    </dataValidation>
    <dataValidation type="list" allowBlank="1" showInputMessage="1" showErrorMessage="1" sqref="B99">
      <formula1>"None, GWP, GTP"</formula1>
    </dataValidation>
    <dataValidation type="list" allowBlank="1" showInputMessage="1" showErrorMessage="1" sqref="B93">
      <formula1>$C$93:$D$93</formula1>
    </dataValidation>
    <dataValidation type="list" allowBlank="1" showInputMessage="1" showErrorMessage="1" sqref="B92">
      <formula1>"AR5/GWP,AR5/GTP,AR4/GWP,AR3/GWP,AR2/GWP,AR1/GWP"</formula1>
    </dataValidation>
    <dataValidation type="list" allowBlank="1" showInputMessage="1" showErrorMessage="1" sqref="B5">
      <formula1>"1,2"</formula1>
    </dataValidation>
  </dataValidation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A409"/>
  <sheetViews>
    <sheetView showGridLines="0" zoomScale="90" zoomScaleNormal="90" zoomScaleSheetLayoutView="55" zoomScalePageLayoutView="90" workbookViewId="0">
      <pane ySplit="4" topLeftCell="A5" activePane="bottomLeft" state="frozen"/>
      <selection pane="bottomLeft" activeCell="B2" sqref="B2:L2"/>
    </sheetView>
  </sheetViews>
  <sheetFormatPr defaultColWidth="10" defaultRowHeight="12.75"/>
  <cols>
    <col min="1" max="1" width="3.140625" style="604" customWidth="1"/>
    <col min="2" max="2" width="15" style="831" customWidth="1"/>
    <col min="3" max="3" width="43.85546875" style="604" customWidth="1"/>
    <col min="4" max="4" width="21.85546875" style="604" customWidth="1"/>
    <col min="5" max="5" width="15.42578125" style="604" customWidth="1"/>
    <col min="6" max="6" width="14.42578125" style="604" customWidth="1"/>
    <col min="7" max="7" width="15.28515625" style="604" customWidth="1"/>
    <col min="8" max="9" width="15" style="604" customWidth="1"/>
    <col min="10" max="12" width="14.42578125" style="604" customWidth="1"/>
    <col min="13" max="13" width="12.140625" style="604" customWidth="1"/>
    <col min="14" max="17" width="15.5703125" style="604" customWidth="1"/>
    <col min="18" max="18" width="3.140625" style="604" customWidth="1"/>
    <col min="19" max="16384" width="10" style="604"/>
  </cols>
  <sheetData>
    <row r="1" spans="1:27" ht="80.25" customHeight="1">
      <c r="A1" s="602"/>
      <c r="B1" s="603"/>
      <c r="C1" s="602"/>
      <c r="D1" s="602"/>
      <c r="E1" s="602"/>
      <c r="F1" s="602"/>
      <c r="G1" s="602"/>
      <c r="H1" s="602"/>
      <c r="I1" s="602"/>
      <c r="J1" s="602"/>
      <c r="K1" s="602"/>
      <c r="L1" s="602"/>
      <c r="M1" s="602"/>
      <c r="N1" s="602"/>
      <c r="O1" s="602"/>
      <c r="P1" s="602"/>
      <c r="Q1" s="602"/>
      <c r="R1" s="602"/>
      <c r="S1" s="602"/>
      <c r="T1" s="602"/>
      <c r="U1" s="602"/>
      <c r="V1" s="602"/>
      <c r="W1" s="602"/>
      <c r="X1" s="602"/>
      <c r="Y1" s="602"/>
      <c r="Z1" s="602"/>
      <c r="AA1" s="602"/>
    </row>
    <row r="2" spans="1:27" ht="20.25">
      <c r="A2" s="602"/>
      <c r="B2" s="986" t="s">
        <v>1263</v>
      </c>
      <c r="C2" s="987"/>
      <c r="D2" s="987"/>
      <c r="E2" s="987"/>
      <c r="F2" s="987"/>
      <c r="G2" s="987"/>
      <c r="H2" s="987"/>
      <c r="I2" s="987"/>
      <c r="J2" s="987"/>
      <c r="K2" s="987"/>
      <c r="L2" s="988"/>
      <c r="M2" s="602"/>
      <c r="N2" s="602"/>
      <c r="O2" s="602"/>
      <c r="P2" s="602"/>
      <c r="Q2" s="602"/>
      <c r="R2" s="602"/>
      <c r="S2" s="602"/>
      <c r="T2" s="602"/>
      <c r="U2" s="602"/>
      <c r="V2" s="602"/>
      <c r="W2" s="602"/>
      <c r="X2" s="602"/>
      <c r="Y2" s="602"/>
      <c r="Z2" s="602"/>
      <c r="AA2" s="602"/>
    </row>
    <row r="3" spans="1:27">
      <c r="A3" s="602"/>
      <c r="B3" s="603"/>
      <c r="C3" s="602"/>
      <c r="D3" s="602"/>
      <c r="E3" s="605"/>
      <c r="F3" s="606" t="s">
        <v>1264</v>
      </c>
      <c r="G3" s="606"/>
      <c r="H3" s="602"/>
      <c r="I3" s="602"/>
      <c r="J3" s="602"/>
      <c r="K3" s="602"/>
      <c r="L3" s="602"/>
      <c r="M3" s="602"/>
      <c r="N3" s="602"/>
      <c r="O3" s="602"/>
      <c r="P3" s="602"/>
      <c r="Q3" s="602"/>
      <c r="R3" s="602"/>
      <c r="S3" s="602"/>
      <c r="T3" s="602"/>
      <c r="U3" s="602"/>
      <c r="V3" s="602"/>
      <c r="W3" s="602"/>
      <c r="X3" s="602"/>
      <c r="Y3" s="602"/>
      <c r="Z3" s="602"/>
      <c r="AA3" s="602"/>
    </row>
    <row r="4" spans="1:27" ht="18">
      <c r="A4" s="602"/>
      <c r="B4" s="603"/>
      <c r="C4" s="607" t="s">
        <v>1265</v>
      </c>
      <c r="D4" s="602"/>
      <c r="E4" s="602"/>
      <c r="F4" s="602"/>
      <c r="G4" s="608"/>
      <c r="H4" s="602"/>
      <c r="I4" s="602"/>
      <c r="J4" s="602"/>
      <c r="K4" s="602"/>
      <c r="L4" s="602"/>
      <c r="M4" s="602"/>
      <c r="N4" s="602"/>
      <c r="O4" s="602"/>
      <c r="P4" s="602"/>
      <c r="Q4" s="602"/>
      <c r="R4" s="602"/>
      <c r="S4" s="602"/>
      <c r="T4" s="602"/>
      <c r="U4" s="602"/>
      <c r="V4" s="602"/>
      <c r="W4" s="602"/>
      <c r="X4" s="602"/>
      <c r="Y4" s="602"/>
      <c r="Z4" s="602"/>
      <c r="AA4" s="602"/>
    </row>
    <row r="5" spans="1:27">
      <c r="A5" s="602"/>
      <c r="B5" s="603"/>
      <c r="C5" s="989" t="s">
        <v>1266</v>
      </c>
      <c r="D5" s="989"/>
      <c r="E5" s="989"/>
      <c r="F5" s="989"/>
      <c r="G5" s="989"/>
      <c r="H5" s="989"/>
      <c r="I5" s="989"/>
      <c r="J5" s="989"/>
      <c r="K5" s="989"/>
      <c r="L5" s="989"/>
      <c r="M5" s="602"/>
      <c r="N5" s="602"/>
      <c r="O5" s="602"/>
      <c r="P5" s="602"/>
      <c r="Q5" s="602"/>
      <c r="R5" s="602"/>
      <c r="S5" s="602"/>
      <c r="T5" s="602"/>
      <c r="U5" s="602"/>
      <c r="V5" s="602"/>
      <c r="W5" s="602"/>
      <c r="X5" s="602"/>
      <c r="Y5" s="602"/>
      <c r="Z5" s="602"/>
      <c r="AA5" s="602"/>
    </row>
    <row r="6" spans="1:27" ht="13.5" thickBot="1">
      <c r="A6" s="602"/>
      <c r="B6" s="603"/>
      <c r="C6" s="609"/>
      <c r="D6" s="610"/>
      <c r="E6" s="610"/>
      <c r="F6" s="610"/>
      <c r="G6" s="610"/>
      <c r="H6" s="610"/>
      <c r="I6" s="610"/>
      <c r="J6" s="610"/>
      <c r="K6" s="610"/>
      <c r="L6" s="610"/>
      <c r="M6" s="602"/>
      <c r="N6" s="602"/>
      <c r="O6" s="602"/>
      <c r="P6" s="602"/>
      <c r="Q6" s="602"/>
      <c r="R6" s="602"/>
      <c r="S6" s="602"/>
      <c r="T6" s="602"/>
      <c r="U6" s="602"/>
      <c r="V6" s="602"/>
      <c r="W6" s="602"/>
      <c r="X6" s="602"/>
      <c r="Y6" s="602"/>
      <c r="Z6" s="602"/>
      <c r="AA6" s="602"/>
    </row>
    <row r="7" spans="1:27" ht="13.5" thickBot="1">
      <c r="A7" s="602"/>
      <c r="B7" s="603"/>
      <c r="C7" s="602"/>
      <c r="D7" s="611" t="s">
        <v>1267</v>
      </c>
      <c r="E7" s="612" t="s">
        <v>1268</v>
      </c>
      <c r="F7" s="610"/>
      <c r="G7" s="610"/>
      <c r="H7" s="610"/>
      <c r="I7" s="610"/>
      <c r="J7" s="610"/>
      <c r="K7" s="610"/>
      <c r="L7" s="610"/>
      <c r="M7" s="602"/>
      <c r="N7" s="602"/>
      <c r="O7" s="602"/>
      <c r="P7" s="602"/>
      <c r="Q7" s="602"/>
      <c r="R7" s="602"/>
      <c r="S7" s="602"/>
      <c r="T7" s="602"/>
      <c r="U7" s="602"/>
      <c r="V7" s="602"/>
      <c r="W7" s="602"/>
      <c r="X7" s="602"/>
      <c r="Y7" s="602"/>
      <c r="Z7" s="602"/>
      <c r="AA7" s="602"/>
    </row>
    <row r="8" spans="1:27" ht="15.75">
      <c r="A8" s="602"/>
      <c r="B8" s="603"/>
      <c r="C8" s="602"/>
      <c r="D8" s="613" t="s">
        <v>1269</v>
      </c>
      <c r="E8" s="614">
        <v>25</v>
      </c>
      <c r="F8" s="609"/>
      <c r="G8" s="609"/>
      <c r="H8" s="602"/>
      <c r="J8" s="602"/>
      <c r="K8" s="602"/>
      <c r="L8" s="602"/>
      <c r="M8" s="602"/>
      <c r="N8" s="602"/>
      <c r="O8" s="602"/>
      <c r="P8" s="615"/>
      <c r="Q8" s="602"/>
      <c r="R8" s="602"/>
      <c r="S8" s="602"/>
      <c r="T8" s="602"/>
      <c r="U8" s="602"/>
      <c r="V8" s="602"/>
      <c r="W8" s="602"/>
      <c r="X8" s="602"/>
      <c r="Y8" s="602"/>
      <c r="Z8" s="602"/>
      <c r="AA8" s="602"/>
    </row>
    <row r="9" spans="1:27" ht="16.5" thickBot="1">
      <c r="A9" s="602"/>
      <c r="B9" s="603"/>
      <c r="C9" s="602"/>
      <c r="D9" s="616" t="s">
        <v>1270</v>
      </c>
      <c r="E9" s="617">
        <v>298</v>
      </c>
      <c r="F9" s="602"/>
      <c r="G9" s="602"/>
      <c r="H9" s="602"/>
      <c r="I9" s="602"/>
      <c r="J9" s="602"/>
      <c r="K9" s="602"/>
      <c r="L9" s="602"/>
      <c r="M9" s="602"/>
      <c r="N9" s="602"/>
      <c r="O9" s="618"/>
      <c r="P9" s="618"/>
      <c r="Q9" s="602"/>
      <c r="R9" s="602"/>
      <c r="S9" s="602"/>
      <c r="T9" s="602"/>
      <c r="U9" s="602"/>
      <c r="V9" s="602"/>
      <c r="W9" s="602"/>
      <c r="X9" s="602"/>
      <c r="Y9" s="602"/>
      <c r="Z9" s="602"/>
      <c r="AA9" s="602"/>
    </row>
    <row r="10" spans="1:27">
      <c r="A10" s="602"/>
      <c r="B10" s="603"/>
      <c r="C10" s="602"/>
      <c r="D10" s="958" t="s">
        <v>1271</v>
      </c>
      <c r="E10" s="958"/>
      <c r="F10" s="958"/>
      <c r="G10" s="958"/>
      <c r="H10" s="958"/>
      <c r="I10" s="602"/>
      <c r="J10" s="602"/>
      <c r="K10" s="602"/>
      <c r="L10" s="602"/>
      <c r="M10" s="602"/>
      <c r="N10" s="602"/>
      <c r="O10" s="618"/>
      <c r="P10" s="618"/>
      <c r="Q10" s="602"/>
      <c r="R10" s="602"/>
      <c r="S10" s="602"/>
      <c r="T10" s="602"/>
      <c r="U10" s="602"/>
      <c r="V10" s="602"/>
      <c r="W10" s="602"/>
      <c r="X10" s="602"/>
      <c r="Y10" s="602"/>
      <c r="Z10" s="602"/>
      <c r="AA10" s="602"/>
    </row>
    <row r="11" spans="1:27">
      <c r="A11" s="602"/>
      <c r="B11" s="603"/>
      <c r="C11" s="602"/>
      <c r="D11" s="602"/>
      <c r="E11" s="602"/>
      <c r="F11" s="602"/>
      <c r="G11" s="602"/>
      <c r="H11" s="602"/>
      <c r="I11" s="602"/>
      <c r="J11" s="602"/>
      <c r="K11" s="602"/>
      <c r="L11" s="602"/>
      <c r="M11" s="602"/>
      <c r="N11" s="602"/>
      <c r="O11" s="618"/>
      <c r="P11" s="618"/>
      <c r="Q11" s="602"/>
      <c r="R11" s="602"/>
      <c r="S11" s="602"/>
      <c r="T11" s="602"/>
      <c r="U11" s="602"/>
      <c r="V11" s="602"/>
      <c r="W11" s="602"/>
      <c r="X11" s="602"/>
      <c r="Y11" s="602"/>
      <c r="Z11" s="602"/>
      <c r="AA11" s="602"/>
    </row>
    <row r="12" spans="1:27" s="626" customFormat="1" ht="15.75">
      <c r="A12" s="619"/>
      <c r="B12" s="620" t="s">
        <v>1272</v>
      </c>
      <c r="C12" s="621" t="s">
        <v>1273</v>
      </c>
      <c r="D12" s="622"/>
      <c r="E12" s="622"/>
      <c r="F12" s="623"/>
      <c r="G12" s="623"/>
      <c r="H12" s="623"/>
      <c r="I12" s="623"/>
      <c r="J12" s="623"/>
      <c r="K12" s="623"/>
      <c r="L12" s="624"/>
      <c r="M12" s="619"/>
      <c r="N12" s="619"/>
      <c r="O12" s="625"/>
      <c r="P12" s="625"/>
      <c r="Q12" s="619"/>
      <c r="R12" s="619"/>
      <c r="S12" s="619"/>
      <c r="T12" s="619"/>
      <c r="U12" s="619"/>
      <c r="V12" s="619"/>
      <c r="W12" s="619"/>
      <c r="X12" s="619"/>
      <c r="Y12" s="619"/>
      <c r="Z12" s="619"/>
      <c r="AA12" s="619"/>
    </row>
    <row r="13" spans="1:27" ht="13.5" thickBot="1">
      <c r="A13" s="602"/>
      <c r="B13" s="603"/>
      <c r="C13" s="602"/>
      <c r="D13" s="602"/>
      <c r="E13" s="602"/>
      <c r="F13" s="602"/>
      <c r="G13" s="602"/>
      <c r="H13" s="602"/>
      <c r="I13" s="602"/>
      <c r="J13" s="602"/>
      <c r="K13" s="602"/>
      <c r="L13" s="602"/>
      <c r="M13" s="602"/>
      <c r="N13" s="627"/>
      <c r="O13" s="627"/>
      <c r="P13" s="627"/>
      <c r="Q13" s="627"/>
      <c r="R13" s="627"/>
      <c r="S13" s="627"/>
      <c r="T13" s="602"/>
      <c r="U13" s="602"/>
      <c r="V13" s="602"/>
      <c r="W13" s="602"/>
      <c r="X13" s="602"/>
      <c r="Y13" s="602"/>
      <c r="Z13" s="602"/>
      <c r="AA13" s="602"/>
    </row>
    <row r="14" spans="1:27" s="633" customFormat="1" ht="14.25">
      <c r="A14" s="628"/>
      <c r="B14" s="628"/>
      <c r="C14" s="629" t="s">
        <v>1274</v>
      </c>
      <c r="D14" s="630" t="s">
        <v>1275</v>
      </c>
      <c r="E14" s="630" t="s">
        <v>1276</v>
      </c>
      <c r="F14" s="630" t="s">
        <v>1277</v>
      </c>
      <c r="G14" s="630" t="s">
        <v>1278</v>
      </c>
      <c r="H14" s="630" t="s">
        <v>1276</v>
      </c>
      <c r="I14" s="630" t="s">
        <v>1277</v>
      </c>
      <c r="J14" s="631" t="s">
        <v>1278</v>
      </c>
      <c r="K14" s="632"/>
      <c r="L14" s="628"/>
      <c r="M14" s="628"/>
      <c r="N14" s="627"/>
      <c r="O14" s="627"/>
      <c r="P14" s="627"/>
      <c r="Q14" s="627"/>
      <c r="R14" s="627"/>
      <c r="S14" s="627"/>
      <c r="T14" s="628"/>
      <c r="U14" s="628"/>
      <c r="V14" s="628"/>
      <c r="W14" s="628"/>
      <c r="X14" s="628"/>
      <c r="Y14" s="628"/>
      <c r="Z14" s="628"/>
      <c r="AA14" s="628"/>
    </row>
    <row r="15" spans="1:27" s="638" customFormat="1" ht="25.5">
      <c r="A15" s="634"/>
      <c r="B15" s="634"/>
      <c r="C15" s="635"/>
      <c r="D15" s="636" t="s">
        <v>1279</v>
      </c>
      <c r="E15" s="636" t="s">
        <v>1280</v>
      </c>
      <c r="F15" s="636" t="s">
        <v>1281</v>
      </c>
      <c r="G15" s="636" t="s">
        <v>1282</v>
      </c>
      <c r="H15" s="636" t="s">
        <v>1283</v>
      </c>
      <c r="I15" s="636" t="s">
        <v>1284</v>
      </c>
      <c r="J15" s="637" t="s">
        <v>1285</v>
      </c>
      <c r="K15" s="634"/>
      <c r="L15" s="634"/>
      <c r="M15" s="634"/>
      <c r="N15" s="627"/>
      <c r="O15" s="627"/>
      <c r="P15" s="627"/>
      <c r="Q15" s="627"/>
      <c r="R15" s="627"/>
      <c r="S15" s="627"/>
      <c r="T15" s="634"/>
      <c r="U15" s="634"/>
      <c r="V15" s="634"/>
      <c r="W15" s="634"/>
      <c r="X15" s="634"/>
      <c r="Y15" s="634"/>
      <c r="Z15" s="634"/>
      <c r="AA15" s="634"/>
    </row>
    <row r="16" spans="1:27" s="605" customFormat="1">
      <c r="A16" s="602"/>
      <c r="B16" s="603"/>
      <c r="C16" s="639" t="s">
        <v>1286</v>
      </c>
      <c r="D16" s="640"/>
      <c r="E16" s="640"/>
      <c r="F16" s="640"/>
      <c r="G16" s="640"/>
      <c r="H16" s="640"/>
      <c r="I16" s="640"/>
      <c r="J16" s="641"/>
      <c r="K16" s="602"/>
      <c r="L16" s="602"/>
      <c r="M16" s="602"/>
      <c r="N16" s="627"/>
      <c r="O16" s="627"/>
      <c r="P16" s="627"/>
      <c r="Q16" s="627"/>
      <c r="R16" s="627"/>
      <c r="S16" s="627"/>
      <c r="T16" s="602"/>
      <c r="U16" s="602"/>
      <c r="V16" s="628"/>
      <c r="W16" s="628"/>
      <c r="X16" s="628"/>
      <c r="Y16" s="628"/>
      <c r="Z16" s="628"/>
      <c r="AA16" s="602"/>
    </row>
    <row r="17" spans="1:27">
      <c r="A17" s="602"/>
      <c r="B17" s="618"/>
      <c r="C17" s="642" t="s">
        <v>1287</v>
      </c>
      <c r="D17" s="643">
        <v>25.09</v>
      </c>
      <c r="E17" s="643">
        <v>103.69</v>
      </c>
      <c r="F17" s="644">
        <v>11</v>
      </c>
      <c r="G17" s="645">
        <v>1.6</v>
      </c>
      <c r="H17" s="644">
        <v>2602</v>
      </c>
      <c r="I17" s="644">
        <v>276</v>
      </c>
      <c r="J17" s="646">
        <v>40</v>
      </c>
      <c r="K17" s="647"/>
      <c r="L17" s="602"/>
      <c r="M17" s="647"/>
      <c r="N17" s="627"/>
      <c r="O17" s="627"/>
      <c r="P17" s="627"/>
      <c r="Q17" s="627"/>
      <c r="R17" s="602"/>
      <c r="S17" s="648"/>
      <c r="T17" s="602"/>
      <c r="U17" s="602"/>
      <c r="V17" s="628"/>
      <c r="W17" s="628"/>
      <c r="X17" s="628"/>
      <c r="Y17" s="628"/>
      <c r="Z17" s="628"/>
      <c r="AA17" s="602"/>
    </row>
    <row r="18" spans="1:27">
      <c r="A18" s="602"/>
      <c r="B18" s="618"/>
      <c r="C18" s="642" t="s">
        <v>1288</v>
      </c>
      <c r="D18" s="643">
        <v>24.93</v>
      </c>
      <c r="E18" s="643">
        <v>93.28</v>
      </c>
      <c r="F18" s="644">
        <v>11</v>
      </c>
      <c r="G18" s="645">
        <v>1.6</v>
      </c>
      <c r="H18" s="644">
        <v>2325</v>
      </c>
      <c r="I18" s="644">
        <v>274</v>
      </c>
      <c r="J18" s="646">
        <v>40</v>
      </c>
      <c r="K18" s="647"/>
      <c r="L18" s="602"/>
      <c r="M18" s="647"/>
      <c r="N18" s="627"/>
      <c r="O18" s="627"/>
      <c r="P18" s="627"/>
      <c r="Q18" s="627"/>
      <c r="R18" s="602"/>
      <c r="S18" s="648"/>
      <c r="T18" s="602"/>
      <c r="U18" s="602"/>
      <c r="V18" s="628"/>
      <c r="W18" s="628"/>
      <c r="X18" s="628"/>
      <c r="Y18" s="628"/>
      <c r="Z18" s="628"/>
      <c r="AA18" s="602"/>
    </row>
    <row r="19" spans="1:27">
      <c r="A19" s="602"/>
      <c r="B19" s="618"/>
      <c r="C19" s="642" t="s">
        <v>1289</v>
      </c>
      <c r="D19" s="643">
        <v>17.25</v>
      </c>
      <c r="E19" s="643">
        <v>97.17</v>
      </c>
      <c r="F19" s="644">
        <v>11</v>
      </c>
      <c r="G19" s="645">
        <v>1.6</v>
      </c>
      <c r="H19" s="644">
        <v>1676</v>
      </c>
      <c r="I19" s="644">
        <v>190</v>
      </c>
      <c r="J19" s="646">
        <v>28</v>
      </c>
      <c r="K19" s="647"/>
      <c r="L19" s="602"/>
      <c r="M19" s="647"/>
      <c r="N19" s="627"/>
      <c r="O19" s="627"/>
      <c r="P19" s="627"/>
      <c r="Q19" s="627"/>
      <c r="R19" s="602"/>
      <c r="S19" s="648"/>
      <c r="T19" s="602"/>
      <c r="U19" s="602"/>
      <c r="V19" s="628"/>
      <c r="W19" s="628"/>
      <c r="X19" s="628"/>
      <c r="Y19" s="628"/>
      <c r="Z19" s="628"/>
      <c r="AA19" s="602"/>
    </row>
    <row r="20" spans="1:27">
      <c r="A20" s="602"/>
      <c r="B20" s="618"/>
      <c r="C20" s="642" t="s">
        <v>1290</v>
      </c>
      <c r="D20" s="643">
        <v>14.21</v>
      </c>
      <c r="E20" s="643">
        <v>97.72</v>
      </c>
      <c r="F20" s="644">
        <v>11</v>
      </c>
      <c r="G20" s="645">
        <v>1.6</v>
      </c>
      <c r="H20" s="644">
        <v>1389</v>
      </c>
      <c r="I20" s="644">
        <v>156</v>
      </c>
      <c r="J20" s="646">
        <v>23</v>
      </c>
      <c r="K20" s="647"/>
      <c r="L20" s="602"/>
      <c r="M20" s="647"/>
      <c r="N20" s="627"/>
      <c r="O20" s="627"/>
      <c r="P20" s="627"/>
      <c r="Q20" s="627"/>
      <c r="R20" s="602"/>
      <c r="S20" s="648"/>
      <c r="T20" s="602"/>
      <c r="U20" s="602"/>
      <c r="V20" s="628"/>
      <c r="W20" s="628"/>
      <c r="X20" s="628"/>
      <c r="Y20" s="628"/>
      <c r="Z20" s="628"/>
      <c r="AA20" s="602"/>
    </row>
    <row r="21" spans="1:27">
      <c r="A21" s="602"/>
      <c r="B21" s="618"/>
      <c r="C21" s="649" t="s">
        <v>1291</v>
      </c>
      <c r="D21" s="643">
        <v>21.39</v>
      </c>
      <c r="E21" s="643">
        <v>94.27</v>
      </c>
      <c r="F21" s="644">
        <v>11</v>
      </c>
      <c r="G21" s="645">
        <v>1.6</v>
      </c>
      <c r="H21" s="644">
        <v>2016</v>
      </c>
      <c r="I21" s="644">
        <v>235</v>
      </c>
      <c r="J21" s="646">
        <v>34</v>
      </c>
      <c r="K21" s="650"/>
      <c r="L21" s="602"/>
      <c r="M21" s="647"/>
      <c r="N21" s="627"/>
      <c r="O21" s="627"/>
      <c r="P21" s="627"/>
      <c r="Q21" s="627"/>
      <c r="R21" s="602"/>
      <c r="S21" s="648"/>
      <c r="T21" s="602"/>
      <c r="U21" s="602"/>
      <c r="V21" s="628"/>
      <c r="W21" s="628"/>
      <c r="X21" s="628"/>
      <c r="Y21" s="628"/>
      <c r="Z21" s="628"/>
      <c r="AA21" s="602"/>
    </row>
    <row r="22" spans="1:27">
      <c r="A22" s="602"/>
      <c r="B22" s="618"/>
      <c r="C22" s="649" t="s">
        <v>1292</v>
      </c>
      <c r="D22" s="643">
        <v>19.73</v>
      </c>
      <c r="E22" s="643">
        <v>95.52</v>
      </c>
      <c r="F22" s="644">
        <v>11</v>
      </c>
      <c r="G22" s="645">
        <v>1.6</v>
      </c>
      <c r="H22" s="644">
        <v>1885</v>
      </c>
      <c r="I22" s="644">
        <v>217</v>
      </c>
      <c r="J22" s="646">
        <v>32</v>
      </c>
      <c r="K22" s="647"/>
      <c r="L22" s="602"/>
      <c r="M22" s="647"/>
      <c r="N22" s="627"/>
      <c r="O22" s="627"/>
      <c r="P22" s="627"/>
      <c r="Q22" s="627"/>
      <c r="R22" s="602"/>
      <c r="S22" s="648"/>
      <c r="T22" s="602"/>
      <c r="U22" s="602"/>
      <c r="V22" s="628"/>
      <c r="W22" s="628"/>
      <c r="X22" s="628"/>
      <c r="Y22" s="628"/>
      <c r="Z22" s="628"/>
      <c r="AA22" s="602"/>
    </row>
    <row r="23" spans="1:27">
      <c r="A23" s="602"/>
      <c r="B23" s="618"/>
      <c r="C23" s="649" t="s">
        <v>1293</v>
      </c>
      <c r="D23" s="643">
        <v>26.28</v>
      </c>
      <c r="E23" s="643">
        <v>93.9</v>
      </c>
      <c r="F23" s="644">
        <v>11</v>
      </c>
      <c r="G23" s="645">
        <v>1.6</v>
      </c>
      <c r="H23" s="644">
        <v>2468</v>
      </c>
      <c r="I23" s="644">
        <v>289</v>
      </c>
      <c r="J23" s="646">
        <v>42</v>
      </c>
      <c r="K23" s="647"/>
      <c r="L23" s="602"/>
      <c r="M23" s="647"/>
      <c r="N23" s="627"/>
      <c r="O23" s="627"/>
      <c r="P23" s="627"/>
      <c r="Q23" s="627"/>
      <c r="R23" s="602"/>
      <c r="S23" s="648"/>
      <c r="T23" s="602"/>
      <c r="U23" s="602"/>
      <c r="V23" s="628"/>
      <c r="W23" s="628"/>
      <c r="X23" s="628"/>
      <c r="Y23" s="628"/>
      <c r="Z23" s="628"/>
      <c r="AA23" s="602"/>
    </row>
    <row r="24" spans="1:27">
      <c r="A24" s="602"/>
      <c r="B24" s="618"/>
      <c r="C24" s="649" t="s">
        <v>1294</v>
      </c>
      <c r="D24" s="643">
        <v>22.35</v>
      </c>
      <c r="E24" s="643">
        <v>94.67</v>
      </c>
      <c r="F24" s="644">
        <v>11</v>
      </c>
      <c r="G24" s="645">
        <v>1.6</v>
      </c>
      <c r="H24" s="644">
        <v>2116</v>
      </c>
      <c r="I24" s="644">
        <v>246</v>
      </c>
      <c r="J24" s="646">
        <v>36</v>
      </c>
      <c r="K24" s="647"/>
      <c r="L24" s="602"/>
      <c r="M24" s="647"/>
      <c r="N24" s="627"/>
      <c r="O24" s="627"/>
      <c r="P24" s="627"/>
      <c r="Q24" s="627"/>
      <c r="R24" s="602"/>
      <c r="S24" s="648"/>
      <c r="T24" s="602"/>
      <c r="U24" s="602"/>
      <c r="V24" s="602"/>
      <c r="W24" s="602"/>
      <c r="X24" s="602"/>
      <c r="Y24" s="602"/>
      <c r="Z24" s="602"/>
      <c r="AA24" s="602"/>
    </row>
    <row r="25" spans="1:27">
      <c r="A25" s="602"/>
      <c r="B25" s="618"/>
      <c r="C25" s="642" t="s">
        <v>1295</v>
      </c>
      <c r="D25" s="643">
        <v>24.8</v>
      </c>
      <c r="E25" s="643">
        <v>113.67</v>
      </c>
      <c r="F25" s="644">
        <v>11</v>
      </c>
      <c r="G25" s="645">
        <v>1.6</v>
      </c>
      <c r="H25" s="644">
        <v>2819</v>
      </c>
      <c r="I25" s="644">
        <v>273</v>
      </c>
      <c r="J25" s="646">
        <v>40</v>
      </c>
      <c r="K25" s="647"/>
      <c r="L25" s="602"/>
      <c r="M25" s="647"/>
      <c r="N25" s="627"/>
      <c r="O25" s="627"/>
      <c r="P25" s="627"/>
      <c r="Q25" s="627"/>
      <c r="R25" s="602"/>
      <c r="S25" s="648"/>
      <c r="T25" s="602"/>
      <c r="U25" s="602"/>
      <c r="V25" s="602"/>
      <c r="W25" s="602"/>
      <c r="X25" s="602"/>
      <c r="Y25" s="602"/>
      <c r="Z25" s="602"/>
      <c r="AA25" s="602"/>
    </row>
    <row r="26" spans="1:27">
      <c r="A26" s="602"/>
      <c r="B26" s="603"/>
      <c r="C26" s="651" t="s">
        <v>1296</v>
      </c>
      <c r="D26" s="652"/>
      <c r="E26" s="652"/>
      <c r="F26" s="653"/>
      <c r="G26" s="654"/>
      <c r="H26" s="653"/>
      <c r="I26" s="653"/>
      <c r="J26" s="655"/>
      <c r="K26" s="647"/>
      <c r="L26" s="602"/>
      <c r="M26" s="647"/>
      <c r="N26" s="627"/>
      <c r="O26" s="627"/>
      <c r="P26" s="627"/>
      <c r="Q26" s="627"/>
      <c r="R26" s="602"/>
      <c r="S26" s="648"/>
      <c r="T26" s="602"/>
      <c r="U26" s="602"/>
      <c r="V26" s="602"/>
      <c r="W26" s="602"/>
      <c r="X26" s="602"/>
      <c r="Y26" s="602"/>
      <c r="Z26" s="602"/>
      <c r="AA26" s="602"/>
    </row>
    <row r="27" spans="1:27">
      <c r="A27" s="602"/>
      <c r="B27" s="618"/>
      <c r="C27" s="649" t="s">
        <v>1297</v>
      </c>
      <c r="D27" s="656">
        <v>9.9499999999999993</v>
      </c>
      <c r="E27" s="656">
        <v>90.7</v>
      </c>
      <c r="F27" s="644">
        <v>32</v>
      </c>
      <c r="G27" s="645">
        <v>4.2</v>
      </c>
      <c r="H27" s="644">
        <v>902</v>
      </c>
      <c r="I27" s="644">
        <v>318</v>
      </c>
      <c r="J27" s="646">
        <v>42</v>
      </c>
      <c r="K27" s="647"/>
      <c r="L27" s="602"/>
      <c r="M27" s="647"/>
      <c r="N27" s="627"/>
      <c r="O27" s="627"/>
      <c r="P27" s="627"/>
      <c r="Q27" s="627"/>
      <c r="R27" s="602"/>
      <c r="S27" s="648"/>
      <c r="T27" s="602"/>
      <c r="U27" s="602"/>
      <c r="V27" s="602"/>
      <c r="W27" s="602"/>
      <c r="X27" s="602"/>
      <c r="Y27" s="602"/>
      <c r="Z27" s="602"/>
      <c r="AA27" s="602"/>
    </row>
    <row r="28" spans="1:27">
      <c r="A28" s="602"/>
      <c r="B28" s="618"/>
      <c r="C28" s="649" t="s">
        <v>1298</v>
      </c>
      <c r="D28" s="643">
        <v>30</v>
      </c>
      <c r="E28" s="643">
        <v>102.41</v>
      </c>
      <c r="F28" s="644">
        <v>32</v>
      </c>
      <c r="G28" s="645">
        <v>4.2</v>
      </c>
      <c r="H28" s="644">
        <v>3072</v>
      </c>
      <c r="I28" s="644">
        <v>960</v>
      </c>
      <c r="J28" s="646">
        <v>126</v>
      </c>
      <c r="K28" s="657"/>
      <c r="L28" s="602"/>
      <c r="M28" s="647"/>
      <c r="N28" s="627"/>
      <c r="O28" s="627"/>
      <c r="P28" s="627"/>
      <c r="Q28" s="627"/>
      <c r="R28" s="602"/>
      <c r="S28" s="648"/>
      <c r="T28" s="602"/>
      <c r="U28" s="602"/>
      <c r="V28" s="602"/>
      <c r="W28" s="602"/>
      <c r="X28" s="602"/>
      <c r="Y28" s="602"/>
      <c r="Z28" s="602"/>
      <c r="AA28" s="602"/>
    </row>
    <row r="29" spans="1:27">
      <c r="A29" s="602"/>
      <c r="B29" s="618"/>
      <c r="C29" s="649" t="s">
        <v>1299</v>
      </c>
      <c r="D29" s="643">
        <v>38</v>
      </c>
      <c r="E29" s="643">
        <v>75</v>
      </c>
      <c r="F29" s="644">
        <v>32</v>
      </c>
      <c r="G29" s="645">
        <v>4.2</v>
      </c>
      <c r="H29" s="644">
        <v>2850</v>
      </c>
      <c r="I29" s="644">
        <v>1216</v>
      </c>
      <c r="J29" s="646">
        <v>160</v>
      </c>
      <c r="K29" s="602"/>
      <c r="L29" s="602"/>
      <c r="M29" s="647"/>
      <c r="N29" s="627"/>
      <c r="O29" s="627"/>
      <c r="P29" s="627"/>
      <c r="Q29" s="627"/>
      <c r="R29" s="602"/>
      <c r="S29" s="648"/>
      <c r="T29" s="602"/>
      <c r="U29" s="602"/>
      <c r="V29" s="602"/>
      <c r="W29" s="602"/>
      <c r="X29" s="602"/>
      <c r="Y29" s="602"/>
      <c r="Z29" s="602"/>
      <c r="AA29" s="602"/>
    </row>
    <row r="30" spans="1:27">
      <c r="A30" s="602"/>
      <c r="B30" s="618"/>
      <c r="C30" s="649" t="s">
        <v>1300</v>
      </c>
      <c r="D30" s="656">
        <v>28</v>
      </c>
      <c r="E30" s="656">
        <v>85.97</v>
      </c>
      <c r="F30" s="644">
        <v>32</v>
      </c>
      <c r="G30" s="645">
        <v>4.2</v>
      </c>
      <c r="H30" s="644">
        <v>2407</v>
      </c>
      <c r="I30" s="644">
        <v>896</v>
      </c>
      <c r="J30" s="646">
        <v>118</v>
      </c>
      <c r="K30" s="602"/>
      <c r="L30" s="602"/>
      <c r="M30" s="647"/>
      <c r="N30" s="627"/>
      <c r="O30" s="627"/>
      <c r="P30" s="627"/>
      <c r="Q30" s="627"/>
      <c r="R30" s="602"/>
      <c r="S30" s="648"/>
      <c r="T30" s="602"/>
      <c r="U30" s="602"/>
      <c r="V30" s="602"/>
      <c r="W30" s="602"/>
      <c r="X30" s="602"/>
      <c r="Y30" s="602"/>
      <c r="Z30" s="602"/>
      <c r="AA30" s="602"/>
    </row>
    <row r="31" spans="1:27">
      <c r="A31" s="602"/>
      <c r="B31" s="658"/>
      <c r="C31" s="651" t="s">
        <v>1301</v>
      </c>
      <c r="D31" s="652"/>
      <c r="E31" s="652"/>
      <c r="F31" s="653"/>
      <c r="G31" s="654"/>
      <c r="H31" s="659"/>
      <c r="I31" s="659"/>
      <c r="J31" s="660"/>
      <c r="K31" s="602"/>
      <c r="L31" s="602"/>
      <c r="M31" s="647"/>
      <c r="N31" s="627"/>
      <c r="O31" s="627"/>
      <c r="P31" s="627"/>
      <c r="Q31" s="602"/>
      <c r="R31" s="602"/>
      <c r="S31" s="602"/>
      <c r="T31" s="602"/>
      <c r="U31" s="602"/>
      <c r="V31" s="602"/>
      <c r="W31" s="602"/>
      <c r="X31" s="602"/>
      <c r="Y31" s="602"/>
      <c r="Z31" s="602"/>
      <c r="AA31" s="602"/>
    </row>
    <row r="32" spans="1:27">
      <c r="A32" s="602"/>
      <c r="B32" s="618"/>
      <c r="C32" s="649" t="s">
        <v>1302</v>
      </c>
      <c r="D32" s="656">
        <v>8.25</v>
      </c>
      <c r="E32" s="656">
        <v>118.17</v>
      </c>
      <c r="F32" s="644">
        <v>32</v>
      </c>
      <c r="G32" s="645">
        <v>4.2</v>
      </c>
      <c r="H32" s="644">
        <v>975</v>
      </c>
      <c r="I32" s="644">
        <v>264</v>
      </c>
      <c r="J32" s="646">
        <v>35</v>
      </c>
      <c r="K32" s="602"/>
      <c r="L32" s="602"/>
      <c r="M32" s="647"/>
      <c r="N32" s="627"/>
      <c r="O32" s="627"/>
      <c r="P32" s="627"/>
      <c r="Q32" s="627"/>
      <c r="R32" s="602"/>
      <c r="S32" s="648"/>
      <c r="T32" s="602"/>
      <c r="U32" s="602"/>
      <c r="V32" s="602"/>
      <c r="W32" s="602"/>
      <c r="X32" s="602"/>
      <c r="Y32" s="602"/>
      <c r="Z32" s="602"/>
      <c r="AA32" s="602"/>
    </row>
    <row r="33" spans="1:27">
      <c r="A33" s="602"/>
      <c r="B33" s="618"/>
      <c r="C33" s="649" t="s">
        <v>1303</v>
      </c>
      <c r="D33" s="656">
        <v>8</v>
      </c>
      <c r="E33" s="656">
        <v>111.84</v>
      </c>
      <c r="F33" s="644">
        <v>32</v>
      </c>
      <c r="G33" s="645">
        <v>4.2</v>
      </c>
      <c r="H33" s="644">
        <v>895</v>
      </c>
      <c r="I33" s="644">
        <v>256</v>
      </c>
      <c r="J33" s="646">
        <v>34</v>
      </c>
      <c r="K33" s="602"/>
      <c r="L33" s="602"/>
      <c r="M33" s="647"/>
      <c r="N33" s="627"/>
      <c r="O33" s="627"/>
      <c r="P33" s="627"/>
      <c r="Q33" s="627"/>
      <c r="R33" s="602"/>
      <c r="S33" s="648"/>
      <c r="T33" s="602"/>
      <c r="U33" s="602"/>
      <c r="V33" s="602"/>
      <c r="W33" s="602"/>
      <c r="X33" s="602"/>
      <c r="Y33" s="602"/>
      <c r="Z33" s="602"/>
      <c r="AA33" s="602"/>
    </row>
    <row r="34" spans="1:27">
      <c r="A34" s="602"/>
      <c r="B34" s="618"/>
      <c r="C34" s="649" t="s">
        <v>1304</v>
      </c>
      <c r="D34" s="656">
        <v>10.39</v>
      </c>
      <c r="E34" s="656">
        <v>105.51</v>
      </c>
      <c r="F34" s="644">
        <v>32</v>
      </c>
      <c r="G34" s="645">
        <v>4.2</v>
      </c>
      <c r="H34" s="644">
        <v>1096</v>
      </c>
      <c r="I34" s="644">
        <v>332</v>
      </c>
      <c r="J34" s="646">
        <v>44</v>
      </c>
      <c r="K34" s="602"/>
      <c r="L34" s="602"/>
      <c r="M34" s="647"/>
      <c r="N34" s="627"/>
      <c r="O34" s="627"/>
      <c r="P34" s="627"/>
      <c r="Q34" s="627"/>
      <c r="R34" s="602"/>
      <c r="S34" s="648"/>
      <c r="T34" s="602"/>
      <c r="U34" s="602"/>
      <c r="V34" s="602"/>
      <c r="W34" s="602"/>
      <c r="X34" s="602"/>
      <c r="Y34" s="602"/>
      <c r="Z34" s="602"/>
      <c r="AA34" s="602"/>
    </row>
    <row r="35" spans="1:27">
      <c r="A35" s="602"/>
      <c r="B35" s="618"/>
      <c r="C35" s="649" t="s">
        <v>1305</v>
      </c>
      <c r="D35" s="656">
        <v>17.48</v>
      </c>
      <c r="E35" s="656">
        <v>93.8</v>
      </c>
      <c r="F35" s="645">
        <v>7.2</v>
      </c>
      <c r="G35" s="645">
        <v>3.6</v>
      </c>
      <c r="H35" s="644">
        <v>1640</v>
      </c>
      <c r="I35" s="644">
        <v>126</v>
      </c>
      <c r="J35" s="646">
        <v>63</v>
      </c>
      <c r="K35" s="602"/>
      <c r="L35" s="602"/>
      <c r="M35" s="647"/>
      <c r="N35" s="627"/>
      <c r="O35" s="627"/>
      <c r="P35" s="627"/>
      <c r="Q35" s="627"/>
      <c r="R35" s="602"/>
      <c r="S35" s="648"/>
      <c r="T35" s="602"/>
      <c r="U35" s="602"/>
      <c r="V35" s="602"/>
      <c r="W35" s="602"/>
      <c r="X35" s="602"/>
      <c r="Y35" s="602"/>
      <c r="Z35" s="602"/>
      <c r="AA35" s="602"/>
    </row>
    <row r="36" spans="1:27" s="638" customFormat="1" ht="25.5">
      <c r="A36" s="634"/>
      <c r="B36" s="634"/>
      <c r="C36" s="635"/>
      <c r="D36" s="661" t="s">
        <v>1306</v>
      </c>
      <c r="E36" s="661" t="s">
        <v>1280</v>
      </c>
      <c r="F36" s="661" t="s">
        <v>1281</v>
      </c>
      <c r="G36" s="661" t="s">
        <v>1282</v>
      </c>
      <c r="H36" s="661" t="s">
        <v>1307</v>
      </c>
      <c r="I36" s="661" t="s">
        <v>1308</v>
      </c>
      <c r="J36" s="662" t="s">
        <v>1309</v>
      </c>
      <c r="K36" s="602"/>
      <c r="L36" s="602"/>
      <c r="M36" s="602"/>
      <c r="N36" s="627"/>
      <c r="O36" s="627"/>
      <c r="P36" s="627"/>
      <c r="Q36" s="628"/>
      <c r="R36" s="628"/>
      <c r="S36" s="628"/>
      <c r="T36" s="628"/>
      <c r="U36" s="634"/>
      <c r="V36" s="634"/>
      <c r="W36" s="634"/>
      <c r="X36" s="634"/>
      <c r="Y36" s="634"/>
      <c r="Z36" s="634"/>
      <c r="AA36" s="634"/>
    </row>
    <row r="37" spans="1:27">
      <c r="A37" s="602"/>
      <c r="B37" s="658"/>
      <c r="C37" s="663" t="s">
        <v>23</v>
      </c>
      <c r="D37" s="664"/>
      <c r="E37" s="665"/>
      <c r="F37" s="666"/>
      <c r="G37" s="666"/>
      <c r="H37" s="667"/>
      <c r="I37" s="667"/>
      <c r="J37" s="668"/>
      <c r="K37" s="602"/>
      <c r="L37" s="602"/>
      <c r="M37" s="602"/>
      <c r="N37" s="627"/>
      <c r="O37" s="627"/>
      <c r="P37" s="627"/>
      <c r="Q37" s="628"/>
      <c r="R37" s="628"/>
      <c r="S37" s="628"/>
      <c r="T37" s="628"/>
      <c r="U37" s="602"/>
      <c r="V37" s="602"/>
      <c r="W37" s="602"/>
      <c r="X37" s="602"/>
      <c r="Y37" s="602"/>
      <c r="Z37" s="602"/>
      <c r="AA37" s="602"/>
    </row>
    <row r="38" spans="1:27">
      <c r="A38" s="602"/>
      <c r="B38" s="669"/>
      <c r="C38" s="642" t="s">
        <v>23</v>
      </c>
      <c r="D38" s="670">
        <v>1.026E-3</v>
      </c>
      <c r="E38" s="643">
        <v>53.06</v>
      </c>
      <c r="F38" s="645">
        <v>1</v>
      </c>
      <c r="G38" s="643">
        <v>0.1</v>
      </c>
      <c r="H38" s="671">
        <v>5.4440000000000002E-2</v>
      </c>
      <c r="I38" s="671">
        <v>1.0300000000000001E-3</v>
      </c>
      <c r="J38" s="672">
        <v>1E-4</v>
      </c>
      <c r="K38" s="602"/>
      <c r="L38" s="602"/>
      <c r="M38" s="602"/>
      <c r="N38" s="627"/>
      <c r="O38" s="627"/>
      <c r="P38" s="627"/>
      <c r="Q38" s="628"/>
      <c r="R38" s="628"/>
      <c r="S38" s="628"/>
      <c r="T38" s="628"/>
      <c r="U38" s="602"/>
      <c r="V38" s="602"/>
      <c r="W38" s="602"/>
      <c r="X38" s="602"/>
      <c r="Y38" s="602"/>
      <c r="Z38" s="602"/>
      <c r="AA38" s="602"/>
    </row>
    <row r="39" spans="1:27">
      <c r="A39" s="602"/>
      <c r="B39" s="603"/>
      <c r="C39" s="673" t="s">
        <v>1310</v>
      </c>
      <c r="D39" s="674"/>
      <c r="E39" s="674"/>
      <c r="F39" s="674"/>
      <c r="G39" s="674"/>
      <c r="H39" s="675"/>
      <c r="I39" s="676"/>
      <c r="J39" s="677"/>
      <c r="K39" s="602"/>
      <c r="L39" s="602"/>
      <c r="M39" s="602"/>
      <c r="N39" s="627"/>
      <c r="O39" s="627"/>
      <c r="P39" s="627"/>
      <c r="Q39" s="628"/>
      <c r="R39" s="628"/>
      <c r="S39" s="628"/>
      <c r="T39" s="628"/>
      <c r="U39" s="602"/>
      <c r="V39" s="602"/>
      <c r="W39" s="602"/>
      <c r="X39" s="602"/>
      <c r="Y39" s="602"/>
      <c r="Z39" s="602"/>
      <c r="AA39" s="602"/>
    </row>
    <row r="40" spans="1:27">
      <c r="A40" s="602"/>
      <c r="B40" s="618"/>
      <c r="C40" s="649" t="s">
        <v>1311</v>
      </c>
      <c r="D40" s="670">
        <v>9.2E-5</v>
      </c>
      <c r="E40" s="656">
        <v>274.32</v>
      </c>
      <c r="F40" s="678">
        <v>2.2000000000000002E-2</v>
      </c>
      <c r="G40" s="643">
        <v>0.1</v>
      </c>
      <c r="H40" s="671">
        <v>2.5239999999999999E-2</v>
      </c>
      <c r="I40" s="670">
        <v>1.9999999999999999E-6</v>
      </c>
      <c r="J40" s="679">
        <v>9.0000000000000002E-6</v>
      </c>
      <c r="K40" s="602"/>
      <c r="L40" s="602"/>
      <c r="M40" s="602"/>
      <c r="N40" s="627"/>
      <c r="O40" s="627"/>
      <c r="P40" s="627"/>
      <c r="Q40" s="628"/>
      <c r="R40" s="628"/>
      <c r="S40" s="628"/>
      <c r="T40" s="628"/>
      <c r="U40" s="602"/>
      <c r="V40" s="602"/>
      <c r="W40" s="602"/>
      <c r="X40" s="602"/>
      <c r="Y40" s="602"/>
      <c r="Z40" s="602"/>
      <c r="AA40" s="602"/>
    </row>
    <row r="41" spans="1:27">
      <c r="A41" s="602"/>
      <c r="B41" s="618"/>
      <c r="C41" s="649" t="s">
        <v>1312</v>
      </c>
      <c r="D41" s="670">
        <v>5.9900000000000003E-4</v>
      </c>
      <c r="E41" s="656">
        <v>46.85</v>
      </c>
      <c r="F41" s="643">
        <v>0.48</v>
      </c>
      <c r="G41" s="643">
        <v>0.1</v>
      </c>
      <c r="H41" s="671">
        <v>2.8060000000000002E-2</v>
      </c>
      <c r="I41" s="670">
        <v>2.8800000000000001E-4</v>
      </c>
      <c r="J41" s="679">
        <v>6.0000000000000002E-5</v>
      </c>
      <c r="K41" s="602"/>
      <c r="L41" s="602"/>
      <c r="M41" s="602"/>
      <c r="N41" s="627"/>
      <c r="O41" s="627"/>
      <c r="P41" s="627"/>
      <c r="Q41" s="628"/>
      <c r="R41" s="628"/>
      <c r="S41" s="628"/>
      <c r="T41" s="628"/>
      <c r="U41" s="602"/>
      <c r="V41" s="602"/>
      <c r="W41" s="602"/>
      <c r="X41" s="602"/>
      <c r="Y41" s="602"/>
      <c r="Z41" s="602"/>
      <c r="AA41" s="602"/>
    </row>
    <row r="42" spans="1:27">
      <c r="A42" s="602"/>
      <c r="B42" s="618"/>
      <c r="C42" s="649" t="s">
        <v>1313</v>
      </c>
      <c r="D42" s="670">
        <v>1.3879999999999999E-3</v>
      </c>
      <c r="E42" s="680">
        <v>59</v>
      </c>
      <c r="F42" s="645">
        <v>3</v>
      </c>
      <c r="G42" s="643">
        <v>0.6</v>
      </c>
      <c r="H42" s="671">
        <v>8.1890000000000004E-2</v>
      </c>
      <c r="I42" s="670">
        <v>4.1640000000000002E-3</v>
      </c>
      <c r="J42" s="679">
        <v>8.3299999999999997E-4</v>
      </c>
      <c r="K42" s="602"/>
      <c r="L42" s="602"/>
      <c r="M42" s="602"/>
      <c r="N42" s="627"/>
      <c r="O42" s="627"/>
      <c r="P42" s="627"/>
      <c r="Q42" s="628"/>
      <c r="R42" s="628"/>
      <c r="S42" s="628"/>
      <c r="T42" s="628"/>
      <c r="U42" s="602"/>
      <c r="V42" s="602"/>
      <c r="W42" s="602"/>
      <c r="X42" s="602"/>
      <c r="Y42" s="602"/>
      <c r="Z42" s="602"/>
      <c r="AA42" s="602"/>
    </row>
    <row r="43" spans="1:27">
      <c r="A43" s="602"/>
      <c r="B43" s="618"/>
      <c r="C43" s="649" t="s">
        <v>1314</v>
      </c>
      <c r="D43" s="670">
        <v>2.516E-3</v>
      </c>
      <c r="E43" s="680">
        <v>61.46</v>
      </c>
      <c r="F43" s="681">
        <v>3</v>
      </c>
      <c r="G43" s="682">
        <v>0.6</v>
      </c>
      <c r="H43" s="671">
        <v>0.15462999999999999</v>
      </c>
      <c r="I43" s="670">
        <v>7.548E-3</v>
      </c>
      <c r="J43" s="679">
        <v>1.5100000000000001E-3</v>
      </c>
      <c r="K43" s="609"/>
      <c r="L43" s="602"/>
      <c r="M43" s="602"/>
      <c r="N43" s="627"/>
      <c r="O43" s="627"/>
      <c r="P43" s="627"/>
      <c r="Q43" s="628"/>
      <c r="R43" s="628"/>
      <c r="S43" s="628"/>
      <c r="T43" s="628"/>
      <c r="U43" s="602"/>
      <c r="V43" s="602"/>
      <c r="W43" s="602"/>
      <c r="X43" s="602"/>
      <c r="Y43" s="602"/>
      <c r="Z43" s="602"/>
      <c r="AA43" s="602"/>
    </row>
    <row r="44" spans="1:27">
      <c r="A44" s="602"/>
      <c r="B44" s="603"/>
      <c r="C44" s="651" t="s">
        <v>1315</v>
      </c>
      <c r="D44" s="674"/>
      <c r="E44" s="674"/>
      <c r="F44" s="683"/>
      <c r="G44" s="683"/>
      <c r="H44" s="676"/>
      <c r="I44" s="676"/>
      <c r="J44" s="677"/>
      <c r="K44" s="602"/>
      <c r="L44" s="602"/>
      <c r="M44" s="602"/>
      <c r="N44" s="627"/>
      <c r="O44" s="627"/>
      <c r="P44" s="627"/>
      <c r="Q44" s="628"/>
      <c r="R44" s="628"/>
      <c r="S44" s="628"/>
      <c r="T44" s="628"/>
      <c r="U44" s="602"/>
      <c r="V44" s="602"/>
      <c r="W44" s="602"/>
      <c r="X44" s="602"/>
      <c r="Y44" s="602"/>
      <c r="Z44" s="602"/>
      <c r="AA44" s="602"/>
    </row>
    <row r="45" spans="1:27" s="626" customFormat="1">
      <c r="A45" s="619"/>
      <c r="B45" s="684"/>
      <c r="C45" s="685" t="s">
        <v>1316</v>
      </c>
      <c r="D45" s="686">
        <v>4.8500000000000003E-4</v>
      </c>
      <c r="E45" s="687">
        <v>52.07</v>
      </c>
      <c r="F45" s="688">
        <v>3.2</v>
      </c>
      <c r="G45" s="689">
        <v>0.63</v>
      </c>
      <c r="H45" s="670">
        <v>2.5253999999999999E-2</v>
      </c>
      <c r="I45" s="670">
        <v>1.552E-3</v>
      </c>
      <c r="J45" s="679">
        <v>3.0600000000000001E-4</v>
      </c>
      <c r="K45" s="602"/>
      <c r="L45" s="602"/>
      <c r="M45" s="602"/>
      <c r="N45" s="627"/>
      <c r="O45" s="627"/>
      <c r="P45" s="627"/>
      <c r="Q45" s="628"/>
      <c r="R45" s="628"/>
      <c r="S45" s="628"/>
      <c r="T45" s="628"/>
      <c r="U45" s="619"/>
      <c r="V45" s="619"/>
      <c r="W45" s="619"/>
      <c r="X45" s="619"/>
      <c r="Y45" s="619"/>
      <c r="Z45" s="619"/>
      <c r="AA45" s="619"/>
    </row>
    <row r="46" spans="1:27" s="626" customFormat="1">
      <c r="A46" s="619"/>
      <c r="B46" s="684"/>
      <c r="C46" s="685" t="s">
        <v>1317</v>
      </c>
      <c r="D46" s="686">
        <v>6.5499999999999998E-4</v>
      </c>
      <c r="E46" s="687">
        <v>52.07</v>
      </c>
      <c r="F46" s="688">
        <v>3.2</v>
      </c>
      <c r="G46" s="689">
        <v>0.63</v>
      </c>
      <c r="H46" s="670">
        <v>3.4105999999999997E-2</v>
      </c>
      <c r="I46" s="670">
        <v>2.0960000000000002E-3</v>
      </c>
      <c r="J46" s="679">
        <v>4.1300000000000001E-4</v>
      </c>
      <c r="K46" s="602"/>
      <c r="L46" s="602"/>
      <c r="M46" s="602"/>
      <c r="N46" s="627"/>
      <c r="O46" s="627"/>
      <c r="P46" s="627"/>
      <c r="Q46" s="628"/>
      <c r="R46" s="628"/>
      <c r="S46" s="628"/>
      <c r="T46" s="628"/>
      <c r="U46" s="619"/>
      <c r="V46" s="619"/>
      <c r="W46" s="619"/>
      <c r="X46" s="619"/>
      <c r="Y46" s="619"/>
      <c r="Z46" s="619"/>
      <c r="AA46" s="619"/>
    </row>
    <row r="47" spans="1:27" s="638" customFormat="1" ht="25.5">
      <c r="A47" s="634"/>
      <c r="B47" s="634"/>
      <c r="C47" s="635"/>
      <c r="D47" s="661" t="s">
        <v>1318</v>
      </c>
      <c r="E47" s="661" t="s">
        <v>1280</v>
      </c>
      <c r="F47" s="661" t="s">
        <v>1281</v>
      </c>
      <c r="G47" s="661" t="s">
        <v>1282</v>
      </c>
      <c r="H47" s="661" t="s">
        <v>1319</v>
      </c>
      <c r="I47" s="661" t="s">
        <v>1320</v>
      </c>
      <c r="J47" s="662" t="s">
        <v>1321</v>
      </c>
      <c r="K47" s="602"/>
      <c r="L47" s="602"/>
      <c r="M47" s="602"/>
      <c r="N47" s="627"/>
      <c r="O47" s="627"/>
      <c r="P47" s="627"/>
      <c r="Q47" s="628"/>
      <c r="R47" s="628"/>
      <c r="S47" s="628"/>
      <c r="T47" s="628"/>
      <c r="U47" s="634"/>
      <c r="V47" s="634"/>
      <c r="W47" s="634"/>
      <c r="X47" s="634"/>
      <c r="Y47" s="634"/>
      <c r="Z47" s="634"/>
      <c r="AA47" s="634"/>
    </row>
    <row r="48" spans="1:27" s="626" customFormat="1">
      <c r="A48" s="619"/>
      <c r="B48" s="690"/>
      <c r="C48" s="691" t="s">
        <v>1322</v>
      </c>
      <c r="D48" s="692"/>
      <c r="E48" s="692"/>
      <c r="F48" s="692"/>
      <c r="G48" s="692"/>
      <c r="H48" s="692"/>
      <c r="I48" s="692"/>
      <c r="J48" s="693"/>
      <c r="K48" s="602"/>
      <c r="L48" s="602"/>
      <c r="M48" s="602"/>
      <c r="N48" s="627"/>
      <c r="O48" s="627"/>
      <c r="P48" s="627"/>
      <c r="Q48" s="628"/>
      <c r="R48" s="628"/>
      <c r="S48" s="628"/>
      <c r="T48" s="628"/>
      <c r="U48" s="619"/>
      <c r="V48" s="619"/>
      <c r="W48" s="619"/>
      <c r="X48" s="619"/>
      <c r="Y48" s="619"/>
      <c r="Z48" s="619"/>
      <c r="AA48" s="619"/>
    </row>
    <row r="49" spans="1:27">
      <c r="A49" s="602"/>
      <c r="B49" s="618"/>
      <c r="C49" s="649" t="s">
        <v>1323</v>
      </c>
      <c r="D49" s="678">
        <v>0.158</v>
      </c>
      <c r="E49" s="643">
        <v>75.36</v>
      </c>
      <c r="F49" s="645">
        <v>3</v>
      </c>
      <c r="G49" s="643">
        <v>0.6</v>
      </c>
      <c r="H49" s="643">
        <v>11.91</v>
      </c>
      <c r="I49" s="643">
        <v>0.47</v>
      </c>
      <c r="J49" s="694">
        <v>0.09</v>
      </c>
      <c r="K49" s="602"/>
      <c r="L49" s="602"/>
      <c r="M49" s="602"/>
      <c r="N49" s="627"/>
      <c r="O49" s="627"/>
      <c r="P49" s="627"/>
      <c r="Q49" s="628"/>
      <c r="R49" s="628"/>
      <c r="S49" s="628"/>
      <c r="T49" s="628"/>
      <c r="U49" s="602"/>
      <c r="V49" s="602"/>
      <c r="W49" s="602"/>
      <c r="X49" s="602"/>
      <c r="Y49" s="602"/>
      <c r="Z49" s="602"/>
      <c r="AA49" s="602"/>
    </row>
    <row r="50" spans="1:27">
      <c r="A50" s="602"/>
      <c r="B50" s="618"/>
      <c r="C50" s="649" t="s">
        <v>1324</v>
      </c>
      <c r="D50" s="678">
        <v>0.12</v>
      </c>
      <c r="E50" s="643">
        <v>69.25</v>
      </c>
      <c r="F50" s="645">
        <v>3</v>
      </c>
      <c r="G50" s="643">
        <v>0.6</v>
      </c>
      <c r="H50" s="643">
        <v>8.31</v>
      </c>
      <c r="I50" s="643">
        <v>0.36</v>
      </c>
      <c r="J50" s="694">
        <v>7.0000000000000007E-2</v>
      </c>
      <c r="K50" s="602"/>
      <c r="L50" s="602"/>
      <c r="M50" s="602"/>
      <c r="N50" s="627"/>
      <c r="O50" s="627"/>
      <c r="P50" s="627"/>
      <c r="Q50" s="628"/>
      <c r="R50" s="628"/>
      <c r="S50" s="628"/>
      <c r="T50" s="628"/>
      <c r="U50" s="602"/>
      <c r="V50" s="602"/>
      <c r="W50" s="602"/>
      <c r="X50" s="602"/>
      <c r="Y50" s="602"/>
      <c r="Z50" s="602"/>
      <c r="AA50" s="602"/>
    </row>
    <row r="51" spans="1:27">
      <c r="A51" s="602"/>
      <c r="B51" s="618"/>
      <c r="C51" s="649" t="s">
        <v>722</v>
      </c>
      <c r="D51" s="678">
        <v>0.10299999999999999</v>
      </c>
      <c r="E51" s="643">
        <v>64.77</v>
      </c>
      <c r="F51" s="645">
        <v>3</v>
      </c>
      <c r="G51" s="643">
        <v>0.6</v>
      </c>
      <c r="H51" s="643">
        <v>6.67</v>
      </c>
      <c r="I51" s="643">
        <v>0.31</v>
      </c>
      <c r="J51" s="694">
        <v>0.06</v>
      </c>
      <c r="K51" s="602"/>
      <c r="L51" s="602"/>
      <c r="M51" s="602"/>
      <c r="N51" s="627"/>
      <c r="O51" s="627"/>
      <c r="P51" s="627"/>
      <c r="Q51" s="628"/>
      <c r="R51" s="628"/>
      <c r="S51" s="628"/>
      <c r="T51" s="628"/>
      <c r="U51" s="602"/>
      <c r="V51" s="602"/>
      <c r="W51" s="602"/>
      <c r="X51" s="602"/>
      <c r="Y51" s="602"/>
      <c r="Z51" s="602"/>
      <c r="AA51" s="602"/>
    </row>
    <row r="52" spans="1:27">
      <c r="A52" s="602"/>
      <c r="B52" s="618"/>
      <c r="C52" s="649" t="s">
        <v>1325</v>
      </c>
      <c r="D52" s="678">
        <v>0.105</v>
      </c>
      <c r="E52" s="643">
        <v>68.72</v>
      </c>
      <c r="F52" s="645">
        <v>3</v>
      </c>
      <c r="G52" s="643">
        <v>0.6</v>
      </c>
      <c r="H52" s="643">
        <v>7.22</v>
      </c>
      <c r="I52" s="643">
        <v>0.32</v>
      </c>
      <c r="J52" s="694">
        <v>0.06</v>
      </c>
      <c r="K52" s="602"/>
      <c r="L52" s="602"/>
      <c r="M52" s="602"/>
      <c r="N52" s="627"/>
      <c r="O52" s="627"/>
      <c r="P52" s="627"/>
      <c r="Q52" s="628"/>
      <c r="R52" s="628"/>
      <c r="S52" s="628"/>
      <c r="T52" s="628"/>
      <c r="U52" s="602"/>
      <c r="V52" s="602"/>
      <c r="W52" s="602"/>
      <c r="X52" s="602"/>
      <c r="Y52" s="602"/>
      <c r="Z52" s="602"/>
      <c r="AA52" s="602"/>
    </row>
    <row r="53" spans="1:27">
      <c r="A53" s="602"/>
      <c r="B53" s="618"/>
      <c r="C53" s="649" t="s">
        <v>1326</v>
      </c>
      <c r="D53" s="678">
        <v>0.13800000000000001</v>
      </c>
      <c r="E53" s="643">
        <v>74.540000000000006</v>
      </c>
      <c r="F53" s="645">
        <v>3</v>
      </c>
      <c r="G53" s="643">
        <v>0.6</v>
      </c>
      <c r="H53" s="643">
        <v>10.29</v>
      </c>
      <c r="I53" s="643">
        <v>0.41</v>
      </c>
      <c r="J53" s="694">
        <v>0.08</v>
      </c>
      <c r="K53" s="602"/>
      <c r="L53" s="602"/>
      <c r="M53" s="602"/>
      <c r="N53" s="627"/>
      <c r="O53" s="627"/>
      <c r="P53" s="627"/>
      <c r="Q53" s="628"/>
      <c r="R53" s="628"/>
      <c r="S53" s="628"/>
      <c r="T53" s="628"/>
      <c r="U53" s="602"/>
      <c r="V53" s="602"/>
      <c r="W53" s="602"/>
      <c r="X53" s="602"/>
      <c r="Y53" s="602"/>
      <c r="Z53" s="602"/>
      <c r="AA53" s="602"/>
    </row>
    <row r="54" spans="1:27">
      <c r="A54" s="602"/>
      <c r="B54" s="618"/>
      <c r="C54" s="649" t="s">
        <v>1327</v>
      </c>
      <c r="D54" s="678">
        <v>0.13900000000000001</v>
      </c>
      <c r="E54" s="643">
        <v>73.25</v>
      </c>
      <c r="F54" s="645">
        <v>3</v>
      </c>
      <c r="G54" s="643">
        <v>0.6</v>
      </c>
      <c r="H54" s="643">
        <v>10.18</v>
      </c>
      <c r="I54" s="643">
        <v>0.42</v>
      </c>
      <c r="J54" s="694">
        <v>0.08</v>
      </c>
      <c r="K54" s="602"/>
      <c r="L54" s="602"/>
      <c r="M54" s="602"/>
      <c r="N54" s="627"/>
      <c r="O54" s="627"/>
      <c r="P54" s="627"/>
      <c r="Q54" s="628"/>
      <c r="R54" s="628"/>
      <c r="S54" s="628"/>
      <c r="T54" s="628"/>
      <c r="U54" s="602"/>
      <c r="V54" s="602"/>
      <c r="W54" s="602"/>
      <c r="X54" s="602"/>
      <c r="Y54" s="602"/>
      <c r="Z54" s="602"/>
      <c r="AA54" s="602"/>
    </row>
    <row r="55" spans="1:27">
      <c r="A55" s="602"/>
      <c r="B55" s="618"/>
      <c r="C55" s="649" t="s">
        <v>1328</v>
      </c>
      <c r="D55" s="678">
        <v>0.13800000000000001</v>
      </c>
      <c r="E55" s="643">
        <v>73.959999999999994</v>
      </c>
      <c r="F55" s="645">
        <v>3</v>
      </c>
      <c r="G55" s="643">
        <v>0.6</v>
      </c>
      <c r="H55" s="643">
        <v>10.210000000000001</v>
      </c>
      <c r="I55" s="643">
        <v>0.41</v>
      </c>
      <c r="J55" s="694">
        <v>0.08</v>
      </c>
      <c r="K55" s="602"/>
      <c r="L55" s="602"/>
      <c r="M55" s="602"/>
      <c r="N55" s="627"/>
      <c r="O55" s="627"/>
      <c r="P55" s="627"/>
      <c r="Q55" s="628"/>
      <c r="R55" s="628"/>
      <c r="S55" s="628"/>
      <c r="T55" s="628"/>
      <c r="U55" s="602"/>
      <c r="V55" s="602"/>
      <c r="W55" s="602"/>
      <c r="X55" s="602"/>
      <c r="Y55" s="602"/>
      <c r="Z55" s="602"/>
      <c r="AA55" s="602"/>
    </row>
    <row r="56" spans="1:27">
      <c r="A56" s="602"/>
      <c r="B56" s="618"/>
      <c r="C56" s="649" t="s">
        <v>1329</v>
      </c>
      <c r="D56" s="678">
        <v>0.14599999999999999</v>
      </c>
      <c r="E56" s="643">
        <v>75.040000000000006</v>
      </c>
      <c r="F56" s="645">
        <v>3</v>
      </c>
      <c r="G56" s="643">
        <v>0.6</v>
      </c>
      <c r="H56" s="643">
        <v>10.96</v>
      </c>
      <c r="I56" s="643">
        <v>0.44</v>
      </c>
      <c r="J56" s="694">
        <v>0.09</v>
      </c>
      <c r="K56" s="602"/>
      <c r="L56" s="602"/>
      <c r="M56" s="602"/>
      <c r="N56" s="627"/>
      <c r="O56" s="627"/>
      <c r="P56" s="627"/>
      <c r="Q56" s="695"/>
      <c r="R56" s="602"/>
      <c r="S56" s="648"/>
      <c r="T56" s="602"/>
      <c r="U56" s="602"/>
      <c r="V56" s="602"/>
      <c r="W56" s="602"/>
      <c r="X56" s="602"/>
      <c r="Y56" s="602"/>
      <c r="Z56" s="602"/>
      <c r="AA56" s="602"/>
    </row>
    <row r="57" spans="1:27">
      <c r="A57" s="602"/>
      <c r="B57" s="618"/>
      <c r="C57" s="649" t="s">
        <v>1330</v>
      </c>
      <c r="D57" s="678">
        <v>6.8000000000000005E-2</v>
      </c>
      <c r="E57" s="643">
        <v>59.6</v>
      </c>
      <c r="F57" s="645">
        <v>3</v>
      </c>
      <c r="G57" s="643">
        <v>0.6</v>
      </c>
      <c r="H57" s="643">
        <v>4.05</v>
      </c>
      <c r="I57" s="643">
        <v>0.2</v>
      </c>
      <c r="J57" s="694">
        <v>0.04</v>
      </c>
      <c r="K57" s="602"/>
      <c r="L57" s="602"/>
      <c r="M57" s="602"/>
      <c r="N57" s="627"/>
      <c r="O57" s="627"/>
      <c r="P57" s="627"/>
      <c r="Q57" s="695"/>
      <c r="R57" s="602"/>
      <c r="S57" s="648"/>
      <c r="T57" s="602"/>
      <c r="U57" s="602"/>
      <c r="V57" s="602"/>
      <c r="W57" s="602"/>
      <c r="X57" s="602"/>
      <c r="Y57" s="602"/>
      <c r="Z57" s="602"/>
      <c r="AA57" s="602"/>
    </row>
    <row r="58" spans="1:27">
      <c r="A58" s="602"/>
      <c r="B58" s="618"/>
      <c r="C58" s="649" t="s">
        <v>1331</v>
      </c>
      <c r="D58" s="678">
        <v>5.8000000000000003E-2</v>
      </c>
      <c r="E58" s="643">
        <v>65.959999999999994</v>
      </c>
      <c r="F58" s="645">
        <v>3</v>
      </c>
      <c r="G58" s="643">
        <v>0.6</v>
      </c>
      <c r="H58" s="643">
        <v>3.83</v>
      </c>
      <c r="I58" s="643">
        <v>0.17</v>
      </c>
      <c r="J58" s="694">
        <v>0.03</v>
      </c>
      <c r="K58" s="602"/>
      <c r="L58" s="602"/>
      <c r="M58" s="602"/>
      <c r="N58" s="627"/>
      <c r="O58" s="627"/>
      <c r="P58" s="627"/>
      <c r="Q58" s="695"/>
      <c r="R58" s="602"/>
      <c r="S58" s="648"/>
      <c r="T58" s="602"/>
      <c r="U58" s="602"/>
      <c r="V58" s="602"/>
      <c r="W58" s="602"/>
      <c r="X58" s="602"/>
      <c r="Y58" s="602"/>
      <c r="Z58" s="602"/>
      <c r="AA58" s="602"/>
    </row>
    <row r="59" spans="1:27">
      <c r="A59" s="602"/>
      <c r="B59" s="618"/>
      <c r="C59" s="649" t="s">
        <v>1332</v>
      </c>
      <c r="D59" s="678">
        <v>0.14799999999999999</v>
      </c>
      <c r="E59" s="643">
        <v>74.92</v>
      </c>
      <c r="F59" s="645">
        <v>3</v>
      </c>
      <c r="G59" s="643">
        <v>0.6</v>
      </c>
      <c r="H59" s="643">
        <v>11.09</v>
      </c>
      <c r="I59" s="643">
        <v>0.44</v>
      </c>
      <c r="J59" s="694">
        <v>0.09</v>
      </c>
      <c r="K59" s="602"/>
      <c r="L59" s="602"/>
      <c r="M59" s="602"/>
      <c r="N59" s="627"/>
      <c r="O59" s="627"/>
      <c r="P59" s="627"/>
      <c r="Q59" s="695"/>
      <c r="R59" s="602"/>
      <c r="S59" s="648"/>
      <c r="T59" s="602"/>
      <c r="U59" s="602"/>
      <c r="V59" s="602"/>
      <c r="W59" s="602"/>
      <c r="X59" s="602"/>
      <c r="Y59" s="602"/>
      <c r="Z59" s="602"/>
      <c r="AA59" s="602"/>
    </row>
    <row r="60" spans="1:27">
      <c r="A60" s="602"/>
      <c r="B60" s="618"/>
      <c r="C60" s="649" t="s">
        <v>723</v>
      </c>
      <c r="D60" s="678">
        <v>9.9000000000000005E-2</v>
      </c>
      <c r="E60" s="643">
        <v>64.94</v>
      </c>
      <c r="F60" s="645">
        <v>3</v>
      </c>
      <c r="G60" s="643">
        <v>0.6</v>
      </c>
      <c r="H60" s="643">
        <v>6.43</v>
      </c>
      <c r="I60" s="643">
        <v>0.3</v>
      </c>
      <c r="J60" s="694">
        <v>0.06</v>
      </c>
      <c r="K60" s="602"/>
      <c r="L60" s="602"/>
      <c r="M60" s="602"/>
      <c r="N60" s="627"/>
      <c r="O60" s="627"/>
      <c r="P60" s="627"/>
      <c r="Q60" s="695"/>
      <c r="R60" s="602"/>
      <c r="S60" s="648"/>
      <c r="T60" s="602"/>
      <c r="U60" s="602"/>
      <c r="V60" s="602"/>
      <c r="W60" s="602"/>
      <c r="X60" s="602"/>
      <c r="Y60" s="602"/>
      <c r="Z60" s="602"/>
      <c r="AA60" s="602"/>
    </row>
    <row r="61" spans="1:27">
      <c r="A61" s="602"/>
      <c r="B61" s="618"/>
      <c r="C61" s="649" t="s">
        <v>724</v>
      </c>
      <c r="D61" s="678">
        <v>0.10299999999999999</v>
      </c>
      <c r="E61" s="643">
        <v>68.86</v>
      </c>
      <c r="F61" s="645">
        <v>3</v>
      </c>
      <c r="G61" s="643">
        <v>0.6</v>
      </c>
      <c r="H61" s="643">
        <v>7.09</v>
      </c>
      <c r="I61" s="643">
        <v>0.31</v>
      </c>
      <c r="J61" s="694">
        <v>0.06</v>
      </c>
      <c r="K61" s="602"/>
      <c r="L61" s="602"/>
      <c r="M61" s="602"/>
      <c r="N61" s="627"/>
      <c r="O61" s="627"/>
      <c r="P61" s="627"/>
      <c r="Q61" s="695"/>
      <c r="R61" s="602"/>
      <c r="S61" s="648"/>
      <c r="T61" s="602"/>
      <c r="U61" s="602"/>
      <c r="V61" s="602"/>
      <c r="W61" s="602"/>
      <c r="X61" s="602"/>
      <c r="Y61" s="602"/>
      <c r="Z61" s="602"/>
      <c r="AA61" s="602"/>
    </row>
    <row r="62" spans="1:27">
      <c r="A62" s="602"/>
      <c r="B62" s="618"/>
      <c r="C62" s="649" t="s">
        <v>1333</v>
      </c>
      <c r="D62" s="678">
        <v>0.13500000000000001</v>
      </c>
      <c r="E62" s="643">
        <v>75.2</v>
      </c>
      <c r="F62" s="645">
        <v>3</v>
      </c>
      <c r="G62" s="643">
        <v>0.6</v>
      </c>
      <c r="H62" s="643">
        <v>10.15</v>
      </c>
      <c r="I62" s="643">
        <v>0.41</v>
      </c>
      <c r="J62" s="694">
        <v>0.08</v>
      </c>
      <c r="K62" s="602"/>
      <c r="L62" s="602"/>
      <c r="M62" s="602"/>
      <c r="N62" s="627"/>
      <c r="O62" s="627"/>
      <c r="P62" s="627"/>
      <c r="Q62" s="695"/>
      <c r="R62" s="602"/>
      <c r="S62" s="648"/>
      <c r="T62" s="602"/>
      <c r="U62" s="602"/>
      <c r="V62" s="602"/>
      <c r="W62" s="602"/>
      <c r="X62" s="602"/>
      <c r="Y62" s="602"/>
      <c r="Z62" s="602"/>
      <c r="AA62" s="602"/>
    </row>
    <row r="63" spans="1:27">
      <c r="A63" s="602"/>
      <c r="B63" s="618"/>
      <c r="C63" s="649" t="s">
        <v>1334</v>
      </c>
      <c r="D63" s="678">
        <v>0.13500000000000001</v>
      </c>
      <c r="E63" s="643">
        <v>72.22</v>
      </c>
      <c r="F63" s="645">
        <v>3</v>
      </c>
      <c r="G63" s="643">
        <v>0.6</v>
      </c>
      <c r="H63" s="643">
        <v>9.75</v>
      </c>
      <c r="I63" s="643">
        <v>0.41</v>
      </c>
      <c r="J63" s="694">
        <v>0.08</v>
      </c>
      <c r="K63" s="602"/>
      <c r="L63" s="602"/>
      <c r="M63" s="602"/>
      <c r="N63" s="627"/>
      <c r="O63" s="627"/>
      <c r="P63" s="627"/>
      <c r="Q63" s="695"/>
      <c r="R63" s="602"/>
      <c r="S63" s="648"/>
      <c r="T63" s="602"/>
      <c r="U63" s="602"/>
      <c r="V63" s="602"/>
      <c r="W63" s="602"/>
      <c r="X63" s="602"/>
      <c r="Y63" s="602"/>
      <c r="Z63" s="602"/>
      <c r="AA63" s="602"/>
    </row>
    <row r="64" spans="1:27">
      <c r="A64" s="602"/>
      <c r="B64" s="618"/>
      <c r="C64" s="649" t="s">
        <v>1335</v>
      </c>
      <c r="D64" s="678">
        <v>9.1999999999999998E-2</v>
      </c>
      <c r="E64" s="643">
        <v>61.71</v>
      </c>
      <c r="F64" s="645">
        <v>3</v>
      </c>
      <c r="G64" s="643">
        <v>0.6</v>
      </c>
      <c r="H64" s="643">
        <v>5.68</v>
      </c>
      <c r="I64" s="643">
        <v>0.28000000000000003</v>
      </c>
      <c r="J64" s="694">
        <v>0.06</v>
      </c>
      <c r="K64" s="602"/>
      <c r="L64" s="602"/>
      <c r="M64" s="602"/>
      <c r="N64" s="627"/>
      <c r="O64" s="627"/>
      <c r="P64" s="627"/>
      <c r="Q64" s="695"/>
      <c r="R64" s="602"/>
      <c r="S64" s="648"/>
      <c r="T64" s="602"/>
      <c r="U64" s="602"/>
      <c r="V64" s="602"/>
      <c r="W64" s="602"/>
      <c r="X64" s="602"/>
      <c r="Y64" s="602"/>
      <c r="Z64" s="602"/>
      <c r="AA64" s="602"/>
    </row>
    <row r="65" spans="1:27">
      <c r="A65" s="602"/>
      <c r="B65" s="618"/>
      <c r="C65" s="649" t="s">
        <v>1336</v>
      </c>
      <c r="D65" s="678">
        <v>0.14399999999999999</v>
      </c>
      <c r="E65" s="643">
        <v>74.27</v>
      </c>
      <c r="F65" s="645">
        <v>3</v>
      </c>
      <c r="G65" s="643">
        <v>0.6</v>
      </c>
      <c r="H65" s="643">
        <v>10.69</v>
      </c>
      <c r="I65" s="643">
        <v>0.43</v>
      </c>
      <c r="J65" s="694">
        <v>0.09</v>
      </c>
      <c r="K65" s="602"/>
      <c r="L65" s="602"/>
      <c r="M65" s="602"/>
      <c r="N65" s="627"/>
      <c r="O65" s="627"/>
      <c r="P65" s="627"/>
      <c r="Q65" s="695"/>
      <c r="R65" s="602"/>
      <c r="S65" s="648"/>
      <c r="T65" s="602"/>
      <c r="U65" s="602"/>
      <c r="V65" s="602"/>
      <c r="W65" s="602"/>
      <c r="X65" s="602"/>
      <c r="Y65" s="602"/>
      <c r="Z65" s="602"/>
      <c r="AA65" s="602"/>
    </row>
    <row r="66" spans="1:27">
      <c r="A66" s="602"/>
      <c r="B66" s="618"/>
      <c r="C66" s="649" t="s">
        <v>1337</v>
      </c>
      <c r="D66" s="678">
        <v>0.125</v>
      </c>
      <c r="E66" s="643">
        <v>70.22</v>
      </c>
      <c r="F66" s="645">
        <v>3</v>
      </c>
      <c r="G66" s="643">
        <v>0.6</v>
      </c>
      <c r="H66" s="643">
        <v>8.7799999999999994</v>
      </c>
      <c r="I66" s="643">
        <v>0.38</v>
      </c>
      <c r="J66" s="694">
        <v>0.08</v>
      </c>
      <c r="K66" s="602"/>
      <c r="L66" s="602"/>
      <c r="M66" s="602"/>
      <c r="N66" s="627"/>
      <c r="O66" s="627"/>
      <c r="P66" s="627"/>
      <c r="Q66" s="695"/>
      <c r="R66" s="602"/>
      <c r="S66" s="648"/>
      <c r="T66" s="602"/>
      <c r="U66" s="602"/>
      <c r="V66" s="602"/>
      <c r="W66" s="602"/>
      <c r="X66" s="602"/>
      <c r="Y66" s="602"/>
      <c r="Z66" s="602"/>
      <c r="AA66" s="602"/>
    </row>
    <row r="67" spans="1:27">
      <c r="A67" s="602"/>
      <c r="B67" s="618"/>
      <c r="C67" s="649" t="s">
        <v>1338</v>
      </c>
      <c r="D67" s="678">
        <v>0.125</v>
      </c>
      <c r="E67" s="643">
        <v>68.02</v>
      </c>
      <c r="F67" s="645">
        <v>3</v>
      </c>
      <c r="G67" s="643">
        <v>0.6</v>
      </c>
      <c r="H67" s="643">
        <v>8.5</v>
      </c>
      <c r="I67" s="643">
        <v>0.38</v>
      </c>
      <c r="J67" s="694">
        <v>0.08</v>
      </c>
      <c r="K67" s="602"/>
      <c r="L67" s="602"/>
      <c r="M67" s="602"/>
      <c r="N67" s="627"/>
      <c r="O67" s="627"/>
      <c r="P67" s="627"/>
      <c r="Q67" s="695"/>
      <c r="R67" s="602"/>
      <c r="S67" s="648"/>
      <c r="T67" s="602"/>
      <c r="U67" s="602"/>
      <c r="V67" s="602"/>
      <c r="W67" s="602"/>
      <c r="X67" s="602"/>
      <c r="Y67" s="602"/>
      <c r="Z67" s="602"/>
      <c r="AA67" s="602"/>
    </row>
    <row r="68" spans="1:27">
      <c r="A68" s="602"/>
      <c r="B68" s="618"/>
      <c r="C68" s="649" t="s">
        <v>1339</v>
      </c>
      <c r="D68" s="678">
        <v>0.11</v>
      </c>
      <c r="E68" s="643">
        <v>66.88</v>
      </c>
      <c r="F68" s="645">
        <v>3</v>
      </c>
      <c r="G68" s="643">
        <v>0.6</v>
      </c>
      <c r="H68" s="643">
        <v>7.36</v>
      </c>
      <c r="I68" s="643">
        <v>0.33</v>
      </c>
      <c r="J68" s="694">
        <v>7.0000000000000007E-2</v>
      </c>
      <c r="K68" s="602"/>
      <c r="L68" s="602"/>
      <c r="M68" s="602"/>
      <c r="N68" s="627"/>
      <c r="O68" s="627"/>
      <c r="P68" s="627"/>
      <c r="Q68" s="695"/>
      <c r="R68" s="602"/>
      <c r="S68" s="648"/>
      <c r="T68" s="602"/>
      <c r="U68" s="602"/>
      <c r="V68" s="602"/>
      <c r="W68" s="602"/>
      <c r="X68" s="602"/>
      <c r="Y68" s="602"/>
      <c r="Z68" s="602"/>
      <c r="AA68" s="602"/>
    </row>
    <row r="69" spans="1:27">
      <c r="A69" s="602"/>
      <c r="B69" s="618"/>
      <c r="C69" s="649" t="s">
        <v>1340</v>
      </c>
      <c r="D69" s="678">
        <v>0.13900000000000001</v>
      </c>
      <c r="E69" s="643">
        <v>76.22</v>
      </c>
      <c r="F69" s="645">
        <v>3</v>
      </c>
      <c r="G69" s="643">
        <v>0.6</v>
      </c>
      <c r="H69" s="643">
        <v>10.59</v>
      </c>
      <c r="I69" s="643">
        <v>0.42</v>
      </c>
      <c r="J69" s="694">
        <v>0.08</v>
      </c>
      <c r="K69" s="602"/>
      <c r="L69" s="602"/>
      <c r="M69" s="602"/>
      <c r="N69" s="627"/>
      <c r="O69" s="627"/>
      <c r="P69" s="627"/>
      <c r="Q69" s="695"/>
      <c r="R69" s="602"/>
      <c r="S69" s="648"/>
      <c r="T69" s="602"/>
      <c r="U69" s="602"/>
      <c r="V69" s="602"/>
      <c r="W69" s="602"/>
      <c r="X69" s="602"/>
      <c r="Y69" s="602"/>
      <c r="Z69" s="602"/>
      <c r="AA69" s="602"/>
    </row>
    <row r="70" spans="1:27">
      <c r="A70" s="602"/>
      <c r="B70" s="618"/>
      <c r="C70" s="649" t="s">
        <v>1341</v>
      </c>
      <c r="D70" s="678">
        <v>0.11</v>
      </c>
      <c r="E70" s="643">
        <v>70.02</v>
      </c>
      <c r="F70" s="645">
        <v>3</v>
      </c>
      <c r="G70" s="643">
        <v>0.6</v>
      </c>
      <c r="H70" s="643">
        <v>7.7</v>
      </c>
      <c r="I70" s="643">
        <v>0.33</v>
      </c>
      <c r="J70" s="694">
        <v>7.0000000000000007E-2</v>
      </c>
      <c r="K70" s="602"/>
      <c r="L70" s="602"/>
      <c r="M70" s="602"/>
      <c r="N70" s="627"/>
      <c r="O70" s="627"/>
      <c r="P70" s="627"/>
      <c r="Q70" s="695"/>
      <c r="R70" s="602"/>
      <c r="S70" s="648"/>
      <c r="T70" s="602"/>
      <c r="U70" s="602"/>
      <c r="V70" s="602"/>
      <c r="W70" s="602"/>
      <c r="X70" s="602"/>
      <c r="Y70" s="602"/>
      <c r="Z70" s="602"/>
      <c r="AA70" s="602"/>
    </row>
    <row r="71" spans="1:27">
      <c r="A71" s="602"/>
      <c r="B71" s="618"/>
      <c r="C71" s="649" t="s">
        <v>1342</v>
      </c>
      <c r="D71" s="678">
        <v>0.125</v>
      </c>
      <c r="E71" s="643">
        <v>71.02</v>
      </c>
      <c r="F71" s="645">
        <v>3</v>
      </c>
      <c r="G71" s="643">
        <v>0.6</v>
      </c>
      <c r="H71" s="643">
        <v>8.8800000000000008</v>
      </c>
      <c r="I71" s="643">
        <v>0.38</v>
      </c>
      <c r="J71" s="694">
        <v>0.08</v>
      </c>
      <c r="K71" s="602"/>
      <c r="L71" s="602"/>
      <c r="M71" s="602"/>
      <c r="N71" s="627"/>
      <c r="O71" s="627"/>
      <c r="P71" s="627"/>
      <c r="Q71" s="695"/>
      <c r="R71" s="602"/>
      <c r="S71" s="648"/>
      <c r="T71" s="602"/>
      <c r="U71" s="602"/>
      <c r="V71" s="602"/>
      <c r="W71" s="602"/>
      <c r="X71" s="602"/>
      <c r="Y71" s="602"/>
      <c r="Z71" s="602"/>
      <c r="AA71" s="602"/>
    </row>
    <row r="72" spans="1:27">
      <c r="A72" s="602"/>
      <c r="B72" s="618"/>
      <c r="C72" s="649" t="s">
        <v>1343</v>
      </c>
      <c r="D72" s="678">
        <v>0.14299999999999999</v>
      </c>
      <c r="E72" s="643">
        <v>102.41</v>
      </c>
      <c r="F72" s="645">
        <v>3</v>
      </c>
      <c r="G72" s="643">
        <v>0.6</v>
      </c>
      <c r="H72" s="643">
        <v>14.64</v>
      </c>
      <c r="I72" s="643">
        <v>0.43</v>
      </c>
      <c r="J72" s="694">
        <v>0.09</v>
      </c>
      <c r="K72" s="602"/>
      <c r="L72" s="602"/>
      <c r="M72" s="602"/>
      <c r="N72" s="627"/>
      <c r="O72" s="627"/>
      <c r="P72" s="627"/>
      <c r="Q72" s="695"/>
      <c r="R72" s="602"/>
      <c r="S72" s="648"/>
      <c r="T72" s="602"/>
      <c r="U72" s="602"/>
      <c r="V72" s="602"/>
      <c r="W72" s="602"/>
      <c r="X72" s="602"/>
      <c r="Y72" s="602"/>
      <c r="Z72" s="602"/>
      <c r="AA72" s="602"/>
    </row>
    <row r="73" spans="1:27">
      <c r="A73" s="602"/>
      <c r="B73" s="618"/>
      <c r="C73" s="649" t="s">
        <v>725</v>
      </c>
      <c r="D73" s="678">
        <v>9.0999999999999998E-2</v>
      </c>
      <c r="E73" s="643">
        <v>62.87</v>
      </c>
      <c r="F73" s="645">
        <v>3</v>
      </c>
      <c r="G73" s="643">
        <v>0.6</v>
      </c>
      <c r="H73" s="643">
        <v>5.72</v>
      </c>
      <c r="I73" s="643">
        <v>0.27</v>
      </c>
      <c r="J73" s="694">
        <v>0.05</v>
      </c>
      <c r="K73" s="696"/>
      <c r="L73" s="602"/>
      <c r="M73" s="602"/>
      <c r="N73" s="627"/>
      <c r="O73" s="627"/>
      <c r="P73" s="627"/>
      <c r="Q73" s="695"/>
      <c r="R73" s="602"/>
      <c r="S73" s="648"/>
      <c r="T73" s="602"/>
      <c r="U73" s="602"/>
      <c r="V73" s="602"/>
      <c r="W73" s="602"/>
      <c r="X73" s="602"/>
      <c r="Y73" s="602"/>
      <c r="Z73" s="602"/>
      <c r="AA73" s="602"/>
    </row>
    <row r="74" spans="1:27">
      <c r="A74" s="602"/>
      <c r="B74" s="618"/>
      <c r="C74" s="649" t="s">
        <v>1344</v>
      </c>
      <c r="D74" s="678">
        <v>9.0999999999999998E-2</v>
      </c>
      <c r="E74" s="682">
        <v>67.77</v>
      </c>
      <c r="F74" s="645">
        <v>3</v>
      </c>
      <c r="G74" s="643">
        <v>0.6</v>
      </c>
      <c r="H74" s="643">
        <v>6.17</v>
      </c>
      <c r="I74" s="643">
        <v>0.27</v>
      </c>
      <c r="J74" s="694">
        <v>0.05</v>
      </c>
      <c r="K74" s="602"/>
      <c r="L74" s="602"/>
      <c r="M74" s="602"/>
      <c r="N74" s="627"/>
      <c r="O74" s="627"/>
      <c r="P74" s="627"/>
      <c r="Q74" s="695"/>
      <c r="R74" s="602"/>
      <c r="S74" s="648"/>
      <c r="T74" s="602"/>
      <c r="U74" s="602"/>
      <c r="V74" s="602"/>
      <c r="W74" s="602"/>
      <c r="X74" s="602"/>
      <c r="Y74" s="602"/>
      <c r="Z74" s="602"/>
      <c r="AA74" s="602"/>
    </row>
    <row r="75" spans="1:27">
      <c r="A75" s="602"/>
      <c r="B75" s="618"/>
      <c r="C75" s="649" t="s">
        <v>1345</v>
      </c>
      <c r="D75" s="678">
        <v>0.14000000000000001</v>
      </c>
      <c r="E75" s="643">
        <v>72.930000000000007</v>
      </c>
      <c r="F75" s="645">
        <v>3</v>
      </c>
      <c r="G75" s="643">
        <v>0.6</v>
      </c>
      <c r="H75" s="643">
        <v>10.210000000000001</v>
      </c>
      <c r="I75" s="643">
        <v>0.42</v>
      </c>
      <c r="J75" s="694">
        <v>0.08</v>
      </c>
      <c r="K75" s="602"/>
      <c r="L75" s="602"/>
      <c r="M75" s="602"/>
      <c r="N75" s="627"/>
      <c r="O75" s="627"/>
      <c r="P75" s="627"/>
      <c r="Q75" s="695"/>
      <c r="R75" s="602"/>
      <c r="S75" s="648"/>
      <c r="T75" s="602"/>
      <c r="U75" s="602"/>
      <c r="V75" s="602"/>
      <c r="W75" s="602"/>
      <c r="X75" s="602"/>
      <c r="Y75" s="602"/>
      <c r="Z75" s="602"/>
      <c r="AA75" s="602"/>
    </row>
    <row r="76" spans="1:27">
      <c r="A76" s="602"/>
      <c r="B76" s="618"/>
      <c r="C76" s="649" t="s">
        <v>1346</v>
      </c>
      <c r="D76" s="678">
        <v>0.15</v>
      </c>
      <c r="E76" s="643">
        <v>75.099999999999994</v>
      </c>
      <c r="F76" s="645">
        <v>3</v>
      </c>
      <c r="G76" s="643">
        <v>0.6</v>
      </c>
      <c r="H76" s="643">
        <v>11.27</v>
      </c>
      <c r="I76" s="643">
        <v>0.45</v>
      </c>
      <c r="J76" s="694">
        <v>0.09</v>
      </c>
      <c r="K76" s="602"/>
      <c r="L76" s="602"/>
      <c r="M76" s="602"/>
      <c r="N76" s="627"/>
      <c r="O76" s="627"/>
      <c r="P76" s="627"/>
      <c r="Q76" s="695"/>
      <c r="R76" s="602"/>
      <c r="S76" s="648"/>
      <c r="T76" s="602"/>
      <c r="U76" s="602"/>
      <c r="V76" s="602"/>
      <c r="W76" s="602"/>
      <c r="X76" s="602"/>
      <c r="Y76" s="602"/>
      <c r="Z76" s="602"/>
      <c r="AA76" s="602"/>
    </row>
    <row r="77" spans="1:27">
      <c r="A77" s="602"/>
      <c r="B77" s="618"/>
      <c r="C77" s="649" t="s">
        <v>1347</v>
      </c>
      <c r="D77" s="678">
        <v>0.125</v>
      </c>
      <c r="E77" s="643">
        <v>72.34</v>
      </c>
      <c r="F77" s="645">
        <v>3</v>
      </c>
      <c r="G77" s="643">
        <v>0.6</v>
      </c>
      <c r="H77" s="643">
        <v>9.0399999999999991</v>
      </c>
      <c r="I77" s="643">
        <v>0.38</v>
      </c>
      <c r="J77" s="694">
        <v>0.08</v>
      </c>
      <c r="K77" s="602"/>
      <c r="L77" s="602"/>
      <c r="M77" s="602"/>
      <c r="N77" s="627"/>
      <c r="O77" s="627"/>
      <c r="P77" s="627"/>
      <c r="Q77" s="695"/>
      <c r="R77" s="602"/>
      <c r="S77" s="648"/>
      <c r="T77" s="602"/>
      <c r="U77" s="602"/>
      <c r="V77" s="602"/>
      <c r="W77" s="602"/>
      <c r="X77" s="602"/>
      <c r="Y77" s="602"/>
      <c r="Z77" s="602"/>
      <c r="AA77" s="602"/>
    </row>
    <row r="78" spans="1:27">
      <c r="A78" s="602"/>
      <c r="B78" s="618"/>
      <c r="C78" s="649" t="s">
        <v>1348</v>
      </c>
      <c r="D78" s="678">
        <v>0.13900000000000001</v>
      </c>
      <c r="E78" s="643">
        <v>74.540000000000006</v>
      </c>
      <c r="F78" s="645">
        <v>3</v>
      </c>
      <c r="G78" s="643">
        <v>0.6</v>
      </c>
      <c r="H78" s="643">
        <v>10.36</v>
      </c>
      <c r="I78" s="643">
        <v>0.42</v>
      </c>
      <c r="J78" s="694">
        <v>0.08</v>
      </c>
      <c r="K78" s="602"/>
      <c r="L78" s="602"/>
      <c r="M78" s="602"/>
      <c r="N78" s="627"/>
      <c r="O78" s="627"/>
      <c r="P78" s="627"/>
      <c r="Q78" s="695"/>
      <c r="R78" s="602"/>
      <c r="S78" s="648"/>
      <c r="T78" s="602"/>
      <c r="U78" s="602"/>
      <c r="V78" s="602"/>
      <c r="W78" s="602"/>
      <c r="X78" s="602"/>
      <c r="Y78" s="602"/>
      <c r="Z78" s="602"/>
      <c r="AA78" s="602"/>
    </row>
    <row r="79" spans="1:27">
      <c r="A79" s="602"/>
      <c r="B79" s="618"/>
      <c r="C79" s="649" t="s">
        <v>1349</v>
      </c>
      <c r="D79" s="678">
        <v>0.13800000000000001</v>
      </c>
      <c r="E79" s="643">
        <v>74</v>
      </c>
      <c r="F79" s="645">
        <v>3</v>
      </c>
      <c r="G79" s="643">
        <v>0.6</v>
      </c>
      <c r="H79" s="643">
        <v>10.210000000000001</v>
      </c>
      <c r="I79" s="643">
        <v>0.41</v>
      </c>
      <c r="J79" s="694">
        <v>0.08</v>
      </c>
      <c r="K79" s="602"/>
      <c r="L79" s="602"/>
      <c r="M79" s="602"/>
      <c r="N79" s="627"/>
      <c r="O79" s="627"/>
      <c r="P79" s="627"/>
      <c r="Q79" s="695"/>
      <c r="R79" s="602"/>
      <c r="S79" s="648"/>
      <c r="T79" s="602"/>
      <c r="U79" s="602"/>
      <c r="V79" s="602"/>
      <c r="W79" s="602"/>
      <c r="X79" s="602"/>
      <c r="Y79" s="602"/>
      <c r="Z79" s="602"/>
      <c r="AA79" s="602"/>
    </row>
    <row r="80" spans="1:27" s="626" customFormat="1">
      <c r="A80" s="619"/>
      <c r="B80" s="690"/>
      <c r="C80" s="691" t="s">
        <v>1350</v>
      </c>
      <c r="D80" s="692"/>
      <c r="E80" s="697"/>
      <c r="F80" s="692"/>
      <c r="G80" s="692"/>
      <c r="H80" s="698"/>
      <c r="I80" s="698"/>
      <c r="J80" s="699"/>
      <c r="K80" s="602"/>
      <c r="L80" s="602"/>
      <c r="M80" s="602"/>
      <c r="N80" s="627"/>
      <c r="O80" s="627"/>
      <c r="P80" s="627"/>
      <c r="Q80" s="700"/>
      <c r="R80" s="619"/>
      <c r="S80" s="701"/>
      <c r="T80" s="619"/>
      <c r="U80" s="619"/>
      <c r="V80" s="619"/>
      <c r="W80" s="619"/>
      <c r="X80" s="619"/>
      <c r="Y80" s="619"/>
      <c r="Z80" s="619"/>
      <c r="AA80" s="619"/>
    </row>
    <row r="81" spans="1:27">
      <c r="A81" s="602"/>
      <c r="B81" s="618"/>
      <c r="C81" s="649" t="s">
        <v>1351</v>
      </c>
      <c r="D81" s="678">
        <v>0.128</v>
      </c>
      <c r="E81" s="643">
        <v>73.84</v>
      </c>
      <c r="F81" s="645">
        <v>1.1000000000000001</v>
      </c>
      <c r="G81" s="656">
        <v>0.11</v>
      </c>
      <c r="H81" s="643">
        <v>9.4499999999999993</v>
      </c>
      <c r="I81" s="643">
        <v>0.14000000000000001</v>
      </c>
      <c r="J81" s="694">
        <v>0.01</v>
      </c>
      <c r="K81" s="602"/>
      <c r="L81" s="602"/>
      <c r="M81" s="602"/>
      <c r="N81" s="627"/>
      <c r="O81" s="627"/>
      <c r="P81" s="627"/>
      <c r="Q81" s="695"/>
      <c r="R81" s="602"/>
      <c r="S81" s="648"/>
      <c r="T81" s="602"/>
      <c r="U81" s="602"/>
      <c r="V81" s="602"/>
      <c r="W81" s="602"/>
      <c r="X81" s="602"/>
      <c r="Y81" s="602"/>
      <c r="Z81" s="602"/>
      <c r="AA81" s="602"/>
    </row>
    <row r="82" spans="1:27">
      <c r="A82" s="602"/>
      <c r="B82" s="618"/>
      <c r="C82" s="649" t="s">
        <v>1352</v>
      </c>
      <c r="D82" s="678">
        <v>8.4000000000000005E-2</v>
      </c>
      <c r="E82" s="643">
        <v>68.44</v>
      </c>
      <c r="F82" s="645">
        <v>1.1000000000000001</v>
      </c>
      <c r="G82" s="656">
        <v>0.11</v>
      </c>
      <c r="H82" s="643">
        <v>5.75</v>
      </c>
      <c r="I82" s="643">
        <v>0.09</v>
      </c>
      <c r="J82" s="694">
        <v>0.01</v>
      </c>
      <c r="K82" s="602"/>
      <c r="L82" s="602"/>
      <c r="M82" s="602"/>
      <c r="N82" s="627"/>
      <c r="O82" s="627"/>
      <c r="P82" s="627"/>
      <c r="Q82" s="695"/>
      <c r="R82" s="602"/>
      <c r="S82" s="648"/>
      <c r="T82" s="602"/>
      <c r="U82" s="602"/>
      <c r="V82" s="602"/>
      <c r="W82" s="602"/>
      <c r="X82" s="602"/>
      <c r="Y82" s="602"/>
      <c r="Z82" s="602"/>
      <c r="AA82" s="602"/>
    </row>
    <row r="83" spans="1:27">
      <c r="A83" s="602"/>
      <c r="B83" s="618"/>
      <c r="C83" s="649" t="s">
        <v>1353</v>
      </c>
      <c r="D83" s="678">
        <v>0.125</v>
      </c>
      <c r="E83" s="643">
        <v>71.06</v>
      </c>
      <c r="F83" s="645">
        <v>1.1000000000000001</v>
      </c>
      <c r="G83" s="656">
        <v>0.11</v>
      </c>
      <c r="H83" s="643">
        <v>8.8800000000000008</v>
      </c>
      <c r="I83" s="643">
        <v>0.14000000000000001</v>
      </c>
      <c r="J83" s="694">
        <v>0.01</v>
      </c>
      <c r="K83" s="602"/>
      <c r="L83" s="602"/>
      <c r="M83" s="602"/>
      <c r="N83" s="627"/>
      <c r="O83" s="627"/>
      <c r="P83" s="627"/>
      <c r="Q83" s="695"/>
      <c r="R83" s="602"/>
      <c r="S83" s="648"/>
      <c r="T83" s="602"/>
      <c r="U83" s="602"/>
      <c r="V83" s="602"/>
      <c r="W83" s="602"/>
      <c r="X83" s="602"/>
      <c r="Y83" s="602"/>
      <c r="Z83" s="602"/>
      <c r="AA83" s="602"/>
    </row>
    <row r="84" spans="1:27">
      <c r="A84" s="602"/>
      <c r="B84" s="618"/>
      <c r="C84" s="649" t="s">
        <v>1354</v>
      </c>
      <c r="D84" s="678">
        <v>0.12</v>
      </c>
      <c r="E84" s="643">
        <v>81.55</v>
      </c>
      <c r="F84" s="645">
        <v>1.1000000000000001</v>
      </c>
      <c r="G84" s="656">
        <v>0.11</v>
      </c>
      <c r="H84" s="643">
        <v>9.7899999999999991</v>
      </c>
      <c r="I84" s="643">
        <v>0.13</v>
      </c>
      <c r="J84" s="694">
        <v>0.01</v>
      </c>
      <c r="K84" s="602"/>
      <c r="L84" s="602"/>
      <c r="M84" s="602"/>
      <c r="N84" s="627"/>
      <c r="O84" s="627"/>
      <c r="P84" s="627"/>
      <c r="Q84" s="695"/>
      <c r="R84" s="602"/>
      <c r="S84" s="648"/>
      <c r="T84" s="602"/>
      <c r="U84" s="602"/>
      <c r="V84" s="602"/>
      <c r="W84" s="602"/>
      <c r="X84" s="602"/>
      <c r="Y84" s="602"/>
      <c r="Z84" s="602"/>
      <c r="AA84" s="602"/>
    </row>
    <row r="85" spans="1:27" s="626" customFormat="1" ht="25.5">
      <c r="A85" s="619"/>
      <c r="B85" s="690"/>
      <c r="C85" s="702" t="s">
        <v>1355</v>
      </c>
      <c r="D85" s="692"/>
      <c r="E85" s="697"/>
      <c r="F85" s="692"/>
      <c r="G85" s="692"/>
      <c r="H85" s="698"/>
      <c r="I85" s="698"/>
      <c r="J85" s="699"/>
      <c r="K85" s="602"/>
      <c r="L85" s="602"/>
      <c r="M85" s="602"/>
      <c r="N85" s="627"/>
      <c r="O85" s="627"/>
      <c r="P85" s="627"/>
      <c r="Q85" s="700"/>
      <c r="R85" s="619"/>
      <c r="S85" s="701"/>
      <c r="T85" s="619"/>
      <c r="U85" s="619"/>
      <c r="V85" s="619"/>
      <c r="W85" s="619"/>
      <c r="X85" s="619"/>
      <c r="Y85" s="619"/>
      <c r="Z85" s="619"/>
      <c r="AA85" s="619"/>
    </row>
    <row r="86" spans="1:27">
      <c r="A86" s="602"/>
      <c r="B86" s="618"/>
      <c r="C86" s="649" t="s">
        <v>1356</v>
      </c>
      <c r="D86" s="698"/>
      <c r="E86" s="645">
        <v>94.4</v>
      </c>
      <c r="F86" s="645">
        <v>1.9</v>
      </c>
      <c r="G86" s="656">
        <v>0.42</v>
      </c>
      <c r="H86" s="698"/>
      <c r="I86" s="698"/>
      <c r="J86" s="699"/>
      <c r="K86" s="602"/>
      <c r="L86" s="602"/>
      <c r="M86" s="602"/>
      <c r="N86" s="627"/>
      <c r="O86" s="627"/>
      <c r="P86" s="627"/>
      <c r="Q86" s="695"/>
      <c r="R86" s="602"/>
      <c r="S86" s="648"/>
      <c r="T86" s="602"/>
      <c r="U86" s="602"/>
      <c r="V86" s="602"/>
      <c r="W86" s="602"/>
      <c r="X86" s="602"/>
      <c r="Y86" s="602"/>
      <c r="Z86" s="602"/>
      <c r="AA86" s="602"/>
    </row>
    <row r="87" spans="1:27">
      <c r="A87" s="602"/>
      <c r="B87" s="618"/>
      <c r="C87" s="649" t="s">
        <v>1357</v>
      </c>
      <c r="D87" s="698"/>
      <c r="E87" s="645">
        <v>93.7</v>
      </c>
      <c r="F87" s="645">
        <v>1.9</v>
      </c>
      <c r="G87" s="656">
        <v>0.42</v>
      </c>
      <c r="H87" s="698"/>
      <c r="I87" s="698"/>
      <c r="J87" s="699"/>
      <c r="K87" s="602"/>
      <c r="L87" s="602"/>
      <c r="M87" s="602"/>
      <c r="N87" s="627"/>
      <c r="O87" s="627"/>
      <c r="P87" s="627"/>
      <c r="Q87" s="695"/>
      <c r="R87" s="602"/>
      <c r="S87" s="648"/>
      <c r="T87" s="602"/>
      <c r="U87" s="602"/>
      <c r="V87" s="602"/>
      <c r="W87" s="602"/>
      <c r="X87" s="602"/>
      <c r="Y87" s="602"/>
      <c r="Z87" s="602"/>
      <c r="AA87" s="602"/>
    </row>
    <row r="88" spans="1:27">
      <c r="A88" s="602"/>
      <c r="B88" s="618"/>
      <c r="C88" s="649" t="s">
        <v>1358</v>
      </c>
      <c r="D88" s="698"/>
      <c r="E88" s="645">
        <v>95.5</v>
      </c>
      <c r="F88" s="645">
        <v>1.9</v>
      </c>
      <c r="G88" s="656">
        <v>0.42</v>
      </c>
      <c r="H88" s="698"/>
      <c r="I88" s="698"/>
      <c r="J88" s="699"/>
      <c r="K88" s="602"/>
      <c r="L88" s="602"/>
      <c r="M88" s="602"/>
      <c r="N88" s="627"/>
      <c r="O88" s="627"/>
      <c r="P88" s="627"/>
      <c r="Q88" s="695"/>
      <c r="R88" s="602"/>
      <c r="S88" s="648"/>
      <c r="T88" s="602"/>
      <c r="U88" s="602"/>
      <c r="V88" s="602"/>
      <c r="W88" s="602"/>
      <c r="X88" s="602"/>
      <c r="Y88" s="602"/>
      <c r="Z88" s="602"/>
      <c r="AA88" s="602"/>
    </row>
    <row r="89" spans="1:27">
      <c r="A89" s="602"/>
      <c r="B89" s="618"/>
      <c r="C89" s="649" t="s">
        <v>1359</v>
      </c>
      <c r="D89" s="698"/>
      <c r="E89" s="645">
        <v>93.7</v>
      </c>
      <c r="F89" s="645">
        <v>1.9</v>
      </c>
      <c r="G89" s="656">
        <v>0.42</v>
      </c>
      <c r="H89" s="698"/>
      <c r="I89" s="698"/>
      <c r="J89" s="699"/>
      <c r="K89" s="602"/>
      <c r="L89" s="602"/>
      <c r="M89" s="602"/>
      <c r="N89" s="627"/>
      <c r="O89" s="627"/>
      <c r="P89" s="627"/>
      <c r="Q89" s="695"/>
      <c r="R89" s="602"/>
      <c r="S89" s="648"/>
      <c r="T89" s="602"/>
      <c r="U89" s="602"/>
      <c r="V89" s="602"/>
      <c r="W89" s="602"/>
      <c r="X89" s="602"/>
      <c r="Y89" s="602"/>
      <c r="Z89" s="602"/>
      <c r="AA89" s="602"/>
    </row>
    <row r="90" spans="1:27" ht="13.5" thickBot="1">
      <c r="A90" s="602"/>
      <c r="B90" s="618"/>
      <c r="C90" s="703" t="s">
        <v>1360</v>
      </c>
      <c r="D90" s="704"/>
      <c r="E90" s="705">
        <v>95.1</v>
      </c>
      <c r="F90" s="705">
        <v>1.9</v>
      </c>
      <c r="G90" s="706">
        <v>0.42</v>
      </c>
      <c r="H90" s="704"/>
      <c r="I90" s="704"/>
      <c r="J90" s="707"/>
      <c r="K90" s="602"/>
      <c r="L90" s="602"/>
      <c r="M90" s="602"/>
      <c r="N90" s="627"/>
      <c r="O90" s="627"/>
      <c r="P90" s="627"/>
      <c r="Q90" s="695"/>
      <c r="R90" s="602"/>
      <c r="S90" s="648"/>
      <c r="T90" s="602"/>
      <c r="U90" s="602"/>
      <c r="V90" s="602"/>
      <c r="W90" s="602"/>
      <c r="X90" s="602"/>
      <c r="Y90" s="602"/>
      <c r="Z90" s="602"/>
      <c r="AA90" s="602"/>
    </row>
    <row r="91" spans="1:27" s="626" customFormat="1">
      <c r="A91" s="619"/>
      <c r="B91" s="690"/>
      <c r="C91" s="708" t="s">
        <v>4</v>
      </c>
      <c r="D91" s="709"/>
      <c r="E91" s="710"/>
      <c r="F91" s="710"/>
      <c r="G91" s="710"/>
      <c r="H91" s="709"/>
      <c r="I91" s="709"/>
      <c r="J91" s="709"/>
      <c r="K91" s="709"/>
      <c r="L91" s="619"/>
      <c r="M91" s="711"/>
      <c r="N91" s="619"/>
      <c r="O91" s="619"/>
      <c r="P91" s="619"/>
      <c r="Q91" s="619"/>
      <c r="R91" s="619"/>
      <c r="S91" s="619"/>
      <c r="T91" s="619"/>
      <c r="U91" s="619"/>
      <c r="V91" s="619"/>
      <c r="W91" s="619"/>
      <c r="X91" s="619"/>
      <c r="Y91" s="619"/>
      <c r="Z91" s="619"/>
      <c r="AA91" s="619"/>
    </row>
    <row r="92" spans="1:27">
      <c r="A92" s="602"/>
      <c r="B92" s="603"/>
      <c r="C92" s="985" t="s">
        <v>1361</v>
      </c>
      <c r="D92" s="985"/>
      <c r="E92" s="985"/>
      <c r="F92" s="985"/>
      <c r="G92" s="985"/>
      <c r="H92" s="985"/>
      <c r="I92" s="985"/>
      <c r="J92" s="985"/>
      <c r="K92" s="985"/>
      <c r="L92" s="602"/>
      <c r="M92" s="711"/>
      <c r="N92" s="602"/>
      <c r="O92" s="602"/>
      <c r="P92" s="602"/>
      <c r="Q92" s="602"/>
      <c r="R92" s="602"/>
      <c r="S92" s="602"/>
      <c r="T92" s="602"/>
      <c r="U92" s="602"/>
      <c r="V92" s="602"/>
      <c r="W92" s="602"/>
      <c r="X92" s="602"/>
      <c r="Y92" s="602"/>
      <c r="Z92" s="602"/>
      <c r="AA92" s="602"/>
    </row>
    <row r="93" spans="1:27">
      <c r="A93" s="602"/>
      <c r="B93" s="603"/>
      <c r="C93" s="712" t="s">
        <v>1362</v>
      </c>
      <c r="D93" s="602"/>
      <c r="E93" s="602"/>
      <c r="F93" s="602"/>
      <c r="G93" s="602"/>
      <c r="H93" s="602"/>
      <c r="I93" s="602"/>
      <c r="J93" s="602"/>
      <c r="K93" s="602"/>
      <c r="L93" s="602"/>
      <c r="M93" s="711"/>
      <c r="N93" s="695"/>
      <c r="O93" s="713"/>
      <c r="P93" s="713"/>
      <c r="Q93" s="695"/>
      <c r="R93" s="602"/>
      <c r="S93" s="648"/>
      <c r="T93" s="602"/>
      <c r="U93" s="602"/>
      <c r="V93" s="602"/>
      <c r="W93" s="602"/>
      <c r="X93" s="602"/>
      <c r="Y93" s="602"/>
      <c r="Z93" s="602"/>
      <c r="AA93" s="602"/>
    </row>
    <row r="94" spans="1:27">
      <c r="A94" s="602"/>
      <c r="B94" s="603"/>
      <c r="C94" s="985" t="s">
        <v>1363</v>
      </c>
      <c r="D94" s="985"/>
      <c r="E94" s="985"/>
      <c r="F94" s="985"/>
      <c r="G94" s="985"/>
      <c r="H94" s="985"/>
      <c r="I94" s="985"/>
      <c r="J94" s="985"/>
      <c r="K94" s="985"/>
      <c r="L94" s="602"/>
      <c r="M94" s="711"/>
      <c r="N94" s="695"/>
      <c r="O94" s="713"/>
      <c r="P94" s="713"/>
      <c r="Q94" s="695"/>
      <c r="R94" s="602"/>
      <c r="S94" s="648"/>
      <c r="T94" s="602"/>
      <c r="U94" s="602"/>
      <c r="V94" s="602"/>
      <c r="W94" s="602"/>
      <c r="X94" s="602"/>
      <c r="Y94" s="602"/>
      <c r="Z94" s="602"/>
      <c r="AA94" s="602"/>
    </row>
    <row r="95" spans="1:27">
      <c r="A95" s="602"/>
      <c r="B95" s="603"/>
      <c r="L95" s="602"/>
      <c r="M95" s="602"/>
      <c r="N95" s="602"/>
      <c r="O95" s="602"/>
      <c r="P95" s="602"/>
      <c r="Q95" s="602"/>
      <c r="R95" s="602"/>
      <c r="S95" s="602"/>
      <c r="T95" s="602"/>
      <c r="U95" s="602"/>
      <c r="V95" s="602"/>
      <c r="W95" s="602"/>
      <c r="X95" s="602"/>
      <c r="Y95" s="602"/>
      <c r="Z95" s="602"/>
      <c r="AA95" s="602"/>
    </row>
    <row r="96" spans="1:27" s="626" customFormat="1" ht="18.75">
      <c r="A96" s="619"/>
      <c r="B96" s="620" t="s">
        <v>1364</v>
      </c>
      <c r="C96" s="621" t="s">
        <v>1365</v>
      </c>
      <c r="D96" s="622"/>
      <c r="E96" s="622"/>
      <c r="F96" s="622"/>
      <c r="G96" s="623"/>
      <c r="H96" s="623"/>
      <c r="I96" s="623"/>
      <c r="J96" s="623"/>
      <c r="K96" s="623"/>
      <c r="L96" s="624"/>
      <c r="M96" s="619"/>
      <c r="N96" s="619"/>
      <c r="O96" s="619"/>
      <c r="P96" s="619"/>
      <c r="Q96" s="619"/>
      <c r="R96" s="619"/>
      <c r="S96" s="619"/>
      <c r="T96" s="619"/>
      <c r="U96" s="619"/>
      <c r="V96" s="619"/>
      <c r="W96" s="619"/>
      <c r="X96" s="619"/>
      <c r="Y96" s="619"/>
      <c r="Z96" s="619"/>
      <c r="AA96" s="619"/>
    </row>
    <row r="97" spans="1:27" ht="13.5" thickBot="1">
      <c r="A97" s="602"/>
      <c r="B97" s="603"/>
      <c r="C97" s="602"/>
      <c r="D97" s="602"/>
      <c r="E97" s="602"/>
      <c r="F97" s="602"/>
      <c r="G97" s="602"/>
      <c r="H97" s="602"/>
      <c r="I97" s="602"/>
      <c r="J97" s="602"/>
      <c r="K97" s="602"/>
      <c r="L97" s="602"/>
      <c r="M97" s="602"/>
      <c r="N97" s="602"/>
      <c r="O97" s="602"/>
      <c r="P97" s="602"/>
      <c r="Q97" s="602"/>
      <c r="R97" s="602"/>
      <c r="S97" s="602"/>
      <c r="T97" s="602"/>
      <c r="U97" s="602"/>
      <c r="V97" s="602"/>
      <c r="W97" s="602"/>
      <c r="X97" s="602"/>
      <c r="Y97" s="602"/>
      <c r="Z97" s="602"/>
      <c r="AA97" s="602"/>
    </row>
    <row r="98" spans="1:27" s="720" customFormat="1" ht="15" thickBot="1">
      <c r="A98" s="690"/>
      <c r="B98" s="690"/>
      <c r="C98" s="714" t="s">
        <v>1274</v>
      </c>
      <c r="D98" s="715" t="s">
        <v>1366</v>
      </c>
      <c r="E98" s="716" t="s">
        <v>1367</v>
      </c>
      <c r="F98" s="717"/>
      <c r="G98" s="718"/>
      <c r="H98" s="718"/>
      <c r="I98" s="719"/>
      <c r="J98" s="719"/>
      <c r="K98" s="690"/>
      <c r="L98" s="690"/>
      <c r="M98" s="602"/>
      <c r="N98" s="602"/>
      <c r="O98" s="602"/>
      <c r="P98" s="602"/>
      <c r="Q98" s="602"/>
      <c r="R98" s="602"/>
      <c r="S98" s="602"/>
      <c r="T98" s="602"/>
      <c r="U98" s="690"/>
      <c r="V98" s="690"/>
      <c r="W98" s="690"/>
      <c r="X98" s="690"/>
      <c r="Y98" s="690"/>
      <c r="Z98" s="690"/>
      <c r="AA98" s="690"/>
    </row>
    <row r="99" spans="1:27">
      <c r="A99" s="602"/>
      <c r="B99" s="603"/>
      <c r="C99" s="721" t="s">
        <v>1324</v>
      </c>
      <c r="D99" s="722">
        <v>8.31</v>
      </c>
      <c r="E99" s="723" t="s">
        <v>1368</v>
      </c>
      <c r="F99" s="717"/>
      <c r="G99" s="718"/>
      <c r="H99" s="718"/>
      <c r="I99" s="719"/>
      <c r="J99" s="724"/>
      <c r="K99" s="628"/>
      <c r="L99" s="628"/>
      <c r="M99" s="602"/>
      <c r="N99" s="602"/>
      <c r="O99" s="602"/>
      <c r="P99" s="602"/>
      <c r="Q99" s="602"/>
      <c r="R99" s="602"/>
      <c r="S99" s="602"/>
      <c r="T99" s="602"/>
      <c r="U99" s="602"/>
      <c r="V99" s="602"/>
      <c r="W99" s="602"/>
      <c r="X99" s="602"/>
      <c r="Y99" s="602"/>
      <c r="Z99" s="602"/>
      <c r="AA99" s="602"/>
    </row>
    <row r="100" spans="1:27">
      <c r="A100" s="602"/>
      <c r="B100" s="603"/>
      <c r="C100" s="725" t="s">
        <v>1351</v>
      </c>
      <c r="D100" s="689">
        <v>9.4499999999999993</v>
      </c>
      <c r="E100" s="726" t="s">
        <v>1368</v>
      </c>
      <c r="F100" s="718"/>
      <c r="G100" s="718"/>
      <c r="H100" s="718"/>
      <c r="I100" s="719"/>
      <c r="J100" s="724"/>
      <c r="K100" s="628"/>
      <c r="L100" s="628"/>
      <c r="M100" s="602"/>
      <c r="N100" s="602"/>
      <c r="O100" s="602"/>
      <c r="P100" s="602"/>
      <c r="Q100" s="602"/>
      <c r="R100" s="602"/>
      <c r="S100" s="602"/>
      <c r="T100" s="602"/>
      <c r="U100" s="602"/>
      <c r="V100" s="602"/>
      <c r="W100" s="602"/>
      <c r="X100" s="602"/>
      <c r="Y100" s="602"/>
      <c r="Z100" s="602"/>
      <c r="AA100" s="602"/>
    </row>
    <row r="101" spans="1:27">
      <c r="A101" s="602"/>
      <c r="B101" s="603"/>
      <c r="C101" s="725" t="s">
        <v>1369</v>
      </c>
      <c r="D101" s="727">
        <v>5.4440000000000002E-2</v>
      </c>
      <c r="E101" s="726" t="s">
        <v>1370</v>
      </c>
      <c r="F101" s="718"/>
      <c r="G101" s="718"/>
      <c r="H101" s="718"/>
      <c r="I101" s="719"/>
      <c r="J101" s="724"/>
      <c r="K101" s="628"/>
      <c r="L101" s="628"/>
      <c r="M101" s="602"/>
      <c r="N101" s="602"/>
      <c r="O101" s="602"/>
      <c r="P101" s="602"/>
      <c r="Q101" s="602"/>
      <c r="R101" s="602"/>
      <c r="S101" s="602"/>
      <c r="T101" s="602"/>
      <c r="U101" s="602"/>
      <c r="V101" s="602"/>
      <c r="W101" s="602"/>
      <c r="X101" s="602"/>
      <c r="Y101" s="602"/>
      <c r="Z101" s="602"/>
      <c r="AA101" s="602"/>
    </row>
    <row r="102" spans="1:27">
      <c r="A102" s="602"/>
      <c r="B102" s="618"/>
      <c r="C102" s="725" t="s">
        <v>26</v>
      </c>
      <c r="D102" s="689">
        <v>10.210000000000001</v>
      </c>
      <c r="E102" s="728" t="s">
        <v>1368</v>
      </c>
      <c r="F102" s="718"/>
      <c r="G102" s="718"/>
      <c r="H102" s="718"/>
      <c r="I102" s="719"/>
      <c r="J102" s="724"/>
      <c r="K102" s="628"/>
      <c r="L102" s="628"/>
      <c r="M102" s="602"/>
      <c r="N102" s="602"/>
      <c r="O102" s="602"/>
      <c r="P102" s="602"/>
      <c r="Q102" s="602"/>
      <c r="R102" s="602"/>
      <c r="S102" s="602"/>
      <c r="T102" s="602"/>
      <c r="U102" s="602"/>
      <c r="V102" s="602"/>
      <c r="W102" s="602"/>
      <c r="X102" s="602"/>
      <c r="Y102" s="602"/>
      <c r="Z102" s="602"/>
      <c r="AA102" s="602"/>
    </row>
    <row r="103" spans="1:27">
      <c r="A103" s="602"/>
      <c r="B103" s="603"/>
      <c r="C103" s="725" t="s">
        <v>1352</v>
      </c>
      <c r="D103" s="689">
        <v>5.75</v>
      </c>
      <c r="E103" s="726" t="s">
        <v>1368</v>
      </c>
      <c r="F103" s="718"/>
      <c r="G103" s="718"/>
      <c r="H103" s="718"/>
      <c r="I103" s="719"/>
      <c r="J103" s="724"/>
      <c r="K103" s="628"/>
      <c r="L103" s="628"/>
      <c r="M103" s="602"/>
      <c r="N103" s="602"/>
      <c r="O103" s="602"/>
      <c r="P103" s="602"/>
      <c r="Q103" s="602"/>
      <c r="R103" s="602"/>
      <c r="S103" s="602"/>
      <c r="T103" s="602"/>
      <c r="U103" s="602"/>
      <c r="V103" s="602"/>
      <c r="W103" s="602"/>
      <c r="X103" s="602"/>
      <c r="Y103" s="602"/>
      <c r="Z103" s="602"/>
      <c r="AA103" s="602"/>
    </row>
    <row r="104" spans="1:27">
      <c r="A104" s="602"/>
      <c r="B104" s="603"/>
      <c r="C104" s="725" t="s">
        <v>1334</v>
      </c>
      <c r="D104" s="689">
        <v>9.75</v>
      </c>
      <c r="E104" s="728" t="s">
        <v>1368</v>
      </c>
      <c r="F104" s="718"/>
      <c r="G104" s="718"/>
      <c r="H104" s="718"/>
      <c r="I104" s="719"/>
      <c r="J104" s="724"/>
      <c r="K104" s="628"/>
      <c r="L104" s="628"/>
      <c r="M104" s="602"/>
      <c r="N104" s="602"/>
      <c r="O104" s="602"/>
      <c r="P104" s="602"/>
      <c r="Q104" s="602"/>
      <c r="R104" s="602"/>
      <c r="S104" s="602"/>
      <c r="T104" s="602"/>
      <c r="U104" s="602"/>
      <c r="V104" s="602"/>
      <c r="W104" s="602"/>
      <c r="X104" s="602"/>
      <c r="Y104" s="602"/>
      <c r="Z104" s="602"/>
      <c r="AA104" s="602"/>
    </row>
    <row r="105" spans="1:27">
      <c r="A105" s="602"/>
      <c r="B105" s="603"/>
      <c r="C105" s="725" t="s">
        <v>1371</v>
      </c>
      <c r="D105" s="682">
        <v>4.5</v>
      </c>
      <c r="E105" s="726" t="s">
        <v>1368</v>
      </c>
      <c r="F105" s="602"/>
      <c r="G105" s="718"/>
      <c r="H105" s="718"/>
      <c r="I105" s="719"/>
      <c r="J105" s="724"/>
      <c r="K105" s="628"/>
      <c r="L105" s="602"/>
      <c r="M105" s="729"/>
      <c r="N105" s="729"/>
      <c r="O105" s="730"/>
      <c r="P105" s="731"/>
      <c r="Q105" s="602"/>
      <c r="R105" s="602"/>
      <c r="S105" s="602"/>
      <c r="T105" s="602"/>
      <c r="U105" s="602"/>
      <c r="V105" s="602"/>
      <c r="W105" s="602"/>
      <c r="X105" s="602"/>
      <c r="Y105" s="602"/>
      <c r="Z105" s="602"/>
      <c r="AA105" s="602"/>
    </row>
    <row r="106" spans="1:27">
      <c r="A106" s="602"/>
      <c r="B106" s="603"/>
      <c r="C106" s="725" t="s">
        <v>1335</v>
      </c>
      <c r="D106" s="689">
        <v>5.68</v>
      </c>
      <c r="E106" s="728" t="s">
        <v>1368</v>
      </c>
      <c r="F106" s="718"/>
      <c r="G106" s="732"/>
      <c r="H106" s="718"/>
      <c r="I106" s="719"/>
      <c r="J106" s="724"/>
      <c r="K106" s="628"/>
      <c r="L106" s="628"/>
      <c r="M106" s="602"/>
      <c r="N106" s="602"/>
      <c r="O106" s="602"/>
      <c r="P106" s="602"/>
      <c r="Q106" s="602"/>
      <c r="R106" s="602"/>
      <c r="S106" s="602"/>
      <c r="T106" s="602"/>
      <c r="U106" s="602"/>
      <c r="V106" s="602"/>
      <c r="W106" s="602"/>
      <c r="X106" s="602"/>
      <c r="Y106" s="602"/>
      <c r="Z106" s="602"/>
      <c r="AA106" s="602"/>
    </row>
    <row r="107" spans="1:27">
      <c r="A107" s="602"/>
      <c r="B107" s="603"/>
      <c r="C107" s="725" t="s">
        <v>1337</v>
      </c>
      <c r="D107" s="689">
        <v>8.7799999999999994</v>
      </c>
      <c r="E107" s="728" t="s">
        <v>1368</v>
      </c>
      <c r="F107" s="718"/>
      <c r="G107" s="718"/>
      <c r="H107" s="718"/>
      <c r="I107" s="719"/>
      <c r="J107" s="724"/>
      <c r="K107" s="628"/>
      <c r="L107" s="628"/>
      <c r="M107" s="602"/>
      <c r="N107" s="602"/>
      <c r="O107" s="602"/>
      <c r="P107" s="602"/>
      <c r="Q107" s="602"/>
      <c r="R107" s="602"/>
      <c r="S107" s="602"/>
      <c r="T107" s="602"/>
      <c r="U107" s="602"/>
      <c r="V107" s="602"/>
      <c r="W107" s="602"/>
      <c r="X107" s="602"/>
      <c r="Y107" s="602"/>
      <c r="Z107" s="602"/>
      <c r="AA107" s="602"/>
    </row>
    <row r="108" spans="1:27" ht="13.5" thickBot="1">
      <c r="A108" s="602"/>
      <c r="B108" s="603"/>
      <c r="C108" s="733" t="s">
        <v>1372</v>
      </c>
      <c r="D108" s="734">
        <v>11.27</v>
      </c>
      <c r="E108" s="735" t="s">
        <v>1368</v>
      </c>
      <c r="F108" s="718"/>
      <c r="G108" s="718"/>
      <c r="H108" s="718"/>
      <c r="I108" s="719"/>
      <c r="J108" s="719"/>
      <c r="K108" s="628"/>
      <c r="L108" s="628"/>
      <c r="M108" s="602"/>
      <c r="N108" s="602"/>
      <c r="O108" s="602"/>
      <c r="P108" s="602"/>
      <c r="Q108" s="602"/>
      <c r="R108" s="602"/>
      <c r="S108" s="602"/>
      <c r="T108" s="602"/>
      <c r="U108" s="602"/>
      <c r="V108" s="602"/>
      <c r="W108" s="602"/>
      <c r="X108" s="602"/>
      <c r="Y108" s="602"/>
      <c r="Z108" s="602"/>
      <c r="AA108" s="602"/>
    </row>
    <row r="109" spans="1:27" s="626" customFormat="1">
      <c r="A109" s="619"/>
      <c r="B109" s="690"/>
      <c r="C109" s="708" t="s">
        <v>4</v>
      </c>
      <c r="D109" s="709"/>
      <c r="E109" s="709"/>
      <c r="F109" s="736"/>
      <c r="G109" s="736"/>
      <c r="H109" s="736"/>
      <c r="I109" s="736"/>
      <c r="J109" s="736"/>
      <c r="K109" s="709"/>
      <c r="L109" s="619"/>
      <c r="M109" s="711"/>
      <c r="N109" s="619"/>
      <c r="O109" s="619"/>
      <c r="P109" s="619"/>
      <c r="Q109" s="619"/>
      <c r="R109" s="619"/>
      <c r="S109" s="619"/>
      <c r="T109" s="619"/>
      <c r="U109" s="619"/>
      <c r="V109" s="619"/>
      <c r="W109" s="619"/>
      <c r="X109" s="619"/>
      <c r="Y109" s="619"/>
      <c r="Z109" s="619"/>
      <c r="AA109" s="619"/>
    </row>
    <row r="110" spans="1:27">
      <c r="A110" s="602"/>
      <c r="B110" s="603"/>
      <c r="C110" s="985" t="s">
        <v>1361</v>
      </c>
      <c r="D110" s="985"/>
      <c r="E110" s="985"/>
      <c r="F110" s="985"/>
      <c r="G110" s="985"/>
      <c r="H110" s="985"/>
      <c r="I110" s="985"/>
      <c r="J110" s="985"/>
      <c r="K110" s="985"/>
      <c r="L110" s="602"/>
      <c r="M110" s="602"/>
      <c r="N110" s="602"/>
      <c r="O110" s="602"/>
      <c r="P110" s="602"/>
      <c r="Q110" s="602"/>
      <c r="R110" s="602"/>
      <c r="S110" s="602"/>
      <c r="T110" s="602"/>
      <c r="U110" s="602"/>
      <c r="V110" s="602"/>
      <c r="W110" s="602"/>
      <c r="X110" s="602"/>
      <c r="Y110" s="602"/>
      <c r="Z110" s="602"/>
      <c r="AA110" s="602"/>
    </row>
    <row r="111" spans="1:27">
      <c r="A111" s="602"/>
      <c r="B111" s="603"/>
      <c r="C111" s="712" t="s">
        <v>1362</v>
      </c>
      <c r="D111" s="737"/>
      <c r="E111" s="737"/>
      <c r="F111" s="737"/>
      <c r="G111" s="737"/>
      <c r="H111" s="615"/>
      <c r="I111" s="615"/>
      <c r="J111" s="602"/>
      <c r="K111" s="602"/>
      <c r="M111" s="602"/>
      <c r="N111" s="602"/>
      <c r="O111" s="602"/>
      <c r="P111" s="602"/>
      <c r="Q111" s="602"/>
      <c r="R111" s="602"/>
      <c r="S111" s="602"/>
      <c r="T111" s="602"/>
      <c r="U111" s="602"/>
      <c r="V111" s="602"/>
      <c r="W111" s="602"/>
      <c r="X111" s="602"/>
      <c r="Y111" s="602"/>
      <c r="Z111" s="602"/>
      <c r="AA111" s="602"/>
    </row>
    <row r="112" spans="1:27" ht="25.5" customHeight="1">
      <c r="A112" s="602"/>
      <c r="B112" s="603"/>
      <c r="C112" s="971" t="s">
        <v>1373</v>
      </c>
      <c r="D112" s="971"/>
      <c r="E112" s="971"/>
      <c r="F112" s="971"/>
      <c r="G112" s="971"/>
      <c r="H112" s="971"/>
      <c r="I112" s="971"/>
      <c r="J112" s="971"/>
      <c r="K112" s="971"/>
      <c r="M112" s="602"/>
      <c r="N112" s="602"/>
      <c r="O112" s="602"/>
      <c r="P112" s="602"/>
      <c r="Q112" s="602"/>
      <c r="R112" s="602"/>
      <c r="S112" s="602"/>
      <c r="T112" s="602"/>
      <c r="U112" s="602"/>
      <c r="V112" s="602"/>
      <c r="W112" s="602"/>
      <c r="X112" s="602"/>
      <c r="Y112" s="602"/>
      <c r="Z112" s="602"/>
      <c r="AA112" s="602"/>
    </row>
    <row r="113" spans="1:27">
      <c r="A113" s="602"/>
      <c r="B113" s="603"/>
      <c r="C113" s="738"/>
      <c r="D113" s="602"/>
      <c r="E113" s="602"/>
      <c r="F113" s="602"/>
      <c r="G113" s="602"/>
      <c r="H113" s="602"/>
      <c r="I113" s="602"/>
      <c r="J113" s="602"/>
      <c r="K113" s="602"/>
      <c r="L113" s="602"/>
      <c r="M113" s="602"/>
      <c r="N113" s="602"/>
      <c r="O113" s="602"/>
      <c r="P113" s="602"/>
      <c r="Q113" s="602"/>
      <c r="R113" s="602"/>
      <c r="S113" s="602"/>
      <c r="T113" s="602"/>
      <c r="U113" s="602"/>
      <c r="V113" s="602"/>
      <c r="W113" s="602"/>
      <c r="X113" s="602"/>
      <c r="Y113" s="602"/>
      <c r="Z113" s="602"/>
      <c r="AA113" s="602"/>
    </row>
    <row r="114" spans="1:27" ht="18.75">
      <c r="B114" s="739" t="s">
        <v>1374</v>
      </c>
      <c r="C114" s="740" t="s">
        <v>1375</v>
      </c>
      <c r="D114" s="741"/>
      <c r="E114" s="742"/>
      <c r="F114" s="742"/>
      <c r="G114" s="742"/>
      <c r="H114" s="742"/>
      <c r="I114" s="742"/>
      <c r="J114" s="742"/>
      <c r="K114" s="742"/>
      <c r="L114" s="743"/>
      <c r="M114" s="602"/>
      <c r="N114" s="602"/>
      <c r="O114" s="602"/>
      <c r="P114" s="602"/>
      <c r="Q114" s="602"/>
      <c r="R114" s="602"/>
      <c r="S114" s="602"/>
      <c r="T114" s="602"/>
      <c r="U114" s="602"/>
      <c r="V114" s="602"/>
      <c r="W114" s="602"/>
      <c r="X114" s="602"/>
      <c r="Y114" s="602"/>
      <c r="Z114" s="602"/>
      <c r="AA114" s="602"/>
    </row>
    <row r="115" spans="1:27" ht="13.5" thickBot="1">
      <c r="A115" s="602"/>
      <c r="B115" s="602"/>
      <c r="C115" s="602"/>
      <c r="D115" s="602"/>
      <c r="E115" s="602"/>
      <c r="F115" s="602"/>
      <c r="G115" s="602"/>
      <c r="H115" s="602"/>
      <c r="I115" s="602"/>
      <c r="J115" s="602"/>
      <c r="K115" s="602"/>
      <c r="L115" s="602"/>
      <c r="M115" s="602"/>
      <c r="N115" s="602"/>
      <c r="O115" s="602"/>
      <c r="P115" s="602"/>
      <c r="Q115" s="602"/>
      <c r="R115" s="602"/>
      <c r="S115" s="602"/>
      <c r="T115" s="602"/>
      <c r="U115" s="602"/>
      <c r="V115" s="602"/>
      <c r="W115" s="602"/>
      <c r="X115" s="602"/>
      <c r="Y115" s="602"/>
      <c r="Z115" s="602"/>
      <c r="AA115" s="602"/>
    </row>
    <row r="116" spans="1:27" ht="27.75" thickBot="1">
      <c r="A116" s="602"/>
      <c r="B116" s="602"/>
      <c r="C116" s="744" t="s">
        <v>1376</v>
      </c>
      <c r="D116" s="745" t="s">
        <v>1085</v>
      </c>
      <c r="E116" s="746" t="s">
        <v>1377</v>
      </c>
      <c r="F116" s="747" t="s">
        <v>1378</v>
      </c>
      <c r="G116" s="748"/>
      <c r="H116" s="602"/>
      <c r="I116" s="602"/>
      <c r="J116" s="602"/>
      <c r="K116" s="602"/>
      <c r="L116" s="602"/>
      <c r="M116" s="602"/>
      <c r="N116" s="602"/>
      <c r="O116" s="602"/>
      <c r="P116" s="602"/>
      <c r="Q116" s="602"/>
      <c r="R116" s="602"/>
      <c r="S116" s="602"/>
      <c r="T116" s="602"/>
      <c r="U116" s="602"/>
      <c r="V116" s="602"/>
      <c r="W116" s="602"/>
      <c r="X116" s="602"/>
      <c r="Y116" s="602"/>
      <c r="Z116" s="602"/>
      <c r="AA116" s="602"/>
    </row>
    <row r="117" spans="1:27">
      <c r="A117" s="602"/>
      <c r="B117" s="602"/>
      <c r="C117" s="749" t="s">
        <v>1379</v>
      </c>
      <c r="D117" s="750" t="s">
        <v>1380</v>
      </c>
      <c r="E117" s="751">
        <v>0.1696</v>
      </c>
      <c r="F117" s="752">
        <v>1.9699999999999999E-2</v>
      </c>
      <c r="G117" s="748"/>
      <c r="H117" s="748"/>
      <c r="I117" s="602"/>
      <c r="J117" s="602"/>
      <c r="K117" s="602"/>
      <c r="L117" s="602"/>
      <c r="M117" s="602"/>
      <c r="N117" s="602"/>
      <c r="O117" s="602"/>
      <c r="P117" s="602"/>
      <c r="Q117" s="602"/>
      <c r="R117" s="602"/>
      <c r="S117" s="602"/>
      <c r="T117" s="602"/>
      <c r="U117" s="602"/>
      <c r="V117" s="602"/>
      <c r="W117" s="602"/>
      <c r="X117" s="602"/>
      <c r="Y117" s="602"/>
      <c r="Z117" s="602"/>
      <c r="AA117" s="602"/>
    </row>
    <row r="118" spans="1:27">
      <c r="A118" s="602"/>
      <c r="B118" s="602"/>
      <c r="C118" s="753"/>
      <c r="D118" s="754">
        <v>1975</v>
      </c>
      <c r="E118" s="755">
        <v>0.14230000000000001</v>
      </c>
      <c r="F118" s="756">
        <v>4.4299999999999999E-2</v>
      </c>
      <c r="G118" s="748"/>
      <c r="H118" s="748"/>
      <c r="I118" s="602"/>
      <c r="J118" s="602"/>
      <c r="K118" s="602"/>
      <c r="L118" s="602"/>
      <c r="M118" s="602"/>
      <c r="N118" s="602"/>
      <c r="O118" s="602"/>
      <c r="P118" s="602"/>
      <c r="Q118" s="602"/>
      <c r="R118" s="602"/>
      <c r="S118" s="602"/>
      <c r="T118" s="602"/>
      <c r="U118" s="602"/>
      <c r="V118" s="602"/>
      <c r="W118" s="602"/>
      <c r="X118" s="602"/>
      <c r="Y118" s="602"/>
      <c r="Z118" s="602"/>
      <c r="AA118" s="602"/>
    </row>
    <row r="119" spans="1:27">
      <c r="A119" s="602"/>
      <c r="B119" s="602"/>
      <c r="C119" s="753"/>
      <c r="D119" s="754" t="s">
        <v>1381</v>
      </c>
      <c r="E119" s="755">
        <v>0.1406</v>
      </c>
      <c r="F119" s="756">
        <v>4.58E-2</v>
      </c>
      <c r="G119" s="748"/>
      <c r="H119" s="748"/>
      <c r="I119" s="602"/>
      <c r="J119" s="602"/>
      <c r="K119" s="602"/>
      <c r="L119" s="602"/>
      <c r="M119" s="602"/>
      <c r="N119" s="602"/>
      <c r="O119" s="602"/>
      <c r="P119" s="602"/>
      <c r="Q119" s="602"/>
      <c r="R119" s="602"/>
      <c r="S119" s="602"/>
      <c r="T119" s="602"/>
      <c r="U119" s="602"/>
      <c r="V119" s="602"/>
      <c r="W119" s="602"/>
      <c r="X119" s="602"/>
      <c r="Y119" s="602"/>
      <c r="Z119" s="602"/>
      <c r="AA119" s="602"/>
    </row>
    <row r="120" spans="1:27">
      <c r="A120" s="602"/>
      <c r="B120" s="602"/>
      <c r="C120" s="753"/>
      <c r="D120" s="754" t="s">
        <v>1382</v>
      </c>
      <c r="E120" s="755">
        <v>0.1389</v>
      </c>
      <c r="F120" s="756">
        <v>4.7300000000000002E-2</v>
      </c>
      <c r="G120" s="748"/>
      <c r="H120" s="748"/>
      <c r="I120" s="602"/>
      <c r="J120" s="602"/>
      <c r="K120" s="602"/>
      <c r="L120" s="602"/>
      <c r="M120" s="602"/>
      <c r="N120" s="602"/>
      <c r="O120" s="602"/>
      <c r="P120" s="602"/>
      <c r="Q120" s="602"/>
      <c r="R120" s="602"/>
      <c r="S120" s="602"/>
      <c r="T120" s="602"/>
      <c r="U120" s="602"/>
      <c r="V120" s="602"/>
      <c r="W120" s="602"/>
      <c r="X120" s="602"/>
      <c r="Y120" s="602"/>
      <c r="Z120" s="602"/>
      <c r="AA120" s="602"/>
    </row>
    <row r="121" spans="1:27">
      <c r="A121" s="602"/>
      <c r="B121" s="602"/>
      <c r="C121" s="753"/>
      <c r="D121" s="754">
        <v>1980</v>
      </c>
      <c r="E121" s="755">
        <v>0.1326</v>
      </c>
      <c r="F121" s="756">
        <v>4.99E-2</v>
      </c>
      <c r="G121" s="748"/>
      <c r="H121" s="748"/>
      <c r="I121" s="602"/>
      <c r="J121" s="602"/>
      <c r="K121" s="602"/>
      <c r="L121" s="602"/>
      <c r="M121" s="602"/>
      <c r="N121" s="602"/>
      <c r="O121" s="602"/>
      <c r="P121" s="602"/>
      <c r="Q121" s="602"/>
      <c r="R121" s="602"/>
      <c r="S121" s="602"/>
      <c r="T121" s="602"/>
      <c r="U121" s="602"/>
      <c r="V121" s="602"/>
      <c r="W121" s="602"/>
      <c r="X121" s="602"/>
      <c r="Y121" s="602"/>
      <c r="Z121" s="602"/>
      <c r="AA121" s="602"/>
    </row>
    <row r="122" spans="1:27">
      <c r="A122" s="602"/>
      <c r="B122" s="602"/>
      <c r="C122" s="753"/>
      <c r="D122" s="754">
        <v>1981</v>
      </c>
      <c r="E122" s="755">
        <v>8.0199999999999994E-2</v>
      </c>
      <c r="F122" s="756">
        <v>6.2600000000000003E-2</v>
      </c>
      <c r="G122" s="748"/>
      <c r="H122" s="748"/>
      <c r="I122" s="602"/>
      <c r="J122" s="602"/>
      <c r="K122" s="602"/>
      <c r="L122" s="602"/>
      <c r="M122" s="602"/>
      <c r="N122" s="602"/>
      <c r="O122" s="602"/>
      <c r="P122" s="602"/>
      <c r="Q122" s="602"/>
      <c r="R122" s="602"/>
      <c r="S122" s="602"/>
      <c r="T122" s="602"/>
      <c r="U122" s="602"/>
      <c r="V122" s="602"/>
      <c r="W122" s="602"/>
      <c r="X122" s="602"/>
      <c r="Y122" s="602"/>
      <c r="Z122" s="602"/>
      <c r="AA122" s="602"/>
    </row>
    <row r="123" spans="1:27">
      <c r="A123" s="602"/>
      <c r="B123" s="602"/>
      <c r="C123" s="753"/>
      <c r="D123" s="754">
        <v>1982</v>
      </c>
      <c r="E123" s="755">
        <v>7.9500000000000001E-2</v>
      </c>
      <c r="F123" s="756">
        <v>6.2700000000000006E-2</v>
      </c>
      <c r="G123" s="748"/>
      <c r="H123" s="748"/>
      <c r="I123" s="602"/>
      <c r="J123" s="602"/>
      <c r="K123" s="602"/>
      <c r="L123" s="602"/>
      <c r="M123" s="602"/>
      <c r="N123" s="602"/>
      <c r="O123" s="602"/>
      <c r="P123" s="602"/>
      <c r="Q123" s="602"/>
      <c r="R123" s="602"/>
      <c r="S123" s="602"/>
      <c r="T123" s="602"/>
      <c r="U123" s="602"/>
      <c r="V123" s="602"/>
      <c r="W123" s="602"/>
      <c r="X123" s="602"/>
      <c r="Y123" s="602"/>
      <c r="Z123" s="602"/>
      <c r="AA123" s="602"/>
    </row>
    <row r="124" spans="1:27">
      <c r="A124" s="602"/>
      <c r="B124" s="602"/>
      <c r="C124" s="753"/>
      <c r="D124" s="754">
        <v>1983</v>
      </c>
      <c r="E124" s="755">
        <v>7.8200000000000006E-2</v>
      </c>
      <c r="F124" s="756">
        <v>6.3E-2</v>
      </c>
      <c r="G124" s="748"/>
      <c r="H124" s="748"/>
      <c r="I124" s="602"/>
      <c r="J124" s="602"/>
      <c r="K124" s="602"/>
      <c r="L124" s="602"/>
      <c r="M124" s="602"/>
      <c r="N124" s="602"/>
      <c r="O124" s="602"/>
      <c r="P124" s="602"/>
      <c r="Q124" s="602"/>
      <c r="R124" s="602"/>
      <c r="S124" s="602"/>
      <c r="T124" s="602"/>
      <c r="U124" s="602"/>
      <c r="V124" s="602"/>
      <c r="W124" s="602"/>
      <c r="X124" s="602"/>
      <c r="Y124" s="602"/>
      <c r="Z124" s="602"/>
      <c r="AA124" s="602"/>
    </row>
    <row r="125" spans="1:27">
      <c r="A125" s="602"/>
      <c r="B125" s="602"/>
      <c r="C125" s="753"/>
      <c r="D125" s="754" t="s">
        <v>1383</v>
      </c>
      <c r="E125" s="755">
        <v>7.0400000000000004E-2</v>
      </c>
      <c r="F125" s="756">
        <v>6.4699999999999994E-2</v>
      </c>
      <c r="G125" s="748"/>
      <c r="H125" s="748"/>
      <c r="I125" s="602"/>
      <c r="J125" s="602"/>
      <c r="K125" s="602"/>
      <c r="L125" s="602"/>
      <c r="M125" s="602"/>
      <c r="N125" s="602"/>
      <c r="O125" s="602"/>
      <c r="P125" s="602"/>
      <c r="Q125" s="602"/>
      <c r="R125" s="602"/>
      <c r="S125" s="602"/>
      <c r="T125" s="602"/>
      <c r="U125" s="602"/>
      <c r="V125" s="602"/>
      <c r="W125" s="602"/>
      <c r="X125" s="602"/>
      <c r="Y125" s="602"/>
      <c r="Z125" s="602"/>
      <c r="AA125" s="602"/>
    </row>
    <row r="126" spans="1:27">
      <c r="A126" s="602"/>
      <c r="B126" s="602"/>
      <c r="C126" s="753"/>
      <c r="D126" s="757">
        <v>1994</v>
      </c>
      <c r="E126" s="758">
        <v>5.3100000000000001E-2</v>
      </c>
      <c r="F126" s="759">
        <v>5.6000000000000001E-2</v>
      </c>
      <c r="G126" s="748"/>
      <c r="H126" s="748"/>
      <c r="I126" s="602"/>
      <c r="J126" s="602"/>
      <c r="K126" s="602"/>
      <c r="L126" s="602"/>
      <c r="M126" s="602"/>
      <c r="N126" s="602"/>
      <c r="O126" s="602"/>
      <c r="P126" s="602"/>
      <c r="Q126" s="602"/>
      <c r="R126" s="602"/>
      <c r="S126" s="602"/>
      <c r="T126" s="602"/>
      <c r="U126" s="602"/>
      <c r="V126" s="602"/>
      <c r="W126" s="602"/>
      <c r="X126" s="602"/>
      <c r="Y126" s="602"/>
      <c r="Z126" s="602"/>
      <c r="AA126" s="602"/>
    </row>
    <row r="127" spans="1:27">
      <c r="A127" s="602"/>
      <c r="B127" s="602"/>
      <c r="C127" s="753"/>
      <c r="D127" s="757">
        <v>1995</v>
      </c>
      <c r="E127" s="758">
        <v>3.5799999999999998E-2</v>
      </c>
      <c r="F127" s="759">
        <v>4.7300000000000002E-2</v>
      </c>
      <c r="G127" s="748"/>
      <c r="H127" s="748"/>
      <c r="I127" s="602"/>
      <c r="J127" s="602"/>
      <c r="K127" s="602"/>
      <c r="L127" s="602"/>
      <c r="M127" s="602"/>
      <c r="N127" s="602"/>
      <c r="O127" s="602"/>
      <c r="P127" s="602"/>
      <c r="Q127" s="602"/>
      <c r="R127" s="602"/>
      <c r="S127" s="602"/>
      <c r="T127" s="602"/>
      <c r="U127" s="602"/>
      <c r="V127" s="602"/>
      <c r="W127" s="602"/>
      <c r="X127" s="602"/>
      <c r="Y127" s="602"/>
      <c r="Z127" s="602"/>
      <c r="AA127" s="602"/>
    </row>
    <row r="128" spans="1:27">
      <c r="A128" s="602"/>
      <c r="B128" s="602"/>
      <c r="C128" s="753"/>
      <c r="D128" s="757">
        <v>1996</v>
      </c>
      <c r="E128" s="758">
        <v>2.7199999999999998E-2</v>
      </c>
      <c r="F128" s="759">
        <v>4.2599999999999999E-2</v>
      </c>
      <c r="G128" s="748"/>
      <c r="H128" s="748"/>
      <c r="I128" s="602"/>
      <c r="J128" s="602"/>
      <c r="K128" s="602"/>
      <c r="L128" s="602"/>
      <c r="M128" s="602"/>
      <c r="N128" s="602"/>
      <c r="O128" s="602"/>
      <c r="P128" s="602"/>
      <c r="Q128" s="602"/>
      <c r="R128" s="602"/>
      <c r="S128" s="602"/>
      <c r="T128" s="602"/>
      <c r="U128" s="602"/>
      <c r="V128" s="602"/>
      <c r="W128" s="602"/>
      <c r="X128" s="602"/>
      <c r="Y128" s="602"/>
      <c r="Z128" s="602"/>
      <c r="AA128" s="602"/>
    </row>
    <row r="129" spans="1:27">
      <c r="A129" s="602"/>
      <c r="B129" s="602"/>
      <c r="C129" s="753"/>
      <c r="D129" s="757">
        <v>1997</v>
      </c>
      <c r="E129" s="758">
        <v>2.6800000000000001E-2</v>
      </c>
      <c r="F129" s="759">
        <v>4.2200000000000001E-2</v>
      </c>
      <c r="G129" s="748"/>
      <c r="H129" s="748"/>
      <c r="I129" s="602"/>
      <c r="J129" s="602"/>
      <c r="K129" s="602"/>
      <c r="L129" s="602"/>
      <c r="M129" s="602"/>
      <c r="N129" s="602"/>
      <c r="O129" s="602"/>
      <c r="P129" s="602"/>
      <c r="Q129" s="602"/>
      <c r="R129" s="602"/>
      <c r="S129" s="602"/>
      <c r="T129" s="602"/>
      <c r="U129" s="602"/>
      <c r="V129" s="602"/>
      <c r="W129" s="602"/>
      <c r="X129" s="602"/>
      <c r="Y129" s="602"/>
      <c r="Z129" s="602"/>
      <c r="AA129" s="602"/>
    </row>
    <row r="130" spans="1:27">
      <c r="A130" s="602"/>
      <c r="B130" s="602"/>
      <c r="C130" s="753"/>
      <c r="D130" s="757">
        <v>1998</v>
      </c>
      <c r="E130" s="760">
        <v>2.41E-2</v>
      </c>
      <c r="F130" s="761">
        <v>3.7900000000000003E-2</v>
      </c>
      <c r="G130" s="748"/>
      <c r="H130" s="748"/>
      <c r="I130" s="602"/>
      <c r="J130" s="602"/>
      <c r="K130" s="602"/>
      <c r="L130" s="602"/>
      <c r="M130" s="602"/>
      <c r="N130" s="602"/>
      <c r="O130" s="602"/>
      <c r="P130" s="602"/>
      <c r="Q130" s="602"/>
      <c r="R130" s="602"/>
      <c r="S130" s="602"/>
      <c r="T130" s="602"/>
      <c r="U130" s="602"/>
      <c r="V130" s="602"/>
      <c r="W130" s="602"/>
      <c r="X130" s="602"/>
      <c r="Y130" s="602"/>
      <c r="Z130" s="602"/>
      <c r="AA130" s="602"/>
    </row>
    <row r="131" spans="1:27">
      <c r="A131" s="602"/>
      <c r="B131" s="602"/>
      <c r="C131" s="753"/>
      <c r="D131" s="757">
        <v>1999</v>
      </c>
      <c r="E131" s="760">
        <v>2.1600000000000001E-2</v>
      </c>
      <c r="F131" s="761">
        <v>3.3700000000000001E-2</v>
      </c>
      <c r="G131" s="748"/>
      <c r="H131" s="748"/>
      <c r="I131" s="602"/>
      <c r="J131" s="602"/>
      <c r="K131" s="602"/>
      <c r="L131" s="602"/>
      <c r="M131" s="602"/>
      <c r="N131" s="602"/>
      <c r="O131" s="602"/>
      <c r="P131" s="602"/>
      <c r="Q131" s="602"/>
      <c r="R131" s="602"/>
      <c r="S131" s="602"/>
      <c r="T131" s="602"/>
      <c r="U131" s="602"/>
      <c r="V131" s="602"/>
      <c r="W131" s="602"/>
      <c r="X131" s="602"/>
      <c r="Y131" s="602"/>
      <c r="Z131" s="602"/>
      <c r="AA131" s="602"/>
    </row>
    <row r="132" spans="1:27">
      <c r="A132" s="602"/>
      <c r="B132" s="602"/>
      <c r="C132" s="753"/>
      <c r="D132" s="757">
        <v>2000</v>
      </c>
      <c r="E132" s="760">
        <v>1.78E-2</v>
      </c>
      <c r="F132" s="761">
        <v>2.7300000000000001E-2</v>
      </c>
      <c r="G132" s="748"/>
      <c r="H132" s="748"/>
      <c r="I132" s="602"/>
      <c r="J132" s="602"/>
      <c r="K132" s="602"/>
      <c r="L132" s="602"/>
      <c r="M132" s="602"/>
      <c r="N132" s="602"/>
      <c r="O132" s="602"/>
      <c r="P132" s="602"/>
      <c r="Q132" s="602"/>
      <c r="R132" s="602"/>
      <c r="S132" s="602"/>
      <c r="T132" s="602"/>
      <c r="U132" s="602"/>
      <c r="V132" s="602"/>
      <c r="W132" s="602"/>
      <c r="X132" s="602"/>
      <c r="Y132" s="602"/>
      <c r="Z132" s="602"/>
      <c r="AA132" s="602"/>
    </row>
    <row r="133" spans="1:27">
      <c r="A133" s="602"/>
      <c r="B133" s="602"/>
      <c r="C133" s="753"/>
      <c r="D133" s="757">
        <v>2001</v>
      </c>
      <c r="E133" s="760">
        <v>1.0999999999999999E-2</v>
      </c>
      <c r="F133" s="761">
        <v>1.5800000000000002E-2</v>
      </c>
      <c r="G133" s="748"/>
      <c r="H133" s="748"/>
      <c r="I133" s="602"/>
      <c r="J133" s="602"/>
      <c r="K133" s="602"/>
      <c r="L133" s="602"/>
      <c r="M133" s="602"/>
      <c r="N133" s="602"/>
      <c r="O133" s="602"/>
      <c r="P133" s="602"/>
      <c r="Q133" s="602"/>
      <c r="R133" s="602"/>
      <c r="S133" s="602"/>
      <c r="T133" s="602"/>
      <c r="U133" s="602"/>
      <c r="V133" s="602"/>
      <c r="W133" s="602"/>
      <c r="X133" s="602"/>
      <c r="Y133" s="602"/>
      <c r="Z133" s="602"/>
      <c r="AA133" s="602"/>
    </row>
    <row r="134" spans="1:27">
      <c r="A134" s="602"/>
      <c r="B134" s="602"/>
      <c r="C134" s="753"/>
      <c r="D134" s="757">
        <v>2002</v>
      </c>
      <c r="E134" s="760">
        <v>1.0699999999999999E-2</v>
      </c>
      <c r="F134" s="761">
        <v>1.5299999999999999E-2</v>
      </c>
      <c r="G134" s="748"/>
      <c r="H134" s="748"/>
      <c r="I134" s="602"/>
      <c r="J134" s="602"/>
      <c r="K134" s="602"/>
      <c r="L134" s="602"/>
      <c r="M134" s="602"/>
      <c r="N134" s="602"/>
      <c r="O134" s="602"/>
      <c r="P134" s="602"/>
      <c r="Q134" s="602"/>
      <c r="R134" s="602"/>
      <c r="S134" s="602"/>
      <c r="T134" s="602"/>
      <c r="U134" s="602"/>
      <c r="V134" s="602"/>
      <c r="W134" s="602"/>
      <c r="X134" s="602"/>
      <c r="Y134" s="602"/>
      <c r="Z134" s="602"/>
      <c r="AA134" s="602"/>
    </row>
    <row r="135" spans="1:27">
      <c r="A135" s="602"/>
      <c r="B135" s="602"/>
      <c r="C135" s="753"/>
      <c r="D135" s="757">
        <v>2003</v>
      </c>
      <c r="E135" s="760">
        <v>1.15E-2</v>
      </c>
      <c r="F135" s="761">
        <v>1.3299999999999999E-2</v>
      </c>
      <c r="G135" s="748"/>
      <c r="H135" s="748"/>
      <c r="I135" s="602"/>
      <c r="J135" s="602"/>
      <c r="K135" s="602"/>
      <c r="L135" s="602"/>
      <c r="M135" s="602"/>
      <c r="N135" s="602"/>
      <c r="O135" s="602"/>
      <c r="P135" s="602"/>
      <c r="Q135" s="602"/>
      <c r="R135" s="602"/>
      <c r="S135" s="602"/>
      <c r="T135" s="602"/>
      <c r="U135" s="602"/>
      <c r="V135" s="602"/>
      <c r="W135" s="602"/>
      <c r="X135" s="602"/>
      <c r="Y135" s="602"/>
      <c r="Z135" s="602"/>
      <c r="AA135" s="602"/>
    </row>
    <row r="136" spans="1:27">
      <c r="A136" s="602"/>
      <c r="B136" s="602"/>
      <c r="C136" s="753"/>
      <c r="D136" s="757">
        <v>2004</v>
      </c>
      <c r="E136" s="760">
        <v>1.5699999999999999E-2</v>
      </c>
      <c r="F136" s="761">
        <v>6.3E-3</v>
      </c>
      <c r="G136" s="748"/>
      <c r="H136" s="748"/>
      <c r="I136" s="602"/>
      <c r="J136" s="602"/>
      <c r="K136" s="602"/>
      <c r="L136" s="602"/>
      <c r="M136" s="602"/>
      <c r="N136" s="602"/>
      <c r="O136" s="602"/>
      <c r="P136" s="602"/>
      <c r="Q136" s="602"/>
      <c r="R136" s="602"/>
      <c r="S136" s="602"/>
      <c r="T136" s="602"/>
      <c r="U136" s="602"/>
      <c r="V136" s="602"/>
      <c r="W136" s="602"/>
      <c r="X136" s="602"/>
      <c r="Y136" s="602"/>
      <c r="Z136" s="602"/>
      <c r="AA136" s="602"/>
    </row>
    <row r="137" spans="1:27">
      <c r="A137" s="602"/>
      <c r="B137" s="602"/>
      <c r="C137" s="753"/>
      <c r="D137" s="757">
        <v>2005</v>
      </c>
      <c r="E137" s="760">
        <v>1.6400000000000001E-2</v>
      </c>
      <c r="F137" s="761">
        <v>5.1000000000000004E-3</v>
      </c>
      <c r="G137" s="748"/>
      <c r="H137" s="748"/>
      <c r="I137" s="602"/>
      <c r="J137" s="602"/>
      <c r="K137" s="602"/>
      <c r="L137" s="602"/>
      <c r="M137" s="602"/>
      <c r="N137" s="602"/>
      <c r="O137" s="602"/>
      <c r="P137" s="602"/>
      <c r="Q137" s="602"/>
      <c r="R137" s="602"/>
      <c r="S137" s="602"/>
      <c r="T137" s="602"/>
      <c r="U137" s="602"/>
      <c r="V137" s="602"/>
      <c r="W137" s="602"/>
      <c r="X137" s="602"/>
      <c r="Y137" s="602"/>
      <c r="Z137" s="602"/>
      <c r="AA137" s="602"/>
    </row>
    <row r="138" spans="1:27">
      <c r="A138" s="602"/>
      <c r="B138" s="602"/>
      <c r="C138" s="753"/>
      <c r="D138" s="757">
        <v>2006</v>
      </c>
      <c r="E138" s="758">
        <v>1.61E-2</v>
      </c>
      <c r="F138" s="759">
        <v>5.7000000000000002E-3</v>
      </c>
      <c r="G138" s="748"/>
      <c r="H138" s="748"/>
      <c r="I138" s="602"/>
      <c r="J138" s="602"/>
      <c r="K138" s="602"/>
      <c r="L138" s="602"/>
      <c r="M138" s="602"/>
      <c r="N138" s="602"/>
      <c r="O138" s="602"/>
      <c r="P138" s="602"/>
      <c r="Q138" s="602"/>
      <c r="R138" s="602"/>
      <c r="S138" s="602"/>
      <c r="T138" s="602"/>
      <c r="U138" s="602"/>
      <c r="V138" s="602"/>
      <c r="W138" s="602"/>
      <c r="X138" s="602"/>
      <c r="Y138" s="602"/>
      <c r="Z138" s="602"/>
      <c r="AA138" s="602"/>
    </row>
    <row r="139" spans="1:27">
      <c r="A139" s="602"/>
      <c r="B139" s="602"/>
      <c r="C139" s="753"/>
      <c r="D139" s="757">
        <v>2007</v>
      </c>
      <c r="E139" s="758">
        <v>1.7000000000000001E-2</v>
      </c>
      <c r="F139" s="759">
        <v>4.1000000000000003E-3</v>
      </c>
      <c r="G139" s="748"/>
      <c r="H139" s="748"/>
      <c r="I139" s="602"/>
      <c r="J139" s="602"/>
      <c r="K139" s="602"/>
      <c r="L139" s="602"/>
      <c r="M139" s="602"/>
      <c r="N139" s="602"/>
      <c r="O139" s="602"/>
      <c r="P139" s="602"/>
      <c r="Q139" s="602"/>
      <c r="R139" s="602"/>
      <c r="S139" s="602"/>
      <c r="T139" s="602"/>
      <c r="U139" s="602"/>
      <c r="V139" s="602"/>
      <c r="W139" s="602"/>
      <c r="X139" s="602"/>
      <c r="Y139" s="602"/>
      <c r="Z139" s="602"/>
      <c r="AA139" s="602"/>
    </row>
    <row r="140" spans="1:27">
      <c r="A140" s="602"/>
      <c r="B140" s="602"/>
      <c r="C140" s="753"/>
      <c r="D140" s="757">
        <v>2008</v>
      </c>
      <c r="E140" s="758">
        <v>1.72E-2</v>
      </c>
      <c r="F140" s="759">
        <v>3.8E-3</v>
      </c>
      <c r="G140" s="748"/>
      <c r="H140" s="748"/>
      <c r="I140" s="602"/>
      <c r="J140" s="602"/>
      <c r="K140" s="602"/>
      <c r="L140" s="602"/>
      <c r="M140" s="602"/>
      <c r="N140" s="602"/>
      <c r="O140" s="602"/>
      <c r="P140" s="602"/>
      <c r="Q140" s="602"/>
      <c r="R140" s="602"/>
      <c r="S140" s="602"/>
      <c r="T140" s="602"/>
      <c r="U140" s="602"/>
      <c r="V140" s="602"/>
      <c r="W140" s="602"/>
      <c r="X140" s="602"/>
      <c r="Y140" s="602"/>
      <c r="Z140" s="602"/>
      <c r="AA140" s="602"/>
    </row>
    <row r="141" spans="1:27" ht="13.5" thickBot="1">
      <c r="A141" s="602"/>
      <c r="B141" s="602"/>
      <c r="C141" s="762"/>
      <c r="D141" s="763" t="s">
        <v>1384</v>
      </c>
      <c r="E141" s="764">
        <v>1.7299999999999999E-2</v>
      </c>
      <c r="F141" s="765">
        <v>3.5999999999999999E-3</v>
      </c>
      <c r="G141" s="748"/>
      <c r="H141" s="748"/>
      <c r="I141" s="602"/>
      <c r="J141" s="602"/>
      <c r="K141" s="602"/>
      <c r="L141" s="602"/>
      <c r="M141" s="602"/>
      <c r="N141" s="602"/>
      <c r="O141" s="602"/>
      <c r="P141" s="602"/>
      <c r="Q141" s="602"/>
      <c r="R141" s="602"/>
      <c r="S141" s="602"/>
      <c r="T141" s="602"/>
      <c r="U141" s="602"/>
      <c r="V141" s="602"/>
      <c r="W141" s="602"/>
      <c r="X141" s="602"/>
      <c r="Y141" s="602"/>
      <c r="Z141" s="602"/>
      <c r="AA141" s="602"/>
    </row>
    <row r="142" spans="1:27">
      <c r="A142" s="602"/>
      <c r="B142" s="602"/>
      <c r="C142" s="749" t="s">
        <v>1385</v>
      </c>
      <c r="D142" s="750" t="s">
        <v>1380</v>
      </c>
      <c r="E142" s="751">
        <v>0.1908</v>
      </c>
      <c r="F142" s="752">
        <v>2.18E-2</v>
      </c>
      <c r="G142" s="748"/>
      <c r="H142" s="748"/>
      <c r="I142" s="602"/>
      <c r="J142" s="602"/>
      <c r="K142" s="602"/>
      <c r="L142" s="602"/>
      <c r="M142" s="602"/>
      <c r="N142" s="602"/>
      <c r="O142" s="602"/>
      <c r="P142" s="602"/>
      <c r="Q142" s="602"/>
      <c r="R142" s="602"/>
      <c r="S142" s="602"/>
      <c r="T142" s="602"/>
      <c r="U142" s="602"/>
      <c r="V142" s="602"/>
      <c r="W142" s="602"/>
      <c r="X142" s="602"/>
      <c r="Y142" s="602"/>
      <c r="Z142" s="602"/>
      <c r="AA142" s="602"/>
    </row>
    <row r="143" spans="1:27">
      <c r="A143" s="602"/>
      <c r="B143" s="602"/>
      <c r="C143" s="753" t="s">
        <v>1386</v>
      </c>
      <c r="D143" s="757">
        <v>1975</v>
      </c>
      <c r="E143" s="758">
        <v>0.16339999999999999</v>
      </c>
      <c r="F143" s="759">
        <v>5.1299999999999998E-2</v>
      </c>
      <c r="G143" s="748"/>
      <c r="H143" s="748"/>
      <c r="I143" s="602"/>
      <c r="J143" s="602"/>
      <c r="K143" s="602"/>
      <c r="L143" s="602"/>
      <c r="M143" s="602"/>
      <c r="N143" s="602"/>
      <c r="O143" s="602"/>
      <c r="P143" s="602"/>
      <c r="Q143" s="602"/>
      <c r="R143" s="602"/>
      <c r="S143" s="602"/>
      <c r="T143" s="602"/>
      <c r="U143" s="602"/>
      <c r="V143" s="602"/>
      <c r="W143" s="602"/>
      <c r="X143" s="602"/>
      <c r="Y143" s="602"/>
      <c r="Z143" s="602"/>
      <c r="AA143" s="602"/>
    </row>
    <row r="144" spans="1:27">
      <c r="A144" s="602"/>
      <c r="B144" s="602"/>
      <c r="C144" s="753"/>
      <c r="D144" s="757">
        <v>1976</v>
      </c>
      <c r="E144" s="758">
        <v>0.15939999999999999</v>
      </c>
      <c r="F144" s="759">
        <v>5.5500000000000001E-2</v>
      </c>
      <c r="G144" s="748"/>
      <c r="H144" s="748"/>
      <c r="I144" s="602"/>
      <c r="J144" s="602"/>
      <c r="K144" s="602"/>
      <c r="L144" s="602"/>
      <c r="M144" s="602"/>
      <c r="N144" s="602"/>
      <c r="O144" s="602"/>
      <c r="P144" s="602"/>
      <c r="Q144" s="602"/>
      <c r="R144" s="602"/>
      <c r="S144" s="602"/>
      <c r="T144" s="602"/>
      <c r="U144" s="602"/>
      <c r="V144" s="602"/>
      <c r="W144" s="602"/>
      <c r="X144" s="602"/>
      <c r="Y144" s="602"/>
      <c r="Z144" s="602"/>
      <c r="AA144" s="602"/>
    </row>
    <row r="145" spans="1:27">
      <c r="A145" s="602"/>
      <c r="B145" s="602"/>
      <c r="C145" s="753"/>
      <c r="D145" s="757" t="s">
        <v>1387</v>
      </c>
      <c r="E145" s="758">
        <v>0.16139999999999999</v>
      </c>
      <c r="F145" s="759">
        <v>5.3400000000000003E-2</v>
      </c>
      <c r="G145" s="748"/>
      <c r="H145" s="748"/>
      <c r="I145" s="602"/>
      <c r="J145" s="602"/>
      <c r="K145" s="602"/>
      <c r="L145" s="602"/>
      <c r="M145" s="602"/>
      <c r="N145" s="602"/>
      <c r="O145" s="602"/>
      <c r="P145" s="602"/>
      <c r="Q145" s="602"/>
      <c r="R145" s="602"/>
      <c r="S145" s="602"/>
      <c r="T145" s="602"/>
      <c r="U145" s="602"/>
      <c r="V145" s="602"/>
      <c r="W145" s="602"/>
      <c r="X145" s="602"/>
      <c r="Y145" s="602"/>
      <c r="Z145" s="602"/>
      <c r="AA145" s="602"/>
    </row>
    <row r="146" spans="1:27">
      <c r="A146" s="602"/>
      <c r="B146" s="602"/>
      <c r="C146" s="753"/>
      <c r="D146" s="757" t="s">
        <v>1388</v>
      </c>
      <c r="E146" s="758">
        <v>0.15939999999999999</v>
      </c>
      <c r="F146" s="759">
        <v>5.5500000000000001E-2</v>
      </c>
      <c r="G146" s="748"/>
      <c r="H146" s="748"/>
      <c r="I146" s="602"/>
      <c r="J146" s="602"/>
      <c r="K146" s="602"/>
      <c r="L146" s="602"/>
      <c r="M146" s="602"/>
      <c r="N146" s="602"/>
      <c r="O146" s="602"/>
      <c r="P146" s="602"/>
      <c r="Q146" s="602"/>
      <c r="R146" s="602"/>
      <c r="S146" s="602"/>
      <c r="T146" s="602"/>
      <c r="U146" s="602"/>
      <c r="V146" s="602"/>
      <c r="W146" s="602"/>
      <c r="X146" s="602"/>
      <c r="Y146" s="602"/>
      <c r="Z146" s="602"/>
      <c r="AA146" s="602"/>
    </row>
    <row r="147" spans="1:27">
      <c r="A147" s="602"/>
      <c r="B147" s="602"/>
      <c r="C147" s="753"/>
      <c r="D147" s="757">
        <v>1981</v>
      </c>
      <c r="E147" s="758">
        <v>0.1479</v>
      </c>
      <c r="F147" s="759">
        <v>6.6000000000000003E-2</v>
      </c>
      <c r="G147" s="748"/>
      <c r="H147" s="748"/>
      <c r="I147" s="602"/>
      <c r="J147" s="602"/>
      <c r="K147" s="602"/>
      <c r="L147" s="602"/>
      <c r="M147" s="602"/>
      <c r="N147" s="602"/>
      <c r="O147" s="602"/>
      <c r="P147" s="602"/>
      <c r="Q147" s="602"/>
      <c r="R147" s="602"/>
      <c r="S147" s="602"/>
      <c r="T147" s="602"/>
      <c r="U147" s="602"/>
      <c r="V147" s="602"/>
      <c r="W147" s="602"/>
      <c r="X147" s="602"/>
      <c r="Y147" s="602"/>
      <c r="Z147" s="602"/>
      <c r="AA147" s="602"/>
    </row>
    <row r="148" spans="1:27">
      <c r="A148" s="602"/>
      <c r="B148" s="602"/>
      <c r="C148" s="753"/>
      <c r="D148" s="757">
        <v>1982</v>
      </c>
      <c r="E148" s="758">
        <v>0.14419999999999999</v>
      </c>
      <c r="F148" s="759">
        <v>6.8099999999999994E-2</v>
      </c>
      <c r="G148" s="748"/>
      <c r="H148" s="748"/>
      <c r="I148" s="602"/>
      <c r="J148" s="602"/>
      <c r="K148" s="602"/>
      <c r="L148" s="602"/>
      <c r="M148" s="602"/>
      <c r="N148" s="602"/>
      <c r="O148" s="602"/>
      <c r="P148" s="602"/>
      <c r="Q148" s="602"/>
      <c r="R148" s="602"/>
      <c r="S148" s="602"/>
      <c r="T148" s="602"/>
      <c r="U148" s="602"/>
      <c r="V148" s="602"/>
      <c r="W148" s="602"/>
      <c r="X148" s="602"/>
      <c r="Y148" s="602"/>
      <c r="Z148" s="602"/>
      <c r="AA148" s="602"/>
    </row>
    <row r="149" spans="1:27">
      <c r="A149" s="602"/>
      <c r="B149" s="602"/>
      <c r="C149" s="753"/>
      <c r="D149" s="757">
        <v>1983</v>
      </c>
      <c r="E149" s="758">
        <v>0.1368</v>
      </c>
      <c r="F149" s="759">
        <v>7.22E-2</v>
      </c>
      <c r="G149" s="748"/>
      <c r="H149" s="748"/>
      <c r="I149" s="602"/>
      <c r="J149" s="602"/>
      <c r="K149" s="602"/>
      <c r="L149" s="602"/>
      <c r="M149" s="602"/>
      <c r="N149" s="602"/>
      <c r="O149" s="602"/>
      <c r="P149" s="602"/>
      <c r="Q149" s="602"/>
      <c r="R149" s="602"/>
      <c r="S149" s="602"/>
      <c r="T149" s="602"/>
      <c r="U149" s="602"/>
      <c r="V149" s="602"/>
      <c r="W149" s="602"/>
      <c r="X149" s="602"/>
      <c r="Y149" s="602"/>
      <c r="Z149" s="602"/>
      <c r="AA149" s="602"/>
    </row>
    <row r="150" spans="1:27">
      <c r="A150" s="602"/>
      <c r="B150" s="602"/>
      <c r="C150" s="753"/>
      <c r="D150" s="757">
        <v>1984</v>
      </c>
      <c r="E150" s="758">
        <v>0.12939999999999999</v>
      </c>
      <c r="F150" s="759">
        <v>7.6399999999999996E-2</v>
      </c>
      <c r="G150" s="748"/>
      <c r="H150" s="748"/>
      <c r="I150" s="602"/>
      <c r="J150" s="602"/>
      <c r="K150" s="602"/>
      <c r="L150" s="602"/>
      <c r="M150" s="602"/>
      <c r="N150" s="602"/>
      <c r="O150" s="602"/>
      <c r="P150" s="602"/>
      <c r="Q150" s="602"/>
      <c r="R150" s="602"/>
      <c r="S150" s="602"/>
      <c r="T150" s="602"/>
      <c r="U150" s="602"/>
      <c r="V150" s="602"/>
      <c r="W150" s="602"/>
      <c r="X150" s="602"/>
      <c r="Y150" s="602"/>
      <c r="Z150" s="602"/>
      <c r="AA150" s="602"/>
    </row>
    <row r="151" spans="1:27">
      <c r="A151" s="602"/>
      <c r="B151" s="602"/>
      <c r="C151" s="753"/>
      <c r="D151" s="757">
        <v>1985</v>
      </c>
      <c r="E151" s="758">
        <v>0.122</v>
      </c>
      <c r="F151" s="759">
        <v>8.0600000000000005E-2</v>
      </c>
      <c r="G151" s="748"/>
      <c r="H151" s="748"/>
      <c r="I151" s="602"/>
      <c r="J151" s="602"/>
      <c r="K151" s="602"/>
      <c r="L151" s="602"/>
      <c r="M151" s="602"/>
      <c r="N151" s="602"/>
      <c r="O151" s="602"/>
      <c r="P151" s="602"/>
      <c r="Q151" s="602"/>
      <c r="R151" s="602"/>
      <c r="S151" s="602"/>
      <c r="T151" s="602"/>
      <c r="U151" s="602"/>
      <c r="V151" s="602"/>
      <c r="W151" s="602"/>
      <c r="X151" s="602"/>
      <c r="Y151" s="602"/>
      <c r="Z151" s="602"/>
      <c r="AA151" s="602"/>
    </row>
    <row r="152" spans="1:27">
      <c r="A152" s="602"/>
      <c r="B152" s="602"/>
      <c r="C152" s="753"/>
      <c r="D152" s="757">
        <v>1986</v>
      </c>
      <c r="E152" s="758">
        <v>0.11459999999999999</v>
      </c>
      <c r="F152" s="759">
        <v>8.48E-2</v>
      </c>
      <c r="G152" s="748"/>
      <c r="H152" s="748"/>
      <c r="I152" s="602"/>
      <c r="J152" s="602"/>
      <c r="K152" s="602"/>
      <c r="L152" s="602"/>
      <c r="M152" s="602"/>
      <c r="N152" s="602"/>
      <c r="O152" s="602"/>
      <c r="P152" s="602"/>
      <c r="Q152" s="602"/>
      <c r="R152" s="602"/>
      <c r="S152" s="602"/>
      <c r="T152" s="602"/>
      <c r="U152" s="602"/>
      <c r="V152" s="602"/>
      <c r="W152" s="602"/>
      <c r="X152" s="602"/>
      <c r="Y152" s="602"/>
      <c r="Z152" s="602"/>
      <c r="AA152" s="602"/>
    </row>
    <row r="153" spans="1:27">
      <c r="A153" s="602"/>
      <c r="B153" s="602"/>
      <c r="C153" s="753"/>
      <c r="D153" s="757" t="s">
        <v>1389</v>
      </c>
      <c r="E153" s="758">
        <v>8.1299999999999997E-2</v>
      </c>
      <c r="F153" s="759">
        <v>0.10349999999999999</v>
      </c>
      <c r="G153" s="748"/>
      <c r="H153" s="748"/>
      <c r="I153" s="602"/>
      <c r="J153" s="602"/>
      <c r="K153" s="602"/>
      <c r="L153" s="602"/>
      <c r="M153" s="602"/>
      <c r="N153" s="602"/>
      <c r="O153" s="602"/>
      <c r="P153" s="602"/>
      <c r="Q153" s="602"/>
      <c r="R153" s="602"/>
      <c r="S153" s="602"/>
      <c r="T153" s="602"/>
      <c r="U153" s="602"/>
      <c r="V153" s="602"/>
      <c r="W153" s="602"/>
      <c r="X153" s="602"/>
      <c r="Y153" s="602"/>
      <c r="Z153" s="602"/>
      <c r="AA153" s="602"/>
    </row>
    <row r="154" spans="1:27">
      <c r="A154" s="602"/>
      <c r="B154" s="602"/>
      <c r="C154" s="753"/>
      <c r="D154" s="757">
        <v>1994</v>
      </c>
      <c r="E154" s="758">
        <v>6.4600000000000005E-2</v>
      </c>
      <c r="F154" s="759">
        <v>9.8199999999999996E-2</v>
      </c>
      <c r="G154" s="748"/>
      <c r="H154" s="748"/>
      <c r="I154" s="602"/>
      <c r="J154" s="602"/>
      <c r="K154" s="602"/>
      <c r="L154" s="602"/>
      <c r="M154" s="602"/>
      <c r="N154" s="602"/>
      <c r="O154" s="602"/>
      <c r="P154" s="602"/>
      <c r="Q154" s="602"/>
      <c r="R154" s="602"/>
      <c r="S154" s="602"/>
      <c r="T154" s="602"/>
      <c r="U154" s="602"/>
      <c r="V154" s="602"/>
      <c r="W154" s="602"/>
      <c r="X154" s="602"/>
      <c r="Y154" s="602"/>
      <c r="Z154" s="602"/>
      <c r="AA154" s="602"/>
    </row>
    <row r="155" spans="1:27">
      <c r="A155" s="602"/>
      <c r="B155" s="602"/>
      <c r="C155" s="753"/>
      <c r="D155" s="757">
        <v>1995</v>
      </c>
      <c r="E155" s="758">
        <v>5.1700000000000003E-2</v>
      </c>
      <c r="F155" s="759">
        <v>9.0800000000000006E-2</v>
      </c>
      <c r="G155" s="748"/>
      <c r="H155" s="748"/>
      <c r="I155" s="602"/>
      <c r="J155" s="602"/>
      <c r="K155" s="602"/>
      <c r="L155" s="602"/>
      <c r="M155" s="602"/>
      <c r="N155" s="602"/>
      <c r="O155" s="602"/>
      <c r="P155" s="602"/>
      <c r="Q155" s="602"/>
      <c r="R155" s="602"/>
      <c r="S155" s="602"/>
      <c r="T155" s="602"/>
      <c r="U155" s="602"/>
      <c r="V155" s="602"/>
      <c r="W155" s="602"/>
      <c r="X155" s="602"/>
      <c r="Y155" s="602"/>
      <c r="Z155" s="602"/>
      <c r="AA155" s="602"/>
    </row>
    <row r="156" spans="1:27">
      <c r="A156" s="602"/>
      <c r="B156" s="602"/>
      <c r="C156" s="753"/>
      <c r="D156" s="757">
        <v>1996</v>
      </c>
      <c r="E156" s="758">
        <v>4.5199999999999997E-2</v>
      </c>
      <c r="F156" s="759">
        <v>8.7099999999999997E-2</v>
      </c>
      <c r="G156" s="748"/>
      <c r="H156" s="748"/>
      <c r="I156" s="602"/>
      <c r="J156" s="602"/>
      <c r="K156" s="602"/>
      <c r="L156" s="602"/>
      <c r="M156" s="602"/>
      <c r="N156" s="602"/>
      <c r="O156" s="602"/>
      <c r="P156" s="602"/>
      <c r="Q156" s="602"/>
      <c r="R156" s="602"/>
      <c r="S156" s="602"/>
      <c r="T156" s="602"/>
      <c r="U156" s="602"/>
      <c r="V156" s="602"/>
      <c r="W156" s="602"/>
      <c r="X156" s="602"/>
      <c r="Y156" s="602"/>
      <c r="Z156" s="602"/>
      <c r="AA156" s="602"/>
    </row>
    <row r="157" spans="1:27">
      <c r="A157" s="602"/>
      <c r="B157" s="602"/>
      <c r="C157" s="753"/>
      <c r="D157" s="757">
        <v>1997</v>
      </c>
      <c r="E157" s="758">
        <v>4.5199999999999997E-2</v>
      </c>
      <c r="F157" s="759">
        <v>8.7099999999999997E-2</v>
      </c>
      <c r="G157" s="748"/>
      <c r="H157" s="748"/>
      <c r="I157" s="602"/>
      <c r="J157" s="602"/>
      <c r="K157" s="602"/>
      <c r="L157" s="602"/>
      <c r="M157" s="602"/>
      <c r="N157" s="602"/>
      <c r="O157" s="602"/>
      <c r="P157" s="602"/>
      <c r="Q157" s="602"/>
      <c r="R157" s="602"/>
      <c r="S157" s="602"/>
      <c r="T157" s="602"/>
      <c r="U157" s="602"/>
      <c r="V157" s="602"/>
      <c r="W157" s="602"/>
      <c r="X157" s="602"/>
      <c r="Y157" s="602"/>
      <c r="Z157" s="602"/>
      <c r="AA157" s="602"/>
    </row>
    <row r="158" spans="1:27">
      <c r="A158" s="602"/>
      <c r="B158" s="602"/>
      <c r="C158" s="753"/>
      <c r="D158" s="757">
        <v>1998</v>
      </c>
      <c r="E158" s="760">
        <v>4.1200000000000001E-2</v>
      </c>
      <c r="F158" s="761">
        <v>7.7799999999999994E-2</v>
      </c>
      <c r="G158" s="748"/>
      <c r="H158" s="748"/>
      <c r="I158" s="602"/>
      <c r="J158" s="602"/>
      <c r="K158" s="602"/>
      <c r="L158" s="602"/>
      <c r="M158" s="602"/>
      <c r="N158" s="602"/>
      <c r="O158" s="602"/>
      <c r="P158" s="602"/>
      <c r="Q158" s="602"/>
      <c r="R158" s="602"/>
      <c r="S158" s="602"/>
      <c r="T158" s="602"/>
      <c r="U158" s="602"/>
      <c r="V158" s="602"/>
      <c r="W158" s="602"/>
      <c r="X158" s="602"/>
      <c r="Y158" s="602"/>
      <c r="Z158" s="602"/>
      <c r="AA158" s="602"/>
    </row>
    <row r="159" spans="1:27">
      <c r="A159" s="602"/>
      <c r="B159" s="602"/>
      <c r="C159" s="753"/>
      <c r="D159" s="757">
        <v>1999</v>
      </c>
      <c r="E159" s="760">
        <v>3.3300000000000003E-2</v>
      </c>
      <c r="F159" s="761">
        <v>5.9299999999999999E-2</v>
      </c>
      <c r="G159" s="748"/>
      <c r="H159" s="748"/>
      <c r="I159" s="602"/>
      <c r="J159" s="602"/>
      <c r="K159" s="602"/>
      <c r="L159" s="602"/>
      <c r="M159" s="602"/>
      <c r="N159" s="602"/>
      <c r="O159" s="602"/>
      <c r="P159" s="602"/>
      <c r="Q159" s="602"/>
      <c r="R159" s="602"/>
      <c r="S159" s="602"/>
      <c r="T159" s="602"/>
      <c r="U159" s="602"/>
      <c r="V159" s="602"/>
      <c r="W159" s="602"/>
      <c r="X159" s="602"/>
      <c r="Y159" s="602"/>
      <c r="Z159" s="602"/>
      <c r="AA159" s="602"/>
    </row>
    <row r="160" spans="1:27">
      <c r="A160" s="602"/>
      <c r="B160" s="602"/>
      <c r="C160" s="753"/>
      <c r="D160" s="757">
        <v>2000</v>
      </c>
      <c r="E160" s="760">
        <v>3.4000000000000002E-2</v>
      </c>
      <c r="F160" s="761">
        <v>6.0699999999999997E-2</v>
      </c>
      <c r="G160" s="748"/>
      <c r="H160" s="748"/>
      <c r="I160" s="602"/>
      <c r="J160" s="602"/>
      <c r="K160" s="602"/>
      <c r="L160" s="602"/>
      <c r="M160" s="602"/>
      <c r="N160" s="602"/>
      <c r="O160" s="602"/>
      <c r="P160" s="602"/>
      <c r="Q160" s="602"/>
      <c r="R160" s="602"/>
      <c r="S160" s="602"/>
      <c r="T160" s="602"/>
      <c r="U160" s="602"/>
      <c r="V160" s="602"/>
      <c r="W160" s="602"/>
      <c r="X160" s="602"/>
      <c r="Y160" s="602"/>
      <c r="Z160" s="602"/>
      <c r="AA160" s="602"/>
    </row>
    <row r="161" spans="1:27">
      <c r="A161" s="602"/>
      <c r="B161" s="602"/>
      <c r="C161" s="753"/>
      <c r="D161" s="757">
        <v>2001</v>
      </c>
      <c r="E161" s="760">
        <v>2.2100000000000002E-2</v>
      </c>
      <c r="F161" s="761">
        <v>3.2800000000000003E-2</v>
      </c>
      <c r="G161" s="748"/>
      <c r="H161" s="748"/>
      <c r="I161" s="602"/>
      <c r="J161" s="602"/>
      <c r="K161" s="602"/>
      <c r="L161" s="602"/>
      <c r="M161" s="602"/>
      <c r="N161" s="602"/>
      <c r="O161" s="602"/>
      <c r="P161" s="602"/>
      <c r="Q161" s="602"/>
      <c r="R161" s="602"/>
      <c r="S161" s="602"/>
      <c r="T161" s="602"/>
      <c r="U161" s="602"/>
      <c r="V161" s="602"/>
      <c r="W161" s="602"/>
      <c r="X161" s="602"/>
      <c r="Y161" s="602"/>
      <c r="Z161" s="602"/>
      <c r="AA161" s="602"/>
    </row>
    <row r="162" spans="1:27">
      <c r="A162" s="602"/>
      <c r="B162" s="602"/>
      <c r="C162" s="753"/>
      <c r="D162" s="757">
        <v>2002</v>
      </c>
      <c r="E162" s="760">
        <v>2.4199999999999999E-2</v>
      </c>
      <c r="F162" s="761">
        <v>3.78E-2</v>
      </c>
      <c r="G162" s="748"/>
      <c r="H162" s="748"/>
      <c r="I162" s="602"/>
      <c r="J162" s="602"/>
      <c r="K162" s="602"/>
      <c r="L162" s="602"/>
      <c r="M162" s="602"/>
      <c r="N162" s="602"/>
      <c r="O162" s="602"/>
      <c r="P162" s="602"/>
      <c r="Q162" s="602"/>
      <c r="R162" s="602"/>
      <c r="S162" s="602"/>
      <c r="T162" s="602"/>
      <c r="U162" s="602"/>
      <c r="V162" s="602"/>
      <c r="W162" s="602"/>
      <c r="X162" s="602"/>
      <c r="Y162" s="602"/>
      <c r="Z162" s="602"/>
      <c r="AA162" s="602"/>
    </row>
    <row r="163" spans="1:27">
      <c r="A163" s="602"/>
      <c r="B163" s="602"/>
      <c r="C163" s="753"/>
      <c r="D163" s="757">
        <v>2003</v>
      </c>
      <c r="E163" s="760">
        <v>2.2499999999999999E-2</v>
      </c>
      <c r="F163" s="761">
        <v>3.3000000000000002E-2</v>
      </c>
      <c r="G163" s="748"/>
      <c r="H163" s="748"/>
      <c r="I163" s="602"/>
      <c r="J163" s="602"/>
      <c r="K163" s="602"/>
      <c r="L163" s="602"/>
      <c r="M163" s="602"/>
      <c r="N163" s="602"/>
      <c r="O163" s="602"/>
      <c r="P163" s="602"/>
      <c r="Q163" s="602"/>
      <c r="R163" s="602"/>
      <c r="S163" s="602"/>
      <c r="T163" s="602"/>
      <c r="U163" s="602"/>
      <c r="V163" s="602"/>
      <c r="W163" s="602"/>
      <c r="X163" s="602"/>
      <c r="Y163" s="602"/>
      <c r="Z163" s="602"/>
      <c r="AA163" s="602"/>
    </row>
    <row r="164" spans="1:27">
      <c r="A164" s="602"/>
      <c r="B164" s="602"/>
      <c r="C164" s="753"/>
      <c r="D164" s="757">
        <v>2004</v>
      </c>
      <c r="E164" s="760">
        <v>1.6199999999999999E-2</v>
      </c>
      <c r="F164" s="761">
        <v>9.7999999999999997E-3</v>
      </c>
      <c r="G164" s="748"/>
      <c r="H164" s="748"/>
      <c r="I164" s="602"/>
      <c r="J164" s="602"/>
      <c r="K164" s="602"/>
      <c r="L164" s="602"/>
      <c r="M164" s="602"/>
      <c r="N164" s="602"/>
      <c r="O164" s="602"/>
      <c r="P164" s="602"/>
      <c r="Q164" s="602"/>
      <c r="R164" s="602"/>
      <c r="S164" s="602"/>
      <c r="T164" s="602"/>
      <c r="U164" s="602"/>
      <c r="V164" s="602"/>
      <c r="W164" s="602"/>
      <c r="X164" s="602"/>
      <c r="Y164" s="602"/>
      <c r="Z164" s="602"/>
      <c r="AA164" s="602"/>
    </row>
    <row r="165" spans="1:27">
      <c r="A165" s="602"/>
      <c r="B165" s="602"/>
      <c r="C165" s="753"/>
      <c r="D165" s="757">
        <v>2005</v>
      </c>
      <c r="E165" s="760">
        <v>1.6E-2</v>
      </c>
      <c r="F165" s="761">
        <v>8.0999999999999996E-3</v>
      </c>
      <c r="G165" s="748"/>
      <c r="H165" s="748"/>
      <c r="I165" s="602"/>
      <c r="J165" s="602"/>
      <c r="K165" s="602"/>
      <c r="L165" s="602"/>
      <c r="M165" s="602"/>
      <c r="N165" s="602"/>
      <c r="O165" s="602"/>
      <c r="P165" s="602"/>
      <c r="Q165" s="602"/>
      <c r="R165" s="602"/>
      <c r="S165" s="602"/>
      <c r="T165" s="602"/>
      <c r="U165" s="602"/>
      <c r="V165" s="602"/>
      <c r="W165" s="602"/>
      <c r="X165" s="602"/>
      <c r="Y165" s="602"/>
      <c r="Z165" s="602"/>
      <c r="AA165" s="602"/>
    </row>
    <row r="166" spans="1:27">
      <c r="A166" s="602"/>
      <c r="B166" s="602"/>
      <c r="C166" s="753"/>
      <c r="D166" s="757">
        <v>2006</v>
      </c>
      <c r="E166" s="760">
        <v>1.5900000000000001E-2</v>
      </c>
      <c r="F166" s="761">
        <v>8.8000000000000005E-3</v>
      </c>
      <c r="G166" s="748"/>
      <c r="H166" s="748"/>
      <c r="I166" s="602"/>
      <c r="J166" s="602"/>
      <c r="K166" s="602"/>
      <c r="L166" s="602"/>
      <c r="M166" s="602"/>
      <c r="N166" s="602"/>
      <c r="O166" s="602"/>
      <c r="P166" s="602"/>
      <c r="Q166" s="602"/>
      <c r="R166" s="602"/>
      <c r="S166" s="602"/>
      <c r="T166" s="602"/>
      <c r="U166" s="602"/>
      <c r="V166" s="602"/>
      <c r="W166" s="602"/>
      <c r="X166" s="602"/>
      <c r="Y166" s="602"/>
      <c r="Z166" s="602"/>
      <c r="AA166" s="602"/>
    </row>
    <row r="167" spans="1:27">
      <c r="A167" s="602"/>
      <c r="B167" s="602"/>
      <c r="C167" s="753"/>
      <c r="D167" s="757">
        <v>2007</v>
      </c>
      <c r="E167" s="758">
        <v>1.61E-2</v>
      </c>
      <c r="F167" s="759">
        <v>7.9000000000000008E-3</v>
      </c>
      <c r="G167" s="748"/>
      <c r="H167" s="748"/>
      <c r="I167" s="602"/>
      <c r="J167" s="602"/>
      <c r="K167" s="602"/>
      <c r="L167" s="602"/>
      <c r="M167" s="602"/>
      <c r="N167" s="602"/>
      <c r="O167" s="602"/>
      <c r="P167" s="602"/>
      <c r="Q167" s="602"/>
      <c r="R167" s="602"/>
      <c r="S167" s="602"/>
      <c r="T167" s="602"/>
      <c r="U167" s="602"/>
      <c r="V167" s="602"/>
      <c r="W167" s="602"/>
      <c r="X167" s="602"/>
      <c r="Y167" s="602"/>
      <c r="Z167" s="602"/>
      <c r="AA167" s="602"/>
    </row>
    <row r="168" spans="1:27" ht="13.5" thickBot="1">
      <c r="A168" s="602"/>
      <c r="B168" s="602"/>
      <c r="C168" s="762"/>
      <c r="D168" s="763" t="s">
        <v>1390</v>
      </c>
      <c r="E168" s="764">
        <v>1.6299999999999999E-2</v>
      </c>
      <c r="F168" s="765">
        <v>6.6E-3</v>
      </c>
      <c r="G168" s="748"/>
      <c r="H168" s="748"/>
      <c r="I168" s="602"/>
      <c r="J168" s="602"/>
      <c r="K168" s="602"/>
      <c r="L168" s="602"/>
      <c r="M168" s="602"/>
      <c r="N168" s="602"/>
      <c r="O168" s="602"/>
      <c r="P168" s="602"/>
      <c r="Q168" s="602"/>
      <c r="R168" s="602"/>
      <c r="S168" s="602"/>
      <c r="T168" s="602"/>
      <c r="U168" s="602"/>
      <c r="V168" s="602"/>
      <c r="W168" s="602"/>
      <c r="X168" s="602"/>
      <c r="Y168" s="602"/>
      <c r="Z168" s="602"/>
      <c r="AA168" s="602"/>
    </row>
    <row r="169" spans="1:27">
      <c r="A169" s="602"/>
      <c r="B169" s="602"/>
      <c r="C169" s="749" t="s">
        <v>1391</v>
      </c>
      <c r="D169" s="750" t="s">
        <v>1392</v>
      </c>
      <c r="E169" s="751">
        <v>0.46039999999999998</v>
      </c>
      <c r="F169" s="752">
        <v>4.9700000000000001E-2</v>
      </c>
      <c r="G169" s="748"/>
      <c r="H169" s="748"/>
      <c r="I169" s="602"/>
      <c r="J169" s="602"/>
      <c r="K169" s="602"/>
      <c r="L169" s="602"/>
      <c r="M169" s="602"/>
      <c r="N169" s="602"/>
      <c r="O169" s="602"/>
      <c r="P169" s="602"/>
      <c r="Q169" s="602"/>
      <c r="R169" s="602"/>
      <c r="S169" s="602"/>
      <c r="T169" s="602"/>
      <c r="U169" s="602"/>
      <c r="V169" s="602"/>
      <c r="W169" s="602"/>
      <c r="X169" s="602"/>
      <c r="Y169" s="602"/>
      <c r="Z169" s="602"/>
      <c r="AA169" s="602"/>
    </row>
    <row r="170" spans="1:27">
      <c r="A170" s="602"/>
      <c r="B170" s="602"/>
      <c r="C170" s="753"/>
      <c r="D170" s="757" t="s">
        <v>1393</v>
      </c>
      <c r="E170" s="758">
        <v>0.44919999999999999</v>
      </c>
      <c r="F170" s="759">
        <v>5.3800000000000001E-2</v>
      </c>
      <c r="G170" s="748"/>
      <c r="H170" s="748"/>
      <c r="I170" s="602"/>
      <c r="J170" s="602"/>
      <c r="K170" s="602"/>
      <c r="L170" s="602"/>
      <c r="M170" s="602"/>
      <c r="N170" s="602"/>
      <c r="O170" s="602"/>
      <c r="P170" s="602"/>
      <c r="Q170" s="602"/>
      <c r="R170" s="602"/>
      <c r="S170" s="602"/>
      <c r="T170" s="602"/>
      <c r="U170" s="602"/>
      <c r="V170" s="602"/>
      <c r="W170" s="602"/>
      <c r="X170" s="602"/>
      <c r="Y170" s="602"/>
      <c r="Z170" s="602"/>
      <c r="AA170" s="602"/>
    </row>
    <row r="171" spans="1:27">
      <c r="A171" s="602"/>
      <c r="B171" s="602"/>
      <c r="C171" s="753"/>
      <c r="D171" s="757" t="s">
        <v>1394</v>
      </c>
      <c r="E171" s="758">
        <v>0.40899999999999997</v>
      </c>
      <c r="F171" s="759">
        <v>5.1499999999999997E-2</v>
      </c>
      <c r="G171" s="748"/>
      <c r="H171" s="748"/>
      <c r="I171" s="602"/>
      <c r="J171" s="602"/>
      <c r="K171" s="602"/>
      <c r="L171" s="602"/>
      <c r="M171" s="602"/>
      <c r="N171" s="602"/>
      <c r="O171" s="602"/>
      <c r="P171" s="602"/>
      <c r="Q171" s="602"/>
      <c r="R171" s="602"/>
      <c r="S171" s="602"/>
      <c r="T171" s="602"/>
      <c r="U171" s="602"/>
      <c r="V171" s="602"/>
      <c r="W171" s="602"/>
      <c r="X171" s="602"/>
      <c r="Y171" s="602"/>
      <c r="Z171" s="602"/>
      <c r="AA171" s="602"/>
    </row>
    <row r="172" spans="1:27">
      <c r="A172" s="602"/>
      <c r="B172" s="602"/>
      <c r="C172" s="753"/>
      <c r="D172" s="757">
        <v>1987</v>
      </c>
      <c r="E172" s="758">
        <v>0.36749999999999999</v>
      </c>
      <c r="F172" s="759">
        <v>8.4900000000000003E-2</v>
      </c>
      <c r="G172" s="748"/>
      <c r="H172" s="748"/>
      <c r="I172" s="602"/>
      <c r="J172" s="602"/>
      <c r="K172" s="602"/>
      <c r="L172" s="602"/>
      <c r="M172" s="602"/>
      <c r="N172" s="602"/>
      <c r="O172" s="602"/>
      <c r="P172" s="602"/>
      <c r="Q172" s="602"/>
      <c r="R172" s="602"/>
      <c r="S172" s="602"/>
      <c r="T172" s="602"/>
      <c r="U172" s="602"/>
      <c r="V172" s="602"/>
      <c r="W172" s="602"/>
      <c r="X172" s="602"/>
      <c r="Y172" s="602"/>
      <c r="Z172" s="602"/>
      <c r="AA172" s="602"/>
    </row>
    <row r="173" spans="1:27">
      <c r="A173" s="602"/>
      <c r="B173" s="602"/>
      <c r="C173" s="753"/>
      <c r="D173" s="757" t="s">
        <v>1395</v>
      </c>
      <c r="E173" s="758">
        <v>0.34920000000000001</v>
      </c>
      <c r="F173" s="759">
        <v>9.3299999999999994E-2</v>
      </c>
      <c r="G173" s="748"/>
      <c r="H173" s="748"/>
      <c r="I173" s="602"/>
      <c r="J173" s="602"/>
      <c r="K173" s="602"/>
      <c r="L173" s="602"/>
      <c r="M173" s="602"/>
      <c r="N173" s="602"/>
      <c r="O173" s="602"/>
      <c r="P173" s="602"/>
      <c r="Q173" s="602"/>
      <c r="R173" s="602"/>
      <c r="S173" s="602"/>
      <c r="T173" s="602"/>
      <c r="U173" s="602"/>
      <c r="V173" s="602"/>
      <c r="W173" s="602"/>
      <c r="X173" s="602"/>
      <c r="Y173" s="602"/>
      <c r="Z173" s="602"/>
      <c r="AA173" s="602"/>
    </row>
    <row r="174" spans="1:27">
      <c r="A174" s="602"/>
      <c r="B174" s="602"/>
      <c r="C174" s="753"/>
      <c r="D174" s="757" t="s">
        <v>1396</v>
      </c>
      <c r="E174" s="758">
        <v>0.3246</v>
      </c>
      <c r="F174" s="759">
        <v>0.1142</v>
      </c>
      <c r="G174" s="748"/>
      <c r="H174" s="748"/>
      <c r="I174" s="602"/>
      <c r="J174" s="602"/>
      <c r="K174" s="602"/>
      <c r="L174" s="602"/>
      <c r="M174" s="602"/>
      <c r="N174" s="602"/>
      <c r="O174" s="602"/>
      <c r="P174" s="602"/>
      <c r="Q174" s="602"/>
      <c r="R174" s="602"/>
      <c r="S174" s="602"/>
      <c r="T174" s="602"/>
      <c r="U174" s="602"/>
      <c r="V174" s="602"/>
      <c r="W174" s="602"/>
      <c r="X174" s="602"/>
      <c r="Y174" s="602"/>
      <c r="Z174" s="602"/>
      <c r="AA174" s="602"/>
    </row>
    <row r="175" spans="1:27">
      <c r="A175" s="602"/>
      <c r="B175" s="602"/>
      <c r="C175" s="753"/>
      <c r="D175" s="757">
        <v>1996</v>
      </c>
      <c r="E175" s="758">
        <v>0.1278</v>
      </c>
      <c r="F175" s="759">
        <v>0.16800000000000001</v>
      </c>
      <c r="G175" s="748"/>
      <c r="H175" s="748"/>
      <c r="I175" s="602"/>
      <c r="J175" s="602"/>
      <c r="K175" s="602"/>
      <c r="L175" s="602"/>
      <c r="M175" s="602"/>
      <c r="N175" s="602"/>
      <c r="O175" s="602"/>
      <c r="P175" s="602"/>
      <c r="Q175" s="602"/>
      <c r="R175" s="602"/>
      <c r="S175" s="602"/>
      <c r="T175" s="602"/>
      <c r="U175" s="602"/>
      <c r="V175" s="602"/>
      <c r="W175" s="602"/>
      <c r="X175" s="602"/>
      <c r="Y175" s="602"/>
      <c r="Z175" s="602"/>
      <c r="AA175" s="602"/>
    </row>
    <row r="176" spans="1:27">
      <c r="A176" s="602"/>
      <c r="B176" s="602"/>
      <c r="C176" s="753"/>
      <c r="D176" s="757">
        <v>1997</v>
      </c>
      <c r="E176" s="758">
        <v>9.2399999999999996E-2</v>
      </c>
      <c r="F176" s="759">
        <v>0.1726</v>
      </c>
      <c r="G176" s="748"/>
      <c r="H176" s="748"/>
      <c r="I176" s="602"/>
      <c r="J176" s="602"/>
      <c r="K176" s="602"/>
      <c r="L176" s="602"/>
      <c r="M176" s="602"/>
      <c r="N176" s="602"/>
      <c r="O176" s="602"/>
      <c r="P176" s="602"/>
      <c r="Q176" s="602"/>
      <c r="R176" s="602"/>
      <c r="S176" s="602"/>
      <c r="T176" s="602"/>
      <c r="U176" s="602"/>
      <c r="V176" s="602"/>
      <c r="W176" s="602"/>
      <c r="X176" s="602"/>
      <c r="Y176" s="602"/>
      <c r="Z176" s="602"/>
      <c r="AA176" s="602"/>
    </row>
    <row r="177" spans="1:27">
      <c r="A177" s="602"/>
      <c r="B177" s="602"/>
      <c r="C177" s="753"/>
      <c r="D177" s="757">
        <v>1998</v>
      </c>
      <c r="E177" s="760">
        <v>6.5500000000000003E-2</v>
      </c>
      <c r="F177" s="761">
        <v>0.17499999999999999</v>
      </c>
      <c r="G177" s="748"/>
      <c r="H177" s="748"/>
      <c r="I177" s="602"/>
      <c r="J177" s="602"/>
      <c r="K177" s="602"/>
      <c r="L177" s="602"/>
      <c r="M177" s="602"/>
      <c r="N177" s="602"/>
      <c r="O177" s="602"/>
      <c r="P177" s="602"/>
      <c r="Q177" s="602"/>
      <c r="R177" s="602"/>
      <c r="S177" s="602"/>
      <c r="T177" s="602"/>
      <c r="U177" s="602"/>
      <c r="V177" s="602"/>
      <c r="W177" s="602"/>
      <c r="X177" s="602"/>
      <c r="Y177" s="602"/>
      <c r="Z177" s="602"/>
      <c r="AA177" s="602"/>
    </row>
    <row r="178" spans="1:27">
      <c r="A178" s="602"/>
      <c r="B178" s="602"/>
      <c r="C178" s="753"/>
      <c r="D178" s="757">
        <v>1999</v>
      </c>
      <c r="E178" s="760">
        <v>6.4799999999999996E-2</v>
      </c>
      <c r="F178" s="761">
        <v>0.17213999999999999</v>
      </c>
      <c r="G178" s="748"/>
      <c r="H178" s="748"/>
      <c r="I178" s="602"/>
      <c r="J178" s="602"/>
      <c r="K178" s="602"/>
      <c r="L178" s="602"/>
      <c r="M178" s="602"/>
      <c r="N178" s="602"/>
      <c r="O178" s="602"/>
      <c r="P178" s="602"/>
      <c r="Q178" s="602"/>
      <c r="R178" s="602"/>
      <c r="S178" s="602"/>
      <c r="T178" s="602"/>
      <c r="U178" s="602"/>
      <c r="V178" s="602"/>
      <c r="W178" s="602"/>
      <c r="X178" s="602"/>
      <c r="Y178" s="602"/>
      <c r="Z178" s="602"/>
      <c r="AA178" s="602"/>
    </row>
    <row r="179" spans="1:27">
      <c r="A179" s="602"/>
      <c r="B179" s="602"/>
      <c r="C179" s="753"/>
      <c r="D179" s="757">
        <v>2000</v>
      </c>
      <c r="E179" s="760">
        <v>6.3E-2</v>
      </c>
      <c r="F179" s="761">
        <v>0.16499</v>
      </c>
      <c r="G179" s="748"/>
      <c r="H179" s="748"/>
      <c r="I179" s="602"/>
      <c r="J179" s="602"/>
      <c r="K179" s="602"/>
      <c r="L179" s="602"/>
      <c r="M179" s="602"/>
      <c r="N179" s="602"/>
      <c r="O179" s="602"/>
      <c r="P179" s="602"/>
      <c r="Q179" s="602"/>
      <c r="R179" s="602"/>
      <c r="S179" s="602"/>
      <c r="T179" s="602"/>
      <c r="U179" s="602"/>
      <c r="V179" s="602"/>
      <c r="W179" s="602"/>
      <c r="X179" s="602"/>
      <c r="Y179" s="602"/>
      <c r="Z179" s="602"/>
      <c r="AA179" s="602"/>
    </row>
    <row r="180" spans="1:27">
      <c r="A180" s="602"/>
      <c r="B180" s="602"/>
      <c r="C180" s="753"/>
      <c r="D180" s="757">
        <v>2001</v>
      </c>
      <c r="E180" s="760">
        <v>5.7799999999999997E-2</v>
      </c>
      <c r="F180" s="761">
        <v>0.14353999999999997</v>
      </c>
      <c r="G180" s="748"/>
      <c r="H180" s="748"/>
      <c r="I180" s="602"/>
      <c r="J180" s="602"/>
      <c r="K180" s="602"/>
      <c r="L180" s="602"/>
      <c r="M180" s="602"/>
      <c r="N180" s="602"/>
      <c r="O180" s="602"/>
      <c r="P180" s="602"/>
      <c r="Q180" s="602"/>
      <c r="R180" s="602"/>
      <c r="S180" s="602"/>
      <c r="T180" s="602"/>
      <c r="U180" s="602"/>
      <c r="V180" s="602"/>
      <c r="W180" s="602"/>
      <c r="X180" s="602"/>
      <c r="Y180" s="602"/>
      <c r="Z180" s="602"/>
      <c r="AA180" s="602"/>
    </row>
    <row r="181" spans="1:27">
      <c r="A181" s="602"/>
      <c r="B181" s="602"/>
      <c r="C181" s="753"/>
      <c r="D181" s="757">
        <v>2002</v>
      </c>
      <c r="E181" s="760">
        <v>6.3399999999999998E-2</v>
      </c>
      <c r="F181" s="761">
        <v>0.16641999999999998</v>
      </c>
      <c r="G181" s="748"/>
      <c r="H181" s="748"/>
      <c r="I181" s="602"/>
      <c r="J181" s="602"/>
      <c r="K181" s="602"/>
      <c r="L181" s="602"/>
      <c r="M181" s="602"/>
      <c r="N181" s="602"/>
      <c r="O181" s="602"/>
      <c r="P181" s="602"/>
      <c r="Q181" s="602"/>
      <c r="R181" s="602"/>
      <c r="S181" s="602"/>
      <c r="T181" s="602"/>
      <c r="U181" s="602"/>
      <c r="V181" s="602"/>
      <c r="W181" s="602"/>
      <c r="X181" s="602"/>
      <c r="Y181" s="602"/>
      <c r="Z181" s="602"/>
      <c r="AA181" s="602"/>
    </row>
    <row r="182" spans="1:27">
      <c r="A182" s="602"/>
      <c r="B182" s="602"/>
      <c r="C182" s="753"/>
      <c r="D182" s="757">
        <v>2003</v>
      </c>
      <c r="E182" s="760">
        <v>6.0299999999999999E-2</v>
      </c>
      <c r="F182" s="761">
        <v>0.153364</v>
      </c>
      <c r="G182" s="748"/>
      <c r="H182" s="748"/>
      <c r="I182" s="602"/>
      <c r="J182" s="602"/>
      <c r="K182" s="602"/>
      <c r="L182" s="602"/>
      <c r="M182" s="602"/>
      <c r="N182" s="602"/>
      <c r="O182" s="602"/>
      <c r="P182" s="602"/>
      <c r="Q182" s="602"/>
      <c r="R182" s="602"/>
      <c r="S182" s="602"/>
      <c r="T182" s="602"/>
      <c r="U182" s="602"/>
      <c r="V182" s="602"/>
      <c r="W182" s="602"/>
      <c r="X182" s="602"/>
      <c r="Y182" s="602"/>
      <c r="Z182" s="602"/>
      <c r="AA182" s="602"/>
    </row>
    <row r="183" spans="1:27">
      <c r="A183" s="602"/>
      <c r="B183" s="602"/>
      <c r="C183" s="753"/>
      <c r="D183" s="757">
        <v>2004</v>
      </c>
      <c r="E183" s="760">
        <v>3.2300000000000002E-2</v>
      </c>
      <c r="F183" s="761">
        <v>1.9538E-2</v>
      </c>
      <c r="G183" s="748"/>
      <c r="H183" s="748"/>
      <c r="I183" s="602"/>
      <c r="J183" s="602"/>
      <c r="K183" s="602"/>
      <c r="L183" s="602"/>
      <c r="M183" s="602"/>
      <c r="N183" s="602"/>
      <c r="O183" s="602"/>
      <c r="P183" s="602"/>
      <c r="Q183" s="602"/>
      <c r="R183" s="602"/>
      <c r="S183" s="602"/>
      <c r="T183" s="602"/>
      <c r="U183" s="602"/>
      <c r="V183" s="602"/>
      <c r="W183" s="602"/>
      <c r="X183" s="602"/>
      <c r="Y183" s="602"/>
      <c r="Z183" s="602"/>
      <c r="AA183" s="602"/>
    </row>
    <row r="184" spans="1:27">
      <c r="A184" s="602"/>
      <c r="B184" s="602"/>
      <c r="C184" s="753"/>
      <c r="D184" s="757">
        <v>2005</v>
      </c>
      <c r="E184" s="760">
        <v>3.2899999999999999E-2</v>
      </c>
      <c r="F184" s="761">
        <v>1.619E-2</v>
      </c>
      <c r="G184" s="748"/>
      <c r="H184" s="748"/>
      <c r="I184" s="602"/>
      <c r="J184" s="602"/>
      <c r="K184" s="602"/>
      <c r="L184" s="602"/>
      <c r="M184" s="602"/>
      <c r="N184" s="602"/>
      <c r="O184" s="602"/>
      <c r="P184" s="602"/>
      <c r="Q184" s="602"/>
      <c r="R184" s="602"/>
      <c r="S184" s="602"/>
      <c r="T184" s="602"/>
      <c r="U184" s="602"/>
      <c r="V184" s="602"/>
      <c r="W184" s="602"/>
      <c r="X184" s="602"/>
      <c r="Y184" s="602"/>
      <c r="Z184" s="602"/>
      <c r="AA184" s="602"/>
    </row>
    <row r="185" spans="1:27">
      <c r="A185" s="602"/>
      <c r="B185" s="602"/>
      <c r="C185" s="753"/>
      <c r="D185" s="757">
        <v>2006</v>
      </c>
      <c r="E185" s="760">
        <v>3.1800000000000002E-2</v>
      </c>
      <c r="F185" s="761">
        <v>2.2700000000000001E-2</v>
      </c>
      <c r="G185" s="748"/>
      <c r="H185" s="748"/>
      <c r="I185" s="602"/>
      <c r="J185" s="602"/>
      <c r="K185" s="602"/>
      <c r="L185" s="602"/>
      <c r="M185" s="602"/>
      <c r="N185" s="602"/>
      <c r="O185" s="602"/>
      <c r="P185" s="602"/>
      <c r="Q185" s="602"/>
      <c r="R185" s="602"/>
      <c r="S185" s="602"/>
      <c r="T185" s="602"/>
      <c r="U185" s="602"/>
      <c r="V185" s="602"/>
      <c r="W185" s="602"/>
      <c r="X185" s="602"/>
      <c r="Y185" s="602"/>
      <c r="Z185" s="602"/>
      <c r="AA185" s="602"/>
    </row>
    <row r="186" spans="1:27">
      <c r="A186" s="602"/>
      <c r="B186" s="602"/>
      <c r="C186" s="753"/>
      <c r="D186" s="757">
        <v>2007</v>
      </c>
      <c r="E186" s="760">
        <v>3.3300000000000003E-2</v>
      </c>
      <c r="F186" s="761">
        <v>1.34E-2</v>
      </c>
      <c r="G186" s="748"/>
      <c r="H186" s="748"/>
      <c r="I186" s="602"/>
      <c r="J186" s="602"/>
      <c r="K186" s="602"/>
      <c r="L186" s="602"/>
      <c r="M186" s="602"/>
      <c r="N186" s="602"/>
      <c r="O186" s="602"/>
      <c r="P186" s="602"/>
      <c r="Q186" s="602"/>
      <c r="R186" s="602"/>
      <c r="S186" s="602"/>
      <c r="T186" s="602"/>
      <c r="U186" s="602"/>
      <c r="V186" s="602"/>
      <c r="W186" s="602"/>
      <c r="X186" s="602"/>
      <c r="Y186" s="602"/>
      <c r="Z186" s="602"/>
      <c r="AA186" s="602"/>
    </row>
    <row r="187" spans="1:27" ht="13.5" thickBot="1">
      <c r="A187" s="602"/>
      <c r="B187" s="602"/>
      <c r="C187" s="762"/>
      <c r="D187" s="763" t="s">
        <v>1390</v>
      </c>
      <c r="E187" s="764">
        <v>3.3300000000000003E-2</v>
      </c>
      <c r="F187" s="765">
        <v>1.34E-2</v>
      </c>
      <c r="G187" s="748"/>
      <c r="H187" s="748"/>
      <c r="I187" s="602"/>
      <c r="J187" s="602"/>
      <c r="K187" s="602"/>
      <c r="L187" s="602"/>
      <c r="M187" s="602"/>
      <c r="N187" s="602"/>
      <c r="O187" s="602"/>
      <c r="P187" s="602"/>
      <c r="Q187" s="602"/>
      <c r="R187" s="602"/>
      <c r="S187" s="602"/>
      <c r="T187" s="602"/>
      <c r="U187" s="602"/>
      <c r="V187" s="602"/>
      <c r="W187" s="602"/>
      <c r="X187" s="602"/>
      <c r="Y187" s="602"/>
      <c r="Z187" s="602"/>
      <c r="AA187" s="602"/>
    </row>
    <row r="188" spans="1:27">
      <c r="A188" s="602"/>
      <c r="B188" s="602"/>
      <c r="C188" s="972" t="s">
        <v>1397</v>
      </c>
      <c r="D188" s="750" t="s">
        <v>1398</v>
      </c>
      <c r="E188" s="766">
        <v>8.9899999999999994E-2</v>
      </c>
      <c r="F188" s="767">
        <v>8.6999999999999994E-3</v>
      </c>
      <c r="G188" s="748"/>
      <c r="H188" s="748"/>
      <c r="I188" s="602"/>
      <c r="J188" s="602"/>
      <c r="K188" s="602"/>
      <c r="L188" s="602"/>
      <c r="M188" s="602"/>
      <c r="N188" s="602"/>
      <c r="O188" s="602"/>
      <c r="P188" s="602"/>
      <c r="Q188" s="602"/>
      <c r="R188" s="602"/>
      <c r="S188" s="602"/>
      <c r="T188" s="602"/>
      <c r="U188" s="602"/>
      <c r="V188" s="602"/>
      <c r="W188" s="602"/>
      <c r="X188" s="602"/>
      <c r="Y188" s="602"/>
      <c r="Z188" s="602"/>
      <c r="AA188" s="602"/>
    </row>
    <row r="189" spans="1:27" ht="13.5" thickBot="1">
      <c r="A189" s="602"/>
      <c r="B189" s="602"/>
      <c r="C189" s="973"/>
      <c r="D189" s="763" t="s">
        <v>1399</v>
      </c>
      <c r="E189" s="768">
        <v>6.7199999999999996E-2</v>
      </c>
      <c r="F189" s="769">
        <v>6.8999999999999999E-3</v>
      </c>
      <c r="G189" s="748"/>
      <c r="H189" s="748"/>
      <c r="I189" s="602"/>
      <c r="J189" s="602"/>
      <c r="K189" s="602"/>
      <c r="L189" s="602"/>
      <c r="M189" s="602"/>
      <c r="N189" s="602"/>
      <c r="O189" s="602"/>
      <c r="P189" s="602"/>
      <c r="Q189" s="602"/>
      <c r="R189" s="602"/>
      <c r="S189" s="602"/>
      <c r="T189" s="602"/>
      <c r="U189" s="602"/>
      <c r="V189" s="602"/>
      <c r="W189" s="602"/>
      <c r="X189" s="602"/>
      <c r="Y189" s="602"/>
      <c r="Z189" s="602"/>
      <c r="AA189" s="602"/>
    </row>
    <row r="190" spans="1:27" s="626" customFormat="1">
      <c r="A190" s="619"/>
      <c r="B190" s="690"/>
      <c r="C190" s="708" t="s">
        <v>1400</v>
      </c>
      <c r="D190" s="709"/>
      <c r="E190" s="709"/>
      <c r="F190" s="709"/>
      <c r="G190" s="748"/>
      <c r="H190" s="709"/>
      <c r="I190" s="709"/>
      <c r="J190" s="709"/>
      <c r="K190" s="709"/>
      <c r="L190" s="619"/>
      <c r="M190" s="711"/>
      <c r="N190" s="619"/>
      <c r="O190" s="619"/>
      <c r="P190" s="619"/>
      <c r="Q190" s="619"/>
      <c r="R190" s="619"/>
      <c r="S190" s="619"/>
      <c r="T190" s="619"/>
      <c r="U190" s="619"/>
      <c r="V190" s="619"/>
      <c r="W190" s="619"/>
      <c r="X190" s="619"/>
      <c r="Y190" s="619"/>
      <c r="Z190" s="619"/>
      <c r="AA190" s="619"/>
    </row>
    <row r="191" spans="1:27">
      <c r="A191" s="602"/>
      <c r="B191" s="603"/>
      <c r="C191" s="602"/>
      <c r="D191" s="602"/>
      <c r="E191" s="602"/>
      <c r="F191" s="602"/>
      <c r="G191" s="602"/>
      <c r="H191" s="602"/>
      <c r="I191" s="602"/>
      <c r="J191" s="602"/>
      <c r="K191" s="602"/>
      <c r="L191" s="602"/>
      <c r="M191" s="602"/>
      <c r="N191" s="602"/>
      <c r="O191" s="602"/>
      <c r="P191" s="602"/>
      <c r="Q191" s="602"/>
      <c r="R191" s="602"/>
      <c r="S191" s="602"/>
      <c r="T191" s="602"/>
      <c r="U191" s="602"/>
      <c r="V191" s="602"/>
      <c r="W191" s="602"/>
      <c r="X191" s="602"/>
      <c r="Y191" s="602"/>
      <c r="Z191" s="602"/>
      <c r="AA191" s="602"/>
    </row>
    <row r="192" spans="1:27" ht="18.75">
      <c r="B192" s="739" t="s">
        <v>1401</v>
      </c>
      <c r="C192" s="740" t="s">
        <v>1402</v>
      </c>
      <c r="D192" s="742"/>
      <c r="E192" s="742"/>
      <c r="F192" s="742"/>
      <c r="G192" s="742"/>
      <c r="H192" s="742"/>
      <c r="I192" s="742"/>
      <c r="J192" s="742"/>
      <c r="K192" s="742"/>
      <c r="L192" s="743"/>
      <c r="M192" s="602"/>
      <c r="N192" s="602"/>
      <c r="O192" s="602"/>
      <c r="P192" s="602"/>
      <c r="Q192" s="602"/>
      <c r="R192" s="602"/>
      <c r="S192" s="602"/>
      <c r="T192" s="602"/>
      <c r="U192" s="602"/>
      <c r="V192" s="602"/>
      <c r="W192" s="602"/>
      <c r="X192" s="602"/>
      <c r="Y192" s="602"/>
      <c r="Z192" s="602"/>
      <c r="AA192" s="602"/>
    </row>
    <row r="193" spans="1:27" ht="13.5" thickBot="1">
      <c r="A193" s="602"/>
      <c r="B193" s="602"/>
      <c r="C193" s="724"/>
      <c r="D193" s="724"/>
      <c r="E193" s="724"/>
      <c r="F193" s="724"/>
      <c r="G193" s="602"/>
      <c r="H193" s="602"/>
      <c r="I193" s="602"/>
      <c r="J193" s="602"/>
      <c r="K193" s="602"/>
      <c r="L193" s="602"/>
      <c r="M193" s="602"/>
      <c r="N193" s="602"/>
      <c r="O193" s="602"/>
      <c r="P193" s="602"/>
      <c r="Q193" s="602"/>
      <c r="R193" s="602"/>
      <c r="S193" s="602"/>
      <c r="T193" s="602"/>
      <c r="U193" s="602"/>
      <c r="V193" s="602"/>
      <c r="W193" s="602"/>
      <c r="X193" s="602"/>
      <c r="Y193" s="602"/>
      <c r="Z193" s="602"/>
      <c r="AA193" s="602"/>
    </row>
    <row r="194" spans="1:27" ht="27.75" thickBot="1">
      <c r="A194" s="602"/>
      <c r="B194" s="602"/>
      <c r="C194" s="770" t="s">
        <v>1376</v>
      </c>
      <c r="D194" s="746" t="s">
        <v>1403</v>
      </c>
      <c r="E194" s="746" t="s">
        <v>1404</v>
      </c>
      <c r="F194" s="747" t="s">
        <v>1378</v>
      </c>
      <c r="G194" s="602"/>
      <c r="H194" s="602"/>
      <c r="I194" s="602"/>
      <c r="J194" s="602"/>
      <c r="K194" s="602"/>
      <c r="L194" s="602"/>
      <c r="M194" s="602"/>
      <c r="N194" s="602"/>
      <c r="O194" s="602"/>
      <c r="P194" s="602"/>
      <c r="Q194" s="602"/>
      <c r="R194" s="602"/>
      <c r="S194" s="602"/>
      <c r="T194" s="602"/>
      <c r="U194" s="602"/>
      <c r="V194" s="602"/>
      <c r="W194" s="602"/>
      <c r="X194" s="602"/>
      <c r="Y194" s="602"/>
      <c r="Z194" s="602"/>
      <c r="AA194" s="602"/>
    </row>
    <row r="195" spans="1:27">
      <c r="A195" s="602"/>
      <c r="B195" s="602"/>
      <c r="C195" s="972" t="s">
        <v>1405</v>
      </c>
      <c r="D195" s="750" t="s">
        <v>1406</v>
      </c>
      <c r="E195" s="771">
        <v>5.9999999999999995E-4</v>
      </c>
      <c r="F195" s="772">
        <v>1.1999999999999999E-3</v>
      </c>
      <c r="G195" s="773"/>
      <c r="H195" s="602"/>
      <c r="I195" s="602"/>
      <c r="J195" s="602"/>
      <c r="K195" s="602"/>
      <c r="L195" s="602"/>
      <c r="M195" s="602"/>
      <c r="N195" s="602"/>
      <c r="O195" s="602"/>
      <c r="P195" s="602"/>
      <c r="Q195" s="602"/>
      <c r="R195" s="602"/>
      <c r="S195" s="602"/>
      <c r="T195" s="602"/>
      <c r="U195" s="602"/>
      <c r="V195" s="602"/>
      <c r="W195" s="602"/>
      <c r="X195" s="602"/>
      <c r="Y195" s="602"/>
      <c r="Z195" s="602"/>
      <c r="AA195" s="602"/>
    </row>
    <row r="196" spans="1:27">
      <c r="A196" s="602"/>
      <c r="B196" s="602"/>
      <c r="C196" s="974"/>
      <c r="D196" s="757" t="s">
        <v>1407</v>
      </c>
      <c r="E196" s="774">
        <v>5.0000000000000001E-4</v>
      </c>
      <c r="F196" s="775">
        <v>1E-3</v>
      </c>
      <c r="G196" s="773"/>
      <c r="H196" s="602"/>
      <c r="I196" s="602"/>
      <c r="J196" s="602"/>
      <c r="K196" s="602"/>
      <c r="L196" s="602"/>
      <c r="M196" s="602"/>
      <c r="N196" s="602"/>
      <c r="O196" s="602"/>
      <c r="P196" s="602"/>
      <c r="Q196" s="602"/>
      <c r="R196" s="602"/>
      <c r="S196" s="602"/>
      <c r="T196" s="602"/>
      <c r="U196" s="602"/>
      <c r="V196" s="602"/>
      <c r="W196" s="602"/>
      <c r="X196" s="602"/>
      <c r="Y196" s="602"/>
      <c r="Z196" s="602"/>
      <c r="AA196" s="602"/>
    </row>
    <row r="197" spans="1:27">
      <c r="A197" s="602"/>
      <c r="B197" s="602"/>
      <c r="C197" s="974"/>
      <c r="D197" s="757" t="s">
        <v>1399</v>
      </c>
      <c r="E197" s="774">
        <v>5.0000000000000001E-4</v>
      </c>
      <c r="F197" s="775">
        <v>1E-3</v>
      </c>
      <c r="G197" s="773"/>
      <c r="H197" s="602"/>
      <c r="I197" s="602"/>
      <c r="J197" s="602"/>
      <c r="K197" s="602"/>
      <c r="L197" s="602"/>
      <c r="M197" s="602"/>
      <c r="N197" s="602"/>
      <c r="O197" s="602"/>
      <c r="P197" s="602"/>
      <c r="Q197" s="602"/>
      <c r="R197" s="602"/>
      <c r="S197" s="602"/>
      <c r="T197" s="602"/>
      <c r="U197" s="602"/>
      <c r="V197" s="602"/>
      <c r="W197" s="602"/>
      <c r="X197" s="602"/>
      <c r="Y197" s="602"/>
      <c r="Z197" s="602"/>
      <c r="AA197" s="602"/>
    </row>
    <row r="198" spans="1:27">
      <c r="A198" s="602"/>
      <c r="B198" s="776"/>
      <c r="C198" s="975" t="s">
        <v>1408</v>
      </c>
      <c r="D198" s="757" t="s">
        <v>1406</v>
      </c>
      <c r="E198" s="774">
        <v>1.1000000000000001E-3</v>
      </c>
      <c r="F198" s="775">
        <v>1.6999999999999999E-3</v>
      </c>
      <c r="G198" s="773"/>
      <c r="H198" s="602"/>
      <c r="I198" s="602"/>
      <c r="J198" s="602"/>
      <c r="K198" s="602"/>
      <c r="L198" s="602"/>
      <c r="M198" s="602"/>
      <c r="N198" s="602"/>
      <c r="O198" s="602"/>
      <c r="P198" s="602"/>
      <c r="Q198" s="602"/>
      <c r="R198" s="602"/>
      <c r="S198" s="602"/>
      <c r="T198" s="602"/>
      <c r="U198" s="602"/>
      <c r="V198" s="602"/>
      <c r="W198" s="602"/>
      <c r="X198" s="602"/>
      <c r="Y198" s="602"/>
      <c r="Z198" s="602"/>
      <c r="AA198" s="602"/>
    </row>
    <row r="199" spans="1:27">
      <c r="A199" s="602"/>
      <c r="B199" s="776"/>
      <c r="C199" s="974"/>
      <c r="D199" s="757" t="s">
        <v>1407</v>
      </c>
      <c r="E199" s="774">
        <v>8.9999999999999998E-4</v>
      </c>
      <c r="F199" s="775">
        <v>1.4E-3</v>
      </c>
      <c r="G199" s="773"/>
      <c r="H199" s="602"/>
      <c r="I199" s="602"/>
      <c r="J199" s="602"/>
      <c r="K199" s="602"/>
      <c r="L199" s="602"/>
      <c r="M199" s="602"/>
      <c r="N199" s="602"/>
      <c r="O199" s="602"/>
      <c r="P199" s="602"/>
      <c r="Q199" s="602"/>
      <c r="R199" s="602"/>
      <c r="S199" s="602"/>
      <c r="T199" s="602"/>
      <c r="U199" s="602"/>
      <c r="V199" s="602"/>
      <c r="W199" s="602"/>
      <c r="X199" s="602"/>
      <c r="Y199" s="602"/>
      <c r="Z199" s="602"/>
      <c r="AA199" s="602"/>
    </row>
    <row r="200" spans="1:27">
      <c r="A200" s="602"/>
      <c r="B200" s="776"/>
      <c r="C200" s="976"/>
      <c r="D200" s="757" t="s">
        <v>1399</v>
      </c>
      <c r="E200" s="774">
        <v>1E-3</v>
      </c>
      <c r="F200" s="775">
        <v>1.5E-3</v>
      </c>
      <c r="G200" s="773"/>
      <c r="H200" s="602"/>
      <c r="I200" s="602"/>
      <c r="J200" s="602"/>
      <c r="K200" s="602"/>
      <c r="L200" s="602"/>
      <c r="M200" s="602"/>
      <c r="N200" s="602"/>
      <c r="O200" s="602"/>
      <c r="P200" s="602"/>
      <c r="Q200" s="602"/>
      <c r="R200" s="602"/>
      <c r="S200" s="602"/>
      <c r="T200" s="602"/>
      <c r="U200" s="602"/>
      <c r="V200" s="602"/>
      <c r="W200" s="602"/>
      <c r="X200" s="602"/>
      <c r="Y200" s="602"/>
      <c r="Z200" s="602"/>
      <c r="AA200" s="602"/>
    </row>
    <row r="201" spans="1:27">
      <c r="A201" s="602"/>
      <c r="B201" s="776"/>
      <c r="C201" s="642" t="s">
        <v>1409</v>
      </c>
      <c r="D201" s="757" t="s">
        <v>1410</v>
      </c>
      <c r="E201" s="774">
        <v>5.1000000000000004E-3</v>
      </c>
      <c r="F201" s="775">
        <v>4.7999999999999996E-3</v>
      </c>
      <c r="G201" s="773"/>
      <c r="H201" s="602"/>
      <c r="I201" s="602"/>
      <c r="J201" s="602"/>
      <c r="K201" s="602"/>
      <c r="L201" s="602"/>
      <c r="M201" s="602"/>
      <c r="N201" s="602"/>
      <c r="O201" s="602"/>
      <c r="P201" s="602"/>
      <c r="Q201" s="602"/>
      <c r="R201" s="602"/>
      <c r="S201" s="602"/>
      <c r="T201" s="602"/>
      <c r="U201" s="602"/>
      <c r="V201" s="602"/>
      <c r="W201" s="602"/>
      <c r="X201" s="602"/>
      <c r="Y201" s="602"/>
      <c r="Z201" s="602"/>
      <c r="AA201" s="602"/>
    </row>
    <row r="202" spans="1:27">
      <c r="A202" s="602"/>
      <c r="B202" s="776"/>
      <c r="C202" s="642" t="s">
        <v>1411</v>
      </c>
      <c r="D202" s="777"/>
      <c r="E202" s="778">
        <v>0.73699999999999999</v>
      </c>
      <c r="F202" s="779">
        <v>0.05</v>
      </c>
      <c r="G202" s="773"/>
      <c r="H202" s="773"/>
      <c r="I202" s="602"/>
      <c r="J202" s="602"/>
      <c r="K202" s="602"/>
      <c r="L202" s="602"/>
      <c r="M202" s="602"/>
      <c r="N202" s="602"/>
      <c r="O202" s="602"/>
      <c r="P202" s="602"/>
      <c r="Q202" s="602"/>
      <c r="R202" s="602"/>
      <c r="S202" s="602"/>
      <c r="T202" s="602"/>
      <c r="U202" s="602"/>
      <c r="V202" s="602"/>
      <c r="W202" s="602"/>
      <c r="X202" s="602"/>
      <c r="Y202" s="602"/>
      <c r="Z202" s="602"/>
      <c r="AA202" s="602"/>
    </row>
    <row r="203" spans="1:27">
      <c r="A203" s="602"/>
      <c r="B203" s="776"/>
      <c r="C203" s="642" t="s">
        <v>1412</v>
      </c>
      <c r="D203" s="777"/>
      <c r="E203" s="778">
        <v>1.966</v>
      </c>
      <c r="F203" s="779">
        <v>0.17499999999999999</v>
      </c>
      <c r="G203" s="773"/>
      <c r="H203" s="773"/>
      <c r="I203" s="602"/>
      <c r="J203" s="602"/>
      <c r="K203" s="602"/>
      <c r="L203" s="602"/>
      <c r="M203" s="602"/>
      <c r="N203" s="602"/>
      <c r="O203" s="602"/>
      <c r="P203" s="602"/>
      <c r="Q203" s="602"/>
      <c r="R203" s="602"/>
      <c r="S203" s="602"/>
      <c r="T203" s="602"/>
      <c r="U203" s="602"/>
      <c r="V203" s="602"/>
      <c r="W203" s="602"/>
      <c r="X203" s="602"/>
      <c r="Y203" s="602"/>
      <c r="Z203" s="602"/>
      <c r="AA203" s="602"/>
    </row>
    <row r="204" spans="1:27">
      <c r="A204" s="602"/>
      <c r="B204" s="776"/>
      <c r="C204" s="642" t="s">
        <v>1413</v>
      </c>
      <c r="D204" s="777"/>
      <c r="E204" s="778">
        <v>1.966</v>
      </c>
      <c r="F204" s="779">
        <v>0.17499999999999999</v>
      </c>
      <c r="G204" s="773"/>
      <c r="H204" s="773"/>
      <c r="I204" s="602"/>
      <c r="J204" s="602"/>
      <c r="K204" s="602"/>
      <c r="L204" s="602"/>
      <c r="M204" s="602"/>
      <c r="N204" s="602"/>
      <c r="O204" s="602"/>
      <c r="P204" s="602"/>
      <c r="Q204" s="602"/>
      <c r="R204" s="602"/>
      <c r="S204" s="602"/>
      <c r="T204" s="602"/>
      <c r="U204" s="602"/>
      <c r="V204" s="602"/>
      <c r="W204" s="602"/>
      <c r="X204" s="602"/>
      <c r="Y204" s="602"/>
      <c r="Z204" s="602"/>
      <c r="AA204" s="602"/>
    </row>
    <row r="205" spans="1:27">
      <c r="A205" s="602"/>
      <c r="B205" s="776"/>
      <c r="C205" s="642" t="s">
        <v>1414</v>
      </c>
      <c r="D205" s="777"/>
      <c r="E205" s="778">
        <v>3.6999999999999998E-2</v>
      </c>
      <c r="F205" s="779">
        <v>6.7000000000000004E-2</v>
      </c>
      <c r="G205" s="773"/>
      <c r="H205" s="773"/>
      <c r="I205" s="602"/>
      <c r="J205" s="602"/>
      <c r="K205" s="602"/>
      <c r="L205" s="602"/>
      <c r="M205" s="602"/>
      <c r="N205" s="602"/>
      <c r="O205" s="602"/>
      <c r="P205" s="602"/>
      <c r="Q205" s="602"/>
      <c r="R205" s="602"/>
      <c r="S205" s="602"/>
      <c r="T205" s="602"/>
      <c r="U205" s="602"/>
      <c r="V205" s="602"/>
      <c r="W205" s="602"/>
      <c r="X205" s="602"/>
      <c r="Y205" s="602"/>
      <c r="Z205" s="602"/>
      <c r="AA205" s="602"/>
    </row>
    <row r="206" spans="1:27">
      <c r="A206" s="602"/>
      <c r="B206" s="776"/>
      <c r="C206" s="642" t="s">
        <v>1415</v>
      </c>
      <c r="D206" s="777"/>
      <c r="E206" s="778">
        <v>6.6000000000000003E-2</v>
      </c>
      <c r="F206" s="779">
        <v>0.17499999999999999</v>
      </c>
      <c r="G206" s="773"/>
      <c r="H206" s="773"/>
      <c r="I206" s="602"/>
      <c r="J206" s="602"/>
      <c r="K206" s="602"/>
      <c r="L206" s="602"/>
      <c r="M206" s="602"/>
      <c r="N206" s="602"/>
      <c r="O206" s="602"/>
      <c r="P206" s="602"/>
      <c r="Q206" s="602"/>
      <c r="R206" s="602"/>
      <c r="S206" s="602"/>
      <c r="T206" s="602"/>
      <c r="U206" s="602"/>
      <c r="V206" s="602"/>
      <c r="W206" s="602"/>
      <c r="X206" s="602"/>
      <c r="Y206" s="602"/>
      <c r="Z206" s="602"/>
      <c r="AA206" s="602"/>
    </row>
    <row r="207" spans="1:27">
      <c r="A207" s="602"/>
      <c r="B207" s="776"/>
      <c r="C207" s="642" t="s">
        <v>1416</v>
      </c>
      <c r="D207" s="777"/>
      <c r="E207" s="778">
        <v>1.966</v>
      </c>
      <c r="F207" s="779">
        <v>0.17499999999999999</v>
      </c>
      <c r="G207" s="773"/>
      <c r="H207" s="773"/>
      <c r="I207" s="602"/>
      <c r="J207" s="602"/>
      <c r="K207" s="602"/>
      <c r="L207" s="602"/>
      <c r="M207" s="602"/>
      <c r="N207" s="602"/>
      <c r="O207" s="602"/>
      <c r="P207" s="602"/>
      <c r="Q207" s="602"/>
      <c r="R207" s="602"/>
      <c r="S207" s="602"/>
      <c r="T207" s="602"/>
      <c r="U207" s="602"/>
      <c r="V207" s="602"/>
      <c r="W207" s="602"/>
      <c r="X207" s="602"/>
      <c r="Y207" s="602"/>
      <c r="Z207" s="602"/>
      <c r="AA207" s="602"/>
    </row>
    <row r="208" spans="1:27">
      <c r="A208" s="602"/>
      <c r="B208" s="776"/>
      <c r="C208" s="642" t="s">
        <v>1417</v>
      </c>
      <c r="D208" s="777"/>
      <c r="E208" s="778">
        <v>5.5E-2</v>
      </c>
      <c r="F208" s="779">
        <v>6.7000000000000004E-2</v>
      </c>
      <c r="G208" s="773"/>
      <c r="H208" s="773"/>
      <c r="I208" s="602"/>
      <c r="J208" s="602"/>
      <c r="K208" s="602"/>
      <c r="L208" s="602"/>
      <c r="M208" s="602"/>
      <c r="N208" s="602"/>
      <c r="O208" s="602"/>
      <c r="P208" s="602"/>
      <c r="Q208" s="602"/>
      <c r="R208" s="602"/>
      <c r="S208" s="602"/>
      <c r="T208" s="602"/>
      <c r="U208" s="602"/>
      <c r="V208" s="602"/>
      <c r="W208" s="602"/>
      <c r="X208" s="602"/>
      <c r="Y208" s="602"/>
      <c r="Z208" s="602"/>
      <c r="AA208" s="602"/>
    </row>
    <row r="209" spans="1:27">
      <c r="A209" s="602"/>
      <c r="B209" s="776"/>
      <c r="C209" s="642" t="s">
        <v>1418</v>
      </c>
      <c r="D209" s="777"/>
      <c r="E209" s="778">
        <v>0.19700000000000001</v>
      </c>
      <c r="F209" s="779">
        <v>0.17499999999999999</v>
      </c>
      <c r="G209" s="773"/>
      <c r="H209" s="773"/>
      <c r="I209" s="602"/>
      <c r="J209" s="602"/>
      <c r="K209" s="602"/>
      <c r="L209" s="602"/>
      <c r="M209" s="602"/>
      <c r="N209" s="602"/>
      <c r="O209" s="602"/>
      <c r="P209" s="602"/>
      <c r="Q209" s="602"/>
      <c r="R209" s="602"/>
      <c r="S209" s="602"/>
      <c r="T209" s="602"/>
      <c r="U209" s="602"/>
      <c r="V209" s="602"/>
      <c r="W209" s="602"/>
      <c r="X209" s="602"/>
      <c r="Y209" s="602"/>
      <c r="Z209" s="602"/>
      <c r="AA209" s="602"/>
    </row>
    <row r="210" spans="1:27">
      <c r="A210" s="602"/>
      <c r="B210" s="602"/>
      <c r="C210" s="780" t="s">
        <v>1419</v>
      </c>
      <c r="D210" s="777"/>
      <c r="E210" s="778">
        <v>0.19700000000000001</v>
      </c>
      <c r="F210" s="779">
        <v>0.17499999999999999</v>
      </c>
      <c r="G210" s="773"/>
      <c r="H210" s="773"/>
      <c r="I210" s="602"/>
      <c r="J210" s="602"/>
      <c r="K210" s="602"/>
      <c r="L210" s="602"/>
      <c r="M210" s="602"/>
      <c r="N210" s="602"/>
      <c r="O210" s="602"/>
      <c r="P210" s="602"/>
      <c r="Q210" s="602"/>
      <c r="R210" s="602"/>
      <c r="S210" s="602"/>
      <c r="T210" s="602"/>
      <c r="U210" s="602"/>
      <c r="V210" s="602"/>
      <c r="W210" s="602"/>
      <c r="X210" s="602"/>
      <c r="Y210" s="602"/>
      <c r="Z210" s="602"/>
      <c r="AA210" s="602"/>
    </row>
    <row r="211" spans="1:27">
      <c r="A211" s="602"/>
      <c r="B211" s="776"/>
      <c r="C211" s="642" t="s">
        <v>1420</v>
      </c>
      <c r="D211" s="777"/>
      <c r="E211" s="774">
        <v>5.0000000000000001E-4</v>
      </c>
      <c r="F211" s="779">
        <v>1E-3</v>
      </c>
      <c r="G211" s="773"/>
      <c r="H211" s="773"/>
      <c r="I211" s="602"/>
      <c r="J211" s="602"/>
      <c r="K211" s="602"/>
      <c r="L211" s="602"/>
      <c r="M211" s="602"/>
      <c r="N211" s="602"/>
      <c r="O211" s="602"/>
      <c r="P211" s="602"/>
      <c r="Q211" s="602"/>
      <c r="R211" s="602"/>
      <c r="S211" s="602"/>
      <c r="T211" s="602"/>
      <c r="U211" s="602"/>
      <c r="V211" s="602"/>
      <c r="W211" s="602"/>
      <c r="X211" s="602"/>
      <c r="Y211" s="602"/>
      <c r="Z211" s="602"/>
      <c r="AA211" s="602"/>
    </row>
    <row r="212" spans="1:27">
      <c r="A212" s="602"/>
      <c r="B212" s="776"/>
      <c r="C212" s="642" t="s">
        <v>1421</v>
      </c>
      <c r="D212" s="777"/>
      <c r="E212" s="778">
        <v>5.0000000000000001E-3</v>
      </c>
      <c r="F212" s="779">
        <v>5.0000000000000001E-3</v>
      </c>
      <c r="G212" s="773"/>
      <c r="H212" s="773"/>
      <c r="I212" s="602"/>
      <c r="J212" s="602"/>
      <c r="K212" s="602"/>
      <c r="L212" s="602"/>
      <c r="M212" s="602"/>
      <c r="N212" s="602"/>
      <c r="O212" s="602"/>
      <c r="P212" s="602"/>
      <c r="Q212" s="602"/>
      <c r="R212" s="602"/>
      <c r="S212" s="602"/>
      <c r="T212" s="602"/>
      <c r="U212" s="602"/>
      <c r="V212" s="602"/>
      <c r="W212" s="602"/>
      <c r="X212" s="602"/>
      <c r="Y212" s="602"/>
      <c r="Z212" s="602"/>
      <c r="AA212" s="602"/>
    </row>
    <row r="213" spans="1:27" ht="13.5" thickBot="1">
      <c r="A213" s="602"/>
      <c r="B213" s="602"/>
      <c r="C213" s="762" t="s">
        <v>1422</v>
      </c>
      <c r="D213" s="781"/>
      <c r="E213" s="782">
        <v>5.0000000000000001E-3</v>
      </c>
      <c r="F213" s="783">
        <v>5.0000000000000001E-3</v>
      </c>
      <c r="G213" s="773"/>
      <c r="H213" s="773"/>
      <c r="I213" s="602"/>
      <c r="J213" s="602"/>
      <c r="K213" s="602"/>
      <c r="L213" s="602"/>
      <c r="M213" s="602"/>
      <c r="N213" s="602"/>
      <c r="O213" s="602"/>
      <c r="P213" s="602"/>
      <c r="Q213" s="602"/>
      <c r="R213" s="602"/>
      <c r="S213" s="602"/>
      <c r="T213" s="602"/>
      <c r="U213" s="602"/>
      <c r="V213" s="602"/>
      <c r="W213" s="602"/>
      <c r="X213" s="602"/>
      <c r="Y213" s="602"/>
      <c r="Z213" s="602"/>
      <c r="AA213" s="602"/>
    </row>
    <row r="214" spans="1:27">
      <c r="A214" s="602"/>
      <c r="B214" s="602"/>
      <c r="C214" s="708" t="s">
        <v>1400</v>
      </c>
      <c r="D214" s="784"/>
      <c r="E214" s="784"/>
      <c r="F214" s="784"/>
      <c r="G214" s="773"/>
      <c r="H214" s="773"/>
      <c r="I214" s="602"/>
      <c r="J214" s="602"/>
      <c r="K214" s="602"/>
      <c r="L214" s="602"/>
      <c r="M214" s="602"/>
      <c r="N214" s="602"/>
      <c r="O214" s="602"/>
      <c r="P214" s="602"/>
      <c r="Q214" s="602"/>
      <c r="R214" s="602"/>
      <c r="S214" s="602"/>
      <c r="T214" s="602"/>
      <c r="U214" s="602"/>
      <c r="V214" s="602"/>
      <c r="W214" s="602"/>
      <c r="X214" s="602"/>
      <c r="Y214" s="602"/>
      <c r="Z214" s="602"/>
      <c r="AA214" s="602"/>
    </row>
    <row r="215" spans="1:27">
      <c r="A215" s="602"/>
      <c r="B215" s="602"/>
      <c r="C215" s="602"/>
      <c r="D215" s="602"/>
      <c r="E215" s="602"/>
      <c r="F215" s="602"/>
      <c r="G215" s="602"/>
      <c r="H215" s="602"/>
      <c r="I215" s="602"/>
      <c r="J215" s="602"/>
      <c r="K215" s="602"/>
      <c r="L215" s="602"/>
      <c r="M215" s="602"/>
      <c r="N215" s="602"/>
      <c r="O215" s="602"/>
      <c r="P215" s="602"/>
      <c r="Q215" s="602"/>
      <c r="R215" s="602"/>
      <c r="S215" s="602"/>
      <c r="T215" s="602"/>
      <c r="U215" s="602"/>
      <c r="V215" s="602"/>
      <c r="W215" s="602"/>
      <c r="X215" s="602"/>
      <c r="Y215" s="602"/>
      <c r="Z215" s="602"/>
      <c r="AA215" s="602"/>
    </row>
    <row r="216" spans="1:27" ht="18.75">
      <c r="B216" s="739" t="s">
        <v>1423</v>
      </c>
      <c r="C216" s="740" t="s">
        <v>1424</v>
      </c>
      <c r="D216" s="785"/>
      <c r="E216" s="785"/>
      <c r="F216" s="785"/>
      <c r="G216" s="742"/>
      <c r="H216" s="742"/>
      <c r="I216" s="742"/>
      <c r="J216" s="742"/>
      <c r="K216" s="742"/>
      <c r="L216" s="743"/>
      <c r="M216" s="602"/>
      <c r="N216" s="602"/>
      <c r="O216" s="602"/>
      <c r="P216" s="602"/>
      <c r="Q216" s="602"/>
      <c r="R216" s="602"/>
      <c r="S216" s="602"/>
      <c r="T216" s="602"/>
      <c r="U216" s="602"/>
      <c r="V216" s="602"/>
      <c r="W216" s="602"/>
      <c r="X216" s="602"/>
      <c r="Y216" s="602"/>
      <c r="Z216" s="602"/>
      <c r="AA216" s="602"/>
    </row>
    <row r="217" spans="1:27" ht="13.5" thickBot="1">
      <c r="A217" s="602"/>
      <c r="B217" s="602"/>
      <c r="C217" s="786"/>
      <c r="D217" s="602"/>
      <c r="E217" s="602"/>
      <c r="F217" s="602"/>
      <c r="G217" s="602"/>
      <c r="H217" s="602"/>
      <c r="I217" s="602"/>
      <c r="J217" s="602"/>
      <c r="K217" s="602"/>
      <c r="L217" s="602"/>
      <c r="M217" s="602"/>
      <c r="N217" s="602"/>
      <c r="O217" s="602"/>
      <c r="P217" s="602"/>
      <c r="Q217" s="602"/>
      <c r="R217" s="602"/>
      <c r="S217" s="602"/>
      <c r="T217" s="602"/>
      <c r="U217" s="602"/>
      <c r="V217" s="602"/>
      <c r="W217" s="602"/>
      <c r="X217" s="602"/>
      <c r="Y217" s="602"/>
      <c r="Z217" s="602"/>
      <c r="AA217" s="602"/>
    </row>
    <row r="218" spans="1:27" ht="27.75" thickBot="1">
      <c r="A218" s="602"/>
      <c r="B218" s="602"/>
      <c r="C218" s="787" t="s">
        <v>1376</v>
      </c>
      <c r="D218" s="746" t="s">
        <v>1425</v>
      </c>
      <c r="E218" s="747" t="s">
        <v>1426</v>
      </c>
      <c r="F218" s="602"/>
      <c r="G218" s="602"/>
      <c r="H218" s="602"/>
      <c r="I218" s="602"/>
      <c r="J218" s="602"/>
      <c r="K218" s="602"/>
      <c r="L218" s="602"/>
      <c r="M218" s="602"/>
      <c r="N218" s="602"/>
      <c r="O218" s="602"/>
      <c r="P218" s="602"/>
      <c r="Q218" s="602"/>
      <c r="R218" s="602"/>
      <c r="S218" s="602"/>
      <c r="T218" s="602"/>
      <c r="U218" s="602"/>
      <c r="V218" s="602"/>
      <c r="W218" s="602"/>
      <c r="X218" s="602"/>
      <c r="Y218" s="602"/>
      <c r="Z218" s="602"/>
      <c r="AA218" s="602"/>
    </row>
    <row r="219" spans="1:27">
      <c r="A219" s="602"/>
      <c r="B219" s="602"/>
      <c r="C219" s="642" t="s">
        <v>1427</v>
      </c>
      <c r="D219" s="643">
        <v>0.11</v>
      </c>
      <c r="E219" s="694">
        <v>0.56999999999999995</v>
      </c>
      <c r="F219" s="602"/>
      <c r="G219" s="711"/>
      <c r="H219" s="711"/>
      <c r="I219" s="602"/>
      <c r="J219" s="602"/>
      <c r="K219" s="602"/>
      <c r="L219" s="602"/>
      <c r="M219" s="602"/>
      <c r="N219" s="602"/>
      <c r="O219" s="602"/>
      <c r="P219" s="602"/>
      <c r="Q219" s="602"/>
      <c r="R219" s="602"/>
      <c r="S219" s="602"/>
      <c r="T219" s="602"/>
      <c r="U219" s="602"/>
      <c r="V219" s="602"/>
      <c r="W219" s="602"/>
      <c r="X219" s="602"/>
      <c r="Y219" s="602"/>
      <c r="Z219" s="602"/>
      <c r="AA219" s="602"/>
    </row>
    <row r="220" spans="1:27">
      <c r="A220" s="602"/>
      <c r="B220" s="602"/>
      <c r="C220" s="642" t="s">
        <v>1428</v>
      </c>
      <c r="D220" s="643">
        <v>0.64</v>
      </c>
      <c r="E220" s="694">
        <v>0.22</v>
      </c>
      <c r="F220" s="602"/>
      <c r="G220" s="711"/>
      <c r="H220" s="711"/>
      <c r="I220" s="602"/>
      <c r="J220" s="602"/>
      <c r="K220" s="602"/>
      <c r="L220" s="602"/>
      <c r="M220" s="602"/>
      <c r="N220" s="602"/>
      <c r="O220" s="602"/>
      <c r="P220" s="602"/>
      <c r="Q220" s="602"/>
      <c r="R220" s="602"/>
      <c r="S220" s="602"/>
      <c r="T220" s="602"/>
      <c r="U220" s="602"/>
      <c r="V220" s="602"/>
      <c r="W220" s="602"/>
      <c r="X220" s="602"/>
      <c r="Y220" s="602"/>
      <c r="Z220" s="602"/>
      <c r="AA220" s="602"/>
    </row>
    <row r="221" spans="1:27">
      <c r="A221" s="602"/>
      <c r="B221" s="602"/>
      <c r="C221" s="642" t="s">
        <v>1429</v>
      </c>
      <c r="D221" s="643">
        <v>0.06</v>
      </c>
      <c r="E221" s="694">
        <v>0.45</v>
      </c>
      <c r="F221" s="602"/>
      <c r="G221" s="711"/>
      <c r="H221" s="711"/>
      <c r="I221" s="602"/>
      <c r="J221" s="602"/>
      <c r="K221" s="602"/>
      <c r="L221" s="602"/>
      <c r="M221" s="602"/>
      <c r="N221" s="602"/>
      <c r="O221" s="602"/>
      <c r="P221" s="602"/>
      <c r="Q221" s="602"/>
      <c r="R221" s="602"/>
      <c r="S221" s="602"/>
      <c r="T221" s="602"/>
      <c r="U221" s="602"/>
      <c r="V221" s="602"/>
      <c r="W221" s="602"/>
      <c r="X221" s="602"/>
      <c r="Y221" s="602"/>
      <c r="Z221" s="602"/>
      <c r="AA221" s="602"/>
    </row>
    <row r="222" spans="1:27">
      <c r="A222" s="602"/>
      <c r="B222" s="602"/>
      <c r="C222" s="642" t="s">
        <v>1430</v>
      </c>
      <c r="D222" s="643">
        <v>0.8</v>
      </c>
      <c r="E222" s="694">
        <v>0.26</v>
      </c>
      <c r="F222" s="602"/>
      <c r="G222" s="711"/>
      <c r="H222" s="711"/>
      <c r="I222" s="602"/>
      <c r="J222" s="602"/>
      <c r="K222" s="602"/>
      <c r="L222" s="602"/>
      <c r="M222" s="602"/>
      <c r="N222" s="602"/>
      <c r="O222" s="602"/>
      <c r="P222" s="602"/>
      <c r="Q222" s="602"/>
      <c r="R222" s="602"/>
      <c r="S222" s="602"/>
      <c r="T222" s="602"/>
      <c r="U222" s="602"/>
      <c r="V222" s="602"/>
      <c r="W222" s="602"/>
      <c r="X222" s="602"/>
      <c r="Y222" s="602"/>
      <c r="Z222" s="602"/>
      <c r="AA222" s="602"/>
    </row>
    <row r="223" spans="1:27">
      <c r="A223" s="602"/>
      <c r="B223" s="602"/>
      <c r="C223" s="642" t="s">
        <v>1431</v>
      </c>
      <c r="D223" s="643">
        <v>1.26</v>
      </c>
      <c r="E223" s="694">
        <v>0.22</v>
      </c>
      <c r="F223" s="602"/>
      <c r="G223" s="711"/>
      <c r="H223" s="711"/>
      <c r="I223" s="602"/>
      <c r="J223" s="602"/>
      <c r="K223" s="602"/>
      <c r="L223" s="602"/>
      <c r="M223" s="602"/>
      <c r="N223" s="602"/>
      <c r="O223" s="602"/>
      <c r="P223" s="602"/>
      <c r="Q223" s="602"/>
      <c r="R223" s="602"/>
      <c r="S223" s="602"/>
      <c r="T223" s="602"/>
      <c r="U223" s="602"/>
      <c r="V223" s="602"/>
      <c r="W223" s="602"/>
      <c r="X223" s="602"/>
      <c r="Y223" s="602"/>
      <c r="Z223" s="602"/>
      <c r="AA223" s="602"/>
    </row>
    <row r="224" spans="1:27">
      <c r="A224" s="602"/>
      <c r="B224" s="602"/>
      <c r="C224" s="642" t="s">
        <v>1432</v>
      </c>
      <c r="D224" s="643">
        <v>1.44</v>
      </c>
      <c r="E224" s="694">
        <v>0.26</v>
      </c>
      <c r="F224" s="602"/>
      <c r="G224" s="711"/>
      <c r="H224" s="711"/>
      <c r="I224" s="602"/>
      <c r="J224" s="602"/>
      <c r="K224" s="602"/>
      <c r="L224" s="602"/>
      <c r="M224" s="602"/>
      <c r="N224" s="602"/>
      <c r="O224" s="602"/>
      <c r="P224" s="602"/>
      <c r="Q224" s="602"/>
      <c r="R224" s="602"/>
      <c r="S224" s="602"/>
      <c r="T224" s="602"/>
      <c r="U224" s="602"/>
      <c r="V224" s="602"/>
      <c r="W224" s="602"/>
      <c r="X224" s="602"/>
      <c r="Y224" s="602"/>
      <c r="Z224" s="602"/>
      <c r="AA224" s="602"/>
    </row>
    <row r="225" spans="1:27">
      <c r="A225" s="602"/>
      <c r="B225" s="602"/>
      <c r="C225" s="642" t="s">
        <v>1433</v>
      </c>
      <c r="D225" s="643">
        <v>0.5</v>
      </c>
      <c r="E225" s="694">
        <v>0.22</v>
      </c>
      <c r="F225" s="602"/>
      <c r="G225" s="711"/>
      <c r="H225" s="711"/>
      <c r="I225" s="602"/>
      <c r="J225" s="602"/>
      <c r="K225" s="602"/>
      <c r="L225" s="602"/>
      <c r="M225" s="602"/>
      <c r="N225" s="602"/>
      <c r="O225" s="602"/>
      <c r="P225" s="602"/>
      <c r="Q225" s="602"/>
      <c r="R225" s="602"/>
      <c r="S225" s="602"/>
      <c r="T225" s="602"/>
      <c r="U225" s="602"/>
      <c r="V225" s="602"/>
      <c r="W225" s="602"/>
      <c r="X225" s="602"/>
      <c r="Y225" s="602"/>
      <c r="Z225" s="602"/>
      <c r="AA225" s="602"/>
    </row>
    <row r="226" spans="1:27">
      <c r="A226" s="602"/>
      <c r="B226" s="602"/>
      <c r="C226" s="642" t="s">
        <v>1434</v>
      </c>
      <c r="D226" s="788">
        <v>0.56999999999999995</v>
      </c>
      <c r="E226" s="694">
        <v>0.26</v>
      </c>
      <c r="F226" s="602"/>
      <c r="G226" s="711"/>
      <c r="H226" s="711"/>
      <c r="I226" s="602"/>
      <c r="J226" s="602"/>
      <c r="K226" s="602"/>
      <c r="L226" s="602"/>
      <c r="M226" s="602"/>
      <c r="N226" s="602"/>
      <c r="O226" s="602"/>
      <c r="P226" s="602"/>
      <c r="Q226" s="602"/>
      <c r="R226" s="602"/>
      <c r="S226" s="602"/>
      <c r="T226" s="602"/>
      <c r="U226" s="602"/>
      <c r="V226" s="602"/>
      <c r="W226" s="602"/>
      <c r="X226" s="602"/>
      <c r="Y226" s="602"/>
      <c r="Z226" s="602"/>
      <c r="AA226" s="602"/>
    </row>
    <row r="227" spans="1:27">
      <c r="A227" s="602"/>
      <c r="B227" s="602"/>
      <c r="C227" s="642" t="s">
        <v>1435</v>
      </c>
      <c r="D227" s="788">
        <v>0</v>
      </c>
      <c r="E227" s="694">
        <v>0.3</v>
      </c>
      <c r="F227" s="602"/>
      <c r="G227" s="711"/>
      <c r="H227" s="711"/>
      <c r="I227" s="602"/>
      <c r="J227" s="602"/>
      <c r="K227" s="602"/>
      <c r="L227" s="602"/>
      <c r="M227" s="602"/>
      <c r="N227" s="602"/>
      <c r="O227" s="602"/>
      <c r="P227" s="602"/>
      <c r="Q227" s="602"/>
      <c r="R227" s="602"/>
      <c r="S227" s="602"/>
      <c r="T227" s="602"/>
      <c r="U227" s="602"/>
      <c r="V227" s="602"/>
      <c r="W227" s="602"/>
      <c r="X227" s="602"/>
      <c r="Y227" s="602"/>
      <c r="Z227" s="602"/>
      <c r="AA227" s="602"/>
    </row>
    <row r="228" spans="1:27">
      <c r="A228" s="602"/>
      <c r="B228" s="602"/>
      <c r="C228" s="642" t="s">
        <v>1436</v>
      </c>
      <c r="D228" s="643">
        <v>7.06</v>
      </c>
      <c r="E228" s="694">
        <v>0.11</v>
      </c>
      <c r="F228" s="602"/>
      <c r="G228" s="711"/>
      <c r="H228" s="711"/>
      <c r="I228" s="602"/>
      <c r="J228" s="602"/>
      <c r="K228" s="602"/>
      <c r="L228" s="602"/>
      <c r="M228" s="602"/>
      <c r="N228" s="602"/>
      <c r="O228" s="602"/>
      <c r="P228" s="602"/>
      <c r="Q228" s="602"/>
      <c r="R228" s="602"/>
      <c r="S228" s="602"/>
      <c r="T228" s="602"/>
      <c r="U228" s="602"/>
      <c r="V228" s="602"/>
      <c r="W228" s="602"/>
      <c r="X228" s="602"/>
      <c r="Y228" s="602"/>
      <c r="Z228" s="602"/>
      <c r="AA228" s="602"/>
    </row>
    <row r="229" spans="1:27">
      <c r="A229" s="602"/>
      <c r="B229" s="602"/>
      <c r="C229" s="642" t="s">
        <v>1437</v>
      </c>
      <c r="D229" s="643">
        <v>0.5</v>
      </c>
      <c r="E229" s="694">
        <v>0.22</v>
      </c>
      <c r="F229" s="602"/>
      <c r="G229" s="711"/>
      <c r="H229" s="711"/>
      <c r="I229" s="602"/>
      <c r="J229" s="602"/>
      <c r="K229" s="602"/>
      <c r="L229" s="602"/>
      <c r="M229" s="602"/>
      <c r="N229" s="602"/>
      <c r="O229" s="602"/>
      <c r="P229" s="602"/>
      <c r="Q229" s="602"/>
      <c r="R229" s="602"/>
      <c r="S229" s="602"/>
      <c r="T229" s="602"/>
      <c r="U229" s="602"/>
      <c r="V229" s="602"/>
      <c r="W229" s="602"/>
      <c r="X229" s="602"/>
      <c r="Y229" s="602"/>
      <c r="Z229" s="602"/>
      <c r="AA229" s="602"/>
    </row>
    <row r="230" spans="1:27">
      <c r="A230" s="602"/>
      <c r="B230" s="602"/>
      <c r="C230" s="642" t="s">
        <v>1438</v>
      </c>
      <c r="D230" s="643">
        <v>0.56999999999999995</v>
      </c>
      <c r="E230" s="694">
        <v>0.26</v>
      </c>
      <c r="F230" s="602"/>
      <c r="G230" s="711"/>
      <c r="H230" s="711"/>
      <c r="I230" s="602"/>
      <c r="J230" s="602"/>
      <c r="K230" s="602"/>
      <c r="L230" s="602"/>
      <c r="M230" s="602"/>
      <c r="N230" s="602"/>
      <c r="O230" s="602"/>
      <c r="P230" s="602"/>
      <c r="Q230" s="602"/>
      <c r="R230" s="602"/>
      <c r="S230" s="602"/>
      <c r="T230" s="602"/>
      <c r="U230" s="602"/>
      <c r="V230" s="602"/>
      <c r="W230" s="602"/>
      <c r="X230" s="602"/>
      <c r="Y230" s="602"/>
      <c r="Z230" s="602"/>
      <c r="AA230" s="602"/>
    </row>
    <row r="231" spans="1:27">
      <c r="A231" s="602"/>
      <c r="B231" s="602"/>
      <c r="C231" s="789" t="s">
        <v>1439</v>
      </c>
      <c r="D231" s="790">
        <v>0.5</v>
      </c>
      <c r="E231" s="791">
        <v>0.22</v>
      </c>
      <c r="F231" s="602"/>
      <c r="G231" s="711"/>
      <c r="H231" s="711"/>
      <c r="I231" s="602"/>
      <c r="J231" s="602"/>
      <c r="K231" s="602"/>
      <c r="L231" s="602"/>
      <c r="M231" s="602"/>
      <c r="N231" s="602"/>
      <c r="O231" s="602"/>
      <c r="P231" s="602"/>
      <c r="Q231" s="602"/>
      <c r="R231" s="602"/>
      <c r="S231" s="602"/>
      <c r="T231" s="602"/>
      <c r="U231" s="602"/>
      <c r="V231" s="602"/>
      <c r="W231" s="602"/>
      <c r="X231" s="602"/>
      <c r="Y231" s="602"/>
      <c r="Z231" s="602"/>
      <c r="AA231" s="602"/>
    </row>
    <row r="232" spans="1:27" ht="13.5" thickBot="1">
      <c r="A232" s="602"/>
      <c r="B232" s="602"/>
      <c r="C232" s="792" t="s">
        <v>1440</v>
      </c>
      <c r="D232" s="793">
        <v>0.56999999999999995</v>
      </c>
      <c r="E232" s="794">
        <v>0.26</v>
      </c>
      <c r="F232" s="602"/>
      <c r="G232" s="711"/>
      <c r="H232" s="711"/>
      <c r="I232" s="602"/>
      <c r="J232" s="602"/>
      <c r="K232" s="602"/>
      <c r="L232" s="602"/>
      <c r="M232" s="602"/>
      <c r="N232" s="602"/>
      <c r="O232" s="602"/>
      <c r="P232" s="602"/>
      <c r="Q232" s="602"/>
      <c r="R232" s="602"/>
      <c r="S232" s="602"/>
      <c r="T232" s="602"/>
      <c r="U232" s="602"/>
      <c r="V232" s="602"/>
      <c r="W232" s="602"/>
      <c r="X232" s="602"/>
      <c r="Y232" s="602"/>
      <c r="Z232" s="602"/>
      <c r="AA232" s="602"/>
    </row>
    <row r="233" spans="1:27">
      <c r="A233" s="602"/>
      <c r="B233" s="602"/>
      <c r="C233" s="708" t="s">
        <v>1441</v>
      </c>
      <c r="D233" s="795"/>
      <c r="E233" s="795"/>
      <c r="F233" s="795"/>
      <c r="G233" s="795"/>
      <c r="H233" s="795"/>
      <c r="I233" s="602"/>
      <c r="J233" s="602"/>
      <c r="K233" s="602"/>
      <c r="L233" s="602"/>
      <c r="M233" s="602"/>
      <c r="N233" s="602"/>
      <c r="O233" s="602"/>
      <c r="P233" s="602"/>
      <c r="Q233" s="602"/>
      <c r="R233" s="602"/>
      <c r="S233" s="602"/>
      <c r="T233" s="602"/>
      <c r="U233" s="602"/>
      <c r="V233" s="602"/>
      <c r="W233" s="602"/>
      <c r="X233" s="602"/>
      <c r="Y233" s="602"/>
      <c r="Z233" s="602"/>
      <c r="AA233" s="602"/>
    </row>
    <row r="234" spans="1:27">
      <c r="A234" s="602"/>
      <c r="B234" s="602"/>
      <c r="C234" s="796" t="s">
        <v>1442</v>
      </c>
      <c r="D234" s="795"/>
      <c r="E234" s="795"/>
      <c r="F234" s="795"/>
      <c r="G234" s="795"/>
      <c r="H234" s="795"/>
      <c r="I234" s="602"/>
      <c r="J234" s="602"/>
      <c r="K234" s="602"/>
      <c r="L234" s="602"/>
      <c r="M234" s="602"/>
      <c r="N234" s="602"/>
      <c r="O234" s="602"/>
      <c r="P234" s="602"/>
      <c r="Q234" s="602"/>
      <c r="R234" s="602"/>
      <c r="S234" s="602"/>
      <c r="T234" s="602"/>
      <c r="U234" s="602"/>
      <c r="V234" s="602"/>
      <c r="W234" s="602"/>
      <c r="X234" s="602"/>
      <c r="Y234" s="602"/>
      <c r="Z234" s="602"/>
      <c r="AA234" s="602"/>
    </row>
    <row r="235" spans="1:27">
      <c r="A235" s="602"/>
      <c r="B235" s="602"/>
      <c r="C235" s="795"/>
      <c r="D235" s="795"/>
      <c r="E235" s="795"/>
      <c r="F235" s="795"/>
      <c r="G235" s="795"/>
      <c r="H235" s="795"/>
      <c r="I235" s="602"/>
      <c r="J235" s="602"/>
      <c r="K235" s="602"/>
      <c r="L235" s="602"/>
      <c r="M235" s="602"/>
      <c r="N235" s="602"/>
      <c r="O235" s="602"/>
      <c r="P235" s="602"/>
      <c r="Q235" s="602"/>
      <c r="R235" s="602"/>
      <c r="S235" s="602"/>
      <c r="T235" s="602"/>
      <c r="U235" s="602"/>
      <c r="V235" s="602"/>
      <c r="W235" s="602"/>
      <c r="X235" s="602"/>
      <c r="Y235" s="602"/>
      <c r="Z235" s="602"/>
      <c r="AA235" s="602"/>
    </row>
    <row r="236" spans="1:27" s="626" customFormat="1" ht="15.75">
      <c r="A236" s="619"/>
      <c r="B236" s="620" t="s">
        <v>1443</v>
      </c>
      <c r="C236" s="621" t="s">
        <v>1444</v>
      </c>
      <c r="D236" s="622"/>
      <c r="E236" s="622"/>
      <c r="F236" s="623"/>
      <c r="G236" s="742"/>
      <c r="H236" s="742"/>
      <c r="I236" s="742"/>
      <c r="J236" s="742"/>
      <c r="K236" s="742"/>
      <c r="L236" s="743"/>
      <c r="M236" s="602"/>
      <c r="N236" s="619"/>
      <c r="O236" s="619"/>
      <c r="P236" s="619"/>
      <c r="Q236" s="619"/>
      <c r="R236" s="619"/>
      <c r="S236" s="619"/>
      <c r="T236" s="619"/>
      <c r="U236" s="619"/>
      <c r="V236" s="619"/>
      <c r="W236" s="619"/>
      <c r="X236" s="619"/>
      <c r="Y236" s="619"/>
      <c r="Z236" s="619"/>
      <c r="AA236" s="619"/>
    </row>
    <row r="237" spans="1:27" ht="13.5" thickBot="1">
      <c r="A237" s="602"/>
      <c r="B237" s="603"/>
      <c r="C237" s="786"/>
      <c r="D237" s="786"/>
      <c r="E237" s="786"/>
      <c r="F237" s="602"/>
      <c r="G237" s="602"/>
      <c r="H237" s="602"/>
      <c r="I237" s="602"/>
      <c r="J237" s="602"/>
      <c r="K237" s="602"/>
      <c r="L237" s="602"/>
      <c r="M237" s="602"/>
      <c r="N237" s="602"/>
      <c r="O237" s="602"/>
      <c r="P237" s="602"/>
      <c r="Q237" s="602"/>
      <c r="R237" s="602"/>
      <c r="S237" s="602"/>
      <c r="T237" s="602"/>
      <c r="U237" s="602"/>
      <c r="V237" s="602"/>
      <c r="W237" s="602"/>
      <c r="X237" s="602"/>
      <c r="Y237" s="602"/>
      <c r="Z237" s="602"/>
      <c r="AA237" s="602"/>
    </row>
    <row r="238" spans="1:27">
      <c r="A238" s="602"/>
      <c r="B238" s="603"/>
      <c r="C238" s="797"/>
      <c r="D238" s="977" t="s">
        <v>1445</v>
      </c>
      <c r="E238" s="978"/>
      <c r="F238" s="979"/>
      <c r="G238" s="977" t="s">
        <v>1446</v>
      </c>
      <c r="H238" s="978"/>
      <c r="I238" s="979"/>
      <c r="J238" s="602"/>
      <c r="K238" s="602"/>
      <c r="L238" s="602"/>
      <c r="M238" s="602"/>
      <c r="N238" s="602"/>
      <c r="O238" s="602"/>
      <c r="P238" s="602"/>
      <c r="Q238" s="602"/>
      <c r="R238" s="602"/>
      <c r="S238" s="602"/>
      <c r="T238" s="602"/>
      <c r="U238" s="602"/>
      <c r="V238" s="602"/>
      <c r="W238" s="602"/>
      <c r="X238" s="602"/>
      <c r="Y238" s="602"/>
      <c r="Z238" s="602"/>
      <c r="AA238" s="602"/>
    </row>
    <row r="239" spans="1:27" ht="14.25">
      <c r="A239" s="602"/>
      <c r="B239" s="603"/>
      <c r="C239" s="798" t="s">
        <v>1447</v>
      </c>
      <c r="D239" s="799" t="s">
        <v>1276</v>
      </c>
      <c r="E239" s="800" t="s">
        <v>1277</v>
      </c>
      <c r="F239" s="801" t="s">
        <v>1278</v>
      </c>
      <c r="G239" s="799" t="s">
        <v>1276</v>
      </c>
      <c r="H239" s="800" t="s">
        <v>1277</v>
      </c>
      <c r="I239" s="801" t="s">
        <v>1278</v>
      </c>
      <c r="J239" s="602"/>
      <c r="K239" s="602"/>
      <c r="L239" s="602"/>
      <c r="M239" s="602"/>
      <c r="N239" s="602"/>
      <c r="O239" s="602"/>
      <c r="P239" s="602"/>
      <c r="Q239" s="602"/>
      <c r="R239" s="602"/>
      <c r="S239" s="602"/>
      <c r="T239" s="602"/>
      <c r="U239" s="602"/>
      <c r="V239" s="602"/>
      <c r="W239" s="602"/>
      <c r="X239" s="602"/>
      <c r="Y239" s="602"/>
      <c r="Z239" s="602"/>
      <c r="AA239" s="602"/>
    </row>
    <row r="240" spans="1:27" ht="13.5" thickBot="1">
      <c r="A240" s="602"/>
      <c r="B240" s="603"/>
      <c r="C240" s="802"/>
      <c r="D240" s="803" t="s">
        <v>1448</v>
      </c>
      <c r="E240" s="804" t="s">
        <v>1448</v>
      </c>
      <c r="F240" s="805" t="s">
        <v>1448</v>
      </c>
      <c r="G240" s="803" t="s">
        <v>1448</v>
      </c>
      <c r="H240" s="804" t="s">
        <v>1448</v>
      </c>
      <c r="I240" s="805" t="s">
        <v>1448</v>
      </c>
      <c r="J240" s="602"/>
      <c r="K240" s="602"/>
      <c r="L240" s="602"/>
      <c r="M240" s="602"/>
      <c r="N240" s="602"/>
      <c r="O240" s="602"/>
      <c r="P240" s="602"/>
      <c r="Q240" s="602"/>
      <c r="R240" s="602"/>
      <c r="S240" s="602"/>
      <c r="T240" s="602"/>
      <c r="U240" s="602"/>
      <c r="V240" s="602"/>
      <c r="W240" s="602"/>
      <c r="X240" s="602"/>
      <c r="Y240" s="602"/>
      <c r="Z240" s="602"/>
      <c r="AA240" s="602"/>
    </row>
    <row r="241" spans="1:27">
      <c r="A241" s="602"/>
      <c r="B241" s="602"/>
      <c r="C241" s="806" t="s">
        <v>1449</v>
      </c>
      <c r="D241" s="807">
        <v>1072.3</v>
      </c>
      <c r="E241" s="808">
        <v>7.6999999999999999E-2</v>
      </c>
      <c r="F241" s="809">
        <v>1.0999999999999999E-2</v>
      </c>
      <c r="G241" s="807">
        <v>1367.8</v>
      </c>
      <c r="H241" s="808">
        <v>0.11</v>
      </c>
      <c r="I241" s="810">
        <v>1.6E-2</v>
      </c>
      <c r="J241" s="811"/>
      <c r="K241" s="602"/>
      <c r="L241" s="811"/>
      <c r="M241" s="811"/>
      <c r="N241" s="602"/>
      <c r="O241" s="602"/>
      <c r="P241" s="602"/>
      <c r="Q241" s="602"/>
      <c r="R241" s="602"/>
      <c r="S241" s="602"/>
      <c r="T241" s="602"/>
      <c r="U241" s="602"/>
      <c r="V241" s="602"/>
      <c r="W241" s="602"/>
      <c r="X241" s="602"/>
      <c r="Y241" s="602"/>
      <c r="Z241" s="602"/>
      <c r="AA241" s="602"/>
    </row>
    <row r="242" spans="1:27">
      <c r="A242" s="602"/>
      <c r="B242" s="602"/>
      <c r="C242" s="812" t="s">
        <v>1450</v>
      </c>
      <c r="D242" s="813">
        <v>503.1</v>
      </c>
      <c r="E242" s="814">
        <v>2.3E-2</v>
      </c>
      <c r="F242" s="815">
        <v>4.0000000000000001E-3</v>
      </c>
      <c r="G242" s="813">
        <v>1533.8</v>
      </c>
      <c r="H242" s="814">
        <v>6.8000000000000005E-2</v>
      </c>
      <c r="I242" s="816">
        <v>1.2E-2</v>
      </c>
      <c r="J242" s="811"/>
      <c r="K242" s="602"/>
      <c r="L242" s="811"/>
      <c r="M242" s="811"/>
      <c r="N242" s="602"/>
      <c r="O242" s="602"/>
      <c r="P242" s="602"/>
      <c r="Q242" s="602"/>
      <c r="R242" s="602"/>
      <c r="S242" s="602"/>
      <c r="T242" s="602"/>
      <c r="U242" s="602"/>
      <c r="V242" s="602"/>
      <c r="W242" s="602"/>
      <c r="X242" s="602"/>
      <c r="Y242" s="602"/>
      <c r="Z242" s="602"/>
      <c r="AA242" s="602"/>
    </row>
    <row r="243" spans="1:27">
      <c r="A243" s="602"/>
      <c r="B243" s="602"/>
      <c r="C243" s="812" t="s">
        <v>1451</v>
      </c>
      <c r="D243" s="813">
        <v>1043.5999999999999</v>
      </c>
      <c r="E243" s="814">
        <v>7.9000000000000001E-2</v>
      </c>
      <c r="F243" s="815">
        <v>1.2E-2</v>
      </c>
      <c r="G243" s="813">
        <v>1384.8</v>
      </c>
      <c r="H243" s="814">
        <v>9.7000000000000003E-2</v>
      </c>
      <c r="I243" s="816">
        <v>1.4E-2</v>
      </c>
      <c r="J243" s="811"/>
      <c r="K243" s="602"/>
      <c r="L243" s="811"/>
      <c r="M243" s="811"/>
      <c r="N243" s="602"/>
      <c r="O243" s="602"/>
      <c r="P243" s="602"/>
      <c r="Q243" s="602"/>
      <c r="R243" s="602"/>
      <c r="S243" s="602"/>
      <c r="T243" s="602"/>
      <c r="U243" s="602"/>
      <c r="V243" s="602"/>
      <c r="W243" s="602"/>
      <c r="X243" s="602"/>
      <c r="Y243" s="602"/>
      <c r="Z243" s="602"/>
      <c r="AA243" s="602"/>
    </row>
    <row r="244" spans="1:27">
      <c r="A244" s="602"/>
      <c r="B244" s="602"/>
      <c r="C244" s="812" t="s">
        <v>1452</v>
      </c>
      <c r="D244" s="813">
        <v>527.9</v>
      </c>
      <c r="E244" s="814">
        <v>3.3000000000000002E-2</v>
      </c>
      <c r="F244" s="815">
        <v>4.0000000000000001E-3</v>
      </c>
      <c r="G244" s="813">
        <v>942.9</v>
      </c>
      <c r="H244" s="814">
        <v>4.4999999999999998E-2</v>
      </c>
      <c r="I244" s="816">
        <v>6.0000000000000001E-3</v>
      </c>
      <c r="J244" s="811"/>
      <c r="K244" s="602"/>
      <c r="L244" s="811"/>
      <c r="M244" s="811"/>
      <c r="N244" s="602"/>
      <c r="O244" s="602"/>
      <c r="P244" s="602"/>
      <c r="Q244" s="602"/>
      <c r="R244" s="602"/>
      <c r="S244" s="602"/>
      <c r="T244" s="602"/>
      <c r="U244" s="602"/>
      <c r="V244" s="602"/>
      <c r="W244" s="602"/>
      <c r="X244" s="602"/>
      <c r="Y244" s="602"/>
      <c r="Z244" s="602"/>
      <c r="AA244" s="602"/>
    </row>
    <row r="245" spans="1:27">
      <c r="A245" s="602"/>
      <c r="B245" s="602"/>
      <c r="C245" s="812" t="s">
        <v>1453</v>
      </c>
      <c r="D245" s="813">
        <v>1009.2</v>
      </c>
      <c r="E245" s="814">
        <v>7.5999999999999998E-2</v>
      </c>
      <c r="F245" s="815">
        <v>1.0999999999999999E-2</v>
      </c>
      <c r="G245" s="813">
        <v>1402.8</v>
      </c>
      <c r="H245" s="814">
        <v>0.108</v>
      </c>
      <c r="I245" s="816">
        <v>1.4999999999999999E-2</v>
      </c>
      <c r="J245" s="811"/>
      <c r="K245" s="602"/>
      <c r="L245" s="811"/>
      <c r="M245" s="811"/>
      <c r="N245" s="602"/>
      <c r="O245" s="602"/>
      <c r="P245" s="602"/>
      <c r="Q245" s="602"/>
      <c r="R245" s="602"/>
      <c r="S245" s="602"/>
      <c r="T245" s="602"/>
      <c r="U245" s="602"/>
      <c r="V245" s="602"/>
      <c r="W245" s="602"/>
      <c r="X245" s="602"/>
      <c r="Y245" s="602"/>
      <c r="Z245" s="602"/>
      <c r="AA245" s="602"/>
    </row>
    <row r="246" spans="1:27">
      <c r="A246" s="602"/>
      <c r="B246" s="602"/>
      <c r="C246" s="812" t="s">
        <v>1454</v>
      </c>
      <c r="D246" s="813">
        <v>1011.7</v>
      </c>
      <c r="E246" s="814">
        <v>7.4999999999999997E-2</v>
      </c>
      <c r="F246" s="815">
        <v>0.01</v>
      </c>
      <c r="G246" s="813">
        <v>1188.5</v>
      </c>
      <c r="H246" s="814">
        <v>7.8E-2</v>
      </c>
      <c r="I246" s="816">
        <v>1.0999999999999999E-2</v>
      </c>
      <c r="J246" s="811"/>
      <c r="K246" s="811"/>
      <c r="L246" s="811"/>
      <c r="M246" s="811"/>
      <c r="N246" s="602"/>
      <c r="O246" s="602"/>
      <c r="P246" s="602"/>
      <c r="Q246" s="602"/>
      <c r="R246" s="602"/>
      <c r="S246" s="602"/>
      <c r="T246" s="602"/>
      <c r="U246" s="602"/>
      <c r="V246" s="602"/>
      <c r="W246" s="602"/>
      <c r="X246" s="602"/>
      <c r="Y246" s="602"/>
      <c r="Z246" s="602"/>
      <c r="AA246" s="602"/>
    </row>
    <row r="247" spans="1:27">
      <c r="A247" s="602"/>
      <c r="B247" s="602"/>
      <c r="C247" s="812" t="s">
        <v>1455</v>
      </c>
      <c r="D247" s="813">
        <v>1152</v>
      </c>
      <c r="E247" s="814">
        <v>9.5000000000000001E-2</v>
      </c>
      <c r="F247" s="815">
        <v>1.4999999999999999E-2</v>
      </c>
      <c r="G247" s="813">
        <v>1530</v>
      </c>
      <c r="H247" s="814">
        <v>0.14699999999999999</v>
      </c>
      <c r="I247" s="816">
        <v>2.3E-2</v>
      </c>
      <c r="J247" s="811"/>
      <c r="K247" s="811"/>
      <c r="L247" s="811"/>
      <c r="M247" s="811"/>
      <c r="N247" s="602"/>
      <c r="O247" s="602"/>
      <c r="P247" s="602"/>
      <c r="Q247" s="602"/>
      <c r="R247" s="602"/>
      <c r="S247" s="602"/>
      <c r="T247" s="602"/>
      <c r="U247" s="602"/>
      <c r="V247" s="602"/>
      <c r="W247" s="602"/>
      <c r="X247" s="602"/>
      <c r="Y247" s="602"/>
      <c r="Z247" s="602"/>
      <c r="AA247" s="602"/>
    </row>
    <row r="248" spans="1:27">
      <c r="A248" s="602"/>
      <c r="B248" s="602"/>
      <c r="C248" s="812" t="s">
        <v>1456</v>
      </c>
      <c r="D248" s="813">
        <v>1662.9</v>
      </c>
      <c r="E248" s="814">
        <v>0.18099999999999999</v>
      </c>
      <c r="F248" s="815">
        <v>2.8000000000000001E-2</v>
      </c>
      <c r="G248" s="813">
        <v>1637.5</v>
      </c>
      <c r="H248" s="814">
        <v>0.153</v>
      </c>
      <c r="I248" s="816">
        <v>2.4E-2</v>
      </c>
      <c r="J248" s="811"/>
      <c r="K248" s="811"/>
      <c r="L248" s="811"/>
      <c r="M248" s="811"/>
      <c r="N248" s="602"/>
      <c r="O248" s="602"/>
      <c r="P248" s="602"/>
      <c r="Q248" s="602"/>
      <c r="R248" s="602"/>
      <c r="S248" s="602"/>
      <c r="T248" s="602"/>
      <c r="U248" s="602"/>
      <c r="V248" s="602"/>
      <c r="W248" s="602"/>
      <c r="X248" s="602"/>
      <c r="Y248" s="602"/>
      <c r="Z248" s="602"/>
      <c r="AA248" s="602"/>
    </row>
    <row r="249" spans="1:27">
      <c r="A249" s="602"/>
      <c r="B249" s="602"/>
      <c r="C249" s="812" t="s">
        <v>1457</v>
      </c>
      <c r="D249" s="813">
        <v>1668.2</v>
      </c>
      <c r="E249" s="814">
        <v>0.156</v>
      </c>
      <c r="F249" s="815">
        <v>2.5999999999999999E-2</v>
      </c>
      <c r="G249" s="813">
        <v>1740.1</v>
      </c>
      <c r="H249" s="814">
        <v>0.156</v>
      </c>
      <c r="I249" s="816">
        <v>2.5000000000000001E-2</v>
      </c>
      <c r="J249" s="811"/>
      <c r="K249" s="811"/>
      <c r="L249" s="811"/>
      <c r="M249" s="811"/>
      <c r="N249" s="602"/>
      <c r="O249" s="602"/>
      <c r="P249" s="602"/>
      <c r="Q249" s="602"/>
      <c r="R249" s="602"/>
      <c r="S249" s="602"/>
      <c r="T249" s="602"/>
      <c r="U249" s="602"/>
      <c r="V249" s="602"/>
      <c r="W249" s="602"/>
      <c r="X249" s="602"/>
      <c r="Y249" s="602"/>
      <c r="Z249" s="602"/>
      <c r="AA249" s="602"/>
    </row>
    <row r="250" spans="1:27">
      <c r="A250" s="602"/>
      <c r="B250" s="602"/>
      <c r="C250" s="812" t="s">
        <v>1458</v>
      </c>
      <c r="D250" s="813">
        <v>1238.8</v>
      </c>
      <c r="E250" s="814">
        <v>0.115</v>
      </c>
      <c r="F250" s="815">
        <v>0.02</v>
      </c>
      <c r="G250" s="813">
        <v>1822</v>
      </c>
      <c r="H250" s="814">
        <v>0.154</v>
      </c>
      <c r="I250" s="816">
        <v>2.9000000000000001E-2</v>
      </c>
      <c r="J250" s="811"/>
      <c r="K250" s="811"/>
      <c r="L250" s="811"/>
      <c r="M250" s="811"/>
      <c r="N250" s="602"/>
      <c r="O250" s="602"/>
      <c r="P250" s="602"/>
      <c r="Q250" s="602"/>
      <c r="R250" s="602"/>
      <c r="S250" s="602"/>
      <c r="T250" s="602"/>
      <c r="U250" s="602"/>
      <c r="V250" s="602"/>
      <c r="W250" s="602"/>
      <c r="X250" s="602"/>
      <c r="Y250" s="602"/>
      <c r="Z250" s="602"/>
      <c r="AA250" s="602"/>
    </row>
    <row r="251" spans="1:27">
      <c r="A251" s="602"/>
      <c r="B251" s="602"/>
      <c r="C251" s="812" t="s">
        <v>1459</v>
      </c>
      <c r="D251" s="813">
        <v>558.20000000000005</v>
      </c>
      <c r="E251" s="814">
        <v>0.09</v>
      </c>
      <c r="F251" s="815">
        <v>1.2E-2</v>
      </c>
      <c r="G251" s="813">
        <v>975.1</v>
      </c>
      <c r="H251" s="814">
        <v>8.5999999999999993E-2</v>
      </c>
      <c r="I251" s="816">
        <v>1.0999999999999999E-2</v>
      </c>
      <c r="J251" s="811"/>
      <c r="K251" s="811"/>
      <c r="L251" s="811"/>
      <c r="M251" s="811"/>
      <c r="N251" s="602"/>
      <c r="O251" s="602"/>
      <c r="P251" s="602"/>
      <c r="Q251" s="602"/>
      <c r="R251" s="602"/>
      <c r="S251" s="602"/>
      <c r="T251" s="602"/>
      <c r="U251" s="602"/>
      <c r="V251" s="602"/>
      <c r="W251" s="602"/>
      <c r="X251" s="602"/>
      <c r="Y251" s="602"/>
      <c r="Z251" s="602"/>
      <c r="AA251" s="602"/>
    </row>
    <row r="252" spans="1:27">
      <c r="A252" s="602"/>
      <c r="B252" s="602"/>
      <c r="C252" s="812" t="s">
        <v>1460</v>
      </c>
      <c r="D252" s="813">
        <v>651.20000000000005</v>
      </c>
      <c r="E252" s="814">
        <v>6.0999999999999999E-2</v>
      </c>
      <c r="F252" s="815">
        <v>8.9999999999999993E-3</v>
      </c>
      <c r="G252" s="813">
        <v>1524.9</v>
      </c>
      <c r="H252" s="814">
        <v>0.124</v>
      </c>
      <c r="I252" s="816">
        <v>0.02</v>
      </c>
      <c r="J252" s="811"/>
      <c r="K252" s="811"/>
      <c r="L252" s="811"/>
      <c r="M252" s="811"/>
      <c r="N252" s="602"/>
      <c r="O252" s="602"/>
      <c r="P252" s="602"/>
      <c r="Q252" s="602"/>
      <c r="R252" s="602"/>
      <c r="S252" s="602"/>
      <c r="T252" s="602"/>
      <c r="U252" s="602"/>
      <c r="V252" s="602"/>
      <c r="W252" s="602"/>
      <c r="X252" s="602"/>
      <c r="Y252" s="602"/>
      <c r="Z252" s="602"/>
      <c r="AA252" s="602"/>
    </row>
    <row r="253" spans="1:27">
      <c r="A253" s="602"/>
      <c r="B253" s="602"/>
      <c r="C253" s="812" t="s">
        <v>1461</v>
      </c>
      <c r="D253" s="813">
        <v>635.79999999999995</v>
      </c>
      <c r="E253" s="814">
        <v>2.1999999999999999E-2</v>
      </c>
      <c r="F253" s="815">
        <v>3.0000000000000001E-3</v>
      </c>
      <c r="G253" s="813">
        <v>1061.7</v>
      </c>
      <c r="H253" s="814">
        <v>2.1999999999999999E-2</v>
      </c>
      <c r="I253" s="816">
        <v>2E-3</v>
      </c>
      <c r="J253" s="811"/>
      <c r="K253" s="811"/>
      <c r="L253" s="811"/>
      <c r="M253" s="811"/>
      <c r="N253" s="602"/>
      <c r="O253" s="602"/>
      <c r="P253" s="602"/>
      <c r="Q253" s="602"/>
      <c r="R253" s="602"/>
      <c r="S253" s="602"/>
      <c r="T253" s="602"/>
      <c r="U253" s="602"/>
      <c r="V253" s="602"/>
      <c r="W253" s="602"/>
      <c r="X253" s="602"/>
      <c r="Y253" s="602"/>
      <c r="Z253" s="602"/>
      <c r="AA253" s="602"/>
    </row>
    <row r="254" spans="1:27">
      <c r="A254" s="602"/>
      <c r="B254" s="602"/>
      <c r="C254" s="812" t="s">
        <v>1462</v>
      </c>
      <c r="D254" s="813">
        <v>1178.3</v>
      </c>
      <c r="E254" s="814">
        <v>0.126</v>
      </c>
      <c r="F254" s="815">
        <v>1.6E-2</v>
      </c>
      <c r="G254" s="813">
        <v>1338.8</v>
      </c>
      <c r="H254" s="814">
        <v>3.5999999999999997E-2</v>
      </c>
      <c r="I254" s="816">
        <v>4.0000000000000001E-3</v>
      </c>
      <c r="J254" s="811"/>
      <c r="K254" s="811"/>
      <c r="L254" s="811"/>
      <c r="M254" s="811"/>
      <c r="N254" s="602"/>
      <c r="O254" s="602"/>
      <c r="P254" s="602"/>
      <c r="Q254" s="602"/>
      <c r="R254" s="602"/>
      <c r="S254" s="602"/>
      <c r="T254" s="602"/>
      <c r="U254" s="602"/>
      <c r="V254" s="602"/>
      <c r="W254" s="602"/>
      <c r="X254" s="602"/>
      <c r="Y254" s="602"/>
      <c r="Z254" s="602"/>
      <c r="AA254" s="602"/>
    </row>
    <row r="255" spans="1:27">
      <c r="A255" s="602"/>
      <c r="B255" s="602"/>
      <c r="C255" s="812" t="s">
        <v>1463</v>
      </c>
      <c r="D255" s="813">
        <v>294.7</v>
      </c>
      <c r="E255" s="814">
        <v>2.1000000000000001E-2</v>
      </c>
      <c r="F255" s="815">
        <v>3.0000000000000001E-3</v>
      </c>
      <c r="G255" s="813">
        <v>1018.2</v>
      </c>
      <c r="H255" s="814">
        <v>6.0999999999999999E-2</v>
      </c>
      <c r="I255" s="816">
        <v>8.0000000000000002E-3</v>
      </c>
      <c r="J255" s="811"/>
      <c r="K255" s="811"/>
      <c r="L255" s="811"/>
      <c r="M255" s="811"/>
      <c r="N255" s="602"/>
      <c r="O255" s="602"/>
      <c r="P255" s="602"/>
      <c r="Q255" s="602"/>
      <c r="R255" s="602"/>
      <c r="S255" s="602"/>
      <c r="T255" s="602"/>
      <c r="U255" s="602"/>
      <c r="V255" s="602"/>
      <c r="W255" s="602"/>
      <c r="X255" s="602"/>
      <c r="Y255" s="602"/>
      <c r="Z255" s="602"/>
      <c r="AA255" s="602"/>
    </row>
    <row r="256" spans="1:27">
      <c r="A256" s="602"/>
      <c r="B256" s="602"/>
      <c r="C256" s="812" t="s">
        <v>1464</v>
      </c>
      <c r="D256" s="813">
        <v>758.2</v>
      </c>
      <c r="E256" s="814">
        <v>0.05</v>
      </c>
      <c r="F256" s="815">
        <v>8.9999999999999993E-3</v>
      </c>
      <c r="G256" s="813">
        <v>1434.4</v>
      </c>
      <c r="H256" s="814">
        <v>7.9000000000000001E-2</v>
      </c>
      <c r="I256" s="816">
        <v>1.7000000000000001E-2</v>
      </c>
      <c r="J256" s="811"/>
      <c r="K256" s="811"/>
      <c r="L256" s="811"/>
      <c r="M256" s="811"/>
      <c r="N256" s="602"/>
      <c r="O256" s="602"/>
      <c r="P256" s="602"/>
      <c r="Q256" s="602"/>
      <c r="R256" s="602"/>
      <c r="S256" s="602"/>
      <c r="T256" s="602"/>
      <c r="U256" s="602"/>
      <c r="V256" s="602"/>
      <c r="W256" s="602"/>
      <c r="X256" s="602"/>
      <c r="Y256" s="602"/>
      <c r="Z256" s="602"/>
      <c r="AA256" s="602"/>
    </row>
    <row r="257" spans="1:27">
      <c r="A257" s="602"/>
      <c r="B257" s="602"/>
      <c r="C257" s="812" t="s">
        <v>1465</v>
      </c>
      <c r="D257" s="813">
        <v>1272</v>
      </c>
      <c r="E257" s="814">
        <v>6.7000000000000004E-2</v>
      </c>
      <c r="F257" s="815">
        <v>1.7999999999999999E-2</v>
      </c>
      <c r="G257" s="813">
        <v>1806.1</v>
      </c>
      <c r="H257" s="814">
        <v>0.10100000000000001</v>
      </c>
      <c r="I257" s="816">
        <v>2.5000000000000001E-2</v>
      </c>
      <c r="J257" s="811"/>
      <c r="K257" s="811"/>
      <c r="L257" s="811"/>
      <c r="M257" s="811"/>
      <c r="N257" s="602"/>
      <c r="O257" s="602"/>
      <c r="P257" s="602"/>
      <c r="Q257" s="602"/>
      <c r="R257" s="602"/>
      <c r="S257" s="602"/>
      <c r="T257" s="602"/>
      <c r="U257" s="602"/>
      <c r="V257" s="602"/>
      <c r="W257" s="602"/>
      <c r="X257" s="602"/>
      <c r="Y257" s="602"/>
      <c r="Z257" s="602"/>
      <c r="AA257" s="602"/>
    </row>
    <row r="258" spans="1:27">
      <c r="A258" s="602"/>
      <c r="B258" s="602"/>
      <c r="C258" s="812" t="s">
        <v>1466</v>
      </c>
      <c r="D258" s="813">
        <v>1243.4000000000001</v>
      </c>
      <c r="E258" s="814">
        <v>0.108</v>
      </c>
      <c r="F258" s="815">
        <v>1.9E-2</v>
      </c>
      <c r="G258" s="813">
        <v>1934.4</v>
      </c>
      <c r="H258" s="814">
        <v>0.17199999999999999</v>
      </c>
      <c r="I258" s="816">
        <v>2.9000000000000001E-2</v>
      </c>
      <c r="J258" s="811"/>
      <c r="K258" s="811"/>
      <c r="L258" s="811"/>
      <c r="M258" s="811"/>
      <c r="N258" s="602"/>
      <c r="O258" s="602"/>
      <c r="P258" s="602"/>
      <c r="Q258" s="602"/>
      <c r="R258" s="602"/>
      <c r="S258" s="602"/>
      <c r="T258" s="602"/>
      <c r="U258" s="602"/>
      <c r="V258" s="602"/>
      <c r="W258" s="602"/>
      <c r="X258" s="602"/>
      <c r="Y258" s="602"/>
      <c r="Z258" s="602"/>
      <c r="AA258" s="602"/>
    </row>
    <row r="259" spans="1:27">
      <c r="A259" s="602"/>
      <c r="B259" s="602"/>
      <c r="C259" s="812" t="s">
        <v>1467</v>
      </c>
      <c r="D259" s="813">
        <v>1367.8</v>
      </c>
      <c r="E259" s="814">
        <v>0.13700000000000001</v>
      </c>
      <c r="F259" s="815">
        <v>0.02</v>
      </c>
      <c r="G259" s="813">
        <v>1688.3</v>
      </c>
      <c r="H259" s="814">
        <v>0.14699999999999999</v>
      </c>
      <c r="I259" s="816">
        <v>2.1000000000000001E-2</v>
      </c>
      <c r="J259" s="811"/>
      <c r="K259" s="811"/>
      <c r="L259" s="811"/>
      <c r="M259" s="811"/>
      <c r="N259" s="602"/>
      <c r="O259" s="602"/>
      <c r="P259" s="602"/>
      <c r="Q259" s="602"/>
      <c r="R259" s="602"/>
      <c r="S259" s="602"/>
      <c r="T259" s="602"/>
      <c r="U259" s="602"/>
      <c r="V259" s="602"/>
      <c r="W259" s="602"/>
      <c r="X259" s="602"/>
      <c r="Y259" s="602"/>
      <c r="Z259" s="602"/>
      <c r="AA259" s="602"/>
    </row>
    <row r="260" spans="1:27">
      <c r="A260" s="602"/>
      <c r="B260" s="602"/>
      <c r="C260" s="812" t="s">
        <v>1468</v>
      </c>
      <c r="D260" s="813">
        <v>1412.4</v>
      </c>
      <c r="E260" s="814">
        <v>0.14899999999999999</v>
      </c>
      <c r="F260" s="815">
        <v>2.1999999999999999E-2</v>
      </c>
      <c r="G260" s="813">
        <v>1990.8</v>
      </c>
      <c r="H260" s="814">
        <v>0.20200000000000001</v>
      </c>
      <c r="I260" s="816">
        <v>2.9000000000000001E-2</v>
      </c>
      <c r="J260" s="811"/>
      <c r="K260" s="811"/>
      <c r="L260" s="811"/>
      <c r="M260" s="811"/>
      <c r="N260" s="602"/>
      <c r="O260" s="602"/>
      <c r="P260" s="602"/>
      <c r="Q260" s="602"/>
      <c r="R260" s="602"/>
      <c r="S260" s="602"/>
      <c r="T260" s="602"/>
      <c r="U260" s="602"/>
      <c r="V260" s="602"/>
      <c r="W260" s="602"/>
      <c r="X260" s="602"/>
      <c r="Y260" s="602"/>
      <c r="Z260" s="602"/>
      <c r="AA260" s="602"/>
    </row>
    <row r="261" spans="1:27">
      <c r="A261" s="602"/>
      <c r="B261" s="602"/>
      <c r="C261" s="812" t="s">
        <v>1469</v>
      </c>
      <c r="D261" s="813">
        <v>1248.3</v>
      </c>
      <c r="E261" s="814">
        <v>9.5000000000000001E-2</v>
      </c>
      <c r="F261" s="815">
        <v>1.4999999999999999E-2</v>
      </c>
      <c r="G261" s="813">
        <v>1662.5</v>
      </c>
      <c r="H261" s="814">
        <v>0.121</v>
      </c>
      <c r="I261" s="816">
        <v>1.9E-2</v>
      </c>
      <c r="J261" s="811"/>
      <c r="K261" s="811"/>
      <c r="L261" s="811"/>
      <c r="M261" s="811"/>
      <c r="N261" s="602"/>
      <c r="O261" s="602"/>
      <c r="P261" s="602"/>
      <c r="Q261" s="602"/>
      <c r="R261" s="602"/>
      <c r="S261" s="602"/>
      <c r="T261" s="602"/>
      <c r="U261" s="602"/>
      <c r="V261" s="602"/>
      <c r="W261" s="602"/>
      <c r="X261" s="602"/>
      <c r="Y261" s="602"/>
      <c r="Z261" s="602"/>
      <c r="AA261" s="602"/>
    </row>
    <row r="262" spans="1:27">
      <c r="A262" s="602"/>
      <c r="B262" s="602"/>
      <c r="C262" s="812" t="s">
        <v>1470</v>
      </c>
      <c r="D262" s="813">
        <v>838.9</v>
      </c>
      <c r="E262" s="814">
        <v>0.05</v>
      </c>
      <c r="F262" s="815">
        <v>7.0000000000000001E-3</v>
      </c>
      <c r="G262" s="813">
        <v>1186</v>
      </c>
      <c r="H262" s="814">
        <v>7.0999999999999994E-2</v>
      </c>
      <c r="I262" s="816">
        <v>0.01</v>
      </c>
      <c r="J262" s="811"/>
      <c r="K262" s="811"/>
      <c r="L262" s="811"/>
      <c r="M262" s="811"/>
      <c r="N262" s="602"/>
      <c r="O262" s="602"/>
      <c r="P262" s="602"/>
      <c r="Q262" s="602"/>
      <c r="R262" s="602"/>
      <c r="S262" s="602"/>
      <c r="T262" s="602"/>
      <c r="U262" s="602"/>
      <c r="V262" s="602"/>
      <c r="W262" s="602"/>
      <c r="X262" s="602"/>
      <c r="Y262" s="602"/>
      <c r="Z262" s="602"/>
      <c r="AA262" s="602"/>
    </row>
    <row r="263" spans="1:27">
      <c r="A263" s="602"/>
      <c r="B263" s="602"/>
      <c r="C263" s="812" t="s">
        <v>1471</v>
      </c>
      <c r="D263" s="813">
        <v>1612.6</v>
      </c>
      <c r="E263" s="814">
        <v>8.2000000000000003E-2</v>
      </c>
      <c r="F263" s="815">
        <v>2.5999999999999999E-2</v>
      </c>
      <c r="G263" s="813">
        <v>1955.2</v>
      </c>
      <c r="H263" s="814">
        <v>8.4000000000000005E-2</v>
      </c>
      <c r="I263" s="816">
        <v>3.1E-2</v>
      </c>
      <c r="J263" s="811"/>
      <c r="K263" s="811"/>
      <c r="L263" s="811"/>
      <c r="M263" s="811"/>
      <c r="N263" s="602"/>
      <c r="O263" s="602"/>
      <c r="P263" s="602"/>
      <c r="Q263" s="602"/>
      <c r="R263" s="602"/>
      <c r="S263" s="602"/>
      <c r="T263" s="602"/>
      <c r="U263" s="602"/>
      <c r="V263" s="602"/>
      <c r="W263" s="602"/>
      <c r="X263" s="602"/>
      <c r="Y263" s="602"/>
      <c r="Z263" s="602"/>
      <c r="AA263" s="602"/>
    </row>
    <row r="264" spans="1:27">
      <c r="A264" s="602"/>
      <c r="B264" s="602"/>
      <c r="C264" s="812" t="s">
        <v>1472</v>
      </c>
      <c r="D264" s="813">
        <v>1089.4000000000001</v>
      </c>
      <c r="E264" s="814">
        <v>8.6999999999999994E-2</v>
      </c>
      <c r="F264" s="815">
        <v>1.2999999999999999E-2</v>
      </c>
      <c r="G264" s="813">
        <v>1453.5</v>
      </c>
      <c r="H264" s="814">
        <v>0.115</v>
      </c>
      <c r="I264" s="816">
        <v>1.7000000000000001E-2</v>
      </c>
      <c r="J264" s="811"/>
      <c r="K264" s="811"/>
      <c r="L264" s="811"/>
      <c r="M264" s="811"/>
      <c r="N264" s="602"/>
      <c r="O264" s="602"/>
      <c r="P264" s="602"/>
      <c r="Q264" s="602"/>
      <c r="R264" s="602"/>
      <c r="S264" s="602"/>
      <c r="T264" s="602"/>
      <c r="U264" s="602"/>
      <c r="V264" s="602"/>
      <c r="W264" s="602"/>
      <c r="X264" s="602"/>
      <c r="Y264" s="602"/>
      <c r="Z264" s="602"/>
      <c r="AA264" s="602"/>
    </row>
    <row r="265" spans="1:27">
      <c r="A265" s="602"/>
      <c r="B265" s="602"/>
      <c r="C265" s="812" t="s">
        <v>1473</v>
      </c>
      <c r="D265" s="813">
        <v>1185.4000000000001</v>
      </c>
      <c r="E265" s="814">
        <v>9.2999999999999999E-2</v>
      </c>
      <c r="F265" s="815">
        <v>1.7000000000000001E-2</v>
      </c>
      <c r="G265" s="813">
        <v>1757.4</v>
      </c>
      <c r="H265" s="814">
        <v>0.13500000000000001</v>
      </c>
      <c r="I265" s="816">
        <v>2.5000000000000001E-2</v>
      </c>
      <c r="J265" s="811"/>
      <c r="K265" s="811"/>
      <c r="L265" s="811"/>
      <c r="M265" s="811"/>
      <c r="N265" s="602"/>
      <c r="O265" s="602"/>
      <c r="P265" s="602"/>
      <c r="Q265" s="602"/>
      <c r="R265" s="602"/>
      <c r="S265" s="602"/>
      <c r="T265" s="602"/>
      <c r="U265" s="602"/>
      <c r="V265" s="602"/>
      <c r="W265" s="602"/>
      <c r="X265" s="602"/>
      <c r="Y265" s="602"/>
      <c r="Z265" s="602"/>
      <c r="AA265" s="602"/>
    </row>
    <row r="266" spans="1:27">
      <c r="A266" s="602"/>
      <c r="B266" s="602"/>
      <c r="C266" s="812" t="s">
        <v>1474</v>
      </c>
      <c r="D266" s="813">
        <v>805.3</v>
      </c>
      <c r="E266" s="814">
        <v>6.7000000000000004E-2</v>
      </c>
      <c r="F266" s="815">
        <v>1.0999999999999999E-2</v>
      </c>
      <c r="G266" s="813">
        <v>1422.2</v>
      </c>
      <c r="H266" s="814">
        <v>0.111</v>
      </c>
      <c r="I266" s="816">
        <v>1.9E-2</v>
      </c>
      <c r="J266" s="811"/>
      <c r="K266" s="811"/>
      <c r="L266" s="811"/>
      <c r="M266" s="811"/>
      <c r="N266" s="602"/>
      <c r="O266" s="602"/>
      <c r="P266" s="602"/>
      <c r="Q266" s="602"/>
      <c r="R266" s="602"/>
      <c r="S266" s="602"/>
      <c r="T266" s="602"/>
      <c r="U266" s="602"/>
      <c r="V266" s="602"/>
      <c r="W266" s="602"/>
      <c r="X266" s="602"/>
      <c r="Y266" s="602"/>
      <c r="Z266" s="602"/>
      <c r="AA266" s="602"/>
    </row>
    <row r="267" spans="1:27" ht="13.5" thickBot="1">
      <c r="A267" s="602"/>
      <c r="B267" s="602"/>
      <c r="C267" s="817" t="s">
        <v>1475</v>
      </c>
      <c r="D267" s="818">
        <v>998.4</v>
      </c>
      <c r="E267" s="819">
        <v>0.08</v>
      </c>
      <c r="F267" s="820">
        <v>1.2999999999999999E-2</v>
      </c>
      <c r="G267" s="818">
        <v>1501</v>
      </c>
      <c r="H267" s="819">
        <v>0.111</v>
      </c>
      <c r="I267" s="821">
        <v>1.7999999999999999E-2</v>
      </c>
      <c r="J267" s="811"/>
      <c r="K267" s="811"/>
      <c r="L267" s="811"/>
      <c r="M267" s="811"/>
      <c r="N267" s="602"/>
      <c r="O267" s="602"/>
      <c r="P267" s="602"/>
      <c r="Q267" s="602"/>
      <c r="R267" s="602"/>
      <c r="S267" s="602"/>
      <c r="T267" s="602"/>
      <c r="U267" s="602"/>
      <c r="V267" s="602"/>
      <c r="W267" s="602"/>
      <c r="X267" s="602"/>
      <c r="Y267" s="602"/>
      <c r="Z267" s="602"/>
      <c r="AA267" s="602"/>
    </row>
    <row r="268" spans="1:27">
      <c r="A268" s="602"/>
      <c r="B268" s="603"/>
      <c r="C268" s="980" t="s">
        <v>1476</v>
      </c>
      <c r="D268" s="980"/>
      <c r="E268" s="980"/>
      <c r="F268" s="980"/>
      <c r="G268" s="981"/>
      <c r="H268" s="981"/>
      <c r="I268" s="981"/>
      <c r="J268" s="602"/>
      <c r="K268" s="811"/>
      <c r="L268" s="811"/>
      <c r="M268" s="602"/>
      <c r="N268" s="602"/>
      <c r="O268" s="602"/>
      <c r="P268" s="602"/>
      <c r="Q268" s="602"/>
      <c r="R268" s="602"/>
      <c r="S268" s="602"/>
      <c r="T268" s="602"/>
      <c r="U268" s="602"/>
      <c r="V268" s="602"/>
      <c r="W268" s="602"/>
      <c r="X268" s="602"/>
      <c r="Y268" s="602"/>
      <c r="Z268" s="602"/>
      <c r="AA268" s="602"/>
    </row>
    <row r="269" spans="1:27" ht="22.5" customHeight="1">
      <c r="A269" s="602"/>
      <c r="B269" s="603"/>
      <c r="C269" s="971" t="s">
        <v>1477</v>
      </c>
      <c r="D269" s="971"/>
      <c r="E269" s="971"/>
      <c r="F269" s="971"/>
      <c r="G269" s="971"/>
      <c r="H269" s="971"/>
      <c r="I269" s="971"/>
      <c r="J269" s="602"/>
      <c r="K269" s="602"/>
      <c r="L269" s="602"/>
      <c r="M269" s="602"/>
      <c r="N269" s="602"/>
      <c r="O269" s="602"/>
      <c r="P269" s="602"/>
      <c r="Q269" s="602"/>
      <c r="R269" s="602"/>
      <c r="S269" s="602"/>
      <c r="T269" s="602"/>
      <c r="U269" s="602"/>
      <c r="V269" s="602"/>
      <c r="W269" s="602"/>
      <c r="X269" s="602"/>
      <c r="Y269" s="602"/>
      <c r="Z269" s="602"/>
      <c r="AA269" s="602"/>
    </row>
    <row r="270" spans="1:27">
      <c r="A270" s="602"/>
      <c r="B270" s="603"/>
      <c r="C270" s="822"/>
      <c r="D270" s="822"/>
      <c r="E270" s="822"/>
      <c r="F270" s="602"/>
      <c r="G270" s="602"/>
      <c r="H270" s="602"/>
      <c r="I270" s="602"/>
      <c r="J270" s="602"/>
      <c r="K270" s="602"/>
      <c r="L270" s="602"/>
      <c r="M270" s="602"/>
      <c r="N270" s="602"/>
      <c r="O270" s="602"/>
      <c r="P270" s="602"/>
      <c r="Q270" s="602"/>
      <c r="R270" s="602"/>
      <c r="S270" s="602"/>
      <c r="T270" s="602"/>
      <c r="U270" s="602"/>
      <c r="V270" s="602"/>
      <c r="W270" s="602"/>
      <c r="X270" s="602"/>
      <c r="Y270" s="602"/>
      <c r="Z270" s="602"/>
      <c r="AA270" s="602"/>
    </row>
    <row r="271" spans="1:27">
      <c r="A271" s="602"/>
      <c r="B271" s="603"/>
      <c r="C271" s="822"/>
      <c r="D271" s="822"/>
      <c r="E271" s="822"/>
      <c r="F271" s="602"/>
      <c r="G271" s="602"/>
      <c r="H271" s="602"/>
      <c r="I271" s="602"/>
      <c r="J271" s="602"/>
      <c r="K271" s="602"/>
      <c r="L271" s="602"/>
      <c r="M271" s="602"/>
      <c r="N271" s="602"/>
      <c r="O271" s="602"/>
      <c r="P271" s="602"/>
      <c r="Q271" s="602"/>
      <c r="R271" s="602"/>
      <c r="S271" s="602"/>
      <c r="T271" s="602"/>
      <c r="U271" s="602"/>
      <c r="V271" s="602"/>
      <c r="W271" s="602"/>
      <c r="X271" s="602"/>
      <c r="Y271" s="602"/>
      <c r="Z271" s="602"/>
      <c r="AA271" s="602"/>
    </row>
    <row r="272" spans="1:27">
      <c r="A272" s="602"/>
      <c r="B272" s="603"/>
      <c r="C272" s="822"/>
      <c r="D272" s="822"/>
      <c r="E272" s="822"/>
      <c r="F272" s="602"/>
      <c r="G272" s="602"/>
      <c r="H272" s="602"/>
      <c r="I272" s="823"/>
      <c r="J272" s="602"/>
      <c r="K272" s="602"/>
      <c r="L272" s="602"/>
      <c r="M272" s="602"/>
      <c r="N272" s="602"/>
      <c r="O272" s="602"/>
      <c r="P272" s="602"/>
      <c r="Q272" s="602"/>
      <c r="R272" s="602"/>
      <c r="S272" s="602"/>
      <c r="T272" s="602"/>
      <c r="U272" s="602"/>
      <c r="V272" s="602"/>
      <c r="W272" s="602"/>
      <c r="X272" s="602"/>
      <c r="Y272" s="602"/>
      <c r="Z272" s="602"/>
      <c r="AA272" s="602"/>
    </row>
    <row r="273" spans="1:27">
      <c r="A273" s="602"/>
      <c r="B273" s="603"/>
      <c r="C273" s="822"/>
      <c r="D273" s="822"/>
      <c r="E273" s="822"/>
      <c r="F273" s="602"/>
      <c r="G273" s="602"/>
      <c r="H273" s="602"/>
      <c r="I273" s="602"/>
      <c r="J273" s="602"/>
      <c r="K273" s="602"/>
      <c r="L273" s="602"/>
      <c r="M273" s="602"/>
      <c r="N273" s="602"/>
      <c r="O273" s="602"/>
      <c r="P273" s="602"/>
      <c r="Q273" s="602"/>
      <c r="R273" s="602"/>
      <c r="S273" s="602"/>
      <c r="T273" s="602"/>
      <c r="U273" s="602"/>
      <c r="V273" s="602"/>
      <c r="W273" s="602"/>
      <c r="X273" s="602"/>
      <c r="Y273" s="602"/>
      <c r="Z273" s="602"/>
      <c r="AA273" s="602"/>
    </row>
    <row r="274" spans="1:27">
      <c r="A274" s="602"/>
      <c r="B274" s="603"/>
      <c r="C274" s="822"/>
      <c r="D274" s="822"/>
      <c r="E274" s="822"/>
      <c r="F274" s="602"/>
      <c r="G274" s="602"/>
      <c r="H274" s="602"/>
      <c r="I274" s="602"/>
      <c r="J274" s="602"/>
      <c r="K274" s="602"/>
      <c r="L274" s="602"/>
      <c r="M274" s="602"/>
      <c r="N274" s="602"/>
      <c r="O274" s="602"/>
      <c r="P274" s="602"/>
      <c r="Q274" s="602"/>
      <c r="R274" s="602"/>
      <c r="S274" s="602"/>
      <c r="T274" s="602"/>
      <c r="U274" s="602"/>
      <c r="V274" s="602"/>
      <c r="W274" s="602"/>
      <c r="X274" s="602"/>
      <c r="Y274" s="602"/>
      <c r="Z274" s="602"/>
      <c r="AA274" s="602"/>
    </row>
    <row r="275" spans="1:27">
      <c r="A275" s="602"/>
      <c r="B275" s="603"/>
      <c r="C275" s="822"/>
      <c r="D275" s="822"/>
      <c r="E275" s="822"/>
      <c r="F275" s="602"/>
      <c r="G275" s="602"/>
      <c r="H275" s="602"/>
      <c r="I275" s="602"/>
      <c r="J275" s="602"/>
      <c r="K275" s="602"/>
      <c r="L275" s="602"/>
      <c r="M275" s="602"/>
      <c r="N275" s="602"/>
      <c r="O275" s="602"/>
      <c r="P275" s="602"/>
      <c r="Q275" s="602"/>
      <c r="R275" s="602"/>
      <c r="S275" s="602"/>
      <c r="T275" s="602"/>
      <c r="U275" s="602"/>
      <c r="V275" s="602"/>
      <c r="W275" s="602"/>
      <c r="X275" s="602"/>
      <c r="Y275" s="602"/>
      <c r="Z275" s="602"/>
      <c r="AA275" s="602"/>
    </row>
    <row r="276" spans="1:27">
      <c r="A276" s="602"/>
      <c r="B276" s="603"/>
      <c r="C276" s="822"/>
      <c r="D276" s="822"/>
      <c r="E276" s="822"/>
      <c r="F276" s="602"/>
      <c r="G276" s="602"/>
      <c r="H276" s="602"/>
      <c r="I276" s="602"/>
      <c r="J276" s="602"/>
      <c r="K276" s="602"/>
      <c r="L276" s="602"/>
      <c r="M276" s="602"/>
      <c r="N276" s="602"/>
      <c r="O276" s="602"/>
      <c r="P276" s="602"/>
      <c r="Q276" s="602"/>
      <c r="R276" s="602"/>
      <c r="S276" s="602"/>
      <c r="T276" s="602"/>
      <c r="U276" s="602"/>
      <c r="V276" s="602"/>
      <c r="W276" s="602"/>
      <c r="X276" s="602"/>
      <c r="Y276" s="602"/>
      <c r="Z276" s="602"/>
      <c r="AA276" s="602"/>
    </row>
    <row r="277" spans="1:27">
      <c r="A277" s="602"/>
      <c r="B277" s="603"/>
      <c r="C277" s="822"/>
      <c r="D277" s="822"/>
      <c r="E277" s="822"/>
      <c r="F277" s="602"/>
      <c r="G277" s="602"/>
      <c r="H277" s="602"/>
      <c r="I277" s="602"/>
      <c r="J277" s="602"/>
      <c r="K277" s="602"/>
      <c r="L277" s="602"/>
      <c r="M277" s="602"/>
      <c r="N277" s="602"/>
      <c r="O277" s="602"/>
      <c r="P277" s="602"/>
      <c r="Q277" s="602"/>
      <c r="R277" s="602"/>
      <c r="S277" s="602"/>
      <c r="T277" s="602"/>
      <c r="U277" s="602"/>
      <c r="V277" s="602"/>
      <c r="W277" s="602"/>
      <c r="X277" s="602"/>
      <c r="Y277" s="602"/>
      <c r="Z277" s="602"/>
      <c r="AA277" s="602"/>
    </row>
    <row r="278" spans="1:27">
      <c r="A278" s="602"/>
      <c r="B278" s="603"/>
      <c r="C278" s="822"/>
      <c r="D278" s="822"/>
      <c r="E278" s="822"/>
      <c r="F278" s="602"/>
      <c r="G278" s="602"/>
      <c r="H278" s="602"/>
      <c r="I278" s="602"/>
      <c r="J278" s="602"/>
      <c r="K278" s="602"/>
      <c r="L278" s="602"/>
      <c r="M278" s="602"/>
      <c r="N278" s="602"/>
      <c r="O278" s="602"/>
      <c r="P278" s="602"/>
      <c r="Q278" s="602"/>
      <c r="R278" s="602"/>
      <c r="S278" s="602"/>
      <c r="T278" s="602"/>
      <c r="U278" s="602"/>
      <c r="V278" s="602"/>
      <c r="W278" s="602"/>
      <c r="X278" s="602"/>
      <c r="Y278" s="602"/>
      <c r="Z278" s="602"/>
      <c r="AA278" s="602"/>
    </row>
    <row r="279" spans="1:27">
      <c r="A279" s="602"/>
      <c r="B279" s="603"/>
      <c r="C279" s="822"/>
      <c r="D279" s="822"/>
      <c r="E279" s="822"/>
      <c r="F279" s="602"/>
      <c r="G279" s="602"/>
      <c r="H279" s="602"/>
      <c r="I279" s="602"/>
      <c r="J279" s="602"/>
      <c r="K279" s="602"/>
      <c r="L279" s="602"/>
      <c r="M279" s="602"/>
      <c r="N279" s="602"/>
      <c r="O279" s="602"/>
      <c r="P279" s="602"/>
      <c r="Q279" s="602"/>
      <c r="R279" s="602"/>
      <c r="S279" s="602"/>
      <c r="T279" s="602"/>
      <c r="U279" s="602"/>
      <c r="V279" s="602"/>
      <c r="W279" s="602"/>
      <c r="X279" s="602"/>
      <c r="Y279" s="602"/>
      <c r="Z279" s="602"/>
      <c r="AA279" s="602"/>
    </row>
    <row r="280" spans="1:27">
      <c r="A280" s="602"/>
      <c r="B280" s="603"/>
      <c r="C280" s="822"/>
      <c r="D280" s="822"/>
      <c r="E280" s="822"/>
      <c r="F280" s="602"/>
      <c r="G280" s="602"/>
      <c r="H280" s="602"/>
      <c r="I280" s="602"/>
      <c r="J280" s="602"/>
      <c r="K280" s="602"/>
      <c r="L280" s="602"/>
      <c r="M280" s="602"/>
      <c r="N280" s="602"/>
      <c r="O280" s="602"/>
      <c r="P280" s="602"/>
      <c r="Q280" s="602"/>
      <c r="R280" s="602"/>
      <c r="S280" s="602"/>
      <c r="T280" s="602"/>
      <c r="U280" s="602"/>
      <c r="V280" s="602"/>
      <c r="W280" s="602"/>
      <c r="X280" s="602"/>
      <c r="Y280" s="602"/>
      <c r="Z280" s="602"/>
      <c r="AA280" s="602"/>
    </row>
    <row r="281" spans="1:27">
      <c r="A281" s="602"/>
      <c r="B281" s="603"/>
      <c r="C281" s="822"/>
      <c r="D281" s="822"/>
      <c r="E281" s="822"/>
      <c r="F281" s="602"/>
      <c r="G281" s="602"/>
      <c r="H281" s="602"/>
      <c r="I281" s="602"/>
      <c r="J281" s="602"/>
      <c r="K281" s="602"/>
      <c r="L281" s="602"/>
      <c r="M281" s="602"/>
      <c r="N281" s="602"/>
      <c r="O281" s="602"/>
      <c r="P281" s="602"/>
      <c r="Q281" s="602"/>
      <c r="R281" s="602"/>
      <c r="S281" s="602"/>
      <c r="T281" s="602"/>
      <c r="U281" s="602"/>
      <c r="V281" s="602"/>
      <c r="W281" s="602"/>
      <c r="X281" s="602"/>
      <c r="Y281" s="602"/>
      <c r="Z281" s="602"/>
      <c r="AA281" s="602"/>
    </row>
    <row r="282" spans="1:27">
      <c r="A282" s="602"/>
      <c r="B282" s="603"/>
      <c r="C282" s="822"/>
      <c r="D282" s="822"/>
      <c r="E282" s="822"/>
      <c r="F282" s="602"/>
      <c r="G282" s="602"/>
      <c r="H282" s="602"/>
      <c r="I282" s="602"/>
      <c r="J282" s="602"/>
      <c r="K282" s="602"/>
      <c r="L282" s="602"/>
      <c r="M282" s="602"/>
      <c r="N282" s="602"/>
      <c r="O282" s="602"/>
      <c r="P282" s="602"/>
      <c r="Q282" s="602"/>
      <c r="R282" s="602"/>
      <c r="S282" s="602"/>
      <c r="T282" s="602"/>
      <c r="U282" s="602"/>
      <c r="V282" s="602"/>
      <c r="W282" s="602"/>
      <c r="X282" s="602"/>
      <c r="Y282" s="602"/>
      <c r="Z282" s="602"/>
      <c r="AA282" s="602"/>
    </row>
    <row r="283" spans="1:27">
      <c r="A283" s="602"/>
      <c r="B283" s="603"/>
      <c r="C283" s="822"/>
      <c r="D283" s="822"/>
      <c r="E283" s="822"/>
      <c r="F283" s="602"/>
      <c r="G283" s="602"/>
      <c r="H283" s="602"/>
      <c r="I283" s="602"/>
      <c r="J283" s="602"/>
      <c r="K283" s="602"/>
      <c r="L283" s="602"/>
      <c r="M283" s="602"/>
      <c r="N283" s="602"/>
      <c r="O283" s="602"/>
      <c r="P283" s="602"/>
      <c r="Q283" s="602"/>
      <c r="R283" s="602"/>
      <c r="S283" s="602"/>
      <c r="T283" s="602"/>
      <c r="U283" s="602"/>
      <c r="V283" s="602"/>
      <c r="W283" s="602"/>
      <c r="X283" s="602"/>
      <c r="Y283" s="602"/>
      <c r="Z283" s="602"/>
      <c r="AA283" s="602"/>
    </row>
    <row r="284" spans="1:27">
      <c r="A284" s="602"/>
      <c r="B284" s="603"/>
      <c r="C284" s="822"/>
      <c r="D284" s="822"/>
      <c r="E284" s="822"/>
      <c r="F284" s="602"/>
      <c r="G284" s="602"/>
      <c r="H284" s="602"/>
      <c r="I284" s="602"/>
      <c r="J284" s="602"/>
      <c r="K284" s="602"/>
      <c r="L284" s="602"/>
      <c r="M284" s="602"/>
      <c r="N284" s="602"/>
      <c r="O284" s="602"/>
      <c r="P284" s="602"/>
      <c r="Q284" s="602"/>
      <c r="R284" s="602"/>
      <c r="S284" s="602"/>
      <c r="T284" s="602"/>
      <c r="U284" s="602"/>
      <c r="V284" s="602"/>
      <c r="W284" s="602"/>
      <c r="X284" s="602"/>
      <c r="Y284" s="602"/>
      <c r="Z284" s="602"/>
      <c r="AA284" s="602"/>
    </row>
    <row r="285" spans="1:27">
      <c r="A285" s="602"/>
      <c r="B285" s="603"/>
      <c r="C285" s="822"/>
      <c r="D285" s="822"/>
      <c r="E285" s="822"/>
      <c r="F285" s="602"/>
      <c r="G285" s="602"/>
      <c r="H285" s="602"/>
      <c r="I285" s="602"/>
      <c r="J285" s="602"/>
      <c r="K285" s="602"/>
      <c r="L285" s="602"/>
      <c r="M285" s="602"/>
      <c r="N285" s="602"/>
      <c r="O285" s="602"/>
      <c r="P285" s="602"/>
      <c r="Q285" s="602"/>
      <c r="R285" s="602"/>
      <c r="S285" s="602"/>
      <c r="T285" s="602"/>
      <c r="U285" s="602"/>
      <c r="V285" s="602"/>
      <c r="W285" s="602"/>
      <c r="X285" s="602"/>
      <c r="Y285" s="602"/>
      <c r="Z285" s="602"/>
      <c r="AA285" s="602"/>
    </row>
    <row r="286" spans="1:27">
      <c r="A286" s="602"/>
      <c r="B286" s="603"/>
      <c r="C286" s="822"/>
      <c r="D286" s="822"/>
      <c r="E286" s="822"/>
      <c r="F286" s="602"/>
      <c r="G286" s="602"/>
      <c r="H286" s="602"/>
      <c r="I286" s="602"/>
      <c r="J286" s="602"/>
      <c r="K286" s="602"/>
      <c r="L286" s="602"/>
      <c r="M286" s="602"/>
      <c r="N286" s="602"/>
      <c r="O286" s="602"/>
      <c r="P286" s="602"/>
      <c r="Q286" s="602"/>
      <c r="R286" s="602"/>
      <c r="S286" s="602"/>
      <c r="T286" s="602"/>
      <c r="U286" s="602"/>
      <c r="V286" s="602"/>
      <c r="W286" s="602"/>
      <c r="X286" s="602"/>
      <c r="Y286" s="602"/>
      <c r="Z286" s="602"/>
      <c r="AA286" s="602"/>
    </row>
    <row r="287" spans="1:27">
      <c r="A287" s="602"/>
      <c r="B287" s="603"/>
      <c r="C287" s="822"/>
      <c r="D287" s="822"/>
      <c r="E287" s="822"/>
      <c r="F287" s="602"/>
      <c r="G287" s="602"/>
      <c r="H287" s="602"/>
      <c r="I287" s="602"/>
      <c r="J287" s="602"/>
      <c r="K287" s="602"/>
      <c r="L287" s="602"/>
      <c r="M287" s="602"/>
      <c r="N287" s="602"/>
      <c r="O287" s="602"/>
      <c r="P287" s="602"/>
      <c r="Q287" s="602"/>
      <c r="R287" s="602"/>
      <c r="S287" s="602"/>
      <c r="T287" s="602"/>
      <c r="U287" s="602"/>
      <c r="V287" s="602"/>
      <c r="W287" s="602"/>
      <c r="X287" s="602"/>
      <c r="Y287" s="602"/>
      <c r="Z287" s="602"/>
      <c r="AA287" s="602"/>
    </row>
    <row r="288" spans="1:27">
      <c r="A288" s="602"/>
      <c r="B288" s="603"/>
      <c r="C288" s="822"/>
      <c r="D288" s="822"/>
      <c r="E288" s="822"/>
      <c r="F288" s="602"/>
      <c r="G288" s="602"/>
      <c r="H288" s="602"/>
      <c r="I288" s="602"/>
      <c r="J288" s="602"/>
      <c r="K288" s="602"/>
      <c r="L288" s="602"/>
      <c r="M288" s="602"/>
      <c r="N288" s="602"/>
      <c r="O288" s="602"/>
      <c r="P288" s="602"/>
      <c r="Q288" s="602"/>
      <c r="R288" s="602"/>
      <c r="S288" s="602"/>
      <c r="T288" s="602"/>
      <c r="U288" s="602"/>
      <c r="V288" s="602"/>
      <c r="W288" s="602"/>
      <c r="X288" s="602"/>
      <c r="Y288" s="602"/>
      <c r="Z288" s="602"/>
      <c r="AA288" s="602"/>
    </row>
    <row r="289" spans="1:27">
      <c r="A289" s="602"/>
      <c r="B289" s="603"/>
      <c r="C289" s="822"/>
      <c r="D289" s="822"/>
      <c r="E289" s="822"/>
      <c r="F289" s="602"/>
      <c r="G289" s="602"/>
      <c r="H289" s="602"/>
      <c r="I289" s="602"/>
      <c r="J289" s="602"/>
      <c r="K289" s="602"/>
      <c r="L289" s="602"/>
      <c r="M289" s="602"/>
      <c r="N289" s="602"/>
      <c r="O289" s="602"/>
      <c r="P289" s="602"/>
      <c r="Q289" s="602"/>
      <c r="R289" s="602"/>
      <c r="S289" s="602"/>
      <c r="T289" s="602"/>
      <c r="U289" s="602"/>
      <c r="V289" s="602"/>
      <c r="W289" s="602"/>
      <c r="X289" s="602"/>
      <c r="Y289" s="602"/>
      <c r="Z289" s="602"/>
      <c r="AA289" s="602"/>
    </row>
    <row r="290" spans="1:27">
      <c r="A290" s="602"/>
      <c r="B290" s="603"/>
      <c r="C290" s="822"/>
      <c r="D290" s="822"/>
      <c r="E290" s="822"/>
      <c r="F290" s="602"/>
      <c r="G290" s="602"/>
      <c r="H290" s="602"/>
      <c r="I290" s="602"/>
      <c r="J290" s="602"/>
      <c r="K290" s="602"/>
      <c r="L290" s="602"/>
      <c r="M290" s="602"/>
      <c r="N290" s="602"/>
      <c r="O290" s="602"/>
      <c r="P290" s="602"/>
      <c r="Q290" s="602"/>
      <c r="R290" s="602"/>
      <c r="S290" s="602"/>
      <c r="T290" s="602"/>
      <c r="U290" s="602"/>
      <c r="V290" s="602"/>
      <c r="W290" s="602"/>
      <c r="X290" s="602"/>
      <c r="Y290" s="602"/>
      <c r="Z290" s="602"/>
      <c r="AA290" s="602"/>
    </row>
    <row r="291" spans="1:27">
      <c r="A291" s="602"/>
      <c r="B291" s="603"/>
      <c r="C291" s="822"/>
      <c r="D291" s="822"/>
      <c r="E291" s="822"/>
      <c r="F291" s="602"/>
      <c r="G291" s="602"/>
      <c r="H291" s="602"/>
      <c r="I291" s="602"/>
      <c r="J291" s="602"/>
      <c r="K291" s="602"/>
      <c r="L291" s="602"/>
      <c r="M291" s="602"/>
      <c r="N291" s="602"/>
      <c r="O291" s="602"/>
      <c r="P291" s="602"/>
      <c r="Q291" s="602"/>
      <c r="R291" s="602"/>
      <c r="S291" s="602"/>
      <c r="T291" s="602"/>
      <c r="U291" s="602"/>
      <c r="V291" s="602"/>
      <c r="W291" s="602"/>
      <c r="X291" s="602"/>
      <c r="Y291" s="602"/>
      <c r="Z291" s="602"/>
      <c r="AA291" s="602"/>
    </row>
    <row r="292" spans="1:27">
      <c r="A292" s="602"/>
      <c r="B292" s="603"/>
      <c r="C292" s="822"/>
      <c r="D292" s="822"/>
      <c r="E292" s="822"/>
      <c r="F292" s="602"/>
      <c r="G292" s="602"/>
      <c r="H292" s="602"/>
      <c r="I292" s="602"/>
      <c r="J292" s="602"/>
      <c r="K292" s="602"/>
      <c r="L292" s="602"/>
      <c r="M292" s="602"/>
      <c r="N292" s="602"/>
      <c r="O292" s="602"/>
      <c r="P292" s="602"/>
      <c r="Q292" s="602"/>
      <c r="R292" s="602"/>
      <c r="S292" s="602"/>
      <c r="T292" s="602"/>
      <c r="U292" s="602"/>
      <c r="V292" s="602"/>
      <c r="W292" s="602"/>
      <c r="X292" s="602"/>
      <c r="Y292" s="602"/>
      <c r="Z292" s="602"/>
      <c r="AA292" s="602"/>
    </row>
    <row r="293" spans="1:27">
      <c r="A293" s="602"/>
      <c r="B293" s="603"/>
      <c r="C293" s="822"/>
      <c r="D293" s="822"/>
      <c r="E293" s="822"/>
      <c r="F293" s="602"/>
      <c r="G293" s="602"/>
      <c r="H293" s="602"/>
      <c r="I293" s="602"/>
      <c r="J293" s="602"/>
      <c r="K293" s="602"/>
      <c r="L293" s="602"/>
      <c r="M293" s="602"/>
      <c r="N293" s="602"/>
      <c r="O293" s="602"/>
      <c r="P293" s="602"/>
      <c r="Q293" s="602"/>
      <c r="R293" s="602"/>
      <c r="S293" s="602"/>
      <c r="T293" s="602"/>
      <c r="U293" s="602"/>
      <c r="V293" s="602"/>
      <c r="W293" s="602"/>
      <c r="X293" s="602"/>
      <c r="Y293" s="602"/>
      <c r="Z293" s="602"/>
      <c r="AA293" s="602"/>
    </row>
    <row r="294" spans="1:27">
      <c r="A294" s="602"/>
      <c r="B294" s="603"/>
      <c r="C294" s="822"/>
      <c r="D294" s="822"/>
      <c r="E294" s="822"/>
      <c r="F294" s="602"/>
      <c r="G294" s="602"/>
      <c r="H294" s="602"/>
      <c r="I294" s="602"/>
      <c r="J294" s="602"/>
      <c r="K294" s="602"/>
      <c r="L294" s="602"/>
      <c r="M294" s="602"/>
      <c r="N294" s="602"/>
      <c r="O294" s="602"/>
      <c r="P294" s="602"/>
      <c r="Q294" s="602"/>
      <c r="R294" s="602"/>
      <c r="S294" s="602"/>
      <c r="T294" s="602"/>
      <c r="U294" s="602"/>
      <c r="V294" s="602"/>
      <c r="W294" s="602"/>
      <c r="X294" s="602"/>
      <c r="Y294" s="602"/>
      <c r="Z294" s="602"/>
      <c r="AA294" s="602"/>
    </row>
    <row r="295" spans="1:27">
      <c r="A295" s="602"/>
      <c r="B295" s="603"/>
      <c r="C295" s="822"/>
      <c r="D295" s="822"/>
      <c r="E295" s="822"/>
      <c r="F295" s="602"/>
      <c r="G295" s="602"/>
      <c r="H295" s="602"/>
      <c r="I295" s="602"/>
      <c r="J295" s="602"/>
      <c r="K295" s="602"/>
      <c r="L295" s="602"/>
      <c r="M295" s="602"/>
      <c r="N295" s="602"/>
      <c r="O295" s="602"/>
      <c r="P295" s="602"/>
      <c r="Q295" s="602"/>
      <c r="R295" s="602"/>
      <c r="S295" s="602"/>
      <c r="T295" s="602"/>
      <c r="U295" s="602"/>
      <c r="V295" s="602"/>
      <c r="W295" s="602"/>
      <c r="X295" s="602"/>
      <c r="Y295" s="602"/>
      <c r="Z295" s="602"/>
      <c r="AA295" s="602"/>
    </row>
    <row r="296" spans="1:27">
      <c r="A296" s="602"/>
      <c r="B296" s="603"/>
      <c r="C296" s="822"/>
      <c r="D296" s="822"/>
      <c r="E296" s="822"/>
      <c r="F296" s="602"/>
      <c r="G296" s="602"/>
      <c r="H296" s="602"/>
      <c r="I296" s="602"/>
      <c r="J296" s="602"/>
      <c r="K296" s="602"/>
      <c r="L296" s="602"/>
      <c r="M296" s="602"/>
      <c r="N296" s="602"/>
      <c r="O296" s="602"/>
      <c r="P296" s="602"/>
      <c r="Q296" s="602"/>
      <c r="R296" s="602"/>
      <c r="S296" s="602"/>
      <c r="T296" s="602"/>
      <c r="U296" s="602"/>
      <c r="V296" s="602"/>
      <c r="W296" s="602"/>
      <c r="X296" s="602"/>
      <c r="Y296" s="602"/>
      <c r="Z296" s="602"/>
      <c r="AA296" s="602"/>
    </row>
    <row r="297" spans="1:27">
      <c r="A297" s="602"/>
      <c r="B297" s="603"/>
      <c r="C297" s="822"/>
      <c r="D297" s="822"/>
      <c r="E297" s="822"/>
      <c r="F297" s="602"/>
      <c r="G297" s="602"/>
      <c r="H297" s="602"/>
      <c r="I297" s="724"/>
      <c r="J297" s="724"/>
      <c r="K297" s="602"/>
      <c r="L297" s="602"/>
      <c r="M297" s="602"/>
      <c r="N297" s="602"/>
      <c r="O297" s="602"/>
      <c r="P297" s="602"/>
      <c r="Q297" s="602"/>
      <c r="R297" s="602"/>
      <c r="S297" s="602"/>
      <c r="T297" s="602"/>
      <c r="U297" s="602"/>
      <c r="V297" s="602"/>
      <c r="W297" s="602"/>
      <c r="X297" s="602"/>
      <c r="Y297" s="602"/>
      <c r="Z297" s="602"/>
      <c r="AA297" s="602"/>
    </row>
    <row r="298" spans="1:27" ht="15.75">
      <c r="A298" s="602"/>
      <c r="B298" s="739" t="s">
        <v>1478</v>
      </c>
      <c r="C298" s="740" t="s">
        <v>1479</v>
      </c>
      <c r="D298" s="824"/>
      <c r="E298" s="825"/>
      <c r="F298" s="742"/>
      <c r="G298" s="742"/>
      <c r="H298" s="742"/>
      <c r="I298" s="742"/>
      <c r="J298" s="742"/>
      <c r="K298" s="742"/>
      <c r="L298" s="743"/>
      <c r="M298" s="602"/>
      <c r="N298" s="602"/>
      <c r="O298" s="602"/>
      <c r="P298" s="602"/>
      <c r="Q298" s="602"/>
      <c r="R298" s="602"/>
      <c r="S298" s="602"/>
      <c r="T298" s="602"/>
      <c r="U298" s="602"/>
      <c r="V298" s="602"/>
      <c r="W298" s="602"/>
      <c r="X298" s="602"/>
      <c r="Y298" s="602"/>
      <c r="Z298" s="602"/>
      <c r="AA298" s="602"/>
    </row>
    <row r="299" spans="1:27" ht="13.5" thickBot="1">
      <c r="A299" s="602"/>
      <c r="B299" s="603"/>
      <c r="C299" s="602"/>
      <c r="D299" s="602"/>
      <c r="E299" s="602"/>
      <c r="F299" s="602"/>
      <c r="G299" s="602"/>
      <c r="H299" s="602"/>
      <c r="I299" s="602"/>
      <c r="J299" s="602"/>
      <c r="K299" s="602"/>
      <c r="L299" s="602"/>
      <c r="M299" s="602"/>
      <c r="N299" s="602"/>
      <c r="O299" s="602"/>
      <c r="P299" s="602"/>
      <c r="Q299" s="602"/>
      <c r="R299" s="602"/>
      <c r="S299" s="602"/>
      <c r="T299" s="602"/>
      <c r="U299" s="602"/>
      <c r="V299" s="602"/>
      <c r="W299" s="602"/>
      <c r="X299" s="602"/>
      <c r="Y299" s="602"/>
      <c r="Z299" s="602"/>
      <c r="AA299" s="602"/>
    </row>
    <row r="300" spans="1:27" ht="27.75" thickBot="1">
      <c r="A300" s="602"/>
      <c r="B300" s="603"/>
      <c r="C300" s="787"/>
      <c r="D300" s="826" t="s">
        <v>1480</v>
      </c>
      <c r="E300" s="746" t="s">
        <v>1481</v>
      </c>
      <c r="F300" s="747" t="s">
        <v>1482</v>
      </c>
      <c r="G300" s="602"/>
      <c r="H300" s="602"/>
      <c r="I300" s="602"/>
      <c r="J300" s="602"/>
      <c r="K300" s="602"/>
      <c r="L300" s="602"/>
      <c r="M300" s="602"/>
      <c r="N300" s="602"/>
      <c r="O300" s="602"/>
      <c r="P300" s="602"/>
      <c r="Q300" s="602"/>
      <c r="R300" s="602"/>
      <c r="S300" s="602"/>
      <c r="T300" s="602"/>
      <c r="U300" s="602"/>
      <c r="V300" s="602"/>
      <c r="W300" s="602"/>
      <c r="X300" s="602"/>
      <c r="Y300" s="602"/>
      <c r="Z300" s="602"/>
      <c r="AA300" s="602"/>
    </row>
    <row r="301" spans="1:27" ht="13.5" thickBot="1">
      <c r="A301" s="602"/>
      <c r="B301" s="603"/>
      <c r="C301" s="827" t="s">
        <v>1479</v>
      </c>
      <c r="D301" s="828">
        <v>66.33</v>
      </c>
      <c r="E301" s="829">
        <v>1.25</v>
      </c>
      <c r="F301" s="830">
        <v>0.125</v>
      </c>
      <c r="G301" s="602"/>
      <c r="H301" s="602"/>
      <c r="I301" s="602"/>
      <c r="J301" s="602"/>
      <c r="L301" s="602"/>
      <c r="M301" s="602"/>
      <c r="N301" s="602"/>
      <c r="O301" s="602"/>
      <c r="P301" s="602"/>
      <c r="Q301" s="602"/>
      <c r="R301" s="602"/>
      <c r="S301" s="602"/>
      <c r="T301" s="602"/>
      <c r="U301" s="602"/>
      <c r="V301" s="602"/>
      <c r="W301" s="602"/>
      <c r="X301" s="602"/>
      <c r="Y301" s="602"/>
      <c r="Z301" s="602"/>
      <c r="AA301" s="602"/>
    </row>
    <row r="302" spans="1:27">
      <c r="A302" s="602"/>
      <c r="B302" s="603"/>
      <c r="C302" s="708" t="s">
        <v>1483</v>
      </c>
      <c r="D302" s="709"/>
      <c r="E302" s="710"/>
      <c r="F302" s="710"/>
      <c r="G302" s="710"/>
      <c r="H302" s="709"/>
      <c r="I302" s="709"/>
      <c r="J302" s="709"/>
      <c r="K302" s="709"/>
      <c r="L302" s="602"/>
      <c r="M302" s="602"/>
      <c r="N302" s="602"/>
      <c r="O302" s="602"/>
      <c r="P302" s="602"/>
      <c r="Q302" s="602"/>
      <c r="R302" s="602"/>
      <c r="S302" s="602"/>
      <c r="T302" s="602"/>
      <c r="U302" s="602"/>
      <c r="V302" s="602"/>
      <c r="W302" s="602"/>
      <c r="X302" s="602"/>
      <c r="Y302" s="602"/>
      <c r="Z302" s="602"/>
      <c r="AA302" s="602"/>
    </row>
    <row r="303" spans="1:27">
      <c r="A303" s="602"/>
      <c r="B303" s="603"/>
      <c r="C303" s="982"/>
      <c r="D303" s="982"/>
      <c r="E303" s="982"/>
      <c r="F303" s="982"/>
      <c r="G303" s="982"/>
      <c r="H303" s="982"/>
      <c r="I303" s="982"/>
      <c r="J303" s="982"/>
      <c r="K303" s="982"/>
      <c r="L303" s="602"/>
      <c r="M303" s="602"/>
      <c r="N303" s="602"/>
      <c r="O303" s="602"/>
      <c r="P303" s="602"/>
      <c r="Q303" s="602"/>
      <c r="R303" s="602"/>
      <c r="S303" s="602"/>
      <c r="T303" s="602"/>
      <c r="U303" s="602"/>
      <c r="V303" s="602"/>
      <c r="W303" s="602"/>
      <c r="X303" s="602"/>
      <c r="Y303" s="602"/>
      <c r="Z303" s="602"/>
      <c r="AA303" s="602"/>
    </row>
    <row r="304" spans="1:27" ht="15.75">
      <c r="A304" s="602"/>
      <c r="B304" s="739" t="s">
        <v>1484</v>
      </c>
      <c r="C304" s="983" t="s">
        <v>1485</v>
      </c>
      <c r="D304" s="984"/>
      <c r="E304" s="984"/>
      <c r="F304" s="984"/>
      <c r="G304" s="984"/>
      <c r="H304" s="742"/>
      <c r="I304" s="742"/>
      <c r="J304" s="742"/>
      <c r="K304" s="742"/>
      <c r="L304" s="743"/>
      <c r="M304" s="602"/>
      <c r="N304" s="602"/>
      <c r="O304" s="602"/>
      <c r="P304" s="602"/>
      <c r="Q304" s="602"/>
      <c r="R304" s="602"/>
      <c r="S304" s="602"/>
      <c r="T304" s="602"/>
      <c r="U304" s="602"/>
      <c r="V304" s="602"/>
      <c r="W304" s="602"/>
      <c r="X304" s="602"/>
      <c r="Y304" s="602"/>
      <c r="Z304" s="602"/>
      <c r="AA304" s="602"/>
    </row>
    <row r="305" spans="1:27" ht="13.5" thickBot="1"/>
    <row r="306" spans="1:27" ht="27.75" thickBot="1">
      <c r="A306" s="602"/>
      <c r="B306" s="603"/>
      <c r="C306" s="787" t="s">
        <v>1376</v>
      </c>
      <c r="D306" s="746" t="s">
        <v>1486</v>
      </c>
      <c r="E306" s="746" t="s">
        <v>1487</v>
      </c>
      <c r="F306" s="746" t="s">
        <v>1488</v>
      </c>
      <c r="G306" s="747" t="s">
        <v>1489</v>
      </c>
      <c r="H306" s="602"/>
      <c r="I306" s="602"/>
      <c r="J306" s="602"/>
      <c r="K306" s="602"/>
      <c r="L306" s="602"/>
      <c r="M306" s="602"/>
      <c r="N306" s="602"/>
      <c r="O306" s="602"/>
      <c r="P306" s="602"/>
      <c r="Q306" s="602"/>
      <c r="R306" s="602"/>
      <c r="S306" s="602"/>
      <c r="T306" s="602"/>
      <c r="U306" s="602"/>
      <c r="V306" s="602"/>
      <c r="W306" s="602"/>
      <c r="X306" s="602"/>
      <c r="Y306" s="602"/>
      <c r="Z306" s="602"/>
      <c r="AA306" s="602"/>
    </row>
    <row r="307" spans="1:27" ht="14.25">
      <c r="A307" s="602"/>
      <c r="B307" s="603"/>
      <c r="C307" s="832" t="s">
        <v>1490</v>
      </c>
      <c r="D307" s="833">
        <v>0.34300000000000003</v>
      </c>
      <c r="E307" s="833">
        <v>1.9E-2</v>
      </c>
      <c r="F307" s="833">
        <v>1.0999999999999999E-2</v>
      </c>
      <c r="G307" s="834" t="s">
        <v>1491</v>
      </c>
      <c r="H307" s="647"/>
      <c r="I307" s="647"/>
      <c r="J307" s="647"/>
      <c r="K307" s="602"/>
      <c r="L307" s="602"/>
      <c r="M307" s="602"/>
      <c r="N307" s="602"/>
      <c r="O307" s="602"/>
      <c r="P307" s="602"/>
      <c r="Q307" s="602"/>
      <c r="R307" s="602"/>
      <c r="S307" s="602"/>
      <c r="T307" s="602"/>
      <c r="U307" s="602"/>
      <c r="V307" s="602"/>
      <c r="W307" s="602"/>
      <c r="X307" s="602"/>
      <c r="Y307" s="602"/>
      <c r="Z307" s="602"/>
      <c r="AA307" s="602"/>
    </row>
    <row r="308" spans="1:27" ht="14.25">
      <c r="A308" s="602"/>
      <c r="B308" s="603"/>
      <c r="C308" s="835" t="s">
        <v>1492</v>
      </c>
      <c r="D308" s="814">
        <v>0.47199999999999998</v>
      </c>
      <c r="E308" s="814">
        <v>1.9E-2</v>
      </c>
      <c r="F308" s="814">
        <v>1.7999999999999999E-2</v>
      </c>
      <c r="G308" s="836" t="s">
        <v>1491</v>
      </c>
      <c r="H308" s="647"/>
      <c r="I308" s="647"/>
      <c r="J308" s="647"/>
      <c r="K308" s="602"/>
      <c r="L308" s="602"/>
      <c r="M308" s="602"/>
      <c r="N308" s="602"/>
      <c r="O308" s="602"/>
      <c r="P308" s="602"/>
      <c r="Q308" s="602"/>
      <c r="R308" s="602"/>
      <c r="S308" s="602"/>
      <c r="T308" s="602"/>
      <c r="U308" s="602"/>
      <c r="V308" s="602"/>
      <c r="W308" s="602"/>
      <c r="X308" s="602"/>
      <c r="Y308" s="602"/>
      <c r="Z308" s="602"/>
      <c r="AA308" s="602"/>
    </row>
    <row r="309" spans="1:27">
      <c r="A309" s="602"/>
      <c r="B309" s="603"/>
      <c r="C309" s="835" t="s">
        <v>1493</v>
      </c>
      <c r="D309" s="814">
        <v>0.189</v>
      </c>
      <c r="E309" s="678">
        <v>7.0000000000000007E-2</v>
      </c>
      <c r="F309" s="678">
        <v>7.0000000000000001E-3</v>
      </c>
      <c r="G309" s="836" t="s">
        <v>1491</v>
      </c>
      <c r="H309" s="647"/>
      <c r="I309" s="647"/>
      <c r="J309" s="647"/>
      <c r="K309" s="602"/>
      <c r="L309" s="602"/>
      <c r="M309" s="602"/>
      <c r="N309" s="602"/>
      <c r="O309" s="602"/>
      <c r="P309" s="602"/>
      <c r="Q309" s="602"/>
      <c r="R309" s="602"/>
      <c r="S309" s="602"/>
      <c r="T309" s="602"/>
      <c r="U309" s="602"/>
      <c r="V309" s="602"/>
      <c r="W309" s="602"/>
      <c r="X309" s="602"/>
      <c r="Y309" s="602"/>
      <c r="Z309" s="602"/>
      <c r="AA309" s="602"/>
    </row>
    <row r="310" spans="1:27" ht="14.25">
      <c r="A310" s="602"/>
      <c r="B310" s="603"/>
      <c r="C310" s="835" t="s">
        <v>1494</v>
      </c>
      <c r="D310" s="837">
        <v>0.14000000000000001</v>
      </c>
      <c r="E310" s="838">
        <v>8.6999999999999994E-3</v>
      </c>
      <c r="F310" s="838">
        <v>3.0999999999999999E-3</v>
      </c>
      <c r="G310" s="839" t="s">
        <v>1495</v>
      </c>
      <c r="H310" s="647"/>
      <c r="I310" s="647"/>
      <c r="J310" s="748"/>
      <c r="K310" s="840"/>
      <c r="L310" s="602"/>
      <c r="M310" s="602"/>
      <c r="N310" s="602"/>
      <c r="O310" s="602"/>
      <c r="P310" s="602"/>
      <c r="Q310" s="602"/>
      <c r="R310" s="602"/>
      <c r="S310" s="602"/>
      <c r="T310" s="602"/>
      <c r="U310" s="602"/>
      <c r="V310" s="602"/>
      <c r="W310" s="602"/>
      <c r="X310" s="602"/>
      <c r="Y310" s="602"/>
      <c r="Z310" s="602"/>
      <c r="AA310" s="602"/>
    </row>
    <row r="311" spans="1:27" ht="14.25">
      <c r="A311" s="602"/>
      <c r="B311" s="603"/>
      <c r="C311" s="841" t="s">
        <v>1496</v>
      </c>
      <c r="D311" s="837">
        <v>0.161</v>
      </c>
      <c r="E311" s="838">
        <v>8.0999999999999996E-3</v>
      </c>
      <c r="F311" s="838">
        <v>3.2000000000000002E-3</v>
      </c>
      <c r="G311" s="839" t="s">
        <v>1495</v>
      </c>
      <c r="H311" s="647"/>
      <c r="I311" s="647"/>
      <c r="J311" s="748"/>
      <c r="K311" s="840"/>
      <c r="L311" s="602"/>
      <c r="M311" s="602"/>
      <c r="N311" s="602"/>
      <c r="O311" s="602"/>
      <c r="P311" s="602"/>
      <c r="Q311" s="602"/>
      <c r="R311" s="602"/>
      <c r="S311" s="602"/>
      <c r="T311" s="602"/>
      <c r="U311" s="602"/>
      <c r="V311" s="602"/>
      <c r="W311" s="602"/>
      <c r="X311" s="602"/>
      <c r="Y311" s="602"/>
      <c r="Z311" s="602"/>
      <c r="AA311" s="602"/>
    </row>
    <row r="312" spans="1:27" ht="14.25">
      <c r="A312" s="602"/>
      <c r="B312" s="603"/>
      <c r="C312" s="841" t="s">
        <v>1497</v>
      </c>
      <c r="D312" s="837">
        <v>0.11899999999999999</v>
      </c>
      <c r="E312" s="838">
        <v>2.5000000000000001E-3</v>
      </c>
      <c r="F312" s="838">
        <v>1.6999999999999999E-3</v>
      </c>
      <c r="G312" s="839" t="s">
        <v>1495</v>
      </c>
      <c r="H312" s="647"/>
      <c r="I312" s="647"/>
      <c r="J312" s="748"/>
      <c r="K312" s="840"/>
      <c r="L312" s="602"/>
      <c r="M312" s="602"/>
      <c r="N312" s="602"/>
      <c r="O312" s="602"/>
      <c r="P312" s="602"/>
      <c r="Q312" s="602"/>
      <c r="R312" s="602"/>
      <c r="S312" s="602"/>
      <c r="T312" s="602"/>
      <c r="U312" s="602"/>
      <c r="V312" s="602"/>
      <c r="W312" s="602"/>
      <c r="X312" s="602"/>
      <c r="Y312" s="602"/>
      <c r="Z312" s="602"/>
      <c r="AA312" s="602"/>
    </row>
    <row r="313" spans="1:27">
      <c r="A313" s="602"/>
      <c r="B313" s="603"/>
      <c r="C313" s="841" t="s">
        <v>1498</v>
      </c>
      <c r="D313" s="814">
        <v>5.6000000000000001E-2</v>
      </c>
      <c r="E313" s="842">
        <v>1.2917147824303154E-3</v>
      </c>
      <c r="F313" s="760">
        <v>8.6692267277202364E-4</v>
      </c>
      <c r="G313" s="839" t="s">
        <v>1495</v>
      </c>
      <c r="H313" s="647"/>
      <c r="I313" s="647"/>
      <c r="J313" s="647"/>
      <c r="K313" s="602"/>
      <c r="L313" s="602"/>
      <c r="M313" s="602"/>
      <c r="N313" s="602"/>
      <c r="O313" s="602"/>
      <c r="P313" s="602"/>
      <c r="Q313" s="602"/>
      <c r="R313" s="602"/>
      <c r="S313" s="602"/>
      <c r="T313" s="602"/>
      <c r="U313" s="602"/>
      <c r="V313" s="602"/>
      <c r="W313" s="602"/>
      <c r="X313" s="602"/>
      <c r="Y313" s="602"/>
      <c r="Z313" s="602"/>
      <c r="AA313" s="602"/>
    </row>
    <row r="314" spans="1:27">
      <c r="A314" s="602"/>
      <c r="B314" s="618"/>
      <c r="C314" s="835" t="s">
        <v>1499</v>
      </c>
      <c r="D314" s="833">
        <v>0.22500000000000001</v>
      </c>
      <c r="E314" s="760">
        <v>3.8999999999999998E-3</v>
      </c>
      <c r="F314" s="760">
        <v>7.1753814281706558E-3</v>
      </c>
      <c r="G314" s="839" t="s">
        <v>1495</v>
      </c>
      <c r="H314" s="657"/>
      <c r="I314" s="647"/>
      <c r="J314" s="647"/>
      <c r="K314" s="602"/>
      <c r="L314" s="602"/>
      <c r="M314" s="602"/>
      <c r="N314" s="602"/>
      <c r="O314" s="602"/>
      <c r="P314" s="602"/>
      <c r="Q314" s="602"/>
      <c r="R314" s="602"/>
      <c r="S314" s="602"/>
      <c r="T314" s="602"/>
      <c r="U314" s="602"/>
      <c r="V314" s="602"/>
      <c r="W314" s="602"/>
      <c r="X314" s="602"/>
      <c r="Y314" s="602"/>
      <c r="Z314" s="602"/>
      <c r="AA314" s="602"/>
    </row>
    <row r="315" spans="1:27" ht="25.5">
      <c r="A315" s="602"/>
      <c r="B315" s="618"/>
      <c r="C315" s="843" t="s">
        <v>1500</v>
      </c>
      <c r="D315" s="814">
        <v>0.13600000000000001</v>
      </c>
      <c r="E315" s="760">
        <v>5.9999999999999995E-4</v>
      </c>
      <c r="F315" s="760">
        <v>4.3E-3</v>
      </c>
      <c r="G315" s="839" t="s">
        <v>1495</v>
      </c>
      <c r="H315" s="647"/>
      <c r="I315" s="647"/>
      <c r="J315" s="647"/>
      <c r="K315" s="602"/>
      <c r="L315" s="602"/>
      <c r="M315" s="602"/>
      <c r="N315" s="602"/>
      <c r="O315" s="602"/>
      <c r="P315" s="602"/>
      <c r="Q315" s="602"/>
      <c r="R315" s="602"/>
      <c r="S315" s="602"/>
      <c r="T315" s="602"/>
      <c r="U315" s="602"/>
      <c r="V315" s="602"/>
      <c r="W315" s="602"/>
      <c r="X315" s="602"/>
      <c r="Y315" s="602"/>
      <c r="Z315" s="602"/>
      <c r="AA315" s="602"/>
    </row>
    <row r="316" spans="1:27" ht="13.5" thickBot="1">
      <c r="A316" s="602"/>
      <c r="B316" s="618"/>
      <c r="C316" s="844" t="s">
        <v>1501</v>
      </c>
      <c r="D316" s="819">
        <v>0.16600000000000001</v>
      </c>
      <c r="E316" s="845">
        <v>5.9999999999999995E-4</v>
      </c>
      <c r="F316" s="846">
        <v>5.3E-3</v>
      </c>
      <c r="G316" s="847" t="s">
        <v>1495</v>
      </c>
      <c r="H316" s="647"/>
      <c r="I316" s="647"/>
      <c r="J316" s="647"/>
      <c r="K316" s="602"/>
      <c r="L316" s="602"/>
      <c r="M316" s="602"/>
      <c r="N316" s="602"/>
      <c r="O316" s="602"/>
      <c r="P316" s="602"/>
      <c r="Q316" s="602"/>
      <c r="R316" s="602"/>
      <c r="S316" s="602"/>
      <c r="T316" s="602"/>
      <c r="U316" s="602"/>
      <c r="V316" s="602"/>
      <c r="W316" s="602"/>
      <c r="X316" s="602"/>
      <c r="Y316" s="602"/>
      <c r="Z316" s="602"/>
      <c r="AA316" s="602"/>
    </row>
    <row r="317" spans="1:27" ht="76.5" customHeight="1">
      <c r="A317" s="602"/>
      <c r="B317" s="618"/>
      <c r="C317" s="958" t="s">
        <v>1502</v>
      </c>
      <c r="D317" s="958"/>
      <c r="E317" s="958"/>
      <c r="F317" s="958"/>
      <c r="G317" s="958"/>
      <c r="H317" s="958"/>
      <c r="I317" s="958"/>
      <c r="J317" s="958"/>
      <c r="K317" s="958"/>
      <c r="L317" s="958"/>
      <c r="M317" s="602"/>
      <c r="N317" s="602"/>
      <c r="O317" s="602"/>
      <c r="P317" s="602"/>
      <c r="Q317" s="602"/>
      <c r="R317" s="602"/>
      <c r="S317" s="602"/>
      <c r="T317" s="602"/>
      <c r="U317" s="602"/>
      <c r="V317" s="602"/>
      <c r="W317" s="602"/>
      <c r="X317" s="602"/>
      <c r="Y317" s="602"/>
      <c r="Z317" s="602"/>
      <c r="AA317" s="602"/>
    </row>
    <row r="318" spans="1:27" ht="81.75" customHeight="1">
      <c r="A318" s="602"/>
      <c r="B318" s="603"/>
      <c r="C318" s="958" t="s">
        <v>1503</v>
      </c>
      <c r="D318" s="958"/>
      <c r="E318" s="958"/>
      <c r="F318" s="958"/>
      <c r="G318" s="958"/>
      <c r="H318" s="958"/>
      <c r="I318" s="958"/>
      <c r="J318" s="958"/>
      <c r="K318" s="958"/>
      <c r="L318" s="958"/>
      <c r="M318" s="602"/>
      <c r="N318" s="602"/>
      <c r="O318" s="602"/>
      <c r="P318" s="602"/>
      <c r="Q318" s="602"/>
      <c r="R318" s="602"/>
      <c r="S318" s="602"/>
      <c r="T318" s="602"/>
      <c r="U318" s="602"/>
      <c r="V318" s="602"/>
      <c r="W318" s="602"/>
      <c r="X318" s="602"/>
      <c r="Y318" s="602"/>
      <c r="Z318" s="602"/>
      <c r="AA318" s="602"/>
    </row>
    <row r="319" spans="1:27">
      <c r="A319" s="602"/>
      <c r="B319" s="603"/>
      <c r="C319" s="795"/>
      <c r="D319" s="795"/>
      <c r="E319" s="795"/>
      <c r="F319" s="795"/>
      <c r="G319" s="795"/>
      <c r="H319" s="795"/>
      <c r="I319" s="795"/>
      <c r="J319" s="795"/>
      <c r="K319" s="795"/>
      <c r="L319" s="795"/>
      <c r="M319" s="602"/>
      <c r="N319" s="602"/>
      <c r="O319" s="602"/>
      <c r="P319" s="602"/>
      <c r="Q319" s="602"/>
      <c r="R319" s="602"/>
      <c r="S319" s="602"/>
      <c r="T319" s="602"/>
      <c r="U319" s="602"/>
      <c r="V319" s="602"/>
      <c r="W319" s="602"/>
      <c r="X319" s="602"/>
      <c r="Y319" s="602"/>
      <c r="Z319" s="602"/>
      <c r="AA319" s="602"/>
    </row>
    <row r="320" spans="1:27" ht="15.75">
      <c r="A320" s="602"/>
      <c r="B320" s="739" t="s">
        <v>1504</v>
      </c>
      <c r="C320" s="740" t="s">
        <v>1505</v>
      </c>
      <c r="D320" s="824"/>
      <c r="E320" s="824"/>
      <c r="F320" s="742"/>
      <c r="G320" s="742"/>
      <c r="H320" s="742"/>
      <c r="I320" s="742"/>
      <c r="J320" s="742"/>
      <c r="K320" s="742"/>
      <c r="L320" s="743"/>
      <c r="M320" s="602"/>
      <c r="N320" s="602"/>
      <c r="O320" s="602"/>
      <c r="P320" s="602"/>
      <c r="Q320" s="602"/>
      <c r="R320" s="602"/>
      <c r="S320" s="602"/>
      <c r="T320" s="602"/>
      <c r="U320" s="602"/>
      <c r="V320" s="602"/>
      <c r="W320" s="602"/>
      <c r="X320" s="602"/>
      <c r="Y320" s="602"/>
      <c r="Z320" s="602"/>
      <c r="AA320" s="602"/>
    </row>
    <row r="321" spans="1:27" ht="13.5" thickBot="1">
      <c r="A321" s="602"/>
      <c r="B321" s="603"/>
      <c r="C321" s="795"/>
      <c r="D321" s="795"/>
      <c r="E321" s="795"/>
      <c r="F321" s="795"/>
      <c r="G321" s="795"/>
      <c r="H321" s="795"/>
      <c r="I321" s="795"/>
      <c r="J321" s="795"/>
      <c r="K321" s="795"/>
      <c r="L321" s="795"/>
      <c r="M321" s="602"/>
      <c r="N321" s="602"/>
      <c r="O321" s="602"/>
      <c r="P321" s="602"/>
      <c r="Q321" s="602"/>
      <c r="R321" s="602"/>
      <c r="S321" s="602"/>
      <c r="T321" s="602"/>
      <c r="U321" s="602"/>
      <c r="V321" s="602"/>
      <c r="W321" s="602"/>
      <c r="X321" s="602"/>
      <c r="Y321" s="602"/>
      <c r="Z321" s="602"/>
      <c r="AA321" s="602"/>
    </row>
    <row r="322" spans="1:27" ht="27.75" thickBot="1">
      <c r="A322" s="602"/>
      <c r="B322" s="603"/>
      <c r="C322" s="787" t="s">
        <v>1376</v>
      </c>
      <c r="D322" s="746" t="s">
        <v>1486</v>
      </c>
      <c r="E322" s="746" t="s">
        <v>1487</v>
      </c>
      <c r="F322" s="746" t="s">
        <v>1488</v>
      </c>
      <c r="G322" s="747" t="s">
        <v>1489</v>
      </c>
      <c r="H322" s="602"/>
      <c r="I322" s="602"/>
      <c r="J322" s="602"/>
      <c r="K322" s="602"/>
      <c r="L322" s="602"/>
      <c r="M322" s="602"/>
      <c r="N322" s="602"/>
      <c r="O322" s="602"/>
      <c r="P322" s="602"/>
      <c r="Q322" s="602"/>
      <c r="R322" s="602"/>
      <c r="S322" s="602"/>
      <c r="T322" s="602"/>
      <c r="U322" s="602"/>
      <c r="V322" s="602"/>
      <c r="W322" s="602"/>
      <c r="X322" s="602"/>
      <c r="Y322" s="602"/>
      <c r="Z322" s="602"/>
      <c r="AA322" s="602"/>
    </row>
    <row r="323" spans="1:27">
      <c r="A323" s="602"/>
      <c r="B323" s="603"/>
      <c r="C323" s="848" t="s">
        <v>1506</v>
      </c>
      <c r="D323" s="808">
        <v>1.4670000000000001</v>
      </c>
      <c r="E323" s="808">
        <v>1.4E-2</v>
      </c>
      <c r="F323" s="808">
        <v>0.01</v>
      </c>
      <c r="G323" s="849" t="s">
        <v>1491</v>
      </c>
      <c r="H323" s="850"/>
      <c r="I323" s="850"/>
      <c r="J323" s="850"/>
      <c r="K323" s="602"/>
      <c r="L323" s="602"/>
      <c r="M323" s="602"/>
      <c r="N323" s="602"/>
      <c r="O323" s="602"/>
      <c r="P323" s="602"/>
      <c r="Q323" s="602"/>
      <c r="R323" s="602"/>
      <c r="S323" s="602"/>
      <c r="T323" s="602"/>
      <c r="U323" s="602"/>
      <c r="V323" s="602"/>
      <c r="W323" s="602"/>
      <c r="X323" s="602"/>
      <c r="Y323" s="602"/>
      <c r="Z323" s="602"/>
      <c r="AA323" s="602"/>
    </row>
    <row r="324" spans="1:27" ht="14.25">
      <c r="A324" s="602"/>
      <c r="B324" s="603"/>
      <c r="C324" s="789" t="s">
        <v>1490</v>
      </c>
      <c r="D324" s="814">
        <v>0.34300000000000003</v>
      </c>
      <c r="E324" s="814">
        <v>1.9E-2</v>
      </c>
      <c r="F324" s="814">
        <v>1.0999999999999999E-2</v>
      </c>
      <c r="G324" s="851" t="s">
        <v>1491</v>
      </c>
      <c r="H324" s="850"/>
      <c r="I324" s="850"/>
      <c r="J324" s="850"/>
      <c r="K324" s="602"/>
      <c r="L324" s="602"/>
      <c r="M324" s="602"/>
      <c r="N324" s="602"/>
      <c r="O324" s="602"/>
      <c r="P324" s="602"/>
      <c r="Q324" s="602"/>
      <c r="R324" s="602"/>
      <c r="S324" s="602"/>
      <c r="T324" s="602"/>
      <c r="U324" s="602"/>
      <c r="V324" s="602"/>
      <c r="W324" s="602"/>
      <c r="X324" s="602"/>
      <c r="Y324" s="602"/>
      <c r="Z324" s="602"/>
      <c r="AA324" s="602"/>
    </row>
    <row r="325" spans="1:27" ht="15" thickBot="1">
      <c r="A325" s="602"/>
      <c r="B325" s="603"/>
      <c r="C325" s="792" t="s">
        <v>1492</v>
      </c>
      <c r="D325" s="819">
        <v>0.47199999999999998</v>
      </c>
      <c r="E325" s="819">
        <v>1.9E-2</v>
      </c>
      <c r="F325" s="819">
        <v>1.7999999999999999E-2</v>
      </c>
      <c r="G325" s="852" t="s">
        <v>1491</v>
      </c>
      <c r="H325" s="850"/>
      <c r="I325" s="850"/>
      <c r="J325" s="850"/>
      <c r="K325" s="602"/>
      <c r="L325" s="602"/>
      <c r="M325" s="602"/>
      <c r="N325" s="602"/>
      <c r="O325" s="602"/>
      <c r="P325" s="602"/>
      <c r="Q325" s="602"/>
      <c r="R325" s="602"/>
      <c r="S325" s="602"/>
      <c r="T325" s="602"/>
      <c r="U325" s="602"/>
      <c r="V325" s="602"/>
      <c r="W325" s="602"/>
      <c r="X325" s="602"/>
      <c r="Y325" s="602"/>
      <c r="Z325" s="602"/>
      <c r="AA325" s="602"/>
    </row>
    <row r="326" spans="1:27" ht="14.25">
      <c r="A326" s="602"/>
      <c r="B326" s="603"/>
      <c r="C326" s="848" t="s">
        <v>1507</v>
      </c>
      <c r="D326" s="808">
        <v>0.20233797801439316</v>
      </c>
      <c r="E326" s="853">
        <v>2.0038423175478401E-3</v>
      </c>
      <c r="F326" s="853">
        <v>1.5129681927794096E-3</v>
      </c>
      <c r="G326" s="849" t="s">
        <v>1508</v>
      </c>
      <c r="H326" s="850"/>
      <c r="I326" s="850"/>
      <c r="J326" s="850"/>
      <c r="K326" s="602"/>
      <c r="L326" s="602"/>
      <c r="M326" s="602"/>
      <c r="N326" s="602"/>
      <c r="O326" s="602"/>
      <c r="P326" s="602"/>
      <c r="Q326" s="602"/>
      <c r="R326" s="602"/>
      <c r="S326" s="602"/>
      <c r="T326" s="602"/>
      <c r="U326" s="602"/>
      <c r="V326" s="602"/>
      <c r="W326" s="602"/>
      <c r="X326" s="602"/>
      <c r="Y326" s="602"/>
      <c r="Z326" s="602"/>
      <c r="AA326" s="602"/>
    </row>
    <row r="327" spans="1:27">
      <c r="A327" s="602"/>
      <c r="B327" s="603"/>
      <c r="C327" s="642" t="s">
        <v>1509</v>
      </c>
      <c r="D327" s="814">
        <v>2.3E-2</v>
      </c>
      <c r="E327" s="760">
        <v>1.8E-3</v>
      </c>
      <c r="F327" s="760">
        <v>5.9999999999999995E-4</v>
      </c>
      <c r="G327" s="854" t="s">
        <v>1508</v>
      </c>
      <c r="H327" s="850"/>
      <c r="I327" s="850"/>
      <c r="J327" s="850"/>
      <c r="K327" s="602"/>
      <c r="L327" s="602"/>
      <c r="M327" s="602"/>
      <c r="N327" s="602"/>
      <c r="O327" s="602"/>
      <c r="P327" s="602"/>
      <c r="Q327" s="602"/>
      <c r="R327" s="602"/>
      <c r="S327" s="602"/>
      <c r="T327" s="602"/>
      <c r="U327" s="602"/>
      <c r="V327" s="602"/>
      <c r="W327" s="602"/>
      <c r="X327" s="602"/>
      <c r="Y327" s="602"/>
      <c r="Z327" s="602"/>
      <c r="AA327" s="602"/>
    </row>
    <row r="328" spans="1:27">
      <c r="A328" s="602"/>
      <c r="B328" s="603"/>
      <c r="C328" s="642" t="s">
        <v>1510</v>
      </c>
      <c r="D328" s="678">
        <v>5.8999999999999997E-2</v>
      </c>
      <c r="E328" s="758">
        <v>5.0000000000000001E-4</v>
      </c>
      <c r="F328" s="758">
        <v>4.0000000000000001E-3</v>
      </c>
      <c r="G328" s="854" t="s">
        <v>1508</v>
      </c>
      <c r="H328" s="850"/>
      <c r="I328" s="850"/>
      <c r="J328" s="850"/>
      <c r="K328" s="602"/>
      <c r="L328" s="602"/>
      <c r="M328" s="602"/>
      <c r="N328" s="602"/>
      <c r="O328" s="602"/>
      <c r="P328" s="602"/>
      <c r="Q328" s="602"/>
      <c r="R328" s="602"/>
      <c r="S328" s="602"/>
      <c r="T328" s="602"/>
      <c r="U328" s="602"/>
      <c r="V328" s="602"/>
      <c r="W328" s="602"/>
      <c r="X328" s="602"/>
      <c r="Y328" s="602"/>
      <c r="Z328" s="602"/>
      <c r="AA328" s="602"/>
    </row>
    <row r="329" spans="1:27" ht="13.5" thickBot="1">
      <c r="A329" s="602"/>
      <c r="B329" s="603"/>
      <c r="C329" s="792" t="s">
        <v>1511</v>
      </c>
      <c r="D329" s="819">
        <v>1.3080000000000001</v>
      </c>
      <c r="E329" s="855">
        <v>0</v>
      </c>
      <c r="F329" s="764">
        <v>4.02E-2</v>
      </c>
      <c r="G329" s="852" t="s">
        <v>1508</v>
      </c>
      <c r="H329" s="850"/>
      <c r="I329" s="850"/>
      <c r="J329" s="850"/>
      <c r="K329" s="602"/>
      <c r="L329" s="602"/>
      <c r="M329" s="602"/>
      <c r="N329" s="602"/>
      <c r="O329" s="602"/>
      <c r="P329" s="602"/>
      <c r="Q329" s="602"/>
      <c r="R329" s="602"/>
      <c r="S329" s="602"/>
      <c r="T329" s="602"/>
      <c r="U329" s="602"/>
      <c r="V329" s="602"/>
      <c r="W329" s="602"/>
      <c r="X329" s="602"/>
      <c r="Y329" s="602"/>
      <c r="Z329" s="602"/>
      <c r="AA329" s="602"/>
    </row>
    <row r="330" spans="1:27" s="605" customFormat="1" ht="66.75" customHeight="1">
      <c r="A330" s="602"/>
      <c r="B330" s="603"/>
      <c r="C330" s="962" t="s">
        <v>1512</v>
      </c>
      <c r="D330" s="962"/>
      <c r="E330" s="962"/>
      <c r="F330" s="962"/>
      <c r="G330" s="962"/>
      <c r="H330" s="962"/>
      <c r="I330" s="962"/>
      <c r="J330" s="962"/>
      <c r="K330" s="962"/>
      <c r="L330" s="962"/>
      <c r="M330" s="602"/>
      <c r="N330" s="602"/>
      <c r="O330" s="602"/>
      <c r="P330" s="602"/>
      <c r="Q330" s="602"/>
      <c r="R330" s="602"/>
      <c r="S330" s="602"/>
      <c r="T330" s="602"/>
      <c r="U330" s="602"/>
      <c r="V330" s="602"/>
      <c r="W330" s="602"/>
      <c r="X330" s="602"/>
      <c r="Y330" s="602"/>
      <c r="Z330" s="602"/>
      <c r="AA330" s="602"/>
    </row>
    <row r="331" spans="1:27" ht="66" customHeight="1">
      <c r="A331" s="602"/>
      <c r="B331" s="603"/>
      <c r="C331" s="962" t="s">
        <v>1513</v>
      </c>
      <c r="D331" s="962"/>
      <c r="E331" s="962"/>
      <c r="F331" s="962"/>
      <c r="G331" s="962"/>
      <c r="H331" s="962"/>
      <c r="I331" s="962"/>
      <c r="J331" s="962"/>
      <c r="K331" s="962"/>
      <c r="L331" s="962"/>
      <c r="M331" s="602"/>
      <c r="N331" s="602"/>
      <c r="O331" s="602"/>
      <c r="P331" s="602"/>
      <c r="Q331" s="602"/>
      <c r="R331" s="602"/>
      <c r="S331" s="602"/>
      <c r="T331" s="602"/>
      <c r="U331" s="602"/>
      <c r="V331" s="602"/>
      <c r="W331" s="602"/>
      <c r="X331" s="602"/>
      <c r="Y331" s="602"/>
      <c r="Z331" s="602"/>
      <c r="AA331" s="602"/>
    </row>
    <row r="332" spans="1:27">
      <c r="A332" s="602"/>
      <c r="B332" s="603"/>
      <c r="C332" s="856"/>
      <c r="D332" s="856"/>
      <c r="E332" s="856"/>
      <c r="F332" s="856"/>
      <c r="G332" s="856"/>
      <c r="H332" s="737"/>
      <c r="I332" s="737"/>
      <c r="J332" s="737"/>
      <c r="K332" s="737"/>
      <c r="L332" s="602"/>
      <c r="M332" s="602"/>
      <c r="N332" s="602"/>
      <c r="O332" s="602"/>
      <c r="P332" s="602"/>
      <c r="Q332" s="602"/>
      <c r="R332" s="602"/>
      <c r="S332" s="602"/>
      <c r="T332" s="602"/>
      <c r="U332" s="602"/>
      <c r="V332" s="602"/>
      <c r="W332" s="602"/>
      <c r="X332" s="602"/>
      <c r="Y332" s="602"/>
      <c r="Z332" s="602"/>
      <c r="AA332" s="602"/>
    </row>
    <row r="333" spans="1:27" ht="15.75">
      <c r="A333" s="602"/>
      <c r="B333" s="739" t="s">
        <v>1514</v>
      </c>
      <c r="C333" s="857" t="s">
        <v>1515</v>
      </c>
      <c r="D333" s="742"/>
      <c r="E333" s="742"/>
      <c r="F333" s="742"/>
      <c r="G333" s="742"/>
      <c r="H333" s="742"/>
      <c r="I333" s="742"/>
      <c r="J333" s="742"/>
      <c r="K333" s="742"/>
      <c r="L333" s="743"/>
      <c r="M333" s="602"/>
      <c r="N333" s="602"/>
      <c r="O333" s="602"/>
      <c r="P333" s="602"/>
      <c r="Q333" s="602"/>
      <c r="R333" s="602"/>
      <c r="S333" s="602"/>
      <c r="T333" s="602"/>
      <c r="U333" s="602"/>
      <c r="V333" s="602"/>
      <c r="W333" s="602"/>
      <c r="X333" s="602"/>
      <c r="Y333" s="602"/>
      <c r="Z333" s="602"/>
      <c r="AA333" s="602"/>
    </row>
    <row r="334" spans="1:27" ht="13.5" thickBot="1">
      <c r="A334" s="602"/>
      <c r="B334" s="602"/>
      <c r="C334" s="602"/>
      <c r="D334" s="602"/>
      <c r="E334" s="602"/>
      <c r="F334" s="602"/>
      <c r="G334" s="602"/>
      <c r="H334" s="602"/>
      <c r="I334" s="602"/>
      <c r="J334" s="602"/>
      <c r="K334" s="602"/>
      <c r="L334" s="602"/>
      <c r="M334" s="602"/>
      <c r="N334" s="602"/>
      <c r="O334" s="602"/>
      <c r="P334" s="602"/>
      <c r="Q334" s="602"/>
      <c r="R334" s="602"/>
      <c r="S334" s="602"/>
      <c r="T334" s="602"/>
      <c r="U334" s="602"/>
      <c r="V334" s="602"/>
      <c r="W334" s="602"/>
      <c r="X334" s="602"/>
      <c r="Y334" s="602"/>
      <c r="Z334" s="602"/>
      <c r="AA334" s="602"/>
    </row>
    <row r="335" spans="1:27" ht="13.5" thickBot="1">
      <c r="A335" s="602"/>
      <c r="B335" s="602"/>
      <c r="C335" s="858" t="s">
        <v>1267</v>
      </c>
      <c r="D335" s="859" t="s">
        <v>1268</v>
      </c>
      <c r="E335" s="860"/>
      <c r="F335" s="602"/>
      <c r="G335" s="602"/>
      <c r="H335" s="602"/>
      <c r="I335" s="602"/>
      <c r="J335" s="602"/>
      <c r="K335" s="602"/>
      <c r="L335" s="602"/>
      <c r="M335" s="602"/>
      <c r="N335" s="602"/>
      <c r="O335" s="602"/>
      <c r="P335" s="602"/>
      <c r="Q335" s="602"/>
      <c r="R335" s="602"/>
      <c r="S335" s="602"/>
      <c r="T335" s="602"/>
      <c r="U335" s="602"/>
      <c r="V335" s="602"/>
      <c r="W335" s="602"/>
      <c r="X335" s="602"/>
      <c r="Y335" s="602"/>
      <c r="Z335" s="602"/>
      <c r="AA335" s="602"/>
    </row>
    <row r="336" spans="1:27" ht="15.75">
      <c r="A336" s="602"/>
      <c r="B336" s="602"/>
      <c r="C336" s="861" t="s">
        <v>1516</v>
      </c>
      <c r="D336" s="862">
        <v>1</v>
      </c>
      <c r="E336" s="602"/>
      <c r="F336" s="602"/>
      <c r="G336" s="602"/>
      <c r="H336" s="602"/>
      <c r="I336" s="602"/>
      <c r="J336" s="602"/>
      <c r="K336" s="602"/>
      <c r="L336" s="602"/>
      <c r="M336" s="602"/>
      <c r="N336" s="602"/>
      <c r="O336" s="602"/>
      <c r="P336" s="602"/>
      <c r="Q336" s="602"/>
      <c r="R336" s="602"/>
      <c r="S336" s="602"/>
      <c r="T336" s="602"/>
      <c r="U336" s="602"/>
      <c r="V336" s="602"/>
      <c r="W336" s="602"/>
      <c r="X336" s="602"/>
      <c r="Y336" s="602"/>
      <c r="Z336" s="602"/>
      <c r="AA336" s="602"/>
    </row>
    <row r="337" spans="1:27" ht="15.75">
      <c r="A337" s="602"/>
      <c r="B337" s="602"/>
      <c r="C337" s="780" t="s">
        <v>1269</v>
      </c>
      <c r="D337" s="863">
        <v>25</v>
      </c>
      <c r="E337" s="602"/>
      <c r="F337" s="602"/>
      <c r="G337" s="602"/>
      <c r="H337" s="602"/>
      <c r="I337" s="602"/>
      <c r="J337" s="602"/>
      <c r="K337" s="602"/>
      <c r="L337" s="602"/>
      <c r="M337" s="602"/>
      <c r="N337" s="602"/>
      <c r="O337" s="602"/>
      <c r="P337" s="602"/>
      <c r="Q337" s="602"/>
      <c r="R337" s="602"/>
      <c r="S337" s="602"/>
      <c r="T337" s="602"/>
      <c r="U337" s="602"/>
      <c r="V337" s="602"/>
      <c r="W337" s="602"/>
      <c r="X337" s="602"/>
      <c r="Y337" s="602"/>
      <c r="Z337" s="602"/>
      <c r="AA337" s="602"/>
    </row>
    <row r="338" spans="1:27" ht="15.75">
      <c r="A338" s="602"/>
      <c r="B338" s="602"/>
      <c r="C338" s="780" t="s">
        <v>1270</v>
      </c>
      <c r="D338" s="863">
        <v>298</v>
      </c>
      <c r="F338" s="602"/>
      <c r="G338" s="602"/>
      <c r="H338" s="602"/>
      <c r="I338" s="602"/>
      <c r="J338" s="602"/>
      <c r="K338" s="602"/>
      <c r="L338" s="602"/>
      <c r="M338" s="602"/>
      <c r="N338" s="602"/>
      <c r="O338" s="602"/>
      <c r="P338" s="602"/>
      <c r="Q338" s="602"/>
      <c r="R338" s="602"/>
      <c r="S338" s="602"/>
      <c r="T338" s="602"/>
      <c r="U338" s="602"/>
      <c r="V338" s="602"/>
      <c r="W338" s="602"/>
      <c r="X338" s="602"/>
      <c r="Y338" s="602"/>
      <c r="Z338" s="602"/>
      <c r="AA338" s="602"/>
    </row>
    <row r="339" spans="1:27">
      <c r="A339" s="602"/>
      <c r="B339" s="602"/>
      <c r="C339" s="780" t="s">
        <v>1517</v>
      </c>
      <c r="D339" s="863">
        <v>14800</v>
      </c>
      <c r="E339" s="602"/>
      <c r="F339" s="602"/>
      <c r="G339" s="602"/>
      <c r="H339" s="602"/>
      <c r="I339" s="602"/>
      <c r="J339" s="602"/>
      <c r="K339" s="602"/>
      <c r="L339" s="602"/>
      <c r="M339" s="602"/>
      <c r="N339" s="602"/>
      <c r="O339" s="602"/>
      <c r="P339" s="602"/>
      <c r="Q339" s="602"/>
      <c r="R339" s="602"/>
      <c r="S339" s="602"/>
      <c r="T339" s="602"/>
      <c r="U339" s="602"/>
      <c r="V339" s="602"/>
      <c r="W339" s="602"/>
      <c r="X339" s="602"/>
      <c r="Y339" s="602"/>
      <c r="Z339" s="602"/>
      <c r="AA339" s="602"/>
    </row>
    <row r="340" spans="1:27">
      <c r="A340" s="602"/>
      <c r="B340" s="602"/>
      <c r="C340" s="780" t="s">
        <v>1518</v>
      </c>
      <c r="D340" s="863">
        <v>675</v>
      </c>
      <c r="E340" s="602"/>
      <c r="F340" s="602"/>
      <c r="G340" s="602"/>
      <c r="H340" s="602"/>
      <c r="I340" s="602"/>
      <c r="J340" s="602"/>
      <c r="K340" s="602"/>
      <c r="L340" s="602"/>
      <c r="M340" s="602"/>
      <c r="N340" s="602"/>
      <c r="O340" s="602"/>
      <c r="P340" s="602"/>
      <c r="Q340" s="602"/>
      <c r="R340" s="602"/>
      <c r="S340" s="602"/>
      <c r="T340" s="602"/>
      <c r="U340" s="602"/>
      <c r="V340" s="602"/>
      <c r="W340" s="602"/>
      <c r="X340" s="602"/>
      <c r="Y340" s="602"/>
      <c r="Z340" s="602"/>
      <c r="AA340" s="602"/>
    </row>
    <row r="341" spans="1:27">
      <c r="A341" s="602"/>
      <c r="B341" s="602"/>
      <c r="C341" s="780" t="s">
        <v>1519</v>
      </c>
      <c r="D341" s="863">
        <v>92</v>
      </c>
      <c r="E341" s="602"/>
      <c r="F341" s="602"/>
      <c r="G341" s="602"/>
      <c r="H341" s="602"/>
      <c r="I341" s="602"/>
      <c r="J341" s="602"/>
      <c r="K341" s="602"/>
      <c r="L341" s="602"/>
      <c r="M341" s="602"/>
      <c r="N341" s="602"/>
      <c r="O341" s="602"/>
      <c r="P341" s="602"/>
      <c r="Q341" s="602"/>
      <c r="R341" s="602"/>
      <c r="S341" s="602"/>
      <c r="T341" s="602"/>
      <c r="U341" s="602"/>
      <c r="V341" s="602"/>
      <c r="W341" s="602"/>
      <c r="X341" s="602"/>
      <c r="Y341" s="602"/>
      <c r="Z341" s="602"/>
      <c r="AA341" s="602"/>
    </row>
    <row r="342" spans="1:27">
      <c r="A342" s="602"/>
      <c r="B342" s="602"/>
      <c r="C342" s="780" t="s">
        <v>1520</v>
      </c>
      <c r="D342" s="863">
        <v>3500</v>
      </c>
      <c r="E342" s="602"/>
      <c r="F342" s="602"/>
      <c r="G342" s="963"/>
      <c r="H342" s="963"/>
      <c r="I342" s="963"/>
      <c r="J342" s="963"/>
      <c r="K342" s="963"/>
      <c r="L342" s="963"/>
      <c r="M342" s="963"/>
      <c r="N342" s="602"/>
      <c r="O342" s="602"/>
      <c r="P342" s="602"/>
      <c r="Q342" s="602"/>
      <c r="R342" s="602"/>
      <c r="S342" s="602"/>
      <c r="T342" s="602"/>
      <c r="U342" s="602"/>
      <c r="V342" s="602"/>
      <c r="W342" s="602"/>
      <c r="X342" s="602"/>
      <c r="Y342" s="602"/>
      <c r="Z342" s="602"/>
      <c r="AA342" s="602"/>
    </row>
    <row r="343" spans="1:27">
      <c r="A343" s="602"/>
      <c r="B343" s="602"/>
      <c r="C343" s="780" t="s">
        <v>1521</v>
      </c>
      <c r="D343" s="863">
        <v>1100</v>
      </c>
      <c r="E343" s="602"/>
      <c r="F343" s="602"/>
      <c r="G343" s="963"/>
      <c r="H343" s="963"/>
      <c r="I343" s="963"/>
      <c r="J343" s="963"/>
      <c r="K343" s="963"/>
      <c r="L343" s="963"/>
      <c r="M343" s="963"/>
      <c r="N343" s="602"/>
      <c r="O343" s="602"/>
      <c r="P343" s="602"/>
      <c r="Q343" s="602"/>
      <c r="R343" s="602"/>
      <c r="S343" s="602"/>
      <c r="T343" s="602"/>
      <c r="U343" s="602"/>
      <c r="V343" s="602"/>
      <c r="W343" s="602"/>
      <c r="X343" s="602"/>
      <c r="Y343" s="602"/>
      <c r="Z343" s="602"/>
      <c r="AA343" s="602"/>
    </row>
    <row r="344" spans="1:27">
      <c r="A344" s="602"/>
      <c r="B344" s="602"/>
      <c r="C344" s="780" t="s">
        <v>1522</v>
      </c>
      <c r="D344" s="863">
        <v>1430</v>
      </c>
      <c r="E344" s="602"/>
      <c r="F344" s="602"/>
      <c r="G344" s="602"/>
      <c r="H344" s="602"/>
      <c r="I344" s="602"/>
      <c r="J344" s="602"/>
      <c r="K344" s="602"/>
      <c r="L344" s="602"/>
      <c r="M344" s="602"/>
      <c r="N344" s="602"/>
      <c r="O344" s="602"/>
      <c r="P344" s="602"/>
      <c r="Q344" s="602"/>
      <c r="R344" s="602"/>
      <c r="S344" s="602"/>
      <c r="T344" s="602"/>
      <c r="U344" s="602"/>
      <c r="V344" s="602"/>
      <c r="W344" s="602"/>
      <c r="X344" s="602"/>
      <c r="Y344" s="602"/>
      <c r="Z344" s="602"/>
      <c r="AA344" s="602"/>
    </row>
    <row r="345" spans="1:27">
      <c r="A345" s="602"/>
      <c r="B345" s="602"/>
      <c r="C345" s="780" t="s">
        <v>1523</v>
      </c>
      <c r="D345" s="863">
        <v>353</v>
      </c>
      <c r="E345" s="602"/>
      <c r="F345" s="602"/>
      <c r="G345" s="602"/>
      <c r="H345" s="602"/>
      <c r="I345" s="602"/>
      <c r="J345" s="602"/>
      <c r="K345" s="602"/>
      <c r="L345" s="602"/>
      <c r="M345" s="602"/>
      <c r="N345" s="602"/>
      <c r="O345" s="602"/>
      <c r="P345" s="602"/>
      <c r="Q345" s="602"/>
      <c r="R345" s="602"/>
      <c r="S345" s="602"/>
      <c r="T345" s="602"/>
      <c r="U345" s="602"/>
      <c r="V345" s="602"/>
      <c r="W345" s="602"/>
      <c r="X345" s="602"/>
      <c r="Y345" s="602"/>
      <c r="Z345" s="602"/>
      <c r="AA345" s="602"/>
    </row>
    <row r="346" spans="1:27">
      <c r="A346" s="602"/>
      <c r="B346" s="602"/>
      <c r="C346" s="642" t="s">
        <v>1524</v>
      </c>
      <c r="D346" s="863">
        <v>4470</v>
      </c>
      <c r="E346" s="602"/>
      <c r="F346" s="628"/>
      <c r="G346" s="602"/>
      <c r="H346" s="602"/>
      <c r="I346" s="602"/>
      <c r="J346" s="602"/>
      <c r="K346" s="602"/>
      <c r="L346" s="602"/>
      <c r="M346" s="602"/>
      <c r="N346" s="602"/>
      <c r="O346" s="602"/>
      <c r="P346" s="602"/>
      <c r="Q346" s="602"/>
      <c r="R346" s="602"/>
      <c r="S346" s="602"/>
      <c r="T346" s="602"/>
      <c r="U346" s="602"/>
      <c r="V346" s="602"/>
      <c r="W346" s="602"/>
      <c r="X346" s="602"/>
      <c r="Y346" s="602"/>
      <c r="Z346" s="602"/>
      <c r="AA346" s="602"/>
    </row>
    <row r="347" spans="1:27">
      <c r="A347" s="602"/>
      <c r="B347" s="602"/>
      <c r="C347" s="780" t="s">
        <v>1525</v>
      </c>
      <c r="D347" s="863">
        <v>53</v>
      </c>
      <c r="E347" s="602"/>
      <c r="F347" s="602"/>
      <c r="G347" s="602"/>
      <c r="H347" s="602"/>
      <c r="I347" s="602"/>
      <c r="J347" s="602"/>
      <c r="K347" s="602"/>
      <c r="L347" s="602"/>
      <c r="M347" s="602"/>
      <c r="N347" s="602"/>
      <c r="O347" s="602"/>
      <c r="P347" s="602"/>
      <c r="Q347" s="602"/>
      <c r="R347" s="602"/>
      <c r="S347" s="602"/>
      <c r="T347" s="602"/>
      <c r="U347" s="602"/>
      <c r="V347" s="602"/>
      <c r="W347" s="602"/>
      <c r="X347" s="602"/>
      <c r="Y347" s="602"/>
      <c r="Z347" s="602"/>
      <c r="AA347" s="602"/>
    </row>
    <row r="348" spans="1:27">
      <c r="A348" s="602"/>
      <c r="B348" s="602"/>
      <c r="C348" s="780" t="s">
        <v>1526</v>
      </c>
      <c r="D348" s="863">
        <v>124</v>
      </c>
      <c r="E348" s="602"/>
      <c r="F348" s="602"/>
      <c r="G348" s="602"/>
      <c r="H348" s="602"/>
      <c r="I348" s="602"/>
      <c r="J348" s="602"/>
      <c r="K348" s="602"/>
      <c r="L348" s="602"/>
      <c r="M348" s="602"/>
      <c r="N348" s="602"/>
      <c r="O348" s="602"/>
      <c r="P348" s="602"/>
      <c r="Q348" s="602"/>
      <c r="R348" s="602"/>
      <c r="S348" s="602"/>
      <c r="T348" s="602"/>
      <c r="U348" s="602"/>
      <c r="V348" s="602"/>
      <c r="W348" s="602"/>
      <c r="X348" s="602"/>
      <c r="Y348" s="602"/>
      <c r="Z348" s="602"/>
      <c r="AA348" s="602"/>
    </row>
    <row r="349" spans="1:27">
      <c r="A349" s="602"/>
      <c r="B349" s="602"/>
      <c r="C349" s="780" t="s">
        <v>1527</v>
      </c>
      <c r="D349" s="863">
        <v>12</v>
      </c>
      <c r="E349" s="602"/>
      <c r="F349" s="602"/>
      <c r="G349" s="602"/>
      <c r="H349" s="602"/>
      <c r="I349" s="602"/>
      <c r="J349" s="602"/>
      <c r="K349" s="602"/>
      <c r="L349" s="602"/>
      <c r="M349" s="602"/>
      <c r="N349" s="602"/>
      <c r="O349" s="602"/>
      <c r="P349" s="602"/>
      <c r="Q349" s="602"/>
      <c r="R349" s="602"/>
      <c r="S349" s="602"/>
      <c r="T349" s="602"/>
      <c r="U349" s="602"/>
      <c r="V349" s="602"/>
      <c r="W349" s="602"/>
      <c r="X349" s="602"/>
      <c r="Y349" s="602"/>
      <c r="Z349" s="602"/>
      <c r="AA349" s="602"/>
    </row>
    <row r="350" spans="1:27">
      <c r="A350" s="602"/>
      <c r="B350" s="602"/>
      <c r="C350" s="780" t="s">
        <v>1528</v>
      </c>
      <c r="D350" s="863">
        <v>3220</v>
      </c>
      <c r="E350" s="602"/>
      <c r="F350" s="602"/>
      <c r="G350" s="963"/>
      <c r="H350" s="963"/>
      <c r="I350" s="963"/>
      <c r="J350" s="963"/>
      <c r="K350" s="963"/>
      <c r="L350" s="963"/>
      <c r="M350" s="963"/>
      <c r="N350" s="602"/>
      <c r="O350" s="602"/>
      <c r="P350" s="602"/>
      <c r="Q350" s="602"/>
      <c r="R350" s="602"/>
      <c r="S350" s="602"/>
      <c r="T350" s="602"/>
      <c r="U350" s="602"/>
      <c r="V350" s="602"/>
      <c r="W350" s="602"/>
      <c r="X350" s="602"/>
      <c r="Y350" s="602"/>
      <c r="Z350" s="602"/>
      <c r="AA350" s="602"/>
    </row>
    <row r="351" spans="1:27">
      <c r="A351" s="602"/>
      <c r="B351" s="602"/>
      <c r="C351" s="780" t="s">
        <v>1529</v>
      </c>
      <c r="D351" s="863">
        <v>1340</v>
      </c>
      <c r="E351" s="602"/>
      <c r="F351" s="602"/>
      <c r="G351" s="963"/>
      <c r="H351" s="963"/>
      <c r="I351" s="963"/>
      <c r="J351" s="963"/>
      <c r="K351" s="963"/>
      <c r="L351" s="963"/>
      <c r="M351" s="963"/>
      <c r="N351" s="602"/>
      <c r="O351" s="602"/>
      <c r="P351" s="602"/>
      <c r="Q351" s="602"/>
      <c r="R351" s="602"/>
      <c r="S351" s="602"/>
      <c r="T351" s="602"/>
      <c r="U351" s="602"/>
      <c r="V351" s="602"/>
      <c r="W351" s="602"/>
      <c r="X351" s="602"/>
      <c r="Y351" s="602"/>
      <c r="Z351" s="602"/>
      <c r="AA351" s="602"/>
    </row>
    <row r="352" spans="1:27">
      <c r="A352" s="602"/>
      <c r="B352" s="602"/>
      <c r="C352" s="780" t="s">
        <v>1530</v>
      </c>
      <c r="D352" s="863">
        <v>1370</v>
      </c>
      <c r="E352" s="602"/>
      <c r="F352" s="602"/>
      <c r="G352" s="602"/>
      <c r="H352" s="602"/>
      <c r="I352" s="602"/>
      <c r="J352" s="602"/>
      <c r="K352" s="602"/>
      <c r="L352" s="602"/>
      <c r="M352" s="602"/>
      <c r="N352" s="602"/>
      <c r="O352" s="602"/>
      <c r="P352" s="602"/>
      <c r="Q352" s="602"/>
      <c r="R352" s="602"/>
      <c r="S352" s="602"/>
      <c r="T352" s="602"/>
      <c r="U352" s="602"/>
      <c r="V352" s="602"/>
      <c r="W352" s="602"/>
      <c r="X352" s="602"/>
      <c r="Y352" s="602"/>
      <c r="Z352" s="602"/>
      <c r="AA352" s="602"/>
    </row>
    <row r="353" spans="1:27">
      <c r="A353" s="602"/>
      <c r="B353" s="602"/>
      <c r="C353" s="780" t="s">
        <v>1531</v>
      </c>
      <c r="D353" s="863">
        <v>9810</v>
      </c>
      <c r="E353" s="602"/>
      <c r="F353" s="602"/>
      <c r="G353" s="602"/>
      <c r="H353" s="602"/>
      <c r="I353" s="602"/>
      <c r="J353" s="602"/>
      <c r="K353" s="602"/>
      <c r="L353" s="602"/>
      <c r="M353" s="602"/>
      <c r="N353" s="602"/>
      <c r="O353" s="602"/>
      <c r="P353" s="602"/>
      <c r="Q353" s="602"/>
      <c r="R353" s="602"/>
      <c r="S353" s="602"/>
      <c r="T353" s="602"/>
      <c r="U353" s="602"/>
      <c r="V353" s="602"/>
      <c r="W353" s="602"/>
      <c r="X353" s="602"/>
      <c r="Y353" s="602"/>
      <c r="Z353" s="602"/>
      <c r="AA353" s="602"/>
    </row>
    <row r="354" spans="1:27">
      <c r="A354" s="602"/>
      <c r="B354" s="602"/>
      <c r="C354" s="642" t="s">
        <v>1532</v>
      </c>
      <c r="D354" s="863">
        <v>693</v>
      </c>
      <c r="E354" s="602"/>
      <c r="F354" s="628"/>
      <c r="G354" s="602"/>
      <c r="H354" s="602"/>
      <c r="I354" s="602"/>
      <c r="J354" s="602"/>
      <c r="K354" s="602"/>
      <c r="L354" s="602"/>
      <c r="M354" s="602"/>
      <c r="N354" s="602"/>
      <c r="O354" s="602"/>
      <c r="P354" s="602"/>
      <c r="Q354" s="602"/>
      <c r="R354" s="602"/>
      <c r="S354" s="602"/>
      <c r="T354" s="602"/>
      <c r="U354" s="602"/>
      <c r="V354" s="602"/>
      <c r="W354" s="602"/>
      <c r="X354" s="602"/>
      <c r="Y354" s="602"/>
      <c r="Z354" s="602"/>
      <c r="AA354" s="602"/>
    </row>
    <row r="355" spans="1:27">
      <c r="A355" s="602"/>
      <c r="B355" s="602"/>
      <c r="C355" s="780" t="s">
        <v>1533</v>
      </c>
      <c r="D355" s="863">
        <v>1030</v>
      </c>
      <c r="E355" s="602"/>
      <c r="F355" s="602"/>
      <c r="G355" s="602"/>
      <c r="H355" s="602"/>
      <c r="I355" s="602"/>
      <c r="J355" s="602"/>
      <c r="K355" s="602"/>
      <c r="L355" s="602"/>
      <c r="M355" s="602"/>
      <c r="N355" s="602"/>
      <c r="O355" s="602"/>
      <c r="P355" s="602"/>
      <c r="Q355" s="602"/>
      <c r="R355" s="602"/>
      <c r="S355" s="602"/>
      <c r="T355" s="602"/>
      <c r="U355" s="602"/>
      <c r="V355" s="602"/>
      <c r="W355" s="602"/>
      <c r="X355" s="602"/>
      <c r="Y355" s="602"/>
      <c r="Z355" s="602"/>
      <c r="AA355" s="602"/>
    </row>
    <row r="356" spans="1:27">
      <c r="A356" s="602"/>
      <c r="B356" s="602"/>
      <c r="C356" s="780" t="s">
        <v>1534</v>
      </c>
      <c r="D356" s="863">
        <v>794</v>
      </c>
      <c r="E356" s="602"/>
      <c r="F356" s="602"/>
      <c r="G356" s="602"/>
      <c r="H356" s="602"/>
      <c r="I356" s="602"/>
      <c r="J356" s="602"/>
      <c r="K356" s="602"/>
      <c r="L356" s="602"/>
      <c r="M356" s="602"/>
      <c r="N356" s="602"/>
      <c r="O356" s="602"/>
      <c r="P356" s="602"/>
      <c r="Q356" s="602"/>
      <c r="R356" s="602"/>
      <c r="S356" s="602"/>
      <c r="T356" s="602"/>
      <c r="U356" s="602"/>
      <c r="V356" s="602"/>
      <c r="W356" s="602"/>
      <c r="X356" s="602"/>
      <c r="Y356" s="602"/>
      <c r="Z356" s="602"/>
      <c r="AA356" s="602"/>
    </row>
    <row r="357" spans="1:27">
      <c r="A357" s="602"/>
      <c r="B357" s="602"/>
      <c r="C357" s="642" t="s">
        <v>1535</v>
      </c>
      <c r="D357" s="863">
        <v>1640</v>
      </c>
      <c r="E357" s="602"/>
      <c r="F357" s="628"/>
      <c r="G357" s="602"/>
      <c r="H357" s="602"/>
      <c r="I357" s="602"/>
      <c r="J357" s="602"/>
      <c r="K357" s="602"/>
      <c r="L357" s="602"/>
      <c r="M357" s="602"/>
      <c r="N357" s="602"/>
      <c r="O357" s="602"/>
      <c r="P357" s="602"/>
      <c r="Q357" s="602"/>
      <c r="R357" s="602"/>
      <c r="S357" s="602"/>
      <c r="T357" s="602"/>
      <c r="U357" s="602"/>
      <c r="V357" s="602"/>
      <c r="W357" s="602"/>
      <c r="X357" s="602"/>
      <c r="Y357" s="602"/>
      <c r="Z357" s="602"/>
      <c r="AA357" s="602"/>
    </row>
    <row r="358" spans="1:27" ht="15.75">
      <c r="A358" s="602"/>
      <c r="B358" s="602"/>
      <c r="C358" s="780" t="s">
        <v>1536</v>
      </c>
      <c r="D358" s="863">
        <v>22800</v>
      </c>
      <c r="E358" s="602"/>
      <c r="F358" s="602"/>
      <c r="G358" s="602"/>
      <c r="H358" s="602"/>
      <c r="I358" s="602"/>
      <c r="J358" s="602"/>
      <c r="K358" s="602"/>
      <c r="L358" s="602"/>
      <c r="M358" s="602"/>
      <c r="N358" s="602"/>
      <c r="O358" s="602"/>
      <c r="P358" s="602"/>
      <c r="Q358" s="602"/>
      <c r="R358" s="602"/>
      <c r="S358" s="602"/>
      <c r="T358" s="602"/>
      <c r="U358" s="602"/>
      <c r="V358" s="602"/>
      <c r="W358" s="602"/>
      <c r="X358" s="602"/>
      <c r="Y358" s="602"/>
      <c r="Z358" s="602"/>
      <c r="AA358" s="602"/>
    </row>
    <row r="359" spans="1:27" ht="15.75">
      <c r="A359" s="602"/>
      <c r="B359" s="602"/>
      <c r="C359" s="780" t="s">
        <v>1537</v>
      </c>
      <c r="D359" s="863">
        <v>17200</v>
      </c>
      <c r="E359" s="602"/>
      <c r="F359" s="602"/>
      <c r="G359" s="602"/>
      <c r="H359" s="602"/>
      <c r="I359" s="602"/>
      <c r="J359" s="602"/>
      <c r="K359" s="602"/>
      <c r="L359" s="602"/>
      <c r="M359" s="602"/>
      <c r="N359" s="602"/>
      <c r="O359" s="602"/>
      <c r="P359" s="602"/>
      <c r="Q359" s="602"/>
      <c r="R359" s="602"/>
      <c r="S359" s="602"/>
      <c r="T359" s="602"/>
      <c r="U359" s="602"/>
      <c r="V359" s="602"/>
      <c r="W359" s="602"/>
      <c r="X359" s="602"/>
      <c r="Y359" s="602"/>
      <c r="Z359" s="602"/>
      <c r="AA359" s="602"/>
    </row>
    <row r="360" spans="1:27" ht="15.75">
      <c r="A360" s="602"/>
      <c r="B360" s="602"/>
      <c r="C360" s="642" t="s">
        <v>1538</v>
      </c>
      <c r="D360" s="863">
        <v>7390</v>
      </c>
      <c r="E360" s="602"/>
      <c r="F360" s="602"/>
      <c r="G360" s="602"/>
      <c r="H360" s="602"/>
      <c r="I360" s="602"/>
      <c r="J360" s="602"/>
      <c r="K360" s="602"/>
      <c r="L360" s="602"/>
      <c r="M360" s="602"/>
      <c r="N360" s="602"/>
      <c r="O360" s="602"/>
      <c r="P360" s="602"/>
      <c r="Q360" s="602"/>
      <c r="R360" s="602"/>
      <c r="S360" s="602"/>
      <c r="T360" s="602"/>
      <c r="U360" s="602"/>
      <c r="V360" s="602"/>
      <c r="W360" s="602"/>
      <c r="X360" s="602"/>
      <c r="Y360" s="602"/>
      <c r="Z360" s="602"/>
      <c r="AA360" s="602"/>
    </row>
    <row r="361" spans="1:27" ht="15.75">
      <c r="A361" s="602"/>
      <c r="B361" s="602"/>
      <c r="C361" s="642" t="s">
        <v>1539</v>
      </c>
      <c r="D361" s="863">
        <v>12200</v>
      </c>
      <c r="E361" s="602"/>
      <c r="F361" s="602"/>
      <c r="G361" s="602"/>
      <c r="H361" s="602"/>
      <c r="I361" s="602"/>
      <c r="J361" s="602"/>
      <c r="K361" s="602"/>
      <c r="L361" s="602"/>
      <c r="M361" s="602"/>
      <c r="N361" s="602"/>
      <c r="O361" s="602"/>
      <c r="P361" s="602"/>
      <c r="Q361" s="602"/>
      <c r="R361" s="602"/>
      <c r="S361" s="602"/>
      <c r="T361" s="602"/>
      <c r="U361" s="602"/>
      <c r="V361" s="602"/>
      <c r="W361" s="602"/>
      <c r="X361" s="602"/>
      <c r="Y361" s="602"/>
      <c r="Z361" s="602"/>
      <c r="AA361" s="602"/>
    </row>
    <row r="362" spans="1:27" ht="15.75">
      <c r="A362" s="602"/>
      <c r="B362" s="602"/>
      <c r="C362" s="642" t="s">
        <v>1540</v>
      </c>
      <c r="D362" s="863">
        <v>8830</v>
      </c>
      <c r="E362" s="602"/>
      <c r="F362" s="602"/>
      <c r="G362" s="602"/>
      <c r="H362" s="602"/>
      <c r="I362" s="602"/>
      <c r="J362" s="602"/>
      <c r="K362" s="602"/>
      <c r="L362" s="602"/>
      <c r="M362" s="602"/>
      <c r="N362" s="602"/>
      <c r="O362" s="602"/>
      <c r="P362" s="602"/>
      <c r="Q362" s="602"/>
      <c r="R362" s="602"/>
      <c r="S362" s="602"/>
      <c r="T362" s="602"/>
      <c r="U362" s="602"/>
      <c r="V362" s="602"/>
      <c r="W362" s="602"/>
      <c r="X362" s="602"/>
      <c r="Y362" s="602"/>
      <c r="Z362" s="602"/>
      <c r="AA362" s="602"/>
    </row>
    <row r="363" spans="1:27" ht="15.75">
      <c r="A363" s="602"/>
      <c r="B363" s="602"/>
      <c r="C363" s="642" t="s">
        <v>1541</v>
      </c>
      <c r="D363" s="864">
        <v>10300</v>
      </c>
      <c r="E363" s="602"/>
      <c r="F363" s="602"/>
      <c r="G363" s="602"/>
      <c r="H363" s="602"/>
      <c r="I363" s="602"/>
      <c r="J363" s="602"/>
      <c r="K363" s="602"/>
      <c r="L363" s="602"/>
      <c r="M363" s="602"/>
      <c r="N363" s="602"/>
      <c r="O363" s="602"/>
      <c r="P363" s="602"/>
      <c r="Q363" s="602"/>
      <c r="R363" s="602"/>
      <c r="S363" s="602"/>
      <c r="T363" s="602"/>
      <c r="U363" s="602"/>
      <c r="V363" s="602"/>
      <c r="W363" s="602"/>
      <c r="X363" s="602"/>
      <c r="Y363" s="602"/>
      <c r="Z363" s="602"/>
      <c r="AA363" s="602"/>
    </row>
    <row r="364" spans="1:27" ht="15.75">
      <c r="A364" s="602"/>
      <c r="B364" s="602"/>
      <c r="C364" s="642" t="s">
        <v>1542</v>
      </c>
      <c r="D364" s="863">
        <v>8860</v>
      </c>
      <c r="E364" s="602"/>
      <c r="F364" s="602"/>
      <c r="G364" s="602"/>
      <c r="H364" s="602"/>
      <c r="I364" s="602"/>
      <c r="J364" s="602"/>
      <c r="K364" s="602"/>
      <c r="L364" s="602"/>
      <c r="M364" s="602"/>
      <c r="N364" s="602"/>
      <c r="O364" s="602"/>
      <c r="P364" s="602"/>
      <c r="Q364" s="602"/>
      <c r="R364" s="602"/>
      <c r="S364" s="602"/>
      <c r="T364" s="602"/>
      <c r="U364" s="602"/>
      <c r="V364" s="602"/>
      <c r="W364" s="602"/>
      <c r="X364" s="602"/>
      <c r="Y364" s="602"/>
      <c r="Z364" s="602"/>
      <c r="AA364" s="602"/>
    </row>
    <row r="365" spans="1:27" ht="15.75">
      <c r="A365" s="602"/>
      <c r="B365" s="602"/>
      <c r="C365" s="642" t="s">
        <v>1543</v>
      </c>
      <c r="D365" s="863">
        <v>9160</v>
      </c>
      <c r="E365" s="602"/>
      <c r="F365" s="602"/>
      <c r="G365" s="602"/>
      <c r="H365" s="602"/>
      <c r="I365" s="602"/>
      <c r="J365" s="602"/>
      <c r="K365" s="602"/>
      <c r="L365" s="602"/>
      <c r="M365" s="602"/>
      <c r="N365" s="615"/>
      <c r="O365" s="602"/>
      <c r="P365" s="602"/>
      <c r="Q365" s="602"/>
      <c r="R365" s="602"/>
      <c r="S365" s="602"/>
      <c r="T365" s="602"/>
      <c r="U365" s="602"/>
      <c r="V365" s="602"/>
      <c r="W365" s="602"/>
      <c r="X365" s="602"/>
      <c r="Y365" s="602"/>
      <c r="Z365" s="602"/>
      <c r="AA365" s="602"/>
    </row>
    <row r="366" spans="1:27" ht="15.75">
      <c r="A366" s="602"/>
      <c r="B366" s="602"/>
      <c r="C366" s="642" t="s">
        <v>1544</v>
      </c>
      <c r="D366" s="863">
        <v>9300</v>
      </c>
      <c r="E366" s="602"/>
      <c r="F366" s="602"/>
      <c r="G366" s="602"/>
      <c r="H366" s="602"/>
      <c r="I366" s="602"/>
      <c r="J366" s="602"/>
      <c r="K366" s="602"/>
      <c r="L366" s="602"/>
      <c r="M366" s="602"/>
      <c r="N366" s="602"/>
      <c r="O366" s="602"/>
      <c r="P366" s="602"/>
      <c r="Q366" s="602"/>
      <c r="R366" s="602"/>
      <c r="S366" s="602"/>
      <c r="T366" s="602"/>
      <c r="U366" s="602"/>
      <c r="V366" s="602"/>
      <c r="W366" s="602"/>
      <c r="X366" s="602"/>
      <c r="Y366" s="602"/>
      <c r="Z366" s="602"/>
      <c r="AA366" s="602"/>
    </row>
    <row r="367" spans="1:27" ht="16.5" thickBot="1">
      <c r="A367" s="602"/>
      <c r="B367" s="602"/>
      <c r="C367" s="792" t="s">
        <v>1545</v>
      </c>
      <c r="D367" s="865" t="s">
        <v>1546</v>
      </c>
      <c r="E367" s="602"/>
      <c r="F367" s="602"/>
      <c r="G367" s="602"/>
      <c r="H367" s="602"/>
      <c r="I367" s="602"/>
      <c r="J367" s="602"/>
      <c r="K367" s="602"/>
      <c r="L367" s="602"/>
      <c r="M367" s="602"/>
      <c r="N367" s="615"/>
      <c r="O367" s="602"/>
      <c r="P367" s="602"/>
      <c r="Q367" s="602"/>
      <c r="R367" s="602"/>
      <c r="S367" s="602"/>
      <c r="T367" s="602"/>
      <c r="U367" s="602"/>
      <c r="V367" s="602"/>
      <c r="W367" s="602"/>
      <c r="X367" s="602"/>
      <c r="Y367" s="602"/>
      <c r="Z367" s="602"/>
      <c r="AA367" s="602"/>
    </row>
    <row r="368" spans="1:27" ht="114.75" customHeight="1">
      <c r="A368" s="602"/>
      <c r="B368" s="602"/>
      <c r="C368" s="958" t="s">
        <v>1547</v>
      </c>
      <c r="D368" s="958"/>
      <c r="E368" s="958"/>
      <c r="F368" s="958"/>
      <c r="G368" s="958"/>
      <c r="H368" s="958"/>
      <c r="I368" s="958"/>
      <c r="J368" s="958"/>
      <c r="K368" s="958"/>
      <c r="L368" s="964"/>
      <c r="M368" s="602"/>
      <c r="N368" s="602"/>
      <c r="O368" s="602"/>
      <c r="P368" s="602"/>
      <c r="Q368" s="602"/>
      <c r="R368" s="602"/>
      <c r="S368" s="602"/>
      <c r="T368" s="602"/>
      <c r="U368" s="602"/>
      <c r="V368" s="602"/>
      <c r="W368" s="602"/>
      <c r="X368" s="602"/>
      <c r="Y368" s="602"/>
      <c r="Z368" s="602"/>
      <c r="AA368" s="602"/>
    </row>
    <row r="369" spans="1:27">
      <c r="A369" s="602"/>
      <c r="B369" s="602"/>
      <c r="C369" s="602"/>
      <c r="D369" s="602"/>
      <c r="E369" s="628"/>
      <c r="F369" s="628"/>
      <c r="G369" s="628"/>
      <c r="H369" s="602"/>
      <c r="I369" s="602"/>
      <c r="J369" s="602"/>
      <c r="K369" s="602"/>
      <c r="L369" s="602"/>
      <c r="M369" s="602"/>
      <c r="N369" s="602"/>
      <c r="O369" s="602"/>
      <c r="P369" s="602"/>
      <c r="Q369" s="602"/>
      <c r="R369" s="602"/>
      <c r="S369" s="602"/>
      <c r="T369" s="602"/>
      <c r="U369" s="602"/>
      <c r="V369" s="602"/>
      <c r="W369" s="602"/>
      <c r="X369" s="602"/>
      <c r="Y369" s="602"/>
      <c r="Z369" s="602"/>
      <c r="AA369" s="602"/>
    </row>
    <row r="370" spans="1:27" ht="15.75">
      <c r="B370" s="739" t="s">
        <v>1548</v>
      </c>
      <c r="C370" s="857" t="s">
        <v>1549</v>
      </c>
      <c r="D370" s="742"/>
      <c r="E370" s="742"/>
      <c r="F370" s="742"/>
      <c r="G370" s="742"/>
      <c r="H370" s="742"/>
      <c r="I370" s="742"/>
      <c r="J370" s="742"/>
      <c r="K370" s="742"/>
      <c r="L370" s="743"/>
      <c r="M370" s="602"/>
      <c r="N370" s="602"/>
      <c r="O370" s="602"/>
      <c r="P370" s="602"/>
      <c r="Q370" s="602"/>
      <c r="R370" s="602"/>
      <c r="S370" s="602"/>
      <c r="T370" s="602"/>
      <c r="U370" s="602"/>
      <c r="V370" s="602"/>
      <c r="W370" s="602"/>
      <c r="X370" s="602"/>
      <c r="Y370" s="602"/>
      <c r="Z370" s="602"/>
      <c r="AA370" s="602"/>
    </row>
    <row r="371" spans="1:27" ht="16.5" thickBot="1">
      <c r="A371" s="602"/>
      <c r="B371" s="866"/>
      <c r="C371" s="867"/>
      <c r="D371" s="602"/>
      <c r="E371" s="628"/>
      <c r="F371" s="628"/>
      <c r="G371" s="628"/>
      <c r="H371" s="602"/>
      <c r="I371" s="602"/>
      <c r="J371" s="602"/>
      <c r="K371" s="602"/>
      <c r="L371" s="602"/>
      <c r="M371" s="602"/>
      <c r="N371" s="602"/>
      <c r="O371" s="602"/>
      <c r="P371" s="602"/>
      <c r="Q371" s="602"/>
      <c r="R371" s="602"/>
      <c r="S371" s="602"/>
      <c r="T371" s="602"/>
      <c r="U371" s="602"/>
      <c r="V371" s="602"/>
      <c r="W371" s="602"/>
      <c r="X371" s="602"/>
      <c r="Y371" s="602"/>
      <c r="Z371" s="602"/>
      <c r="AA371" s="602"/>
    </row>
    <row r="372" spans="1:27" ht="13.5" thickBot="1">
      <c r="A372" s="602"/>
      <c r="B372" s="602"/>
      <c r="C372" s="868" t="s">
        <v>1550</v>
      </c>
      <c r="D372" s="869" t="s">
        <v>1551</v>
      </c>
      <c r="E372" s="965" t="s">
        <v>1552</v>
      </c>
      <c r="F372" s="966"/>
      <c r="G372" s="966"/>
      <c r="H372" s="967"/>
      <c r="I372" s="602"/>
      <c r="J372" s="602"/>
      <c r="K372" s="602"/>
      <c r="L372" s="602"/>
      <c r="M372" s="602"/>
      <c r="N372" s="602"/>
      <c r="O372" s="602"/>
      <c r="P372" s="602"/>
      <c r="Q372" s="602"/>
      <c r="R372" s="602"/>
      <c r="S372" s="602"/>
      <c r="T372" s="602"/>
      <c r="U372" s="602"/>
      <c r="V372" s="602"/>
      <c r="W372" s="602"/>
      <c r="X372" s="602"/>
      <c r="Y372" s="602"/>
      <c r="Z372" s="602"/>
      <c r="AA372" s="602"/>
    </row>
    <row r="373" spans="1:27">
      <c r="A373" s="602"/>
      <c r="B373" s="602"/>
      <c r="C373" s="848" t="s">
        <v>1553</v>
      </c>
      <c r="D373" s="870">
        <v>16</v>
      </c>
      <c r="E373" s="968" t="s">
        <v>1554</v>
      </c>
      <c r="F373" s="969"/>
      <c r="G373" s="969"/>
      <c r="H373" s="970"/>
      <c r="I373" s="871"/>
      <c r="J373" s="602"/>
      <c r="K373" s="602"/>
      <c r="L373" s="602"/>
      <c r="M373" s="602"/>
      <c r="N373" s="602"/>
      <c r="O373" s="602"/>
      <c r="P373" s="602"/>
      <c r="Q373" s="602"/>
      <c r="R373" s="602"/>
      <c r="S373" s="602"/>
      <c r="T373" s="602"/>
      <c r="U373" s="602"/>
      <c r="V373" s="602"/>
      <c r="W373" s="602"/>
      <c r="X373" s="602"/>
      <c r="Y373" s="602"/>
      <c r="Z373" s="602"/>
      <c r="AA373" s="602"/>
    </row>
    <row r="374" spans="1:27">
      <c r="A374" s="602"/>
      <c r="B374" s="602"/>
      <c r="C374" s="642" t="s">
        <v>1555</v>
      </c>
      <c r="D374" s="872">
        <v>14</v>
      </c>
      <c r="E374" s="952" t="s">
        <v>1556</v>
      </c>
      <c r="F374" s="953"/>
      <c r="G374" s="953"/>
      <c r="H374" s="954"/>
      <c r="I374" s="871"/>
      <c r="J374" s="602"/>
      <c r="K374" s="602"/>
      <c r="L374" s="602"/>
      <c r="M374" s="602"/>
      <c r="N374" s="602"/>
      <c r="O374" s="602"/>
      <c r="P374" s="602"/>
      <c r="Q374" s="602"/>
      <c r="R374" s="602"/>
      <c r="S374" s="602"/>
      <c r="T374" s="602"/>
      <c r="U374" s="602"/>
      <c r="V374" s="602"/>
      <c r="W374" s="602"/>
      <c r="X374" s="602"/>
      <c r="Y374" s="602"/>
      <c r="Z374" s="602"/>
      <c r="AA374" s="602"/>
    </row>
    <row r="375" spans="1:27">
      <c r="A375" s="602"/>
      <c r="B375" s="602"/>
      <c r="C375" s="642" t="s">
        <v>1557</v>
      </c>
      <c r="D375" s="872">
        <v>19</v>
      </c>
      <c r="E375" s="952" t="s">
        <v>1558</v>
      </c>
      <c r="F375" s="953"/>
      <c r="G375" s="953"/>
      <c r="H375" s="954"/>
      <c r="I375" s="871"/>
      <c r="J375" s="602"/>
      <c r="K375" s="602"/>
      <c r="L375" s="602"/>
      <c r="M375" s="602"/>
      <c r="N375" s="602"/>
      <c r="O375" s="602"/>
      <c r="P375" s="602"/>
      <c r="Q375" s="602"/>
      <c r="R375" s="602"/>
      <c r="S375" s="602"/>
      <c r="T375" s="602"/>
      <c r="U375" s="602"/>
      <c r="V375" s="602"/>
      <c r="W375" s="602"/>
      <c r="X375" s="602"/>
      <c r="Y375" s="602"/>
      <c r="Z375" s="602"/>
      <c r="AA375" s="602"/>
    </row>
    <row r="376" spans="1:27">
      <c r="A376" s="602"/>
      <c r="B376" s="602"/>
      <c r="C376" s="642" t="s">
        <v>1559</v>
      </c>
      <c r="D376" s="872">
        <v>2100</v>
      </c>
      <c r="E376" s="952" t="s">
        <v>1560</v>
      </c>
      <c r="F376" s="953"/>
      <c r="G376" s="953"/>
      <c r="H376" s="954"/>
      <c r="I376" s="871"/>
      <c r="J376" s="602"/>
      <c r="K376" s="602"/>
      <c r="L376" s="602"/>
      <c r="M376" s="602"/>
      <c r="N376" s="602"/>
      <c r="O376" s="602"/>
      <c r="P376" s="602"/>
      <c r="Q376" s="602"/>
      <c r="R376" s="602"/>
      <c r="S376" s="602"/>
      <c r="T376" s="602"/>
      <c r="U376" s="602"/>
      <c r="V376" s="602"/>
      <c r="W376" s="602"/>
      <c r="X376" s="602"/>
      <c r="Y376" s="602"/>
      <c r="Z376" s="602"/>
      <c r="AA376" s="602"/>
    </row>
    <row r="377" spans="1:27">
      <c r="A377" s="602"/>
      <c r="B377" s="602"/>
      <c r="C377" s="642" t="s">
        <v>1561</v>
      </c>
      <c r="D377" s="872">
        <v>1330</v>
      </c>
      <c r="E377" s="952" t="s">
        <v>1562</v>
      </c>
      <c r="F377" s="953"/>
      <c r="G377" s="953"/>
      <c r="H377" s="954"/>
      <c r="I377" s="871"/>
      <c r="J377" s="602"/>
      <c r="K377" s="602"/>
      <c r="L377" s="602"/>
      <c r="M377" s="602"/>
      <c r="N377" s="602"/>
      <c r="O377" s="602"/>
      <c r="P377" s="602"/>
      <c r="Q377" s="602"/>
      <c r="R377" s="602"/>
      <c r="S377" s="602"/>
      <c r="T377" s="602"/>
      <c r="U377" s="602"/>
      <c r="V377" s="602"/>
      <c r="W377" s="602"/>
      <c r="X377" s="602"/>
      <c r="Y377" s="602"/>
      <c r="Z377" s="602"/>
      <c r="AA377" s="602"/>
    </row>
    <row r="378" spans="1:27">
      <c r="A378" s="602"/>
      <c r="B378" s="602"/>
      <c r="C378" s="642" t="s">
        <v>1563</v>
      </c>
      <c r="D378" s="872">
        <v>3444</v>
      </c>
      <c r="E378" s="952" t="s">
        <v>1564</v>
      </c>
      <c r="F378" s="953"/>
      <c r="G378" s="953"/>
      <c r="H378" s="954"/>
      <c r="I378" s="871"/>
      <c r="J378" s="602"/>
      <c r="K378" s="602"/>
      <c r="L378" s="602"/>
      <c r="M378" s="602"/>
      <c r="N378" s="602"/>
      <c r="O378" s="602"/>
      <c r="P378" s="602"/>
      <c r="Q378" s="602"/>
      <c r="R378" s="602"/>
      <c r="S378" s="602"/>
      <c r="T378" s="602"/>
      <c r="U378" s="602"/>
      <c r="V378" s="602"/>
      <c r="W378" s="602"/>
      <c r="X378" s="602"/>
      <c r="Y378" s="602"/>
      <c r="Z378" s="602"/>
      <c r="AA378" s="602"/>
    </row>
    <row r="379" spans="1:27">
      <c r="A379" s="602"/>
      <c r="B379" s="602"/>
      <c r="C379" s="642" t="s">
        <v>1565</v>
      </c>
      <c r="D379" s="872">
        <v>3922</v>
      </c>
      <c r="E379" s="952" t="s">
        <v>1566</v>
      </c>
      <c r="F379" s="953"/>
      <c r="G379" s="953"/>
      <c r="H379" s="954"/>
      <c r="I379" s="871"/>
      <c r="J379" s="602"/>
      <c r="K379" s="602"/>
      <c r="L379" s="602"/>
      <c r="M379" s="602"/>
      <c r="N379" s="602"/>
      <c r="O379" s="602"/>
      <c r="P379" s="602"/>
      <c r="Q379" s="602"/>
      <c r="R379" s="602"/>
      <c r="S379" s="602"/>
      <c r="T379" s="602"/>
      <c r="U379" s="602"/>
      <c r="V379" s="602"/>
      <c r="W379" s="602"/>
      <c r="X379" s="602"/>
      <c r="Y379" s="602"/>
      <c r="Z379" s="602"/>
      <c r="AA379" s="602"/>
    </row>
    <row r="380" spans="1:27">
      <c r="A380" s="602"/>
      <c r="B380" s="602"/>
      <c r="C380" s="642" t="s">
        <v>1567</v>
      </c>
      <c r="D380" s="872">
        <v>0</v>
      </c>
      <c r="E380" s="952" t="s">
        <v>1568</v>
      </c>
      <c r="F380" s="953"/>
      <c r="G380" s="953"/>
      <c r="H380" s="954"/>
      <c r="I380" s="871"/>
      <c r="J380" s="602"/>
      <c r="K380" s="602"/>
      <c r="L380" s="602"/>
      <c r="M380" s="602"/>
      <c r="N380" s="602"/>
      <c r="O380" s="602"/>
      <c r="P380" s="602"/>
      <c r="Q380" s="602"/>
      <c r="R380" s="602"/>
      <c r="S380" s="602"/>
      <c r="T380" s="602"/>
      <c r="U380" s="602"/>
      <c r="V380" s="602"/>
      <c r="W380" s="602"/>
      <c r="X380" s="602"/>
      <c r="Y380" s="602"/>
      <c r="Z380" s="602"/>
      <c r="AA380" s="602"/>
    </row>
    <row r="381" spans="1:27">
      <c r="A381" s="602"/>
      <c r="B381" s="602"/>
      <c r="C381" s="642" t="s">
        <v>1569</v>
      </c>
      <c r="D381" s="872">
        <v>2107</v>
      </c>
      <c r="E381" s="952" t="s">
        <v>1570</v>
      </c>
      <c r="F381" s="953"/>
      <c r="G381" s="953"/>
      <c r="H381" s="954"/>
      <c r="I381" s="871"/>
      <c r="J381" s="602"/>
      <c r="K381" s="602"/>
      <c r="L381" s="602"/>
      <c r="M381" s="602"/>
      <c r="N381" s="602"/>
      <c r="O381" s="602"/>
      <c r="P381" s="602"/>
      <c r="Q381" s="602"/>
      <c r="R381" s="602"/>
      <c r="S381" s="602"/>
      <c r="T381" s="602"/>
      <c r="U381" s="602"/>
      <c r="V381" s="602"/>
      <c r="W381" s="602"/>
      <c r="X381" s="602"/>
      <c r="Y381" s="602"/>
      <c r="Z381" s="602"/>
      <c r="AA381" s="602"/>
    </row>
    <row r="382" spans="1:27">
      <c r="A382" s="602"/>
      <c r="B382" s="602"/>
      <c r="C382" s="642" t="s">
        <v>1571</v>
      </c>
      <c r="D382" s="872">
        <v>2804</v>
      </c>
      <c r="E382" s="952" t="s">
        <v>1572</v>
      </c>
      <c r="F382" s="953"/>
      <c r="G382" s="953"/>
      <c r="H382" s="954"/>
      <c r="I382" s="871"/>
      <c r="J382" s="602"/>
      <c r="K382" s="602"/>
      <c r="L382" s="602"/>
      <c r="M382" s="602"/>
      <c r="N382" s="602"/>
      <c r="O382" s="602"/>
      <c r="P382" s="602"/>
      <c r="Q382" s="602"/>
      <c r="R382" s="602"/>
      <c r="S382" s="602"/>
      <c r="T382" s="602"/>
      <c r="U382" s="602"/>
      <c r="V382" s="602"/>
      <c r="W382" s="602"/>
      <c r="X382" s="602"/>
      <c r="Y382" s="602"/>
      <c r="Z382" s="602"/>
      <c r="AA382" s="602"/>
    </row>
    <row r="383" spans="1:27">
      <c r="A383" s="602"/>
      <c r="B383" s="602"/>
      <c r="C383" s="642" t="s">
        <v>1573</v>
      </c>
      <c r="D383" s="872">
        <v>1774</v>
      </c>
      <c r="E383" s="952" t="s">
        <v>1574</v>
      </c>
      <c r="F383" s="953"/>
      <c r="G383" s="953"/>
      <c r="H383" s="954"/>
      <c r="I383" s="871"/>
      <c r="J383" s="602"/>
      <c r="K383" s="602"/>
      <c r="L383" s="602"/>
      <c r="M383" s="602"/>
      <c r="N383" s="602"/>
      <c r="O383" s="602"/>
      <c r="P383" s="602"/>
      <c r="Q383" s="602"/>
      <c r="R383" s="602"/>
      <c r="S383" s="602"/>
      <c r="T383" s="602"/>
      <c r="U383" s="602"/>
      <c r="V383" s="602"/>
      <c r="W383" s="602"/>
      <c r="X383" s="602"/>
      <c r="Y383" s="602"/>
      <c r="Z383" s="602"/>
      <c r="AA383" s="602"/>
    </row>
    <row r="384" spans="1:27">
      <c r="A384" s="602"/>
      <c r="B384" s="602"/>
      <c r="C384" s="642" t="s">
        <v>1575</v>
      </c>
      <c r="D384" s="872">
        <v>1627</v>
      </c>
      <c r="E384" s="952" t="s">
        <v>1576</v>
      </c>
      <c r="F384" s="953"/>
      <c r="G384" s="953"/>
      <c r="H384" s="954"/>
      <c r="I384" s="871"/>
      <c r="J384" s="602"/>
      <c r="K384" s="602"/>
      <c r="L384" s="602"/>
      <c r="M384" s="602"/>
      <c r="N384" s="602"/>
      <c r="O384" s="602"/>
      <c r="P384" s="602"/>
      <c r="Q384" s="602"/>
      <c r="R384" s="602"/>
      <c r="S384" s="602"/>
      <c r="T384" s="602"/>
      <c r="U384" s="602"/>
      <c r="V384" s="602"/>
      <c r="W384" s="602"/>
      <c r="X384" s="602"/>
      <c r="Y384" s="602"/>
      <c r="Z384" s="602"/>
      <c r="AA384" s="602"/>
    </row>
    <row r="385" spans="1:27">
      <c r="A385" s="602"/>
      <c r="B385" s="602"/>
      <c r="C385" s="642" t="s">
        <v>1577</v>
      </c>
      <c r="D385" s="872">
        <v>1552</v>
      </c>
      <c r="E385" s="952" t="s">
        <v>1578</v>
      </c>
      <c r="F385" s="953"/>
      <c r="G385" s="953"/>
      <c r="H385" s="954"/>
      <c r="I385" s="871"/>
      <c r="J385" s="602"/>
      <c r="K385" s="602"/>
      <c r="L385" s="602"/>
      <c r="M385" s="602"/>
      <c r="N385" s="602"/>
      <c r="O385" s="602"/>
      <c r="P385" s="602"/>
      <c r="Q385" s="602"/>
      <c r="R385" s="602"/>
      <c r="S385" s="602"/>
      <c r="T385" s="602"/>
      <c r="U385" s="602"/>
      <c r="V385" s="602"/>
      <c r="W385" s="602"/>
      <c r="X385" s="602"/>
      <c r="Y385" s="602"/>
      <c r="Z385" s="602"/>
      <c r="AA385" s="602"/>
    </row>
    <row r="386" spans="1:27">
      <c r="A386" s="602"/>
      <c r="B386" s="602"/>
      <c r="C386" s="642" t="s">
        <v>1579</v>
      </c>
      <c r="D386" s="872">
        <v>2301</v>
      </c>
      <c r="E386" s="952" t="s">
        <v>1580</v>
      </c>
      <c r="F386" s="953"/>
      <c r="G386" s="953"/>
      <c r="H386" s="954"/>
      <c r="I386" s="871"/>
      <c r="J386" s="602"/>
      <c r="K386" s="602"/>
      <c r="L386" s="602"/>
      <c r="M386" s="602"/>
      <c r="N386" s="602"/>
      <c r="O386" s="602"/>
      <c r="P386" s="602"/>
      <c r="Q386" s="602"/>
      <c r="R386" s="602"/>
      <c r="S386" s="602"/>
      <c r="T386" s="602"/>
      <c r="U386" s="602"/>
      <c r="V386" s="602"/>
      <c r="W386" s="602"/>
      <c r="X386" s="602"/>
      <c r="Y386" s="602"/>
      <c r="Z386" s="602"/>
      <c r="AA386" s="602"/>
    </row>
    <row r="387" spans="1:27">
      <c r="A387" s="602"/>
      <c r="B387" s="602"/>
      <c r="C387" s="642" t="s">
        <v>1581</v>
      </c>
      <c r="D387" s="872">
        <v>0</v>
      </c>
      <c r="E387" s="952" t="s">
        <v>1582</v>
      </c>
      <c r="F387" s="953"/>
      <c r="G387" s="953"/>
      <c r="H387" s="954"/>
      <c r="I387" s="871"/>
      <c r="J387" s="602"/>
      <c r="K387" s="602"/>
      <c r="L387" s="602"/>
      <c r="M387" s="602"/>
      <c r="N387" s="602"/>
      <c r="O387" s="602"/>
      <c r="P387" s="602"/>
      <c r="Q387" s="602"/>
      <c r="R387" s="602"/>
      <c r="S387" s="602"/>
      <c r="T387" s="602"/>
      <c r="U387" s="602"/>
      <c r="V387" s="602"/>
      <c r="W387" s="602"/>
      <c r="X387" s="602"/>
      <c r="Y387" s="602"/>
      <c r="Z387" s="602"/>
      <c r="AA387" s="602"/>
    </row>
    <row r="388" spans="1:27">
      <c r="A388" s="602"/>
      <c r="B388" s="602"/>
      <c r="C388" s="642" t="s">
        <v>1583</v>
      </c>
      <c r="D388" s="872">
        <v>2088</v>
      </c>
      <c r="E388" s="952" t="s">
        <v>1584</v>
      </c>
      <c r="F388" s="953"/>
      <c r="G388" s="953"/>
      <c r="H388" s="954"/>
      <c r="I388" s="871"/>
      <c r="J388" s="602"/>
      <c r="K388" s="602"/>
      <c r="L388" s="602"/>
      <c r="M388" s="602"/>
      <c r="N388" s="602"/>
      <c r="O388" s="602"/>
      <c r="P388" s="602"/>
      <c r="Q388" s="602"/>
      <c r="R388" s="602"/>
      <c r="S388" s="602"/>
      <c r="T388" s="602"/>
      <c r="U388" s="602"/>
      <c r="V388" s="602"/>
      <c r="W388" s="602"/>
      <c r="X388" s="602"/>
      <c r="Y388" s="602"/>
      <c r="Z388" s="602"/>
      <c r="AA388" s="602"/>
    </row>
    <row r="389" spans="1:27">
      <c r="A389" s="602"/>
      <c r="B389" s="602"/>
      <c r="C389" s="642" t="s">
        <v>1585</v>
      </c>
      <c r="D389" s="872">
        <v>2229</v>
      </c>
      <c r="E389" s="952" t="s">
        <v>1586</v>
      </c>
      <c r="F389" s="953"/>
      <c r="G389" s="953"/>
      <c r="H389" s="954"/>
      <c r="I389" s="871"/>
      <c r="J389" s="602"/>
      <c r="K389" s="602"/>
      <c r="L389" s="602"/>
      <c r="M389" s="602"/>
      <c r="N389" s="602"/>
      <c r="O389" s="602"/>
      <c r="P389" s="602"/>
      <c r="Q389" s="602"/>
      <c r="R389" s="602"/>
      <c r="S389" s="602"/>
      <c r="T389" s="602"/>
      <c r="U389" s="602"/>
      <c r="V389" s="602"/>
      <c r="W389" s="602"/>
      <c r="X389" s="602"/>
      <c r="Y389" s="602"/>
      <c r="Z389" s="602"/>
      <c r="AA389" s="602"/>
    </row>
    <row r="390" spans="1:27">
      <c r="A390" s="602"/>
      <c r="B390" s="602"/>
      <c r="C390" s="642" t="s">
        <v>1587</v>
      </c>
      <c r="D390" s="872">
        <v>14</v>
      </c>
      <c r="E390" s="952" t="s">
        <v>1588</v>
      </c>
      <c r="F390" s="953"/>
      <c r="G390" s="953"/>
      <c r="H390" s="954"/>
      <c r="I390" s="871"/>
      <c r="J390" s="602"/>
      <c r="K390" s="602"/>
      <c r="L390" s="602"/>
      <c r="M390" s="602"/>
      <c r="N390" s="602"/>
      <c r="O390" s="602"/>
      <c r="P390" s="602"/>
      <c r="Q390" s="602"/>
      <c r="R390" s="602"/>
      <c r="S390" s="602"/>
      <c r="T390" s="602"/>
      <c r="U390" s="602"/>
      <c r="V390" s="602"/>
      <c r="W390" s="602"/>
      <c r="X390" s="602"/>
      <c r="Y390" s="602"/>
      <c r="Z390" s="602"/>
      <c r="AA390" s="602"/>
    </row>
    <row r="391" spans="1:27">
      <c r="A391" s="602"/>
      <c r="B391" s="602"/>
      <c r="C391" s="642" t="s">
        <v>1589</v>
      </c>
      <c r="D391" s="872">
        <v>4</v>
      </c>
      <c r="E391" s="952" t="s">
        <v>1590</v>
      </c>
      <c r="F391" s="953"/>
      <c r="G391" s="953"/>
      <c r="H391" s="954"/>
      <c r="I391" s="871"/>
      <c r="J391" s="602"/>
      <c r="K391" s="602"/>
      <c r="L391" s="602"/>
      <c r="M391" s="602"/>
      <c r="N391" s="602"/>
      <c r="O391" s="602"/>
      <c r="P391" s="602"/>
      <c r="Q391" s="602"/>
      <c r="R391" s="602"/>
      <c r="S391" s="602"/>
      <c r="T391" s="602"/>
      <c r="U391" s="602"/>
      <c r="V391" s="602"/>
      <c r="W391" s="602"/>
      <c r="X391" s="602"/>
      <c r="Y391" s="602"/>
      <c r="Z391" s="602"/>
      <c r="AA391" s="602"/>
    </row>
    <row r="392" spans="1:27">
      <c r="A392" s="602"/>
      <c r="B392" s="602"/>
      <c r="C392" s="642" t="s">
        <v>1591</v>
      </c>
      <c r="D392" s="872">
        <v>2053</v>
      </c>
      <c r="E392" s="952" t="s">
        <v>1592</v>
      </c>
      <c r="F392" s="953"/>
      <c r="G392" s="953"/>
      <c r="H392" s="954"/>
      <c r="I392" s="871"/>
      <c r="J392" s="602"/>
      <c r="K392" s="602"/>
      <c r="L392" s="602"/>
      <c r="M392" s="602"/>
      <c r="N392" s="602"/>
      <c r="O392" s="602"/>
      <c r="P392" s="602"/>
      <c r="Q392" s="602"/>
      <c r="R392" s="602"/>
      <c r="S392" s="602"/>
      <c r="T392" s="602"/>
      <c r="U392" s="602"/>
      <c r="V392" s="602"/>
      <c r="W392" s="602"/>
      <c r="X392" s="602"/>
      <c r="Y392" s="602"/>
      <c r="Z392" s="602"/>
      <c r="AA392" s="602"/>
    </row>
    <row r="393" spans="1:27">
      <c r="A393" s="602"/>
      <c r="B393" s="602"/>
      <c r="C393" s="642" t="s">
        <v>1593</v>
      </c>
      <c r="D393" s="872">
        <v>0</v>
      </c>
      <c r="E393" s="952" t="s">
        <v>1594</v>
      </c>
      <c r="F393" s="953"/>
      <c r="G393" s="953"/>
      <c r="H393" s="954"/>
      <c r="I393" s="871"/>
      <c r="J393" s="602"/>
      <c r="K393" s="602"/>
      <c r="L393" s="602"/>
      <c r="M393" s="602"/>
      <c r="N393" s="602"/>
      <c r="O393" s="602"/>
      <c r="P393" s="602"/>
      <c r="Q393" s="602"/>
      <c r="R393" s="602"/>
      <c r="S393" s="602"/>
      <c r="T393" s="602"/>
      <c r="U393" s="602"/>
      <c r="V393" s="602"/>
      <c r="W393" s="602"/>
      <c r="X393" s="602"/>
      <c r="Y393" s="602"/>
      <c r="Z393" s="602"/>
      <c r="AA393" s="602"/>
    </row>
    <row r="394" spans="1:27">
      <c r="A394" s="602"/>
      <c r="B394" s="602"/>
      <c r="C394" s="642" t="s">
        <v>1595</v>
      </c>
      <c r="D394" s="872">
        <v>0</v>
      </c>
      <c r="E394" s="952" t="s">
        <v>1596</v>
      </c>
      <c r="F394" s="953"/>
      <c r="G394" s="953"/>
      <c r="H394" s="954"/>
      <c r="I394" s="871"/>
      <c r="J394" s="602"/>
      <c r="K394" s="602"/>
      <c r="L394" s="602"/>
      <c r="M394" s="602"/>
      <c r="N394" s="602"/>
      <c r="O394" s="602"/>
      <c r="P394" s="602"/>
      <c r="Q394" s="602"/>
      <c r="R394" s="602"/>
      <c r="S394" s="602"/>
      <c r="T394" s="602"/>
      <c r="U394" s="602"/>
      <c r="V394" s="602"/>
      <c r="W394" s="602"/>
      <c r="X394" s="602"/>
      <c r="Y394" s="602"/>
      <c r="Z394" s="602"/>
      <c r="AA394" s="602"/>
    </row>
    <row r="395" spans="1:27">
      <c r="A395" s="602"/>
      <c r="B395" s="602"/>
      <c r="C395" s="642" t="s">
        <v>1597</v>
      </c>
      <c r="D395" s="872">
        <v>2346</v>
      </c>
      <c r="E395" s="952" t="s">
        <v>1598</v>
      </c>
      <c r="F395" s="953"/>
      <c r="G395" s="953"/>
      <c r="H395" s="954"/>
      <c r="I395" s="871"/>
      <c r="J395" s="602"/>
      <c r="K395" s="602"/>
      <c r="L395" s="602"/>
      <c r="M395" s="602"/>
      <c r="N395" s="602"/>
      <c r="O395" s="602"/>
      <c r="P395" s="602"/>
      <c r="Q395" s="602"/>
      <c r="R395" s="602"/>
      <c r="S395" s="602"/>
      <c r="T395" s="602"/>
      <c r="U395" s="602"/>
      <c r="V395" s="602"/>
      <c r="W395" s="602"/>
      <c r="X395" s="602"/>
      <c r="Y395" s="602"/>
      <c r="Z395" s="602"/>
      <c r="AA395" s="602"/>
    </row>
    <row r="396" spans="1:27">
      <c r="A396" s="602"/>
      <c r="B396" s="602"/>
      <c r="C396" s="642" t="s">
        <v>1599</v>
      </c>
      <c r="D396" s="872">
        <v>3143</v>
      </c>
      <c r="E396" s="952" t="s">
        <v>1600</v>
      </c>
      <c r="F396" s="953"/>
      <c r="G396" s="953"/>
      <c r="H396" s="954"/>
      <c r="I396" s="871"/>
      <c r="J396" s="602"/>
      <c r="K396" s="602"/>
      <c r="L396" s="602"/>
      <c r="M396" s="602"/>
      <c r="N396" s="602"/>
      <c r="O396" s="602"/>
      <c r="P396" s="602"/>
      <c r="Q396" s="602"/>
      <c r="R396" s="602"/>
      <c r="S396" s="602"/>
      <c r="T396" s="602"/>
      <c r="U396" s="602"/>
      <c r="V396" s="602"/>
      <c r="W396" s="602"/>
      <c r="X396" s="602"/>
      <c r="Y396" s="602"/>
      <c r="Z396" s="602"/>
      <c r="AA396" s="602"/>
    </row>
    <row r="397" spans="1:27">
      <c r="A397" s="602"/>
      <c r="B397" s="602"/>
      <c r="C397" s="642" t="s">
        <v>1601</v>
      </c>
      <c r="D397" s="872">
        <v>2729</v>
      </c>
      <c r="E397" s="952" t="s">
        <v>1602</v>
      </c>
      <c r="F397" s="953"/>
      <c r="G397" s="953"/>
      <c r="H397" s="954"/>
      <c r="I397" s="871"/>
      <c r="J397" s="602"/>
      <c r="K397" s="602"/>
      <c r="L397" s="602"/>
      <c r="M397" s="602"/>
      <c r="N397" s="602"/>
      <c r="O397" s="602"/>
      <c r="P397" s="602"/>
      <c r="Q397" s="602"/>
      <c r="R397" s="602"/>
      <c r="S397" s="602"/>
      <c r="T397" s="602"/>
      <c r="U397" s="602"/>
      <c r="V397" s="602"/>
      <c r="W397" s="602"/>
      <c r="X397" s="602"/>
      <c r="Y397" s="602"/>
      <c r="Z397" s="602"/>
      <c r="AA397" s="602"/>
    </row>
    <row r="398" spans="1:27">
      <c r="A398" s="602"/>
      <c r="B398" s="602"/>
      <c r="C398" s="642" t="s">
        <v>1603</v>
      </c>
      <c r="D398" s="872">
        <v>2280</v>
      </c>
      <c r="E398" s="952" t="s">
        <v>1604</v>
      </c>
      <c r="F398" s="953"/>
      <c r="G398" s="953"/>
      <c r="H398" s="954"/>
      <c r="I398" s="871"/>
      <c r="J398" s="602"/>
      <c r="K398" s="602"/>
      <c r="L398" s="602"/>
      <c r="M398" s="602"/>
      <c r="N398" s="602"/>
      <c r="O398" s="602"/>
      <c r="P398" s="602"/>
      <c r="Q398" s="602"/>
      <c r="R398" s="602"/>
      <c r="S398" s="602"/>
      <c r="T398" s="602"/>
      <c r="U398" s="602"/>
      <c r="V398" s="602"/>
      <c r="W398" s="602"/>
      <c r="X398" s="602"/>
      <c r="Y398" s="602"/>
      <c r="Z398" s="602"/>
      <c r="AA398" s="602"/>
    </row>
    <row r="399" spans="1:27">
      <c r="A399" s="602"/>
      <c r="B399" s="602"/>
      <c r="C399" s="642" t="s">
        <v>1605</v>
      </c>
      <c r="D399" s="872">
        <v>2440</v>
      </c>
      <c r="E399" s="959" t="s">
        <v>1606</v>
      </c>
      <c r="F399" s="960"/>
      <c r="G399" s="960"/>
      <c r="H399" s="961"/>
      <c r="I399" s="871"/>
      <c r="J399" s="602"/>
      <c r="K399" s="602"/>
      <c r="L399" s="602"/>
      <c r="M399" s="602"/>
      <c r="N399" s="602"/>
      <c r="O399" s="602"/>
      <c r="P399" s="602"/>
      <c r="Q399" s="602"/>
      <c r="R399" s="602"/>
      <c r="S399" s="602"/>
      <c r="T399" s="602"/>
      <c r="U399" s="602"/>
      <c r="V399" s="602"/>
      <c r="W399" s="602"/>
      <c r="X399" s="602"/>
      <c r="Y399" s="602"/>
      <c r="Z399" s="602"/>
      <c r="AA399" s="602"/>
    </row>
    <row r="400" spans="1:27">
      <c r="A400" s="602"/>
      <c r="B400" s="602"/>
      <c r="C400" s="642" t="s">
        <v>1607</v>
      </c>
      <c r="D400" s="872">
        <v>1508</v>
      </c>
      <c r="E400" s="959" t="s">
        <v>1608</v>
      </c>
      <c r="F400" s="960"/>
      <c r="G400" s="960"/>
      <c r="H400" s="961"/>
      <c r="I400" s="871"/>
      <c r="J400" s="602"/>
      <c r="K400" s="602"/>
      <c r="L400" s="602"/>
      <c r="M400" s="602"/>
      <c r="N400" s="602"/>
      <c r="O400" s="602"/>
      <c r="P400" s="602"/>
      <c r="Q400" s="602"/>
      <c r="R400" s="602"/>
      <c r="S400" s="602"/>
      <c r="T400" s="602"/>
      <c r="U400" s="602"/>
      <c r="V400" s="602"/>
      <c r="W400" s="602"/>
      <c r="X400" s="602"/>
      <c r="Y400" s="602"/>
      <c r="Z400" s="602"/>
      <c r="AA400" s="602"/>
    </row>
    <row r="401" spans="1:27">
      <c r="A401" s="602"/>
      <c r="B401" s="602"/>
      <c r="C401" s="642" t="s">
        <v>1609</v>
      </c>
      <c r="D401" s="872">
        <v>3607</v>
      </c>
      <c r="E401" s="952" t="s">
        <v>1610</v>
      </c>
      <c r="F401" s="953"/>
      <c r="G401" s="953"/>
      <c r="H401" s="954"/>
      <c r="I401" s="871"/>
      <c r="J401" s="602"/>
      <c r="K401" s="602"/>
      <c r="L401" s="602"/>
      <c r="M401" s="602"/>
      <c r="N401" s="602"/>
      <c r="O401" s="602"/>
      <c r="P401" s="602"/>
      <c r="Q401" s="602"/>
      <c r="R401" s="602"/>
      <c r="S401" s="602"/>
      <c r="T401" s="602"/>
      <c r="U401" s="602"/>
      <c r="V401" s="602"/>
      <c r="W401" s="602"/>
      <c r="X401" s="602"/>
      <c r="Y401" s="602"/>
      <c r="Z401" s="602"/>
      <c r="AA401" s="602"/>
    </row>
    <row r="402" spans="1:27">
      <c r="A402" s="602"/>
      <c r="B402" s="602"/>
      <c r="C402" s="642" t="s">
        <v>1611</v>
      </c>
      <c r="D402" s="873">
        <v>3245</v>
      </c>
      <c r="E402" s="959" t="s">
        <v>1612</v>
      </c>
      <c r="F402" s="960"/>
      <c r="G402" s="960"/>
      <c r="H402" s="961"/>
      <c r="I402" s="871"/>
      <c r="J402" s="602"/>
      <c r="K402" s="602"/>
      <c r="L402" s="602"/>
      <c r="M402" s="602"/>
      <c r="N402" s="602"/>
      <c r="O402" s="602"/>
      <c r="P402" s="602"/>
      <c r="Q402" s="602"/>
      <c r="R402" s="602"/>
      <c r="S402" s="602"/>
      <c r="T402" s="602"/>
      <c r="U402" s="602"/>
      <c r="V402" s="602"/>
      <c r="W402" s="602"/>
      <c r="X402" s="602"/>
      <c r="Y402" s="602"/>
      <c r="Z402" s="602"/>
      <c r="AA402" s="602"/>
    </row>
    <row r="403" spans="1:27">
      <c r="A403" s="602"/>
      <c r="B403" s="602"/>
      <c r="C403" s="874" t="s">
        <v>1613</v>
      </c>
      <c r="D403" s="872">
        <v>32</v>
      </c>
      <c r="E403" s="952" t="s">
        <v>1614</v>
      </c>
      <c r="F403" s="953"/>
      <c r="G403" s="953"/>
      <c r="H403" s="954"/>
      <c r="I403" s="871"/>
      <c r="J403" s="602"/>
      <c r="K403" s="602"/>
      <c r="L403" s="602"/>
      <c r="M403" s="602"/>
      <c r="N403" s="602"/>
      <c r="O403" s="602"/>
      <c r="P403" s="602"/>
      <c r="Q403" s="602"/>
      <c r="R403" s="602"/>
      <c r="S403" s="602"/>
      <c r="T403" s="602"/>
      <c r="U403" s="602"/>
      <c r="V403" s="602"/>
      <c r="W403" s="602"/>
      <c r="X403" s="602"/>
      <c r="Y403" s="602"/>
      <c r="Z403" s="602"/>
      <c r="AA403" s="602"/>
    </row>
    <row r="404" spans="1:27">
      <c r="A404" s="602"/>
      <c r="B404" s="602"/>
      <c r="C404" s="874" t="s">
        <v>1615</v>
      </c>
      <c r="D404" s="872">
        <v>0</v>
      </c>
      <c r="E404" s="952" t="s">
        <v>1616</v>
      </c>
      <c r="F404" s="953"/>
      <c r="G404" s="953"/>
      <c r="H404" s="954"/>
      <c r="I404" s="871"/>
      <c r="J404" s="602"/>
      <c r="K404" s="602"/>
      <c r="L404" s="602"/>
      <c r="M404" s="602"/>
      <c r="N404" s="602"/>
      <c r="O404" s="602"/>
      <c r="P404" s="602"/>
      <c r="Q404" s="602"/>
      <c r="R404" s="602"/>
      <c r="S404" s="602"/>
      <c r="T404" s="602"/>
      <c r="U404" s="602"/>
      <c r="V404" s="602"/>
      <c r="W404" s="602"/>
      <c r="X404" s="602"/>
      <c r="Y404" s="602"/>
      <c r="Z404" s="602"/>
      <c r="AA404" s="602"/>
    </row>
    <row r="405" spans="1:27">
      <c r="A405" s="602"/>
      <c r="B405" s="602"/>
      <c r="C405" s="874" t="s">
        <v>1617</v>
      </c>
      <c r="D405" s="872">
        <v>325</v>
      </c>
      <c r="E405" s="952" t="s">
        <v>1618</v>
      </c>
      <c r="F405" s="953"/>
      <c r="G405" s="953"/>
      <c r="H405" s="954"/>
      <c r="I405" s="871"/>
      <c r="J405" s="602"/>
      <c r="K405" s="602"/>
      <c r="L405" s="602"/>
      <c r="M405" s="602"/>
      <c r="N405" s="602"/>
      <c r="O405" s="602"/>
      <c r="P405" s="602"/>
      <c r="Q405" s="602"/>
      <c r="R405" s="602"/>
      <c r="S405" s="602"/>
      <c r="T405" s="602"/>
      <c r="U405" s="602"/>
      <c r="V405" s="602"/>
      <c r="W405" s="602"/>
      <c r="X405" s="602"/>
      <c r="Y405" s="602"/>
      <c r="Z405" s="602"/>
      <c r="AA405" s="602"/>
    </row>
    <row r="406" spans="1:27">
      <c r="A406" s="602"/>
      <c r="B406" s="602"/>
      <c r="C406" s="874" t="s">
        <v>1619</v>
      </c>
      <c r="D406" s="872">
        <v>3985</v>
      </c>
      <c r="E406" s="952" t="s">
        <v>1620</v>
      </c>
      <c r="F406" s="953"/>
      <c r="G406" s="953"/>
      <c r="H406" s="954"/>
      <c r="I406" s="871"/>
      <c r="J406" s="602"/>
      <c r="K406" s="602"/>
      <c r="L406" s="602"/>
      <c r="M406" s="602"/>
      <c r="N406" s="602"/>
      <c r="O406" s="602"/>
      <c r="P406" s="602"/>
      <c r="Q406" s="602"/>
      <c r="R406" s="602"/>
      <c r="S406" s="602"/>
      <c r="T406" s="602"/>
      <c r="U406" s="602"/>
      <c r="V406" s="602"/>
      <c r="W406" s="602"/>
      <c r="X406" s="602"/>
      <c r="Y406" s="602"/>
      <c r="Z406" s="602"/>
      <c r="AA406" s="602"/>
    </row>
    <row r="407" spans="1:27">
      <c r="A407" s="602"/>
      <c r="B407" s="602"/>
      <c r="C407" s="642" t="s">
        <v>1621</v>
      </c>
      <c r="D407" s="872">
        <v>13214</v>
      </c>
      <c r="E407" s="952" t="s">
        <v>1622</v>
      </c>
      <c r="F407" s="953"/>
      <c r="G407" s="953"/>
      <c r="H407" s="954"/>
      <c r="I407" s="871"/>
      <c r="J407" s="602"/>
      <c r="K407" s="602"/>
      <c r="L407" s="602"/>
      <c r="M407" s="602"/>
      <c r="N407" s="602"/>
      <c r="O407" s="602"/>
      <c r="P407" s="602"/>
      <c r="Q407" s="602"/>
      <c r="R407" s="602"/>
      <c r="S407" s="602"/>
      <c r="T407" s="602"/>
      <c r="U407" s="602"/>
      <c r="V407" s="602"/>
      <c r="W407" s="602"/>
      <c r="X407" s="602"/>
      <c r="Y407" s="602"/>
      <c r="Z407" s="602"/>
      <c r="AA407" s="602"/>
    </row>
    <row r="408" spans="1:27" ht="13.5" thickBot="1">
      <c r="A408" s="602"/>
      <c r="B408" s="602"/>
      <c r="C408" s="792" t="s">
        <v>1623</v>
      </c>
      <c r="D408" s="875">
        <v>13396</v>
      </c>
      <c r="E408" s="955" t="s">
        <v>1624</v>
      </c>
      <c r="F408" s="956"/>
      <c r="G408" s="956"/>
      <c r="H408" s="957"/>
      <c r="I408" s="871"/>
      <c r="J408" s="602"/>
      <c r="K408" s="602"/>
      <c r="L408" s="602"/>
      <c r="M408" s="602"/>
      <c r="N408" s="602"/>
      <c r="O408" s="602"/>
      <c r="P408" s="602"/>
      <c r="Q408" s="602"/>
      <c r="R408" s="602"/>
      <c r="S408" s="602"/>
      <c r="T408" s="602"/>
      <c r="U408" s="602"/>
      <c r="V408" s="602"/>
      <c r="W408" s="602"/>
      <c r="X408" s="602"/>
      <c r="Y408" s="602"/>
      <c r="Z408" s="602"/>
      <c r="AA408" s="602"/>
    </row>
    <row r="409" spans="1:27" s="626" customFormat="1" ht="41.25" customHeight="1">
      <c r="A409" s="619"/>
      <c r="B409" s="690"/>
      <c r="C409" s="958" t="s">
        <v>1625</v>
      </c>
      <c r="D409" s="958"/>
      <c r="E409" s="958"/>
      <c r="F409" s="958"/>
      <c r="G409" s="958"/>
      <c r="H409" s="958"/>
      <c r="I409" s="958"/>
      <c r="J409" s="958"/>
      <c r="K409" s="958"/>
      <c r="L409" s="619"/>
      <c r="M409" s="711"/>
      <c r="N409" s="619"/>
      <c r="O409" s="619"/>
      <c r="P409" s="619"/>
      <c r="Q409" s="619"/>
      <c r="R409" s="619"/>
      <c r="S409" s="619"/>
      <c r="T409" s="619"/>
      <c r="U409" s="619"/>
      <c r="V409" s="619"/>
      <c r="W409" s="619"/>
      <c r="X409" s="619"/>
      <c r="Y409" s="619"/>
      <c r="Z409" s="619"/>
      <c r="AA409" s="619"/>
    </row>
  </sheetData>
  <mergeCells count="63">
    <mergeCell ref="C110:K110"/>
    <mergeCell ref="B2:L2"/>
    <mergeCell ref="C5:L5"/>
    <mergeCell ref="D10:H10"/>
    <mergeCell ref="C92:K92"/>
    <mergeCell ref="C94:K94"/>
    <mergeCell ref="C318:L318"/>
    <mergeCell ref="C112:K112"/>
    <mergeCell ref="C188:C189"/>
    <mergeCell ref="C195:C197"/>
    <mergeCell ref="C198:C200"/>
    <mergeCell ref="D238:F238"/>
    <mergeCell ref="G238:I238"/>
    <mergeCell ref="C268:I268"/>
    <mergeCell ref="C269:I269"/>
    <mergeCell ref="C303:K303"/>
    <mergeCell ref="C304:G304"/>
    <mergeCell ref="C317:L317"/>
    <mergeCell ref="E376:H376"/>
    <mergeCell ref="C330:L330"/>
    <mergeCell ref="C331:L331"/>
    <mergeCell ref="G342:M342"/>
    <mergeCell ref="G343:M343"/>
    <mergeCell ref="G350:M350"/>
    <mergeCell ref="G351:M351"/>
    <mergeCell ref="C368:L368"/>
    <mergeCell ref="E372:H372"/>
    <mergeCell ref="E373:H373"/>
    <mergeCell ref="E374:H374"/>
    <mergeCell ref="E375:H375"/>
    <mergeCell ref="E388:H388"/>
    <mergeCell ref="E377:H377"/>
    <mergeCell ref="E378:H378"/>
    <mergeCell ref="E379:H379"/>
    <mergeCell ref="E380:H380"/>
    <mergeCell ref="E381:H381"/>
    <mergeCell ref="E382:H382"/>
    <mergeCell ref="E383:H383"/>
    <mergeCell ref="E384:H384"/>
    <mergeCell ref="E385:H385"/>
    <mergeCell ref="E386:H386"/>
    <mergeCell ref="E387:H387"/>
    <mergeCell ref="E400:H400"/>
    <mergeCell ref="E389:H389"/>
    <mergeCell ref="E390:H390"/>
    <mergeCell ref="E391:H391"/>
    <mergeCell ref="E392:H392"/>
    <mergeCell ref="E393:H393"/>
    <mergeCell ref="E394:H394"/>
    <mergeCell ref="E395:H395"/>
    <mergeCell ref="E396:H396"/>
    <mergeCell ref="E397:H397"/>
    <mergeCell ref="E398:H398"/>
    <mergeCell ref="E399:H399"/>
    <mergeCell ref="E407:H407"/>
    <mergeCell ref="E408:H408"/>
    <mergeCell ref="C409:K409"/>
    <mergeCell ref="E401:H401"/>
    <mergeCell ref="E402:H402"/>
    <mergeCell ref="E403:H403"/>
    <mergeCell ref="E404:H404"/>
    <mergeCell ref="E405:H405"/>
    <mergeCell ref="E406:H406"/>
  </mergeCells>
  <hyperlinks>
    <hyperlink ref="C111" r:id="rId1" location="ap40.23.98_19.1"/>
    <hyperlink ref="C93" r:id="rId2" location="ap40.23.98_19.1"/>
  </hyperlinks>
  <printOptions horizontalCentered="1"/>
  <pageMargins left="0" right="0" top="0.4" bottom="0.4" header="0.2" footer="0.2"/>
  <pageSetup scale="51" fitToHeight="5" orientation="portrait" cellComments="atEnd" verticalDpi="4294967292" r:id="rId3"/>
  <headerFooter differentFirst="1" alignWithMargins="0">
    <oddHeader>&amp;L&amp;"Verdana,Bold"&amp;11&amp;KFF0000Red text indicates an update 
from the 2015 version of this document.&amp;CEmission Factors for Greenhouse Gas Inventories
Last Modified: 9 March 2018</oddHeader>
    <oddFooter>Page &amp;P of &amp;N</oddFooter>
  </headerFooter>
  <rowBreaks count="3" manualBreakCount="3">
    <brk id="94" max="11" man="1"/>
    <brk id="190" max="11" man="1"/>
    <brk id="331" max="11" man="1"/>
  </rowBreaks>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C14"/>
  <sheetViews>
    <sheetView workbookViewId="0">
      <selection activeCell="A7" sqref="A7"/>
    </sheetView>
  </sheetViews>
  <sheetFormatPr defaultRowHeight="15"/>
  <cols>
    <col min="1" max="1" width="29.28515625" customWidth="1"/>
    <col min="3" max="3" width="10" bestFit="1" customWidth="1"/>
  </cols>
  <sheetData>
    <row r="1" spans="1:3">
      <c r="A1" t="s">
        <v>1657</v>
      </c>
      <c r="B1" s="884">
        <f>(5.057*10^6)/$B$14</f>
        <v>120404.76190476191</v>
      </c>
      <c r="C1" s="879"/>
    </row>
    <row r="2" spans="1:3">
      <c r="A2" t="s">
        <v>1658</v>
      </c>
      <c r="B2" s="884">
        <f>(5.778*10^6)/$B$14</f>
        <v>137571.42857142858</v>
      </c>
    </row>
    <row r="3" spans="1:3">
      <c r="A3" t="s">
        <v>1660</v>
      </c>
      <c r="B3">
        <f>1032</f>
        <v>1032</v>
      </c>
    </row>
    <row r="4" spans="1:3">
      <c r="A4" t="s">
        <v>1659</v>
      </c>
      <c r="B4">
        <f>(5.67*10^6)/$B$14</f>
        <v>135000</v>
      </c>
    </row>
    <row r="5" spans="1:3">
      <c r="A5" t="s">
        <v>1685</v>
      </c>
      <c r="B5" s="884">
        <f>6.287*10^6/$B$14</f>
        <v>149690.47619047618</v>
      </c>
    </row>
    <row r="6" spans="1:3">
      <c r="A6" t="s">
        <v>1686</v>
      </c>
      <c r="B6" s="884">
        <f>3.559*10^6/$B$14</f>
        <v>84738.095238095237</v>
      </c>
    </row>
    <row r="14" spans="1:3">
      <c r="A14" t="s">
        <v>1656</v>
      </c>
      <c r="B14">
        <v>42</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U525"/>
  <sheetViews>
    <sheetView workbookViewId="0">
      <selection activeCell="D12" sqref="A12:XFD12"/>
    </sheetView>
  </sheetViews>
  <sheetFormatPr defaultRowHeight="15"/>
  <cols>
    <col min="4" max="4" width="13.140625" customWidth="1"/>
    <col min="8" max="8" width="10.85546875" customWidth="1"/>
    <col min="15" max="15" width="16.42578125" customWidth="1"/>
    <col min="16" max="16" width="42.42578125" customWidth="1"/>
    <col min="17" max="17" width="38.85546875" customWidth="1"/>
    <col min="18" max="18" width="38.42578125" customWidth="1"/>
    <col min="19" max="19" width="38.5703125" customWidth="1"/>
    <col min="20" max="20" width="37" customWidth="1"/>
    <col min="21" max="21" width="37.42578125" customWidth="1"/>
  </cols>
  <sheetData>
    <row r="1" spans="1:21" ht="67.5">
      <c r="A1" s="568" t="s">
        <v>1117</v>
      </c>
      <c r="B1" s="568" t="s">
        <v>1118</v>
      </c>
      <c r="C1" s="569" t="s">
        <v>1119</v>
      </c>
      <c r="D1" s="570" t="s">
        <v>1120</v>
      </c>
      <c r="E1" s="570" t="s">
        <v>1121</v>
      </c>
      <c r="F1" s="570" t="s">
        <v>1122</v>
      </c>
      <c r="G1" s="570" t="s">
        <v>1123</v>
      </c>
      <c r="H1" s="570" t="s">
        <v>1124</v>
      </c>
      <c r="I1" s="570" t="s">
        <v>1125</v>
      </c>
      <c r="J1" s="570" t="s">
        <v>1126</v>
      </c>
      <c r="O1" s="576" t="s">
        <v>1135</v>
      </c>
      <c r="P1" t="s">
        <v>1137</v>
      </c>
      <c r="Q1" t="s">
        <v>1138</v>
      </c>
      <c r="R1" t="s">
        <v>1140</v>
      </c>
      <c r="S1" t="s">
        <v>1139</v>
      </c>
      <c r="T1" t="s">
        <v>1141</v>
      </c>
      <c r="U1" t="s">
        <v>1142</v>
      </c>
    </row>
    <row r="2" spans="1:21">
      <c r="A2" s="571" t="s">
        <v>1127</v>
      </c>
      <c r="B2" s="571" t="s">
        <v>1128</v>
      </c>
      <c r="C2" s="571">
        <v>0</v>
      </c>
      <c r="D2" s="572">
        <v>3038413.798</v>
      </c>
      <c r="E2" s="572">
        <v>0</v>
      </c>
      <c r="F2" s="572">
        <v>0</v>
      </c>
      <c r="G2" s="572">
        <v>507.94</v>
      </c>
      <c r="H2" s="572">
        <v>324946.848</v>
      </c>
      <c r="I2" s="572">
        <v>73684.191000000006</v>
      </c>
      <c r="J2" s="573">
        <v>10717.700999999999</v>
      </c>
      <c r="O2" s="2">
        <v>0</v>
      </c>
      <c r="P2" s="577">
        <v>16039511901.382011</v>
      </c>
      <c r="Q2" s="577">
        <v>1437583.9110000003</v>
      </c>
      <c r="R2" s="577">
        <v>3005353.7779999981</v>
      </c>
      <c r="S2" s="577">
        <v>1655490239.9180009</v>
      </c>
      <c r="T2" s="577">
        <v>368894683.80700028</v>
      </c>
      <c r="U2" s="577">
        <v>54058715.67400001</v>
      </c>
    </row>
    <row r="3" spans="1:21">
      <c r="A3" s="571" t="s">
        <v>1127</v>
      </c>
      <c r="B3" s="571" t="s">
        <v>1128</v>
      </c>
      <c r="C3" s="571">
        <v>0</v>
      </c>
      <c r="D3" s="573">
        <v>388446.20699999999</v>
      </c>
      <c r="E3" s="572">
        <v>0.183</v>
      </c>
      <c r="F3" s="573">
        <v>7.5999999999999998E-2</v>
      </c>
      <c r="G3" s="573">
        <v>94.480999999999995</v>
      </c>
      <c r="H3" s="573">
        <v>41539.972000000002</v>
      </c>
      <c r="I3" s="573">
        <v>9418.1530000000002</v>
      </c>
      <c r="J3" s="573">
        <v>1369.954</v>
      </c>
      <c r="O3" s="2">
        <v>1</v>
      </c>
      <c r="P3" s="577">
        <v>848489745.01900005</v>
      </c>
      <c r="Q3" s="577">
        <v>82626.667999999991</v>
      </c>
      <c r="R3" s="577">
        <v>178781.193</v>
      </c>
      <c r="S3" s="577">
        <v>92342801.920000002</v>
      </c>
      <c r="T3" s="577">
        <v>20989685.555</v>
      </c>
      <c r="U3" s="577">
        <v>3053152.4890000001</v>
      </c>
    </row>
    <row r="4" spans="1:21">
      <c r="A4" s="571" t="s">
        <v>1129</v>
      </c>
      <c r="B4" s="571" t="s">
        <v>1128</v>
      </c>
      <c r="C4" s="571">
        <v>0</v>
      </c>
      <c r="D4" s="573">
        <v>2527996.7590000001</v>
      </c>
      <c r="E4" s="573">
        <v>370.35199999999998</v>
      </c>
      <c r="F4" s="573">
        <v>150.065</v>
      </c>
      <c r="G4" s="573">
        <v>336.91199999999998</v>
      </c>
      <c r="H4" s="573">
        <v>268094.77</v>
      </c>
      <c r="I4" s="573">
        <v>34757.050999999999</v>
      </c>
      <c r="J4" s="573">
        <v>8863.1149999999998</v>
      </c>
      <c r="O4" s="2" t="s">
        <v>1136</v>
      </c>
      <c r="P4" s="577">
        <v>16888001646.401012</v>
      </c>
      <c r="Q4" s="577">
        <v>1520210.5790000004</v>
      </c>
      <c r="R4" s="577">
        <v>3184134.970999998</v>
      </c>
      <c r="S4" s="577">
        <v>1747833041.838001</v>
      </c>
      <c r="T4" s="577">
        <v>389884369.36200029</v>
      </c>
      <c r="U4" s="577">
        <v>57111868.16300001</v>
      </c>
    </row>
    <row r="5" spans="1:21">
      <c r="A5" s="571" t="s">
        <v>1127</v>
      </c>
      <c r="B5" s="571" t="s">
        <v>1128</v>
      </c>
      <c r="C5" s="571">
        <v>0</v>
      </c>
      <c r="D5" s="573">
        <v>281722.2</v>
      </c>
      <c r="E5" s="573">
        <v>4.4729999999999999</v>
      </c>
      <c r="F5" s="573">
        <v>1.6879999999999999</v>
      </c>
      <c r="G5" s="573">
        <v>56.865000000000002</v>
      </c>
      <c r="H5" s="573">
        <v>29034.425999999999</v>
      </c>
      <c r="I5" s="573">
        <v>6228.8379999999997</v>
      </c>
      <c r="J5" s="573">
        <v>910.84799999999996</v>
      </c>
    </row>
    <row r="6" spans="1:21">
      <c r="A6" s="571" t="s">
        <v>1127</v>
      </c>
      <c r="B6" s="571" t="s">
        <v>1128</v>
      </c>
      <c r="C6" s="571">
        <v>0</v>
      </c>
      <c r="D6" s="573">
        <v>445163.63099999999</v>
      </c>
      <c r="E6" s="573">
        <v>0</v>
      </c>
      <c r="F6" s="573">
        <v>0</v>
      </c>
      <c r="G6" s="573">
        <v>108.473</v>
      </c>
      <c r="H6" s="573">
        <v>47608.563999999998</v>
      </c>
      <c r="I6" s="573">
        <v>10795.611000000001</v>
      </c>
      <c r="J6" s="573">
        <v>1570.271</v>
      </c>
      <c r="O6" s="578" t="s">
        <v>1146</v>
      </c>
      <c r="P6" s="579" t="s">
        <v>77</v>
      </c>
      <c r="Q6" s="579" t="s">
        <v>80</v>
      </c>
      <c r="R6" s="579" t="s">
        <v>85</v>
      </c>
      <c r="S6" s="579" t="s">
        <v>83</v>
      </c>
      <c r="T6" s="579" t="s">
        <v>84</v>
      </c>
    </row>
    <row r="7" spans="1:21">
      <c r="A7" s="571" t="s">
        <v>1130</v>
      </c>
      <c r="B7" s="571" t="s">
        <v>1128</v>
      </c>
      <c r="C7" s="571">
        <v>0</v>
      </c>
      <c r="D7" s="573">
        <v>81564.509000000005</v>
      </c>
      <c r="E7" s="573">
        <v>0.27500000000000002</v>
      </c>
      <c r="F7" s="573">
        <v>0.122</v>
      </c>
      <c r="G7" s="573">
        <v>4.5999999999999999E-2</v>
      </c>
      <c r="H7" s="573">
        <v>4212.2579999999998</v>
      </c>
      <c r="I7" s="573">
        <v>179.84800000000001</v>
      </c>
      <c r="J7" s="573">
        <v>17.946000000000002</v>
      </c>
      <c r="O7" t="s">
        <v>1143</v>
      </c>
      <c r="P7">
        <f>CONVERT(Q2/$P2*2000,"lbm","g")/10^6</f>
        <v>8.1308844966557174E-5</v>
      </c>
      <c r="Q7">
        <f t="shared" ref="Q7:R7" si="0">CONVERT(R2/$P2*2000,"lbm","g")/10^6</f>
        <v>1.6998092600735751E-4</v>
      </c>
      <c r="R7">
        <f t="shared" si="0"/>
        <v>9.3633490352231147E-2</v>
      </c>
      <c r="S7">
        <f t="shared" ref="S7:T7" si="1">CONVERT(T2/$P2*2000,"lbm","g")</f>
        <v>20864.4521026853</v>
      </c>
      <c r="T7">
        <f t="shared" si="1"/>
        <v>3057.5270759471232</v>
      </c>
    </row>
    <row r="8" spans="1:21">
      <c r="A8" s="571" t="s">
        <v>1131</v>
      </c>
      <c r="B8" s="571" t="s">
        <v>1128</v>
      </c>
      <c r="C8" s="571">
        <v>0</v>
      </c>
      <c r="D8" s="572">
        <v>111834375.325</v>
      </c>
      <c r="E8" s="572">
        <v>5273.3770000000004</v>
      </c>
      <c r="F8" s="572">
        <v>2428.9050000000002</v>
      </c>
      <c r="G8" s="572">
        <v>10689.64</v>
      </c>
      <c r="H8" s="572">
        <v>9044110.6109999996</v>
      </c>
      <c r="I8" s="572">
        <v>1409165.023</v>
      </c>
      <c r="J8" s="573">
        <v>199359.796</v>
      </c>
      <c r="O8" t="s">
        <v>1144</v>
      </c>
      <c r="P8">
        <f t="shared" ref="P8:R9" si="2">CONVERT(Q3/$P3*2000,"lbm","g")/10^6</f>
        <v>8.8342437568255828E-5</v>
      </c>
      <c r="Q8">
        <f t="shared" si="2"/>
        <v>1.9114853307385937E-4</v>
      </c>
      <c r="R8">
        <f t="shared" si="2"/>
        <v>9.8730693261108088E-2</v>
      </c>
      <c r="S8">
        <f t="shared" ref="S8:T9" si="3">CONVERT(T3/$P3*2000,"lbm","g")</f>
        <v>22441.664786965739</v>
      </c>
      <c r="T8">
        <f t="shared" si="3"/>
        <v>3264.3568919643162</v>
      </c>
    </row>
    <row r="9" spans="1:21">
      <c r="A9" s="571" t="s">
        <v>1131</v>
      </c>
      <c r="B9" s="571" t="s">
        <v>1128</v>
      </c>
      <c r="C9" s="571">
        <v>0</v>
      </c>
      <c r="D9" s="573">
        <v>23068747.232000001</v>
      </c>
      <c r="E9" s="573">
        <v>3986.1640000000002</v>
      </c>
      <c r="F9" s="573">
        <v>1658.04</v>
      </c>
      <c r="G9" s="573">
        <v>4546.4219999999996</v>
      </c>
      <c r="H9" s="573">
        <v>2366851.2910000002</v>
      </c>
      <c r="I9" s="573">
        <v>507636.56800000003</v>
      </c>
      <c r="J9" s="573">
        <v>73871.457999999999</v>
      </c>
      <c r="O9" t="s">
        <v>1145</v>
      </c>
      <c r="P9">
        <f t="shared" si="2"/>
        <v>8.1662227878173273E-5</v>
      </c>
      <c r="Q9">
        <f t="shared" si="2"/>
        <v>1.7104443238890419E-4</v>
      </c>
      <c r="R9">
        <f t="shared" si="2"/>
        <v>9.3889584855714622E-2</v>
      </c>
      <c r="S9">
        <f t="shared" si="3"/>
        <v>20943.694680720637</v>
      </c>
      <c r="T9">
        <f t="shared" si="3"/>
        <v>3067.9186534427445</v>
      </c>
    </row>
    <row r="10" spans="1:21">
      <c r="A10" s="571" t="s">
        <v>1131</v>
      </c>
      <c r="B10" s="571" t="s">
        <v>1128</v>
      </c>
      <c r="C10" s="571">
        <v>0</v>
      </c>
      <c r="D10" s="573">
        <v>53586578.502999999</v>
      </c>
      <c r="E10" s="573">
        <v>8995.9220000000005</v>
      </c>
      <c r="F10" s="573">
        <v>3900.6729999999998</v>
      </c>
      <c r="G10" s="573">
        <v>21636.996999999999</v>
      </c>
      <c r="H10" s="573">
        <v>5542307.5690000001</v>
      </c>
      <c r="I10" s="573">
        <v>930764.98</v>
      </c>
      <c r="J10" s="573">
        <v>135432.51800000001</v>
      </c>
    </row>
    <row r="11" spans="1:21">
      <c r="A11" s="571" t="s">
        <v>1131</v>
      </c>
      <c r="B11" s="571" t="s">
        <v>1128</v>
      </c>
      <c r="C11" s="571">
        <v>0</v>
      </c>
      <c r="D11" s="573">
        <v>74402022.325000003</v>
      </c>
      <c r="E11" s="573">
        <v>9475.0490000000009</v>
      </c>
      <c r="F11" s="573">
        <v>3748.558</v>
      </c>
      <c r="G11" s="573">
        <v>34541.862000000001</v>
      </c>
      <c r="H11" s="573">
        <v>7633629.375</v>
      </c>
      <c r="I11" s="573">
        <v>1598114.7990000001</v>
      </c>
      <c r="J11" s="573">
        <v>232554.785</v>
      </c>
      <c r="O11" s="578" t="s">
        <v>1147</v>
      </c>
      <c r="P11" s="579" t="s">
        <v>77</v>
      </c>
      <c r="Q11" s="579" t="s">
        <v>80</v>
      </c>
      <c r="R11" s="579" t="s">
        <v>85</v>
      </c>
      <c r="S11" s="579" t="s">
        <v>83</v>
      </c>
      <c r="T11" s="579" t="s">
        <v>84</v>
      </c>
    </row>
    <row r="12" spans="1:21">
      <c r="A12" s="571" t="s">
        <v>1131</v>
      </c>
      <c r="B12" s="571" t="s">
        <v>1128</v>
      </c>
      <c r="C12" s="571">
        <v>0</v>
      </c>
      <c r="D12" s="573">
        <v>2924558.0019999999</v>
      </c>
      <c r="E12" s="573">
        <v>526.399</v>
      </c>
      <c r="F12" s="573">
        <v>213.65299999999999</v>
      </c>
      <c r="G12" s="573">
        <v>2476.9870000000001</v>
      </c>
      <c r="H12" s="573">
        <v>258419.31599999999</v>
      </c>
      <c r="I12" s="573">
        <v>39950.052000000003</v>
      </c>
      <c r="J12" s="573">
        <v>5735.7550000000001</v>
      </c>
      <c r="O12" t="s">
        <v>1143</v>
      </c>
      <c r="P12">
        <f>P7/P$9</f>
        <v>0.99567262710315363</v>
      </c>
      <c r="Q12">
        <f t="shared" ref="Q12:T12" si="4">Q7/Q$9</f>
        <v>0.99378228003862423</v>
      </c>
      <c r="R12">
        <f t="shared" si="4"/>
        <v>0.99727238645397109</v>
      </c>
      <c r="S12">
        <f t="shared" si="4"/>
        <v>0.99621639929136852</v>
      </c>
      <c r="T12">
        <f t="shared" si="4"/>
        <v>0.99661282495741532</v>
      </c>
    </row>
    <row r="13" spans="1:21">
      <c r="A13" s="571" t="s">
        <v>1131</v>
      </c>
      <c r="B13" s="571" t="s">
        <v>1128</v>
      </c>
      <c r="C13" s="571">
        <v>0</v>
      </c>
      <c r="D13" s="573">
        <v>50147461.100000001</v>
      </c>
      <c r="E13" s="572">
        <v>4215.9750000000004</v>
      </c>
      <c r="F13" s="573">
        <v>1747.5830000000001</v>
      </c>
      <c r="G13" s="573">
        <v>2250.94</v>
      </c>
      <c r="H13" s="573">
        <v>5145129.9380000001</v>
      </c>
      <c r="I13" s="573">
        <v>1265057.4280000001</v>
      </c>
      <c r="J13" s="573">
        <v>184045.99</v>
      </c>
      <c r="O13" t="s">
        <v>1144</v>
      </c>
      <c r="P13">
        <f t="shared" ref="P13:T14" si="5">P8/P$9</f>
        <v>1.0818029321958782</v>
      </c>
      <c r="Q13">
        <f t="shared" si="5"/>
        <v>1.1175372995435737</v>
      </c>
      <c r="R13">
        <f t="shared" si="5"/>
        <v>1.0515617191494995</v>
      </c>
      <c r="S13">
        <f t="shared" si="5"/>
        <v>1.0715236795169685</v>
      </c>
      <c r="T13">
        <f t="shared" si="5"/>
        <v>1.0640298067555127</v>
      </c>
    </row>
    <row r="14" spans="1:21">
      <c r="A14" s="571" t="s">
        <v>1131</v>
      </c>
      <c r="B14" s="571" t="s">
        <v>1128</v>
      </c>
      <c r="C14" s="571">
        <v>0</v>
      </c>
      <c r="D14" s="573">
        <v>29359317.199999999</v>
      </c>
      <c r="E14" s="572">
        <v>5255.9920000000002</v>
      </c>
      <c r="F14" s="573">
        <v>2571.1579999999999</v>
      </c>
      <c r="G14" s="573">
        <v>34902.599000000002</v>
      </c>
      <c r="H14" s="573">
        <v>2966174.503</v>
      </c>
      <c r="I14" s="573">
        <v>668543.28799999994</v>
      </c>
      <c r="J14" s="573">
        <v>97181.111000000004</v>
      </c>
      <c r="O14" t="s">
        <v>1145</v>
      </c>
      <c r="P14">
        <f t="shared" si="5"/>
        <v>1</v>
      </c>
      <c r="Q14">
        <f t="shared" si="5"/>
        <v>1</v>
      </c>
      <c r="R14">
        <f t="shared" si="5"/>
        <v>1</v>
      </c>
      <c r="S14">
        <f t="shared" si="5"/>
        <v>1</v>
      </c>
      <c r="T14">
        <f t="shared" si="5"/>
        <v>1</v>
      </c>
    </row>
    <row r="15" spans="1:21">
      <c r="A15" s="571" t="s">
        <v>1127</v>
      </c>
      <c r="B15" s="571" t="s">
        <v>1128</v>
      </c>
      <c r="C15" s="571">
        <v>0</v>
      </c>
      <c r="D15" s="573">
        <v>207539268.07499999</v>
      </c>
      <c r="E15" s="572">
        <v>8011.4350000000004</v>
      </c>
      <c r="F15" s="573">
        <v>3166.7109999999998</v>
      </c>
      <c r="G15" s="573">
        <v>931.79499999999996</v>
      </c>
      <c r="H15" s="573">
        <v>21766713.149999999</v>
      </c>
      <c r="I15" s="573">
        <v>4552146.7860000003</v>
      </c>
      <c r="J15" s="573">
        <v>661980.29399999999</v>
      </c>
    </row>
    <row r="16" spans="1:21">
      <c r="A16" s="571" t="s">
        <v>1131</v>
      </c>
      <c r="B16" s="571" t="s">
        <v>1128</v>
      </c>
      <c r="C16" s="571">
        <v>0</v>
      </c>
      <c r="D16" s="573"/>
      <c r="E16" s="573"/>
      <c r="F16" s="573"/>
      <c r="G16" s="573"/>
      <c r="H16" s="573"/>
      <c r="I16" s="573">
        <v>4676.9539999999997</v>
      </c>
      <c r="J16" s="573">
        <v>2368.232</v>
      </c>
    </row>
    <row r="17" spans="1:10">
      <c r="A17" s="571" t="s">
        <v>1130</v>
      </c>
      <c r="B17" s="571" t="s">
        <v>1128</v>
      </c>
      <c r="C17" s="571">
        <v>0</v>
      </c>
      <c r="D17" s="573">
        <v>166790.87400000001</v>
      </c>
      <c r="E17" s="573">
        <v>1.956</v>
      </c>
      <c r="F17" s="573">
        <v>1.407</v>
      </c>
      <c r="G17" s="573">
        <v>9.2999999999999999E-2</v>
      </c>
      <c r="H17" s="573">
        <v>9748.0820000000003</v>
      </c>
      <c r="I17" s="573">
        <v>367.76600000000002</v>
      </c>
      <c r="J17" s="573">
        <v>36.704999999999998</v>
      </c>
    </row>
    <row r="18" spans="1:10">
      <c r="A18" s="571" t="s">
        <v>1131</v>
      </c>
      <c r="B18" s="571" t="s">
        <v>1128</v>
      </c>
      <c r="C18" s="571">
        <v>0</v>
      </c>
      <c r="D18" s="573">
        <v>57330260.546999998</v>
      </c>
      <c r="E18" s="572">
        <v>1694.8989999999999</v>
      </c>
      <c r="F18" s="573">
        <v>700.02099999999996</v>
      </c>
      <c r="G18" s="573">
        <v>6270.518</v>
      </c>
      <c r="H18" s="573">
        <v>5886944.1869999999</v>
      </c>
      <c r="I18" s="573">
        <v>993013.90500000003</v>
      </c>
      <c r="J18" s="573">
        <v>144452.82699999999</v>
      </c>
    </row>
    <row r="19" spans="1:10">
      <c r="A19" s="571" t="s">
        <v>1127</v>
      </c>
      <c r="B19" s="571" t="s">
        <v>1128</v>
      </c>
      <c r="C19" s="571">
        <v>0</v>
      </c>
      <c r="D19" s="573">
        <v>36914098.229999997</v>
      </c>
      <c r="E19" s="573">
        <v>5126.9809999999998</v>
      </c>
      <c r="F19" s="573">
        <v>2431.9380000000001</v>
      </c>
      <c r="G19" s="573">
        <v>7968.1139999999996</v>
      </c>
      <c r="H19" s="573">
        <v>3871546.6669999999</v>
      </c>
      <c r="I19" s="573">
        <v>927549.73199999996</v>
      </c>
      <c r="J19" s="573">
        <v>134923.71299999999</v>
      </c>
    </row>
    <row r="20" spans="1:10">
      <c r="A20" s="571" t="s">
        <v>1127</v>
      </c>
      <c r="B20" s="571" t="s">
        <v>1128</v>
      </c>
      <c r="C20" s="571">
        <v>0</v>
      </c>
      <c r="D20" s="573">
        <v>109631987.35699999</v>
      </c>
      <c r="E20" s="573">
        <v>12301.268</v>
      </c>
      <c r="F20" s="573">
        <v>5557.4409999999998</v>
      </c>
      <c r="G20" s="573">
        <v>30028.873</v>
      </c>
      <c r="H20" s="573">
        <v>11496883.953</v>
      </c>
      <c r="I20" s="573">
        <v>2724675.986</v>
      </c>
      <c r="J20" s="573">
        <v>396341.86</v>
      </c>
    </row>
    <row r="21" spans="1:10">
      <c r="A21" s="571" t="s">
        <v>1127</v>
      </c>
      <c r="B21" s="571" t="s">
        <v>1128</v>
      </c>
      <c r="C21" s="571">
        <v>0</v>
      </c>
      <c r="D21" s="573">
        <v>39358119.809</v>
      </c>
      <c r="E21" s="572">
        <v>767.93200000000002</v>
      </c>
      <c r="F21" s="573">
        <v>322.05599999999998</v>
      </c>
      <c r="G21" s="573">
        <v>1105.873</v>
      </c>
      <c r="H21" s="573">
        <v>4127880.7089999998</v>
      </c>
      <c r="I21" s="573">
        <v>966677.223</v>
      </c>
      <c r="J21" s="573">
        <v>140595.58499999999</v>
      </c>
    </row>
    <row r="22" spans="1:10">
      <c r="A22" s="571" t="s">
        <v>1127</v>
      </c>
      <c r="B22" s="571" t="s">
        <v>1128</v>
      </c>
      <c r="C22" s="571">
        <v>0</v>
      </c>
      <c r="D22" s="573">
        <v>37074850.776000001</v>
      </c>
      <c r="E22" s="573">
        <v>1257.2929999999999</v>
      </c>
      <c r="F22" s="573">
        <v>364.70600000000002</v>
      </c>
      <c r="G22" s="573">
        <v>2548.5720000000001</v>
      </c>
      <c r="H22" s="573">
        <v>3888067.2370000002</v>
      </c>
      <c r="I22" s="573">
        <v>865345.20700000005</v>
      </c>
      <c r="J22" s="573">
        <v>125893.819</v>
      </c>
    </row>
    <row r="23" spans="1:10">
      <c r="A23" s="571" t="s">
        <v>1127</v>
      </c>
      <c r="B23" s="571" t="s">
        <v>1128</v>
      </c>
      <c r="C23" s="571">
        <v>0</v>
      </c>
      <c r="D23" s="572">
        <v>113580945.76899999</v>
      </c>
      <c r="E23" s="572">
        <v>17906.083999999999</v>
      </c>
      <c r="F23" s="572">
        <v>8829.1939999999995</v>
      </c>
      <c r="G23" s="572">
        <v>34222.588000000003</v>
      </c>
      <c r="H23" s="572">
        <v>11910526.172</v>
      </c>
      <c r="I23" s="572">
        <v>2611539.9679999999</v>
      </c>
      <c r="J23" s="573">
        <v>379896.13699999999</v>
      </c>
    </row>
    <row r="24" spans="1:10">
      <c r="A24" s="571" t="s">
        <v>1127</v>
      </c>
      <c r="B24" s="571" t="s">
        <v>1128</v>
      </c>
      <c r="C24" s="571">
        <v>0</v>
      </c>
      <c r="D24" s="573">
        <v>31393163.636999998</v>
      </c>
      <c r="E24" s="573">
        <v>6006.7060000000001</v>
      </c>
      <c r="F24" s="573">
        <v>2641.0349999999999</v>
      </c>
      <c r="G24" s="573">
        <v>4812.8140000000003</v>
      </c>
      <c r="H24" s="573">
        <v>3202614.4010000001</v>
      </c>
      <c r="I24" s="573">
        <v>674620.18500000006</v>
      </c>
      <c r="J24" s="573">
        <v>98085.812999999995</v>
      </c>
    </row>
    <row r="25" spans="1:10">
      <c r="A25" s="571" t="s">
        <v>1127</v>
      </c>
      <c r="B25" s="571" t="s">
        <v>1128</v>
      </c>
      <c r="C25" s="571">
        <v>0</v>
      </c>
      <c r="D25" s="573">
        <v>80021105.950000003</v>
      </c>
      <c r="E25" s="573">
        <v>8946.2039999999997</v>
      </c>
      <c r="F25" s="573">
        <v>4140.5739999999996</v>
      </c>
      <c r="G25" s="573">
        <v>3806.4209999999998</v>
      </c>
      <c r="H25" s="573">
        <v>8210157.3320000004</v>
      </c>
      <c r="I25" s="573">
        <v>1722565.193</v>
      </c>
      <c r="J25" s="573">
        <v>250612.90299999999</v>
      </c>
    </row>
    <row r="26" spans="1:10">
      <c r="A26" s="571" t="s">
        <v>1127</v>
      </c>
      <c r="B26" s="571" t="s">
        <v>1128</v>
      </c>
      <c r="C26" s="571">
        <v>0</v>
      </c>
      <c r="D26" s="572">
        <v>63232332.119000003</v>
      </c>
      <c r="E26" s="572">
        <v>6452.4139999999998</v>
      </c>
      <c r="F26" s="572">
        <v>2642.7089999999998</v>
      </c>
      <c r="G26" s="572">
        <v>907.56700000000001</v>
      </c>
      <c r="H26" s="572">
        <v>6631806.9740000004</v>
      </c>
      <c r="I26" s="572">
        <v>1382011.601</v>
      </c>
      <c r="J26" s="573">
        <v>201076.86300000001</v>
      </c>
    </row>
    <row r="27" spans="1:10">
      <c r="A27" s="571" t="s">
        <v>1127</v>
      </c>
      <c r="B27" s="571" t="s">
        <v>1128</v>
      </c>
      <c r="C27" s="571">
        <v>0</v>
      </c>
      <c r="D27" s="573">
        <v>10025268.717</v>
      </c>
      <c r="E27" s="572">
        <v>1329.1780000000001</v>
      </c>
      <c r="F27" s="573">
        <v>645.16399999999999</v>
      </c>
      <c r="G27" s="573">
        <v>1091.653</v>
      </c>
      <c r="H27" s="573">
        <v>731178.51500000001</v>
      </c>
      <c r="I27" s="573">
        <v>80969.373000000007</v>
      </c>
      <c r="J27" s="573">
        <v>11057.655000000001</v>
      </c>
    </row>
    <row r="28" spans="1:10">
      <c r="A28" s="571" t="s">
        <v>1131</v>
      </c>
      <c r="B28" s="571" t="s">
        <v>1128</v>
      </c>
      <c r="C28" s="571">
        <v>0</v>
      </c>
      <c r="D28" s="573">
        <v>183822590.23500001</v>
      </c>
      <c r="E28" s="573">
        <v>17890.457999999999</v>
      </c>
      <c r="F28" s="573">
        <v>8018.6509999999998</v>
      </c>
      <c r="G28" s="573">
        <v>5665.6080000000002</v>
      </c>
      <c r="H28" s="573">
        <v>18860194.399999999</v>
      </c>
      <c r="I28" s="573">
        <v>4302405.4570000004</v>
      </c>
      <c r="J28" s="573">
        <v>625855.74300000002</v>
      </c>
    </row>
    <row r="29" spans="1:10">
      <c r="A29" s="571" t="s">
        <v>1127</v>
      </c>
      <c r="B29" s="571" t="s">
        <v>1128</v>
      </c>
      <c r="C29" s="571">
        <v>0</v>
      </c>
      <c r="D29" s="573">
        <v>103783272.675</v>
      </c>
      <c r="E29" s="572">
        <v>6431.1629999999996</v>
      </c>
      <c r="F29" s="573">
        <v>2788.2190000000001</v>
      </c>
      <c r="G29" s="573">
        <v>6215.6719999999996</v>
      </c>
      <c r="H29" s="573">
        <v>10877287.882999999</v>
      </c>
      <c r="I29" s="573">
        <v>2592941.2820000001</v>
      </c>
      <c r="J29" s="573">
        <v>377199.42300000001</v>
      </c>
    </row>
    <row r="30" spans="1:10">
      <c r="A30" s="571" t="s">
        <v>1131</v>
      </c>
      <c r="B30" s="571" t="s">
        <v>1128</v>
      </c>
      <c r="C30" s="571">
        <v>0</v>
      </c>
      <c r="D30" s="573">
        <v>4710738.72</v>
      </c>
      <c r="E30" s="572">
        <v>36.273000000000003</v>
      </c>
      <c r="F30" s="573">
        <v>9.9990000000000006</v>
      </c>
      <c r="G30" s="573">
        <v>331.43200000000002</v>
      </c>
      <c r="H30" s="573">
        <v>484904.658</v>
      </c>
      <c r="I30" s="573">
        <v>114193.213</v>
      </c>
      <c r="J30" s="573">
        <v>16609.712</v>
      </c>
    </row>
    <row r="31" spans="1:10">
      <c r="A31" s="571" t="s">
        <v>1131</v>
      </c>
      <c r="B31" s="571" t="s">
        <v>1128</v>
      </c>
      <c r="C31" s="571">
        <v>0</v>
      </c>
      <c r="D31" s="573">
        <v>1762972.52</v>
      </c>
      <c r="E31" s="572">
        <v>193.38399999999999</v>
      </c>
      <c r="F31" s="573">
        <v>85.432000000000002</v>
      </c>
      <c r="G31" s="573">
        <v>36.762</v>
      </c>
      <c r="H31" s="573">
        <v>179131.54399999999</v>
      </c>
      <c r="I31" s="573">
        <v>38178.423000000003</v>
      </c>
      <c r="J31" s="573">
        <v>6010.9530000000004</v>
      </c>
    </row>
    <row r="32" spans="1:10">
      <c r="A32" s="571" t="s">
        <v>1131</v>
      </c>
      <c r="B32" s="571" t="s">
        <v>1128</v>
      </c>
      <c r="C32" s="571">
        <v>0</v>
      </c>
      <c r="D32" s="572"/>
      <c r="E32" s="572"/>
      <c r="F32" s="572"/>
      <c r="G32" s="572"/>
      <c r="H32" s="572"/>
      <c r="I32" s="572"/>
      <c r="J32" s="573"/>
    </row>
    <row r="33" spans="1:10">
      <c r="A33" s="571" t="s">
        <v>1132</v>
      </c>
      <c r="B33" s="571" t="s">
        <v>1128</v>
      </c>
      <c r="C33" s="571">
        <v>0</v>
      </c>
      <c r="D33" s="573"/>
      <c r="E33" s="572"/>
      <c r="F33" s="573"/>
      <c r="G33" s="573"/>
      <c r="H33" s="573"/>
      <c r="I33" s="573"/>
      <c r="J33" s="573"/>
    </row>
    <row r="34" spans="1:10">
      <c r="A34" s="571" t="s">
        <v>1131</v>
      </c>
      <c r="B34" s="571" t="s">
        <v>1128</v>
      </c>
      <c r="C34" s="571">
        <v>0</v>
      </c>
      <c r="D34" s="573">
        <v>773880.4</v>
      </c>
      <c r="E34" s="573">
        <v>25.19</v>
      </c>
      <c r="F34" s="573">
        <v>24.855</v>
      </c>
      <c r="G34" s="573">
        <v>12.519</v>
      </c>
      <c r="H34" s="573">
        <v>80462.380999999994</v>
      </c>
      <c r="I34" s="573">
        <v>17369.759999999998</v>
      </c>
      <c r="J34" s="573">
        <v>2555.0949999999998</v>
      </c>
    </row>
    <row r="35" spans="1:10">
      <c r="A35" s="571" t="s">
        <v>1131</v>
      </c>
      <c r="B35" s="571" t="s">
        <v>1128</v>
      </c>
      <c r="C35" s="571">
        <v>0</v>
      </c>
      <c r="D35" s="572">
        <v>1474247.91</v>
      </c>
      <c r="E35" s="572">
        <v>46.07</v>
      </c>
      <c r="F35" s="572">
        <v>34.652000000000001</v>
      </c>
      <c r="G35" s="572">
        <v>1165.876</v>
      </c>
      <c r="H35" s="572">
        <v>152931.79399999999</v>
      </c>
      <c r="I35" s="572">
        <v>33028.813999999998</v>
      </c>
      <c r="J35" s="573">
        <v>4859.8900000000003</v>
      </c>
    </row>
    <row r="36" spans="1:10">
      <c r="A36" s="571" t="s">
        <v>1127</v>
      </c>
      <c r="B36" s="571" t="s">
        <v>1128</v>
      </c>
      <c r="C36" s="571">
        <v>0</v>
      </c>
      <c r="D36" s="573">
        <v>0</v>
      </c>
      <c r="E36" s="572"/>
      <c r="F36" s="573"/>
      <c r="G36" s="573"/>
      <c r="H36" s="573">
        <v>0</v>
      </c>
      <c r="I36" s="573">
        <v>0</v>
      </c>
      <c r="J36" s="573">
        <v>0</v>
      </c>
    </row>
    <row r="37" spans="1:10">
      <c r="A37" s="571" t="s">
        <v>1131</v>
      </c>
      <c r="B37" s="571" t="s">
        <v>1128</v>
      </c>
      <c r="C37" s="571">
        <v>0</v>
      </c>
      <c r="D37" s="573"/>
      <c r="E37" s="572"/>
      <c r="F37" s="573"/>
      <c r="G37" s="573"/>
      <c r="H37" s="573"/>
      <c r="I37" s="573"/>
      <c r="J37" s="573"/>
    </row>
    <row r="38" spans="1:10">
      <c r="A38" s="571" t="s">
        <v>1131</v>
      </c>
      <c r="B38" s="571" t="s">
        <v>1128</v>
      </c>
      <c r="C38" s="571">
        <v>0</v>
      </c>
      <c r="D38" s="573">
        <v>34956223.615000002</v>
      </c>
      <c r="E38" s="572">
        <v>5337.942</v>
      </c>
      <c r="F38" s="573">
        <v>2428.7660000000001</v>
      </c>
      <c r="G38" s="573">
        <v>2778.9189999999999</v>
      </c>
      <c r="H38" s="573">
        <v>3583817.8169999998</v>
      </c>
      <c r="I38" s="573">
        <v>774568.29</v>
      </c>
      <c r="J38" s="573">
        <v>112651.731</v>
      </c>
    </row>
    <row r="39" spans="1:10">
      <c r="A39" s="571" t="s">
        <v>1127</v>
      </c>
      <c r="B39" s="571" t="s">
        <v>1128</v>
      </c>
      <c r="C39" s="571">
        <v>0</v>
      </c>
      <c r="D39" s="573">
        <v>83598250.621000007</v>
      </c>
      <c r="E39" s="573">
        <v>4658.37</v>
      </c>
      <c r="F39" s="573">
        <v>2093.8180000000002</v>
      </c>
      <c r="G39" s="573">
        <v>3157.25</v>
      </c>
      <c r="H39" s="573">
        <v>8722510.7190000005</v>
      </c>
      <c r="I39" s="573">
        <v>2120343.5729999999</v>
      </c>
      <c r="J39" s="573">
        <v>308289.59499999997</v>
      </c>
    </row>
    <row r="40" spans="1:10">
      <c r="A40" s="571" t="s">
        <v>1127</v>
      </c>
      <c r="B40" s="571" t="s">
        <v>1128</v>
      </c>
      <c r="C40" s="571">
        <v>0</v>
      </c>
      <c r="D40" s="573">
        <v>96724740.135000005</v>
      </c>
      <c r="E40" s="572">
        <v>13739.24</v>
      </c>
      <c r="F40" s="573">
        <v>5961.2030000000004</v>
      </c>
      <c r="G40" s="573">
        <v>3763.2840000000001</v>
      </c>
      <c r="H40" s="573">
        <v>10144489.193</v>
      </c>
      <c r="I40" s="573">
        <v>2258657.3820000002</v>
      </c>
      <c r="J40" s="573">
        <v>328520.14299999998</v>
      </c>
    </row>
    <row r="41" spans="1:10">
      <c r="A41" s="571" t="s">
        <v>1131</v>
      </c>
      <c r="B41" s="571" t="s">
        <v>1128</v>
      </c>
      <c r="C41" s="571">
        <v>0</v>
      </c>
      <c r="D41" s="573">
        <v>36314427.965999998</v>
      </c>
      <c r="E41" s="572">
        <v>6061.9740000000002</v>
      </c>
      <c r="F41" s="573">
        <v>2536.002</v>
      </c>
      <c r="G41" s="573">
        <v>2226.7150000000001</v>
      </c>
      <c r="H41" s="573">
        <v>3725860.5210000002</v>
      </c>
      <c r="I41" s="573">
        <v>827803.21699999995</v>
      </c>
      <c r="J41" s="573">
        <v>120412.503</v>
      </c>
    </row>
    <row r="42" spans="1:10">
      <c r="A42" s="571" t="s">
        <v>1127</v>
      </c>
      <c r="B42" s="571" t="s">
        <v>1128</v>
      </c>
      <c r="C42" s="571">
        <v>0</v>
      </c>
      <c r="D42" s="573">
        <v>14217494.266000001</v>
      </c>
      <c r="E42" s="572">
        <v>1749.567</v>
      </c>
      <c r="F42" s="573">
        <v>409.63299999999998</v>
      </c>
      <c r="G42" s="573">
        <v>3451.712</v>
      </c>
      <c r="H42" s="573">
        <v>1480855.3419999999</v>
      </c>
      <c r="I42" s="573">
        <v>316230.04200000002</v>
      </c>
      <c r="J42" s="573">
        <v>45948.669000000002</v>
      </c>
    </row>
    <row r="43" spans="1:10">
      <c r="A43" s="571" t="s">
        <v>1131</v>
      </c>
      <c r="B43" s="571" t="s">
        <v>1128</v>
      </c>
      <c r="C43" s="571">
        <v>0</v>
      </c>
      <c r="D43" s="573">
        <v>5530407.1109999996</v>
      </c>
      <c r="E43" s="573">
        <v>764.15700000000004</v>
      </c>
      <c r="F43" s="573">
        <v>438.24400000000003</v>
      </c>
      <c r="G43" s="573">
        <v>931.32899999999995</v>
      </c>
      <c r="H43" s="573">
        <v>566900.26100000006</v>
      </c>
      <c r="I43" s="573">
        <v>129566.503</v>
      </c>
      <c r="J43" s="573">
        <v>18818.071</v>
      </c>
    </row>
    <row r="44" spans="1:10">
      <c r="A44" s="571" t="s">
        <v>1127</v>
      </c>
      <c r="B44" s="571" t="s">
        <v>1128</v>
      </c>
      <c r="C44" s="571">
        <v>0</v>
      </c>
      <c r="D44" s="572">
        <v>32119158.693</v>
      </c>
      <c r="E44" s="572">
        <v>1689.6669999999999</v>
      </c>
      <c r="F44" s="572">
        <v>741.06700000000001</v>
      </c>
      <c r="G44" s="572">
        <v>5508.3379999999997</v>
      </c>
      <c r="H44" s="572">
        <v>3367394.662</v>
      </c>
      <c r="I44" s="572">
        <v>688984.25199999998</v>
      </c>
      <c r="J44" s="573">
        <v>100203.985</v>
      </c>
    </row>
    <row r="45" spans="1:10">
      <c r="A45" s="571" t="s">
        <v>1127</v>
      </c>
      <c r="B45" s="571" t="s">
        <v>1128</v>
      </c>
      <c r="C45" s="571">
        <v>0</v>
      </c>
      <c r="D45" s="573">
        <v>22775963.605999999</v>
      </c>
      <c r="E45" s="572">
        <v>1416.636</v>
      </c>
      <c r="F45" s="573">
        <v>637.75900000000001</v>
      </c>
      <c r="G45" s="573">
        <v>908.98500000000001</v>
      </c>
      <c r="H45" s="573">
        <v>2377236.7439999999</v>
      </c>
      <c r="I45" s="573">
        <v>531343.92599999998</v>
      </c>
      <c r="J45" s="573">
        <v>77260.815000000002</v>
      </c>
    </row>
    <row r="46" spans="1:10">
      <c r="A46" s="571" t="s">
        <v>1127</v>
      </c>
      <c r="B46" s="571" t="s">
        <v>1128</v>
      </c>
      <c r="C46" s="571">
        <v>0</v>
      </c>
      <c r="D46" s="573">
        <v>14607148.741</v>
      </c>
      <c r="E46" s="572">
        <v>1734.174</v>
      </c>
      <c r="F46" s="573">
        <v>864.447</v>
      </c>
      <c r="G46" s="573">
        <v>3315.36</v>
      </c>
      <c r="H46" s="573">
        <v>1531034.872</v>
      </c>
      <c r="I46" s="573">
        <v>340579.79399999999</v>
      </c>
      <c r="J46" s="573">
        <v>49545.917000000001</v>
      </c>
    </row>
    <row r="47" spans="1:10">
      <c r="A47" s="571" t="s">
        <v>1131</v>
      </c>
      <c r="B47" s="571" t="s">
        <v>1128</v>
      </c>
      <c r="C47" s="571">
        <v>0</v>
      </c>
      <c r="D47" s="573">
        <v>11827702.512</v>
      </c>
      <c r="E47" s="572">
        <v>2060.123</v>
      </c>
      <c r="F47" s="573">
        <v>980.81100000000004</v>
      </c>
      <c r="G47" s="573">
        <v>889.33900000000006</v>
      </c>
      <c r="H47" s="573">
        <v>1213520.1170000001</v>
      </c>
      <c r="I47" s="573">
        <v>240971.889</v>
      </c>
      <c r="J47" s="573">
        <v>35016.417999999998</v>
      </c>
    </row>
    <row r="48" spans="1:10">
      <c r="A48" s="571" t="s">
        <v>1131</v>
      </c>
      <c r="B48" s="571" t="s">
        <v>1128</v>
      </c>
      <c r="C48" s="571">
        <v>0</v>
      </c>
      <c r="D48" s="573"/>
      <c r="E48" s="572"/>
      <c r="F48" s="573"/>
      <c r="G48" s="573"/>
      <c r="H48" s="573"/>
      <c r="I48" s="573"/>
      <c r="J48" s="573"/>
    </row>
    <row r="49" spans="1:10">
      <c r="A49" s="571" t="s">
        <v>1127</v>
      </c>
      <c r="B49" s="571" t="s">
        <v>1128</v>
      </c>
      <c r="C49" s="571">
        <v>0</v>
      </c>
      <c r="D49" s="573">
        <v>44431.38</v>
      </c>
      <c r="E49" s="573">
        <v>6.2569999999999997</v>
      </c>
      <c r="F49" s="573">
        <v>2.7469999999999999</v>
      </c>
      <c r="G49" s="573">
        <v>13.577</v>
      </c>
      <c r="H49" s="573">
        <v>4751.768</v>
      </c>
      <c r="I49" s="573">
        <v>1077.5</v>
      </c>
      <c r="J49" s="573">
        <v>156.727</v>
      </c>
    </row>
    <row r="50" spans="1:10">
      <c r="A50" s="571" t="s">
        <v>1127</v>
      </c>
      <c r="B50" s="571" t="s">
        <v>1128</v>
      </c>
      <c r="C50" s="571">
        <v>0</v>
      </c>
      <c r="D50" s="573">
        <v>8682793.6970000006</v>
      </c>
      <c r="E50" s="572">
        <v>592.04999999999995</v>
      </c>
      <c r="F50" s="573">
        <v>45.021000000000001</v>
      </c>
      <c r="G50" s="573">
        <v>921.64800000000002</v>
      </c>
      <c r="H50" s="573">
        <v>910605.10800000001</v>
      </c>
      <c r="I50" s="573">
        <v>221273.33199999999</v>
      </c>
      <c r="J50" s="573">
        <v>32221.491999999998</v>
      </c>
    </row>
    <row r="51" spans="1:10">
      <c r="A51" s="571" t="s">
        <v>1131</v>
      </c>
      <c r="B51" s="571" t="s">
        <v>1128</v>
      </c>
      <c r="C51" s="571">
        <v>0</v>
      </c>
      <c r="D51" s="573">
        <v>8551170.8530000001</v>
      </c>
      <c r="E51" s="573">
        <v>330.08600000000001</v>
      </c>
      <c r="F51" s="573">
        <v>106.63200000000001</v>
      </c>
      <c r="G51" s="573">
        <v>752.77200000000005</v>
      </c>
      <c r="H51" s="573">
        <v>877332.66500000004</v>
      </c>
      <c r="I51" s="573">
        <v>249204.75700000001</v>
      </c>
      <c r="J51" s="573">
        <v>36299.036999999997</v>
      </c>
    </row>
    <row r="52" spans="1:10">
      <c r="A52" s="571" t="s">
        <v>1131</v>
      </c>
      <c r="B52" s="571" t="s">
        <v>1128</v>
      </c>
      <c r="C52" s="571">
        <v>0</v>
      </c>
      <c r="D52" s="573">
        <v>112546710.156</v>
      </c>
      <c r="E52" s="573">
        <v>4912.674</v>
      </c>
      <c r="F52" s="573">
        <v>2271.0830000000001</v>
      </c>
      <c r="G52" s="573">
        <v>11156.677</v>
      </c>
      <c r="H52" s="573">
        <v>11542681.273</v>
      </c>
      <c r="I52" s="573">
        <v>2548481.7039999999</v>
      </c>
      <c r="J52" s="573">
        <v>370766.46500000003</v>
      </c>
    </row>
    <row r="53" spans="1:10">
      <c r="A53" s="571" t="s">
        <v>1131</v>
      </c>
      <c r="B53" s="571" t="s">
        <v>1128</v>
      </c>
      <c r="C53" s="571">
        <v>0</v>
      </c>
      <c r="D53" s="572">
        <v>7508730.301</v>
      </c>
      <c r="E53" s="572">
        <v>616.28899999999999</v>
      </c>
      <c r="F53" s="572">
        <v>385.54399999999998</v>
      </c>
      <c r="G53" s="572">
        <v>402.33699999999999</v>
      </c>
      <c r="H53" s="572">
        <v>763606.91200000001</v>
      </c>
      <c r="I53" s="572">
        <v>169297.71400000001</v>
      </c>
      <c r="J53" s="573">
        <v>24583.749</v>
      </c>
    </row>
    <row r="54" spans="1:10">
      <c r="A54" s="571" t="s">
        <v>1131</v>
      </c>
      <c r="B54" s="571" t="s">
        <v>1128</v>
      </c>
      <c r="C54" s="571">
        <v>0</v>
      </c>
      <c r="D54" s="573">
        <v>40767253.625</v>
      </c>
      <c r="E54" s="573">
        <v>2395.9</v>
      </c>
      <c r="F54" s="573">
        <v>902.30899999999997</v>
      </c>
      <c r="G54" s="573">
        <v>3080.2779999999998</v>
      </c>
      <c r="H54" s="573">
        <v>4182718.2760000001</v>
      </c>
      <c r="I54" s="573">
        <v>898360.44099999999</v>
      </c>
      <c r="J54" s="573">
        <v>130619.49</v>
      </c>
    </row>
    <row r="55" spans="1:10">
      <c r="A55" s="571" t="s">
        <v>1131</v>
      </c>
      <c r="B55" s="571" t="s">
        <v>1128</v>
      </c>
      <c r="C55" s="571">
        <v>0</v>
      </c>
      <c r="D55" s="572">
        <v>132423520.20100001</v>
      </c>
      <c r="E55" s="572">
        <v>9440.5139999999992</v>
      </c>
      <c r="F55" s="572">
        <v>4489.2979999999998</v>
      </c>
      <c r="G55" s="572">
        <v>32544.937999999998</v>
      </c>
      <c r="H55" s="572">
        <v>13586653.056</v>
      </c>
      <c r="I55" s="572">
        <v>2922485.0440000002</v>
      </c>
      <c r="J55" s="573">
        <v>425204.42300000001</v>
      </c>
    </row>
    <row r="56" spans="1:10">
      <c r="A56" s="571" t="s">
        <v>1131</v>
      </c>
      <c r="B56" s="571" t="s">
        <v>1128</v>
      </c>
      <c r="C56" s="571">
        <v>0</v>
      </c>
      <c r="D56" s="573">
        <v>61785070.189999998</v>
      </c>
      <c r="E56" s="573">
        <v>5102.7470000000003</v>
      </c>
      <c r="F56" s="573">
        <v>1931.8230000000001</v>
      </c>
      <c r="G56" s="573">
        <v>2522.5920000000001</v>
      </c>
      <c r="H56" s="573">
        <v>5661729.9460000005</v>
      </c>
      <c r="I56" s="573">
        <v>1117317.142</v>
      </c>
      <c r="J56" s="573">
        <v>161013.24100000001</v>
      </c>
    </row>
    <row r="57" spans="1:10">
      <c r="A57" s="571" t="s">
        <v>1131</v>
      </c>
      <c r="B57" s="571" t="s">
        <v>1128</v>
      </c>
      <c r="C57" s="571">
        <v>0</v>
      </c>
      <c r="D57" s="573">
        <v>10463936.475</v>
      </c>
      <c r="E57" s="572">
        <v>998.26599999999996</v>
      </c>
      <c r="F57" s="573">
        <v>533.53099999999995</v>
      </c>
      <c r="G57" s="573">
        <v>1141.3789999999999</v>
      </c>
      <c r="H57" s="573">
        <v>1038307.55</v>
      </c>
      <c r="I57" s="573">
        <v>226443.40100000001</v>
      </c>
      <c r="J57" s="573">
        <v>32826.021000000001</v>
      </c>
    </row>
    <row r="58" spans="1:10">
      <c r="A58" s="571" t="s">
        <v>1131</v>
      </c>
      <c r="B58" s="571" t="s">
        <v>1128</v>
      </c>
      <c r="C58" s="571">
        <v>0</v>
      </c>
      <c r="D58" s="573">
        <v>5409306.5049999999</v>
      </c>
      <c r="E58" s="573">
        <v>766.63300000000004</v>
      </c>
      <c r="F58" s="573">
        <v>488.84100000000001</v>
      </c>
      <c r="G58" s="573">
        <v>716.93700000000001</v>
      </c>
      <c r="H58" s="573">
        <v>538601.11399999994</v>
      </c>
      <c r="I58" s="573">
        <v>127929.705</v>
      </c>
      <c r="J58" s="573">
        <v>18584.434000000001</v>
      </c>
    </row>
    <row r="59" spans="1:10">
      <c r="A59" s="571" t="s">
        <v>1131</v>
      </c>
      <c r="B59" s="571" t="s">
        <v>1128</v>
      </c>
      <c r="C59" s="571">
        <v>0</v>
      </c>
      <c r="D59" s="573">
        <v>44318619.491999999</v>
      </c>
      <c r="E59" s="573">
        <v>1531.59</v>
      </c>
      <c r="F59" s="573">
        <v>834.02800000000002</v>
      </c>
      <c r="G59" s="573">
        <v>2473.8530000000001</v>
      </c>
      <c r="H59" s="573">
        <v>4430332.58</v>
      </c>
      <c r="I59" s="573">
        <v>578784.21799999999</v>
      </c>
      <c r="J59" s="573">
        <v>88741.812000000005</v>
      </c>
    </row>
    <row r="60" spans="1:10">
      <c r="A60" s="571" t="s">
        <v>1132</v>
      </c>
      <c r="B60" s="571" t="s">
        <v>1128</v>
      </c>
      <c r="C60" s="571">
        <v>0</v>
      </c>
      <c r="D60" s="572">
        <v>13647838.875</v>
      </c>
      <c r="E60" s="572">
        <v>425.25799999999998</v>
      </c>
      <c r="F60" s="572">
        <v>199.749</v>
      </c>
      <c r="G60" s="572">
        <v>1079.1310000000001</v>
      </c>
      <c r="H60" s="572">
        <v>1620705.25</v>
      </c>
      <c r="I60" s="572">
        <v>104030.64</v>
      </c>
      <c r="J60" s="573">
        <v>14852.482</v>
      </c>
    </row>
    <row r="61" spans="1:10">
      <c r="A61" s="571" t="s">
        <v>1131</v>
      </c>
      <c r="B61" s="571" t="s">
        <v>1128</v>
      </c>
      <c r="C61" s="571">
        <v>0</v>
      </c>
      <c r="D61" s="573">
        <v>553922.17500000005</v>
      </c>
      <c r="E61" s="573">
        <v>155.10499999999999</v>
      </c>
      <c r="F61" s="573">
        <v>103.69799999999999</v>
      </c>
      <c r="G61" s="573">
        <v>856.02499999999998</v>
      </c>
      <c r="H61" s="573">
        <v>56832.025000000001</v>
      </c>
      <c r="I61" s="573">
        <v>11296.31</v>
      </c>
      <c r="J61" s="573">
        <v>1643.521</v>
      </c>
    </row>
    <row r="62" spans="1:10">
      <c r="A62" s="571" t="s">
        <v>1131</v>
      </c>
      <c r="B62" s="571" t="s">
        <v>1128</v>
      </c>
      <c r="C62" s="571">
        <v>0</v>
      </c>
      <c r="D62" s="573">
        <v>76473914.197999999</v>
      </c>
      <c r="E62" s="573">
        <v>2163.8890000000001</v>
      </c>
      <c r="F62" s="573">
        <v>941.56399999999996</v>
      </c>
      <c r="G62" s="573">
        <v>13016.68</v>
      </c>
      <c r="H62" s="573">
        <v>7846275.4709999999</v>
      </c>
      <c r="I62" s="573">
        <v>1952603.5490000001</v>
      </c>
      <c r="J62" s="573">
        <v>284099.44699999999</v>
      </c>
    </row>
    <row r="63" spans="1:10">
      <c r="A63" s="571" t="s">
        <v>1131</v>
      </c>
      <c r="B63" s="571" t="s">
        <v>1128</v>
      </c>
      <c r="C63" s="571">
        <v>0</v>
      </c>
      <c r="D63" s="573">
        <v>77081737.142000005</v>
      </c>
      <c r="E63" s="573">
        <v>13687.096</v>
      </c>
      <c r="F63" s="573">
        <v>5822.7920000000004</v>
      </c>
      <c r="G63" s="573">
        <v>18504.563999999998</v>
      </c>
      <c r="H63" s="573">
        <v>7906102.665</v>
      </c>
      <c r="I63" s="573">
        <v>1788420.4569999999</v>
      </c>
      <c r="J63" s="573">
        <v>260104.133</v>
      </c>
    </row>
    <row r="64" spans="1:10">
      <c r="A64" s="571" t="s">
        <v>1127</v>
      </c>
      <c r="B64" s="571" t="s">
        <v>1128</v>
      </c>
      <c r="C64" s="571">
        <v>0</v>
      </c>
      <c r="D64" s="573"/>
      <c r="E64" s="573"/>
      <c r="F64" s="573"/>
      <c r="G64" s="573"/>
      <c r="H64" s="573"/>
      <c r="I64" s="573">
        <v>0</v>
      </c>
      <c r="J64" s="573">
        <v>0</v>
      </c>
    </row>
    <row r="65" spans="1:10">
      <c r="A65" s="571" t="s">
        <v>1131</v>
      </c>
      <c r="B65" s="571" t="s">
        <v>1128</v>
      </c>
      <c r="C65" s="571">
        <v>0</v>
      </c>
      <c r="D65" s="573">
        <v>166678579.125</v>
      </c>
      <c r="E65" s="572">
        <v>7058.6980000000003</v>
      </c>
      <c r="F65" s="573">
        <v>2501.8690000000001</v>
      </c>
      <c r="G65" s="573">
        <v>7203.97</v>
      </c>
      <c r="H65" s="573">
        <v>17101212.024999999</v>
      </c>
      <c r="I65" s="573">
        <v>3801905.7609999999</v>
      </c>
      <c r="J65" s="573">
        <v>553074.14199999999</v>
      </c>
    </row>
    <row r="66" spans="1:10">
      <c r="A66" s="571" t="s">
        <v>1131</v>
      </c>
      <c r="B66" s="571" t="s">
        <v>1128</v>
      </c>
      <c r="C66" s="571">
        <v>0</v>
      </c>
      <c r="D66" s="573">
        <v>13199085.75</v>
      </c>
      <c r="E66" s="573">
        <v>1474.338</v>
      </c>
      <c r="F66" s="573">
        <v>449.62400000000002</v>
      </c>
      <c r="G66" s="572">
        <v>526.59299999999996</v>
      </c>
      <c r="H66" s="572">
        <v>1351417.182</v>
      </c>
      <c r="I66" s="572">
        <v>311119.34700000001</v>
      </c>
      <c r="J66" s="573">
        <v>45310.065999999999</v>
      </c>
    </row>
    <row r="67" spans="1:10">
      <c r="A67" s="571" t="s">
        <v>1131</v>
      </c>
      <c r="B67" s="571" t="s">
        <v>1128</v>
      </c>
      <c r="C67" s="571">
        <v>0</v>
      </c>
      <c r="D67" s="573">
        <v>26762860.199999999</v>
      </c>
      <c r="E67" s="572">
        <v>5572.7879999999996</v>
      </c>
      <c r="F67" s="573">
        <v>2244.8110000000001</v>
      </c>
      <c r="G67" s="573">
        <v>32544.333999999999</v>
      </c>
      <c r="H67" s="573">
        <v>2745865.2749999999</v>
      </c>
      <c r="I67" s="573">
        <v>629988.88</v>
      </c>
      <c r="J67" s="573">
        <v>91667.32</v>
      </c>
    </row>
    <row r="68" spans="1:10">
      <c r="A68" s="571" t="s">
        <v>1131</v>
      </c>
      <c r="B68" s="571" t="s">
        <v>1128</v>
      </c>
      <c r="C68" s="571">
        <v>0</v>
      </c>
      <c r="D68" s="573">
        <v>7223323.0750000002</v>
      </c>
      <c r="E68" s="572">
        <v>2487.058</v>
      </c>
      <c r="F68" s="573">
        <v>898.01199999999994</v>
      </c>
      <c r="G68" s="573">
        <v>5147.9399999999996</v>
      </c>
      <c r="H68" s="573">
        <v>741105.37399999995</v>
      </c>
      <c r="I68" s="573">
        <v>144742.864</v>
      </c>
      <c r="J68" s="573">
        <v>20944.18</v>
      </c>
    </row>
    <row r="69" spans="1:10">
      <c r="A69" s="571" t="s">
        <v>1127</v>
      </c>
      <c r="B69" s="571" t="s">
        <v>1128</v>
      </c>
      <c r="C69" s="571">
        <v>0</v>
      </c>
      <c r="D69" s="573">
        <v>4017530.3250000002</v>
      </c>
      <c r="E69" s="573">
        <v>1086.202</v>
      </c>
      <c r="F69" s="573">
        <v>374.01600000000002</v>
      </c>
      <c r="G69" s="573">
        <v>2267.8069999999998</v>
      </c>
      <c r="H69" s="573">
        <v>384782.24099999998</v>
      </c>
      <c r="I69" s="573">
        <v>78242.744999999995</v>
      </c>
      <c r="J69" s="573">
        <v>11434.919</v>
      </c>
    </row>
    <row r="70" spans="1:10">
      <c r="A70" s="571" t="s">
        <v>1131</v>
      </c>
      <c r="B70" s="571" t="s">
        <v>1128</v>
      </c>
      <c r="C70" s="571">
        <v>0</v>
      </c>
      <c r="D70" s="573">
        <v>866966.75</v>
      </c>
      <c r="E70" s="573">
        <v>296.38600000000002</v>
      </c>
      <c r="F70" s="573">
        <v>228.59299999999999</v>
      </c>
      <c r="G70" s="573">
        <v>782.40899999999999</v>
      </c>
      <c r="H70" s="573">
        <v>88388.657000000007</v>
      </c>
      <c r="I70" s="573">
        <v>20162.578000000001</v>
      </c>
      <c r="J70" s="573">
        <v>2944.973</v>
      </c>
    </row>
    <row r="71" spans="1:10">
      <c r="A71" s="571" t="s">
        <v>1127</v>
      </c>
      <c r="B71" s="571" t="s">
        <v>1128</v>
      </c>
      <c r="C71" s="571">
        <v>0</v>
      </c>
      <c r="D71" s="573"/>
      <c r="E71" s="573"/>
      <c r="F71" s="573"/>
      <c r="G71" s="573"/>
      <c r="H71" s="573"/>
      <c r="I71" s="573"/>
      <c r="J71" s="573"/>
    </row>
    <row r="72" spans="1:10">
      <c r="A72" s="571" t="s">
        <v>1127</v>
      </c>
      <c r="B72" s="571" t="s">
        <v>1128</v>
      </c>
      <c r="C72" s="571">
        <v>0</v>
      </c>
      <c r="D72" s="573">
        <v>213585740.72499999</v>
      </c>
      <c r="E72" s="572">
        <v>13349.387000000001</v>
      </c>
      <c r="F72" s="572">
        <v>3155.9879999999998</v>
      </c>
      <c r="G72" s="573">
        <v>5175.4920000000002</v>
      </c>
      <c r="H72" s="573">
        <v>22400876.975000001</v>
      </c>
      <c r="I72" s="572">
        <v>4860018.8720000004</v>
      </c>
      <c r="J72" s="573">
        <v>706950.40300000005</v>
      </c>
    </row>
    <row r="73" spans="1:10">
      <c r="A73" s="571" t="s">
        <v>1131</v>
      </c>
      <c r="B73" s="571" t="s">
        <v>1128</v>
      </c>
      <c r="C73" s="571">
        <v>0</v>
      </c>
      <c r="D73" s="573">
        <v>51963848</v>
      </c>
      <c r="E73" s="573">
        <v>2021.462</v>
      </c>
      <c r="F73" s="573">
        <v>912.47699999999998</v>
      </c>
      <c r="G73" s="573">
        <v>2443.1909999999998</v>
      </c>
      <c r="H73" s="573">
        <v>5331454.102</v>
      </c>
      <c r="I73" s="573">
        <v>1173170.1680000001</v>
      </c>
      <c r="J73" s="573">
        <v>170676.41800000001</v>
      </c>
    </row>
    <row r="74" spans="1:10">
      <c r="A74" s="571" t="s">
        <v>1131</v>
      </c>
      <c r="B74" s="571" t="s">
        <v>1128</v>
      </c>
      <c r="C74" s="571">
        <v>0</v>
      </c>
      <c r="D74" s="573">
        <v>8098988.7999999998</v>
      </c>
      <c r="E74" s="572">
        <v>1243.3130000000001</v>
      </c>
      <c r="F74" s="573">
        <v>392.11700000000002</v>
      </c>
      <c r="G74" s="573">
        <v>8105.3329999999996</v>
      </c>
      <c r="H74" s="573">
        <v>830954.2</v>
      </c>
      <c r="I74" s="573">
        <v>181105.538</v>
      </c>
      <c r="J74" s="573">
        <v>26336.352999999999</v>
      </c>
    </row>
    <row r="75" spans="1:10">
      <c r="A75" s="571" t="s">
        <v>1131</v>
      </c>
      <c r="B75" s="571" t="s">
        <v>1128</v>
      </c>
      <c r="C75" s="571">
        <v>0</v>
      </c>
      <c r="D75" s="573">
        <v>14412898.42</v>
      </c>
      <c r="E75" s="572">
        <v>641.37400000000002</v>
      </c>
      <c r="F75" s="573">
        <v>310.87700000000001</v>
      </c>
      <c r="G75" s="573">
        <v>8734.8739999999998</v>
      </c>
      <c r="H75" s="573">
        <v>1481804.9040000001</v>
      </c>
      <c r="I75" s="573">
        <v>356011.14399999997</v>
      </c>
      <c r="J75" s="573">
        <v>51652.559000000001</v>
      </c>
    </row>
    <row r="76" spans="1:10">
      <c r="A76" s="571" t="s">
        <v>1127</v>
      </c>
      <c r="B76" s="571" t="s">
        <v>1128</v>
      </c>
      <c r="C76" s="571">
        <v>0</v>
      </c>
      <c r="D76" s="573">
        <v>1939.2539999999999</v>
      </c>
      <c r="E76" s="573">
        <v>0</v>
      </c>
      <c r="F76" s="573">
        <v>0</v>
      </c>
      <c r="G76" s="573">
        <v>0.54</v>
      </c>
      <c r="H76" s="573">
        <v>207.39599999999999</v>
      </c>
      <c r="I76" s="573">
        <v>47.029000000000003</v>
      </c>
      <c r="J76" s="573">
        <v>6.8410000000000002</v>
      </c>
    </row>
    <row r="77" spans="1:10">
      <c r="A77" s="571" t="s">
        <v>1127</v>
      </c>
      <c r="B77" s="571" t="s">
        <v>1128</v>
      </c>
      <c r="C77" s="571">
        <v>0</v>
      </c>
      <c r="D77" s="573">
        <v>3801632.15</v>
      </c>
      <c r="E77" s="573">
        <v>630.56100000000004</v>
      </c>
      <c r="F77" s="573">
        <v>264.399</v>
      </c>
      <c r="G77" s="573">
        <v>659.73500000000001</v>
      </c>
      <c r="H77" s="573">
        <v>363142.35800000001</v>
      </c>
      <c r="I77" s="573">
        <v>99014.804000000004</v>
      </c>
      <c r="J77" s="573">
        <v>14148.269</v>
      </c>
    </row>
    <row r="78" spans="1:10">
      <c r="A78" s="571" t="s">
        <v>1127</v>
      </c>
      <c r="B78" s="571" t="s">
        <v>1128</v>
      </c>
      <c r="C78" s="571">
        <v>0</v>
      </c>
      <c r="D78" s="573">
        <v>5440221.3269999996</v>
      </c>
      <c r="E78" s="573">
        <v>179.52699999999999</v>
      </c>
      <c r="F78" s="573">
        <v>73.716999999999999</v>
      </c>
      <c r="G78" s="573">
        <v>6845.1239999999998</v>
      </c>
      <c r="H78" s="573">
        <v>561039.78200000001</v>
      </c>
      <c r="I78" s="573">
        <v>129809.69500000001</v>
      </c>
      <c r="J78" s="573">
        <v>18925.163</v>
      </c>
    </row>
    <row r="79" spans="1:10">
      <c r="A79" s="571" t="s">
        <v>1127</v>
      </c>
      <c r="B79" s="571" t="s">
        <v>1128</v>
      </c>
      <c r="C79" s="571">
        <v>0</v>
      </c>
      <c r="D79" s="573">
        <v>5965011.483</v>
      </c>
      <c r="E79" s="573">
        <v>359.92599999999999</v>
      </c>
      <c r="F79" s="573">
        <v>145.21299999999999</v>
      </c>
      <c r="G79" s="573">
        <v>1401.4059999999999</v>
      </c>
      <c r="H79" s="573">
        <v>581219.06000000006</v>
      </c>
      <c r="I79" s="573">
        <v>168616.41</v>
      </c>
      <c r="J79" s="573">
        <v>24080.912</v>
      </c>
    </row>
    <row r="80" spans="1:10">
      <c r="A80" s="571" t="s">
        <v>1127</v>
      </c>
      <c r="B80" s="571" t="s">
        <v>1128</v>
      </c>
      <c r="C80" s="571">
        <v>0</v>
      </c>
      <c r="D80" s="573">
        <v>141585.57199999999</v>
      </c>
      <c r="E80" s="573">
        <v>20.225999999999999</v>
      </c>
      <c r="F80" s="573">
        <v>8.58</v>
      </c>
      <c r="G80" s="573">
        <v>39.643999999999998</v>
      </c>
      <c r="H80" s="573">
        <v>15142.040999999999</v>
      </c>
      <c r="I80" s="573">
        <v>3433.5729999999999</v>
      </c>
      <c r="J80" s="573">
        <v>499.42899999999997</v>
      </c>
    </row>
    <row r="81" spans="1:10">
      <c r="A81" s="571" t="s">
        <v>1127</v>
      </c>
      <c r="B81" s="571" t="s">
        <v>1128</v>
      </c>
      <c r="C81" s="571">
        <v>0</v>
      </c>
      <c r="D81" s="572">
        <v>13291968.216</v>
      </c>
      <c r="E81" s="572">
        <v>1000.933</v>
      </c>
      <c r="F81" s="572">
        <v>316.07900000000001</v>
      </c>
      <c r="G81" s="572">
        <v>3657.0709999999999</v>
      </c>
      <c r="H81" s="572">
        <v>1393750.3910000001</v>
      </c>
      <c r="I81" s="572">
        <v>303065.84999999998</v>
      </c>
      <c r="J81" s="573">
        <v>44078.999000000003</v>
      </c>
    </row>
    <row r="82" spans="1:10">
      <c r="A82" s="571" t="s">
        <v>1127</v>
      </c>
      <c r="B82" s="571" t="s">
        <v>1128</v>
      </c>
      <c r="C82" s="571">
        <v>0</v>
      </c>
      <c r="D82" s="573">
        <v>508431.47499999998</v>
      </c>
      <c r="E82" s="572">
        <v>72.019000000000005</v>
      </c>
      <c r="F82" s="573">
        <v>24.454000000000001</v>
      </c>
      <c r="G82" s="573">
        <v>144.97999999999999</v>
      </c>
      <c r="H82" s="573">
        <v>54374.821000000004</v>
      </c>
      <c r="I82" s="573">
        <v>12329.905000000001</v>
      </c>
      <c r="J82" s="573">
        <v>1793.441</v>
      </c>
    </row>
    <row r="83" spans="1:10">
      <c r="A83" s="571" t="s">
        <v>1131</v>
      </c>
      <c r="B83" s="571" t="s">
        <v>1128</v>
      </c>
      <c r="C83" s="571">
        <v>0</v>
      </c>
      <c r="D83" s="573"/>
      <c r="E83" s="572"/>
      <c r="F83" s="573"/>
      <c r="G83" s="573"/>
      <c r="H83" s="573"/>
      <c r="I83" s="573"/>
      <c r="J83" s="573"/>
    </row>
    <row r="84" spans="1:10">
      <c r="A84" s="571" t="s">
        <v>1127</v>
      </c>
      <c r="B84" s="571" t="s">
        <v>1128</v>
      </c>
      <c r="C84" s="571">
        <v>0</v>
      </c>
      <c r="D84" s="573">
        <v>35837261.600000001</v>
      </c>
      <c r="E84" s="573">
        <v>4374.2610000000004</v>
      </c>
      <c r="F84" s="573">
        <v>1926.502</v>
      </c>
      <c r="G84" s="573">
        <v>6501.223</v>
      </c>
      <c r="H84" s="573">
        <v>3749647.0249999999</v>
      </c>
      <c r="I84" s="573">
        <v>859530.29799999995</v>
      </c>
      <c r="J84" s="573">
        <v>124985.84299999999</v>
      </c>
    </row>
    <row r="85" spans="1:10">
      <c r="A85" s="571" t="s">
        <v>1127</v>
      </c>
      <c r="B85" s="571" t="s">
        <v>1128</v>
      </c>
      <c r="C85" s="571">
        <v>0</v>
      </c>
      <c r="D85" s="573">
        <v>44058532</v>
      </c>
      <c r="E85" s="573">
        <v>4262.576</v>
      </c>
      <c r="F85" s="573">
        <v>1960.1179999999999</v>
      </c>
      <c r="G85" s="573">
        <v>6813.2790000000005</v>
      </c>
      <c r="H85" s="573">
        <v>4620442.2750000004</v>
      </c>
      <c r="I85" s="573">
        <v>1071033.3999999999</v>
      </c>
      <c r="J85" s="573">
        <v>155830.41200000001</v>
      </c>
    </row>
    <row r="86" spans="1:10">
      <c r="A86" s="571" t="s">
        <v>1131</v>
      </c>
      <c r="B86" s="571" t="s">
        <v>1128</v>
      </c>
      <c r="C86" s="571">
        <v>0</v>
      </c>
      <c r="D86" s="573">
        <v>672097.66200000001</v>
      </c>
      <c r="E86" s="572">
        <v>39.345999999999997</v>
      </c>
      <c r="F86" s="573">
        <v>12.462</v>
      </c>
      <c r="G86" s="573">
        <v>395.02800000000002</v>
      </c>
      <c r="H86" s="573">
        <v>62781.902000000002</v>
      </c>
      <c r="I86" s="573">
        <v>13121.9</v>
      </c>
      <c r="J86" s="573">
        <v>1894.1990000000001</v>
      </c>
    </row>
    <row r="87" spans="1:10">
      <c r="A87" s="571" t="s">
        <v>1127</v>
      </c>
      <c r="B87" s="571" t="s">
        <v>1128</v>
      </c>
      <c r="C87" s="571">
        <v>0</v>
      </c>
      <c r="D87" s="573">
        <v>14970337.984999999</v>
      </c>
      <c r="E87" s="573">
        <v>792.63900000000001</v>
      </c>
      <c r="F87" s="573">
        <v>247.70699999999999</v>
      </c>
      <c r="G87" s="573">
        <v>5259.915</v>
      </c>
      <c r="H87" s="573">
        <v>1570095.466</v>
      </c>
      <c r="I87" s="573">
        <v>390385.49400000001</v>
      </c>
      <c r="J87" s="573">
        <v>56799.571000000004</v>
      </c>
    </row>
    <row r="88" spans="1:10">
      <c r="A88" s="571" t="s">
        <v>1127</v>
      </c>
      <c r="B88" s="571" t="s">
        <v>1128</v>
      </c>
      <c r="C88" s="571">
        <v>0</v>
      </c>
      <c r="D88" s="573">
        <v>49281497.329000004</v>
      </c>
      <c r="E88" s="572">
        <v>4373.9769999999999</v>
      </c>
      <c r="F88" s="573">
        <v>1846.82</v>
      </c>
      <c r="G88" s="573">
        <v>8782.7800000000007</v>
      </c>
      <c r="H88" s="573">
        <v>5168643.01</v>
      </c>
      <c r="I88" s="573">
        <v>1252876.3400000001</v>
      </c>
      <c r="J88" s="573">
        <v>182227.37</v>
      </c>
    </row>
    <row r="89" spans="1:10">
      <c r="A89" s="571" t="s">
        <v>1127</v>
      </c>
      <c r="B89" s="571" t="s">
        <v>1128</v>
      </c>
      <c r="C89" s="571">
        <v>0</v>
      </c>
      <c r="D89" s="573">
        <v>9432698.4169999994</v>
      </c>
      <c r="E89" s="572">
        <v>584.81799999999998</v>
      </c>
      <c r="F89" s="573">
        <v>254.578</v>
      </c>
      <c r="G89" s="573">
        <v>3023.8739999999998</v>
      </c>
      <c r="H89" s="573">
        <v>989298.68200000003</v>
      </c>
      <c r="I89" s="573">
        <v>207250.06</v>
      </c>
      <c r="J89" s="573">
        <v>30140.535</v>
      </c>
    </row>
    <row r="90" spans="1:10">
      <c r="A90" s="571" t="s">
        <v>1127</v>
      </c>
      <c r="B90" s="571" t="s">
        <v>1128</v>
      </c>
      <c r="C90" s="571">
        <v>0</v>
      </c>
      <c r="D90" s="573">
        <v>14846265.310000001</v>
      </c>
      <c r="E90" s="573">
        <v>2873.4839999999999</v>
      </c>
      <c r="F90" s="573">
        <v>1341.48</v>
      </c>
      <c r="G90" s="573">
        <v>1606.55</v>
      </c>
      <c r="H90" s="573">
        <v>1557078.24</v>
      </c>
      <c r="I90" s="573">
        <v>273570.299</v>
      </c>
      <c r="J90" s="573">
        <v>39788.243000000002</v>
      </c>
    </row>
    <row r="91" spans="1:10">
      <c r="A91" s="571" t="s">
        <v>1127</v>
      </c>
      <c r="B91" s="571" t="s">
        <v>1128</v>
      </c>
      <c r="C91" s="571">
        <v>0</v>
      </c>
      <c r="D91" s="573">
        <v>33536071.370999999</v>
      </c>
      <c r="E91" s="573">
        <v>2703.4349999999999</v>
      </c>
      <c r="F91" s="573">
        <v>1218.05</v>
      </c>
      <c r="G91" s="573">
        <v>9227.3700000000008</v>
      </c>
      <c r="H91" s="573">
        <v>3517260.736</v>
      </c>
      <c r="I91" s="573">
        <v>694035.95499999996</v>
      </c>
      <c r="J91" s="573">
        <v>100990.745</v>
      </c>
    </row>
    <row r="92" spans="1:10">
      <c r="A92" s="571" t="s">
        <v>1127</v>
      </c>
      <c r="B92" s="571" t="s">
        <v>1128</v>
      </c>
      <c r="C92" s="571">
        <v>0</v>
      </c>
      <c r="D92" s="573"/>
      <c r="E92" s="572"/>
      <c r="F92" s="573"/>
      <c r="G92" s="573"/>
      <c r="H92" s="573"/>
      <c r="I92" s="573"/>
      <c r="J92" s="573"/>
    </row>
    <row r="93" spans="1:10">
      <c r="A93" s="571" t="s">
        <v>1127</v>
      </c>
      <c r="B93" s="571" t="s">
        <v>1128</v>
      </c>
      <c r="C93" s="571">
        <v>0</v>
      </c>
      <c r="D93" s="573">
        <v>11589075.518999999</v>
      </c>
      <c r="E93" s="572">
        <v>1884.837</v>
      </c>
      <c r="F93" s="572">
        <v>804.21400000000006</v>
      </c>
      <c r="G93" s="573">
        <v>3259.2420000000002</v>
      </c>
      <c r="H93" s="573">
        <v>1214050.372</v>
      </c>
      <c r="I93" s="572">
        <v>208370.78099999999</v>
      </c>
      <c r="J93" s="573">
        <v>30304.287</v>
      </c>
    </row>
    <row r="94" spans="1:10">
      <c r="A94" s="571" t="s">
        <v>1127</v>
      </c>
      <c r="B94" s="571" t="s">
        <v>1128</v>
      </c>
      <c r="C94" s="571">
        <v>0</v>
      </c>
      <c r="D94" s="573">
        <v>6493381.6299999999</v>
      </c>
      <c r="E94" s="573">
        <v>687.48400000000004</v>
      </c>
      <c r="F94" s="573">
        <v>289.32400000000001</v>
      </c>
      <c r="G94" s="573">
        <v>2167.4760000000001</v>
      </c>
      <c r="H94" s="573">
        <v>678683.647</v>
      </c>
      <c r="I94" s="573">
        <v>157331.611</v>
      </c>
      <c r="J94" s="573">
        <v>22862.268</v>
      </c>
    </row>
    <row r="95" spans="1:10">
      <c r="A95" s="571" t="s">
        <v>1131</v>
      </c>
      <c r="B95" s="571" t="s">
        <v>1128</v>
      </c>
      <c r="C95" s="571">
        <v>0</v>
      </c>
      <c r="D95" s="573">
        <v>233030.53200000001</v>
      </c>
      <c r="E95" s="573">
        <v>77.983999999999995</v>
      </c>
      <c r="F95" s="573">
        <v>5.81</v>
      </c>
      <c r="G95" s="573">
        <v>81.697999999999993</v>
      </c>
      <c r="H95" s="573">
        <v>21783.100999999999</v>
      </c>
      <c r="I95" s="573">
        <v>4620.5290000000005</v>
      </c>
      <c r="J95" s="573">
        <v>667.21600000000001</v>
      </c>
    </row>
    <row r="96" spans="1:10">
      <c r="A96" s="571" t="s">
        <v>1131</v>
      </c>
      <c r="B96" s="571" t="s">
        <v>1128</v>
      </c>
      <c r="C96" s="571">
        <v>0</v>
      </c>
      <c r="D96" s="572">
        <v>379618.25799999997</v>
      </c>
      <c r="E96" s="572">
        <v>21.602</v>
      </c>
      <c r="F96" s="572">
        <v>8.1760000000000002</v>
      </c>
      <c r="G96" s="572">
        <v>496.41300000000001</v>
      </c>
      <c r="H96" s="572">
        <v>30662.940999999999</v>
      </c>
      <c r="I96" s="572">
        <v>10173.972</v>
      </c>
      <c r="J96" s="573">
        <v>1426.5360000000001</v>
      </c>
    </row>
    <row r="97" spans="1:10">
      <c r="A97" s="571" t="s">
        <v>1131</v>
      </c>
      <c r="B97" s="571" t="s">
        <v>1128</v>
      </c>
      <c r="C97" s="571">
        <v>0</v>
      </c>
      <c r="D97" s="573">
        <v>78551.271999999997</v>
      </c>
      <c r="E97" s="572">
        <v>17.206</v>
      </c>
      <c r="F97" s="573">
        <v>5.0839999999999996</v>
      </c>
      <c r="G97" s="573">
        <v>34.192</v>
      </c>
      <c r="H97" s="573">
        <v>8087.3130000000001</v>
      </c>
      <c r="I97" s="573">
        <v>1103.6189999999999</v>
      </c>
      <c r="J97" s="573">
        <v>176.89400000000001</v>
      </c>
    </row>
    <row r="98" spans="1:10">
      <c r="A98" s="571" t="s">
        <v>1127</v>
      </c>
      <c r="B98" s="571" t="s">
        <v>1128</v>
      </c>
      <c r="C98" s="571">
        <v>0</v>
      </c>
      <c r="D98" s="573">
        <v>106729699.13699999</v>
      </c>
      <c r="E98" s="573">
        <v>7662.0990000000002</v>
      </c>
      <c r="F98" s="573">
        <v>3225.962</v>
      </c>
      <c r="G98" s="573">
        <v>13749.28</v>
      </c>
      <c r="H98" s="573">
        <v>11173653.965</v>
      </c>
      <c r="I98" s="573">
        <v>2689468.6170000001</v>
      </c>
      <c r="J98" s="573">
        <v>391256.90600000002</v>
      </c>
    </row>
    <row r="99" spans="1:10">
      <c r="A99" s="571" t="s">
        <v>1131</v>
      </c>
      <c r="B99" s="571" t="s">
        <v>1128</v>
      </c>
      <c r="C99" s="571">
        <v>0</v>
      </c>
      <c r="D99" s="573">
        <v>224766.56299999999</v>
      </c>
      <c r="E99" s="572">
        <v>67.078000000000003</v>
      </c>
      <c r="F99" s="573">
        <v>29.015999999999998</v>
      </c>
      <c r="G99" s="573">
        <v>372.78199999999998</v>
      </c>
      <c r="H99" s="573">
        <v>23141.031999999999</v>
      </c>
      <c r="I99" s="573">
        <v>5449.5829999999996</v>
      </c>
      <c r="J99" s="573">
        <v>792.66099999999994</v>
      </c>
    </row>
    <row r="100" spans="1:10">
      <c r="A100" s="571" t="s">
        <v>1131</v>
      </c>
      <c r="B100" s="571" t="s">
        <v>1128</v>
      </c>
      <c r="C100" s="571">
        <v>0</v>
      </c>
      <c r="D100" s="572">
        <v>9273446.0490000006</v>
      </c>
      <c r="E100" s="572">
        <v>385.37799999999999</v>
      </c>
      <c r="F100" s="572">
        <v>157.97</v>
      </c>
      <c r="G100" s="572">
        <v>15973.786</v>
      </c>
      <c r="H100" s="572">
        <v>218034.43299999999</v>
      </c>
      <c r="I100" s="572">
        <v>172997.13699999999</v>
      </c>
      <c r="J100" s="573">
        <v>25141.569</v>
      </c>
    </row>
    <row r="101" spans="1:10">
      <c r="A101" s="571" t="s">
        <v>1127</v>
      </c>
      <c r="B101" s="571" t="s">
        <v>1128</v>
      </c>
      <c r="C101" s="571">
        <v>0</v>
      </c>
      <c r="D101" s="573">
        <v>119159387.99600001</v>
      </c>
      <c r="E101" s="572">
        <v>4703.5140000000001</v>
      </c>
      <c r="F101" s="573">
        <v>1902.058</v>
      </c>
      <c r="G101" s="573">
        <v>4409.442</v>
      </c>
      <c r="H101" s="573">
        <v>12497436.392999999</v>
      </c>
      <c r="I101" s="573">
        <v>2896293.0249999999</v>
      </c>
      <c r="J101" s="573">
        <v>421333.141</v>
      </c>
    </row>
    <row r="102" spans="1:10">
      <c r="A102" s="571" t="s">
        <v>1127</v>
      </c>
      <c r="B102" s="571" t="s">
        <v>1128</v>
      </c>
      <c r="C102" s="571">
        <v>0</v>
      </c>
      <c r="D102" s="573">
        <v>56129000.071999997</v>
      </c>
      <c r="E102" s="572">
        <v>1878.5630000000001</v>
      </c>
      <c r="F102" s="573">
        <v>772.75099999999998</v>
      </c>
      <c r="G102" s="573">
        <v>32.148000000000003</v>
      </c>
      <c r="H102" s="573">
        <v>5886807.7379999999</v>
      </c>
      <c r="I102" s="573">
        <v>1416908.909</v>
      </c>
      <c r="J102" s="573">
        <v>206136.505</v>
      </c>
    </row>
    <row r="103" spans="1:10">
      <c r="A103" s="571" t="s">
        <v>1131</v>
      </c>
      <c r="B103" s="571" t="s">
        <v>1128</v>
      </c>
      <c r="C103" s="571">
        <v>0</v>
      </c>
      <c r="D103" s="573">
        <v>27685808.772</v>
      </c>
      <c r="E103" s="573">
        <v>1104.769</v>
      </c>
      <c r="F103" s="573">
        <v>445.49200000000002</v>
      </c>
      <c r="G103" s="573">
        <v>1209.444</v>
      </c>
      <c r="H103" s="573">
        <v>2839123.0780000002</v>
      </c>
      <c r="I103" s="573">
        <v>634931.46900000004</v>
      </c>
      <c r="J103" s="573">
        <v>92376.721999999994</v>
      </c>
    </row>
    <row r="104" spans="1:10">
      <c r="A104" s="571" t="s">
        <v>1131</v>
      </c>
      <c r="B104" s="571" t="s">
        <v>1128</v>
      </c>
      <c r="C104" s="571">
        <v>0</v>
      </c>
      <c r="D104" s="573">
        <v>179621.09</v>
      </c>
      <c r="E104" s="573">
        <v>41.918999999999997</v>
      </c>
      <c r="F104" s="573">
        <v>15.97</v>
      </c>
      <c r="G104" s="573">
        <v>3.0000000000000001E-3</v>
      </c>
      <c r="H104" s="573">
        <v>15864.005999999999</v>
      </c>
      <c r="I104" s="573">
        <v>5687.6580000000004</v>
      </c>
      <c r="J104" s="573">
        <v>826.02099999999996</v>
      </c>
    </row>
    <row r="105" spans="1:10">
      <c r="A105" s="571" t="s">
        <v>1127</v>
      </c>
      <c r="B105" s="571" t="s">
        <v>1128</v>
      </c>
      <c r="C105" s="571">
        <v>0</v>
      </c>
      <c r="D105" s="573">
        <v>22385697.953000002</v>
      </c>
      <c r="E105" s="573">
        <v>1065.0920000000001</v>
      </c>
      <c r="F105" s="573">
        <v>431.69600000000003</v>
      </c>
      <c r="G105" s="573">
        <v>239.97499999999999</v>
      </c>
      <c r="H105" s="573">
        <v>2347811.5920000002</v>
      </c>
      <c r="I105" s="573">
        <v>573636.80599999998</v>
      </c>
      <c r="J105" s="573">
        <v>83476.191999999995</v>
      </c>
    </row>
    <row r="106" spans="1:10">
      <c r="A106" s="571" t="s">
        <v>1127</v>
      </c>
      <c r="B106" s="571" t="s">
        <v>1128</v>
      </c>
      <c r="C106" s="571">
        <v>0</v>
      </c>
      <c r="D106" s="572">
        <v>39374995.163000003</v>
      </c>
      <c r="E106" s="572">
        <v>2432.7919999999999</v>
      </c>
      <c r="F106" s="572">
        <v>1014.359</v>
      </c>
      <c r="G106" s="572">
        <v>8278.3420000000006</v>
      </c>
      <c r="H106" s="572">
        <v>4129640.0989999999</v>
      </c>
      <c r="I106" s="572">
        <v>966877.69</v>
      </c>
      <c r="J106" s="573">
        <v>140653.296</v>
      </c>
    </row>
    <row r="107" spans="1:10">
      <c r="A107" s="571" t="s">
        <v>1127</v>
      </c>
      <c r="B107" s="571" t="s">
        <v>1128</v>
      </c>
      <c r="C107" s="571">
        <v>0</v>
      </c>
      <c r="D107" s="573">
        <v>31583549.070999999</v>
      </c>
      <c r="E107" s="573">
        <v>1180.8779999999999</v>
      </c>
      <c r="F107" s="573">
        <v>408.82799999999997</v>
      </c>
      <c r="G107" s="573">
        <v>1067.981</v>
      </c>
      <c r="H107" s="573">
        <v>3312484.0049999999</v>
      </c>
      <c r="I107" s="573">
        <v>708528.66500000004</v>
      </c>
      <c r="J107" s="573">
        <v>103078.753</v>
      </c>
    </row>
    <row r="108" spans="1:10">
      <c r="A108" s="571" t="s">
        <v>1127</v>
      </c>
      <c r="B108" s="571" t="s">
        <v>1128</v>
      </c>
      <c r="C108" s="571">
        <v>0</v>
      </c>
      <c r="D108" s="573">
        <v>18729022.134</v>
      </c>
      <c r="E108" s="573">
        <v>1366.192</v>
      </c>
      <c r="F108" s="573">
        <v>540.96500000000003</v>
      </c>
      <c r="G108" s="573">
        <v>3961.0169999999998</v>
      </c>
      <c r="H108" s="573">
        <v>1964295.0260000001</v>
      </c>
      <c r="I108" s="573">
        <v>437580.136</v>
      </c>
      <c r="J108" s="573">
        <v>63640.557999999997</v>
      </c>
    </row>
    <row r="109" spans="1:10">
      <c r="A109" s="571" t="s">
        <v>1131</v>
      </c>
      <c r="B109" s="571" t="s">
        <v>1128</v>
      </c>
      <c r="C109" s="571">
        <v>0</v>
      </c>
      <c r="D109" s="573">
        <v>1707057.5290000001</v>
      </c>
      <c r="E109" s="573">
        <v>107.203</v>
      </c>
      <c r="F109" s="573">
        <v>51.426000000000002</v>
      </c>
      <c r="G109" s="573">
        <v>3776.6489999999999</v>
      </c>
      <c r="H109" s="573">
        <v>164119.16800000001</v>
      </c>
      <c r="I109" s="573">
        <v>35333.271000000001</v>
      </c>
      <c r="J109" s="573">
        <v>5112.1540000000005</v>
      </c>
    </row>
    <row r="110" spans="1:10">
      <c r="A110" s="571" t="s">
        <v>1131</v>
      </c>
      <c r="B110" s="571" t="s">
        <v>1128</v>
      </c>
      <c r="C110" s="571">
        <v>0</v>
      </c>
      <c r="D110" s="573">
        <v>15576.251</v>
      </c>
      <c r="E110" s="573">
        <v>2.7839999999999998</v>
      </c>
      <c r="F110" s="573">
        <v>0</v>
      </c>
      <c r="G110" s="573">
        <v>31.736999999999998</v>
      </c>
      <c r="H110" s="573">
        <v>1350.048</v>
      </c>
      <c r="I110" s="573">
        <v>252.12200000000001</v>
      </c>
      <c r="J110" s="573">
        <v>36.100999999999999</v>
      </c>
    </row>
    <row r="111" spans="1:10">
      <c r="A111" s="571" t="s">
        <v>1127</v>
      </c>
      <c r="B111" s="571" t="s">
        <v>1128</v>
      </c>
      <c r="C111" s="571">
        <v>0</v>
      </c>
      <c r="D111" s="573">
        <v>53711230.875</v>
      </c>
      <c r="E111" s="573">
        <v>2526.8429999999998</v>
      </c>
      <c r="F111" s="573">
        <v>1238.414</v>
      </c>
      <c r="G111" s="573">
        <v>10245.875</v>
      </c>
      <c r="H111" s="573">
        <v>5663836.7750000004</v>
      </c>
      <c r="I111" s="573">
        <v>1372664.7209999999</v>
      </c>
      <c r="J111" s="573">
        <v>199624.81400000001</v>
      </c>
    </row>
    <row r="112" spans="1:10">
      <c r="A112" s="571" t="s">
        <v>1127</v>
      </c>
      <c r="B112" s="571" t="s">
        <v>1128</v>
      </c>
      <c r="C112" s="571">
        <v>0</v>
      </c>
      <c r="D112" s="573">
        <v>12703833.25</v>
      </c>
      <c r="E112" s="573">
        <v>802.90899999999999</v>
      </c>
      <c r="F112" s="573">
        <v>378.767</v>
      </c>
      <c r="G112" s="573">
        <v>2553.8969999999999</v>
      </c>
      <c r="H112" s="573">
        <v>1343240.05</v>
      </c>
      <c r="I112" s="573">
        <v>301759.25900000002</v>
      </c>
      <c r="J112" s="573">
        <v>43887.402999999998</v>
      </c>
    </row>
    <row r="113" spans="1:10">
      <c r="A113" s="571" t="s">
        <v>1127</v>
      </c>
      <c r="B113" s="571" t="s">
        <v>1128</v>
      </c>
      <c r="C113" s="571">
        <v>0</v>
      </c>
      <c r="D113" s="573">
        <v>75405102.030000001</v>
      </c>
      <c r="E113" s="572">
        <v>4024.241</v>
      </c>
      <c r="F113" s="573">
        <v>1674.6010000000001</v>
      </c>
      <c r="G113" s="573">
        <v>18280.784</v>
      </c>
      <c r="H113" s="573">
        <v>7908473.4210000001</v>
      </c>
      <c r="I113" s="573">
        <v>1819873.567</v>
      </c>
      <c r="J113" s="573">
        <v>264708.86300000001</v>
      </c>
    </row>
    <row r="114" spans="1:10">
      <c r="A114" s="571" t="s">
        <v>1127</v>
      </c>
      <c r="B114" s="571" t="s">
        <v>1128</v>
      </c>
      <c r="C114" s="571">
        <v>0</v>
      </c>
      <c r="D114" s="573">
        <v>65281618.369999997</v>
      </c>
      <c r="E114" s="573">
        <v>1968.183</v>
      </c>
      <c r="F114" s="573">
        <v>777.55200000000002</v>
      </c>
      <c r="G114" s="573">
        <v>2818.268</v>
      </c>
      <c r="H114" s="573">
        <v>6846725.6040000003</v>
      </c>
      <c r="I114" s="573">
        <v>1626621.645</v>
      </c>
      <c r="J114" s="573">
        <v>236597.47399999999</v>
      </c>
    </row>
    <row r="115" spans="1:10">
      <c r="A115" s="571" t="s">
        <v>1131</v>
      </c>
      <c r="B115" s="571" t="s">
        <v>1128</v>
      </c>
      <c r="C115" s="571">
        <v>0</v>
      </c>
      <c r="D115" s="572">
        <v>23665636.223999999</v>
      </c>
      <c r="E115" s="572">
        <v>3510.694</v>
      </c>
      <c r="F115" s="572">
        <v>908.10799999999995</v>
      </c>
      <c r="G115" s="572">
        <v>8651.7139999999999</v>
      </c>
      <c r="H115" s="572">
        <v>2492152.844</v>
      </c>
      <c r="I115" s="572">
        <v>479664.15399999998</v>
      </c>
      <c r="J115" s="573">
        <v>69762.123999999996</v>
      </c>
    </row>
    <row r="116" spans="1:10">
      <c r="A116" s="571" t="s">
        <v>1127</v>
      </c>
      <c r="B116" s="571" t="s">
        <v>1128</v>
      </c>
      <c r="C116" s="571">
        <v>0</v>
      </c>
      <c r="D116" s="573">
        <v>65754869.251000002</v>
      </c>
      <c r="E116" s="573">
        <v>2898.04</v>
      </c>
      <c r="F116" s="573">
        <v>1220.5319999999999</v>
      </c>
      <c r="G116" s="573">
        <v>16416.617999999999</v>
      </c>
      <c r="H116" s="573">
        <v>6896367.8679999998</v>
      </c>
      <c r="I116" s="573">
        <v>1664073.6040000001</v>
      </c>
      <c r="J116" s="573">
        <v>242067.514</v>
      </c>
    </row>
    <row r="117" spans="1:10">
      <c r="A117" s="571" t="s">
        <v>1127</v>
      </c>
      <c r="B117" s="571" t="s">
        <v>1128</v>
      </c>
      <c r="C117" s="571">
        <v>0</v>
      </c>
      <c r="D117" s="572">
        <v>99939300.025000006</v>
      </c>
      <c r="E117" s="572">
        <v>5794.5510000000004</v>
      </c>
      <c r="F117" s="572">
        <v>2095.3359999999998</v>
      </c>
      <c r="G117" s="572">
        <v>16717.304</v>
      </c>
      <c r="H117" s="572">
        <v>10549990.66</v>
      </c>
      <c r="I117" s="572">
        <v>2291510.21</v>
      </c>
      <c r="J117" s="573">
        <v>333303.28200000001</v>
      </c>
    </row>
    <row r="118" spans="1:10">
      <c r="A118" s="571" t="s">
        <v>1131</v>
      </c>
      <c r="B118" s="571" t="s">
        <v>1128</v>
      </c>
      <c r="C118" s="571">
        <v>0</v>
      </c>
      <c r="D118" s="573"/>
      <c r="E118" s="573"/>
      <c r="F118" s="573"/>
      <c r="G118" s="573"/>
      <c r="H118" s="573"/>
      <c r="I118" s="573"/>
      <c r="J118" s="573"/>
    </row>
    <row r="119" spans="1:10">
      <c r="A119" s="571" t="s">
        <v>1131</v>
      </c>
      <c r="B119" s="571" t="s">
        <v>1128</v>
      </c>
      <c r="C119" s="571">
        <v>0</v>
      </c>
      <c r="D119" s="573">
        <v>95524109.946999997</v>
      </c>
      <c r="E119" s="572">
        <v>2806.3069999999998</v>
      </c>
      <c r="F119" s="572">
        <v>1207.1690000000001</v>
      </c>
      <c r="G119" s="573">
        <v>5695.8810000000003</v>
      </c>
      <c r="H119" s="573">
        <v>9800770.4649999999</v>
      </c>
      <c r="I119" s="572">
        <v>2219961.0109999999</v>
      </c>
      <c r="J119" s="573">
        <v>322903.42</v>
      </c>
    </row>
    <row r="120" spans="1:10">
      <c r="A120" s="571" t="s">
        <v>1131</v>
      </c>
      <c r="B120" s="571" t="s">
        <v>1128</v>
      </c>
      <c r="C120" s="571">
        <v>0</v>
      </c>
      <c r="D120" s="573"/>
      <c r="E120" s="573"/>
      <c r="F120" s="573"/>
      <c r="G120" s="573"/>
      <c r="H120" s="573"/>
      <c r="I120" s="573">
        <v>0</v>
      </c>
      <c r="J120" s="573">
        <v>0</v>
      </c>
    </row>
    <row r="121" spans="1:10">
      <c r="A121" s="571" t="s">
        <v>1131</v>
      </c>
      <c r="B121" s="571" t="s">
        <v>1128</v>
      </c>
      <c r="C121" s="571">
        <v>0</v>
      </c>
      <c r="D121" s="573">
        <v>2147801.9550000001</v>
      </c>
      <c r="E121" s="573">
        <v>181.18899999999999</v>
      </c>
      <c r="F121" s="573">
        <v>83.228999999999999</v>
      </c>
      <c r="G121" s="573">
        <v>5322.8149999999996</v>
      </c>
      <c r="H121" s="573">
        <v>221128.769</v>
      </c>
      <c r="I121" s="573">
        <v>39663.137999999999</v>
      </c>
      <c r="J121" s="573">
        <v>5769.1840000000002</v>
      </c>
    </row>
    <row r="122" spans="1:10">
      <c r="A122" s="571" t="s">
        <v>1127</v>
      </c>
      <c r="B122" s="571" t="s">
        <v>1128</v>
      </c>
      <c r="C122" s="571">
        <v>0</v>
      </c>
      <c r="D122" s="573"/>
      <c r="E122" s="573"/>
      <c r="F122" s="573"/>
      <c r="G122" s="573"/>
      <c r="H122" s="573"/>
      <c r="I122" s="573"/>
      <c r="J122" s="573"/>
    </row>
    <row r="123" spans="1:10">
      <c r="A123" s="571" t="s">
        <v>1127</v>
      </c>
      <c r="B123" s="571" t="s">
        <v>1128</v>
      </c>
      <c r="C123" s="571">
        <v>0</v>
      </c>
      <c r="D123" s="572">
        <v>30076648.199999999</v>
      </c>
      <c r="E123" s="572">
        <v>1611.1690000000001</v>
      </c>
      <c r="F123" s="572">
        <v>549.44500000000005</v>
      </c>
      <c r="G123" s="572">
        <v>5792.5569999999998</v>
      </c>
      <c r="H123" s="572">
        <v>3174155.65</v>
      </c>
      <c r="I123" s="572">
        <v>717564.576</v>
      </c>
      <c r="J123" s="573">
        <v>104371.963</v>
      </c>
    </row>
    <row r="124" spans="1:10">
      <c r="A124" s="571" t="s">
        <v>1127</v>
      </c>
      <c r="B124" s="571" t="s">
        <v>1128</v>
      </c>
      <c r="C124" s="571">
        <v>0</v>
      </c>
      <c r="D124" s="573">
        <v>46874588.375</v>
      </c>
      <c r="E124" s="573">
        <v>2131.0430000000001</v>
      </c>
      <c r="F124" s="573">
        <v>722.50199999999995</v>
      </c>
      <c r="G124" s="573">
        <v>8948.7009999999991</v>
      </c>
      <c r="H124" s="573">
        <v>4934691.2750000004</v>
      </c>
      <c r="I124" s="573">
        <v>1021171.661</v>
      </c>
      <c r="J124" s="573">
        <v>148574.34299999999</v>
      </c>
    </row>
    <row r="125" spans="1:10">
      <c r="A125" s="571" t="s">
        <v>1127</v>
      </c>
      <c r="B125" s="571" t="s">
        <v>1128</v>
      </c>
      <c r="C125" s="571">
        <v>0</v>
      </c>
      <c r="D125" s="573">
        <v>31838312.127</v>
      </c>
      <c r="E125" s="573">
        <v>2182.3409999999999</v>
      </c>
      <c r="F125" s="573">
        <v>861.63099999999997</v>
      </c>
      <c r="G125" s="573">
        <v>7122.2910000000002</v>
      </c>
      <c r="H125" s="573">
        <v>3339196.2689999999</v>
      </c>
      <c r="I125" s="573">
        <v>816866.9</v>
      </c>
      <c r="J125" s="573">
        <v>118815.092</v>
      </c>
    </row>
    <row r="126" spans="1:10">
      <c r="A126" s="571" t="s">
        <v>1131</v>
      </c>
      <c r="B126" s="571" t="s">
        <v>1128</v>
      </c>
      <c r="C126" s="571">
        <v>0</v>
      </c>
      <c r="D126" s="573">
        <v>33596426.553999998</v>
      </c>
      <c r="E126" s="573">
        <v>2866.5210000000002</v>
      </c>
      <c r="F126" s="573">
        <v>1225.155</v>
      </c>
      <c r="G126" s="573">
        <v>8080.134</v>
      </c>
      <c r="H126" s="573">
        <v>3437253.7450000001</v>
      </c>
      <c r="I126" s="573">
        <v>801380.92799999996</v>
      </c>
      <c r="J126" s="573">
        <v>116509.584</v>
      </c>
    </row>
    <row r="127" spans="1:10">
      <c r="A127" s="571" t="s">
        <v>1131</v>
      </c>
      <c r="B127" s="571" t="s">
        <v>1128</v>
      </c>
      <c r="C127" s="571">
        <v>0</v>
      </c>
      <c r="D127" s="573">
        <v>64676328.134000003</v>
      </c>
      <c r="E127" s="573">
        <v>10780.1</v>
      </c>
      <c r="F127" s="573">
        <v>4476.7709999999997</v>
      </c>
      <c r="G127" s="573">
        <v>4992.9110000000001</v>
      </c>
      <c r="H127" s="573">
        <v>6635791.1919999998</v>
      </c>
      <c r="I127" s="573">
        <v>1447928.425</v>
      </c>
      <c r="J127" s="573">
        <v>210575.12100000001</v>
      </c>
    </row>
    <row r="128" spans="1:10">
      <c r="A128" s="571" t="s">
        <v>1131</v>
      </c>
      <c r="B128" s="571" t="s">
        <v>1128</v>
      </c>
      <c r="C128" s="571">
        <v>0</v>
      </c>
      <c r="D128" s="573">
        <v>27374470.449000001</v>
      </c>
      <c r="E128" s="572">
        <v>1726.2570000000001</v>
      </c>
      <c r="F128" s="573">
        <v>811.06</v>
      </c>
      <c r="G128" s="573">
        <v>1116.7550000000001</v>
      </c>
      <c r="H128" s="573">
        <v>2807976.8730000001</v>
      </c>
      <c r="I128" s="573">
        <v>569233.02</v>
      </c>
      <c r="J128" s="573">
        <v>82770.03</v>
      </c>
    </row>
    <row r="129" spans="1:10">
      <c r="A129" s="571" t="s">
        <v>1131</v>
      </c>
      <c r="B129" s="571" t="s">
        <v>1128</v>
      </c>
      <c r="C129" s="571">
        <v>0</v>
      </c>
      <c r="D129" s="573">
        <v>49786770.454999998</v>
      </c>
      <c r="E129" s="573">
        <v>8692.1360000000004</v>
      </c>
      <c r="F129" s="573">
        <v>4035.0720000000001</v>
      </c>
      <c r="G129" s="573">
        <v>3447.9960000000001</v>
      </c>
      <c r="H129" s="573">
        <v>5103389.2419999996</v>
      </c>
      <c r="I129" s="573">
        <v>1160362.6939999999</v>
      </c>
      <c r="J129" s="573">
        <v>168794.546</v>
      </c>
    </row>
    <row r="130" spans="1:10">
      <c r="A130" s="571" t="s">
        <v>1131</v>
      </c>
      <c r="B130" s="571" t="s">
        <v>1128</v>
      </c>
      <c r="C130" s="571">
        <v>0</v>
      </c>
      <c r="D130" s="573">
        <v>62198852.273000002</v>
      </c>
      <c r="E130" s="573">
        <v>9131.9689999999991</v>
      </c>
      <c r="F130" s="573">
        <v>4103.5150000000003</v>
      </c>
      <c r="G130" s="573">
        <v>3731.2339999999999</v>
      </c>
      <c r="H130" s="573">
        <v>6523414.301</v>
      </c>
      <c r="I130" s="573">
        <v>1561086.459</v>
      </c>
      <c r="J130" s="573">
        <v>227096.269</v>
      </c>
    </row>
    <row r="131" spans="1:10">
      <c r="A131" s="571" t="s">
        <v>1131</v>
      </c>
      <c r="B131" s="571" t="s">
        <v>1128</v>
      </c>
      <c r="C131" s="571">
        <v>0</v>
      </c>
      <c r="D131" s="572">
        <v>386253.14</v>
      </c>
      <c r="E131" s="572">
        <v>48.281999999999996</v>
      </c>
      <c r="F131" s="572">
        <v>27.172000000000001</v>
      </c>
      <c r="G131" s="572">
        <v>667.13</v>
      </c>
      <c r="H131" s="572">
        <v>39767.019</v>
      </c>
      <c r="I131" s="572">
        <v>9367.0740000000005</v>
      </c>
      <c r="J131" s="573">
        <v>1362.4880000000001</v>
      </c>
    </row>
    <row r="132" spans="1:10">
      <c r="A132" s="571" t="s">
        <v>1132</v>
      </c>
      <c r="B132" s="571" t="s">
        <v>1128</v>
      </c>
      <c r="C132" s="571">
        <v>0</v>
      </c>
      <c r="D132" s="572">
        <v>22534424.112</v>
      </c>
      <c r="E132" s="572">
        <v>698.81200000000001</v>
      </c>
      <c r="F132" s="572">
        <v>243.81</v>
      </c>
      <c r="G132" s="572">
        <v>41.966000000000001</v>
      </c>
      <c r="H132" s="572">
        <v>2456514.0839999998</v>
      </c>
      <c r="I132" s="572">
        <v>202652.95199999999</v>
      </c>
      <c r="J132" s="573">
        <v>28912.983</v>
      </c>
    </row>
    <row r="133" spans="1:10">
      <c r="A133" s="571" t="s">
        <v>1131</v>
      </c>
      <c r="B133" s="571" t="s">
        <v>1128</v>
      </c>
      <c r="C133" s="571">
        <v>0</v>
      </c>
      <c r="D133" s="572">
        <v>19437697.682</v>
      </c>
      <c r="E133" s="572">
        <v>1344.0239999999999</v>
      </c>
      <c r="F133" s="572">
        <v>563.92700000000002</v>
      </c>
      <c r="G133" s="572">
        <v>1895.895</v>
      </c>
      <c r="H133" s="572">
        <v>1986583.5989999999</v>
      </c>
      <c r="I133" s="572">
        <v>401489.19300000003</v>
      </c>
      <c r="J133" s="573">
        <v>58371.15</v>
      </c>
    </row>
    <row r="134" spans="1:10">
      <c r="A134" s="571" t="s">
        <v>1131</v>
      </c>
      <c r="B134" s="571" t="s">
        <v>1128</v>
      </c>
      <c r="C134" s="571">
        <v>0</v>
      </c>
      <c r="D134" s="573">
        <v>6748740.5630000001</v>
      </c>
      <c r="E134" s="573">
        <v>725.202</v>
      </c>
      <c r="F134" s="573">
        <v>188.023</v>
      </c>
      <c r="G134" s="573">
        <v>8548.7420000000002</v>
      </c>
      <c r="H134" s="573">
        <v>692422.99600000004</v>
      </c>
      <c r="I134" s="573">
        <v>165255.573</v>
      </c>
      <c r="J134" s="573">
        <v>24049.877</v>
      </c>
    </row>
    <row r="135" spans="1:10">
      <c r="A135" s="571" t="s">
        <v>1131</v>
      </c>
      <c r="B135" s="571" t="s">
        <v>1128</v>
      </c>
      <c r="C135" s="571">
        <v>0</v>
      </c>
      <c r="D135" s="572">
        <v>173662612.19999999</v>
      </c>
      <c r="E135" s="572">
        <v>14292.156000000001</v>
      </c>
      <c r="F135" s="572">
        <v>6050.0320000000002</v>
      </c>
      <c r="G135" s="572">
        <v>22055.391</v>
      </c>
      <c r="H135" s="572">
        <v>17817777.984999999</v>
      </c>
      <c r="I135" s="572">
        <v>4495160.3969999999</v>
      </c>
      <c r="J135" s="573">
        <v>653941.4</v>
      </c>
    </row>
    <row r="136" spans="1:10">
      <c r="A136" s="571" t="s">
        <v>1131</v>
      </c>
      <c r="B136" s="571" t="s">
        <v>1128</v>
      </c>
      <c r="C136" s="571">
        <v>0</v>
      </c>
      <c r="D136" s="573">
        <v>7773805.6030000001</v>
      </c>
      <c r="E136" s="573">
        <v>1264.7570000000001</v>
      </c>
      <c r="F136" s="573">
        <v>388.613</v>
      </c>
      <c r="G136" s="573">
        <v>7958.9250000000002</v>
      </c>
      <c r="H136" s="573">
        <v>797597.12399999995</v>
      </c>
      <c r="I136" s="573">
        <v>211034.258</v>
      </c>
      <c r="J136" s="573">
        <v>30709.993999999999</v>
      </c>
    </row>
    <row r="137" spans="1:10">
      <c r="A137" s="571" t="s">
        <v>1131</v>
      </c>
      <c r="B137" s="571" t="s">
        <v>1128</v>
      </c>
      <c r="C137" s="571">
        <v>0</v>
      </c>
      <c r="D137" s="572">
        <v>42199008.710000001</v>
      </c>
      <c r="E137" s="572">
        <v>4428.6959999999999</v>
      </c>
      <c r="F137" s="572">
        <v>1513.367</v>
      </c>
      <c r="G137" s="572">
        <v>29855.152999999998</v>
      </c>
      <c r="H137" s="572">
        <v>4286025.9519999996</v>
      </c>
      <c r="I137" s="572">
        <v>946393.02300000004</v>
      </c>
      <c r="J137" s="573">
        <v>137607.932</v>
      </c>
    </row>
    <row r="138" spans="1:10">
      <c r="A138" s="571" t="s">
        <v>1131</v>
      </c>
      <c r="B138" s="571" t="s">
        <v>1128</v>
      </c>
      <c r="C138" s="571">
        <v>0</v>
      </c>
      <c r="D138" s="573">
        <v>118170715.88500001</v>
      </c>
      <c r="E138" s="573">
        <v>13047.800999999999</v>
      </c>
      <c r="F138" s="573">
        <v>5372.8919999999998</v>
      </c>
      <c r="G138" s="573">
        <v>66251.850999999995</v>
      </c>
      <c r="H138" s="573">
        <v>12124313.396</v>
      </c>
      <c r="I138" s="573">
        <v>2862339.281</v>
      </c>
      <c r="J138" s="573">
        <v>416444.44300000003</v>
      </c>
    </row>
    <row r="139" spans="1:10">
      <c r="A139" s="571" t="s">
        <v>1131</v>
      </c>
      <c r="B139" s="571" t="s">
        <v>1128</v>
      </c>
      <c r="C139" s="571">
        <v>0</v>
      </c>
      <c r="D139" s="572">
        <v>1884036.79</v>
      </c>
      <c r="E139" s="572">
        <v>0</v>
      </c>
      <c r="F139" s="572">
        <v>0</v>
      </c>
      <c r="G139" s="572">
        <v>1862.499</v>
      </c>
      <c r="H139" s="572">
        <v>193972.603</v>
      </c>
      <c r="I139" s="572">
        <v>45689.534</v>
      </c>
      <c r="J139" s="573">
        <v>6645.75</v>
      </c>
    </row>
    <row r="140" spans="1:10">
      <c r="A140" s="571" t="s">
        <v>1131</v>
      </c>
      <c r="B140" s="571" t="s">
        <v>1128</v>
      </c>
      <c r="C140" s="571">
        <v>0</v>
      </c>
      <c r="D140" s="573">
        <v>66859729.291000001</v>
      </c>
      <c r="E140" s="573">
        <v>2043.72</v>
      </c>
      <c r="F140" s="573">
        <v>925.95399999999995</v>
      </c>
      <c r="G140" s="573">
        <v>3315.6239999999998</v>
      </c>
      <c r="H140" s="573">
        <v>6859809.9380000001</v>
      </c>
      <c r="I140" s="573">
        <v>1606200.405</v>
      </c>
      <c r="J140" s="573">
        <v>233654.11199999999</v>
      </c>
    </row>
    <row r="141" spans="1:10">
      <c r="A141" s="571" t="s">
        <v>1127</v>
      </c>
      <c r="B141" s="571" t="s">
        <v>1128</v>
      </c>
      <c r="C141" s="571">
        <v>0</v>
      </c>
      <c r="D141" s="573">
        <v>26633259.973000001</v>
      </c>
      <c r="E141" s="572">
        <v>1241.0730000000001</v>
      </c>
      <c r="F141" s="572">
        <v>527.73099999999999</v>
      </c>
      <c r="G141" s="573">
        <v>15990.642</v>
      </c>
      <c r="H141" s="573">
        <v>2793296.622</v>
      </c>
      <c r="I141" s="572">
        <v>694678.35600000003</v>
      </c>
      <c r="J141" s="573">
        <v>101027.14599999999</v>
      </c>
    </row>
    <row r="142" spans="1:10">
      <c r="A142" s="571" t="s">
        <v>1131</v>
      </c>
      <c r="B142" s="571" t="s">
        <v>1128</v>
      </c>
      <c r="C142" s="571">
        <v>0</v>
      </c>
      <c r="D142" s="573">
        <v>675739.85900000005</v>
      </c>
      <c r="E142" s="573">
        <v>51.878</v>
      </c>
      <c r="F142" s="573">
        <v>13.933999999999999</v>
      </c>
      <c r="G142" s="573">
        <v>227.68899999999999</v>
      </c>
      <c r="H142" s="573">
        <v>49417.188000000002</v>
      </c>
      <c r="I142" s="573">
        <v>7686.9560000000001</v>
      </c>
      <c r="J142" s="573">
        <v>1087.3889999999999</v>
      </c>
    </row>
    <row r="143" spans="1:10">
      <c r="A143" s="571" t="s">
        <v>1131</v>
      </c>
      <c r="B143" s="571" t="s">
        <v>1128</v>
      </c>
      <c r="C143" s="571">
        <v>0</v>
      </c>
      <c r="D143" s="573">
        <v>9229760.2709999997</v>
      </c>
      <c r="E143" s="572">
        <v>1656.6969999999999</v>
      </c>
      <c r="F143" s="573">
        <v>425.49</v>
      </c>
      <c r="G143" s="573">
        <v>3524.451</v>
      </c>
      <c r="H143" s="573">
        <v>946972.49100000004</v>
      </c>
      <c r="I143" s="573">
        <v>251419.69899999999</v>
      </c>
      <c r="J143" s="573">
        <v>36602.944000000003</v>
      </c>
    </row>
    <row r="144" spans="1:10">
      <c r="A144" s="571" t="s">
        <v>1131</v>
      </c>
      <c r="B144" s="571" t="s">
        <v>1128</v>
      </c>
      <c r="C144" s="571">
        <v>0</v>
      </c>
      <c r="D144" s="573">
        <v>93459227.061000004</v>
      </c>
      <c r="E144" s="573">
        <v>7115.8950000000004</v>
      </c>
      <c r="F144" s="573">
        <v>3018.9430000000002</v>
      </c>
      <c r="G144" s="573">
        <v>8412.4009999999998</v>
      </c>
      <c r="H144" s="573">
        <v>9677981.6349999998</v>
      </c>
      <c r="I144" s="573">
        <v>2095515.21</v>
      </c>
      <c r="J144" s="573">
        <v>304745.79700000002</v>
      </c>
    </row>
    <row r="145" spans="1:10">
      <c r="A145" s="571" t="s">
        <v>1127</v>
      </c>
      <c r="B145" s="571" t="s">
        <v>1128</v>
      </c>
      <c r="C145" s="571">
        <v>0</v>
      </c>
      <c r="D145" s="573">
        <v>164635673.70899999</v>
      </c>
      <c r="E145" s="572">
        <v>19727.481</v>
      </c>
      <c r="F145" s="573">
        <v>7854.3620000000001</v>
      </c>
      <c r="G145" s="573">
        <v>54978.642999999996</v>
      </c>
      <c r="H145" s="573">
        <v>17266301.907000002</v>
      </c>
      <c r="I145" s="573">
        <v>3970420.1039999998</v>
      </c>
      <c r="J145" s="573">
        <v>577594.27800000005</v>
      </c>
    </row>
    <row r="146" spans="1:10">
      <c r="A146" s="571" t="s">
        <v>1131</v>
      </c>
      <c r="B146" s="571" t="s">
        <v>1128</v>
      </c>
      <c r="C146" s="571">
        <v>0</v>
      </c>
      <c r="D146" s="572"/>
      <c r="E146" s="572"/>
      <c r="F146" s="572"/>
      <c r="G146" s="572"/>
      <c r="H146" s="572"/>
      <c r="I146" s="572">
        <v>0</v>
      </c>
      <c r="J146" s="573">
        <v>0</v>
      </c>
    </row>
    <row r="147" spans="1:10">
      <c r="A147" s="571" t="s">
        <v>1131</v>
      </c>
      <c r="B147" s="571" t="s">
        <v>1128</v>
      </c>
      <c r="C147" s="571">
        <v>0</v>
      </c>
      <c r="D147" s="572">
        <v>149229.74799999999</v>
      </c>
      <c r="E147" s="572">
        <v>28.286000000000001</v>
      </c>
      <c r="F147" s="572">
        <v>11.996</v>
      </c>
      <c r="G147" s="572">
        <v>246.322</v>
      </c>
      <c r="H147" s="572">
        <v>15364.075000000001</v>
      </c>
      <c r="I147" s="572">
        <v>2795.3119999999999</v>
      </c>
      <c r="J147" s="573">
        <v>402.84699999999998</v>
      </c>
    </row>
    <row r="148" spans="1:10">
      <c r="A148" s="571" t="s">
        <v>1131</v>
      </c>
      <c r="B148" s="571" t="s">
        <v>1128</v>
      </c>
      <c r="C148" s="571">
        <v>0</v>
      </c>
      <c r="D148" s="572">
        <v>27097106.127999999</v>
      </c>
      <c r="E148" s="572">
        <v>3700.5740000000001</v>
      </c>
      <c r="F148" s="572">
        <v>1216.713</v>
      </c>
      <c r="G148" s="572">
        <v>18090.918000000001</v>
      </c>
      <c r="H148" s="572">
        <v>2841942.3259999999</v>
      </c>
      <c r="I148" s="572">
        <v>673135.51800000004</v>
      </c>
      <c r="J148" s="573">
        <v>97941.728000000003</v>
      </c>
    </row>
    <row r="149" spans="1:10">
      <c r="A149" s="571" t="s">
        <v>1132</v>
      </c>
      <c r="B149" s="571" t="s">
        <v>1128</v>
      </c>
      <c r="C149" s="571">
        <v>0</v>
      </c>
      <c r="D149" s="573">
        <v>27604598.488000002</v>
      </c>
      <c r="E149" s="573">
        <v>3351.7719999999999</v>
      </c>
      <c r="F149" s="573">
        <v>1421.93</v>
      </c>
      <c r="G149" s="573">
        <v>27214.614000000001</v>
      </c>
      <c r="H149" s="573">
        <v>3119030.878</v>
      </c>
      <c r="I149" s="573">
        <v>36757.724999999999</v>
      </c>
      <c r="J149" s="573">
        <v>5380.0330000000004</v>
      </c>
    </row>
    <row r="150" spans="1:10">
      <c r="A150" s="571" t="s">
        <v>1131</v>
      </c>
      <c r="B150" s="571" t="s">
        <v>1128</v>
      </c>
      <c r="C150" s="571">
        <v>0</v>
      </c>
      <c r="D150" s="573">
        <v>581633.31599999999</v>
      </c>
      <c r="E150" s="572">
        <v>92.018000000000001</v>
      </c>
      <c r="F150" s="573">
        <v>49.603999999999999</v>
      </c>
      <c r="G150" s="573">
        <v>1157.8340000000001</v>
      </c>
      <c r="H150" s="573">
        <v>59676.25</v>
      </c>
      <c r="I150" s="573">
        <v>14191.172</v>
      </c>
      <c r="J150" s="573">
        <v>2066.2420000000002</v>
      </c>
    </row>
    <row r="151" spans="1:10">
      <c r="A151" s="571" t="s">
        <v>1127</v>
      </c>
      <c r="B151" s="571" t="s">
        <v>1128</v>
      </c>
      <c r="C151" s="571">
        <v>0</v>
      </c>
      <c r="D151" s="572">
        <v>21295583.942000002</v>
      </c>
      <c r="E151" s="572">
        <v>1722.1289999999999</v>
      </c>
      <c r="F151" s="572">
        <v>761.13900000000001</v>
      </c>
      <c r="G151" s="572">
        <v>1544.635</v>
      </c>
      <c r="H151" s="572">
        <v>2233477.4380000001</v>
      </c>
      <c r="I151" s="572">
        <v>515085.74</v>
      </c>
      <c r="J151" s="573">
        <v>74906.241999999998</v>
      </c>
    </row>
    <row r="152" spans="1:10">
      <c r="A152" s="571" t="s">
        <v>1127</v>
      </c>
      <c r="B152" s="571" t="s">
        <v>1128</v>
      </c>
      <c r="C152" s="571">
        <v>0</v>
      </c>
      <c r="D152" s="573">
        <v>131303970.251</v>
      </c>
      <c r="E152" s="572">
        <v>8548.8449999999993</v>
      </c>
      <c r="F152" s="572">
        <v>3956.1260000000002</v>
      </c>
      <c r="G152" s="573">
        <v>1938.1179999999999</v>
      </c>
      <c r="H152" s="573">
        <v>13769287.533</v>
      </c>
      <c r="I152" s="572">
        <v>3104178.81</v>
      </c>
      <c r="J152" s="573">
        <v>451579.05200000003</v>
      </c>
    </row>
    <row r="153" spans="1:10">
      <c r="A153" s="571" t="s">
        <v>1127</v>
      </c>
      <c r="B153" s="571" t="s">
        <v>1128</v>
      </c>
      <c r="C153" s="571">
        <v>0</v>
      </c>
      <c r="D153" s="573">
        <v>85810883.151999995</v>
      </c>
      <c r="E153" s="573">
        <v>5984.5259999999998</v>
      </c>
      <c r="F153" s="573">
        <v>3096.78</v>
      </c>
      <c r="G153" s="573">
        <v>12638.623</v>
      </c>
      <c r="H153" s="573">
        <v>8999840.0089999996</v>
      </c>
      <c r="I153" s="573">
        <v>1991100.7250000001</v>
      </c>
      <c r="J153" s="573">
        <v>289691.26299999998</v>
      </c>
    </row>
    <row r="154" spans="1:10">
      <c r="A154" s="571" t="s">
        <v>1127</v>
      </c>
      <c r="B154" s="571" t="s">
        <v>1128</v>
      </c>
      <c r="C154" s="571">
        <v>0</v>
      </c>
      <c r="D154" s="572">
        <v>40025941.622000001</v>
      </c>
      <c r="E154" s="572">
        <v>2605.2910000000002</v>
      </c>
      <c r="F154" s="572">
        <v>1041.4780000000001</v>
      </c>
      <c r="G154" s="572">
        <v>1845.4380000000001</v>
      </c>
      <c r="H154" s="572">
        <v>4195852.8219999997</v>
      </c>
      <c r="I154" s="572">
        <v>965847.90099999995</v>
      </c>
      <c r="J154" s="573">
        <v>140484.63800000001</v>
      </c>
    </row>
    <row r="155" spans="1:10">
      <c r="A155" s="571" t="s">
        <v>1127</v>
      </c>
      <c r="B155" s="571" t="s">
        <v>1128</v>
      </c>
      <c r="C155" s="571">
        <v>0</v>
      </c>
      <c r="D155" s="573">
        <v>18215959.581</v>
      </c>
      <c r="E155" s="573">
        <v>2141.259</v>
      </c>
      <c r="F155" s="573">
        <v>1011.175</v>
      </c>
      <c r="G155" s="573">
        <v>5332.5280000000002</v>
      </c>
      <c r="H155" s="573">
        <v>1889325.6240000001</v>
      </c>
      <c r="I155" s="573">
        <v>376459.58899999998</v>
      </c>
      <c r="J155" s="573">
        <v>54746.99</v>
      </c>
    </row>
    <row r="156" spans="1:10">
      <c r="A156" s="571" t="s">
        <v>1127</v>
      </c>
      <c r="B156" s="571" t="s">
        <v>1128</v>
      </c>
      <c r="C156" s="571">
        <v>0</v>
      </c>
      <c r="D156" s="573">
        <v>12327928.226</v>
      </c>
      <c r="E156" s="573">
        <v>3057.0830000000001</v>
      </c>
      <c r="F156" s="573">
        <v>1366.49</v>
      </c>
      <c r="G156" s="573">
        <v>3684.348</v>
      </c>
      <c r="H156" s="573">
        <v>1286907.69</v>
      </c>
      <c r="I156" s="573">
        <v>301775.43300000002</v>
      </c>
      <c r="J156" s="573">
        <v>43882.375</v>
      </c>
    </row>
    <row r="157" spans="1:10">
      <c r="A157" s="571" t="s">
        <v>1127</v>
      </c>
      <c r="B157" s="571" t="s">
        <v>1128</v>
      </c>
      <c r="C157" s="571">
        <v>0</v>
      </c>
      <c r="D157" s="573">
        <v>14992316.471000001</v>
      </c>
      <c r="E157" s="573">
        <v>970.11599999999999</v>
      </c>
      <c r="F157" s="573">
        <v>405.709</v>
      </c>
      <c r="G157" s="573">
        <v>4545.2020000000002</v>
      </c>
      <c r="H157" s="573">
        <v>1571804.5519999999</v>
      </c>
      <c r="I157" s="573">
        <v>356431.51799999998</v>
      </c>
      <c r="J157" s="573">
        <v>51837.487999999998</v>
      </c>
    </row>
    <row r="158" spans="1:10">
      <c r="A158" s="571" t="s">
        <v>1131</v>
      </c>
      <c r="B158" s="571" t="s">
        <v>1128</v>
      </c>
      <c r="C158" s="571">
        <v>0</v>
      </c>
      <c r="D158" s="573">
        <v>41313163.858999997</v>
      </c>
      <c r="E158" s="572">
        <v>4130.5190000000002</v>
      </c>
      <c r="F158" s="572">
        <v>1698.011</v>
      </c>
      <c r="G158" s="573">
        <v>32833.898000000001</v>
      </c>
      <c r="H158" s="573">
        <v>4331946.79</v>
      </c>
      <c r="I158" s="572">
        <v>1083698.44</v>
      </c>
      <c r="J158" s="573">
        <v>157681.69099999999</v>
      </c>
    </row>
    <row r="159" spans="1:10">
      <c r="A159" s="571" t="s">
        <v>1131</v>
      </c>
      <c r="B159" s="571" t="s">
        <v>1128</v>
      </c>
      <c r="C159" s="571">
        <v>0</v>
      </c>
      <c r="D159" s="572">
        <v>26387888.184999999</v>
      </c>
      <c r="E159" s="572">
        <v>4448.1559999999999</v>
      </c>
      <c r="F159" s="572">
        <v>1846.6759999999999</v>
      </c>
      <c r="G159" s="572">
        <v>8762.134</v>
      </c>
      <c r="H159" s="572">
        <v>2707395.8330000001</v>
      </c>
      <c r="I159" s="572">
        <v>661306.66799999995</v>
      </c>
      <c r="J159" s="573">
        <v>96176.505000000005</v>
      </c>
    </row>
    <row r="160" spans="1:10">
      <c r="A160" s="571" t="s">
        <v>1131</v>
      </c>
      <c r="B160" s="571" t="s">
        <v>1128</v>
      </c>
      <c r="C160" s="571">
        <v>0</v>
      </c>
      <c r="D160" s="573">
        <v>12069402.275</v>
      </c>
      <c r="E160" s="573">
        <v>2151.7339999999999</v>
      </c>
      <c r="F160" s="573">
        <v>55.402000000000001</v>
      </c>
      <c r="G160" s="573">
        <v>923.30499999999995</v>
      </c>
      <c r="H160" s="573">
        <v>1238321.561</v>
      </c>
      <c r="I160" s="573">
        <v>286058.96000000002</v>
      </c>
      <c r="J160" s="573">
        <v>41605.387000000002</v>
      </c>
    </row>
    <row r="161" spans="1:10">
      <c r="A161" s="571" t="s">
        <v>1131</v>
      </c>
      <c r="B161" s="571" t="s">
        <v>1128</v>
      </c>
      <c r="C161" s="571">
        <v>0</v>
      </c>
      <c r="D161" s="573">
        <v>33064392.324999999</v>
      </c>
      <c r="E161" s="573">
        <v>1034.3009999999999</v>
      </c>
      <c r="F161" s="573">
        <v>343.596</v>
      </c>
      <c r="G161" s="573">
        <v>6900.7190000000001</v>
      </c>
      <c r="H161" s="573">
        <v>3392404.7</v>
      </c>
      <c r="I161" s="573">
        <v>722431.55099999998</v>
      </c>
      <c r="J161" s="573">
        <v>106120.387</v>
      </c>
    </row>
    <row r="162" spans="1:10">
      <c r="A162" s="571" t="s">
        <v>1131</v>
      </c>
      <c r="B162" s="571" t="s">
        <v>1128</v>
      </c>
      <c r="C162" s="571">
        <v>0</v>
      </c>
      <c r="D162" s="573">
        <v>38187089.015000001</v>
      </c>
      <c r="E162" s="573">
        <v>3375.3960000000002</v>
      </c>
      <c r="F162" s="573">
        <v>1393.2159999999999</v>
      </c>
      <c r="G162" s="573">
        <v>1905.3979999999999</v>
      </c>
      <c r="H162" s="573">
        <v>3637149.6349999998</v>
      </c>
      <c r="I162" s="573">
        <v>739428.13399999996</v>
      </c>
      <c r="J162" s="573">
        <v>106943.624</v>
      </c>
    </row>
    <row r="163" spans="1:10">
      <c r="A163" s="571" t="s">
        <v>1131</v>
      </c>
      <c r="B163" s="571" t="s">
        <v>1128</v>
      </c>
      <c r="C163" s="571">
        <v>0</v>
      </c>
      <c r="D163" s="573">
        <v>32985030.899999999</v>
      </c>
      <c r="E163" s="573">
        <v>4166.1909999999998</v>
      </c>
      <c r="F163" s="573">
        <v>1470.991</v>
      </c>
      <c r="G163" s="573">
        <v>2102.7109999999998</v>
      </c>
      <c r="H163" s="573">
        <v>3384263.1749999998</v>
      </c>
      <c r="I163" s="573">
        <v>772294.679</v>
      </c>
      <c r="J163" s="573">
        <v>112379.88</v>
      </c>
    </row>
    <row r="164" spans="1:10">
      <c r="A164" s="571" t="s">
        <v>1131</v>
      </c>
      <c r="B164" s="571" t="s">
        <v>1128</v>
      </c>
      <c r="C164" s="571">
        <v>0</v>
      </c>
      <c r="D164" s="573">
        <v>24545101.671999998</v>
      </c>
      <c r="E164" s="573">
        <v>7347.6289999999999</v>
      </c>
      <c r="F164" s="573">
        <v>2996.5459999999998</v>
      </c>
      <c r="G164" s="573">
        <v>5741.3810000000003</v>
      </c>
      <c r="H164" s="573">
        <v>2531031.13</v>
      </c>
      <c r="I164" s="573">
        <v>635899.53099999996</v>
      </c>
      <c r="J164" s="573">
        <v>92466.678</v>
      </c>
    </row>
    <row r="165" spans="1:10">
      <c r="A165" s="571" t="s">
        <v>1131</v>
      </c>
      <c r="B165" s="571" t="s">
        <v>1128</v>
      </c>
      <c r="C165" s="571">
        <v>0</v>
      </c>
      <c r="D165" s="573">
        <v>130792867.175</v>
      </c>
      <c r="E165" s="573">
        <v>10721.285</v>
      </c>
      <c r="F165" s="573">
        <v>4499.5789999999997</v>
      </c>
      <c r="G165" s="573">
        <v>14851.281999999999</v>
      </c>
      <c r="H165" s="573">
        <v>13419350.164000001</v>
      </c>
      <c r="I165" s="573">
        <v>3308416.057</v>
      </c>
      <c r="J165" s="573">
        <v>481268.69300000003</v>
      </c>
    </row>
    <row r="166" spans="1:10">
      <c r="A166" s="571" t="s">
        <v>1131</v>
      </c>
      <c r="B166" s="571" t="s">
        <v>1128</v>
      </c>
      <c r="C166" s="571">
        <v>0</v>
      </c>
      <c r="D166" s="573">
        <v>11557492.225</v>
      </c>
      <c r="E166" s="573">
        <v>2518.88</v>
      </c>
      <c r="F166" s="573">
        <v>1041.2360000000001</v>
      </c>
      <c r="G166" s="573">
        <v>21967.326000000001</v>
      </c>
      <c r="H166" s="573">
        <v>1185793.9029999999</v>
      </c>
      <c r="I166" s="573">
        <v>289994.217</v>
      </c>
      <c r="J166" s="573">
        <v>42188.267999999996</v>
      </c>
    </row>
    <row r="167" spans="1:10">
      <c r="A167" s="571" t="s">
        <v>1131</v>
      </c>
      <c r="B167" s="571" t="s">
        <v>1128</v>
      </c>
      <c r="C167" s="571">
        <v>0</v>
      </c>
      <c r="D167" s="573">
        <v>86044310.515000001</v>
      </c>
      <c r="E167" s="573">
        <v>3352.2350000000001</v>
      </c>
      <c r="F167" s="573">
        <v>1380.1179999999999</v>
      </c>
      <c r="G167" s="573">
        <v>4689.0879999999997</v>
      </c>
      <c r="H167" s="573">
        <v>8828144.7249999996</v>
      </c>
      <c r="I167" s="573">
        <v>2216808.8769999999</v>
      </c>
      <c r="J167" s="573">
        <v>322020.19799999997</v>
      </c>
    </row>
    <row r="168" spans="1:10">
      <c r="A168" s="571" t="s">
        <v>1131</v>
      </c>
      <c r="B168" s="571" t="s">
        <v>1128</v>
      </c>
      <c r="C168" s="571">
        <v>0</v>
      </c>
      <c r="D168" s="573">
        <v>24899181.324999999</v>
      </c>
      <c r="E168" s="572">
        <v>1093.242</v>
      </c>
      <c r="F168" s="573">
        <v>412.971</v>
      </c>
      <c r="G168" s="573">
        <v>6458.8710000000001</v>
      </c>
      <c r="H168" s="573">
        <v>2554648.125</v>
      </c>
      <c r="I168" s="573">
        <v>596810.64899999998</v>
      </c>
      <c r="J168" s="573">
        <v>86818.459000000003</v>
      </c>
    </row>
    <row r="169" spans="1:10">
      <c r="A169" s="571" t="s">
        <v>1131</v>
      </c>
      <c r="B169" s="571" t="s">
        <v>1128</v>
      </c>
      <c r="C169" s="571">
        <v>0</v>
      </c>
      <c r="D169" s="573">
        <v>9668046.1779999994</v>
      </c>
      <c r="E169" s="573">
        <v>863.08</v>
      </c>
      <c r="F169" s="573">
        <v>279.428</v>
      </c>
      <c r="G169" s="573">
        <v>4323.857</v>
      </c>
      <c r="H169" s="573">
        <v>991942.88300000003</v>
      </c>
      <c r="I169" s="573">
        <v>268111.386</v>
      </c>
      <c r="J169" s="573">
        <v>39008.661</v>
      </c>
    </row>
    <row r="170" spans="1:10">
      <c r="A170" s="571" t="s">
        <v>1131</v>
      </c>
      <c r="B170" s="571" t="s">
        <v>1128</v>
      </c>
      <c r="C170" s="571">
        <v>0</v>
      </c>
      <c r="D170" s="573">
        <v>89685505.753000006</v>
      </c>
      <c r="E170" s="572">
        <v>11213.075000000001</v>
      </c>
      <c r="F170" s="573">
        <v>4644.643</v>
      </c>
      <c r="G170" s="573">
        <v>28149.469000000001</v>
      </c>
      <c r="H170" s="573">
        <v>9201727.4829999991</v>
      </c>
      <c r="I170" s="573">
        <v>2246171.5989999999</v>
      </c>
      <c r="J170" s="573">
        <v>326671.91700000002</v>
      </c>
    </row>
    <row r="171" spans="1:10">
      <c r="A171" s="571" t="s">
        <v>1127</v>
      </c>
      <c r="B171" s="571" t="s">
        <v>1128</v>
      </c>
      <c r="C171" s="571">
        <v>0</v>
      </c>
      <c r="D171" s="573">
        <v>145665511.01300001</v>
      </c>
      <c r="E171" s="573">
        <v>9465.4459999999999</v>
      </c>
      <c r="F171" s="573">
        <v>4131.3530000000001</v>
      </c>
      <c r="G171" s="573">
        <v>19657.255000000001</v>
      </c>
      <c r="H171" s="573">
        <v>14945269.284</v>
      </c>
      <c r="I171" s="573">
        <v>3326891.3139999998</v>
      </c>
      <c r="J171" s="573">
        <v>483923.55499999999</v>
      </c>
    </row>
    <row r="172" spans="1:10">
      <c r="A172" s="571" t="s">
        <v>1131</v>
      </c>
      <c r="B172" s="571" t="s">
        <v>1128</v>
      </c>
      <c r="C172" s="571">
        <v>0</v>
      </c>
      <c r="D172" s="573"/>
      <c r="E172" s="573"/>
      <c r="F172" s="573"/>
      <c r="G172" s="573"/>
      <c r="H172" s="573"/>
      <c r="I172" s="573"/>
      <c r="J172" s="573"/>
    </row>
    <row r="173" spans="1:10">
      <c r="A173" s="571" t="s">
        <v>1131</v>
      </c>
      <c r="B173" s="571" t="s">
        <v>1128</v>
      </c>
      <c r="C173" s="571">
        <v>0</v>
      </c>
      <c r="D173" s="573">
        <v>38254957.375</v>
      </c>
      <c r="E173" s="573">
        <v>4498.9740000000002</v>
      </c>
      <c r="F173" s="573">
        <v>1732.308</v>
      </c>
      <c r="G173" s="573">
        <v>3999.482</v>
      </c>
      <c r="H173" s="573">
        <v>3924956.95</v>
      </c>
      <c r="I173" s="573">
        <v>782274.49800000002</v>
      </c>
      <c r="J173" s="573">
        <v>116926.079</v>
      </c>
    </row>
    <row r="174" spans="1:10">
      <c r="A174" s="571" t="s">
        <v>1131</v>
      </c>
      <c r="B174" s="571" t="s">
        <v>1128</v>
      </c>
      <c r="C174" s="571">
        <v>0</v>
      </c>
      <c r="D174" s="573">
        <v>2623924.7749999999</v>
      </c>
      <c r="E174" s="573">
        <v>552.11900000000003</v>
      </c>
      <c r="F174" s="573">
        <v>232.245</v>
      </c>
      <c r="G174" s="573">
        <v>5743.1589999999997</v>
      </c>
      <c r="H174" s="573">
        <v>267500.17700000003</v>
      </c>
      <c r="I174" s="573">
        <v>68304.907999999996</v>
      </c>
      <c r="J174" s="573">
        <v>9938.6589999999997</v>
      </c>
    </row>
    <row r="175" spans="1:10">
      <c r="A175" s="571" t="s">
        <v>1131</v>
      </c>
      <c r="B175" s="571" t="s">
        <v>1128</v>
      </c>
      <c r="C175" s="571">
        <v>0</v>
      </c>
      <c r="D175" s="572">
        <v>86118468.572999999</v>
      </c>
      <c r="E175" s="572">
        <v>12331.239</v>
      </c>
      <c r="F175" s="572">
        <v>4364.0749999999998</v>
      </c>
      <c r="G175" s="572">
        <v>29834.539000000001</v>
      </c>
      <c r="H175" s="572">
        <v>8927959.8220000006</v>
      </c>
      <c r="I175" s="572">
        <v>1842522.253</v>
      </c>
      <c r="J175" s="573">
        <v>268041.462</v>
      </c>
    </row>
    <row r="176" spans="1:10">
      <c r="A176" s="571" t="s">
        <v>1131</v>
      </c>
      <c r="B176" s="571" t="s">
        <v>1128</v>
      </c>
      <c r="C176" s="571">
        <v>0</v>
      </c>
      <c r="D176" s="572">
        <v>81220604.378999993</v>
      </c>
      <c r="E176" s="572">
        <v>3364.873</v>
      </c>
      <c r="F176" s="572">
        <v>1277.5989999999999</v>
      </c>
      <c r="G176" s="572">
        <v>3056.1959999999999</v>
      </c>
      <c r="H176" s="572">
        <v>7932790.5300000003</v>
      </c>
      <c r="I176" s="572">
        <v>1803266.6470000001</v>
      </c>
      <c r="J176" s="573">
        <v>261269.79800000001</v>
      </c>
    </row>
    <row r="177" spans="1:10">
      <c r="A177" s="571" t="s">
        <v>1131</v>
      </c>
      <c r="B177" s="571" t="s">
        <v>1128</v>
      </c>
      <c r="C177" s="571">
        <v>0</v>
      </c>
      <c r="D177" s="573">
        <v>204329.71</v>
      </c>
      <c r="E177" s="573">
        <v>41.639000000000003</v>
      </c>
      <c r="F177" s="573">
        <v>2.4700000000000002</v>
      </c>
      <c r="G177" s="573">
        <v>138.852</v>
      </c>
      <c r="H177" s="573">
        <v>20964.263999999999</v>
      </c>
      <c r="I177" s="573">
        <v>5796.7510000000002</v>
      </c>
      <c r="J177" s="573">
        <v>845.07600000000002</v>
      </c>
    </row>
    <row r="178" spans="1:10">
      <c r="A178" s="571" t="s">
        <v>1127</v>
      </c>
      <c r="B178" s="571" t="s">
        <v>1128</v>
      </c>
      <c r="C178" s="571">
        <v>0</v>
      </c>
      <c r="D178" s="573">
        <v>111660014.178</v>
      </c>
      <c r="E178" s="573">
        <v>8510.6119999999992</v>
      </c>
      <c r="F178" s="573">
        <v>3461.616</v>
      </c>
      <c r="G178" s="573">
        <v>34271.917000000001</v>
      </c>
      <c r="H178" s="573">
        <v>11710895.135</v>
      </c>
      <c r="I178" s="573">
        <v>2734538.5649999999</v>
      </c>
      <c r="J178" s="573">
        <v>397863.17599999998</v>
      </c>
    </row>
    <row r="179" spans="1:10">
      <c r="A179" s="571" t="s">
        <v>1133</v>
      </c>
      <c r="B179" s="571" t="s">
        <v>1128</v>
      </c>
      <c r="C179" s="571">
        <v>1</v>
      </c>
      <c r="D179" s="573">
        <v>29805658.124000002</v>
      </c>
      <c r="E179" s="573">
        <v>3039.7950000000001</v>
      </c>
      <c r="F179" s="573">
        <v>1641.2760000000001</v>
      </c>
      <c r="G179" s="573">
        <v>14176.937</v>
      </c>
      <c r="H179" s="573">
        <v>3244987.2459999998</v>
      </c>
      <c r="I179" s="573">
        <v>789238.60199999996</v>
      </c>
      <c r="J179" s="573">
        <v>114786.5</v>
      </c>
    </row>
    <row r="180" spans="1:10">
      <c r="A180" s="571" t="s">
        <v>1131</v>
      </c>
      <c r="B180" s="571" t="s">
        <v>1128</v>
      </c>
      <c r="C180" s="571">
        <v>0</v>
      </c>
      <c r="D180" s="573">
        <v>26674071.149999999</v>
      </c>
      <c r="E180" s="572">
        <v>1637.26</v>
      </c>
      <c r="F180" s="573">
        <v>215.87899999999999</v>
      </c>
      <c r="G180" s="573">
        <v>1455.5909999999999</v>
      </c>
      <c r="H180" s="573">
        <v>2677733.6749999998</v>
      </c>
      <c r="I180" s="573">
        <v>634436.22199999995</v>
      </c>
      <c r="J180" s="573">
        <v>92283.18</v>
      </c>
    </row>
    <row r="181" spans="1:10">
      <c r="A181" s="571" t="s">
        <v>1131</v>
      </c>
      <c r="B181" s="571" t="s">
        <v>1128</v>
      </c>
      <c r="C181" s="571">
        <v>0</v>
      </c>
      <c r="D181" s="573">
        <v>128359.44100000001</v>
      </c>
      <c r="E181" s="572">
        <v>28.315000000000001</v>
      </c>
      <c r="F181" s="573">
        <v>2.222</v>
      </c>
      <c r="G181" s="573">
        <v>63.661000000000001</v>
      </c>
      <c r="H181" s="573">
        <v>13215.355</v>
      </c>
      <c r="I181" s="573">
        <v>3112.828</v>
      </c>
      <c r="J181" s="573">
        <v>452.77499999999998</v>
      </c>
    </row>
    <row r="182" spans="1:10">
      <c r="A182" s="571" t="s">
        <v>1131</v>
      </c>
      <c r="B182" s="571" t="s">
        <v>1128</v>
      </c>
      <c r="C182" s="571">
        <v>0</v>
      </c>
      <c r="D182" s="573">
        <v>95279.3</v>
      </c>
      <c r="E182" s="573">
        <v>4.0339999999999998</v>
      </c>
      <c r="F182" s="573">
        <v>0</v>
      </c>
      <c r="G182" s="573">
        <v>9.2360000000000007</v>
      </c>
      <c r="H182" s="573">
        <v>9775.875</v>
      </c>
      <c r="I182" s="573">
        <v>1625.2070000000001</v>
      </c>
      <c r="J182" s="573">
        <v>237.417</v>
      </c>
    </row>
    <row r="183" spans="1:10">
      <c r="A183" s="571" t="s">
        <v>1131</v>
      </c>
      <c r="B183" s="571" t="s">
        <v>1128</v>
      </c>
      <c r="C183" s="571">
        <v>0</v>
      </c>
      <c r="D183" s="572">
        <v>3732150.6460000002</v>
      </c>
      <c r="E183" s="572">
        <v>280.35700000000003</v>
      </c>
      <c r="F183" s="572">
        <v>8.0510000000000002</v>
      </c>
      <c r="G183" s="572">
        <v>1498.3789999999999</v>
      </c>
      <c r="H183" s="572">
        <v>368518.84299999999</v>
      </c>
      <c r="I183" s="572">
        <v>61043.27</v>
      </c>
      <c r="J183" s="573">
        <v>9157.0869999999995</v>
      </c>
    </row>
    <row r="184" spans="1:10">
      <c r="A184" s="571" t="s">
        <v>1131</v>
      </c>
      <c r="B184" s="571" t="s">
        <v>1128</v>
      </c>
      <c r="C184" s="571">
        <v>0</v>
      </c>
      <c r="D184" s="573">
        <v>14262605.76</v>
      </c>
      <c r="E184" s="573">
        <v>536.31600000000003</v>
      </c>
      <c r="F184" s="573">
        <v>181.792</v>
      </c>
      <c r="G184" s="573">
        <v>1139.115</v>
      </c>
      <c r="H184" s="573">
        <v>1462858.263</v>
      </c>
      <c r="I184" s="573">
        <v>301978.549</v>
      </c>
      <c r="J184" s="573">
        <v>46174.911</v>
      </c>
    </row>
    <row r="185" spans="1:10">
      <c r="A185" s="571" t="s">
        <v>1131</v>
      </c>
      <c r="B185" s="571" t="s">
        <v>1128</v>
      </c>
      <c r="C185" s="571">
        <v>0</v>
      </c>
      <c r="D185" s="573">
        <v>54554289.034999996</v>
      </c>
      <c r="E185" s="573">
        <v>2531.9659999999999</v>
      </c>
      <c r="F185" s="573">
        <v>1001.871</v>
      </c>
      <c r="G185" s="573">
        <v>3145.087</v>
      </c>
      <c r="H185" s="573">
        <v>5597267.3140000002</v>
      </c>
      <c r="I185" s="573">
        <v>1266991.7860000001</v>
      </c>
      <c r="J185" s="573">
        <v>184401.82800000001</v>
      </c>
    </row>
    <row r="186" spans="1:10">
      <c r="A186" s="571" t="s">
        <v>1127</v>
      </c>
      <c r="B186" s="571" t="s">
        <v>1128</v>
      </c>
      <c r="C186" s="571">
        <v>0</v>
      </c>
      <c r="D186" s="573">
        <v>6218452.4979999997</v>
      </c>
      <c r="E186" s="573">
        <v>1223.43</v>
      </c>
      <c r="F186" s="573">
        <v>246.11099999999999</v>
      </c>
      <c r="G186" s="573">
        <v>1887.1559999999999</v>
      </c>
      <c r="H186" s="573">
        <v>652192.74199999997</v>
      </c>
      <c r="I186" s="573">
        <v>137611.95300000001</v>
      </c>
      <c r="J186" s="573">
        <v>20026.383999999998</v>
      </c>
    </row>
    <row r="187" spans="1:10">
      <c r="A187" s="571" t="s">
        <v>1131</v>
      </c>
      <c r="B187" s="571" t="s">
        <v>1128</v>
      </c>
      <c r="C187" s="571">
        <v>0</v>
      </c>
      <c r="D187" s="572">
        <v>34883066.101000004</v>
      </c>
      <c r="E187" s="572">
        <v>3860.9830000000002</v>
      </c>
      <c r="F187" s="572">
        <v>1299.7080000000001</v>
      </c>
      <c r="G187" s="572">
        <v>3928.48</v>
      </c>
      <c r="H187" s="572">
        <v>3326883.0649999999</v>
      </c>
      <c r="I187" s="572">
        <v>673701.9</v>
      </c>
      <c r="J187" s="573">
        <v>97708.615000000005</v>
      </c>
    </row>
    <row r="188" spans="1:10">
      <c r="A188" s="571" t="s">
        <v>1131</v>
      </c>
      <c r="B188" s="571" t="s">
        <v>1128</v>
      </c>
      <c r="C188" s="571">
        <v>0</v>
      </c>
      <c r="D188" s="573">
        <v>13557375.759</v>
      </c>
      <c r="E188" s="573">
        <v>1681.838</v>
      </c>
      <c r="F188" s="573">
        <v>485.66399999999999</v>
      </c>
      <c r="G188" s="573">
        <v>684.851</v>
      </c>
      <c r="H188" s="573">
        <v>1357912.7279999999</v>
      </c>
      <c r="I188" s="573">
        <v>327874.04300000001</v>
      </c>
      <c r="J188" s="573">
        <v>47805.328999999998</v>
      </c>
    </row>
    <row r="189" spans="1:10">
      <c r="A189" s="571" t="s">
        <v>1131</v>
      </c>
      <c r="B189" s="571" t="s">
        <v>1128</v>
      </c>
      <c r="C189" s="571">
        <v>0</v>
      </c>
      <c r="D189" s="573">
        <v>14587555.051000001</v>
      </c>
      <c r="E189" s="572">
        <v>1086.788</v>
      </c>
      <c r="F189" s="573">
        <v>214.952</v>
      </c>
      <c r="G189" s="573">
        <v>9610.259</v>
      </c>
      <c r="H189" s="573">
        <v>1472680.048</v>
      </c>
      <c r="I189" s="573">
        <v>315058.52600000001</v>
      </c>
      <c r="J189" s="573">
        <v>46293.360999999997</v>
      </c>
    </row>
    <row r="190" spans="1:10">
      <c r="A190" s="571" t="s">
        <v>1131</v>
      </c>
      <c r="B190" s="571" t="s">
        <v>1128</v>
      </c>
      <c r="C190" s="571">
        <v>0</v>
      </c>
      <c r="D190" s="572">
        <v>1708799.585</v>
      </c>
      <c r="E190" s="572">
        <v>263.41399999999999</v>
      </c>
      <c r="F190" s="572">
        <v>74.971000000000004</v>
      </c>
      <c r="G190" s="572"/>
      <c r="H190" s="572">
        <v>1489.7180000000001</v>
      </c>
      <c r="I190" s="572">
        <v>27206.077000000001</v>
      </c>
      <c r="J190" s="573">
        <v>6865.576</v>
      </c>
    </row>
    <row r="191" spans="1:10">
      <c r="A191" s="571" t="s">
        <v>1131</v>
      </c>
      <c r="B191" s="571" t="s">
        <v>1128</v>
      </c>
      <c r="C191" s="571">
        <v>0</v>
      </c>
      <c r="D191" s="573">
        <v>60472176.236000001</v>
      </c>
      <c r="E191" s="573">
        <v>1279.9179999999999</v>
      </c>
      <c r="F191" s="573">
        <v>432.01799999999997</v>
      </c>
      <c r="G191" s="573">
        <v>2961.76</v>
      </c>
      <c r="H191" s="573">
        <v>6192869.9790000003</v>
      </c>
      <c r="I191" s="573">
        <v>1488042</v>
      </c>
      <c r="J191" s="573">
        <v>216699.451</v>
      </c>
    </row>
    <row r="192" spans="1:10">
      <c r="A192" s="571" t="s">
        <v>1131</v>
      </c>
      <c r="B192" s="571" t="s">
        <v>1128</v>
      </c>
      <c r="C192" s="571">
        <v>0</v>
      </c>
      <c r="D192" s="573"/>
      <c r="E192" s="572"/>
      <c r="F192" s="573"/>
      <c r="G192" s="573"/>
      <c r="H192" s="573"/>
      <c r="I192" s="573"/>
      <c r="J192" s="573"/>
    </row>
    <row r="193" spans="1:10">
      <c r="A193" s="571" t="s">
        <v>1127</v>
      </c>
      <c r="B193" s="571" t="s">
        <v>1128</v>
      </c>
      <c r="C193" s="571">
        <v>0</v>
      </c>
      <c r="D193" s="573">
        <v>18877375.438999999</v>
      </c>
      <c r="E193" s="573">
        <v>2302.7530000000002</v>
      </c>
      <c r="F193" s="573">
        <v>1077.2660000000001</v>
      </c>
      <c r="G193" s="573">
        <v>9266.6890000000003</v>
      </c>
      <c r="H193" s="573">
        <v>1979863.6</v>
      </c>
      <c r="I193" s="573">
        <v>493837.17300000001</v>
      </c>
      <c r="J193" s="573">
        <v>71801.822</v>
      </c>
    </row>
    <row r="194" spans="1:10">
      <c r="A194" s="571" t="s">
        <v>1127</v>
      </c>
      <c r="B194" s="571" t="s">
        <v>1128</v>
      </c>
      <c r="C194" s="571">
        <v>0</v>
      </c>
      <c r="D194" s="573">
        <v>83039398.802000001</v>
      </c>
      <c r="E194" s="572">
        <v>9113.759</v>
      </c>
      <c r="F194" s="573">
        <v>3662.5790000000002</v>
      </c>
      <c r="G194" s="573">
        <v>24467.258000000002</v>
      </c>
      <c r="H194" s="573">
        <v>8598178.1710000001</v>
      </c>
      <c r="I194" s="573">
        <v>1890437.1810000001</v>
      </c>
      <c r="J194" s="573">
        <v>274778.00799999997</v>
      </c>
    </row>
    <row r="195" spans="1:10">
      <c r="A195" s="571" t="s">
        <v>1131</v>
      </c>
      <c r="B195" s="571" t="s">
        <v>1128</v>
      </c>
      <c r="C195" s="571">
        <v>0</v>
      </c>
      <c r="D195" s="573">
        <v>59937.061999999998</v>
      </c>
      <c r="E195" s="572">
        <v>12.036</v>
      </c>
      <c r="F195" s="572">
        <v>5.3019999999999996</v>
      </c>
      <c r="G195" s="573">
        <v>58.313000000000002</v>
      </c>
      <c r="H195" s="573">
        <v>6170.8710000000001</v>
      </c>
      <c r="I195" s="572">
        <v>1271.3489999999999</v>
      </c>
      <c r="J195" s="573">
        <v>184.095</v>
      </c>
    </row>
    <row r="196" spans="1:10">
      <c r="A196" s="571" t="s">
        <v>1127</v>
      </c>
      <c r="B196" s="571" t="s">
        <v>1128</v>
      </c>
      <c r="C196" s="571">
        <v>0</v>
      </c>
      <c r="D196" s="573">
        <v>22048358.701000001</v>
      </c>
      <c r="E196" s="573">
        <v>678.07</v>
      </c>
      <c r="F196" s="573">
        <v>291.459</v>
      </c>
      <c r="G196" s="573">
        <v>6353.2659999999996</v>
      </c>
      <c r="H196" s="573">
        <v>2305331.3390000002</v>
      </c>
      <c r="I196" s="573">
        <v>525233.17000000004</v>
      </c>
      <c r="J196" s="573">
        <v>76457.653000000006</v>
      </c>
    </row>
    <row r="197" spans="1:10">
      <c r="A197" s="571" t="s">
        <v>1131</v>
      </c>
      <c r="B197" s="571" t="s">
        <v>1128</v>
      </c>
      <c r="C197" s="571">
        <v>0</v>
      </c>
      <c r="D197" s="573">
        <v>269734.549</v>
      </c>
      <c r="E197" s="573">
        <v>24.989000000000001</v>
      </c>
      <c r="F197" s="573">
        <v>11.007</v>
      </c>
      <c r="G197" s="573">
        <v>121.07</v>
      </c>
      <c r="H197" s="573">
        <v>20809.182000000001</v>
      </c>
      <c r="I197" s="573">
        <v>7583.3879999999999</v>
      </c>
      <c r="J197" s="573">
        <v>1026.136</v>
      </c>
    </row>
    <row r="198" spans="1:10">
      <c r="A198" s="571" t="s">
        <v>1131</v>
      </c>
      <c r="B198" s="571" t="s">
        <v>1128</v>
      </c>
      <c r="C198" s="571">
        <v>0</v>
      </c>
      <c r="D198" s="573"/>
      <c r="E198" s="573"/>
      <c r="F198" s="573"/>
      <c r="G198" s="573"/>
      <c r="H198" s="573"/>
      <c r="I198" s="573"/>
      <c r="J198" s="573"/>
    </row>
    <row r="199" spans="1:10">
      <c r="A199" s="571" t="s">
        <v>1131</v>
      </c>
      <c r="B199" s="571" t="s">
        <v>1128</v>
      </c>
      <c r="C199" s="571">
        <v>0</v>
      </c>
      <c r="D199" s="573">
        <v>197480.45499999999</v>
      </c>
      <c r="E199" s="573">
        <v>41.444000000000003</v>
      </c>
      <c r="F199" s="573">
        <v>18.256</v>
      </c>
      <c r="G199" s="573">
        <v>200.797</v>
      </c>
      <c r="H199" s="573">
        <v>20331.767</v>
      </c>
      <c r="I199" s="573">
        <v>4242.8429999999998</v>
      </c>
      <c r="J199" s="573">
        <v>614.702</v>
      </c>
    </row>
    <row r="200" spans="1:10">
      <c r="A200" s="571" t="s">
        <v>1127</v>
      </c>
      <c r="B200" s="571" t="s">
        <v>1128</v>
      </c>
      <c r="C200" s="571">
        <v>0</v>
      </c>
      <c r="D200" s="573">
        <v>8606071.1870000008</v>
      </c>
      <c r="E200" s="572">
        <v>834.822</v>
      </c>
      <c r="F200" s="573">
        <v>350.62700000000001</v>
      </c>
      <c r="G200" s="573">
        <v>2312.1819999999998</v>
      </c>
      <c r="H200" s="573">
        <v>904190.40599999996</v>
      </c>
      <c r="I200" s="573">
        <v>158295.24600000001</v>
      </c>
      <c r="J200" s="573">
        <v>23033.83</v>
      </c>
    </row>
    <row r="201" spans="1:10">
      <c r="A201" s="571" t="s">
        <v>1131</v>
      </c>
      <c r="B201" s="571" t="s">
        <v>1128</v>
      </c>
      <c r="C201" s="571">
        <v>0</v>
      </c>
      <c r="D201" s="573">
        <v>4000143.2919999999</v>
      </c>
      <c r="E201" s="573">
        <v>417.72300000000001</v>
      </c>
      <c r="F201" s="573">
        <v>145.70500000000001</v>
      </c>
      <c r="G201" s="573">
        <v>761.42600000000004</v>
      </c>
      <c r="H201" s="573">
        <v>410410.44799999997</v>
      </c>
      <c r="I201" s="573">
        <v>99418.797000000006</v>
      </c>
      <c r="J201" s="573">
        <v>14233.138999999999</v>
      </c>
    </row>
    <row r="202" spans="1:10">
      <c r="A202" s="571" t="s">
        <v>1127</v>
      </c>
      <c r="B202" s="571" t="s">
        <v>1128</v>
      </c>
      <c r="C202" s="571">
        <v>0</v>
      </c>
      <c r="D202" s="573">
        <v>12595814.948999999</v>
      </c>
      <c r="E202" s="573">
        <v>1228.251</v>
      </c>
      <c r="F202" s="573">
        <v>586.61099999999999</v>
      </c>
      <c r="G202" s="573">
        <v>3626.5720000000001</v>
      </c>
      <c r="H202" s="573">
        <v>1321049.071</v>
      </c>
      <c r="I202" s="573">
        <v>243473.15599999999</v>
      </c>
      <c r="J202" s="573">
        <v>35418.428999999996</v>
      </c>
    </row>
    <row r="203" spans="1:10">
      <c r="A203" s="571" t="s">
        <v>1131</v>
      </c>
      <c r="B203" s="571" t="s">
        <v>1128</v>
      </c>
      <c r="C203" s="571">
        <v>0</v>
      </c>
      <c r="D203" s="573">
        <v>397259</v>
      </c>
      <c r="E203" s="573">
        <v>3.8170000000000002</v>
      </c>
      <c r="F203" s="573">
        <v>1.3580000000000001</v>
      </c>
      <c r="G203" s="573">
        <v>603.89300000000003</v>
      </c>
      <c r="H203" s="573">
        <v>40684.921999999999</v>
      </c>
      <c r="I203" s="573">
        <v>9479.2960000000003</v>
      </c>
      <c r="J203" s="573">
        <v>1381.9590000000001</v>
      </c>
    </row>
    <row r="204" spans="1:10">
      <c r="A204" s="571" t="s">
        <v>1131</v>
      </c>
      <c r="B204" s="571" t="s">
        <v>1128</v>
      </c>
      <c r="C204" s="571">
        <v>0</v>
      </c>
      <c r="D204" s="573"/>
      <c r="E204" s="572"/>
      <c r="F204" s="572"/>
      <c r="G204" s="573"/>
      <c r="H204" s="573"/>
      <c r="I204" s="572"/>
      <c r="J204" s="573"/>
    </row>
    <row r="205" spans="1:10">
      <c r="A205" s="571" t="s">
        <v>1131</v>
      </c>
      <c r="B205" s="571" t="s">
        <v>1128</v>
      </c>
      <c r="C205" s="571">
        <v>0</v>
      </c>
      <c r="D205" s="573">
        <v>1859241.1229999999</v>
      </c>
      <c r="E205" s="573">
        <v>277.35399999999998</v>
      </c>
      <c r="F205" s="573">
        <v>111.958</v>
      </c>
      <c r="G205" s="573">
        <v>167.44200000000001</v>
      </c>
      <c r="H205" s="573">
        <v>190757.198</v>
      </c>
      <c r="I205" s="573">
        <v>59562.733</v>
      </c>
      <c r="J205" s="573">
        <v>8659.1820000000007</v>
      </c>
    </row>
    <row r="206" spans="1:10">
      <c r="A206" s="571" t="s">
        <v>1127</v>
      </c>
      <c r="B206" s="571" t="s">
        <v>1128</v>
      </c>
      <c r="C206" s="571">
        <v>0</v>
      </c>
      <c r="D206" s="573">
        <v>16838685.076000001</v>
      </c>
      <c r="E206" s="573">
        <v>2310.7339999999999</v>
      </c>
      <c r="F206" s="573">
        <v>1144.0519999999999</v>
      </c>
      <c r="G206" s="573">
        <v>6550.63</v>
      </c>
      <c r="H206" s="573">
        <v>1766037.858</v>
      </c>
      <c r="I206" s="573">
        <v>434081.06599999999</v>
      </c>
      <c r="J206" s="573">
        <v>63147.544000000002</v>
      </c>
    </row>
    <row r="207" spans="1:10">
      <c r="A207" s="571" t="s">
        <v>1127</v>
      </c>
      <c r="B207" s="571" t="s">
        <v>1128</v>
      </c>
      <c r="C207" s="571">
        <v>0</v>
      </c>
      <c r="D207" s="573">
        <v>88969921.961999997</v>
      </c>
      <c r="E207" s="573">
        <v>4732.2510000000002</v>
      </c>
      <c r="F207" s="573">
        <v>2603.9380000000001</v>
      </c>
      <c r="G207" s="573">
        <v>25760.839</v>
      </c>
      <c r="H207" s="573">
        <v>9331155.6500000004</v>
      </c>
      <c r="I207" s="573">
        <v>2108503.4019999998</v>
      </c>
      <c r="J207" s="573">
        <v>306752.33799999999</v>
      </c>
    </row>
    <row r="208" spans="1:10">
      <c r="A208" s="571" t="s">
        <v>1127</v>
      </c>
      <c r="B208" s="571" t="s">
        <v>1128</v>
      </c>
      <c r="C208" s="571">
        <v>0</v>
      </c>
      <c r="D208" s="573">
        <v>20140138.441</v>
      </c>
      <c r="E208" s="573">
        <v>2356.1419999999998</v>
      </c>
      <c r="F208" s="573">
        <v>982.46600000000001</v>
      </c>
      <c r="G208" s="573">
        <v>6439.0950000000003</v>
      </c>
      <c r="H208" s="573">
        <v>2112298.023</v>
      </c>
      <c r="I208" s="573">
        <v>484823.01500000001</v>
      </c>
      <c r="J208" s="573">
        <v>70541.926999999996</v>
      </c>
    </row>
    <row r="209" spans="1:10">
      <c r="A209" s="571" t="s">
        <v>1131</v>
      </c>
      <c r="B209" s="571" t="s">
        <v>1128</v>
      </c>
      <c r="C209" s="571">
        <v>0</v>
      </c>
      <c r="D209" s="573">
        <v>341131.44300000003</v>
      </c>
      <c r="E209" s="573">
        <v>73.063000000000002</v>
      </c>
      <c r="F209" s="573">
        <v>69.978999999999999</v>
      </c>
      <c r="G209" s="573">
        <v>117.535</v>
      </c>
      <c r="H209" s="573">
        <v>35704.599000000002</v>
      </c>
      <c r="I209" s="573">
        <v>19114.219000000001</v>
      </c>
      <c r="J209" s="573">
        <v>2780.25</v>
      </c>
    </row>
    <row r="210" spans="1:10">
      <c r="A210" s="571" t="s">
        <v>1131</v>
      </c>
      <c r="B210" s="571" t="s">
        <v>1128</v>
      </c>
      <c r="C210" s="571">
        <v>0</v>
      </c>
      <c r="D210" s="573"/>
      <c r="E210" s="572"/>
      <c r="F210" s="573"/>
      <c r="G210" s="573"/>
      <c r="H210" s="573"/>
      <c r="I210" s="573"/>
      <c r="J210" s="573"/>
    </row>
    <row r="211" spans="1:10">
      <c r="A211" s="571" t="s">
        <v>1131</v>
      </c>
      <c r="B211" s="571" t="s">
        <v>1128</v>
      </c>
      <c r="C211" s="571">
        <v>0</v>
      </c>
      <c r="D211" s="573"/>
      <c r="E211" s="572"/>
      <c r="F211" s="573"/>
      <c r="G211" s="573"/>
      <c r="H211" s="573"/>
      <c r="I211" s="573"/>
      <c r="J211" s="573"/>
    </row>
    <row r="212" spans="1:10">
      <c r="A212" s="571" t="s">
        <v>1127</v>
      </c>
      <c r="B212" s="571" t="s">
        <v>1128</v>
      </c>
      <c r="C212" s="571">
        <v>0</v>
      </c>
      <c r="D212" s="573">
        <v>157824072.252</v>
      </c>
      <c r="E212" s="573">
        <v>8295.5079999999998</v>
      </c>
      <c r="F212" s="573">
        <v>4139.4960000000001</v>
      </c>
      <c r="G212" s="573">
        <v>6286.1760000000004</v>
      </c>
      <c r="H212" s="573">
        <v>16557386.552999999</v>
      </c>
      <c r="I212" s="573">
        <v>3606992.1159999999</v>
      </c>
      <c r="J212" s="573">
        <v>527284.63199999998</v>
      </c>
    </row>
    <row r="213" spans="1:10">
      <c r="A213" s="571" t="s">
        <v>1131</v>
      </c>
      <c r="B213" s="571" t="s">
        <v>1128</v>
      </c>
      <c r="C213" s="571">
        <v>0</v>
      </c>
      <c r="D213" s="573">
        <v>728249</v>
      </c>
      <c r="E213" s="573">
        <v>108.93</v>
      </c>
      <c r="F213" s="573">
        <v>47.988</v>
      </c>
      <c r="G213" s="573">
        <v>527.76599999999996</v>
      </c>
      <c r="H213" s="573">
        <v>74977.493000000002</v>
      </c>
      <c r="I213" s="573">
        <v>12092.031999999999</v>
      </c>
      <c r="J213" s="573">
        <v>1733.529</v>
      </c>
    </row>
    <row r="214" spans="1:10">
      <c r="A214" s="571" t="s">
        <v>1131</v>
      </c>
      <c r="B214" s="571" t="s">
        <v>1128</v>
      </c>
      <c r="C214" s="571">
        <v>0</v>
      </c>
      <c r="D214" s="573">
        <v>1038359</v>
      </c>
      <c r="E214" s="573">
        <v>152.91</v>
      </c>
      <c r="F214" s="573">
        <v>67.361999999999995</v>
      </c>
      <c r="G214" s="573">
        <v>740.84900000000005</v>
      </c>
      <c r="H214" s="573">
        <v>106905.13</v>
      </c>
      <c r="I214" s="573">
        <v>17234.341</v>
      </c>
      <c r="J214" s="573">
        <v>2470.692</v>
      </c>
    </row>
    <row r="215" spans="1:10">
      <c r="A215" s="571" t="s">
        <v>1131</v>
      </c>
      <c r="B215" s="571" t="s">
        <v>1128</v>
      </c>
      <c r="C215" s="571">
        <v>0</v>
      </c>
      <c r="D215" s="573">
        <v>178290.43</v>
      </c>
      <c r="E215" s="573">
        <v>36.451999999999998</v>
      </c>
      <c r="F215" s="573">
        <v>16.056999999999999</v>
      </c>
      <c r="G215" s="573">
        <v>176.61099999999999</v>
      </c>
      <c r="H215" s="573">
        <v>18356.042000000001</v>
      </c>
      <c r="I215" s="573">
        <v>4036.1990000000001</v>
      </c>
      <c r="J215" s="573">
        <v>585.77700000000004</v>
      </c>
    </row>
    <row r="216" spans="1:10">
      <c r="A216" s="571" t="s">
        <v>1127</v>
      </c>
      <c r="B216" s="571" t="s">
        <v>1128</v>
      </c>
      <c r="C216" s="571">
        <v>0</v>
      </c>
      <c r="D216" s="573">
        <v>23641602.596999999</v>
      </c>
      <c r="E216" s="573">
        <v>3759.63</v>
      </c>
      <c r="F216" s="573">
        <v>1540.7280000000001</v>
      </c>
      <c r="G216" s="573">
        <v>6303.74</v>
      </c>
      <c r="H216" s="573">
        <v>2476572.5819999999</v>
      </c>
      <c r="I216" s="573">
        <v>552290.18599999999</v>
      </c>
      <c r="J216" s="573">
        <v>80358.074999999997</v>
      </c>
    </row>
    <row r="217" spans="1:10">
      <c r="A217" s="571" t="s">
        <v>1127</v>
      </c>
      <c r="B217" s="571" t="s">
        <v>1128</v>
      </c>
      <c r="C217" s="571">
        <v>0</v>
      </c>
      <c r="D217" s="573">
        <v>22814227.741</v>
      </c>
      <c r="E217" s="572">
        <v>3668.91</v>
      </c>
      <c r="F217" s="573">
        <v>1144.598</v>
      </c>
      <c r="G217" s="573">
        <v>9722.9850000000006</v>
      </c>
      <c r="H217" s="573">
        <v>2322780.923</v>
      </c>
      <c r="I217" s="573">
        <v>541822.48899999994</v>
      </c>
      <c r="J217" s="573">
        <v>78649.588000000003</v>
      </c>
    </row>
    <row r="218" spans="1:10">
      <c r="A218" s="571" t="s">
        <v>1127</v>
      </c>
      <c r="B218" s="571" t="s">
        <v>1128</v>
      </c>
      <c r="C218" s="571">
        <v>0</v>
      </c>
      <c r="D218" s="573">
        <v>3839810.1</v>
      </c>
      <c r="E218" s="573">
        <v>379.81900000000002</v>
      </c>
      <c r="F218" s="573">
        <v>157.54599999999999</v>
      </c>
      <c r="G218" s="573">
        <v>245.82300000000001</v>
      </c>
      <c r="H218" s="573">
        <v>402720.6</v>
      </c>
      <c r="I218" s="573">
        <v>86442.682000000001</v>
      </c>
      <c r="J218" s="573">
        <v>12574.052</v>
      </c>
    </row>
    <row r="219" spans="1:10">
      <c r="A219" s="571" t="s">
        <v>1127</v>
      </c>
      <c r="B219" s="571" t="s">
        <v>1128</v>
      </c>
      <c r="C219" s="571">
        <v>0</v>
      </c>
      <c r="D219" s="573">
        <v>57344550.923</v>
      </c>
      <c r="E219" s="572">
        <v>7902.5240000000003</v>
      </c>
      <c r="F219" s="573">
        <v>3307.627</v>
      </c>
      <c r="G219" s="573">
        <v>27453.258999999998</v>
      </c>
      <c r="H219" s="573">
        <v>6014294.4500000002</v>
      </c>
      <c r="I219" s="573">
        <v>1412188.172</v>
      </c>
      <c r="J219" s="573">
        <v>205457.49799999999</v>
      </c>
    </row>
    <row r="220" spans="1:10">
      <c r="A220" s="571" t="s">
        <v>1131</v>
      </c>
      <c r="B220" s="571" t="s">
        <v>1128</v>
      </c>
      <c r="C220" s="571">
        <v>0</v>
      </c>
      <c r="D220" s="573">
        <v>754849.16500000004</v>
      </c>
      <c r="E220" s="573">
        <v>41.482999999999997</v>
      </c>
      <c r="F220" s="573">
        <v>41.482999999999997</v>
      </c>
      <c r="G220" s="573">
        <v>181.49199999999999</v>
      </c>
      <c r="H220" s="573">
        <v>76362.740999999995</v>
      </c>
      <c r="I220" s="573">
        <v>14845.312</v>
      </c>
      <c r="J220" s="573">
        <v>2027.4829999999999</v>
      </c>
    </row>
    <row r="221" spans="1:10">
      <c r="A221" s="571" t="s">
        <v>1131</v>
      </c>
      <c r="B221" s="571" t="s">
        <v>1128</v>
      </c>
      <c r="C221" s="571">
        <v>0</v>
      </c>
      <c r="D221" s="573">
        <v>6377185.0769999996</v>
      </c>
      <c r="E221" s="573">
        <v>1460.808</v>
      </c>
      <c r="F221" s="573">
        <v>556.49</v>
      </c>
      <c r="G221" s="573">
        <v>444.238</v>
      </c>
      <c r="H221" s="573">
        <v>624626.06599999999</v>
      </c>
      <c r="I221" s="573">
        <v>186292.976</v>
      </c>
      <c r="J221" s="573">
        <v>26327.432000000001</v>
      </c>
    </row>
    <row r="222" spans="1:10">
      <c r="A222" s="571" t="s">
        <v>1127</v>
      </c>
      <c r="B222" s="571" t="s">
        <v>1128</v>
      </c>
      <c r="C222" s="571">
        <v>0</v>
      </c>
      <c r="D222" s="573">
        <v>28095246.324999999</v>
      </c>
      <c r="E222" s="572">
        <v>3106.7829999999999</v>
      </c>
      <c r="F222" s="573">
        <v>1522.056</v>
      </c>
      <c r="G222" s="573">
        <v>15512.922</v>
      </c>
      <c r="H222" s="573">
        <v>2946624.82</v>
      </c>
      <c r="I222" s="573">
        <v>665581.28200000001</v>
      </c>
      <c r="J222" s="573">
        <v>96858.641000000003</v>
      </c>
    </row>
    <row r="223" spans="1:10">
      <c r="A223" s="571" t="s">
        <v>1127</v>
      </c>
      <c r="B223" s="571" t="s">
        <v>1128</v>
      </c>
      <c r="C223" s="571">
        <v>0</v>
      </c>
      <c r="D223" s="573">
        <v>30730575.629999999</v>
      </c>
      <c r="E223" s="572">
        <v>1450.7049999999999</v>
      </c>
      <c r="F223" s="572">
        <v>687.10599999999999</v>
      </c>
      <c r="G223" s="573">
        <v>1608.5630000000001</v>
      </c>
      <c r="H223" s="573">
        <v>3223022.41</v>
      </c>
      <c r="I223" s="572">
        <v>710659.74899999995</v>
      </c>
      <c r="J223" s="573">
        <v>103362.25599999999</v>
      </c>
    </row>
    <row r="224" spans="1:10">
      <c r="A224" s="571" t="s">
        <v>1127</v>
      </c>
      <c r="B224" s="571" t="s">
        <v>1128</v>
      </c>
      <c r="C224" s="571">
        <v>0</v>
      </c>
      <c r="D224" s="573"/>
      <c r="E224" s="573"/>
      <c r="F224" s="573"/>
      <c r="G224" s="573"/>
      <c r="H224" s="573"/>
      <c r="I224" s="573">
        <v>0</v>
      </c>
      <c r="J224" s="573">
        <v>0</v>
      </c>
    </row>
    <row r="225" spans="1:10">
      <c r="A225" s="571" t="s">
        <v>1127</v>
      </c>
      <c r="B225" s="571" t="s">
        <v>1128</v>
      </c>
      <c r="C225" s="571">
        <v>0</v>
      </c>
      <c r="D225" s="573">
        <v>212341.986</v>
      </c>
      <c r="E225" s="573">
        <v>28.388000000000002</v>
      </c>
      <c r="F225" s="573">
        <v>11.593999999999999</v>
      </c>
      <c r="G225" s="573">
        <v>73.525000000000006</v>
      </c>
      <c r="H225" s="573">
        <v>22709.170999999998</v>
      </c>
      <c r="I225" s="573">
        <v>5149.4780000000001</v>
      </c>
      <c r="J225" s="573">
        <v>749.01499999999999</v>
      </c>
    </row>
    <row r="226" spans="1:10">
      <c r="A226" s="571" t="s">
        <v>1127</v>
      </c>
      <c r="B226" s="571" t="s">
        <v>1128</v>
      </c>
      <c r="C226" s="571">
        <v>0</v>
      </c>
      <c r="D226" s="572">
        <v>205595.66699999999</v>
      </c>
      <c r="E226" s="572">
        <v>27.486000000000001</v>
      </c>
      <c r="F226" s="572">
        <v>11.226000000000001</v>
      </c>
      <c r="G226" s="572">
        <v>71.188999999999993</v>
      </c>
      <c r="H226" s="572">
        <v>21987.678</v>
      </c>
      <c r="I226" s="572">
        <v>4985.8739999999998</v>
      </c>
      <c r="J226" s="573">
        <v>725.21799999999996</v>
      </c>
    </row>
    <row r="227" spans="1:10">
      <c r="A227" s="571" t="s">
        <v>1127</v>
      </c>
      <c r="B227" s="571" t="s">
        <v>1128</v>
      </c>
      <c r="C227" s="571">
        <v>0</v>
      </c>
      <c r="D227" s="573">
        <v>134803.99400000001</v>
      </c>
      <c r="E227" s="572">
        <v>19.257999999999999</v>
      </c>
      <c r="F227" s="573">
        <v>7.8650000000000002</v>
      </c>
      <c r="G227" s="573">
        <v>49.877000000000002</v>
      </c>
      <c r="H227" s="573">
        <v>14416.777</v>
      </c>
      <c r="I227" s="573">
        <v>3269.114</v>
      </c>
      <c r="J227" s="573">
        <v>475.50700000000001</v>
      </c>
    </row>
    <row r="228" spans="1:10">
      <c r="A228" s="571" t="s">
        <v>1127</v>
      </c>
      <c r="B228" s="571" t="s">
        <v>1128</v>
      </c>
      <c r="C228" s="571">
        <v>0</v>
      </c>
      <c r="D228" s="573">
        <v>19805754.82</v>
      </c>
      <c r="E228" s="572">
        <v>6541.0510000000004</v>
      </c>
      <c r="F228" s="573">
        <v>2908.1729999999998</v>
      </c>
      <c r="G228" s="573">
        <v>3953.3760000000002</v>
      </c>
      <c r="H228" s="573">
        <v>1920134.99</v>
      </c>
      <c r="I228" s="573">
        <v>371579.03100000002</v>
      </c>
      <c r="J228" s="573">
        <v>53693.652000000002</v>
      </c>
    </row>
    <row r="229" spans="1:10">
      <c r="A229" s="571" t="s">
        <v>1127</v>
      </c>
      <c r="B229" s="571" t="s">
        <v>1128</v>
      </c>
      <c r="C229" s="571">
        <v>0</v>
      </c>
      <c r="D229" s="573">
        <v>81735742.664000005</v>
      </c>
      <c r="E229" s="572">
        <v>4240.4049999999997</v>
      </c>
      <c r="F229" s="573">
        <v>1785.4380000000001</v>
      </c>
      <c r="G229" s="573">
        <v>4576.0150000000003</v>
      </c>
      <c r="H229" s="573">
        <v>8572440.4489999991</v>
      </c>
      <c r="I229" s="573">
        <v>1896223.9439999999</v>
      </c>
      <c r="J229" s="573">
        <v>275793.88099999999</v>
      </c>
    </row>
    <row r="230" spans="1:10">
      <c r="A230" s="571" t="s">
        <v>1127</v>
      </c>
      <c r="B230" s="571" t="s">
        <v>1128</v>
      </c>
      <c r="C230" s="571">
        <v>0</v>
      </c>
      <c r="D230" s="573">
        <v>1167882.193</v>
      </c>
      <c r="E230" s="573">
        <v>25.4</v>
      </c>
      <c r="F230" s="573">
        <v>10.009</v>
      </c>
      <c r="G230" s="573">
        <v>285.74700000000001</v>
      </c>
      <c r="H230" s="573">
        <v>83428.850999999995</v>
      </c>
      <c r="I230" s="573">
        <v>46275.298999999999</v>
      </c>
      <c r="J230" s="573">
        <v>6342.3559999999998</v>
      </c>
    </row>
    <row r="231" spans="1:10">
      <c r="A231" s="571" t="s">
        <v>1127</v>
      </c>
      <c r="B231" s="571" t="s">
        <v>1128</v>
      </c>
      <c r="C231" s="571">
        <v>0</v>
      </c>
      <c r="D231" s="573">
        <v>6956284.2249999996</v>
      </c>
      <c r="E231" s="573">
        <v>736.20299999999997</v>
      </c>
      <c r="F231" s="573">
        <v>163.97800000000001</v>
      </c>
      <c r="G231" s="573">
        <v>2421.2280000000001</v>
      </c>
      <c r="H231" s="573">
        <v>724914.95</v>
      </c>
      <c r="I231" s="573">
        <v>162308.092</v>
      </c>
      <c r="J231" s="573">
        <v>23612.822</v>
      </c>
    </row>
    <row r="232" spans="1:10">
      <c r="A232" s="571" t="s">
        <v>1127</v>
      </c>
      <c r="B232" s="571" t="s">
        <v>1128</v>
      </c>
      <c r="C232" s="571">
        <v>0</v>
      </c>
      <c r="D232" s="573">
        <v>4739509.2609999999</v>
      </c>
      <c r="E232" s="573">
        <v>380.13799999999998</v>
      </c>
      <c r="F232" s="573">
        <v>135.298</v>
      </c>
      <c r="G232" s="573">
        <v>245.21100000000001</v>
      </c>
      <c r="H232" s="573">
        <v>497066.41</v>
      </c>
      <c r="I232" s="573">
        <v>113562.386</v>
      </c>
      <c r="J232" s="573">
        <v>16512.974999999999</v>
      </c>
    </row>
    <row r="233" spans="1:10">
      <c r="A233" s="571" t="s">
        <v>1127</v>
      </c>
      <c r="B233" s="571" t="s">
        <v>1128</v>
      </c>
      <c r="C233" s="571">
        <v>0</v>
      </c>
      <c r="D233" s="573">
        <v>141254668.45699999</v>
      </c>
      <c r="E233" s="573">
        <v>10193.269</v>
      </c>
      <c r="F233" s="573">
        <v>3866.19</v>
      </c>
      <c r="G233" s="573">
        <v>11458.617</v>
      </c>
      <c r="H233" s="573">
        <v>14814782.897</v>
      </c>
      <c r="I233" s="573">
        <v>3363064.966</v>
      </c>
      <c r="J233" s="573">
        <v>489218.23800000001</v>
      </c>
    </row>
    <row r="234" spans="1:10">
      <c r="A234" s="571" t="s">
        <v>1127</v>
      </c>
      <c r="B234" s="571" t="s">
        <v>1128</v>
      </c>
      <c r="C234" s="571">
        <v>0</v>
      </c>
      <c r="D234" s="573">
        <v>5018686.5259999996</v>
      </c>
      <c r="E234" s="572">
        <v>0</v>
      </c>
      <c r="F234" s="573">
        <v>0</v>
      </c>
      <c r="G234" s="573">
        <v>2.8000000000000001E-2</v>
      </c>
      <c r="H234" s="573">
        <v>531920.97100000002</v>
      </c>
      <c r="I234" s="573">
        <v>119517.117</v>
      </c>
      <c r="J234" s="573">
        <v>17374.687000000002</v>
      </c>
    </row>
    <row r="235" spans="1:10">
      <c r="A235" s="571" t="s">
        <v>1127</v>
      </c>
      <c r="B235" s="571" t="s">
        <v>1128</v>
      </c>
      <c r="C235" s="571">
        <v>0</v>
      </c>
      <c r="D235" s="572">
        <v>59258.286999999997</v>
      </c>
      <c r="E235" s="572">
        <v>0</v>
      </c>
      <c r="F235" s="572">
        <v>0</v>
      </c>
      <c r="G235" s="572">
        <v>19.966999999999999</v>
      </c>
      <c r="H235" s="572">
        <v>6337.4489999999996</v>
      </c>
      <c r="I235" s="572">
        <v>1413.5139999999999</v>
      </c>
      <c r="J235" s="573">
        <v>206.084</v>
      </c>
    </row>
    <row r="236" spans="1:10">
      <c r="A236" s="571" t="s">
        <v>1127</v>
      </c>
      <c r="B236" s="571" t="s">
        <v>1128</v>
      </c>
      <c r="C236" s="571">
        <v>0</v>
      </c>
      <c r="D236" s="573">
        <v>13165279.396</v>
      </c>
      <c r="E236" s="572">
        <v>1257.8789999999999</v>
      </c>
      <c r="F236" s="573">
        <v>507.82100000000003</v>
      </c>
      <c r="G236" s="573">
        <v>2943.5349999999999</v>
      </c>
      <c r="H236" s="573">
        <v>1380773.8770000001</v>
      </c>
      <c r="I236" s="573">
        <v>298740.92099999997</v>
      </c>
      <c r="J236" s="573">
        <v>43459.523000000001</v>
      </c>
    </row>
    <row r="237" spans="1:10">
      <c r="A237" s="571" t="s">
        <v>1131</v>
      </c>
      <c r="B237" s="571" t="s">
        <v>1128</v>
      </c>
      <c r="C237" s="571">
        <v>0</v>
      </c>
      <c r="D237" s="573">
        <v>327765.33299999998</v>
      </c>
      <c r="E237" s="573">
        <v>67.183000000000007</v>
      </c>
      <c r="F237" s="573">
        <v>24.370999999999999</v>
      </c>
      <c r="G237" s="573">
        <v>449.95600000000002</v>
      </c>
      <c r="H237" s="573">
        <v>30510.449000000001</v>
      </c>
      <c r="I237" s="573">
        <v>7000.4539999999997</v>
      </c>
      <c r="J237" s="573">
        <v>1013.802</v>
      </c>
    </row>
    <row r="238" spans="1:10">
      <c r="A238" s="571" t="s">
        <v>1127</v>
      </c>
      <c r="B238" s="571" t="s">
        <v>1128</v>
      </c>
      <c r="C238" s="571">
        <v>0</v>
      </c>
      <c r="D238" s="573">
        <v>13330060.106000001</v>
      </c>
      <c r="E238" s="573">
        <v>3241.4180000000001</v>
      </c>
      <c r="F238" s="573">
        <v>1307.1669999999999</v>
      </c>
      <c r="G238" s="573">
        <v>6318.3329999999996</v>
      </c>
      <c r="H238" s="573">
        <v>1398055.652</v>
      </c>
      <c r="I238" s="573">
        <v>286649.40999999997</v>
      </c>
      <c r="J238" s="573">
        <v>41647.718000000001</v>
      </c>
    </row>
    <row r="239" spans="1:10">
      <c r="A239" s="571" t="s">
        <v>1131</v>
      </c>
      <c r="B239" s="571" t="s">
        <v>1128</v>
      </c>
      <c r="C239" s="571">
        <v>0</v>
      </c>
      <c r="D239" s="573">
        <v>386280.74800000002</v>
      </c>
      <c r="E239" s="572">
        <v>57.012</v>
      </c>
      <c r="F239" s="573">
        <v>16.738</v>
      </c>
      <c r="G239" s="573">
        <v>998.35500000000002</v>
      </c>
      <c r="H239" s="573">
        <v>39369.697</v>
      </c>
      <c r="I239" s="573">
        <v>20177.858</v>
      </c>
      <c r="J239" s="573">
        <v>2933.3049999999998</v>
      </c>
    </row>
    <row r="240" spans="1:10">
      <c r="A240" s="571" t="s">
        <v>1127</v>
      </c>
      <c r="B240" s="571" t="s">
        <v>1128</v>
      </c>
      <c r="C240" s="571">
        <v>0</v>
      </c>
      <c r="D240" s="573"/>
      <c r="E240" s="573"/>
      <c r="F240" s="573"/>
      <c r="G240" s="573"/>
      <c r="H240" s="573"/>
      <c r="I240" s="573"/>
      <c r="J240" s="573"/>
    </row>
    <row r="241" spans="1:10">
      <c r="A241" s="571" t="s">
        <v>1131</v>
      </c>
      <c r="B241" s="571" t="s">
        <v>1128</v>
      </c>
      <c r="C241" s="571">
        <v>0</v>
      </c>
      <c r="D241" s="573">
        <v>780881.47900000005</v>
      </c>
      <c r="E241" s="572">
        <v>155.99299999999999</v>
      </c>
      <c r="F241" s="573">
        <v>77.463999999999999</v>
      </c>
      <c r="G241" s="573">
        <v>1045.0070000000001</v>
      </c>
      <c r="H241" s="573">
        <v>64850.148999999998</v>
      </c>
      <c r="I241" s="573">
        <v>14778.950999999999</v>
      </c>
      <c r="J241" s="573">
        <v>2141.3319999999999</v>
      </c>
    </row>
    <row r="242" spans="1:10">
      <c r="A242" s="571" t="s">
        <v>1127</v>
      </c>
      <c r="B242" s="571" t="s">
        <v>1128</v>
      </c>
      <c r="C242" s="571">
        <v>0</v>
      </c>
      <c r="D242" s="573">
        <v>32943404.767999999</v>
      </c>
      <c r="E242" s="573">
        <v>1157.829</v>
      </c>
      <c r="F242" s="573">
        <v>601.779</v>
      </c>
      <c r="G242" s="573">
        <v>1441.394</v>
      </c>
      <c r="H242" s="573">
        <v>3390305.8629999999</v>
      </c>
      <c r="I242" s="573">
        <v>838419.897</v>
      </c>
      <c r="J242" s="573">
        <v>121868.508</v>
      </c>
    </row>
    <row r="243" spans="1:10">
      <c r="A243" s="571" t="s">
        <v>1127</v>
      </c>
      <c r="B243" s="571" t="s">
        <v>1128</v>
      </c>
      <c r="C243" s="571">
        <v>0</v>
      </c>
      <c r="D243" s="573">
        <v>88318850.531000003</v>
      </c>
      <c r="E243" s="573">
        <v>2594.5079999999998</v>
      </c>
      <c r="F243" s="573">
        <v>1183.9190000000001</v>
      </c>
      <c r="G243" s="573">
        <v>286.399</v>
      </c>
      <c r="H243" s="573">
        <v>9262882.5390000008</v>
      </c>
      <c r="I243" s="573">
        <v>2161367.7599999998</v>
      </c>
      <c r="J243" s="573">
        <v>314497.24699999997</v>
      </c>
    </row>
    <row r="244" spans="1:10">
      <c r="A244" s="571" t="s">
        <v>1127</v>
      </c>
      <c r="B244" s="571" t="s">
        <v>1128</v>
      </c>
      <c r="C244" s="571">
        <v>0</v>
      </c>
      <c r="D244" s="573">
        <v>7873664.4469999997</v>
      </c>
      <c r="E244" s="573">
        <v>970.52599999999995</v>
      </c>
      <c r="F244" s="573">
        <v>401.25700000000001</v>
      </c>
      <c r="G244" s="573">
        <v>1766.4829999999999</v>
      </c>
      <c r="H244" s="573">
        <v>794657.74100000004</v>
      </c>
      <c r="I244" s="573">
        <v>183145.62400000001</v>
      </c>
      <c r="J244" s="573">
        <v>26570.239000000001</v>
      </c>
    </row>
    <row r="245" spans="1:10">
      <c r="A245" s="571" t="s">
        <v>1127</v>
      </c>
      <c r="B245" s="571" t="s">
        <v>1128</v>
      </c>
      <c r="C245" s="571">
        <v>0</v>
      </c>
      <c r="D245" s="572">
        <v>25211313.313999999</v>
      </c>
      <c r="E245" s="572">
        <v>950.88400000000001</v>
      </c>
      <c r="F245" s="572">
        <v>493.43599999999998</v>
      </c>
      <c r="G245" s="572">
        <v>3020.846</v>
      </c>
      <c r="H245" s="572">
        <v>2622980.8760000002</v>
      </c>
      <c r="I245" s="572">
        <v>581725.50199999998</v>
      </c>
      <c r="J245" s="573">
        <v>84553.778000000006</v>
      </c>
    </row>
    <row r="246" spans="1:10">
      <c r="A246" s="571" t="s">
        <v>1127</v>
      </c>
      <c r="B246" s="571" t="s">
        <v>1128</v>
      </c>
      <c r="C246" s="571">
        <v>0</v>
      </c>
      <c r="D246" s="573">
        <v>142375808.183</v>
      </c>
      <c r="E246" s="572">
        <v>6686.9449999999997</v>
      </c>
      <c r="F246" s="573">
        <v>2800.2170000000001</v>
      </c>
      <c r="G246" s="573">
        <v>33092.285000000003</v>
      </c>
      <c r="H246" s="573">
        <v>14932376.720000001</v>
      </c>
      <c r="I246" s="573">
        <v>3804980.4980000001</v>
      </c>
      <c r="J246" s="573">
        <v>553504.75199999998</v>
      </c>
    </row>
    <row r="247" spans="1:10">
      <c r="A247" s="571" t="s">
        <v>1127</v>
      </c>
      <c r="B247" s="571" t="s">
        <v>1128</v>
      </c>
      <c r="C247" s="571">
        <v>0</v>
      </c>
      <c r="D247" s="573">
        <v>3067259.923</v>
      </c>
      <c r="E247" s="572">
        <v>1064.252</v>
      </c>
      <c r="F247" s="573">
        <v>518.69299999999998</v>
      </c>
      <c r="G247" s="573">
        <v>769.93700000000001</v>
      </c>
      <c r="H247" s="573">
        <v>320384.76799999998</v>
      </c>
      <c r="I247" s="573">
        <v>118203.026</v>
      </c>
      <c r="J247" s="573">
        <v>16965.163</v>
      </c>
    </row>
    <row r="248" spans="1:10">
      <c r="A248" s="571" t="s">
        <v>1127</v>
      </c>
      <c r="B248" s="571" t="s">
        <v>1128</v>
      </c>
      <c r="C248" s="571">
        <v>0</v>
      </c>
      <c r="D248" s="573">
        <v>54887275.167000003</v>
      </c>
      <c r="E248" s="573">
        <v>4353.4889999999996</v>
      </c>
      <c r="F248" s="573">
        <v>1826.258</v>
      </c>
      <c r="G248" s="573">
        <v>11703.395</v>
      </c>
      <c r="H248" s="573">
        <v>5756154.3039999995</v>
      </c>
      <c r="I248" s="573">
        <v>1412275.0689999999</v>
      </c>
      <c r="J248" s="573">
        <v>205407.30900000001</v>
      </c>
    </row>
    <row r="249" spans="1:10">
      <c r="A249" s="571" t="s">
        <v>1131</v>
      </c>
      <c r="B249" s="571" t="s">
        <v>1128</v>
      </c>
      <c r="C249" s="571">
        <v>0</v>
      </c>
      <c r="D249" s="573">
        <v>116311</v>
      </c>
      <c r="E249" s="573">
        <v>18.66</v>
      </c>
      <c r="F249" s="573">
        <v>3.51</v>
      </c>
      <c r="G249" s="573">
        <v>192.042</v>
      </c>
      <c r="H249" s="573">
        <v>7248.3209999999999</v>
      </c>
      <c r="I249" s="573">
        <v>4937.0230000000001</v>
      </c>
      <c r="J249" s="573">
        <v>672.303</v>
      </c>
    </row>
    <row r="250" spans="1:10">
      <c r="A250" s="571" t="s">
        <v>1127</v>
      </c>
      <c r="B250" s="571" t="s">
        <v>1128</v>
      </c>
      <c r="C250" s="571">
        <v>0</v>
      </c>
      <c r="D250" s="573">
        <v>31524890.055</v>
      </c>
      <c r="E250" s="573">
        <v>3420.1550000000002</v>
      </c>
      <c r="F250" s="573">
        <v>1534.6189999999999</v>
      </c>
      <c r="G250" s="573">
        <v>8604.2129999999997</v>
      </c>
      <c r="H250" s="573">
        <v>3306322.0359999998</v>
      </c>
      <c r="I250" s="573">
        <v>767198.90800000005</v>
      </c>
      <c r="J250" s="573">
        <v>111651.049</v>
      </c>
    </row>
    <row r="251" spans="1:10">
      <c r="A251" s="571" t="s">
        <v>1131</v>
      </c>
      <c r="B251" s="571" t="s">
        <v>1128</v>
      </c>
      <c r="C251" s="571">
        <v>0</v>
      </c>
      <c r="D251" s="573">
        <v>1102481.5060000001</v>
      </c>
      <c r="E251" s="573">
        <v>51.442</v>
      </c>
      <c r="F251" s="573">
        <v>16.872</v>
      </c>
      <c r="G251" s="573">
        <v>1526.7809999999999</v>
      </c>
      <c r="H251" s="573">
        <v>78049.112999999998</v>
      </c>
      <c r="I251" s="573">
        <v>33506.252</v>
      </c>
      <c r="J251" s="573">
        <v>4601.1580000000004</v>
      </c>
    </row>
    <row r="252" spans="1:10">
      <c r="A252" s="571" t="s">
        <v>1127</v>
      </c>
      <c r="B252" s="571" t="s">
        <v>1128</v>
      </c>
      <c r="C252" s="571">
        <v>0</v>
      </c>
      <c r="D252" s="573">
        <v>78055150.420000002</v>
      </c>
      <c r="E252" s="573">
        <v>20884.989000000001</v>
      </c>
      <c r="F252" s="573">
        <v>8113.2209999999995</v>
      </c>
      <c r="G252" s="573">
        <v>16733.725999999999</v>
      </c>
      <c r="H252" s="573">
        <v>8186424.3360000001</v>
      </c>
      <c r="I252" s="573">
        <v>1996204.179</v>
      </c>
      <c r="J252" s="573">
        <v>290369.24400000001</v>
      </c>
    </row>
    <row r="253" spans="1:10">
      <c r="A253" s="571" t="s">
        <v>1127</v>
      </c>
      <c r="B253" s="571" t="s">
        <v>1128</v>
      </c>
      <c r="C253" s="571">
        <v>0</v>
      </c>
      <c r="D253" s="573">
        <v>70110790.436000004</v>
      </c>
      <c r="E253" s="573">
        <v>2849.9340000000002</v>
      </c>
      <c r="F253" s="573">
        <v>1144.92</v>
      </c>
      <c r="G253" s="573">
        <v>17444.440999999999</v>
      </c>
      <c r="H253" s="573">
        <v>7353221.4970000004</v>
      </c>
      <c r="I253" s="573">
        <v>1969078.4029999999</v>
      </c>
      <c r="J253" s="573">
        <v>286436.353</v>
      </c>
    </row>
    <row r="254" spans="1:10">
      <c r="A254" s="571" t="s">
        <v>1127</v>
      </c>
      <c r="B254" s="571" t="s">
        <v>1128</v>
      </c>
      <c r="C254" s="571">
        <v>0</v>
      </c>
      <c r="D254" s="573">
        <v>14984261.465</v>
      </c>
      <c r="E254" s="573">
        <v>2449.4839999999999</v>
      </c>
      <c r="F254" s="573">
        <v>1172.17</v>
      </c>
      <c r="G254" s="573">
        <v>4847.192</v>
      </c>
      <c r="H254" s="573">
        <v>1571532.2420000001</v>
      </c>
      <c r="I254" s="573">
        <v>412922.424</v>
      </c>
      <c r="J254" s="573">
        <v>59872.017</v>
      </c>
    </row>
    <row r="255" spans="1:10">
      <c r="A255" s="571" t="s">
        <v>1127</v>
      </c>
      <c r="B255" s="571" t="s">
        <v>1128</v>
      </c>
      <c r="C255" s="571">
        <v>0</v>
      </c>
      <c r="D255" s="573">
        <v>18748843.162999999</v>
      </c>
      <c r="E255" s="573">
        <v>1060.7670000000001</v>
      </c>
      <c r="F255" s="573">
        <v>485.28399999999999</v>
      </c>
      <c r="G255" s="573">
        <v>6651.2849999999999</v>
      </c>
      <c r="H255" s="573">
        <v>1923631.828</v>
      </c>
      <c r="I255" s="573">
        <v>441830.18400000001</v>
      </c>
      <c r="J255" s="573">
        <v>64271.510999999999</v>
      </c>
    </row>
    <row r="256" spans="1:10">
      <c r="A256" s="571" t="s">
        <v>1127</v>
      </c>
      <c r="B256" s="571" t="s">
        <v>1128</v>
      </c>
      <c r="C256" s="571">
        <v>0</v>
      </c>
      <c r="D256" s="573">
        <v>49159408.674000002</v>
      </c>
      <c r="E256" s="573">
        <v>6015.0460000000003</v>
      </c>
      <c r="F256" s="573">
        <v>2918.8290000000002</v>
      </c>
      <c r="G256" s="573">
        <v>1483.7529999999999</v>
      </c>
      <c r="H256" s="573">
        <v>5155834.0760000004</v>
      </c>
      <c r="I256" s="573">
        <v>1325827.1129999999</v>
      </c>
      <c r="J256" s="573">
        <v>192861.929</v>
      </c>
    </row>
    <row r="257" spans="1:10">
      <c r="A257" s="571" t="s">
        <v>1127</v>
      </c>
      <c r="B257" s="571" t="s">
        <v>1128</v>
      </c>
      <c r="C257" s="571">
        <v>0</v>
      </c>
      <c r="D257" s="573">
        <v>80980716.616999999</v>
      </c>
      <c r="E257" s="573">
        <v>15717.216</v>
      </c>
      <c r="F257" s="573">
        <v>6423.4110000000001</v>
      </c>
      <c r="G257" s="573">
        <v>16602.393</v>
      </c>
      <c r="H257" s="573">
        <v>8492875.5250000004</v>
      </c>
      <c r="I257" s="573">
        <v>1918253.23</v>
      </c>
      <c r="J257" s="573">
        <v>279038.46000000002</v>
      </c>
    </row>
    <row r="258" spans="1:10">
      <c r="A258" s="571" t="s">
        <v>1127</v>
      </c>
      <c r="B258" s="571" t="s">
        <v>1128</v>
      </c>
      <c r="C258" s="571">
        <v>0</v>
      </c>
      <c r="D258" s="572">
        <v>91307172.325000003</v>
      </c>
      <c r="E258" s="572">
        <v>5894.37</v>
      </c>
      <c r="F258" s="572">
        <v>3215.3040000000001</v>
      </c>
      <c r="G258" s="572">
        <v>14898.475</v>
      </c>
      <c r="H258" s="572">
        <v>7214462.7000000002</v>
      </c>
      <c r="I258" s="572">
        <v>1024717.909</v>
      </c>
      <c r="J258" s="573">
        <v>143921.07699999999</v>
      </c>
    </row>
    <row r="259" spans="1:10">
      <c r="A259" s="571" t="s">
        <v>1131</v>
      </c>
      <c r="B259" s="571" t="s">
        <v>1128</v>
      </c>
      <c r="C259" s="571">
        <v>0</v>
      </c>
      <c r="D259" s="573">
        <v>8671635.3540000003</v>
      </c>
      <c r="E259" s="573">
        <v>1932.597</v>
      </c>
      <c r="F259" s="573">
        <v>1101.8030000000001</v>
      </c>
      <c r="G259" s="573">
        <v>2210.0529999999999</v>
      </c>
      <c r="H259" s="573">
        <v>889709.67599999998</v>
      </c>
      <c r="I259" s="573">
        <v>202459.761</v>
      </c>
      <c r="J259" s="573">
        <v>29464.638999999999</v>
      </c>
    </row>
    <row r="260" spans="1:10">
      <c r="A260" s="571" t="s">
        <v>1133</v>
      </c>
      <c r="B260" s="571" t="s">
        <v>1128</v>
      </c>
      <c r="C260" s="571">
        <v>1</v>
      </c>
      <c r="D260" s="573">
        <v>31146674.824999999</v>
      </c>
      <c r="E260" s="573">
        <v>1942.1559999999999</v>
      </c>
      <c r="F260" s="573">
        <v>995.28899999999999</v>
      </c>
      <c r="G260" s="573">
        <v>2881.6019999999999</v>
      </c>
      <c r="H260" s="573">
        <v>3372654.7</v>
      </c>
      <c r="I260" s="573">
        <v>674238.42599999998</v>
      </c>
      <c r="J260" s="573">
        <v>98061.532000000007</v>
      </c>
    </row>
    <row r="261" spans="1:10">
      <c r="A261" s="571" t="s">
        <v>1131</v>
      </c>
      <c r="B261" s="571" t="s">
        <v>1128</v>
      </c>
      <c r="C261" s="571">
        <v>0</v>
      </c>
      <c r="D261" s="573">
        <v>44298866.75</v>
      </c>
      <c r="E261" s="573">
        <v>8480.6419999999998</v>
      </c>
      <c r="F261" s="573">
        <v>4157.5479999999998</v>
      </c>
      <c r="G261" s="573">
        <v>70666.494000000006</v>
      </c>
      <c r="H261" s="573">
        <v>4453088.1960000005</v>
      </c>
      <c r="I261" s="573">
        <v>985133.10400000005</v>
      </c>
      <c r="J261" s="573">
        <v>142990.86600000001</v>
      </c>
    </row>
    <row r="262" spans="1:10">
      <c r="A262" s="571" t="s">
        <v>1127</v>
      </c>
      <c r="B262" s="571" t="s">
        <v>1128</v>
      </c>
      <c r="C262" s="571">
        <v>0</v>
      </c>
      <c r="D262" s="573">
        <v>155521517.80599999</v>
      </c>
      <c r="E262" s="573">
        <v>16535.927</v>
      </c>
      <c r="F262" s="573">
        <v>6633.2820000000002</v>
      </c>
      <c r="G262" s="573">
        <v>10801.373</v>
      </c>
      <c r="H262" s="573">
        <v>16309796.411</v>
      </c>
      <c r="I262" s="573">
        <v>3579686.4079999998</v>
      </c>
      <c r="J262" s="573">
        <v>520680.76799999998</v>
      </c>
    </row>
    <row r="263" spans="1:10">
      <c r="A263" s="571" t="s">
        <v>1129</v>
      </c>
      <c r="B263" s="571" t="s">
        <v>1128</v>
      </c>
      <c r="C263" s="571">
        <v>0</v>
      </c>
      <c r="D263" s="573">
        <v>4348481.34</v>
      </c>
      <c r="E263" s="572">
        <v>824.03700000000003</v>
      </c>
      <c r="F263" s="573">
        <v>354.58600000000001</v>
      </c>
      <c r="G263" s="573">
        <v>997.19299999999998</v>
      </c>
      <c r="H263" s="573">
        <v>457716.929</v>
      </c>
      <c r="I263" s="573">
        <v>10138.210999999999</v>
      </c>
      <c r="J263" s="573">
        <v>15159.924000000001</v>
      </c>
    </row>
    <row r="264" spans="1:10">
      <c r="A264" s="571" t="s">
        <v>1127</v>
      </c>
      <c r="B264" s="571" t="s">
        <v>1128</v>
      </c>
      <c r="C264" s="571">
        <v>0</v>
      </c>
      <c r="D264" s="573">
        <v>8879990.7740000002</v>
      </c>
      <c r="E264" s="572">
        <v>358.69299999999998</v>
      </c>
      <c r="F264" s="572">
        <v>130.58600000000001</v>
      </c>
      <c r="G264" s="573">
        <v>390.68200000000002</v>
      </c>
      <c r="H264" s="573">
        <v>931025.03099999996</v>
      </c>
      <c r="I264" s="572">
        <v>205715.35699999999</v>
      </c>
      <c r="J264" s="573">
        <v>29919.651999999998</v>
      </c>
    </row>
    <row r="265" spans="1:10">
      <c r="A265" s="571" t="s">
        <v>1127</v>
      </c>
      <c r="B265" s="571" t="s">
        <v>1128</v>
      </c>
      <c r="C265" s="571">
        <v>0</v>
      </c>
      <c r="D265" s="573">
        <v>6557653.8459999999</v>
      </c>
      <c r="E265" s="572">
        <v>864.37599999999998</v>
      </c>
      <c r="F265" s="573">
        <v>348.64400000000001</v>
      </c>
      <c r="G265" s="573">
        <v>1620.0730000000001</v>
      </c>
      <c r="H265" s="573">
        <v>687763.24199999997</v>
      </c>
      <c r="I265" s="573">
        <v>158219.45499999999</v>
      </c>
      <c r="J265" s="573">
        <v>23012.723999999998</v>
      </c>
    </row>
    <row r="266" spans="1:10">
      <c r="A266" s="571" t="s">
        <v>1133</v>
      </c>
      <c r="B266" s="571" t="s">
        <v>1128</v>
      </c>
      <c r="C266" s="571">
        <v>1</v>
      </c>
      <c r="D266" s="573">
        <v>4052904.719</v>
      </c>
      <c r="E266" s="572">
        <v>752.50199999999995</v>
      </c>
      <c r="F266" s="573">
        <v>358.93099999999998</v>
      </c>
      <c r="G266" s="573">
        <v>1045.4259999999999</v>
      </c>
      <c r="H266" s="573">
        <v>440778.283</v>
      </c>
      <c r="I266" s="573">
        <v>89423.663</v>
      </c>
      <c r="J266" s="573">
        <v>13005.06</v>
      </c>
    </row>
    <row r="267" spans="1:10">
      <c r="A267" s="571" t="s">
        <v>1133</v>
      </c>
      <c r="B267" s="571" t="s">
        <v>1128</v>
      </c>
      <c r="C267" s="571">
        <v>1</v>
      </c>
      <c r="D267" s="573">
        <v>54483.474999999999</v>
      </c>
      <c r="E267" s="572">
        <v>0</v>
      </c>
      <c r="F267" s="573">
        <v>0</v>
      </c>
      <c r="G267" s="573">
        <v>0</v>
      </c>
      <c r="H267" s="573">
        <v>5787.1629999999996</v>
      </c>
      <c r="I267" s="573">
        <v>1321.2719999999999</v>
      </c>
      <c r="J267" s="573">
        <v>192.185</v>
      </c>
    </row>
    <row r="268" spans="1:10">
      <c r="A268" s="571" t="s">
        <v>1131</v>
      </c>
      <c r="B268" s="571" t="s">
        <v>1128</v>
      </c>
      <c r="C268" s="571">
        <v>0</v>
      </c>
      <c r="D268" s="572">
        <v>17343286.738000002</v>
      </c>
      <c r="E268" s="572">
        <v>1029.116</v>
      </c>
      <c r="F268" s="572">
        <v>348.12900000000002</v>
      </c>
      <c r="G268" s="572">
        <v>1281.357</v>
      </c>
      <c r="H268" s="572">
        <v>1750437.9269999999</v>
      </c>
      <c r="I268" s="572">
        <v>413791.68300000002</v>
      </c>
      <c r="J268" s="573">
        <v>60408.982000000004</v>
      </c>
    </row>
    <row r="269" spans="1:10">
      <c r="A269" s="571" t="s">
        <v>1131</v>
      </c>
      <c r="B269" s="571" t="s">
        <v>1128</v>
      </c>
      <c r="C269" s="571">
        <v>0</v>
      </c>
      <c r="D269" s="572">
        <v>122353813.513</v>
      </c>
      <c r="E269" s="572">
        <v>6115.81</v>
      </c>
      <c r="F269" s="572">
        <v>2861.6610000000001</v>
      </c>
      <c r="G269" s="572">
        <v>7032.4979999999996</v>
      </c>
      <c r="H269" s="572">
        <v>12553496.732999999</v>
      </c>
      <c r="I269" s="572">
        <v>2959704.7370000002</v>
      </c>
      <c r="J269" s="573">
        <v>430576.72700000001</v>
      </c>
    </row>
    <row r="270" spans="1:10">
      <c r="A270" s="571" t="s">
        <v>1131</v>
      </c>
      <c r="B270" s="571" t="s">
        <v>1128</v>
      </c>
      <c r="C270" s="571">
        <v>0</v>
      </c>
      <c r="D270" s="573">
        <v>399377.77399999998</v>
      </c>
      <c r="E270" s="572">
        <v>103.645</v>
      </c>
      <c r="F270" s="573">
        <v>103.645</v>
      </c>
      <c r="G270" s="573">
        <v>729.66899999999998</v>
      </c>
      <c r="H270" s="573">
        <v>0</v>
      </c>
      <c r="I270" s="573">
        <v>32929.029000000002</v>
      </c>
      <c r="J270" s="573">
        <v>8047.1419999999998</v>
      </c>
    </row>
    <row r="271" spans="1:10">
      <c r="A271" s="571" t="s">
        <v>1131</v>
      </c>
      <c r="B271" s="571" t="s">
        <v>1128</v>
      </c>
      <c r="C271" s="571">
        <v>0</v>
      </c>
      <c r="D271" s="572">
        <v>54949785.413999997</v>
      </c>
      <c r="E271" s="572">
        <v>2102.895</v>
      </c>
      <c r="F271" s="572">
        <v>728.06700000000001</v>
      </c>
      <c r="G271" s="572">
        <v>1242.55</v>
      </c>
      <c r="H271" s="572">
        <v>5637843.5259999996</v>
      </c>
      <c r="I271" s="572">
        <v>1347564.368</v>
      </c>
      <c r="J271" s="573">
        <v>196116.37299999999</v>
      </c>
    </row>
    <row r="272" spans="1:10">
      <c r="A272" s="571" t="s">
        <v>1131</v>
      </c>
      <c r="B272" s="571" t="s">
        <v>1128</v>
      </c>
      <c r="C272" s="571">
        <v>0</v>
      </c>
      <c r="D272" s="572">
        <v>925389.37600000005</v>
      </c>
      <c r="E272" s="572">
        <v>219.34800000000001</v>
      </c>
      <c r="F272" s="572">
        <v>76.238</v>
      </c>
      <c r="G272" s="572">
        <v>38.386000000000003</v>
      </c>
      <c r="H272" s="572">
        <v>94942.607000000004</v>
      </c>
      <c r="I272" s="572">
        <v>20602.038</v>
      </c>
      <c r="J272" s="573">
        <v>2996.66</v>
      </c>
    </row>
    <row r="273" spans="1:10">
      <c r="A273" s="571" t="s">
        <v>1131</v>
      </c>
      <c r="B273" s="571" t="s">
        <v>1128</v>
      </c>
      <c r="C273" s="571">
        <v>0</v>
      </c>
      <c r="D273" s="572"/>
      <c r="E273" s="572"/>
      <c r="F273" s="572"/>
      <c r="G273" s="572"/>
      <c r="H273" s="572"/>
      <c r="I273" s="572"/>
      <c r="J273" s="573"/>
    </row>
    <row r="274" spans="1:10">
      <c r="A274" s="571" t="s">
        <v>1131</v>
      </c>
      <c r="B274" s="571" t="s">
        <v>1128</v>
      </c>
      <c r="C274" s="571">
        <v>0</v>
      </c>
      <c r="D274" s="573">
        <v>24649579.113000002</v>
      </c>
      <c r="E274" s="572">
        <v>4018.2820000000002</v>
      </c>
      <c r="F274" s="573">
        <v>1731.31</v>
      </c>
      <c r="G274" s="573">
        <v>1718.0930000000001</v>
      </c>
      <c r="H274" s="573">
        <v>2529045.2930000001</v>
      </c>
      <c r="I274" s="573">
        <v>598168.103</v>
      </c>
      <c r="J274" s="573">
        <v>87083.097999999998</v>
      </c>
    </row>
    <row r="275" spans="1:10">
      <c r="A275" s="571" t="s">
        <v>1131</v>
      </c>
      <c r="B275" s="571" t="s">
        <v>1128</v>
      </c>
      <c r="C275" s="571">
        <v>0</v>
      </c>
      <c r="D275" s="572">
        <v>1219904.4820000001</v>
      </c>
      <c r="E275" s="572">
        <v>303.58</v>
      </c>
      <c r="F275" s="572">
        <v>116.55800000000001</v>
      </c>
      <c r="G275" s="572">
        <v>1040.8240000000001</v>
      </c>
      <c r="H275" s="572">
        <v>104835.715</v>
      </c>
      <c r="I275" s="572">
        <v>33891.466</v>
      </c>
      <c r="J275" s="573">
        <v>4724.9049999999997</v>
      </c>
    </row>
    <row r="276" spans="1:10">
      <c r="A276" s="571" t="s">
        <v>1131</v>
      </c>
      <c r="B276" s="571" t="s">
        <v>1128</v>
      </c>
      <c r="C276" s="571">
        <v>0</v>
      </c>
      <c r="D276" s="573">
        <v>92515197.942000002</v>
      </c>
      <c r="E276" s="572">
        <v>9916.6569999999992</v>
      </c>
      <c r="F276" s="573">
        <v>3204.3539999999998</v>
      </c>
      <c r="G276" s="573">
        <v>5917.442</v>
      </c>
      <c r="H276" s="573">
        <v>9492055.8900000006</v>
      </c>
      <c r="I276" s="573">
        <v>2127875.216</v>
      </c>
      <c r="J276" s="573">
        <v>309557.74</v>
      </c>
    </row>
    <row r="277" spans="1:10">
      <c r="A277" s="571" t="s">
        <v>1131</v>
      </c>
      <c r="B277" s="571" t="s">
        <v>1128</v>
      </c>
      <c r="C277" s="571">
        <v>0</v>
      </c>
      <c r="D277" s="572">
        <v>28383297.986000001</v>
      </c>
      <c r="E277" s="572">
        <v>2169.509</v>
      </c>
      <c r="F277" s="572">
        <v>1146.921</v>
      </c>
      <c r="G277" s="572">
        <v>3490.7089999999998</v>
      </c>
      <c r="H277" s="572">
        <v>2909098.6060000001</v>
      </c>
      <c r="I277" s="572">
        <v>747437.85600000003</v>
      </c>
      <c r="J277" s="573">
        <v>108828.912</v>
      </c>
    </row>
    <row r="278" spans="1:10">
      <c r="A278" s="571" t="s">
        <v>1131</v>
      </c>
      <c r="B278" s="571" t="s">
        <v>1128</v>
      </c>
      <c r="C278" s="571">
        <v>0</v>
      </c>
      <c r="D278" s="573"/>
      <c r="E278" s="573"/>
      <c r="F278" s="573"/>
      <c r="G278" s="573"/>
      <c r="H278" s="573"/>
      <c r="I278" s="573"/>
      <c r="J278" s="573"/>
    </row>
    <row r="279" spans="1:10">
      <c r="A279" s="571" t="s">
        <v>1131</v>
      </c>
      <c r="B279" s="571" t="s">
        <v>1128</v>
      </c>
      <c r="C279" s="571">
        <v>0</v>
      </c>
      <c r="D279" s="573"/>
      <c r="E279" s="573"/>
      <c r="F279" s="573"/>
      <c r="G279" s="573"/>
      <c r="H279" s="573"/>
      <c r="I279" s="573"/>
      <c r="J279" s="573"/>
    </row>
    <row r="280" spans="1:10">
      <c r="A280" s="571" t="s">
        <v>1131</v>
      </c>
      <c r="B280" s="571" t="s">
        <v>1128</v>
      </c>
      <c r="C280" s="571">
        <v>0</v>
      </c>
      <c r="D280" s="572">
        <v>123471505.779</v>
      </c>
      <c r="E280" s="572">
        <v>9569.8649999999998</v>
      </c>
      <c r="F280" s="572">
        <v>3817.6030000000001</v>
      </c>
      <c r="G280" s="572">
        <v>15647.791999999999</v>
      </c>
      <c r="H280" s="572">
        <v>12664589.59</v>
      </c>
      <c r="I280" s="572">
        <v>3225327.4219999998</v>
      </c>
      <c r="J280" s="573">
        <v>469247.679</v>
      </c>
    </row>
    <row r="281" spans="1:10">
      <c r="A281" s="571" t="s">
        <v>1131</v>
      </c>
      <c r="B281" s="571" t="s">
        <v>1128</v>
      </c>
      <c r="C281" s="571">
        <v>0</v>
      </c>
      <c r="D281" s="573"/>
      <c r="E281" s="572"/>
      <c r="F281" s="573"/>
      <c r="G281" s="573"/>
      <c r="H281" s="573"/>
      <c r="I281" s="573"/>
      <c r="J281" s="573"/>
    </row>
    <row r="282" spans="1:10">
      <c r="A282" s="571" t="s">
        <v>1131</v>
      </c>
      <c r="B282" s="571" t="s">
        <v>1128</v>
      </c>
      <c r="C282" s="571">
        <v>0</v>
      </c>
      <c r="D282" s="573">
        <v>52911.826000000001</v>
      </c>
      <c r="E282" s="573">
        <v>5.1369999999999996</v>
      </c>
      <c r="F282" s="573">
        <v>5.1369999999999996</v>
      </c>
      <c r="G282" s="573">
        <v>157.785</v>
      </c>
      <c r="H282" s="573">
        <v>5289.3069999999998</v>
      </c>
      <c r="I282" s="573">
        <v>3116.703</v>
      </c>
      <c r="J282" s="573">
        <v>452.63900000000001</v>
      </c>
    </row>
    <row r="283" spans="1:10">
      <c r="A283" s="571" t="s">
        <v>1131</v>
      </c>
      <c r="B283" s="571" t="s">
        <v>1128</v>
      </c>
      <c r="C283" s="571">
        <v>0</v>
      </c>
      <c r="D283" s="572">
        <v>4709281.9479999999</v>
      </c>
      <c r="E283" s="572">
        <v>717.52700000000004</v>
      </c>
      <c r="F283" s="572">
        <v>296.82400000000001</v>
      </c>
      <c r="G283" s="572">
        <v>255.46600000000001</v>
      </c>
      <c r="H283" s="572">
        <v>483173.038</v>
      </c>
      <c r="I283" s="572">
        <v>124530.15</v>
      </c>
      <c r="J283" s="573">
        <v>18123.185000000001</v>
      </c>
    </row>
    <row r="284" spans="1:10">
      <c r="A284" s="571" t="s">
        <v>1131</v>
      </c>
      <c r="B284" s="571" t="s">
        <v>1128</v>
      </c>
      <c r="C284" s="571">
        <v>0</v>
      </c>
      <c r="D284" s="573">
        <v>734007.92099999997</v>
      </c>
      <c r="E284" s="573">
        <v>60.968000000000004</v>
      </c>
      <c r="F284" s="573">
        <v>1.7110000000000001</v>
      </c>
      <c r="G284" s="573">
        <v>35.082000000000001</v>
      </c>
      <c r="H284" s="573">
        <v>75308.797000000006</v>
      </c>
      <c r="I284" s="573">
        <v>19549.463</v>
      </c>
      <c r="J284" s="573">
        <v>2844.9169999999999</v>
      </c>
    </row>
    <row r="285" spans="1:10">
      <c r="A285" s="571" t="s">
        <v>1127</v>
      </c>
      <c r="B285" s="571" t="s">
        <v>1128</v>
      </c>
      <c r="C285" s="571">
        <v>0</v>
      </c>
      <c r="D285" s="573"/>
      <c r="E285" s="573"/>
      <c r="F285" s="573"/>
      <c r="G285" s="573"/>
      <c r="H285" s="573"/>
      <c r="I285" s="573">
        <v>0</v>
      </c>
      <c r="J285" s="573">
        <v>0</v>
      </c>
    </row>
    <row r="286" spans="1:10">
      <c r="A286" s="571" t="s">
        <v>1127</v>
      </c>
      <c r="B286" s="571" t="s">
        <v>1128</v>
      </c>
      <c r="C286" s="571">
        <v>0</v>
      </c>
      <c r="D286" s="573">
        <v>473509.16700000002</v>
      </c>
      <c r="E286" s="572">
        <v>0</v>
      </c>
      <c r="F286" s="573">
        <v>0</v>
      </c>
      <c r="G286" s="573">
        <v>146.23099999999999</v>
      </c>
      <c r="H286" s="573">
        <v>50640.012000000002</v>
      </c>
      <c r="I286" s="573">
        <v>11483.01</v>
      </c>
      <c r="J286" s="573">
        <v>1670.2560000000001</v>
      </c>
    </row>
    <row r="287" spans="1:10">
      <c r="A287" s="571" t="s">
        <v>1133</v>
      </c>
      <c r="B287" s="571" t="s">
        <v>1128</v>
      </c>
      <c r="C287" s="571">
        <v>1</v>
      </c>
      <c r="D287" s="573">
        <v>67550294.303000003</v>
      </c>
      <c r="E287" s="572">
        <v>9248.4179999999997</v>
      </c>
      <c r="F287" s="573">
        <v>3603.5770000000002</v>
      </c>
      <c r="G287" s="573">
        <v>12783.584999999999</v>
      </c>
      <c r="H287" s="573">
        <v>7354195.8320000004</v>
      </c>
      <c r="I287" s="573">
        <v>1590990.5859999999</v>
      </c>
      <c r="J287" s="573">
        <v>231427.696</v>
      </c>
    </row>
    <row r="288" spans="1:10">
      <c r="A288" s="571" t="s">
        <v>1134</v>
      </c>
      <c r="B288" s="571" t="s">
        <v>1128</v>
      </c>
      <c r="C288" s="571">
        <v>0</v>
      </c>
      <c r="D288" s="573">
        <v>92816375.288000003</v>
      </c>
      <c r="E288" s="573">
        <v>7983.5280000000002</v>
      </c>
      <c r="F288" s="573">
        <v>3177.6959999999999</v>
      </c>
      <c r="G288" s="573">
        <v>15824.379000000001</v>
      </c>
      <c r="H288" s="573">
        <v>10104931.516000001</v>
      </c>
      <c r="I288" s="573">
        <v>2266881.1510000001</v>
      </c>
      <c r="J288" s="573">
        <v>329734.65299999999</v>
      </c>
    </row>
    <row r="289" spans="1:10">
      <c r="A289" s="571" t="s">
        <v>1133</v>
      </c>
      <c r="B289" s="571" t="s">
        <v>1128</v>
      </c>
      <c r="C289" s="571">
        <v>1</v>
      </c>
      <c r="D289" s="573">
        <v>32197995.938000001</v>
      </c>
      <c r="E289" s="573">
        <v>11374.474</v>
      </c>
      <c r="F289" s="573">
        <v>4681.2740000000003</v>
      </c>
      <c r="G289" s="573">
        <v>12777.11</v>
      </c>
      <c r="H289" s="573">
        <v>3505390.9309999999</v>
      </c>
      <c r="I289" s="573">
        <v>751650.94799999997</v>
      </c>
      <c r="J289" s="573">
        <v>109353.868</v>
      </c>
    </row>
    <row r="290" spans="1:10">
      <c r="A290" s="571" t="s">
        <v>1133</v>
      </c>
      <c r="B290" s="571" t="s">
        <v>1128</v>
      </c>
      <c r="C290" s="571">
        <v>1</v>
      </c>
      <c r="D290" s="573">
        <v>40285878.958999999</v>
      </c>
      <c r="E290" s="573">
        <v>6575.8630000000003</v>
      </c>
      <c r="F290" s="573">
        <v>2504.3620000000001</v>
      </c>
      <c r="G290" s="573">
        <v>1437.248</v>
      </c>
      <c r="H290" s="573">
        <v>4385921.8930000002</v>
      </c>
      <c r="I290" s="573">
        <v>999211.09900000005</v>
      </c>
      <c r="J290" s="573">
        <v>145369.99600000001</v>
      </c>
    </row>
    <row r="291" spans="1:10">
      <c r="A291" s="571" t="s">
        <v>1133</v>
      </c>
      <c r="B291" s="571" t="s">
        <v>1128</v>
      </c>
      <c r="C291" s="571">
        <v>1</v>
      </c>
      <c r="D291" s="573">
        <v>48969773.397</v>
      </c>
      <c r="E291" s="573">
        <v>8208.32</v>
      </c>
      <c r="F291" s="573">
        <v>2748.9290000000001</v>
      </c>
      <c r="G291" s="573">
        <v>2070.163</v>
      </c>
      <c r="H291" s="573">
        <v>5331335.0760000004</v>
      </c>
      <c r="I291" s="573">
        <v>1248413.726</v>
      </c>
      <c r="J291" s="573">
        <v>181613.13699999999</v>
      </c>
    </row>
    <row r="292" spans="1:10">
      <c r="A292" s="571" t="s">
        <v>1133</v>
      </c>
      <c r="B292" s="571" t="s">
        <v>1128</v>
      </c>
      <c r="C292" s="571">
        <v>1</v>
      </c>
      <c r="D292" s="573">
        <v>5541466.818</v>
      </c>
      <c r="E292" s="573">
        <v>995.53499999999997</v>
      </c>
      <c r="F292" s="573">
        <v>389.31599999999997</v>
      </c>
      <c r="G292" s="573">
        <v>2338.5239999999999</v>
      </c>
      <c r="H292" s="573">
        <v>601669.77300000004</v>
      </c>
      <c r="I292" s="573">
        <v>174939.399</v>
      </c>
      <c r="J292" s="573">
        <v>25445.706999999999</v>
      </c>
    </row>
    <row r="293" spans="1:10">
      <c r="A293" s="571" t="s">
        <v>1133</v>
      </c>
      <c r="B293" s="571" t="s">
        <v>1128</v>
      </c>
      <c r="C293" s="571">
        <v>1</v>
      </c>
      <c r="D293" s="573">
        <v>970663.16500000004</v>
      </c>
      <c r="E293" s="572">
        <v>557.28300000000002</v>
      </c>
      <c r="F293" s="573">
        <v>429.32100000000003</v>
      </c>
      <c r="G293" s="573">
        <v>609.53899999999999</v>
      </c>
      <c r="H293" s="573">
        <v>105681.655</v>
      </c>
      <c r="I293" s="573">
        <v>7550.9920000000002</v>
      </c>
      <c r="J293" s="573">
        <v>1099.0989999999999</v>
      </c>
    </row>
    <row r="294" spans="1:10">
      <c r="A294" s="571" t="s">
        <v>1127</v>
      </c>
      <c r="B294" s="571" t="s">
        <v>1128</v>
      </c>
      <c r="C294" s="571">
        <v>0</v>
      </c>
      <c r="D294" s="573">
        <v>13427100.032</v>
      </c>
      <c r="E294" s="573">
        <v>1661.95</v>
      </c>
      <c r="F294" s="573">
        <v>712.68499999999995</v>
      </c>
      <c r="G294" s="573">
        <v>2590.8530000000001</v>
      </c>
      <c r="H294" s="573">
        <v>1408230.9010000001</v>
      </c>
      <c r="I294" s="573">
        <v>338827.45699999999</v>
      </c>
      <c r="J294" s="573">
        <v>49286.565999999999</v>
      </c>
    </row>
    <row r="295" spans="1:10">
      <c r="A295" s="571" t="s">
        <v>1127</v>
      </c>
      <c r="B295" s="571" t="s">
        <v>1128</v>
      </c>
      <c r="C295" s="571">
        <v>0</v>
      </c>
      <c r="D295" s="573"/>
      <c r="E295" s="572"/>
      <c r="F295" s="573"/>
      <c r="G295" s="573"/>
      <c r="H295" s="573"/>
      <c r="I295" s="573"/>
      <c r="J295" s="573"/>
    </row>
    <row r="296" spans="1:10">
      <c r="A296" s="571" t="s">
        <v>1127</v>
      </c>
      <c r="B296" s="571" t="s">
        <v>1128</v>
      </c>
      <c r="C296" s="571">
        <v>0</v>
      </c>
      <c r="D296" s="573">
        <v>2332218.9679999999</v>
      </c>
      <c r="E296" s="573">
        <v>70.552999999999997</v>
      </c>
      <c r="F296" s="573">
        <v>31.286999999999999</v>
      </c>
      <c r="G296" s="573">
        <v>489.101</v>
      </c>
      <c r="H296" s="573">
        <v>249268.08799999999</v>
      </c>
      <c r="I296" s="573">
        <v>56488.404999999999</v>
      </c>
      <c r="J296" s="573">
        <v>8216.1769999999997</v>
      </c>
    </row>
    <row r="297" spans="1:10">
      <c r="A297" s="571" t="s">
        <v>1127</v>
      </c>
      <c r="B297" s="571" t="s">
        <v>1128</v>
      </c>
      <c r="C297" s="571">
        <v>0</v>
      </c>
      <c r="D297" s="573">
        <v>233277.402</v>
      </c>
      <c r="E297" s="573">
        <v>33.325000000000003</v>
      </c>
      <c r="F297" s="573">
        <v>14.393000000000001</v>
      </c>
      <c r="G297" s="573">
        <v>67.650000000000006</v>
      </c>
      <c r="H297" s="573">
        <v>24948.134999999998</v>
      </c>
      <c r="I297" s="573">
        <v>5657.18</v>
      </c>
      <c r="J297" s="573">
        <v>822.86199999999997</v>
      </c>
    </row>
    <row r="298" spans="1:10">
      <c r="A298" s="571" t="s">
        <v>1127</v>
      </c>
      <c r="B298" s="571" t="s">
        <v>1128</v>
      </c>
      <c r="C298" s="571">
        <v>0</v>
      </c>
      <c r="D298" s="572">
        <v>88075773.625</v>
      </c>
      <c r="E298" s="572">
        <v>8155.098</v>
      </c>
      <c r="F298" s="572">
        <v>3199.373</v>
      </c>
      <c r="G298" s="572">
        <v>24483.816999999999</v>
      </c>
      <c r="H298" s="572">
        <v>9237383.1750000007</v>
      </c>
      <c r="I298" s="572">
        <v>2188765.8730000001</v>
      </c>
      <c r="J298" s="573">
        <v>318339.51299999998</v>
      </c>
    </row>
    <row r="299" spans="1:10">
      <c r="A299" s="571" t="s">
        <v>1127</v>
      </c>
      <c r="B299" s="571" t="s">
        <v>1128</v>
      </c>
      <c r="C299" s="571">
        <v>0</v>
      </c>
      <c r="D299" s="573">
        <v>18668772.964000002</v>
      </c>
      <c r="E299" s="573">
        <v>1004.915</v>
      </c>
      <c r="F299" s="573">
        <v>459.13799999999998</v>
      </c>
      <c r="G299" s="573">
        <v>2898.835</v>
      </c>
      <c r="H299" s="573">
        <v>1957976.574</v>
      </c>
      <c r="I299" s="573">
        <v>425347.03700000001</v>
      </c>
      <c r="J299" s="573">
        <v>61879.476999999999</v>
      </c>
    </row>
    <row r="300" spans="1:10">
      <c r="A300" s="571" t="s">
        <v>1127</v>
      </c>
      <c r="B300" s="571" t="s">
        <v>1128</v>
      </c>
      <c r="C300" s="571">
        <v>0</v>
      </c>
      <c r="D300" s="573">
        <v>3957744.0559999999</v>
      </c>
      <c r="E300" s="572">
        <v>384.00299999999999</v>
      </c>
      <c r="F300" s="572">
        <v>202.88499999999999</v>
      </c>
      <c r="G300" s="573">
        <v>1595.4069999999999</v>
      </c>
      <c r="H300" s="573">
        <v>412419.23100000003</v>
      </c>
      <c r="I300" s="572">
        <v>138135.19899999999</v>
      </c>
      <c r="J300" s="573">
        <v>20080.189999999999</v>
      </c>
    </row>
    <row r="301" spans="1:10">
      <c r="A301" s="571" t="s">
        <v>1127</v>
      </c>
      <c r="B301" s="571" t="s">
        <v>1128</v>
      </c>
      <c r="C301" s="571">
        <v>0</v>
      </c>
      <c r="D301" s="573">
        <v>89738543.967999995</v>
      </c>
      <c r="E301" s="573">
        <v>5629.5680000000002</v>
      </c>
      <c r="F301" s="573">
        <v>2283.857</v>
      </c>
      <c r="G301" s="573">
        <v>16134.23</v>
      </c>
      <c r="H301" s="573">
        <v>9407657.2740000002</v>
      </c>
      <c r="I301" s="573">
        <v>2117802.673</v>
      </c>
      <c r="J301" s="573">
        <v>308086.90299999999</v>
      </c>
    </row>
    <row r="302" spans="1:10">
      <c r="A302" s="571" t="s">
        <v>1127</v>
      </c>
      <c r="B302" s="571" t="s">
        <v>1128</v>
      </c>
      <c r="C302" s="571">
        <v>0</v>
      </c>
      <c r="D302" s="573">
        <v>35503184.976000004</v>
      </c>
      <c r="E302" s="573">
        <v>5778.8010000000004</v>
      </c>
      <c r="F302" s="573">
        <v>2561.1950000000002</v>
      </c>
      <c r="G302" s="573">
        <v>11244.870999999999</v>
      </c>
      <c r="H302" s="573">
        <v>3714819.6719999998</v>
      </c>
      <c r="I302" s="573">
        <v>807088.52899999998</v>
      </c>
      <c r="J302" s="573">
        <v>117363.787</v>
      </c>
    </row>
    <row r="303" spans="1:10">
      <c r="A303" s="571" t="s">
        <v>1127</v>
      </c>
      <c r="B303" s="571" t="s">
        <v>1128</v>
      </c>
      <c r="C303" s="571">
        <v>0</v>
      </c>
      <c r="D303" s="573">
        <v>6631408.8559999997</v>
      </c>
      <c r="E303" s="573">
        <v>710.24300000000005</v>
      </c>
      <c r="F303" s="573">
        <v>305.97199999999998</v>
      </c>
      <c r="G303" s="573">
        <v>1452.4090000000001</v>
      </c>
      <c r="H303" s="573">
        <v>695490.20499999996</v>
      </c>
      <c r="I303" s="573">
        <v>146314.84</v>
      </c>
      <c r="J303" s="573">
        <v>21383.641</v>
      </c>
    </row>
    <row r="304" spans="1:10">
      <c r="A304" s="571" t="s">
        <v>1127</v>
      </c>
      <c r="B304" s="571" t="s">
        <v>1128</v>
      </c>
      <c r="C304" s="571">
        <v>0</v>
      </c>
      <c r="D304" s="573">
        <v>14767955.126</v>
      </c>
      <c r="E304" s="573">
        <v>2849.9140000000002</v>
      </c>
      <c r="F304" s="573">
        <v>1192.511</v>
      </c>
      <c r="G304" s="573">
        <v>3241.752</v>
      </c>
      <c r="H304" s="573">
        <v>1548866.4779999999</v>
      </c>
      <c r="I304" s="573">
        <v>354787.42599999998</v>
      </c>
      <c r="J304" s="573">
        <v>51603.49</v>
      </c>
    </row>
    <row r="305" spans="1:10">
      <c r="A305" s="571" t="s">
        <v>1127</v>
      </c>
      <c r="B305" s="571" t="s">
        <v>1128</v>
      </c>
      <c r="C305" s="571">
        <v>0</v>
      </c>
      <c r="D305" s="573"/>
      <c r="E305" s="573"/>
      <c r="F305" s="573"/>
      <c r="G305" s="573"/>
      <c r="H305" s="573"/>
      <c r="I305" s="573">
        <v>56008.714999999997</v>
      </c>
      <c r="J305" s="573">
        <v>8146.7219999999998</v>
      </c>
    </row>
    <row r="306" spans="1:10">
      <c r="A306" s="571" t="s">
        <v>1131</v>
      </c>
      <c r="B306" s="571" t="s">
        <v>1128</v>
      </c>
      <c r="C306" s="571">
        <v>0</v>
      </c>
      <c r="D306" s="573">
        <v>11681332.061000001</v>
      </c>
      <c r="E306" s="572">
        <v>1678.212</v>
      </c>
      <c r="F306" s="573">
        <v>109.386</v>
      </c>
      <c r="G306" s="573">
        <v>1044.0119999999999</v>
      </c>
      <c r="H306" s="573">
        <v>1198301.3910000001</v>
      </c>
      <c r="I306" s="573">
        <v>301188.39600000001</v>
      </c>
      <c r="J306" s="573">
        <v>43826.017999999996</v>
      </c>
    </row>
    <row r="307" spans="1:10">
      <c r="A307" s="571" t="s">
        <v>1131</v>
      </c>
      <c r="B307" s="571" t="s">
        <v>1128</v>
      </c>
      <c r="C307" s="571">
        <v>0</v>
      </c>
      <c r="D307" s="573">
        <v>3490726.0290000001</v>
      </c>
      <c r="E307" s="572">
        <v>533.72</v>
      </c>
      <c r="F307" s="573">
        <v>103.288</v>
      </c>
      <c r="G307" s="573">
        <v>286.69799999999998</v>
      </c>
      <c r="H307" s="573">
        <v>354591.59700000001</v>
      </c>
      <c r="I307" s="573">
        <v>62739.245999999999</v>
      </c>
      <c r="J307" s="573">
        <v>9187.884</v>
      </c>
    </row>
    <row r="308" spans="1:10">
      <c r="A308" s="571" t="s">
        <v>1131</v>
      </c>
      <c r="B308" s="571" t="s">
        <v>1128</v>
      </c>
      <c r="C308" s="571">
        <v>0</v>
      </c>
      <c r="D308" s="573">
        <v>7857802.9230000004</v>
      </c>
      <c r="E308" s="572">
        <v>555.21400000000006</v>
      </c>
      <c r="F308" s="573">
        <v>220.899</v>
      </c>
      <c r="G308" s="573">
        <v>693.59400000000005</v>
      </c>
      <c r="H308" s="573">
        <v>805962.45299999998</v>
      </c>
      <c r="I308" s="573">
        <v>189302.63500000001</v>
      </c>
      <c r="J308" s="573">
        <v>27543.654999999999</v>
      </c>
    </row>
    <row r="309" spans="1:10">
      <c r="A309" s="571" t="s">
        <v>1131</v>
      </c>
      <c r="B309" s="571" t="s">
        <v>1128</v>
      </c>
      <c r="C309" s="571">
        <v>0</v>
      </c>
      <c r="D309" s="573">
        <v>13100969.444</v>
      </c>
      <c r="E309" s="572">
        <v>524.91200000000003</v>
      </c>
      <c r="F309" s="573">
        <v>367.72300000000001</v>
      </c>
      <c r="G309" s="573">
        <v>191.69399999999999</v>
      </c>
      <c r="H309" s="573">
        <v>842743.48400000005</v>
      </c>
      <c r="I309" s="573">
        <v>75263.668999999994</v>
      </c>
      <c r="J309" s="573">
        <v>9869.1550000000007</v>
      </c>
    </row>
    <row r="310" spans="1:10">
      <c r="A310" s="571" t="s">
        <v>1131</v>
      </c>
      <c r="B310" s="571" t="s">
        <v>1128</v>
      </c>
      <c r="C310" s="571">
        <v>0</v>
      </c>
      <c r="D310" s="573">
        <v>9117411.8029999994</v>
      </c>
      <c r="E310" s="572">
        <v>552.83699999999999</v>
      </c>
      <c r="F310" s="573">
        <v>186.464</v>
      </c>
      <c r="G310" s="573">
        <v>661.976</v>
      </c>
      <c r="H310" s="573">
        <v>935774.52</v>
      </c>
      <c r="I310" s="573">
        <v>199633.666</v>
      </c>
      <c r="J310" s="573">
        <v>29054.252</v>
      </c>
    </row>
    <row r="311" spans="1:10">
      <c r="A311" s="571" t="s">
        <v>1131</v>
      </c>
      <c r="B311" s="571" t="s">
        <v>1128</v>
      </c>
      <c r="C311" s="571">
        <v>0</v>
      </c>
      <c r="D311" s="573">
        <v>6139296.0889999997</v>
      </c>
      <c r="E311" s="573">
        <v>234.06399999999999</v>
      </c>
      <c r="F311" s="573">
        <v>116.658</v>
      </c>
      <c r="G311" s="573">
        <v>138.74700000000001</v>
      </c>
      <c r="H311" s="573">
        <v>562822.42000000004</v>
      </c>
      <c r="I311" s="573">
        <v>100235.88800000001</v>
      </c>
      <c r="J311" s="573">
        <v>14471.727999999999</v>
      </c>
    </row>
    <row r="312" spans="1:10">
      <c r="A312" s="571" t="s">
        <v>1127</v>
      </c>
      <c r="B312" s="571" t="s">
        <v>1128</v>
      </c>
      <c r="C312" s="571">
        <v>0</v>
      </c>
      <c r="D312" s="573">
        <v>14946929.18</v>
      </c>
      <c r="E312" s="573">
        <v>2578.7510000000002</v>
      </c>
      <c r="F312" s="573">
        <v>1202.258</v>
      </c>
      <c r="G312" s="573">
        <v>731.76599999999996</v>
      </c>
      <c r="H312" s="573">
        <v>1567634.466</v>
      </c>
      <c r="I312" s="573">
        <v>369326.60200000001</v>
      </c>
      <c r="J312" s="573">
        <v>53716.587</v>
      </c>
    </row>
    <row r="313" spans="1:10">
      <c r="A313" s="571" t="s">
        <v>1131</v>
      </c>
      <c r="B313" s="571" t="s">
        <v>1128</v>
      </c>
      <c r="C313" s="571">
        <v>0</v>
      </c>
      <c r="D313" s="572">
        <v>83750954.797000006</v>
      </c>
      <c r="E313" s="572">
        <v>22192.304</v>
      </c>
      <c r="F313" s="572">
        <v>9443.0259999999998</v>
      </c>
      <c r="G313" s="572">
        <v>6317.0919999999996</v>
      </c>
      <c r="H313" s="572">
        <v>8593202.8120000008</v>
      </c>
      <c r="I313" s="572">
        <v>2082108.1370000001</v>
      </c>
      <c r="J313" s="573">
        <v>302787.54100000003</v>
      </c>
    </row>
    <row r="314" spans="1:10">
      <c r="A314" s="571" t="s">
        <v>1131</v>
      </c>
      <c r="B314" s="571" t="s">
        <v>1128</v>
      </c>
      <c r="C314" s="571">
        <v>0</v>
      </c>
      <c r="D314" s="573">
        <v>117727882.296</v>
      </c>
      <c r="E314" s="572">
        <v>16561.899000000001</v>
      </c>
      <c r="F314" s="573">
        <v>7308.9870000000001</v>
      </c>
      <c r="G314" s="573">
        <v>4969.5969999999998</v>
      </c>
      <c r="H314" s="573">
        <v>12344265.543</v>
      </c>
      <c r="I314" s="573">
        <v>2741396.2390000001</v>
      </c>
      <c r="J314" s="573">
        <v>398973.61900000001</v>
      </c>
    </row>
    <row r="315" spans="1:10">
      <c r="A315" s="571" t="s">
        <v>1127</v>
      </c>
      <c r="B315" s="571" t="s">
        <v>1128</v>
      </c>
      <c r="C315" s="571">
        <v>0</v>
      </c>
      <c r="D315" s="573"/>
      <c r="E315" s="573"/>
      <c r="F315" s="573"/>
      <c r="G315" s="572"/>
      <c r="H315" s="572"/>
      <c r="I315" s="572"/>
      <c r="J315" s="573"/>
    </row>
    <row r="316" spans="1:10">
      <c r="A316" s="571" t="s">
        <v>1127</v>
      </c>
      <c r="B316" s="571" t="s">
        <v>1128</v>
      </c>
      <c r="C316" s="571">
        <v>0</v>
      </c>
      <c r="D316" s="573"/>
      <c r="E316" s="572"/>
      <c r="F316" s="573"/>
      <c r="G316" s="573"/>
      <c r="H316" s="573"/>
      <c r="I316" s="573"/>
      <c r="J316" s="573"/>
    </row>
    <row r="317" spans="1:10">
      <c r="A317" s="571" t="s">
        <v>1131</v>
      </c>
      <c r="B317" s="571" t="s">
        <v>1128</v>
      </c>
      <c r="C317" s="571">
        <v>0</v>
      </c>
      <c r="D317" s="573">
        <v>27479418.171999998</v>
      </c>
      <c r="E317" s="573">
        <v>4341.0280000000002</v>
      </c>
      <c r="F317" s="573">
        <v>2046.252</v>
      </c>
      <c r="G317" s="572">
        <v>7430.0919999999996</v>
      </c>
      <c r="H317" s="572">
        <v>2882025.4530000002</v>
      </c>
      <c r="I317" s="572">
        <v>728258.43700000003</v>
      </c>
      <c r="J317" s="573">
        <v>105980.586</v>
      </c>
    </row>
    <row r="318" spans="1:10">
      <c r="A318" s="571" t="s">
        <v>1131</v>
      </c>
      <c r="B318" s="571" t="s">
        <v>1128</v>
      </c>
      <c r="C318" s="571">
        <v>0</v>
      </c>
      <c r="D318" s="572">
        <v>28066322.401000001</v>
      </c>
      <c r="E318" s="572">
        <v>3672.8580000000002</v>
      </c>
      <c r="F318" s="572">
        <v>1780.298</v>
      </c>
      <c r="G318" s="572">
        <v>2508.2620000000002</v>
      </c>
      <c r="H318" s="572">
        <v>2943587.889</v>
      </c>
      <c r="I318" s="572">
        <v>669460.61399999994</v>
      </c>
      <c r="J318" s="573">
        <v>97354.581000000006</v>
      </c>
    </row>
    <row r="319" spans="1:10">
      <c r="A319" s="571" t="s">
        <v>1127</v>
      </c>
      <c r="B319" s="571" t="s">
        <v>1128</v>
      </c>
      <c r="C319" s="571">
        <v>0</v>
      </c>
      <c r="D319" s="572">
        <v>14192293.698999999</v>
      </c>
      <c r="E319" s="572">
        <v>339.322</v>
      </c>
      <c r="F319" s="572">
        <v>116.133</v>
      </c>
      <c r="G319" s="572">
        <v>239.048</v>
      </c>
      <c r="H319" s="572">
        <v>1487420.871</v>
      </c>
      <c r="I319" s="572">
        <v>347749.02600000001</v>
      </c>
      <c r="J319" s="573">
        <v>50590.131000000001</v>
      </c>
    </row>
    <row r="320" spans="1:10">
      <c r="A320" s="571" t="s">
        <v>1131</v>
      </c>
      <c r="B320" s="571" t="s">
        <v>1128</v>
      </c>
      <c r="C320" s="571">
        <v>0</v>
      </c>
      <c r="D320" s="573">
        <v>10027567.207</v>
      </c>
      <c r="E320" s="572">
        <v>1470.7339999999999</v>
      </c>
      <c r="F320" s="573">
        <v>427.096</v>
      </c>
      <c r="G320" s="573">
        <v>2845.1219999999998</v>
      </c>
      <c r="H320" s="573">
        <v>1028822.309</v>
      </c>
      <c r="I320" s="573">
        <v>247693.579</v>
      </c>
      <c r="J320" s="573">
        <v>36044.269999999997</v>
      </c>
    </row>
    <row r="321" spans="1:10">
      <c r="A321" s="571" t="s">
        <v>1131</v>
      </c>
      <c r="B321" s="571" t="s">
        <v>1128</v>
      </c>
      <c r="C321" s="571">
        <v>0</v>
      </c>
      <c r="D321" s="573"/>
      <c r="E321" s="572"/>
      <c r="F321" s="573"/>
      <c r="G321" s="573"/>
      <c r="H321" s="573"/>
      <c r="I321" s="573">
        <v>0</v>
      </c>
      <c r="J321" s="573">
        <v>0</v>
      </c>
    </row>
    <row r="322" spans="1:10">
      <c r="A322" s="571" t="s">
        <v>1127</v>
      </c>
      <c r="B322" s="571" t="s">
        <v>1128</v>
      </c>
      <c r="C322" s="571">
        <v>0</v>
      </c>
      <c r="D322" s="573">
        <v>12812674.697000001</v>
      </c>
      <c r="E322" s="572">
        <v>819.74900000000002</v>
      </c>
      <c r="F322" s="573">
        <v>306.13200000000001</v>
      </c>
      <c r="G322" s="573">
        <v>3192.373</v>
      </c>
      <c r="H322" s="573">
        <v>1343781.348</v>
      </c>
      <c r="I322" s="573">
        <v>308662.60399999999</v>
      </c>
      <c r="J322" s="573">
        <v>44913.33</v>
      </c>
    </row>
    <row r="323" spans="1:10">
      <c r="A323" s="571" t="s">
        <v>1127</v>
      </c>
      <c r="B323" s="571" t="s">
        <v>1128</v>
      </c>
      <c r="C323" s="571">
        <v>0</v>
      </c>
      <c r="D323" s="573">
        <v>4163857.7510000002</v>
      </c>
      <c r="E323" s="573">
        <v>291.61500000000001</v>
      </c>
      <c r="F323" s="573">
        <v>93.221999999999994</v>
      </c>
      <c r="G323" s="573">
        <v>951.29700000000003</v>
      </c>
      <c r="H323" s="573">
        <v>436704.413</v>
      </c>
      <c r="I323" s="573">
        <v>109223.145</v>
      </c>
      <c r="J323" s="573">
        <v>15889.002</v>
      </c>
    </row>
    <row r="324" spans="1:10">
      <c r="A324" s="571" t="s">
        <v>1131</v>
      </c>
      <c r="B324" s="571" t="s">
        <v>1128</v>
      </c>
      <c r="C324" s="571">
        <v>0</v>
      </c>
      <c r="D324" s="573">
        <v>2036938.4380000001</v>
      </c>
      <c r="E324" s="573">
        <v>491.03100000000001</v>
      </c>
      <c r="F324" s="573">
        <v>196.01</v>
      </c>
      <c r="G324" s="573">
        <v>3344.2130000000002</v>
      </c>
      <c r="H324" s="573">
        <v>209714.72200000001</v>
      </c>
      <c r="I324" s="573">
        <v>43010.413999999997</v>
      </c>
      <c r="J324" s="573">
        <v>6241.24</v>
      </c>
    </row>
    <row r="325" spans="1:10">
      <c r="A325" s="571" t="s">
        <v>1131</v>
      </c>
      <c r="B325" s="571" t="s">
        <v>1128</v>
      </c>
      <c r="C325" s="571">
        <v>0</v>
      </c>
      <c r="D325" s="573"/>
      <c r="E325" s="573"/>
      <c r="F325" s="573"/>
      <c r="G325" s="573"/>
      <c r="H325" s="573"/>
      <c r="I325" s="573"/>
      <c r="J325" s="573"/>
    </row>
    <row r="326" spans="1:10">
      <c r="A326" s="571" t="s">
        <v>1131</v>
      </c>
      <c r="B326" s="571" t="s">
        <v>1128</v>
      </c>
      <c r="C326" s="571">
        <v>0</v>
      </c>
      <c r="D326" s="573">
        <v>17989413.416000001</v>
      </c>
      <c r="E326" s="572">
        <v>2966.8220000000001</v>
      </c>
      <c r="F326" s="573">
        <v>280.68</v>
      </c>
      <c r="G326" s="573">
        <v>4817.2359999999999</v>
      </c>
      <c r="H326" s="573">
        <v>1845712.2169999999</v>
      </c>
      <c r="I326" s="573">
        <v>440475.49599999998</v>
      </c>
      <c r="J326" s="573">
        <v>64099.114000000001</v>
      </c>
    </row>
    <row r="327" spans="1:10">
      <c r="A327" s="571" t="s">
        <v>1131</v>
      </c>
      <c r="B327" s="571" t="s">
        <v>1128</v>
      </c>
      <c r="C327" s="571">
        <v>0</v>
      </c>
      <c r="D327" s="573">
        <v>2672136.0699999998</v>
      </c>
      <c r="E327" s="572">
        <v>457.87400000000002</v>
      </c>
      <c r="F327" s="573">
        <v>215.351</v>
      </c>
      <c r="G327" s="573">
        <v>3560.61</v>
      </c>
      <c r="H327" s="573">
        <v>280252.51799999998</v>
      </c>
      <c r="I327" s="573">
        <v>63840.442999999999</v>
      </c>
      <c r="J327" s="573">
        <v>9302.1569999999992</v>
      </c>
    </row>
    <row r="328" spans="1:10">
      <c r="A328" s="571" t="s">
        <v>1131</v>
      </c>
      <c r="B328" s="571" t="s">
        <v>1128</v>
      </c>
      <c r="C328" s="571">
        <v>0</v>
      </c>
      <c r="D328" s="573">
        <v>20955581.539000001</v>
      </c>
      <c r="E328" s="573">
        <v>3657.5010000000002</v>
      </c>
      <c r="F328" s="573">
        <v>1048.482</v>
      </c>
      <c r="G328" s="573">
        <v>34936.457000000002</v>
      </c>
      <c r="H328" s="573">
        <v>2149922.8859999999</v>
      </c>
      <c r="I328" s="573">
        <v>519737.84100000001</v>
      </c>
      <c r="J328" s="573">
        <v>75642.793999999994</v>
      </c>
    </row>
    <row r="329" spans="1:10">
      <c r="A329" s="571" t="s">
        <v>1131</v>
      </c>
      <c r="B329" s="571" t="s">
        <v>1128</v>
      </c>
      <c r="C329" s="571">
        <v>0</v>
      </c>
      <c r="D329" s="573">
        <v>102812172.877</v>
      </c>
      <c r="E329" s="572">
        <v>4050.902</v>
      </c>
      <c r="F329" s="573">
        <v>1540.402</v>
      </c>
      <c r="G329" s="573">
        <v>10658.037</v>
      </c>
      <c r="H329" s="573">
        <v>10723388.163000001</v>
      </c>
      <c r="I329" s="573">
        <v>2579868.679</v>
      </c>
      <c r="J329" s="573">
        <v>375389.43800000002</v>
      </c>
    </row>
    <row r="330" spans="1:10">
      <c r="A330" s="571" t="s">
        <v>1131</v>
      </c>
      <c r="B330" s="571" t="s">
        <v>1128</v>
      </c>
      <c r="C330" s="571">
        <v>0</v>
      </c>
      <c r="D330" s="573">
        <v>85630349.211999997</v>
      </c>
      <c r="E330" s="572">
        <v>11581.549000000001</v>
      </c>
      <c r="F330" s="573">
        <v>4172.0680000000002</v>
      </c>
      <c r="G330" s="573">
        <v>7369.6660000000002</v>
      </c>
      <c r="H330" s="573">
        <v>8941026.1209999993</v>
      </c>
      <c r="I330" s="573">
        <v>2004132.233</v>
      </c>
      <c r="J330" s="573">
        <v>291531.19500000001</v>
      </c>
    </row>
    <row r="331" spans="1:10">
      <c r="A331" s="571" t="s">
        <v>1131</v>
      </c>
      <c r="B331" s="571" t="s">
        <v>1128</v>
      </c>
      <c r="C331" s="571">
        <v>0</v>
      </c>
      <c r="D331" s="573">
        <v>917268.36</v>
      </c>
      <c r="E331" s="573">
        <v>0.28999999999999998</v>
      </c>
      <c r="F331" s="573">
        <v>0.123</v>
      </c>
      <c r="G331" s="573">
        <v>1277.857</v>
      </c>
      <c r="H331" s="573">
        <v>94372.160000000003</v>
      </c>
      <c r="I331" s="573">
        <v>22211.571</v>
      </c>
      <c r="J331" s="573">
        <v>3230.643</v>
      </c>
    </row>
    <row r="332" spans="1:10">
      <c r="A332" s="571" t="s">
        <v>1127</v>
      </c>
      <c r="B332" s="571" t="s">
        <v>1128</v>
      </c>
      <c r="C332" s="571">
        <v>0</v>
      </c>
      <c r="D332" s="573">
        <v>10953927.654999999</v>
      </c>
      <c r="E332" s="573">
        <v>1971.385</v>
      </c>
      <c r="F332" s="573">
        <v>272.44400000000002</v>
      </c>
      <c r="G332" s="573">
        <v>22127.249</v>
      </c>
      <c r="H332" s="573">
        <v>1148127.6510000001</v>
      </c>
      <c r="I332" s="573">
        <v>322136.13799999998</v>
      </c>
      <c r="J332" s="573">
        <v>46892.485999999997</v>
      </c>
    </row>
    <row r="333" spans="1:10">
      <c r="A333" s="571" t="s">
        <v>1131</v>
      </c>
      <c r="B333" s="571" t="s">
        <v>1128</v>
      </c>
      <c r="C333" s="571">
        <v>0</v>
      </c>
      <c r="D333" s="573"/>
      <c r="E333" s="573"/>
      <c r="F333" s="573"/>
      <c r="G333" s="573"/>
      <c r="H333" s="573"/>
      <c r="I333" s="573"/>
      <c r="J333" s="573"/>
    </row>
    <row r="334" spans="1:10">
      <c r="A334" s="571" t="s">
        <v>1131</v>
      </c>
      <c r="B334" s="571" t="s">
        <v>1128</v>
      </c>
      <c r="C334" s="571">
        <v>0</v>
      </c>
      <c r="D334" s="573"/>
      <c r="E334" s="573"/>
      <c r="F334" s="573"/>
      <c r="G334" s="573"/>
      <c r="H334" s="573"/>
      <c r="I334" s="573"/>
      <c r="J334" s="573"/>
    </row>
    <row r="335" spans="1:10">
      <c r="A335" s="571" t="s">
        <v>1131</v>
      </c>
      <c r="B335" s="571" t="s">
        <v>1128</v>
      </c>
      <c r="C335" s="571">
        <v>0</v>
      </c>
      <c r="D335" s="573">
        <v>162988976.66499999</v>
      </c>
      <c r="E335" s="573">
        <v>10028.032999999999</v>
      </c>
      <c r="F335" s="573">
        <v>4359.3100000000004</v>
      </c>
      <c r="G335" s="573">
        <v>36871.928999999996</v>
      </c>
      <c r="H335" s="573">
        <v>17022330.322000001</v>
      </c>
      <c r="I335" s="573">
        <v>3835084.6379999998</v>
      </c>
      <c r="J335" s="573">
        <v>557889.27599999995</v>
      </c>
    </row>
    <row r="336" spans="1:10">
      <c r="A336" s="571" t="s">
        <v>1130</v>
      </c>
      <c r="B336" s="571" t="s">
        <v>1128</v>
      </c>
      <c r="C336" s="571">
        <v>0</v>
      </c>
      <c r="D336" s="572">
        <v>2948542.906</v>
      </c>
      <c r="E336" s="572">
        <v>0</v>
      </c>
      <c r="F336" s="572">
        <v>0</v>
      </c>
      <c r="G336" s="572">
        <v>0.73699999999999999</v>
      </c>
      <c r="H336" s="572">
        <v>172327.527</v>
      </c>
      <c r="I336" s="572">
        <v>6501.4889999999996</v>
      </c>
      <c r="J336" s="573">
        <v>648.74199999999996</v>
      </c>
    </row>
    <row r="337" spans="1:10">
      <c r="A337" s="571" t="s">
        <v>1131</v>
      </c>
      <c r="B337" s="571" t="s">
        <v>1128</v>
      </c>
      <c r="C337" s="571">
        <v>0</v>
      </c>
      <c r="D337" s="572"/>
      <c r="E337" s="572"/>
      <c r="F337" s="572"/>
      <c r="G337" s="572"/>
      <c r="H337" s="572"/>
      <c r="I337" s="572"/>
      <c r="J337" s="573"/>
    </row>
    <row r="338" spans="1:10">
      <c r="A338" s="571" t="s">
        <v>1131</v>
      </c>
      <c r="B338" s="571" t="s">
        <v>1128</v>
      </c>
      <c r="C338" s="571">
        <v>0</v>
      </c>
      <c r="D338" s="573">
        <v>111225510.87800001</v>
      </c>
      <c r="E338" s="573">
        <v>7117.1360000000004</v>
      </c>
      <c r="F338" s="573">
        <v>3116.288</v>
      </c>
      <c r="G338" s="573">
        <v>10851.739</v>
      </c>
      <c r="H338" s="573">
        <v>11411731.57</v>
      </c>
      <c r="I338" s="573">
        <v>2500063.7400000002</v>
      </c>
      <c r="J338" s="573">
        <v>363784.45500000002</v>
      </c>
    </row>
    <row r="339" spans="1:10">
      <c r="A339" s="571" t="s">
        <v>1131</v>
      </c>
      <c r="B339" s="571" t="s">
        <v>1128</v>
      </c>
      <c r="C339" s="571">
        <v>0</v>
      </c>
      <c r="D339" s="572">
        <v>41445799.758000001</v>
      </c>
      <c r="E339" s="572">
        <v>7110.8670000000002</v>
      </c>
      <c r="F339" s="572">
        <v>2152.857</v>
      </c>
      <c r="G339" s="572">
        <v>13095.778</v>
      </c>
      <c r="H339" s="572">
        <v>4250516.7149999999</v>
      </c>
      <c r="I339" s="572">
        <v>954431.74699999997</v>
      </c>
      <c r="J339" s="573">
        <v>138872.908</v>
      </c>
    </row>
    <row r="340" spans="1:10">
      <c r="A340" s="571" t="s">
        <v>1131</v>
      </c>
      <c r="B340" s="571" t="s">
        <v>1128</v>
      </c>
      <c r="C340" s="571">
        <v>0</v>
      </c>
      <c r="D340" s="573">
        <v>57065139.171999998</v>
      </c>
      <c r="E340" s="573">
        <v>5587.5770000000002</v>
      </c>
      <c r="F340" s="573">
        <v>1809.367</v>
      </c>
      <c r="G340" s="573">
        <v>13747.763000000001</v>
      </c>
      <c r="H340" s="573">
        <v>5854882.483</v>
      </c>
      <c r="I340" s="573">
        <v>1347752.493</v>
      </c>
      <c r="J340" s="573">
        <v>196064.72200000001</v>
      </c>
    </row>
    <row r="341" spans="1:10">
      <c r="A341" s="571" t="s">
        <v>1131</v>
      </c>
      <c r="B341" s="571" t="s">
        <v>1128</v>
      </c>
      <c r="C341" s="571">
        <v>0</v>
      </c>
      <c r="D341" s="573"/>
      <c r="E341" s="572"/>
      <c r="F341" s="573"/>
      <c r="G341" s="573"/>
      <c r="H341" s="573"/>
      <c r="I341" s="573"/>
      <c r="J341" s="573"/>
    </row>
    <row r="342" spans="1:10">
      <c r="A342" s="571" t="s">
        <v>1127</v>
      </c>
      <c r="B342" s="571" t="s">
        <v>1128</v>
      </c>
      <c r="C342" s="571">
        <v>0</v>
      </c>
      <c r="D342" s="573">
        <v>2195400.4139999999</v>
      </c>
      <c r="E342" s="572">
        <v>299.00200000000001</v>
      </c>
      <c r="F342" s="572">
        <v>34.363999999999997</v>
      </c>
      <c r="G342" s="573">
        <v>665.37599999999998</v>
      </c>
      <c r="H342" s="573">
        <v>230255.59400000001</v>
      </c>
      <c r="I342" s="572">
        <v>49233.050999999999</v>
      </c>
      <c r="J342" s="573">
        <v>7179.94</v>
      </c>
    </row>
    <row r="343" spans="1:10">
      <c r="A343" s="571" t="s">
        <v>1131</v>
      </c>
      <c r="B343" s="571" t="s">
        <v>1128</v>
      </c>
      <c r="C343" s="571">
        <v>0</v>
      </c>
      <c r="D343" s="572">
        <v>73468287.892000005</v>
      </c>
      <c r="E343" s="572">
        <v>6398.1289999999999</v>
      </c>
      <c r="F343" s="572">
        <v>2305.85</v>
      </c>
      <c r="G343" s="572">
        <v>28478.673999999999</v>
      </c>
      <c r="H343" s="572">
        <v>7537841.051</v>
      </c>
      <c r="I343" s="572">
        <v>1929002.202</v>
      </c>
      <c r="J343" s="573">
        <v>280661.98700000002</v>
      </c>
    </row>
    <row r="344" spans="1:10">
      <c r="A344" s="571" t="s">
        <v>1130</v>
      </c>
      <c r="B344" s="571" t="s">
        <v>1128</v>
      </c>
      <c r="C344" s="571">
        <v>0</v>
      </c>
      <c r="D344" s="572">
        <v>6569660.25</v>
      </c>
      <c r="E344" s="572">
        <v>0</v>
      </c>
      <c r="F344" s="572">
        <v>0</v>
      </c>
      <c r="G344" s="572">
        <v>1.7470000000000001</v>
      </c>
      <c r="H344" s="572">
        <v>383963.78</v>
      </c>
      <c r="I344" s="572">
        <v>14486.092000000001</v>
      </c>
      <c r="J344" s="573">
        <v>1445.338</v>
      </c>
    </row>
    <row r="345" spans="1:10">
      <c r="A345" s="571" t="s">
        <v>1131</v>
      </c>
      <c r="B345" s="571" t="s">
        <v>1128</v>
      </c>
      <c r="C345" s="571">
        <v>0</v>
      </c>
      <c r="D345" s="573">
        <v>32544.427</v>
      </c>
      <c r="E345" s="573">
        <v>7.5339999999999998</v>
      </c>
      <c r="F345" s="573">
        <v>3.0419999999999998</v>
      </c>
      <c r="G345" s="573">
        <v>76.341999999999999</v>
      </c>
      <c r="H345" s="573">
        <v>3350.6390000000001</v>
      </c>
      <c r="I345" s="573">
        <v>768.78</v>
      </c>
      <c r="J345" s="573">
        <v>111.73</v>
      </c>
    </row>
    <row r="346" spans="1:10">
      <c r="A346" s="571" t="s">
        <v>1131</v>
      </c>
      <c r="B346" s="571" t="s">
        <v>1128</v>
      </c>
      <c r="C346" s="571">
        <v>0</v>
      </c>
      <c r="D346" s="573">
        <v>31241188.304000001</v>
      </c>
      <c r="E346" s="573">
        <v>2674.2629999999999</v>
      </c>
      <c r="F346" s="573">
        <v>994.57899999999995</v>
      </c>
      <c r="G346" s="573">
        <v>49575.214</v>
      </c>
      <c r="H346" s="573">
        <v>3275415.1009999998</v>
      </c>
      <c r="I346" s="573">
        <v>821104.77</v>
      </c>
      <c r="J346" s="573">
        <v>119499.851</v>
      </c>
    </row>
    <row r="347" spans="1:10">
      <c r="A347" s="571" t="s">
        <v>1131</v>
      </c>
      <c r="B347" s="571" t="s">
        <v>1128</v>
      </c>
      <c r="C347" s="571">
        <v>0</v>
      </c>
      <c r="D347" s="573">
        <v>3807688.4339999999</v>
      </c>
      <c r="E347" s="572">
        <v>0</v>
      </c>
      <c r="F347" s="573">
        <v>0</v>
      </c>
      <c r="G347" s="573">
        <v>18437.789000000001</v>
      </c>
      <c r="H347" s="573">
        <v>391502.109</v>
      </c>
      <c r="I347" s="573">
        <v>92081.357000000004</v>
      </c>
      <c r="J347" s="573">
        <v>13392.477999999999</v>
      </c>
    </row>
    <row r="348" spans="1:10">
      <c r="A348" s="571" t="s">
        <v>1131</v>
      </c>
      <c r="B348" s="571" t="s">
        <v>1128</v>
      </c>
      <c r="C348" s="571">
        <v>0</v>
      </c>
      <c r="D348" s="572">
        <v>90614.387000000002</v>
      </c>
      <c r="E348" s="572">
        <v>36.741</v>
      </c>
      <c r="F348" s="572">
        <v>36.600999999999999</v>
      </c>
      <c r="G348" s="572">
        <v>213.04400000000001</v>
      </c>
      <c r="H348" s="572">
        <v>9232.223</v>
      </c>
      <c r="I348" s="572">
        <v>2148.4920000000002</v>
      </c>
      <c r="J348" s="573">
        <v>312.34300000000002</v>
      </c>
    </row>
    <row r="349" spans="1:10">
      <c r="A349" s="571" t="s">
        <v>1131</v>
      </c>
      <c r="B349" s="571" t="s">
        <v>1128</v>
      </c>
      <c r="C349" s="571">
        <v>0</v>
      </c>
      <c r="D349" s="573"/>
      <c r="E349" s="573"/>
      <c r="F349" s="573"/>
      <c r="G349" s="573"/>
      <c r="H349" s="573"/>
      <c r="I349" s="573">
        <v>0</v>
      </c>
      <c r="J349" s="573">
        <v>0</v>
      </c>
    </row>
    <row r="350" spans="1:10">
      <c r="A350" s="571" t="s">
        <v>1131</v>
      </c>
      <c r="B350" s="571" t="s">
        <v>1128</v>
      </c>
      <c r="C350" s="571">
        <v>0</v>
      </c>
      <c r="D350" s="573">
        <v>185252.32500000001</v>
      </c>
      <c r="E350" s="573">
        <v>0</v>
      </c>
      <c r="F350" s="573">
        <v>0</v>
      </c>
      <c r="G350" s="573">
        <v>161.08500000000001</v>
      </c>
      <c r="H350" s="573">
        <v>19072.810000000001</v>
      </c>
      <c r="I350" s="573">
        <v>4492.5309999999999</v>
      </c>
      <c r="J350" s="573">
        <v>653.45899999999995</v>
      </c>
    </row>
    <row r="351" spans="1:10">
      <c r="A351" s="571" t="s">
        <v>1131</v>
      </c>
      <c r="B351" s="571" t="s">
        <v>1128</v>
      </c>
      <c r="C351" s="571">
        <v>0</v>
      </c>
      <c r="D351" s="573"/>
      <c r="E351" s="573"/>
      <c r="F351" s="573"/>
      <c r="G351" s="573"/>
      <c r="H351" s="573"/>
      <c r="I351" s="573"/>
      <c r="J351" s="573"/>
    </row>
    <row r="352" spans="1:10">
      <c r="A352" s="571" t="s">
        <v>1131</v>
      </c>
      <c r="B352" s="571" t="s">
        <v>1128</v>
      </c>
      <c r="C352" s="571">
        <v>0</v>
      </c>
      <c r="D352" s="573">
        <v>117365843.23800001</v>
      </c>
      <c r="E352" s="573">
        <v>8421.3070000000007</v>
      </c>
      <c r="F352" s="573">
        <v>3601.7460000000001</v>
      </c>
      <c r="G352" s="573">
        <v>10262.35</v>
      </c>
      <c r="H352" s="573">
        <v>12309324.869999999</v>
      </c>
      <c r="I352" s="573">
        <v>3094082.585</v>
      </c>
      <c r="J352" s="573">
        <v>450120.28</v>
      </c>
    </row>
    <row r="353" spans="1:10">
      <c r="A353" s="571" t="s">
        <v>1131</v>
      </c>
      <c r="B353" s="571" t="s">
        <v>1128</v>
      </c>
      <c r="C353" s="571">
        <v>0</v>
      </c>
      <c r="D353" s="573">
        <v>69741897.420000002</v>
      </c>
      <c r="E353" s="573">
        <v>11300.181</v>
      </c>
      <c r="F353" s="573">
        <v>4644.4709999999995</v>
      </c>
      <c r="G353" s="573">
        <v>13498.34</v>
      </c>
      <c r="H353" s="573">
        <v>7148998.2620000001</v>
      </c>
      <c r="I353" s="573">
        <v>1706139.125</v>
      </c>
      <c r="J353" s="573">
        <v>248217.818</v>
      </c>
    </row>
    <row r="354" spans="1:10">
      <c r="A354" s="571" t="s">
        <v>1131</v>
      </c>
      <c r="B354" s="571" t="s">
        <v>1128</v>
      </c>
      <c r="C354" s="571">
        <v>0</v>
      </c>
      <c r="D354" s="573">
        <v>20327236.311999999</v>
      </c>
      <c r="E354" s="573">
        <v>3791.7249999999999</v>
      </c>
      <c r="F354" s="573">
        <v>1067.451</v>
      </c>
      <c r="G354" s="573">
        <v>32627.467000000001</v>
      </c>
      <c r="H354" s="573">
        <v>2084614.2549999999</v>
      </c>
      <c r="I354" s="573">
        <v>412523.08899999998</v>
      </c>
      <c r="J354" s="573">
        <v>60047.468000000001</v>
      </c>
    </row>
    <row r="355" spans="1:10">
      <c r="A355" s="571" t="s">
        <v>1131</v>
      </c>
      <c r="B355" s="571" t="s">
        <v>1128</v>
      </c>
      <c r="C355" s="571">
        <v>0</v>
      </c>
      <c r="D355" s="573">
        <v>52248.055999999997</v>
      </c>
      <c r="E355" s="573">
        <v>12.297000000000001</v>
      </c>
      <c r="F355" s="573">
        <v>4.9649999999999999</v>
      </c>
      <c r="G355" s="573">
        <v>124.60899999999999</v>
      </c>
      <c r="H355" s="573">
        <v>5379.2430000000004</v>
      </c>
      <c r="I355" s="573">
        <v>1260.076</v>
      </c>
      <c r="J355" s="573">
        <v>183.42699999999999</v>
      </c>
    </row>
    <row r="356" spans="1:10">
      <c r="A356" s="571" t="s">
        <v>1131</v>
      </c>
      <c r="B356" s="571" t="s">
        <v>1128</v>
      </c>
      <c r="C356" s="571">
        <v>0</v>
      </c>
      <c r="D356" s="572">
        <v>22492947.657000002</v>
      </c>
      <c r="E356" s="572">
        <v>846.84199999999998</v>
      </c>
      <c r="F356" s="572">
        <v>324.93900000000002</v>
      </c>
      <c r="G356" s="572">
        <v>3044.9479999999999</v>
      </c>
      <c r="H356" s="572">
        <v>2352563.0090000001</v>
      </c>
      <c r="I356" s="572">
        <v>545473.56400000001</v>
      </c>
      <c r="J356" s="573">
        <v>79341.608999999997</v>
      </c>
    </row>
    <row r="357" spans="1:10">
      <c r="A357" s="571" t="s">
        <v>1127</v>
      </c>
      <c r="B357" s="571" t="s">
        <v>1128</v>
      </c>
      <c r="C357" s="571">
        <v>0</v>
      </c>
      <c r="D357" s="573">
        <v>57044282.818000004</v>
      </c>
      <c r="E357" s="573">
        <v>4974.3239999999996</v>
      </c>
      <c r="F357" s="573">
        <v>2161.6619999999998</v>
      </c>
      <c r="G357" s="573">
        <v>12254.091</v>
      </c>
      <c r="H357" s="573">
        <v>5912269.7709999997</v>
      </c>
      <c r="I357" s="573">
        <v>1334321.304</v>
      </c>
      <c r="J357" s="573">
        <v>194017.70300000001</v>
      </c>
    </row>
    <row r="358" spans="1:10">
      <c r="A358" s="571" t="s">
        <v>1127</v>
      </c>
      <c r="B358" s="571" t="s">
        <v>1128</v>
      </c>
      <c r="C358" s="571">
        <v>0</v>
      </c>
      <c r="D358" s="573">
        <v>29650344.460000001</v>
      </c>
      <c r="E358" s="572">
        <v>2834.01</v>
      </c>
      <c r="F358" s="573">
        <v>1465.098</v>
      </c>
      <c r="G358" s="573">
        <v>8964.9130000000005</v>
      </c>
      <c r="H358" s="573">
        <v>3040998.253</v>
      </c>
      <c r="I358" s="573">
        <v>652517.81099999999</v>
      </c>
      <c r="J358" s="573">
        <v>94923.82</v>
      </c>
    </row>
    <row r="359" spans="1:10">
      <c r="A359" s="571" t="s">
        <v>1127</v>
      </c>
      <c r="B359" s="571" t="s">
        <v>1128</v>
      </c>
      <c r="C359" s="571">
        <v>0</v>
      </c>
      <c r="D359" s="573">
        <v>86747882.123999998</v>
      </c>
      <c r="E359" s="573">
        <v>11204.974</v>
      </c>
      <c r="F359" s="573">
        <v>4721.5720000000001</v>
      </c>
      <c r="G359" s="573">
        <v>20537.940999999999</v>
      </c>
      <c r="H359" s="573">
        <v>9085923.3399999999</v>
      </c>
      <c r="I359" s="573">
        <v>2159000.9879999999</v>
      </c>
      <c r="J359" s="573">
        <v>313959.85499999998</v>
      </c>
    </row>
    <row r="360" spans="1:10">
      <c r="A360" s="571" t="s">
        <v>1127</v>
      </c>
      <c r="B360" s="571" t="s">
        <v>1128</v>
      </c>
      <c r="C360" s="571">
        <v>0</v>
      </c>
      <c r="D360" s="572">
        <v>2594168.4819999998</v>
      </c>
      <c r="E360" s="572">
        <v>465.46699999999998</v>
      </c>
      <c r="F360" s="572">
        <v>198.93100000000001</v>
      </c>
      <c r="G360" s="572">
        <v>192.995</v>
      </c>
      <c r="H360" s="572">
        <v>273659.962</v>
      </c>
      <c r="I360" s="572">
        <v>61257.644</v>
      </c>
      <c r="J360" s="573">
        <v>8902.6880000000001</v>
      </c>
    </row>
    <row r="361" spans="1:10">
      <c r="A361" s="571" t="s">
        <v>1127</v>
      </c>
      <c r="B361" s="571" t="s">
        <v>1128</v>
      </c>
      <c r="C361" s="571">
        <v>0</v>
      </c>
      <c r="D361" s="573">
        <v>91245819.297000006</v>
      </c>
      <c r="E361" s="573">
        <v>6508.9040000000005</v>
      </c>
      <c r="F361" s="573">
        <v>2706.32</v>
      </c>
      <c r="G361" s="573">
        <v>16962.812999999998</v>
      </c>
      <c r="H361" s="573">
        <v>8849469.4499999993</v>
      </c>
      <c r="I361" s="573">
        <v>1687821.7560000001</v>
      </c>
      <c r="J361" s="573">
        <v>243918.56899999999</v>
      </c>
    </row>
    <row r="362" spans="1:10">
      <c r="A362" s="571" t="s">
        <v>1127</v>
      </c>
      <c r="B362" s="571" t="s">
        <v>1128</v>
      </c>
      <c r="C362" s="571">
        <v>0</v>
      </c>
      <c r="D362" s="573">
        <v>58591182.009000003</v>
      </c>
      <c r="E362" s="573">
        <v>4256.7979999999998</v>
      </c>
      <c r="F362" s="573">
        <v>2090.4349999999999</v>
      </c>
      <c r="G362" s="573">
        <v>14076.261</v>
      </c>
      <c r="H362" s="573">
        <v>6142704.0710000005</v>
      </c>
      <c r="I362" s="573">
        <v>1485045.625</v>
      </c>
      <c r="J362" s="573">
        <v>216037.611</v>
      </c>
    </row>
    <row r="363" spans="1:10">
      <c r="A363" s="571" t="s">
        <v>1127</v>
      </c>
      <c r="B363" s="571" t="s">
        <v>1128</v>
      </c>
      <c r="C363" s="571">
        <v>0</v>
      </c>
      <c r="D363" s="572">
        <v>32041007.057999998</v>
      </c>
      <c r="E363" s="572">
        <v>3351.14</v>
      </c>
      <c r="F363" s="572">
        <v>1255.0050000000001</v>
      </c>
      <c r="G363" s="572">
        <v>7436.2219999999998</v>
      </c>
      <c r="H363" s="572">
        <v>3360460.44</v>
      </c>
      <c r="I363" s="572">
        <v>769529.72100000002</v>
      </c>
      <c r="J363" s="573">
        <v>111967.485</v>
      </c>
    </row>
    <row r="364" spans="1:10">
      <c r="A364" s="571" t="s">
        <v>1131</v>
      </c>
      <c r="B364" s="571" t="s">
        <v>1128</v>
      </c>
      <c r="C364" s="571">
        <v>0</v>
      </c>
      <c r="D364" s="573">
        <v>0</v>
      </c>
      <c r="E364" s="573">
        <v>0</v>
      </c>
      <c r="F364" s="573">
        <v>0</v>
      </c>
      <c r="G364" s="573">
        <v>0</v>
      </c>
      <c r="H364" s="573">
        <v>0</v>
      </c>
      <c r="I364" s="573">
        <v>0</v>
      </c>
      <c r="J364" s="573">
        <v>0</v>
      </c>
    </row>
    <row r="365" spans="1:10">
      <c r="A365" s="571" t="s">
        <v>1131</v>
      </c>
      <c r="B365" s="571" t="s">
        <v>1128</v>
      </c>
      <c r="C365" s="571">
        <v>0</v>
      </c>
      <c r="D365" s="573">
        <v>252355.576</v>
      </c>
      <c r="E365" s="572">
        <v>0</v>
      </c>
      <c r="F365" s="573">
        <v>0</v>
      </c>
      <c r="G365" s="573">
        <v>378.57600000000002</v>
      </c>
      <c r="H365" s="573">
        <v>25981.482</v>
      </c>
      <c r="I365" s="573">
        <v>6119.8419999999996</v>
      </c>
      <c r="J365" s="573">
        <v>890.15899999999999</v>
      </c>
    </row>
    <row r="366" spans="1:10">
      <c r="A366" s="571" t="s">
        <v>1131</v>
      </c>
      <c r="B366" s="571" t="s">
        <v>1128</v>
      </c>
      <c r="C366" s="571">
        <v>0</v>
      </c>
      <c r="D366" s="572"/>
      <c r="E366" s="572"/>
      <c r="F366" s="572"/>
      <c r="G366" s="572"/>
      <c r="H366" s="572"/>
      <c r="I366" s="572"/>
      <c r="J366" s="573"/>
    </row>
    <row r="367" spans="1:10">
      <c r="A367" s="571" t="s">
        <v>1131</v>
      </c>
      <c r="B367" s="571" t="s">
        <v>1128</v>
      </c>
      <c r="C367" s="571">
        <v>0</v>
      </c>
      <c r="D367" s="573">
        <v>163438740.06400001</v>
      </c>
      <c r="E367" s="573">
        <v>18563.116000000002</v>
      </c>
      <c r="F367" s="573">
        <v>7158.8760000000002</v>
      </c>
      <c r="G367" s="573">
        <v>19783.741999999998</v>
      </c>
      <c r="H367" s="573">
        <v>17141451.927000001</v>
      </c>
      <c r="I367" s="573">
        <v>4221897.45</v>
      </c>
      <c r="J367" s="573">
        <v>614272.52300000004</v>
      </c>
    </row>
    <row r="368" spans="1:10">
      <c r="A368" s="571" t="s">
        <v>1131</v>
      </c>
      <c r="B368" s="571" t="s">
        <v>1128</v>
      </c>
      <c r="C368" s="571">
        <v>0</v>
      </c>
      <c r="D368" s="573">
        <v>59705202.644000001</v>
      </c>
      <c r="E368" s="573">
        <v>11053.066999999999</v>
      </c>
      <c r="F368" s="573">
        <v>2703.9360000000001</v>
      </c>
      <c r="G368" s="573">
        <v>9814.9889999999996</v>
      </c>
      <c r="H368" s="573">
        <v>6125739.6129999999</v>
      </c>
      <c r="I368" s="573">
        <v>1459275.702</v>
      </c>
      <c r="J368" s="573">
        <v>212329.478</v>
      </c>
    </row>
    <row r="369" spans="1:10">
      <c r="A369" s="571" t="s">
        <v>1129</v>
      </c>
      <c r="B369" s="571" t="s">
        <v>1128</v>
      </c>
      <c r="C369" s="571">
        <v>0</v>
      </c>
      <c r="D369" s="573">
        <v>9869910.0130000003</v>
      </c>
      <c r="E369" s="572">
        <v>1066.6500000000001</v>
      </c>
      <c r="F369" s="573">
        <v>449.10599999999999</v>
      </c>
      <c r="G369" s="573">
        <v>3198.6</v>
      </c>
      <c r="H369" s="573">
        <v>1039192.727</v>
      </c>
      <c r="I369" s="573">
        <v>20834.027999999998</v>
      </c>
      <c r="J369" s="573">
        <v>31251.008000000002</v>
      </c>
    </row>
    <row r="370" spans="1:10">
      <c r="A370" s="571" t="s">
        <v>1131</v>
      </c>
      <c r="B370" s="571" t="s">
        <v>1128</v>
      </c>
      <c r="C370" s="571">
        <v>0</v>
      </c>
      <c r="D370" s="573">
        <v>30639564.732999999</v>
      </c>
      <c r="E370" s="573">
        <v>6101.0959999999995</v>
      </c>
      <c r="F370" s="573">
        <v>2192.9209999999998</v>
      </c>
      <c r="G370" s="573">
        <v>4445.2889999999998</v>
      </c>
      <c r="H370" s="573">
        <v>3137427.9870000002</v>
      </c>
      <c r="I370" s="573">
        <v>741695.32299999997</v>
      </c>
      <c r="J370" s="573">
        <v>107868.93700000001</v>
      </c>
    </row>
    <row r="371" spans="1:10">
      <c r="A371" s="571" t="s">
        <v>1129</v>
      </c>
      <c r="B371" s="571" t="s">
        <v>1128</v>
      </c>
      <c r="C371" s="571">
        <v>0</v>
      </c>
      <c r="D371" s="573">
        <v>10898711.859999999</v>
      </c>
      <c r="E371" s="572">
        <v>888.255</v>
      </c>
      <c r="F371" s="573">
        <v>392.827</v>
      </c>
      <c r="G371" s="573">
        <v>2831.19</v>
      </c>
      <c r="H371" s="573">
        <v>1147514.2209999999</v>
      </c>
      <c r="I371" s="573">
        <v>22249.951000000001</v>
      </c>
      <c r="J371" s="573">
        <v>32941.197999999997</v>
      </c>
    </row>
    <row r="372" spans="1:10">
      <c r="A372" s="571" t="s">
        <v>1131</v>
      </c>
      <c r="B372" s="571" t="s">
        <v>1128</v>
      </c>
      <c r="C372" s="571">
        <v>0</v>
      </c>
      <c r="D372" s="573">
        <v>105411568.817</v>
      </c>
      <c r="E372" s="573">
        <v>17090.896000000001</v>
      </c>
      <c r="F372" s="573">
        <v>7141.9470000000001</v>
      </c>
      <c r="G372" s="573">
        <v>4935.6289999999999</v>
      </c>
      <c r="H372" s="573">
        <v>10810663.687000001</v>
      </c>
      <c r="I372" s="573">
        <v>2607197.1310000001</v>
      </c>
      <c r="J372" s="573">
        <v>379210.20899999997</v>
      </c>
    </row>
    <row r="373" spans="1:10">
      <c r="A373" s="571" t="s">
        <v>1131</v>
      </c>
      <c r="B373" s="571" t="s">
        <v>1128</v>
      </c>
      <c r="C373" s="571">
        <v>0</v>
      </c>
      <c r="D373" s="573"/>
      <c r="E373" s="573"/>
      <c r="F373" s="573"/>
      <c r="G373" s="573"/>
      <c r="H373" s="573"/>
      <c r="I373" s="573"/>
      <c r="J373" s="573"/>
    </row>
    <row r="374" spans="1:10">
      <c r="A374" s="571" t="s">
        <v>1129</v>
      </c>
      <c r="B374" s="571" t="s">
        <v>1128</v>
      </c>
      <c r="C374" s="571">
        <v>0</v>
      </c>
      <c r="D374" s="573">
        <v>5203889.773</v>
      </c>
      <c r="E374" s="573">
        <v>269.54500000000002</v>
      </c>
      <c r="F374" s="573">
        <v>93.97</v>
      </c>
      <c r="G374" s="573">
        <v>1811.453</v>
      </c>
      <c r="H374" s="573">
        <v>589029.70700000005</v>
      </c>
      <c r="I374" s="573">
        <v>12326.427</v>
      </c>
      <c r="J374" s="573">
        <v>18459.233</v>
      </c>
    </row>
    <row r="375" spans="1:10">
      <c r="A375" s="571" t="s">
        <v>1130</v>
      </c>
      <c r="B375" s="571" t="s">
        <v>1128</v>
      </c>
      <c r="C375" s="571">
        <v>0</v>
      </c>
      <c r="D375" s="572">
        <v>5735.6459999999997</v>
      </c>
      <c r="E375" s="572">
        <v>0</v>
      </c>
      <c r="F375" s="572">
        <v>0</v>
      </c>
      <c r="G375" s="572">
        <v>0</v>
      </c>
      <c r="H375" s="572">
        <v>296.20699999999999</v>
      </c>
      <c r="I375" s="572">
        <v>12.647</v>
      </c>
      <c r="J375" s="573">
        <v>1.262</v>
      </c>
    </row>
    <row r="376" spans="1:10">
      <c r="A376" s="571" t="s">
        <v>1131</v>
      </c>
      <c r="B376" s="571" t="s">
        <v>1128</v>
      </c>
      <c r="C376" s="571">
        <v>0</v>
      </c>
      <c r="D376" s="573"/>
      <c r="E376" s="573"/>
      <c r="F376" s="573"/>
      <c r="G376" s="573"/>
      <c r="H376" s="573"/>
      <c r="I376" s="573"/>
      <c r="J376" s="573"/>
    </row>
    <row r="377" spans="1:10">
      <c r="A377" s="571" t="s">
        <v>1129</v>
      </c>
      <c r="B377" s="571" t="s">
        <v>1128</v>
      </c>
      <c r="C377" s="571">
        <v>0</v>
      </c>
      <c r="D377" s="573">
        <v>7846825.4079999998</v>
      </c>
      <c r="E377" s="573">
        <v>222.09399999999999</v>
      </c>
      <c r="F377" s="573">
        <v>82.210999999999999</v>
      </c>
      <c r="G377" s="573">
        <v>1401.4680000000001</v>
      </c>
      <c r="H377" s="573">
        <v>920920.23400000005</v>
      </c>
      <c r="I377" s="573">
        <v>20138.399000000001</v>
      </c>
      <c r="J377" s="573">
        <v>29925.309000000001</v>
      </c>
    </row>
    <row r="378" spans="1:10">
      <c r="A378" s="571" t="s">
        <v>1131</v>
      </c>
      <c r="B378" s="571" t="s">
        <v>1128</v>
      </c>
      <c r="C378" s="571">
        <v>0</v>
      </c>
      <c r="D378" s="573"/>
      <c r="E378" s="573"/>
      <c r="F378" s="573"/>
      <c r="G378" s="573"/>
      <c r="H378" s="573"/>
      <c r="I378" s="573"/>
      <c r="J378" s="573"/>
    </row>
    <row r="379" spans="1:10">
      <c r="A379" s="571" t="s">
        <v>1131</v>
      </c>
      <c r="B379" s="571" t="s">
        <v>1128</v>
      </c>
      <c r="C379" s="571">
        <v>0</v>
      </c>
      <c r="D379" s="573">
        <v>115786810.97499999</v>
      </c>
      <c r="E379" s="573">
        <v>22116.391</v>
      </c>
      <c r="F379" s="573">
        <v>8373.1409999999996</v>
      </c>
      <c r="G379" s="573">
        <v>123856.52899999999</v>
      </c>
      <c r="H379" s="573">
        <v>11879721.498</v>
      </c>
      <c r="I379" s="573">
        <v>2848435.7590000001</v>
      </c>
      <c r="J379" s="573">
        <v>414405.69099999999</v>
      </c>
    </row>
    <row r="380" spans="1:10">
      <c r="A380" s="571" t="s">
        <v>1131</v>
      </c>
      <c r="B380" s="571" t="s">
        <v>1128</v>
      </c>
      <c r="C380" s="571">
        <v>0</v>
      </c>
      <c r="D380" s="573">
        <v>39420.048999999999</v>
      </c>
      <c r="E380" s="573">
        <v>9.0359999999999996</v>
      </c>
      <c r="F380" s="573">
        <v>3.5249999999999999</v>
      </c>
      <c r="G380" s="573">
        <v>85.84</v>
      </c>
      <c r="H380" s="573">
        <v>4058.5250000000001</v>
      </c>
      <c r="I380" s="573">
        <v>955.97</v>
      </c>
      <c r="J380" s="573">
        <v>139.05000000000001</v>
      </c>
    </row>
    <row r="381" spans="1:10">
      <c r="A381" s="571" t="s">
        <v>1131</v>
      </c>
      <c r="B381" s="571" t="s">
        <v>1128</v>
      </c>
      <c r="C381" s="571">
        <v>0</v>
      </c>
      <c r="D381" s="573">
        <v>112359465.689</v>
      </c>
      <c r="E381" s="572">
        <v>17009.236000000001</v>
      </c>
      <c r="F381" s="573">
        <v>5441.92</v>
      </c>
      <c r="G381" s="573">
        <v>28138.034</v>
      </c>
      <c r="H381" s="573">
        <v>11528074.981000001</v>
      </c>
      <c r="I381" s="573">
        <v>2690611.0269999998</v>
      </c>
      <c r="J381" s="573">
        <v>391424.429</v>
      </c>
    </row>
    <row r="382" spans="1:10">
      <c r="A382" s="571" t="s">
        <v>1129</v>
      </c>
      <c r="B382" s="571" t="s">
        <v>1128</v>
      </c>
      <c r="C382" s="571">
        <v>0</v>
      </c>
      <c r="D382" s="573">
        <v>2005708.233</v>
      </c>
      <c r="E382" s="573">
        <v>78.057000000000002</v>
      </c>
      <c r="F382" s="573">
        <v>32.649000000000001</v>
      </c>
      <c r="G382" s="573">
        <v>1733.902</v>
      </c>
      <c r="H382" s="573">
        <v>211102.92800000001</v>
      </c>
      <c r="I382" s="573">
        <v>8903.527</v>
      </c>
      <c r="J382" s="573">
        <v>4281.8950000000004</v>
      </c>
    </row>
    <row r="383" spans="1:10">
      <c r="A383" s="571" t="s">
        <v>1131</v>
      </c>
      <c r="B383" s="571" t="s">
        <v>1128</v>
      </c>
      <c r="C383" s="571">
        <v>0</v>
      </c>
      <c r="D383" s="573"/>
      <c r="E383" s="573"/>
      <c r="F383" s="573"/>
      <c r="G383" s="573"/>
      <c r="H383" s="573"/>
      <c r="I383" s="573"/>
      <c r="J383" s="573"/>
    </row>
    <row r="384" spans="1:10">
      <c r="A384" s="571" t="s">
        <v>1131</v>
      </c>
      <c r="B384" s="571" t="s">
        <v>1128</v>
      </c>
      <c r="C384" s="571">
        <v>0</v>
      </c>
      <c r="D384" s="573">
        <v>65140628.307999998</v>
      </c>
      <c r="E384" s="573">
        <v>12388.804</v>
      </c>
      <c r="F384" s="573">
        <v>4463.5959999999995</v>
      </c>
      <c r="G384" s="573">
        <v>10979.803</v>
      </c>
      <c r="H384" s="573">
        <v>6683433.2740000002</v>
      </c>
      <c r="I384" s="573">
        <v>1665846.906</v>
      </c>
      <c r="J384" s="573">
        <v>242354.391</v>
      </c>
    </row>
    <row r="385" spans="1:10">
      <c r="A385" s="571" t="s">
        <v>1129</v>
      </c>
      <c r="B385" s="571" t="s">
        <v>1128</v>
      </c>
      <c r="C385" s="571">
        <v>0</v>
      </c>
      <c r="D385" s="573">
        <v>2830192.8480000002</v>
      </c>
      <c r="E385" s="573">
        <v>182.08099999999999</v>
      </c>
      <c r="F385" s="573">
        <v>72.257000000000005</v>
      </c>
      <c r="G385" s="573">
        <v>282.90800000000002</v>
      </c>
      <c r="H385" s="573">
        <v>330632.55900000001</v>
      </c>
      <c r="I385" s="573">
        <v>6320.0929999999998</v>
      </c>
      <c r="J385" s="573">
        <v>9438.8610000000008</v>
      </c>
    </row>
    <row r="386" spans="1:10">
      <c r="A386" s="571" t="s">
        <v>1131</v>
      </c>
      <c r="B386" s="571" t="s">
        <v>1128</v>
      </c>
      <c r="C386" s="571">
        <v>0</v>
      </c>
      <c r="D386" s="573">
        <v>3403888.875</v>
      </c>
      <c r="E386" s="573">
        <v>712.39700000000005</v>
      </c>
      <c r="F386" s="573">
        <v>125.661</v>
      </c>
      <c r="G386" s="573">
        <v>3960.0079999999998</v>
      </c>
      <c r="H386" s="573">
        <v>349233.39500000002</v>
      </c>
      <c r="I386" s="573">
        <v>78430.975000000006</v>
      </c>
      <c r="J386" s="573">
        <v>11429.51</v>
      </c>
    </row>
    <row r="387" spans="1:10">
      <c r="A387" s="571" t="s">
        <v>1129</v>
      </c>
      <c r="B387" s="571" t="s">
        <v>1128</v>
      </c>
      <c r="C387" s="571">
        <v>0</v>
      </c>
      <c r="D387" s="573">
        <v>7658720.3020000001</v>
      </c>
      <c r="E387" s="573">
        <v>319.55900000000003</v>
      </c>
      <c r="F387" s="573">
        <v>136.834</v>
      </c>
      <c r="G387" s="573">
        <v>385.90600000000001</v>
      </c>
      <c r="H387" s="573">
        <v>894859.61699999997</v>
      </c>
      <c r="I387" s="573">
        <v>86830.907000000007</v>
      </c>
      <c r="J387" s="573">
        <v>31952.317999999999</v>
      </c>
    </row>
    <row r="388" spans="1:10">
      <c r="A388" s="571" t="s">
        <v>1129</v>
      </c>
      <c r="B388" s="571" t="s">
        <v>1128</v>
      </c>
      <c r="C388" s="571">
        <v>0</v>
      </c>
      <c r="D388" s="573">
        <v>2687882.0320000001</v>
      </c>
      <c r="E388" s="573">
        <v>66.257000000000005</v>
      </c>
      <c r="F388" s="573">
        <v>28.959</v>
      </c>
      <c r="G388" s="573">
        <v>228.36</v>
      </c>
      <c r="H388" s="573">
        <v>314079.68</v>
      </c>
      <c r="I388" s="573">
        <v>6605.67</v>
      </c>
      <c r="J388" s="573">
        <v>9200.2289999999994</v>
      </c>
    </row>
    <row r="389" spans="1:10">
      <c r="A389" s="571" t="s">
        <v>1129</v>
      </c>
      <c r="B389" s="571" t="s">
        <v>1128</v>
      </c>
      <c r="C389" s="571">
        <v>0</v>
      </c>
      <c r="D389" s="573">
        <v>8221152.5080000004</v>
      </c>
      <c r="E389" s="573">
        <v>499.66199999999998</v>
      </c>
      <c r="F389" s="573">
        <v>214.096</v>
      </c>
      <c r="G389" s="573">
        <v>520.303</v>
      </c>
      <c r="H389" s="573">
        <v>865596.73600000003</v>
      </c>
      <c r="I389" s="573">
        <v>19523.398000000001</v>
      </c>
      <c r="J389" s="573">
        <v>29149.505000000001</v>
      </c>
    </row>
    <row r="390" spans="1:10">
      <c r="A390" s="571" t="s">
        <v>1129</v>
      </c>
      <c r="B390" s="571" t="s">
        <v>1128</v>
      </c>
      <c r="C390" s="571">
        <v>0</v>
      </c>
      <c r="D390" s="573"/>
      <c r="E390" s="573"/>
      <c r="F390" s="573"/>
      <c r="G390" s="573"/>
      <c r="H390" s="573"/>
      <c r="I390" s="573">
        <v>0</v>
      </c>
      <c r="J390" s="573">
        <v>0</v>
      </c>
    </row>
    <row r="391" spans="1:10">
      <c r="A391" s="571" t="s">
        <v>1131</v>
      </c>
      <c r="B391" s="571" t="s">
        <v>1128</v>
      </c>
      <c r="C391" s="571">
        <v>0</v>
      </c>
      <c r="D391" s="573">
        <v>4272299.6629999997</v>
      </c>
      <c r="E391" s="572">
        <v>428.76</v>
      </c>
      <c r="F391" s="572">
        <v>110.26</v>
      </c>
      <c r="G391" s="573">
        <v>3180.9969999999998</v>
      </c>
      <c r="H391" s="573">
        <v>436486.022</v>
      </c>
      <c r="I391" s="572">
        <v>64047.309000000001</v>
      </c>
      <c r="J391" s="573">
        <v>9394.49</v>
      </c>
    </row>
    <row r="392" spans="1:10">
      <c r="A392" s="571" t="s">
        <v>1129</v>
      </c>
      <c r="B392" s="571" t="s">
        <v>1128</v>
      </c>
      <c r="C392" s="571">
        <v>0</v>
      </c>
      <c r="D392" s="572">
        <v>7518921.2139999997</v>
      </c>
      <c r="E392" s="572">
        <v>594.52700000000004</v>
      </c>
      <c r="F392" s="572">
        <v>233.30099999999999</v>
      </c>
      <c r="G392" s="572">
        <v>1460.307</v>
      </c>
      <c r="H392" s="572">
        <v>753449.32799999998</v>
      </c>
      <c r="I392" s="572">
        <v>51473.084000000003</v>
      </c>
      <c r="J392" s="573">
        <v>26187.732</v>
      </c>
    </row>
    <row r="393" spans="1:10">
      <c r="A393" s="571" t="s">
        <v>1129</v>
      </c>
      <c r="B393" s="571" t="s">
        <v>1128</v>
      </c>
      <c r="C393" s="571">
        <v>0</v>
      </c>
      <c r="D393" s="573">
        <v>28465464.995999999</v>
      </c>
      <c r="E393" s="573">
        <v>1411.8040000000001</v>
      </c>
      <c r="F393" s="573">
        <v>513.18399999999997</v>
      </c>
      <c r="G393" s="573">
        <v>6533.2179999999998</v>
      </c>
      <c r="H393" s="573">
        <v>2918797.3190000001</v>
      </c>
      <c r="I393" s="573">
        <v>70965.317999999999</v>
      </c>
      <c r="J393" s="573">
        <v>105720.54</v>
      </c>
    </row>
    <row r="394" spans="1:10">
      <c r="A394" s="571" t="s">
        <v>1131</v>
      </c>
      <c r="B394" s="571" t="s">
        <v>1128</v>
      </c>
      <c r="C394" s="571">
        <v>0</v>
      </c>
      <c r="D394" s="572">
        <v>25164047.526999999</v>
      </c>
      <c r="E394" s="572">
        <v>5442.6459999999997</v>
      </c>
      <c r="F394" s="572">
        <v>1994.4349999999999</v>
      </c>
      <c r="G394" s="572">
        <v>36935.959000000003</v>
      </c>
      <c r="H394" s="572">
        <v>2581822.898</v>
      </c>
      <c r="I394" s="572">
        <v>598664.58600000001</v>
      </c>
      <c r="J394" s="573">
        <v>87141.540999999997</v>
      </c>
    </row>
    <row r="395" spans="1:10">
      <c r="A395" s="571" t="s">
        <v>1129</v>
      </c>
      <c r="B395" s="571" t="s">
        <v>1128</v>
      </c>
      <c r="C395" s="571">
        <v>0</v>
      </c>
      <c r="D395" s="573">
        <v>7913682.9809999997</v>
      </c>
      <c r="E395" s="573">
        <v>186.357</v>
      </c>
      <c r="F395" s="573">
        <v>73.427999999999997</v>
      </c>
      <c r="G395" s="573">
        <v>1417.3710000000001</v>
      </c>
      <c r="H395" s="573">
        <v>949025.799</v>
      </c>
      <c r="I395" s="573">
        <v>18799.593000000001</v>
      </c>
      <c r="J395" s="573">
        <v>27850.472000000002</v>
      </c>
    </row>
    <row r="396" spans="1:10">
      <c r="A396" s="571" t="s">
        <v>1131</v>
      </c>
      <c r="B396" s="571" t="s">
        <v>1128</v>
      </c>
      <c r="C396" s="571">
        <v>0</v>
      </c>
      <c r="D396" s="573">
        <v>2180570.2519999999</v>
      </c>
      <c r="E396" s="573">
        <v>165.45400000000001</v>
      </c>
      <c r="F396" s="573">
        <v>0</v>
      </c>
      <c r="G396" s="573">
        <v>1451.116</v>
      </c>
      <c r="H396" s="573">
        <v>224001.527</v>
      </c>
      <c r="I396" s="573">
        <v>31799.513999999999</v>
      </c>
      <c r="J396" s="573">
        <v>4643.9269999999997</v>
      </c>
    </row>
    <row r="397" spans="1:10">
      <c r="A397" s="571" t="s">
        <v>1131</v>
      </c>
      <c r="B397" s="571" t="s">
        <v>1128</v>
      </c>
      <c r="C397" s="571">
        <v>0</v>
      </c>
      <c r="D397" s="573"/>
      <c r="E397" s="572"/>
      <c r="F397" s="573"/>
      <c r="G397" s="573"/>
      <c r="H397" s="573"/>
      <c r="I397" s="573">
        <v>129.70500000000001</v>
      </c>
      <c r="J397" s="573">
        <v>25.940999999999999</v>
      </c>
    </row>
    <row r="398" spans="1:10">
      <c r="A398" s="571" t="s">
        <v>1130</v>
      </c>
      <c r="B398" s="571" t="s">
        <v>1128</v>
      </c>
      <c r="C398" s="571">
        <v>0</v>
      </c>
      <c r="D398" s="572">
        <v>291817.56400000001</v>
      </c>
      <c r="E398" s="572">
        <v>20.422000000000001</v>
      </c>
      <c r="F398" s="572">
        <v>20.422000000000001</v>
      </c>
      <c r="G398" s="572">
        <v>0.29899999999999999</v>
      </c>
      <c r="H398" s="572">
        <v>15070.413</v>
      </c>
      <c r="I398" s="572">
        <v>2129.8539999999998</v>
      </c>
      <c r="J398" s="573">
        <v>212.523</v>
      </c>
    </row>
    <row r="399" spans="1:10">
      <c r="A399" s="571" t="s">
        <v>1131</v>
      </c>
      <c r="B399" s="571" t="s">
        <v>1128</v>
      </c>
      <c r="C399" s="571">
        <v>0</v>
      </c>
      <c r="D399" s="573">
        <v>72175.380999999994</v>
      </c>
      <c r="E399" s="573">
        <v>12.554</v>
      </c>
      <c r="F399" s="573">
        <v>4.8979999999999997</v>
      </c>
      <c r="G399" s="573">
        <v>119.26</v>
      </c>
      <c r="H399" s="573">
        <v>7430.8770000000004</v>
      </c>
      <c r="I399" s="573">
        <v>1421.155</v>
      </c>
      <c r="J399" s="573">
        <v>205.21700000000001</v>
      </c>
    </row>
    <row r="400" spans="1:10">
      <c r="A400" s="571" t="s">
        <v>1129</v>
      </c>
      <c r="B400" s="571" t="s">
        <v>1128</v>
      </c>
      <c r="C400" s="571">
        <v>0</v>
      </c>
      <c r="D400" s="573">
        <v>5479742.8880000003</v>
      </c>
      <c r="E400" s="573">
        <v>391.11</v>
      </c>
      <c r="F400" s="573">
        <v>139.82300000000001</v>
      </c>
      <c r="G400" s="573">
        <v>515.798</v>
      </c>
      <c r="H400" s="573">
        <v>615320.10100000002</v>
      </c>
      <c r="I400" s="573">
        <v>15355.941999999999</v>
      </c>
      <c r="J400" s="573">
        <v>19407.028999999999</v>
      </c>
    </row>
    <row r="401" spans="1:10">
      <c r="A401" s="571" t="s">
        <v>1129</v>
      </c>
      <c r="B401" s="571" t="s">
        <v>1128</v>
      </c>
      <c r="C401" s="571">
        <v>0</v>
      </c>
      <c r="D401" s="573">
        <v>3563248.5839999998</v>
      </c>
      <c r="E401" s="573">
        <v>304.59100000000001</v>
      </c>
      <c r="F401" s="573">
        <v>111.843</v>
      </c>
      <c r="G401" s="573">
        <v>304.93700000000001</v>
      </c>
      <c r="H401" s="573">
        <v>420621.63099999999</v>
      </c>
      <c r="I401" s="573">
        <v>8603.6200000000008</v>
      </c>
      <c r="J401" s="573">
        <v>12674.882</v>
      </c>
    </row>
    <row r="402" spans="1:10">
      <c r="A402" s="571" t="s">
        <v>1131</v>
      </c>
      <c r="B402" s="571" t="s">
        <v>1128</v>
      </c>
      <c r="C402" s="571">
        <v>0</v>
      </c>
      <c r="D402" s="573">
        <v>67340.694000000003</v>
      </c>
      <c r="E402" s="572">
        <v>4.2510000000000003</v>
      </c>
      <c r="F402" s="573">
        <v>1.2969999999999999</v>
      </c>
      <c r="G402" s="573">
        <v>31.963999999999999</v>
      </c>
      <c r="H402" s="573">
        <v>6017.1559999999999</v>
      </c>
      <c r="I402" s="573">
        <v>1179.3989999999999</v>
      </c>
      <c r="J402" s="573">
        <v>169.48699999999999</v>
      </c>
    </row>
    <row r="403" spans="1:10">
      <c r="A403" s="571" t="s">
        <v>1131</v>
      </c>
      <c r="B403" s="571" t="s">
        <v>1128</v>
      </c>
      <c r="C403" s="571">
        <v>0</v>
      </c>
      <c r="D403" s="573"/>
      <c r="E403" s="572"/>
      <c r="F403" s="573"/>
      <c r="G403" s="573"/>
      <c r="H403" s="573"/>
      <c r="I403" s="573"/>
      <c r="J403" s="573"/>
    </row>
    <row r="404" spans="1:10">
      <c r="A404" s="571" t="s">
        <v>1131</v>
      </c>
      <c r="B404" s="571" t="s">
        <v>1128</v>
      </c>
      <c r="C404" s="571">
        <v>0</v>
      </c>
      <c r="D404" s="572">
        <v>25844874.620999999</v>
      </c>
      <c r="E404" s="572">
        <v>1492.825</v>
      </c>
      <c r="F404" s="572">
        <v>622.19399999999996</v>
      </c>
      <c r="G404" s="572">
        <v>1758.527</v>
      </c>
      <c r="H404" s="572">
        <v>2651685.4780000001</v>
      </c>
      <c r="I404" s="572">
        <v>681344.42</v>
      </c>
      <c r="J404" s="573">
        <v>99111.225999999995</v>
      </c>
    </row>
    <row r="405" spans="1:10">
      <c r="A405" s="571" t="s">
        <v>1131</v>
      </c>
      <c r="B405" s="571" t="s">
        <v>1128</v>
      </c>
      <c r="C405" s="571">
        <v>0</v>
      </c>
      <c r="D405" s="573">
        <v>124509714.558</v>
      </c>
      <c r="E405" s="572">
        <v>4222.4690000000001</v>
      </c>
      <c r="F405" s="573">
        <v>1980.8869999999999</v>
      </c>
      <c r="G405" s="573">
        <v>5576.7550000000001</v>
      </c>
      <c r="H405" s="573">
        <v>12774698.59</v>
      </c>
      <c r="I405" s="573">
        <v>2852875.179</v>
      </c>
      <c r="J405" s="573">
        <v>415042.67499999999</v>
      </c>
    </row>
    <row r="406" spans="1:10">
      <c r="A406" s="571" t="s">
        <v>1131</v>
      </c>
      <c r="B406" s="571" t="s">
        <v>1128</v>
      </c>
      <c r="C406" s="571">
        <v>0</v>
      </c>
      <c r="D406" s="573"/>
      <c r="E406" s="573"/>
      <c r="F406" s="573"/>
      <c r="G406" s="573"/>
      <c r="H406" s="573"/>
      <c r="I406" s="573"/>
      <c r="J406" s="573"/>
    </row>
    <row r="407" spans="1:10">
      <c r="A407" s="571" t="s">
        <v>1131</v>
      </c>
      <c r="B407" s="571" t="s">
        <v>1128</v>
      </c>
      <c r="C407" s="571">
        <v>0</v>
      </c>
      <c r="D407" s="572">
        <v>1503792.696</v>
      </c>
      <c r="E407" s="572">
        <v>200.636</v>
      </c>
      <c r="F407" s="572">
        <v>200.636</v>
      </c>
      <c r="G407" s="572">
        <v>0</v>
      </c>
      <c r="H407" s="572">
        <v>0</v>
      </c>
      <c r="I407" s="572">
        <v>237409.46299999999</v>
      </c>
      <c r="J407" s="573">
        <v>31807.251</v>
      </c>
    </row>
    <row r="408" spans="1:10">
      <c r="A408" s="571" t="s">
        <v>1131</v>
      </c>
      <c r="B408" s="571" t="s">
        <v>1128</v>
      </c>
      <c r="C408" s="571">
        <v>0</v>
      </c>
      <c r="D408" s="573">
        <v>12012153.408</v>
      </c>
      <c r="E408" s="573">
        <v>1869.3330000000001</v>
      </c>
      <c r="F408" s="573">
        <v>855.51499999999999</v>
      </c>
      <c r="G408" s="573">
        <v>6410.2629999999999</v>
      </c>
      <c r="H408" s="573">
        <v>1221781.6580000001</v>
      </c>
      <c r="I408" s="573">
        <v>322397.07500000001</v>
      </c>
      <c r="J408" s="573">
        <v>46868.093999999997</v>
      </c>
    </row>
    <row r="409" spans="1:10">
      <c r="A409" s="571" t="s">
        <v>1131</v>
      </c>
      <c r="B409" s="571" t="s">
        <v>1128</v>
      </c>
      <c r="C409" s="571">
        <v>0</v>
      </c>
      <c r="D409" s="573">
        <v>3835092.5129999998</v>
      </c>
      <c r="E409" s="573">
        <v>386.67</v>
      </c>
      <c r="F409" s="573">
        <v>133.27799999999999</v>
      </c>
      <c r="G409" s="573">
        <v>2454.018</v>
      </c>
      <c r="H409" s="573">
        <v>371242.02899999998</v>
      </c>
      <c r="I409" s="573">
        <v>83003.343999999997</v>
      </c>
      <c r="J409" s="573">
        <v>12047.773999999999</v>
      </c>
    </row>
    <row r="410" spans="1:10">
      <c r="A410" s="571" t="s">
        <v>1131</v>
      </c>
      <c r="B410" s="571" t="s">
        <v>1128</v>
      </c>
      <c r="C410" s="571">
        <v>0</v>
      </c>
      <c r="D410" s="573">
        <v>37998549.741999999</v>
      </c>
      <c r="E410" s="573">
        <v>1866.232</v>
      </c>
      <c r="F410" s="573">
        <v>733.95399999999995</v>
      </c>
      <c r="G410" s="573">
        <v>6547.4139999999998</v>
      </c>
      <c r="H410" s="573">
        <v>3898643.2149999999</v>
      </c>
      <c r="I410" s="573">
        <v>921043.46900000004</v>
      </c>
      <c r="J410" s="573">
        <v>134016.37299999999</v>
      </c>
    </row>
    <row r="411" spans="1:10">
      <c r="A411" s="571" t="s">
        <v>1131</v>
      </c>
      <c r="B411" s="571" t="s">
        <v>1128</v>
      </c>
      <c r="C411" s="571">
        <v>0</v>
      </c>
      <c r="D411" s="573">
        <v>33878120.390000001</v>
      </c>
      <c r="E411" s="572">
        <v>1973.251</v>
      </c>
      <c r="F411" s="573">
        <v>929.28800000000001</v>
      </c>
      <c r="G411" s="573">
        <v>1940.5830000000001</v>
      </c>
      <c r="H411" s="573">
        <v>3475072.8280000002</v>
      </c>
      <c r="I411" s="573">
        <v>874586.728</v>
      </c>
      <c r="J411" s="573">
        <v>127261.269</v>
      </c>
    </row>
    <row r="412" spans="1:10">
      <c r="A412" s="571" t="s">
        <v>1131</v>
      </c>
      <c r="B412" s="571" t="s">
        <v>1128</v>
      </c>
      <c r="C412" s="571">
        <v>0</v>
      </c>
      <c r="D412" s="573">
        <v>55490091.215000004</v>
      </c>
      <c r="E412" s="573">
        <v>2100.2159999999999</v>
      </c>
      <c r="F412" s="573">
        <v>997.78399999999999</v>
      </c>
      <c r="G412" s="573">
        <v>1180.433</v>
      </c>
      <c r="H412" s="573">
        <v>5693277.4819999998</v>
      </c>
      <c r="I412" s="573">
        <v>1206514.101</v>
      </c>
      <c r="J412" s="573">
        <v>175474.95499999999</v>
      </c>
    </row>
    <row r="413" spans="1:10">
      <c r="A413" s="571" t="s">
        <v>1127</v>
      </c>
      <c r="B413" s="571" t="s">
        <v>1128</v>
      </c>
      <c r="C413" s="571">
        <v>0</v>
      </c>
      <c r="D413" s="573">
        <v>30042817.995999999</v>
      </c>
      <c r="E413" s="572">
        <v>10506.842000000001</v>
      </c>
      <c r="F413" s="573">
        <v>4046.181</v>
      </c>
      <c r="G413" s="573">
        <v>13844.714</v>
      </c>
      <c r="H413" s="573">
        <v>3150887.17</v>
      </c>
      <c r="I413" s="573">
        <v>716326.397</v>
      </c>
      <c r="J413" s="573">
        <v>104205.539</v>
      </c>
    </row>
    <row r="414" spans="1:10">
      <c r="A414" s="571" t="s">
        <v>1127</v>
      </c>
      <c r="B414" s="571" t="s">
        <v>1128</v>
      </c>
      <c r="C414" s="571">
        <v>0</v>
      </c>
      <c r="D414" s="573">
        <v>43912384.468000002</v>
      </c>
      <c r="E414" s="573">
        <v>1964.8530000000001</v>
      </c>
      <c r="F414" s="573">
        <v>804.79</v>
      </c>
      <c r="G414" s="573">
        <v>9758.3549999999996</v>
      </c>
      <c r="H414" s="573">
        <v>4600489.6220000004</v>
      </c>
      <c r="I414" s="573">
        <v>1067307.7960000001</v>
      </c>
      <c r="J414" s="573">
        <v>155323.435</v>
      </c>
    </row>
    <row r="415" spans="1:10">
      <c r="A415" s="571" t="s">
        <v>1131</v>
      </c>
      <c r="B415" s="571" t="s">
        <v>1128</v>
      </c>
      <c r="C415" s="571">
        <v>0</v>
      </c>
      <c r="D415" s="573">
        <v>30931287.546999998</v>
      </c>
      <c r="E415" s="573">
        <v>1192.4970000000001</v>
      </c>
      <c r="F415" s="573">
        <v>626.47400000000005</v>
      </c>
      <c r="G415" s="573">
        <v>557.08299999999997</v>
      </c>
      <c r="H415" s="573">
        <v>3173549.304</v>
      </c>
      <c r="I415" s="573">
        <v>725980.25800000003</v>
      </c>
      <c r="J415" s="573">
        <v>105718.272</v>
      </c>
    </row>
    <row r="416" spans="1:10">
      <c r="A416" s="571" t="s">
        <v>1131</v>
      </c>
      <c r="B416" s="571" t="s">
        <v>1128</v>
      </c>
      <c r="C416" s="571">
        <v>0</v>
      </c>
      <c r="D416" s="573">
        <v>150461351.60699999</v>
      </c>
      <c r="E416" s="573">
        <v>5557.7560000000003</v>
      </c>
      <c r="F416" s="573">
        <v>2679.3319999999999</v>
      </c>
      <c r="G416" s="573">
        <v>9395.5529999999999</v>
      </c>
      <c r="H416" s="573">
        <v>15434823.892000001</v>
      </c>
      <c r="I416" s="573">
        <v>3502883.2850000001</v>
      </c>
      <c r="J416" s="573">
        <v>509686.85600000003</v>
      </c>
    </row>
    <row r="417" spans="1:10">
      <c r="A417" s="571" t="s">
        <v>1131</v>
      </c>
      <c r="B417" s="571" t="s">
        <v>1128</v>
      </c>
      <c r="C417" s="571">
        <v>0</v>
      </c>
      <c r="D417" s="573">
        <v>2623396.0249999999</v>
      </c>
      <c r="E417" s="572">
        <v>452.16699999999997</v>
      </c>
      <c r="F417" s="573">
        <v>452.16699999999997</v>
      </c>
      <c r="G417" s="573">
        <v>2395.0830000000001</v>
      </c>
      <c r="H417" s="573">
        <v>252798.17800000001</v>
      </c>
      <c r="I417" s="573">
        <v>143677.06400000001</v>
      </c>
      <c r="J417" s="573">
        <v>20856.187000000002</v>
      </c>
    </row>
    <row r="418" spans="1:10">
      <c r="A418" s="571" t="s">
        <v>1127</v>
      </c>
      <c r="B418" s="571" t="s">
        <v>1128</v>
      </c>
      <c r="C418" s="571">
        <v>0</v>
      </c>
      <c r="D418" s="573">
        <v>62652992.807999998</v>
      </c>
      <c r="E418" s="573">
        <v>5105.9049999999997</v>
      </c>
      <c r="F418" s="573">
        <v>2309.5909999999999</v>
      </c>
      <c r="G418" s="573">
        <v>19438.892</v>
      </c>
      <c r="H418" s="573">
        <v>6545353.017</v>
      </c>
      <c r="I418" s="573">
        <v>1462945.9669999999</v>
      </c>
      <c r="J418" s="573">
        <v>212777.21100000001</v>
      </c>
    </row>
    <row r="419" spans="1:10">
      <c r="A419" s="571" t="s">
        <v>1127</v>
      </c>
      <c r="B419" s="571" t="s">
        <v>1128</v>
      </c>
      <c r="C419" s="571">
        <v>0</v>
      </c>
      <c r="D419" s="573">
        <v>33975162.384000003</v>
      </c>
      <c r="E419" s="573">
        <v>1712.0440000000001</v>
      </c>
      <c r="F419" s="573">
        <v>714.34199999999998</v>
      </c>
      <c r="G419" s="573">
        <v>10991.955</v>
      </c>
      <c r="H419" s="573">
        <v>3552120.64</v>
      </c>
      <c r="I419" s="573">
        <v>482662.85</v>
      </c>
      <c r="J419" s="573">
        <v>70204.320000000007</v>
      </c>
    </row>
    <row r="420" spans="1:10">
      <c r="A420" s="571" t="s">
        <v>1131</v>
      </c>
      <c r="B420" s="571" t="s">
        <v>1128</v>
      </c>
      <c r="C420" s="571">
        <v>0</v>
      </c>
      <c r="D420" s="573">
        <v>58848657.181000002</v>
      </c>
      <c r="E420" s="573">
        <v>1799.73</v>
      </c>
      <c r="F420" s="573">
        <v>747.55</v>
      </c>
      <c r="G420" s="573">
        <v>1731.3230000000001</v>
      </c>
      <c r="H420" s="573">
        <v>6104954.8849999998</v>
      </c>
      <c r="I420" s="573">
        <v>1347668.2549999999</v>
      </c>
      <c r="J420" s="573">
        <v>196058.86799999999</v>
      </c>
    </row>
    <row r="421" spans="1:10">
      <c r="A421" s="571" t="s">
        <v>1131</v>
      </c>
      <c r="B421" s="571" t="s">
        <v>1128</v>
      </c>
      <c r="C421" s="571">
        <v>0</v>
      </c>
      <c r="D421" s="573">
        <v>162588.74400000001</v>
      </c>
      <c r="E421" s="572">
        <v>35.889000000000003</v>
      </c>
      <c r="F421" s="573">
        <v>17.018000000000001</v>
      </c>
      <c r="G421" s="573">
        <v>214.518</v>
      </c>
      <c r="H421" s="573">
        <v>14991.233</v>
      </c>
      <c r="I421" s="573">
        <v>3077.029</v>
      </c>
      <c r="J421" s="573">
        <v>443.63200000000001</v>
      </c>
    </row>
    <row r="422" spans="1:10">
      <c r="A422" s="571" t="s">
        <v>1131</v>
      </c>
      <c r="B422" s="571" t="s">
        <v>1128</v>
      </c>
      <c r="C422" s="571">
        <v>0</v>
      </c>
      <c r="D422" s="573"/>
      <c r="E422" s="572"/>
      <c r="F422" s="573"/>
      <c r="G422" s="573"/>
      <c r="H422" s="573"/>
      <c r="I422" s="573"/>
      <c r="J422" s="573"/>
    </row>
    <row r="423" spans="1:10">
      <c r="A423" s="571" t="s">
        <v>1127</v>
      </c>
      <c r="B423" s="571" t="s">
        <v>1128</v>
      </c>
      <c r="C423" s="571">
        <v>0</v>
      </c>
      <c r="D423" s="573">
        <v>76688442.011000007</v>
      </c>
      <c r="E423" s="572">
        <v>5072.201</v>
      </c>
      <c r="F423" s="573">
        <v>2447.5030000000002</v>
      </c>
      <c r="G423" s="573">
        <v>57460.368000000002</v>
      </c>
      <c r="H423" s="573">
        <v>8349070.6809999999</v>
      </c>
      <c r="I423" s="573">
        <v>1974803.6740000001</v>
      </c>
      <c r="J423" s="573">
        <v>287228.29499999998</v>
      </c>
    </row>
    <row r="424" spans="1:10">
      <c r="A424" s="571" t="s">
        <v>1127</v>
      </c>
      <c r="B424" s="571" t="s">
        <v>1128</v>
      </c>
      <c r="C424" s="571">
        <v>0</v>
      </c>
      <c r="D424" s="573">
        <v>50089741.541000001</v>
      </c>
      <c r="E424" s="572">
        <v>3271.538</v>
      </c>
      <c r="F424" s="573">
        <v>1456.4960000000001</v>
      </c>
      <c r="G424" s="573">
        <v>16942.216</v>
      </c>
      <c r="H424" s="573">
        <v>5253412.1950000003</v>
      </c>
      <c r="I424" s="573">
        <v>1224996.598</v>
      </c>
      <c r="J424" s="573">
        <v>178191.23699999999</v>
      </c>
    </row>
    <row r="425" spans="1:10">
      <c r="A425" s="571" t="s">
        <v>1127</v>
      </c>
      <c r="B425" s="571" t="s">
        <v>1128</v>
      </c>
      <c r="C425" s="571">
        <v>0</v>
      </c>
      <c r="D425" s="573">
        <v>29056595.458999999</v>
      </c>
      <c r="E425" s="572">
        <v>2044.1780000000001</v>
      </c>
      <c r="F425" s="573">
        <v>1065.866</v>
      </c>
      <c r="G425" s="573">
        <v>709.09699999999998</v>
      </c>
      <c r="H425" s="573">
        <v>2981204.2170000002</v>
      </c>
      <c r="I425" s="573">
        <v>674433.41200000001</v>
      </c>
      <c r="J425" s="573">
        <v>98095.385999999999</v>
      </c>
    </row>
    <row r="426" spans="1:10">
      <c r="A426" s="571" t="s">
        <v>1133</v>
      </c>
      <c r="B426" s="571" t="s">
        <v>1128</v>
      </c>
      <c r="C426" s="571">
        <v>1</v>
      </c>
      <c r="D426" s="573">
        <v>50910711.392999999</v>
      </c>
      <c r="E426" s="573">
        <v>3967.09</v>
      </c>
      <c r="F426" s="573">
        <v>1803.1869999999999</v>
      </c>
      <c r="G426" s="573">
        <v>2915.6729999999998</v>
      </c>
      <c r="H426" s="573">
        <v>5542647.585</v>
      </c>
      <c r="I426" s="573">
        <v>1302440.0689999999</v>
      </c>
      <c r="J426" s="573">
        <v>189435.092</v>
      </c>
    </row>
    <row r="427" spans="1:10">
      <c r="A427" s="571" t="s">
        <v>1127</v>
      </c>
      <c r="B427" s="571" t="s">
        <v>1128</v>
      </c>
      <c r="C427" s="571">
        <v>0</v>
      </c>
      <c r="D427" s="573">
        <v>63589422.302000001</v>
      </c>
      <c r="E427" s="573">
        <v>4580.4660000000003</v>
      </c>
      <c r="F427" s="573">
        <v>2240.7620000000002</v>
      </c>
      <c r="G427" s="573">
        <v>15468.022000000001</v>
      </c>
      <c r="H427" s="573">
        <v>6664795.4610000001</v>
      </c>
      <c r="I427" s="573">
        <v>1464380.77</v>
      </c>
      <c r="J427" s="573">
        <v>212983.75700000001</v>
      </c>
    </row>
    <row r="428" spans="1:10">
      <c r="A428" s="571" t="s">
        <v>1127</v>
      </c>
      <c r="B428" s="571" t="s">
        <v>1128</v>
      </c>
      <c r="C428" s="571">
        <v>0</v>
      </c>
      <c r="D428" s="573">
        <v>96862936.625</v>
      </c>
      <c r="E428" s="573">
        <v>4250.0910000000003</v>
      </c>
      <c r="F428" s="573">
        <v>1934.2139999999999</v>
      </c>
      <c r="G428" s="573">
        <v>1238.1300000000001</v>
      </c>
      <c r="H428" s="573">
        <v>9938135.1500000004</v>
      </c>
      <c r="I428" s="573">
        <v>2169146.5789999999</v>
      </c>
      <c r="J428" s="573">
        <v>315503.353</v>
      </c>
    </row>
    <row r="429" spans="1:10">
      <c r="A429" s="571" t="s">
        <v>1127</v>
      </c>
      <c r="B429" s="571" t="s">
        <v>1128</v>
      </c>
      <c r="C429" s="571">
        <v>0</v>
      </c>
      <c r="D429" s="573">
        <v>63395867.924999997</v>
      </c>
      <c r="E429" s="573">
        <v>2229.9679999999998</v>
      </c>
      <c r="F429" s="573">
        <v>1197.826</v>
      </c>
      <c r="G429" s="573">
        <v>15893.502</v>
      </c>
      <c r="H429" s="573">
        <v>6504419.5999999996</v>
      </c>
      <c r="I429" s="573">
        <v>1411930.7479999999</v>
      </c>
      <c r="J429" s="573">
        <v>205367.17</v>
      </c>
    </row>
    <row r="430" spans="1:10">
      <c r="A430" s="571" t="s">
        <v>1133</v>
      </c>
      <c r="B430" s="571" t="s">
        <v>1128</v>
      </c>
      <c r="C430" s="571">
        <v>1</v>
      </c>
      <c r="D430" s="573">
        <v>116661180.892</v>
      </c>
      <c r="E430" s="572">
        <v>12191.085999999999</v>
      </c>
      <c r="F430" s="573">
        <v>5374.0690000000004</v>
      </c>
      <c r="G430" s="573">
        <v>27862.398000000001</v>
      </c>
      <c r="H430" s="573">
        <v>12698869.872</v>
      </c>
      <c r="I430" s="573">
        <v>3013646.4640000002</v>
      </c>
      <c r="J430" s="573">
        <v>438331.48</v>
      </c>
    </row>
    <row r="431" spans="1:10">
      <c r="A431" s="571" t="s">
        <v>1133</v>
      </c>
      <c r="B431" s="571" t="s">
        <v>1128</v>
      </c>
      <c r="C431" s="571">
        <v>1</v>
      </c>
      <c r="D431" s="573">
        <v>149146008.79300001</v>
      </c>
      <c r="E431" s="573">
        <v>11752.737999999999</v>
      </c>
      <c r="F431" s="573">
        <v>5307.9570000000003</v>
      </c>
      <c r="G431" s="573">
        <v>53655.578999999998</v>
      </c>
      <c r="H431" s="573">
        <v>16237528.888</v>
      </c>
      <c r="I431" s="573">
        <v>3697665.8960000002</v>
      </c>
      <c r="J431" s="573">
        <v>537903.96400000004</v>
      </c>
    </row>
    <row r="432" spans="1:10">
      <c r="A432" s="571" t="s">
        <v>1127</v>
      </c>
      <c r="B432" s="571" t="s">
        <v>1128</v>
      </c>
      <c r="C432" s="571">
        <v>0</v>
      </c>
      <c r="D432" s="573">
        <v>72174008.503999993</v>
      </c>
      <c r="E432" s="573">
        <v>5100.0240000000003</v>
      </c>
      <c r="F432" s="573">
        <v>3157.415</v>
      </c>
      <c r="G432" s="573">
        <v>20438.312999999998</v>
      </c>
      <c r="H432" s="573">
        <v>7857585.7719999999</v>
      </c>
      <c r="I432" s="573">
        <v>1782747.5619999999</v>
      </c>
      <c r="J432" s="573">
        <v>259378.33600000001</v>
      </c>
    </row>
    <row r="433" spans="1:10">
      <c r="A433" s="571" t="s">
        <v>1133</v>
      </c>
      <c r="B433" s="571" t="s">
        <v>1128</v>
      </c>
      <c r="C433" s="571">
        <v>1</v>
      </c>
      <c r="D433" s="573">
        <v>129581135.88600001</v>
      </c>
      <c r="E433" s="572">
        <v>4745.1859999999997</v>
      </c>
      <c r="F433" s="572">
        <v>2120.4070000000002</v>
      </c>
      <c r="G433" s="573">
        <v>7404.3440000000001</v>
      </c>
      <c r="H433" s="573">
        <v>14100043.041999999</v>
      </c>
      <c r="I433" s="572">
        <v>3136483.523</v>
      </c>
      <c r="J433" s="573">
        <v>456165.51299999998</v>
      </c>
    </row>
    <row r="434" spans="1:10">
      <c r="A434" s="571" t="s">
        <v>1127</v>
      </c>
      <c r="B434" s="571" t="s">
        <v>1128</v>
      </c>
      <c r="C434" s="571">
        <v>0</v>
      </c>
      <c r="D434" s="573">
        <v>35062043.255000003</v>
      </c>
      <c r="E434" s="573">
        <v>6316.7079999999996</v>
      </c>
      <c r="F434" s="573">
        <v>3528.2449999999999</v>
      </c>
      <c r="G434" s="573">
        <v>3505.739</v>
      </c>
      <c r="H434" s="573">
        <v>3677305.7489999998</v>
      </c>
      <c r="I434" s="573">
        <v>805417.54500000004</v>
      </c>
      <c r="J434" s="573">
        <v>117175.223</v>
      </c>
    </row>
    <row r="435" spans="1:10">
      <c r="A435" s="571" t="s">
        <v>1127</v>
      </c>
      <c r="B435" s="571" t="s">
        <v>1128</v>
      </c>
      <c r="C435" s="571">
        <v>0</v>
      </c>
      <c r="D435" s="573">
        <v>103519383.263</v>
      </c>
      <c r="E435" s="573">
        <v>5266.47</v>
      </c>
      <c r="F435" s="573">
        <v>2400.625</v>
      </c>
      <c r="G435" s="573">
        <v>803.447</v>
      </c>
      <c r="H435" s="573">
        <v>10857119.699999999</v>
      </c>
      <c r="I435" s="573">
        <v>2409494.1669999999</v>
      </c>
      <c r="J435" s="573">
        <v>350512.64600000001</v>
      </c>
    </row>
    <row r="436" spans="1:10">
      <c r="A436" s="571" t="s">
        <v>1133</v>
      </c>
      <c r="B436" s="571" t="s">
        <v>1128</v>
      </c>
      <c r="C436" s="571">
        <v>1</v>
      </c>
      <c r="D436" s="573">
        <v>26441223.774999999</v>
      </c>
      <c r="E436" s="572">
        <v>2349.826</v>
      </c>
      <c r="F436" s="573">
        <v>1331.8720000000001</v>
      </c>
      <c r="G436" s="573">
        <v>6863.9489999999996</v>
      </c>
      <c r="H436" s="573">
        <v>2878655.0249999999</v>
      </c>
      <c r="I436" s="573">
        <v>606505.95900000003</v>
      </c>
      <c r="J436" s="573">
        <v>88228.841</v>
      </c>
    </row>
    <row r="437" spans="1:10">
      <c r="A437" s="571" t="s">
        <v>1133</v>
      </c>
      <c r="B437" s="571" t="s">
        <v>1128</v>
      </c>
      <c r="C437" s="571">
        <v>1</v>
      </c>
      <c r="D437" s="573">
        <v>47181711.600000001</v>
      </c>
      <c r="E437" s="573">
        <v>1466.0060000000001</v>
      </c>
      <c r="F437" s="573">
        <v>672.45299999999997</v>
      </c>
      <c r="G437" s="573">
        <v>21937.647000000001</v>
      </c>
      <c r="H437" s="573">
        <v>5136676.4069999997</v>
      </c>
      <c r="I437" s="573">
        <v>1171440.594</v>
      </c>
      <c r="J437" s="573">
        <v>170416.79800000001</v>
      </c>
    </row>
    <row r="438" spans="1:10">
      <c r="A438" s="571" t="s">
        <v>1133</v>
      </c>
      <c r="B438" s="571" t="s">
        <v>1128</v>
      </c>
      <c r="C438" s="571">
        <v>1</v>
      </c>
      <c r="D438" s="573">
        <v>41015587.751000002</v>
      </c>
      <c r="E438" s="572">
        <v>1392.374</v>
      </c>
      <c r="F438" s="573">
        <v>532.22400000000005</v>
      </c>
      <c r="G438" s="573">
        <v>2259.7139999999999</v>
      </c>
      <c r="H438" s="573">
        <v>4463062.2709999997</v>
      </c>
      <c r="I438" s="573">
        <v>1096228.3330000001</v>
      </c>
      <c r="J438" s="573">
        <v>159478.71400000001</v>
      </c>
    </row>
    <row r="439" spans="1:10">
      <c r="A439" s="571" t="s">
        <v>1127</v>
      </c>
      <c r="B439" s="571" t="s">
        <v>1128</v>
      </c>
      <c r="C439" s="571">
        <v>0</v>
      </c>
      <c r="D439" s="573">
        <v>67629283.938999996</v>
      </c>
      <c r="E439" s="572">
        <v>1586.154</v>
      </c>
      <c r="F439" s="573">
        <v>675.61800000000005</v>
      </c>
      <c r="G439" s="573">
        <v>2647.6709999999998</v>
      </c>
      <c r="H439" s="573">
        <v>7084622.25</v>
      </c>
      <c r="I439" s="573">
        <v>1447771.6429999999</v>
      </c>
      <c r="J439" s="573">
        <v>210584.96599999999</v>
      </c>
    </row>
    <row r="440" spans="1:10">
      <c r="A440" s="571" t="s">
        <v>1127</v>
      </c>
      <c r="B440" s="571" t="s">
        <v>1128</v>
      </c>
      <c r="C440" s="571">
        <v>0</v>
      </c>
      <c r="D440" s="572">
        <v>65574643.567000002</v>
      </c>
      <c r="E440" s="572">
        <v>4627.9340000000002</v>
      </c>
      <c r="F440" s="572">
        <v>1948.2190000000001</v>
      </c>
      <c r="G440" s="572">
        <v>16758.508000000002</v>
      </c>
      <c r="H440" s="572">
        <v>6876844.2170000002</v>
      </c>
      <c r="I440" s="572">
        <v>1647594.49</v>
      </c>
      <c r="J440" s="573">
        <v>239595.68700000001</v>
      </c>
    </row>
    <row r="441" spans="1:10">
      <c r="A441" s="571" t="s">
        <v>1133</v>
      </c>
      <c r="B441" s="571" t="s">
        <v>1128</v>
      </c>
      <c r="C441" s="571">
        <v>1</v>
      </c>
      <c r="D441" s="572">
        <v>26976391.206</v>
      </c>
      <c r="E441" s="572">
        <v>2068.0160000000001</v>
      </c>
      <c r="F441" s="572">
        <v>923.17899999999997</v>
      </c>
      <c r="G441" s="572">
        <v>5761.7550000000001</v>
      </c>
      <c r="H441" s="572">
        <v>2936916.2779999999</v>
      </c>
      <c r="I441" s="572">
        <v>638296.00399999996</v>
      </c>
      <c r="J441" s="573">
        <v>92837.307000000001</v>
      </c>
    </row>
    <row r="442" spans="1:10">
      <c r="A442" s="571" t="s">
        <v>1127</v>
      </c>
      <c r="B442" s="571" t="s">
        <v>1128</v>
      </c>
      <c r="C442" s="571">
        <v>0</v>
      </c>
      <c r="D442" s="572">
        <v>170779280.65400001</v>
      </c>
      <c r="E442" s="572">
        <v>4793.6580000000004</v>
      </c>
      <c r="F442" s="572">
        <v>2348.5569999999998</v>
      </c>
      <c r="G442" s="572">
        <v>43984.836000000003</v>
      </c>
      <c r="H442" s="572">
        <v>17645345.102000002</v>
      </c>
      <c r="I442" s="572">
        <v>357.33</v>
      </c>
      <c r="J442" s="573">
        <v>35.732999999999997</v>
      </c>
    </row>
    <row r="443" spans="1:10">
      <c r="A443" s="571" t="s">
        <v>1127</v>
      </c>
      <c r="B443" s="571" t="s">
        <v>1128</v>
      </c>
      <c r="C443" s="571">
        <v>0</v>
      </c>
      <c r="D443" s="573">
        <v>85728734.011999995</v>
      </c>
      <c r="E443" s="572">
        <v>7512.61</v>
      </c>
      <c r="F443" s="573">
        <v>3579.855</v>
      </c>
      <c r="G443" s="573">
        <v>18224.652999999998</v>
      </c>
      <c r="H443" s="573">
        <v>8991227.8379999995</v>
      </c>
      <c r="I443" s="573">
        <v>2141442.327</v>
      </c>
      <c r="J443" s="573">
        <v>311551.29700000002</v>
      </c>
    </row>
    <row r="444" spans="1:10">
      <c r="A444" s="571" t="s">
        <v>1131</v>
      </c>
      <c r="B444" s="571" t="s">
        <v>1128</v>
      </c>
      <c r="C444" s="571">
        <v>0</v>
      </c>
      <c r="D444" s="573">
        <v>38640250.024999999</v>
      </c>
      <c r="E444" s="573">
        <v>7057.3509999999997</v>
      </c>
      <c r="F444" s="573">
        <v>2778.837</v>
      </c>
      <c r="G444" s="573">
        <v>1390.1489999999999</v>
      </c>
      <c r="H444" s="573">
        <v>3964490.8</v>
      </c>
      <c r="I444" s="573">
        <v>874343.76899999997</v>
      </c>
      <c r="J444" s="573">
        <v>127185.958</v>
      </c>
    </row>
    <row r="445" spans="1:10">
      <c r="A445" s="571" t="s">
        <v>1131</v>
      </c>
      <c r="B445" s="571" t="s">
        <v>1128</v>
      </c>
      <c r="C445" s="571">
        <v>0</v>
      </c>
      <c r="D445" s="572">
        <v>14102928.779999999</v>
      </c>
      <c r="E445" s="572">
        <v>3269.8310000000001</v>
      </c>
      <c r="F445" s="572">
        <v>1382.768</v>
      </c>
      <c r="G445" s="572">
        <v>9240.8760000000002</v>
      </c>
      <c r="H445" s="572">
        <v>1446963.16</v>
      </c>
      <c r="I445" s="572">
        <v>352476.57799999998</v>
      </c>
      <c r="J445" s="573">
        <v>51272.642</v>
      </c>
    </row>
    <row r="446" spans="1:10">
      <c r="A446" s="571" t="s">
        <v>1131</v>
      </c>
      <c r="B446" s="571" t="s">
        <v>1128</v>
      </c>
      <c r="C446" s="571">
        <v>0</v>
      </c>
      <c r="D446" s="573">
        <v>93566902.976999998</v>
      </c>
      <c r="E446" s="573">
        <v>11594.987999999999</v>
      </c>
      <c r="F446" s="573">
        <v>4561.6930000000002</v>
      </c>
      <c r="G446" s="573">
        <v>3938.6019999999999</v>
      </c>
      <c r="H446" s="573">
        <v>9599958.307</v>
      </c>
      <c r="I446" s="573">
        <v>2241611.852</v>
      </c>
      <c r="J446" s="573">
        <v>326080.37</v>
      </c>
    </row>
    <row r="447" spans="1:10">
      <c r="A447" s="571" t="s">
        <v>1131</v>
      </c>
      <c r="B447" s="571" t="s">
        <v>1128</v>
      </c>
      <c r="C447" s="571">
        <v>0</v>
      </c>
      <c r="D447" s="573">
        <v>62201838.447999999</v>
      </c>
      <c r="E447" s="572">
        <v>6863.6710000000003</v>
      </c>
      <c r="F447" s="573">
        <v>3027.87</v>
      </c>
      <c r="G447" s="573">
        <v>2478.4229999999998</v>
      </c>
      <c r="H447" s="573">
        <v>6381909.9210000001</v>
      </c>
      <c r="I447" s="573">
        <v>1540703.835</v>
      </c>
      <c r="J447" s="573">
        <v>224114.18299999999</v>
      </c>
    </row>
    <row r="448" spans="1:10">
      <c r="A448" s="571" t="s">
        <v>1131</v>
      </c>
      <c r="B448" s="571" t="s">
        <v>1128</v>
      </c>
      <c r="C448" s="571">
        <v>0</v>
      </c>
      <c r="D448" s="572">
        <v>120691228.90000001</v>
      </c>
      <c r="E448" s="572">
        <v>23615.804</v>
      </c>
      <c r="F448" s="572">
        <v>10696.669</v>
      </c>
      <c r="G448" s="572">
        <v>4368.9359999999997</v>
      </c>
      <c r="H448" s="572">
        <v>12382922.75</v>
      </c>
      <c r="I448" s="572">
        <v>2870521.3390000002</v>
      </c>
      <c r="J448" s="573">
        <v>417561.82699999999</v>
      </c>
    </row>
    <row r="449" spans="1:10">
      <c r="A449" s="571" t="s">
        <v>1131</v>
      </c>
      <c r="B449" s="571" t="s">
        <v>1128</v>
      </c>
      <c r="C449" s="571">
        <v>0</v>
      </c>
      <c r="D449" s="572">
        <v>6768587.2170000002</v>
      </c>
      <c r="E449" s="572">
        <v>898.74300000000005</v>
      </c>
      <c r="F449" s="572">
        <v>643.29200000000003</v>
      </c>
      <c r="G449" s="572">
        <v>1248.1679999999999</v>
      </c>
      <c r="H449" s="572">
        <v>576211.73699999996</v>
      </c>
      <c r="I449" s="572">
        <v>129766.024</v>
      </c>
      <c r="J449" s="573">
        <v>18823.413</v>
      </c>
    </row>
    <row r="450" spans="1:10">
      <c r="A450" s="571" t="s">
        <v>1129</v>
      </c>
      <c r="B450" s="571" t="s">
        <v>1128</v>
      </c>
      <c r="C450" s="571">
        <v>0</v>
      </c>
      <c r="D450" s="573">
        <v>5292498.17</v>
      </c>
      <c r="E450" s="573">
        <v>344.012</v>
      </c>
      <c r="F450" s="573">
        <v>143.02099999999999</v>
      </c>
      <c r="G450" s="572">
        <v>6435.8140000000003</v>
      </c>
      <c r="H450" s="572">
        <v>557092.59900000005</v>
      </c>
      <c r="I450" s="572">
        <v>12337.42</v>
      </c>
      <c r="J450" s="573">
        <v>18451.867999999999</v>
      </c>
    </row>
    <row r="451" spans="1:10">
      <c r="A451" s="571" t="s">
        <v>1131</v>
      </c>
      <c r="B451" s="571" t="s">
        <v>1128</v>
      </c>
      <c r="C451" s="571">
        <v>0</v>
      </c>
      <c r="D451" s="573">
        <v>8780934.4279999994</v>
      </c>
      <c r="E451" s="572">
        <v>395.63400000000001</v>
      </c>
      <c r="F451" s="573">
        <v>159.97800000000001</v>
      </c>
      <c r="G451" s="573">
        <v>392.59399999999999</v>
      </c>
      <c r="H451" s="573">
        <v>904048.54099999997</v>
      </c>
      <c r="I451" s="573">
        <v>215269.48</v>
      </c>
      <c r="J451" s="573">
        <v>31336.274000000001</v>
      </c>
    </row>
    <row r="452" spans="1:10">
      <c r="A452" s="571" t="s">
        <v>1131</v>
      </c>
      <c r="B452" s="571" t="s">
        <v>1128</v>
      </c>
      <c r="C452" s="571">
        <v>0</v>
      </c>
      <c r="D452" s="573">
        <v>97713.994000000006</v>
      </c>
      <c r="E452" s="573">
        <v>24.734000000000002</v>
      </c>
      <c r="F452" s="573">
        <v>24.734000000000002</v>
      </c>
      <c r="G452" s="573">
        <v>3.5999999999999997E-2</v>
      </c>
      <c r="H452" s="573">
        <v>8862.2980000000007</v>
      </c>
      <c r="I452" s="573">
        <v>17991.719000000001</v>
      </c>
      <c r="J452" s="573">
        <v>2605.7190000000001</v>
      </c>
    </row>
    <row r="453" spans="1:10">
      <c r="A453" s="571" t="s">
        <v>1131</v>
      </c>
      <c r="B453" s="571" t="s">
        <v>1128</v>
      </c>
      <c r="C453" s="571">
        <v>0</v>
      </c>
      <c r="D453" s="573">
        <v>15287458.911</v>
      </c>
      <c r="E453" s="573">
        <v>1416.5730000000001</v>
      </c>
      <c r="F453" s="573">
        <v>676.46</v>
      </c>
      <c r="G453" s="573">
        <v>10217.653</v>
      </c>
      <c r="H453" s="573">
        <v>1568492.557</v>
      </c>
      <c r="I453" s="573">
        <v>373240.24900000001</v>
      </c>
      <c r="J453" s="573">
        <v>54470.341999999997</v>
      </c>
    </row>
    <row r="454" spans="1:10">
      <c r="A454" s="571" t="s">
        <v>1131</v>
      </c>
      <c r="B454" s="571" t="s">
        <v>1128</v>
      </c>
      <c r="C454" s="571">
        <v>0</v>
      </c>
      <c r="D454" s="573">
        <v>85547400.150999993</v>
      </c>
      <c r="E454" s="572">
        <v>2890.462</v>
      </c>
      <c r="F454" s="573">
        <v>1166.548</v>
      </c>
      <c r="G454" s="573">
        <v>2181.5050000000001</v>
      </c>
      <c r="H454" s="573">
        <v>7880901.9630000005</v>
      </c>
      <c r="I454" s="573">
        <v>1631783.66</v>
      </c>
      <c r="J454" s="573">
        <v>235624.47500000001</v>
      </c>
    </row>
    <row r="455" spans="1:10">
      <c r="A455" s="571" t="s">
        <v>1131</v>
      </c>
      <c r="B455" s="571" t="s">
        <v>1128</v>
      </c>
      <c r="C455" s="571">
        <v>0</v>
      </c>
      <c r="D455" s="573">
        <v>7521341.54</v>
      </c>
      <c r="E455" s="573">
        <v>998.73900000000003</v>
      </c>
      <c r="F455" s="573">
        <v>245.70099999999999</v>
      </c>
      <c r="G455" s="573">
        <v>3301.8530000000001</v>
      </c>
      <c r="H455" s="573">
        <v>788834.10900000005</v>
      </c>
      <c r="I455" s="573">
        <v>197202.424</v>
      </c>
      <c r="J455" s="573">
        <v>28698.429</v>
      </c>
    </row>
    <row r="456" spans="1:10">
      <c r="A456" s="571" t="s">
        <v>1131</v>
      </c>
      <c r="B456" s="571" t="s">
        <v>1128</v>
      </c>
      <c r="C456" s="571">
        <v>0</v>
      </c>
      <c r="D456" s="573">
        <v>60379817.563000001</v>
      </c>
      <c r="E456" s="573">
        <v>8458.2710000000006</v>
      </c>
      <c r="F456" s="573">
        <v>3349.3380000000002</v>
      </c>
      <c r="G456" s="573">
        <v>2083.3490000000002</v>
      </c>
      <c r="H456" s="573">
        <v>6194974.0839999998</v>
      </c>
      <c r="I456" s="573">
        <v>1379085.5279999999</v>
      </c>
      <c r="J456" s="573">
        <v>200615.13800000001</v>
      </c>
    </row>
    <row r="457" spans="1:10">
      <c r="A457" s="571" t="s">
        <v>1131</v>
      </c>
      <c r="B457" s="571" t="s">
        <v>1128</v>
      </c>
      <c r="C457" s="571">
        <v>0</v>
      </c>
      <c r="D457" s="573">
        <v>1842230.7120000001</v>
      </c>
      <c r="E457" s="572">
        <v>325.923</v>
      </c>
      <c r="F457" s="573">
        <v>115.301</v>
      </c>
      <c r="G457" s="573">
        <v>636.84799999999996</v>
      </c>
      <c r="H457" s="573">
        <v>189010.785</v>
      </c>
      <c r="I457" s="573">
        <v>16458.343000000001</v>
      </c>
      <c r="J457" s="573">
        <v>2393.9409999999998</v>
      </c>
    </row>
    <row r="458" spans="1:10">
      <c r="A458" s="571" t="s">
        <v>1131</v>
      </c>
      <c r="B458" s="571" t="s">
        <v>1128</v>
      </c>
      <c r="C458" s="571">
        <v>0</v>
      </c>
      <c r="D458" s="573">
        <v>1607560.4480000001</v>
      </c>
      <c r="E458" s="573">
        <v>274.00400000000002</v>
      </c>
      <c r="F458" s="573">
        <v>54.405999999999999</v>
      </c>
      <c r="G458" s="573">
        <v>505.17599999999999</v>
      </c>
      <c r="H458" s="573">
        <v>164936.13200000001</v>
      </c>
      <c r="I458" s="573">
        <v>38416.989000000001</v>
      </c>
      <c r="J458" s="573">
        <v>5587.9260000000004</v>
      </c>
    </row>
    <row r="459" spans="1:10">
      <c r="A459" s="571" t="s">
        <v>1131</v>
      </c>
      <c r="B459" s="571" t="s">
        <v>1128</v>
      </c>
      <c r="C459" s="571">
        <v>0</v>
      </c>
      <c r="D459" s="573">
        <v>1040031.142</v>
      </c>
      <c r="E459" s="573">
        <v>221.42699999999999</v>
      </c>
      <c r="F459" s="573">
        <v>26.05</v>
      </c>
      <c r="G459" s="573">
        <v>679.65899999999999</v>
      </c>
      <c r="H459" s="573">
        <v>109076.62300000001</v>
      </c>
      <c r="I459" s="573">
        <v>23378.713</v>
      </c>
      <c r="J459" s="573">
        <v>3414.125</v>
      </c>
    </row>
    <row r="460" spans="1:10">
      <c r="A460" s="571" t="s">
        <v>1131</v>
      </c>
      <c r="B460" s="571" t="s">
        <v>1128</v>
      </c>
      <c r="C460" s="571">
        <v>0</v>
      </c>
      <c r="D460" s="573">
        <v>6395845.1279999996</v>
      </c>
      <c r="E460" s="573">
        <v>906.99</v>
      </c>
      <c r="F460" s="573">
        <v>211.994</v>
      </c>
      <c r="G460" s="573">
        <v>371.00900000000001</v>
      </c>
      <c r="H460" s="573">
        <v>656213.68900000001</v>
      </c>
      <c r="I460" s="573">
        <v>133866.45300000001</v>
      </c>
      <c r="J460" s="573">
        <v>19486.859</v>
      </c>
    </row>
    <row r="461" spans="1:10">
      <c r="A461" s="571" t="s">
        <v>1131</v>
      </c>
      <c r="B461" s="571" t="s">
        <v>1128</v>
      </c>
      <c r="C461" s="571">
        <v>0</v>
      </c>
      <c r="D461" s="572"/>
      <c r="E461" s="572"/>
      <c r="F461" s="572"/>
      <c r="G461" s="572"/>
      <c r="H461" s="572"/>
      <c r="I461" s="572"/>
      <c r="J461" s="573"/>
    </row>
    <row r="462" spans="1:10">
      <c r="A462" s="571" t="s">
        <v>1131</v>
      </c>
      <c r="B462" s="571" t="s">
        <v>1128</v>
      </c>
      <c r="C462" s="571">
        <v>0</v>
      </c>
      <c r="D462" s="573">
        <v>40595.794999999998</v>
      </c>
      <c r="E462" s="572">
        <v>4.0599999999999996</v>
      </c>
      <c r="F462" s="573">
        <v>0</v>
      </c>
      <c r="G462" s="573">
        <v>26.026</v>
      </c>
      <c r="H462" s="573">
        <v>4175.17</v>
      </c>
      <c r="I462" s="573">
        <v>980.83500000000004</v>
      </c>
      <c r="J462" s="573">
        <v>142.74199999999999</v>
      </c>
    </row>
    <row r="463" spans="1:10">
      <c r="A463" s="571" t="s">
        <v>1131</v>
      </c>
      <c r="B463" s="571" t="s">
        <v>1128</v>
      </c>
      <c r="C463" s="571">
        <v>0</v>
      </c>
      <c r="D463" s="572">
        <v>135919.18</v>
      </c>
      <c r="E463" s="572">
        <v>0</v>
      </c>
      <c r="F463" s="572">
        <v>0</v>
      </c>
      <c r="G463" s="572">
        <v>165.23599999999999</v>
      </c>
      <c r="H463" s="572">
        <v>13973.755999999999</v>
      </c>
      <c r="I463" s="572">
        <v>3279.6579999999999</v>
      </c>
      <c r="J463" s="573">
        <v>477.37900000000002</v>
      </c>
    </row>
    <row r="464" spans="1:10">
      <c r="A464" s="571" t="s">
        <v>1131</v>
      </c>
      <c r="B464" s="571" t="s">
        <v>1128</v>
      </c>
      <c r="C464" s="571">
        <v>0</v>
      </c>
      <c r="D464" s="573">
        <v>1834837.0519999999</v>
      </c>
      <c r="E464" s="573">
        <v>271.35700000000003</v>
      </c>
      <c r="F464" s="573">
        <v>99.417000000000002</v>
      </c>
      <c r="G464" s="573">
        <v>80.016000000000005</v>
      </c>
      <c r="H464" s="573">
        <v>188251.92499999999</v>
      </c>
      <c r="I464" s="573">
        <v>39377.358999999997</v>
      </c>
      <c r="J464" s="573">
        <v>5727.616</v>
      </c>
    </row>
    <row r="465" spans="1:10">
      <c r="A465" s="571" t="s">
        <v>1131</v>
      </c>
      <c r="B465" s="571" t="s">
        <v>1128</v>
      </c>
      <c r="C465" s="571">
        <v>0</v>
      </c>
      <c r="D465" s="573">
        <v>35625834.805</v>
      </c>
      <c r="E465" s="573">
        <v>1208.9100000000001</v>
      </c>
      <c r="F465" s="573">
        <v>481.995</v>
      </c>
      <c r="G465" s="573">
        <v>150.41200000000001</v>
      </c>
      <c r="H465" s="573">
        <v>3591931.2680000002</v>
      </c>
      <c r="I465" s="573">
        <v>864122.49800000002</v>
      </c>
      <c r="J465" s="573">
        <v>125105.39599999999</v>
      </c>
    </row>
    <row r="466" spans="1:10">
      <c r="A466" s="571" t="s">
        <v>1131</v>
      </c>
      <c r="B466" s="571" t="s">
        <v>1128</v>
      </c>
      <c r="C466" s="571">
        <v>0</v>
      </c>
      <c r="D466" s="573">
        <v>188128.43900000001</v>
      </c>
      <c r="E466" s="573">
        <v>34.191000000000003</v>
      </c>
      <c r="F466" s="573">
        <v>13.536</v>
      </c>
      <c r="G466" s="573">
        <v>116.934</v>
      </c>
      <c r="H466" s="573">
        <v>19368.922999999999</v>
      </c>
      <c r="I466" s="573">
        <v>3758.31</v>
      </c>
      <c r="J466" s="573">
        <v>544.44000000000005</v>
      </c>
    </row>
    <row r="467" spans="1:10">
      <c r="A467" s="571" t="s">
        <v>1131</v>
      </c>
      <c r="B467" s="571" t="s">
        <v>1128</v>
      </c>
      <c r="C467" s="571">
        <v>0</v>
      </c>
      <c r="D467" s="572"/>
      <c r="E467" s="572"/>
      <c r="F467" s="572"/>
      <c r="G467" s="572"/>
      <c r="H467" s="572"/>
      <c r="I467" s="572"/>
      <c r="J467" s="573"/>
    </row>
    <row r="468" spans="1:10">
      <c r="A468" s="571" t="s">
        <v>1131</v>
      </c>
      <c r="B468" s="571" t="s">
        <v>1128</v>
      </c>
      <c r="C468" s="571">
        <v>0</v>
      </c>
      <c r="D468" s="572">
        <v>10690682.547</v>
      </c>
      <c r="E468" s="572">
        <v>1889.8489999999999</v>
      </c>
      <c r="F468" s="572">
        <v>766.04899999999998</v>
      </c>
      <c r="G468" s="572">
        <v>9753.2160000000003</v>
      </c>
      <c r="H468" s="572">
        <v>1053354.7720000001</v>
      </c>
      <c r="I468" s="572">
        <v>243170.486</v>
      </c>
      <c r="J468" s="573">
        <v>35961.786999999997</v>
      </c>
    </row>
    <row r="469" spans="1:10">
      <c r="A469" s="571" t="s">
        <v>1127</v>
      </c>
      <c r="B469" s="571" t="s">
        <v>1128</v>
      </c>
      <c r="C469" s="571">
        <v>0</v>
      </c>
      <c r="D469" s="573">
        <v>77647432.737000003</v>
      </c>
      <c r="E469" s="573">
        <v>7529.0429999999997</v>
      </c>
      <c r="F469" s="573">
        <v>2673.444</v>
      </c>
      <c r="G469" s="573">
        <v>3036.8339999999998</v>
      </c>
      <c r="H469" s="573">
        <v>8143658.0269999998</v>
      </c>
      <c r="I469" s="573">
        <v>1791270.2320000001</v>
      </c>
      <c r="J469" s="573">
        <v>260579.88099999999</v>
      </c>
    </row>
    <row r="470" spans="1:10">
      <c r="A470" s="571" t="s">
        <v>1131</v>
      </c>
      <c r="B470" s="571" t="s">
        <v>1128</v>
      </c>
      <c r="C470" s="571">
        <v>0</v>
      </c>
      <c r="D470" s="573"/>
      <c r="E470" s="572"/>
      <c r="F470" s="573"/>
      <c r="G470" s="573"/>
      <c r="H470" s="573"/>
      <c r="I470" s="573"/>
      <c r="J470" s="573"/>
    </row>
    <row r="471" spans="1:10">
      <c r="A471" s="571" t="s">
        <v>1131</v>
      </c>
      <c r="B471" s="571" t="s">
        <v>1128</v>
      </c>
      <c r="C471" s="571">
        <v>0</v>
      </c>
      <c r="D471" s="573">
        <v>846638.70700000005</v>
      </c>
      <c r="E471" s="572">
        <v>125.441</v>
      </c>
      <c r="F471" s="573">
        <v>19.355</v>
      </c>
      <c r="G471" s="573">
        <v>474.20600000000002</v>
      </c>
      <c r="H471" s="573">
        <v>88794.357000000004</v>
      </c>
      <c r="I471" s="573">
        <v>20810.431</v>
      </c>
      <c r="J471" s="573">
        <v>3032.1840000000002</v>
      </c>
    </row>
    <row r="472" spans="1:10">
      <c r="A472" s="571" t="s">
        <v>1127</v>
      </c>
      <c r="B472" s="571" t="s">
        <v>1128</v>
      </c>
      <c r="C472" s="571">
        <v>0</v>
      </c>
      <c r="D472" s="573">
        <v>1294366.1170000001</v>
      </c>
      <c r="E472" s="573">
        <v>561.05799999999999</v>
      </c>
      <c r="F472" s="573">
        <v>301.18599999999998</v>
      </c>
      <c r="G472" s="573">
        <v>1485.5239999999999</v>
      </c>
      <c r="H472" s="573">
        <v>120664.735</v>
      </c>
      <c r="I472" s="573">
        <v>40757.527000000002</v>
      </c>
      <c r="J472" s="573">
        <v>5810.2619999999997</v>
      </c>
    </row>
    <row r="473" spans="1:10">
      <c r="A473" s="571" t="s">
        <v>1127</v>
      </c>
      <c r="B473" s="571" t="s">
        <v>1128</v>
      </c>
      <c r="C473" s="571">
        <v>0</v>
      </c>
      <c r="D473" s="573">
        <v>57082050.608999997</v>
      </c>
      <c r="E473" s="572">
        <v>3364.6170000000002</v>
      </c>
      <c r="F473" s="572">
        <v>1358.211</v>
      </c>
      <c r="G473" s="573">
        <v>7856.2920000000004</v>
      </c>
      <c r="H473" s="573">
        <v>5986765.5389999999</v>
      </c>
      <c r="I473" s="572">
        <v>1287850.82</v>
      </c>
      <c r="J473" s="573">
        <v>187349.13800000001</v>
      </c>
    </row>
    <row r="474" spans="1:10">
      <c r="A474" s="571" t="s">
        <v>1127</v>
      </c>
      <c r="B474" s="571" t="s">
        <v>1128</v>
      </c>
      <c r="C474" s="571">
        <v>0</v>
      </c>
      <c r="D474" s="573">
        <v>40553455.391000003</v>
      </c>
      <c r="E474" s="573">
        <v>1639.7380000000001</v>
      </c>
      <c r="F474" s="573">
        <v>703.21100000000001</v>
      </c>
      <c r="G474" s="573">
        <v>10665.44</v>
      </c>
      <c r="H474" s="573">
        <v>4253244.9069999997</v>
      </c>
      <c r="I474" s="573">
        <v>980656.65</v>
      </c>
      <c r="J474" s="573">
        <v>142702.389</v>
      </c>
    </row>
    <row r="475" spans="1:10">
      <c r="A475" s="571" t="s">
        <v>1131</v>
      </c>
      <c r="B475" s="571" t="s">
        <v>1128</v>
      </c>
      <c r="C475" s="571">
        <v>0</v>
      </c>
      <c r="D475" s="573">
        <v>69337045.553000003</v>
      </c>
      <c r="E475" s="573">
        <v>1988.3920000000001</v>
      </c>
      <c r="F475" s="573">
        <v>894.50099999999998</v>
      </c>
      <c r="G475" s="573">
        <v>437.60700000000003</v>
      </c>
      <c r="H475" s="573">
        <v>7107948.0930000003</v>
      </c>
      <c r="I475" s="573">
        <v>1520966.031</v>
      </c>
      <c r="J475" s="573">
        <v>221200.84</v>
      </c>
    </row>
    <row r="476" spans="1:10">
      <c r="A476" s="571" t="s">
        <v>1127</v>
      </c>
      <c r="B476" s="571" t="s">
        <v>1128</v>
      </c>
      <c r="C476" s="571">
        <v>0</v>
      </c>
      <c r="D476" s="573">
        <v>15636806.714</v>
      </c>
      <c r="E476" s="573">
        <v>811.87199999999996</v>
      </c>
      <c r="F476" s="573">
        <v>340.709</v>
      </c>
      <c r="G476" s="573">
        <v>418.608</v>
      </c>
      <c r="H476" s="573">
        <v>1639984.676</v>
      </c>
      <c r="I476" s="573">
        <v>406932.098</v>
      </c>
      <c r="J476" s="573">
        <v>59198.409</v>
      </c>
    </row>
    <row r="477" spans="1:10">
      <c r="A477" s="571" t="s">
        <v>1131</v>
      </c>
      <c r="B477" s="571" t="s">
        <v>1128</v>
      </c>
      <c r="C477" s="571">
        <v>0</v>
      </c>
      <c r="D477" s="572">
        <v>2668554.2659999998</v>
      </c>
      <c r="E477" s="572">
        <v>660.75099999999998</v>
      </c>
      <c r="F477" s="572">
        <v>281.84699999999998</v>
      </c>
      <c r="G477" s="572">
        <v>2015.645</v>
      </c>
      <c r="H477" s="572">
        <v>282927.42099999997</v>
      </c>
      <c r="I477" s="572">
        <v>47869.292000000001</v>
      </c>
      <c r="J477" s="573">
        <v>7296.5680000000002</v>
      </c>
    </row>
    <row r="478" spans="1:10">
      <c r="A478" s="571" t="s">
        <v>1127</v>
      </c>
      <c r="B478" s="571" t="s">
        <v>1128</v>
      </c>
      <c r="C478" s="571">
        <v>0</v>
      </c>
      <c r="D478" s="573">
        <v>15892812.48</v>
      </c>
      <c r="E478" s="572">
        <v>2030.431</v>
      </c>
      <c r="F478" s="573">
        <v>849.51099999999997</v>
      </c>
      <c r="G478" s="573">
        <v>3162.9650000000001</v>
      </c>
      <c r="H478" s="573">
        <v>1666839.152</v>
      </c>
      <c r="I478" s="573">
        <v>373304.78700000001</v>
      </c>
      <c r="J478" s="573">
        <v>54310.35</v>
      </c>
    </row>
    <row r="479" spans="1:10">
      <c r="A479" s="571" t="s">
        <v>1131</v>
      </c>
      <c r="B479" s="571" t="s">
        <v>1128</v>
      </c>
      <c r="C479" s="571">
        <v>0</v>
      </c>
      <c r="D479" s="573">
        <v>1012443.955</v>
      </c>
      <c r="E479" s="572">
        <v>265.94200000000001</v>
      </c>
      <c r="F479" s="573">
        <v>98.156000000000006</v>
      </c>
      <c r="G479" s="573">
        <v>913.95699999999999</v>
      </c>
      <c r="H479" s="573">
        <v>51174.838000000003</v>
      </c>
      <c r="I479" s="573">
        <v>18994.937999999998</v>
      </c>
      <c r="J479" s="573">
        <v>4228.6030000000001</v>
      </c>
    </row>
    <row r="480" spans="1:10">
      <c r="A480" s="571" t="s">
        <v>1127</v>
      </c>
      <c r="B480" s="571" t="s">
        <v>1128</v>
      </c>
      <c r="C480" s="571">
        <v>0</v>
      </c>
      <c r="D480" s="573">
        <v>14180070.409</v>
      </c>
      <c r="E480" s="573">
        <v>1724.9739999999999</v>
      </c>
      <c r="F480" s="573">
        <v>724.20600000000002</v>
      </c>
      <c r="G480" s="573">
        <v>3513.297</v>
      </c>
      <c r="H480" s="573">
        <v>1487205.311</v>
      </c>
      <c r="I480" s="573">
        <v>286699.739</v>
      </c>
      <c r="J480" s="573">
        <v>41587.9</v>
      </c>
    </row>
    <row r="481" spans="1:10">
      <c r="A481" s="571" t="s">
        <v>1131</v>
      </c>
      <c r="B481" s="571" t="s">
        <v>1128</v>
      </c>
      <c r="C481" s="571">
        <v>0</v>
      </c>
      <c r="D481" s="573"/>
      <c r="E481" s="573"/>
      <c r="F481" s="573"/>
      <c r="G481" s="573"/>
      <c r="H481" s="573"/>
      <c r="I481" s="573"/>
      <c r="J481" s="573"/>
    </row>
    <row r="482" spans="1:10">
      <c r="A482" s="571" t="s">
        <v>1127</v>
      </c>
      <c r="B482" s="571" t="s">
        <v>1128</v>
      </c>
      <c r="C482" s="571">
        <v>0</v>
      </c>
      <c r="D482" s="573">
        <v>74423972.921000004</v>
      </c>
      <c r="E482" s="572">
        <v>2419.16</v>
      </c>
      <c r="F482" s="573">
        <v>1128.684</v>
      </c>
      <c r="G482" s="573">
        <v>1310.123</v>
      </c>
      <c r="H482" s="573">
        <v>7802674.9160000002</v>
      </c>
      <c r="I482" s="573">
        <v>1710959.858</v>
      </c>
      <c r="J482" s="573">
        <v>248843.87</v>
      </c>
    </row>
    <row r="483" spans="1:10">
      <c r="A483" s="571" t="s">
        <v>1127</v>
      </c>
      <c r="B483" s="571" t="s">
        <v>1128</v>
      </c>
      <c r="C483" s="571">
        <v>0</v>
      </c>
      <c r="D483" s="573">
        <v>10800590.404999999</v>
      </c>
      <c r="E483" s="572">
        <v>1185.556</v>
      </c>
      <c r="F483" s="573">
        <v>549.98</v>
      </c>
      <c r="G483" s="573">
        <v>2476.3960000000002</v>
      </c>
      <c r="H483" s="573">
        <v>1112739.4010000001</v>
      </c>
      <c r="I483" s="573">
        <v>254973.69699999999</v>
      </c>
      <c r="J483" s="573">
        <v>37038.322</v>
      </c>
    </row>
    <row r="484" spans="1:10">
      <c r="A484" s="571" t="s">
        <v>1131</v>
      </c>
      <c r="B484" s="571" t="s">
        <v>1128</v>
      </c>
      <c r="C484" s="571">
        <v>0</v>
      </c>
      <c r="D484" s="573">
        <v>328384.74599999998</v>
      </c>
      <c r="E484" s="573">
        <v>1.385</v>
      </c>
      <c r="F484" s="573">
        <v>0.42599999999999999</v>
      </c>
      <c r="G484" s="573">
        <v>236.751</v>
      </c>
      <c r="H484" s="573">
        <v>29053.949000000001</v>
      </c>
      <c r="I484" s="573">
        <v>5601.7520000000004</v>
      </c>
      <c r="J484" s="573">
        <v>808.91700000000003</v>
      </c>
    </row>
    <row r="485" spans="1:10">
      <c r="A485" s="571" t="s">
        <v>1127</v>
      </c>
      <c r="B485" s="571" t="s">
        <v>1128</v>
      </c>
      <c r="C485" s="571">
        <v>0</v>
      </c>
      <c r="D485" s="573">
        <v>50103865.112000003</v>
      </c>
      <c r="E485" s="572">
        <v>1665.1479999999999</v>
      </c>
      <c r="F485" s="573">
        <v>781.52200000000005</v>
      </c>
      <c r="G485" s="573">
        <v>67.572999999999993</v>
      </c>
      <c r="H485" s="573">
        <v>5251788.2869999995</v>
      </c>
      <c r="I485" s="573">
        <v>1053040.166</v>
      </c>
      <c r="J485" s="573">
        <v>153139.63500000001</v>
      </c>
    </row>
    <row r="486" spans="1:10">
      <c r="A486" s="571" t="s">
        <v>1131</v>
      </c>
      <c r="B486" s="571" t="s">
        <v>1128</v>
      </c>
      <c r="C486" s="571">
        <v>0</v>
      </c>
      <c r="D486" s="573">
        <v>5443229.0089999996</v>
      </c>
      <c r="E486" s="573">
        <v>715.19500000000005</v>
      </c>
      <c r="F486" s="573">
        <v>173.928</v>
      </c>
      <c r="G486" s="573">
        <v>1754.693</v>
      </c>
      <c r="H486" s="573">
        <v>514910.31800000003</v>
      </c>
      <c r="I486" s="573">
        <v>96949.061000000002</v>
      </c>
      <c r="J486" s="573">
        <v>13980.597</v>
      </c>
    </row>
    <row r="487" spans="1:10">
      <c r="A487" s="571" t="s">
        <v>1131</v>
      </c>
      <c r="B487" s="571" t="s">
        <v>1128</v>
      </c>
      <c r="C487" s="571">
        <v>0</v>
      </c>
      <c r="D487" s="573">
        <v>11178.519</v>
      </c>
      <c r="E487" s="573">
        <v>1.224</v>
      </c>
      <c r="F487" s="573">
        <v>0.53100000000000003</v>
      </c>
      <c r="G487" s="573">
        <v>7.5970000000000004</v>
      </c>
      <c r="H487" s="573">
        <v>1143.241</v>
      </c>
      <c r="I487" s="573">
        <v>148.46</v>
      </c>
      <c r="J487" s="573">
        <v>20.948</v>
      </c>
    </row>
    <row r="488" spans="1:10">
      <c r="A488" s="571" t="s">
        <v>1127</v>
      </c>
      <c r="B488" s="571" t="s">
        <v>1128</v>
      </c>
      <c r="C488" s="571">
        <v>0</v>
      </c>
      <c r="D488" s="573">
        <v>47323222.104999997</v>
      </c>
      <c r="E488" s="572">
        <v>1842.807</v>
      </c>
      <c r="F488" s="573">
        <v>802.39300000000003</v>
      </c>
      <c r="G488" s="573">
        <v>5520.4849999999997</v>
      </c>
      <c r="H488" s="573">
        <v>4957550.1040000003</v>
      </c>
      <c r="I488" s="573">
        <v>1211805.29</v>
      </c>
      <c r="J488" s="573">
        <v>176234.03400000001</v>
      </c>
    </row>
    <row r="489" spans="1:10">
      <c r="A489" s="571" t="s">
        <v>1127</v>
      </c>
      <c r="B489" s="571" t="s">
        <v>1128</v>
      </c>
      <c r="C489" s="571">
        <v>0</v>
      </c>
      <c r="D489" s="573"/>
      <c r="E489" s="573"/>
      <c r="F489" s="573"/>
      <c r="G489" s="573"/>
      <c r="H489" s="573"/>
      <c r="I489" s="573"/>
      <c r="J489" s="573"/>
    </row>
    <row r="490" spans="1:10">
      <c r="A490" s="571" t="s">
        <v>1131</v>
      </c>
      <c r="B490" s="571" t="s">
        <v>1128</v>
      </c>
      <c r="C490" s="571">
        <v>0</v>
      </c>
      <c r="D490" s="573"/>
      <c r="E490" s="573"/>
      <c r="F490" s="573"/>
      <c r="G490" s="573"/>
      <c r="H490" s="573"/>
      <c r="I490" s="573"/>
      <c r="J490" s="573"/>
    </row>
    <row r="491" spans="1:10">
      <c r="A491" s="571" t="s">
        <v>1131</v>
      </c>
      <c r="B491" s="571" t="s">
        <v>1128</v>
      </c>
      <c r="C491" s="571">
        <v>0</v>
      </c>
      <c r="D491" s="573">
        <v>3429940.926</v>
      </c>
      <c r="E491" s="572">
        <v>676.68600000000004</v>
      </c>
      <c r="F491" s="573">
        <v>303.88900000000001</v>
      </c>
      <c r="G491" s="573"/>
      <c r="H491" s="573">
        <v>351911.19900000002</v>
      </c>
      <c r="I491" s="573">
        <v>76944.630999999994</v>
      </c>
      <c r="J491" s="573">
        <v>11173.769</v>
      </c>
    </row>
    <row r="492" spans="1:10">
      <c r="A492" s="571" t="s">
        <v>1131</v>
      </c>
      <c r="B492" s="571" t="s">
        <v>1128</v>
      </c>
      <c r="C492" s="571">
        <v>0</v>
      </c>
      <c r="D492" s="573">
        <v>2105251.145</v>
      </c>
      <c r="E492" s="572">
        <v>254.10499999999999</v>
      </c>
      <c r="F492" s="573">
        <v>115.59399999999999</v>
      </c>
      <c r="G492" s="573">
        <v>1314.3140000000001</v>
      </c>
      <c r="H492" s="573">
        <v>216695.07399999999</v>
      </c>
      <c r="I492" s="573">
        <v>51027.997000000003</v>
      </c>
      <c r="J492" s="573">
        <v>7422.1350000000002</v>
      </c>
    </row>
    <row r="493" spans="1:10">
      <c r="A493" s="571" t="s">
        <v>1131</v>
      </c>
      <c r="B493" s="571" t="s">
        <v>1128</v>
      </c>
      <c r="C493" s="571">
        <v>0</v>
      </c>
      <c r="D493" s="573">
        <v>63574612.548</v>
      </c>
      <c r="E493" s="572">
        <v>9489.5959999999995</v>
      </c>
      <c r="F493" s="573">
        <v>3790.2809999999999</v>
      </c>
      <c r="G493" s="573">
        <v>4585.7619999999997</v>
      </c>
      <c r="H493" s="573">
        <v>6667693.767</v>
      </c>
      <c r="I493" s="573">
        <v>1529519.26</v>
      </c>
      <c r="J493" s="573">
        <v>222529.43400000001</v>
      </c>
    </row>
    <row r="494" spans="1:10">
      <c r="A494" s="571" t="s">
        <v>1129</v>
      </c>
      <c r="B494" s="571" t="s">
        <v>1128</v>
      </c>
      <c r="C494" s="571">
        <v>0</v>
      </c>
      <c r="D494" s="573">
        <v>8936674.2719999999</v>
      </c>
      <c r="E494" s="572">
        <v>1561.3019999999999</v>
      </c>
      <c r="F494" s="573">
        <v>738.85199999999998</v>
      </c>
      <c r="G494" s="573">
        <v>2035.056</v>
      </c>
      <c r="H494" s="573">
        <v>916898.26</v>
      </c>
      <c r="I494" s="573">
        <v>16747.397000000001</v>
      </c>
      <c r="J494" s="573">
        <v>25083.52</v>
      </c>
    </row>
    <row r="495" spans="1:10">
      <c r="A495" s="571" t="s">
        <v>1131</v>
      </c>
      <c r="B495" s="571" t="s">
        <v>1128</v>
      </c>
      <c r="C495" s="571">
        <v>0</v>
      </c>
      <c r="D495" s="573">
        <v>122823706.376</v>
      </c>
      <c r="E495" s="573">
        <v>21764.217000000001</v>
      </c>
      <c r="F495" s="573">
        <v>9741.4580000000005</v>
      </c>
      <c r="G495" s="573">
        <v>16322.393</v>
      </c>
      <c r="H495" s="573">
        <v>12601714.361</v>
      </c>
      <c r="I495" s="573">
        <v>3130110.9079999998</v>
      </c>
      <c r="J495" s="573">
        <v>455271.505</v>
      </c>
    </row>
    <row r="496" spans="1:10">
      <c r="A496" s="571" t="s">
        <v>1131</v>
      </c>
      <c r="B496" s="571" t="s">
        <v>1128</v>
      </c>
      <c r="C496" s="571">
        <v>0</v>
      </c>
      <c r="D496" s="573">
        <v>129010364.84999999</v>
      </c>
      <c r="E496" s="573">
        <v>4736.5209999999997</v>
      </c>
      <c r="F496" s="573">
        <v>1656.8119999999999</v>
      </c>
      <c r="G496" s="573">
        <v>6172.1580000000004</v>
      </c>
      <c r="H496" s="573">
        <v>13443687.217</v>
      </c>
      <c r="I496" s="573">
        <v>3228951.858</v>
      </c>
      <c r="J496" s="573">
        <v>469860.63900000002</v>
      </c>
    </row>
    <row r="497" spans="1:10">
      <c r="A497" s="571" t="s">
        <v>1131</v>
      </c>
      <c r="B497" s="571" t="s">
        <v>1128</v>
      </c>
      <c r="C497" s="571">
        <v>0</v>
      </c>
      <c r="D497" s="573">
        <v>13774721.115</v>
      </c>
      <c r="E497" s="572">
        <v>2848.1840000000002</v>
      </c>
      <c r="F497" s="573">
        <v>1081.019</v>
      </c>
      <c r="G497" s="573">
        <v>14780.737999999999</v>
      </c>
      <c r="H497" s="573">
        <v>1437511.2069999999</v>
      </c>
      <c r="I497" s="573">
        <v>270899.70899999997</v>
      </c>
      <c r="J497" s="573">
        <v>39416.311000000002</v>
      </c>
    </row>
    <row r="498" spans="1:10">
      <c r="A498" s="571" t="s">
        <v>1131</v>
      </c>
      <c r="B498" s="571" t="s">
        <v>1128</v>
      </c>
      <c r="C498" s="571">
        <v>0</v>
      </c>
      <c r="D498" s="573">
        <v>15842421.612</v>
      </c>
      <c r="E498" s="572">
        <v>2521.8389999999999</v>
      </c>
      <c r="F498" s="573">
        <v>1064.1569999999999</v>
      </c>
      <c r="G498" s="573">
        <v>10714.504000000001</v>
      </c>
      <c r="H498" s="573">
        <v>1661531.3370000001</v>
      </c>
      <c r="I498" s="573">
        <v>392865.57500000001</v>
      </c>
      <c r="J498" s="573">
        <v>57149.739000000001</v>
      </c>
    </row>
    <row r="499" spans="1:10">
      <c r="A499" s="571" t="s">
        <v>1131</v>
      </c>
      <c r="B499" s="571" t="s">
        <v>1128</v>
      </c>
      <c r="C499" s="571">
        <v>0</v>
      </c>
      <c r="D499" s="573">
        <v>36003081.717</v>
      </c>
      <c r="E499" s="573">
        <v>1146.5730000000001</v>
      </c>
      <c r="F499" s="573">
        <v>408.18099999999998</v>
      </c>
      <c r="G499" s="573">
        <v>1466.3409999999999</v>
      </c>
      <c r="H499" s="573">
        <v>3693918.355</v>
      </c>
      <c r="I499" s="573">
        <v>819247.34100000001</v>
      </c>
      <c r="J499" s="573">
        <v>119140.306</v>
      </c>
    </row>
    <row r="500" spans="1:10">
      <c r="A500" s="571" t="s">
        <v>1131</v>
      </c>
      <c r="B500" s="571" t="s">
        <v>1128</v>
      </c>
      <c r="C500" s="571">
        <v>0</v>
      </c>
      <c r="D500" s="572">
        <v>82504595.864999995</v>
      </c>
      <c r="E500" s="572">
        <v>3391.0160000000001</v>
      </c>
      <c r="F500" s="572">
        <v>1474.7049999999999</v>
      </c>
      <c r="G500" s="572">
        <v>4457.9449999999997</v>
      </c>
      <c r="H500" s="572">
        <v>8614236.1290000007</v>
      </c>
      <c r="I500" s="572">
        <v>2011299.7649999999</v>
      </c>
      <c r="J500" s="573">
        <v>292638.92</v>
      </c>
    </row>
    <row r="501" spans="1:10">
      <c r="A501" s="571" t="s">
        <v>1129</v>
      </c>
      <c r="B501" s="571" t="s">
        <v>1128</v>
      </c>
      <c r="C501" s="571">
        <v>0</v>
      </c>
      <c r="D501" s="573">
        <v>3151742.3</v>
      </c>
      <c r="E501" s="573">
        <v>518.08399999999995</v>
      </c>
      <c r="F501" s="573">
        <v>221.21899999999999</v>
      </c>
      <c r="G501" s="573">
        <v>481.185</v>
      </c>
      <c r="H501" s="573">
        <v>331843.72200000001</v>
      </c>
      <c r="I501" s="573">
        <v>10255.179</v>
      </c>
      <c r="J501" s="573">
        <v>10276.486000000001</v>
      </c>
    </row>
    <row r="502" spans="1:10">
      <c r="A502" s="571" t="s">
        <v>1131</v>
      </c>
      <c r="B502" s="571" t="s">
        <v>1128</v>
      </c>
      <c r="C502" s="571">
        <v>0</v>
      </c>
      <c r="D502" s="573">
        <v>100584284.19</v>
      </c>
      <c r="E502" s="572">
        <v>3657.8710000000001</v>
      </c>
      <c r="F502" s="573">
        <v>1508.1980000000001</v>
      </c>
      <c r="G502" s="573">
        <v>3970.337</v>
      </c>
      <c r="H502" s="573">
        <v>10319949.794</v>
      </c>
      <c r="I502" s="573">
        <v>2400353.0529999998</v>
      </c>
      <c r="J502" s="573">
        <v>349186.65100000001</v>
      </c>
    </row>
    <row r="503" spans="1:10">
      <c r="A503" s="571" t="s">
        <v>1131</v>
      </c>
      <c r="B503" s="571" t="s">
        <v>1128</v>
      </c>
      <c r="C503" s="571">
        <v>0</v>
      </c>
      <c r="D503" s="573">
        <v>82991220.333000004</v>
      </c>
      <c r="E503" s="572">
        <v>3019.2060000000001</v>
      </c>
      <c r="F503" s="573">
        <v>1378.15</v>
      </c>
      <c r="G503" s="573">
        <v>4410.2079999999996</v>
      </c>
      <c r="H503" s="573">
        <v>8674125.4649999999</v>
      </c>
      <c r="I503" s="573">
        <v>1942303.5830000001</v>
      </c>
      <c r="J503" s="573">
        <v>282592.34700000001</v>
      </c>
    </row>
    <row r="504" spans="1:10">
      <c r="A504" s="571" t="s">
        <v>1129</v>
      </c>
      <c r="B504" s="571" t="s">
        <v>1128</v>
      </c>
      <c r="C504" s="571">
        <v>0</v>
      </c>
      <c r="D504" s="573"/>
      <c r="E504" s="572"/>
      <c r="F504" s="573"/>
      <c r="G504" s="573"/>
      <c r="H504" s="573"/>
      <c r="I504" s="573"/>
      <c r="J504" s="573"/>
    </row>
    <row r="505" spans="1:10">
      <c r="A505" s="571" t="s">
        <v>1131</v>
      </c>
      <c r="B505" s="571" t="s">
        <v>1128</v>
      </c>
      <c r="C505" s="571">
        <v>0</v>
      </c>
      <c r="D505" s="573">
        <v>13997727.848999999</v>
      </c>
      <c r="E505" s="573">
        <v>2233.0859999999998</v>
      </c>
      <c r="F505" s="573">
        <v>590.77300000000002</v>
      </c>
      <c r="G505" s="573">
        <v>10649.662</v>
      </c>
      <c r="H505" s="573">
        <v>1468082.1510000001</v>
      </c>
      <c r="I505" s="573">
        <v>363454.63099999999</v>
      </c>
      <c r="J505" s="573">
        <v>52889.01</v>
      </c>
    </row>
    <row r="506" spans="1:10">
      <c r="A506" s="571" t="s">
        <v>1131</v>
      </c>
      <c r="B506" s="571" t="s">
        <v>1128</v>
      </c>
      <c r="C506" s="571">
        <v>0</v>
      </c>
      <c r="D506" s="572">
        <v>81568069.172999993</v>
      </c>
      <c r="E506" s="572">
        <v>12948.046</v>
      </c>
      <c r="F506" s="572">
        <v>5460.9840000000004</v>
      </c>
      <c r="G506" s="572">
        <v>13737.26</v>
      </c>
      <c r="H506" s="572">
        <v>8554844.1140000001</v>
      </c>
      <c r="I506" s="572">
        <v>2137503.8760000002</v>
      </c>
      <c r="J506" s="573">
        <v>310893.22600000002</v>
      </c>
    </row>
    <row r="507" spans="1:10">
      <c r="A507" s="571" t="s">
        <v>1131</v>
      </c>
      <c r="B507" s="571" t="s">
        <v>1128</v>
      </c>
      <c r="C507" s="571">
        <v>0</v>
      </c>
      <c r="D507" s="572"/>
      <c r="E507" s="572"/>
      <c r="F507" s="573"/>
      <c r="G507" s="572"/>
      <c r="H507" s="572"/>
      <c r="I507" s="572"/>
      <c r="J507" s="573"/>
    </row>
    <row r="508" spans="1:10">
      <c r="A508" s="571" t="s">
        <v>1131</v>
      </c>
      <c r="B508" s="571" t="s">
        <v>1128</v>
      </c>
      <c r="C508" s="571">
        <v>0</v>
      </c>
      <c r="D508" s="573"/>
      <c r="E508" s="572"/>
      <c r="F508" s="573"/>
      <c r="G508" s="573"/>
      <c r="H508" s="573"/>
      <c r="I508" s="573"/>
      <c r="J508" s="573"/>
    </row>
    <row r="509" spans="1:10">
      <c r="A509" s="571" t="s">
        <v>1127</v>
      </c>
      <c r="B509" s="571" t="s">
        <v>1128</v>
      </c>
      <c r="C509" s="571">
        <v>0</v>
      </c>
      <c r="D509" s="573">
        <v>57328220.971000001</v>
      </c>
      <c r="E509" s="572">
        <v>6841.7370000000001</v>
      </c>
      <c r="F509" s="573">
        <v>2992.3159999999998</v>
      </c>
      <c r="G509" s="573">
        <v>7691.3789999999999</v>
      </c>
      <c r="H509" s="573">
        <v>6012577.9639999997</v>
      </c>
      <c r="I509" s="573">
        <v>1411672.953</v>
      </c>
      <c r="J509" s="573">
        <v>205368.74100000001</v>
      </c>
    </row>
    <row r="510" spans="1:10">
      <c r="A510" s="571" t="s">
        <v>1127</v>
      </c>
      <c r="B510" s="571" t="s">
        <v>1128</v>
      </c>
      <c r="C510" s="571">
        <v>0</v>
      </c>
      <c r="D510" s="573">
        <v>34663849.667999998</v>
      </c>
      <c r="E510" s="573">
        <v>657.22500000000002</v>
      </c>
      <c r="F510" s="573">
        <v>275.96699999999998</v>
      </c>
      <c r="G510" s="573">
        <v>884.06600000000003</v>
      </c>
      <c r="H510" s="573">
        <v>3635543.1069999998</v>
      </c>
      <c r="I510" s="573">
        <v>830300.81299999997</v>
      </c>
      <c r="J510" s="573">
        <v>120759.55499999999</v>
      </c>
    </row>
    <row r="511" spans="1:10">
      <c r="A511" s="571" t="s">
        <v>1127</v>
      </c>
      <c r="B511" s="571" t="s">
        <v>1128</v>
      </c>
      <c r="C511" s="571">
        <v>0</v>
      </c>
      <c r="D511" s="573">
        <v>1927432.432</v>
      </c>
      <c r="E511" s="572">
        <v>270.99299999999999</v>
      </c>
      <c r="F511" s="573">
        <v>102.188</v>
      </c>
      <c r="G511" s="573">
        <v>227.095</v>
      </c>
      <c r="H511" s="573">
        <v>198615.859</v>
      </c>
      <c r="I511" s="573">
        <v>43325.667000000001</v>
      </c>
      <c r="J511" s="573">
        <v>6286.3869999999997</v>
      </c>
    </row>
    <row r="512" spans="1:10">
      <c r="A512" s="571" t="s">
        <v>1131</v>
      </c>
      <c r="B512" s="571" t="s">
        <v>1128</v>
      </c>
      <c r="C512" s="571">
        <v>0</v>
      </c>
      <c r="D512" s="573">
        <v>1283195.2749999999</v>
      </c>
      <c r="E512" s="572">
        <v>244.91300000000001</v>
      </c>
      <c r="F512" s="573">
        <v>82.337000000000003</v>
      </c>
      <c r="G512" s="573">
        <v>637.34100000000001</v>
      </c>
      <c r="H512" s="573">
        <v>120121.87300000001</v>
      </c>
      <c r="I512" s="573">
        <v>24933.077000000001</v>
      </c>
      <c r="J512" s="573">
        <v>3613.8510000000001</v>
      </c>
    </row>
    <row r="513" spans="1:10">
      <c r="A513" s="571" t="s">
        <v>1127</v>
      </c>
      <c r="B513" s="571" t="s">
        <v>1128</v>
      </c>
      <c r="C513" s="571">
        <v>0</v>
      </c>
      <c r="D513" s="573">
        <v>141086695.87900001</v>
      </c>
      <c r="E513" s="573">
        <v>13901.846</v>
      </c>
      <c r="F513" s="573">
        <v>6144.7349999999997</v>
      </c>
      <c r="G513" s="573">
        <v>10724.799000000001</v>
      </c>
      <c r="H513" s="573">
        <v>14797172.903999999</v>
      </c>
      <c r="I513" s="573">
        <v>3494612.6630000002</v>
      </c>
      <c r="J513" s="573">
        <v>508331.09</v>
      </c>
    </row>
    <row r="514" spans="1:10">
      <c r="A514" s="571" t="s">
        <v>1127</v>
      </c>
      <c r="B514" s="571" t="s">
        <v>1128</v>
      </c>
      <c r="C514" s="571">
        <v>0</v>
      </c>
      <c r="D514" s="573">
        <v>115483440.26899999</v>
      </c>
      <c r="E514" s="572">
        <v>9525.0650000000005</v>
      </c>
      <c r="F514" s="573">
        <v>3526.7080000000001</v>
      </c>
      <c r="G514" s="573">
        <v>7949.9719999999998</v>
      </c>
      <c r="H514" s="573">
        <v>12111895.411</v>
      </c>
      <c r="I514" s="573">
        <v>2488689.0440000002</v>
      </c>
      <c r="J514" s="573">
        <v>362060.027</v>
      </c>
    </row>
    <row r="515" spans="1:10">
      <c r="A515" s="571" t="s">
        <v>1131</v>
      </c>
      <c r="B515" s="571" t="s">
        <v>1128</v>
      </c>
      <c r="C515" s="571">
        <v>0</v>
      </c>
      <c r="D515" s="573"/>
      <c r="E515" s="572"/>
      <c r="F515" s="573"/>
      <c r="G515" s="573"/>
      <c r="H515" s="573"/>
      <c r="I515" s="573"/>
      <c r="J515" s="573"/>
    </row>
    <row r="516" spans="1:10">
      <c r="A516" s="571" t="s">
        <v>1127</v>
      </c>
      <c r="B516" s="571" t="s">
        <v>1128</v>
      </c>
      <c r="C516" s="571">
        <v>0</v>
      </c>
      <c r="D516" s="573">
        <v>52760028.291000001</v>
      </c>
      <c r="E516" s="573">
        <v>6055.7529999999997</v>
      </c>
      <c r="F516" s="573">
        <v>2291.4430000000002</v>
      </c>
      <c r="G516" s="573">
        <v>6145.3680000000004</v>
      </c>
      <c r="H516" s="573">
        <v>5530034.7209999999</v>
      </c>
      <c r="I516" s="573">
        <v>1286202.764</v>
      </c>
      <c r="J516" s="573">
        <v>187076.057</v>
      </c>
    </row>
    <row r="517" spans="1:10">
      <c r="A517" s="571" t="s">
        <v>1127</v>
      </c>
      <c r="B517" s="571" t="s">
        <v>1128</v>
      </c>
      <c r="C517" s="571">
        <v>0</v>
      </c>
      <c r="D517" s="573">
        <v>414144.04</v>
      </c>
      <c r="E517" s="573">
        <v>47.627000000000002</v>
      </c>
      <c r="F517" s="573">
        <v>0</v>
      </c>
      <c r="G517" s="573">
        <v>194.672</v>
      </c>
      <c r="H517" s="573">
        <v>44112.447</v>
      </c>
      <c r="I517" s="573">
        <v>9918.7180000000008</v>
      </c>
      <c r="J517" s="573">
        <v>1445.2719999999999</v>
      </c>
    </row>
    <row r="518" spans="1:10">
      <c r="A518" s="571" t="s">
        <v>1127</v>
      </c>
      <c r="B518" s="571" t="s">
        <v>1128</v>
      </c>
      <c r="C518" s="571">
        <v>0</v>
      </c>
      <c r="D518" s="573">
        <v>7500966.2970000003</v>
      </c>
      <c r="E518" s="573">
        <v>490.63299999999998</v>
      </c>
      <c r="F518" s="573">
        <v>223.941</v>
      </c>
      <c r="G518" s="573">
        <v>356.99400000000003</v>
      </c>
      <c r="H518" s="573">
        <v>781786.82400000002</v>
      </c>
      <c r="I518" s="573">
        <v>171131.99299999999</v>
      </c>
      <c r="J518" s="573">
        <v>24875.967000000001</v>
      </c>
    </row>
    <row r="519" spans="1:10">
      <c r="A519" s="571" t="s">
        <v>1127</v>
      </c>
      <c r="B519" s="571" t="s">
        <v>1128</v>
      </c>
      <c r="C519" s="571">
        <v>0</v>
      </c>
      <c r="D519" s="573">
        <v>0</v>
      </c>
      <c r="E519" s="572">
        <v>0</v>
      </c>
      <c r="F519" s="573">
        <v>0</v>
      </c>
      <c r="G519" s="573">
        <v>0</v>
      </c>
      <c r="H519" s="573">
        <v>0</v>
      </c>
      <c r="I519" s="573">
        <v>0</v>
      </c>
      <c r="J519" s="573">
        <v>0</v>
      </c>
    </row>
    <row r="520" spans="1:10">
      <c r="A520" s="571" t="s">
        <v>1129</v>
      </c>
      <c r="B520" s="571" t="s">
        <v>1128</v>
      </c>
      <c r="C520" s="571">
        <v>0</v>
      </c>
      <c r="D520" s="573"/>
      <c r="E520" s="573"/>
      <c r="F520" s="573"/>
      <c r="G520" s="573"/>
      <c r="H520" s="573"/>
      <c r="I520" s="573"/>
      <c r="J520" s="573"/>
    </row>
    <row r="521" spans="1:10">
      <c r="A521" s="571" t="s">
        <v>1127</v>
      </c>
      <c r="B521" s="571" t="s">
        <v>1128</v>
      </c>
      <c r="C521" s="571">
        <v>0</v>
      </c>
      <c r="D521" s="573">
        <v>32797.389000000003</v>
      </c>
      <c r="E521" s="573">
        <v>2.3130000000000002</v>
      </c>
      <c r="F521" s="573">
        <v>0.95699999999999996</v>
      </c>
      <c r="G521" s="573">
        <v>7.125</v>
      </c>
      <c r="H521" s="573">
        <v>3507.5569999999998</v>
      </c>
      <c r="I521" s="573">
        <v>434.63200000000001</v>
      </c>
      <c r="J521" s="573">
        <v>61.58</v>
      </c>
    </row>
    <row r="522" spans="1:10">
      <c r="A522" s="571" t="s">
        <v>1127</v>
      </c>
      <c r="B522" s="571" t="s">
        <v>1128</v>
      </c>
      <c r="C522" s="571">
        <v>0</v>
      </c>
      <c r="D522" s="573">
        <v>8823793.5559999999</v>
      </c>
      <c r="E522" s="573">
        <v>589.29300000000001</v>
      </c>
      <c r="F522" s="573">
        <v>257.077</v>
      </c>
      <c r="G522" s="573">
        <v>347.73899999999998</v>
      </c>
      <c r="H522" s="573">
        <v>925438.35699999996</v>
      </c>
      <c r="I522" s="573">
        <v>203071.82</v>
      </c>
      <c r="J522" s="573">
        <v>29535.615000000002</v>
      </c>
    </row>
    <row r="523" spans="1:10">
      <c r="A523" s="571" t="s">
        <v>1127</v>
      </c>
      <c r="B523" s="571" t="s">
        <v>1128</v>
      </c>
      <c r="C523" s="571">
        <v>0</v>
      </c>
      <c r="D523" s="573">
        <v>8142020.2029999997</v>
      </c>
      <c r="E523" s="573">
        <v>251.16300000000001</v>
      </c>
      <c r="F523" s="573">
        <v>106.23</v>
      </c>
      <c r="G523" s="573">
        <v>192.79599999999999</v>
      </c>
      <c r="H523" s="573">
        <v>853938.63100000005</v>
      </c>
      <c r="I523" s="573">
        <v>202555.50099999999</v>
      </c>
      <c r="J523" s="573">
        <v>29460.952000000001</v>
      </c>
    </row>
    <row r="524" spans="1:10">
      <c r="A524" s="571" t="s">
        <v>1127</v>
      </c>
      <c r="B524" s="574" t="s">
        <v>1128</v>
      </c>
      <c r="C524" s="571">
        <v>0</v>
      </c>
      <c r="D524" s="575">
        <v>9400844.7799999993</v>
      </c>
      <c r="E524" s="575">
        <v>187.38</v>
      </c>
      <c r="F524" s="575">
        <v>78.843999999999994</v>
      </c>
      <c r="G524" s="575">
        <v>254.27500000000001</v>
      </c>
      <c r="H524" s="575">
        <v>985958.353</v>
      </c>
      <c r="I524" s="575">
        <v>233359.87</v>
      </c>
      <c r="J524" s="575">
        <v>33942.000999999997</v>
      </c>
    </row>
    <row r="525" spans="1:10">
      <c r="A525" s="571" t="s">
        <v>1127</v>
      </c>
      <c r="B525" s="574" t="s">
        <v>1128</v>
      </c>
      <c r="C525" s="571">
        <v>0</v>
      </c>
      <c r="D525" s="575">
        <v>32087539.881999999</v>
      </c>
      <c r="E525" s="575">
        <v>3168.337</v>
      </c>
      <c r="F525" s="575">
        <v>1303.953</v>
      </c>
      <c r="G525" s="575">
        <v>2374.3969999999999</v>
      </c>
      <c r="H525" s="575">
        <v>3365339.4819999998</v>
      </c>
      <c r="I525" s="575">
        <v>754007.64599999995</v>
      </c>
      <c r="J525" s="575">
        <v>109681.71799999999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O10635"/>
  <sheetViews>
    <sheetView workbookViewId="0">
      <selection activeCell="N34" sqref="N34"/>
    </sheetView>
  </sheetViews>
  <sheetFormatPr defaultRowHeight="15"/>
  <cols>
    <col min="2" max="2" width="17.7109375" customWidth="1"/>
    <col min="3" max="4" width="14.140625" customWidth="1"/>
    <col min="5" max="6" width="17" customWidth="1"/>
    <col min="7" max="7" width="17.5703125" customWidth="1"/>
    <col min="8" max="8" width="16.7109375" customWidth="1"/>
    <col min="9" max="9" width="19" customWidth="1"/>
    <col min="12" max="12" width="46" customWidth="1"/>
    <col min="13" max="13" width="25.7109375" customWidth="1"/>
    <col min="14" max="14" width="16.42578125" customWidth="1"/>
    <col min="15" max="15" width="29.140625" bestFit="1" customWidth="1"/>
  </cols>
  <sheetData>
    <row r="1" spans="1:15" ht="26.25">
      <c r="A1" s="580" t="s">
        <v>1152</v>
      </c>
      <c r="B1" s="580" t="s">
        <v>1153</v>
      </c>
      <c r="C1" s="580" t="s">
        <v>1154</v>
      </c>
      <c r="D1" s="581" t="s">
        <v>1155</v>
      </c>
      <c r="E1" s="582" t="s">
        <v>1156</v>
      </c>
      <c r="F1" s="582" t="s">
        <v>1160</v>
      </c>
      <c r="G1" s="583" t="s">
        <v>1158</v>
      </c>
      <c r="H1" s="581" t="s">
        <v>1159</v>
      </c>
      <c r="I1" s="582" t="s">
        <v>1157</v>
      </c>
      <c r="J1" s="590" t="s">
        <v>1119</v>
      </c>
      <c r="L1" s="576" t="s">
        <v>1135</v>
      </c>
      <c r="M1" t="s">
        <v>1163</v>
      </c>
      <c r="N1" t="s">
        <v>1161</v>
      </c>
      <c r="O1" t="s">
        <v>1162</v>
      </c>
    </row>
    <row r="2" spans="1:15">
      <c r="A2" s="584">
        <v>2016</v>
      </c>
      <c r="B2" s="585" t="s">
        <v>1131</v>
      </c>
      <c r="C2" s="585" t="s">
        <v>31</v>
      </c>
      <c r="D2" s="586">
        <v>134359</v>
      </c>
      <c r="E2" s="587">
        <v>21.154</v>
      </c>
      <c r="F2" s="587">
        <f>E2*D2</f>
        <v>2842230.2859999998</v>
      </c>
      <c r="G2" s="588">
        <v>0.53</v>
      </c>
      <c r="H2" s="586">
        <v>6.4</v>
      </c>
      <c r="I2" s="587">
        <f>H2*D2</f>
        <v>859897.60000000009</v>
      </c>
      <c r="J2" s="589">
        <f>IF(B2="LIG",1,0)</f>
        <v>0</v>
      </c>
      <c r="L2" s="2">
        <v>0</v>
      </c>
      <c r="M2" s="577">
        <v>574943073</v>
      </c>
      <c r="N2" s="577">
        <v>4625766945.0599918</v>
      </c>
      <c r="O2" s="577">
        <v>11504640287.288956</v>
      </c>
    </row>
    <row r="3" spans="1:15">
      <c r="A3" s="584">
        <v>2016</v>
      </c>
      <c r="B3" s="585" t="s">
        <v>1131</v>
      </c>
      <c r="C3" s="585" t="s">
        <v>31</v>
      </c>
      <c r="D3" s="586">
        <v>20493</v>
      </c>
      <c r="E3" s="587">
        <v>23.623999999999999</v>
      </c>
      <c r="F3" s="587">
        <f t="shared" ref="F3:F66" si="0">E3*D3</f>
        <v>484126.63199999998</v>
      </c>
      <c r="G3" s="588">
        <v>0.69</v>
      </c>
      <c r="H3" s="586">
        <v>15.5</v>
      </c>
      <c r="I3" s="587">
        <f t="shared" ref="I3:I66" si="1">H3*D3</f>
        <v>317641.5</v>
      </c>
      <c r="J3" s="589">
        <f t="shared" ref="J3:J66" si="2">IF(B3="LIG",1,0)</f>
        <v>0</v>
      </c>
      <c r="L3" s="2">
        <v>1</v>
      </c>
      <c r="M3" s="577">
        <v>63744759</v>
      </c>
      <c r="N3" s="577">
        <v>909806587.09999979</v>
      </c>
      <c r="O3" s="577">
        <v>830414853.52099943</v>
      </c>
    </row>
    <row r="4" spans="1:15">
      <c r="A4" s="584">
        <v>2016</v>
      </c>
      <c r="B4" s="585" t="s">
        <v>1131</v>
      </c>
      <c r="C4" s="585" t="s">
        <v>31</v>
      </c>
      <c r="D4" s="586">
        <v>129365</v>
      </c>
      <c r="E4" s="587">
        <v>23.58</v>
      </c>
      <c r="F4" s="587">
        <f t="shared" si="0"/>
        <v>3050426.6999999997</v>
      </c>
      <c r="G4" s="588">
        <v>1.18</v>
      </c>
      <c r="H4" s="586">
        <v>14</v>
      </c>
      <c r="I4" s="587">
        <f t="shared" si="1"/>
        <v>1811110</v>
      </c>
      <c r="J4" s="589">
        <f t="shared" si="2"/>
        <v>0</v>
      </c>
      <c r="L4" s="2" t="s">
        <v>1136</v>
      </c>
      <c r="M4" s="577">
        <v>638687832</v>
      </c>
      <c r="N4" s="577">
        <v>5535573532.1599913</v>
      </c>
      <c r="O4" s="577">
        <v>12335055140.809956</v>
      </c>
    </row>
    <row r="5" spans="1:15">
      <c r="A5" s="584">
        <v>2016</v>
      </c>
      <c r="B5" s="585" t="s">
        <v>1131</v>
      </c>
      <c r="C5" s="585" t="s">
        <v>31</v>
      </c>
      <c r="D5" s="586">
        <v>7633</v>
      </c>
      <c r="E5" s="587">
        <v>23.814</v>
      </c>
      <c r="F5" s="587">
        <f t="shared" si="0"/>
        <v>181772.26199999999</v>
      </c>
      <c r="G5" s="588">
        <v>1.95</v>
      </c>
      <c r="H5" s="586">
        <v>13.3</v>
      </c>
      <c r="I5" s="587">
        <f t="shared" si="1"/>
        <v>101518.90000000001</v>
      </c>
      <c r="J5" s="589">
        <f t="shared" si="2"/>
        <v>0</v>
      </c>
    </row>
    <row r="6" spans="1:15">
      <c r="A6" s="584">
        <v>2016</v>
      </c>
      <c r="B6" s="585" t="s">
        <v>1131</v>
      </c>
      <c r="C6" s="585" t="s">
        <v>31</v>
      </c>
      <c r="D6" s="586">
        <v>63347</v>
      </c>
      <c r="E6" s="587">
        <v>23.192</v>
      </c>
      <c r="F6" s="587">
        <f t="shared" si="0"/>
        <v>1469143.6240000001</v>
      </c>
      <c r="G6" s="588">
        <v>2.4700000000000002</v>
      </c>
      <c r="H6" s="586">
        <v>8.8000000000000007</v>
      </c>
      <c r="I6" s="587">
        <f t="shared" si="1"/>
        <v>557453.60000000009</v>
      </c>
      <c r="J6" s="589">
        <f t="shared" si="2"/>
        <v>0</v>
      </c>
      <c r="L6" s="990" t="s">
        <v>1177</v>
      </c>
      <c r="M6" s="990"/>
      <c r="N6" s="990"/>
    </row>
    <row r="7" spans="1:15">
      <c r="A7" s="584">
        <v>2016</v>
      </c>
      <c r="B7" s="585" t="s">
        <v>1131</v>
      </c>
      <c r="C7" s="585" t="s">
        <v>31</v>
      </c>
      <c r="D7" s="586">
        <v>52804</v>
      </c>
      <c r="E7" s="587">
        <v>23.686</v>
      </c>
      <c r="F7" s="587">
        <f t="shared" si="0"/>
        <v>1250715.544</v>
      </c>
      <c r="G7" s="588">
        <v>2.7</v>
      </c>
      <c r="H7" s="586">
        <v>7.9</v>
      </c>
      <c r="I7" s="587">
        <f t="shared" si="1"/>
        <v>417151.60000000003</v>
      </c>
      <c r="J7" s="589">
        <f t="shared" si="2"/>
        <v>0</v>
      </c>
      <c r="L7" s="589" t="s">
        <v>1181</v>
      </c>
      <c r="M7" s="589" t="s">
        <v>1164</v>
      </c>
      <c r="N7" s="589" t="s">
        <v>1165</v>
      </c>
    </row>
    <row r="8" spans="1:15">
      <c r="A8" s="584">
        <v>2016</v>
      </c>
      <c r="B8" s="585" t="s">
        <v>1131</v>
      </c>
      <c r="C8" s="585" t="s">
        <v>31</v>
      </c>
      <c r="D8" s="586">
        <v>28457</v>
      </c>
      <c r="E8" s="587">
        <v>23.86</v>
      </c>
      <c r="F8" s="587">
        <f t="shared" si="0"/>
        <v>678984.02</v>
      </c>
      <c r="G8" s="588">
        <v>1.59</v>
      </c>
      <c r="H8" s="586">
        <v>13.6</v>
      </c>
      <c r="I8" s="587">
        <f t="shared" si="1"/>
        <v>387015.2</v>
      </c>
      <c r="J8" s="589">
        <f t="shared" si="2"/>
        <v>0</v>
      </c>
      <c r="L8" s="589" t="s">
        <v>1143</v>
      </c>
      <c r="M8" s="592">
        <f>N2/M2</f>
        <v>8.045608621603467</v>
      </c>
      <c r="N8" s="592">
        <f>O2/M2</f>
        <v>20.010051129512359</v>
      </c>
    </row>
    <row r="9" spans="1:15">
      <c r="A9" s="584">
        <v>2016</v>
      </c>
      <c r="B9" s="585" t="s">
        <v>1131</v>
      </c>
      <c r="C9" s="585" t="s">
        <v>31</v>
      </c>
      <c r="D9" s="586">
        <v>10564</v>
      </c>
      <c r="E9" s="587">
        <v>23.584</v>
      </c>
      <c r="F9" s="587">
        <f t="shared" si="0"/>
        <v>249141.37599999999</v>
      </c>
      <c r="G9" s="588">
        <v>2.84</v>
      </c>
      <c r="H9" s="586">
        <v>8.3000000000000007</v>
      </c>
      <c r="I9" s="587">
        <f t="shared" si="1"/>
        <v>87681.200000000012</v>
      </c>
      <c r="J9" s="589">
        <f t="shared" si="2"/>
        <v>0</v>
      </c>
      <c r="L9" s="589" t="s">
        <v>1144</v>
      </c>
      <c r="M9" s="592">
        <f>N3/M3</f>
        <v>14.272649255760772</v>
      </c>
      <c r="N9" s="592">
        <f>O3/M3</f>
        <v>13.027186337326954</v>
      </c>
    </row>
    <row r="10" spans="1:15">
      <c r="A10" s="584">
        <v>2016</v>
      </c>
      <c r="B10" s="585" t="s">
        <v>1131</v>
      </c>
      <c r="C10" s="585" t="s">
        <v>31</v>
      </c>
      <c r="D10" s="586">
        <v>6775</v>
      </c>
      <c r="E10" s="587">
        <v>24.878</v>
      </c>
      <c r="F10" s="587">
        <f t="shared" si="0"/>
        <v>168548.45</v>
      </c>
      <c r="G10" s="588">
        <v>0.52</v>
      </c>
      <c r="H10" s="586">
        <v>7.5</v>
      </c>
      <c r="I10" s="587">
        <f t="shared" si="1"/>
        <v>50812.5</v>
      </c>
      <c r="J10" s="589">
        <f t="shared" si="2"/>
        <v>0</v>
      </c>
      <c r="L10" s="589" t="s">
        <v>1145</v>
      </c>
      <c r="M10" s="592">
        <f>N4/M4</f>
        <v>8.6671034812512158</v>
      </c>
      <c r="N10" s="592">
        <f>O4/M4</f>
        <v>19.313120624489923</v>
      </c>
    </row>
    <row r="11" spans="1:15">
      <c r="A11" s="584">
        <v>2016</v>
      </c>
      <c r="B11" s="585" t="s">
        <v>1131</v>
      </c>
      <c r="C11" s="585" t="s">
        <v>31</v>
      </c>
      <c r="D11" s="586">
        <v>3166</v>
      </c>
      <c r="E11" s="587">
        <v>24.742000000000001</v>
      </c>
      <c r="F11" s="587">
        <f t="shared" si="0"/>
        <v>78333.172000000006</v>
      </c>
      <c r="G11" s="588">
        <v>1.1599999999999999</v>
      </c>
      <c r="H11" s="586">
        <v>12.5</v>
      </c>
      <c r="I11" s="587">
        <f t="shared" si="1"/>
        <v>39575</v>
      </c>
      <c r="J11" s="589">
        <f t="shared" si="2"/>
        <v>0</v>
      </c>
    </row>
    <row r="12" spans="1:15">
      <c r="A12" s="584">
        <v>2016</v>
      </c>
      <c r="B12" s="585" t="s">
        <v>1131</v>
      </c>
      <c r="C12" s="585" t="s">
        <v>31</v>
      </c>
      <c r="D12" s="586">
        <v>10700</v>
      </c>
      <c r="E12" s="587">
        <v>24.58</v>
      </c>
      <c r="F12" s="587">
        <f t="shared" si="0"/>
        <v>263006</v>
      </c>
      <c r="G12" s="588">
        <v>0.83</v>
      </c>
      <c r="H12" s="586">
        <v>11.7</v>
      </c>
      <c r="I12" s="587">
        <f t="shared" si="1"/>
        <v>125189.99999999999</v>
      </c>
      <c r="J12" s="589">
        <f t="shared" si="2"/>
        <v>0</v>
      </c>
      <c r="L12" s="990" t="s">
        <v>1178</v>
      </c>
      <c r="M12" s="990"/>
      <c r="N12" s="990"/>
    </row>
    <row r="13" spans="1:15">
      <c r="A13" s="584">
        <v>2016</v>
      </c>
      <c r="B13" s="585" t="s">
        <v>1133</v>
      </c>
      <c r="C13" s="585" t="s">
        <v>31</v>
      </c>
      <c r="D13" s="586">
        <v>206994</v>
      </c>
      <c r="E13" s="587">
        <v>13.664</v>
      </c>
      <c r="F13" s="587">
        <f t="shared" si="0"/>
        <v>2828366.0159999998</v>
      </c>
      <c r="G13" s="588">
        <v>0.46</v>
      </c>
      <c r="H13" s="586">
        <v>14.2</v>
      </c>
      <c r="I13" s="587">
        <f t="shared" si="1"/>
        <v>2939314.8</v>
      </c>
      <c r="J13" s="589">
        <f t="shared" si="2"/>
        <v>1</v>
      </c>
      <c r="L13" s="589" t="s">
        <v>1180</v>
      </c>
      <c r="M13" s="589" t="s">
        <v>1166</v>
      </c>
      <c r="N13" s="589" t="s">
        <v>1144</v>
      </c>
    </row>
    <row r="14" spans="1:15">
      <c r="A14" s="584">
        <v>2016</v>
      </c>
      <c r="B14" s="585" t="s">
        <v>1133</v>
      </c>
      <c r="C14" s="585" t="s">
        <v>31</v>
      </c>
      <c r="D14" s="586">
        <v>78992</v>
      </c>
      <c r="E14" s="587">
        <v>13.236000000000001</v>
      </c>
      <c r="F14" s="587">
        <f t="shared" si="0"/>
        <v>1045538.1120000001</v>
      </c>
      <c r="G14" s="588">
        <v>0.67</v>
      </c>
      <c r="H14" s="586">
        <v>16.600000000000001</v>
      </c>
      <c r="I14" s="587">
        <f t="shared" si="1"/>
        <v>1311267.2000000002</v>
      </c>
      <c r="J14" s="589">
        <f t="shared" si="2"/>
        <v>1</v>
      </c>
      <c r="L14" s="589" t="s">
        <v>1167</v>
      </c>
      <c r="M14" s="589" t="s">
        <v>1169</v>
      </c>
      <c r="N14" s="589" t="s">
        <v>1168</v>
      </c>
    </row>
    <row r="15" spans="1:15">
      <c r="A15" s="584">
        <v>2016</v>
      </c>
      <c r="B15" s="585" t="s">
        <v>1127</v>
      </c>
      <c r="C15" s="585" t="s">
        <v>31</v>
      </c>
      <c r="D15" s="586">
        <v>79009</v>
      </c>
      <c r="E15" s="587">
        <v>16.678000000000001</v>
      </c>
      <c r="F15" s="587">
        <f t="shared" si="0"/>
        <v>1317712.102</v>
      </c>
      <c r="G15" s="588">
        <v>0.28000000000000003</v>
      </c>
      <c r="H15" s="586">
        <v>4.7</v>
      </c>
      <c r="I15" s="587">
        <f t="shared" si="1"/>
        <v>371342.3</v>
      </c>
      <c r="J15" s="589">
        <f t="shared" si="2"/>
        <v>0</v>
      </c>
      <c r="L15" s="589" t="s">
        <v>1170</v>
      </c>
      <c r="M15" s="589" t="s">
        <v>1169</v>
      </c>
      <c r="N15" s="589" t="s">
        <v>1171</v>
      </c>
    </row>
    <row r="16" spans="1:15">
      <c r="A16" s="584">
        <v>2016</v>
      </c>
      <c r="B16" s="585" t="s">
        <v>1127</v>
      </c>
      <c r="C16" s="585" t="s">
        <v>31</v>
      </c>
      <c r="D16" s="586">
        <v>75609</v>
      </c>
      <c r="E16" s="587">
        <v>17.91</v>
      </c>
      <c r="F16" s="587">
        <f t="shared" si="0"/>
        <v>1354157.19</v>
      </c>
      <c r="G16" s="588">
        <v>0.93</v>
      </c>
      <c r="H16" s="586">
        <v>17.8</v>
      </c>
      <c r="I16" s="587">
        <f t="shared" si="1"/>
        <v>1345840.2</v>
      </c>
      <c r="J16" s="589">
        <f t="shared" si="2"/>
        <v>0</v>
      </c>
      <c r="L16" s="589" t="s">
        <v>1174</v>
      </c>
      <c r="M16" s="589" t="s">
        <v>1176</v>
      </c>
      <c r="N16" s="589" t="s">
        <v>1175</v>
      </c>
    </row>
    <row r="17" spans="1:14">
      <c r="A17" s="584">
        <v>2016</v>
      </c>
      <c r="B17" s="585" t="s">
        <v>1127</v>
      </c>
      <c r="C17" s="585" t="s">
        <v>31</v>
      </c>
      <c r="D17" s="586">
        <v>165337</v>
      </c>
      <c r="E17" s="587">
        <v>18.14</v>
      </c>
      <c r="F17" s="587">
        <f t="shared" si="0"/>
        <v>2999213.18</v>
      </c>
      <c r="G17" s="588">
        <v>0.89</v>
      </c>
      <c r="H17" s="586">
        <v>16.7</v>
      </c>
      <c r="I17" s="587">
        <f t="shared" si="1"/>
        <v>2761127.9</v>
      </c>
      <c r="J17" s="589">
        <f t="shared" si="2"/>
        <v>0</v>
      </c>
    </row>
    <row r="18" spans="1:14">
      <c r="A18" s="584">
        <v>2016</v>
      </c>
      <c r="B18" s="585" t="s">
        <v>1127</v>
      </c>
      <c r="C18" s="585" t="s">
        <v>31</v>
      </c>
      <c r="D18" s="586">
        <v>15079</v>
      </c>
      <c r="E18" s="587">
        <v>17.398</v>
      </c>
      <c r="F18" s="587">
        <f t="shared" si="0"/>
        <v>262344.44199999998</v>
      </c>
      <c r="G18" s="588">
        <v>0.19</v>
      </c>
      <c r="H18" s="586">
        <v>4.5999999999999996</v>
      </c>
      <c r="I18" s="587">
        <f t="shared" si="1"/>
        <v>69363.399999999994</v>
      </c>
      <c r="J18" s="589">
        <f t="shared" si="2"/>
        <v>0</v>
      </c>
      <c r="L18" s="990" t="s">
        <v>1179</v>
      </c>
      <c r="M18" s="990"/>
      <c r="N18" s="990"/>
    </row>
    <row r="19" spans="1:14">
      <c r="A19" s="584">
        <v>2016</v>
      </c>
      <c r="B19" s="585" t="s">
        <v>1131</v>
      </c>
      <c r="C19" s="585" t="s">
        <v>31</v>
      </c>
      <c r="D19" s="586">
        <v>39045</v>
      </c>
      <c r="E19" s="587">
        <v>24.78</v>
      </c>
      <c r="F19" s="587">
        <f t="shared" si="0"/>
        <v>967535.10000000009</v>
      </c>
      <c r="G19" s="588">
        <v>1.74</v>
      </c>
      <c r="H19" s="586">
        <v>11</v>
      </c>
      <c r="I19" s="587">
        <f t="shared" si="1"/>
        <v>429495</v>
      </c>
      <c r="J19" s="589">
        <f t="shared" si="2"/>
        <v>0</v>
      </c>
      <c r="L19" s="589" t="s">
        <v>1180</v>
      </c>
      <c r="M19" s="589" t="s">
        <v>1166</v>
      </c>
      <c r="N19" s="589" t="s">
        <v>1144</v>
      </c>
    </row>
    <row r="20" spans="1:14">
      <c r="A20" s="584">
        <v>2016</v>
      </c>
      <c r="B20" s="585" t="s">
        <v>1131</v>
      </c>
      <c r="C20" s="585" t="s">
        <v>31</v>
      </c>
      <c r="D20" s="586">
        <v>63626</v>
      </c>
      <c r="E20" s="587">
        <v>25.75</v>
      </c>
      <c r="F20" s="587">
        <f t="shared" si="0"/>
        <v>1638369.5</v>
      </c>
      <c r="G20" s="588">
        <v>2.46</v>
      </c>
      <c r="H20" s="586">
        <v>7.7</v>
      </c>
      <c r="I20" s="587">
        <f t="shared" si="1"/>
        <v>489920.2</v>
      </c>
      <c r="J20" s="589">
        <f t="shared" si="2"/>
        <v>0</v>
      </c>
      <c r="L20" s="589" t="s">
        <v>1167</v>
      </c>
      <c r="M20" s="592">
        <f>10*M8/N8</f>
        <v>4.0207836399464192</v>
      </c>
      <c r="N20" s="592">
        <f>5.1*M9/N9</f>
        <v>5.587585017941473</v>
      </c>
    </row>
    <row r="21" spans="1:14">
      <c r="A21" s="584">
        <v>2016</v>
      </c>
      <c r="B21" s="585" t="s">
        <v>1131</v>
      </c>
      <c r="C21" s="585" t="s">
        <v>31</v>
      </c>
      <c r="D21" s="586">
        <v>51349</v>
      </c>
      <c r="E21" s="587">
        <v>26.35</v>
      </c>
      <c r="F21" s="587">
        <f t="shared" si="0"/>
        <v>1353046.1500000001</v>
      </c>
      <c r="G21" s="588">
        <v>1.79</v>
      </c>
      <c r="H21" s="586">
        <v>7.2</v>
      </c>
      <c r="I21" s="587">
        <f t="shared" si="1"/>
        <v>369712.8</v>
      </c>
      <c r="J21" s="589">
        <f t="shared" si="2"/>
        <v>0</v>
      </c>
      <c r="L21" s="589" t="s">
        <v>1170</v>
      </c>
      <c r="M21" s="592">
        <f>10*M8/N8</f>
        <v>4.0207836399464192</v>
      </c>
      <c r="N21" s="592">
        <f>6.5*M9/N9</f>
        <v>7.1214318856116812</v>
      </c>
    </row>
    <row r="22" spans="1:14">
      <c r="A22" s="584">
        <v>2016</v>
      </c>
      <c r="B22" s="585" t="s">
        <v>1131</v>
      </c>
      <c r="C22" s="585" t="s">
        <v>31</v>
      </c>
      <c r="D22" s="586">
        <v>90632</v>
      </c>
      <c r="E22" s="587">
        <v>23.74</v>
      </c>
      <c r="F22" s="587">
        <f t="shared" si="0"/>
        <v>2151603.6799999997</v>
      </c>
      <c r="G22" s="588">
        <v>1.56</v>
      </c>
      <c r="H22" s="586">
        <v>12</v>
      </c>
      <c r="I22" s="587">
        <f t="shared" si="1"/>
        <v>1087584</v>
      </c>
      <c r="J22" s="589">
        <f t="shared" si="2"/>
        <v>0</v>
      </c>
      <c r="L22" s="589" t="s">
        <v>1174</v>
      </c>
      <c r="M22" s="592">
        <f>2*M8/N8</f>
        <v>0.80415672798928395</v>
      </c>
      <c r="N22" s="592">
        <f>6.7*M9/N9</f>
        <v>7.3405528667074247</v>
      </c>
    </row>
    <row r="23" spans="1:14">
      <c r="A23" s="584">
        <v>2016</v>
      </c>
      <c r="B23" s="585" t="s">
        <v>1131</v>
      </c>
      <c r="C23" s="585" t="s">
        <v>31</v>
      </c>
      <c r="D23" s="586">
        <v>105140</v>
      </c>
      <c r="E23" s="587">
        <v>23.63</v>
      </c>
      <c r="F23" s="587">
        <f t="shared" si="0"/>
        <v>2484458.1999999997</v>
      </c>
      <c r="G23" s="588">
        <v>2.65</v>
      </c>
      <c r="H23" s="586">
        <v>8</v>
      </c>
      <c r="I23" s="587">
        <f t="shared" si="1"/>
        <v>841120</v>
      </c>
      <c r="J23" s="589">
        <f t="shared" si="2"/>
        <v>0</v>
      </c>
    </row>
    <row r="24" spans="1:14">
      <c r="A24" s="584">
        <v>2016</v>
      </c>
      <c r="B24" s="585" t="s">
        <v>1131</v>
      </c>
      <c r="C24" s="585" t="s">
        <v>31</v>
      </c>
      <c r="D24" s="586">
        <v>42978</v>
      </c>
      <c r="E24" s="587">
        <v>23.56</v>
      </c>
      <c r="F24" s="587">
        <f t="shared" si="0"/>
        <v>1012561.6799999999</v>
      </c>
      <c r="G24" s="588">
        <v>2.57</v>
      </c>
      <c r="H24" s="586">
        <v>8.3000000000000007</v>
      </c>
      <c r="I24" s="587">
        <f t="shared" si="1"/>
        <v>356717.4</v>
      </c>
      <c r="J24" s="589">
        <f t="shared" si="2"/>
        <v>0</v>
      </c>
      <c r="L24" s="990" t="s">
        <v>1182</v>
      </c>
      <c r="M24" s="990"/>
      <c r="N24" s="990"/>
    </row>
    <row r="25" spans="1:14">
      <c r="A25" s="584">
        <v>2016</v>
      </c>
      <c r="B25" s="585" t="s">
        <v>1131</v>
      </c>
      <c r="C25" s="585" t="s">
        <v>31</v>
      </c>
      <c r="D25" s="586">
        <v>12249</v>
      </c>
      <c r="E25" s="587">
        <v>24.55</v>
      </c>
      <c r="F25" s="587">
        <f t="shared" si="0"/>
        <v>300712.95</v>
      </c>
      <c r="G25" s="588">
        <v>1.05</v>
      </c>
      <c r="H25" s="586">
        <v>9.9</v>
      </c>
      <c r="I25" s="587">
        <f t="shared" si="1"/>
        <v>121265.1</v>
      </c>
      <c r="J25" s="589">
        <f t="shared" si="2"/>
        <v>0</v>
      </c>
      <c r="L25" s="589" t="s">
        <v>1173</v>
      </c>
      <c r="M25" s="589" t="s">
        <v>1166</v>
      </c>
      <c r="N25" s="589" t="s">
        <v>1144</v>
      </c>
    </row>
    <row r="26" spans="1:14">
      <c r="A26" s="584">
        <v>2016</v>
      </c>
      <c r="B26" s="585" t="s">
        <v>1131</v>
      </c>
      <c r="C26" s="585" t="s">
        <v>31</v>
      </c>
      <c r="D26" s="586">
        <v>20531</v>
      </c>
      <c r="E26" s="587">
        <v>23.26</v>
      </c>
      <c r="F26" s="587">
        <f t="shared" si="0"/>
        <v>477551.06000000006</v>
      </c>
      <c r="G26" s="588">
        <v>2.39</v>
      </c>
      <c r="H26" s="586">
        <v>8.5</v>
      </c>
      <c r="I26" s="587">
        <f t="shared" si="1"/>
        <v>174513.5</v>
      </c>
      <c r="J26" s="589">
        <f t="shared" si="2"/>
        <v>0</v>
      </c>
      <c r="L26" s="589" t="s">
        <v>1167</v>
      </c>
      <c r="M26" s="594">
        <v>0.41160000000000002</v>
      </c>
      <c r="N26" s="594">
        <v>0.21340000000000001</v>
      </c>
    </row>
    <row r="27" spans="1:14">
      <c r="A27" s="584">
        <v>2016</v>
      </c>
      <c r="B27" s="585" t="s">
        <v>1131</v>
      </c>
      <c r="C27" s="585" t="s">
        <v>31</v>
      </c>
      <c r="D27" s="586">
        <v>140996</v>
      </c>
      <c r="E27" s="587">
        <v>24.88</v>
      </c>
      <c r="F27" s="587">
        <f t="shared" si="0"/>
        <v>3507980.48</v>
      </c>
      <c r="G27" s="588">
        <v>3.13</v>
      </c>
      <c r="H27" s="586">
        <v>6.7</v>
      </c>
      <c r="I27" s="587">
        <f t="shared" si="1"/>
        <v>944673.20000000007</v>
      </c>
      <c r="J27" s="589">
        <f t="shared" si="2"/>
        <v>0</v>
      </c>
      <c r="L27" s="589" t="s">
        <v>1170</v>
      </c>
      <c r="M27" s="594">
        <v>0.39910000000000001</v>
      </c>
      <c r="N27" s="594">
        <v>0.53190000000000004</v>
      </c>
    </row>
    <row r="28" spans="1:14">
      <c r="A28" s="584">
        <v>2016</v>
      </c>
      <c r="B28" s="585" t="s">
        <v>1131</v>
      </c>
      <c r="C28" s="585" t="s">
        <v>31</v>
      </c>
      <c r="D28" s="586">
        <v>89588</v>
      </c>
      <c r="E28" s="587">
        <v>24.28</v>
      </c>
      <c r="F28" s="587">
        <f t="shared" si="0"/>
        <v>2175196.64</v>
      </c>
      <c r="G28" s="588">
        <v>2.75</v>
      </c>
      <c r="H28" s="586">
        <v>7.5</v>
      </c>
      <c r="I28" s="587">
        <f t="shared" si="1"/>
        <v>671910</v>
      </c>
      <c r="J28" s="589">
        <f t="shared" si="2"/>
        <v>0</v>
      </c>
      <c r="L28" s="589" t="s">
        <v>1174</v>
      </c>
      <c r="M28" s="594">
        <v>6.6299999999999998E-2</v>
      </c>
      <c r="N28" s="594">
        <v>0.12889999999999999</v>
      </c>
    </row>
    <row r="29" spans="1:14">
      <c r="A29" s="584">
        <v>2016</v>
      </c>
      <c r="B29" s="585" t="s">
        <v>1127</v>
      </c>
      <c r="C29" s="585" t="s">
        <v>31</v>
      </c>
      <c r="D29" s="586">
        <v>55460</v>
      </c>
      <c r="E29" s="587">
        <v>18.13</v>
      </c>
      <c r="F29" s="587">
        <f t="shared" si="0"/>
        <v>1005489.7999999999</v>
      </c>
      <c r="G29" s="588">
        <v>0.88</v>
      </c>
      <c r="H29" s="586">
        <v>17</v>
      </c>
      <c r="I29" s="587">
        <f t="shared" si="1"/>
        <v>942820</v>
      </c>
      <c r="J29" s="589">
        <f t="shared" si="2"/>
        <v>0</v>
      </c>
      <c r="L29" s="589" t="s">
        <v>1172</v>
      </c>
      <c r="M29" s="594">
        <f>1-SUM(M26:M28)</f>
        <v>0.123</v>
      </c>
      <c r="N29" s="594">
        <f>1-SUM(N26:N28)</f>
        <v>0.12579999999999991</v>
      </c>
    </row>
    <row r="30" spans="1:14">
      <c r="A30" s="584">
        <v>2016</v>
      </c>
      <c r="B30" s="585" t="s">
        <v>1127</v>
      </c>
      <c r="C30" s="585" t="s">
        <v>31</v>
      </c>
      <c r="D30" s="586">
        <v>194437</v>
      </c>
      <c r="E30" s="587">
        <v>16.48</v>
      </c>
      <c r="F30" s="587">
        <f t="shared" si="0"/>
        <v>3204321.7600000002</v>
      </c>
      <c r="G30" s="588">
        <v>0.33</v>
      </c>
      <c r="H30" s="586">
        <v>5.6</v>
      </c>
      <c r="I30" s="587">
        <f t="shared" si="1"/>
        <v>1088847.2</v>
      </c>
      <c r="J30" s="589">
        <f t="shared" si="2"/>
        <v>0</v>
      </c>
    </row>
    <row r="31" spans="1:14">
      <c r="A31" s="584">
        <v>2016</v>
      </c>
      <c r="B31" s="585" t="s">
        <v>1127</v>
      </c>
      <c r="C31" s="585" t="s">
        <v>31</v>
      </c>
      <c r="D31" s="586">
        <v>32654</v>
      </c>
      <c r="E31" s="587">
        <v>16.48</v>
      </c>
      <c r="F31" s="587">
        <f t="shared" si="0"/>
        <v>538137.92000000004</v>
      </c>
      <c r="G31" s="588">
        <v>0.33</v>
      </c>
      <c r="H31" s="586">
        <v>5.6</v>
      </c>
      <c r="I31" s="587">
        <f t="shared" si="1"/>
        <v>182862.4</v>
      </c>
      <c r="J31" s="589">
        <f t="shared" si="2"/>
        <v>0</v>
      </c>
      <c r="L31" s="990" t="s">
        <v>1183</v>
      </c>
      <c r="M31" s="990"/>
    </row>
    <row r="32" spans="1:14">
      <c r="A32" s="584">
        <v>2016</v>
      </c>
      <c r="B32" s="585" t="s">
        <v>1127</v>
      </c>
      <c r="C32" s="585" t="s">
        <v>31</v>
      </c>
      <c r="D32" s="586">
        <v>48088</v>
      </c>
      <c r="E32" s="587">
        <v>16.48</v>
      </c>
      <c r="F32" s="587">
        <f t="shared" si="0"/>
        <v>792490.24</v>
      </c>
      <c r="G32" s="588">
        <v>0.33</v>
      </c>
      <c r="H32" s="586">
        <v>5.6</v>
      </c>
      <c r="I32" s="587">
        <f t="shared" si="1"/>
        <v>269292.79999999999</v>
      </c>
      <c r="J32" s="589">
        <f t="shared" si="2"/>
        <v>0</v>
      </c>
      <c r="L32" s="589" t="s">
        <v>1181</v>
      </c>
      <c r="M32" s="589"/>
    </row>
    <row r="33" spans="1:14">
      <c r="A33" s="584">
        <v>2016</v>
      </c>
      <c r="B33" s="585" t="s">
        <v>1131</v>
      </c>
      <c r="C33" s="585" t="s">
        <v>31</v>
      </c>
      <c r="D33" s="586">
        <v>13452</v>
      </c>
      <c r="E33" s="587">
        <v>21.462</v>
      </c>
      <c r="F33" s="587">
        <f t="shared" si="0"/>
        <v>288706.82400000002</v>
      </c>
      <c r="G33" s="588">
        <v>0.82</v>
      </c>
      <c r="H33" s="586">
        <v>9.6999999999999993</v>
      </c>
      <c r="I33" s="587">
        <f t="shared" si="1"/>
        <v>130484.4</v>
      </c>
      <c r="J33" s="589">
        <f t="shared" si="2"/>
        <v>0</v>
      </c>
      <c r="L33" s="589" t="s">
        <v>1144</v>
      </c>
      <c r="M33" s="589">
        <f>SUMPRODUCT(N20:N22,N26:N28)/(1-N29)</f>
        <v>6.7793154052895801</v>
      </c>
    </row>
    <row r="34" spans="1:14">
      <c r="A34" s="584">
        <v>2016</v>
      </c>
      <c r="B34" s="585" t="s">
        <v>1127</v>
      </c>
      <c r="C34" s="585" t="s">
        <v>31</v>
      </c>
      <c r="D34" s="586">
        <v>60830</v>
      </c>
      <c r="E34" s="587">
        <v>16.8</v>
      </c>
      <c r="F34" s="587">
        <f t="shared" si="0"/>
        <v>1021944</v>
      </c>
      <c r="G34" s="588">
        <v>0.36</v>
      </c>
      <c r="H34" s="586">
        <v>5.2</v>
      </c>
      <c r="I34" s="587">
        <f t="shared" si="1"/>
        <v>316316</v>
      </c>
      <c r="J34" s="589">
        <f t="shared" si="2"/>
        <v>0</v>
      </c>
      <c r="L34" s="589" t="s">
        <v>1143</v>
      </c>
      <c r="M34" s="589">
        <f>SUMPRODUCT(M20:M22,M26:M28)/(1-M29)</f>
        <v>3.7776110467163644</v>
      </c>
    </row>
    <row r="35" spans="1:14">
      <c r="A35" s="584">
        <v>2016</v>
      </c>
      <c r="B35" s="585" t="s">
        <v>1127</v>
      </c>
      <c r="C35" s="585" t="s">
        <v>31</v>
      </c>
      <c r="D35" s="586">
        <v>16425</v>
      </c>
      <c r="E35" s="587">
        <v>17.079999999999998</v>
      </c>
      <c r="F35" s="587">
        <f t="shared" si="0"/>
        <v>280539</v>
      </c>
      <c r="G35" s="588">
        <v>0.25</v>
      </c>
      <c r="H35" s="586">
        <v>4.0999999999999996</v>
      </c>
      <c r="I35" s="587">
        <f t="shared" si="1"/>
        <v>67342.5</v>
      </c>
      <c r="J35" s="589">
        <f t="shared" si="2"/>
        <v>0</v>
      </c>
    </row>
    <row r="36" spans="1:14">
      <c r="A36" s="584">
        <v>2016</v>
      </c>
      <c r="B36" s="585" t="s">
        <v>1127</v>
      </c>
      <c r="C36" s="585" t="s">
        <v>31</v>
      </c>
      <c r="D36" s="586">
        <v>80473</v>
      </c>
      <c r="E36" s="587">
        <v>16.53</v>
      </c>
      <c r="F36" s="587">
        <f t="shared" si="0"/>
        <v>1330218.6900000002</v>
      </c>
      <c r="G36" s="588">
        <v>0.31</v>
      </c>
      <c r="H36" s="586">
        <v>5.2</v>
      </c>
      <c r="I36" s="587">
        <f t="shared" si="1"/>
        <v>418459.60000000003</v>
      </c>
      <c r="J36" s="589">
        <f t="shared" si="2"/>
        <v>0</v>
      </c>
      <c r="L36" s="991" t="s">
        <v>1184</v>
      </c>
      <c r="M36" s="992"/>
      <c r="N36" s="993"/>
    </row>
    <row r="37" spans="1:14">
      <c r="A37" s="584">
        <v>2016</v>
      </c>
      <c r="B37" s="585" t="s">
        <v>1133</v>
      </c>
      <c r="C37" s="585" t="s">
        <v>31</v>
      </c>
      <c r="D37" s="586">
        <v>211110</v>
      </c>
      <c r="E37" s="587">
        <v>13.39</v>
      </c>
      <c r="F37" s="587">
        <f t="shared" si="0"/>
        <v>2826762.9</v>
      </c>
      <c r="G37" s="588">
        <v>0.99</v>
      </c>
      <c r="H37" s="586">
        <v>16.3</v>
      </c>
      <c r="I37" s="587">
        <f t="shared" si="1"/>
        <v>3441093</v>
      </c>
      <c r="J37" s="589">
        <f t="shared" si="2"/>
        <v>1</v>
      </c>
      <c r="L37" s="589" t="s">
        <v>1180</v>
      </c>
      <c r="M37" s="589" t="s">
        <v>1166</v>
      </c>
      <c r="N37" s="589" t="s">
        <v>1144</v>
      </c>
    </row>
    <row r="38" spans="1:14">
      <c r="A38" s="584">
        <v>2016</v>
      </c>
      <c r="B38" s="585" t="s">
        <v>1127</v>
      </c>
      <c r="C38" s="585" t="s">
        <v>31</v>
      </c>
      <c r="D38" s="586">
        <v>16458</v>
      </c>
      <c r="E38" s="587">
        <v>16.649999999999999</v>
      </c>
      <c r="F38" s="587">
        <f t="shared" si="0"/>
        <v>274025.69999999995</v>
      </c>
      <c r="G38" s="588">
        <v>0.28999999999999998</v>
      </c>
      <c r="H38" s="586">
        <v>4.7</v>
      </c>
      <c r="I38" s="587">
        <f t="shared" si="1"/>
        <v>77352.600000000006</v>
      </c>
      <c r="J38" s="589">
        <f t="shared" si="2"/>
        <v>0</v>
      </c>
      <c r="L38" s="589" t="s">
        <v>1167</v>
      </c>
      <c r="M38" s="589">
        <v>0.5</v>
      </c>
      <c r="N38" s="589">
        <v>0.25</v>
      </c>
    </row>
    <row r="39" spans="1:14">
      <c r="A39" s="584">
        <v>2016</v>
      </c>
      <c r="B39" s="585" t="s">
        <v>1127</v>
      </c>
      <c r="C39" s="585" t="s">
        <v>31</v>
      </c>
      <c r="D39" s="586">
        <v>32902</v>
      </c>
      <c r="E39" s="587">
        <v>16.95</v>
      </c>
      <c r="F39" s="587">
        <f t="shared" si="0"/>
        <v>557688.9</v>
      </c>
      <c r="G39" s="588">
        <v>0.36</v>
      </c>
      <c r="H39" s="586">
        <v>5.6</v>
      </c>
      <c r="I39" s="587">
        <f t="shared" si="1"/>
        <v>184251.19999999998</v>
      </c>
      <c r="J39" s="589">
        <f t="shared" si="2"/>
        <v>0</v>
      </c>
      <c r="L39" s="589" t="s">
        <v>1170</v>
      </c>
      <c r="M39" s="589">
        <v>0.5</v>
      </c>
      <c r="N39" s="589">
        <v>0.25</v>
      </c>
    </row>
    <row r="40" spans="1:14">
      <c r="A40" s="584">
        <v>2016</v>
      </c>
      <c r="B40" s="585" t="s">
        <v>1127</v>
      </c>
      <c r="C40" s="585" t="s">
        <v>31</v>
      </c>
      <c r="D40" s="586">
        <v>16476</v>
      </c>
      <c r="E40" s="587">
        <v>17.920000000000002</v>
      </c>
      <c r="F40" s="587">
        <f t="shared" si="0"/>
        <v>295249.92000000004</v>
      </c>
      <c r="G40" s="588">
        <v>0.34</v>
      </c>
      <c r="H40" s="586">
        <v>5.2</v>
      </c>
      <c r="I40" s="587">
        <f t="shared" si="1"/>
        <v>85675.199999999997</v>
      </c>
      <c r="J40" s="589">
        <f t="shared" si="2"/>
        <v>0</v>
      </c>
    </row>
    <row r="41" spans="1:14">
      <c r="A41" s="584">
        <v>2016</v>
      </c>
      <c r="B41" s="585" t="s">
        <v>1131</v>
      </c>
      <c r="C41" s="585" t="s">
        <v>31</v>
      </c>
      <c r="D41" s="586">
        <v>66014</v>
      </c>
      <c r="E41" s="587">
        <v>22.5</v>
      </c>
      <c r="F41" s="587">
        <f t="shared" si="0"/>
        <v>1485315</v>
      </c>
      <c r="G41" s="588">
        <v>0.46</v>
      </c>
      <c r="H41" s="586">
        <v>10</v>
      </c>
      <c r="I41" s="587">
        <f t="shared" si="1"/>
        <v>660140</v>
      </c>
      <c r="J41" s="589">
        <f t="shared" si="2"/>
        <v>0</v>
      </c>
      <c r="L41" s="990" t="s">
        <v>1185</v>
      </c>
      <c r="M41" s="990"/>
      <c r="N41" s="990"/>
    </row>
    <row r="42" spans="1:14">
      <c r="A42" s="584">
        <v>2016</v>
      </c>
      <c r="B42" s="585" t="s">
        <v>1127</v>
      </c>
      <c r="C42" s="585" t="s">
        <v>31</v>
      </c>
      <c r="D42" s="586">
        <v>41986</v>
      </c>
      <c r="E42" s="587">
        <v>17.22</v>
      </c>
      <c r="F42" s="587">
        <f t="shared" si="0"/>
        <v>722998.91999999993</v>
      </c>
      <c r="G42" s="588">
        <v>0.25</v>
      </c>
      <c r="H42" s="586">
        <v>4.4000000000000004</v>
      </c>
      <c r="I42" s="587">
        <f t="shared" si="1"/>
        <v>184738.40000000002</v>
      </c>
      <c r="J42" s="589">
        <f t="shared" si="2"/>
        <v>0</v>
      </c>
      <c r="L42" s="589" t="s">
        <v>1180</v>
      </c>
      <c r="M42" s="589" t="s">
        <v>1166</v>
      </c>
      <c r="N42" s="589" t="s">
        <v>1144</v>
      </c>
    </row>
    <row r="43" spans="1:14">
      <c r="A43" s="584">
        <v>2016</v>
      </c>
      <c r="B43" s="585" t="s">
        <v>1127</v>
      </c>
      <c r="C43" s="585" t="s">
        <v>31</v>
      </c>
      <c r="D43" s="586">
        <v>41093</v>
      </c>
      <c r="E43" s="587">
        <v>17.32</v>
      </c>
      <c r="F43" s="587">
        <f t="shared" si="0"/>
        <v>711730.76</v>
      </c>
      <c r="G43" s="588">
        <v>0.22</v>
      </c>
      <c r="H43" s="586">
        <v>3.9</v>
      </c>
      <c r="I43" s="587">
        <f t="shared" si="1"/>
        <v>160262.69999999998</v>
      </c>
      <c r="J43" s="589">
        <f t="shared" si="2"/>
        <v>0</v>
      </c>
      <c r="L43" s="589" t="s">
        <v>1167</v>
      </c>
      <c r="M43" s="593">
        <f>M38/$N$8</f>
        <v>2.4987442399013245E-2</v>
      </c>
      <c r="N43" s="593">
        <f>N38/$N$9</f>
        <v>1.9190636682893832E-2</v>
      </c>
    </row>
    <row r="44" spans="1:14">
      <c r="A44" s="584">
        <v>2016</v>
      </c>
      <c r="B44" s="585" t="s">
        <v>1127</v>
      </c>
      <c r="C44" s="585" t="s">
        <v>31</v>
      </c>
      <c r="D44" s="586">
        <v>14077</v>
      </c>
      <c r="E44" s="587">
        <v>17.78</v>
      </c>
      <c r="F44" s="587">
        <f t="shared" si="0"/>
        <v>250289.06000000003</v>
      </c>
      <c r="G44" s="588">
        <v>0.3</v>
      </c>
      <c r="H44" s="586">
        <v>4.8</v>
      </c>
      <c r="I44" s="587">
        <f t="shared" si="1"/>
        <v>67569.599999999991</v>
      </c>
      <c r="J44" s="589">
        <f t="shared" si="2"/>
        <v>0</v>
      </c>
      <c r="L44" s="589" t="s">
        <v>1170</v>
      </c>
      <c r="M44" s="593">
        <f>M39/$N$8</f>
        <v>2.4987442399013245E-2</v>
      </c>
      <c r="N44" s="593">
        <f>N39/$N$9</f>
        <v>1.9190636682893832E-2</v>
      </c>
    </row>
    <row r="45" spans="1:14">
      <c r="A45" s="584">
        <v>2016</v>
      </c>
      <c r="B45" s="585" t="s">
        <v>1127</v>
      </c>
      <c r="C45" s="585" t="s">
        <v>31</v>
      </c>
      <c r="D45" s="586">
        <v>140250</v>
      </c>
      <c r="E45" s="587">
        <v>18.03</v>
      </c>
      <c r="F45" s="587">
        <f t="shared" si="0"/>
        <v>2528707.5</v>
      </c>
      <c r="G45" s="588">
        <v>0.27</v>
      </c>
      <c r="H45" s="586">
        <v>5.0999999999999996</v>
      </c>
      <c r="I45" s="587">
        <f t="shared" si="1"/>
        <v>715275</v>
      </c>
      <c r="J45" s="589">
        <f t="shared" si="2"/>
        <v>0</v>
      </c>
    </row>
    <row r="46" spans="1:14">
      <c r="A46" s="584">
        <v>2016</v>
      </c>
      <c r="B46" s="585" t="s">
        <v>1127</v>
      </c>
      <c r="C46" s="585" t="s">
        <v>31</v>
      </c>
      <c r="D46" s="586">
        <v>41386</v>
      </c>
      <c r="E46" s="587">
        <v>17.260000000000002</v>
      </c>
      <c r="F46" s="587">
        <f t="shared" si="0"/>
        <v>714322.3600000001</v>
      </c>
      <c r="G46" s="588">
        <v>0.24</v>
      </c>
      <c r="H46" s="586">
        <v>4.3</v>
      </c>
      <c r="I46" s="587">
        <f t="shared" si="1"/>
        <v>177959.8</v>
      </c>
      <c r="J46" s="589">
        <f t="shared" si="2"/>
        <v>0</v>
      </c>
      <c r="L46" s="990" t="s">
        <v>1186</v>
      </c>
      <c r="M46" s="990"/>
      <c r="N46" s="990"/>
    </row>
    <row r="47" spans="1:14">
      <c r="A47" s="584">
        <v>2016</v>
      </c>
      <c r="B47" s="585" t="s">
        <v>1127</v>
      </c>
      <c r="C47" s="585" t="s">
        <v>31</v>
      </c>
      <c r="D47" s="586">
        <v>41804</v>
      </c>
      <c r="E47" s="587">
        <v>17.22</v>
      </c>
      <c r="F47" s="587">
        <f t="shared" si="0"/>
        <v>719864.88</v>
      </c>
      <c r="G47" s="588">
        <v>0.22</v>
      </c>
      <c r="H47" s="586">
        <v>4.0999999999999996</v>
      </c>
      <c r="I47" s="587">
        <f t="shared" si="1"/>
        <v>171396.4</v>
      </c>
      <c r="J47" s="589">
        <f t="shared" si="2"/>
        <v>0</v>
      </c>
      <c r="L47" s="589" t="s">
        <v>1180</v>
      </c>
      <c r="M47" s="589" t="s">
        <v>1166</v>
      </c>
      <c r="N47" s="589" t="s">
        <v>1144</v>
      </c>
    </row>
    <row r="48" spans="1:14">
      <c r="A48" s="584">
        <v>2016</v>
      </c>
      <c r="B48" s="585" t="s">
        <v>1127</v>
      </c>
      <c r="C48" s="585" t="s">
        <v>31</v>
      </c>
      <c r="D48" s="586">
        <v>14103</v>
      </c>
      <c r="E48" s="587">
        <v>17.22</v>
      </c>
      <c r="F48" s="587">
        <f t="shared" si="0"/>
        <v>242853.65999999997</v>
      </c>
      <c r="G48" s="588">
        <v>0.22</v>
      </c>
      <c r="H48" s="586">
        <v>4</v>
      </c>
      <c r="I48" s="587">
        <f t="shared" si="1"/>
        <v>56412</v>
      </c>
      <c r="J48" s="589">
        <f t="shared" si="2"/>
        <v>0</v>
      </c>
      <c r="L48" s="589" t="s">
        <v>1167</v>
      </c>
      <c r="M48" s="589">
        <v>0.06</v>
      </c>
      <c r="N48" s="589">
        <v>0.04</v>
      </c>
    </row>
    <row r="49" spans="1:14">
      <c r="A49" s="584">
        <v>2016</v>
      </c>
      <c r="B49" s="585" t="s">
        <v>1127</v>
      </c>
      <c r="C49" s="585" t="s">
        <v>31</v>
      </c>
      <c r="D49" s="586">
        <v>84479</v>
      </c>
      <c r="E49" s="587">
        <v>17.28</v>
      </c>
      <c r="F49" s="587">
        <f t="shared" si="0"/>
        <v>1459797.12</v>
      </c>
      <c r="G49" s="588">
        <v>0.22</v>
      </c>
      <c r="H49" s="586">
        <v>4</v>
      </c>
      <c r="I49" s="587">
        <f t="shared" si="1"/>
        <v>337916</v>
      </c>
      <c r="J49" s="589">
        <f t="shared" si="2"/>
        <v>0</v>
      </c>
      <c r="L49" s="589" t="s">
        <v>1170</v>
      </c>
      <c r="M49" s="589">
        <v>0.06</v>
      </c>
      <c r="N49" s="589">
        <v>0.04</v>
      </c>
    </row>
    <row r="50" spans="1:14">
      <c r="A50" s="584">
        <v>2016</v>
      </c>
      <c r="B50" s="585" t="s">
        <v>1127</v>
      </c>
      <c r="C50" s="585" t="s">
        <v>31</v>
      </c>
      <c r="D50" s="586">
        <v>28097</v>
      </c>
      <c r="E50" s="587">
        <v>17.600000000000001</v>
      </c>
      <c r="F50" s="587">
        <f t="shared" si="0"/>
        <v>494507.2</v>
      </c>
      <c r="G50" s="588">
        <v>0.27</v>
      </c>
      <c r="H50" s="586">
        <v>5.8</v>
      </c>
      <c r="I50" s="587">
        <f t="shared" si="1"/>
        <v>162962.6</v>
      </c>
      <c r="J50" s="589">
        <f t="shared" si="2"/>
        <v>0</v>
      </c>
      <c r="L50" s="589" t="s">
        <v>1174</v>
      </c>
      <c r="M50" s="589">
        <v>0.11</v>
      </c>
      <c r="N50" s="589">
        <v>7.0000000000000007E-2</v>
      </c>
    </row>
    <row r="51" spans="1:14">
      <c r="A51" s="584">
        <v>2016</v>
      </c>
      <c r="B51" s="585" t="s">
        <v>1131</v>
      </c>
      <c r="C51" s="585" t="s">
        <v>31</v>
      </c>
      <c r="D51" s="586">
        <v>43103</v>
      </c>
      <c r="E51" s="587">
        <v>22.59</v>
      </c>
      <c r="F51" s="587">
        <f t="shared" si="0"/>
        <v>973696.77</v>
      </c>
      <c r="G51" s="588">
        <v>0.46</v>
      </c>
      <c r="H51" s="586">
        <v>9.8000000000000007</v>
      </c>
      <c r="I51" s="587">
        <f t="shared" si="1"/>
        <v>422409.4</v>
      </c>
      <c r="J51" s="589">
        <f t="shared" si="2"/>
        <v>0</v>
      </c>
    </row>
    <row r="52" spans="1:14">
      <c r="A52" s="584">
        <v>2016</v>
      </c>
      <c r="B52" s="585" t="s">
        <v>1127</v>
      </c>
      <c r="C52" s="585" t="s">
        <v>31</v>
      </c>
      <c r="D52" s="586">
        <v>14103</v>
      </c>
      <c r="E52" s="587">
        <v>17.399999999999999</v>
      </c>
      <c r="F52" s="587">
        <f t="shared" si="0"/>
        <v>245392.19999999998</v>
      </c>
      <c r="G52" s="588">
        <v>0.22</v>
      </c>
      <c r="H52" s="586">
        <v>4.4000000000000004</v>
      </c>
      <c r="I52" s="587">
        <f t="shared" si="1"/>
        <v>62053.200000000004</v>
      </c>
      <c r="J52" s="589">
        <f t="shared" si="2"/>
        <v>0</v>
      </c>
      <c r="L52" s="990" t="s">
        <v>1187</v>
      </c>
      <c r="M52" s="990"/>
      <c r="N52" s="990"/>
    </row>
    <row r="53" spans="1:14">
      <c r="A53" s="584">
        <v>2016</v>
      </c>
      <c r="B53" s="585" t="s">
        <v>1127</v>
      </c>
      <c r="C53" s="585" t="s">
        <v>31</v>
      </c>
      <c r="D53" s="586">
        <v>56329</v>
      </c>
      <c r="E53" s="587">
        <v>17.5</v>
      </c>
      <c r="F53" s="587">
        <f t="shared" si="0"/>
        <v>985757.5</v>
      </c>
      <c r="G53" s="588">
        <v>0.18</v>
      </c>
      <c r="H53" s="586">
        <v>4.5</v>
      </c>
      <c r="I53" s="587">
        <f t="shared" si="1"/>
        <v>253480.5</v>
      </c>
      <c r="J53" s="589">
        <f t="shared" si="2"/>
        <v>0</v>
      </c>
      <c r="L53" s="589" t="s">
        <v>1180</v>
      </c>
      <c r="M53" s="589" t="s">
        <v>1166</v>
      </c>
      <c r="N53" s="589" t="s">
        <v>1144</v>
      </c>
    </row>
    <row r="54" spans="1:14">
      <c r="A54" s="584">
        <v>2016</v>
      </c>
      <c r="B54" s="585" t="s">
        <v>1131</v>
      </c>
      <c r="C54" s="585" t="s">
        <v>31</v>
      </c>
      <c r="D54" s="586">
        <v>118974</v>
      </c>
      <c r="E54" s="587">
        <v>22.46</v>
      </c>
      <c r="F54" s="587">
        <f t="shared" si="0"/>
        <v>2672156.04</v>
      </c>
      <c r="G54" s="588">
        <v>0.46</v>
      </c>
      <c r="H54" s="586">
        <v>10.1</v>
      </c>
      <c r="I54" s="587">
        <f t="shared" si="1"/>
        <v>1201637.3999999999</v>
      </c>
      <c r="J54" s="589">
        <f t="shared" si="2"/>
        <v>0</v>
      </c>
      <c r="L54" s="589" t="s">
        <v>1167</v>
      </c>
      <c r="M54" s="589">
        <f>M48/$N$8</f>
        <v>2.9984930878815892E-3</v>
      </c>
      <c r="N54" s="589">
        <f>N48/$N$9</f>
        <v>3.0705018692630134E-3</v>
      </c>
    </row>
    <row r="55" spans="1:14">
      <c r="A55" s="584">
        <v>2016</v>
      </c>
      <c r="B55" s="585" t="s">
        <v>1131</v>
      </c>
      <c r="C55" s="585" t="s">
        <v>31</v>
      </c>
      <c r="D55" s="586">
        <v>28719</v>
      </c>
      <c r="E55" s="587">
        <v>20</v>
      </c>
      <c r="F55" s="587">
        <f t="shared" si="0"/>
        <v>574380</v>
      </c>
      <c r="G55" s="588">
        <v>1.21</v>
      </c>
      <c r="H55" s="586">
        <v>24.8</v>
      </c>
      <c r="I55" s="587">
        <f t="shared" si="1"/>
        <v>712231.20000000007</v>
      </c>
      <c r="J55" s="589">
        <f t="shared" si="2"/>
        <v>0</v>
      </c>
      <c r="L55" s="589" t="s">
        <v>1170</v>
      </c>
      <c r="M55" s="589">
        <f>M49/$N$8</f>
        <v>2.9984930878815892E-3</v>
      </c>
      <c r="N55" s="589">
        <f>N49/$N$9</f>
        <v>3.0705018692630134E-3</v>
      </c>
    </row>
    <row r="56" spans="1:14">
      <c r="A56" s="584">
        <v>2016</v>
      </c>
      <c r="B56" s="585" t="s">
        <v>1131</v>
      </c>
      <c r="C56" s="585" t="s">
        <v>31</v>
      </c>
      <c r="D56" s="586">
        <v>36818</v>
      </c>
      <c r="E56" s="587">
        <v>23.62</v>
      </c>
      <c r="F56" s="587">
        <f t="shared" si="0"/>
        <v>869641.16</v>
      </c>
      <c r="G56" s="588">
        <v>2.77</v>
      </c>
      <c r="H56" s="586">
        <v>7.6</v>
      </c>
      <c r="I56" s="587">
        <f t="shared" si="1"/>
        <v>279816.8</v>
      </c>
      <c r="J56" s="589">
        <f t="shared" si="2"/>
        <v>0</v>
      </c>
      <c r="L56" s="589" t="s">
        <v>1174</v>
      </c>
      <c r="M56" s="589">
        <f>M50/$N$8</f>
        <v>5.497237327782914E-3</v>
      </c>
      <c r="N56" s="589">
        <f>N50/$N$9</f>
        <v>5.3733782712102737E-3</v>
      </c>
    </row>
    <row r="57" spans="1:14">
      <c r="A57" s="584">
        <v>2016</v>
      </c>
      <c r="B57" s="585" t="s">
        <v>1131</v>
      </c>
      <c r="C57" s="585" t="s">
        <v>31</v>
      </c>
      <c r="D57" s="586">
        <v>12339</v>
      </c>
      <c r="E57" s="587">
        <v>23.71</v>
      </c>
      <c r="F57" s="587">
        <f t="shared" si="0"/>
        <v>292557.69</v>
      </c>
      <c r="G57" s="588">
        <v>2.63</v>
      </c>
      <c r="H57" s="586">
        <v>7.7</v>
      </c>
      <c r="I57" s="587">
        <f t="shared" si="1"/>
        <v>95010.3</v>
      </c>
      <c r="J57" s="589">
        <f t="shared" si="2"/>
        <v>0</v>
      </c>
    </row>
    <row r="58" spans="1:14">
      <c r="A58" s="584">
        <v>2016</v>
      </c>
      <c r="B58" s="585" t="s">
        <v>1127</v>
      </c>
      <c r="C58" s="585" t="s">
        <v>31</v>
      </c>
      <c r="D58" s="586">
        <v>84877</v>
      </c>
      <c r="E58" s="587">
        <v>18.41</v>
      </c>
      <c r="F58" s="587">
        <f t="shared" si="0"/>
        <v>1562585.57</v>
      </c>
      <c r="G58" s="588">
        <v>0.09</v>
      </c>
      <c r="H58" s="586">
        <v>2</v>
      </c>
      <c r="I58" s="587">
        <f t="shared" si="1"/>
        <v>169754</v>
      </c>
      <c r="J58" s="589">
        <f t="shared" si="2"/>
        <v>0</v>
      </c>
      <c r="L58" s="990" t="s">
        <v>1188</v>
      </c>
      <c r="M58" s="990"/>
    </row>
    <row r="59" spans="1:14">
      <c r="A59" s="584">
        <v>2016</v>
      </c>
      <c r="B59" s="585" t="s">
        <v>1131</v>
      </c>
      <c r="C59" s="585" t="s">
        <v>31</v>
      </c>
      <c r="D59" s="586">
        <v>120133</v>
      </c>
      <c r="E59" s="587">
        <v>26.04</v>
      </c>
      <c r="F59" s="587">
        <f t="shared" si="0"/>
        <v>3128263.32</v>
      </c>
      <c r="G59" s="588">
        <v>2.6</v>
      </c>
      <c r="H59" s="586">
        <v>7.6</v>
      </c>
      <c r="I59" s="587">
        <f t="shared" si="1"/>
        <v>913010.79999999993</v>
      </c>
      <c r="J59" s="589">
        <f t="shared" si="2"/>
        <v>0</v>
      </c>
      <c r="L59" s="589" t="s">
        <v>1144</v>
      </c>
      <c r="M59" s="589">
        <f>SUMPRODUCT(N26:N28,N54:N56)/(1-N29)</f>
        <v>3.4100589136590344E-3</v>
      </c>
    </row>
    <row r="60" spans="1:14">
      <c r="A60" s="584">
        <v>2016</v>
      </c>
      <c r="B60" s="585" t="s">
        <v>1131</v>
      </c>
      <c r="C60" s="585" t="s">
        <v>31</v>
      </c>
      <c r="D60" s="586">
        <v>11822</v>
      </c>
      <c r="E60" s="587">
        <v>24.207999999999998</v>
      </c>
      <c r="F60" s="587">
        <f t="shared" si="0"/>
        <v>286186.97599999997</v>
      </c>
      <c r="G60" s="588">
        <v>3.09</v>
      </c>
      <c r="H60" s="586">
        <v>6.6</v>
      </c>
      <c r="I60" s="587">
        <f t="shared" si="1"/>
        <v>78025.2</v>
      </c>
      <c r="J60" s="589">
        <f t="shared" si="2"/>
        <v>0</v>
      </c>
      <c r="L60" s="589" t="s">
        <v>1143</v>
      </c>
      <c r="M60" s="589">
        <f>SUMPRODUCT(M26:M28,M54:M56)/(1-M29)</f>
        <v>3.1873947333838221E-3</v>
      </c>
    </row>
    <row r="61" spans="1:14">
      <c r="A61" s="584">
        <v>2016</v>
      </c>
      <c r="B61" s="585" t="s">
        <v>1131</v>
      </c>
      <c r="C61" s="585" t="s">
        <v>31</v>
      </c>
      <c r="D61" s="586">
        <v>14502</v>
      </c>
      <c r="E61" s="587">
        <v>21.942</v>
      </c>
      <c r="F61" s="587">
        <f t="shared" si="0"/>
        <v>318202.88400000002</v>
      </c>
      <c r="G61" s="588">
        <v>0.43</v>
      </c>
      <c r="H61" s="586">
        <v>5.8</v>
      </c>
      <c r="I61" s="587">
        <f t="shared" si="1"/>
        <v>84111.599999999991</v>
      </c>
      <c r="J61" s="589">
        <f t="shared" si="2"/>
        <v>0</v>
      </c>
    </row>
    <row r="62" spans="1:14">
      <c r="A62" s="584">
        <v>2016</v>
      </c>
      <c r="B62" s="585" t="s">
        <v>1131</v>
      </c>
      <c r="C62" s="585" t="s">
        <v>31</v>
      </c>
      <c r="D62" s="586">
        <v>16269</v>
      </c>
      <c r="E62" s="587">
        <v>22.896000000000001</v>
      </c>
      <c r="F62" s="587">
        <f t="shared" si="0"/>
        <v>372495.02400000003</v>
      </c>
      <c r="G62" s="588">
        <v>0.5</v>
      </c>
      <c r="H62" s="586">
        <v>7.7</v>
      </c>
      <c r="I62" s="587">
        <f t="shared" si="1"/>
        <v>125271.3</v>
      </c>
      <c r="J62" s="589">
        <f t="shared" si="2"/>
        <v>0</v>
      </c>
    </row>
    <row r="63" spans="1:14">
      <c r="A63" s="584">
        <v>2016</v>
      </c>
      <c r="B63" s="585" t="s">
        <v>1131</v>
      </c>
      <c r="C63" s="585" t="s">
        <v>31</v>
      </c>
      <c r="D63" s="586">
        <v>149602</v>
      </c>
      <c r="E63" s="587">
        <v>23.728000000000002</v>
      </c>
      <c r="F63" s="587">
        <f t="shared" si="0"/>
        <v>3549756.2560000001</v>
      </c>
      <c r="G63" s="588">
        <v>2.23</v>
      </c>
      <c r="H63" s="586">
        <v>9.5</v>
      </c>
      <c r="I63" s="587">
        <f t="shared" si="1"/>
        <v>1421219</v>
      </c>
      <c r="J63" s="589">
        <f t="shared" si="2"/>
        <v>0</v>
      </c>
    </row>
    <row r="64" spans="1:14">
      <c r="A64" s="584">
        <v>2016</v>
      </c>
      <c r="B64" s="585" t="s">
        <v>1131</v>
      </c>
      <c r="C64" s="585" t="s">
        <v>31</v>
      </c>
      <c r="D64" s="586">
        <v>1479</v>
      </c>
      <c r="E64" s="587">
        <v>23.728000000000002</v>
      </c>
      <c r="F64" s="587">
        <f t="shared" si="0"/>
        <v>35093.712</v>
      </c>
      <c r="G64" s="588">
        <v>2.23</v>
      </c>
      <c r="H64" s="586">
        <v>9.5</v>
      </c>
      <c r="I64" s="587">
        <f t="shared" si="1"/>
        <v>14050.5</v>
      </c>
      <c r="J64" s="589">
        <f t="shared" si="2"/>
        <v>0</v>
      </c>
    </row>
    <row r="65" spans="1:10">
      <c r="A65" s="584">
        <v>2016</v>
      </c>
      <c r="B65" s="585" t="s">
        <v>1131</v>
      </c>
      <c r="C65" s="585" t="s">
        <v>31</v>
      </c>
      <c r="D65" s="586">
        <v>129264</v>
      </c>
      <c r="E65" s="587">
        <v>23.34</v>
      </c>
      <c r="F65" s="587">
        <f t="shared" si="0"/>
        <v>3017021.76</v>
      </c>
      <c r="G65" s="588">
        <v>2.76</v>
      </c>
      <c r="H65" s="586">
        <v>6.8</v>
      </c>
      <c r="I65" s="587">
        <f t="shared" si="1"/>
        <v>878995.2</v>
      </c>
      <c r="J65" s="589">
        <f t="shared" si="2"/>
        <v>0</v>
      </c>
    </row>
    <row r="66" spans="1:10">
      <c r="A66" s="584">
        <v>2016</v>
      </c>
      <c r="B66" s="585" t="s">
        <v>1131</v>
      </c>
      <c r="C66" s="585" t="s">
        <v>31</v>
      </c>
      <c r="D66" s="586">
        <v>38885</v>
      </c>
      <c r="E66" s="587">
        <v>26</v>
      </c>
      <c r="F66" s="587">
        <f t="shared" si="0"/>
        <v>1011010</v>
      </c>
      <c r="G66" s="588">
        <v>2.52</v>
      </c>
      <c r="H66" s="586">
        <v>7.5</v>
      </c>
      <c r="I66" s="587">
        <f t="shared" si="1"/>
        <v>291637.5</v>
      </c>
      <c r="J66" s="589">
        <f t="shared" si="2"/>
        <v>0</v>
      </c>
    </row>
    <row r="67" spans="1:10">
      <c r="A67" s="584">
        <v>2016</v>
      </c>
      <c r="B67" s="585" t="s">
        <v>1131</v>
      </c>
      <c r="C67" s="585" t="s">
        <v>31</v>
      </c>
      <c r="D67" s="586">
        <v>40232</v>
      </c>
      <c r="E67" s="587">
        <v>22.91</v>
      </c>
      <c r="F67" s="587">
        <f t="shared" ref="F67:F130" si="3">E67*D67</f>
        <v>921715.12</v>
      </c>
      <c r="G67" s="588">
        <v>0.57999999999999996</v>
      </c>
      <c r="H67" s="586">
        <v>9.9</v>
      </c>
      <c r="I67" s="587">
        <f t="shared" ref="I67:I130" si="4">H67*D67</f>
        <v>398296.8</v>
      </c>
      <c r="J67" s="589">
        <f t="shared" ref="J67:J130" si="5">IF(B67="LIG",1,0)</f>
        <v>0</v>
      </c>
    </row>
    <row r="68" spans="1:10">
      <c r="A68" s="584">
        <v>2016</v>
      </c>
      <c r="B68" s="585" t="s">
        <v>1131</v>
      </c>
      <c r="C68" s="585" t="s">
        <v>31</v>
      </c>
      <c r="D68" s="586">
        <v>38786</v>
      </c>
      <c r="E68" s="587">
        <v>23.44</v>
      </c>
      <c r="F68" s="587">
        <f t="shared" si="3"/>
        <v>909143.84000000008</v>
      </c>
      <c r="G68" s="588">
        <v>2.62</v>
      </c>
      <c r="H68" s="586">
        <v>7.6</v>
      </c>
      <c r="I68" s="587">
        <f t="shared" si="4"/>
        <v>294773.59999999998</v>
      </c>
      <c r="J68" s="589">
        <f t="shared" si="5"/>
        <v>0</v>
      </c>
    </row>
    <row r="69" spans="1:10">
      <c r="A69" s="584">
        <v>2016</v>
      </c>
      <c r="B69" s="585" t="s">
        <v>1131</v>
      </c>
      <c r="C69" s="585" t="s">
        <v>31</v>
      </c>
      <c r="D69" s="586">
        <v>44758</v>
      </c>
      <c r="E69" s="587">
        <v>23.64</v>
      </c>
      <c r="F69" s="587">
        <f t="shared" si="3"/>
        <v>1058079.1200000001</v>
      </c>
      <c r="G69" s="588">
        <v>2.5499999999999998</v>
      </c>
      <c r="H69" s="586">
        <v>7.9</v>
      </c>
      <c r="I69" s="587">
        <f t="shared" si="4"/>
        <v>353588.2</v>
      </c>
      <c r="J69" s="589">
        <f t="shared" si="5"/>
        <v>0</v>
      </c>
    </row>
    <row r="70" spans="1:10">
      <c r="A70" s="584">
        <v>2016</v>
      </c>
      <c r="B70" s="585" t="s">
        <v>1131</v>
      </c>
      <c r="C70" s="585" t="s">
        <v>31</v>
      </c>
      <c r="D70" s="586">
        <v>77706</v>
      </c>
      <c r="E70" s="587">
        <v>23.34</v>
      </c>
      <c r="F70" s="587">
        <f t="shared" si="3"/>
        <v>1813658.04</v>
      </c>
      <c r="G70" s="588">
        <v>0.81</v>
      </c>
      <c r="H70" s="586">
        <v>13.3</v>
      </c>
      <c r="I70" s="587">
        <f t="shared" si="4"/>
        <v>1033489.8</v>
      </c>
      <c r="J70" s="589">
        <f t="shared" si="5"/>
        <v>0</v>
      </c>
    </row>
    <row r="71" spans="1:10">
      <c r="A71" s="584">
        <v>2016</v>
      </c>
      <c r="B71" s="585" t="s">
        <v>1131</v>
      </c>
      <c r="C71" s="585" t="s">
        <v>31</v>
      </c>
      <c r="D71" s="586">
        <v>11092</v>
      </c>
      <c r="E71" s="587">
        <v>23.094000000000001</v>
      </c>
      <c r="F71" s="587">
        <f t="shared" si="3"/>
        <v>256158.64800000002</v>
      </c>
      <c r="G71" s="588">
        <v>2.65</v>
      </c>
      <c r="H71" s="586">
        <v>8.8000000000000007</v>
      </c>
      <c r="I71" s="587">
        <f t="shared" si="4"/>
        <v>97609.600000000006</v>
      </c>
      <c r="J71" s="589">
        <f t="shared" si="5"/>
        <v>0</v>
      </c>
    </row>
    <row r="72" spans="1:10">
      <c r="A72" s="584">
        <v>2016</v>
      </c>
      <c r="B72" s="585" t="s">
        <v>1131</v>
      </c>
      <c r="C72" s="585" t="s">
        <v>31</v>
      </c>
      <c r="D72" s="586">
        <v>12444</v>
      </c>
      <c r="E72" s="587">
        <v>24.212</v>
      </c>
      <c r="F72" s="587">
        <f t="shared" si="3"/>
        <v>301294.12799999997</v>
      </c>
      <c r="G72" s="588">
        <v>1.44</v>
      </c>
      <c r="H72" s="586">
        <v>8.8000000000000007</v>
      </c>
      <c r="I72" s="587">
        <f t="shared" si="4"/>
        <v>109507.20000000001</v>
      </c>
      <c r="J72" s="589">
        <f t="shared" si="5"/>
        <v>0</v>
      </c>
    </row>
    <row r="73" spans="1:10">
      <c r="A73" s="584">
        <v>2016</v>
      </c>
      <c r="B73" s="585" t="s">
        <v>1131</v>
      </c>
      <c r="C73" s="585" t="s">
        <v>31</v>
      </c>
      <c r="D73" s="586">
        <v>12689</v>
      </c>
      <c r="E73" s="587">
        <v>25.082000000000001</v>
      </c>
      <c r="F73" s="587">
        <f t="shared" si="3"/>
        <v>318265.49800000002</v>
      </c>
      <c r="G73" s="588">
        <v>2.16</v>
      </c>
      <c r="H73" s="586">
        <v>7.5</v>
      </c>
      <c r="I73" s="587">
        <f t="shared" si="4"/>
        <v>95167.5</v>
      </c>
      <c r="J73" s="589">
        <f t="shared" si="5"/>
        <v>0</v>
      </c>
    </row>
    <row r="74" spans="1:10">
      <c r="A74" s="584">
        <v>2016</v>
      </c>
      <c r="B74" s="585" t="s">
        <v>1131</v>
      </c>
      <c r="C74" s="585" t="s">
        <v>31</v>
      </c>
      <c r="D74" s="586">
        <v>33555</v>
      </c>
      <c r="E74" s="587">
        <v>23.172000000000001</v>
      </c>
      <c r="F74" s="587">
        <f t="shared" si="3"/>
        <v>777536.46</v>
      </c>
      <c r="G74" s="588">
        <v>2.6</v>
      </c>
      <c r="H74" s="586">
        <v>8.1999999999999993</v>
      </c>
      <c r="I74" s="587">
        <f t="shared" si="4"/>
        <v>275151</v>
      </c>
      <c r="J74" s="589">
        <f t="shared" si="5"/>
        <v>0</v>
      </c>
    </row>
    <row r="75" spans="1:10">
      <c r="A75" s="584">
        <v>2016</v>
      </c>
      <c r="B75" s="585" t="s">
        <v>1131</v>
      </c>
      <c r="C75" s="585" t="s">
        <v>31</v>
      </c>
      <c r="D75" s="586">
        <v>44531</v>
      </c>
      <c r="E75" s="587">
        <v>23.498000000000001</v>
      </c>
      <c r="F75" s="587">
        <f t="shared" si="3"/>
        <v>1046389.4380000001</v>
      </c>
      <c r="G75" s="588">
        <v>2.2599999999999998</v>
      </c>
      <c r="H75" s="586">
        <v>8.3000000000000007</v>
      </c>
      <c r="I75" s="587">
        <f t="shared" si="4"/>
        <v>369607.30000000005</v>
      </c>
      <c r="J75" s="589">
        <f t="shared" si="5"/>
        <v>0</v>
      </c>
    </row>
    <row r="76" spans="1:10">
      <c r="A76" s="584">
        <v>2016</v>
      </c>
      <c r="B76" s="585" t="s">
        <v>1131</v>
      </c>
      <c r="C76" s="585" t="s">
        <v>31</v>
      </c>
      <c r="D76" s="586">
        <v>12688</v>
      </c>
      <c r="E76" s="587">
        <v>26.204000000000001</v>
      </c>
      <c r="F76" s="587">
        <f t="shared" si="3"/>
        <v>332476.35200000001</v>
      </c>
      <c r="G76" s="588">
        <v>2.3199999999999998</v>
      </c>
      <c r="H76" s="586">
        <v>7.6</v>
      </c>
      <c r="I76" s="587">
        <f t="shared" si="4"/>
        <v>96428.799999999988</v>
      </c>
      <c r="J76" s="589">
        <f t="shared" si="5"/>
        <v>0</v>
      </c>
    </row>
    <row r="77" spans="1:10">
      <c r="A77" s="584">
        <v>2016</v>
      </c>
      <c r="B77" s="585" t="s">
        <v>1131</v>
      </c>
      <c r="C77" s="585" t="s">
        <v>31</v>
      </c>
      <c r="D77" s="586">
        <v>12801</v>
      </c>
      <c r="E77" s="587">
        <v>23.488</v>
      </c>
      <c r="F77" s="587">
        <f t="shared" si="3"/>
        <v>300669.88799999998</v>
      </c>
      <c r="G77" s="588">
        <v>2.62</v>
      </c>
      <c r="H77" s="586">
        <v>7.8</v>
      </c>
      <c r="I77" s="587">
        <f t="shared" si="4"/>
        <v>99847.8</v>
      </c>
      <c r="J77" s="589">
        <f t="shared" si="5"/>
        <v>0</v>
      </c>
    </row>
    <row r="78" spans="1:10">
      <c r="A78" s="584">
        <v>2016</v>
      </c>
      <c r="B78" s="585" t="s">
        <v>1127</v>
      </c>
      <c r="C78" s="585" t="s">
        <v>31</v>
      </c>
      <c r="D78" s="586">
        <v>48515</v>
      </c>
      <c r="E78" s="587">
        <v>17.600000000000001</v>
      </c>
      <c r="F78" s="587">
        <f t="shared" si="3"/>
        <v>853864.00000000012</v>
      </c>
      <c r="G78" s="588">
        <v>0.19</v>
      </c>
      <c r="H78" s="586">
        <v>4.7</v>
      </c>
      <c r="I78" s="587">
        <f t="shared" si="4"/>
        <v>228020.5</v>
      </c>
      <c r="J78" s="589">
        <f t="shared" si="5"/>
        <v>0</v>
      </c>
    </row>
    <row r="79" spans="1:10">
      <c r="A79" s="584">
        <v>2016</v>
      </c>
      <c r="B79" s="585" t="s">
        <v>1127</v>
      </c>
      <c r="C79" s="585" t="s">
        <v>31</v>
      </c>
      <c r="D79" s="586">
        <v>16364</v>
      </c>
      <c r="E79" s="587">
        <v>17.600000000000001</v>
      </c>
      <c r="F79" s="587">
        <f t="shared" si="3"/>
        <v>288006.40000000002</v>
      </c>
      <c r="G79" s="588">
        <v>0.24</v>
      </c>
      <c r="H79" s="586">
        <v>5</v>
      </c>
      <c r="I79" s="587">
        <f t="shared" si="4"/>
        <v>81820</v>
      </c>
      <c r="J79" s="589">
        <f t="shared" si="5"/>
        <v>0</v>
      </c>
    </row>
    <row r="80" spans="1:10">
      <c r="A80" s="584">
        <v>2016</v>
      </c>
      <c r="B80" s="585" t="s">
        <v>1127</v>
      </c>
      <c r="C80" s="585" t="s">
        <v>31</v>
      </c>
      <c r="D80" s="586">
        <v>236220</v>
      </c>
      <c r="E80" s="587">
        <v>17.600000000000001</v>
      </c>
      <c r="F80" s="587">
        <f t="shared" si="3"/>
        <v>4157472.0000000005</v>
      </c>
      <c r="G80" s="588">
        <v>0.18</v>
      </c>
      <c r="H80" s="586">
        <v>4.5</v>
      </c>
      <c r="I80" s="587">
        <f t="shared" si="4"/>
        <v>1062990</v>
      </c>
      <c r="J80" s="589">
        <f t="shared" si="5"/>
        <v>0</v>
      </c>
    </row>
    <row r="81" spans="1:10">
      <c r="A81" s="584">
        <v>2016</v>
      </c>
      <c r="B81" s="585" t="s">
        <v>1127</v>
      </c>
      <c r="C81" s="585" t="s">
        <v>31</v>
      </c>
      <c r="D81" s="586">
        <v>41687</v>
      </c>
      <c r="E81" s="587">
        <v>17.600000000000001</v>
      </c>
      <c r="F81" s="587">
        <f t="shared" si="3"/>
        <v>733691.20000000007</v>
      </c>
      <c r="G81" s="588">
        <v>0.25</v>
      </c>
      <c r="H81" s="586">
        <v>4.5</v>
      </c>
      <c r="I81" s="587">
        <f t="shared" si="4"/>
        <v>187591.5</v>
      </c>
      <c r="J81" s="589">
        <f t="shared" si="5"/>
        <v>0</v>
      </c>
    </row>
    <row r="82" spans="1:10">
      <c r="A82" s="584">
        <v>2016</v>
      </c>
      <c r="B82" s="585" t="s">
        <v>1127</v>
      </c>
      <c r="C82" s="585" t="s">
        <v>31</v>
      </c>
      <c r="D82" s="586">
        <v>57379</v>
      </c>
      <c r="E82" s="587">
        <v>17.22</v>
      </c>
      <c r="F82" s="587">
        <f t="shared" si="3"/>
        <v>988066.37999999989</v>
      </c>
      <c r="G82" s="588">
        <v>0.18</v>
      </c>
      <c r="H82" s="586">
        <v>4.7</v>
      </c>
      <c r="I82" s="587">
        <f t="shared" si="4"/>
        <v>269681.3</v>
      </c>
      <c r="J82" s="589">
        <f t="shared" si="5"/>
        <v>0</v>
      </c>
    </row>
    <row r="83" spans="1:10">
      <c r="A83" s="584">
        <v>2016</v>
      </c>
      <c r="B83" s="585" t="s">
        <v>1127</v>
      </c>
      <c r="C83" s="585" t="s">
        <v>31</v>
      </c>
      <c r="D83" s="586">
        <v>111130</v>
      </c>
      <c r="E83" s="587">
        <v>17.559999999999999</v>
      </c>
      <c r="F83" s="587">
        <f t="shared" si="3"/>
        <v>1951442.7999999998</v>
      </c>
      <c r="G83" s="588">
        <v>0.18</v>
      </c>
      <c r="H83" s="586">
        <v>4.5999999999999996</v>
      </c>
      <c r="I83" s="587">
        <f t="shared" si="4"/>
        <v>511197.99999999994</v>
      </c>
      <c r="J83" s="589">
        <f t="shared" si="5"/>
        <v>0</v>
      </c>
    </row>
    <row r="84" spans="1:10">
      <c r="A84" s="584">
        <v>2016</v>
      </c>
      <c r="B84" s="585" t="s">
        <v>1127</v>
      </c>
      <c r="C84" s="585" t="s">
        <v>31</v>
      </c>
      <c r="D84" s="586">
        <v>111465</v>
      </c>
      <c r="E84" s="587">
        <v>17.68</v>
      </c>
      <c r="F84" s="587">
        <f t="shared" si="3"/>
        <v>1970701.2</v>
      </c>
      <c r="G84" s="588">
        <v>0.23</v>
      </c>
      <c r="H84" s="586">
        <v>5.4</v>
      </c>
      <c r="I84" s="587">
        <f t="shared" si="4"/>
        <v>601911</v>
      </c>
      <c r="J84" s="589">
        <f t="shared" si="5"/>
        <v>0</v>
      </c>
    </row>
    <row r="85" spans="1:10">
      <c r="A85" s="584">
        <v>2016</v>
      </c>
      <c r="B85" s="585" t="s">
        <v>1127</v>
      </c>
      <c r="C85" s="585" t="s">
        <v>31</v>
      </c>
      <c r="D85" s="586">
        <v>255855</v>
      </c>
      <c r="E85" s="587">
        <v>17.190000000000001</v>
      </c>
      <c r="F85" s="587">
        <f t="shared" si="3"/>
        <v>4398147.45</v>
      </c>
      <c r="G85" s="588">
        <v>0.18</v>
      </c>
      <c r="H85" s="586">
        <v>4.5999999999999996</v>
      </c>
      <c r="I85" s="587">
        <f t="shared" si="4"/>
        <v>1176933</v>
      </c>
      <c r="J85" s="589">
        <f t="shared" si="5"/>
        <v>0</v>
      </c>
    </row>
    <row r="86" spans="1:10">
      <c r="A86" s="584">
        <v>2016</v>
      </c>
      <c r="B86" s="585" t="s">
        <v>1127</v>
      </c>
      <c r="C86" s="585" t="s">
        <v>31</v>
      </c>
      <c r="D86" s="586">
        <v>141342</v>
      </c>
      <c r="E86" s="587">
        <v>17.16</v>
      </c>
      <c r="F86" s="587">
        <f t="shared" si="3"/>
        <v>2425428.7200000002</v>
      </c>
      <c r="G86" s="588">
        <v>0.18</v>
      </c>
      <c r="H86" s="586">
        <v>4.5999999999999996</v>
      </c>
      <c r="I86" s="587">
        <f t="shared" si="4"/>
        <v>650173.19999999995</v>
      </c>
      <c r="J86" s="589">
        <f t="shared" si="5"/>
        <v>0</v>
      </c>
    </row>
    <row r="87" spans="1:10">
      <c r="A87" s="584">
        <v>2016</v>
      </c>
      <c r="B87" s="585" t="s">
        <v>1127</v>
      </c>
      <c r="C87" s="585" t="s">
        <v>31</v>
      </c>
      <c r="D87" s="586">
        <v>15633</v>
      </c>
      <c r="E87" s="587">
        <v>17.64</v>
      </c>
      <c r="F87" s="587">
        <f t="shared" si="3"/>
        <v>275766.12</v>
      </c>
      <c r="G87" s="588">
        <v>0.19</v>
      </c>
      <c r="H87" s="586">
        <v>4.5</v>
      </c>
      <c r="I87" s="587">
        <f t="shared" si="4"/>
        <v>70348.5</v>
      </c>
      <c r="J87" s="589">
        <f t="shared" si="5"/>
        <v>0</v>
      </c>
    </row>
    <row r="88" spans="1:10">
      <c r="A88" s="584">
        <v>2016</v>
      </c>
      <c r="B88" s="585" t="s">
        <v>1127</v>
      </c>
      <c r="C88" s="585" t="s">
        <v>31</v>
      </c>
      <c r="D88" s="586">
        <v>127971</v>
      </c>
      <c r="E88" s="587">
        <v>17.64</v>
      </c>
      <c r="F88" s="587">
        <f t="shared" si="3"/>
        <v>2257408.44</v>
      </c>
      <c r="G88" s="588">
        <v>0.23</v>
      </c>
      <c r="H88" s="586">
        <v>5.8</v>
      </c>
      <c r="I88" s="587">
        <f t="shared" si="4"/>
        <v>742231.79999999993</v>
      </c>
      <c r="J88" s="589">
        <f t="shared" si="5"/>
        <v>0</v>
      </c>
    </row>
    <row r="89" spans="1:10">
      <c r="A89" s="584">
        <v>2016</v>
      </c>
      <c r="B89" s="585" t="s">
        <v>1127</v>
      </c>
      <c r="C89" s="585" t="s">
        <v>31</v>
      </c>
      <c r="D89" s="586">
        <v>31800</v>
      </c>
      <c r="E89" s="587">
        <v>17.64</v>
      </c>
      <c r="F89" s="587">
        <f t="shared" si="3"/>
        <v>560952</v>
      </c>
      <c r="G89" s="588">
        <v>0.19</v>
      </c>
      <c r="H89" s="586">
        <v>4.8</v>
      </c>
      <c r="I89" s="587">
        <f t="shared" si="4"/>
        <v>152640</v>
      </c>
      <c r="J89" s="589">
        <f t="shared" si="5"/>
        <v>0</v>
      </c>
    </row>
    <row r="90" spans="1:10">
      <c r="A90" s="584">
        <v>2016</v>
      </c>
      <c r="B90" s="585" t="s">
        <v>1127</v>
      </c>
      <c r="C90" s="585" t="s">
        <v>31</v>
      </c>
      <c r="D90" s="586">
        <v>111890</v>
      </c>
      <c r="E90" s="587">
        <v>17.600000000000001</v>
      </c>
      <c r="F90" s="587">
        <f t="shared" si="3"/>
        <v>1969264.0000000002</v>
      </c>
      <c r="G90" s="588">
        <v>0.24</v>
      </c>
      <c r="H90" s="586">
        <v>4.4000000000000004</v>
      </c>
      <c r="I90" s="587">
        <f t="shared" si="4"/>
        <v>492316.00000000006</v>
      </c>
      <c r="J90" s="589">
        <f t="shared" si="5"/>
        <v>0</v>
      </c>
    </row>
    <row r="91" spans="1:10">
      <c r="A91" s="584">
        <v>2016</v>
      </c>
      <c r="B91" s="585" t="s">
        <v>1127</v>
      </c>
      <c r="C91" s="585" t="s">
        <v>31</v>
      </c>
      <c r="D91" s="586">
        <v>485678</v>
      </c>
      <c r="E91" s="587">
        <v>17.600000000000001</v>
      </c>
      <c r="F91" s="587">
        <f t="shared" si="3"/>
        <v>8547932.8000000007</v>
      </c>
      <c r="G91" s="588">
        <v>0.18</v>
      </c>
      <c r="H91" s="586">
        <v>4.5999999999999996</v>
      </c>
      <c r="I91" s="587">
        <f t="shared" si="4"/>
        <v>2234118.7999999998</v>
      </c>
      <c r="J91" s="589">
        <f t="shared" si="5"/>
        <v>0</v>
      </c>
    </row>
    <row r="92" spans="1:10">
      <c r="A92" s="584">
        <v>2016</v>
      </c>
      <c r="B92" s="585" t="s">
        <v>1127</v>
      </c>
      <c r="C92" s="585" t="s">
        <v>31</v>
      </c>
      <c r="D92" s="586">
        <v>30876</v>
      </c>
      <c r="E92" s="587">
        <v>17.600000000000001</v>
      </c>
      <c r="F92" s="587">
        <f t="shared" si="3"/>
        <v>543417.60000000009</v>
      </c>
      <c r="G92" s="588">
        <v>0.23</v>
      </c>
      <c r="H92" s="586">
        <v>4</v>
      </c>
      <c r="I92" s="587">
        <f t="shared" si="4"/>
        <v>123504</v>
      </c>
      <c r="J92" s="589">
        <f t="shared" si="5"/>
        <v>0</v>
      </c>
    </row>
    <row r="93" spans="1:10">
      <c r="A93" s="584">
        <v>2016</v>
      </c>
      <c r="B93" s="585" t="s">
        <v>1127</v>
      </c>
      <c r="C93" s="585" t="s">
        <v>31</v>
      </c>
      <c r="D93" s="586">
        <v>122806</v>
      </c>
      <c r="E93" s="587">
        <v>17.600000000000001</v>
      </c>
      <c r="F93" s="587">
        <f t="shared" si="3"/>
        <v>2161385.6</v>
      </c>
      <c r="G93" s="588">
        <v>0.18</v>
      </c>
      <c r="H93" s="586">
        <v>4.5999999999999996</v>
      </c>
      <c r="I93" s="587">
        <f t="shared" si="4"/>
        <v>564907.6</v>
      </c>
      <c r="J93" s="589">
        <f t="shared" si="5"/>
        <v>0</v>
      </c>
    </row>
    <row r="94" spans="1:10">
      <c r="A94" s="584">
        <v>2016</v>
      </c>
      <c r="B94" s="585" t="s">
        <v>1127</v>
      </c>
      <c r="C94" s="585" t="s">
        <v>31</v>
      </c>
      <c r="D94" s="586">
        <v>18042</v>
      </c>
      <c r="E94" s="587">
        <v>17.600000000000001</v>
      </c>
      <c r="F94" s="587">
        <f t="shared" si="3"/>
        <v>317539.20000000001</v>
      </c>
      <c r="G94" s="588">
        <v>0.26</v>
      </c>
      <c r="H94" s="586">
        <v>4.8</v>
      </c>
      <c r="I94" s="587">
        <f t="shared" si="4"/>
        <v>86601.599999999991</v>
      </c>
      <c r="J94" s="589">
        <f t="shared" si="5"/>
        <v>0</v>
      </c>
    </row>
    <row r="95" spans="1:10">
      <c r="A95" s="584">
        <v>2016</v>
      </c>
      <c r="B95" s="585" t="s">
        <v>1127</v>
      </c>
      <c r="C95" s="585" t="s">
        <v>31</v>
      </c>
      <c r="D95" s="586">
        <v>77010</v>
      </c>
      <c r="E95" s="587">
        <v>17.600000000000001</v>
      </c>
      <c r="F95" s="587">
        <f t="shared" si="3"/>
        <v>1355376</v>
      </c>
      <c r="G95" s="588">
        <v>0.26</v>
      </c>
      <c r="H95" s="586">
        <v>4.8</v>
      </c>
      <c r="I95" s="587">
        <f t="shared" si="4"/>
        <v>369648</v>
      </c>
      <c r="J95" s="589">
        <f t="shared" si="5"/>
        <v>0</v>
      </c>
    </row>
    <row r="96" spans="1:10">
      <c r="A96" s="584">
        <v>2016</v>
      </c>
      <c r="B96" s="585" t="s">
        <v>1131</v>
      </c>
      <c r="C96" s="585" t="s">
        <v>31</v>
      </c>
      <c r="D96" s="586">
        <v>56026</v>
      </c>
      <c r="E96" s="587">
        <v>20.9</v>
      </c>
      <c r="F96" s="587">
        <f t="shared" si="3"/>
        <v>1170943.3999999999</v>
      </c>
      <c r="G96" s="588">
        <v>3.31</v>
      </c>
      <c r="H96" s="586">
        <v>9</v>
      </c>
      <c r="I96" s="587">
        <f t="shared" si="4"/>
        <v>504234</v>
      </c>
      <c r="J96" s="589">
        <f t="shared" si="5"/>
        <v>0</v>
      </c>
    </row>
    <row r="97" spans="1:10">
      <c r="A97" s="584">
        <v>2016</v>
      </c>
      <c r="B97" s="585" t="s">
        <v>1131</v>
      </c>
      <c r="C97" s="585" t="s">
        <v>31</v>
      </c>
      <c r="D97" s="586">
        <v>1340</v>
      </c>
      <c r="E97" s="587">
        <v>18.39</v>
      </c>
      <c r="F97" s="587">
        <f t="shared" si="3"/>
        <v>24642.600000000002</v>
      </c>
      <c r="G97" s="588">
        <v>0.86</v>
      </c>
      <c r="H97" s="586">
        <v>9.5</v>
      </c>
      <c r="I97" s="587">
        <f t="shared" si="4"/>
        <v>12730</v>
      </c>
      <c r="J97" s="589">
        <f t="shared" si="5"/>
        <v>0</v>
      </c>
    </row>
    <row r="98" spans="1:10">
      <c r="A98" s="584">
        <v>2016</v>
      </c>
      <c r="B98" s="585" t="s">
        <v>1131</v>
      </c>
      <c r="C98" s="585" t="s">
        <v>31</v>
      </c>
      <c r="D98" s="586">
        <v>2194</v>
      </c>
      <c r="E98" s="587">
        <v>23.38</v>
      </c>
      <c r="F98" s="587">
        <f t="shared" si="3"/>
        <v>51295.72</v>
      </c>
      <c r="G98" s="588">
        <v>2.5</v>
      </c>
      <c r="H98" s="586">
        <v>9.1999999999999993</v>
      </c>
      <c r="I98" s="587">
        <f t="shared" si="4"/>
        <v>20184.8</v>
      </c>
      <c r="J98" s="589">
        <f t="shared" si="5"/>
        <v>0</v>
      </c>
    </row>
    <row r="99" spans="1:10">
      <c r="A99" s="584">
        <v>2016</v>
      </c>
      <c r="B99" s="585" t="s">
        <v>1131</v>
      </c>
      <c r="C99" s="585" t="s">
        <v>31</v>
      </c>
      <c r="D99" s="586">
        <v>16104</v>
      </c>
      <c r="E99" s="587">
        <v>24.49</v>
      </c>
      <c r="F99" s="587">
        <f t="shared" si="3"/>
        <v>394386.95999999996</v>
      </c>
      <c r="G99" s="588">
        <v>4.45</v>
      </c>
      <c r="H99" s="586">
        <v>12.2</v>
      </c>
      <c r="I99" s="587">
        <f t="shared" si="4"/>
        <v>196468.8</v>
      </c>
      <c r="J99" s="589">
        <f t="shared" si="5"/>
        <v>0</v>
      </c>
    </row>
    <row r="100" spans="1:10">
      <c r="A100" s="584">
        <v>2016</v>
      </c>
      <c r="B100" s="585" t="s">
        <v>1131</v>
      </c>
      <c r="C100" s="585" t="s">
        <v>31</v>
      </c>
      <c r="D100" s="586">
        <v>6417</v>
      </c>
      <c r="E100" s="587">
        <v>23.77</v>
      </c>
      <c r="F100" s="587">
        <f t="shared" si="3"/>
        <v>152532.09</v>
      </c>
      <c r="G100" s="588">
        <v>4.33</v>
      </c>
      <c r="H100" s="586">
        <v>12.1</v>
      </c>
      <c r="I100" s="587">
        <f t="shared" si="4"/>
        <v>77645.7</v>
      </c>
      <c r="J100" s="589">
        <f t="shared" si="5"/>
        <v>0</v>
      </c>
    </row>
    <row r="101" spans="1:10">
      <c r="A101" s="584">
        <v>2016</v>
      </c>
      <c r="B101" s="585" t="s">
        <v>1131</v>
      </c>
      <c r="C101" s="585" t="s">
        <v>31</v>
      </c>
      <c r="D101" s="586">
        <v>2594</v>
      </c>
      <c r="E101" s="587">
        <v>21.63</v>
      </c>
      <c r="F101" s="587">
        <f t="shared" si="3"/>
        <v>56108.219999999994</v>
      </c>
      <c r="G101" s="588">
        <v>3.67</v>
      </c>
      <c r="H101" s="586">
        <v>11.4</v>
      </c>
      <c r="I101" s="587">
        <f t="shared" si="4"/>
        <v>29571.600000000002</v>
      </c>
      <c r="J101" s="589">
        <f t="shared" si="5"/>
        <v>0</v>
      </c>
    </row>
    <row r="102" spans="1:10">
      <c r="A102" s="584">
        <v>2016</v>
      </c>
      <c r="B102" s="585" t="s">
        <v>1131</v>
      </c>
      <c r="C102" s="585" t="s">
        <v>31</v>
      </c>
      <c r="D102" s="586">
        <v>18131</v>
      </c>
      <c r="E102" s="587">
        <v>21.83</v>
      </c>
      <c r="F102" s="587">
        <f t="shared" si="3"/>
        <v>395799.73</v>
      </c>
      <c r="G102" s="588">
        <v>3.38</v>
      </c>
      <c r="H102" s="586">
        <v>10.199999999999999</v>
      </c>
      <c r="I102" s="587">
        <f t="shared" si="4"/>
        <v>184936.19999999998</v>
      </c>
      <c r="J102" s="589">
        <f t="shared" si="5"/>
        <v>0</v>
      </c>
    </row>
    <row r="103" spans="1:10">
      <c r="A103" s="584">
        <v>2016</v>
      </c>
      <c r="B103" s="585" t="s">
        <v>1131</v>
      </c>
      <c r="C103" s="585" t="s">
        <v>31</v>
      </c>
      <c r="D103" s="586">
        <v>2406</v>
      </c>
      <c r="E103" s="587">
        <v>19.71</v>
      </c>
      <c r="F103" s="587">
        <f t="shared" si="3"/>
        <v>47422.26</v>
      </c>
      <c r="G103" s="588">
        <v>2.69</v>
      </c>
      <c r="H103" s="586">
        <v>11</v>
      </c>
      <c r="I103" s="587">
        <f t="shared" si="4"/>
        <v>26466</v>
      </c>
      <c r="J103" s="589">
        <f t="shared" si="5"/>
        <v>0</v>
      </c>
    </row>
    <row r="104" spans="1:10">
      <c r="A104" s="584">
        <v>2016</v>
      </c>
      <c r="B104" s="585" t="s">
        <v>1131</v>
      </c>
      <c r="C104" s="585" t="s">
        <v>31</v>
      </c>
      <c r="D104" s="586">
        <v>84692</v>
      </c>
      <c r="E104" s="587">
        <v>22.361999999999998</v>
      </c>
      <c r="F104" s="587">
        <f t="shared" si="3"/>
        <v>1893882.504</v>
      </c>
      <c r="G104" s="588">
        <v>2.81</v>
      </c>
      <c r="H104" s="586">
        <v>8.3000000000000007</v>
      </c>
      <c r="I104" s="587">
        <f t="shared" si="4"/>
        <v>702943.60000000009</v>
      </c>
      <c r="J104" s="589">
        <f t="shared" si="5"/>
        <v>0</v>
      </c>
    </row>
    <row r="105" spans="1:10">
      <c r="A105" s="584">
        <v>2016</v>
      </c>
      <c r="B105" s="585" t="s">
        <v>1131</v>
      </c>
      <c r="C105" s="585" t="s">
        <v>31</v>
      </c>
      <c r="D105" s="586">
        <v>66514</v>
      </c>
      <c r="E105" s="587">
        <v>22.974</v>
      </c>
      <c r="F105" s="587">
        <f t="shared" si="3"/>
        <v>1528092.6359999999</v>
      </c>
      <c r="G105" s="588">
        <v>2.98</v>
      </c>
      <c r="H105" s="586">
        <v>8</v>
      </c>
      <c r="I105" s="587">
        <f t="shared" si="4"/>
        <v>532112</v>
      </c>
      <c r="J105" s="589">
        <f t="shared" si="5"/>
        <v>0</v>
      </c>
    </row>
    <row r="106" spans="1:10">
      <c r="A106" s="584">
        <v>2016</v>
      </c>
      <c r="B106" s="585" t="s">
        <v>1131</v>
      </c>
      <c r="C106" s="585" t="s">
        <v>31</v>
      </c>
      <c r="D106" s="586">
        <v>6589</v>
      </c>
      <c r="E106" s="587">
        <v>22.315999999999999</v>
      </c>
      <c r="F106" s="587">
        <f t="shared" si="3"/>
        <v>147040.12399999998</v>
      </c>
      <c r="G106" s="588">
        <v>3.04</v>
      </c>
      <c r="H106" s="586">
        <v>9.1999999999999993</v>
      </c>
      <c r="I106" s="587">
        <f t="shared" si="4"/>
        <v>60618.799999999996</v>
      </c>
      <c r="J106" s="589">
        <f t="shared" si="5"/>
        <v>0</v>
      </c>
    </row>
    <row r="107" spans="1:10">
      <c r="A107" s="584">
        <v>2016</v>
      </c>
      <c r="B107" s="585" t="s">
        <v>1131</v>
      </c>
      <c r="C107" s="585" t="s">
        <v>31</v>
      </c>
      <c r="D107" s="586">
        <v>34825</v>
      </c>
      <c r="E107" s="587">
        <v>22.302</v>
      </c>
      <c r="F107" s="587">
        <f t="shared" si="3"/>
        <v>776667.15</v>
      </c>
      <c r="G107" s="588">
        <v>2.88</v>
      </c>
      <c r="H107" s="586">
        <v>8</v>
      </c>
      <c r="I107" s="587">
        <f t="shared" si="4"/>
        <v>278600</v>
      </c>
      <c r="J107" s="589">
        <f t="shared" si="5"/>
        <v>0</v>
      </c>
    </row>
    <row r="108" spans="1:10">
      <c r="A108" s="584">
        <v>2016</v>
      </c>
      <c r="B108" s="585" t="s">
        <v>1131</v>
      </c>
      <c r="C108" s="585" t="s">
        <v>31</v>
      </c>
      <c r="D108" s="586">
        <v>1714</v>
      </c>
      <c r="E108" s="587">
        <v>23.03</v>
      </c>
      <c r="F108" s="587">
        <f t="shared" si="3"/>
        <v>39473.420000000006</v>
      </c>
      <c r="G108" s="588">
        <v>3.18</v>
      </c>
      <c r="H108" s="586">
        <v>8</v>
      </c>
      <c r="I108" s="587">
        <f t="shared" si="4"/>
        <v>13712</v>
      </c>
      <c r="J108" s="589">
        <f t="shared" si="5"/>
        <v>0</v>
      </c>
    </row>
    <row r="109" spans="1:10">
      <c r="A109" s="584">
        <v>2016</v>
      </c>
      <c r="B109" s="585" t="s">
        <v>1131</v>
      </c>
      <c r="C109" s="585" t="s">
        <v>31</v>
      </c>
      <c r="D109" s="586">
        <v>4978</v>
      </c>
      <c r="E109" s="587">
        <v>22.88</v>
      </c>
      <c r="F109" s="587">
        <f t="shared" si="3"/>
        <v>113896.64</v>
      </c>
      <c r="G109" s="588">
        <v>1.26</v>
      </c>
      <c r="H109" s="586">
        <v>6.7</v>
      </c>
      <c r="I109" s="587">
        <f t="shared" si="4"/>
        <v>33352.6</v>
      </c>
      <c r="J109" s="589">
        <f t="shared" si="5"/>
        <v>0</v>
      </c>
    </row>
    <row r="110" spans="1:10">
      <c r="A110" s="584">
        <v>2016</v>
      </c>
      <c r="B110" s="585" t="s">
        <v>1131</v>
      </c>
      <c r="C110" s="585" t="s">
        <v>31</v>
      </c>
      <c r="D110" s="586">
        <v>1926</v>
      </c>
      <c r="E110" s="587">
        <v>23.31</v>
      </c>
      <c r="F110" s="587">
        <f t="shared" si="3"/>
        <v>44895.06</v>
      </c>
      <c r="G110" s="588">
        <v>3.01</v>
      </c>
      <c r="H110" s="586">
        <v>8.3000000000000007</v>
      </c>
      <c r="I110" s="587">
        <f t="shared" si="4"/>
        <v>15985.800000000001</v>
      </c>
      <c r="J110" s="589">
        <f t="shared" si="5"/>
        <v>0</v>
      </c>
    </row>
    <row r="111" spans="1:10">
      <c r="A111" s="584">
        <v>2016</v>
      </c>
      <c r="B111" s="585" t="s">
        <v>1131</v>
      </c>
      <c r="C111" s="585" t="s">
        <v>31</v>
      </c>
      <c r="D111" s="586">
        <v>92609</v>
      </c>
      <c r="E111" s="587">
        <v>23.22</v>
      </c>
      <c r="F111" s="587">
        <f t="shared" si="3"/>
        <v>2150380.98</v>
      </c>
      <c r="G111" s="588">
        <v>3.07</v>
      </c>
      <c r="H111" s="586">
        <v>8.3000000000000007</v>
      </c>
      <c r="I111" s="587">
        <f t="shared" si="4"/>
        <v>768654.70000000007</v>
      </c>
      <c r="J111" s="589">
        <f t="shared" si="5"/>
        <v>0</v>
      </c>
    </row>
    <row r="112" spans="1:10">
      <c r="A112" s="584">
        <v>2016</v>
      </c>
      <c r="B112" s="585" t="s">
        <v>1131</v>
      </c>
      <c r="C112" s="585" t="s">
        <v>31</v>
      </c>
      <c r="D112" s="586">
        <v>54026</v>
      </c>
      <c r="E112" s="587">
        <v>23.39</v>
      </c>
      <c r="F112" s="587">
        <f t="shared" si="3"/>
        <v>1263668.1400000001</v>
      </c>
      <c r="G112" s="588">
        <v>2.85</v>
      </c>
      <c r="H112" s="586">
        <v>7.9</v>
      </c>
      <c r="I112" s="587">
        <f t="shared" si="4"/>
        <v>426805.4</v>
      </c>
      <c r="J112" s="589">
        <f t="shared" si="5"/>
        <v>0</v>
      </c>
    </row>
    <row r="113" spans="1:10">
      <c r="A113" s="584">
        <v>2016</v>
      </c>
      <c r="B113" s="585" t="s">
        <v>1131</v>
      </c>
      <c r="C113" s="585" t="s">
        <v>31</v>
      </c>
      <c r="D113" s="586">
        <v>42207</v>
      </c>
      <c r="E113" s="587">
        <v>22.95</v>
      </c>
      <c r="F113" s="587">
        <f t="shared" si="3"/>
        <v>968650.65</v>
      </c>
      <c r="G113" s="588">
        <v>3.32</v>
      </c>
      <c r="H113" s="586">
        <v>7.9</v>
      </c>
      <c r="I113" s="587">
        <f t="shared" si="4"/>
        <v>333435.3</v>
      </c>
      <c r="J113" s="589">
        <f t="shared" si="5"/>
        <v>0</v>
      </c>
    </row>
    <row r="114" spans="1:10">
      <c r="A114" s="584">
        <v>2016</v>
      </c>
      <c r="B114" s="585" t="s">
        <v>1131</v>
      </c>
      <c r="C114" s="585" t="s">
        <v>31</v>
      </c>
      <c r="D114" s="586">
        <v>27786</v>
      </c>
      <c r="E114" s="587">
        <v>23.2</v>
      </c>
      <c r="F114" s="587">
        <f t="shared" si="3"/>
        <v>644635.19999999995</v>
      </c>
      <c r="G114" s="588">
        <v>3.58</v>
      </c>
      <c r="H114" s="586">
        <v>7.5</v>
      </c>
      <c r="I114" s="587">
        <f t="shared" si="4"/>
        <v>208395</v>
      </c>
      <c r="J114" s="589">
        <f t="shared" si="5"/>
        <v>0</v>
      </c>
    </row>
    <row r="115" spans="1:10">
      <c r="A115" s="584">
        <v>2016</v>
      </c>
      <c r="B115" s="585" t="s">
        <v>1131</v>
      </c>
      <c r="C115" s="585" t="s">
        <v>31</v>
      </c>
      <c r="D115" s="586">
        <v>124653</v>
      </c>
      <c r="E115" s="587">
        <v>22.91</v>
      </c>
      <c r="F115" s="587">
        <f t="shared" si="3"/>
        <v>2855800.23</v>
      </c>
      <c r="G115" s="588">
        <v>3.42</v>
      </c>
      <c r="H115" s="586">
        <v>7.2</v>
      </c>
      <c r="I115" s="587">
        <f t="shared" si="4"/>
        <v>897501.6</v>
      </c>
      <c r="J115" s="589">
        <f t="shared" si="5"/>
        <v>0</v>
      </c>
    </row>
    <row r="116" spans="1:10">
      <c r="A116" s="584">
        <v>2016</v>
      </c>
      <c r="B116" s="585" t="s">
        <v>1131</v>
      </c>
      <c r="C116" s="585" t="s">
        <v>31</v>
      </c>
      <c r="D116" s="586">
        <v>39708</v>
      </c>
      <c r="E116" s="587">
        <v>22.538</v>
      </c>
      <c r="F116" s="587">
        <f t="shared" si="3"/>
        <v>894938.90399999998</v>
      </c>
      <c r="G116" s="588">
        <v>3.28</v>
      </c>
      <c r="H116" s="586">
        <v>9.3000000000000007</v>
      </c>
      <c r="I116" s="587">
        <f t="shared" si="4"/>
        <v>369284.4</v>
      </c>
      <c r="J116" s="589">
        <f t="shared" si="5"/>
        <v>0</v>
      </c>
    </row>
    <row r="117" spans="1:10">
      <c r="A117" s="584">
        <v>2016</v>
      </c>
      <c r="B117" s="585" t="s">
        <v>1127</v>
      </c>
      <c r="C117" s="585" t="s">
        <v>31</v>
      </c>
      <c r="D117" s="586">
        <v>44219</v>
      </c>
      <c r="E117" s="587">
        <v>17.806000000000001</v>
      </c>
      <c r="F117" s="587">
        <f t="shared" si="3"/>
        <v>787363.51400000008</v>
      </c>
      <c r="G117" s="588">
        <v>0.32</v>
      </c>
      <c r="H117" s="586">
        <v>4.9000000000000004</v>
      </c>
      <c r="I117" s="587">
        <f t="shared" si="4"/>
        <v>216673.1</v>
      </c>
      <c r="J117" s="589">
        <f t="shared" si="5"/>
        <v>0</v>
      </c>
    </row>
    <row r="118" spans="1:10">
      <c r="A118" s="584">
        <v>2016</v>
      </c>
      <c r="B118" s="585" t="s">
        <v>1131</v>
      </c>
      <c r="C118" s="585" t="s">
        <v>31</v>
      </c>
      <c r="D118" s="586">
        <v>318400</v>
      </c>
      <c r="E118" s="587">
        <v>22.123999999999999</v>
      </c>
      <c r="F118" s="587">
        <f t="shared" si="3"/>
        <v>7044281.5999999996</v>
      </c>
      <c r="G118" s="588">
        <v>2.65</v>
      </c>
      <c r="H118" s="586">
        <v>9</v>
      </c>
      <c r="I118" s="587">
        <f t="shared" si="4"/>
        <v>2865600</v>
      </c>
      <c r="J118" s="589">
        <f t="shared" si="5"/>
        <v>0</v>
      </c>
    </row>
    <row r="119" spans="1:10">
      <c r="A119" s="584">
        <v>2016</v>
      </c>
      <c r="B119" s="585" t="s">
        <v>1131</v>
      </c>
      <c r="C119" s="585" t="s">
        <v>31</v>
      </c>
      <c r="D119" s="586">
        <v>138334</v>
      </c>
      <c r="E119" s="587">
        <v>22.184000000000001</v>
      </c>
      <c r="F119" s="587">
        <f t="shared" si="3"/>
        <v>3068801.4560000002</v>
      </c>
      <c r="G119" s="588">
        <v>3.01</v>
      </c>
      <c r="H119" s="586">
        <v>9.1999999999999993</v>
      </c>
      <c r="I119" s="587">
        <f t="shared" si="4"/>
        <v>1272672.7999999998</v>
      </c>
      <c r="J119" s="589">
        <f t="shared" si="5"/>
        <v>0</v>
      </c>
    </row>
    <row r="120" spans="1:10">
      <c r="A120" s="584">
        <v>2016</v>
      </c>
      <c r="B120" s="585" t="s">
        <v>1131</v>
      </c>
      <c r="C120" s="585" t="s">
        <v>31</v>
      </c>
      <c r="D120" s="586">
        <v>37702</v>
      </c>
      <c r="E120" s="587">
        <v>21.853999999999999</v>
      </c>
      <c r="F120" s="587">
        <f t="shared" si="3"/>
        <v>823939.50799999991</v>
      </c>
      <c r="G120" s="588">
        <v>1.78</v>
      </c>
      <c r="H120" s="586">
        <v>8.5</v>
      </c>
      <c r="I120" s="587">
        <f t="shared" si="4"/>
        <v>320467</v>
      </c>
      <c r="J120" s="589">
        <f t="shared" si="5"/>
        <v>0</v>
      </c>
    </row>
    <row r="121" spans="1:10">
      <c r="A121" s="584">
        <v>2016</v>
      </c>
      <c r="B121" s="585" t="s">
        <v>1131</v>
      </c>
      <c r="C121" s="585" t="s">
        <v>31</v>
      </c>
      <c r="D121" s="586">
        <v>49299</v>
      </c>
      <c r="E121" s="587">
        <v>22.942</v>
      </c>
      <c r="F121" s="587">
        <f t="shared" si="3"/>
        <v>1131017.6580000001</v>
      </c>
      <c r="G121" s="588">
        <v>3.18</v>
      </c>
      <c r="H121" s="586">
        <v>8.6999999999999993</v>
      </c>
      <c r="I121" s="587">
        <f t="shared" si="4"/>
        <v>428901.3</v>
      </c>
      <c r="J121" s="589">
        <f t="shared" si="5"/>
        <v>0</v>
      </c>
    </row>
    <row r="122" spans="1:10">
      <c r="A122" s="584">
        <v>2016</v>
      </c>
      <c r="B122" s="585" t="s">
        <v>1127</v>
      </c>
      <c r="C122" s="585" t="s">
        <v>31</v>
      </c>
      <c r="D122" s="586">
        <v>14700</v>
      </c>
      <c r="E122" s="587">
        <v>17.474</v>
      </c>
      <c r="F122" s="587">
        <f t="shared" si="3"/>
        <v>256867.80000000002</v>
      </c>
      <c r="G122" s="588">
        <v>0.2</v>
      </c>
      <c r="H122" s="586">
        <v>4.8</v>
      </c>
      <c r="I122" s="587">
        <f t="shared" si="4"/>
        <v>70560</v>
      </c>
      <c r="J122" s="589">
        <f t="shared" si="5"/>
        <v>0</v>
      </c>
    </row>
    <row r="123" spans="1:10">
      <c r="A123" s="584">
        <v>2016</v>
      </c>
      <c r="B123" s="585" t="s">
        <v>1127</v>
      </c>
      <c r="C123" s="585" t="s">
        <v>31</v>
      </c>
      <c r="D123" s="586">
        <v>44397</v>
      </c>
      <c r="E123" s="587">
        <v>17.48</v>
      </c>
      <c r="F123" s="587">
        <f t="shared" si="3"/>
        <v>776059.56</v>
      </c>
      <c r="G123" s="588">
        <v>0.2</v>
      </c>
      <c r="H123" s="586">
        <v>4.5999999999999996</v>
      </c>
      <c r="I123" s="587">
        <f t="shared" si="4"/>
        <v>204226.19999999998</v>
      </c>
      <c r="J123" s="589">
        <f t="shared" si="5"/>
        <v>0</v>
      </c>
    </row>
    <row r="124" spans="1:10">
      <c r="A124" s="584">
        <v>2016</v>
      </c>
      <c r="B124" s="585" t="s">
        <v>1127</v>
      </c>
      <c r="C124" s="585" t="s">
        <v>31</v>
      </c>
      <c r="D124" s="586">
        <v>32110</v>
      </c>
      <c r="E124" s="587">
        <v>17.818999999999999</v>
      </c>
      <c r="F124" s="587">
        <f t="shared" si="3"/>
        <v>572168.09</v>
      </c>
      <c r="G124" s="588">
        <v>0.25</v>
      </c>
      <c r="H124" s="586">
        <v>5.5</v>
      </c>
      <c r="I124" s="587">
        <f t="shared" si="4"/>
        <v>176605</v>
      </c>
      <c r="J124" s="589">
        <f t="shared" si="5"/>
        <v>0</v>
      </c>
    </row>
    <row r="125" spans="1:10">
      <c r="A125" s="584">
        <v>2016</v>
      </c>
      <c r="B125" s="585" t="s">
        <v>1127</v>
      </c>
      <c r="C125" s="585" t="s">
        <v>31</v>
      </c>
      <c r="D125" s="586">
        <v>80202</v>
      </c>
      <c r="E125" s="587">
        <v>18.079999999999998</v>
      </c>
      <c r="F125" s="587">
        <f t="shared" si="3"/>
        <v>1450052.16</v>
      </c>
      <c r="G125" s="588">
        <v>0.24</v>
      </c>
      <c r="H125" s="586">
        <v>4.5999999999999996</v>
      </c>
      <c r="I125" s="587">
        <f t="shared" si="4"/>
        <v>368929.19999999995</v>
      </c>
      <c r="J125" s="589">
        <f t="shared" si="5"/>
        <v>0</v>
      </c>
    </row>
    <row r="126" spans="1:10">
      <c r="A126" s="584">
        <v>2016</v>
      </c>
      <c r="B126" s="585" t="s">
        <v>1127</v>
      </c>
      <c r="C126" s="585" t="s">
        <v>31</v>
      </c>
      <c r="D126" s="586">
        <v>63826</v>
      </c>
      <c r="E126" s="587">
        <v>18.113</v>
      </c>
      <c r="F126" s="587">
        <f t="shared" si="3"/>
        <v>1156080.338</v>
      </c>
      <c r="G126" s="588">
        <v>0.27</v>
      </c>
      <c r="H126" s="586">
        <v>4.7</v>
      </c>
      <c r="I126" s="587">
        <f t="shared" si="4"/>
        <v>299982.2</v>
      </c>
      <c r="J126" s="589">
        <f t="shared" si="5"/>
        <v>0</v>
      </c>
    </row>
    <row r="127" spans="1:10">
      <c r="A127" s="584">
        <v>2016</v>
      </c>
      <c r="B127" s="585" t="s">
        <v>1127</v>
      </c>
      <c r="C127" s="585" t="s">
        <v>31</v>
      </c>
      <c r="D127" s="586">
        <v>32268</v>
      </c>
      <c r="E127" s="587">
        <v>17.29</v>
      </c>
      <c r="F127" s="587">
        <f t="shared" si="3"/>
        <v>557913.72</v>
      </c>
      <c r="G127" s="588">
        <v>0.24</v>
      </c>
      <c r="H127" s="586">
        <v>4.4000000000000004</v>
      </c>
      <c r="I127" s="587">
        <f t="shared" si="4"/>
        <v>141979.20000000001</v>
      </c>
      <c r="J127" s="589">
        <f t="shared" si="5"/>
        <v>0</v>
      </c>
    </row>
    <row r="128" spans="1:10">
      <c r="A128" s="584">
        <v>2016</v>
      </c>
      <c r="B128" s="585" t="s">
        <v>1127</v>
      </c>
      <c r="C128" s="585" t="s">
        <v>31</v>
      </c>
      <c r="D128" s="586">
        <v>32309</v>
      </c>
      <c r="E128" s="587">
        <v>16.89</v>
      </c>
      <c r="F128" s="587">
        <f t="shared" si="3"/>
        <v>545699.01</v>
      </c>
      <c r="G128" s="588">
        <v>0.32</v>
      </c>
      <c r="H128" s="586">
        <v>5.9</v>
      </c>
      <c r="I128" s="587">
        <f t="shared" si="4"/>
        <v>190623.1</v>
      </c>
      <c r="J128" s="589">
        <f t="shared" si="5"/>
        <v>0</v>
      </c>
    </row>
    <row r="129" spans="1:10">
      <c r="A129" s="584">
        <v>2016</v>
      </c>
      <c r="B129" s="585" t="s">
        <v>1127</v>
      </c>
      <c r="C129" s="585" t="s">
        <v>31</v>
      </c>
      <c r="D129" s="586">
        <v>47412</v>
      </c>
      <c r="E129" s="587">
        <v>17.428999999999998</v>
      </c>
      <c r="F129" s="587">
        <f t="shared" si="3"/>
        <v>826343.74799999991</v>
      </c>
      <c r="G129" s="588">
        <v>0.19</v>
      </c>
      <c r="H129" s="586">
        <v>4.5</v>
      </c>
      <c r="I129" s="587">
        <f t="shared" si="4"/>
        <v>213354</v>
      </c>
      <c r="J129" s="589">
        <f t="shared" si="5"/>
        <v>0</v>
      </c>
    </row>
    <row r="130" spans="1:10">
      <c r="A130" s="584">
        <v>2016</v>
      </c>
      <c r="B130" s="585" t="s">
        <v>1127</v>
      </c>
      <c r="C130" s="585" t="s">
        <v>31</v>
      </c>
      <c r="D130" s="586">
        <v>47462</v>
      </c>
      <c r="E130" s="587">
        <v>18.25</v>
      </c>
      <c r="F130" s="587">
        <f t="shared" si="3"/>
        <v>866181.5</v>
      </c>
      <c r="G130" s="588">
        <v>0.25</v>
      </c>
      <c r="H130" s="586">
        <v>4.7</v>
      </c>
      <c r="I130" s="587">
        <f t="shared" si="4"/>
        <v>223071.4</v>
      </c>
      <c r="J130" s="589">
        <f t="shared" si="5"/>
        <v>0</v>
      </c>
    </row>
    <row r="131" spans="1:10">
      <c r="A131" s="584">
        <v>2016</v>
      </c>
      <c r="B131" s="585" t="s">
        <v>1127</v>
      </c>
      <c r="C131" s="585" t="s">
        <v>31</v>
      </c>
      <c r="D131" s="586">
        <v>64263</v>
      </c>
      <c r="E131" s="587">
        <v>17.59</v>
      </c>
      <c r="F131" s="587">
        <f t="shared" ref="F131:F194" si="6">E131*D131</f>
        <v>1130386.17</v>
      </c>
      <c r="G131" s="588">
        <v>0.17</v>
      </c>
      <c r="H131" s="586">
        <v>4.5999999999999996</v>
      </c>
      <c r="I131" s="587">
        <f t="shared" ref="I131:I194" si="7">H131*D131</f>
        <v>295609.8</v>
      </c>
      <c r="J131" s="589">
        <f t="shared" ref="J131:J194" si="8">IF(B131="LIG",1,0)</f>
        <v>0</v>
      </c>
    </row>
    <row r="132" spans="1:10">
      <c r="A132" s="584">
        <v>2016</v>
      </c>
      <c r="B132" s="585" t="s">
        <v>1127</v>
      </c>
      <c r="C132" s="585" t="s">
        <v>31</v>
      </c>
      <c r="D132" s="586">
        <v>96357</v>
      </c>
      <c r="E132" s="587">
        <v>17.556000000000001</v>
      </c>
      <c r="F132" s="587">
        <f t="shared" si="6"/>
        <v>1691643.4920000001</v>
      </c>
      <c r="G132" s="588">
        <v>0.18</v>
      </c>
      <c r="H132" s="586">
        <v>4.5999999999999996</v>
      </c>
      <c r="I132" s="587">
        <f t="shared" si="7"/>
        <v>443242.19999999995</v>
      </c>
      <c r="J132" s="589">
        <f t="shared" si="8"/>
        <v>0</v>
      </c>
    </row>
    <row r="133" spans="1:10">
      <c r="A133" s="584">
        <v>2016</v>
      </c>
      <c r="B133" s="585" t="s">
        <v>1127</v>
      </c>
      <c r="C133" s="585" t="s">
        <v>31</v>
      </c>
      <c r="D133" s="586">
        <v>47561</v>
      </c>
      <c r="E133" s="587">
        <v>18.026</v>
      </c>
      <c r="F133" s="587">
        <f t="shared" si="6"/>
        <v>857334.58600000001</v>
      </c>
      <c r="G133" s="588">
        <v>0.27</v>
      </c>
      <c r="H133" s="586">
        <v>5.7</v>
      </c>
      <c r="I133" s="587">
        <f t="shared" si="7"/>
        <v>271097.7</v>
      </c>
      <c r="J133" s="589">
        <f t="shared" si="8"/>
        <v>0</v>
      </c>
    </row>
    <row r="134" spans="1:10">
      <c r="A134" s="584">
        <v>2016</v>
      </c>
      <c r="B134" s="585" t="s">
        <v>1127</v>
      </c>
      <c r="C134" s="585" t="s">
        <v>31</v>
      </c>
      <c r="D134" s="586">
        <v>35376</v>
      </c>
      <c r="E134" s="587">
        <v>18.13</v>
      </c>
      <c r="F134" s="587">
        <f t="shared" si="6"/>
        <v>641366.88</v>
      </c>
      <c r="G134" s="588">
        <v>0.24</v>
      </c>
      <c r="H134" s="586">
        <v>4.9000000000000004</v>
      </c>
      <c r="I134" s="587">
        <f t="shared" si="7"/>
        <v>173342.40000000002</v>
      </c>
      <c r="J134" s="589">
        <f t="shared" si="8"/>
        <v>0</v>
      </c>
    </row>
    <row r="135" spans="1:10">
      <c r="A135" s="584">
        <v>2016</v>
      </c>
      <c r="B135" s="585" t="s">
        <v>1127</v>
      </c>
      <c r="C135" s="585" t="s">
        <v>31</v>
      </c>
      <c r="D135" s="586">
        <v>17581</v>
      </c>
      <c r="E135" s="587">
        <v>18.347999999999999</v>
      </c>
      <c r="F135" s="587">
        <f t="shared" si="6"/>
        <v>322576.18799999997</v>
      </c>
      <c r="G135" s="588">
        <v>0.24</v>
      </c>
      <c r="H135" s="586">
        <v>4.5999999999999996</v>
      </c>
      <c r="I135" s="587">
        <f t="shared" si="7"/>
        <v>80872.599999999991</v>
      </c>
      <c r="J135" s="589">
        <f t="shared" si="8"/>
        <v>0</v>
      </c>
    </row>
    <row r="136" spans="1:10">
      <c r="A136" s="584">
        <v>2016</v>
      </c>
      <c r="B136" s="585" t="s">
        <v>1127</v>
      </c>
      <c r="C136" s="585" t="s">
        <v>31</v>
      </c>
      <c r="D136" s="586">
        <v>17589</v>
      </c>
      <c r="E136" s="587">
        <v>17.102</v>
      </c>
      <c r="F136" s="587">
        <f t="shared" si="6"/>
        <v>300807.07799999998</v>
      </c>
      <c r="G136" s="588">
        <v>0.21</v>
      </c>
      <c r="H136" s="586">
        <v>4.3</v>
      </c>
      <c r="I136" s="587">
        <f t="shared" si="7"/>
        <v>75632.7</v>
      </c>
      <c r="J136" s="589">
        <f t="shared" si="8"/>
        <v>0</v>
      </c>
    </row>
    <row r="137" spans="1:10">
      <c r="A137" s="584">
        <v>2016</v>
      </c>
      <c r="B137" s="585" t="s">
        <v>1127</v>
      </c>
      <c r="C137" s="585" t="s">
        <v>31</v>
      </c>
      <c r="D137" s="586">
        <v>35246</v>
      </c>
      <c r="E137" s="587">
        <v>17.643000000000001</v>
      </c>
      <c r="F137" s="587">
        <f t="shared" si="6"/>
        <v>621845.17800000007</v>
      </c>
      <c r="G137" s="588">
        <v>0.18</v>
      </c>
      <c r="H137" s="586">
        <v>4.8</v>
      </c>
      <c r="I137" s="587">
        <f t="shared" si="7"/>
        <v>169180.79999999999</v>
      </c>
      <c r="J137" s="589">
        <f t="shared" si="8"/>
        <v>0</v>
      </c>
    </row>
    <row r="138" spans="1:10">
      <c r="A138" s="584">
        <v>2016</v>
      </c>
      <c r="B138" s="585" t="s">
        <v>1127</v>
      </c>
      <c r="C138" s="585" t="s">
        <v>31</v>
      </c>
      <c r="D138" s="586">
        <v>28036</v>
      </c>
      <c r="E138" s="587">
        <v>17.948</v>
      </c>
      <c r="F138" s="587">
        <f t="shared" si="6"/>
        <v>503190.12800000003</v>
      </c>
      <c r="G138" s="588">
        <v>0.28000000000000003</v>
      </c>
      <c r="H138" s="586">
        <v>5.2</v>
      </c>
      <c r="I138" s="587">
        <f t="shared" si="7"/>
        <v>145787.20000000001</v>
      </c>
      <c r="J138" s="589">
        <f t="shared" si="8"/>
        <v>0</v>
      </c>
    </row>
    <row r="139" spans="1:10">
      <c r="A139" s="584">
        <v>2016</v>
      </c>
      <c r="B139" s="585" t="s">
        <v>1127</v>
      </c>
      <c r="C139" s="585" t="s">
        <v>31</v>
      </c>
      <c r="D139" s="586">
        <v>27964</v>
      </c>
      <c r="E139" s="587">
        <v>18.327999999999999</v>
      </c>
      <c r="F139" s="587">
        <f t="shared" si="6"/>
        <v>512524.19199999998</v>
      </c>
      <c r="G139" s="588">
        <v>0.24</v>
      </c>
      <c r="H139" s="586">
        <v>4.4000000000000004</v>
      </c>
      <c r="I139" s="587">
        <f t="shared" si="7"/>
        <v>123041.60000000001</v>
      </c>
      <c r="J139" s="589">
        <f t="shared" si="8"/>
        <v>0</v>
      </c>
    </row>
    <row r="140" spans="1:10">
      <c r="A140" s="584">
        <v>2016</v>
      </c>
      <c r="B140" s="585" t="s">
        <v>1127</v>
      </c>
      <c r="C140" s="585" t="s">
        <v>31</v>
      </c>
      <c r="D140" s="586">
        <v>14037</v>
      </c>
      <c r="E140" s="587">
        <v>17.931999999999999</v>
      </c>
      <c r="F140" s="587">
        <f t="shared" si="6"/>
        <v>251711.48399999997</v>
      </c>
      <c r="G140" s="588">
        <v>0.3</v>
      </c>
      <c r="H140" s="586">
        <v>5.7</v>
      </c>
      <c r="I140" s="587">
        <f t="shared" si="7"/>
        <v>80010.900000000009</v>
      </c>
      <c r="J140" s="589">
        <f t="shared" si="8"/>
        <v>0</v>
      </c>
    </row>
    <row r="141" spans="1:10">
      <c r="A141" s="584">
        <v>2016</v>
      </c>
      <c r="B141" s="585" t="s">
        <v>1127</v>
      </c>
      <c r="C141" s="585" t="s">
        <v>31</v>
      </c>
      <c r="D141" s="586">
        <v>16321</v>
      </c>
      <c r="E141" s="587">
        <v>18.02</v>
      </c>
      <c r="F141" s="587">
        <f t="shared" si="6"/>
        <v>294104.42</v>
      </c>
      <c r="G141" s="588">
        <v>0.28000000000000003</v>
      </c>
      <c r="H141" s="586">
        <v>5</v>
      </c>
      <c r="I141" s="587">
        <f t="shared" si="7"/>
        <v>81605</v>
      </c>
      <c r="J141" s="589">
        <f t="shared" si="8"/>
        <v>0</v>
      </c>
    </row>
    <row r="142" spans="1:10">
      <c r="A142" s="584">
        <v>2016</v>
      </c>
      <c r="B142" s="585" t="s">
        <v>1131</v>
      </c>
      <c r="C142" s="585" t="s">
        <v>31</v>
      </c>
      <c r="D142" s="586">
        <v>15853</v>
      </c>
      <c r="E142" s="587">
        <v>22.31</v>
      </c>
      <c r="F142" s="587">
        <f t="shared" si="6"/>
        <v>353680.43</v>
      </c>
      <c r="G142" s="588">
        <v>3.41</v>
      </c>
      <c r="H142" s="586">
        <v>13.1</v>
      </c>
      <c r="I142" s="587">
        <f t="shared" si="7"/>
        <v>207674.3</v>
      </c>
      <c r="J142" s="589">
        <f t="shared" si="8"/>
        <v>0</v>
      </c>
    </row>
    <row r="143" spans="1:10">
      <c r="A143" s="584">
        <v>2016</v>
      </c>
      <c r="B143" s="585" t="s">
        <v>1131</v>
      </c>
      <c r="C143" s="585" t="s">
        <v>31</v>
      </c>
      <c r="D143" s="586">
        <v>2145</v>
      </c>
      <c r="E143" s="587">
        <v>21.64</v>
      </c>
      <c r="F143" s="587">
        <f t="shared" si="6"/>
        <v>46417.8</v>
      </c>
      <c r="G143" s="588">
        <v>2.97</v>
      </c>
      <c r="H143" s="586">
        <v>12.8</v>
      </c>
      <c r="I143" s="587">
        <f t="shared" si="7"/>
        <v>27456</v>
      </c>
      <c r="J143" s="589">
        <f t="shared" si="8"/>
        <v>0</v>
      </c>
    </row>
    <row r="144" spans="1:10">
      <c r="A144" s="584">
        <v>2016</v>
      </c>
      <c r="B144" s="585" t="s">
        <v>1127</v>
      </c>
      <c r="C144" s="585" t="s">
        <v>31</v>
      </c>
      <c r="D144" s="586">
        <v>96383</v>
      </c>
      <c r="E144" s="587">
        <v>17.670000000000002</v>
      </c>
      <c r="F144" s="587">
        <f t="shared" si="6"/>
        <v>1703087.61</v>
      </c>
      <c r="G144" s="588">
        <v>0.23</v>
      </c>
      <c r="H144" s="586">
        <v>5.5</v>
      </c>
      <c r="I144" s="587">
        <f t="shared" si="7"/>
        <v>530106.5</v>
      </c>
      <c r="J144" s="589">
        <f t="shared" si="8"/>
        <v>0</v>
      </c>
    </row>
    <row r="145" spans="1:10">
      <c r="A145" s="584">
        <v>2016</v>
      </c>
      <c r="B145" s="585" t="s">
        <v>1127</v>
      </c>
      <c r="C145" s="585" t="s">
        <v>31</v>
      </c>
      <c r="D145" s="586">
        <v>31256</v>
      </c>
      <c r="E145" s="587">
        <v>16.899999999999999</v>
      </c>
      <c r="F145" s="587">
        <f t="shared" si="6"/>
        <v>528226.39999999991</v>
      </c>
      <c r="G145" s="588">
        <v>0.28000000000000003</v>
      </c>
      <c r="H145" s="586">
        <v>5.5</v>
      </c>
      <c r="I145" s="587">
        <f t="shared" si="7"/>
        <v>171908</v>
      </c>
      <c r="J145" s="589">
        <f t="shared" si="8"/>
        <v>0</v>
      </c>
    </row>
    <row r="146" spans="1:10">
      <c r="A146" s="584">
        <v>2016</v>
      </c>
      <c r="B146" s="585" t="s">
        <v>1127</v>
      </c>
      <c r="C146" s="585" t="s">
        <v>31</v>
      </c>
      <c r="D146" s="586">
        <v>31149</v>
      </c>
      <c r="E146" s="587">
        <v>17.32</v>
      </c>
      <c r="F146" s="587">
        <f t="shared" si="6"/>
        <v>539500.68000000005</v>
      </c>
      <c r="G146" s="588">
        <v>0.24</v>
      </c>
      <c r="H146" s="586">
        <v>4.2</v>
      </c>
      <c r="I146" s="587">
        <f t="shared" si="7"/>
        <v>130825.8</v>
      </c>
      <c r="J146" s="589">
        <f t="shared" si="8"/>
        <v>0</v>
      </c>
    </row>
    <row r="147" spans="1:10">
      <c r="A147" s="584">
        <v>2016</v>
      </c>
      <c r="B147" s="585" t="s">
        <v>1127</v>
      </c>
      <c r="C147" s="585" t="s">
        <v>31</v>
      </c>
      <c r="D147" s="586">
        <v>16329</v>
      </c>
      <c r="E147" s="587">
        <v>17.71</v>
      </c>
      <c r="F147" s="587">
        <f t="shared" si="6"/>
        <v>289186.59000000003</v>
      </c>
      <c r="G147" s="588">
        <v>0.23</v>
      </c>
      <c r="H147" s="586">
        <v>5.4</v>
      </c>
      <c r="I147" s="587">
        <f t="shared" si="7"/>
        <v>88176.6</v>
      </c>
      <c r="J147" s="589">
        <f t="shared" si="8"/>
        <v>0</v>
      </c>
    </row>
    <row r="148" spans="1:10">
      <c r="A148" s="584">
        <v>2016</v>
      </c>
      <c r="B148" s="585" t="s">
        <v>1127</v>
      </c>
      <c r="C148" s="585" t="s">
        <v>31</v>
      </c>
      <c r="D148" s="586">
        <v>16287</v>
      </c>
      <c r="E148" s="587">
        <v>17.12</v>
      </c>
      <c r="F148" s="587">
        <f t="shared" si="6"/>
        <v>278833.44</v>
      </c>
      <c r="G148" s="588">
        <v>0.27</v>
      </c>
      <c r="H148" s="586">
        <v>4.4000000000000004</v>
      </c>
      <c r="I148" s="587">
        <f t="shared" si="7"/>
        <v>71662.8</v>
      </c>
      <c r="J148" s="589">
        <f t="shared" si="8"/>
        <v>0</v>
      </c>
    </row>
    <row r="149" spans="1:10">
      <c r="A149" s="584">
        <v>2016</v>
      </c>
      <c r="B149" s="585" t="s">
        <v>1127</v>
      </c>
      <c r="C149" s="585" t="s">
        <v>31</v>
      </c>
      <c r="D149" s="586">
        <v>15998</v>
      </c>
      <c r="E149" s="587">
        <v>17.89</v>
      </c>
      <c r="F149" s="587">
        <f t="shared" si="6"/>
        <v>286204.22000000003</v>
      </c>
      <c r="G149" s="588">
        <v>0.32</v>
      </c>
      <c r="H149" s="586">
        <v>4.9000000000000004</v>
      </c>
      <c r="I149" s="587">
        <f t="shared" si="7"/>
        <v>78390.200000000012</v>
      </c>
      <c r="J149" s="589">
        <f t="shared" si="8"/>
        <v>0</v>
      </c>
    </row>
    <row r="150" spans="1:10">
      <c r="A150" s="584">
        <v>2016</v>
      </c>
      <c r="B150" s="585" t="s">
        <v>1127</v>
      </c>
      <c r="C150" s="585" t="s">
        <v>31</v>
      </c>
      <c r="D150" s="586">
        <v>32318</v>
      </c>
      <c r="E150" s="587">
        <v>17.62</v>
      </c>
      <c r="F150" s="587">
        <f t="shared" si="6"/>
        <v>569443.16</v>
      </c>
      <c r="G150" s="588">
        <v>0.18</v>
      </c>
      <c r="H150" s="586">
        <v>4.4000000000000004</v>
      </c>
      <c r="I150" s="587">
        <f t="shared" si="7"/>
        <v>142199.20000000001</v>
      </c>
      <c r="J150" s="589">
        <f t="shared" si="8"/>
        <v>0</v>
      </c>
    </row>
    <row r="151" spans="1:10">
      <c r="A151" s="584">
        <v>2016</v>
      </c>
      <c r="B151" s="585" t="s">
        <v>1127</v>
      </c>
      <c r="C151" s="585" t="s">
        <v>31</v>
      </c>
      <c r="D151" s="586">
        <v>32336</v>
      </c>
      <c r="E151" s="587">
        <v>17.54</v>
      </c>
      <c r="F151" s="587">
        <f t="shared" si="6"/>
        <v>567173.43999999994</v>
      </c>
      <c r="G151" s="588">
        <v>0.17</v>
      </c>
      <c r="H151" s="586">
        <v>5</v>
      </c>
      <c r="I151" s="587">
        <f t="shared" si="7"/>
        <v>161680</v>
      </c>
      <c r="J151" s="589">
        <f t="shared" si="8"/>
        <v>0</v>
      </c>
    </row>
    <row r="152" spans="1:10">
      <c r="A152" s="584">
        <v>2016</v>
      </c>
      <c r="B152" s="585" t="s">
        <v>1127</v>
      </c>
      <c r="C152" s="585" t="s">
        <v>31</v>
      </c>
      <c r="D152" s="586">
        <v>32474</v>
      </c>
      <c r="E152" s="587">
        <v>17.61</v>
      </c>
      <c r="F152" s="587">
        <f t="shared" si="6"/>
        <v>571867.14</v>
      </c>
      <c r="G152" s="588">
        <v>0.19</v>
      </c>
      <c r="H152" s="586">
        <v>4.5</v>
      </c>
      <c r="I152" s="587">
        <f t="shared" si="7"/>
        <v>146133</v>
      </c>
      <c r="J152" s="589">
        <f t="shared" si="8"/>
        <v>0</v>
      </c>
    </row>
    <row r="153" spans="1:10">
      <c r="A153" s="584">
        <v>2016</v>
      </c>
      <c r="B153" s="585" t="s">
        <v>1127</v>
      </c>
      <c r="C153" s="585" t="s">
        <v>31</v>
      </c>
      <c r="D153" s="586">
        <v>32620</v>
      </c>
      <c r="E153" s="587">
        <v>16.78</v>
      </c>
      <c r="F153" s="587">
        <f t="shared" si="6"/>
        <v>547363.60000000009</v>
      </c>
      <c r="G153" s="588">
        <v>0.31</v>
      </c>
      <c r="H153" s="586">
        <v>6</v>
      </c>
      <c r="I153" s="587">
        <f t="shared" si="7"/>
        <v>195720</v>
      </c>
      <c r="J153" s="589">
        <f t="shared" si="8"/>
        <v>0</v>
      </c>
    </row>
    <row r="154" spans="1:10">
      <c r="A154" s="584">
        <v>2016</v>
      </c>
      <c r="B154" s="585" t="s">
        <v>1127</v>
      </c>
      <c r="C154" s="585" t="s">
        <v>31</v>
      </c>
      <c r="D154" s="586">
        <v>48231</v>
      </c>
      <c r="E154" s="587">
        <v>17.16</v>
      </c>
      <c r="F154" s="587">
        <f t="shared" si="6"/>
        <v>827643.96</v>
      </c>
      <c r="G154" s="588">
        <v>0.23</v>
      </c>
      <c r="H154" s="586">
        <v>4.3</v>
      </c>
      <c r="I154" s="587">
        <f t="shared" si="7"/>
        <v>207393.3</v>
      </c>
      <c r="J154" s="589">
        <f t="shared" si="8"/>
        <v>0</v>
      </c>
    </row>
    <row r="155" spans="1:10">
      <c r="A155" s="584">
        <v>2016</v>
      </c>
      <c r="B155" s="585" t="s">
        <v>1127</v>
      </c>
      <c r="C155" s="585" t="s">
        <v>31</v>
      </c>
      <c r="D155" s="586">
        <v>64238</v>
      </c>
      <c r="E155" s="587">
        <v>18.09</v>
      </c>
      <c r="F155" s="587">
        <f t="shared" si="6"/>
        <v>1162065.42</v>
      </c>
      <c r="G155" s="588">
        <v>0.22</v>
      </c>
      <c r="H155" s="586">
        <v>4.5</v>
      </c>
      <c r="I155" s="587">
        <f t="shared" si="7"/>
        <v>289071</v>
      </c>
      <c r="J155" s="589">
        <f t="shared" si="8"/>
        <v>0</v>
      </c>
    </row>
    <row r="156" spans="1:10">
      <c r="A156" s="584">
        <v>2016</v>
      </c>
      <c r="B156" s="585" t="s">
        <v>1127</v>
      </c>
      <c r="C156" s="585" t="s">
        <v>31</v>
      </c>
      <c r="D156" s="586">
        <v>16376</v>
      </c>
      <c r="E156" s="587">
        <v>16.91</v>
      </c>
      <c r="F156" s="587">
        <f t="shared" si="6"/>
        <v>276918.15999999997</v>
      </c>
      <c r="G156" s="588">
        <v>0.42</v>
      </c>
      <c r="H156" s="586">
        <v>5</v>
      </c>
      <c r="I156" s="587">
        <f t="shared" si="7"/>
        <v>81880</v>
      </c>
      <c r="J156" s="589">
        <f t="shared" si="8"/>
        <v>0</v>
      </c>
    </row>
    <row r="157" spans="1:10">
      <c r="A157" s="584">
        <v>2016</v>
      </c>
      <c r="B157" s="585" t="s">
        <v>1127</v>
      </c>
      <c r="C157" s="585" t="s">
        <v>31</v>
      </c>
      <c r="D157" s="586">
        <v>107483</v>
      </c>
      <c r="E157" s="587">
        <v>17.923999999999999</v>
      </c>
      <c r="F157" s="587">
        <f t="shared" si="6"/>
        <v>1926525.2919999999</v>
      </c>
      <c r="G157" s="588">
        <v>0.28999999999999998</v>
      </c>
      <c r="H157" s="586">
        <v>5</v>
      </c>
      <c r="I157" s="587">
        <f t="shared" si="7"/>
        <v>537415</v>
      </c>
      <c r="J157" s="589">
        <f t="shared" si="8"/>
        <v>0</v>
      </c>
    </row>
    <row r="158" spans="1:10">
      <c r="A158" s="584">
        <v>2016</v>
      </c>
      <c r="B158" s="585" t="s">
        <v>1127</v>
      </c>
      <c r="C158" s="585" t="s">
        <v>31</v>
      </c>
      <c r="D158" s="586">
        <v>18652</v>
      </c>
      <c r="E158" s="587">
        <v>17.922000000000001</v>
      </c>
      <c r="F158" s="587">
        <f t="shared" si="6"/>
        <v>334281.14400000003</v>
      </c>
      <c r="G158" s="588">
        <v>0.28999999999999998</v>
      </c>
      <c r="H158" s="586">
        <v>5</v>
      </c>
      <c r="I158" s="587">
        <f t="shared" si="7"/>
        <v>93260</v>
      </c>
      <c r="J158" s="589">
        <f t="shared" si="8"/>
        <v>0</v>
      </c>
    </row>
    <row r="159" spans="1:10">
      <c r="A159" s="584">
        <v>2016</v>
      </c>
      <c r="B159" s="585" t="s">
        <v>1131</v>
      </c>
      <c r="C159" s="585" t="s">
        <v>31</v>
      </c>
      <c r="D159" s="586">
        <v>5386</v>
      </c>
      <c r="E159" s="587">
        <v>24.658000000000001</v>
      </c>
      <c r="F159" s="587">
        <f t="shared" si="6"/>
        <v>132807.98800000001</v>
      </c>
      <c r="G159" s="588">
        <v>2.31</v>
      </c>
      <c r="H159" s="586">
        <v>10.199999999999999</v>
      </c>
      <c r="I159" s="587">
        <f t="shared" si="7"/>
        <v>54937.2</v>
      </c>
      <c r="J159" s="589">
        <f t="shared" si="8"/>
        <v>0</v>
      </c>
    </row>
    <row r="160" spans="1:10">
      <c r="A160" s="584">
        <v>2016</v>
      </c>
      <c r="B160" s="585" t="s">
        <v>1131</v>
      </c>
      <c r="C160" s="585" t="s">
        <v>31</v>
      </c>
      <c r="D160" s="586">
        <v>22259</v>
      </c>
      <c r="E160" s="587">
        <v>22.843</v>
      </c>
      <c r="F160" s="587">
        <f t="shared" si="6"/>
        <v>508462.337</v>
      </c>
      <c r="G160" s="588">
        <v>1.48</v>
      </c>
      <c r="H160" s="586">
        <v>6.4</v>
      </c>
      <c r="I160" s="587">
        <f t="shared" si="7"/>
        <v>142457.60000000001</v>
      </c>
      <c r="J160" s="589">
        <f t="shared" si="8"/>
        <v>0</v>
      </c>
    </row>
    <row r="161" spans="1:10">
      <c r="A161" s="584">
        <v>2016</v>
      </c>
      <c r="B161" s="585" t="s">
        <v>1131</v>
      </c>
      <c r="C161" s="585" t="s">
        <v>31</v>
      </c>
      <c r="D161" s="586">
        <v>33252</v>
      </c>
      <c r="E161" s="587">
        <v>23.02</v>
      </c>
      <c r="F161" s="587">
        <f t="shared" si="6"/>
        <v>765461.04</v>
      </c>
      <c r="G161" s="588">
        <v>3.63</v>
      </c>
      <c r="H161" s="586">
        <v>8.3000000000000007</v>
      </c>
      <c r="I161" s="587">
        <f t="shared" si="7"/>
        <v>275991.60000000003</v>
      </c>
      <c r="J161" s="589">
        <f t="shared" si="8"/>
        <v>0</v>
      </c>
    </row>
    <row r="162" spans="1:10">
      <c r="A162" s="584">
        <v>2016</v>
      </c>
      <c r="B162" s="585" t="s">
        <v>1131</v>
      </c>
      <c r="C162" s="585" t="s">
        <v>31</v>
      </c>
      <c r="D162" s="586">
        <v>11276</v>
      </c>
      <c r="E162" s="587">
        <v>22.28</v>
      </c>
      <c r="F162" s="587">
        <f t="shared" si="6"/>
        <v>251229.28</v>
      </c>
      <c r="G162" s="588">
        <v>2.64</v>
      </c>
      <c r="H162" s="586">
        <v>9.5</v>
      </c>
      <c r="I162" s="587">
        <f t="shared" si="7"/>
        <v>107122</v>
      </c>
      <c r="J162" s="589">
        <f t="shared" si="8"/>
        <v>0</v>
      </c>
    </row>
    <row r="163" spans="1:10">
      <c r="A163" s="584">
        <v>2016</v>
      </c>
      <c r="B163" s="585" t="s">
        <v>1131</v>
      </c>
      <c r="C163" s="585" t="s">
        <v>31</v>
      </c>
      <c r="D163" s="586">
        <v>3214</v>
      </c>
      <c r="E163" s="587">
        <v>22.428000000000001</v>
      </c>
      <c r="F163" s="587">
        <f t="shared" si="6"/>
        <v>72083.592000000004</v>
      </c>
      <c r="G163" s="588">
        <v>3.14</v>
      </c>
      <c r="H163" s="586">
        <v>10.9</v>
      </c>
      <c r="I163" s="587">
        <f t="shared" si="7"/>
        <v>35032.6</v>
      </c>
      <c r="J163" s="589">
        <f t="shared" si="8"/>
        <v>0</v>
      </c>
    </row>
    <row r="164" spans="1:10">
      <c r="A164" s="584">
        <v>2016</v>
      </c>
      <c r="B164" s="585" t="s">
        <v>1131</v>
      </c>
      <c r="C164" s="585" t="s">
        <v>31</v>
      </c>
      <c r="D164" s="586">
        <v>20228</v>
      </c>
      <c r="E164" s="587">
        <v>22.152999999999999</v>
      </c>
      <c r="F164" s="587">
        <f t="shared" si="6"/>
        <v>448110.88399999996</v>
      </c>
      <c r="G164" s="588">
        <v>1.63</v>
      </c>
      <c r="H164" s="586">
        <v>7.2</v>
      </c>
      <c r="I164" s="587">
        <f t="shared" si="7"/>
        <v>145641.60000000001</v>
      </c>
      <c r="J164" s="589">
        <f t="shared" si="8"/>
        <v>0</v>
      </c>
    </row>
    <row r="165" spans="1:10">
      <c r="A165" s="584">
        <v>2016</v>
      </c>
      <c r="B165" s="585" t="s">
        <v>1131</v>
      </c>
      <c r="C165" s="585" t="s">
        <v>31</v>
      </c>
      <c r="D165" s="586">
        <v>14301</v>
      </c>
      <c r="E165" s="587">
        <v>22.91</v>
      </c>
      <c r="F165" s="587">
        <f t="shared" si="6"/>
        <v>327635.90999999997</v>
      </c>
      <c r="G165" s="588">
        <v>2.67</v>
      </c>
      <c r="H165" s="586">
        <v>8.8000000000000007</v>
      </c>
      <c r="I165" s="587">
        <f t="shared" si="7"/>
        <v>125848.8</v>
      </c>
      <c r="J165" s="589">
        <f t="shared" si="8"/>
        <v>0</v>
      </c>
    </row>
    <row r="166" spans="1:10">
      <c r="A166" s="584">
        <v>2016</v>
      </c>
      <c r="B166" s="585" t="s">
        <v>1131</v>
      </c>
      <c r="C166" s="585" t="s">
        <v>31</v>
      </c>
      <c r="D166" s="586">
        <v>12778</v>
      </c>
      <c r="E166" s="587">
        <v>21.821000000000002</v>
      </c>
      <c r="F166" s="587">
        <f t="shared" si="6"/>
        <v>278828.73800000001</v>
      </c>
      <c r="G166" s="588">
        <v>3.07</v>
      </c>
      <c r="H166" s="586">
        <v>9.1999999999999993</v>
      </c>
      <c r="I166" s="587">
        <f t="shared" si="7"/>
        <v>117557.59999999999</v>
      </c>
      <c r="J166" s="589">
        <f t="shared" si="8"/>
        <v>0</v>
      </c>
    </row>
    <row r="167" spans="1:10">
      <c r="A167" s="584">
        <v>2016</v>
      </c>
      <c r="B167" s="585" t="s">
        <v>1131</v>
      </c>
      <c r="C167" s="585" t="s">
        <v>31</v>
      </c>
      <c r="D167" s="586">
        <v>8650</v>
      </c>
      <c r="E167" s="587">
        <v>25.032</v>
      </c>
      <c r="F167" s="587">
        <f t="shared" si="6"/>
        <v>216526.8</v>
      </c>
      <c r="G167" s="588">
        <v>2.86</v>
      </c>
      <c r="H167" s="586">
        <v>9.3000000000000007</v>
      </c>
      <c r="I167" s="587">
        <f t="shared" si="7"/>
        <v>80445</v>
      </c>
      <c r="J167" s="589">
        <f t="shared" si="8"/>
        <v>0</v>
      </c>
    </row>
    <row r="168" spans="1:10">
      <c r="A168" s="584">
        <v>2016</v>
      </c>
      <c r="B168" s="585" t="s">
        <v>1131</v>
      </c>
      <c r="C168" s="585" t="s">
        <v>31</v>
      </c>
      <c r="D168" s="586">
        <v>28864</v>
      </c>
      <c r="E168" s="587">
        <v>22.443000000000001</v>
      </c>
      <c r="F168" s="587">
        <f t="shared" si="6"/>
        <v>647794.75200000009</v>
      </c>
      <c r="G168" s="588">
        <v>3.26</v>
      </c>
      <c r="H168" s="586">
        <v>11.4</v>
      </c>
      <c r="I168" s="587">
        <f t="shared" si="7"/>
        <v>329049.60000000003</v>
      </c>
      <c r="J168" s="589">
        <f t="shared" si="8"/>
        <v>0</v>
      </c>
    </row>
    <row r="169" spans="1:10">
      <c r="A169" s="584">
        <v>2016</v>
      </c>
      <c r="B169" s="585" t="s">
        <v>1131</v>
      </c>
      <c r="C169" s="585" t="s">
        <v>31</v>
      </c>
      <c r="D169" s="586">
        <v>53330</v>
      </c>
      <c r="E169" s="587">
        <v>22.396000000000001</v>
      </c>
      <c r="F169" s="587">
        <f t="shared" si="6"/>
        <v>1194378.68</v>
      </c>
      <c r="G169" s="588">
        <v>3.17</v>
      </c>
      <c r="H169" s="586">
        <v>11.1</v>
      </c>
      <c r="I169" s="587">
        <f t="shared" si="7"/>
        <v>591963</v>
      </c>
      <c r="J169" s="589">
        <f t="shared" si="8"/>
        <v>0</v>
      </c>
    </row>
    <row r="170" spans="1:10">
      <c r="A170" s="584">
        <v>2016</v>
      </c>
      <c r="B170" s="585" t="s">
        <v>1131</v>
      </c>
      <c r="C170" s="585" t="s">
        <v>31</v>
      </c>
      <c r="D170" s="586">
        <v>22338</v>
      </c>
      <c r="E170" s="587">
        <v>22.456</v>
      </c>
      <c r="F170" s="587">
        <f t="shared" si="6"/>
        <v>501622.12799999997</v>
      </c>
      <c r="G170" s="588">
        <v>3.22</v>
      </c>
      <c r="H170" s="586">
        <v>11.1</v>
      </c>
      <c r="I170" s="587">
        <f t="shared" si="7"/>
        <v>247951.8</v>
      </c>
      <c r="J170" s="589">
        <f t="shared" si="8"/>
        <v>0</v>
      </c>
    </row>
    <row r="171" spans="1:10">
      <c r="A171" s="584">
        <v>2016</v>
      </c>
      <c r="B171" s="585" t="s">
        <v>1131</v>
      </c>
      <c r="C171" s="585" t="s">
        <v>31</v>
      </c>
      <c r="D171" s="586">
        <v>36132</v>
      </c>
      <c r="E171" s="587">
        <v>21.93</v>
      </c>
      <c r="F171" s="587">
        <f t="shared" si="6"/>
        <v>792374.76</v>
      </c>
      <c r="G171" s="588">
        <v>3.04</v>
      </c>
      <c r="H171" s="586">
        <v>8.8000000000000007</v>
      </c>
      <c r="I171" s="587">
        <f t="shared" si="7"/>
        <v>317961.60000000003</v>
      </c>
      <c r="J171" s="589">
        <f t="shared" si="8"/>
        <v>0</v>
      </c>
    </row>
    <row r="172" spans="1:10">
      <c r="A172" s="584">
        <v>2016</v>
      </c>
      <c r="B172" s="585" t="s">
        <v>1131</v>
      </c>
      <c r="C172" s="585" t="s">
        <v>31</v>
      </c>
      <c r="D172" s="586">
        <v>4920</v>
      </c>
      <c r="E172" s="587">
        <v>25.324000000000002</v>
      </c>
      <c r="F172" s="587">
        <f t="shared" si="6"/>
        <v>124594.08</v>
      </c>
      <c r="G172" s="588">
        <v>3.8</v>
      </c>
      <c r="H172" s="586">
        <v>9.4</v>
      </c>
      <c r="I172" s="587">
        <f t="shared" si="7"/>
        <v>46248</v>
      </c>
      <c r="J172" s="589">
        <f t="shared" si="8"/>
        <v>0</v>
      </c>
    </row>
    <row r="173" spans="1:10">
      <c r="A173" s="584">
        <v>2016</v>
      </c>
      <c r="B173" s="585" t="s">
        <v>1131</v>
      </c>
      <c r="C173" s="585" t="s">
        <v>31</v>
      </c>
      <c r="D173" s="586">
        <v>84634</v>
      </c>
      <c r="E173" s="587">
        <v>22.408000000000001</v>
      </c>
      <c r="F173" s="587">
        <f t="shared" si="6"/>
        <v>1896478.672</v>
      </c>
      <c r="G173" s="588">
        <v>3.24</v>
      </c>
      <c r="H173" s="586">
        <v>11</v>
      </c>
      <c r="I173" s="587">
        <f t="shared" si="7"/>
        <v>930974</v>
      </c>
      <c r="J173" s="589">
        <f t="shared" si="8"/>
        <v>0</v>
      </c>
    </row>
    <row r="174" spans="1:10">
      <c r="A174" s="584">
        <v>2016</v>
      </c>
      <c r="B174" s="585" t="s">
        <v>1131</v>
      </c>
      <c r="C174" s="585" t="s">
        <v>31</v>
      </c>
      <c r="D174" s="586">
        <v>3200</v>
      </c>
      <c r="E174" s="587">
        <v>22.646999999999998</v>
      </c>
      <c r="F174" s="587">
        <f t="shared" si="6"/>
        <v>72470.399999999994</v>
      </c>
      <c r="G174" s="588">
        <v>3.19</v>
      </c>
      <c r="H174" s="586">
        <v>10.8</v>
      </c>
      <c r="I174" s="587">
        <f t="shared" si="7"/>
        <v>34560</v>
      </c>
      <c r="J174" s="589">
        <f t="shared" si="8"/>
        <v>0</v>
      </c>
    </row>
    <row r="175" spans="1:10">
      <c r="A175" s="584">
        <v>2016</v>
      </c>
      <c r="B175" s="585" t="s">
        <v>1131</v>
      </c>
      <c r="C175" s="585" t="s">
        <v>31</v>
      </c>
      <c r="D175" s="586">
        <v>48207</v>
      </c>
      <c r="E175" s="587">
        <v>22.442</v>
      </c>
      <c r="F175" s="587">
        <f t="shared" si="6"/>
        <v>1081861.4939999999</v>
      </c>
      <c r="G175" s="588">
        <v>2.52</v>
      </c>
      <c r="H175" s="586">
        <v>8.4</v>
      </c>
      <c r="I175" s="587">
        <f t="shared" si="7"/>
        <v>404938.8</v>
      </c>
      <c r="J175" s="589">
        <f t="shared" si="8"/>
        <v>0</v>
      </c>
    </row>
    <row r="176" spans="1:10">
      <c r="A176" s="584">
        <v>2016</v>
      </c>
      <c r="B176" s="585" t="s">
        <v>1131</v>
      </c>
      <c r="C176" s="585" t="s">
        <v>31</v>
      </c>
      <c r="D176" s="586">
        <v>6287</v>
      </c>
      <c r="E176" s="587">
        <v>19.309999999999999</v>
      </c>
      <c r="F176" s="587">
        <f t="shared" si="6"/>
        <v>121401.96999999999</v>
      </c>
      <c r="G176" s="588">
        <v>0.86</v>
      </c>
      <c r="H176" s="586">
        <v>23.4</v>
      </c>
      <c r="I176" s="587">
        <f t="shared" si="7"/>
        <v>147115.79999999999</v>
      </c>
      <c r="J176" s="589">
        <f t="shared" si="8"/>
        <v>0</v>
      </c>
    </row>
    <row r="177" spans="1:10">
      <c r="A177" s="584">
        <v>2016</v>
      </c>
      <c r="B177" s="585" t="s">
        <v>1131</v>
      </c>
      <c r="C177" s="585" t="s">
        <v>31</v>
      </c>
      <c r="D177" s="586">
        <v>20764</v>
      </c>
      <c r="E177" s="587">
        <v>22.265999999999998</v>
      </c>
      <c r="F177" s="587">
        <f t="shared" si="6"/>
        <v>462331.22399999999</v>
      </c>
      <c r="G177" s="588">
        <v>3.11</v>
      </c>
      <c r="H177" s="586">
        <v>10.8</v>
      </c>
      <c r="I177" s="587">
        <f t="shared" si="7"/>
        <v>224251.2</v>
      </c>
      <c r="J177" s="589">
        <f t="shared" si="8"/>
        <v>0</v>
      </c>
    </row>
    <row r="178" spans="1:10">
      <c r="A178" s="584">
        <v>2016</v>
      </c>
      <c r="B178" s="585" t="s">
        <v>1131</v>
      </c>
      <c r="C178" s="585" t="s">
        <v>31</v>
      </c>
      <c r="D178" s="586">
        <v>39458</v>
      </c>
      <c r="E178" s="587">
        <v>22.949000000000002</v>
      </c>
      <c r="F178" s="587">
        <f t="shared" si="6"/>
        <v>905521.64200000011</v>
      </c>
      <c r="G178" s="588">
        <v>2.99</v>
      </c>
      <c r="H178" s="586">
        <v>8</v>
      </c>
      <c r="I178" s="587">
        <f t="shared" si="7"/>
        <v>315664</v>
      </c>
      <c r="J178" s="589">
        <f t="shared" si="8"/>
        <v>0</v>
      </c>
    </row>
    <row r="179" spans="1:10">
      <c r="A179" s="584">
        <v>2016</v>
      </c>
      <c r="B179" s="585" t="s">
        <v>1131</v>
      </c>
      <c r="C179" s="585" t="s">
        <v>31</v>
      </c>
      <c r="D179" s="586">
        <v>39501</v>
      </c>
      <c r="E179" s="587">
        <v>22.925000000000001</v>
      </c>
      <c r="F179" s="587">
        <f t="shared" si="6"/>
        <v>905560.42500000005</v>
      </c>
      <c r="G179" s="588">
        <v>2.98</v>
      </c>
      <c r="H179" s="586">
        <v>8</v>
      </c>
      <c r="I179" s="587">
        <f t="shared" si="7"/>
        <v>316008</v>
      </c>
      <c r="J179" s="589">
        <f t="shared" si="8"/>
        <v>0</v>
      </c>
    </row>
    <row r="180" spans="1:10">
      <c r="A180" s="584">
        <v>2016</v>
      </c>
      <c r="B180" s="585" t="s">
        <v>1131</v>
      </c>
      <c r="C180" s="585" t="s">
        <v>31</v>
      </c>
      <c r="D180" s="586">
        <v>44904</v>
      </c>
      <c r="E180" s="587">
        <v>23.670999999999999</v>
      </c>
      <c r="F180" s="587">
        <f t="shared" si="6"/>
        <v>1062922.584</v>
      </c>
      <c r="G180" s="588">
        <v>2.5</v>
      </c>
      <c r="H180" s="586">
        <v>8.6999999999999993</v>
      </c>
      <c r="I180" s="587">
        <f t="shared" si="7"/>
        <v>390664.8</v>
      </c>
      <c r="J180" s="589">
        <f t="shared" si="8"/>
        <v>0</v>
      </c>
    </row>
    <row r="181" spans="1:10">
      <c r="A181" s="584">
        <v>2016</v>
      </c>
      <c r="B181" s="585" t="s">
        <v>1131</v>
      </c>
      <c r="C181" s="585" t="s">
        <v>31</v>
      </c>
      <c r="D181" s="586">
        <v>47886</v>
      </c>
      <c r="E181" s="587">
        <v>23.547000000000001</v>
      </c>
      <c r="F181" s="587">
        <f t="shared" si="6"/>
        <v>1127571.642</v>
      </c>
      <c r="G181" s="588">
        <v>2.56</v>
      </c>
      <c r="H181" s="586">
        <v>8.4</v>
      </c>
      <c r="I181" s="587">
        <f t="shared" si="7"/>
        <v>402242.4</v>
      </c>
      <c r="J181" s="589">
        <f t="shared" si="8"/>
        <v>0</v>
      </c>
    </row>
    <row r="182" spans="1:10">
      <c r="A182" s="584">
        <v>2016</v>
      </c>
      <c r="B182" s="585" t="s">
        <v>1131</v>
      </c>
      <c r="C182" s="585" t="s">
        <v>31</v>
      </c>
      <c r="D182" s="586">
        <v>3139</v>
      </c>
      <c r="E182" s="587">
        <v>21.114999999999998</v>
      </c>
      <c r="F182" s="587">
        <f t="shared" si="6"/>
        <v>66279.985000000001</v>
      </c>
      <c r="G182" s="588">
        <v>0.81</v>
      </c>
      <c r="H182" s="586">
        <v>21.3</v>
      </c>
      <c r="I182" s="587">
        <f t="shared" si="7"/>
        <v>66860.7</v>
      </c>
      <c r="J182" s="589">
        <f t="shared" si="8"/>
        <v>0</v>
      </c>
    </row>
    <row r="183" spans="1:10">
      <c r="A183" s="584">
        <v>2016</v>
      </c>
      <c r="B183" s="585" t="s">
        <v>1131</v>
      </c>
      <c r="C183" s="585" t="s">
        <v>31</v>
      </c>
      <c r="D183" s="586">
        <v>1726</v>
      </c>
      <c r="E183" s="587">
        <v>25.062000000000001</v>
      </c>
      <c r="F183" s="587">
        <f t="shared" si="6"/>
        <v>43257.012000000002</v>
      </c>
      <c r="G183" s="588">
        <v>2.99</v>
      </c>
      <c r="H183" s="586">
        <v>9.8000000000000007</v>
      </c>
      <c r="I183" s="587">
        <f t="shared" si="7"/>
        <v>16914.800000000003</v>
      </c>
      <c r="J183" s="589">
        <f t="shared" si="8"/>
        <v>0</v>
      </c>
    </row>
    <row r="184" spans="1:10">
      <c r="A184" s="584">
        <v>2016</v>
      </c>
      <c r="B184" s="585" t="s">
        <v>1131</v>
      </c>
      <c r="C184" s="585" t="s">
        <v>31</v>
      </c>
      <c r="D184" s="586">
        <v>11391</v>
      </c>
      <c r="E184" s="587">
        <v>22.978000000000002</v>
      </c>
      <c r="F184" s="587">
        <f t="shared" si="6"/>
        <v>261742.39800000002</v>
      </c>
      <c r="G184" s="588">
        <v>2.63</v>
      </c>
      <c r="H184" s="586">
        <v>8</v>
      </c>
      <c r="I184" s="587">
        <f t="shared" si="7"/>
        <v>91128</v>
      </c>
      <c r="J184" s="589">
        <f t="shared" si="8"/>
        <v>0</v>
      </c>
    </row>
    <row r="185" spans="1:10">
      <c r="A185" s="584">
        <v>2016</v>
      </c>
      <c r="B185" s="585" t="s">
        <v>1131</v>
      </c>
      <c r="C185" s="585" t="s">
        <v>31</v>
      </c>
      <c r="D185" s="586">
        <v>232892</v>
      </c>
      <c r="E185" s="587">
        <v>24.059000000000001</v>
      </c>
      <c r="F185" s="587">
        <f t="shared" si="6"/>
        <v>5603148.6280000005</v>
      </c>
      <c r="G185" s="588">
        <v>3.45</v>
      </c>
      <c r="H185" s="586">
        <v>10.1</v>
      </c>
      <c r="I185" s="587">
        <f t="shared" si="7"/>
        <v>2352209.1999999997</v>
      </c>
      <c r="J185" s="589">
        <f t="shared" si="8"/>
        <v>0</v>
      </c>
    </row>
    <row r="186" spans="1:10">
      <c r="A186" s="584">
        <v>2016</v>
      </c>
      <c r="B186" s="585" t="s">
        <v>1131</v>
      </c>
      <c r="C186" s="585" t="s">
        <v>31</v>
      </c>
      <c r="D186" s="586">
        <v>11070</v>
      </c>
      <c r="E186" s="587">
        <v>22.757999999999999</v>
      </c>
      <c r="F186" s="587">
        <f t="shared" si="6"/>
        <v>251931.06</v>
      </c>
      <c r="G186" s="588">
        <v>2.98</v>
      </c>
      <c r="H186" s="586">
        <v>8.1</v>
      </c>
      <c r="I186" s="587">
        <f t="shared" si="7"/>
        <v>89667</v>
      </c>
      <c r="J186" s="589">
        <f t="shared" si="8"/>
        <v>0</v>
      </c>
    </row>
    <row r="187" spans="1:10">
      <c r="A187" s="584">
        <v>2016</v>
      </c>
      <c r="B187" s="585" t="s">
        <v>1131</v>
      </c>
      <c r="C187" s="585" t="s">
        <v>31</v>
      </c>
      <c r="D187" s="586">
        <v>19701</v>
      </c>
      <c r="E187" s="587">
        <v>23.523</v>
      </c>
      <c r="F187" s="587">
        <f t="shared" si="6"/>
        <v>463426.62300000002</v>
      </c>
      <c r="G187" s="588">
        <v>2.98</v>
      </c>
      <c r="H187" s="586">
        <v>9.3000000000000007</v>
      </c>
      <c r="I187" s="587">
        <f t="shared" si="7"/>
        <v>183219.30000000002</v>
      </c>
      <c r="J187" s="589">
        <f t="shared" si="8"/>
        <v>0</v>
      </c>
    </row>
    <row r="188" spans="1:10">
      <c r="A188" s="584">
        <v>2016</v>
      </c>
      <c r="B188" s="585" t="s">
        <v>1131</v>
      </c>
      <c r="C188" s="585" t="s">
        <v>31</v>
      </c>
      <c r="D188" s="586">
        <v>1602</v>
      </c>
      <c r="E188" s="587">
        <v>22.545999999999999</v>
      </c>
      <c r="F188" s="587">
        <f t="shared" si="6"/>
        <v>36118.691999999995</v>
      </c>
      <c r="G188" s="588">
        <v>3.21</v>
      </c>
      <c r="H188" s="586">
        <v>10.7</v>
      </c>
      <c r="I188" s="587">
        <f t="shared" si="7"/>
        <v>17141.399999999998</v>
      </c>
      <c r="J188" s="589">
        <f t="shared" si="8"/>
        <v>0</v>
      </c>
    </row>
    <row r="189" spans="1:10">
      <c r="A189" s="584">
        <v>2016</v>
      </c>
      <c r="B189" s="585" t="s">
        <v>1131</v>
      </c>
      <c r="C189" s="585" t="s">
        <v>31</v>
      </c>
      <c r="D189" s="586">
        <v>20088</v>
      </c>
      <c r="E189" s="587">
        <v>22.321000000000002</v>
      </c>
      <c r="F189" s="587">
        <f t="shared" si="6"/>
        <v>448384.24800000002</v>
      </c>
      <c r="G189" s="588">
        <v>3.12</v>
      </c>
      <c r="H189" s="586">
        <v>10.199999999999999</v>
      </c>
      <c r="I189" s="587">
        <f t="shared" si="7"/>
        <v>204897.59999999998</v>
      </c>
      <c r="J189" s="589">
        <f t="shared" si="8"/>
        <v>0</v>
      </c>
    </row>
    <row r="190" spans="1:10">
      <c r="A190" s="584">
        <v>2016</v>
      </c>
      <c r="B190" s="585" t="s">
        <v>1131</v>
      </c>
      <c r="C190" s="585" t="s">
        <v>31</v>
      </c>
      <c r="D190" s="586">
        <v>9590</v>
      </c>
      <c r="E190" s="587">
        <v>22.405999999999999</v>
      </c>
      <c r="F190" s="587">
        <f t="shared" si="6"/>
        <v>214873.53999999998</v>
      </c>
      <c r="G190" s="588">
        <v>3.28</v>
      </c>
      <c r="H190" s="586">
        <v>10.6</v>
      </c>
      <c r="I190" s="587">
        <f t="shared" si="7"/>
        <v>101654</v>
      </c>
      <c r="J190" s="589">
        <f t="shared" si="8"/>
        <v>0</v>
      </c>
    </row>
    <row r="191" spans="1:10">
      <c r="A191" s="584">
        <v>2016</v>
      </c>
      <c r="B191" s="585" t="s">
        <v>1131</v>
      </c>
      <c r="C191" s="585" t="s">
        <v>31</v>
      </c>
      <c r="D191" s="586">
        <v>11219</v>
      </c>
      <c r="E191" s="587">
        <v>22.298999999999999</v>
      </c>
      <c r="F191" s="587">
        <f t="shared" si="6"/>
        <v>250172.481</v>
      </c>
      <c r="G191" s="588">
        <v>3.18</v>
      </c>
      <c r="H191" s="586">
        <v>10.8</v>
      </c>
      <c r="I191" s="587">
        <f t="shared" si="7"/>
        <v>121165.20000000001</v>
      </c>
      <c r="J191" s="589">
        <f t="shared" si="8"/>
        <v>0</v>
      </c>
    </row>
    <row r="192" spans="1:10">
      <c r="A192" s="584">
        <v>2016</v>
      </c>
      <c r="B192" s="585" t="s">
        <v>1131</v>
      </c>
      <c r="C192" s="585" t="s">
        <v>31</v>
      </c>
      <c r="D192" s="586">
        <v>10000</v>
      </c>
      <c r="E192" s="587">
        <v>22.02</v>
      </c>
      <c r="F192" s="587">
        <f t="shared" si="6"/>
        <v>220200</v>
      </c>
      <c r="G192" s="588">
        <v>2.95</v>
      </c>
      <c r="H192" s="586">
        <v>10.8</v>
      </c>
      <c r="I192" s="587">
        <f t="shared" si="7"/>
        <v>108000</v>
      </c>
      <c r="J192" s="589">
        <f t="shared" si="8"/>
        <v>0</v>
      </c>
    </row>
    <row r="193" spans="1:10">
      <c r="A193" s="584">
        <v>2016</v>
      </c>
      <c r="B193" s="585" t="s">
        <v>1131</v>
      </c>
      <c r="C193" s="585" t="s">
        <v>31</v>
      </c>
      <c r="D193" s="586">
        <v>4795</v>
      </c>
      <c r="E193" s="587">
        <v>22.891999999999999</v>
      </c>
      <c r="F193" s="587">
        <f t="shared" si="6"/>
        <v>109767.14</v>
      </c>
      <c r="G193" s="588">
        <v>2.97</v>
      </c>
      <c r="H193" s="586">
        <v>7.9</v>
      </c>
      <c r="I193" s="587">
        <f t="shared" si="7"/>
        <v>37880.5</v>
      </c>
      <c r="J193" s="589">
        <f t="shared" si="8"/>
        <v>0</v>
      </c>
    </row>
    <row r="194" spans="1:10">
      <c r="A194" s="584">
        <v>2016</v>
      </c>
      <c r="B194" s="585" t="s">
        <v>1131</v>
      </c>
      <c r="C194" s="585" t="s">
        <v>31</v>
      </c>
      <c r="D194" s="586">
        <v>1567</v>
      </c>
      <c r="E194" s="587">
        <v>22.867999999999999</v>
      </c>
      <c r="F194" s="587">
        <f t="shared" si="6"/>
        <v>35834.155999999995</v>
      </c>
      <c r="G194" s="588">
        <v>2.97</v>
      </c>
      <c r="H194" s="586">
        <v>8.1</v>
      </c>
      <c r="I194" s="587">
        <f t="shared" si="7"/>
        <v>12692.699999999999</v>
      </c>
      <c r="J194" s="589">
        <f t="shared" si="8"/>
        <v>0</v>
      </c>
    </row>
    <row r="195" spans="1:10">
      <c r="A195" s="584">
        <v>2016</v>
      </c>
      <c r="B195" s="585" t="s">
        <v>1131</v>
      </c>
      <c r="C195" s="585" t="s">
        <v>31</v>
      </c>
      <c r="D195" s="586">
        <v>9733</v>
      </c>
      <c r="E195" s="587">
        <v>23.46</v>
      </c>
      <c r="F195" s="587">
        <f t="shared" ref="F195:F258" si="9">E195*D195</f>
        <v>228336.18000000002</v>
      </c>
      <c r="G195" s="588">
        <v>2.59</v>
      </c>
      <c r="H195" s="586">
        <v>8.5</v>
      </c>
      <c r="I195" s="587">
        <f t="shared" ref="I195:I258" si="10">H195*D195</f>
        <v>82730.5</v>
      </c>
      <c r="J195" s="589">
        <f t="shared" ref="J195:J258" si="11">IF(B195="LIG",1,0)</f>
        <v>0</v>
      </c>
    </row>
    <row r="196" spans="1:10">
      <c r="A196" s="584">
        <v>2016</v>
      </c>
      <c r="B196" s="585" t="s">
        <v>1131</v>
      </c>
      <c r="C196" s="585" t="s">
        <v>31</v>
      </c>
      <c r="D196" s="586">
        <v>37993</v>
      </c>
      <c r="E196" s="587">
        <v>23.512</v>
      </c>
      <c r="F196" s="587">
        <f t="shared" si="9"/>
        <v>893291.41599999997</v>
      </c>
      <c r="G196" s="588">
        <v>2.97</v>
      </c>
      <c r="H196" s="586">
        <v>8.9</v>
      </c>
      <c r="I196" s="587">
        <f t="shared" si="10"/>
        <v>338137.7</v>
      </c>
      <c r="J196" s="589">
        <f t="shared" si="11"/>
        <v>0</v>
      </c>
    </row>
    <row r="197" spans="1:10">
      <c r="A197" s="584">
        <v>2016</v>
      </c>
      <c r="B197" s="585" t="s">
        <v>1131</v>
      </c>
      <c r="C197" s="585" t="s">
        <v>31</v>
      </c>
      <c r="D197" s="586">
        <v>21591</v>
      </c>
      <c r="E197" s="587">
        <v>21.925999999999998</v>
      </c>
      <c r="F197" s="587">
        <f t="shared" si="9"/>
        <v>473404.26599999995</v>
      </c>
      <c r="G197" s="588">
        <v>2.98</v>
      </c>
      <c r="H197" s="586">
        <v>8.9</v>
      </c>
      <c r="I197" s="587">
        <f t="shared" si="10"/>
        <v>192159.9</v>
      </c>
      <c r="J197" s="589">
        <f t="shared" si="11"/>
        <v>0</v>
      </c>
    </row>
    <row r="198" spans="1:10">
      <c r="A198" s="584">
        <v>2016</v>
      </c>
      <c r="B198" s="585" t="s">
        <v>1131</v>
      </c>
      <c r="C198" s="585" t="s">
        <v>31</v>
      </c>
      <c r="D198" s="586">
        <v>32277</v>
      </c>
      <c r="E198" s="587">
        <v>21.72</v>
      </c>
      <c r="F198" s="587">
        <f t="shared" si="9"/>
        <v>701056.44</v>
      </c>
      <c r="G198" s="588">
        <v>3.24</v>
      </c>
      <c r="H198" s="586">
        <v>10.3</v>
      </c>
      <c r="I198" s="587">
        <f t="shared" si="10"/>
        <v>332453.10000000003</v>
      </c>
      <c r="J198" s="589">
        <f t="shared" si="11"/>
        <v>0</v>
      </c>
    </row>
    <row r="199" spans="1:10">
      <c r="A199" s="584">
        <v>2016</v>
      </c>
      <c r="B199" s="585" t="s">
        <v>1131</v>
      </c>
      <c r="C199" s="585" t="s">
        <v>31</v>
      </c>
      <c r="D199" s="586">
        <v>67379</v>
      </c>
      <c r="E199" s="587">
        <v>23.52</v>
      </c>
      <c r="F199" s="587">
        <f t="shared" si="9"/>
        <v>1584754.08</v>
      </c>
      <c r="G199" s="588">
        <v>2.68</v>
      </c>
      <c r="H199" s="586">
        <v>8.8000000000000007</v>
      </c>
      <c r="I199" s="587">
        <f t="shared" si="10"/>
        <v>592935.20000000007</v>
      </c>
      <c r="J199" s="589">
        <f t="shared" si="11"/>
        <v>0</v>
      </c>
    </row>
    <row r="200" spans="1:10">
      <c r="A200" s="584">
        <v>2016</v>
      </c>
      <c r="B200" s="585" t="s">
        <v>1131</v>
      </c>
      <c r="C200" s="585" t="s">
        <v>31</v>
      </c>
      <c r="D200" s="586">
        <v>27574</v>
      </c>
      <c r="E200" s="587">
        <v>24.047999999999998</v>
      </c>
      <c r="F200" s="587">
        <f t="shared" si="9"/>
        <v>663099.55199999991</v>
      </c>
      <c r="G200" s="588">
        <v>2.95</v>
      </c>
      <c r="H200" s="586">
        <v>8.1999999999999993</v>
      </c>
      <c r="I200" s="587">
        <f t="shared" si="10"/>
        <v>226106.8</v>
      </c>
      <c r="J200" s="589">
        <f t="shared" si="11"/>
        <v>0</v>
      </c>
    </row>
    <row r="201" spans="1:10">
      <c r="A201" s="584">
        <v>2016</v>
      </c>
      <c r="B201" s="585" t="s">
        <v>1131</v>
      </c>
      <c r="C201" s="585" t="s">
        <v>31</v>
      </c>
      <c r="D201" s="586">
        <v>9272</v>
      </c>
      <c r="E201" s="587">
        <v>23.126000000000001</v>
      </c>
      <c r="F201" s="587">
        <f t="shared" si="9"/>
        <v>214424.272</v>
      </c>
      <c r="G201" s="588">
        <v>2.76</v>
      </c>
      <c r="H201" s="586">
        <v>7.1</v>
      </c>
      <c r="I201" s="587">
        <f t="shared" si="10"/>
        <v>65831.199999999997</v>
      </c>
      <c r="J201" s="589">
        <f t="shared" si="11"/>
        <v>0</v>
      </c>
    </row>
    <row r="202" spans="1:10">
      <c r="A202" s="584">
        <v>2016</v>
      </c>
      <c r="B202" s="585" t="s">
        <v>1131</v>
      </c>
      <c r="C202" s="585" t="s">
        <v>31</v>
      </c>
      <c r="D202" s="586">
        <v>30340</v>
      </c>
      <c r="E202" s="587">
        <v>23.158000000000001</v>
      </c>
      <c r="F202" s="587">
        <f t="shared" si="9"/>
        <v>702613.72000000009</v>
      </c>
      <c r="G202" s="588">
        <v>2.71</v>
      </c>
      <c r="H202" s="586">
        <v>8.5</v>
      </c>
      <c r="I202" s="587">
        <f t="shared" si="10"/>
        <v>257890</v>
      </c>
      <c r="J202" s="589">
        <f t="shared" si="11"/>
        <v>0</v>
      </c>
    </row>
    <row r="203" spans="1:10">
      <c r="A203" s="584">
        <v>2016</v>
      </c>
      <c r="B203" s="585" t="s">
        <v>1131</v>
      </c>
      <c r="C203" s="585" t="s">
        <v>31</v>
      </c>
      <c r="D203" s="586">
        <v>86356</v>
      </c>
      <c r="E203" s="587">
        <v>23.431999999999999</v>
      </c>
      <c r="F203" s="587">
        <f t="shared" si="9"/>
        <v>2023493.7919999999</v>
      </c>
      <c r="G203" s="588">
        <v>4.55</v>
      </c>
      <c r="H203" s="586">
        <v>6.6</v>
      </c>
      <c r="I203" s="587">
        <f t="shared" si="10"/>
        <v>569949.6</v>
      </c>
      <c r="J203" s="589">
        <f t="shared" si="11"/>
        <v>0</v>
      </c>
    </row>
    <row r="204" spans="1:10">
      <c r="A204" s="584">
        <v>2016</v>
      </c>
      <c r="B204" s="585" t="s">
        <v>1127</v>
      </c>
      <c r="C204" s="585" t="s">
        <v>31</v>
      </c>
      <c r="D204" s="586">
        <v>78600</v>
      </c>
      <c r="E204" s="587">
        <v>17.654</v>
      </c>
      <c r="F204" s="587">
        <f t="shared" si="9"/>
        <v>1387604.4</v>
      </c>
      <c r="G204" s="588">
        <v>0.33</v>
      </c>
      <c r="H204" s="586">
        <v>5.7</v>
      </c>
      <c r="I204" s="587">
        <f t="shared" si="10"/>
        <v>448020</v>
      </c>
      <c r="J204" s="589">
        <f t="shared" si="11"/>
        <v>0</v>
      </c>
    </row>
    <row r="205" spans="1:10">
      <c r="A205" s="584">
        <v>2016</v>
      </c>
      <c r="B205" s="585" t="s">
        <v>1127</v>
      </c>
      <c r="C205" s="585" t="s">
        <v>31</v>
      </c>
      <c r="D205" s="586">
        <v>30525</v>
      </c>
      <c r="E205" s="587">
        <v>18.010000000000002</v>
      </c>
      <c r="F205" s="587">
        <f t="shared" si="9"/>
        <v>549755.25</v>
      </c>
      <c r="G205" s="588">
        <v>0.3</v>
      </c>
      <c r="H205" s="586">
        <v>5.6</v>
      </c>
      <c r="I205" s="587">
        <f t="shared" si="10"/>
        <v>170940</v>
      </c>
      <c r="J205" s="589">
        <f t="shared" si="11"/>
        <v>0</v>
      </c>
    </row>
    <row r="206" spans="1:10">
      <c r="A206" s="584">
        <v>2016</v>
      </c>
      <c r="B206" s="585" t="s">
        <v>1131</v>
      </c>
      <c r="C206" s="585" t="s">
        <v>31</v>
      </c>
      <c r="D206" s="586">
        <v>39905</v>
      </c>
      <c r="E206" s="587">
        <v>24.198</v>
      </c>
      <c r="F206" s="587">
        <f t="shared" si="9"/>
        <v>965621.19000000006</v>
      </c>
      <c r="G206" s="588">
        <v>3.31</v>
      </c>
      <c r="H206" s="586">
        <v>9.8000000000000007</v>
      </c>
      <c r="I206" s="587">
        <f t="shared" si="10"/>
        <v>391069</v>
      </c>
      <c r="J206" s="589">
        <f t="shared" si="11"/>
        <v>0</v>
      </c>
    </row>
    <row r="207" spans="1:10">
      <c r="A207" s="584">
        <v>2016</v>
      </c>
      <c r="B207" s="585" t="s">
        <v>1131</v>
      </c>
      <c r="C207" s="585" t="s">
        <v>31</v>
      </c>
      <c r="D207" s="586">
        <v>24865</v>
      </c>
      <c r="E207" s="587">
        <v>24.18</v>
      </c>
      <c r="F207" s="587">
        <f t="shared" si="9"/>
        <v>601235.69999999995</v>
      </c>
      <c r="G207" s="588">
        <v>3.24</v>
      </c>
      <c r="H207" s="586">
        <v>9.8000000000000007</v>
      </c>
      <c r="I207" s="587">
        <f t="shared" si="10"/>
        <v>243677.00000000003</v>
      </c>
      <c r="J207" s="589">
        <f t="shared" si="11"/>
        <v>0</v>
      </c>
    </row>
    <row r="208" spans="1:10">
      <c r="A208" s="584">
        <v>2016</v>
      </c>
      <c r="B208" s="585" t="s">
        <v>1131</v>
      </c>
      <c r="C208" s="585" t="s">
        <v>31</v>
      </c>
      <c r="D208" s="586">
        <v>13544</v>
      </c>
      <c r="E208" s="587">
        <v>24.29</v>
      </c>
      <c r="F208" s="587">
        <f t="shared" si="9"/>
        <v>328983.76</v>
      </c>
      <c r="G208" s="588">
        <v>1.55</v>
      </c>
      <c r="H208" s="586">
        <v>8.8000000000000007</v>
      </c>
      <c r="I208" s="587">
        <f t="shared" si="10"/>
        <v>119187.20000000001</v>
      </c>
      <c r="J208" s="589">
        <f t="shared" si="11"/>
        <v>0</v>
      </c>
    </row>
    <row r="209" spans="1:10">
      <c r="A209" s="584">
        <v>2016</v>
      </c>
      <c r="B209" s="585" t="s">
        <v>1131</v>
      </c>
      <c r="C209" s="585" t="s">
        <v>31</v>
      </c>
      <c r="D209" s="586">
        <v>14268</v>
      </c>
      <c r="E209" s="587">
        <v>24.04</v>
      </c>
      <c r="F209" s="587">
        <f t="shared" si="9"/>
        <v>343002.72</v>
      </c>
      <c r="G209" s="588">
        <v>1.55</v>
      </c>
      <c r="H209" s="586">
        <v>10</v>
      </c>
      <c r="I209" s="587">
        <f t="shared" si="10"/>
        <v>142680</v>
      </c>
      <c r="J209" s="589">
        <f t="shared" si="11"/>
        <v>0</v>
      </c>
    </row>
    <row r="210" spans="1:10">
      <c r="A210" s="584">
        <v>2016</v>
      </c>
      <c r="B210" s="585" t="s">
        <v>1131</v>
      </c>
      <c r="C210" s="585" t="s">
        <v>31</v>
      </c>
      <c r="D210" s="586">
        <v>1908</v>
      </c>
      <c r="E210" s="587">
        <v>24.81</v>
      </c>
      <c r="F210" s="587">
        <f t="shared" si="9"/>
        <v>47337.479999999996</v>
      </c>
      <c r="G210" s="588">
        <v>2.12</v>
      </c>
      <c r="H210" s="586">
        <v>10.199999999999999</v>
      </c>
      <c r="I210" s="587">
        <f t="shared" si="10"/>
        <v>19461.599999999999</v>
      </c>
      <c r="J210" s="589">
        <f t="shared" si="11"/>
        <v>0</v>
      </c>
    </row>
    <row r="211" spans="1:10">
      <c r="A211" s="584">
        <v>2016</v>
      </c>
      <c r="B211" s="585" t="s">
        <v>1131</v>
      </c>
      <c r="C211" s="585" t="s">
        <v>31</v>
      </c>
      <c r="D211" s="586">
        <v>6125</v>
      </c>
      <c r="E211" s="587">
        <v>25.62</v>
      </c>
      <c r="F211" s="587">
        <f t="shared" si="9"/>
        <v>156922.5</v>
      </c>
      <c r="G211" s="588">
        <v>1.43</v>
      </c>
      <c r="H211" s="586">
        <v>8.6999999999999993</v>
      </c>
      <c r="I211" s="587">
        <f t="shared" si="10"/>
        <v>53287.499999999993</v>
      </c>
      <c r="J211" s="589">
        <f t="shared" si="11"/>
        <v>0</v>
      </c>
    </row>
    <row r="212" spans="1:10">
      <c r="A212" s="584">
        <v>2016</v>
      </c>
      <c r="B212" s="585" t="s">
        <v>1127</v>
      </c>
      <c r="C212" s="585" t="s">
        <v>31</v>
      </c>
      <c r="D212" s="586">
        <v>44982</v>
      </c>
      <c r="E212" s="587">
        <v>18.12</v>
      </c>
      <c r="F212" s="587">
        <f t="shared" si="9"/>
        <v>815073.84000000008</v>
      </c>
      <c r="G212" s="588">
        <v>0.25</v>
      </c>
      <c r="H212" s="586">
        <v>4.7</v>
      </c>
      <c r="I212" s="587">
        <f t="shared" si="10"/>
        <v>211415.4</v>
      </c>
      <c r="J212" s="589">
        <f t="shared" si="11"/>
        <v>0</v>
      </c>
    </row>
    <row r="213" spans="1:10">
      <c r="A213" s="584">
        <v>2016</v>
      </c>
      <c r="B213" s="585" t="s">
        <v>1127</v>
      </c>
      <c r="C213" s="585" t="s">
        <v>31</v>
      </c>
      <c r="D213" s="586">
        <v>45659</v>
      </c>
      <c r="E213" s="587">
        <v>16.78</v>
      </c>
      <c r="F213" s="587">
        <f t="shared" si="9"/>
        <v>766158.02</v>
      </c>
      <c r="G213" s="588">
        <v>0.3</v>
      </c>
      <c r="H213" s="586">
        <v>5.9</v>
      </c>
      <c r="I213" s="587">
        <f t="shared" si="10"/>
        <v>269388.10000000003</v>
      </c>
      <c r="J213" s="589">
        <f t="shared" si="11"/>
        <v>0</v>
      </c>
    </row>
    <row r="214" spans="1:10">
      <c r="A214" s="584">
        <v>2016</v>
      </c>
      <c r="B214" s="585" t="s">
        <v>1127</v>
      </c>
      <c r="C214" s="585" t="s">
        <v>31</v>
      </c>
      <c r="D214" s="586">
        <v>29786</v>
      </c>
      <c r="E214" s="587">
        <v>17.940000000000001</v>
      </c>
      <c r="F214" s="587">
        <f t="shared" si="9"/>
        <v>534360.84000000008</v>
      </c>
      <c r="G214" s="588">
        <v>0.28999999999999998</v>
      </c>
      <c r="H214" s="586">
        <v>5.9</v>
      </c>
      <c r="I214" s="587">
        <f t="shared" si="10"/>
        <v>175737.40000000002</v>
      </c>
      <c r="J214" s="589">
        <f t="shared" si="11"/>
        <v>0</v>
      </c>
    </row>
    <row r="215" spans="1:10">
      <c r="A215" s="584">
        <v>2016</v>
      </c>
      <c r="B215" s="585" t="s">
        <v>1127</v>
      </c>
      <c r="C215" s="585" t="s">
        <v>31</v>
      </c>
      <c r="D215" s="586">
        <v>29696</v>
      </c>
      <c r="E215" s="587">
        <v>16.899999999999999</v>
      </c>
      <c r="F215" s="587">
        <f t="shared" si="9"/>
        <v>501862.39999999997</v>
      </c>
      <c r="G215" s="588">
        <v>0.31</v>
      </c>
      <c r="H215" s="586">
        <v>5.5</v>
      </c>
      <c r="I215" s="587">
        <f t="shared" si="10"/>
        <v>163328</v>
      </c>
      <c r="J215" s="589">
        <f t="shared" si="11"/>
        <v>0</v>
      </c>
    </row>
    <row r="216" spans="1:10">
      <c r="A216" s="584">
        <v>2016</v>
      </c>
      <c r="B216" s="585" t="s">
        <v>1127</v>
      </c>
      <c r="C216" s="585" t="s">
        <v>31</v>
      </c>
      <c r="D216" s="586">
        <v>41169</v>
      </c>
      <c r="E216" s="587">
        <v>16.86</v>
      </c>
      <c r="F216" s="587">
        <f t="shared" si="9"/>
        <v>694109.34</v>
      </c>
      <c r="G216" s="588">
        <v>0.3</v>
      </c>
      <c r="H216" s="586">
        <v>5.7</v>
      </c>
      <c r="I216" s="587">
        <f t="shared" si="10"/>
        <v>234663.30000000002</v>
      </c>
      <c r="J216" s="589">
        <f t="shared" si="11"/>
        <v>0</v>
      </c>
    </row>
    <row r="217" spans="1:10">
      <c r="A217" s="584">
        <v>2016</v>
      </c>
      <c r="B217" s="585" t="s">
        <v>1131</v>
      </c>
      <c r="C217" s="585" t="s">
        <v>31</v>
      </c>
      <c r="D217" s="586">
        <v>11014</v>
      </c>
      <c r="E217" s="587">
        <v>25.3</v>
      </c>
      <c r="F217" s="587">
        <f t="shared" si="9"/>
        <v>278654.2</v>
      </c>
      <c r="G217" s="588">
        <v>0.98</v>
      </c>
      <c r="H217" s="586">
        <v>10</v>
      </c>
      <c r="I217" s="587">
        <f t="shared" si="10"/>
        <v>110140</v>
      </c>
      <c r="J217" s="589">
        <f t="shared" si="11"/>
        <v>0</v>
      </c>
    </row>
    <row r="218" spans="1:10">
      <c r="A218" s="584">
        <v>2016</v>
      </c>
      <c r="B218" s="585" t="s">
        <v>1131</v>
      </c>
      <c r="C218" s="585" t="s">
        <v>31</v>
      </c>
      <c r="D218" s="586">
        <v>10981</v>
      </c>
      <c r="E218" s="587">
        <v>26.72</v>
      </c>
      <c r="F218" s="587">
        <f t="shared" si="9"/>
        <v>293412.32</v>
      </c>
      <c r="G218" s="588">
        <v>0.91</v>
      </c>
      <c r="H218" s="586">
        <v>6</v>
      </c>
      <c r="I218" s="587">
        <f t="shared" si="10"/>
        <v>65886</v>
      </c>
      <c r="J218" s="589">
        <f t="shared" si="11"/>
        <v>0</v>
      </c>
    </row>
    <row r="219" spans="1:10">
      <c r="A219" s="584">
        <v>2016</v>
      </c>
      <c r="B219" s="585" t="s">
        <v>1131</v>
      </c>
      <c r="C219" s="585" t="s">
        <v>31</v>
      </c>
      <c r="D219" s="586">
        <v>20408</v>
      </c>
      <c r="E219" s="587">
        <v>26.03</v>
      </c>
      <c r="F219" s="587">
        <f t="shared" si="9"/>
        <v>531220.24</v>
      </c>
      <c r="G219" s="588">
        <v>2.46</v>
      </c>
      <c r="H219" s="586">
        <v>7.5</v>
      </c>
      <c r="I219" s="587">
        <f t="shared" si="10"/>
        <v>153060</v>
      </c>
      <c r="J219" s="589">
        <f t="shared" si="11"/>
        <v>0</v>
      </c>
    </row>
    <row r="220" spans="1:10">
      <c r="A220" s="584">
        <v>2016</v>
      </c>
      <c r="B220" s="585" t="s">
        <v>1131</v>
      </c>
      <c r="C220" s="585" t="s">
        <v>31</v>
      </c>
      <c r="D220" s="586">
        <v>6426</v>
      </c>
      <c r="E220" s="587">
        <v>25.96</v>
      </c>
      <c r="F220" s="587">
        <f t="shared" si="9"/>
        <v>166818.96</v>
      </c>
      <c r="G220" s="588">
        <v>2.4900000000000002</v>
      </c>
      <c r="H220" s="586">
        <v>7.7</v>
      </c>
      <c r="I220" s="587">
        <f t="shared" si="10"/>
        <v>49480.200000000004</v>
      </c>
      <c r="J220" s="589">
        <f t="shared" si="11"/>
        <v>0</v>
      </c>
    </row>
    <row r="221" spans="1:10">
      <c r="A221" s="584">
        <v>2016</v>
      </c>
      <c r="B221" s="585" t="s">
        <v>1131</v>
      </c>
      <c r="C221" s="585" t="s">
        <v>31</v>
      </c>
      <c r="D221" s="586">
        <v>119194</v>
      </c>
      <c r="E221" s="587">
        <v>24.34</v>
      </c>
      <c r="F221" s="587">
        <f t="shared" si="9"/>
        <v>2901181.96</v>
      </c>
      <c r="G221" s="588">
        <v>0.83</v>
      </c>
      <c r="H221" s="586">
        <v>11.7</v>
      </c>
      <c r="I221" s="587">
        <f t="shared" si="10"/>
        <v>1394569.7999999998</v>
      </c>
      <c r="J221" s="589">
        <f t="shared" si="11"/>
        <v>0</v>
      </c>
    </row>
    <row r="222" spans="1:10">
      <c r="A222" s="584">
        <v>2016</v>
      </c>
      <c r="B222" s="585" t="s">
        <v>1131</v>
      </c>
      <c r="C222" s="585" t="s">
        <v>31</v>
      </c>
      <c r="D222" s="586">
        <v>66235</v>
      </c>
      <c r="E222" s="587">
        <v>21.39</v>
      </c>
      <c r="F222" s="587">
        <f t="shared" si="9"/>
        <v>1416766.6500000001</v>
      </c>
      <c r="G222" s="588">
        <v>0.56000000000000005</v>
      </c>
      <c r="H222" s="586">
        <v>6.7</v>
      </c>
      <c r="I222" s="587">
        <f t="shared" si="10"/>
        <v>443774.5</v>
      </c>
      <c r="J222" s="589">
        <f t="shared" si="11"/>
        <v>0</v>
      </c>
    </row>
    <row r="223" spans="1:10">
      <c r="A223" s="584">
        <v>2016</v>
      </c>
      <c r="B223" s="585" t="s">
        <v>1127</v>
      </c>
      <c r="C223" s="585" t="s">
        <v>31</v>
      </c>
      <c r="D223" s="586">
        <v>8047</v>
      </c>
      <c r="E223" s="587">
        <v>17.87</v>
      </c>
      <c r="F223" s="587">
        <f t="shared" si="9"/>
        <v>143799.89000000001</v>
      </c>
      <c r="G223" s="588">
        <v>0.21</v>
      </c>
      <c r="H223" s="586">
        <v>4.8</v>
      </c>
      <c r="I223" s="587">
        <f t="shared" si="10"/>
        <v>38625.599999999999</v>
      </c>
      <c r="J223" s="589">
        <f t="shared" si="11"/>
        <v>0</v>
      </c>
    </row>
    <row r="224" spans="1:10">
      <c r="A224" s="584">
        <v>2016</v>
      </c>
      <c r="B224" s="585" t="s">
        <v>1127</v>
      </c>
      <c r="C224" s="585" t="s">
        <v>31</v>
      </c>
      <c r="D224" s="586">
        <v>122</v>
      </c>
      <c r="E224" s="587">
        <v>17.466000000000001</v>
      </c>
      <c r="F224" s="587">
        <f t="shared" si="9"/>
        <v>2130.8520000000003</v>
      </c>
      <c r="G224" s="588">
        <v>0.33</v>
      </c>
      <c r="H224" s="586">
        <v>6</v>
      </c>
      <c r="I224" s="587">
        <f t="shared" si="10"/>
        <v>732</v>
      </c>
      <c r="J224" s="589">
        <f t="shared" si="11"/>
        <v>0</v>
      </c>
    </row>
    <row r="225" spans="1:10">
      <c r="A225" s="584">
        <v>2016</v>
      </c>
      <c r="B225" s="585" t="s">
        <v>1127</v>
      </c>
      <c r="C225" s="585" t="s">
        <v>31</v>
      </c>
      <c r="D225" s="586">
        <v>11779</v>
      </c>
      <c r="E225" s="587">
        <v>17.739000000000001</v>
      </c>
      <c r="F225" s="587">
        <f t="shared" si="9"/>
        <v>208947.68100000001</v>
      </c>
      <c r="G225" s="588">
        <v>0.31</v>
      </c>
      <c r="H225" s="586">
        <v>3.2</v>
      </c>
      <c r="I225" s="587">
        <f t="shared" si="10"/>
        <v>37692.800000000003</v>
      </c>
      <c r="J225" s="589">
        <f t="shared" si="11"/>
        <v>0</v>
      </c>
    </row>
    <row r="226" spans="1:10">
      <c r="A226" s="584">
        <v>2016</v>
      </c>
      <c r="B226" s="585" t="s">
        <v>1127</v>
      </c>
      <c r="C226" s="585" t="s">
        <v>31</v>
      </c>
      <c r="D226" s="586">
        <v>15798</v>
      </c>
      <c r="E226" s="587">
        <v>17.989999999999998</v>
      </c>
      <c r="F226" s="587">
        <f t="shared" si="9"/>
        <v>284206.01999999996</v>
      </c>
      <c r="G226" s="588">
        <v>0.32</v>
      </c>
      <c r="H226" s="586">
        <v>5.5</v>
      </c>
      <c r="I226" s="587">
        <f t="shared" si="10"/>
        <v>86889</v>
      </c>
      <c r="J226" s="589">
        <f t="shared" si="11"/>
        <v>0</v>
      </c>
    </row>
    <row r="227" spans="1:10">
      <c r="A227" s="584">
        <v>2016</v>
      </c>
      <c r="B227" s="585" t="s">
        <v>1127</v>
      </c>
      <c r="C227" s="585" t="s">
        <v>31</v>
      </c>
      <c r="D227" s="586">
        <v>31338</v>
      </c>
      <c r="E227" s="587">
        <v>17.725999999999999</v>
      </c>
      <c r="F227" s="587">
        <f t="shared" si="9"/>
        <v>555497.38799999992</v>
      </c>
      <c r="G227" s="588">
        <v>0.31</v>
      </c>
      <c r="H227" s="586">
        <v>6.4</v>
      </c>
      <c r="I227" s="587">
        <f t="shared" si="10"/>
        <v>200563.20000000001</v>
      </c>
      <c r="J227" s="589">
        <f t="shared" si="11"/>
        <v>0</v>
      </c>
    </row>
    <row r="228" spans="1:10">
      <c r="A228" s="584">
        <v>2016</v>
      </c>
      <c r="B228" s="585" t="s">
        <v>1127</v>
      </c>
      <c r="C228" s="585" t="s">
        <v>31</v>
      </c>
      <c r="D228" s="586">
        <v>15747</v>
      </c>
      <c r="E228" s="587">
        <v>17.928000000000001</v>
      </c>
      <c r="F228" s="587">
        <f t="shared" si="9"/>
        <v>282312.21600000001</v>
      </c>
      <c r="G228" s="588">
        <v>0.22</v>
      </c>
      <c r="H228" s="586">
        <v>4.7</v>
      </c>
      <c r="I228" s="587">
        <f t="shared" si="10"/>
        <v>74010.900000000009</v>
      </c>
      <c r="J228" s="589">
        <f t="shared" si="11"/>
        <v>0</v>
      </c>
    </row>
    <row r="229" spans="1:10">
      <c r="A229" s="584">
        <v>2016</v>
      </c>
      <c r="B229" s="585" t="s">
        <v>1127</v>
      </c>
      <c r="C229" s="585" t="s">
        <v>31</v>
      </c>
      <c r="D229" s="586">
        <v>16444</v>
      </c>
      <c r="E229" s="587">
        <v>17.861999999999998</v>
      </c>
      <c r="F229" s="587">
        <f t="shared" si="9"/>
        <v>293722.72799999994</v>
      </c>
      <c r="G229" s="588">
        <v>0.24</v>
      </c>
      <c r="H229" s="586">
        <v>5.5</v>
      </c>
      <c r="I229" s="587">
        <f t="shared" si="10"/>
        <v>90442</v>
      </c>
      <c r="J229" s="589">
        <f t="shared" si="11"/>
        <v>0</v>
      </c>
    </row>
    <row r="230" spans="1:10">
      <c r="A230" s="584">
        <v>2016</v>
      </c>
      <c r="B230" s="585" t="s">
        <v>1127</v>
      </c>
      <c r="C230" s="585" t="s">
        <v>31</v>
      </c>
      <c r="D230" s="586">
        <v>47083</v>
      </c>
      <c r="E230" s="587">
        <v>17.64</v>
      </c>
      <c r="F230" s="587">
        <f t="shared" si="9"/>
        <v>830544.12</v>
      </c>
      <c r="G230" s="588">
        <v>0.23</v>
      </c>
      <c r="H230" s="586">
        <v>5.9</v>
      </c>
      <c r="I230" s="587">
        <f t="shared" si="10"/>
        <v>277789.7</v>
      </c>
      <c r="J230" s="589">
        <f t="shared" si="11"/>
        <v>0</v>
      </c>
    </row>
    <row r="231" spans="1:10">
      <c r="A231" s="584">
        <v>2016</v>
      </c>
      <c r="B231" s="585" t="s">
        <v>1127</v>
      </c>
      <c r="C231" s="585" t="s">
        <v>31</v>
      </c>
      <c r="D231" s="586">
        <v>62966</v>
      </c>
      <c r="E231" s="587">
        <v>17.620999999999999</v>
      </c>
      <c r="F231" s="587">
        <f t="shared" si="9"/>
        <v>1109523.8859999999</v>
      </c>
      <c r="G231" s="588">
        <v>0.18</v>
      </c>
      <c r="H231" s="586">
        <v>4.5999999999999996</v>
      </c>
      <c r="I231" s="587">
        <f t="shared" si="10"/>
        <v>289643.59999999998</v>
      </c>
      <c r="J231" s="589">
        <f t="shared" si="11"/>
        <v>0</v>
      </c>
    </row>
    <row r="232" spans="1:10">
      <c r="A232" s="584">
        <v>2016</v>
      </c>
      <c r="B232" s="585" t="s">
        <v>1127</v>
      </c>
      <c r="C232" s="585" t="s">
        <v>31</v>
      </c>
      <c r="D232" s="586">
        <v>15863</v>
      </c>
      <c r="E232" s="587">
        <v>17.725999999999999</v>
      </c>
      <c r="F232" s="587">
        <f t="shared" si="9"/>
        <v>281187.538</v>
      </c>
      <c r="G232" s="588">
        <v>0.25</v>
      </c>
      <c r="H232" s="586">
        <v>5.2</v>
      </c>
      <c r="I232" s="587">
        <f t="shared" si="10"/>
        <v>82487.600000000006</v>
      </c>
      <c r="J232" s="589">
        <f t="shared" si="11"/>
        <v>0</v>
      </c>
    </row>
    <row r="233" spans="1:10">
      <c r="A233" s="584">
        <v>2016</v>
      </c>
      <c r="B233" s="585" t="s">
        <v>1127</v>
      </c>
      <c r="C233" s="585" t="s">
        <v>31</v>
      </c>
      <c r="D233" s="586">
        <v>47695</v>
      </c>
      <c r="E233" s="587">
        <v>17.571999999999999</v>
      </c>
      <c r="F233" s="587">
        <f t="shared" si="9"/>
        <v>838096.53999999992</v>
      </c>
      <c r="G233" s="588">
        <v>0.24</v>
      </c>
      <c r="H233" s="586">
        <v>5.7</v>
      </c>
      <c r="I233" s="587">
        <f t="shared" si="10"/>
        <v>271861.5</v>
      </c>
      <c r="J233" s="589">
        <f t="shared" si="11"/>
        <v>0</v>
      </c>
    </row>
    <row r="234" spans="1:10">
      <c r="A234" s="584">
        <v>2016</v>
      </c>
      <c r="B234" s="585" t="s">
        <v>1127</v>
      </c>
      <c r="C234" s="585" t="s">
        <v>31</v>
      </c>
      <c r="D234" s="586">
        <v>244</v>
      </c>
      <c r="E234" s="587">
        <v>17.974</v>
      </c>
      <c r="F234" s="587">
        <f t="shared" si="9"/>
        <v>4385.6559999999999</v>
      </c>
      <c r="G234" s="588">
        <v>0.34</v>
      </c>
      <c r="H234" s="586">
        <v>5.3</v>
      </c>
      <c r="I234" s="587">
        <f t="shared" si="10"/>
        <v>1293.2</v>
      </c>
      <c r="J234" s="589">
        <f t="shared" si="11"/>
        <v>0</v>
      </c>
    </row>
    <row r="235" spans="1:10">
      <c r="A235" s="584">
        <v>2016</v>
      </c>
      <c r="B235" s="585" t="s">
        <v>1127</v>
      </c>
      <c r="C235" s="585" t="s">
        <v>31</v>
      </c>
      <c r="D235" s="586">
        <v>121</v>
      </c>
      <c r="E235" s="587">
        <v>17.942</v>
      </c>
      <c r="F235" s="587">
        <f t="shared" si="9"/>
        <v>2170.982</v>
      </c>
      <c r="G235" s="588">
        <v>0.23</v>
      </c>
      <c r="H235" s="586">
        <v>5</v>
      </c>
      <c r="I235" s="587">
        <f t="shared" si="10"/>
        <v>605</v>
      </c>
      <c r="J235" s="589">
        <f t="shared" si="11"/>
        <v>0</v>
      </c>
    </row>
    <row r="236" spans="1:10">
      <c r="A236" s="584">
        <v>2016</v>
      </c>
      <c r="B236" s="585" t="s">
        <v>1127</v>
      </c>
      <c r="C236" s="585" t="s">
        <v>31</v>
      </c>
      <c r="D236" s="586">
        <v>240</v>
      </c>
      <c r="E236" s="587">
        <v>17.524000000000001</v>
      </c>
      <c r="F236" s="587">
        <f t="shared" si="9"/>
        <v>4205.76</v>
      </c>
      <c r="G236" s="588">
        <v>0.35</v>
      </c>
      <c r="H236" s="586">
        <v>5.7</v>
      </c>
      <c r="I236" s="587">
        <f t="shared" si="10"/>
        <v>1368</v>
      </c>
      <c r="J236" s="589">
        <f t="shared" si="11"/>
        <v>0</v>
      </c>
    </row>
    <row r="237" spans="1:10">
      <c r="A237" s="584">
        <v>2016</v>
      </c>
      <c r="B237" s="585" t="s">
        <v>1127</v>
      </c>
      <c r="C237" s="585" t="s">
        <v>31</v>
      </c>
      <c r="D237" s="586">
        <v>241</v>
      </c>
      <c r="E237" s="587">
        <v>17.939</v>
      </c>
      <c r="F237" s="587">
        <f t="shared" si="9"/>
        <v>4323.299</v>
      </c>
      <c r="G237" s="588">
        <v>0.3</v>
      </c>
      <c r="H237" s="586">
        <v>5.4</v>
      </c>
      <c r="I237" s="587">
        <f t="shared" si="10"/>
        <v>1301.4000000000001</v>
      </c>
      <c r="J237" s="589">
        <f t="shared" si="11"/>
        <v>0</v>
      </c>
    </row>
    <row r="238" spans="1:10">
      <c r="A238" s="584">
        <v>2016</v>
      </c>
      <c r="B238" s="585" t="s">
        <v>1127</v>
      </c>
      <c r="C238" s="585" t="s">
        <v>31</v>
      </c>
      <c r="D238" s="586">
        <v>15712</v>
      </c>
      <c r="E238" s="587">
        <v>17.582000000000001</v>
      </c>
      <c r="F238" s="587">
        <f t="shared" si="9"/>
        <v>276248.38400000002</v>
      </c>
      <c r="G238" s="588">
        <v>0.33</v>
      </c>
      <c r="H238" s="586">
        <v>5.7</v>
      </c>
      <c r="I238" s="587">
        <f t="shared" si="10"/>
        <v>89558.400000000009</v>
      </c>
      <c r="J238" s="589">
        <f t="shared" si="11"/>
        <v>0</v>
      </c>
    </row>
    <row r="239" spans="1:10">
      <c r="A239" s="584">
        <v>2016</v>
      </c>
      <c r="B239" s="585" t="s">
        <v>1127</v>
      </c>
      <c r="C239" s="585" t="s">
        <v>31</v>
      </c>
      <c r="D239" s="586">
        <v>7687</v>
      </c>
      <c r="E239" s="587">
        <v>17.87</v>
      </c>
      <c r="F239" s="587">
        <f t="shared" si="9"/>
        <v>137366.69</v>
      </c>
      <c r="G239" s="588">
        <v>0.21</v>
      </c>
      <c r="H239" s="586">
        <v>4.8</v>
      </c>
      <c r="I239" s="587">
        <f t="shared" si="10"/>
        <v>36897.599999999999</v>
      </c>
      <c r="J239" s="589">
        <f t="shared" si="11"/>
        <v>0</v>
      </c>
    </row>
    <row r="240" spans="1:10">
      <c r="A240" s="584">
        <v>2016</v>
      </c>
      <c r="B240" s="585" t="s">
        <v>1127</v>
      </c>
      <c r="C240" s="585" t="s">
        <v>31</v>
      </c>
      <c r="D240" s="586">
        <v>15773</v>
      </c>
      <c r="E240" s="587">
        <v>17.564</v>
      </c>
      <c r="F240" s="587">
        <f t="shared" si="9"/>
        <v>277036.97200000001</v>
      </c>
      <c r="G240" s="588">
        <v>0.36</v>
      </c>
      <c r="H240" s="586">
        <v>5.8</v>
      </c>
      <c r="I240" s="587">
        <f t="shared" si="10"/>
        <v>91483.4</v>
      </c>
      <c r="J240" s="589">
        <f t="shared" si="11"/>
        <v>0</v>
      </c>
    </row>
    <row r="241" spans="1:10">
      <c r="A241" s="584">
        <v>2016</v>
      </c>
      <c r="B241" s="585" t="s">
        <v>1127</v>
      </c>
      <c r="C241" s="585" t="s">
        <v>31</v>
      </c>
      <c r="D241" s="586">
        <v>50182</v>
      </c>
      <c r="E241" s="587">
        <v>17.673999999999999</v>
      </c>
      <c r="F241" s="587">
        <f t="shared" si="9"/>
        <v>886916.66799999995</v>
      </c>
      <c r="G241" s="588">
        <v>0.33</v>
      </c>
      <c r="H241" s="586">
        <v>4.8</v>
      </c>
      <c r="I241" s="587">
        <f t="shared" si="10"/>
        <v>240873.59999999998</v>
      </c>
      <c r="J241" s="589">
        <f t="shared" si="11"/>
        <v>0</v>
      </c>
    </row>
    <row r="242" spans="1:10">
      <c r="A242" s="584">
        <v>2016</v>
      </c>
      <c r="B242" s="585" t="s">
        <v>1131</v>
      </c>
      <c r="C242" s="585" t="s">
        <v>31</v>
      </c>
      <c r="D242" s="586">
        <v>825</v>
      </c>
      <c r="E242" s="587">
        <v>22.603999999999999</v>
      </c>
      <c r="F242" s="587">
        <f t="shared" si="9"/>
        <v>18648.3</v>
      </c>
      <c r="G242" s="588">
        <v>0.67</v>
      </c>
      <c r="H242" s="586">
        <v>9.1</v>
      </c>
      <c r="I242" s="587">
        <f t="shared" si="10"/>
        <v>7507.5</v>
      </c>
      <c r="J242" s="589">
        <f t="shared" si="11"/>
        <v>0</v>
      </c>
    </row>
    <row r="243" spans="1:10">
      <c r="A243" s="584">
        <v>2016</v>
      </c>
      <c r="B243" s="585" t="s">
        <v>1127</v>
      </c>
      <c r="C243" s="585" t="s">
        <v>31</v>
      </c>
      <c r="D243" s="586">
        <v>15863</v>
      </c>
      <c r="E243" s="587">
        <v>17.643999999999998</v>
      </c>
      <c r="F243" s="587">
        <f t="shared" si="9"/>
        <v>279886.772</v>
      </c>
      <c r="G243" s="588">
        <v>0.28000000000000003</v>
      </c>
      <c r="H243" s="586">
        <v>5.3</v>
      </c>
      <c r="I243" s="587">
        <f t="shared" si="10"/>
        <v>84073.9</v>
      </c>
      <c r="J243" s="589">
        <f t="shared" si="11"/>
        <v>0</v>
      </c>
    </row>
    <row r="244" spans="1:10">
      <c r="A244" s="584">
        <v>2016</v>
      </c>
      <c r="B244" s="585" t="s">
        <v>1127</v>
      </c>
      <c r="C244" s="585" t="s">
        <v>31</v>
      </c>
      <c r="D244" s="586">
        <v>31624</v>
      </c>
      <c r="E244" s="587">
        <v>17.832000000000001</v>
      </c>
      <c r="F244" s="587">
        <f t="shared" si="9"/>
        <v>563919.16800000006</v>
      </c>
      <c r="G244" s="588">
        <v>0.28000000000000003</v>
      </c>
      <c r="H244" s="586">
        <v>5.0999999999999996</v>
      </c>
      <c r="I244" s="587">
        <f t="shared" si="10"/>
        <v>161282.4</v>
      </c>
      <c r="J244" s="589">
        <f t="shared" si="11"/>
        <v>0</v>
      </c>
    </row>
    <row r="245" spans="1:10">
      <c r="A245" s="584">
        <v>2016</v>
      </c>
      <c r="B245" s="585" t="s">
        <v>1127</v>
      </c>
      <c r="C245" s="585" t="s">
        <v>31</v>
      </c>
      <c r="D245" s="586">
        <v>15726</v>
      </c>
      <c r="E245" s="587">
        <v>17.788</v>
      </c>
      <c r="F245" s="587">
        <f t="shared" si="9"/>
        <v>279734.08799999999</v>
      </c>
      <c r="G245" s="588">
        <v>0.3</v>
      </c>
      <c r="H245" s="586">
        <v>5.0999999999999996</v>
      </c>
      <c r="I245" s="587">
        <f t="shared" si="10"/>
        <v>80202.599999999991</v>
      </c>
      <c r="J245" s="589">
        <f t="shared" si="11"/>
        <v>0</v>
      </c>
    </row>
    <row r="246" spans="1:10">
      <c r="A246" s="584">
        <v>2016</v>
      </c>
      <c r="B246" s="585" t="s">
        <v>1131</v>
      </c>
      <c r="C246" s="585" t="s">
        <v>31</v>
      </c>
      <c r="D246" s="586">
        <v>30877</v>
      </c>
      <c r="E246" s="587">
        <v>26.021000000000001</v>
      </c>
      <c r="F246" s="587">
        <f t="shared" si="9"/>
        <v>803450.41700000002</v>
      </c>
      <c r="G246" s="588">
        <v>2.58</v>
      </c>
      <c r="H246" s="586">
        <v>7.5</v>
      </c>
      <c r="I246" s="587">
        <f t="shared" si="10"/>
        <v>231577.5</v>
      </c>
      <c r="J246" s="589">
        <f t="shared" si="11"/>
        <v>0</v>
      </c>
    </row>
    <row r="247" spans="1:10">
      <c r="A247" s="584">
        <v>2016</v>
      </c>
      <c r="B247" s="585" t="s">
        <v>1131</v>
      </c>
      <c r="C247" s="585" t="s">
        <v>31</v>
      </c>
      <c r="D247" s="586">
        <v>107013</v>
      </c>
      <c r="E247" s="587">
        <v>26.033000000000001</v>
      </c>
      <c r="F247" s="587">
        <f t="shared" si="9"/>
        <v>2785869.429</v>
      </c>
      <c r="G247" s="588">
        <v>2.57</v>
      </c>
      <c r="H247" s="586">
        <v>7.5</v>
      </c>
      <c r="I247" s="587">
        <f t="shared" si="10"/>
        <v>802597.5</v>
      </c>
      <c r="J247" s="589">
        <f t="shared" si="11"/>
        <v>0</v>
      </c>
    </row>
    <row r="248" spans="1:10">
      <c r="A248" s="584">
        <v>2016</v>
      </c>
      <c r="B248" s="585" t="s">
        <v>1131</v>
      </c>
      <c r="C248" s="585" t="s">
        <v>31</v>
      </c>
      <c r="D248" s="586">
        <v>31024</v>
      </c>
      <c r="E248" s="587">
        <v>26.125</v>
      </c>
      <c r="F248" s="587">
        <f t="shared" si="9"/>
        <v>810502</v>
      </c>
      <c r="G248" s="588">
        <v>2.52</v>
      </c>
      <c r="H248" s="586">
        <v>7.5</v>
      </c>
      <c r="I248" s="587">
        <f t="shared" si="10"/>
        <v>232680</v>
      </c>
      <c r="J248" s="589">
        <f t="shared" si="11"/>
        <v>0</v>
      </c>
    </row>
    <row r="249" spans="1:10">
      <c r="A249" s="584">
        <v>2016</v>
      </c>
      <c r="B249" s="585" t="s">
        <v>1127</v>
      </c>
      <c r="C249" s="585" t="s">
        <v>31</v>
      </c>
      <c r="D249" s="586">
        <v>31194</v>
      </c>
      <c r="E249" s="587">
        <v>17.5</v>
      </c>
      <c r="F249" s="587">
        <f t="shared" si="9"/>
        <v>545895</v>
      </c>
      <c r="G249" s="588">
        <v>0.18</v>
      </c>
      <c r="H249" s="586">
        <v>4.4000000000000004</v>
      </c>
      <c r="I249" s="587">
        <f t="shared" si="10"/>
        <v>137253.6</v>
      </c>
      <c r="J249" s="589">
        <f t="shared" si="11"/>
        <v>0</v>
      </c>
    </row>
    <row r="250" spans="1:10">
      <c r="A250" s="584">
        <v>2016</v>
      </c>
      <c r="B250" s="585" t="s">
        <v>1127</v>
      </c>
      <c r="C250" s="585" t="s">
        <v>31</v>
      </c>
      <c r="D250" s="586">
        <v>61506</v>
      </c>
      <c r="E250" s="587">
        <v>17.632000000000001</v>
      </c>
      <c r="F250" s="587">
        <f t="shared" si="9"/>
        <v>1084473.7920000001</v>
      </c>
      <c r="G250" s="588">
        <v>0.24</v>
      </c>
      <c r="H250" s="586">
        <v>5.8</v>
      </c>
      <c r="I250" s="587">
        <f t="shared" si="10"/>
        <v>356734.8</v>
      </c>
      <c r="J250" s="589">
        <f t="shared" si="11"/>
        <v>0</v>
      </c>
    </row>
    <row r="251" spans="1:10">
      <c r="A251" s="584">
        <v>2016</v>
      </c>
      <c r="B251" s="585" t="s">
        <v>1127</v>
      </c>
      <c r="C251" s="585" t="s">
        <v>31</v>
      </c>
      <c r="D251" s="586">
        <v>30731</v>
      </c>
      <c r="E251" s="587">
        <v>17.7</v>
      </c>
      <c r="F251" s="587">
        <f t="shared" si="9"/>
        <v>543938.69999999995</v>
      </c>
      <c r="G251" s="588">
        <v>0.23</v>
      </c>
      <c r="H251" s="586">
        <v>5.6</v>
      </c>
      <c r="I251" s="587">
        <f t="shared" si="10"/>
        <v>172093.59999999998</v>
      </c>
      <c r="J251" s="589">
        <f t="shared" si="11"/>
        <v>0</v>
      </c>
    </row>
    <row r="252" spans="1:10">
      <c r="A252" s="584">
        <v>2016</v>
      </c>
      <c r="B252" s="585" t="s">
        <v>1127</v>
      </c>
      <c r="C252" s="585" t="s">
        <v>31</v>
      </c>
      <c r="D252" s="586">
        <v>15434</v>
      </c>
      <c r="E252" s="587">
        <v>17.768000000000001</v>
      </c>
      <c r="F252" s="587">
        <f t="shared" si="9"/>
        <v>274231.31200000003</v>
      </c>
      <c r="G252" s="588">
        <v>0.22</v>
      </c>
      <c r="H252" s="586">
        <v>5.5</v>
      </c>
      <c r="I252" s="587">
        <f t="shared" si="10"/>
        <v>84887</v>
      </c>
      <c r="J252" s="589">
        <f t="shared" si="11"/>
        <v>0</v>
      </c>
    </row>
    <row r="253" spans="1:10">
      <c r="A253" s="584">
        <v>2016</v>
      </c>
      <c r="B253" s="585" t="s">
        <v>1127</v>
      </c>
      <c r="C253" s="585" t="s">
        <v>31</v>
      </c>
      <c r="D253" s="586">
        <v>31123</v>
      </c>
      <c r="E253" s="587">
        <v>17.503</v>
      </c>
      <c r="F253" s="587">
        <f t="shared" si="9"/>
        <v>544745.86899999995</v>
      </c>
      <c r="G253" s="588">
        <v>0.18</v>
      </c>
      <c r="H253" s="586">
        <v>4.4000000000000004</v>
      </c>
      <c r="I253" s="587">
        <f t="shared" si="10"/>
        <v>136941.20000000001</v>
      </c>
      <c r="J253" s="589">
        <f t="shared" si="11"/>
        <v>0</v>
      </c>
    </row>
    <row r="254" spans="1:10">
      <c r="A254" s="584">
        <v>2016</v>
      </c>
      <c r="B254" s="585" t="s">
        <v>1127</v>
      </c>
      <c r="C254" s="585" t="s">
        <v>31</v>
      </c>
      <c r="D254" s="586">
        <v>61492</v>
      </c>
      <c r="E254" s="587">
        <v>17.762</v>
      </c>
      <c r="F254" s="587">
        <f t="shared" si="9"/>
        <v>1092220.9040000001</v>
      </c>
      <c r="G254" s="588">
        <v>0.36</v>
      </c>
      <c r="H254" s="586">
        <v>5.5</v>
      </c>
      <c r="I254" s="587">
        <f t="shared" si="10"/>
        <v>338206</v>
      </c>
      <c r="J254" s="589">
        <f t="shared" si="11"/>
        <v>0</v>
      </c>
    </row>
    <row r="255" spans="1:10">
      <c r="A255" s="584">
        <v>2016</v>
      </c>
      <c r="B255" s="585" t="s">
        <v>1127</v>
      </c>
      <c r="C255" s="585" t="s">
        <v>31</v>
      </c>
      <c r="D255" s="586">
        <v>77496</v>
      </c>
      <c r="E255" s="587">
        <v>17.699000000000002</v>
      </c>
      <c r="F255" s="587">
        <f t="shared" si="9"/>
        <v>1371601.7040000001</v>
      </c>
      <c r="G255" s="588">
        <v>0.18</v>
      </c>
      <c r="H255" s="586">
        <v>4.3</v>
      </c>
      <c r="I255" s="587">
        <f t="shared" si="10"/>
        <v>333232.8</v>
      </c>
      <c r="J255" s="589">
        <f t="shared" si="11"/>
        <v>0</v>
      </c>
    </row>
    <row r="256" spans="1:10">
      <c r="A256" s="584">
        <v>2016</v>
      </c>
      <c r="B256" s="585" t="s">
        <v>1127</v>
      </c>
      <c r="C256" s="585" t="s">
        <v>31</v>
      </c>
      <c r="D256" s="586">
        <v>15267</v>
      </c>
      <c r="E256" s="587">
        <v>17.5</v>
      </c>
      <c r="F256" s="587">
        <f t="shared" si="9"/>
        <v>267172.5</v>
      </c>
      <c r="G256" s="588">
        <v>0.24</v>
      </c>
      <c r="H256" s="586">
        <v>6</v>
      </c>
      <c r="I256" s="587">
        <f t="shared" si="10"/>
        <v>91602</v>
      </c>
      <c r="J256" s="589">
        <f t="shared" si="11"/>
        <v>0</v>
      </c>
    </row>
    <row r="257" spans="1:10">
      <c r="A257" s="584">
        <v>2016</v>
      </c>
      <c r="B257" s="585" t="s">
        <v>1127</v>
      </c>
      <c r="C257" s="585" t="s">
        <v>31</v>
      </c>
      <c r="D257" s="586">
        <v>15380</v>
      </c>
      <c r="E257" s="587">
        <v>17.899999999999999</v>
      </c>
      <c r="F257" s="587">
        <f t="shared" si="9"/>
        <v>275302</v>
      </c>
      <c r="G257" s="588">
        <v>0.3</v>
      </c>
      <c r="H257" s="586">
        <v>5.6</v>
      </c>
      <c r="I257" s="587">
        <f t="shared" si="10"/>
        <v>86128</v>
      </c>
      <c r="J257" s="589">
        <f t="shared" si="11"/>
        <v>0</v>
      </c>
    </row>
    <row r="258" spans="1:10">
      <c r="A258" s="584">
        <v>2016</v>
      </c>
      <c r="B258" s="585" t="s">
        <v>1127</v>
      </c>
      <c r="C258" s="585" t="s">
        <v>31</v>
      </c>
      <c r="D258" s="586">
        <v>30087</v>
      </c>
      <c r="E258" s="587">
        <v>17.600000000000001</v>
      </c>
      <c r="F258" s="587">
        <f t="shared" si="9"/>
        <v>529531.20000000007</v>
      </c>
      <c r="G258" s="588">
        <v>0.23</v>
      </c>
      <c r="H258" s="586">
        <v>6.1</v>
      </c>
      <c r="I258" s="587">
        <f t="shared" si="10"/>
        <v>183530.69999999998</v>
      </c>
      <c r="J258" s="589">
        <f t="shared" si="11"/>
        <v>0</v>
      </c>
    </row>
    <row r="259" spans="1:10">
      <c r="A259" s="584">
        <v>2016</v>
      </c>
      <c r="B259" s="585" t="s">
        <v>1127</v>
      </c>
      <c r="C259" s="585" t="s">
        <v>31</v>
      </c>
      <c r="D259" s="586">
        <v>15336</v>
      </c>
      <c r="E259" s="587">
        <v>17.8</v>
      </c>
      <c r="F259" s="587">
        <f t="shared" ref="F259:F322" si="12">E259*D259</f>
        <v>272980.8</v>
      </c>
      <c r="G259" s="588">
        <v>0.23</v>
      </c>
      <c r="H259" s="586">
        <v>5.3</v>
      </c>
      <c r="I259" s="587">
        <f t="shared" ref="I259:I322" si="13">H259*D259</f>
        <v>81280.800000000003</v>
      </c>
      <c r="J259" s="589">
        <f t="shared" ref="J259:J322" si="14">IF(B259="LIG",1,0)</f>
        <v>0</v>
      </c>
    </row>
    <row r="260" spans="1:10">
      <c r="A260" s="584">
        <v>2016</v>
      </c>
      <c r="B260" s="585" t="s">
        <v>1127</v>
      </c>
      <c r="C260" s="585" t="s">
        <v>31</v>
      </c>
      <c r="D260" s="586">
        <v>14967</v>
      </c>
      <c r="E260" s="587">
        <v>17.7</v>
      </c>
      <c r="F260" s="587">
        <f t="shared" si="12"/>
        <v>264915.89999999997</v>
      </c>
      <c r="G260" s="588">
        <v>0.18</v>
      </c>
      <c r="H260" s="586">
        <v>4.8</v>
      </c>
      <c r="I260" s="587">
        <f t="shared" si="13"/>
        <v>71841.599999999991</v>
      </c>
      <c r="J260" s="589">
        <f t="shared" si="14"/>
        <v>0</v>
      </c>
    </row>
    <row r="261" spans="1:10">
      <c r="A261" s="584">
        <v>2016</v>
      </c>
      <c r="B261" s="585" t="s">
        <v>1127</v>
      </c>
      <c r="C261" s="585" t="s">
        <v>31</v>
      </c>
      <c r="D261" s="586">
        <v>36387</v>
      </c>
      <c r="E261" s="587">
        <v>17.66</v>
      </c>
      <c r="F261" s="587">
        <f t="shared" si="12"/>
        <v>642594.42000000004</v>
      </c>
      <c r="G261" s="588">
        <v>0.23</v>
      </c>
      <c r="H261" s="586">
        <v>5.5</v>
      </c>
      <c r="I261" s="587">
        <f t="shared" si="13"/>
        <v>200128.5</v>
      </c>
      <c r="J261" s="589">
        <f t="shared" si="14"/>
        <v>0</v>
      </c>
    </row>
    <row r="262" spans="1:10">
      <c r="A262" s="584">
        <v>2016</v>
      </c>
      <c r="B262" s="585" t="s">
        <v>1127</v>
      </c>
      <c r="C262" s="585" t="s">
        <v>31</v>
      </c>
      <c r="D262" s="586">
        <v>29771</v>
      </c>
      <c r="E262" s="587">
        <v>18.77</v>
      </c>
      <c r="F262" s="587">
        <f t="shared" si="12"/>
        <v>558801.67000000004</v>
      </c>
      <c r="G262" s="588">
        <v>0.34</v>
      </c>
      <c r="H262" s="586">
        <v>4.2</v>
      </c>
      <c r="I262" s="587">
        <f t="shared" si="13"/>
        <v>125038.20000000001</v>
      </c>
      <c r="J262" s="589">
        <f t="shared" si="14"/>
        <v>0</v>
      </c>
    </row>
    <row r="263" spans="1:10">
      <c r="A263" s="584">
        <v>2016</v>
      </c>
      <c r="B263" s="585" t="s">
        <v>1127</v>
      </c>
      <c r="C263" s="585" t="s">
        <v>31</v>
      </c>
      <c r="D263" s="586">
        <v>18495</v>
      </c>
      <c r="E263" s="587">
        <v>17.876000000000001</v>
      </c>
      <c r="F263" s="587">
        <f t="shared" si="12"/>
        <v>330616.62</v>
      </c>
      <c r="G263" s="588">
        <v>0.22</v>
      </c>
      <c r="H263" s="586">
        <v>5.4</v>
      </c>
      <c r="I263" s="587">
        <f t="shared" si="13"/>
        <v>99873</v>
      </c>
      <c r="J263" s="589">
        <f t="shared" si="14"/>
        <v>0</v>
      </c>
    </row>
    <row r="264" spans="1:10">
      <c r="A264" s="584">
        <v>2016</v>
      </c>
      <c r="B264" s="585" t="s">
        <v>1127</v>
      </c>
      <c r="C264" s="585" t="s">
        <v>31</v>
      </c>
      <c r="D264" s="586">
        <v>14760</v>
      </c>
      <c r="E264" s="587">
        <v>18.829999999999998</v>
      </c>
      <c r="F264" s="587">
        <f t="shared" si="12"/>
        <v>277930.8</v>
      </c>
      <c r="G264" s="588">
        <v>0.38</v>
      </c>
      <c r="H264" s="586">
        <v>4.5999999999999996</v>
      </c>
      <c r="I264" s="587">
        <f t="shared" si="13"/>
        <v>67896</v>
      </c>
      <c r="J264" s="589">
        <f t="shared" si="14"/>
        <v>0</v>
      </c>
    </row>
    <row r="265" spans="1:10">
      <c r="A265" s="584">
        <v>2016</v>
      </c>
      <c r="B265" s="585" t="s">
        <v>1127</v>
      </c>
      <c r="C265" s="585" t="s">
        <v>31</v>
      </c>
      <c r="D265" s="586">
        <v>14922</v>
      </c>
      <c r="E265" s="587">
        <v>17.21</v>
      </c>
      <c r="F265" s="587">
        <f t="shared" si="12"/>
        <v>256807.62000000002</v>
      </c>
      <c r="G265" s="588">
        <v>0.18</v>
      </c>
      <c r="H265" s="586">
        <v>5</v>
      </c>
      <c r="I265" s="587">
        <f t="shared" si="13"/>
        <v>74610</v>
      </c>
      <c r="J265" s="589">
        <f t="shared" si="14"/>
        <v>0</v>
      </c>
    </row>
    <row r="266" spans="1:10">
      <c r="A266" s="584">
        <v>2016</v>
      </c>
      <c r="B266" s="585" t="s">
        <v>1127</v>
      </c>
      <c r="C266" s="585" t="s">
        <v>31</v>
      </c>
      <c r="D266" s="586">
        <v>58997</v>
      </c>
      <c r="E266" s="587">
        <v>18.79</v>
      </c>
      <c r="F266" s="587">
        <f t="shared" si="12"/>
        <v>1108553.6299999999</v>
      </c>
      <c r="G266" s="588">
        <v>0.37</v>
      </c>
      <c r="H266" s="586">
        <v>4.4000000000000004</v>
      </c>
      <c r="I266" s="587">
        <f t="shared" si="13"/>
        <v>259586.80000000002</v>
      </c>
      <c r="J266" s="589">
        <f t="shared" si="14"/>
        <v>0</v>
      </c>
    </row>
    <row r="267" spans="1:10">
      <c r="A267" s="584">
        <v>2016</v>
      </c>
      <c r="B267" s="585" t="s">
        <v>1127</v>
      </c>
      <c r="C267" s="585" t="s">
        <v>31</v>
      </c>
      <c r="D267" s="586">
        <v>177266</v>
      </c>
      <c r="E267" s="587">
        <v>17.989999999999998</v>
      </c>
      <c r="F267" s="587">
        <f t="shared" si="12"/>
        <v>3189015.34</v>
      </c>
      <c r="G267" s="588">
        <v>0.26</v>
      </c>
      <c r="H267" s="586">
        <v>5</v>
      </c>
      <c r="I267" s="587">
        <f t="shared" si="13"/>
        <v>886330</v>
      </c>
      <c r="J267" s="589">
        <f t="shared" si="14"/>
        <v>0</v>
      </c>
    </row>
    <row r="268" spans="1:10">
      <c r="A268" s="584">
        <v>2016</v>
      </c>
      <c r="B268" s="585" t="s">
        <v>1127</v>
      </c>
      <c r="C268" s="585" t="s">
        <v>31</v>
      </c>
      <c r="D268" s="586">
        <v>44511</v>
      </c>
      <c r="E268" s="587">
        <v>17.649999999999999</v>
      </c>
      <c r="F268" s="587">
        <f t="shared" si="12"/>
        <v>785619.14999999991</v>
      </c>
      <c r="G268" s="588">
        <v>0.23</v>
      </c>
      <c r="H268" s="586">
        <v>5.7</v>
      </c>
      <c r="I268" s="587">
        <f t="shared" si="13"/>
        <v>253712.7</v>
      </c>
      <c r="J268" s="589">
        <f t="shared" si="14"/>
        <v>0</v>
      </c>
    </row>
    <row r="269" spans="1:10">
      <c r="A269" s="584">
        <v>2016</v>
      </c>
      <c r="B269" s="585" t="s">
        <v>1127</v>
      </c>
      <c r="C269" s="585" t="s">
        <v>31</v>
      </c>
      <c r="D269" s="586">
        <v>117</v>
      </c>
      <c r="E269" s="587">
        <v>17.93</v>
      </c>
      <c r="F269" s="587">
        <f t="shared" si="12"/>
        <v>2097.81</v>
      </c>
      <c r="G269" s="588">
        <v>0.19</v>
      </c>
      <c r="H269" s="586">
        <v>4.0999999999999996</v>
      </c>
      <c r="I269" s="587">
        <f t="shared" si="13"/>
        <v>479.69999999999993</v>
      </c>
      <c r="J269" s="589">
        <f t="shared" si="14"/>
        <v>0</v>
      </c>
    </row>
    <row r="270" spans="1:10">
      <c r="A270" s="584">
        <v>2016</v>
      </c>
      <c r="B270" s="585" t="s">
        <v>1127</v>
      </c>
      <c r="C270" s="585" t="s">
        <v>31</v>
      </c>
      <c r="D270" s="586">
        <v>62498</v>
      </c>
      <c r="E270" s="587">
        <v>17.89</v>
      </c>
      <c r="F270" s="587">
        <f t="shared" si="12"/>
        <v>1118089.22</v>
      </c>
      <c r="G270" s="588">
        <v>0.28000000000000003</v>
      </c>
      <c r="H270" s="586">
        <v>4.5</v>
      </c>
      <c r="I270" s="587">
        <f t="shared" si="13"/>
        <v>281241</v>
      </c>
      <c r="J270" s="589">
        <f t="shared" si="14"/>
        <v>0</v>
      </c>
    </row>
    <row r="271" spans="1:10">
      <c r="A271" s="584">
        <v>2016</v>
      </c>
      <c r="B271" s="585" t="s">
        <v>1127</v>
      </c>
      <c r="C271" s="585" t="s">
        <v>31</v>
      </c>
      <c r="D271" s="586">
        <v>24370</v>
      </c>
      <c r="E271" s="587">
        <v>17.62</v>
      </c>
      <c r="F271" s="587">
        <f t="shared" si="12"/>
        <v>429399.4</v>
      </c>
      <c r="G271" s="588">
        <v>0.18</v>
      </c>
      <c r="H271" s="586">
        <v>4.5999999999999996</v>
      </c>
      <c r="I271" s="587">
        <f t="shared" si="13"/>
        <v>112101.99999999999</v>
      </c>
      <c r="J271" s="589">
        <f t="shared" si="14"/>
        <v>0</v>
      </c>
    </row>
    <row r="272" spans="1:10">
      <c r="A272" s="584">
        <v>2016</v>
      </c>
      <c r="B272" s="585" t="s">
        <v>1127</v>
      </c>
      <c r="C272" s="585" t="s">
        <v>31</v>
      </c>
      <c r="D272" s="586">
        <v>23616</v>
      </c>
      <c r="E272" s="587">
        <v>18.28</v>
      </c>
      <c r="F272" s="587">
        <f t="shared" si="12"/>
        <v>431700.48000000004</v>
      </c>
      <c r="G272" s="588">
        <v>0.28999999999999998</v>
      </c>
      <c r="H272" s="586">
        <v>4.5</v>
      </c>
      <c r="I272" s="587">
        <f t="shared" si="13"/>
        <v>106272</v>
      </c>
      <c r="J272" s="589">
        <f t="shared" si="14"/>
        <v>0</v>
      </c>
    </row>
    <row r="273" spans="1:10">
      <c r="A273" s="584">
        <v>2016</v>
      </c>
      <c r="B273" s="585" t="s">
        <v>1127</v>
      </c>
      <c r="C273" s="585" t="s">
        <v>31</v>
      </c>
      <c r="D273" s="586">
        <v>24145</v>
      </c>
      <c r="E273" s="587">
        <v>18.14</v>
      </c>
      <c r="F273" s="587">
        <f t="shared" si="12"/>
        <v>437990.3</v>
      </c>
      <c r="G273" s="588">
        <v>0.21</v>
      </c>
      <c r="H273" s="586">
        <v>4.5999999999999996</v>
      </c>
      <c r="I273" s="587">
        <f t="shared" si="13"/>
        <v>111066.99999999999</v>
      </c>
      <c r="J273" s="589">
        <f t="shared" si="14"/>
        <v>0</v>
      </c>
    </row>
    <row r="274" spans="1:10">
      <c r="A274" s="584">
        <v>2016</v>
      </c>
      <c r="B274" s="585" t="s">
        <v>1127</v>
      </c>
      <c r="C274" s="585" t="s">
        <v>31</v>
      </c>
      <c r="D274" s="586">
        <v>12593</v>
      </c>
      <c r="E274" s="587">
        <v>17.86</v>
      </c>
      <c r="F274" s="587">
        <f t="shared" si="12"/>
        <v>224910.97999999998</v>
      </c>
      <c r="G274" s="588">
        <v>0.27</v>
      </c>
      <c r="H274" s="586">
        <v>4.5999999999999996</v>
      </c>
      <c r="I274" s="587">
        <f t="shared" si="13"/>
        <v>57927.799999999996</v>
      </c>
      <c r="J274" s="589">
        <f t="shared" si="14"/>
        <v>0</v>
      </c>
    </row>
    <row r="275" spans="1:10">
      <c r="A275" s="584">
        <v>2016</v>
      </c>
      <c r="B275" s="585" t="s">
        <v>1127</v>
      </c>
      <c r="C275" s="585" t="s">
        <v>31</v>
      </c>
      <c r="D275" s="586">
        <v>15045</v>
      </c>
      <c r="E275" s="587">
        <v>17.7</v>
      </c>
      <c r="F275" s="587">
        <f t="shared" si="12"/>
        <v>266296.5</v>
      </c>
      <c r="G275" s="588">
        <v>0.18</v>
      </c>
      <c r="H275" s="586">
        <v>4.5</v>
      </c>
      <c r="I275" s="587">
        <f t="shared" si="13"/>
        <v>67702.5</v>
      </c>
      <c r="J275" s="589">
        <f t="shared" si="14"/>
        <v>0</v>
      </c>
    </row>
    <row r="276" spans="1:10">
      <c r="A276" s="584">
        <v>2016</v>
      </c>
      <c r="B276" s="585" t="s">
        <v>1127</v>
      </c>
      <c r="C276" s="585" t="s">
        <v>31</v>
      </c>
      <c r="D276" s="586">
        <v>16134</v>
      </c>
      <c r="E276" s="587">
        <v>18.059999999999999</v>
      </c>
      <c r="F276" s="587">
        <f t="shared" si="12"/>
        <v>291380.03999999998</v>
      </c>
      <c r="G276" s="588">
        <v>0.32</v>
      </c>
      <c r="H276" s="586">
        <v>5</v>
      </c>
      <c r="I276" s="587">
        <f t="shared" si="13"/>
        <v>80670</v>
      </c>
      <c r="J276" s="589">
        <f t="shared" si="14"/>
        <v>0</v>
      </c>
    </row>
    <row r="277" spans="1:10">
      <c r="A277" s="584">
        <v>2016</v>
      </c>
      <c r="B277" s="585" t="s">
        <v>1127</v>
      </c>
      <c r="C277" s="585" t="s">
        <v>31</v>
      </c>
      <c r="D277" s="586">
        <v>64094</v>
      </c>
      <c r="E277" s="587">
        <v>17.63</v>
      </c>
      <c r="F277" s="587">
        <f t="shared" si="12"/>
        <v>1129977.22</v>
      </c>
      <c r="G277" s="588">
        <v>0.25</v>
      </c>
      <c r="H277" s="586">
        <v>5.9</v>
      </c>
      <c r="I277" s="587">
        <f t="shared" si="13"/>
        <v>378154.60000000003</v>
      </c>
      <c r="J277" s="589">
        <f t="shared" si="14"/>
        <v>0</v>
      </c>
    </row>
    <row r="278" spans="1:10">
      <c r="A278" s="584">
        <v>2016</v>
      </c>
      <c r="B278" s="585" t="s">
        <v>1127</v>
      </c>
      <c r="C278" s="585" t="s">
        <v>31</v>
      </c>
      <c r="D278" s="586">
        <v>32314</v>
      </c>
      <c r="E278" s="587">
        <v>17.68</v>
      </c>
      <c r="F278" s="587">
        <f t="shared" si="12"/>
        <v>571311.52</v>
      </c>
      <c r="G278" s="588">
        <v>0.34</v>
      </c>
      <c r="H278" s="586">
        <v>5.5</v>
      </c>
      <c r="I278" s="587">
        <f t="shared" si="13"/>
        <v>177727</v>
      </c>
      <c r="J278" s="589">
        <f t="shared" si="14"/>
        <v>0</v>
      </c>
    </row>
    <row r="279" spans="1:10">
      <c r="A279" s="584">
        <v>2016</v>
      </c>
      <c r="B279" s="585" t="s">
        <v>1127</v>
      </c>
      <c r="C279" s="585" t="s">
        <v>31</v>
      </c>
      <c r="D279" s="586">
        <v>81028</v>
      </c>
      <c r="E279" s="587">
        <v>18.09</v>
      </c>
      <c r="F279" s="587">
        <f t="shared" si="12"/>
        <v>1465796.52</v>
      </c>
      <c r="G279" s="588">
        <v>0.26</v>
      </c>
      <c r="H279" s="586">
        <v>4.8</v>
      </c>
      <c r="I279" s="587">
        <f t="shared" si="13"/>
        <v>388934.39999999997</v>
      </c>
      <c r="J279" s="589">
        <f t="shared" si="14"/>
        <v>0</v>
      </c>
    </row>
    <row r="280" spans="1:10">
      <c r="A280" s="584">
        <v>2016</v>
      </c>
      <c r="B280" s="585" t="s">
        <v>1127</v>
      </c>
      <c r="C280" s="585" t="s">
        <v>31</v>
      </c>
      <c r="D280" s="586">
        <v>14879</v>
      </c>
      <c r="E280" s="587">
        <v>17.29</v>
      </c>
      <c r="F280" s="587">
        <f t="shared" si="12"/>
        <v>257257.90999999997</v>
      </c>
      <c r="G280" s="588">
        <v>0.23</v>
      </c>
      <c r="H280" s="586">
        <v>4</v>
      </c>
      <c r="I280" s="587">
        <f t="shared" si="13"/>
        <v>59516</v>
      </c>
      <c r="J280" s="589">
        <f t="shared" si="14"/>
        <v>0</v>
      </c>
    </row>
    <row r="281" spans="1:10">
      <c r="A281" s="584">
        <v>2016</v>
      </c>
      <c r="B281" s="585" t="s">
        <v>1127</v>
      </c>
      <c r="C281" s="585" t="s">
        <v>31</v>
      </c>
      <c r="D281" s="586">
        <v>45313</v>
      </c>
      <c r="E281" s="587">
        <v>16.829999999999998</v>
      </c>
      <c r="F281" s="587">
        <f t="shared" si="12"/>
        <v>762617.78999999992</v>
      </c>
      <c r="G281" s="588">
        <v>0.35</v>
      </c>
      <c r="H281" s="586">
        <v>5.5</v>
      </c>
      <c r="I281" s="587">
        <f t="shared" si="13"/>
        <v>249221.5</v>
      </c>
      <c r="J281" s="589">
        <f t="shared" si="14"/>
        <v>0</v>
      </c>
    </row>
    <row r="282" spans="1:10">
      <c r="A282" s="584">
        <v>2016</v>
      </c>
      <c r="B282" s="585" t="s">
        <v>1127</v>
      </c>
      <c r="C282" s="585" t="s">
        <v>31</v>
      </c>
      <c r="D282" s="586">
        <v>14712</v>
      </c>
      <c r="E282" s="587">
        <v>17.170000000000002</v>
      </c>
      <c r="F282" s="587">
        <f t="shared" si="12"/>
        <v>252605.04000000004</v>
      </c>
      <c r="G282" s="588">
        <v>0.2</v>
      </c>
      <c r="H282" s="586">
        <v>4.2</v>
      </c>
      <c r="I282" s="587">
        <f t="shared" si="13"/>
        <v>61790.400000000001</v>
      </c>
      <c r="J282" s="589">
        <f t="shared" si="14"/>
        <v>0</v>
      </c>
    </row>
    <row r="283" spans="1:10">
      <c r="A283" s="584">
        <v>2016</v>
      </c>
      <c r="B283" s="585" t="s">
        <v>1127</v>
      </c>
      <c r="C283" s="585" t="s">
        <v>31</v>
      </c>
      <c r="D283" s="586">
        <v>14304</v>
      </c>
      <c r="E283" s="587">
        <v>17.43</v>
      </c>
      <c r="F283" s="587">
        <f t="shared" si="12"/>
        <v>249318.72</v>
      </c>
      <c r="G283" s="588">
        <v>0.23</v>
      </c>
      <c r="H283" s="586">
        <v>4</v>
      </c>
      <c r="I283" s="587">
        <f t="shared" si="13"/>
        <v>57216</v>
      </c>
      <c r="J283" s="589">
        <f t="shared" si="14"/>
        <v>0</v>
      </c>
    </row>
    <row r="284" spans="1:10">
      <c r="A284" s="584">
        <v>2016</v>
      </c>
      <c r="B284" s="585" t="s">
        <v>1127</v>
      </c>
      <c r="C284" s="585" t="s">
        <v>31</v>
      </c>
      <c r="D284" s="586">
        <v>52157</v>
      </c>
      <c r="E284" s="587">
        <v>17.68</v>
      </c>
      <c r="F284" s="587">
        <f t="shared" si="12"/>
        <v>922135.76</v>
      </c>
      <c r="G284" s="588">
        <v>0.24</v>
      </c>
      <c r="H284" s="586">
        <v>5.6</v>
      </c>
      <c r="I284" s="587">
        <f t="shared" si="13"/>
        <v>292079.19999999995</v>
      </c>
      <c r="J284" s="589">
        <f t="shared" si="14"/>
        <v>0</v>
      </c>
    </row>
    <row r="285" spans="1:10">
      <c r="A285" s="584">
        <v>2016</v>
      </c>
      <c r="B285" s="585" t="s">
        <v>1127</v>
      </c>
      <c r="C285" s="585" t="s">
        <v>31</v>
      </c>
      <c r="D285" s="586">
        <v>13020</v>
      </c>
      <c r="E285" s="587">
        <v>17.7</v>
      </c>
      <c r="F285" s="587">
        <f t="shared" si="12"/>
        <v>230454</v>
      </c>
      <c r="G285" s="588">
        <v>0.2</v>
      </c>
      <c r="H285" s="586">
        <v>5.6</v>
      </c>
      <c r="I285" s="587">
        <f t="shared" si="13"/>
        <v>72912</v>
      </c>
      <c r="J285" s="589">
        <f t="shared" si="14"/>
        <v>0</v>
      </c>
    </row>
    <row r="286" spans="1:10">
      <c r="A286" s="584">
        <v>2016</v>
      </c>
      <c r="B286" s="585" t="s">
        <v>1127</v>
      </c>
      <c r="C286" s="585" t="s">
        <v>31</v>
      </c>
      <c r="D286" s="586">
        <v>51187</v>
      </c>
      <c r="E286" s="587">
        <v>18.2</v>
      </c>
      <c r="F286" s="587">
        <f t="shared" si="12"/>
        <v>931603.39999999991</v>
      </c>
      <c r="G286" s="588">
        <v>0.27</v>
      </c>
      <c r="H286" s="586">
        <v>4.5</v>
      </c>
      <c r="I286" s="587">
        <f t="shared" si="13"/>
        <v>230341.5</v>
      </c>
      <c r="J286" s="589">
        <f t="shared" si="14"/>
        <v>0</v>
      </c>
    </row>
    <row r="287" spans="1:10">
      <c r="A287" s="584">
        <v>2016</v>
      </c>
      <c r="B287" s="585" t="s">
        <v>1127</v>
      </c>
      <c r="C287" s="585" t="s">
        <v>31</v>
      </c>
      <c r="D287" s="586">
        <v>12730</v>
      </c>
      <c r="E287" s="587">
        <v>17.79</v>
      </c>
      <c r="F287" s="587">
        <f t="shared" si="12"/>
        <v>226466.69999999998</v>
      </c>
      <c r="G287" s="588">
        <v>0.19</v>
      </c>
      <c r="H287" s="586">
        <v>5</v>
      </c>
      <c r="I287" s="587">
        <f t="shared" si="13"/>
        <v>63650</v>
      </c>
      <c r="J287" s="589">
        <f t="shared" si="14"/>
        <v>0</v>
      </c>
    </row>
    <row r="288" spans="1:10">
      <c r="A288" s="584">
        <v>2016</v>
      </c>
      <c r="B288" s="585" t="s">
        <v>1127</v>
      </c>
      <c r="C288" s="585" t="s">
        <v>31</v>
      </c>
      <c r="D288" s="586">
        <v>15846</v>
      </c>
      <c r="E288" s="587">
        <v>17.8</v>
      </c>
      <c r="F288" s="587">
        <f t="shared" si="12"/>
        <v>282058.8</v>
      </c>
      <c r="G288" s="588">
        <v>0.19</v>
      </c>
      <c r="H288" s="586">
        <v>4.4000000000000004</v>
      </c>
      <c r="I288" s="587">
        <f t="shared" si="13"/>
        <v>69722.400000000009</v>
      </c>
      <c r="J288" s="589">
        <f t="shared" si="14"/>
        <v>0</v>
      </c>
    </row>
    <row r="289" spans="1:10">
      <c r="A289" s="584">
        <v>2016</v>
      </c>
      <c r="B289" s="585" t="s">
        <v>1127</v>
      </c>
      <c r="C289" s="585" t="s">
        <v>31</v>
      </c>
      <c r="D289" s="586">
        <v>365064</v>
      </c>
      <c r="E289" s="587">
        <v>17.579999999999998</v>
      </c>
      <c r="F289" s="587">
        <f t="shared" si="12"/>
        <v>6417825.1199999992</v>
      </c>
      <c r="G289" s="588">
        <v>0.18</v>
      </c>
      <c r="H289" s="586">
        <v>4.5</v>
      </c>
      <c r="I289" s="587">
        <f t="shared" si="13"/>
        <v>1642788</v>
      </c>
      <c r="J289" s="589">
        <f t="shared" si="14"/>
        <v>0</v>
      </c>
    </row>
    <row r="290" spans="1:10">
      <c r="A290" s="584">
        <v>2016</v>
      </c>
      <c r="B290" s="585" t="s">
        <v>1127</v>
      </c>
      <c r="C290" s="585" t="s">
        <v>31</v>
      </c>
      <c r="D290" s="586">
        <v>380975</v>
      </c>
      <c r="E290" s="587">
        <v>17.63</v>
      </c>
      <c r="F290" s="587">
        <f t="shared" si="12"/>
        <v>6716589.25</v>
      </c>
      <c r="G290" s="588">
        <v>0.18</v>
      </c>
      <c r="H290" s="586">
        <v>4.5999999999999996</v>
      </c>
      <c r="I290" s="587">
        <f t="shared" si="13"/>
        <v>1752484.9999999998</v>
      </c>
      <c r="J290" s="589">
        <f t="shared" si="14"/>
        <v>0</v>
      </c>
    </row>
    <row r="291" spans="1:10">
      <c r="A291" s="584">
        <v>2016</v>
      </c>
      <c r="B291" s="585" t="s">
        <v>1127</v>
      </c>
      <c r="C291" s="585" t="s">
        <v>31</v>
      </c>
      <c r="D291" s="586">
        <v>47182</v>
      </c>
      <c r="E291" s="587">
        <v>17.11</v>
      </c>
      <c r="F291" s="587">
        <f t="shared" si="12"/>
        <v>807284.02</v>
      </c>
      <c r="G291" s="588">
        <v>0.24</v>
      </c>
      <c r="H291" s="586">
        <v>4.5999999999999996</v>
      </c>
      <c r="I291" s="587">
        <f t="shared" si="13"/>
        <v>217037.19999999998</v>
      </c>
      <c r="J291" s="589">
        <f t="shared" si="14"/>
        <v>0</v>
      </c>
    </row>
    <row r="292" spans="1:10">
      <c r="A292" s="584">
        <v>2016</v>
      </c>
      <c r="B292" s="585" t="s">
        <v>1127</v>
      </c>
      <c r="C292" s="585" t="s">
        <v>31</v>
      </c>
      <c r="D292" s="586">
        <v>31801</v>
      </c>
      <c r="E292" s="587">
        <v>17.71</v>
      </c>
      <c r="F292" s="587">
        <f t="shared" si="12"/>
        <v>563195.71000000008</v>
      </c>
      <c r="G292" s="588">
        <v>0.24</v>
      </c>
      <c r="H292" s="586">
        <v>5.3</v>
      </c>
      <c r="I292" s="587">
        <f t="shared" si="13"/>
        <v>168545.3</v>
      </c>
      <c r="J292" s="589">
        <f t="shared" si="14"/>
        <v>0</v>
      </c>
    </row>
    <row r="293" spans="1:10">
      <c r="A293" s="584">
        <v>2016</v>
      </c>
      <c r="B293" s="585" t="s">
        <v>1127</v>
      </c>
      <c r="C293" s="585" t="s">
        <v>31</v>
      </c>
      <c r="D293" s="586">
        <v>15881</v>
      </c>
      <c r="E293" s="587">
        <v>17.489999999999998</v>
      </c>
      <c r="F293" s="587">
        <f t="shared" si="12"/>
        <v>277758.69</v>
      </c>
      <c r="G293" s="588">
        <v>0.16</v>
      </c>
      <c r="H293" s="586">
        <v>4.7</v>
      </c>
      <c r="I293" s="587">
        <f t="shared" si="13"/>
        <v>74640.7</v>
      </c>
      <c r="J293" s="589">
        <f t="shared" si="14"/>
        <v>0</v>
      </c>
    </row>
    <row r="294" spans="1:10">
      <c r="A294" s="584">
        <v>2016</v>
      </c>
      <c r="B294" s="585" t="s">
        <v>1127</v>
      </c>
      <c r="C294" s="585" t="s">
        <v>31</v>
      </c>
      <c r="D294" s="586">
        <v>47400</v>
      </c>
      <c r="E294" s="587">
        <v>17.53</v>
      </c>
      <c r="F294" s="587">
        <f t="shared" si="12"/>
        <v>830922</v>
      </c>
      <c r="G294" s="588">
        <v>0.19</v>
      </c>
      <c r="H294" s="586">
        <v>4.3</v>
      </c>
      <c r="I294" s="587">
        <f t="shared" si="13"/>
        <v>203820</v>
      </c>
      <c r="J294" s="589">
        <f t="shared" si="14"/>
        <v>0</v>
      </c>
    </row>
    <row r="295" spans="1:10">
      <c r="A295" s="584">
        <v>2016</v>
      </c>
      <c r="B295" s="585" t="s">
        <v>1127</v>
      </c>
      <c r="C295" s="585" t="s">
        <v>31</v>
      </c>
      <c r="D295" s="586">
        <v>15782</v>
      </c>
      <c r="E295" s="587">
        <v>17.100000000000001</v>
      </c>
      <c r="F295" s="587">
        <f t="shared" si="12"/>
        <v>269872.2</v>
      </c>
      <c r="G295" s="588">
        <v>0.24</v>
      </c>
      <c r="H295" s="586">
        <v>4.4000000000000004</v>
      </c>
      <c r="I295" s="587">
        <f t="shared" si="13"/>
        <v>69440.800000000003</v>
      </c>
      <c r="J295" s="589">
        <f t="shared" si="14"/>
        <v>0</v>
      </c>
    </row>
    <row r="296" spans="1:10">
      <c r="A296" s="584">
        <v>2016</v>
      </c>
      <c r="B296" s="585" t="s">
        <v>1127</v>
      </c>
      <c r="C296" s="585" t="s">
        <v>31</v>
      </c>
      <c r="D296" s="586">
        <v>110693</v>
      </c>
      <c r="E296" s="587">
        <v>17.63</v>
      </c>
      <c r="F296" s="587">
        <f t="shared" si="12"/>
        <v>1951517.5899999999</v>
      </c>
      <c r="G296" s="588">
        <v>0.18</v>
      </c>
      <c r="H296" s="586">
        <v>4.7</v>
      </c>
      <c r="I296" s="587">
        <f t="shared" si="13"/>
        <v>520257.10000000003</v>
      </c>
      <c r="J296" s="589">
        <f t="shared" si="14"/>
        <v>0</v>
      </c>
    </row>
    <row r="297" spans="1:10">
      <c r="A297" s="584">
        <v>2016</v>
      </c>
      <c r="B297" s="585" t="s">
        <v>1127</v>
      </c>
      <c r="C297" s="585" t="s">
        <v>31</v>
      </c>
      <c r="D297" s="586">
        <v>125906</v>
      </c>
      <c r="E297" s="587">
        <v>17.579999999999998</v>
      </c>
      <c r="F297" s="587">
        <f t="shared" si="12"/>
        <v>2213427.48</v>
      </c>
      <c r="G297" s="588">
        <v>0.18</v>
      </c>
      <c r="H297" s="586">
        <v>4.5999999999999996</v>
      </c>
      <c r="I297" s="587">
        <f t="shared" si="13"/>
        <v>579167.6</v>
      </c>
      <c r="J297" s="589">
        <f t="shared" si="14"/>
        <v>0</v>
      </c>
    </row>
    <row r="298" spans="1:10">
      <c r="A298" s="584">
        <v>2016</v>
      </c>
      <c r="B298" s="585" t="s">
        <v>1127</v>
      </c>
      <c r="C298" s="585" t="s">
        <v>31</v>
      </c>
      <c r="D298" s="586">
        <v>292521</v>
      </c>
      <c r="E298" s="587">
        <v>17.55</v>
      </c>
      <c r="F298" s="587">
        <f t="shared" si="12"/>
        <v>5133743.55</v>
      </c>
      <c r="G298" s="588">
        <v>0.18</v>
      </c>
      <c r="H298" s="586">
        <v>4.5</v>
      </c>
      <c r="I298" s="587">
        <f t="shared" si="13"/>
        <v>1316344.5</v>
      </c>
      <c r="J298" s="589">
        <f t="shared" si="14"/>
        <v>0</v>
      </c>
    </row>
    <row r="299" spans="1:10">
      <c r="A299" s="584">
        <v>2016</v>
      </c>
      <c r="B299" s="585" t="s">
        <v>1127</v>
      </c>
      <c r="C299" s="585" t="s">
        <v>31</v>
      </c>
      <c r="D299" s="586">
        <v>291534</v>
      </c>
      <c r="E299" s="587">
        <v>17.55</v>
      </c>
      <c r="F299" s="587">
        <f t="shared" si="12"/>
        <v>5116421.7</v>
      </c>
      <c r="G299" s="588">
        <v>0.18</v>
      </c>
      <c r="H299" s="586">
        <v>4.5999999999999996</v>
      </c>
      <c r="I299" s="587">
        <f t="shared" si="13"/>
        <v>1341056.3999999999</v>
      </c>
      <c r="J299" s="589">
        <f t="shared" si="14"/>
        <v>0</v>
      </c>
    </row>
    <row r="300" spans="1:10">
      <c r="A300" s="584">
        <v>2016</v>
      </c>
      <c r="B300" s="585" t="s">
        <v>1127</v>
      </c>
      <c r="C300" s="585" t="s">
        <v>31</v>
      </c>
      <c r="D300" s="586">
        <v>43630</v>
      </c>
      <c r="E300" s="587">
        <v>17.231999999999999</v>
      </c>
      <c r="F300" s="587">
        <f t="shared" si="12"/>
        <v>751832.15999999992</v>
      </c>
      <c r="G300" s="588">
        <v>0.22</v>
      </c>
      <c r="H300" s="586">
        <v>4.0999999999999996</v>
      </c>
      <c r="I300" s="587">
        <f t="shared" si="13"/>
        <v>178882.99999999997</v>
      </c>
      <c r="J300" s="589">
        <f t="shared" si="14"/>
        <v>0</v>
      </c>
    </row>
    <row r="301" spans="1:10">
      <c r="A301" s="584">
        <v>2016</v>
      </c>
      <c r="B301" s="585" t="s">
        <v>1127</v>
      </c>
      <c r="C301" s="585" t="s">
        <v>31</v>
      </c>
      <c r="D301" s="586">
        <v>156437</v>
      </c>
      <c r="E301" s="587">
        <v>16.809999999999999</v>
      </c>
      <c r="F301" s="587">
        <f t="shared" si="12"/>
        <v>2629705.9699999997</v>
      </c>
      <c r="G301" s="588">
        <v>0.37</v>
      </c>
      <c r="H301" s="586">
        <v>5.7</v>
      </c>
      <c r="I301" s="587">
        <f t="shared" si="13"/>
        <v>891690.9</v>
      </c>
      <c r="J301" s="589">
        <f t="shared" si="14"/>
        <v>0</v>
      </c>
    </row>
    <row r="302" spans="1:10">
      <c r="A302" s="584">
        <v>2016</v>
      </c>
      <c r="B302" s="585" t="s">
        <v>1127</v>
      </c>
      <c r="C302" s="585" t="s">
        <v>31</v>
      </c>
      <c r="D302" s="586">
        <v>349263</v>
      </c>
      <c r="E302" s="587">
        <v>17.492999999999999</v>
      </c>
      <c r="F302" s="587">
        <f t="shared" si="12"/>
        <v>6109657.6589999991</v>
      </c>
      <c r="G302" s="588">
        <v>0.7</v>
      </c>
      <c r="H302" s="586">
        <v>22.2</v>
      </c>
      <c r="I302" s="587">
        <f t="shared" si="13"/>
        <v>7753638.5999999996</v>
      </c>
      <c r="J302" s="589">
        <f t="shared" si="14"/>
        <v>0</v>
      </c>
    </row>
    <row r="303" spans="1:10">
      <c r="A303" s="584">
        <v>2016</v>
      </c>
      <c r="B303" s="585" t="s">
        <v>1131</v>
      </c>
      <c r="C303" s="585" t="s">
        <v>31</v>
      </c>
      <c r="D303" s="586">
        <v>461247</v>
      </c>
      <c r="E303" s="587">
        <v>18.884</v>
      </c>
      <c r="F303" s="587">
        <f t="shared" si="12"/>
        <v>8710188.3479999993</v>
      </c>
      <c r="G303" s="588">
        <v>0.8</v>
      </c>
      <c r="H303" s="586">
        <v>23.7</v>
      </c>
      <c r="I303" s="587">
        <f t="shared" si="13"/>
        <v>10931553.9</v>
      </c>
      <c r="J303" s="589">
        <f t="shared" si="14"/>
        <v>0</v>
      </c>
    </row>
    <row r="304" spans="1:10">
      <c r="A304" s="584">
        <v>2016</v>
      </c>
      <c r="B304" s="585" t="s">
        <v>1131</v>
      </c>
      <c r="C304" s="585" t="s">
        <v>31</v>
      </c>
      <c r="D304" s="586">
        <v>11742</v>
      </c>
      <c r="E304" s="587">
        <v>25.838000000000001</v>
      </c>
      <c r="F304" s="587">
        <f t="shared" si="12"/>
        <v>303389.79600000003</v>
      </c>
      <c r="G304" s="588">
        <v>2.66</v>
      </c>
      <c r="H304" s="586">
        <v>7.7</v>
      </c>
      <c r="I304" s="587">
        <f t="shared" si="13"/>
        <v>90413.400000000009</v>
      </c>
      <c r="J304" s="589">
        <f t="shared" si="14"/>
        <v>0</v>
      </c>
    </row>
    <row r="305" spans="1:10">
      <c r="A305" s="584">
        <v>2016</v>
      </c>
      <c r="B305" s="585" t="s">
        <v>1131</v>
      </c>
      <c r="C305" s="585" t="s">
        <v>31</v>
      </c>
      <c r="D305" s="586">
        <v>11333</v>
      </c>
      <c r="E305" s="587">
        <v>25.25</v>
      </c>
      <c r="F305" s="587">
        <f t="shared" si="12"/>
        <v>286158.25</v>
      </c>
      <c r="G305" s="588">
        <v>0.87</v>
      </c>
      <c r="H305" s="586">
        <v>9.6</v>
      </c>
      <c r="I305" s="587">
        <f t="shared" si="13"/>
        <v>108796.8</v>
      </c>
      <c r="J305" s="589">
        <f t="shared" si="14"/>
        <v>0</v>
      </c>
    </row>
    <row r="306" spans="1:10">
      <c r="A306" s="584">
        <v>2016</v>
      </c>
      <c r="B306" s="585" t="s">
        <v>1131</v>
      </c>
      <c r="C306" s="585" t="s">
        <v>31</v>
      </c>
      <c r="D306" s="586">
        <v>11725</v>
      </c>
      <c r="E306" s="587">
        <v>25.222000000000001</v>
      </c>
      <c r="F306" s="587">
        <f t="shared" si="12"/>
        <v>295727.95</v>
      </c>
      <c r="G306" s="588">
        <v>0.84</v>
      </c>
      <c r="H306" s="586">
        <v>10.199999999999999</v>
      </c>
      <c r="I306" s="587">
        <f t="shared" si="13"/>
        <v>119594.99999999999</v>
      </c>
      <c r="J306" s="589">
        <f t="shared" si="14"/>
        <v>0</v>
      </c>
    </row>
    <row r="307" spans="1:10">
      <c r="A307" s="584">
        <v>2016</v>
      </c>
      <c r="B307" s="585" t="s">
        <v>1131</v>
      </c>
      <c r="C307" s="585" t="s">
        <v>31</v>
      </c>
      <c r="D307" s="586">
        <v>34902</v>
      </c>
      <c r="E307" s="587">
        <v>25.864000000000001</v>
      </c>
      <c r="F307" s="587">
        <f t="shared" si="12"/>
        <v>902705.32799999998</v>
      </c>
      <c r="G307" s="588">
        <v>2.66</v>
      </c>
      <c r="H307" s="586">
        <v>7.6</v>
      </c>
      <c r="I307" s="587">
        <f t="shared" si="13"/>
        <v>265255.2</v>
      </c>
      <c r="J307" s="589">
        <f t="shared" si="14"/>
        <v>0</v>
      </c>
    </row>
    <row r="308" spans="1:10">
      <c r="A308" s="584">
        <v>2016</v>
      </c>
      <c r="B308" s="585" t="s">
        <v>1131</v>
      </c>
      <c r="C308" s="585" t="s">
        <v>31</v>
      </c>
      <c r="D308" s="586">
        <v>38470</v>
      </c>
      <c r="E308" s="587">
        <v>25.126000000000001</v>
      </c>
      <c r="F308" s="587">
        <f t="shared" si="12"/>
        <v>966597.22000000009</v>
      </c>
      <c r="G308" s="588">
        <v>1.59</v>
      </c>
      <c r="H308" s="586">
        <v>7.9</v>
      </c>
      <c r="I308" s="587">
        <f t="shared" si="13"/>
        <v>303913</v>
      </c>
      <c r="J308" s="589">
        <f t="shared" si="14"/>
        <v>0</v>
      </c>
    </row>
    <row r="309" spans="1:10">
      <c r="A309" s="584">
        <v>2016</v>
      </c>
      <c r="B309" s="585" t="s">
        <v>1131</v>
      </c>
      <c r="C309" s="585" t="s">
        <v>31</v>
      </c>
      <c r="D309" s="586">
        <v>11622</v>
      </c>
      <c r="E309" s="587">
        <v>23.968</v>
      </c>
      <c r="F309" s="587">
        <f t="shared" si="12"/>
        <v>278556.09600000002</v>
      </c>
      <c r="G309" s="588">
        <v>0.73</v>
      </c>
      <c r="H309" s="586">
        <v>13.3</v>
      </c>
      <c r="I309" s="587">
        <f t="shared" si="13"/>
        <v>154572.6</v>
      </c>
      <c r="J309" s="589">
        <f t="shared" si="14"/>
        <v>0</v>
      </c>
    </row>
    <row r="310" spans="1:10">
      <c r="A310" s="584">
        <v>2016</v>
      </c>
      <c r="B310" s="585" t="s">
        <v>1131</v>
      </c>
      <c r="C310" s="585" t="s">
        <v>31</v>
      </c>
      <c r="D310" s="586">
        <v>11748</v>
      </c>
      <c r="E310" s="587">
        <v>24.416</v>
      </c>
      <c r="F310" s="587">
        <f t="shared" si="12"/>
        <v>286839.16800000001</v>
      </c>
      <c r="G310" s="588">
        <v>0.83</v>
      </c>
      <c r="H310" s="586">
        <v>12.2</v>
      </c>
      <c r="I310" s="587">
        <f t="shared" si="13"/>
        <v>143325.6</v>
      </c>
      <c r="J310" s="589">
        <f t="shared" si="14"/>
        <v>0</v>
      </c>
    </row>
    <row r="311" spans="1:10">
      <c r="A311" s="584">
        <v>2016</v>
      </c>
      <c r="B311" s="585" t="s">
        <v>1131</v>
      </c>
      <c r="C311" s="585" t="s">
        <v>31</v>
      </c>
      <c r="D311" s="586">
        <v>46367</v>
      </c>
      <c r="E311" s="587">
        <v>26.004000000000001</v>
      </c>
      <c r="F311" s="587">
        <f t="shared" si="12"/>
        <v>1205727.4680000001</v>
      </c>
      <c r="G311" s="588">
        <v>2.66</v>
      </c>
      <c r="H311" s="586">
        <v>7.6</v>
      </c>
      <c r="I311" s="587">
        <f t="shared" si="13"/>
        <v>352389.2</v>
      </c>
      <c r="J311" s="589">
        <f t="shared" si="14"/>
        <v>0</v>
      </c>
    </row>
    <row r="312" spans="1:10">
      <c r="A312" s="584">
        <v>2016</v>
      </c>
      <c r="B312" s="585" t="s">
        <v>1131</v>
      </c>
      <c r="C312" s="585" t="s">
        <v>31</v>
      </c>
      <c r="D312" s="586">
        <v>11327</v>
      </c>
      <c r="E312" s="587">
        <v>23.922000000000001</v>
      </c>
      <c r="F312" s="587">
        <f t="shared" si="12"/>
        <v>270964.49400000001</v>
      </c>
      <c r="G312" s="588">
        <v>0.85</v>
      </c>
      <c r="H312" s="586">
        <v>14.5</v>
      </c>
      <c r="I312" s="587">
        <f t="shared" si="13"/>
        <v>164241.5</v>
      </c>
      <c r="J312" s="589">
        <f t="shared" si="14"/>
        <v>0</v>
      </c>
    </row>
    <row r="313" spans="1:10">
      <c r="A313" s="584">
        <v>2016</v>
      </c>
      <c r="B313" s="585" t="s">
        <v>1131</v>
      </c>
      <c r="C313" s="585" t="s">
        <v>31</v>
      </c>
      <c r="D313" s="586">
        <v>11851</v>
      </c>
      <c r="E313" s="587">
        <v>24.216000000000001</v>
      </c>
      <c r="F313" s="587">
        <f t="shared" si="12"/>
        <v>286983.81599999999</v>
      </c>
      <c r="G313" s="588">
        <v>0.71</v>
      </c>
      <c r="H313" s="586">
        <v>13.9</v>
      </c>
      <c r="I313" s="587">
        <f t="shared" si="13"/>
        <v>164728.9</v>
      </c>
      <c r="J313" s="589">
        <f t="shared" si="14"/>
        <v>0</v>
      </c>
    </row>
    <row r="314" spans="1:10">
      <c r="A314" s="584">
        <v>2016</v>
      </c>
      <c r="B314" s="585" t="s">
        <v>1131</v>
      </c>
      <c r="C314" s="585" t="s">
        <v>31</v>
      </c>
      <c r="D314" s="586">
        <v>11853</v>
      </c>
      <c r="E314" s="587">
        <v>22.95</v>
      </c>
      <c r="F314" s="587">
        <f t="shared" si="12"/>
        <v>272026.34999999998</v>
      </c>
      <c r="G314" s="588">
        <v>2.4300000000000002</v>
      </c>
      <c r="H314" s="586">
        <v>8.5</v>
      </c>
      <c r="I314" s="587">
        <f t="shared" si="13"/>
        <v>100750.5</v>
      </c>
      <c r="J314" s="589">
        <f t="shared" si="14"/>
        <v>0</v>
      </c>
    </row>
    <row r="315" spans="1:10">
      <c r="A315" s="584">
        <v>2016</v>
      </c>
      <c r="B315" s="585" t="s">
        <v>1131</v>
      </c>
      <c r="C315" s="585" t="s">
        <v>31</v>
      </c>
      <c r="D315" s="586">
        <v>11787</v>
      </c>
      <c r="E315" s="587">
        <v>24.664000000000001</v>
      </c>
      <c r="F315" s="587">
        <f t="shared" si="12"/>
        <v>290714.56800000003</v>
      </c>
      <c r="G315" s="588">
        <v>0.69</v>
      </c>
      <c r="H315" s="586">
        <v>12.1</v>
      </c>
      <c r="I315" s="587">
        <f t="shared" si="13"/>
        <v>142622.69999999998</v>
      </c>
      <c r="J315" s="589">
        <f t="shared" si="14"/>
        <v>0</v>
      </c>
    </row>
    <row r="316" spans="1:10">
      <c r="A316" s="584">
        <v>2016</v>
      </c>
      <c r="B316" s="585" t="s">
        <v>1131</v>
      </c>
      <c r="C316" s="585" t="s">
        <v>31</v>
      </c>
      <c r="D316" s="586">
        <v>35901</v>
      </c>
      <c r="E316" s="587">
        <v>26.146000000000001</v>
      </c>
      <c r="F316" s="587">
        <f t="shared" si="12"/>
        <v>938667.54599999997</v>
      </c>
      <c r="G316" s="588">
        <v>2.87</v>
      </c>
      <c r="H316" s="586">
        <v>7.9</v>
      </c>
      <c r="I316" s="587">
        <f t="shared" si="13"/>
        <v>283617.90000000002</v>
      </c>
      <c r="J316" s="589">
        <f t="shared" si="14"/>
        <v>0</v>
      </c>
    </row>
    <row r="317" spans="1:10">
      <c r="A317" s="584">
        <v>2016</v>
      </c>
      <c r="B317" s="585" t="s">
        <v>1131</v>
      </c>
      <c r="C317" s="585" t="s">
        <v>31</v>
      </c>
      <c r="D317" s="586">
        <v>12047</v>
      </c>
      <c r="E317" s="587">
        <v>25.995999999999999</v>
      </c>
      <c r="F317" s="587">
        <f t="shared" si="12"/>
        <v>313173.81199999998</v>
      </c>
      <c r="G317" s="588">
        <v>2.5499999999999998</v>
      </c>
      <c r="H317" s="586">
        <v>7.6</v>
      </c>
      <c r="I317" s="587">
        <f t="shared" si="13"/>
        <v>91557.2</v>
      </c>
      <c r="J317" s="589">
        <f t="shared" si="14"/>
        <v>0</v>
      </c>
    </row>
    <row r="318" spans="1:10">
      <c r="A318" s="584">
        <v>2016</v>
      </c>
      <c r="B318" s="585" t="s">
        <v>1131</v>
      </c>
      <c r="C318" s="585" t="s">
        <v>31</v>
      </c>
      <c r="D318" s="586">
        <v>24174</v>
      </c>
      <c r="E318" s="587">
        <v>26.196000000000002</v>
      </c>
      <c r="F318" s="587">
        <f t="shared" si="12"/>
        <v>633262.10400000005</v>
      </c>
      <c r="G318" s="588">
        <v>2.98</v>
      </c>
      <c r="H318" s="586">
        <v>7.5</v>
      </c>
      <c r="I318" s="587">
        <f t="shared" si="13"/>
        <v>181305</v>
      </c>
      <c r="J318" s="589">
        <f t="shared" si="14"/>
        <v>0</v>
      </c>
    </row>
    <row r="319" spans="1:10">
      <c r="A319" s="584">
        <v>2016</v>
      </c>
      <c r="B319" s="585" t="s">
        <v>1131</v>
      </c>
      <c r="C319" s="585" t="s">
        <v>31</v>
      </c>
      <c r="D319" s="586">
        <v>23113</v>
      </c>
      <c r="E319" s="587">
        <v>24.571999999999999</v>
      </c>
      <c r="F319" s="587">
        <f t="shared" si="12"/>
        <v>567932.63599999994</v>
      </c>
      <c r="G319" s="588">
        <v>0.7</v>
      </c>
      <c r="H319" s="586">
        <v>11.5</v>
      </c>
      <c r="I319" s="587">
        <f t="shared" si="13"/>
        <v>265799.5</v>
      </c>
      <c r="J319" s="589">
        <f t="shared" si="14"/>
        <v>0</v>
      </c>
    </row>
    <row r="320" spans="1:10">
      <c r="A320" s="584">
        <v>2016</v>
      </c>
      <c r="B320" s="585" t="s">
        <v>1131</v>
      </c>
      <c r="C320" s="585" t="s">
        <v>31</v>
      </c>
      <c r="D320" s="586">
        <v>11323</v>
      </c>
      <c r="E320" s="587">
        <v>24.26</v>
      </c>
      <c r="F320" s="587">
        <f t="shared" si="12"/>
        <v>274695.98000000004</v>
      </c>
      <c r="G320" s="588">
        <v>0.84</v>
      </c>
      <c r="H320" s="586">
        <v>11.7</v>
      </c>
      <c r="I320" s="587">
        <f t="shared" si="13"/>
        <v>132479.1</v>
      </c>
      <c r="J320" s="589">
        <f t="shared" si="14"/>
        <v>0</v>
      </c>
    </row>
    <row r="321" spans="1:10">
      <c r="A321" s="584">
        <v>2016</v>
      </c>
      <c r="B321" s="585" t="s">
        <v>1131</v>
      </c>
      <c r="C321" s="585" t="s">
        <v>31</v>
      </c>
      <c r="D321" s="586">
        <v>11904</v>
      </c>
      <c r="E321" s="587">
        <v>24.68</v>
      </c>
      <c r="F321" s="587">
        <f t="shared" si="12"/>
        <v>293790.71999999997</v>
      </c>
      <c r="G321" s="588">
        <v>1.49</v>
      </c>
      <c r="H321" s="586">
        <v>11.3</v>
      </c>
      <c r="I321" s="587">
        <f t="shared" si="13"/>
        <v>134515.20000000001</v>
      </c>
      <c r="J321" s="589">
        <f t="shared" si="14"/>
        <v>0</v>
      </c>
    </row>
    <row r="322" spans="1:10">
      <c r="A322" s="584">
        <v>2016</v>
      </c>
      <c r="B322" s="585" t="s">
        <v>1131</v>
      </c>
      <c r="C322" s="585" t="s">
        <v>31</v>
      </c>
      <c r="D322" s="586">
        <v>12147</v>
      </c>
      <c r="E322" s="587">
        <v>23.61</v>
      </c>
      <c r="F322" s="587">
        <f t="shared" si="12"/>
        <v>286790.67</v>
      </c>
      <c r="G322" s="588">
        <v>1.69</v>
      </c>
      <c r="H322" s="586">
        <v>12.4</v>
      </c>
      <c r="I322" s="587">
        <f t="shared" si="13"/>
        <v>150622.80000000002</v>
      </c>
      <c r="J322" s="589">
        <f t="shared" si="14"/>
        <v>0</v>
      </c>
    </row>
    <row r="323" spans="1:10">
      <c r="A323" s="584">
        <v>2016</v>
      </c>
      <c r="B323" s="585" t="s">
        <v>1131</v>
      </c>
      <c r="C323" s="585" t="s">
        <v>31</v>
      </c>
      <c r="D323" s="586">
        <v>81380</v>
      </c>
      <c r="E323" s="587">
        <v>23.956</v>
      </c>
      <c r="F323" s="587">
        <f t="shared" ref="F323:F386" si="15">E323*D323</f>
        <v>1949539.28</v>
      </c>
      <c r="G323" s="588">
        <v>0.69</v>
      </c>
      <c r="H323" s="586">
        <v>12.8</v>
      </c>
      <c r="I323" s="587">
        <f t="shared" ref="I323:I386" si="16">H323*D323</f>
        <v>1041664</v>
      </c>
      <c r="J323" s="589">
        <f t="shared" ref="J323:J386" si="17">IF(B323="LIG",1,0)</f>
        <v>0</v>
      </c>
    </row>
    <row r="324" spans="1:10">
      <c r="A324" s="584">
        <v>2016</v>
      </c>
      <c r="B324" s="585" t="s">
        <v>1133</v>
      </c>
      <c r="C324" s="585" t="s">
        <v>31</v>
      </c>
      <c r="D324" s="586">
        <v>277545</v>
      </c>
      <c r="E324" s="587">
        <v>13.302</v>
      </c>
      <c r="F324" s="587">
        <f t="shared" si="15"/>
        <v>3691903.59</v>
      </c>
      <c r="G324" s="588">
        <v>1.1100000000000001</v>
      </c>
      <c r="H324" s="586">
        <v>9.5</v>
      </c>
      <c r="I324" s="587">
        <f t="shared" si="16"/>
        <v>2636677.5</v>
      </c>
      <c r="J324" s="589">
        <f t="shared" si="17"/>
        <v>1</v>
      </c>
    </row>
    <row r="325" spans="1:10">
      <c r="A325" s="584">
        <v>2016</v>
      </c>
      <c r="B325" s="585" t="s">
        <v>1133</v>
      </c>
      <c r="C325" s="585" t="s">
        <v>31</v>
      </c>
      <c r="D325" s="586">
        <v>254547</v>
      </c>
      <c r="E325" s="587">
        <v>13.124000000000001</v>
      </c>
      <c r="F325" s="587">
        <f t="shared" si="15"/>
        <v>3340674.8280000002</v>
      </c>
      <c r="G325" s="588">
        <v>0.79</v>
      </c>
      <c r="H325" s="586">
        <v>8.5</v>
      </c>
      <c r="I325" s="587">
        <f t="shared" si="16"/>
        <v>2163649.5</v>
      </c>
      <c r="J325" s="589">
        <f t="shared" si="17"/>
        <v>1</v>
      </c>
    </row>
    <row r="326" spans="1:10">
      <c r="A326" s="584">
        <v>2016</v>
      </c>
      <c r="B326" s="585" t="s">
        <v>1133</v>
      </c>
      <c r="C326" s="585" t="s">
        <v>31</v>
      </c>
      <c r="D326" s="586">
        <v>134217</v>
      </c>
      <c r="E326" s="587">
        <v>13.3</v>
      </c>
      <c r="F326" s="587">
        <f t="shared" si="15"/>
        <v>1785086.1</v>
      </c>
      <c r="G326" s="588">
        <v>0.97</v>
      </c>
      <c r="H326" s="586">
        <v>8.4</v>
      </c>
      <c r="I326" s="587">
        <f t="shared" si="16"/>
        <v>1127422.8</v>
      </c>
      <c r="J326" s="589">
        <f t="shared" si="17"/>
        <v>1</v>
      </c>
    </row>
    <row r="327" spans="1:10">
      <c r="A327" s="584">
        <v>2016</v>
      </c>
      <c r="B327" s="585" t="s">
        <v>1127</v>
      </c>
      <c r="C327" s="585" t="s">
        <v>31</v>
      </c>
      <c r="D327" s="586">
        <v>37244</v>
      </c>
      <c r="E327" s="587">
        <v>19.100000000000001</v>
      </c>
      <c r="F327" s="587">
        <f t="shared" si="15"/>
        <v>711360.4</v>
      </c>
      <c r="G327" s="588">
        <v>0.32</v>
      </c>
      <c r="H327" s="586">
        <v>4.0999999999999996</v>
      </c>
      <c r="I327" s="587">
        <f t="shared" si="16"/>
        <v>152700.4</v>
      </c>
      <c r="J327" s="589">
        <f t="shared" si="17"/>
        <v>0</v>
      </c>
    </row>
    <row r="328" spans="1:10">
      <c r="A328" s="584">
        <v>2016</v>
      </c>
      <c r="B328" s="585" t="s">
        <v>1131</v>
      </c>
      <c r="C328" s="585" t="s">
        <v>31</v>
      </c>
      <c r="D328" s="586">
        <v>11007</v>
      </c>
      <c r="E328" s="587">
        <v>25.861999999999998</v>
      </c>
      <c r="F328" s="587">
        <f t="shared" si="15"/>
        <v>284663.03399999999</v>
      </c>
      <c r="G328" s="588">
        <v>3.01</v>
      </c>
      <c r="H328" s="586">
        <v>8.18</v>
      </c>
      <c r="I328" s="587">
        <f t="shared" si="16"/>
        <v>90037.26</v>
      </c>
      <c r="J328" s="589">
        <f t="shared" si="17"/>
        <v>0</v>
      </c>
    </row>
    <row r="329" spans="1:10">
      <c r="A329" s="584">
        <v>2016</v>
      </c>
      <c r="B329" s="585" t="s">
        <v>1131</v>
      </c>
      <c r="C329" s="585" t="s">
        <v>31</v>
      </c>
      <c r="D329" s="586">
        <v>21080</v>
      </c>
      <c r="E329" s="587">
        <v>24.015999999999998</v>
      </c>
      <c r="F329" s="587">
        <f t="shared" si="15"/>
        <v>506257.27999999997</v>
      </c>
      <c r="G329" s="588">
        <v>2.87</v>
      </c>
      <c r="H329" s="586">
        <v>10.92</v>
      </c>
      <c r="I329" s="587">
        <f t="shared" si="16"/>
        <v>230193.6</v>
      </c>
      <c r="J329" s="589">
        <f t="shared" si="17"/>
        <v>0</v>
      </c>
    </row>
    <row r="330" spans="1:10">
      <c r="A330" s="584">
        <v>2016</v>
      </c>
      <c r="B330" s="585" t="s">
        <v>1131</v>
      </c>
      <c r="C330" s="585" t="s">
        <v>31</v>
      </c>
      <c r="D330" s="586">
        <v>46027</v>
      </c>
      <c r="E330" s="587">
        <v>24.937999999999999</v>
      </c>
      <c r="F330" s="587">
        <f t="shared" si="15"/>
        <v>1147821.3259999999</v>
      </c>
      <c r="G330" s="588">
        <v>4.42</v>
      </c>
      <c r="H330" s="586">
        <v>8.99</v>
      </c>
      <c r="I330" s="587">
        <f t="shared" si="16"/>
        <v>413782.73</v>
      </c>
      <c r="J330" s="589">
        <f t="shared" si="17"/>
        <v>0</v>
      </c>
    </row>
    <row r="331" spans="1:10">
      <c r="A331" s="584">
        <v>2016</v>
      </c>
      <c r="B331" s="585" t="s">
        <v>1131</v>
      </c>
      <c r="C331" s="585" t="s">
        <v>31</v>
      </c>
      <c r="D331" s="586">
        <v>48554</v>
      </c>
      <c r="E331" s="587">
        <v>24.763999999999999</v>
      </c>
      <c r="F331" s="587">
        <f t="shared" si="15"/>
        <v>1202391.2560000001</v>
      </c>
      <c r="G331" s="588">
        <v>4.6900000000000004</v>
      </c>
      <c r="H331" s="586">
        <v>9.0500000000000007</v>
      </c>
      <c r="I331" s="587">
        <f t="shared" si="16"/>
        <v>439413.7</v>
      </c>
      <c r="J331" s="589">
        <f t="shared" si="17"/>
        <v>0</v>
      </c>
    </row>
    <row r="332" spans="1:10">
      <c r="A332" s="584">
        <v>2016</v>
      </c>
      <c r="B332" s="585" t="s">
        <v>1131</v>
      </c>
      <c r="C332" s="585" t="s">
        <v>31</v>
      </c>
      <c r="D332" s="586">
        <v>38753</v>
      </c>
      <c r="E332" s="587">
        <v>24.832000000000001</v>
      </c>
      <c r="F332" s="587">
        <f t="shared" si="15"/>
        <v>962314.49600000004</v>
      </c>
      <c r="G332" s="588">
        <v>4.68</v>
      </c>
      <c r="H332" s="586">
        <v>9.01</v>
      </c>
      <c r="I332" s="587">
        <f t="shared" si="16"/>
        <v>349164.52999999997</v>
      </c>
      <c r="J332" s="589">
        <f t="shared" si="17"/>
        <v>0</v>
      </c>
    </row>
    <row r="333" spans="1:10">
      <c r="A333" s="584">
        <v>2016</v>
      </c>
      <c r="B333" s="585" t="s">
        <v>1131</v>
      </c>
      <c r="C333" s="585" t="s">
        <v>31</v>
      </c>
      <c r="D333" s="586">
        <v>13425</v>
      </c>
      <c r="E333" s="587">
        <v>24.012</v>
      </c>
      <c r="F333" s="587">
        <f t="shared" si="15"/>
        <v>322361.10000000003</v>
      </c>
      <c r="G333" s="588">
        <v>3.35</v>
      </c>
      <c r="H333" s="586">
        <v>11.42</v>
      </c>
      <c r="I333" s="587">
        <f t="shared" si="16"/>
        <v>153313.5</v>
      </c>
      <c r="J333" s="589">
        <f t="shared" si="17"/>
        <v>0</v>
      </c>
    </row>
    <row r="334" spans="1:10">
      <c r="A334" s="584">
        <v>2016</v>
      </c>
      <c r="B334" s="585" t="s">
        <v>1131</v>
      </c>
      <c r="C334" s="585" t="s">
        <v>31</v>
      </c>
      <c r="D334" s="586">
        <v>15666</v>
      </c>
      <c r="E334" s="587">
        <v>24.102</v>
      </c>
      <c r="F334" s="587">
        <f t="shared" si="15"/>
        <v>377581.93200000003</v>
      </c>
      <c r="G334" s="588">
        <v>3.29</v>
      </c>
      <c r="H334" s="586">
        <v>11.53</v>
      </c>
      <c r="I334" s="587">
        <f t="shared" si="16"/>
        <v>180628.97999999998</v>
      </c>
      <c r="J334" s="589">
        <f t="shared" si="17"/>
        <v>0</v>
      </c>
    </row>
    <row r="335" spans="1:10">
      <c r="A335" s="584">
        <v>2016</v>
      </c>
      <c r="B335" s="585" t="s">
        <v>1131</v>
      </c>
      <c r="C335" s="585" t="s">
        <v>31</v>
      </c>
      <c r="D335" s="586">
        <v>33622</v>
      </c>
      <c r="E335" s="587">
        <v>25.071999999999999</v>
      </c>
      <c r="F335" s="587">
        <f t="shared" si="15"/>
        <v>842970.78399999999</v>
      </c>
      <c r="G335" s="588">
        <v>3.04</v>
      </c>
      <c r="H335" s="586">
        <v>9.2899999999999991</v>
      </c>
      <c r="I335" s="587">
        <f t="shared" si="16"/>
        <v>312348.37999999995</v>
      </c>
      <c r="J335" s="589">
        <f t="shared" si="17"/>
        <v>0</v>
      </c>
    </row>
    <row r="336" spans="1:10">
      <c r="A336" s="584">
        <v>2016</v>
      </c>
      <c r="B336" s="585" t="s">
        <v>1131</v>
      </c>
      <c r="C336" s="585" t="s">
        <v>31</v>
      </c>
      <c r="D336" s="586">
        <v>60209</v>
      </c>
      <c r="E336" s="587">
        <v>25.73</v>
      </c>
      <c r="F336" s="587">
        <f t="shared" si="15"/>
        <v>1549177.57</v>
      </c>
      <c r="G336" s="588">
        <v>2.92</v>
      </c>
      <c r="H336" s="586">
        <v>8.25</v>
      </c>
      <c r="I336" s="587">
        <f t="shared" si="16"/>
        <v>496724.25</v>
      </c>
      <c r="J336" s="589">
        <f t="shared" si="17"/>
        <v>0</v>
      </c>
    </row>
    <row r="337" spans="1:10">
      <c r="A337" s="584">
        <v>2016</v>
      </c>
      <c r="B337" s="585" t="s">
        <v>1131</v>
      </c>
      <c r="C337" s="585" t="s">
        <v>31</v>
      </c>
      <c r="D337" s="586">
        <v>33617</v>
      </c>
      <c r="E337" s="587">
        <v>25.071999999999999</v>
      </c>
      <c r="F337" s="587">
        <f t="shared" si="15"/>
        <v>842845.424</v>
      </c>
      <c r="G337" s="588">
        <v>3.04</v>
      </c>
      <c r="H337" s="586">
        <v>9.2899999999999991</v>
      </c>
      <c r="I337" s="587">
        <f t="shared" si="16"/>
        <v>312301.93</v>
      </c>
      <c r="J337" s="589">
        <f t="shared" si="17"/>
        <v>0</v>
      </c>
    </row>
    <row r="338" spans="1:10">
      <c r="A338" s="584">
        <v>2016</v>
      </c>
      <c r="B338" s="585" t="s">
        <v>1131</v>
      </c>
      <c r="C338" s="585" t="s">
        <v>31</v>
      </c>
      <c r="D338" s="586">
        <v>89600</v>
      </c>
      <c r="E338" s="587">
        <v>25.044</v>
      </c>
      <c r="F338" s="587">
        <f t="shared" si="15"/>
        <v>2243942.3999999999</v>
      </c>
      <c r="G338" s="588">
        <v>4.54</v>
      </c>
      <c r="H338" s="586">
        <v>8.69</v>
      </c>
      <c r="I338" s="587">
        <f t="shared" si="16"/>
        <v>778624</v>
      </c>
      <c r="J338" s="589">
        <f t="shared" si="17"/>
        <v>0</v>
      </c>
    </row>
    <row r="339" spans="1:10">
      <c r="A339" s="584">
        <v>2016</v>
      </c>
      <c r="B339" s="585" t="s">
        <v>1131</v>
      </c>
      <c r="C339" s="585" t="s">
        <v>31</v>
      </c>
      <c r="D339" s="586">
        <v>67679</v>
      </c>
      <c r="E339" s="587">
        <v>25.068000000000001</v>
      </c>
      <c r="F339" s="587">
        <f t="shared" si="15"/>
        <v>1696577.172</v>
      </c>
      <c r="G339" s="588">
        <v>3.11</v>
      </c>
      <c r="H339" s="586">
        <v>9.3000000000000007</v>
      </c>
      <c r="I339" s="587">
        <f t="shared" si="16"/>
        <v>629414.70000000007</v>
      </c>
      <c r="J339" s="589">
        <f t="shared" si="17"/>
        <v>0</v>
      </c>
    </row>
    <row r="340" spans="1:10">
      <c r="A340" s="584">
        <v>2016</v>
      </c>
      <c r="B340" s="585" t="s">
        <v>1131</v>
      </c>
      <c r="C340" s="585" t="s">
        <v>31</v>
      </c>
      <c r="D340" s="586">
        <v>11339</v>
      </c>
      <c r="E340" s="587">
        <v>25.812000000000001</v>
      </c>
      <c r="F340" s="587">
        <f t="shared" si="15"/>
        <v>292682.26800000004</v>
      </c>
      <c r="G340" s="588">
        <v>3.03</v>
      </c>
      <c r="H340" s="586">
        <v>8.3000000000000007</v>
      </c>
      <c r="I340" s="587">
        <f t="shared" si="16"/>
        <v>94113.700000000012</v>
      </c>
      <c r="J340" s="589">
        <f t="shared" si="17"/>
        <v>0</v>
      </c>
    </row>
    <row r="341" spans="1:10">
      <c r="A341" s="584">
        <v>2016</v>
      </c>
      <c r="B341" s="585" t="s">
        <v>1131</v>
      </c>
      <c r="C341" s="585" t="s">
        <v>31</v>
      </c>
      <c r="D341" s="586">
        <v>91978</v>
      </c>
      <c r="E341" s="587">
        <v>25.234000000000002</v>
      </c>
      <c r="F341" s="587">
        <f t="shared" si="15"/>
        <v>2320972.852</v>
      </c>
      <c r="G341" s="588">
        <v>3.99</v>
      </c>
      <c r="H341" s="586">
        <v>9</v>
      </c>
      <c r="I341" s="587">
        <f t="shared" si="16"/>
        <v>827802</v>
      </c>
      <c r="J341" s="589">
        <f t="shared" si="17"/>
        <v>0</v>
      </c>
    </row>
    <row r="342" spans="1:10">
      <c r="A342" s="584">
        <v>2016</v>
      </c>
      <c r="B342" s="585" t="s">
        <v>1131</v>
      </c>
      <c r="C342" s="585" t="s">
        <v>31</v>
      </c>
      <c r="D342" s="586">
        <v>12438</v>
      </c>
      <c r="E342" s="587">
        <v>25.021999999999998</v>
      </c>
      <c r="F342" s="587">
        <f t="shared" si="15"/>
        <v>311223.636</v>
      </c>
      <c r="G342" s="588">
        <v>3.1</v>
      </c>
      <c r="H342" s="586">
        <v>9.1999999999999993</v>
      </c>
      <c r="I342" s="587">
        <f t="shared" si="16"/>
        <v>114429.59999999999</v>
      </c>
      <c r="J342" s="589">
        <f t="shared" si="17"/>
        <v>0</v>
      </c>
    </row>
    <row r="343" spans="1:10">
      <c r="A343" s="584">
        <v>2016</v>
      </c>
      <c r="B343" s="585" t="s">
        <v>1131</v>
      </c>
      <c r="C343" s="585" t="s">
        <v>31</v>
      </c>
      <c r="D343" s="586">
        <v>63132</v>
      </c>
      <c r="E343" s="587">
        <v>22.024000000000001</v>
      </c>
      <c r="F343" s="587">
        <f t="shared" si="15"/>
        <v>1390419.1680000001</v>
      </c>
      <c r="G343" s="588">
        <v>2.98</v>
      </c>
      <c r="H343" s="586">
        <v>8.9</v>
      </c>
      <c r="I343" s="587">
        <f t="shared" si="16"/>
        <v>561874.80000000005</v>
      </c>
      <c r="J343" s="589">
        <f t="shared" si="17"/>
        <v>0</v>
      </c>
    </row>
    <row r="344" spans="1:10">
      <c r="A344" s="584">
        <v>2016</v>
      </c>
      <c r="B344" s="585" t="s">
        <v>1131</v>
      </c>
      <c r="C344" s="585" t="s">
        <v>31</v>
      </c>
      <c r="D344" s="586">
        <v>46694</v>
      </c>
      <c r="E344" s="587">
        <v>24.507999999999999</v>
      </c>
      <c r="F344" s="587">
        <f t="shared" si="15"/>
        <v>1144376.5519999999</v>
      </c>
      <c r="G344" s="588">
        <v>3.1</v>
      </c>
      <c r="H344" s="586">
        <v>6.79</v>
      </c>
      <c r="I344" s="587">
        <f t="shared" si="16"/>
        <v>317052.26</v>
      </c>
      <c r="J344" s="589">
        <f t="shared" si="17"/>
        <v>0</v>
      </c>
    </row>
    <row r="345" spans="1:10">
      <c r="A345" s="584">
        <v>2016</v>
      </c>
      <c r="B345" s="585" t="s">
        <v>1131</v>
      </c>
      <c r="C345" s="585" t="s">
        <v>31</v>
      </c>
      <c r="D345" s="586">
        <v>54892</v>
      </c>
      <c r="E345" s="587">
        <v>23.56</v>
      </c>
      <c r="F345" s="587">
        <f t="shared" si="15"/>
        <v>1293255.52</v>
      </c>
      <c r="G345" s="588">
        <v>1.71</v>
      </c>
      <c r="H345" s="586">
        <v>8.57</v>
      </c>
      <c r="I345" s="587">
        <f t="shared" si="16"/>
        <v>470424.44</v>
      </c>
      <c r="J345" s="589">
        <f t="shared" si="17"/>
        <v>0</v>
      </c>
    </row>
    <row r="346" spans="1:10">
      <c r="A346" s="584">
        <v>2016</v>
      </c>
      <c r="B346" s="585" t="s">
        <v>1131</v>
      </c>
      <c r="C346" s="585" t="s">
        <v>31</v>
      </c>
      <c r="D346" s="586">
        <v>108606</v>
      </c>
      <c r="E346" s="587">
        <v>23.486000000000001</v>
      </c>
      <c r="F346" s="587">
        <f t="shared" si="15"/>
        <v>2550720.5160000003</v>
      </c>
      <c r="G346" s="588">
        <v>3.21</v>
      </c>
      <c r="H346" s="586">
        <v>11.36</v>
      </c>
      <c r="I346" s="587">
        <f t="shared" si="16"/>
        <v>1233764.1599999999</v>
      </c>
      <c r="J346" s="589">
        <f t="shared" si="17"/>
        <v>0</v>
      </c>
    </row>
    <row r="347" spans="1:10">
      <c r="A347" s="584">
        <v>2016</v>
      </c>
      <c r="B347" s="585" t="s">
        <v>1131</v>
      </c>
      <c r="C347" s="585" t="s">
        <v>31</v>
      </c>
      <c r="D347" s="586">
        <v>36801</v>
      </c>
      <c r="E347" s="587">
        <v>23.01</v>
      </c>
      <c r="F347" s="587">
        <f t="shared" si="15"/>
        <v>846791.01</v>
      </c>
      <c r="G347" s="588">
        <v>2.99</v>
      </c>
      <c r="H347" s="586">
        <v>8</v>
      </c>
      <c r="I347" s="587">
        <f t="shared" si="16"/>
        <v>294408</v>
      </c>
      <c r="J347" s="589">
        <f t="shared" si="17"/>
        <v>0</v>
      </c>
    </row>
    <row r="348" spans="1:10">
      <c r="A348" s="584">
        <v>2016</v>
      </c>
      <c r="B348" s="585" t="s">
        <v>1131</v>
      </c>
      <c r="C348" s="585" t="s">
        <v>31</v>
      </c>
      <c r="D348" s="586">
        <v>42810</v>
      </c>
      <c r="E348" s="587">
        <v>23.37</v>
      </c>
      <c r="F348" s="587">
        <f t="shared" si="15"/>
        <v>1000469.7000000001</v>
      </c>
      <c r="G348" s="588">
        <v>2.4700000000000002</v>
      </c>
      <c r="H348" s="586">
        <v>8.5</v>
      </c>
      <c r="I348" s="587">
        <f t="shared" si="16"/>
        <v>363885</v>
      </c>
      <c r="J348" s="589">
        <f t="shared" si="17"/>
        <v>0</v>
      </c>
    </row>
    <row r="349" spans="1:10">
      <c r="A349" s="584">
        <v>2016</v>
      </c>
      <c r="B349" s="585" t="s">
        <v>1131</v>
      </c>
      <c r="C349" s="585" t="s">
        <v>31</v>
      </c>
      <c r="D349" s="586">
        <v>38884</v>
      </c>
      <c r="E349" s="587">
        <v>25.78</v>
      </c>
      <c r="F349" s="587">
        <f t="shared" si="15"/>
        <v>1002429.52</v>
      </c>
      <c r="G349" s="588">
        <v>2.89</v>
      </c>
      <c r="H349" s="586">
        <v>8.3000000000000007</v>
      </c>
      <c r="I349" s="587">
        <f t="shared" si="16"/>
        <v>322737.2</v>
      </c>
      <c r="J349" s="589">
        <f t="shared" si="17"/>
        <v>0</v>
      </c>
    </row>
    <row r="350" spans="1:10">
      <c r="A350" s="584">
        <v>2016</v>
      </c>
      <c r="B350" s="585" t="s">
        <v>1131</v>
      </c>
      <c r="C350" s="585" t="s">
        <v>31</v>
      </c>
      <c r="D350" s="586">
        <v>12784</v>
      </c>
      <c r="E350" s="587">
        <v>23.65</v>
      </c>
      <c r="F350" s="587">
        <f t="shared" si="15"/>
        <v>302341.59999999998</v>
      </c>
      <c r="G350" s="588">
        <v>2.5</v>
      </c>
      <c r="H350" s="586">
        <v>8.8000000000000007</v>
      </c>
      <c r="I350" s="587">
        <f t="shared" si="16"/>
        <v>112499.20000000001</v>
      </c>
      <c r="J350" s="589">
        <f t="shared" si="17"/>
        <v>0</v>
      </c>
    </row>
    <row r="351" spans="1:10">
      <c r="A351" s="584">
        <v>2016</v>
      </c>
      <c r="B351" s="585" t="s">
        <v>1131</v>
      </c>
      <c r="C351" s="585" t="s">
        <v>31</v>
      </c>
      <c r="D351" s="586">
        <v>13019</v>
      </c>
      <c r="E351" s="587">
        <v>23.34</v>
      </c>
      <c r="F351" s="587">
        <f t="shared" si="15"/>
        <v>303863.46000000002</v>
      </c>
      <c r="G351" s="588">
        <v>2.69</v>
      </c>
      <c r="H351" s="586">
        <v>8.6999999999999993</v>
      </c>
      <c r="I351" s="587">
        <f t="shared" si="16"/>
        <v>113265.29999999999</v>
      </c>
      <c r="J351" s="589">
        <f t="shared" si="17"/>
        <v>0</v>
      </c>
    </row>
    <row r="352" spans="1:10">
      <c r="A352" s="584">
        <v>2016</v>
      </c>
      <c r="B352" s="585" t="s">
        <v>1131</v>
      </c>
      <c r="C352" s="585" t="s">
        <v>31</v>
      </c>
      <c r="D352" s="586">
        <v>11212</v>
      </c>
      <c r="E352" s="587">
        <v>23.64</v>
      </c>
      <c r="F352" s="587">
        <f t="shared" si="15"/>
        <v>265051.68</v>
      </c>
      <c r="G352" s="588">
        <v>2.52</v>
      </c>
      <c r="H352" s="586">
        <v>8.1</v>
      </c>
      <c r="I352" s="587">
        <f t="shared" si="16"/>
        <v>90817.2</v>
      </c>
      <c r="J352" s="589">
        <f t="shared" si="17"/>
        <v>0</v>
      </c>
    </row>
    <row r="353" spans="1:10">
      <c r="A353" s="584">
        <v>2016</v>
      </c>
      <c r="B353" s="585" t="s">
        <v>1131</v>
      </c>
      <c r="C353" s="585" t="s">
        <v>31</v>
      </c>
      <c r="D353" s="586">
        <v>10572</v>
      </c>
      <c r="E353" s="587">
        <v>23.38</v>
      </c>
      <c r="F353" s="587">
        <f t="shared" si="15"/>
        <v>247173.36</v>
      </c>
      <c r="G353" s="588">
        <v>2.4700000000000002</v>
      </c>
      <c r="H353" s="586">
        <v>8.1999999999999993</v>
      </c>
      <c r="I353" s="587">
        <f t="shared" si="16"/>
        <v>86690.4</v>
      </c>
      <c r="J353" s="589">
        <f t="shared" si="17"/>
        <v>0</v>
      </c>
    </row>
    <row r="354" spans="1:10">
      <c r="A354" s="584">
        <v>2016</v>
      </c>
      <c r="B354" s="585" t="s">
        <v>1131</v>
      </c>
      <c r="C354" s="585" t="s">
        <v>31</v>
      </c>
      <c r="D354" s="586">
        <v>16175</v>
      </c>
      <c r="E354" s="587">
        <v>23.16</v>
      </c>
      <c r="F354" s="587">
        <f t="shared" si="15"/>
        <v>374613</v>
      </c>
      <c r="G354" s="588">
        <v>2.54</v>
      </c>
      <c r="H354" s="586">
        <v>8.6999999999999993</v>
      </c>
      <c r="I354" s="587">
        <f t="shared" si="16"/>
        <v>140722.5</v>
      </c>
      <c r="J354" s="589">
        <f t="shared" si="17"/>
        <v>0</v>
      </c>
    </row>
    <row r="355" spans="1:10">
      <c r="A355" s="584">
        <v>2016</v>
      </c>
      <c r="B355" s="585" t="s">
        <v>1131</v>
      </c>
      <c r="C355" s="585" t="s">
        <v>31</v>
      </c>
      <c r="D355" s="586">
        <v>1756</v>
      </c>
      <c r="E355" s="587">
        <v>23.38</v>
      </c>
      <c r="F355" s="587">
        <f t="shared" si="15"/>
        <v>41055.279999999999</v>
      </c>
      <c r="G355" s="588">
        <v>2.4500000000000002</v>
      </c>
      <c r="H355" s="586">
        <v>8.3000000000000007</v>
      </c>
      <c r="I355" s="587">
        <f t="shared" si="16"/>
        <v>14574.800000000001</v>
      </c>
      <c r="J355" s="589">
        <f t="shared" si="17"/>
        <v>0</v>
      </c>
    </row>
    <row r="356" spans="1:10">
      <c r="A356" s="584">
        <v>2016</v>
      </c>
      <c r="B356" s="585" t="s">
        <v>1131</v>
      </c>
      <c r="C356" s="585" t="s">
        <v>31</v>
      </c>
      <c r="D356" s="586">
        <v>3745</v>
      </c>
      <c r="E356" s="587">
        <v>23.46</v>
      </c>
      <c r="F356" s="587">
        <f t="shared" si="15"/>
        <v>87857.7</v>
      </c>
      <c r="G356" s="588">
        <v>2.77</v>
      </c>
      <c r="H356" s="586">
        <v>8.9</v>
      </c>
      <c r="I356" s="587">
        <f t="shared" si="16"/>
        <v>33330.5</v>
      </c>
      <c r="J356" s="589">
        <f t="shared" si="17"/>
        <v>0</v>
      </c>
    </row>
    <row r="357" spans="1:10">
      <c r="A357" s="584">
        <v>2016</v>
      </c>
      <c r="B357" s="585" t="s">
        <v>1131</v>
      </c>
      <c r="C357" s="585" t="s">
        <v>31</v>
      </c>
      <c r="D357" s="586">
        <v>2937</v>
      </c>
      <c r="E357" s="587">
        <v>24.01</v>
      </c>
      <c r="F357" s="587">
        <f t="shared" si="15"/>
        <v>70517.37000000001</v>
      </c>
      <c r="G357" s="588">
        <v>1.45</v>
      </c>
      <c r="H357" s="586">
        <v>8.9</v>
      </c>
      <c r="I357" s="587">
        <f t="shared" si="16"/>
        <v>26139.3</v>
      </c>
      <c r="J357" s="589">
        <f t="shared" si="17"/>
        <v>0</v>
      </c>
    </row>
    <row r="358" spans="1:10">
      <c r="A358" s="584">
        <v>2016</v>
      </c>
      <c r="B358" s="585" t="s">
        <v>1131</v>
      </c>
      <c r="C358" s="585" t="s">
        <v>31</v>
      </c>
      <c r="D358" s="586">
        <v>3180</v>
      </c>
      <c r="E358" s="587">
        <v>23.98</v>
      </c>
      <c r="F358" s="587">
        <f t="shared" si="15"/>
        <v>76256.399999999994</v>
      </c>
      <c r="G358" s="588">
        <v>1.07</v>
      </c>
      <c r="H358" s="586">
        <v>11.3</v>
      </c>
      <c r="I358" s="587">
        <f t="shared" si="16"/>
        <v>35934</v>
      </c>
      <c r="J358" s="589">
        <f t="shared" si="17"/>
        <v>0</v>
      </c>
    </row>
    <row r="359" spans="1:10">
      <c r="A359" s="584">
        <v>2016</v>
      </c>
      <c r="B359" s="585" t="s">
        <v>1131</v>
      </c>
      <c r="C359" s="585" t="s">
        <v>31</v>
      </c>
      <c r="D359" s="586">
        <v>10716</v>
      </c>
      <c r="E359" s="587">
        <v>23.58</v>
      </c>
      <c r="F359" s="587">
        <f t="shared" si="15"/>
        <v>252683.27999999997</v>
      </c>
      <c r="G359" s="588">
        <v>2.52</v>
      </c>
      <c r="H359" s="586">
        <v>8.1999999999999993</v>
      </c>
      <c r="I359" s="587">
        <f t="shared" si="16"/>
        <v>87871.2</v>
      </c>
      <c r="J359" s="589">
        <f t="shared" si="17"/>
        <v>0</v>
      </c>
    </row>
    <row r="360" spans="1:10">
      <c r="A360" s="584">
        <v>2016</v>
      </c>
      <c r="B360" s="585" t="s">
        <v>1131</v>
      </c>
      <c r="C360" s="585" t="s">
        <v>31</v>
      </c>
      <c r="D360" s="586">
        <v>58172</v>
      </c>
      <c r="E360" s="587">
        <v>23.66</v>
      </c>
      <c r="F360" s="587">
        <f t="shared" si="15"/>
        <v>1376349.52</v>
      </c>
      <c r="G360" s="588">
        <v>2.46</v>
      </c>
      <c r="H360" s="586">
        <v>8.4</v>
      </c>
      <c r="I360" s="587">
        <f t="shared" si="16"/>
        <v>488644.80000000005</v>
      </c>
      <c r="J360" s="589">
        <f t="shared" si="17"/>
        <v>0</v>
      </c>
    </row>
    <row r="361" spans="1:10">
      <c r="A361" s="584">
        <v>2016</v>
      </c>
      <c r="B361" s="585" t="s">
        <v>1131</v>
      </c>
      <c r="C361" s="585" t="s">
        <v>31</v>
      </c>
      <c r="D361" s="586">
        <v>32807</v>
      </c>
      <c r="E361" s="587">
        <v>25.83</v>
      </c>
      <c r="F361" s="587">
        <f t="shared" si="15"/>
        <v>847404.80999999994</v>
      </c>
      <c r="G361" s="588">
        <v>2.96</v>
      </c>
      <c r="H361" s="586">
        <v>8.3000000000000007</v>
      </c>
      <c r="I361" s="587">
        <f t="shared" si="16"/>
        <v>272298.10000000003</v>
      </c>
      <c r="J361" s="589">
        <f t="shared" si="17"/>
        <v>0</v>
      </c>
    </row>
    <row r="362" spans="1:10">
      <c r="A362" s="584">
        <v>2016</v>
      </c>
      <c r="B362" s="585" t="s">
        <v>1131</v>
      </c>
      <c r="C362" s="585" t="s">
        <v>31</v>
      </c>
      <c r="D362" s="586">
        <v>16445</v>
      </c>
      <c r="E362" s="587">
        <v>23.68</v>
      </c>
      <c r="F362" s="587">
        <f t="shared" si="15"/>
        <v>389417.6</v>
      </c>
      <c r="G362" s="588">
        <v>2.46</v>
      </c>
      <c r="H362" s="586">
        <v>8.6999999999999993</v>
      </c>
      <c r="I362" s="587">
        <f t="shared" si="16"/>
        <v>143071.5</v>
      </c>
      <c r="J362" s="589">
        <f t="shared" si="17"/>
        <v>0</v>
      </c>
    </row>
    <row r="363" spans="1:10">
      <c r="A363" s="584">
        <v>2016</v>
      </c>
      <c r="B363" s="585" t="s">
        <v>1131</v>
      </c>
      <c r="C363" s="585" t="s">
        <v>31</v>
      </c>
      <c r="D363" s="586">
        <v>38803</v>
      </c>
      <c r="E363" s="587">
        <v>23.34</v>
      </c>
      <c r="F363" s="587">
        <f t="shared" si="15"/>
        <v>905662.02</v>
      </c>
      <c r="G363" s="588">
        <v>2.72</v>
      </c>
      <c r="H363" s="586">
        <v>8.6</v>
      </c>
      <c r="I363" s="587">
        <f t="shared" si="16"/>
        <v>333705.8</v>
      </c>
      <c r="J363" s="589">
        <f t="shared" si="17"/>
        <v>0</v>
      </c>
    </row>
    <row r="364" spans="1:10">
      <c r="A364" s="584">
        <v>2016</v>
      </c>
      <c r="B364" s="585" t="s">
        <v>1131</v>
      </c>
      <c r="C364" s="585" t="s">
        <v>31</v>
      </c>
      <c r="D364" s="586">
        <v>44688</v>
      </c>
      <c r="E364" s="587">
        <v>23.58</v>
      </c>
      <c r="F364" s="587">
        <f t="shared" si="15"/>
        <v>1053743.04</v>
      </c>
      <c r="G364" s="588">
        <v>2.57</v>
      </c>
      <c r="H364" s="586">
        <v>8.3000000000000007</v>
      </c>
      <c r="I364" s="587">
        <f t="shared" si="16"/>
        <v>370910.4</v>
      </c>
      <c r="J364" s="589">
        <f t="shared" si="17"/>
        <v>0</v>
      </c>
    </row>
    <row r="365" spans="1:10">
      <c r="A365" s="584">
        <v>2016</v>
      </c>
      <c r="B365" s="585" t="s">
        <v>1131</v>
      </c>
      <c r="C365" s="585" t="s">
        <v>31</v>
      </c>
      <c r="D365" s="586">
        <v>6123</v>
      </c>
      <c r="E365" s="587">
        <v>16.28</v>
      </c>
      <c r="F365" s="587">
        <f t="shared" si="15"/>
        <v>99682.44</v>
      </c>
      <c r="G365" s="588">
        <v>1.91</v>
      </c>
      <c r="H365" s="586">
        <v>26.1</v>
      </c>
      <c r="I365" s="587">
        <f t="shared" si="16"/>
        <v>159810.30000000002</v>
      </c>
      <c r="J365" s="589">
        <f t="shared" si="17"/>
        <v>0</v>
      </c>
    </row>
    <row r="366" spans="1:10">
      <c r="A366" s="584">
        <v>2016</v>
      </c>
      <c r="B366" s="585" t="s">
        <v>1131</v>
      </c>
      <c r="C366" s="585" t="s">
        <v>31</v>
      </c>
      <c r="D366" s="586">
        <v>32324</v>
      </c>
      <c r="E366" s="587">
        <v>25.87</v>
      </c>
      <c r="F366" s="587">
        <f t="shared" si="15"/>
        <v>836221.88</v>
      </c>
      <c r="G366" s="588">
        <v>2.92</v>
      </c>
      <c r="H366" s="586">
        <v>8</v>
      </c>
      <c r="I366" s="587">
        <f t="shared" si="16"/>
        <v>258592</v>
      </c>
      <c r="J366" s="589">
        <f t="shared" si="17"/>
        <v>0</v>
      </c>
    </row>
    <row r="367" spans="1:10">
      <c r="A367" s="584">
        <v>2016</v>
      </c>
      <c r="B367" s="585" t="s">
        <v>1131</v>
      </c>
      <c r="C367" s="585" t="s">
        <v>31</v>
      </c>
      <c r="D367" s="586">
        <v>48386</v>
      </c>
      <c r="E367" s="587">
        <v>25.06</v>
      </c>
      <c r="F367" s="587">
        <f t="shared" si="15"/>
        <v>1212553.1599999999</v>
      </c>
      <c r="G367" s="588">
        <v>3.31</v>
      </c>
      <c r="H367" s="586">
        <v>10.1</v>
      </c>
      <c r="I367" s="587">
        <f t="shared" si="16"/>
        <v>488698.6</v>
      </c>
      <c r="J367" s="589">
        <f t="shared" si="17"/>
        <v>0</v>
      </c>
    </row>
    <row r="368" spans="1:10">
      <c r="A368" s="584">
        <v>2016</v>
      </c>
      <c r="B368" s="585" t="s">
        <v>1131</v>
      </c>
      <c r="C368" s="585" t="s">
        <v>31</v>
      </c>
      <c r="D368" s="586">
        <v>14716</v>
      </c>
      <c r="E368" s="587">
        <v>25.82</v>
      </c>
      <c r="F368" s="587">
        <f t="shared" si="15"/>
        <v>379967.12</v>
      </c>
      <c r="G368" s="588">
        <v>2.41</v>
      </c>
      <c r="H368" s="586">
        <v>8</v>
      </c>
      <c r="I368" s="587">
        <f t="shared" si="16"/>
        <v>117728</v>
      </c>
      <c r="J368" s="589">
        <f t="shared" si="17"/>
        <v>0</v>
      </c>
    </row>
    <row r="369" spans="1:10">
      <c r="A369" s="584">
        <v>2016</v>
      </c>
      <c r="B369" s="585" t="s">
        <v>1131</v>
      </c>
      <c r="C369" s="585" t="s">
        <v>31</v>
      </c>
      <c r="D369" s="586">
        <v>112903</v>
      </c>
      <c r="E369" s="587">
        <v>25.06</v>
      </c>
      <c r="F369" s="587">
        <f t="shared" si="15"/>
        <v>2829349.1799999997</v>
      </c>
      <c r="G369" s="588">
        <v>3.04</v>
      </c>
      <c r="H369" s="586">
        <v>9.4</v>
      </c>
      <c r="I369" s="587">
        <f t="shared" si="16"/>
        <v>1061288.2</v>
      </c>
      <c r="J369" s="589">
        <f t="shared" si="17"/>
        <v>0</v>
      </c>
    </row>
    <row r="370" spans="1:10">
      <c r="A370" s="584">
        <v>2016</v>
      </c>
      <c r="B370" s="585" t="s">
        <v>1131</v>
      </c>
      <c r="C370" s="585" t="s">
        <v>31</v>
      </c>
      <c r="D370" s="586">
        <v>3550</v>
      </c>
      <c r="E370" s="587">
        <v>25.04</v>
      </c>
      <c r="F370" s="587">
        <f t="shared" si="15"/>
        <v>88892</v>
      </c>
      <c r="G370" s="588">
        <v>3.06</v>
      </c>
      <c r="H370" s="586">
        <v>9.8000000000000007</v>
      </c>
      <c r="I370" s="587">
        <f t="shared" si="16"/>
        <v>34790</v>
      </c>
      <c r="J370" s="589">
        <f t="shared" si="17"/>
        <v>0</v>
      </c>
    </row>
    <row r="371" spans="1:10">
      <c r="A371" s="584">
        <v>2016</v>
      </c>
      <c r="B371" s="585" t="s">
        <v>1127</v>
      </c>
      <c r="C371" s="585" t="s">
        <v>31</v>
      </c>
      <c r="D371" s="586">
        <v>15382</v>
      </c>
      <c r="E371" s="587">
        <v>17.86</v>
      </c>
      <c r="F371" s="587">
        <f t="shared" si="15"/>
        <v>274722.52</v>
      </c>
      <c r="G371" s="588">
        <v>0.38</v>
      </c>
      <c r="H371" s="586">
        <v>5.2</v>
      </c>
      <c r="I371" s="587">
        <f t="shared" si="16"/>
        <v>79986.400000000009</v>
      </c>
      <c r="J371" s="589">
        <f t="shared" si="17"/>
        <v>0</v>
      </c>
    </row>
    <row r="372" spans="1:10">
      <c r="A372" s="584">
        <v>2016</v>
      </c>
      <c r="B372" s="585" t="s">
        <v>1131</v>
      </c>
      <c r="C372" s="585" t="s">
        <v>31</v>
      </c>
      <c r="D372" s="586">
        <v>95403</v>
      </c>
      <c r="E372" s="587">
        <v>24.777999999999999</v>
      </c>
      <c r="F372" s="587">
        <f t="shared" si="15"/>
        <v>2363895.534</v>
      </c>
      <c r="G372" s="588">
        <v>4.67</v>
      </c>
      <c r="H372" s="586">
        <v>9.3000000000000007</v>
      </c>
      <c r="I372" s="587">
        <f t="shared" si="16"/>
        <v>887247.9</v>
      </c>
      <c r="J372" s="589">
        <f t="shared" si="17"/>
        <v>0</v>
      </c>
    </row>
    <row r="373" spans="1:10">
      <c r="A373" s="584">
        <v>2016</v>
      </c>
      <c r="B373" s="585" t="s">
        <v>1127</v>
      </c>
      <c r="C373" s="585" t="s">
        <v>31</v>
      </c>
      <c r="D373" s="586">
        <v>64887</v>
      </c>
      <c r="E373" s="587">
        <v>17.085999999999999</v>
      </c>
      <c r="F373" s="587">
        <f t="shared" si="15"/>
        <v>1108659.2819999999</v>
      </c>
      <c r="G373" s="588">
        <v>0.23</v>
      </c>
      <c r="H373" s="586">
        <v>4.5</v>
      </c>
      <c r="I373" s="587">
        <f t="shared" si="16"/>
        <v>291991.5</v>
      </c>
      <c r="J373" s="589">
        <f t="shared" si="17"/>
        <v>0</v>
      </c>
    </row>
    <row r="374" spans="1:10">
      <c r="A374" s="584">
        <v>2016</v>
      </c>
      <c r="B374" s="585" t="s">
        <v>1127</v>
      </c>
      <c r="C374" s="585" t="s">
        <v>31</v>
      </c>
      <c r="D374" s="586">
        <v>32471</v>
      </c>
      <c r="E374" s="587">
        <v>17.544</v>
      </c>
      <c r="F374" s="587">
        <f t="shared" si="15"/>
        <v>569671.22400000005</v>
      </c>
      <c r="G374" s="588">
        <v>0.24</v>
      </c>
      <c r="H374" s="586">
        <v>6</v>
      </c>
      <c r="I374" s="587">
        <f t="shared" si="16"/>
        <v>194826</v>
      </c>
      <c r="J374" s="589">
        <f t="shared" si="17"/>
        <v>0</v>
      </c>
    </row>
    <row r="375" spans="1:10">
      <c r="A375" s="584">
        <v>2016</v>
      </c>
      <c r="B375" s="585" t="s">
        <v>1127</v>
      </c>
      <c r="C375" s="585" t="s">
        <v>31</v>
      </c>
      <c r="D375" s="586">
        <v>29808</v>
      </c>
      <c r="E375" s="587">
        <v>17.248000000000001</v>
      </c>
      <c r="F375" s="587">
        <f t="shared" si="15"/>
        <v>514128.38400000002</v>
      </c>
      <c r="G375" s="588">
        <v>0.18</v>
      </c>
      <c r="H375" s="586">
        <v>4.6500000000000004</v>
      </c>
      <c r="I375" s="587">
        <f t="shared" si="16"/>
        <v>138607.20000000001</v>
      </c>
      <c r="J375" s="589">
        <f t="shared" si="17"/>
        <v>0</v>
      </c>
    </row>
    <row r="376" spans="1:10">
      <c r="A376" s="584">
        <v>2016</v>
      </c>
      <c r="B376" s="585" t="s">
        <v>1127</v>
      </c>
      <c r="C376" s="585" t="s">
        <v>31</v>
      </c>
      <c r="D376" s="586">
        <v>44514</v>
      </c>
      <c r="E376" s="587">
        <v>17.225999999999999</v>
      </c>
      <c r="F376" s="587">
        <f t="shared" si="15"/>
        <v>766798.16399999999</v>
      </c>
      <c r="G376" s="588">
        <v>0.18</v>
      </c>
      <c r="H376" s="586">
        <v>4.43</v>
      </c>
      <c r="I376" s="587">
        <f t="shared" si="16"/>
        <v>197197.02</v>
      </c>
      <c r="J376" s="589">
        <f t="shared" si="17"/>
        <v>0</v>
      </c>
    </row>
    <row r="377" spans="1:10">
      <c r="A377" s="584">
        <v>2016</v>
      </c>
      <c r="B377" s="585" t="s">
        <v>1127</v>
      </c>
      <c r="C377" s="585" t="s">
        <v>31</v>
      </c>
      <c r="D377" s="586">
        <v>29876</v>
      </c>
      <c r="E377" s="587">
        <v>17.154</v>
      </c>
      <c r="F377" s="587">
        <f t="shared" si="15"/>
        <v>512492.90399999998</v>
      </c>
      <c r="G377" s="588">
        <v>0.21</v>
      </c>
      <c r="H377" s="586">
        <v>4.4000000000000004</v>
      </c>
      <c r="I377" s="587">
        <f t="shared" si="16"/>
        <v>131454.40000000002</v>
      </c>
      <c r="J377" s="589">
        <f t="shared" si="17"/>
        <v>0</v>
      </c>
    </row>
    <row r="378" spans="1:10">
      <c r="A378" s="584">
        <v>2016</v>
      </c>
      <c r="B378" s="585" t="s">
        <v>1131</v>
      </c>
      <c r="C378" s="585" t="s">
        <v>31</v>
      </c>
      <c r="D378" s="586">
        <v>3703</v>
      </c>
      <c r="E378" s="587">
        <v>25</v>
      </c>
      <c r="F378" s="587">
        <f t="shared" si="15"/>
        <v>92575</v>
      </c>
      <c r="G378" s="588">
        <v>1.8</v>
      </c>
      <c r="H378" s="586">
        <v>9.1999999999999993</v>
      </c>
      <c r="I378" s="587">
        <f t="shared" si="16"/>
        <v>34067.599999999999</v>
      </c>
      <c r="J378" s="589">
        <f t="shared" si="17"/>
        <v>0</v>
      </c>
    </row>
    <row r="379" spans="1:10">
      <c r="A379" s="584">
        <v>2016</v>
      </c>
      <c r="B379" s="585" t="s">
        <v>1131</v>
      </c>
      <c r="C379" s="585" t="s">
        <v>31</v>
      </c>
      <c r="D379" s="586">
        <v>6454</v>
      </c>
      <c r="E379" s="587">
        <v>25</v>
      </c>
      <c r="F379" s="587">
        <f t="shared" si="15"/>
        <v>161350</v>
      </c>
      <c r="G379" s="588">
        <v>1.32</v>
      </c>
      <c r="H379" s="586">
        <v>11</v>
      </c>
      <c r="I379" s="587">
        <f t="shared" si="16"/>
        <v>70994</v>
      </c>
      <c r="J379" s="589">
        <f t="shared" si="17"/>
        <v>0</v>
      </c>
    </row>
    <row r="380" spans="1:10">
      <c r="A380" s="584">
        <v>2016</v>
      </c>
      <c r="B380" s="585" t="s">
        <v>1131</v>
      </c>
      <c r="C380" s="585" t="s">
        <v>31</v>
      </c>
      <c r="D380" s="586">
        <v>12025</v>
      </c>
      <c r="E380" s="587">
        <v>24</v>
      </c>
      <c r="F380" s="587">
        <f t="shared" si="15"/>
        <v>288600</v>
      </c>
      <c r="G380" s="588">
        <v>1.9</v>
      </c>
      <c r="H380" s="586">
        <v>11.6</v>
      </c>
      <c r="I380" s="587">
        <f t="shared" si="16"/>
        <v>139490</v>
      </c>
      <c r="J380" s="589">
        <f t="shared" si="17"/>
        <v>0</v>
      </c>
    </row>
    <row r="381" spans="1:10">
      <c r="A381" s="584">
        <v>2016</v>
      </c>
      <c r="B381" s="585" t="s">
        <v>1131</v>
      </c>
      <c r="C381" s="585" t="s">
        <v>31</v>
      </c>
      <c r="D381" s="586">
        <v>50093</v>
      </c>
      <c r="E381" s="587">
        <v>22</v>
      </c>
      <c r="F381" s="587">
        <f t="shared" si="15"/>
        <v>1102046</v>
      </c>
      <c r="G381" s="588">
        <v>3.58</v>
      </c>
      <c r="H381" s="586">
        <v>20.8</v>
      </c>
      <c r="I381" s="587">
        <f t="shared" si="16"/>
        <v>1041934.4</v>
      </c>
      <c r="J381" s="589">
        <f t="shared" si="17"/>
        <v>0</v>
      </c>
    </row>
    <row r="382" spans="1:10">
      <c r="A382" s="584">
        <v>2016</v>
      </c>
      <c r="B382" s="585" t="s">
        <v>1131</v>
      </c>
      <c r="C382" s="585" t="s">
        <v>31</v>
      </c>
      <c r="D382" s="586">
        <v>55312</v>
      </c>
      <c r="E382" s="587">
        <v>26</v>
      </c>
      <c r="F382" s="587">
        <f t="shared" si="15"/>
        <v>1438112</v>
      </c>
      <c r="G382" s="588">
        <v>2.65</v>
      </c>
      <c r="H382" s="586">
        <v>7.6</v>
      </c>
      <c r="I382" s="587">
        <f t="shared" si="16"/>
        <v>420371.19999999995</v>
      </c>
      <c r="J382" s="589">
        <f t="shared" si="17"/>
        <v>0</v>
      </c>
    </row>
    <row r="383" spans="1:10">
      <c r="A383" s="584">
        <v>2016</v>
      </c>
      <c r="B383" s="585" t="s">
        <v>1129</v>
      </c>
      <c r="C383" s="585" t="s">
        <v>31</v>
      </c>
      <c r="D383" s="586">
        <v>278539</v>
      </c>
      <c r="E383" s="587">
        <v>11.63</v>
      </c>
      <c r="F383" s="587">
        <f t="shared" si="15"/>
        <v>3239408.5700000003</v>
      </c>
      <c r="G383" s="588">
        <v>2.88</v>
      </c>
      <c r="H383" s="586">
        <v>47.5</v>
      </c>
      <c r="I383" s="587">
        <f t="shared" si="16"/>
        <v>13230602.5</v>
      </c>
      <c r="J383" s="589">
        <f t="shared" si="17"/>
        <v>0</v>
      </c>
    </row>
    <row r="384" spans="1:10">
      <c r="A384" s="584">
        <v>2016</v>
      </c>
      <c r="B384" s="585" t="s">
        <v>1131</v>
      </c>
      <c r="C384" s="585" t="s">
        <v>31</v>
      </c>
      <c r="D384" s="586">
        <v>46136</v>
      </c>
      <c r="E384" s="587">
        <v>25.79</v>
      </c>
      <c r="F384" s="587">
        <f t="shared" si="15"/>
        <v>1189847.44</v>
      </c>
      <c r="G384" s="588">
        <v>2.89</v>
      </c>
      <c r="H384" s="586">
        <v>8.1</v>
      </c>
      <c r="I384" s="587">
        <f t="shared" si="16"/>
        <v>373701.6</v>
      </c>
      <c r="J384" s="589">
        <f t="shared" si="17"/>
        <v>0</v>
      </c>
    </row>
    <row r="385" spans="1:10">
      <c r="A385" s="584">
        <v>2016</v>
      </c>
      <c r="B385" s="585" t="s">
        <v>1131</v>
      </c>
      <c r="C385" s="585" t="s">
        <v>31</v>
      </c>
      <c r="D385" s="586">
        <v>15428</v>
      </c>
      <c r="E385" s="587">
        <v>25.73</v>
      </c>
      <c r="F385" s="587">
        <f t="shared" si="15"/>
        <v>396962.44</v>
      </c>
      <c r="G385" s="588">
        <v>2.72</v>
      </c>
      <c r="H385" s="586">
        <v>7.5</v>
      </c>
      <c r="I385" s="587">
        <f t="shared" si="16"/>
        <v>115710</v>
      </c>
      <c r="J385" s="589">
        <f t="shared" si="17"/>
        <v>0</v>
      </c>
    </row>
    <row r="386" spans="1:10">
      <c r="A386" s="584">
        <v>2016</v>
      </c>
      <c r="B386" s="585" t="s">
        <v>1131</v>
      </c>
      <c r="C386" s="585" t="s">
        <v>31</v>
      </c>
      <c r="D386" s="586">
        <v>14596</v>
      </c>
      <c r="E386" s="587">
        <v>26.15</v>
      </c>
      <c r="F386" s="587">
        <f t="shared" si="15"/>
        <v>381685.39999999997</v>
      </c>
      <c r="G386" s="588">
        <v>3.12</v>
      </c>
      <c r="H386" s="586">
        <v>7.3</v>
      </c>
      <c r="I386" s="587">
        <f t="shared" si="16"/>
        <v>106550.8</v>
      </c>
      <c r="J386" s="589">
        <f t="shared" si="17"/>
        <v>0</v>
      </c>
    </row>
    <row r="387" spans="1:10">
      <c r="A387" s="584">
        <v>2016</v>
      </c>
      <c r="B387" s="585" t="s">
        <v>1131</v>
      </c>
      <c r="C387" s="585" t="s">
        <v>31</v>
      </c>
      <c r="D387" s="586">
        <v>14192</v>
      </c>
      <c r="E387" s="587">
        <v>25.18</v>
      </c>
      <c r="F387" s="587">
        <f t="shared" ref="F387:F450" si="18">E387*D387</f>
        <v>357354.56</v>
      </c>
      <c r="G387" s="588">
        <v>1.67</v>
      </c>
      <c r="H387" s="586">
        <v>7.5</v>
      </c>
      <c r="I387" s="587">
        <f t="shared" ref="I387:I450" si="19">H387*D387</f>
        <v>106440</v>
      </c>
      <c r="J387" s="589">
        <f t="shared" ref="J387:J450" si="20">IF(B387="LIG",1,0)</f>
        <v>0</v>
      </c>
    </row>
    <row r="388" spans="1:10">
      <c r="A388" s="584">
        <v>2016</v>
      </c>
      <c r="B388" s="585" t="s">
        <v>1131</v>
      </c>
      <c r="C388" s="585" t="s">
        <v>31</v>
      </c>
      <c r="D388" s="586">
        <v>30885</v>
      </c>
      <c r="E388" s="587">
        <v>26.27</v>
      </c>
      <c r="F388" s="587">
        <f t="shared" si="18"/>
        <v>811348.95</v>
      </c>
      <c r="G388" s="588">
        <v>2.91</v>
      </c>
      <c r="H388" s="586">
        <v>7.9</v>
      </c>
      <c r="I388" s="587">
        <f t="shared" si="19"/>
        <v>243991.5</v>
      </c>
      <c r="J388" s="589">
        <f t="shared" si="20"/>
        <v>0</v>
      </c>
    </row>
    <row r="389" spans="1:10">
      <c r="A389" s="584">
        <v>2016</v>
      </c>
      <c r="B389" s="585" t="s">
        <v>1131</v>
      </c>
      <c r="C389" s="585" t="s">
        <v>31</v>
      </c>
      <c r="D389" s="586">
        <v>46525</v>
      </c>
      <c r="E389" s="587">
        <v>25.82</v>
      </c>
      <c r="F389" s="587">
        <f t="shared" si="18"/>
        <v>1201275.5</v>
      </c>
      <c r="G389" s="588">
        <v>3.17</v>
      </c>
      <c r="H389" s="586">
        <v>7.6</v>
      </c>
      <c r="I389" s="587">
        <f t="shared" si="19"/>
        <v>353590</v>
      </c>
      <c r="J389" s="589">
        <f t="shared" si="20"/>
        <v>0</v>
      </c>
    </row>
    <row r="390" spans="1:10">
      <c r="A390" s="584">
        <v>2016</v>
      </c>
      <c r="B390" s="585" t="s">
        <v>1131</v>
      </c>
      <c r="C390" s="585" t="s">
        <v>31</v>
      </c>
      <c r="D390" s="586">
        <v>30609</v>
      </c>
      <c r="E390" s="587">
        <v>25.7</v>
      </c>
      <c r="F390" s="587">
        <f t="shared" si="18"/>
        <v>786651.29999999993</v>
      </c>
      <c r="G390" s="588">
        <v>2.76</v>
      </c>
      <c r="H390" s="586">
        <v>7.5</v>
      </c>
      <c r="I390" s="587">
        <f t="shared" si="19"/>
        <v>229567.5</v>
      </c>
      <c r="J390" s="589">
        <f t="shared" si="20"/>
        <v>0</v>
      </c>
    </row>
    <row r="391" spans="1:10">
      <c r="A391" s="584">
        <v>2016</v>
      </c>
      <c r="B391" s="585" t="s">
        <v>1131</v>
      </c>
      <c r="C391" s="585" t="s">
        <v>31</v>
      </c>
      <c r="D391" s="586">
        <v>12613</v>
      </c>
      <c r="E391" s="587">
        <v>25.88</v>
      </c>
      <c r="F391" s="587">
        <f t="shared" si="18"/>
        <v>326424.44</v>
      </c>
      <c r="G391" s="588">
        <v>0.5</v>
      </c>
      <c r="H391" s="586">
        <v>6.6</v>
      </c>
      <c r="I391" s="587">
        <f t="shared" si="19"/>
        <v>83245.799999999988</v>
      </c>
      <c r="J391" s="589">
        <f t="shared" si="20"/>
        <v>0</v>
      </c>
    </row>
    <row r="392" spans="1:10">
      <c r="A392" s="584">
        <v>2016</v>
      </c>
      <c r="B392" s="585" t="s">
        <v>1131</v>
      </c>
      <c r="C392" s="585" t="s">
        <v>31</v>
      </c>
      <c r="D392" s="586">
        <v>25664</v>
      </c>
      <c r="E392" s="587">
        <v>26.04</v>
      </c>
      <c r="F392" s="587">
        <f t="shared" si="18"/>
        <v>668290.55999999994</v>
      </c>
      <c r="G392" s="588">
        <v>1.19</v>
      </c>
      <c r="H392" s="586">
        <v>7.3</v>
      </c>
      <c r="I392" s="587">
        <f t="shared" si="19"/>
        <v>187347.19999999998</v>
      </c>
      <c r="J392" s="589">
        <f t="shared" si="20"/>
        <v>0</v>
      </c>
    </row>
    <row r="393" spans="1:10">
      <c r="A393" s="584">
        <v>2016</v>
      </c>
      <c r="B393" s="585" t="s">
        <v>1131</v>
      </c>
      <c r="C393" s="585" t="s">
        <v>31</v>
      </c>
      <c r="D393" s="586">
        <v>12610</v>
      </c>
      <c r="E393" s="587">
        <v>26.14</v>
      </c>
      <c r="F393" s="587">
        <f t="shared" si="18"/>
        <v>329625.40000000002</v>
      </c>
      <c r="G393" s="588">
        <v>0.98</v>
      </c>
      <c r="H393" s="586">
        <v>7.1</v>
      </c>
      <c r="I393" s="587">
        <f t="shared" si="19"/>
        <v>89531</v>
      </c>
      <c r="J393" s="589">
        <f t="shared" si="20"/>
        <v>0</v>
      </c>
    </row>
    <row r="394" spans="1:10">
      <c r="A394" s="584">
        <v>2016</v>
      </c>
      <c r="B394" s="585" t="s">
        <v>1131</v>
      </c>
      <c r="C394" s="585" t="s">
        <v>31</v>
      </c>
      <c r="D394" s="586">
        <v>12991</v>
      </c>
      <c r="E394" s="587">
        <v>26.45</v>
      </c>
      <c r="F394" s="587">
        <f t="shared" si="18"/>
        <v>343611.95</v>
      </c>
      <c r="G394" s="588">
        <v>0.85</v>
      </c>
      <c r="H394" s="586">
        <v>6.8</v>
      </c>
      <c r="I394" s="587">
        <f t="shared" si="19"/>
        <v>88338.8</v>
      </c>
      <c r="J394" s="589">
        <f t="shared" si="20"/>
        <v>0</v>
      </c>
    </row>
    <row r="395" spans="1:10">
      <c r="A395" s="584">
        <v>2016</v>
      </c>
      <c r="B395" s="585" t="s">
        <v>1131</v>
      </c>
      <c r="C395" s="585" t="s">
        <v>31</v>
      </c>
      <c r="D395" s="586">
        <v>12196</v>
      </c>
      <c r="E395" s="587">
        <v>25.58</v>
      </c>
      <c r="F395" s="587">
        <f t="shared" si="18"/>
        <v>311973.68</v>
      </c>
      <c r="G395" s="588">
        <v>0.92</v>
      </c>
      <c r="H395" s="586">
        <v>8.6999999999999993</v>
      </c>
      <c r="I395" s="587">
        <f t="shared" si="19"/>
        <v>106105.2</v>
      </c>
      <c r="J395" s="589">
        <f t="shared" si="20"/>
        <v>0</v>
      </c>
    </row>
    <row r="396" spans="1:10">
      <c r="A396" s="584">
        <v>2016</v>
      </c>
      <c r="B396" s="585" t="s">
        <v>1131</v>
      </c>
      <c r="C396" s="585" t="s">
        <v>31</v>
      </c>
      <c r="D396" s="586">
        <v>12867</v>
      </c>
      <c r="E396" s="587">
        <v>26.39</v>
      </c>
      <c r="F396" s="587">
        <f t="shared" si="18"/>
        <v>339560.13</v>
      </c>
      <c r="G396" s="588">
        <v>1.17</v>
      </c>
      <c r="H396" s="586">
        <v>6.4</v>
      </c>
      <c r="I396" s="587">
        <f t="shared" si="19"/>
        <v>82348.800000000003</v>
      </c>
      <c r="J396" s="589">
        <f t="shared" si="20"/>
        <v>0</v>
      </c>
    </row>
    <row r="397" spans="1:10">
      <c r="A397" s="584">
        <v>2016</v>
      </c>
      <c r="B397" s="585" t="s">
        <v>1131</v>
      </c>
      <c r="C397" s="585" t="s">
        <v>31</v>
      </c>
      <c r="D397" s="586">
        <v>12654</v>
      </c>
      <c r="E397" s="587">
        <v>24.81</v>
      </c>
      <c r="F397" s="587">
        <f t="shared" si="18"/>
        <v>313945.74</v>
      </c>
      <c r="G397" s="588">
        <v>1.1399999999999999</v>
      </c>
      <c r="H397" s="586">
        <v>9.1</v>
      </c>
      <c r="I397" s="587">
        <f t="shared" si="19"/>
        <v>115151.4</v>
      </c>
      <c r="J397" s="589">
        <f t="shared" si="20"/>
        <v>0</v>
      </c>
    </row>
    <row r="398" spans="1:10">
      <c r="A398" s="584">
        <v>2016</v>
      </c>
      <c r="B398" s="585" t="s">
        <v>1131</v>
      </c>
      <c r="C398" s="585" t="s">
        <v>31</v>
      </c>
      <c r="D398" s="586">
        <v>12450</v>
      </c>
      <c r="E398" s="587">
        <v>25.63</v>
      </c>
      <c r="F398" s="587">
        <f t="shared" si="18"/>
        <v>319093.5</v>
      </c>
      <c r="G398" s="588">
        <v>0.77</v>
      </c>
      <c r="H398" s="586">
        <v>8</v>
      </c>
      <c r="I398" s="587">
        <f t="shared" si="19"/>
        <v>99600</v>
      </c>
      <c r="J398" s="589">
        <f t="shared" si="20"/>
        <v>0</v>
      </c>
    </row>
    <row r="399" spans="1:10">
      <c r="A399" s="584">
        <v>2016</v>
      </c>
      <c r="B399" s="585" t="s">
        <v>1131</v>
      </c>
      <c r="C399" s="585" t="s">
        <v>31</v>
      </c>
      <c r="D399" s="586">
        <v>37021</v>
      </c>
      <c r="E399" s="587">
        <v>25.48</v>
      </c>
      <c r="F399" s="587">
        <f t="shared" si="18"/>
        <v>943295.08</v>
      </c>
      <c r="G399" s="588">
        <v>0.5</v>
      </c>
      <c r="H399" s="586">
        <v>7.2</v>
      </c>
      <c r="I399" s="587">
        <f t="shared" si="19"/>
        <v>266551.2</v>
      </c>
      <c r="J399" s="589">
        <f t="shared" si="20"/>
        <v>0</v>
      </c>
    </row>
    <row r="400" spans="1:10">
      <c r="A400" s="584">
        <v>2016</v>
      </c>
      <c r="B400" s="585" t="s">
        <v>1131</v>
      </c>
      <c r="C400" s="585" t="s">
        <v>31</v>
      </c>
      <c r="D400" s="586">
        <v>26891</v>
      </c>
      <c r="E400" s="587">
        <v>24.92</v>
      </c>
      <c r="F400" s="587">
        <f t="shared" si="18"/>
        <v>670123.72000000009</v>
      </c>
      <c r="G400" s="588">
        <v>1.01</v>
      </c>
      <c r="H400" s="586">
        <v>10.5</v>
      </c>
      <c r="I400" s="587">
        <f t="shared" si="19"/>
        <v>282355.5</v>
      </c>
      <c r="J400" s="589">
        <f t="shared" si="20"/>
        <v>0</v>
      </c>
    </row>
    <row r="401" spans="1:10">
      <c r="A401" s="584">
        <v>2016</v>
      </c>
      <c r="B401" s="585" t="s">
        <v>1131</v>
      </c>
      <c r="C401" s="585" t="s">
        <v>31</v>
      </c>
      <c r="D401" s="586">
        <v>118</v>
      </c>
      <c r="E401" s="587">
        <v>25.01</v>
      </c>
      <c r="F401" s="587">
        <f t="shared" si="18"/>
        <v>2951.1800000000003</v>
      </c>
      <c r="G401" s="588">
        <v>0.98</v>
      </c>
      <c r="H401" s="586">
        <v>9.1999999999999993</v>
      </c>
      <c r="I401" s="587">
        <f t="shared" si="19"/>
        <v>1085.5999999999999</v>
      </c>
      <c r="J401" s="589">
        <f t="shared" si="20"/>
        <v>0</v>
      </c>
    </row>
    <row r="402" spans="1:10">
      <c r="A402" s="584">
        <v>2016</v>
      </c>
      <c r="B402" s="585" t="s">
        <v>1131</v>
      </c>
      <c r="C402" s="585" t="s">
        <v>31</v>
      </c>
      <c r="D402" s="586">
        <v>13240</v>
      </c>
      <c r="E402" s="587">
        <v>25.01</v>
      </c>
      <c r="F402" s="587">
        <f t="shared" si="18"/>
        <v>331132.40000000002</v>
      </c>
      <c r="G402" s="588">
        <v>0.9</v>
      </c>
      <c r="H402" s="586">
        <v>8.6999999999999993</v>
      </c>
      <c r="I402" s="587">
        <f t="shared" si="19"/>
        <v>115187.99999999999</v>
      </c>
      <c r="J402" s="589">
        <f t="shared" si="20"/>
        <v>0</v>
      </c>
    </row>
    <row r="403" spans="1:10">
      <c r="A403" s="584">
        <v>2016</v>
      </c>
      <c r="B403" s="585" t="s">
        <v>1131</v>
      </c>
      <c r="C403" s="585" t="s">
        <v>31</v>
      </c>
      <c r="D403" s="586">
        <v>12905</v>
      </c>
      <c r="E403" s="587">
        <v>26.03</v>
      </c>
      <c r="F403" s="587">
        <f t="shared" si="18"/>
        <v>335917.15</v>
      </c>
      <c r="G403" s="588">
        <v>0.75</v>
      </c>
      <c r="H403" s="586">
        <v>8.1999999999999993</v>
      </c>
      <c r="I403" s="587">
        <f t="shared" si="19"/>
        <v>105820.99999999999</v>
      </c>
      <c r="J403" s="589">
        <f t="shared" si="20"/>
        <v>0</v>
      </c>
    </row>
    <row r="404" spans="1:10">
      <c r="A404" s="584">
        <v>2016</v>
      </c>
      <c r="B404" s="585" t="s">
        <v>1131</v>
      </c>
      <c r="C404" s="585" t="s">
        <v>31</v>
      </c>
      <c r="D404" s="586">
        <v>12636</v>
      </c>
      <c r="E404" s="587">
        <v>25.36</v>
      </c>
      <c r="F404" s="587">
        <f t="shared" si="18"/>
        <v>320448.96000000002</v>
      </c>
      <c r="G404" s="588">
        <v>0.92</v>
      </c>
      <c r="H404" s="586">
        <v>9.6</v>
      </c>
      <c r="I404" s="587">
        <f t="shared" si="19"/>
        <v>121305.59999999999</v>
      </c>
      <c r="J404" s="589">
        <f t="shared" si="20"/>
        <v>0</v>
      </c>
    </row>
    <row r="405" spans="1:10">
      <c r="A405" s="584">
        <v>2016</v>
      </c>
      <c r="B405" s="585" t="s">
        <v>1131</v>
      </c>
      <c r="C405" s="585" t="s">
        <v>31</v>
      </c>
      <c r="D405" s="586">
        <v>12406</v>
      </c>
      <c r="E405" s="587">
        <v>24.85</v>
      </c>
      <c r="F405" s="587">
        <f t="shared" si="18"/>
        <v>308289.10000000003</v>
      </c>
      <c r="G405" s="588">
        <v>0.92</v>
      </c>
      <c r="H405" s="586">
        <v>11</v>
      </c>
      <c r="I405" s="587">
        <f t="shared" si="19"/>
        <v>136466</v>
      </c>
      <c r="J405" s="589">
        <f t="shared" si="20"/>
        <v>0</v>
      </c>
    </row>
    <row r="406" spans="1:10">
      <c r="A406" s="584">
        <v>2016</v>
      </c>
      <c r="B406" s="585" t="s">
        <v>1131</v>
      </c>
      <c r="C406" s="585" t="s">
        <v>31</v>
      </c>
      <c r="D406" s="586">
        <v>13200</v>
      </c>
      <c r="E406" s="587">
        <v>25.78</v>
      </c>
      <c r="F406" s="587">
        <f t="shared" si="18"/>
        <v>340296</v>
      </c>
      <c r="G406" s="588">
        <v>0.74</v>
      </c>
      <c r="H406" s="586">
        <v>7.7</v>
      </c>
      <c r="I406" s="587">
        <f t="shared" si="19"/>
        <v>101640</v>
      </c>
      <c r="J406" s="589">
        <f t="shared" si="20"/>
        <v>0</v>
      </c>
    </row>
    <row r="407" spans="1:10">
      <c r="A407" s="584">
        <v>2016</v>
      </c>
      <c r="B407" s="585" t="s">
        <v>1131</v>
      </c>
      <c r="C407" s="585" t="s">
        <v>31</v>
      </c>
      <c r="D407" s="586">
        <v>11635</v>
      </c>
      <c r="E407" s="587">
        <v>22.972000000000001</v>
      </c>
      <c r="F407" s="587">
        <f t="shared" si="18"/>
        <v>267279.22000000003</v>
      </c>
      <c r="G407" s="588">
        <v>1.41</v>
      </c>
      <c r="H407" s="586">
        <v>6.3</v>
      </c>
      <c r="I407" s="587">
        <f t="shared" si="19"/>
        <v>73300.5</v>
      </c>
      <c r="J407" s="589">
        <f t="shared" si="20"/>
        <v>0</v>
      </c>
    </row>
    <row r="408" spans="1:10">
      <c r="A408" s="584">
        <v>2016</v>
      </c>
      <c r="B408" s="585" t="s">
        <v>1131</v>
      </c>
      <c r="C408" s="585" t="s">
        <v>31</v>
      </c>
      <c r="D408" s="586">
        <v>23429</v>
      </c>
      <c r="E408" s="587">
        <v>26.256</v>
      </c>
      <c r="F408" s="587">
        <f t="shared" si="18"/>
        <v>615151.82400000002</v>
      </c>
      <c r="G408" s="588">
        <v>0.86</v>
      </c>
      <c r="H408" s="586">
        <v>6.8</v>
      </c>
      <c r="I408" s="587">
        <f t="shared" si="19"/>
        <v>159317.19999999998</v>
      </c>
      <c r="J408" s="589">
        <f t="shared" si="20"/>
        <v>0</v>
      </c>
    </row>
    <row r="409" spans="1:10">
      <c r="A409" s="584">
        <v>2016</v>
      </c>
      <c r="B409" s="585" t="s">
        <v>1131</v>
      </c>
      <c r="C409" s="585" t="s">
        <v>31</v>
      </c>
      <c r="D409" s="586">
        <v>171540</v>
      </c>
      <c r="E409" s="587">
        <v>24.146000000000001</v>
      </c>
      <c r="F409" s="587">
        <f t="shared" si="18"/>
        <v>4142004.8400000003</v>
      </c>
      <c r="G409" s="588">
        <v>2.83</v>
      </c>
      <c r="H409" s="586">
        <v>8.1999999999999993</v>
      </c>
      <c r="I409" s="587">
        <f t="shared" si="19"/>
        <v>1406627.9999999998</v>
      </c>
      <c r="J409" s="589">
        <f t="shared" si="20"/>
        <v>0</v>
      </c>
    </row>
    <row r="410" spans="1:10">
      <c r="A410" s="584">
        <v>2016</v>
      </c>
      <c r="B410" s="585" t="s">
        <v>1131</v>
      </c>
      <c r="C410" s="585" t="s">
        <v>31</v>
      </c>
      <c r="D410" s="586">
        <v>51383</v>
      </c>
      <c r="E410" s="587">
        <v>23.135999999999999</v>
      </c>
      <c r="F410" s="587">
        <f t="shared" si="18"/>
        <v>1188797.088</v>
      </c>
      <c r="G410" s="588">
        <v>2.62</v>
      </c>
      <c r="H410" s="586">
        <v>8.5</v>
      </c>
      <c r="I410" s="587">
        <f t="shared" si="19"/>
        <v>436755.5</v>
      </c>
      <c r="J410" s="589">
        <f t="shared" si="20"/>
        <v>0</v>
      </c>
    </row>
    <row r="411" spans="1:10">
      <c r="A411" s="584">
        <v>2016</v>
      </c>
      <c r="B411" s="585" t="s">
        <v>1131</v>
      </c>
      <c r="C411" s="585" t="s">
        <v>31</v>
      </c>
      <c r="D411" s="586">
        <v>46067</v>
      </c>
      <c r="E411" s="587">
        <v>22.856000000000002</v>
      </c>
      <c r="F411" s="587">
        <f t="shared" si="18"/>
        <v>1052907.3520000002</v>
      </c>
      <c r="G411" s="588">
        <v>2.95</v>
      </c>
      <c r="H411" s="586">
        <v>8</v>
      </c>
      <c r="I411" s="587">
        <f t="shared" si="19"/>
        <v>368536</v>
      </c>
      <c r="J411" s="589">
        <f t="shared" si="20"/>
        <v>0</v>
      </c>
    </row>
    <row r="412" spans="1:10">
      <c r="A412" s="584">
        <v>2016</v>
      </c>
      <c r="B412" s="585" t="s">
        <v>1131</v>
      </c>
      <c r="C412" s="585" t="s">
        <v>31</v>
      </c>
      <c r="D412" s="586">
        <v>34326</v>
      </c>
      <c r="E412" s="587">
        <v>25.04</v>
      </c>
      <c r="F412" s="587">
        <f t="shared" si="18"/>
        <v>859523.03999999992</v>
      </c>
      <c r="G412" s="588">
        <v>3.07</v>
      </c>
      <c r="H412" s="586">
        <v>6.6</v>
      </c>
      <c r="I412" s="587">
        <f t="shared" si="19"/>
        <v>226551.59999999998</v>
      </c>
      <c r="J412" s="589">
        <f t="shared" si="20"/>
        <v>0</v>
      </c>
    </row>
    <row r="413" spans="1:10">
      <c r="A413" s="584">
        <v>2016</v>
      </c>
      <c r="B413" s="585" t="s">
        <v>1127</v>
      </c>
      <c r="C413" s="585" t="s">
        <v>31</v>
      </c>
      <c r="D413" s="586">
        <v>28479</v>
      </c>
      <c r="E413" s="587">
        <v>17.707999999999998</v>
      </c>
      <c r="F413" s="587">
        <f t="shared" si="18"/>
        <v>504306.13199999998</v>
      </c>
      <c r="G413" s="588">
        <v>0.27</v>
      </c>
      <c r="H413" s="586">
        <v>5.8</v>
      </c>
      <c r="I413" s="587">
        <f t="shared" si="19"/>
        <v>165178.19999999998</v>
      </c>
      <c r="J413" s="589">
        <f t="shared" si="20"/>
        <v>0</v>
      </c>
    </row>
    <row r="414" spans="1:10">
      <c r="A414" s="584">
        <v>2016</v>
      </c>
      <c r="B414" s="585" t="s">
        <v>1127</v>
      </c>
      <c r="C414" s="585" t="s">
        <v>31</v>
      </c>
      <c r="D414" s="586">
        <v>14582</v>
      </c>
      <c r="E414" s="587">
        <v>18.204000000000001</v>
      </c>
      <c r="F414" s="587">
        <f t="shared" si="18"/>
        <v>265450.728</v>
      </c>
      <c r="G414" s="588">
        <v>0.23</v>
      </c>
      <c r="H414" s="586">
        <v>4.2</v>
      </c>
      <c r="I414" s="587">
        <f t="shared" si="19"/>
        <v>61244.4</v>
      </c>
      <c r="J414" s="589">
        <f t="shared" si="20"/>
        <v>0</v>
      </c>
    </row>
    <row r="415" spans="1:10">
      <c r="A415" s="584">
        <v>2016</v>
      </c>
      <c r="B415" s="585" t="s">
        <v>1127</v>
      </c>
      <c r="C415" s="585" t="s">
        <v>31</v>
      </c>
      <c r="D415" s="586">
        <v>59187</v>
      </c>
      <c r="E415" s="587">
        <v>18.09</v>
      </c>
      <c r="F415" s="587">
        <f t="shared" si="18"/>
        <v>1070692.83</v>
      </c>
      <c r="G415" s="588">
        <v>0.27</v>
      </c>
      <c r="H415" s="586">
        <v>4.8</v>
      </c>
      <c r="I415" s="587">
        <f t="shared" si="19"/>
        <v>284097.59999999998</v>
      </c>
      <c r="J415" s="589">
        <f t="shared" si="20"/>
        <v>0</v>
      </c>
    </row>
    <row r="416" spans="1:10">
      <c r="A416" s="584">
        <v>2016</v>
      </c>
      <c r="B416" s="585" t="s">
        <v>1127</v>
      </c>
      <c r="C416" s="585" t="s">
        <v>31</v>
      </c>
      <c r="D416" s="586">
        <v>177826</v>
      </c>
      <c r="E416" s="587">
        <v>16.53</v>
      </c>
      <c r="F416" s="587">
        <f t="shared" si="18"/>
        <v>2939463.7800000003</v>
      </c>
      <c r="G416" s="588">
        <v>0.34</v>
      </c>
      <c r="H416" s="586">
        <v>5.5</v>
      </c>
      <c r="I416" s="587">
        <f t="shared" si="19"/>
        <v>978043</v>
      </c>
      <c r="J416" s="589">
        <f t="shared" si="20"/>
        <v>0</v>
      </c>
    </row>
    <row r="417" spans="1:10">
      <c r="A417" s="584">
        <v>2016</v>
      </c>
      <c r="B417" s="585" t="s">
        <v>1127</v>
      </c>
      <c r="C417" s="585" t="s">
        <v>31</v>
      </c>
      <c r="D417" s="586">
        <v>29804</v>
      </c>
      <c r="E417" s="587">
        <v>17.21</v>
      </c>
      <c r="F417" s="587">
        <f t="shared" si="18"/>
        <v>512926.84</v>
      </c>
      <c r="G417" s="588">
        <v>0.25</v>
      </c>
      <c r="H417" s="586">
        <v>4.5</v>
      </c>
      <c r="I417" s="587">
        <f t="shared" si="19"/>
        <v>134118</v>
      </c>
      <c r="J417" s="589">
        <f t="shared" si="20"/>
        <v>0</v>
      </c>
    </row>
    <row r="418" spans="1:10">
      <c r="A418" s="584">
        <v>2016</v>
      </c>
      <c r="B418" s="585" t="s">
        <v>1127</v>
      </c>
      <c r="C418" s="585" t="s">
        <v>31</v>
      </c>
      <c r="D418" s="586">
        <v>74207</v>
      </c>
      <c r="E418" s="587">
        <v>16.77</v>
      </c>
      <c r="F418" s="587">
        <f t="shared" si="18"/>
        <v>1244451.3899999999</v>
      </c>
      <c r="G418" s="588">
        <v>0.36</v>
      </c>
      <c r="H418" s="586">
        <v>5.6</v>
      </c>
      <c r="I418" s="587">
        <f t="shared" si="19"/>
        <v>415559.19999999995</v>
      </c>
      <c r="J418" s="589">
        <f t="shared" si="20"/>
        <v>0</v>
      </c>
    </row>
    <row r="419" spans="1:10">
      <c r="A419" s="584">
        <v>2016</v>
      </c>
      <c r="B419" s="585" t="s">
        <v>1127</v>
      </c>
      <c r="C419" s="585" t="s">
        <v>31</v>
      </c>
      <c r="D419" s="586">
        <v>104510</v>
      </c>
      <c r="E419" s="587">
        <v>16.690000000000001</v>
      </c>
      <c r="F419" s="587">
        <f t="shared" si="18"/>
        <v>1744271.9000000001</v>
      </c>
      <c r="G419" s="588">
        <v>0.34</v>
      </c>
      <c r="H419" s="586">
        <v>4.9000000000000004</v>
      </c>
      <c r="I419" s="587">
        <f t="shared" si="19"/>
        <v>512099.00000000006</v>
      </c>
      <c r="J419" s="589">
        <f t="shared" si="20"/>
        <v>0</v>
      </c>
    </row>
    <row r="420" spans="1:10">
      <c r="A420" s="584">
        <v>2016</v>
      </c>
      <c r="B420" s="585" t="s">
        <v>1127</v>
      </c>
      <c r="C420" s="585" t="s">
        <v>31</v>
      </c>
      <c r="D420" s="586">
        <v>105156</v>
      </c>
      <c r="E420" s="587">
        <v>16.760000000000002</v>
      </c>
      <c r="F420" s="587">
        <f t="shared" si="18"/>
        <v>1762414.56</v>
      </c>
      <c r="G420" s="588">
        <v>0.34</v>
      </c>
      <c r="H420" s="586">
        <v>6</v>
      </c>
      <c r="I420" s="587">
        <f t="shared" si="19"/>
        <v>630936</v>
      </c>
      <c r="J420" s="589">
        <f t="shared" si="20"/>
        <v>0</v>
      </c>
    </row>
    <row r="421" spans="1:10">
      <c r="A421" s="584">
        <v>2016</v>
      </c>
      <c r="B421" s="585" t="s">
        <v>1127</v>
      </c>
      <c r="C421" s="585" t="s">
        <v>31</v>
      </c>
      <c r="D421" s="586">
        <v>14678</v>
      </c>
      <c r="E421" s="587">
        <v>18.190000000000001</v>
      </c>
      <c r="F421" s="587">
        <f t="shared" si="18"/>
        <v>266992.82</v>
      </c>
      <c r="G421" s="588">
        <v>0.28000000000000003</v>
      </c>
      <c r="H421" s="586">
        <v>5.2</v>
      </c>
      <c r="I421" s="587">
        <f t="shared" si="19"/>
        <v>76325.600000000006</v>
      </c>
      <c r="J421" s="589">
        <f t="shared" si="20"/>
        <v>0</v>
      </c>
    </row>
    <row r="422" spans="1:10">
      <c r="A422" s="584">
        <v>2016</v>
      </c>
      <c r="B422" s="585" t="s">
        <v>1127</v>
      </c>
      <c r="C422" s="585" t="s">
        <v>31</v>
      </c>
      <c r="D422" s="586">
        <v>15154</v>
      </c>
      <c r="E422" s="587">
        <v>17.96</v>
      </c>
      <c r="F422" s="587">
        <f t="shared" si="18"/>
        <v>272165.84000000003</v>
      </c>
      <c r="G422" s="588">
        <v>0.33</v>
      </c>
      <c r="H422" s="586">
        <v>5.7</v>
      </c>
      <c r="I422" s="587">
        <f t="shared" si="19"/>
        <v>86377.8</v>
      </c>
      <c r="J422" s="589">
        <f t="shared" si="20"/>
        <v>0</v>
      </c>
    </row>
    <row r="423" spans="1:10">
      <c r="A423" s="584">
        <v>2016</v>
      </c>
      <c r="B423" s="585" t="s">
        <v>1127</v>
      </c>
      <c r="C423" s="585" t="s">
        <v>31</v>
      </c>
      <c r="D423" s="586">
        <v>349910</v>
      </c>
      <c r="E423" s="587">
        <v>16.649999999999999</v>
      </c>
      <c r="F423" s="587">
        <f t="shared" si="18"/>
        <v>5826001.4999999991</v>
      </c>
      <c r="G423" s="588">
        <v>0.3</v>
      </c>
      <c r="H423" s="586">
        <v>5.0999999999999996</v>
      </c>
      <c r="I423" s="587">
        <f t="shared" si="19"/>
        <v>1784540.9999999998</v>
      </c>
      <c r="J423" s="589">
        <f t="shared" si="20"/>
        <v>0</v>
      </c>
    </row>
    <row r="424" spans="1:10">
      <c r="A424" s="584">
        <v>2016</v>
      </c>
      <c r="B424" s="585" t="s">
        <v>1133</v>
      </c>
      <c r="C424" s="585" t="s">
        <v>31</v>
      </c>
      <c r="D424" s="586">
        <v>143990</v>
      </c>
      <c r="E424" s="587">
        <v>14.21</v>
      </c>
      <c r="F424" s="587">
        <f t="shared" si="18"/>
        <v>2046097.9000000001</v>
      </c>
      <c r="G424" s="588">
        <v>0.8</v>
      </c>
      <c r="H424" s="586">
        <v>13.8</v>
      </c>
      <c r="I424" s="587">
        <f t="shared" si="19"/>
        <v>1987062</v>
      </c>
      <c r="J424" s="589">
        <f t="shared" si="20"/>
        <v>1</v>
      </c>
    </row>
    <row r="425" spans="1:10">
      <c r="A425" s="584">
        <v>2016</v>
      </c>
      <c r="B425" s="585" t="s">
        <v>1131</v>
      </c>
      <c r="C425" s="585" t="s">
        <v>31</v>
      </c>
      <c r="D425" s="586">
        <v>12047</v>
      </c>
      <c r="E425" s="587">
        <v>24.78</v>
      </c>
      <c r="F425" s="587">
        <f t="shared" si="18"/>
        <v>298524.66000000003</v>
      </c>
      <c r="G425" s="588">
        <v>0.88</v>
      </c>
      <c r="H425" s="586">
        <v>12.2</v>
      </c>
      <c r="I425" s="587">
        <f t="shared" si="19"/>
        <v>146973.4</v>
      </c>
      <c r="J425" s="589">
        <f t="shared" si="20"/>
        <v>0</v>
      </c>
    </row>
    <row r="426" spans="1:10">
      <c r="A426" s="584">
        <v>2016</v>
      </c>
      <c r="B426" s="585" t="s">
        <v>1131</v>
      </c>
      <c r="C426" s="585" t="s">
        <v>31</v>
      </c>
      <c r="D426" s="586">
        <v>12026</v>
      </c>
      <c r="E426" s="587">
        <v>25.013999999999999</v>
      </c>
      <c r="F426" s="587">
        <f t="shared" si="18"/>
        <v>300818.364</v>
      </c>
      <c r="G426" s="588">
        <v>0.93</v>
      </c>
      <c r="H426" s="586">
        <v>10.8</v>
      </c>
      <c r="I426" s="587">
        <f t="shared" si="19"/>
        <v>129880.8</v>
      </c>
      <c r="J426" s="589">
        <f t="shared" si="20"/>
        <v>0</v>
      </c>
    </row>
    <row r="427" spans="1:10">
      <c r="A427" s="584">
        <v>2016</v>
      </c>
      <c r="B427" s="585" t="s">
        <v>1131</v>
      </c>
      <c r="C427" s="585" t="s">
        <v>31</v>
      </c>
      <c r="D427" s="586">
        <v>11664</v>
      </c>
      <c r="E427" s="587">
        <v>24.654</v>
      </c>
      <c r="F427" s="587">
        <f t="shared" si="18"/>
        <v>287564.25599999999</v>
      </c>
      <c r="G427" s="588">
        <v>0.97</v>
      </c>
      <c r="H427" s="586">
        <v>11</v>
      </c>
      <c r="I427" s="587">
        <f t="shared" si="19"/>
        <v>128304</v>
      </c>
      <c r="J427" s="589">
        <f t="shared" si="20"/>
        <v>0</v>
      </c>
    </row>
    <row r="428" spans="1:10">
      <c r="A428" s="584">
        <v>2016</v>
      </c>
      <c r="B428" s="585" t="s">
        <v>1131</v>
      </c>
      <c r="C428" s="585" t="s">
        <v>31</v>
      </c>
      <c r="D428" s="586">
        <v>11716</v>
      </c>
      <c r="E428" s="587">
        <v>24.885999999999999</v>
      </c>
      <c r="F428" s="587">
        <f t="shared" si="18"/>
        <v>291564.37599999999</v>
      </c>
      <c r="G428" s="588">
        <v>0.67</v>
      </c>
      <c r="H428" s="586">
        <v>12.1</v>
      </c>
      <c r="I428" s="587">
        <f t="shared" si="19"/>
        <v>141763.6</v>
      </c>
      <c r="J428" s="589">
        <f t="shared" si="20"/>
        <v>0</v>
      </c>
    </row>
    <row r="429" spans="1:10">
      <c r="A429" s="584">
        <v>2016</v>
      </c>
      <c r="B429" s="585" t="s">
        <v>1131</v>
      </c>
      <c r="C429" s="585" t="s">
        <v>31</v>
      </c>
      <c r="D429" s="586">
        <v>11724</v>
      </c>
      <c r="E429" s="587">
        <v>24.404</v>
      </c>
      <c r="F429" s="587">
        <f t="shared" si="18"/>
        <v>286112.49599999998</v>
      </c>
      <c r="G429" s="588">
        <v>0.78</v>
      </c>
      <c r="H429" s="586">
        <v>12.9</v>
      </c>
      <c r="I429" s="587">
        <f t="shared" si="19"/>
        <v>151239.6</v>
      </c>
      <c r="J429" s="589">
        <f t="shared" si="20"/>
        <v>0</v>
      </c>
    </row>
    <row r="430" spans="1:10">
      <c r="A430" s="584">
        <v>2016</v>
      </c>
      <c r="B430" s="585" t="s">
        <v>1131</v>
      </c>
      <c r="C430" s="585" t="s">
        <v>31</v>
      </c>
      <c r="D430" s="586">
        <v>12022</v>
      </c>
      <c r="E430" s="587">
        <v>24.687999999999999</v>
      </c>
      <c r="F430" s="587">
        <f t="shared" si="18"/>
        <v>296799.136</v>
      </c>
      <c r="G430" s="588">
        <v>0.89</v>
      </c>
      <c r="H430" s="586">
        <v>10.6</v>
      </c>
      <c r="I430" s="587">
        <f t="shared" si="19"/>
        <v>127433.2</v>
      </c>
      <c r="J430" s="589">
        <f t="shared" si="20"/>
        <v>0</v>
      </c>
    </row>
    <row r="431" spans="1:10">
      <c r="A431" s="584">
        <v>2016</v>
      </c>
      <c r="B431" s="585" t="s">
        <v>1131</v>
      </c>
      <c r="C431" s="585" t="s">
        <v>31</v>
      </c>
      <c r="D431" s="586">
        <v>23459</v>
      </c>
      <c r="E431" s="587">
        <v>25.960999999999999</v>
      </c>
      <c r="F431" s="587">
        <f t="shared" si="18"/>
        <v>609019.09899999993</v>
      </c>
      <c r="G431" s="588">
        <v>1.31</v>
      </c>
      <c r="H431" s="586">
        <v>7.4</v>
      </c>
      <c r="I431" s="587">
        <f t="shared" si="19"/>
        <v>173596.6</v>
      </c>
      <c r="J431" s="589">
        <f t="shared" si="20"/>
        <v>0</v>
      </c>
    </row>
    <row r="432" spans="1:10">
      <c r="A432" s="584">
        <v>2016</v>
      </c>
      <c r="B432" s="585" t="s">
        <v>1131</v>
      </c>
      <c r="C432" s="585" t="s">
        <v>31</v>
      </c>
      <c r="D432" s="586">
        <v>23869</v>
      </c>
      <c r="E432" s="587">
        <v>26.03</v>
      </c>
      <c r="F432" s="587">
        <f t="shared" si="18"/>
        <v>621310.07000000007</v>
      </c>
      <c r="G432" s="588">
        <v>2.4500000000000002</v>
      </c>
      <c r="H432" s="586">
        <v>7.5</v>
      </c>
      <c r="I432" s="587">
        <f t="shared" si="19"/>
        <v>179017.5</v>
      </c>
      <c r="J432" s="589">
        <f t="shared" si="20"/>
        <v>0</v>
      </c>
    </row>
    <row r="433" spans="1:10">
      <c r="A433" s="584">
        <v>2016</v>
      </c>
      <c r="B433" s="585" t="s">
        <v>1131</v>
      </c>
      <c r="C433" s="585" t="s">
        <v>31</v>
      </c>
      <c r="D433" s="586">
        <v>59646</v>
      </c>
      <c r="E433" s="587">
        <v>26.027999999999999</v>
      </c>
      <c r="F433" s="587">
        <f t="shared" si="18"/>
        <v>1552466.088</v>
      </c>
      <c r="G433" s="588">
        <v>2.58</v>
      </c>
      <c r="H433" s="586">
        <v>7.5</v>
      </c>
      <c r="I433" s="587">
        <f t="shared" si="19"/>
        <v>447345</v>
      </c>
      <c r="J433" s="589">
        <f t="shared" si="20"/>
        <v>0</v>
      </c>
    </row>
    <row r="434" spans="1:10">
      <c r="A434" s="584">
        <v>2016</v>
      </c>
      <c r="B434" s="585" t="s">
        <v>1131</v>
      </c>
      <c r="C434" s="585" t="s">
        <v>31</v>
      </c>
      <c r="D434" s="586">
        <v>12094</v>
      </c>
      <c r="E434" s="587">
        <v>26.27</v>
      </c>
      <c r="F434" s="587">
        <f t="shared" si="18"/>
        <v>317709.38</v>
      </c>
      <c r="G434" s="588">
        <v>2.5499999999999998</v>
      </c>
      <c r="H434" s="586">
        <v>7.5</v>
      </c>
      <c r="I434" s="587">
        <f t="shared" si="19"/>
        <v>90705</v>
      </c>
      <c r="J434" s="589">
        <f t="shared" si="20"/>
        <v>0</v>
      </c>
    </row>
    <row r="435" spans="1:10">
      <c r="A435" s="584">
        <v>2016</v>
      </c>
      <c r="B435" s="585" t="s">
        <v>1131</v>
      </c>
      <c r="C435" s="585" t="s">
        <v>31</v>
      </c>
      <c r="D435" s="586">
        <v>11813</v>
      </c>
      <c r="E435" s="587">
        <v>25.391999999999999</v>
      </c>
      <c r="F435" s="587">
        <f t="shared" si="18"/>
        <v>299955.696</v>
      </c>
      <c r="G435" s="588">
        <v>0.93</v>
      </c>
      <c r="H435" s="586">
        <v>8.9</v>
      </c>
      <c r="I435" s="587">
        <f t="shared" si="19"/>
        <v>105135.7</v>
      </c>
      <c r="J435" s="589">
        <f t="shared" si="20"/>
        <v>0</v>
      </c>
    </row>
    <row r="436" spans="1:10">
      <c r="A436" s="584">
        <v>2016</v>
      </c>
      <c r="B436" s="585" t="s">
        <v>1131</v>
      </c>
      <c r="C436" s="585" t="s">
        <v>31</v>
      </c>
      <c r="D436" s="586">
        <v>12031</v>
      </c>
      <c r="E436" s="587">
        <v>24.405999999999999</v>
      </c>
      <c r="F436" s="587">
        <f t="shared" si="18"/>
        <v>293628.58600000001</v>
      </c>
      <c r="G436" s="588">
        <v>0.81</v>
      </c>
      <c r="H436" s="586">
        <v>11.8</v>
      </c>
      <c r="I436" s="587">
        <f t="shared" si="19"/>
        <v>141965.80000000002</v>
      </c>
      <c r="J436" s="589">
        <f t="shared" si="20"/>
        <v>0</v>
      </c>
    </row>
    <row r="437" spans="1:10">
      <c r="A437" s="584">
        <v>2016</v>
      </c>
      <c r="B437" s="585" t="s">
        <v>1131</v>
      </c>
      <c r="C437" s="585" t="s">
        <v>31</v>
      </c>
      <c r="D437" s="586">
        <v>11511</v>
      </c>
      <c r="E437" s="587">
        <v>25.67</v>
      </c>
      <c r="F437" s="587">
        <f t="shared" si="18"/>
        <v>295487.37</v>
      </c>
      <c r="G437" s="588">
        <v>1.78</v>
      </c>
      <c r="H437" s="586">
        <v>7.8</v>
      </c>
      <c r="I437" s="587">
        <f t="shared" si="19"/>
        <v>89785.8</v>
      </c>
      <c r="J437" s="589">
        <f t="shared" si="20"/>
        <v>0</v>
      </c>
    </row>
    <row r="438" spans="1:10">
      <c r="A438" s="584">
        <v>2016</v>
      </c>
      <c r="B438" s="585" t="s">
        <v>1131</v>
      </c>
      <c r="C438" s="585" t="s">
        <v>31</v>
      </c>
      <c r="D438" s="586">
        <v>12043</v>
      </c>
      <c r="E438" s="587">
        <v>24.457999999999998</v>
      </c>
      <c r="F438" s="587">
        <f t="shared" si="18"/>
        <v>294547.69399999996</v>
      </c>
      <c r="G438" s="588">
        <v>0.94</v>
      </c>
      <c r="H438" s="586">
        <v>10.9</v>
      </c>
      <c r="I438" s="587">
        <f t="shared" si="19"/>
        <v>131268.70000000001</v>
      </c>
      <c r="J438" s="589">
        <f t="shared" si="20"/>
        <v>0</v>
      </c>
    </row>
    <row r="439" spans="1:10">
      <c r="A439" s="584">
        <v>2016</v>
      </c>
      <c r="B439" s="585" t="s">
        <v>1127</v>
      </c>
      <c r="C439" s="585" t="s">
        <v>31</v>
      </c>
      <c r="D439" s="586">
        <v>58650</v>
      </c>
      <c r="E439" s="587">
        <v>16.489999999999998</v>
      </c>
      <c r="F439" s="587">
        <f t="shared" si="18"/>
        <v>967138.49999999988</v>
      </c>
      <c r="G439" s="588">
        <v>0.52</v>
      </c>
      <c r="H439" s="586">
        <v>5.4</v>
      </c>
      <c r="I439" s="587">
        <f t="shared" si="19"/>
        <v>316710</v>
      </c>
      <c r="J439" s="589">
        <f t="shared" si="20"/>
        <v>0</v>
      </c>
    </row>
    <row r="440" spans="1:10">
      <c r="A440" s="584">
        <v>2016</v>
      </c>
      <c r="B440" s="585" t="s">
        <v>1127</v>
      </c>
      <c r="C440" s="585" t="s">
        <v>31</v>
      </c>
      <c r="D440" s="586">
        <v>203052</v>
      </c>
      <c r="E440" s="587">
        <v>17.329999999999998</v>
      </c>
      <c r="F440" s="587">
        <f t="shared" si="18"/>
        <v>3518891.1599999997</v>
      </c>
      <c r="G440" s="588">
        <v>0.42</v>
      </c>
      <c r="H440" s="586">
        <v>10.8</v>
      </c>
      <c r="I440" s="587">
        <f t="shared" si="19"/>
        <v>2192961.6</v>
      </c>
      <c r="J440" s="589">
        <f t="shared" si="20"/>
        <v>0</v>
      </c>
    </row>
    <row r="441" spans="1:10">
      <c r="A441" s="584">
        <v>2016</v>
      </c>
      <c r="B441" s="585" t="s">
        <v>1129</v>
      </c>
      <c r="C441" s="585" t="s">
        <v>31</v>
      </c>
      <c r="D441" s="586">
        <v>6487</v>
      </c>
      <c r="E441" s="587">
        <v>15.85</v>
      </c>
      <c r="F441" s="587">
        <f t="shared" si="18"/>
        <v>102818.95</v>
      </c>
      <c r="G441" s="588">
        <v>0.71</v>
      </c>
      <c r="H441" s="586">
        <v>12.1</v>
      </c>
      <c r="I441" s="587">
        <f t="shared" si="19"/>
        <v>78492.7</v>
      </c>
      <c r="J441" s="589">
        <f t="shared" si="20"/>
        <v>0</v>
      </c>
    </row>
    <row r="442" spans="1:10">
      <c r="A442" s="584">
        <v>2016</v>
      </c>
      <c r="B442" s="585" t="s">
        <v>1131</v>
      </c>
      <c r="C442" s="585" t="s">
        <v>31</v>
      </c>
      <c r="D442" s="586">
        <v>3988</v>
      </c>
      <c r="E442" s="587">
        <v>23.978000000000002</v>
      </c>
      <c r="F442" s="587">
        <f t="shared" si="18"/>
        <v>95624.26400000001</v>
      </c>
      <c r="G442" s="588">
        <v>0.94</v>
      </c>
      <c r="H442" s="586">
        <v>9.39</v>
      </c>
      <c r="I442" s="587">
        <f t="shared" si="19"/>
        <v>37447.32</v>
      </c>
      <c r="J442" s="589">
        <f t="shared" si="20"/>
        <v>0</v>
      </c>
    </row>
    <row r="443" spans="1:10">
      <c r="A443" s="584">
        <v>2016</v>
      </c>
      <c r="B443" s="585" t="s">
        <v>1131</v>
      </c>
      <c r="C443" s="585" t="s">
        <v>31</v>
      </c>
      <c r="D443" s="586">
        <v>3988</v>
      </c>
      <c r="E443" s="587">
        <v>23.978000000000002</v>
      </c>
      <c r="F443" s="587">
        <f t="shared" si="18"/>
        <v>95624.26400000001</v>
      </c>
      <c r="G443" s="588">
        <v>0.94</v>
      </c>
      <c r="H443" s="586">
        <v>9.39</v>
      </c>
      <c r="I443" s="587">
        <f t="shared" si="19"/>
        <v>37447.32</v>
      </c>
      <c r="J443" s="589">
        <f t="shared" si="20"/>
        <v>0</v>
      </c>
    </row>
    <row r="444" spans="1:10">
      <c r="A444" s="584">
        <v>2016</v>
      </c>
      <c r="B444" s="585" t="s">
        <v>1131</v>
      </c>
      <c r="C444" s="585" t="s">
        <v>31</v>
      </c>
      <c r="D444" s="586">
        <v>84666</v>
      </c>
      <c r="E444" s="587">
        <v>25.143999999999998</v>
      </c>
      <c r="F444" s="587">
        <f t="shared" si="18"/>
        <v>2128841.9039999996</v>
      </c>
      <c r="G444" s="588">
        <v>4.1399999999999997</v>
      </c>
      <c r="H444" s="586">
        <v>9.81</v>
      </c>
      <c r="I444" s="587">
        <f t="shared" si="19"/>
        <v>830573.46000000008</v>
      </c>
      <c r="J444" s="589">
        <f t="shared" si="20"/>
        <v>0</v>
      </c>
    </row>
    <row r="445" spans="1:10">
      <c r="A445" s="584">
        <v>2016</v>
      </c>
      <c r="B445" s="585" t="s">
        <v>1131</v>
      </c>
      <c r="C445" s="585" t="s">
        <v>31</v>
      </c>
      <c r="D445" s="586">
        <v>147719</v>
      </c>
      <c r="E445" s="587">
        <v>25.056000000000001</v>
      </c>
      <c r="F445" s="587">
        <f t="shared" si="18"/>
        <v>3701247.264</v>
      </c>
      <c r="G445" s="588">
        <v>4.49</v>
      </c>
      <c r="H445" s="586">
        <v>8.85</v>
      </c>
      <c r="I445" s="587">
        <f t="shared" si="19"/>
        <v>1307313.1499999999</v>
      </c>
      <c r="J445" s="589">
        <f t="shared" si="20"/>
        <v>0</v>
      </c>
    </row>
    <row r="446" spans="1:10">
      <c r="A446" s="584">
        <v>2016</v>
      </c>
      <c r="B446" s="585" t="s">
        <v>1131</v>
      </c>
      <c r="C446" s="585" t="s">
        <v>31</v>
      </c>
      <c r="D446" s="586">
        <v>38145</v>
      </c>
      <c r="E446" s="587">
        <v>25.13</v>
      </c>
      <c r="F446" s="587">
        <f t="shared" si="18"/>
        <v>958583.85</v>
      </c>
      <c r="G446" s="588">
        <v>3.25</v>
      </c>
      <c r="H446" s="586">
        <v>10.029999999999999</v>
      </c>
      <c r="I446" s="587">
        <f t="shared" si="19"/>
        <v>382594.35</v>
      </c>
      <c r="J446" s="589">
        <f t="shared" si="20"/>
        <v>0</v>
      </c>
    </row>
    <row r="447" spans="1:10">
      <c r="A447" s="584">
        <v>2016</v>
      </c>
      <c r="B447" s="585" t="s">
        <v>1131</v>
      </c>
      <c r="C447" s="585" t="s">
        <v>31</v>
      </c>
      <c r="D447" s="586">
        <v>15669</v>
      </c>
      <c r="E447" s="587">
        <v>24.084</v>
      </c>
      <c r="F447" s="587">
        <f t="shared" si="18"/>
        <v>377372.196</v>
      </c>
      <c r="G447" s="588">
        <v>0.83</v>
      </c>
      <c r="H447" s="586">
        <v>11.56</v>
      </c>
      <c r="I447" s="587">
        <f t="shared" si="19"/>
        <v>181133.64</v>
      </c>
      <c r="J447" s="589">
        <f t="shared" si="20"/>
        <v>0</v>
      </c>
    </row>
    <row r="448" spans="1:10">
      <c r="A448" s="584">
        <v>2016</v>
      </c>
      <c r="B448" s="585" t="s">
        <v>1131</v>
      </c>
      <c r="C448" s="585" t="s">
        <v>31</v>
      </c>
      <c r="D448" s="586">
        <v>23328</v>
      </c>
      <c r="E448" s="587">
        <v>23.94</v>
      </c>
      <c r="F448" s="587">
        <f t="shared" si="18"/>
        <v>558472.32000000007</v>
      </c>
      <c r="G448" s="588">
        <v>0.77</v>
      </c>
      <c r="H448" s="586">
        <v>11.89</v>
      </c>
      <c r="I448" s="587">
        <f t="shared" si="19"/>
        <v>277369.92000000004</v>
      </c>
      <c r="J448" s="589">
        <f t="shared" si="20"/>
        <v>0</v>
      </c>
    </row>
    <row r="449" spans="1:10">
      <c r="A449" s="584">
        <v>2016</v>
      </c>
      <c r="B449" s="585" t="s">
        <v>1131</v>
      </c>
      <c r="C449" s="585" t="s">
        <v>31</v>
      </c>
      <c r="D449" s="586">
        <v>23328</v>
      </c>
      <c r="E449" s="587">
        <v>23.94</v>
      </c>
      <c r="F449" s="587">
        <f t="shared" si="18"/>
        <v>558472.32000000007</v>
      </c>
      <c r="G449" s="588">
        <v>0.77</v>
      </c>
      <c r="H449" s="586">
        <v>11.89</v>
      </c>
      <c r="I449" s="587">
        <f t="shared" si="19"/>
        <v>277369.92000000004</v>
      </c>
      <c r="J449" s="589">
        <f t="shared" si="20"/>
        <v>0</v>
      </c>
    </row>
    <row r="450" spans="1:10">
      <c r="A450" s="584">
        <v>2016</v>
      </c>
      <c r="B450" s="585" t="s">
        <v>1131</v>
      </c>
      <c r="C450" s="585" t="s">
        <v>31</v>
      </c>
      <c r="D450" s="586">
        <v>847</v>
      </c>
      <c r="E450" s="587">
        <v>24.068000000000001</v>
      </c>
      <c r="F450" s="587">
        <f t="shared" si="18"/>
        <v>20385.596000000001</v>
      </c>
      <c r="G450" s="588">
        <v>0.91</v>
      </c>
      <c r="H450" s="586">
        <v>11.43</v>
      </c>
      <c r="I450" s="587">
        <f t="shared" si="19"/>
        <v>9681.2099999999991</v>
      </c>
      <c r="J450" s="589">
        <f t="shared" si="20"/>
        <v>0</v>
      </c>
    </row>
    <row r="451" spans="1:10">
      <c r="A451" s="584">
        <v>2016</v>
      </c>
      <c r="B451" s="585" t="s">
        <v>1131</v>
      </c>
      <c r="C451" s="585" t="s">
        <v>31</v>
      </c>
      <c r="D451" s="586">
        <v>847</v>
      </c>
      <c r="E451" s="587">
        <v>24.068000000000001</v>
      </c>
      <c r="F451" s="587">
        <f t="shared" ref="F451:F514" si="21">E451*D451</f>
        <v>20385.596000000001</v>
      </c>
      <c r="G451" s="588">
        <v>0.91</v>
      </c>
      <c r="H451" s="586">
        <v>11.43</v>
      </c>
      <c r="I451" s="587">
        <f t="shared" ref="I451:I514" si="22">H451*D451</f>
        <v>9681.2099999999991</v>
      </c>
      <c r="J451" s="589">
        <f t="shared" ref="J451:J514" si="23">IF(B451="LIG",1,0)</f>
        <v>0</v>
      </c>
    </row>
    <row r="452" spans="1:10">
      <c r="A452" s="584">
        <v>2016</v>
      </c>
      <c r="B452" s="585" t="s">
        <v>1131</v>
      </c>
      <c r="C452" s="585" t="s">
        <v>31</v>
      </c>
      <c r="D452" s="586">
        <v>32786</v>
      </c>
      <c r="E452" s="587">
        <v>24.571999999999999</v>
      </c>
      <c r="F452" s="587">
        <f t="shared" si="21"/>
        <v>805617.59199999995</v>
      </c>
      <c r="G452" s="588">
        <v>0.87</v>
      </c>
      <c r="H452" s="586">
        <v>11.78</v>
      </c>
      <c r="I452" s="587">
        <f t="shared" si="22"/>
        <v>386219.07999999996</v>
      </c>
      <c r="J452" s="589">
        <f t="shared" si="23"/>
        <v>0</v>
      </c>
    </row>
    <row r="453" spans="1:10">
      <c r="A453" s="584">
        <v>2016</v>
      </c>
      <c r="B453" s="585" t="s">
        <v>1131</v>
      </c>
      <c r="C453" s="585" t="s">
        <v>31</v>
      </c>
      <c r="D453" s="586">
        <v>7232</v>
      </c>
      <c r="E453" s="587">
        <v>24.443999999999999</v>
      </c>
      <c r="F453" s="587">
        <f t="shared" si="21"/>
        <v>176779.008</v>
      </c>
      <c r="G453" s="588">
        <v>0.79</v>
      </c>
      <c r="H453" s="586">
        <v>12.73</v>
      </c>
      <c r="I453" s="587">
        <f t="shared" si="22"/>
        <v>92063.360000000001</v>
      </c>
      <c r="J453" s="589">
        <f t="shared" si="23"/>
        <v>0</v>
      </c>
    </row>
    <row r="454" spans="1:10">
      <c r="A454" s="584">
        <v>2016</v>
      </c>
      <c r="B454" s="585" t="s">
        <v>1131</v>
      </c>
      <c r="C454" s="585" t="s">
        <v>31</v>
      </c>
      <c r="D454" s="586">
        <v>13547</v>
      </c>
      <c r="E454" s="587">
        <v>23.306000000000001</v>
      </c>
      <c r="F454" s="587">
        <f t="shared" si="21"/>
        <v>315726.38200000004</v>
      </c>
      <c r="G454" s="588">
        <v>0.7</v>
      </c>
      <c r="H454" s="586">
        <v>14.8</v>
      </c>
      <c r="I454" s="587">
        <f t="shared" si="22"/>
        <v>200495.6</v>
      </c>
      <c r="J454" s="589">
        <f t="shared" si="23"/>
        <v>0</v>
      </c>
    </row>
    <row r="455" spans="1:10">
      <c r="A455" s="584">
        <v>2016</v>
      </c>
      <c r="B455" s="585" t="s">
        <v>1131</v>
      </c>
      <c r="C455" s="585" t="s">
        <v>31</v>
      </c>
      <c r="D455" s="586">
        <v>15495</v>
      </c>
      <c r="E455" s="587">
        <v>23.844000000000001</v>
      </c>
      <c r="F455" s="587">
        <f t="shared" si="21"/>
        <v>369462.78</v>
      </c>
      <c r="G455" s="588">
        <v>0.69</v>
      </c>
      <c r="H455" s="586">
        <v>12.17</v>
      </c>
      <c r="I455" s="587">
        <f t="shared" si="22"/>
        <v>188574.15</v>
      </c>
      <c r="J455" s="589">
        <f t="shared" si="23"/>
        <v>0</v>
      </c>
    </row>
    <row r="456" spans="1:10">
      <c r="A456" s="584">
        <v>2016</v>
      </c>
      <c r="B456" s="585" t="s">
        <v>1131</v>
      </c>
      <c r="C456" s="585" t="s">
        <v>31</v>
      </c>
      <c r="D456" s="586">
        <v>33321</v>
      </c>
      <c r="E456" s="587">
        <v>24.388000000000002</v>
      </c>
      <c r="F456" s="587">
        <f t="shared" si="21"/>
        <v>812632.54800000007</v>
      </c>
      <c r="G456" s="588">
        <v>0.81</v>
      </c>
      <c r="H456" s="586">
        <v>11.51</v>
      </c>
      <c r="I456" s="587">
        <f t="shared" si="22"/>
        <v>383524.71</v>
      </c>
      <c r="J456" s="589">
        <f t="shared" si="23"/>
        <v>0</v>
      </c>
    </row>
    <row r="457" spans="1:10">
      <c r="A457" s="584">
        <v>2016</v>
      </c>
      <c r="B457" s="585" t="s">
        <v>1131</v>
      </c>
      <c r="C457" s="585" t="s">
        <v>31</v>
      </c>
      <c r="D457" s="586">
        <v>713</v>
      </c>
      <c r="E457" s="587">
        <v>23.306000000000001</v>
      </c>
      <c r="F457" s="587">
        <f t="shared" si="21"/>
        <v>16617.178</v>
      </c>
      <c r="G457" s="588">
        <v>0.7</v>
      </c>
      <c r="H457" s="586">
        <v>14.8</v>
      </c>
      <c r="I457" s="587">
        <f t="shared" si="22"/>
        <v>10552.4</v>
      </c>
      <c r="J457" s="589">
        <f t="shared" si="23"/>
        <v>0</v>
      </c>
    </row>
    <row r="458" spans="1:10">
      <c r="A458" s="584">
        <v>2016</v>
      </c>
      <c r="B458" s="585" t="s">
        <v>1131</v>
      </c>
      <c r="C458" s="585" t="s">
        <v>31</v>
      </c>
      <c r="D458" s="586">
        <v>816</v>
      </c>
      <c r="E458" s="587">
        <v>23.844000000000001</v>
      </c>
      <c r="F458" s="587">
        <f t="shared" si="21"/>
        <v>19456.704000000002</v>
      </c>
      <c r="G458" s="588">
        <v>0.69</v>
      </c>
      <c r="H458" s="586">
        <v>12.17</v>
      </c>
      <c r="I458" s="587">
        <f t="shared" si="22"/>
        <v>9930.7199999999993</v>
      </c>
      <c r="J458" s="589">
        <f t="shared" si="23"/>
        <v>0</v>
      </c>
    </row>
    <row r="459" spans="1:10">
      <c r="A459" s="584">
        <v>2016</v>
      </c>
      <c r="B459" s="585" t="s">
        <v>1131</v>
      </c>
      <c r="C459" s="585" t="s">
        <v>31</v>
      </c>
      <c r="D459" s="586">
        <v>52365</v>
      </c>
      <c r="E459" s="587">
        <v>25.13</v>
      </c>
      <c r="F459" s="587">
        <f t="shared" si="21"/>
        <v>1315932.45</v>
      </c>
      <c r="G459" s="588">
        <v>3.38</v>
      </c>
      <c r="H459" s="586">
        <v>10.1</v>
      </c>
      <c r="I459" s="587">
        <f t="shared" si="22"/>
        <v>528886.5</v>
      </c>
      <c r="J459" s="589">
        <f t="shared" si="23"/>
        <v>0</v>
      </c>
    </row>
    <row r="460" spans="1:10">
      <c r="A460" s="584">
        <v>2016</v>
      </c>
      <c r="B460" s="585" t="s">
        <v>1131</v>
      </c>
      <c r="C460" s="585" t="s">
        <v>31</v>
      </c>
      <c r="D460" s="586">
        <v>21908</v>
      </c>
      <c r="E460" s="587">
        <v>26.63</v>
      </c>
      <c r="F460" s="587">
        <f t="shared" si="21"/>
        <v>583410.03999999992</v>
      </c>
      <c r="G460" s="588">
        <v>3.46</v>
      </c>
      <c r="H460" s="586">
        <v>7.3</v>
      </c>
      <c r="I460" s="587">
        <f t="shared" si="22"/>
        <v>159928.4</v>
      </c>
      <c r="J460" s="589">
        <f t="shared" si="23"/>
        <v>0</v>
      </c>
    </row>
    <row r="461" spans="1:10">
      <c r="A461" s="584">
        <v>2016</v>
      </c>
      <c r="B461" s="585" t="s">
        <v>1131</v>
      </c>
      <c r="C461" s="585" t="s">
        <v>31</v>
      </c>
      <c r="D461" s="586">
        <v>35493</v>
      </c>
      <c r="E461" s="587">
        <v>25.85</v>
      </c>
      <c r="F461" s="587">
        <f t="shared" si="21"/>
        <v>917494.05</v>
      </c>
      <c r="G461" s="588">
        <v>3.09</v>
      </c>
      <c r="H461" s="586">
        <v>8.3000000000000007</v>
      </c>
      <c r="I461" s="587">
        <f t="shared" si="22"/>
        <v>294591.90000000002</v>
      </c>
      <c r="J461" s="589">
        <f t="shared" si="23"/>
        <v>0</v>
      </c>
    </row>
    <row r="462" spans="1:10">
      <c r="A462" s="584">
        <v>2016</v>
      </c>
      <c r="B462" s="585" t="s">
        <v>1131</v>
      </c>
      <c r="C462" s="585" t="s">
        <v>31</v>
      </c>
      <c r="D462" s="586">
        <v>89662</v>
      </c>
      <c r="E462" s="587">
        <v>24.11</v>
      </c>
      <c r="F462" s="587">
        <f t="shared" si="21"/>
        <v>2161750.8199999998</v>
      </c>
      <c r="G462" s="588">
        <v>2.19</v>
      </c>
      <c r="H462" s="586">
        <v>14.3</v>
      </c>
      <c r="I462" s="587">
        <f t="shared" si="22"/>
        <v>1282166.6000000001</v>
      </c>
      <c r="J462" s="589">
        <f t="shared" si="23"/>
        <v>0</v>
      </c>
    </row>
    <row r="463" spans="1:10">
      <c r="A463" s="584">
        <v>2016</v>
      </c>
      <c r="B463" s="585" t="s">
        <v>1131</v>
      </c>
      <c r="C463" s="585" t="s">
        <v>31</v>
      </c>
      <c r="D463" s="586">
        <v>59637</v>
      </c>
      <c r="E463" s="587">
        <v>25.12</v>
      </c>
      <c r="F463" s="587">
        <f t="shared" si="21"/>
        <v>1498081.44</v>
      </c>
      <c r="G463" s="588">
        <v>3.05</v>
      </c>
      <c r="H463" s="586">
        <v>9.3000000000000007</v>
      </c>
      <c r="I463" s="587">
        <f t="shared" si="22"/>
        <v>554624.10000000009</v>
      </c>
      <c r="J463" s="589">
        <f t="shared" si="23"/>
        <v>0</v>
      </c>
    </row>
    <row r="464" spans="1:10">
      <c r="A464" s="584">
        <v>2016</v>
      </c>
      <c r="B464" s="585" t="s">
        <v>1131</v>
      </c>
      <c r="C464" s="585" t="s">
        <v>31</v>
      </c>
      <c r="D464" s="586">
        <v>402247</v>
      </c>
      <c r="E464" s="587">
        <v>24.77</v>
      </c>
      <c r="F464" s="587">
        <f t="shared" si="21"/>
        <v>9963658.1899999995</v>
      </c>
      <c r="G464" s="588">
        <v>3.34</v>
      </c>
      <c r="H464" s="586">
        <v>13.1</v>
      </c>
      <c r="I464" s="587">
        <f t="shared" si="22"/>
        <v>5269435.7</v>
      </c>
      <c r="J464" s="589">
        <f t="shared" si="23"/>
        <v>0</v>
      </c>
    </row>
    <row r="465" spans="1:10">
      <c r="A465" s="584">
        <v>2016</v>
      </c>
      <c r="B465" s="585" t="s">
        <v>1131</v>
      </c>
      <c r="C465" s="585" t="s">
        <v>31</v>
      </c>
      <c r="D465" s="586">
        <v>2987</v>
      </c>
      <c r="E465" s="587">
        <v>23.902000000000001</v>
      </c>
      <c r="F465" s="587">
        <f t="shared" si="21"/>
        <v>71395.274000000005</v>
      </c>
      <c r="G465" s="588">
        <v>0.96</v>
      </c>
      <c r="H465" s="586">
        <v>10.72</v>
      </c>
      <c r="I465" s="587">
        <f t="shared" si="22"/>
        <v>32020.640000000003</v>
      </c>
      <c r="J465" s="589">
        <f t="shared" si="23"/>
        <v>0</v>
      </c>
    </row>
    <row r="466" spans="1:10">
      <c r="A466" s="584">
        <v>2016</v>
      </c>
      <c r="B466" s="585" t="s">
        <v>1131</v>
      </c>
      <c r="C466" s="585" t="s">
        <v>31</v>
      </c>
      <c r="D466" s="586">
        <v>2987</v>
      </c>
      <c r="E466" s="587">
        <v>23.902000000000001</v>
      </c>
      <c r="F466" s="587">
        <f t="shared" si="21"/>
        <v>71395.274000000005</v>
      </c>
      <c r="G466" s="588">
        <v>0.96</v>
      </c>
      <c r="H466" s="586">
        <v>10.72</v>
      </c>
      <c r="I466" s="587">
        <f t="shared" si="22"/>
        <v>32020.640000000003</v>
      </c>
      <c r="J466" s="589">
        <f t="shared" si="23"/>
        <v>0</v>
      </c>
    </row>
    <row r="467" spans="1:10">
      <c r="A467" s="584">
        <v>2016</v>
      </c>
      <c r="B467" s="585" t="s">
        <v>1131</v>
      </c>
      <c r="C467" s="585" t="s">
        <v>31</v>
      </c>
      <c r="D467" s="586">
        <v>16907</v>
      </c>
      <c r="E467" s="587">
        <v>24.132000000000001</v>
      </c>
      <c r="F467" s="587">
        <f t="shared" si="21"/>
        <v>407999.72400000005</v>
      </c>
      <c r="G467" s="588">
        <v>0.79</v>
      </c>
      <c r="H467" s="586">
        <v>12.17</v>
      </c>
      <c r="I467" s="587">
        <f t="shared" si="22"/>
        <v>205758.19</v>
      </c>
      <c r="J467" s="589">
        <f t="shared" si="23"/>
        <v>0</v>
      </c>
    </row>
    <row r="468" spans="1:10">
      <c r="A468" s="584">
        <v>2016</v>
      </c>
      <c r="B468" s="585" t="s">
        <v>1131</v>
      </c>
      <c r="C468" s="585" t="s">
        <v>31</v>
      </c>
      <c r="D468" s="586">
        <v>16907</v>
      </c>
      <c r="E468" s="587">
        <v>24.132000000000001</v>
      </c>
      <c r="F468" s="587">
        <f t="shared" si="21"/>
        <v>407999.72400000005</v>
      </c>
      <c r="G468" s="588">
        <v>0.79</v>
      </c>
      <c r="H468" s="586">
        <v>12.17</v>
      </c>
      <c r="I468" s="587">
        <f t="shared" si="22"/>
        <v>205758.19</v>
      </c>
      <c r="J468" s="589">
        <f t="shared" si="23"/>
        <v>0</v>
      </c>
    </row>
    <row r="469" spans="1:10">
      <c r="A469" s="584">
        <v>2016</v>
      </c>
      <c r="B469" s="585" t="s">
        <v>1131</v>
      </c>
      <c r="C469" s="585" t="s">
        <v>31</v>
      </c>
      <c r="D469" s="586">
        <v>8623</v>
      </c>
      <c r="E469" s="587">
        <v>24.024000000000001</v>
      </c>
      <c r="F469" s="587">
        <f t="shared" si="21"/>
        <v>207158.95200000002</v>
      </c>
      <c r="G469" s="588">
        <v>0.77</v>
      </c>
      <c r="H469" s="586">
        <v>11.92</v>
      </c>
      <c r="I469" s="587">
        <f t="shared" si="22"/>
        <v>102786.16</v>
      </c>
      <c r="J469" s="589">
        <f t="shared" si="23"/>
        <v>0</v>
      </c>
    </row>
    <row r="470" spans="1:10">
      <c r="A470" s="584">
        <v>2016</v>
      </c>
      <c r="B470" s="585" t="s">
        <v>1131</v>
      </c>
      <c r="C470" s="585" t="s">
        <v>31</v>
      </c>
      <c r="D470" s="586">
        <v>8623</v>
      </c>
      <c r="E470" s="587">
        <v>24.024000000000001</v>
      </c>
      <c r="F470" s="587">
        <f t="shared" si="21"/>
        <v>207158.95200000002</v>
      </c>
      <c r="G470" s="588">
        <v>0.77</v>
      </c>
      <c r="H470" s="586">
        <v>11.92</v>
      </c>
      <c r="I470" s="587">
        <f t="shared" si="22"/>
        <v>102786.16</v>
      </c>
      <c r="J470" s="589">
        <f t="shared" si="23"/>
        <v>0</v>
      </c>
    </row>
    <row r="471" spans="1:10">
      <c r="A471" s="584">
        <v>2016</v>
      </c>
      <c r="B471" s="585" t="s">
        <v>1131</v>
      </c>
      <c r="C471" s="585" t="s">
        <v>31</v>
      </c>
      <c r="D471" s="586">
        <v>149741</v>
      </c>
      <c r="E471" s="587">
        <v>25.178000000000001</v>
      </c>
      <c r="F471" s="587">
        <f t="shared" si="21"/>
        <v>3770178.898</v>
      </c>
      <c r="G471" s="588">
        <v>4.22</v>
      </c>
      <c r="H471" s="586">
        <v>9.5</v>
      </c>
      <c r="I471" s="587">
        <f t="shared" si="22"/>
        <v>1422539.5</v>
      </c>
      <c r="J471" s="589">
        <f t="shared" si="23"/>
        <v>0</v>
      </c>
    </row>
    <row r="472" spans="1:10">
      <c r="A472" s="584">
        <v>2016</v>
      </c>
      <c r="B472" s="585" t="s">
        <v>1131</v>
      </c>
      <c r="C472" s="585" t="s">
        <v>31</v>
      </c>
      <c r="D472" s="586">
        <v>20076</v>
      </c>
      <c r="E472" s="587">
        <v>23.972000000000001</v>
      </c>
      <c r="F472" s="587">
        <f t="shared" si="21"/>
        <v>481261.87200000003</v>
      </c>
      <c r="G472" s="588">
        <v>0.92</v>
      </c>
      <c r="H472" s="586">
        <v>11.06</v>
      </c>
      <c r="I472" s="587">
        <f t="shared" si="22"/>
        <v>222040.56</v>
      </c>
      <c r="J472" s="589">
        <f t="shared" si="23"/>
        <v>0</v>
      </c>
    </row>
    <row r="473" spans="1:10">
      <c r="A473" s="584">
        <v>2016</v>
      </c>
      <c r="B473" s="585" t="s">
        <v>1131</v>
      </c>
      <c r="C473" s="585" t="s">
        <v>31</v>
      </c>
      <c r="D473" s="586">
        <v>12899</v>
      </c>
      <c r="E473" s="587">
        <v>24.004000000000001</v>
      </c>
      <c r="F473" s="587">
        <f t="shared" si="21"/>
        <v>309627.59600000002</v>
      </c>
      <c r="G473" s="588">
        <v>0.81</v>
      </c>
      <c r="H473" s="586">
        <v>12.2</v>
      </c>
      <c r="I473" s="587">
        <f t="shared" si="22"/>
        <v>157367.79999999999</v>
      </c>
      <c r="J473" s="589">
        <f t="shared" si="23"/>
        <v>0</v>
      </c>
    </row>
    <row r="474" spans="1:10">
      <c r="A474" s="584">
        <v>2016</v>
      </c>
      <c r="B474" s="585" t="s">
        <v>1131</v>
      </c>
      <c r="C474" s="585" t="s">
        <v>31</v>
      </c>
      <c r="D474" s="586">
        <v>12899</v>
      </c>
      <c r="E474" s="587">
        <v>24.004000000000001</v>
      </c>
      <c r="F474" s="587">
        <f t="shared" si="21"/>
        <v>309627.59600000002</v>
      </c>
      <c r="G474" s="588">
        <v>0.81</v>
      </c>
      <c r="H474" s="586">
        <v>12.2</v>
      </c>
      <c r="I474" s="587">
        <f t="shared" si="22"/>
        <v>157367.79999999999</v>
      </c>
      <c r="J474" s="589">
        <f t="shared" si="23"/>
        <v>0</v>
      </c>
    </row>
    <row r="475" spans="1:10">
      <c r="A475" s="584">
        <v>2016</v>
      </c>
      <c r="B475" s="585" t="s">
        <v>1131</v>
      </c>
      <c r="C475" s="585" t="s">
        <v>31</v>
      </c>
      <c r="D475" s="586">
        <v>9922</v>
      </c>
      <c r="E475" s="587">
        <v>22.771999999999998</v>
      </c>
      <c r="F475" s="587">
        <f t="shared" si="21"/>
        <v>225943.78399999999</v>
      </c>
      <c r="G475" s="588">
        <v>1.98</v>
      </c>
      <c r="H475" s="586">
        <v>19.600000000000001</v>
      </c>
      <c r="I475" s="587">
        <f t="shared" si="22"/>
        <v>194471.2</v>
      </c>
      <c r="J475" s="589">
        <f t="shared" si="23"/>
        <v>0</v>
      </c>
    </row>
    <row r="476" spans="1:10">
      <c r="A476" s="584">
        <v>2016</v>
      </c>
      <c r="B476" s="585" t="s">
        <v>1131</v>
      </c>
      <c r="C476" s="585" t="s">
        <v>31</v>
      </c>
      <c r="D476" s="586">
        <v>23305</v>
      </c>
      <c r="E476" s="587">
        <v>19.448</v>
      </c>
      <c r="F476" s="587">
        <f t="shared" si="21"/>
        <v>453235.64</v>
      </c>
      <c r="G476" s="588">
        <v>1.64</v>
      </c>
      <c r="H476" s="586">
        <v>15</v>
      </c>
      <c r="I476" s="587">
        <f t="shared" si="22"/>
        <v>349575</v>
      </c>
      <c r="J476" s="589">
        <f t="shared" si="23"/>
        <v>0</v>
      </c>
    </row>
    <row r="477" spans="1:10">
      <c r="A477" s="584">
        <v>2016</v>
      </c>
      <c r="B477" s="585" t="s">
        <v>1131</v>
      </c>
      <c r="C477" s="585" t="s">
        <v>31</v>
      </c>
      <c r="D477" s="586">
        <v>35294</v>
      </c>
      <c r="E477" s="587">
        <v>24.378</v>
      </c>
      <c r="F477" s="587">
        <f t="shared" si="21"/>
        <v>860397.13199999998</v>
      </c>
      <c r="G477" s="588">
        <v>1.64</v>
      </c>
      <c r="H477" s="586">
        <v>14.6</v>
      </c>
      <c r="I477" s="587">
        <f t="shared" si="22"/>
        <v>515292.39999999997</v>
      </c>
      <c r="J477" s="589">
        <f t="shared" si="23"/>
        <v>0</v>
      </c>
    </row>
    <row r="478" spans="1:10">
      <c r="A478" s="584">
        <v>2016</v>
      </c>
      <c r="B478" s="585" t="s">
        <v>1131</v>
      </c>
      <c r="C478" s="585" t="s">
        <v>31</v>
      </c>
      <c r="D478" s="586">
        <v>8982</v>
      </c>
      <c r="E478" s="587">
        <v>26.184000000000001</v>
      </c>
      <c r="F478" s="587">
        <f t="shared" si="21"/>
        <v>235184.68800000002</v>
      </c>
      <c r="G478" s="588">
        <v>1.26</v>
      </c>
      <c r="H478" s="586">
        <v>3.7</v>
      </c>
      <c r="I478" s="587">
        <f t="shared" si="22"/>
        <v>33233.4</v>
      </c>
      <c r="J478" s="589">
        <f t="shared" si="23"/>
        <v>0</v>
      </c>
    </row>
    <row r="479" spans="1:10">
      <c r="A479" s="584">
        <v>2016</v>
      </c>
      <c r="B479" s="585" t="s">
        <v>1131</v>
      </c>
      <c r="C479" s="585" t="s">
        <v>31</v>
      </c>
      <c r="D479" s="586">
        <v>26504</v>
      </c>
      <c r="E479" s="587">
        <v>26.093</v>
      </c>
      <c r="F479" s="587">
        <f t="shared" si="21"/>
        <v>691568.87199999997</v>
      </c>
      <c r="G479" s="588">
        <v>2.44</v>
      </c>
      <c r="H479" s="586">
        <v>7.4</v>
      </c>
      <c r="I479" s="587">
        <f t="shared" si="22"/>
        <v>196129.6</v>
      </c>
      <c r="J479" s="589">
        <f t="shared" si="23"/>
        <v>0</v>
      </c>
    </row>
    <row r="480" spans="1:10">
      <c r="A480" s="584">
        <v>2016</v>
      </c>
      <c r="B480" s="585" t="s">
        <v>1131</v>
      </c>
      <c r="C480" s="585" t="s">
        <v>31</v>
      </c>
      <c r="D480" s="586">
        <v>8985</v>
      </c>
      <c r="E480" s="587">
        <v>26.196000000000002</v>
      </c>
      <c r="F480" s="587">
        <f t="shared" si="21"/>
        <v>235371.06000000003</v>
      </c>
      <c r="G480" s="588">
        <v>2.4300000000000002</v>
      </c>
      <c r="H480" s="586">
        <v>7.3</v>
      </c>
      <c r="I480" s="587">
        <f t="shared" si="22"/>
        <v>65590.5</v>
      </c>
      <c r="J480" s="589">
        <f t="shared" si="23"/>
        <v>0</v>
      </c>
    </row>
    <row r="481" spans="1:10">
      <c r="A481" s="584">
        <v>2016</v>
      </c>
      <c r="B481" s="585" t="s">
        <v>1131</v>
      </c>
      <c r="C481" s="585" t="s">
        <v>31</v>
      </c>
      <c r="D481" s="586">
        <v>171905</v>
      </c>
      <c r="E481" s="587">
        <v>24.013999999999999</v>
      </c>
      <c r="F481" s="587">
        <f t="shared" si="21"/>
        <v>4128126.67</v>
      </c>
      <c r="G481" s="588">
        <v>1.63</v>
      </c>
      <c r="H481" s="586">
        <v>16.600000000000001</v>
      </c>
      <c r="I481" s="587">
        <f t="shared" si="22"/>
        <v>2853623.0000000005</v>
      </c>
      <c r="J481" s="589">
        <f t="shared" si="23"/>
        <v>0</v>
      </c>
    </row>
    <row r="482" spans="1:10">
      <c r="A482" s="584">
        <v>2016</v>
      </c>
      <c r="B482" s="585" t="s">
        <v>1131</v>
      </c>
      <c r="C482" s="585" t="s">
        <v>31</v>
      </c>
      <c r="D482" s="586">
        <v>17935</v>
      </c>
      <c r="E482" s="587">
        <v>26.404</v>
      </c>
      <c r="F482" s="587">
        <f t="shared" si="21"/>
        <v>473555.74</v>
      </c>
      <c r="G482" s="588">
        <v>1.79</v>
      </c>
      <c r="H482" s="586">
        <v>7.8</v>
      </c>
      <c r="I482" s="587">
        <f t="shared" si="22"/>
        <v>139893</v>
      </c>
      <c r="J482" s="589">
        <f t="shared" si="23"/>
        <v>0</v>
      </c>
    </row>
    <row r="483" spans="1:10">
      <c r="A483" s="584">
        <v>2016</v>
      </c>
      <c r="B483" s="585" t="s">
        <v>1127</v>
      </c>
      <c r="C483" s="585" t="s">
        <v>31</v>
      </c>
      <c r="D483" s="586">
        <v>257316</v>
      </c>
      <c r="E483" s="587">
        <v>17.579999999999998</v>
      </c>
      <c r="F483" s="587">
        <f t="shared" si="21"/>
        <v>4523615.2799999993</v>
      </c>
      <c r="G483" s="588">
        <v>0.19</v>
      </c>
      <c r="H483" s="586">
        <v>4.5</v>
      </c>
      <c r="I483" s="587">
        <f t="shared" si="22"/>
        <v>1157922</v>
      </c>
      <c r="J483" s="589">
        <f t="shared" si="23"/>
        <v>0</v>
      </c>
    </row>
    <row r="484" spans="1:10">
      <c r="A484" s="584">
        <v>2016</v>
      </c>
      <c r="B484" s="585" t="s">
        <v>1127</v>
      </c>
      <c r="C484" s="585" t="s">
        <v>31</v>
      </c>
      <c r="D484" s="586">
        <v>52417</v>
      </c>
      <c r="E484" s="587">
        <v>17.649999999999999</v>
      </c>
      <c r="F484" s="587">
        <f t="shared" si="21"/>
        <v>925160.04999999993</v>
      </c>
      <c r="G484" s="588">
        <v>0.25</v>
      </c>
      <c r="H484" s="586">
        <v>5.7</v>
      </c>
      <c r="I484" s="587">
        <f t="shared" si="22"/>
        <v>298776.90000000002</v>
      </c>
      <c r="J484" s="589">
        <f t="shared" si="23"/>
        <v>0</v>
      </c>
    </row>
    <row r="485" spans="1:10">
      <c r="A485" s="584">
        <v>2016</v>
      </c>
      <c r="B485" s="585" t="s">
        <v>1127</v>
      </c>
      <c r="C485" s="585" t="s">
        <v>31</v>
      </c>
      <c r="D485" s="586">
        <v>14865</v>
      </c>
      <c r="E485" s="587">
        <v>18.106000000000002</v>
      </c>
      <c r="F485" s="587">
        <f t="shared" si="21"/>
        <v>269145.69</v>
      </c>
      <c r="G485" s="588">
        <v>0.26</v>
      </c>
      <c r="H485" s="586">
        <v>4.7</v>
      </c>
      <c r="I485" s="587">
        <f t="shared" si="22"/>
        <v>69865.5</v>
      </c>
      <c r="J485" s="589">
        <f t="shared" si="23"/>
        <v>0</v>
      </c>
    </row>
    <row r="486" spans="1:10">
      <c r="A486" s="584">
        <v>2016</v>
      </c>
      <c r="B486" s="585" t="s">
        <v>1127</v>
      </c>
      <c r="C486" s="585" t="s">
        <v>31</v>
      </c>
      <c r="D486" s="586">
        <v>14909</v>
      </c>
      <c r="E486" s="587">
        <v>17.763999999999999</v>
      </c>
      <c r="F486" s="587">
        <f t="shared" si="21"/>
        <v>264843.47599999997</v>
      </c>
      <c r="G486" s="588">
        <v>0.22</v>
      </c>
      <c r="H486" s="586">
        <v>5.2</v>
      </c>
      <c r="I486" s="587">
        <f t="shared" si="22"/>
        <v>77526.8</v>
      </c>
      <c r="J486" s="589">
        <f t="shared" si="23"/>
        <v>0</v>
      </c>
    </row>
    <row r="487" spans="1:10">
      <c r="A487" s="584">
        <v>2016</v>
      </c>
      <c r="B487" s="585" t="s">
        <v>1127</v>
      </c>
      <c r="C487" s="585" t="s">
        <v>31</v>
      </c>
      <c r="D487" s="586">
        <v>29649</v>
      </c>
      <c r="E487" s="587">
        <v>18.292000000000002</v>
      </c>
      <c r="F487" s="587">
        <f t="shared" si="21"/>
        <v>542339.50800000003</v>
      </c>
      <c r="G487" s="588">
        <v>0.27</v>
      </c>
      <c r="H487" s="586">
        <v>4.3</v>
      </c>
      <c r="I487" s="587">
        <f t="shared" si="22"/>
        <v>127490.7</v>
      </c>
      <c r="J487" s="589">
        <f t="shared" si="23"/>
        <v>0</v>
      </c>
    </row>
    <row r="488" spans="1:10">
      <c r="A488" s="584">
        <v>2016</v>
      </c>
      <c r="B488" s="585" t="s">
        <v>1127</v>
      </c>
      <c r="C488" s="585" t="s">
        <v>31</v>
      </c>
      <c r="D488" s="586">
        <v>29450</v>
      </c>
      <c r="E488" s="587">
        <v>17.010000000000002</v>
      </c>
      <c r="F488" s="587">
        <f t="shared" si="21"/>
        <v>500944.50000000006</v>
      </c>
      <c r="G488" s="588">
        <v>0.3</v>
      </c>
      <c r="H488" s="586">
        <v>5.2</v>
      </c>
      <c r="I488" s="587">
        <f t="shared" si="22"/>
        <v>153140</v>
      </c>
      <c r="J488" s="589">
        <f t="shared" si="23"/>
        <v>0</v>
      </c>
    </row>
    <row r="489" spans="1:10">
      <c r="A489" s="584">
        <v>2016</v>
      </c>
      <c r="B489" s="585" t="s">
        <v>1127</v>
      </c>
      <c r="C489" s="585" t="s">
        <v>31</v>
      </c>
      <c r="D489" s="586">
        <v>29820</v>
      </c>
      <c r="E489" s="587">
        <v>18.143999999999998</v>
      </c>
      <c r="F489" s="587">
        <f t="shared" si="21"/>
        <v>541054.07999999996</v>
      </c>
      <c r="G489" s="588">
        <v>0.28000000000000003</v>
      </c>
      <c r="H489" s="586">
        <v>4.7</v>
      </c>
      <c r="I489" s="587">
        <f t="shared" si="22"/>
        <v>140154</v>
      </c>
      <c r="J489" s="589">
        <f t="shared" si="23"/>
        <v>0</v>
      </c>
    </row>
    <row r="490" spans="1:10">
      <c r="A490" s="584">
        <v>2016</v>
      </c>
      <c r="B490" s="585" t="s">
        <v>1127</v>
      </c>
      <c r="C490" s="585" t="s">
        <v>31</v>
      </c>
      <c r="D490" s="586">
        <v>45270</v>
      </c>
      <c r="E490" s="587">
        <v>17.884</v>
      </c>
      <c r="F490" s="587">
        <f t="shared" si="21"/>
        <v>809608.68</v>
      </c>
      <c r="G490" s="588">
        <v>0.28000000000000003</v>
      </c>
      <c r="H490" s="586">
        <v>5.3</v>
      </c>
      <c r="I490" s="587">
        <f t="shared" si="22"/>
        <v>239931</v>
      </c>
      <c r="J490" s="589">
        <f t="shared" si="23"/>
        <v>0</v>
      </c>
    </row>
    <row r="491" spans="1:10">
      <c r="A491" s="584">
        <v>2016</v>
      </c>
      <c r="B491" s="585" t="s">
        <v>1127</v>
      </c>
      <c r="C491" s="585" t="s">
        <v>31</v>
      </c>
      <c r="D491" s="586">
        <v>14946</v>
      </c>
      <c r="E491" s="587">
        <v>17.391999999999999</v>
      </c>
      <c r="F491" s="587">
        <f t="shared" si="21"/>
        <v>259940.83199999999</v>
      </c>
      <c r="G491" s="588">
        <v>0.22</v>
      </c>
      <c r="H491" s="586">
        <v>3.9</v>
      </c>
      <c r="I491" s="587">
        <f t="shared" si="22"/>
        <v>58289.4</v>
      </c>
      <c r="J491" s="589">
        <f t="shared" si="23"/>
        <v>0</v>
      </c>
    </row>
    <row r="492" spans="1:10">
      <c r="A492" s="584">
        <v>2016</v>
      </c>
      <c r="B492" s="585" t="s">
        <v>1127</v>
      </c>
      <c r="C492" s="585" t="s">
        <v>31</v>
      </c>
      <c r="D492" s="586">
        <v>14814</v>
      </c>
      <c r="E492" s="587">
        <v>17.626000000000001</v>
      </c>
      <c r="F492" s="587">
        <f t="shared" si="21"/>
        <v>261111.56400000001</v>
      </c>
      <c r="G492" s="588">
        <v>0.28999999999999998</v>
      </c>
      <c r="H492" s="586">
        <v>5.8</v>
      </c>
      <c r="I492" s="587">
        <f t="shared" si="22"/>
        <v>85921.2</v>
      </c>
      <c r="J492" s="589">
        <f t="shared" si="23"/>
        <v>0</v>
      </c>
    </row>
    <row r="493" spans="1:10">
      <c r="A493" s="584">
        <v>2016</v>
      </c>
      <c r="B493" s="585" t="s">
        <v>1127</v>
      </c>
      <c r="C493" s="585" t="s">
        <v>31</v>
      </c>
      <c r="D493" s="586">
        <v>32882</v>
      </c>
      <c r="E493" s="587">
        <v>18.09</v>
      </c>
      <c r="F493" s="587">
        <f t="shared" si="21"/>
        <v>594835.38</v>
      </c>
      <c r="G493" s="588">
        <v>0.3</v>
      </c>
      <c r="H493" s="586">
        <v>4.9000000000000004</v>
      </c>
      <c r="I493" s="587">
        <f t="shared" si="22"/>
        <v>161121.80000000002</v>
      </c>
      <c r="J493" s="589">
        <f t="shared" si="23"/>
        <v>0</v>
      </c>
    </row>
    <row r="494" spans="1:10">
      <c r="A494" s="584">
        <v>2016</v>
      </c>
      <c r="B494" s="585" t="s">
        <v>1127</v>
      </c>
      <c r="C494" s="585" t="s">
        <v>31</v>
      </c>
      <c r="D494" s="586">
        <v>82565</v>
      </c>
      <c r="E494" s="587">
        <v>17.71</v>
      </c>
      <c r="F494" s="587">
        <f t="shared" si="21"/>
        <v>1462226.1500000001</v>
      </c>
      <c r="G494" s="588">
        <v>0.22</v>
      </c>
      <c r="H494" s="586">
        <v>5.5</v>
      </c>
      <c r="I494" s="587">
        <f t="shared" si="22"/>
        <v>454107.5</v>
      </c>
      <c r="J494" s="589">
        <f t="shared" si="23"/>
        <v>0</v>
      </c>
    </row>
    <row r="495" spans="1:10">
      <c r="A495" s="584">
        <v>2016</v>
      </c>
      <c r="B495" s="585" t="s">
        <v>1127</v>
      </c>
      <c r="C495" s="585" t="s">
        <v>31</v>
      </c>
      <c r="D495" s="586">
        <v>16749</v>
      </c>
      <c r="E495" s="587">
        <v>17.510000000000002</v>
      </c>
      <c r="F495" s="587">
        <f t="shared" si="21"/>
        <v>293274.99000000005</v>
      </c>
      <c r="G495" s="588">
        <v>0.43</v>
      </c>
      <c r="H495" s="586">
        <v>7.3</v>
      </c>
      <c r="I495" s="587">
        <f t="shared" si="22"/>
        <v>122267.7</v>
      </c>
      <c r="J495" s="589">
        <f t="shared" si="23"/>
        <v>0</v>
      </c>
    </row>
    <row r="496" spans="1:10">
      <c r="A496" s="584">
        <v>2016</v>
      </c>
      <c r="B496" s="585" t="s">
        <v>1127</v>
      </c>
      <c r="C496" s="585" t="s">
        <v>31</v>
      </c>
      <c r="D496" s="586">
        <v>122</v>
      </c>
      <c r="E496" s="587">
        <v>17.86</v>
      </c>
      <c r="F496" s="587">
        <f t="shared" si="21"/>
        <v>2178.92</v>
      </c>
      <c r="G496" s="588">
        <v>0.24</v>
      </c>
      <c r="H496" s="586">
        <v>4.7</v>
      </c>
      <c r="I496" s="587">
        <f t="shared" si="22"/>
        <v>573.4</v>
      </c>
      <c r="J496" s="589">
        <f t="shared" si="23"/>
        <v>0</v>
      </c>
    </row>
    <row r="497" spans="1:10">
      <c r="A497" s="584">
        <v>2016</v>
      </c>
      <c r="B497" s="585" t="s">
        <v>1131</v>
      </c>
      <c r="C497" s="585" t="s">
        <v>31</v>
      </c>
      <c r="D497" s="586">
        <v>592</v>
      </c>
      <c r="E497" s="587">
        <v>23.1</v>
      </c>
      <c r="F497" s="587">
        <f t="shared" si="21"/>
        <v>13675.2</v>
      </c>
      <c r="G497" s="588">
        <v>1.49</v>
      </c>
      <c r="H497" s="586">
        <v>7.1</v>
      </c>
      <c r="I497" s="587">
        <f t="shared" si="22"/>
        <v>4203.2</v>
      </c>
      <c r="J497" s="589">
        <f t="shared" si="23"/>
        <v>0</v>
      </c>
    </row>
    <row r="498" spans="1:10">
      <c r="A498" s="584">
        <v>2016</v>
      </c>
      <c r="B498" s="585" t="s">
        <v>1127</v>
      </c>
      <c r="C498" s="585" t="s">
        <v>31</v>
      </c>
      <c r="D498" s="586">
        <v>199689</v>
      </c>
      <c r="E498" s="587">
        <v>15.84</v>
      </c>
      <c r="F498" s="587">
        <f t="shared" si="21"/>
        <v>3163073.76</v>
      </c>
      <c r="G498" s="588">
        <v>0.35</v>
      </c>
      <c r="H498" s="586">
        <v>6</v>
      </c>
      <c r="I498" s="587">
        <f t="shared" si="22"/>
        <v>1198134</v>
      </c>
      <c r="J498" s="589">
        <f t="shared" si="23"/>
        <v>0</v>
      </c>
    </row>
    <row r="499" spans="1:10">
      <c r="A499" s="584">
        <v>2016</v>
      </c>
      <c r="B499" s="585" t="s">
        <v>1127</v>
      </c>
      <c r="C499" s="585" t="s">
        <v>31</v>
      </c>
      <c r="D499" s="586">
        <v>15798</v>
      </c>
      <c r="E499" s="587">
        <v>18.271999999999998</v>
      </c>
      <c r="F499" s="587">
        <f t="shared" si="21"/>
        <v>288661.05599999998</v>
      </c>
      <c r="G499" s="588">
        <v>0.27</v>
      </c>
      <c r="H499" s="586">
        <v>4.4000000000000004</v>
      </c>
      <c r="I499" s="587">
        <f t="shared" si="22"/>
        <v>69511.200000000012</v>
      </c>
      <c r="J499" s="589">
        <f t="shared" si="23"/>
        <v>0</v>
      </c>
    </row>
    <row r="500" spans="1:10">
      <c r="A500" s="584">
        <v>2016</v>
      </c>
      <c r="B500" s="585" t="s">
        <v>1127</v>
      </c>
      <c r="C500" s="585" t="s">
        <v>31</v>
      </c>
      <c r="D500" s="586">
        <v>76884</v>
      </c>
      <c r="E500" s="587">
        <v>16.712</v>
      </c>
      <c r="F500" s="587">
        <f t="shared" si="21"/>
        <v>1284885.4080000001</v>
      </c>
      <c r="G500" s="588">
        <v>0.31</v>
      </c>
      <c r="H500" s="586">
        <v>6.2</v>
      </c>
      <c r="I500" s="587">
        <f t="shared" si="22"/>
        <v>476680.8</v>
      </c>
      <c r="J500" s="589">
        <f t="shared" si="23"/>
        <v>0</v>
      </c>
    </row>
    <row r="501" spans="1:10">
      <c r="A501" s="584">
        <v>2016</v>
      </c>
      <c r="B501" s="585" t="s">
        <v>1127</v>
      </c>
      <c r="C501" s="585" t="s">
        <v>31</v>
      </c>
      <c r="D501" s="586">
        <v>237931</v>
      </c>
      <c r="E501" s="587">
        <v>19.574000000000002</v>
      </c>
      <c r="F501" s="587">
        <f t="shared" si="21"/>
        <v>4657261.3940000003</v>
      </c>
      <c r="G501" s="588">
        <v>0.86</v>
      </c>
      <c r="H501" s="586">
        <v>4.3</v>
      </c>
      <c r="I501" s="587">
        <f t="shared" si="22"/>
        <v>1023103.2999999999</v>
      </c>
      <c r="J501" s="589">
        <f t="shared" si="23"/>
        <v>0</v>
      </c>
    </row>
    <row r="502" spans="1:10">
      <c r="A502" s="584">
        <v>2016</v>
      </c>
      <c r="B502" s="585" t="s">
        <v>1127</v>
      </c>
      <c r="C502" s="585" t="s">
        <v>31</v>
      </c>
      <c r="D502" s="586">
        <v>42950</v>
      </c>
      <c r="E502" s="587">
        <v>17.591999999999999</v>
      </c>
      <c r="F502" s="587">
        <f t="shared" si="21"/>
        <v>755576.39999999991</v>
      </c>
      <c r="G502" s="588">
        <v>0.19</v>
      </c>
      <c r="H502" s="586">
        <v>4.5</v>
      </c>
      <c r="I502" s="587">
        <f t="shared" si="22"/>
        <v>193275</v>
      </c>
      <c r="J502" s="589">
        <f t="shared" si="23"/>
        <v>0</v>
      </c>
    </row>
    <row r="503" spans="1:10">
      <c r="A503" s="584">
        <v>2016</v>
      </c>
      <c r="B503" s="585" t="s">
        <v>1131</v>
      </c>
      <c r="C503" s="585" t="s">
        <v>31</v>
      </c>
      <c r="D503" s="586">
        <v>477854</v>
      </c>
      <c r="E503" s="587">
        <v>21.46</v>
      </c>
      <c r="F503" s="587">
        <f t="shared" si="21"/>
        <v>10254746.84</v>
      </c>
      <c r="G503" s="588">
        <v>0.63</v>
      </c>
      <c r="H503" s="586">
        <v>10.8</v>
      </c>
      <c r="I503" s="587">
        <f t="shared" si="22"/>
        <v>5160823.2</v>
      </c>
      <c r="J503" s="589">
        <f t="shared" si="23"/>
        <v>0</v>
      </c>
    </row>
    <row r="504" spans="1:10">
      <c r="A504" s="584">
        <v>2016</v>
      </c>
      <c r="B504" s="585" t="s">
        <v>1127</v>
      </c>
      <c r="C504" s="585" t="s">
        <v>31</v>
      </c>
      <c r="D504" s="586">
        <v>48017</v>
      </c>
      <c r="E504" s="587">
        <v>18.007999999999999</v>
      </c>
      <c r="F504" s="587">
        <f t="shared" si="21"/>
        <v>864690.13599999994</v>
      </c>
      <c r="G504" s="588">
        <v>0.18</v>
      </c>
      <c r="H504" s="586">
        <v>5.6</v>
      </c>
      <c r="I504" s="587">
        <f t="shared" si="22"/>
        <v>268895.2</v>
      </c>
      <c r="J504" s="589">
        <f t="shared" si="23"/>
        <v>0</v>
      </c>
    </row>
    <row r="505" spans="1:10">
      <c r="A505" s="584">
        <v>2016</v>
      </c>
      <c r="B505" s="585" t="s">
        <v>1127</v>
      </c>
      <c r="C505" s="585" t="s">
        <v>31</v>
      </c>
      <c r="D505" s="586">
        <v>144323</v>
      </c>
      <c r="E505" s="587">
        <v>17.579999999999998</v>
      </c>
      <c r="F505" s="587">
        <f t="shared" si="21"/>
        <v>2537198.34</v>
      </c>
      <c r="G505" s="588">
        <v>0.21</v>
      </c>
      <c r="H505" s="586">
        <v>5.8</v>
      </c>
      <c r="I505" s="587">
        <f t="shared" si="22"/>
        <v>837073.4</v>
      </c>
      <c r="J505" s="589">
        <f t="shared" si="23"/>
        <v>0</v>
      </c>
    </row>
    <row r="506" spans="1:10">
      <c r="A506" s="584">
        <v>2016</v>
      </c>
      <c r="B506" s="585" t="s">
        <v>1127</v>
      </c>
      <c r="C506" s="585" t="s">
        <v>31</v>
      </c>
      <c r="D506" s="586">
        <v>127556</v>
      </c>
      <c r="E506" s="587">
        <v>17.404</v>
      </c>
      <c r="F506" s="587">
        <f t="shared" si="21"/>
        <v>2219984.6239999998</v>
      </c>
      <c r="G506" s="588">
        <v>0.18</v>
      </c>
      <c r="H506" s="586">
        <v>4.5999999999999996</v>
      </c>
      <c r="I506" s="587">
        <f t="shared" si="22"/>
        <v>586757.6</v>
      </c>
      <c r="J506" s="589">
        <f t="shared" si="23"/>
        <v>0</v>
      </c>
    </row>
    <row r="507" spans="1:10">
      <c r="A507" s="584">
        <v>2016</v>
      </c>
      <c r="B507" s="585" t="s">
        <v>1127</v>
      </c>
      <c r="C507" s="585" t="s">
        <v>31</v>
      </c>
      <c r="D507" s="586">
        <v>175859</v>
      </c>
      <c r="E507" s="587">
        <v>17.827999999999999</v>
      </c>
      <c r="F507" s="587">
        <f t="shared" si="21"/>
        <v>3135214.2519999999</v>
      </c>
      <c r="G507" s="588">
        <v>0.25</v>
      </c>
      <c r="H507" s="586">
        <v>5.2</v>
      </c>
      <c r="I507" s="587">
        <f t="shared" si="22"/>
        <v>914466.8</v>
      </c>
      <c r="J507" s="589">
        <f t="shared" si="23"/>
        <v>0</v>
      </c>
    </row>
    <row r="508" spans="1:10">
      <c r="A508" s="584">
        <v>2016</v>
      </c>
      <c r="B508" s="585" t="s">
        <v>1127</v>
      </c>
      <c r="C508" s="585" t="s">
        <v>31</v>
      </c>
      <c r="D508" s="586">
        <v>48047</v>
      </c>
      <c r="E508" s="587">
        <v>17.786000000000001</v>
      </c>
      <c r="F508" s="587">
        <f t="shared" si="21"/>
        <v>854563.94200000004</v>
      </c>
      <c r="G508" s="588">
        <v>0.26</v>
      </c>
      <c r="H508" s="586">
        <v>4.9000000000000004</v>
      </c>
      <c r="I508" s="587">
        <f t="shared" si="22"/>
        <v>235430.30000000002</v>
      </c>
      <c r="J508" s="589">
        <f t="shared" si="23"/>
        <v>0</v>
      </c>
    </row>
    <row r="509" spans="1:10">
      <c r="A509" s="584">
        <v>2016</v>
      </c>
      <c r="B509" s="585" t="s">
        <v>1127</v>
      </c>
      <c r="C509" s="585" t="s">
        <v>31</v>
      </c>
      <c r="D509" s="586">
        <v>47946</v>
      </c>
      <c r="E509" s="587">
        <v>18.021999999999998</v>
      </c>
      <c r="F509" s="587">
        <f t="shared" si="21"/>
        <v>864082.81199999992</v>
      </c>
      <c r="G509" s="588">
        <v>0.26</v>
      </c>
      <c r="H509" s="586">
        <v>4.9000000000000004</v>
      </c>
      <c r="I509" s="587">
        <f t="shared" si="22"/>
        <v>234935.40000000002</v>
      </c>
      <c r="J509" s="589">
        <f t="shared" si="23"/>
        <v>0</v>
      </c>
    </row>
    <row r="510" spans="1:10">
      <c r="A510" s="584">
        <v>2016</v>
      </c>
      <c r="B510" s="585" t="s">
        <v>1127</v>
      </c>
      <c r="C510" s="585" t="s">
        <v>31</v>
      </c>
      <c r="D510" s="586">
        <v>127647</v>
      </c>
      <c r="E510" s="587">
        <v>17.553999999999998</v>
      </c>
      <c r="F510" s="587">
        <f t="shared" si="21"/>
        <v>2240715.4379999996</v>
      </c>
      <c r="G510" s="588">
        <v>0.22</v>
      </c>
      <c r="H510" s="586">
        <v>5.5</v>
      </c>
      <c r="I510" s="587">
        <f t="shared" si="22"/>
        <v>702058.5</v>
      </c>
      <c r="J510" s="589">
        <f t="shared" si="23"/>
        <v>0</v>
      </c>
    </row>
    <row r="511" spans="1:10">
      <c r="A511" s="584">
        <v>2016</v>
      </c>
      <c r="B511" s="585" t="s">
        <v>1131</v>
      </c>
      <c r="C511" s="585" t="s">
        <v>31</v>
      </c>
      <c r="D511" s="586">
        <v>184983</v>
      </c>
      <c r="E511" s="587">
        <v>25.11</v>
      </c>
      <c r="F511" s="587">
        <f t="shared" si="21"/>
        <v>4644923.13</v>
      </c>
      <c r="G511" s="588">
        <v>4.5199999999999996</v>
      </c>
      <c r="H511" s="586">
        <v>8.9</v>
      </c>
      <c r="I511" s="587">
        <f t="shared" si="22"/>
        <v>1646348.7</v>
      </c>
      <c r="J511" s="589">
        <f t="shared" si="23"/>
        <v>0</v>
      </c>
    </row>
    <row r="512" spans="1:10">
      <c r="A512" s="584">
        <v>2016</v>
      </c>
      <c r="B512" s="585" t="s">
        <v>1131</v>
      </c>
      <c r="C512" s="585" t="s">
        <v>31</v>
      </c>
      <c r="D512" s="586">
        <v>59385</v>
      </c>
      <c r="E512" s="587">
        <v>25.1</v>
      </c>
      <c r="F512" s="587">
        <f t="shared" si="21"/>
        <v>1490563.5</v>
      </c>
      <c r="G512" s="588">
        <v>4.05</v>
      </c>
      <c r="H512" s="586">
        <v>10.1</v>
      </c>
      <c r="I512" s="587">
        <f t="shared" si="22"/>
        <v>599788.5</v>
      </c>
      <c r="J512" s="589">
        <f t="shared" si="23"/>
        <v>0</v>
      </c>
    </row>
    <row r="513" spans="1:10">
      <c r="A513" s="584">
        <v>2016</v>
      </c>
      <c r="B513" s="585" t="s">
        <v>1127</v>
      </c>
      <c r="C513" s="585" t="s">
        <v>31</v>
      </c>
      <c r="D513" s="586">
        <v>97261</v>
      </c>
      <c r="E513" s="587">
        <v>18.010000000000002</v>
      </c>
      <c r="F513" s="587">
        <f t="shared" si="21"/>
        <v>1751670.61</v>
      </c>
      <c r="G513" s="588">
        <v>0.27</v>
      </c>
      <c r="H513" s="586">
        <v>4.9000000000000004</v>
      </c>
      <c r="I513" s="587">
        <f t="shared" si="22"/>
        <v>476578.9</v>
      </c>
      <c r="J513" s="589">
        <f t="shared" si="23"/>
        <v>0</v>
      </c>
    </row>
    <row r="514" spans="1:10">
      <c r="A514" s="584">
        <v>2016</v>
      </c>
      <c r="B514" s="585" t="s">
        <v>1127</v>
      </c>
      <c r="C514" s="585" t="s">
        <v>31</v>
      </c>
      <c r="D514" s="586">
        <v>65027</v>
      </c>
      <c r="E514" s="587">
        <v>17.16</v>
      </c>
      <c r="F514" s="587">
        <f t="shared" si="21"/>
        <v>1115863.32</v>
      </c>
      <c r="G514" s="588">
        <v>0.24</v>
      </c>
      <c r="H514" s="586">
        <v>4.5</v>
      </c>
      <c r="I514" s="587">
        <f t="shared" si="22"/>
        <v>292621.5</v>
      </c>
      <c r="J514" s="589">
        <f t="shared" si="23"/>
        <v>0</v>
      </c>
    </row>
    <row r="515" spans="1:10">
      <c r="A515" s="584">
        <v>2016</v>
      </c>
      <c r="B515" s="585" t="s">
        <v>1127</v>
      </c>
      <c r="C515" s="585" t="s">
        <v>31</v>
      </c>
      <c r="D515" s="586">
        <v>16439</v>
      </c>
      <c r="E515" s="587">
        <v>16.89</v>
      </c>
      <c r="F515" s="587">
        <f t="shared" ref="F515:F578" si="24">E515*D515</f>
        <v>277654.71000000002</v>
      </c>
      <c r="G515" s="588">
        <v>0.3</v>
      </c>
      <c r="H515" s="586">
        <v>5.7</v>
      </c>
      <c r="I515" s="587">
        <f t="shared" ref="I515:I578" si="25">H515*D515</f>
        <v>93702.3</v>
      </c>
      <c r="J515" s="589">
        <f t="shared" ref="J515:J578" si="26">IF(B515="LIG",1,0)</f>
        <v>0</v>
      </c>
    </row>
    <row r="516" spans="1:10">
      <c r="A516" s="584">
        <v>2016</v>
      </c>
      <c r="B516" s="585" t="s">
        <v>1127</v>
      </c>
      <c r="C516" s="585" t="s">
        <v>31</v>
      </c>
      <c r="D516" s="586">
        <v>81630</v>
      </c>
      <c r="E516" s="587">
        <v>16.87</v>
      </c>
      <c r="F516" s="587">
        <f t="shared" si="24"/>
        <v>1377098.1</v>
      </c>
      <c r="G516" s="588">
        <v>0.28999999999999998</v>
      </c>
      <c r="H516" s="586">
        <v>5.8</v>
      </c>
      <c r="I516" s="587">
        <f t="shared" si="25"/>
        <v>473454</v>
      </c>
      <c r="J516" s="589">
        <f t="shared" si="26"/>
        <v>0</v>
      </c>
    </row>
    <row r="517" spans="1:10">
      <c r="A517" s="584">
        <v>2016</v>
      </c>
      <c r="B517" s="585" t="s">
        <v>1127</v>
      </c>
      <c r="C517" s="585" t="s">
        <v>31</v>
      </c>
      <c r="D517" s="586">
        <v>48938</v>
      </c>
      <c r="E517" s="587">
        <v>17.57</v>
      </c>
      <c r="F517" s="587">
        <f t="shared" si="24"/>
        <v>859840.66</v>
      </c>
      <c r="G517" s="588">
        <v>0.18</v>
      </c>
      <c r="H517" s="586">
        <v>4.5999999999999996</v>
      </c>
      <c r="I517" s="587">
        <f t="shared" si="25"/>
        <v>225114.8</v>
      </c>
      <c r="J517" s="589">
        <f t="shared" si="26"/>
        <v>0</v>
      </c>
    </row>
    <row r="518" spans="1:10">
      <c r="A518" s="584">
        <v>2016</v>
      </c>
      <c r="B518" s="585" t="s">
        <v>1127</v>
      </c>
      <c r="C518" s="585" t="s">
        <v>31</v>
      </c>
      <c r="D518" s="586">
        <v>32225</v>
      </c>
      <c r="E518" s="587">
        <v>16.95</v>
      </c>
      <c r="F518" s="587">
        <f t="shared" si="24"/>
        <v>546213.75</v>
      </c>
      <c r="G518" s="588">
        <v>0.3</v>
      </c>
      <c r="H518" s="586">
        <v>5.4</v>
      </c>
      <c r="I518" s="587">
        <f t="shared" si="25"/>
        <v>174015</v>
      </c>
      <c r="J518" s="589">
        <f t="shared" si="26"/>
        <v>0</v>
      </c>
    </row>
    <row r="519" spans="1:10">
      <c r="A519" s="584">
        <v>2016</v>
      </c>
      <c r="B519" s="585" t="s">
        <v>1127</v>
      </c>
      <c r="C519" s="585" t="s">
        <v>31</v>
      </c>
      <c r="D519" s="586">
        <v>162442</v>
      </c>
      <c r="E519" s="587">
        <v>17.600000000000001</v>
      </c>
      <c r="F519" s="587">
        <f t="shared" si="24"/>
        <v>2858979.2</v>
      </c>
      <c r="G519" s="588">
        <v>0.25</v>
      </c>
      <c r="H519" s="586">
        <v>4.9000000000000004</v>
      </c>
      <c r="I519" s="587">
        <f t="shared" si="25"/>
        <v>795965.8</v>
      </c>
      <c r="J519" s="589">
        <f t="shared" si="26"/>
        <v>0</v>
      </c>
    </row>
    <row r="520" spans="1:10">
      <c r="A520" s="584">
        <v>2016</v>
      </c>
      <c r="B520" s="585" t="s">
        <v>1127</v>
      </c>
      <c r="C520" s="585" t="s">
        <v>31</v>
      </c>
      <c r="D520" s="586">
        <v>155386</v>
      </c>
      <c r="E520" s="587">
        <v>17.600000000000001</v>
      </c>
      <c r="F520" s="587">
        <f t="shared" si="24"/>
        <v>2734793.6</v>
      </c>
      <c r="G520" s="588">
        <v>0.25</v>
      </c>
      <c r="H520" s="586">
        <v>5</v>
      </c>
      <c r="I520" s="587">
        <f t="shared" si="25"/>
        <v>776930</v>
      </c>
      <c r="J520" s="589">
        <f t="shared" si="26"/>
        <v>0</v>
      </c>
    </row>
    <row r="521" spans="1:10">
      <c r="A521" s="584">
        <v>2016</v>
      </c>
      <c r="B521" s="585" t="s">
        <v>1127</v>
      </c>
      <c r="C521" s="585" t="s">
        <v>31</v>
      </c>
      <c r="D521" s="586">
        <v>120877</v>
      </c>
      <c r="E521" s="587">
        <v>17.600000000000001</v>
      </c>
      <c r="F521" s="587">
        <f t="shared" si="24"/>
        <v>2127435.2000000002</v>
      </c>
      <c r="G521" s="588">
        <v>0.24</v>
      </c>
      <c r="H521" s="586">
        <v>5.4</v>
      </c>
      <c r="I521" s="587">
        <f t="shared" si="25"/>
        <v>652735.80000000005</v>
      </c>
      <c r="J521" s="589">
        <f t="shared" si="26"/>
        <v>0</v>
      </c>
    </row>
    <row r="522" spans="1:10">
      <c r="A522" s="584">
        <v>2016</v>
      </c>
      <c r="B522" s="585" t="s">
        <v>1127</v>
      </c>
      <c r="C522" s="585" t="s">
        <v>31</v>
      </c>
      <c r="D522" s="586">
        <v>17166</v>
      </c>
      <c r="E522" s="587">
        <v>17.600000000000001</v>
      </c>
      <c r="F522" s="587">
        <f t="shared" si="24"/>
        <v>302121.60000000003</v>
      </c>
      <c r="G522" s="588">
        <v>0.34</v>
      </c>
      <c r="H522" s="586">
        <v>5.0999999999999996</v>
      </c>
      <c r="I522" s="587">
        <f t="shared" si="25"/>
        <v>87546.599999999991</v>
      </c>
      <c r="J522" s="589">
        <f t="shared" si="26"/>
        <v>0</v>
      </c>
    </row>
    <row r="523" spans="1:10">
      <c r="A523" s="584">
        <v>2016</v>
      </c>
      <c r="B523" s="585" t="s">
        <v>1131</v>
      </c>
      <c r="C523" s="585" t="s">
        <v>31</v>
      </c>
      <c r="D523" s="586">
        <v>24210</v>
      </c>
      <c r="E523" s="587">
        <v>23.12</v>
      </c>
      <c r="F523" s="587">
        <f t="shared" si="24"/>
        <v>559735.20000000007</v>
      </c>
      <c r="G523" s="588">
        <v>2.74</v>
      </c>
      <c r="H523" s="586">
        <v>8.6</v>
      </c>
      <c r="I523" s="587">
        <f t="shared" si="25"/>
        <v>208206</v>
      </c>
      <c r="J523" s="589">
        <f t="shared" si="26"/>
        <v>0</v>
      </c>
    </row>
    <row r="524" spans="1:10">
      <c r="A524" s="584">
        <v>2016</v>
      </c>
      <c r="B524" s="585" t="s">
        <v>1131</v>
      </c>
      <c r="C524" s="585" t="s">
        <v>31</v>
      </c>
      <c r="D524" s="586">
        <v>1485</v>
      </c>
      <c r="E524" s="587">
        <v>25.173999999999999</v>
      </c>
      <c r="F524" s="587">
        <f t="shared" si="24"/>
        <v>37383.39</v>
      </c>
      <c r="G524" s="588">
        <v>2.88</v>
      </c>
      <c r="H524" s="586">
        <v>9.4</v>
      </c>
      <c r="I524" s="587">
        <f t="shared" si="25"/>
        <v>13959</v>
      </c>
      <c r="J524" s="589">
        <f t="shared" si="26"/>
        <v>0</v>
      </c>
    </row>
    <row r="525" spans="1:10">
      <c r="A525" s="584">
        <v>2016</v>
      </c>
      <c r="B525" s="585" t="s">
        <v>1131</v>
      </c>
      <c r="C525" s="585" t="s">
        <v>31</v>
      </c>
      <c r="D525" s="586">
        <v>26955</v>
      </c>
      <c r="E525" s="587">
        <v>22.916</v>
      </c>
      <c r="F525" s="587">
        <f t="shared" si="24"/>
        <v>617700.78</v>
      </c>
      <c r="G525" s="588">
        <v>3</v>
      </c>
      <c r="H525" s="586">
        <v>8.1</v>
      </c>
      <c r="I525" s="587">
        <f t="shared" si="25"/>
        <v>218335.5</v>
      </c>
      <c r="J525" s="589">
        <f t="shared" si="26"/>
        <v>0</v>
      </c>
    </row>
    <row r="526" spans="1:10">
      <c r="A526" s="584">
        <v>2016</v>
      </c>
      <c r="B526" s="585" t="s">
        <v>1131</v>
      </c>
      <c r="C526" s="585" t="s">
        <v>31</v>
      </c>
      <c r="D526" s="586">
        <v>29453</v>
      </c>
      <c r="E526" s="587">
        <v>25.082000000000001</v>
      </c>
      <c r="F526" s="587">
        <f t="shared" si="24"/>
        <v>738740.14600000007</v>
      </c>
      <c r="G526" s="588">
        <v>3.02</v>
      </c>
      <c r="H526" s="586">
        <v>9.1999999999999993</v>
      </c>
      <c r="I526" s="587">
        <f t="shared" si="25"/>
        <v>270967.59999999998</v>
      </c>
      <c r="J526" s="589">
        <f t="shared" si="26"/>
        <v>0</v>
      </c>
    </row>
    <row r="527" spans="1:10">
      <c r="A527" s="584">
        <v>2016</v>
      </c>
      <c r="B527" s="585" t="s">
        <v>1131</v>
      </c>
      <c r="C527" s="585" t="s">
        <v>31</v>
      </c>
      <c r="D527" s="586">
        <v>22330</v>
      </c>
      <c r="E527" s="587">
        <v>22.986000000000001</v>
      </c>
      <c r="F527" s="587">
        <f t="shared" si="24"/>
        <v>513277.38</v>
      </c>
      <c r="G527" s="588">
        <v>2.97</v>
      </c>
      <c r="H527" s="586">
        <v>8.1</v>
      </c>
      <c r="I527" s="587">
        <f t="shared" si="25"/>
        <v>180873</v>
      </c>
      <c r="J527" s="589">
        <f t="shared" si="26"/>
        <v>0</v>
      </c>
    </row>
    <row r="528" spans="1:10">
      <c r="A528" s="584">
        <v>2016</v>
      </c>
      <c r="B528" s="585" t="s">
        <v>1131</v>
      </c>
      <c r="C528" s="585" t="s">
        <v>31</v>
      </c>
      <c r="D528" s="586">
        <v>4651</v>
      </c>
      <c r="E528" s="587">
        <v>23.04</v>
      </c>
      <c r="F528" s="587">
        <f t="shared" si="24"/>
        <v>107159.03999999999</v>
      </c>
      <c r="G528" s="588">
        <v>2.95</v>
      </c>
      <c r="H528" s="586">
        <v>7.8</v>
      </c>
      <c r="I528" s="587">
        <f t="shared" si="25"/>
        <v>36277.799999999996</v>
      </c>
      <c r="J528" s="589">
        <f t="shared" si="26"/>
        <v>0</v>
      </c>
    </row>
    <row r="529" spans="1:10">
      <c r="A529" s="584">
        <v>2016</v>
      </c>
      <c r="B529" s="585" t="s">
        <v>1131</v>
      </c>
      <c r="C529" s="585" t="s">
        <v>31</v>
      </c>
      <c r="D529" s="586">
        <v>4923</v>
      </c>
      <c r="E529" s="587">
        <v>24.058</v>
      </c>
      <c r="F529" s="587">
        <f t="shared" si="24"/>
        <v>118437.534</v>
      </c>
      <c r="G529" s="588">
        <v>1.23</v>
      </c>
      <c r="H529" s="586">
        <v>14.9</v>
      </c>
      <c r="I529" s="587">
        <f t="shared" si="25"/>
        <v>73352.7</v>
      </c>
      <c r="J529" s="589">
        <f t="shared" si="26"/>
        <v>0</v>
      </c>
    </row>
    <row r="530" spans="1:10">
      <c r="A530" s="584">
        <v>2016</v>
      </c>
      <c r="B530" s="585" t="s">
        <v>1131</v>
      </c>
      <c r="C530" s="585" t="s">
        <v>31</v>
      </c>
      <c r="D530" s="586">
        <v>18205</v>
      </c>
      <c r="E530" s="587">
        <v>25.861999999999998</v>
      </c>
      <c r="F530" s="587">
        <f t="shared" si="24"/>
        <v>470817.70999999996</v>
      </c>
      <c r="G530" s="588">
        <v>2.6</v>
      </c>
      <c r="H530" s="586">
        <v>8.1</v>
      </c>
      <c r="I530" s="587">
        <f t="shared" si="25"/>
        <v>147460.5</v>
      </c>
      <c r="J530" s="589">
        <f t="shared" si="26"/>
        <v>0</v>
      </c>
    </row>
    <row r="531" spans="1:10">
      <c r="A531" s="584">
        <v>2016</v>
      </c>
      <c r="B531" s="585" t="s">
        <v>1131</v>
      </c>
      <c r="C531" s="585" t="s">
        <v>31</v>
      </c>
      <c r="D531" s="586">
        <v>29626</v>
      </c>
      <c r="E531" s="587">
        <v>24.216000000000001</v>
      </c>
      <c r="F531" s="587">
        <f t="shared" si="24"/>
        <v>717423.21600000001</v>
      </c>
      <c r="G531" s="588">
        <v>0.94</v>
      </c>
      <c r="H531" s="586">
        <v>9.9</v>
      </c>
      <c r="I531" s="587">
        <f t="shared" si="25"/>
        <v>293297.40000000002</v>
      </c>
      <c r="J531" s="589">
        <f t="shared" si="26"/>
        <v>0</v>
      </c>
    </row>
    <row r="532" spans="1:10">
      <c r="A532" s="584">
        <v>2016</v>
      </c>
      <c r="B532" s="585" t="s">
        <v>1131</v>
      </c>
      <c r="C532" s="585" t="s">
        <v>31</v>
      </c>
      <c r="D532" s="586">
        <v>1536</v>
      </c>
      <c r="E532" s="587">
        <v>25.95</v>
      </c>
      <c r="F532" s="587">
        <f t="shared" si="24"/>
        <v>39859.199999999997</v>
      </c>
      <c r="G532" s="588">
        <v>2.2000000000000002</v>
      </c>
      <c r="H532" s="586">
        <v>7.9</v>
      </c>
      <c r="I532" s="587">
        <f t="shared" si="25"/>
        <v>12134.400000000001</v>
      </c>
      <c r="J532" s="589">
        <f t="shared" si="26"/>
        <v>0</v>
      </c>
    </row>
    <row r="533" spans="1:10">
      <c r="A533" s="584">
        <v>2016</v>
      </c>
      <c r="B533" s="585" t="s">
        <v>1131</v>
      </c>
      <c r="C533" s="585" t="s">
        <v>31</v>
      </c>
      <c r="D533" s="586">
        <v>19941</v>
      </c>
      <c r="E533" s="587">
        <v>25.24</v>
      </c>
      <c r="F533" s="587">
        <f t="shared" si="24"/>
        <v>503310.83999999997</v>
      </c>
      <c r="G533" s="588">
        <v>4.13</v>
      </c>
      <c r="H533" s="586">
        <v>9.1999999999999993</v>
      </c>
      <c r="I533" s="587">
        <f t="shared" si="25"/>
        <v>183457.19999999998</v>
      </c>
      <c r="J533" s="589">
        <f t="shared" si="26"/>
        <v>0</v>
      </c>
    </row>
    <row r="534" spans="1:10">
      <c r="A534" s="584">
        <v>2016</v>
      </c>
      <c r="B534" s="585" t="s">
        <v>1127</v>
      </c>
      <c r="C534" s="585" t="s">
        <v>31</v>
      </c>
      <c r="D534" s="586">
        <v>65214</v>
      </c>
      <c r="E534" s="587">
        <v>20.47</v>
      </c>
      <c r="F534" s="587">
        <f t="shared" si="24"/>
        <v>1334930.5799999998</v>
      </c>
      <c r="G534" s="588">
        <v>0.48</v>
      </c>
      <c r="H534" s="586">
        <v>6.6</v>
      </c>
      <c r="I534" s="587">
        <f t="shared" si="25"/>
        <v>430412.39999999997</v>
      </c>
      <c r="J534" s="589">
        <f t="shared" si="26"/>
        <v>0</v>
      </c>
    </row>
    <row r="535" spans="1:10">
      <c r="A535" s="584">
        <v>2016</v>
      </c>
      <c r="B535" s="585" t="s">
        <v>1127</v>
      </c>
      <c r="C535" s="585" t="s">
        <v>31</v>
      </c>
      <c r="D535" s="586">
        <v>58367</v>
      </c>
      <c r="E535" s="587">
        <v>20.47</v>
      </c>
      <c r="F535" s="587">
        <f t="shared" si="24"/>
        <v>1194772.49</v>
      </c>
      <c r="G535" s="588">
        <v>0.48</v>
      </c>
      <c r="H535" s="586">
        <v>6.6</v>
      </c>
      <c r="I535" s="587">
        <f t="shared" si="25"/>
        <v>385222.19999999995</v>
      </c>
      <c r="J535" s="589">
        <f t="shared" si="26"/>
        <v>0</v>
      </c>
    </row>
    <row r="536" spans="1:10">
      <c r="A536" s="584">
        <v>2016</v>
      </c>
      <c r="B536" s="585" t="s">
        <v>1127</v>
      </c>
      <c r="C536" s="585" t="s">
        <v>31</v>
      </c>
      <c r="D536" s="586">
        <v>162770</v>
      </c>
      <c r="E536" s="587">
        <v>19.84</v>
      </c>
      <c r="F536" s="587">
        <f t="shared" si="24"/>
        <v>3229356.8</v>
      </c>
      <c r="G536" s="588">
        <v>0.36</v>
      </c>
      <c r="H536" s="586">
        <v>7.6</v>
      </c>
      <c r="I536" s="587">
        <f t="shared" si="25"/>
        <v>1237052</v>
      </c>
      <c r="J536" s="589">
        <f t="shared" si="26"/>
        <v>0</v>
      </c>
    </row>
    <row r="537" spans="1:10">
      <c r="A537" s="584">
        <v>2016</v>
      </c>
      <c r="B537" s="585" t="s">
        <v>1133</v>
      </c>
      <c r="C537" s="585" t="s">
        <v>31</v>
      </c>
      <c r="D537" s="586">
        <v>707037</v>
      </c>
      <c r="E537" s="587">
        <v>12.5</v>
      </c>
      <c r="F537" s="587">
        <f t="shared" si="24"/>
        <v>8837962.5</v>
      </c>
      <c r="G537" s="588">
        <v>0.59</v>
      </c>
      <c r="H537" s="586">
        <v>10.6</v>
      </c>
      <c r="I537" s="587">
        <f t="shared" si="25"/>
        <v>7494592.2000000002</v>
      </c>
      <c r="J537" s="589">
        <f t="shared" si="26"/>
        <v>1</v>
      </c>
    </row>
    <row r="538" spans="1:10">
      <c r="A538" s="584">
        <v>2016</v>
      </c>
      <c r="B538" s="585" t="s">
        <v>1131</v>
      </c>
      <c r="C538" s="585" t="s">
        <v>31</v>
      </c>
      <c r="D538" s="586">
        <v>17812</v>
      </c>
      <c r="E538" s="587">
        <v>23.66</v>
      </c>
      <c r="F538" s="587">
        <f t="shared" si="24"/>
        <v>421431.92</v>
      </c>
      <c r="G538" s="588">
        <v>2.61</v>
      </c>
      <c r="H538" s="586">
        <v>8.3000000000000007</v>
      </c>
      <c r="I538" s="587">
        <f t="shared" si="25"/>
        <v>147839.6</v>
      </c>
      <c r="J538" s="589">
        <f t="shared" si="26"/>
        <v>0</v>
      </c>
    </row>
    <row r="539" spans="1:10">
      <c r="A539" s="584">
        <v>2016</v>
      </c>
      <c r="B539" s="585" t="s">
        <v>1131</v>
      </c>
      <c r="C539" s="585" t="s">
        <v>31</v>
      </c>
      <c r="D539" s="586">
        <v>97592</v>
      </c>
      <c r="E539" s="587">
        <v>23.26</v>
      </c>
      <c r="F539" s="587">
        <f t="shared" si="24"/>
        <v>2269989.92</v>
      </c>
      <c r="G539" s="588">
        <v>2.63</v>
      </c>
      <c r="H539" s="586">
        <v>8.5</v>
      </c>
      <c r="I539" s="587">
        <f t="shared" si="25"/>
        <v>829532</v>
      </c>
      <c r="J539" s="589">
        <f t="shared" si="26"/>
        <v>0</v>
      </c>
    </row>
    <row r="540" spans="1:10">
      <c r="A540" s="584">
        <v>2016</v>
      </c>
      <c r="B540" s="585" t="s">
        <v>1131</v>
      </c>
      <c r="C540" s="585" t="s">
        <v>31</v>
      </c>
      <c r="D540" s="586">
        <v>3684</v>
      </c>
      <c r="E540" s="587">
        <v>23.61</v>
      </c>
      <c r="F540" s="587">
        <f t="shared" si="24"/>
        <v>86979.239999999991</v>
      </c>
      <c r="G540" s="588">
        <v>2.5299999999999998</v>
      </c>
      <c r="H540" s="586">
        <v>8.1999999999999993</v>
      </c>
      <c r="I540" s="587">
        <f t="shared" si="25"/>
        <v>30208.799999999996</v>
      </c>
      <c r="J540" s="589">
        <f t="shared" si="26"/>
        <v>0</v>
      </c>
    </row>
    <row r="541" spans="1:10">
      <c r="A541" s="584">
        <v>2016</v>
      </c>
      <c r="B541" s="585" t="s">
        <v>1131</v>
      </c>
      <c r="C541" s="585" t="s">
        <v>31</v>
      </c>
      <c r="D541" s="586">
        <v>1739</v>
      </c>
      <c r="E541" s="587">
        <v>23.29</v>
      </c>
      <c r="F541" s="587">
        <f t="shared" si="24"/>
        <v>40501.31</v>
      </c>
      <c r="G541" s="588">
        <v>2.4500000000000002</v>
      </c>
      <c r="H541" s="586">
        <v>8.5</v>
      </c>
      <c r="I541" s="587">
        <f t="shared" si="25"/>
        <v>14781.5</v>
      </c>
      <c r="J541" s="589">
        <f t="shared" si="26"/>
        <v>0</v>
      </c>
    </row>
    <row r="542" spans="1:10">
      <c r="A542" s="584">
        <v>2016</v>
      </c>
      <c r="B542" s="585" t="s">
        <v>1131</v>
      </c>
      <c r="C542" s="585" t="s">
        <v>31</v>
      </c>
      <c r="D542" s="586">
        <v>5032</v>
      </c>
      <c r="E542" s="587">
        <v>23.54</v>
      </c>
      <c r="F542" s="587">
        <f t="shared" si="24"/>
        <v>118453.28</v>
      </c>
      <c r="G542" s="588">
        <v>2.77</v>
      </c>
      <c r="H542" s="586">
        <v>8.5</v>
      </c>
      <c r="I542" s="587">
        <f t="shared" si="25"/>
        <v>42772</v>
      </c>
      <c r="J542" s="589">
        <f t="shared" si="26"/>
        <v>0</v>
      </c>
    </row>
    <row r="543" spans="1:10">
      <c r="A543" s="584">
        <v>2016</v>
      </c>
      <c r="B543" s="585" t="s">
        <v>1131</v>
      </c>
      <c r="C543" s="585" t="s">
        <v>31</v>
      </c>
      <c r="D543" s="586">
        <v>9142</v>
      </c>
      <c r="E543" s="587">
        <v>23.34</v>
      </c>
      <c r="F543" s="587">
        <f t="shared" si="24"/>
        <v>213374.28</v>
      </c>
      <c r="G543" s="588">
        <v>2.4700000000000002</v>
      </c>
      <c r="H543" s="586">
        <v>8.4</v>
      </c>
      <c r="I543" s="587">
        <f t="shared" si="25"/>
        <v>76792.800000000003</v>
      </c>
      <c r="J543" s="589">
        <f t="shared" si="26"/>
        <v>0</v>
      </c>
    </row>
    <row r="544" spans="1:10">
      <c r="A544" s="584">
        <v>2016</v>
      </c>
      <c r="B544" s="585" t="s">
        <v>1131</v>
      </c>
      <c r="C544" s="585" t="s">
        <v>31</v>
      </c>
      <c r="D544" s="586">
        <v>3447</v>
      </c>
      <c r="E544" s="587">
        <v>23.63</v>
      </c>
      <c r="F544" s="587">
        <f t="shared" si="24"/>
        <v>81452.61</v>
      </c>
      <c r="G544" s="588">
        <v>2.82</v>
      </c>
      <c r="H544" s="586">
        <v>7.9</v>
      </c>
      <c r="I544" s="587">
        <f t="shared" si="25"/>
        <v>27231.300000000003</v>
      </c>
      <c r="J544" s="589">
        <f t="shared" si="26"/>
        <v>0</v>
      </c>
    </row>
    <row r="545" spans="1:10">
      <c r="A545" s="584">
        <v>2016</v>
      </c>
      <c r="B545" s="585" t="s">
        <v>1131</v>
      </c>
      <c r="C545" s="585" t="s">
        <v>31</v>
      </c>
      <c r="D545" s="586">
        <v>12406</v>
      </c>
      <c r="E545" s="587">
        <v>23.28</v>
      </c>
      <c r="F545" s="587">
        <f t="shared" si="24"/>
        <v>288811.68</v>
      </c>
      <c r="G545" s="588">
        <v>2.63</v>
      </c>
      <c r="H545" s="586">
        <v>8.5</v>
      </c>
      <c r="I545" s="587">
        <f t="shared" si="25"/>
        <v>105451</v>
      </c>
      <c r="J545" s="589">
        <f t="shared" si="26"/>
        <v>0</v>
      </c>
    </row>
    <row r="546" spans="1:10">
      <c r="A546" s="584">
        <v>2016</v>
      </c>
      <c r="B546" s="585" t="s">
        <v>1131</v>
      </c>
      <c r="C546" s="585" t="s">
        <v>31</v>
      </c>
      <c r="D546" s="586">
        <v>44615</v>
      </c>
      <c r="E546" s="587">
        <v>22.03</v>
      </c>
      <c r="F546" s="587">
        <f t="shared" si="24"/>
        <v>982868.45000000007</v>
      </c>
      <c r="G546" s="588">
        <v>3.57</v>
      </c>
      <c r="H546" s="586">
        <v>17.5</v>
      </c>
      <c r="I546" s="587">
        <f t="shared" si="25"/>
        <v>780762.5</v>
      </c>
      <c r="J546" s="589">
        <f t="shared" si="26"/>
        <v>0</v>
      </c>
    </row>
    <row r="547" spans="1:10">
      <c r="A547" s="584">
        <v>2016</v>
      </c>
      <c r="B547" s="585" t="s">
        <v>1131</v>
      </c>
      <c r="C547" s="585" t="s">
        <v>31</v>
      </c>
      <c r="D547" s="586">
        <v>22819</v>
      </c>
      <c r="E547" s="587">
        <v>22.19</v>
      </c>
      <c r="F547" s="587">
        <f t="shared" si="24"/>
        <v>506353.61000000004</v>
      </c>
      <c r="G547" s="588">
        <v>4.4800000000000004</v>
      </c>
      <c r="H547" s="586">
        <v>17.5</v>
      </c>
      <c r="I547" s="587">
        <f t="shared" si="25"/>
        <v>399332.5</v>
      </c>
      <c r="J547" s="589">
        <f t="shared" si="26"/>
        <v>0</v>
      </c>
    </row>
    <row r="548" spans="1:10">
      <c r="A548" s="584">
        <v>2016</v>
      </c>
      <c r="B548" s="585" t="s">
        <v>1131</v>
      </c>
      <c r="C548" s="585" t="s">
        <v>31</v>
      </c>
      <c r="D548" s="586">
        <v>1612</v>
      </c>
      <c r="E548" s="587">
        <v>21.92</v>
      </c>
      <c r="F548" s="587">
        <f t="shared" si="24"/>
        <v>35335.040000000001</v>
      </c>
      <c r="G548" s="588">
        <v>4.5599999999999996</v>
      </c>
      <c r="H548" s="586">
        <v>19.2</v>
      </c>
      <c r="I548" s="587">
        <f t="shared" si="25"/>
        <v>30950.399999999998</v>
      </c>
      <c r="J548" s="589">
        <f t="shared" si="26"/>
        <v>0</v>
      </c>
    </row>
    <row r="549" spans="1:10">
      <c r="A549" s="584">
        <v>2016</v>
      </c>
      <c r="B549" s="585" t="s">
        <v>1131</v>
      </c>
      <c r="C549" s="585" t="s">
        <v>31</v>
      </c>
      <c r="D549" s="586">
        <v>31377</v>
      </c>
      <c r="E549" s="587">
        <v>22.07</v>
      </c>
      <c r="F549" s="587">
        <f t="shared" si="24"/>
        <v>692490.39</v>
      </c>
      <c r="G549" s="588">
        <v>3.08</v>
      </c>
      <c r="H549" s="586">
        <v>8.8000000000000007</v>
      </c>
      <c r="I549" s="587">
        <f t="shared" si="25"/>
        <v>276117.60000000003</v>
      </c>
      <c r="J549" s="589">
        <f t="shared" si="26"/>
        <v>0</v>
      </c>
    </row>
    <row r="550" spans="1:10">
      <c r="A550" s="584">
        <v>2016</v>
      </c>
      <c r="B550" s="585" t="s">
        <v>1131</v>
      </c>
      <c r="C550" s="585" t="s">
        <v>31</v>
      </c>
      <c r="D550" s="586">
        <v>34543</v>
      </c>
      <c r="E550" s="587">
        <v>22.86</v>
      </c>
      <c r="F550" s="587">
        <f t="shared" si="24"/>
        <v>789652.98</v>
      </c>
      <c r="G550" s="588">
        <v>2.96</v>
      </c>
      <c r="H550" s="586">
        <v>8</v>
      </c>
      <c r="I550" s="587">
        <f t="shared" si="25"/>
        <v>276344</v>
      </c>
      <c r="J550" s="589">
        <f t="shared" si="26"/>
        <v>0</v>
      </c>
    </row>
    <row r="551" spans="1:10">
      <c r="A551" s="584">
        <v>2016</v>
      </c>
      <c r="B551" s="585" t="s">
        <v>1131</v>
      </c>
      <c r="C551" s="585" t="s">
        <v>31</v>
      </c>
      <c r="D551" s="586">
        <v>19407</v>
      </c>
      <c r="E551" s="587">
        <v>23.2</v>
      </c>
      <c r="F551" s="587">
        <f t="shared" si="24"/>
        <v>450242.39999999997</v>
      </c>
      <c r="G551" s="588">
        <v>2.7</v>
      </c>
      <c r="H551" s="586">
        <v>8.5</v>
      </c>
      <c r="I551" s="587">
        <f t="shared" si="25"/>
        <v>164959.5</v>
      </c>
      <c r="J551" s="589">
        <f t="shared" si="26"/>
        <v>0</v>
      </c>
    </row>
    <row r="552" spans="1:10">
      <c r="A552" s="584">
        <v>2016</v>
      </c>
      <c r="B552" s="585" t="s">
        <v>1131</v>
      </c>
      <c r="C552" s="585" t="s">
        <v>31</v>
      </c>
      <c r="D552" s="586">
        <v>4671</v>
      </c>
      <c r="E552" s="587">
        <v>23.02</v>
      </c>
      <c r="F552" s="587">
        <f t="shared" si="24"/>
        <v>107526.42</v>
      </c>
      <c r="G552" s="588">
        <v>2.44</v>
      </c>
      <c r="H552" s="586">
        <v>8.6999999999999993</v>
      </c>
      <c r="I552" s="587">
        <f t="shared" si="25"/>
        <v>40637.699999999997</v>
      </c>
      <c r="J552" s="589">
        <f t="shared" si="26"/>
        <v>0</v>
      </c>
    </row>
    <row r="553" spans="1:10">
      <c r="A553" s="584">
        <v>2016</v>
      </c>
      <c r="B553" s="585" t="s">
        <v>1131</v>
      </c>
      <c r="C553" s="585" t="s">
        <v>31</v>
      </c>
      <c r="D553" s="586">
        <v>11233</v>
      </c>
      <c r="E553" s="587">
        <v>22.95</v>
      </c>
      <c r="F553" s="587">
        <f t="shared" si="24"/>
        <v>257797.35</v>
      </c>
      <c r="G553" s="588">
        <v>2.62</v>
      </c>
      <c r="H553" s="586">
        <v>8.6</v>
      </c>
      <c r="I553" s="587">
        <f t="shared" si="25"/>
        <v>96603.8</v>
      </c>
      <c r="J553" s="589">
        <f t="shared" si="26"/>
        <v>0</v>
      </c>
    </row>
    <row r="554" spans="1:10">
      <c r="A554" s="584">
        <v>2016</v>
      </c>
      <c r="B554" s="585" t="s">
        <v>1131</v>
      </c>
      <c r="C554" s="585" t="s">
        <v>31</v>
      </c>
      <c r="D554" s="586">
        <v>16386</v>
      </c>
      <c r="E554" s="587">
        <v>21.43</v>
      </c>
      <c r="F554" s="587">
        <f t="shared" si="24"/>
        <v>351151.98</v>
      </c>
      <c r="G554" s="588">
        <v>4.49</v>
      </c>
      <c r="H554" s="586">
        <v>19.3</v>
      </c>
      <c r="I554" s="587">
        <f t="shared" si="25"/>
        <v>316249.8</v>
      </c>
      <c r="J554" s="589">
        <f t="shared" si="26"/>
        <v>0</v>
      </c>
    </row>
    <row r="555" spans="1:10">
      <c r="A555" s="584">
        <v>2016</v>
      </c>
      <c r="B555" s="585" t="s">
        <v>1131</v>
      </c>
      <c r="C555" s="585" t="s">
        <v>31</v>
      </c>
      <c r="D555" s="586">
        <v>21818</v>
      </c>
      <c r="E555" s="587">
        <v>23.18</v>
      </c>
      <c r="F555" s="587">
        <f t="shared" si="24"/>
        <v>505741.24</v>
      </c>
      <c r="G555" s="588">
        <v>2.42</v>
      </c>
      <c r="H555" s="586">
        <v>8.4</v>
      </c>
      <c r="I555" s="587">
        <f t="shared" si="25"/>
        <v>183271.2</v>
      </c>
      <c r="J555" s="589">
        <f t="shared" si="26"/>
        <v>0</v>
      </c>
    </row>
    <row r="556" spans="1:10">
      <c r="A556" s="584">
        <v>2016</v>
      </c>
      <c r="B556" s="585" t="s">
        <v>1131</v>
      </c>
      <c r="C556" s="585" t="s">
        <v>31</v>
      </c>
      <c r="D556" s="586">
        <v>14474</v>
      </c>
      <c r="E556" s="587">
        <v>23.28</v>
      </c>
      <c r="F556" s="587">
        <f t="shared" si="24"/>
        <v>336954.72000000003</v>
      </c>
      <c r="G556" s="588">
        <v>2.58</v>
      </c>
      <c r="H556" s="586">
        <v>8.1999999999999993</v>
      </c>
      <c r="I556" s="587">
        <f t="shared" si="25"/>
        <v>118686.79999999999</v>
      </c>
      <c r="J556" s="589">
        <f t="shared" si="26"/>
        <v>0</v>
      </c>
    </row>
    <row r="557" spans="1:10">
      <c r="A557" s="584">
        <v>2016</v>
      </c>
      <c r="B557" s="585" t="s">
        <v>1131</v>
      </c>
      <c r="C557" s="585" t="s">
        <v>31</v>
      </c>
      <c r="D557" s="586">
        <v>9640</v>
      </c>
      <c r="E557" s="587">
        <v>22.87</v>
      </c>
      <c r="F557" s="587">
        <f t="shared" si="24"/>
        <v>220466.80000000002</v>
      </c>
      <c r="G557" s="588">
        <v>2.67</v>
      </c>
      <c r="H557" s="586">
        <v>8.6999999999999993</v>
      </c>
      <c r="I557" s="587">
        <f t="shared" si="25"/>
        <v>83868</v>
      </c>
      <c r="J557" s="589">
        <f t="shared" si="26"/>
        <v>0</v>
      </c>
    </row>
    <row r="558" spans="1:10">
      <c r="A558" s="584">
        <v>2016</v>
      </c>
      <c r="B558" s="585" t="s">
        <v>1131</v>
      </c>
      <c r="C558" s="585" t="s">
        <v>31</v>
      </c>
      <c r="D558" s="586">
        <v>23660</v>
      </c>
      <c r="E558" s="587">
        <v>22.89</v>
      </c>
      <c r="F558" s="587">
        <f t="shared" si="24"/>
        <v>541577.4</v>
      </c>
      <c r="G558" s="588">
        <v>3</v>
      </c>
      <c r="H558" s="586">
        <v>8</v>
      </c>
      <c r="I558" s="587">
        <f t="shared" si="25"/>
        <v>189280</v>
      </c>
      <c r="J558" s="589">
        <f t="shared" si="26"/>
        <v>0</v>
      </c>
    </row>
    <row r="559" spans="1:10">
      <c r="A559" s="584">
        <v>2016</v>
      </c>
      <c r="B559" s="585" t="s">
        <v>1131</v>
      </c>
      <c r="C559" s="585" t="s">
        <v>31</v>
      </c>
      <c r="D559" s="586">
        <v>6324</v>
      </c>
      <c r="E559" s="587">
        <v>23.35</v>
      </c>
      <c r="F559" s="587">
        <f t="shared" si="24"/>
        <v>147665.40000000002</v>
      </c>
      <c r="G559" s="588">
        <v>2.57</v>
      </c>
      <c r="H559" s="586">
        <v>8.3000000000000007</v>
      </c>
      <c r="I559" s="587">
        <f t="shared" si="25"/>
        <v>52489.200000000004</v>
      </c>
      <c r="J559" s="589">
        <f t="shared" si="26"/>
        <v>0</v>
      </c>
    </row>
    <row r="560" spans="1:10">
      <c r="A560" s="584">
        <v>2016</v>
      </c>
      <c r="B560" s="585" t="s">
        <v>1131</v>
      </c>
      <c r="C560" s="585" t="s">
        <v>31</v>
      </c>
      <c r="D560" s="586">
        <v>22290</v>
      </c>
      <c r="E560" s="587">
        <v>23.21</v>
      </c>
      <c r="F560" s="587">
        <f t="shared" si="24"/>
        <v>517350.9</v>
      </c>
      <c r="G560" s="588">
        <v>3.41</v>
      </c>
      <c r="H560" s="586">
        <v>13.9</v>
      </c>
      <c r="I560" s="587">
        <f t="shared" si="25"/>
        <v>309831</v>
      </c>
      <c r="J560" s="589">
        <f t="shared" si="26"/>
        <v>0</v>
      </c>
    </row>
    <row r="561" spans="1:10">
      <c r="A561" s="584">
        <v>2016</v>
      </c>
      <c r="B561" s="585" t="s">
        <v>1131</v>
      </c>
      <c r="C561" s="585" t="s">
        <v>31</v>
      </c>
      <c r="D561" s="586">
        <v>3072</v>
      </c>
      <c r="E561" s="587">
        <v>21.08</v>
      </c>
      <c r="F561" s="587">
        <f t="shared" si="24"/>
        <v>64757.759999999995</v>
      </c>
      <c r="G561" s="588">
        <v>1.47</v>
      </c>
      <c r="H561" s="586">
        <v>24.1</v>
      </c>
      <c r="I561" s="587">
        <f t="shared" si="25"/>
        <v>74035.200000000012</v>
      </c>
      <c r="J561" s="589">
        <f t="shared" si="26"/>
        <v>0</v>
      </c>
    </row>
    <row r="562" spans="1:10">
      <c r="A562" s="584">
        <v>2016</v>
      </c>
      <c r="B562" s="585" t="s">
        <v>1131</v>
      </c>
      <c r="C562" s="585" t="s">
        <v>31</v>
      </c>
      <c r="D562" s="586">
        <v>4709</v>
      </c>
      <c r="E562" s="587">
        <v>21.44</v>
      </c>
      <c r="F562" s="587">
        <f t="shared" si="24"/>
        <v>100960.96000000001</v>
      </c>
      <c r="G562" s="588">
        <v>1.87</v>
      </c>
      <c r="H562" s="586">
        <v>13.2</v>
      </c>
      <c r="I562" s="587">
        <f t="shared" si="25"/>
        <v>62158.799999999996</v>
      </c>
      <c r="J562" s="589">
        <f t="shared" si="26"/>
        <v>0</v>
      </c>
    </row>
    <row r="563" spans="1:10">
      <c r="A563" s="584">
        <v>2016</v>
      </c>
      <c r="B563" s="585" t="s">
        <v>1131</v>
      </c>
      <c r="C563" s="585" t="s">
        <v>31</v>
      </c>
      <c r="D563" s="586">
        <v>4918</v>
      </c>
      <c r="E563" s="587">
        <v>25.09</v>
      </c>
      <c r="F563" s="587">
        <f t="shared" si="24"/>
        <v>123392.62</v>
      </c>
      <c r="G563" s="588">
        <v>2.7</v>
      </c>
      <c r="H563" s="586">
        <v>9.1</v>
      </c>
      <c r="I563" s="587">
        <f t="shared" si="25"/>
        <v>44753.799999999996</v>
      </c>
      <c r="J563" s="589">
        <f t="shared" si="26"/>
        <v>0</v>
      </c>
    </row>
    <row r="564" spans="1:10">
      <c r="A564" s="584">
        <v>2016</v>
      </c>
      <c r="B564" s="585" t="s">
        <v>1131</v>
      </c>
      <c r="C564" s="585" t="s">
        <v>31</v>
      </c>
      <c r="D564" s="586">
        <v>8357</v>
      </c>
      <c r="E564" s="587">
        <v>24.9</v>
      </c>
      <c r="F564" s="587">
        <f t="shared" si="24"/>
        <v>208089.3</v>
      </c>
      <c r="G564" s="588">
        <v>2.97</v>
      </c>
      <c r="H564" s="586">
        <v>9.5</v>
      </c>
      <c r="I564" s="587">
        <f t="shared" si="25"/>
        <v>79391.5</v>
      </c>
      <c r="J564" s="589">
        <f t="shared" si="26"/>
        <v>0</v>
      </c>
    </row>
    <row r="565" spans="1:10">
      <c r="A565" s="584">
        <v>2016</v>
      </c>
      <c r="B565" s="585" t="s">
        <v>1131</v>
      </c>
      <c r="C565" s="585" t="s">
        <v>31</v>
      </c>
      <c r="D565" s="586">
        <v>50536</v>
      </c>
      <c r="E565" s="587">
        <v>23.648</v>
      </c>
      <c r="F565" s="587">
        <f t="shared" si="24"/>
        <v>1195075.328</v>
      </c>
      <c r="G565" s="588">
        <v>2.58</v>
      </c>
      <c r="H565" s="586">
        <v>7.8</v>
      </c>
      <c r="I565" s="587">
        <f t="shared" si="25"/>
        <v>394180.8</v>
      </c>
      <c r="J565" s="589">
        <f t="shared" si="26"/>
        <v>0</v>
      </c>
    </row>
    <row r="566" spans="1:10">
      <c r="A566" s="584">
        <v>2016</v>
      </c>
      <c r="B566" s="585" t="s">
        <v>1131</v>
      </c>
      <c r="C566" s="585" t="s">
        <v>31</v>
      </c>
      <c r="D566" s="586">
        <v>25566</v>
      </c>
      <c r="E566" s="587">
        <v>23.494</v>
      </c>
      <c r="F566" s="587">
        <f t="shared" si="24"/>
        <v>600647.60400000005</v>
      </c>
      <c r="G566" s="588">
        <v>2.36</v>
      </c>
      <c r="H566" s="586">
        <v>8.5</v>
      </c>
      <c r="I566" s="587">
        <f t="shared" si="25"/>
        <v>217311</v>
      </c>
      <c r="J566" s="589">
        <f t="shared" si="26"/>
        <v>0</v>
      </c>
    </row>
    <row r="567" spans="1:10">
      <c r="A567" s="584">
        <v>2016</v>
      </c>
      <c r="B567" s="585" t="s">
        <v>1127</v>
      </c>
      <c r="C567" s="585" t="s">
        <v>31</v>
      </c>
      <c r="D567" s="586">
        <v>16474</v>
      </c>
      <c r="E567" s="587">
        <v>17.190000000000001</v>
      </c>
      <c r="F567" s="587">
        <f t="shared" si="24"/>
        <v>283188.06</v>
      </c>
      <c r="G567" s="588">
        <v>0.35</v>
      </c>
      <c r="H567" s="586">
        <v>4.9000000000000004</v>
      </c>
      <c r="I567" s="587">
        <f t="shared" si="25"/>
        <v>80722.600000000006</v>
      </c>
      <c r="J567" s="589">
        <f t="shared" si="26"/>
        <v>0</v>
      </c>
    </row>
    <row r="568" spans="1:10">
      <c r="A568" s="584">
        <v>2016</v>
      </c>
      <c r="B568" s="585" t="s">
        <v>1127</v>
      </c>
      <c r="C568" s="585" t="s">
        <v>31</v>
      </c>
      <c r="D568" s="586">
        <v>32649</v>
      </c>
      <c r="E568" s="587">
        <v>16.64</v>
      </c>
      <c r="F568" s="587">
        <f t="shared" si="24"/>
        <v>543279.35999999999</v>
      </c>
      <c r="G568" s="588">
        <v>0.42</v>
      </c>
      <c r="H568" s="586">
        <v>5.2</v>
      </c>
      <c r="I568" s="587">
        <f t="shared" si="25"/>
        <v>169774.80000000002</v>
      </c>
      <c r="J568" s="589">
        <f t="shared" si="26"/>
        <v>0</v>
      </c>
    </row>
    <row r="569" spans="1:10">
      <c r="A569" s="584">
        <v>2016</v>
      </c>
      <c r="B569" s="585" t="s">
        <v>1127</v>
      </c>
      <c r="C569" s="585" t="s">
        <v>31</v>
      </c>
      <c r="D569" s="586">
        <v>16466</v>
      </c>
      <c r="E569" s="587">
        <v>17.87</v>
      </c>
      <c r="F569" s="587">
        <f t="shared" si="24"/>
        <v>294247.42000000004</v>
      </c>
      <c r="G569" s="588">
        <v>0.27</v>
      </c>
      <c r="H569" s="586">
        <v>6.1</v>
      </c>
      <c r="I569" s="587">
        <f t="shared" si="25"/>
        <v>100442.59999999999</v>
      </c>
      <c r="J569" s="589">
        <f t="shared" si="26"/>
        <v>0</v>
      </c>
    </row>
    <row r="570" spans="1:10">
      <c r="A570" s="584">
        <v>2016</v>
      </c>
      <c r="B570" s="585" t="s">
        <v>1127</v>
      </c>
      <c r="C570" s="585" t="s">
        <v>31</v>
      </c>
      <c r="D570" s="586">
        <v>16425</v>
      </c>
      <c r="E570" s="587">
        <v>17.82</v>
      </c>
      <c r="F570" s="587">
        <f t="shared" si="24"/>
        <v>292693.5</v>
      </c>
      <c r="G570" s="588">
        <v>0.27</v>
      </c>
      <c r="H570" s="586">
        <v>6</v>
      </c>
      <c r="I570" s="587">
        <f t="shared" si="25"/>
        <v>98550</v>
      </c>
      <c r="J570" s="589">
        <f t="shared" si="26"/>
        <v>0</v>
      </c>
    </row>
    <row r="571" spans="1:10">
      <c r="A571" s="584">
        <v>2016</v>
      </c>
      <c r="B571" s="585" t="s">
        <v>1127</v>
      </c>
      <c r="C571" s="585" t="s">
        <v>31</v>
      </c>
      <c r="D571" s="586">
        <v>16281</v>
      </c>
      <c r="E571" s="587">
        <v>16.84</v>
      </c>
      <c r="F571" s="587">
        <f t="shared" si="24"/>
        <v>274172.03999999998</v>
      </c>
      <c r="G571" s="588">
        <v>0.28000000000000003</v>
      </c>
      <c r="H571" s="586">
        <v>5.8</v>
      </c>
      <c r="I571" s="587">
        <f t="shared" si="25"/>
        <v>94429.8</v>
      </c>
      <c r="J571" s="589">
        <f t="shared" si="26"/>
        <v>0</v>
      </c>
    </row>
    <row r="572" spans="1:10">
      <c r="A572" s="584">
        <v>2016</v>
      </c>
      <c r="B572" s="585" t="s">
        <v>1131</v>
      </c>
      <c r="C572" s="585" t="s">
        <v>31</v>
      </c>
      <c r="D572" s="586">
        <v>12015</v>
      </c>
      <c r="E572" s="587">
        <v>25.542000000000002</v>
      </c>
      <c r="F572" s="587">
        <f t="shared" si="24"/>
        <v>306887.13</v>
      </c>
      <c r="G572" s="588">
        <v>1.06</v>
      </c>
      <c r="H572" s="586">
        <v>10.7</v>
      </c>
      <c r="I572" s="587">
        <f t="shared" si="25"/>
        <v>128560.49999999999</v>
      </c>
      <c r="J572" s="589">
        <f t="shared" si="26"/>
        <v>0</v>
      </c>
    </row>
    <row r="573" spans="1:10">
      <c r="A573" s="584">
        <v>2016</v>
      </c>
      <c r="B573" s="585" t="s">
        <v>1127</v>
      </c>
      <c r="C573" s="585" t="s">
        <v>31</v>
      </c>
      <c r="D573" s="586">
        <v>13640</v>
      </c>
      <c r="E573" s="587">
        <v>16.97</v>
      </c>
      <c r="F573" s="587">
        <f t="shared" si="24"/>
        <v>231470.8</v>
      </c>
      <c r="G573" s="588">
        <v>0.3</v>
      </c>
      <c r="H573" s="586">
        <v>5.2</v>
      </c>
      <c r="I573" s="587">
        <f t="shared" si="25"/>
        <v>70928</v>
      </c>
      <c r="J573" s="589">
        <f t="shared" si="26"/>
        <v>0</v>
      </c>
    </row>
    <row r="574" spans="1:10">
      <c r="A574" s="584">
        <v>2016</v>
      </c>
      <c r="B574" s="585" t="s">
        <v>1127</v>
      </c>
      <c r="C574" s="585" t="s">
        <v>31</v>
      </c>
      <c r="D574" s="586">
        <v>114100</v>
      </c>
      <c r="E574" s="587">
        <v>17.71</v>
      </c>
      <c r="F574" s="587">
        <f t="shared" si="24"/>
        <v>2020711</v>
      </c>
      <c r="G574" s="588">
        <v>0.22</v>
      </c>
      <c r="H574" s="586">
        <v>5.5</v>
      </c>
      <c r="I574" s="587">
        <f t="shared" si="25"/>
        <v>627550</v>
      </c>
      <c r="J574" s="589">
        <f t="shared" si="26"/>
        <v>0</v>
      </c>
    </row>
    <row r="575" spans="1:10">
      <c r="A575" s="584">
        <v>2016</v>
      </c>
      <c r="B575" s="585" t="s">
        <v>1127</v>
      </c>
      <c r="C575" s="585" t="s">
        <v>31</v>
      </c>
      <c r="D575" s="586">
        <v>61759</v>
      </c>
      <c r="E575" s="587">
        <v>17.55</v>
      </c>
      <c r="F575" s="587">
        <f t="shared" si="24"/>
        <v>1083870.45</v>
      </c>
      <c r="G575" s="588">
        <v>0.18</v>
      </c>
      <c r="H575" s="586">
        <v>4.4000000000000004</v>
      </c>
      <c r="I575" s="587">
        <f t="shared" si="25"/>
        <v>271739.60000000003</v>
      </c>
      <c r="J575" s="589">
        <f t="shared" si="26"/>
        <v>0</v>
      </c>
    </row>
    <row r="576" spans="1:10">
      <c r="A576" s="584">
        <v>2016</v>
      </c>
      <c r="B576" s="585" t="s">
        <v>1127</v>
      </c>
      <c r="C576" s="585" t="s">
        <v>31</v>
      </c>
      <c r="D576" s="586">
        <v>48260</v>
      </c>
      <c r="E576" s="587">
        <v>17.62</v>
      </c>
      <c r="F576" s="587">
        <f t="shared" si="24"/>
        <v>850341.20000000007</v>
      </c>
      <c r="G576" s="588">
        <v>0.17</v>
      </c>
      <c r="H576" s="586">
        <v>4.5</v>
      </c>
      <c r="I576" s="587">
        <f t="shared" si="25"/>
        <v>217170</v>
      </c>
      <c r="J576" s="589">
        <f t="shared" si="26"/>
        <v>0</v>
      </c>
    </row>
    <row r="577" spans="1:10">
      <c r="A577" s="584">
        <v>2016</v>
      </c>
      <c r="B577" s="585" t="s">
        <v>1127</v>
      </c>
      <c r="C577" s="585" t="s">
        <v>31</v>
      </c>
      <c r="D577" s="586">
        <v>46864</v>
      </c>
      <c r="E577" s="587">
        <v>18.14</v>
      </c>
      <c r="F577" s="587">
        <f t="shared" si="24"/>
        <v>850112.96000000008</v>
      </c>
      <c r="G577" s="588">
        <v>0.24</v>
      </c>
      <c r="H577" s="586">
        <v>4.5999999999999996</v>
      </c>
      <c r="I577" s="587">
        <f t="shared" si="25"/>
        <v>215574.39999999999</v>
      </c>
      <c r="J577" s="589">
        <f t="shared" si="26"/>
        <v>0</v>
      </c>
    </row>
    <row r="578" spans="1:10">
      <c r="A578" s="584">
        <v>2016</v>
      </c>
      <c r="B578" s="585" t="s">
        <v>1127</v>
      </c>
      <c r="C578" s="585" t="s">
        <v>31</v>
      </c>
      <c r="D578" s="586">
        <v>32347</v>
      </c>
      <c r="E578" s="587">
        <v>17.149999999999999</v>
      </c>
      <c r="F578" s="587">
        <f t="shared" si="24"/>
        <v>554751.04999999993</v>
      </c>
      <c r="G578" s="588">
        <v>0.22</v>
      </c>
      <c r="H578" s="586">
        <v>4.4000000000000004</v>
      </c>
      <c r="I578" s="587">
        <f t="shared" si="25"/>
        <v>142326.80000000002</v>
      </c>
      <c r="J578" s="589">
        <f t="shared" si="26"/>
        <v>0</v>
      </c>
    </row>
    <row r="579" spans="1:10">
      <c r="A579" s="584">
        <v>2016</v>
      </c>
      <c r="B579" s="585" t="s">
        <v>1127</v>
      </c>
      <c r="C579" s="585" t="s">
        <v>31</v>
      </c>
      <c r="D579" s="586">
        <v>31549</v>
      </c>
      <c r="E579" s="587">
        <v>16.850000000000001</v>
      </c>
      <c r="F579" s="587">
        <f t="shared" ref="F579:F642" si="27">E579*D579</f>
        <v>531600.65</v>
      </c>
      <c r="G579" s="588">
        <v>0.3</v>
      </c>
      <c r="H579" s="586">
        <v>5.7</v>
      </c>
      <c r="I579" s="587">
        <f t="shared" ref="I579:I642" si="28">H579*D579</f>
        <v>179829.30000000002</v>
      </c>
      <c r="J579" s="589">
        <f t="shared" ref="J579:J642" si="29">IF(B579="LIG",1,0)</f>
        <v>0</v>
      </c>
    </row>
    <row r="580" spans="1:10">
      <c r="A580" s="584">
        <v>2016</v>
      </c>
      <c r="B580" s="585" t="s">
        <v>1127</v>
      </c>
      <c r="C580" s="585" t="s">
        <v>31</v>
      </c>
      <c r="D580" s="586">
        <v>16164</v>
      </c>
      <c r="E580" s="587">
        <v>16.93</v>
      </c>
      <c r="F580" s="587">
        <f t="shared" si="27"/>
        <v>273656.52</v>
      </c>
      <c r="G580" s="588">
        <v>0.2</v>
      </c>
      <c r="H580" s="586">
        <v>5.8</v>
      </c>
      <c r="I580" s="587">
        <f t="shared" si="28"/>
        <v>93751.2</v>
      </c>
      <c r="J580" s="589">
        <f t="shared" si="29"/>
        <v>0</v>
      </c>
    </row>
    <row r="581" spans="1:10">
      <c r="A581" s="584">
        <v>2016</v>
      </c>
      <c r="B581" s="585" t="s">
        <v>1127</v>
      </c>
      <c r="C581" s="585" t="s">
        <v>31</v>
      </c>
      <c r="D581" s="586">
        <v>64392</v>
      </c>
      <c r="E581" s="587">
        <v>17.27</v>
      </c>
      <c r="F581" s="587">
        <f t="shared" si="27"/>
        <v>1112049.8400000001</v>
      </c>
      <c r="G581" s="588">
        <v>0.24</v>
      </c>
      <c r="H581" s="586">
        <v>4.3</v>
      </c>
      <c r="I581" s="587">
        <f t="shared" si="28"/>
        <v>276885.59999999998</v>
      </c>
      <c r="J581" s="589">
        <f t="shared" si="29"/>
        <v>0</v>
      </c>
    </row>
    <row r="582" spans="1:10">
      <c r="A582" s="584">
        <v>2016</v>
      </c>
      <c r="B582" s="585" t="s">
        <v>1127</v>
      </c>
      <c r="C582" s="585" t="s">
        <v>31</v>
      </c>
      <c r="D582" s="586">
        <v>64765</v>
      </c>
      <c r="E582" s="587">
        <v>17.190000000000001</v>
      </c>
      <c r="F582" s="587">
        <f t="shared" si="27"/>
        <v>1113310.3500000001</v>
      </c>
      <c r="G582" s="588">
        <v>0.23</v>
      </c>
      <c r="H582" s="586">
        <v>4.2</v>
      </c>
      <c r="I582" s="587">
        <f t="shared" si="28"/>
        <v>272013</v>
      </c>
      <c r="J582" s="589">
        <f t="shared" si="29"/>
        <v>0</v>
      </c>
    </row>
    <row r="583" spans="1:10">
      <c r="A583" s="584">
        <v>2016</v>
      </c>
      <c r="B583" s="585" t="s">
        <v>1127</v>
      </c>
      <c r="C583" s="585" t="s">
        <v>31</v>
      </c>
      <c r="D583" s="586">
        <v>47418</v>
      </c>
      <c r="E583" s="587">
        <v>17.14</v>
      </c>
      <c r="F583" s="587">
        <f t="shared" si="27"/>
        <v>812744.52</v>
      </c>
      <c r="G583" s="588">
        <v>0.23</v>
      </c>
      <c r="H583" s="586">
        <v>4.3</v>
      </c>
      <c r="I583" s="587">
        <f t="shared" si="28"/>
        <v>203897.4</v>
      </c>
      <c r="J583" s="589">
        <f t="shared" si="29"/>
        <v>0</v>
      </c>
    </row>
    <row r="584" spans="1:10">
      <c r="A584" s="584">
        <v>2016</v>
      </c>
      <c r="B584" s="585" t="s">
        <v>1127</v>
      </c>
      <c r="C584" s="585" t="s">
        <v>31</v>
      </c>
      <c r="D584" s="586">
        <v>653799</v>
      </c>
      <c r="E584" s="587">
        <v>16.643999999999998</v>
      </c>
      <c r="F584" s="587">
        <f t="shared" si="27"/>
        <v>10881830.555999998</v>
      </c>
      <c r="G584" s="588">
        <v>0.32</v>
      </c>
      <c r="H584" s="586">
        <v>4.8</v>
      </c>
      <c r="I584" s="587">
        <f t="shared" si="28"/>
        <v>3138235.1999999997</v>
      </c>
      <c r="J584" s="589">
        <f t="shared" si="29"/>
        <v>0</v>
      </c>
    </row>
    <row r="585" spans="1:10">
      <c r="A585" s="584">
        <v>2016</v>
      </c>
      <c r="B585" s="585" t="s">
        <v>1131</v>
      </c>
      <c r="C585" s="585" t="s">
        <v>31</v>
      </c>
      <c r="D585" s="586">
        <v>16311</v>
      </c>
      <c r="E585" s="587">
        <v>23.061</v>
      </c>
      <c r="F585" s="587">
        <f t="shared" si="27"/>
        <v>376147.97100000002</v>
      </c>
      <c r="G585" s="588">
        <v>2.6</v>
      </c>
      <c r="H585" s="586">
        <v>8.6</v>
      </c>
      <c r="I585" s="587">
        <f t="shared" si="28"/>
        <v>140274.6</v>
      </c>
      <c r="J585" s="589">
        <f t="shared" si="29"/>
        <v>0</v>
      </c>
    </row>
    <row r="586" spans="1:10">
      <c r="A586" s="584">
        <v>2016</v>
      </c>
      <c r="B586" s="585" t="s">
        <v>1131</v>
      </c>
      <c r="C586" s="585" t="s">
        <v>31</v>
      </c>
      <c r="D586" s="586">
        <v>31550</v>
      </c>
      <c r="E586" s="587">
        <v>22.713999999999999</v>
      </c>
      <c r="F586" s="587">
        <f t="shared" si="27"/>
        <v>716626.7</v>
      </c>
      <c r="G586" s="588">
        <v>2.91</v>
      </c>
      <c r="H586" s="586">
        <v>7.9</v>
      </c>
      <c r="I586" s="587">
        <f t="shared" si="28"/>
        <v>249245</v>
      </c>
      <c r="J586" s="589">
        <f t="shared" si="29"/>
        <v>0</v>
      </c>
    </row>
    <row r="587" spans="1:10">
      <c r="A587" s="584">
        <v>2016</v>
      </c>
      <c r="B587" s="585" t="s">
        <v>1131</v>
      </c>
      <c r="C587" s="585" t="s">
        <v>31</v>
      </c>
      <c r="D587" s="586">
        <v>3189</v>
      </c>
      <c r="E587" s="587">
        <v>22.57</v>
      </c>
      <c r="F587" s="587">
        <f t="shared" si="27"/>
        <v>71975.73</v>
      </c>
      <c r="G587" s="588">
        <v>2.96</v>
      </c>
      <c r="H587" s="586">
        <v>8.5</v>
      </c>
      <c r="I587" s="587">
        <f t="shared" si="28"/>
        <v>27106.5</v>
      </c>
      <c r="J587" s="589">
        <f t="shared" si="29"/>
        <v>0</v>
      </c>
    </row>
    <row r="588" spans="1:10">
      <c r="A588" s="584">
        <v>2016</v>
      </c>
      <c r="B588" s="585" t="s">
        <v>1131</v>
      </c>
      <c r="C588" s="585" t="s">
        <v>31</v>
      </c>
      <c r="D588" s="586">
        <v>9157</v>
      </c>
      <c r="E588" s="587">
        <v>22.053999999999998</v>
      </c>
      <c r="F588" s="587">
        <f t="shared" si="27"/>
        <v>201948.47799999997</v>
      </c>
      <c r="G588" s="588">
        <v>3.19</v>
      </c>
      <c r="H588" s="586">
        <v>10.9</v>
      </c>
      <c r="I588" s="587">
        <f t="shared" si="28"/>
        <v>99811.3</v>
      </c>
      <c r="J588" s="589">
        <f t="shared" si="29"/>
        <v>0</v>
      </c>
    </row>
    <row r="589" spans="1:10">
      <c r="A589" s="584">
        <v>2016</v>
      </c>
      <c r="B589" s="585" t="s">
        <v>1131</v>
      </c>
      <c r="C589" s="585" t="s">
        <v>31</v>
      </c>
      <c r="D589" s="586">
        <v>12784</v>
      </c>
      <c r="E589" s="587">
        <v>22.274000000000001</v>
      </c>
      <c r="F589" s="587">
        <f t="shared" si="27"/>
        <v>284750.81599999999</v>
      </c>
      <c r="G589" s="588">
        <v>3.15</v>
      </c>
      <c r="H589" s="586">
        <v>10.9</v>
      </c>
      <c r="I589" s="587">
        <f t="shared" si="28"/>
        <v>139345.60000000001</v>
      </c>
      <c r="J589" s="589">
        <f t="shared" si="29"/>
        <v>0</v>
      </c>
    </row>
    <row r="590" spans="1:10">
      <c r="A590" s="584">
        <v>2016</v>
      </c>
      <c r="B590" s="585" t="s">
        <v>1127</v>
      </c>
      <c r="C590" s="585" t="s">
        <v>31</v>
      </c>
      <c r="D590" s="586">
        <v>16041</v>
      </c>
      <c r="E590" s="587">
        <v>17.765999999999998</v>
      </c>
      <c r="F590" s="587">
        <f t="shared" si="27"/>
        <v>284984.40599999996</v>
      </c>
      <c r="G590" s="588">
        <v>0.3</v>
      </c>
      <c r="H590" s="586">
        <v>5.6</v>
      </c>
      <c r="I590" s="587">
        <f t="shared" si="28"/>
        <v>89829.599999999991</v>
      </c>
      <c r="J590" s="589">
        <f t="shared" si="29"/>
        <v>0</v>
      </c>
    </row>
    <row r="591" spans="1:10">
      <c r="A591" s="584">
        <v>2016</v>
      </c>
      <c r="B591" s="585" t="s">
        <v>1131</v>
      </c>
      <c r="C591" s="585" t="s">
        <v>31</v>
      </c>
      <c r="D591" s="586">
        <v>37890</v>
      </c>
      <c r="E591" s="587">
        <v>22.315999999999999</v>
      </c>
      <c r="F591" s="587">
        <f t="shared" si="27"/>
        <v>845553.24</v>
      </c>
      <c r="G591" s="588">
        <v>3.26</v>
      </c>
      <c r="H591" s="586">
        <v>10.8</v>
      </c>
      <c r="I591" s="587">
        <f t="shared" si="28"/>
        <v>409212</v>
      </c>
      <c r="J591" s="589">
        <f t="shared" si="29"/>
        <v>0</v>
      </c>
    </row>
    <row r="592" spans="1:10">
      <c r="A592" s="584">
        <v>2016</v>
      </c>
      <c r="B592" s="585" t="s">
        <v>1131</v>
      </c>
      <c r="C592" s="585" t="s">
        <v>31</v>
      </c>
      <c r="D592" s="586">
        <v>3174</v>
      </c>
      <c r="E592" s="587">
        <v>21.945</v>
      </c>
      <c r="F592" s="587">
        <f t="shared" si="27"/>
        <v>69653.430000000008</v>
      </c>
      <c r="G592" s="588">
        <v>2.95</v>
      </c>
      <c r="H592" s="586">
        <v>10.7</v>
      </c>
      <c r="I592" s="587">
        <f t="shared" si="28"/>
        <v>33961.799999999996</v>
      </c>
      <c r="J592" s="589">
        <f t="shared" si="29"/>
        <v>0</v>
      </c>
    </row>
    <row r="593" spans="1:10">
      <c r="A593" s="584">
        <v>2016</v>
      </c>
      <c r="B593" s="585" t="s">
        <v>1131</v>
      </c>
      <c r="C593" s="585" t="s">
        <v>31</v>
      </c>
      <c r="D593" s="586">
        <v>20230</v>
      </c>
      <c r="E593" s="587">
        <v>22.658000000000001</v>
      </c>
      <c r="F593" s="587">
        <f t="shared" si="27"/>
        <v>458371.34</v>
      </c>
      <c r="G593" s="588">
        <v>2.5499999999999998</v>
      </c>
      <c r="H593" s="586">
        <v>8.3000000000000007</v>
      </c>
      <c r="I593" s="587">
        <f t="shared" si="28"/>
        <v>167909</v>
      </c>
      <c r="J593" s="589">
        <f t="shared" si="29"/>
        <v>0</v>
      </c>
    </row>
    <row r="594" spans="1:10">
      <c r="A594" s="584">
        <v>2016</v>
      </c>
      <c r="B594" s="585" t="s">
        <v>1131</v>
      </c>
      <c r="C594" s="585" t="s">
        <v>31</v>
      </c>
      <c r="D594" s="586">
        <v>8058</v>
      </c>
      <c r="E594" s="587">
        <v>23.48</v>
      </c>
      <c r="F594" s="587">
        <f t="shared" si="27"/>
        <v>189201.84</v>
      </c>
      <c r="G594" s="588">
        <v>2.57</v>
      </c>
      <c r="H594" s="586">
        <v>8.3000000000000007</v>
      </c>
      <c r="I594" s="587">
        <f t="shared" si="28"/>
        <v>66881.400000000009</v>
      </c>
      <c r="J594" s="589">
        <f t="shared" si="29"/>
        <v>0</v>
      </c>
    </row>
    <row r="595" spans="1:10">
      <c r="A595" s="584">
        <v>2016</v>
      </c>
      <c r="B595" s="585" t="s">
        <v>1131</v>
      </c>
      <c r="C595" s="585" t="s">
        <v>31</v>
      </c>
      <c r="D595" s="586">
        <v>1532</v>
      </c>
      <c r="E595" s="587">
        <v>21.341999999999999</v>
      </c>
      <c r="F595" s="587">
        <f t="shared" si="27"/>
        <v>32695.944</v>
      </c>
      <c r="G595" s="588">
        <v>1.34</v>
      </c>
      <c r="H595" s="586">
        <v>17.399999999999999</v>
      </c>
      <c r="I595" s="587">
        <f t="shared" si="28"/>
        <v>26656.799999999999</v>
      </c>
      <c r="J595" s="589">
        <f t="shared" si="29"/>
        <v>0</v>
      </c>
    </row>
    <row r="596" spans="1:10">
      <c r="A596" s="584">
        <v>2016</v>
      </c>
      <c r="B596" s="585" t="s">
        <v>1131</v>
      </c>
      <c r="C596" s="585" t="s">
        <v>31</v>
      </c>
      <c r="D596" s="586">
        <v>23730</v>
      </c>
      <c r="E596" s="587">
        <v>22.913</v>
      </c>
      <c r="F596" s="587">
        <f t="shared" si="27"/>
        <v>543725.49</v>
      </c>
      <c r="G596" s="588">
        <v>2.96</v>
      </c>
      <c r="H596" s="586">
        <v>8.1</v>
      </c>
      <c r="I596" s="587">
        <f t="shared" si="28"/>
        <v>192213</v>
      </c>
      <c r="J596" s="589">
        <f t="shared" si="29"/>
        <v>0</v>
      </c>
    </row>
    <row r="597" spans="1:10">
      <c r="A597" s="584">
        <v>2016</v>
      </c>
      <c r="B597" s="585" t="s">
        <v>1131</v>
      </c>
      <c r="C597" s="585" t="s">
        <v>31</v>
      </c>
      <c r="D597" s="586">
        <v>23966</v>
      </c>
      <c r="E597" s="587">
        <v>23.707999999999998</v>
      </c>
      <c r="F597" s="587">
        <f t="shared" si="27"/>
        <v>568185.92799999996</v>
      </c>
      <c r="G597" s="588">
        <v>2.5099999999999998</v>
      </c>
      <c r="H597" s="586">
        <v>8.6999999999999993</v>
      </c>
      <c r="I597" s="587">
        <f t="shared" si="28"/>
        <v>208504.19999999998</v>
      </c>
      <c r="J597" s="589">
        <f t="shared" si="29"/>
        <v>0</v>
      </c>
    </row>
    <row r="598" spans="1:10">
      <c r="A598" s="584">
        <v>2016</v>
      </c>
      <c r="B598" s="585" t="s">
        <v>1131</v>
      </c>
      <c r="C598" s="585" t="s">
        <v>31</v>
      </c>
      <c r="D598" s="586">
        <v>20169</v>
      </c>
      <c r="E598" s="587">
        <v>22.934999999999999</v>
      </c>
      <c r="F598" s="587">
        <f t="shared" si="27"/>
        <v>462576.01499999996</v>
      </c>
      <c r="G598" s="588">
        <v>2.99</v>
      </c>
      <c r="H598" s="586">
        <v>8.5</v>
      </c>
      <c r="I598" s="587">
        <f t="shared" si="28"/>
        <v>171436.5</v>
      </c>
      <c r="J598" s="589">
        <f t="shared" si="29"/>
        <v>0</v>
      </c>
    </row>
    <row r="599" spans="1:10">
      <c r="A599" s="584">
        <v>2016</v>
      </c>
      <c r="B599" s="585" t="s">
        <v>1131</v>
      </c>
      <c r="C599" s="585" t="s">
        <v>31</v>
      </c>
      <c r="D599" s="586">
        <v>1613</v>
      </c>
      <c r="E599" s="587">
        <v>19.975999999999999</v>
      </c>
      <c r="F599" s="587">
        <f t="shared" si="27"/>
        <v>32221.287999999997</v>
      </c>
      <c r="G599" s="588">
        <v>1.03</v>
      </c>
      <c r="H599" s="586">
        <v>26.3</v>
      </c>
      <c r="I599" s="587">
        <f t="shared" si="28"/>
        <v>42421.9</v>
      </c>
      <c r="J599" s="589">
        <f t="shared" si="29"/>
        <v>0</v>
      </c>
    </row>
    <row r="600" spans="1:10">
      <c r="A600" s="584">
        <v>2016</v>
      </c>
      <c r="B600" s="585" t="s">
        <v>1131</v>
      </c>
      <c r="C600" s="585" t="s">
        <v>31</v>
      </c>
      <c r="D600" s="586">
        <v>1710</v>
      </c>
      <c r="E600" s="587">
        <v>21.294</v>
      </c>
      <c r="F600" s="587">
        <f t="shared" si="27"/>
        <v>36412.74</v>
      </c>
      <c r="G600" s="588">
        <v>1</v>
      </c>
      <c r="H600" s="586">
        <v>24</v>
      </c>
      <c r="I600" s="587">
        <f t="shared" si="28"/>
        <v>41040</v>
      </c>
      <c r="J600" s="589">
        <f t="shared" si="29"/>
        <v>0</v>
      </c>
    </row>
    <row r="601" spans="1:10">
      <c r="A601" s="584">
        <v>2016</v>
      </c>
      <c r="B601" s="585" t="s">
        <v>1127</v>
      </c>
      <c r="C601" s="585" t="s">
        <v>31</v>
      </c>
      <c r="D601" s="586">
        <v>14015</v>
      </c>
      <c r="E601" s="587">
        <v>17.71</v>
      </c>
      <c r="F601" s="587">
        <f t="shared" si="27"/>
        <v>248205.65000000002</v>
      </c>
      <c r="G601" s="588">
        <v>0.23</v>
      </c>
      <c r="H601" s="586">
        <v>5.4</v>
      </c>
      <c r="I601" s="587">
        <f t="shared" si="28"/>
        <v>75681</v>
      </c>
      <c r="J601" s="589">
        <f t="shared" si="29"/>
        <v>0</v>
      </c>
    </row>
    <row r="602" spans="1:10">
      <c r="A602" s="584">
        <v>2016</v>
      </c>
      <c r="B602" s="585" t="s">
        <v>1127</v>
      </c>
      <c r="C602" s="585" t="s">
        <v>31</v>
      </c>
      <c r="D602" s="586">
        <v>592084</v>
      </c>
      <c r="E602" s="587">
        <v>16.956</v>
      </c>
      <c r="F602" s="587">
        <f t="shared" si="27"/>
        <v>10039376.304</v>
      </c>
      <c r="G602" s="588">
        <v>0.75</v>
      </c>
      <c r="H602" s="586">
        <v>10.199999999999999</v>
      </c>
      <c r="I602" s="587">
        <f t="shared" si="28"/>
        <v>6039256.7999999998</v>
      </c>
      <c r="J602" s="589">
        <f t="shared" si="29"/>
        <v>0</v>
      </c>
    </row>
    <row r="603" spans="1:10">
      <c r="A603" s="584">
        <v>2016</v>
      </c>
      <c r="B603" s="585" t="s">
        <v>1127</v>
      </c>
      <c r="C603" s="585" t="s">
        <v>31</v>
      </c>
      <c r="D603" s="586">
        <v>213189</v>
      </c>
      <c r="E603" s="587">
        <v>17.312000000000001</v>
      </c>
      <c r="F603" s="587">
        <f t="shared" si="27"/>
        <v>3690727.9680000003</v>
      </c>
      <c r="G603" s="588">
        <v>0.61</v>
      </c>
      <c r="H603" s="586">
        <v>8.6999999999999993</v>
      </c>
      <c r="I603" s="587">
        <f t="shared" si="28"/>
        <v>1854744.2999999998</v>
      </c>
      <c r="J603" s="589">
        <f t="shared" si="29"/>
        <v>0</v>
      </c>
    </row>
    <row r="604" spans="1:10">
      <c r="A604" s="584">
        <v>2016</v>
      </c>
      <c r="B604" s="585" t="s">
        <v>1127</v>
      </c>
      <c r="C604" s="585" t="s">
        <v>31</v>
      </c>
      <c r="D604" s="586">
        <v>17074</v>
      </c>
      <c r="E604" s="587">
        <v>16.712</v>
      </c>
      <c r="F604" s="587">
        <f t="shared" si="27"/>
        <v>285340.68800000002</v>
      </c>
      <c r="G604" s="588">
        <v>0.28000000000000003</v>
      </c>
      <c r="H604" s="586">
        <v>6</v>
      </c>
      <c r="I604" s="587">
        <f t="shared" si="28"/>
        <v>102444</v>
      </c>
      <c r="J604" s="589">
        <f t="shared" si="29"/>
        <v>0</v>
      </c>
    </row>
    <row r="605" spans="1:10">
      <c r="A605" s="584">
        <v>2016</v>
      </c>
      <c r="B605" s="585" t="s">
        <v>1127</v>
      </c>
      <c r="C605" s="585" t="s">
        <v>31</v>
      </c>
      <c r="D605" s="586">
        <v>135627</v>
      </c>
      <c r="E605" s="587">
        <v>16.861999999999998</v>
      </c>
      <c r="F605" s="587">
        <f t="shared" si="27"/>
        <v>2286942.4739999999</v>
      </c>
      <c r="G605" s="588">
        <v>0.3</v>
      </c>
      <c r="H605" s="586">
        <v>5.8</v>
      </c>
      <c r="I605" s="587">
        <f t="shared" si="28"/>
        <v>786636.6</v>
      </c>
      <c r="J605" s="589">
        <f t="shared" si="29"/>
        <v>0</v>
      </c>
    </row>
    <row r="606" spans="1:10">
      <c r="A606" s="584">
        <v>2016</v>
      </c>
      <c r="B606" s="585" t="s">
        <v>1127</v>
      </c>
      <c r="C606" s="585" t="s">
        <v>31</v>
      </c>
      <c r="D606" s="586">
        <v>253707</v>
      </c>
      <c r="E606" s="587">
        <v>17.234999999999999</v>
      </c>
      <c r="F606" s="587">
        <f t="shared" si="27"/>
        <v>4372640.1449999996</v>
      </c>
      <c r="G606" s="588">
        <v>0.22</v>
      </c>
      <c r="H606" s="586">
        <v>4.2</v>
      </c>
      <c r="I606" s="587">
        <f t="shared" si="28"/>
        <v>1065569.4000000001</v>
      </c>
      <c r="J606" s="589">
        <f t="shared" si="29"/>
        <v>0</v>
      </c>
    </row>
    <row r="607" spans="1:10">
      <c r="A607" s="584">
        <v>2016</v>
      </c>
      <c r="B607" s="585" t="s">
        <v>1127</v>
      </c>
      <c r="C607" s="585" t="s">
        <v>31</v>
      </c>
      <c r="D607" s="586">
        <v>83134</v>
      </c>
      <c r="E607" s="587">
        <v>17.123999999999999</v>
      </c>
      <c r="F607" s="587">
        <f t="shared" si="27"/>
        <v>1423586.6159999999</v>
      </c>
      <c r="G607" s="588">
        <v>0.24</v>
      </c>
      <c r="H607" s="586">
        <v>4.5</v>
      </c>
      <c r="I607" s="587">
        <f t="shared" si="28"/>
        <v>374103</v>
      </c>
      <c r="J607" s="589">
        <f t="shared" si="29"/>
        <v>0</v>
      </c>
    </row>
    <row r="608" spans="1:10">
      <c r="A608" s="584">
        <v>2016</v>
      </c>
      <c r="B608" s="585" t="s">
        <v>1127</v>
      </c>
      <c r="C608" s="585" t="s">
        <v>31</v>
      </c>
      <c r="D608" s="586">
        <v>72052</v>
      </c>
      <c r="E608" s="587">
        <v>17.84</v>
      </c>
      <c r="F608" s="587">
        <f t="shared" si="27"/>
        <v>1285407.68</v>
      </c>
      <c r="G608" s="588">
        <v>0.31</v>
      </c>
      <c r="H608" s="586">
        <v>5.0999999999999996</v>
      </c>
      <c r="I608" s="587">
        <f t="shared" si="28"/>
        <v>367465.19999999995</v>
      </c>
      <c r="J608" s="589">
        <f t="shared" si="29"/>
        <v>0</v>
      </c>
    </row>
    <row r="609" spans="1:10">
      <c r="A609" s="584">
        <v>2016</v>
      </c>
      <c r="B609" s="585" t="s">
        <v>1127</v>
      </c>
      <c r="C609" s="585" t="s">
        <v>31</v>
      </c>
      <c r="D609" s="586">
        <v>73721</v>
      </c>
      <c r="E609" s="587">
        <v>17.712</v>
      </c>
      <c r="F609" s="587">
        <f t="shared" si="27"/>
        <v>1305746.352</v>
      </c>
      <c r="G609" s="588">
        <v>0.19</v>
      </c>
      <c r="H609" s="586">
        <v>4.4000000000000004</v>
      </c>
      <c r="I609" s="587">
        <f t="shared" si="28"/>
        <v>324372.40000000002</v>
      </c>
      <c r="J609" s="589">
        <f t="shared" si="29"/>
        <v>0</v>
      </c>
    </row>
    <row r="610" spans="1:10">
      <c r="A610" s="584">
        <v>2016</v>
      </c>
      <c r="B610" s="585" t="s">
        <v>1131</v>
      </c>
      <c r="C610" s="585" t="s">
        <v>31</v>
      </c>
      <c r="D610" s="586">
        <v>110591</v>
      </c>
      <c r="E610" s="587">
        <v>21.981999999999999</v>
      </c>
      <c r="F610" s="587">
        <f t="shared" si="27"/>
        <v>2431011.3619999997</v>
      </c>
      <c r="G610" s="588">
        <v>2.73</v>
      </c>
      <c r="H610" s="586">
        <v>8.6</v>
      </c>
      <c r="I610" s="587">
        <f t="shared" si="28"/>
        <v>951082.6</v>
      </c>
      <c r="J610" s="589">
        <f t="shared" si="29"/>
        <v>0</v>
      </c>
    </row>
    <row r="611" spans="1:10">
      <c r="A611" s="584">
        <v>2016</v>
      </c>
      <c r="B611" s="585" t="s">
        <v>1127</v>
      </c>
      <c r="C611" s="585" t="s">
        <v>31</v>
      </c>
      <c r="D611" s="586">
        <v>14646</v>
      </c>
      <c r="E611" s="587">
        <v>17.350000000000001</v>
      </c>
      <c r="F611" s="587">
        <f t="shared" si="27"/>
        <v>254108.10000000003</v>
      </c>
      <c r="G611" s="588">
        <v>0.69</v>
      </c>
      <c r="H611" s="586">
        <v>9.6</v>
      </c>
      <c r="I611" s="587">
        <f t="shared" si="28"/>
        <v>140601.60000000001</v>
      </c>
      <c r="J611" s="589">
        <f t="shared" si="29"/>
        <v>0</v>
      </c>
    </row>
    <row r="612" spans="1:10">
      <c r="A612" s="584">
        <v>2016</v>
      </c>
      <c r="B612" s="585" t="s">
        <v>1127</v>
      </c>
      <c r="C612" s="585" t="s">
        <v>31</v>
      </c>
      <c r="D612" s="586">
        <v>29113</v>
      </c>
      <c r="E612" s="587">
        <v>17</v>
      </c>
      <c r="F612" s="587">
        <f t="shared" si="27"/>
        <v>494921</v>
      </c>
      <c r="G612" s="588">
        <v>0.66</v>
      </c>
      <c r="H612" s="586">
        <v>9.1</v>
      </c>
      <c r="I612" s="587">
        <f t="shared" si="28"/>
        <v>264928.3</v>
      </c>
      <c r="J612" s="589">
        <f t="shared" si="29"/>
        <v>0</v>
      </c>
    </row>
    <row r="613" spans="1:10">
      <c r="A613" s="584">
        <v>2016</v>
      </c>
      <c r="B613" s="585" t="s">
        <v>1127</v>
      </c>
      <c r="C613" s="585" t="s">
        <v>31</v>
      </c>
      <c r="D613" s="586">
        <v>42654</v>
      </c>
      <c r="E613" s="587">
        <v>16.91</v>
      </c>
      <c r="F613" s="587">
        <f t="shared" si="27"/>
        <v>721279.14</v>
      </c>
      <c r="G613" s="588">
        <v>0.67</v>
      </c>
      <c r="H613" s="586">
        <v>9.9</v>
      </c>
      <c r="I613" s="587">
        <f t="shared" si="28"/>
        <v>422274.60000000003</v>
      </c>
      <c r="J613" s="589">
        <f t="shared" si="29"/>
        <v>0</v>
      </c>
    </row>
    <row r="614" spans="1:10">
      <c r="A614" s="584">
        <v>2016</v>
      </c>
      <c r="B614" s="585" t="s">
        <v>1127</v>
      </c>
      <c r="C614" s="585" t="s">
        <v>31</v>
      </c>
      <c r="D614" s="586">
        <v>57249</v>
      </c>
      <c r="E614" s="587">
        <v>17.02</v>
      </c>
      <c r="F614" s="587">
        <f t="shared" si="27"/>
        <v>974377.98</v>
      </c>
      <c r="G614" s="588">
        <v>0.64</v>
      </c>
      <c r="H614" s="586">
        <v>9.5</v>
      </c>
      <c r="I614" s="587">
        <f t="shared" si="28"/>
        <v>543865.5</v>
      </c>
      <c r="J614" s="589">
        <f t="shared" si="29"/>
        <v>0</v>
      </c>
    </row>
    <row r="615" spans="1:10">
      <c r="A615" s="584">
        <v>2016</v>
      </c>
      <c r="B615" s="585" t="s">
        <v>1127</v>
      </c>
      <c r="C615" s="585" t="s">
        <v>31</v>
      </c>
      <c r="D615" s="586">
        <v>80850</v>
      </c>
      <c r="E615" s="587">
        <v>18.149999999999999</v>
      </c>
      <c r="F615" s="587">
        <f t="shared" si="27"/>
        <v>1467427.5</v>
      </c>
      <c r="G615" s="588">
        <v>0.27</v>
      </c>
      <c r="H615" s="586">
        <v>4.8</v>
      </c>
      <c r="I615" s="587">
        <f t="shared" si="28"/>
        <v>388080</v>
      </c>
      <c r="J615" s="589">
        <f t="shared" si="29"/>
        <v>0</v>
      </c>
    </row>
    <row r="616" spans="1:10">
      <c r="A616" s="584">
        <v>2016</v>
      </c>
      <c r="B616" s="585" t="s">
        <v>1127</v>
      </c>
      <c r="C616" s="585" t="s">
        <v>31</v>
      </c>
      <c r="D616" s="586">
        <v>68403</v>
      </c>
      <c r="E616" s="587">
        <v>17.670000000000002</v>
      </c>
      <c r="F616" s="587">
        <f t="shared" si="27"/>
        <v>1208681.01</v>
      </c>
      <c r="G616" s="588">
        <v>0.33</v>
      </c>
      <c r="H616" s="586">
        <v>5.0999999999999996</v>
      </c>
      <c r="I616" s="587">
        <f t="shared" si="28"/>
        <v>348855.3</v>
      </c>
      <c r="J616" s="589">
        <f t="shared" si="29"/>
        <v>0</v>
      </c>
    </row>
    <row r="617" spans="1:10">
      <c r="A617" s="584">
        <v>2016</v>
      </c>
      <c r="B617" s="585" t="s">
        <v>1127</v>
      </c>
      <c r="C617" s="585" t="s">
        <v>31</v>
      </c>
      <c r="D617" s="586">
        <v>57477</v>
      </c>
      <c r="E617" s="587">
        <v>17.940000000000001</v>
      </c>
      <c r="F617" s="587">
        <f t="shared" si="27"/>
        <v>1031137.3800000001</v>
      </c>
      <c r="G617" s="588">
        <v>0.28999999999999998</v>
      </c>
      <c r="H617" s="586">
        <v>5.0999999999999996</v>
      </c>
      <c r="I617" s="587">
        <f t="shared" si="28"/>
        <v>293132.69999999995</v>
      </c>
      <c r="J617" s="589">
        <f t="shared" si="29"/>
        <v>0</v>
      </c>
    </row>
    <row r="618" spans="1:10">
      <c r="A618" s="584">
        <v>2016</v>
      </c>
      <c r="B618" s="585" t="s">
        <v>1127</v>
      </c>
      <c r="C618" s="585" t="s">
        <v>31</v>
      </c>
      <c r="D618" s="586">
        <v>70493</v>
      </c>
      <c r="E618" s="587">
        <v>17.75</v>
      </c>
      <c r="F618" s="587">
        <f t="shared" si="27"/>
        <v>1251250.75</v>
      </c>
      <c r="G618" s="588">
        <v>0.3</v>
      </c>
      <c r="H618" s="586">
        <v>5.2</v>
      </c>
      <c r="I618" s="587">
        <f t="shared" si="28"/>
        <v>366563.60000000003</v>
      </c>
      <c r="J618" s="589">
        <f t="shared" si="29"/>
        <v>0</v>
      </c>
    </row>
    <row r="619" spans="1:10">
      <c r="A619" s="584">
        <v>2016</v>
      </c>
      <c r="B619" s="585" t="s">
        <v>1127</v>
      </c>
      <c r="C619" s="585" t="s">
        <v>31</v>
      </c>
      <c r="D619" s="586">
        <v>128660</v>
      </c>
      <c r="E619" s="587">
        <v>17.05</v>
      </c>
      <c r="F619" s="587">
        <f t="shared" si="27"/>
        <v>2193653</v>
      </c>
      <c r="G619" s="588">
        <v>0.63</v>
      </c>
      <c r="H619" s="586">
        <v>9.5</v>
      </c>
      <c r="I619" s="587">
        <f t="shared" si="28"/>
        <v>1222270</v>
      </c>
      <c r="J619" s="589">
        <f t="shared" si="29"/>
        <v>0</v>
      </c>
    </row>
    <row r="620" spans="1:10">
      <c r="A620" s="584">
        <v>2016</v>
      </c>
      <c r="B620" s="585" t="s">
        <v>1131</v>
      </c>
      <c r="C620" s="585" t="s">
        <v>31</v>
      </c>
      <c r="D620" s="586">
        <v>20535</v>
      </c>
      <c r="E620" s="587">
        <v>22.55</v>
      </c>
      <c r="F620" s="587">
        <f t="shared" si="27"/>
        <v>463064.25</v>
      </c>
      <c r="G620" s="588">
        <v>2.72</v>
      </c>
      <c r="H620" s="586">
        <v>17</v>
      </c>
      <c r="I620" s="587">
        <f t="shared" si="28"/>
        <v>349095</v>
      </c>
      <c r="J620" s="589">
        <f t="shared" si="29"/>
        <v>0</v>
      </c>
    </row>
    <row r="621" spans="1:10">
      <c r="A621" s="584">
        <v>2016</v>
      </c>
      <c r="B621" s="585" t="s">
        <v>1131</v>
      </c>
      <c r="C621" s="585" t="s">
        <v>31</v>
      </c>
      <c r="D621" s="586">
        <v>801</v>
      </c>
      <c r="E621" s="587">
        <v>22.85</v>
      </c>
      <c r="F621" s="587">
        <f t="shared" si="27"/>
        <v>18302.850000000002</v>
      </c>
      <c r="G621" s="588">
        <v>2.86</v>
      </c>
      <c r="H621" s="586">
        <v>17.7</v>
      </c>
      <c r="I621" s="587">
        <f t="shared" si="28"/>
        <v>14177.699999999999</v>
      </c>
      <c r="J621" s="589">
        <f t="shared" si="29"/>
        <v>0</v>
      </c>
    </row>
    <row r="622" spans="1:10">
      <c r="A622" s="584">
        <v>2016</v>
      </c>
      <c r="B622" s="585" t="s">
        <v>1131</v>
      </c>
      <c r="C622" s="585" t="s">
        <v>31</v>
      </c>
      <c r="D622" s="586">
        <v>13180</v>
      </c>
      <c r="E622" s="587">
        <v>17.329999999999998</v>
      </c>
      <c r="F622" s="587">
        <f t="shared" si="27"/>
        <v>228409.39999999997</v>
      </c>
      <c r="G622" s="588">
        <v>1.7</v>
      </c>
      <c r="H622" s="586">
        <v>25.6</v>
      </c>
      <c r="I622" s="587">
        <f t="shared" si="28"/>
        <v>337408</v>
      </c>
      <c r="J622" s="589">
        <f t="shared" si="29"/>
        <v>0</v>
      </c>
    </row>
    <row r="623" spans="1:10">
      <c r="A623" s="584">
        <v>2016</v>
      </c>
      <c r="B623" s="585" t="s">
        <v>1131</v>
      </c>
      <c r="C623" s="585" t="s">
        <v>31</v>
      </c>
      <c r="D623" s="586">
        <v>29385</v>
      </c>
      <c r="E623" s="587">
        <v>25.91</v>
      </c>
      <c r="F623" s="587">
        <f t="shared" si="27"/>
        <v>761365.35</v>
      </c>
      <c r="G623" s="588">
        <v>2.57</v>
      </c>
      <c r="H623" s="586">
        <v>8.1</v>
      </c>
      <c r="I623" s="587">
        <f t="shared" si="28"/>
        <v>238018.5</v>
      </c>
      <c r="J623" s="589">
        <f t="shared" si="29"/>
        <v>0</v>
      </c>
    </row>
    <row r="624" spans="1:10">
      <c r="A624" s="584">
        <v>2016</v>
      </c>
      <c r="B624" s="585" t="s">
        <v>1131</v>
      </c>
      <c r="C624" s="585" t="s">
        <v>31</v>
      </c>
      <c r="D624" s="586">
        <v>1685</v>
      </c>
      <c r="E624" s="587">
        <v>24.95</v>
      </c>
      <c r="F624" s="587">
        <f t="shared" si="27"/>
        <v>42040.75</v>
      </c>
      <c r="G624" s="588">
        <v>3.1</v>
      </c>
      <c r="H624" s="586">
        <v>9.6999999999999993</v>
      </c>
      <c r="I624" s="587">
        <f t="shared" si="28"/>
        <v>16344.499999999998</v>
      </c>
      <c r="J624" s="589">
        <f t="shared" si="29"/>
        <v>0</v>
      </c>
    </row>
    <row r="625" spans="1:10">
      <c r="A625" s="584">
        <v>2016</v>
      </c>
      <c r="B625" s="585" t="s">
        <v>1131</v>
      </c>
      <c r="C625" s="585" t="s">
        <v>31</v>
      </c>
      <c r="D625" s="586">
        <v>408277</v>
      </c>
      <c r="E625" s="587">
        <v>25.06</v>
      </c>
      <c r="F625" s="587">
        <f t="shared" si="27"/>
        <v>10231421.619999999</v>
      </c>
      <c r="G625" s="588">
        <v>4.1399999999999997</v>
      </c>
      <c r="H625" s="586">
        <v>10</v>
      </c>
      <c r="I625" s="587">
        <f t="shared" si="28"/>
        <v>4082770</v>
      </c>
      <c r="J625" s="589">
        <f t="shared" si="29"/>
        <v>0</v>
      </c>
    </row>
    <row r="626" spans="1:10">
      <c r="A626" s="584">
        <v>2016</v>
      </c>
      <c r="B626" s="585" t="s">
        <v>1127</v>
      </c>
      <c r="C626" s="585" t="s">
        <v>31</v>
      </c>
      <c r="D626" s="586">
        <v>499537</v>
      </c>
      <c r="E626" s="587">
        <v>16.75</v>
      </c>
      <c r="F626" s="587">
        <f t="shared" si="27"/>
        <v>8367244.75</v>
      </c>
      <c r="G626" s="588">
        <v>0.28000000000000003</v>
      </c>
      <c r="H626" s="586">
        <v>5.9</v>
      </c>
      <c r="I626" s="587">
        <f t="shared" si="28"/>
        <v>2947268.3000000003</v>
      </c>
      <c r="J626" s="589">
        <f t="shared" si="29"/>
        <v>0</v>
      </c>
    </row>
    <row r="627" spans="1:10">
      <c r="A627" s="584">
        <v>2016</v>
      </c>
      <c r="B627" s="585" t="s">
        <v>1127</v>
      </c>
      <c r="C627" s="585" t="s">
        <v>31</v>
      </c>
      <c r="D627" s="586">
        <v>40268</v>
      </c>
      <c r="E627" s="587">
        <v>16.478000000000002</v>
      </c>
      <c r="F627" s="587">
        <f t="shared" si="27"/>
        <v>663536.10400000005</v>
      </c>
      <c r="G627" s="588">
        <v>0.38</v>
      </c>
      <c r="H627" s="586">
        <v>5.6</v>
      </c>
      <c r="I627" s="587">
        <f t="shared" si="28"/>
        <v>225500.79999999999</v>
      </c>
      <c r="J627" s="589">
        <f t="shared" si="29"/>
        <v>0</v>
      </c>
    </row>
    <row r="628" spans="1:10">
      <c r="A628" s="584">
        <v>2016</v>
      </c>
      <c r="B628" s="585" t="s">
        <v>1127</v>
      </c>
      <c r="C628" s="585" t="s">
        <v>31</v>
      </c>
      <c r="D628" s="586">
        <v>80648</v>
      </c>
      <c r="E628" s="587">
        <v>16.63</v>
      </c>
      <c r="F628" s="587">
        <f t="shared" si="27"/>
        <v>1341176.24</v>
      </c>
      <c r="G628" s="588">
        <v>0.34</v>
      </c>
      <c r="H628" s="586">
        <v>4.9000000000000004</v>
      </c>
      <c r="I628" s="587">
        <f t="shared" si="28"/>
        <v>395175.2</v>
      </c>
      <c r="J628" s="589">
        <f t="shared" si="29"/>
        <v>0</v>
      </c>
    </row>
    <row r="629" spans="1:10">
      <c r="A629" s="584">
        <v>2016</v>
      </c>
      <c r="B629" s="585" t="s">
        <v>1127</v>
      </c>
      <c r="C629" s="585" t="s">
        <v>31</v>
      </c>
      <c r="D629" s="586">
        <v>152989</v>
      </c>
      <c r="E629" s="587">
        <v>16.132000000000001</v>
      </c>
      <c r="F629" s="587">
        <f t="shared" si="27"/>
        <v>2468018.5480000004</v>
      </c>
      <c r="G629" s="588">
        <v>0.51</v>
      </c>
      <c r="H629" s="586">
        <v>6.5</v>
      </c>
      <c r="I629" s="587">
        <f t="shared" si="28"/>
        <v>994428.5</v>
      </c>
      <c r="J629" s="589">
        <f t="shared" si="29"/>
        <v>0</v>
      </c>
    </row>
    <row r="630" spans="1:10">
      <c r="A630" s="584">
        <v>2016</v>
      </c>
      <c r="B630" s="585" t="s">
        <v>1127</v>
      </c>
      <c r="C630" s="585" t="s">
        <v>31</v>
      </c>
      <c r="D630" s="586">
        <v>179042</v>
      </c>
      <c r="E630" s="587">
        <v>17.28</v>
      </c>
      <c r="F630" s="587">
        <f t="shared" si="27"/>
        <v>3093845.7600000002</v>
      </c>
      <c r="G630" s="588">
        <v>0.23</v>
      </c>
      <c r="H630" s="586">
        <v>4.0999999999999996</v>
      </c>
      <c r="I630" s="587">
        <f t="shared" si="28"/>
        <v>734072.2</v>
      </c>
      <c r="J630" s="589">
        <f t="shared" si="29"/>
        <v>0</v>
      </c>
    </row>
    <row r="631" spans="1:10">
      <c r="A631" s="584">
        <v>2016</v>
      </c>
      <c r="B631" s="585" t="s">
        <v>1131</v>
      </c>
      <c r="C631" s="585" t="s">
        <v>31</v>
      </c>
      <c r="D631" s="586">
        <v>150004</v>
      </c>
      <c r="E631" s="587">
        <v>23.013999999999999</v>
      </c>
      <c r="F631" s="587">
        <f t="shared" si="27"/>
        <v>3452192.0559999999</v>
      </c>
      <c r="G631" s="588">
        <v>1.46</v>
      </c>
      <c r="H631" s="586">
        <v>6.4</v>
      </c>
      <c r="I631" s="587">
        <f t="shared" si="28"/>
        <v>960025.60000000009</v>
      </c>
      <c r="J631" s="589">
        <f t="shared" si="29"/>
        <v>0</v>
      </c>
    </row>
    <row r="632" spans="1:10">
      <c r="A632" s="584">
        <v>2016</v>
      </c>
      <c r="B632" s="585" t="s">
        <v>1131</v>
      </c>
      <c r="C632" s="585" t="s">
        <v>31</v>
      </c>
      <c r="D632" s="586">
        <v>164222</v>
      </c>
      <c r="E632" s="587">
        <v>23.114000000000001</v>
      </c>
      <c r="F632" s="587">
        <f t="shared" si="27"/>
        <v>3795827.3080000002</v>
      </c>
      <c r="G632" s="588">
        <v>3.41</v>
      </c>
      <c r="H632" s="586">
        <v>8</v>
      </c>
      <c r="I632" s="587">
        <f t="shared" si="28"/>
        <v>1313776</v>
      </c>
      <c r="J632" s="589">
        <f t="shared" si="29"/>
        <v>0</v>
      </c>
    </row>
    <row r="633" spans="1:10">
      <c r="A633" s="584">
        <v>2016</v>
      </c>
      <c r="B633" s="585" t="s">
        <v>1131</v>
      </c>
      <c r="C633" s="585" t="s">
        <v>31</v>
      </c>
      <c r="D633" s="586">
        <v>162864</v>
      </c>
      <c r="E633" s="587">
        <v>22.36</v>
      </c>
      <c r="F633" s="587">
        <f t="shared" si="27"/>
        <v>3641639.04</v>
      </c>
      <c r="G633" s="588">
        <v>2.46</v>
      </c>
      <c r="H633" s="586">
        <v>8.4</v>
      </c>
      <c r="I633" s="587">
        <f t="shared" si="28"/>
        <v>1368057.6</v>
      </c>
      <c r="J633" s="589">
        <f t="shared" si="29"/>
        <v>0</v>
      </c>
    </row>
    <row r="634" spans="1:10">
      <c r="A634" s="584">
        <v>2016</v>
      </c>
      <c r="B634" s="585" t="s">
        <v>1131</v>
      </c>
      <c r="C634" s="585" t="s">
        <v>31</v>
      </c>
      <c r="D634" s="586">
        <v>46998</v>
      </c>
      <c r="E634" s="587">
        <v>23.257999999999999</v>
      </c>
      <c r="F634" s="587">
        <f t="shared" si="27"/>
        <v>1093079.4839999999</v>
      </c>
      <c r="G634" s="588">
        <v>3.6</v>
      </c>
      <c r="H634" s="586">
        <v>8.1</v>
      </c>
      <c r="I634" s="587">
        <f t="shared" si="28"/>
        <v>380683.8</v>
      </c>
      <c r="J634" s="589">
        <f t="shared" si="29"/>
        <v>0</v>
      </c>
    </row>
    <row r="635" spans="1:10">
      <c r="A635" s="584">
        <v>2016</v>
      </c>
      <c r="B635" s="585" t="s">
        <v>1127</v>
      </c>
      <c r="C635" s="585" t="s">
        <v>31</v>
      </c>
      <c r="D635" s="586">
        <v>59877</v>
      </c>
      <c r="E635" s="587">
        <v>16.308</v>
      </c>
      <c r="F635" s="587">
        <f t="shared" si="27"/>
        <v>976474.11600000004</v>
      </c>
      <c r="G635" s="588">
        <v>0.28000000000000003</v>
      </c>
      <c r="H635" s="586">
        <v>6.3</v>
      </c>
      <c r="I635" s="587">
        <f t="shared" si="28"/>
        <v>377225.1</v>
      </c>
      <c r="J635" s="589">
        <f t="shared" si="29"/>
        <v>0</v>
      </c>
    </row>
    <row r="636" spans="1:10">
      <c r="A636" s="584">
        <v>2016</v>
      </c>
      <c r="B636" s="585" t="s">
        <v>1131</v>
      </c>
      <c r="C636" s="585" t="s">
        <v>31</v>
      </c>
      <c r="D636" s="586">
        <v>87152</v>
      </c>
      <c r="E636" s="587">
        <v>22.777999999999999</v>
      </c>
      <c r="F636" s="587">
        <f t="shared" si="27"/>
        <v>1985148.2559999998</v>
      </c>
      <c r="G636" s="588">
        <v>3.45</v>
      </c>
      <c r="H636" s="586">
        <v>9.1999999999999993</v>
      </c>
      <c r="I636" s="587">
        <f t="shared" si="28"/>
        <v>801798.39999999991</v>
      </c>
      <c r="J636" s="589">
        <f t="shared" si="29"/>
        <v>0</v>
      </c>
    </row>
    <row r="637" spans="1:10">
      <c r="A637" s="584">
        <v>2016</v>
      </c>
      <c r="B637" s="585" t="s">
        <v>1127</v>
      </c>
      <c r="C637" s="585" t="s">
        <v>31</v>
      </c>
      <c r="D637" s="586">
        <v>90233</v>
      </c>
      <c r="E637" s="587">
        <v>17.274000000000001</v>
      </c>
      <c r="F637" s="587">
        <f t="shared" si="27"/>
        <v>1558684.8420000002</v>
      </c>
      <c r="G637" s="588">
        <v>0.23</v>
      </c>
      <c r="H637" s="586">
        <v>4.08</v>
      </c>
      <c r="I637" s="587">
        <f t="shared" si="28"/>
        <v>368150.64</v>
      </c>
      <c r="J637" s="589">
        <f t="shared" si="29"/>
        <v>0</v>
      </c>
    </row>
    <row r="638" spans="1:10">
      <c r="A638" s="584">
        <v>2016</v>
      </c>
      <c r="B638" s="585" t="s">
        <v>1127</v>
      </c>
      <c r="C638" s="585" t="s">
        <v>31</v>
      </c>
      <c r="D638" s="586">
        <v>30766</v>
      </c>
      <c r="E638" s="587">
        <v>17.36</v>
      </c>
      <c r="F638" s="587">
        <f t="shared" si="27"/>
        <v>534097.76</v>
      </c>
      <c r="G638" s="588">
        <v>0.18</v>
      </c>
      <c r="H638" s="586">
        <v>4.49</v>
      </c>
      <c r="I638" s="587">
        <f t="shared" si="28"/>
        <v>138139.34</v>
      </c>
      <c r="J638" s="589">
        <f t="shared" si="29"/>
        <v>0</v>
      </c>
    </row>
    <row r="639" spans="1:10">
      <c r="A639" s="584">
        <v>2016</v>
      </c>
      <c r="B639" s="585" t="s">
        <v>1127</v>
      </c>
      <c r="C639" s="585" t="s">
        <v>31</v>
      </c>
      <c r="D639" s="586">
        <v>487</v>
      </c>
      <c r="E639" s="587">
        <v>17.36</v>
      </c>
      <c r="F639" s="587">
        <f t="shared" si="27"/>
        <v>8454.32</v>
      </c>
      <c r="G639" s="588">
        <v>0.17</v>
      </c>
      <c r="H639" s="586">
        <v>4.63</v>
      </c>
      <c r="I639" s="587">
        <f t="shared" si="28"/>
        <v>2254.81</v>
      </c>
      <c r="J639" s="589">
        <f t="shared" si="29"/>
        <v>0</v>
      </c>
    </row>
    <row r="640" spans="1:10">
      <c r="A640" s="584">
        <v>2016</v>
      </c>
      <c r="B640" s="585" t="s">
        <v>1127</v>
      </c>
      <c r="C640" s="585" t="s">
        <v>31</v>
      </c>
      <c r="D640" s="586">
        <v>44695</v>
      </c>
      <c r="E640" s="587">
        <v>17.294</v>
      </c>
      <c r="F640" s="587">
        <f t="shared" si="27"/>
        <v>772955.33000000007</v>
      </c>
      <c r="G640" s="588">
        <v>0.24</v>
      </c>
      <c r="H640" s="586">
        <v>4.2</v>
      </c>
      <c r="I640" s="587">
        <f t="shared" si="28"/>
        <v>187719</v>
      </c>
      <c r="J640" s="589">
        <f t="shared" si="29"/>
        <v>0</v>
      </c>
    </row>
    <row r="641" spans="1:10">
      <c r="A641" s="584">
        <v>2016</v>
      </c>
      <c r="B641" s="585" t="s">
        <v>1127</v>
      </c>
      <c r="C641" s="585" t="s">
        <v>31</v>
      </c>
      <c r="D641" s="586">
        <v>166572</v>
      </c>
      <c r="E641" s="587">
        <v>17.256</v>
      </c>
      <c r="F641" s="587">
        <f t="shared" si="27"/>
        <v>2874366.432</v>
      </c>
      <c r="G641" s="588">
        <v>0.19</v>
      </c>
      <c r="H641" s="586">
        <v>4.5599999999999996</v>
      </c>
      <c r="I641" s="587">
        <f t="shared" si="28"/>
        <v>759568.32</v>
      </c>
      <c r="J641" s="589">
        <f t="shared" si="29"/>
        <v>0</v>
      </c>
    </row>
    <row r="642" spans="1:10">
      <c r="A642" s="584">
        <v>2016</v>
      </c>
      <c r="B642" s="585" t="s">
        <v>1127</v>
      </c>
      <c r="C642" s="585" t="s">
        <v>31</v>
      </c>
      <c r="D642" s="586">
        <v>233023</v>
      </c>
      <c r="E642" s="587">
        <v>16.71</v>
      </c>
      <c r="F642" s="587">
        <f t="shared" si="27"/>
        <v>3893814.33</v>
      </c>
      <c r="G642" s="588">
        <v>0.3</v>
      </c>
      <c r="H642" s="586">
        <v>5.8</v>
      </c>
      <c r="I642" s="587">
        <f t="shared" si="28"/>
        <v>1351533.4</v>
      </c>
      <c r="J642" s="589">
        <f t="shared" si="29"/>
        <v>0</v>
      </c>
    </row>
    <row r="643" spans="1:10">
      <c r="A643" s="584">
        <v>2016</v>
      </c>
      <c r="B643" s="585" t="s">
        <v>1133</v>
      </c>
      <c r="C643" s="585" t="s">
        <v>31</v>
      </c>
      <c r="D643" s="586">
        <v>590322</v>
      </c>
      <c r="E643" s="587">
        <v>13.7</v>
      </c>
      <c r="F643" s="587">
        <f t="shared" ref="F643:F706" si="30">E643*D643</f>
        <v>8087411.3999999994</v>
      </c>
      <c r="G643" s="588">
        <v>0.8</v>
      </c>
      <c r="H643" s="586">
        <v>12.4</v>
      </c>
      <c r="I643" s="587">
        <f t="shared" ref="I643:I706" si="31">H643*D643</f>
        <v>7319992.7999999998</v>
      </c>
      <c r="J643" s="589">
        <f t="shared" ref="J643:J706" si="32">IF(B643="LIG",1,0)</f>
        <v>1</v>
      </c>
    </row>
    <row r="644" spans="1:10">
      <c r="A644" s="584">
        <v>2016</v>
      </c>
      <c r="B644" s="585" t="s">
        <v>1127</v>
      </c>
      <c r="C644" s="585" t="s">
        <v>31</v>
      </c>
      <c r="D644" s="586">
        <v>174743</v>
      </c>
      <c r="E644" s="587">
        <v>16.7</v>
      </c>
      <c r="F644" s="587">
        <f t="shared" si="30"/>
        <v>2918208.1</v>
      </c>
      <c r="G644" s="588">
        <v>0.3</v>
      </c>
      <c r="H644" s="586">
        <v>5.2</v>
      </c>
      <c r="I644" s="587">
        <f t="shared" si="31"/>
        <v>908663.6</v>
      </c>
      <c r="J644" s="589">
        <f t="shared" si="32"/>
        <v>0</v>
      </c>
    </row>
    <row r="645" spans="1:10">
      <c r="A645" s="584">
        <v>2016</v>
      </c>
      <c r="B645" s="585" t="s">
        <v>1133</v>
      </c>
      <c r="C645" s="585" t="s">
        <v>31</v>
      </c>
      <c r="D645" s="586">
        <v>105328</v>
      </c>
      <c r="E645" s="587">
        <v>12.72</v>
      </c>
      <c r="F645" s="587">
        <f t="shared" si="30"/>
        <v>1339772.1600000001</v>
      </c>
      <c r="G645" s="588">
        <v>0.7</v>
      </c>
      <c r="H645" s="586">
        <v>16.8</v>
      </c>
      <c r="I645" s="587">
        <f t="shared" si="31"/>
        <v>1769510.4000000001</v>
      </c>
      <c r="J645" s="589">
        <f t="shared" si="32"/>
        <v>1</v>
      </c>
    </row>
    <row r="646" spans="1:10">
      <c r="A646" s="584">
        <v>2016</v>
      </c>
      <c r="B646" s="585" t="s">
        <v>1127</v>
      </c>
      <c r="C646" s="585" t="s">
        <v>31</v>
      </c>
      <c r="D646" s="586">
        <v>15627</v>
      </c>
      <c r="E646" s="587">
        <v>16.78</v>
      </c>
      <c r="F646" s="587">
        <f t="shared" si="30"/>
        <v>262221.06</v>
      </c>
      <c r="G646" s="588">
        <v>0.36</v>
      </c>
      <c r="H646" s="586">
        <v>5.6</v>
      </c>
      <c r="I646" s="587">
        <f t="shared" si="31"/>
        <v>87511.2</v>
      </c>
      <c r="J646" s="589">
        <f t="shared" si="32"/>
        <v>0</v>
      </c>
    </row>
    <row r="647" spans="1:10">
      <c r="A647" s="584">
        <v>2016</v>
      </c>
      <c r="B647" s="585" t="s">
        <v>1127</v>
      </c>
      <c r="C647" s="585" t="s">
        <v>31</v>
      </c>
      <c r="D647" s="586">
        <v>15882</v>
      </c>
      <c r="E647" s="587">
        <v>17.78</v>
      </c>
      <c r="F647" s="587">
        <f t="shared" si="30"/>
        <v>282381.96000000002</v>
      </c>
      <c r="G647" s="588">
        <v>0.17</v>
      </c>
      <c r="H647" s="586">
        <v>4.4000000000000004</v>
      </c>
      <c r="I647" s="587">
        <f t="shared" si="31"/>
        <v>69880.800000000003</v>
      </c>
      <c r="J647" s="589">
        <f t="shared" si="32"/>
        <v>0</v>
      </c>
    </row>
    <row r="648" spans="1:10">
      <c r="A648" s="584">
        <v>2016</v>
      </c>
      <c r="B648" s="585" t="s">
        <v>1127</v>
      </c>
      <c r="C648" s="585" t="s">
        <v>31</v>
      </c>
      <c r="D648" s="586">
        <v>331703</v>
      </c>
      <c r="E648" s="587">
        <v>17.16</v>
      </c>
      <c r="F648" s="587">
        <f t="shared" si="30"/>
        <v>5692023.4800000004</v>
      </c>
      <c r="G648" s="588">
        <v>0.24</v>
      </c>
      <c r="H648" s="586">
        <v>4.5</v>
      </c>
      <c r="I648" s="587">
        <f t="shared" si="31"/>
        <v>1492663.5</v>
      </c>
      <c r="J648" s="589">
        <f t="shared" si="32"/>
        <v>0</v>
      </c>
    </row>
    <row r="649" spans="1:10">
      <c r="A649" s="584">
        <v>2016</v>
      </c>
      <c r="B649" s="585" t="s">
        <v>1127</v>
      </c>
      <c r="C649" s="585" t="s">
        <v>31</v>
      </c>
      <c r="D649" s="586">
        <v>15861</v>
      </c>
      <c r="E649" s="587">
        <v>17.57</v>
      </c>
      <c r="F649" s="587">
        <f t="shared" si="30"/>
        <v>278677.77</v>
      </c>
      <c r="G649" s="588">
        <v>0.18</v>
      </c>
      <c r="H649" s="586">
        <v>4.5</v>
      </c>
      <c r="I649" s="587">
        <f t="shared" si="31"/>
        <v>71374.5</v>
      </c>
      <c r="J649" s="589">
        <f t="shared" si="32"/>
        <v>0</v>
      </c>
    </row>
    <row r="650" spans="1:10">
      <c r="A650" s="584">
        <v>2016</v>
      </c>
      <c r="B650" s="585" t="s">
        <v>1131</v>
      </c>
      <c r="C650" s="585" t="s">
        <v>31</v>
      </c>
      <c r="D650" s="586">
        <v>3951</v>
      </c>
      <c r="E650" s="587">
        <v>22.192</v>
      </c>
      <c r="F650" s="587">
        <f t="shared" si="30"/>
        <v>87680.592000000004</v>
      </c>
      <c r="G650" s="588">
        <v>0.52</v>
      </c>
      <c r="H650" s="586">
        <v>12</v>
      </c>
      <c r="I650" s="587">
        <f t="shared" si="31"/>
        <v>47412</v>
      </c>
      <c r="J650" s="589">
        <f t="shared" si="32"/>
        <v>0</v>
      </c>
    </row>
    <row r="651" spans="1:10">
      <c r="A651" s="584">
        <v>2016</v>
      </c>
      <c r="B651" s="585" t="s">
        <v>1131</v>
      </c>
      <c r="C651" s="585" t="s">
        <v>31</v>
      </c>
      <c r="D651" s="586">
        <v>59963</v>
      </c>
      <c r="E651" s="587">
        <v>25.004000000000001</v>
      </c>
      <c r="F651" s="587">
        <f t="shared" si="30"/>
        <v>1499314.8520000002</v>
      </c>
      <c r="G651" s="588">
        <v>1.04</v>
      </c>
      <c r="H651" s="586">
        <v>9.6999999999999993</v>
      </c>
      <c r="I651" s="587">
        <f t="shared" si="31"/>
        <v>581641.1</v>
      </c>
      <c r="J651" s="589">
        <f t="shared" si="32"/>
        <v>0</v>
      </c>
    </row>
    <row r="652" spans="1:10">
      <c r="A652" s="584">
        <v>2016</v>
      </c>
      <c r="B652" s="585" t="s">
        <v>1131</v>
      </c>
      <c r="C652" s="585" t="s">
        <v>31</v>
      </c>
      <c r="D652" s="586">
        <v>4341</v>
      </c>
      <c r="E652" s="587">
        <v>23.481999999999999</v>
      </c>
      <c r="F652" s="587">
        <f t="shared" si="30"/>
        <v>101935.36199999999</v>
      </c>
      <c r="G652" s="588">
        <v>1.06</v>
      </c>
      <c r="H652" s="586">
        <v>13.1</v>
      </c>
      <c r="I652" s="587">
        <f t="shared" si="31"/>
        <v>56867.1</v>
      </c>
      <c r="J652" s="589">
        <f t="shared" si="32"/>
        <v>0</v>
      </c>
    </row>
    <row r="653" spans="1:10">
      <c r="A653" s="584">
        <v>2016</v>
      </c>
      <c r="B653" s="585" t="s">
        <v>1131</v>
      </c>
      <c r="C653" s="585" t="s">
        <v>31</v>
      </c>
      <c r="D653" s="586">
        <v>10923</v>
      </c>
      <c r="E653" s="587">
        <v>22.192</v>
      </c>
      <c r="F653" s="587">
        <f t="shared" si="30"/>
        <v>242403.21600000001</v>
      </c>
      <c r="G653" s="588">
        <v>0.52</v>
      </c>
      <c r="H653" s="586">
        <v>12</v>
      </c>
      <c r="I653" s="587">
        <f t="shared" si="31"/>
        <v>131076</v>
      </c>
      <c r="J653" s="589">
        <f t="shared" si="32"/>
        <v>0</v>
      </c>
    </row>
    <row r="654" spans="1:10">
      <c r="A654" s="584">
        <v>2016</v>
      </c>
      <c r="B654" s="585" t="s">
        <v>1131</v>
      </c>
      <c r="C654" s="585" t="s">
        <v>31</v>
      </c>
      <c r="D654" s="586">
        <v>282572</v>
      </c>
      <c r="E654" s="587">
        <v>21.876000000000001</v>
      </c>
      <c r="F654" s="587">
        <f t="shared" si="30"/>
        <v>6181545.0720000006</v>
      </c>
      <c r="G654" s="588">
        <v>0.52</v>
      </c>
      <c r="H654" s="586">
        <v>11.9</v>
      </c>
      <c r="I654" s="587">
        <f t="shared" si="31"/>
        <v>3362606.8000000003</v>
      </c>
      <c r="J654" s="589">
        <f t="shared" si="32"/>
        <v>0</v>
      </c>
    </row>
    <row r="655" spans="1:10">
      <c r="A655" s="584">
        <v>2016</v>
      </c>
      <c r="B655" s="585" t="s">
        <v>1131</v>
      </c>
      <c r="C655" s="585" t="s">
        <v>31</v>
      </c>
      <c r="D655" s="586">
        <v>2612</v>
      </c>
      <c r="E655" s="587">
        <v>24.295999999999999</v>
      </c>
      <c r="F655" s="587">
        <f t="shared" si="30"/>
        <v>63461.152000000002</v>
      </c>
      <c r="G655" s="588">
        <v>0.81</v>
      </c>
      <c r="H655" s="586">
        <v>12.11</v>
      </c>
      <c r="I655" s="587">
        <f t="shared" si="31"/>
        <v>31631.32</v>
      </c>
      <c r="J655" s="589">
        <f t="shared" si="32"/>
        <v>0</v>
      </c>
    </row>
    <row r="656" spans="1:10">
      <c r="A656" s="584">
        <v>2016</v>
      </c>
      <c r="B656" s="585" t="s">
        <v>1131</v>
      </c>
      <c r="C656" s="585" t="s">
        <v>31</v>
      </c>
      <c r="D656" s="586">
        <v>40443</v>
      </c>
      <c r="E656" s="587">
        <v>23.96</v>
      </c>
      <c r="F656" s="587">
        <f t="shared" si="30"/>
        <v>969014.28</v>
      </c>
      <c r="G656" s="588">
        <v>0.72</v>
      </c>
      <c r="H656" s="586">
        <v>11.72</v>
      </c>
      <c r="I656" s="587">
        <f t="shared" si="31"/>
        <v>473991.96</v>
      </c>
      <c r="J656" s="589">
        <f t="shared" si="32"/>
        <v>0</v>
      </c>
    </row>
    <row r="657" spans="1:10">
      <c r="A657" s="584">
        <v>2016</v>
      </c>
      <c r="B657" s="585" t="s">
        <v>1131</v>
      </c>
      <c r="C657" s="585" t="s">
        <v>31</v>
      </c>
      <c r="D657" s="586">
        <v>2612</v>
      </c>
      <c r="E657" s="587">
        <v>24.295999999999999</v>
      </c>
      <c r="F657" s="587">
        <f t="shared" si="30"/>
        <v>63461.152000000002</v>
      </c>
      <c r="G657" s="588">
        <v>0.81</v>
      </c>
      <c r="H657" s="586">
        <v>12.11</v>
      </c>
      <c r="I657" s="587">
        <f t="shared" si="31"/>
        <v>31631.32</v>
      </c>
      <c r="J657" s="589">
        <f t="shared" si="32"/>
        <v>0</v>
      </c>
    </row>
    <row r="658" spans="1:10">
      <c r="A658" s="584">
        <v>2016</v>
      </c>
      <c r="B658" s="585" t="s">
        <v>1131</v>
      </c>
      <c r="C658" s="585" t="s">
        <v>31</v>
      </c>
      <c r="D658" s="586">
        <v>3359</v>
      </c>
      <c r="E658" s="587">
        <v>24.006</v>
      </c>
      <c r="F658" s="587">
        <f t="shared" si="30"/>
        <v>80636.153999999995</v>
      </c>
      <c r="G658" s="588">
        <v>0.93</v>
      </c>
      <c r="H658" s="586">
        <v>9.84</v>
      </c>
      <c r="I658" s="587">
        <f t="shared" si="31"/>
        <v>33052.559999999998</v>
      </c>
      <c r="J658" s="589">
        <f t="shared" si="32"/>
        <v>0</v>
      </c>
    </row>
    <row r="659" spans="1:10">
      <c r="A659" s="584">
        <v>2016</v>
      </c>
      <c r="B659" s="585" t="s">
        <v>1131</v>
      </c>
      <c r="C659" s="585" t="s">
        <v>31</v>
      </c>
      <c r="D659" s="586">
        <v>11571</v>
      </c>
      <c r="E659" s="587">
        <v>23.988</v>
      </c>
      <c r="F659" s="587">
        <f t="shared" si="30"/>
        <v>277565.14799999999</v>
      </c>
      <c r="G659" s="588">
        <v>0.79</v>
      </c>
      <c r="H659" s="586">
        <v>11.71</v>
      </c>
      <c r="I659" s="587">
        <f t="shared" si="31"/>
        <v>135496.41</v>
      </c>
      <c r="J659" s="589">
        <f t="shared" si="32"/>
        <v>0</v>
      </c>
    </row>
    <row r="660" spans="1:10">
      <c r="A660" s="584">
        <v>2016</v>
      </c>
      <c r="B660" s="585" t="s">
        <v>1131</v>
      </c>
      <c r="C660" s="585" t="s">
        <v>31</v>
      </c>
      <c r="D660" s="586">
        <v>14527</v>
      </c>
      <c r="E660" s="587">
        <v>23.765999999999998</v>
      </c>
      <c r="F660" s="587">
        <f t="shared" si="30"/>
        <v>345248.68199999997</v>
      </c>
      <c r="G660" s="588">
        <v>0.72</v>
      </c>
      <c r="H660" s="586">
        <v>12.03</v>
      </c>
      <c r="I660" s="587">
        <f t="shared" si="31"/>
        <v>174759.81</v>
      </c>
      <c r="J660" s="589">
        <f t="shared" si="32"/>
        <v>0</v>
      </c>
    </row>
    <row r="661" spans="1:10">
      <c r="A661" s="584">
        <v>2016</v>
      </c>
      <c r="B661" s="585" t="s">
        <v>1131</v>
      </c>
      <c r="C661" s="585" t="s">
        <v>31</v>
      </c>
      <c r="D661" s="586">
        <v>41138</v>
      </c>
      <c r="E661" s="587">
        <v>23.97</v>
      </c>
      <c r="F661" s="587">
        <f t="shared" si="30"/>
        <v>986077.86</v>
      </c>
      <c r="G661" s="588">
        <v>0.76</v>
      </c>
      <c r="H661" s="586">
        <v>12.22</v>
      </c>
      <c r="I661" s="587">
        <f t="shared" si="31"/>
        <v>502706.36000000004</v>
      </c>
      <c r="J661" s="589">
        <f t="shared" si="32"/>
        <v>0</v>
      </c>
    </row>
    <row r="662" spans="1:10">
      <c r="A662" s="584">
        <v>2016</v>
      </c>
      <c r="B662" s="585" t="s">
        <v>1131</v>
      </c>
      <c r="C662" s="585" t="s">
        <v>31</v>
      </c>
      <c r="D662" s="586">
        <v>14527</v>
      </c>
      <c r="E662" s="587">
        <v>23.765999999999998</v>
      </c>
      <c r="F662" s="587">
        <f t="shared" si="30"/>
        <v>345248.68199999997</v>
      </c>
      <c r="G662" s="588">
        <v>0.72</v>
      </c>
      <c r="H662" s="586">
        <v>12.03</v>
      </c>
      <c r="I662" s="587">
        <f t="shared" si="31"/>
        <v>174759.81</v>
      </c>
      <c r="J662" s="589">
        <f t="shared" si="32"/>
        <v>0</v>
      </c>
    </row>
    <row r="663" spans="1:10">
      <c r="A663" s="584">
        <v>2016</v>
      </c>
      <c r="B663" s="585" t="s">
        <v>1127</v>
      </c>
      <c r="C663" s="585" t="s">
        <v>31</v>
      </c>
      <c r="D663" s="586">
        <v>17758</v>
      </c>
      <c r="E663" s="587">
        <v>17.53</v>
      </c>
      <c r="F663" s="587">
        <f t="shared" si="30"/>
        <v>311297.74000000005</v>
      </c>
      <c r="G663" s="588">
        <v>0.17</v>
      </c>
      <c r="H663" s="586">
        <v>4.5999999999999996</v>
      </c>
      <c r="I663" s="587">
        <f t="shared" si="31"/>
        <v>81686.799999999988</v>
      </c>
      <c r="J663" s="589">
        <f t="shared" si="32"/>
        <v>0</v>
      </c>
    </row>
    <row r="664" spans="1:10">
      <c r="A664" s="584">
        <v>2016</v>
      </c>
      <c r="B664" s="585" t="s">
        <v>1127</v>
      </c>
      <c r="C664" s="585" t="s">
        <v>31</v>
      </c>
      <c r="D664" s="586">
        <v>220742</v>
      </c>
      <c r="E664" s="587">
        <v>16.87</v>
      </c>
      <c r="F664" s="587">
        <f t="shared" si="30"/>
        <v>3723917.54</v>
      </c>
      <c r="G664" s="588">
        <v>0.3</v>
      </c>
      <c r="H664" s="586">
        <v>5.7</v>
      </c>
      <c r="I664" s="587">
        <f t="shared" si="31"/>
        <v>1258229.4000000001</v>
      </c>
      <c r="J664" s="589">
        <f t="shared" si="32"/>
        <v>0</v>
      </c>
    </row>
    <row r="665" spans="1:10">
      <c r="A665" s="584">
        <v>2016</v>
      </c>
      <c r="B665" s="585" t="s">
        <v>1127</v>
      </c>
      <c r="C665" s="585" t="s">
        <v>31</v>
      </c>
      <c r="D665" s="586">
        <v>159214</v>
      </c>
      <c r="E665" s="587">
        <v>16.850000000000001</v>
      </c>
      <c r="F665" s="587">
        <f t="shared" si="30"/>
        <v>2682755.9000000004</v>
      </c>
      <c r="G665" s="588">
        <v>0.36</v>
      </c>
      <c r="H665" s="586">
        <v>5.7</v>
      </c>
      <c r="I665" s="587">
        <f t="shared" si="31"/>
        <v>907519.8</v>
      </c>
      <c r="J665" s="589">
        <f t="shared" si="32"/>
        <v>0</v>
      </c>
    </row>
    <row r="666" spans="1:10">
      <c r="A666" s="584">
        <v>2016</v>
      </c>
      <c r="B666" s="585" t="s">
        <v>1127</v>
      </c>
      <c r="C666" s="585" t="s">
        <v>31</v>
      </c>
      <c r="D666" s="586">
        <v>80810</v>
      </c>
      <c r="E666" s="587">
        <v>16.829999999999998</v>
      </c>
      <c r="F666" s="587">
        <f t="shared" si="30"/>
        <v>1360032.2999999998</v>
      </c>
      <c r="G666" s="588">
        <v>0.3</v>
      </c>
      <c r="H666" s="586">
        <v>5.7</v>
      </c>
      <c r="I666" s="587">
        <f t="shared" si="31"/>
        <v>460617</v>
      </c>
      <c r="J666" s="589">
        <f t="shared" si="32"/>
        <v>0</v>
      </c>
    </row>
    <row r="667" spans="1:10">
      <c r="A667" s="584">
        <v>2016</v>
      </c>
      <c r="B667" s="585" t="s">
        <v>1127</v>
      </c>
      <c r="C667" s="585" t="s">
        <v>31</v>
      </c>
      <c r="D667" s="586">
        <v>43232</v>
      </c>
      <c r="E667" s="587">
        <v>18.8</v>
      </c>
      <c r="F667" s="587">
        <f t="shared" si="30"/>
        <v>812761.59999999998</v>
      </c>
      <c r="G667" s="588">
        <v>0.37</v>
      </c>
      <c r="H667" s="586">
        <v>4.3</v>
      </c>
      <c r="I667" s="587">
        <f t="shared" si="31"/>
        <v>185897.60000000001</v>
      </c>
      <c r="J667" s="589">
        <f t="shared" si="32"/>
        <v>0</v>
      </c>
    </row>
    <row r="668" spans="1:10">
      <c r="A668" s="584">
        <v>2016</v>
      </c>
      <c r="B668" s="585" t="s">
        <v>1127</v>
      </c>
      <c r="C668" s="585" t="s">
        <v>31</v>
      </c>
      <c r="D668" s="586">
        <v>86765</v>
      </c>
      <c r="E668" s="587">
        <v>17.7</v>
      </c>
      <c r="F668" s="587">
        <f t="shared" si="30"/>
        <v>1535740.5</v>
      </c>
      <c r="G668" s="588">
        <v>0.42</v>
      </c>
      <c r="H668" s="586">
        <v>5.9</v>
      </c>
      <c r="I668" s="587">
        <f t="shared" si="31"/>
        <v>511913.50000000006</v>
      </c>
      <c r="J668" s="589">
        <f t="shared" si="32"/>
        <v>0</v>
      </c>
    </row>
    <row r="669" spans="1:10">
      <c r="A669" s="584">
        <v>2016</v>
      </c>
      <c r="B669" s="585" t="s">
        <v>1127</v>
      </c>
      <c r="C669" s="585" t="s">
        <v>31</v>
      </c>
      <c r="D669" s="586">
        <v>42342</v>
      </c>
      <c r="E669" s="587">
        <v>17.8</v>
      </c>
      <c r="F669" s="587">
        <f t="shared" si="30"/>
        <v>753687.6</v>
      </c>
      <c r="G669" s="588">
        <v>2.7</v>
      </c>
      <c r="H669" s="586">
        <v>5.4</v>
      </c>
      <c r="I669" s="587">
        <f t="shared" si="31"/>
        <v>228646.80000000002</v>
      </c>
      <c r="J669" s="589">
        <f t="shared" si="32"/>
        <v>0</v>
      </c>
    </row>
    <row r="670" spans="1:10">
      <c r="A670" s="584">
        <v>2016</v>
      </c>
      <c r="B670" s="585" t="s">
        <v>1127</v>
      </c>
      <c r="C670" s="585" t="s">
        <v>31</v>
      </c>
      <c r="D670" s="586">
        <v>32911</v>
      </c>
      <c r="E670" s="587">
        <v>17.649999999999999</v>
      </c>
      <c r="F670" s="587">
        <f t="shared" si="30"/>
        <v>580879.14999999991</v>
      </c>
      <c r="G670" s="588">
        <v>0.23</v>
      </c>
      <c r="H670" s="586">
        <v>5.7</v>
      </c>
      <c r="I670" s="587">
        <f t="shared" si="31"/>
        <v>187592.7</v>
      </c>
      <c r="J670" s="589">
        <f t="shared" si="32"/>
        <v>0</v>
      </c>
    </row>
    <row r="671" spans="1:10">
      <c r="A671" s="584">
        <v>2016</v>
      </c>
      <c r="B671" s="585" t="s">
        <v>1127</v>
      </c>
      <c r="C671" s="585" t="s">
        <v>31</v>
      </c>
      <c r="D671" s="586">
        <v>50781</v>
      </c>
      <c r="E671" s="587">
        <v>17.45</v>
      </c>
      <c r="F671" s="587">
        <f t="shared" si="30"/>
        <v>886128.45</v>
      </c>
      <c r="G671" s="588">
        <v>0.17</v>
      </c>
      <c r="H671" s="586">
        <v>4.5</v>
      </c>
      <c r="I671" s="587">
        <f t="shared" si="31"/>
        <v>228514.5</v>
      </c>
      <c r="J671" s="589">
        <f t="shared" si="32"/>
        <v>0</v>
      </c>
    </row>
    <row r="672" spans="1:10">
      <c r="A672" s="584">
        <v>2016</v>
      </c>
      <c r="B672" s="585" t="s">
        <v>1127</v>
      </c>
      <c r="C672" s="585" t="s">
        <v>31</v>
      </c>
      <c r="D672" s="586">
        <v>16302</v>
      </c>
      <c r="E672" s="587">
        <v>17.91</v>
      </c>
      <c r="F672" s="587">
        <f t="shared" si="30"/>
        <v>291968.82</v>
      </c>
      <c r="G672" s="588">
        <v>0.32</v>
      </c>
      <c r="H672" s="586">
        <v>5.0999999999999996</v>
      </c>
      <c r="I672" s="587">
        <f t="shared" si="31"/>
        <v>83140.2</v>
      </c>
      <c r="J672" s="589">
        <f t="shared" si="32"/>
        <v>0</v>
      </c>
    </row>
    <row r="673" spans="1:10">
      <c r="A673" s="584">
        <v>2016</v>
      </c>
      <c r="B673" s="585" t="s">
        <v>1127</v>
      </c>
      <c r="C673" s="585" t="s">
        <v>31</v>
      </c>
      <c r="D673" s="586">
        <v>87625</v>
      </c>
      <c r="E673" s="587">
        <v>16.89</v>
      </c>
      <c r="F673" s="587">
        <f t="shared" si="30"/>
        <v>1479986.25</v>
      </c>
      <c r="G673" s="588">
        <v>0.3</v>
      </c>
      <c r="H673" s="586">
        <v>5.3</v>
      </c>
      <c r="I673" s="587">
        <f t="shared" si="31"/>
        <v>464412.5</v>
      </c>
      <c r="J673" s="589">
        <f t="shared" si="32"/>
        <v>0</v>
      </c>
    </row>
    <row r="674" spans="1:10">
      <c r="A674" s="584">
        <v>2016</v>
      </c>
      <c r="B674" s="585" t="s">
        <v>1127</v>
      </c>
      <c r="C674" s="585" t="s">
        <v>31</v>
      </c>
      <c r="D674" s="586">
        <v>14671</v>
      </c>
      <c r="E674" s="587">
        <v>17.04</v>
      </c>
      <c r="F674" s="587">
        <f t="shared" si="30"/>
        <v>249993.84</v>
      </c>
      <c r="G674" s="588">
        <v>0.28999999999999998</v>
      </c>
      <c r="H674" s="586">
        <v>5.4</v>
      </c>
      <c r="I674" s="587">
        <f t="shared" si="31"/>
        <v>79223.400000000009</v>
      </c>
      <c r="J674" s="589">
        <f t="shared" si="32"/>
        <v>0</v>
      </c>
    </row>
    <row r="675" spans="1:10">
      <c r="A675" s="584">
        <v>2016</v>
      </c>
      <c r="B675" s="585" t="s">
        <v>1127</v>
      </c>
      <c r="C675" s="585" t="s">
        <v>31</v>
      </c>
      <c r="D675" s="586">
        <v>73000</v>
      </c>
      <c r="E675" s="587">
        <v>16.63</v>
      </c>
      <c r="F675" s="587">
        <f t="shared" si="30"/>
        <v>1213990</v>
      </c>
      <c r="G675" s="588">
        <v>0.37</v>
      </c>
      <c r="H675" s="586">
        <v>5.8</v>
      </c>
      <c r="I675" s="587">
        <f t="shared" si="31"/>
        <v>423400</v>
      </c>
      <c r="J675" s="589">
        <f t="shared" si="32"/>
        <v>0</v>
      </c>
    </row>
    <row r="676" spans="1:10">
      <c r="A676" s="584">
        <v>2016</v>
      </c>
      <c r="B676" s="585" t="s">
        <v>1127</v>
      </c>
      <c r="C676" s="585" t="s">
        <v>31</v>
      </c>
      <c r="D676" s="586">
        <v>58197</v>
      </c>
      <c r="E676" s="587">
        <v>16.46</v>
      </c>
      <c r="F676" s="587">
        <f t="shared" si="30"/>
        <v>957922.62</v>
      </c>
      <c r="G676" s="588">
        <v>0.32</v>
      </c>
      <c r="H676" s="586">
        <v>5.8</v>
      </c>
      <c r="I676" s="587">
        <f t="shared" si="31"/>
        <v>337542.6</v>
      </c>
      <c r="J676" s="589">
        <f t="shared" si="32"/>
        <v>0</v>
      </c>
    </row>
    <row r="677" spans="1:10">
      <c r="A677" s="584">
        <v>2016</v>
      </c>
      <c r="B677" s="585" t="s">
        <v>1127</v>
      </c>
      <c r="C677" s="585" t="s">
        <v>31</v>
      </c>
      <c r="D677" s="586">
        <v>73023</v>
      </c>
      <c r="E677" s="587">
        <v>16.59</v>
      </c>
      <c r="F677" s="587">
        <f t="shared" si="30"/>
        <v>1211451.57</v>
      </c>
      <c r="G677" s="588">
        <v>0.38</v>
      </c>
      <c r="H677" s="586">
        <v>5.0999999999999996</v>
      </c>
      <c r="I677" s="587">
        <f t="shared" si="31"/>
        <v>372417.3</v>
      </c>
      <c r="J677" s="589">
        <f t="shared" si="32"/>
        <v>0</v>
      </c>
    </row>
    <row r="678" spans="1:10">
      <c r="A678" s="584">
        <v>2016</v>
      </c>
      <c r="B678" s="585" t="s">
        <v>1127</v>
      </c>
      <c r="C678" s="585" t="s">
        <v>31</v>
      </c>
      <c r="D678" s="586">
        <v>219180</v>
      </c>
      <c r="E678" s="587">
        <v>17</v>
      </c>
      <c r="F678" s="587">
        <f t="shared" si="30"/>
        <v>3726060</v>
      </c>
      <c r="G678" s="588">
        <v>0.28999999999999998</v>
      </c>
      <c r="H678" s="586">
        <v>5</v>
      </c>
      <c r="I678" s="587">
        <f t="shared" si="31"/>
        <v>1095900</v>
      </c>
      <c r="J678" s="589">
        <f t="shared" si="32"/>
        <v>0</v>
      </c>
    </row>
    <row r="679" spans="1:10">
      <c r="A679" s="584">
        <v>2016</v>
      </c>
      <c r="B679" s="585" t="s">
        <v>1133</v>
      </c>
      <c r="C679" s="585" t="s">
        <v>31</v>
      </c>
      <c r="D679" s="586">
        <v>836964</v>
      </c>
      <c r="E679" s="587">
        <v>13.68</v>
      </c>
      <c r="F679" s="587">
        <f t="shared" si="30"/>
        <v>11449667.52</v>
      </c>
      <c r="G679" s="588">
        <v>0.9</v>
      </c>
      <c r="H679" s="586">
        <v>15.6</v>
      </c>
      <c r="I679" s="587">
        <f t="shared" si="31"/>
        <v>13056638.4</v>
      </c>
      <c r="J679" s="589">
        <f t="shared" si="32"/>
        <v>1</v>
      </c>
    </row>
    <row r="680" spans="1:10">
      <c r="A680" s="584">
        <v>2016</v>
      </c>
      <c r="B680" s="585" t="s">
        <v>1127</v>
      </c>
      <c r="C680" s="585" t="s">
        <v>31</v>
      </c>
      <c r="D680" s="586">
        <v>32536</v>
      </c>
      <c r="E680" s="587">
        <v>16.797999999999998</v>
      </c>
      <c r="F680" s="587">
        <f t="shared" si="30"/>
        <v>546539.72799999989</v>
      </c>
      <c r="G680" s="588">
        <v>0.28999999999999998</v>
      </c>
      <c r="H680" s="586">
        <v>6.2</v>
      </c>
      <c r="I680" s="587">
        <f t="shared" si="31"/>
        <v>201723.2</v>
      </c>
      <c r="J680" s="589">
        <f t="shared" si="32"/>
        <v>0</v>
      </c>
    </row>
    <row r="681" spans="1:10">
      <c r="A681" s="584">
        <v>2016</v>
      </c>
      <c r="B681" s="585" t="s">
        <v>1127</v>
      </c>
      <c r="C681" s="585" t="s">
        <v>31</v>
      </c>
      <c r="D681" s="586">
        <v>130306</v>
      </c>
      <c r="E681" s="587">
        <v>16.899999999999999</v>
      </c>
      <c r="F681" s="587">
        <f t="shared" si="30"/>
        <v>2202171.4</v>
      </c>
      <c r="G681" s="588">
        <v>0.3</v>
      </c>
      <c r="H681" s="586">
        <v>5.6</v>
      </c>
      <c r="I681" s="587">
        <f t="shared" si="31"/>
        <v>729713.6</v>
      </c>
      <c r="J681" s="589">
        <f t="shared" si="32"/>
        <v>0</v>
      </c>
    </row>
    <row r="682" spans="1:10">
      <c r="A682" s="584">
        <v>2016</v>
      </c>
      <c r="B682" s="585" t="s">
        <v>1133</v>
      </c>
      <c r="C682" s="585" t="s">
        <v>31</v>
      </c>
      <c r="D682" s="586">
        <v>259447</v>
      </c>
      <c r="E682" s="587">
        <v>10.4</v>
      </c>
      <c r="F682" s="587">
        <f t="shared" si="30"/>
        <v>2698248.8000000003</v>
      </c>
      <c r="G682" s="588">
        <v>2.36</v>
      </c>
      <c r="H682" s="586">
        <v>30.2</v>
      </c>
      <c r="I682" s="587">
        <f t="shared" si="31"/>
        <v>7835299.3999999994</v>
      </c>
      <c r="J682" s="589">
        <f t="shared" si="32"/>
        <v>1</v>
      </c>
    </row>
    <row r="683" spans="1:10">
      <c r="A683" s="584">
        <v>2016</v>
      </c>
      <c r="B683" s="585" t="s">
        <v>1127</v>
      </c>
      <c r="C683" s="585" t="s">
        <v>31</v>
      </c>
      <c r="D683" s="586">
        <v>65288</v>
      </c>
      <c r="E683" s="587">
        <v>18.047000000000001</v>
      </c>
      <c r="F683" s="587">
        <f t="shared" si="30"/>
        <v>1178252.5360000001</v>
      </c>
      <c r="G683" s="588">
        <v>0.28999999999999998</v>
      </c>
      <c r="H683" s="586">
        <v>5.2</v>
      </c>
      <c r="I683" s="587">
        <f t="shared" si="31"/>
        <v>339497.60000000003</v>
      </c>
      <c r="J683" s="589">
        <f t="shared" si="32"/>
        <v>0</v>
      </c>
    </row>
    <row r="684" spans="1:10">
      <c r="A684" s="584">
        <v>2016</v>
      </c>
      <c r="B684" s="585" t="s">
        <v>1127</v>
      </c>
      <c r="C684" s="585" t="s">
        <v>31</v>
      </c>
      <c r="D684" s="586">
        <v>141973</v>
      </c>
      <c r="E684" s="587">
        <v>17.701000000000001</v>
      </c>
      <c r="F684" s="587">
        <f t="shared" si="30"/>
        <v>2513064.0729999999</v>
      </c>
      <c r="G684" s="588">
        <v>0.24</v>
      </c>
      <c r="H684" s="586">
        <v>5.0999999999999996</v>
      </c>
      <c r="I684" s="587">
        <f t="shared" si="31"/>
        <v>724062.29999999993</v>
      </c>
      <c r="J684" s="589">
        <f t="shared" si="32"/>
        <v>0</v>
      </c>
    </row>
    <row r="685" spans="1:10">
      <c r="A685" s="584">
        <v>2016</v>
      </c>
      <c r="B685" s="585" t="s">
        <v>1127</v>
      </c>
      <c r="C685" s="585" t="s">
        <v>31</v>
      </c>
      <c r="D685" s="586">
        <v>283013</v>
      </c>
      <c r="E685" s="587">
        <v>17.768000000000001</v>
      </c>
      <c r="F685" s="587">
        <f t="shared" si="30"/>
        <v>5028574.9840000002</v>
      </c>
      <c r="G685" s="588">
        <v>0.24</v>
      </c>
      <c r="H685" s="586">
        <v>5.0999999999999996</v>
      </c>
      <c r="I685" s="587">
        <f t="shared" si="31"/>
        <v>1443366.2999999998</v>
      </c>
      <c r="J685" s="589">
        <f t="shared" si="32"/>
        <v>0</v>
      </c>
    </row>
    <row r="686" spans="1:10">
      <c r="A686" s="584">
        <v>2016</v>
      </c>
      <c r="B686" s="585" t="s">
        <v>1127</v>
      </c>
      <c r="C686" s="585" t="s">
        <v>31</v>
      </c>
      <c r="D686" s="586">
        <v>58203</v>
      </c>
      <c r="E686" s="587">
        <v>17.643999999999998</v>
      </c>
      <c r="F686" s="587">
        <f t="shared" si="30"/>
        <v>1026933.732</v>
      </c>
      <c r="G686" s="588">
        <v>0.19</v>
      </c>
      <c r="H686" s="586">
        <v>4.5</v>
      </c>
      <c r="I686" s="587">
        <f t="shared" si="31"/>
        <v>261913.5</v>
      </c>
      <c r="J686" s="589">
        <f t="shared" si="32"/>
        <v>0</v>
      </c>
    </row>
    <row r="687" spans="1:10">
      <c r="A687" s="584">
        <v>2016</v>
      </c>
      <c r="B687" s="585" t="s">
        <v>1127</v>
      </c>
      <c r="C687" s="585" t="s">
        <v>31</v>
      </c>
      <c r="D687" s="586">
        <v>14360</v>
      </c>
      <c r="E687" s="587">
        <v>16.885999999999999</v>
      </c>
      <c r="F687" s="587">
        <f t="shared" si="30"/>
        <v>242482.96</v>
      </c>
      <c r="G687" s="588">
        <v>0.32</v>
      </c>
      <c r="H687" s="586">
        <v>5.9</v>
      </c>
      <c r="I687" s="587">
        <f t="shared" si="31"/>
        <v>84724</v>
      </c>
      <c r="J687" s="589">
        <f t="shared" si="32"/>
        <v>0</v>
      </c>
    </row>
    <row r="688" spans="1:10">
      <c r="A688" s="584">
        <v>2016</v>
      </c>
      <c r="B688" s="585" t="s">
        <v>1127</v>
      </c>
      <c r="C688" s="585" t="s">
        <v>31</v>
      </c>
      <c r="D688" s="586">
        <v>75805</v>
      </c>
      <c r="E688" s="587">
        <v>17.738</v>
      </c>
      <c r="F688" s="587">
        <f t="shared" si="30"/>
        <v>1344629.0899999999</v>
      </c>
      <c r="G688" s="588">
        <v>0.32</v>
      </c>
      <c r="H688" s="586">
        <v>5</v>
      </c>
      <c r="I688" s="587">
        <f t="shared" si="31"/>
        <v>379025</v>
      </c>
      <c r="J688" s="589">
        <f t="shared" si="32"/>
        <v>0</v>
      </c>
    </row>
    <row r="689" spans="1:10">
      <c r="A689" s="584">
        <v>2016</v>
      </c>
      <c r="B689" s="585" t="s">
        <v>1127</v>
      </c>
      <c r="C689" s="585" t="s">
        <v>31</v>
      </c>
      <c r="D689" s="586">
        <v>30228</v>
      </c>
      <c r="E689" s="587">
        <v>18.23</v>
      </c>
      <c r="F689" s="587">
        <f t="shared" si="30"/>
        <v>551056.44000000006</v>
      </c>
      <c r="G689" s="588">
        <v>0.28000000000000003</v>
      </c>
      <c r="H689" s="586">
        <v>4.5</v>
      </c>
      <c r="I689" s="587">
        <f t="shared" si="31"/>
        <v>136026</v>
      </c>
      <c r="J689" s="589">
        <f t="shared" si="32"/>
        <v>0</v>
      </c>
    </row>
    <row r="690" spans="1:10">
      <c r="A690" s="584">
        <v>2016</v>
      </c>
      <c r="B690" s="585" t="s">
        <v>1127</v>
      </c>
      <c r="C690" s="585" t="s">
        <v>31</v>
      </c>
      <c r="D690" s="586">
        <v>45504</v>
      </c>
      <c r="E690" s="587">
        <v>17.623999999999999</v>
      </c>
      <c r="F690" s="587">
        <f t="shared" si="30"/>
        <v>801962.49599999993</v>
      </c>
      <c r="G690" s="588">
        <v>0.18</v>
      </c>
      <c r="H690" s="586">
        <v>4.4000000000000004</v>
      </c>
      <c r="I690" s="587">
        <f t="shared" si="31"/>
        <v>200217.60000000001</v>
      </c>
      <c r="J690" s="589">
        <f t="shared" si="32"/>
        <v>0</v>
      </c>
    </row>
    <row r="691" spans="1:10">
      <c r="A691" s="584">
        <v>2016</v>
      </c>
      <c r="B691" s="585" t="s">
        <v>1127</v>
      </c>
      <c r="C691" s="585" t="s">
        <v>31</v>
      </c>
      <c r="D691" s="586">
        <v>59812</v>
      </c>
      <c r="E691" s="587">
        <v>17.25</v>
      </c>
      <c r="F691" s="587">
        <f t="shared" si="30"/>
        <v>1031757</v>
      </c>
      <c r="G691" s="588">
        <v>0.22</v>
      </c>
      <c r="H691" s="586">
        <v>4.4000000000000004</v>
      </c>
      <c r="I691" s="587">
        <f t="shared" si="31"/>
        <v>263172.80000000005</v>
      </c>
      <c r="J691" s="589">
        <f t="shared" si="32"/>
        <v>0</v>
      </c>
    </row>
    <row r="692" spans="1:10">
      <c r="A692" s="584">
        <v>2016</v>
      </c>
      <c r="B692" s="585" t="s">
        <v>1127</v>
      </c>
      <c r="C692" s="585" t="s">
        <v>31</v>
      </c>
      <c r="D692" s="586">
        <v>227582</v>
      </c>
      <c r="E692" s="587">
        <v>17.571999999999999</v>
      </c>
      <c r="F692" s="587">
        <f t="shared" si="30"/>
        <v>3999070.9039999996</v>
      </c>
      <c r="G692" s="588">
        <v>0.24</v>
      </c>
      <c r="H692" s="586">
        <v>5.8</v>
      </c>
      <c r="I692" s="587">
        <f t="shared" si="31"/>
        <v>1319975.5999999999</v>
      </c>
      <c r="J692" s="589">
        <f t="shared" si="32"/>
        <v>0</v>
      </c>
    </row>
    <row r="693" spans="1:10">
      <c r="A693" s="584">
        <v>2016</v>
      </c>
      <c r="B693" s="585" t="s">
        <v>1127</v>
      </c>
      <c r="C693" s="585" t="s">
        <v>31</v>
      </c>
      <c r="D693" s="586">
        <v>135926</v>
      </c>
      <c r="E693" s="587">
        <v>16.158000000000001</v>
      </c>
      <c r="F693" s="587">
        <f t="shared" si="30"/>
        <v>2196292.3080000002</v>
      </c>
      <c r="G693" s="588">
        <v>0.43</v>
      </c>
      <c r="H693" s="586">
        <v>5</v>
      </c>
      <c r="I693" s="587">
        <f t="shared" si="31"/>
        <v>679630</v>
      </c>
      <c r="J693" s="589">
        <f t="shared" si="32"/>
        <v>0</v>
      </c>
    </row>
    <row r="694" spans="1:10">
      <c r="A694" s="584">
        <v>2016</v>
      </c>
      <c r="B694" s="585" t="s">
        <v>1131</v>
      </c>
      <c r="C694" s="585" t="s">
        <v>31</v>
      </c>
      <c r="D694" s="586">
        <v>109624</v>
      </c>
      <c r="E694" s="587">
        <v>23.28</v>
      </c>
      <c r="F694" s="587">
        <f t="shared" si="30"/>
        <v>2552046.7200000002</v>
      </c>
      <c r="G694" s="588">
        <v>3.16</v>
      </c>
      <c r="H694" s="586">
        <v>8.3000000000000007</v>
      </c>
      <c r="I694" s="587">
        <f t="shared" si="31"/>
        <v>909879.20000000007</v>
      </c>
      <c r="J694" s="589">
        <f t="shared" si="32"/>
        <v>0</v>
      </c>
    </row>
    <row r="695" spans="1:10">
      <c r="A695" s="584">
        <v>2016</v>
      </c>
      <c r="B695" s="585" t="s">
        <v>1131</v>
      </c>
      <c r="C695" s="585" t="s">
        <v>31</v>
      </c>
      <c r="D695" s="586">
        <v>183770</v>
      </c>
      <c r="E695" s="587">
        <v>22.24</v>
      </c>
      <c r="F695" s="587">
        <f t="shared" si="30"/>
        <v>4087044.8</v>
      </c>
      <c r="G695" s="588">
        <v>2.96</v>
      </c>
      <c r="H695" s="586">
        <v>9.1</v>
      </c>
      <c r="I695" s="587">
        <f t="shared" si="31"/>
        <v>1672307</v>
      </c>
      <c r="J695" s="589">
        <f t="shared" si="32"/>
        <v>0</v>
      </c>
    </row>
    <row r="696" spans="1:10">
      <c r="A696" s="584">
        <v>2016</v>
      </c>
      <c r="B696" s="585" t="s">
        <v>1127</v>
      </c>
      <c r="C696" s="585" t="s">
        <v>31</v>
      </c>
      <c r="D696" s="586">
        <v>69234</v>
      </c>
      <c r="E696" s="587">
        <v>16.75</v>
      </c>
      <c r="F696" s="587">
        <f t="shared" si="30"/>
        <v>1159669.5</v>
      </c>
      <c r="G696" s="588">
        <v>0.34</v>
      </c>
      <c r="H696" s="586">
        <v>4.9000000000000004</v>
      </c>
      <c r="I696" s="587">
        <f t="shared" si="31"/>
        <v>339246.60000000003</v>
      </c>
      <c r="J696" s="589">
        <f t="shared" si="32"/>
        <v>0</v>
      </c>
    </row>
    <row r="697" spans="1:10">
      <c r="A697" s="584">
        <v>2016</v>
      </c>
      <c r="B697" s="585" t="s">
        <v>1127</v>
      </c>
      <c r="C697" s="585" t="s">
        <v>31</v>
      </c>
      <c r="D697" s="586">
        <v>26889</v>
      </c>
      <c r="E697" s="587">
        <v>16.48</v>
      </c>
      <c r="F697" s="587">
        <f t="shared" si="30"/>
        <v>443130.72000000003</v>
      </c>
      <c r="G697" s="588">
        <v>0.38</v>
      </c>
      <c r="H697" s="586">
        <v>5.2</v>
      </c>
      <c r="I697" s="587">
        <f t="shared" si="31"/>
        <v>139822.80000000002</v>
      </c>
      <c r="J697" s="589">
        <f t="shared" si="32"/>
        <v>0</v>
      </c>
    </row>
    <row r="698" spans="1:10">
      <c r="A698" s="584">
        <v>2016</v>
      </c>
      <c r="B698" s="585" t="s">
        <v>1127</v>
      </c>
      <c r="C698" s="585" t="s">
        <v>31</v>
      </c>
      <c r="D698" s="586">
        <v>41367</v>
      </c>
      <c r="E698" s="587">
        <v>16.920000000000002</v>
      </c>
      <c r="F698" s="587">
        <f t="shared" si="30"/>
        <v>699929.64</v>
      </c>
      <c r="G698" s="588">
        <v>0.28000000000000003</v>
      </c>
      <c r="H698" s="586">
        <v>4.9000000000000004</v>
      </c>
      <c r="I698" s="587">
        <f t="shared" si="31"/>
        <v>202698.30000000002</v>
      </c>
      <c r="J698" s="589">
        <f t="shared" si="32"/>
        <v>0</v>
      </c>
    </row>
    <row r="699" spans="1:10">
      <c r="A699" s="584">
        <v>2016</v>
      </c>
      <c r="B699" s="585" t="s">
        <v>1127</v>
      </c>
      <c r="C699" s="585" t="s">
        <v>31</v>
      </c>
      <c r="D699" s="586">
        <v>27377</v>
      </c>
      <c r="E699" s="587">
        <v>16.989999999999998</v>
      </c>
      <c r="F699" s="587">
        <f t="shared" si="30"/>
        <v>465135.23</v>
      </c>
      <c r="G699" s="588">
        <v>0.34</v>
      </c>
      <c r="H699" s="586">
        <v>4.7</v>
      </c>
      <c r="I699" s="587">
        <f t="shared" si="31"/>
        <v>128671.90000000001</v>
      </c>
      <c r="J699" s="589">
        <f t="shared" si="32"/>
        <v>0</v>
      </c>
    </row>
    <row r="700" spans="1:10">
      <c r="A700" s="584">
        <v>2016</v>
      </c>
      <c r="B700" s="585" t="s">
        <v>1127</v>
      </c>
      <c r="C700" s="585" t="s">
        <v>31</v>
      </c>
      <c r="D700" s="586">
        <v>28099</v>
      </c>
      <c r="E700" s="587">
        <v>16.989999999999998</v>
      </c>
      <c r="F700" s="587">
        <f t="shared" si="30"/>
        <v>477402.00999999995</v>
      </c>
      <c r="G700" s="588">
        <v>0.22</v>
      </c>
      <c r="H700" s="586">
        <v>4.8</v>
      </c>
      <c r="I700" s="587">
        <f t="shared" si="31"/>
        <v>134875.19999999998</v>
      </c>
      <c r="J700" s="589">
        <f t="shared" si="32"/>
        <v>0</v>
      </c>
    </row>
    <row r="701" spans="1:10">
      <c r="A701" s="584">
        <v>2016</v>
      </c>
      <c r="B701" s="585" t="s">
        <v>1131</v>
      </c>
      <c r="C701" s="585" t="s">
        <v>31</v>
      </c>
      <c r="D701" s="586">
        <v>102716</v>
      </c>
      <c r="E701" s="587">
        <v>23.76</v>
      </c>
      <c r="F701" s="587">
        <f t="shared" si="30"/>
        <v>2440532.16</v>
      </c>
      <c r="G701" s="588">
        <v>1.53</v>
      </c>
      <c r="H701" s="586">
        <v>12.5</v>
      </c>
      <c r="I701" s="587">
        <f t="shared" si="31"/>
        <v>1283950</v>
      </c>
      <c r="J701" s="589">
        <f t="shared" si="32"/>
        <v>0</v>
      </c>
    </row>
    <row r="702" spans="1:10">
      <c r="A702" s="584">
        <v>2016</v>
      </c>
      <c r="B702" s="585" t="s">
        <v>1131</v>
      </c>
      <c r="C702" s="585" t="s">
        <v>31</v>
      </c>
      <c r="D702" s="586">
        <v>11623</v>
      </c>
      <c r="E702" s="587">
        <v>22.11</v>
      </c>
      <c r="F702" s="587">
        <f t="shared" si="30"/>
        <v>256984.53</v>
      </c>
      <c r="G702" s="588">
        <v>0.95</v>
      </c>
      <c r="H702" s="586">
        <v>17</v>
      </c>
      <c r="I702" s="587">
        <f t="shared" si="31"/>
        <v>197591</v>
      </c>
      <c r="J702" s="589">
        <f t="shared" si="32"/>
        <v>0</v>
      </c>
    </row>
    <row r="703" spans="1:10">
      <c r="A703" s="584">
        <v>2016</v>
      </c>
      <c r="B703" s="585" t="s">
        <v>1127</v>
      </c>
      <c r="C703" s="585" t="s">
        <v>31</v>
      </c>
      <c r="D703" s="586">
        <v>44660</v>
      </c>
      <c r="E703" s="587">
        <v>17.552</v>
      </c>
      <c r="F703" s="587">
        <f t="shared" si="30"/>
        <v>783872.32</v>
      </c>
      <c r="G703" s="588">
        <v>0.18</v>
      </c>
      <c r="H703" s="586">
        <v>4.5999999999999996</v>
      </c>
      <c r="I703" s="587">
        <f t="shared" si="31"/>
        <v>205435.99999999997</v>
      </c>
      <c r="J703" s="589">
        <f t="shared" si="32"/>
        <v>0</v>
      </c>
    </row>
    <row r="704" spans="1:10">
      <c r="A704" s="584">
        <v>2016</v>
      </c>
      <c r="B704" s="585" t="s">
        <v>1127</v>
      </c>
      <c r="C704" s="585" t="s">
        <v>31</v>
      </c>
      <c r="D704" s="586">
        <v>60710</v>
      </c>
      <c r="E704" s="587">
        <v>17.001999999999999</v>
      </c>
      <c r="F704" s="587">
        <f t="shared" si="30"/>
        <v>1032191.4199999999</v>
      </c>
      <c r="G704" s="588">
        <v>0.3</v>
      </c>
      <c r="H704" s="586">
        <v>5.0999999999999996</v>
      </c>
      <c r="I704" s="587">
        <f t="shared" si="31"/>
        <v>309621</v>
      </c>
      <c r="J704" s="589">
        <f t="shared" si="32"/>
        <v>0</v>
      </c>
    </row>
    <row r="705" spans="1:10">
      <c r="A705" s="584">
        <v>2016</v>
      </c>
      <c r="B705" s="585" t="s">
        <v>1127</v>
      </c>
      <c r="C705" s="585" t="s">
        <v>31</v>
      </c>
      <c r="D705" s="586">
        <v>60300</v>
      </c>
      <c r="E705" s="587">
        <v>17.93</v>
      </c>
      <c r="F705" s="587">
        <f t="shared" si="30"/>
        <v>1081179</v>
      </c>
      <c r="G705" s="588">
        <v>0.28000000000000003</v>
      </c>
      <c r="H705" s="586">
        <v>5.2</v>
      </c>
      <c r="I705" s="587">
        <f t="shared" si="31"/>
        <v>313560</v>
      </c>
      <c r="J705" s="589">
        <f t="shared" si="32"/>
        <v>0</v>
      </c>
    </row>
    <row r="706" spans="1:10">
      <c r="A706" s="584">
        <v>2016</v>
      </c>
      <c r="B706" s="585" t="s">
        <v>1127</v>
      </c>
      <c r="C706" s="585" t="s">
        <v>31</v>
      </c>
      <c r="D706" s="586">
        <v>44979</v>
      </c>
      <c r="E706" s="587">
        <v>17.245999999999999</v>
      </c>
      <c r="F706" s="587">
        <f t="shared" si="30"/>
        <v>775707.83399999992</v>
      </c>
      <c r="G706" s="588">
        <v>0.23</v>
      </c>
      <c r="H706" s="586">
        <v>4.0999999999999996</v>
      </c>
      <c r="I706" s="587">
        <f t="shared" si="31"/>
        <v>184413.9</v>
      </c>
      <c r="J706" s="589">
        <f t="shared" si="32"/>
        <v>0</v>
      </c>
    </row>
    <row r="707" spans="1:10">
      <c r="A707" s="584">
        <v>2016</v>
      </c>
      <c r="B707" s="585" t="s">
        <v>1127</v>
      </c>
      <c r="C707" s="585" t="s">
        <v>31</v>
      </c>
      <c r="D707" s="586">
        <v>174551</v>
      </c>
      <c r="E707" s="587">
        <v>17.731999999999999</v>
      </c>
      <c r="F707" s="587">
        <f t="shared" ref="F707:F770" si="33">E707*D707</f>
        <v>3095138.3319999999</v>
      </c>
      <c r="G707" s="588">
        <v>0.28000000000000003</v>
      </c>
      <c r="H707" s="586">
        <v>5.4</v>
      </c>
      <c r="I707" s="587">
        <f t="shared" ref="I707:I770" si="34">H707*D707</f>
        <v>942575.4</v>
      </c>
      <c r="J707" s="589">
        <f t="shared" ref="J707:J770" si="35">IF(B707="LIG",1,0)</f>
        <v>0</v>
      </c>
    </row>
    <row r="708" spans="1:10">
      <c r="A708" s="584">
        <v>2016</v>
      </c>
      <c r="B708" s="585" t="s">
        <v>1127</v>
      </c>
      <c r="C708" s="585" t="s">
        <v>31</v>
      </c>
      <c r="D708" s="586">
        <v>174494</v>
      </c>
      <c r="E708" s="587">
        <v>16.622</v>
      </c>
      <c r="F708" s="587">
        <f t="shared" si="33"/>
        <v>2900439.2680000002</v>
      </c>
      <c r="G708" s="588">
        <v>0.41</v>
      </c>
      <c r="H708" s="586">
        <v>4.9000000000000004</v>
      </c>
      <c r="I708" s="587">
        <f t="shared" si="34"/>
        <v>855020.60000000009</v>
      </c>
      <c r="J708" s="589">
        <f t="shared" si="35"/>
        <v>0</v>
      </c>
    </row>
    <row r="709" spans="1:10">
      <c r="A709" s="584">
        <v>2016</v>
      </c>
      <c r="B709" s="585" t="s">
        <v>1127</v>
      </c>
      <c r="C709" s="585" t="s">
        <v>31</v>
      </c>
      <c r="D709" s="586">
        <v>15901</v>
      </c>
      <c r="E709" s="587">
        <v>16.538</v>
      </c>
      <c r="F709" s="587">
        <f t="shared" si="33"/>
        <v>262970.73800000001</v>
      </c>
      <c r="G709" s="588">
        <v>0.35</v>
      </c>
      <c r="H709" s="586">
        <v>5</v>
      </c>
      <c r="I709" s="587">
        <f t="shared" si="34"/>
        <v>79505</v>
      </c>
      <c r="J709" s="589">
        <f t="shared" si="35"/>
        <v>0</v>
      </c>
    </row>
    <row r="710" spans="1:10">
      <c r="A710" s="584">
        <v>2016</v>
      </c>
      <c r="B710" s="585" t="s">
        <v>1127</v>
      </c>
      <c r="C710" s="585" t="s">
        <v>31</v>
      </c>
      <c r="D710" s="586">
        <v>173970</v>
      </c>
      <c r="E710" s="587">
        <v>17.064</v>
      </c>
      <c r="F710" s="587">
        <f t="shared" si="33"/>
        <v>2968624.08</v>
      </c>
      <c r="G710" s="588">
        <v>0.26</v>
      </c>
      <c r="H710" s="586">
        <v>4.2</v>
      </c>
      <c r="I710" s="587">
        <f t="shared" si="34"/>
        <v>730674</v>
      </c>
      <c r="J710" s="589">
        <f t="shared" si="35"/>
        <v>0</v>
      </c>
    </row>
    <row r="711" spans="1:10">
      <c r="A711" s="584">
        <v>2016</v>
      </c>
      <c r="B711" s="585" t="s">
        <v>1127</v>
      </c>
      <c r="C711" s="585" t="s">
        <v>31</v>
      </c>
      <c r="D711" s="586">
        <v>158037</v>
      </c>
      <c r="E711" s="587">
        <v>17.170000000000002</v>
      </c>
      <c r="F711" s="587">
        <f t="shared" si="33"/>
        <v>2713495.29</v>
      </c>
      <c r="G711" s="588">
        <v>0.27</v>
      </c>
      <c r="H711" s="586">
        <v>4.3</v>
      </c>
      <c r="I711" s="587">
        <f t="shared" si="34"/>
        <v>679559.1</v>
      </c>
      <c r="J711" s="589">
        <f t="shared" si="35"/>
        <v>0</v>
      </c>
    </row>
    <row r="712" spans="1:10">
      <c r="A712" s="584">
        <v>2016</v>
      </c>
      <c r="B712" s="585" t="s">
        <v>1127</v>
      </c>
      <c r="C712" s="585" t="s">
        <v>31</v>
      </c>
      <c r="D712" s="586">
        <v>46191</v>
      </c>
      <c r="E712" s="587">
        <v>17.225999999999999</v>
      </c>
      <c r="F712" s="587">
        <f t="shared" si="33"/>
        <v>795686.16599999997</v>
      </c>
      <c r="G712" s="588">
        <v>0.28000000000000003</v>
      </c>
      <c r="H712" s="586">
        <v>4.4000000000000004</v>
      </c>
      <c r="I712" s="587">
        <f t="shared" si="34"/>
        <v>203240.40000000002</v>
      </c>
      <c r="J712" s="589">
        <f t="shared" si="35"/>
        <v>0</v>
      </c>
    </row>
    <row r="713" spans="1:10">
      <c r="A713" s="584">
        <v>2016</v>
      </c>
      <c r="B713" s="585" t="s">
        <v>1127</v>
      </c>
      <c r="C713" s="585" t="s">
        <v>31</v>
      </c>
      <c r="D713" s="586">
        <v>15926</v>
      </c>
      <c r="E713" s="587">
        <v>17.815999999999999</v>
      </c>
      <c r="F713" s="587">
        <f t="shared" si="33"/>
        <v>283737.61599999998</v>
      </c>
      <c r="G713" s="588">
        <v>1.28</v>
      </c>
      <c r="H713" s="586">
        <v>5.2</v>
      </c>
      <c r="I713" s="587">
        <f t="shared" si="34"/>
        <v>82815.199999999997</v>
      </c>
      <c r="J713" s="589">
        <f t="shared" si="35"/>
        <v>0</v>
      </c>
    </row>
    <row r="714" spans="1:10">
      <c r="A714" s="584">
        <v>2016</v>
      </c>
      <c r="B714" s="585" t="s">
        <v>1131</v>
      </c>
      <c r="C714" s="585" t="s">
        <v>31</v>
      </c>
      <c r="D714" s="586">
        <v>20700</v>
      </c>
      <c r="E714" s="587">
        <v>25.832000000000001</v>
      </c>
      <c r="F714" s="587">
        <f t="shared" si="33"/>
        <v>534722.4</v>
      </c>
      <c r="G714" s="588">
        <v>2.86</v>
      </c>
      <c r="H714" s="586">
        <v>8.1</v>
      </c>
      <c r="I714" s="587">
        <f t="shared" si="34"/>
        <v>167670</v>
      </c>
      <c r="J714" s="589">
        <f t="shared" si="35"/>
        <v>0</v>
      </c>
    </row>
    <row r="715" spans="1:10">
      <c r="A715" s="584">
        <v>2016</v>
      </c>
      <c r="B715" s="585" t="s">
        <v>1131</v>
      </c>
      <c r="C715" s="585" t="s">
        <v>31</v>
      </c>
      <c r="D715" s="586">
        <v>76211</v>
      </c>
      <c r="E715" s="587">
        <v>24.844000000000001</v>
      </c>
      <c r="F715" s="587">
        <f t="shared" si="33"/>
        <v>1893386.084</v>
      </c>
      <c r="G715" s="588">
        <v>4.67</v>
      </c>
      <c r="H715" s="586">
        <v>9.1999999999999993</v>
      </c>
      <c r="I715" s="587">
        <f t="shared" si="34"/>
        <v>701141.2</v>
      </c>
      <c r="J715" s="589">
        <f t="shared" si="35"/>
        <v>0</v>
      </c>
    </row>
    <row r="716" spans="1:10">
      <c r="A716" s="584">
        <v>2016</v>
      </c>
      <c r="B716" s="585" t="s">
        <v>1131</v>
      </c>
      <c r="C716" s="585" t="s">
        <v>31</v>
      </c>
      <c r="D716" s="586">
        <v>50437</v>
      </c>
      <c r="E716" s="587">
        <v>26.556000000000001</v>
      </c>
      <c r="F716" s="587">
        <f t="shared" si="33"/>
        <v>1339404.9720000001</v>
      </c>
      <c r="G716" s="588">
        <v>3.06</v>
      </c>
      <c r="H716" s="586">
        <v>7.17</v>
      </c>
      <c r="I716" s="587">
        <f t="shared" si="34"/>
        <v>361633.29</v>
      </c>
      <c r="J716" s="589">
        <f t="shared" si="35"/>
        <v>0</v>
      </c>
    </row>
    <row r="717" spans="1:10">
      <c r="A717" s="584">
        <v>2016</v>
      </c>
      <c r="B717" s="585" t="s">
        <v>1131</v>
      </c>
      <c r="C717" s="585" t="s">
        <v>31</v>
      </c>
      <c r="D717" s="586">
        <v>21596</v>
      </c>
      <c r="E717" s="587">
        <v>24.867999999999999</v>
      </c>
      <c r="F717" s="587">
        <f t="shared" si="33"/>
        <v>537049.32799999998</v>
      </c>
      <c r="G717" s="588">
        <v>4.08</v>
      </c>
      <c r="H717" s="586">
        <v>9.7899999999999991</v>
      </c>
      <c r="I717" s="587">
        <f t="shared" si="34"/>
        <v>211424.83999999997</v>
      </c>
      <c r="J717" s="589">
        <f t="shared" si="35"/>
        <v>0</v>
      </c>
    </row>
    <row r="718" spans="1:10">
      <c r="A718" s="584">
        <v>2016</v>
      </c>
      <c r="B718" s="585" t="s">
        <v>1131</v>
      </c>
      <c r="C718" s="585" t="s">
        <v>31</v>
      </c>
      <c r="D718" s="586">
        <v>28362</v>
      </c>
      <c r="E718" s="587">
        <v>24.788</v>
      </c>
      <c r="F718" s="587">
        <f t="shared" si="33"/>
        <v>703037.25600000005</v>
      </c>
      <c r="G718" s="588">
        <v>3.51</v>
      </c>
      <c r="H718" s="586">
        <v>10.07</v>
      </c>
      <c r="I718" s="587">
        <f t="shared" si="34"/>
        <v>285605.34000000003</v>
      </c>
      <c r="J718" s="589">
        <f t="shared" si="35"/>
        <v>0</v>
      </c>
    </row>
    <row r="719" spans="1:10">
      <c r="A719" s="584">
        <v>2016</v>
      </c>
      <c r="B719" s="585" t="s">
        <v>1131</v>
      </c>
      <c r="C719" s="585" t="s">
        <v>31</v>
      </c>
      <c r="D719" s="586">
        <v>41002</v>
      </c>
      <c r="E719" s="587">
        <v>26.033999999999999</v>
      </c>
      <c r="F719" s="587">
        <f t="shared" si="33"/>
        <v>1067446.068</v>
      </c>
      <c r="G719" s="588">
        <v>2.5499999999999998</v>
      </c>
      <c r="H719" s="586">
        <v>7.5</v>
      </c>
      <c r="I719" s="587">
        <f t="shared" si="34"/>
        <v>307515</v>
      </c>
      <c r="J719" s="589">
        <f t="shared" si="35"/>
        <v>0</v>
      </c>
    </row>
    <row r="720" spans="1:10">
      <c r="A720" s="584">
        <v>2016</v>
      </c>
      <c r="B720" s="585" t="s">
        <v>1131</v>
      </c>
      <c r="C720" s="585" t="s">
        <v>31</v>
      </c>
      <c r="D720" s="586">
        <v>19080</v>
      </c>
      <c r="E720" s="587">
        <v>25.81</v>
      </c>
      <c r="F720" s="587">
        <f t="shared" si="33"/>
        <v>492454.8</v>
      </c>
      <c r="G720" s="588">
        <v>2.98</v>
      </c>
      <c r="H720" s="586">
        <v>8.24</v>
      </c>
      <c r="I720" s="587">
        <f t="shared" si="34"/>
        <v>157219.20000000001</v>
      </c>
      <c r="J720" s="589">
        <f t="shared" si="35"/>
        <v>0</v>
      </c>
    </row>
    <row r="721" spans="1:10">
      <c r="A721" s="584">
        <v>2016</v>
      </c>
      <c r="B721" s="585" t="s">
        <v>1133</v>
      </c>
      <c r="C721" s="585" t="s">
        <v>31</v>
      </c>
      <c r="D721" s="586">
        <v>9982</v>
      </c>
      <c r="E721" s="587">
        <v>14</v>
      </c>
      <c r="F721" s="587">
        <f t="shared" si="33"/>
        <v>139748</v>
      </c>
      <c r="G721" s="588">
        <v>0.15</v>
      </c>
      <c r="H721" s="586">
        <v>7.7</v>
      </c>
      <c r="I721" s="587">
        <f t="shared" si="34"/>
        <v>76861.400000000009</v>
      </c>
      <c r="J721" s="589">
        <f t="shared" si="35"/>
        <v>1</v>
      </c>
    </row>
    <row r="722" spans="1:10">
      <c r="A722" s="584">
        <v>2016</v>
      </c>
      <c r="B722" s="585" t="s">
        <v>1133</v>
      </c>
      <c r="C722" s="585" t="s">
        <v>31</v>
      </c>
      <c r="D722" s="586">
        <v>7486</v>
      </c>
      <c r="E722" s="587">
        <v>15</v>
      </c>
      <c r="F722" s="587">
        <f t="shared" si="33"/>
        <v>112290</v>
      </c>
      <c r="G722" s="588">
        <v>0.13</v>
      </c>
      <c r="H722" s="586">
        <v>6.6</v>
      </c>
      <c r="I722" s="587">
        <f t="shared" si="34"/>
        <v>49407.6</v>
      </c>
      <c r="J722" s="589">
        <f t="shared" si="35"/>
        <v>1</v>
      </c>
    </row>
    <row r="723" spans="1:10">
      <c r="A723" s="584">
        <v>2016</v>
      </c>
      <c r="B723" s="585" t="s">
        <v>1129</v>
      </c>
      <c r="C723" s="585" t="s">
        <v>31</v>
      </c>
      <c r="D723" s="586">
        <v>2697</v>
      </c>
      <c r="E723" s="587">
        <v>15</v>
      </c>
      <c r="F723" s="587">
        <f t="shared" si="33"/>
        <v>40455</v>
      </c>
      <c r="G723" s="588">
        <v>0.13</v>
      </c>
      <c r="H723" s="586">
        <v>6.6</v>
      </c>
      <c r="I723" s="587">
        <f t="shared" si="34"/>
        <v>17800.2</v>
      </c>
      <c r="J723" s="589">
        <f t="shared" si="35"/>
        <v>0</v>
      </c>
    </row>
    <row r="724" spans="1:10">
      <c r="A724" s="584">
        <v>2016</v>
      </c>
      <c r="B724" s="585" t="s">
        <v>1129</v>
      </c>
      <c r="C724" s="585" t="s">
        <v>31</v>
      </c>
      <c r="D724" s="586">
        <v>5760</v>
      </c>
      <c r="E724" s="587">
        <v>14</v>
      </c>
      <c r="F724" s="587">
        <f t="shared" si="33"/>
        <v>80640</v>
      </c>
      <c r="G724" s="588">
        <v>0.15</v>
      </c>
      <c r="H724" s="586">
        <v>7.7</v>
      </c>
      <c r="I724" s="587">
        <f t="shared" si="34"/>
        <v>44352</v>
      </c>
      <c r="J724" s="589">
        <f t="shared" si="35"/>
        <v>0</v>
      </c>
    </row>
    <row r="725" spans="1:10">
      <c r="A725" s="584">
        <v>2016</v>
      </c>
      <c r="B725" s="585" t="s">
        <v>1133</v>
      </c>
      <c r="C725" s="585" t="s">
        <v>31</v>
      </c>
      <c r="D725" s="586">
        <v>495984</v>
      </c>
      <c r="E725" s="587">
        <v>13.488</v>
      </c>
      <c r="F725" s="587">
        <f t="shared" si="33"/>
        <v>6689832.1919999998</v>
      </c>
      <c r="G725" s="588">
        <v>1.08</v>
      </c>
      <c r="H725" s="586">
        <v>10.5</v>
      </c>
      <c r="I725" s="587">
        <f t="shared" si="34"/>
        <v>5207832</v>
      </c>
      <c r="J725" s="589">
        <f t="shared" si="35"/>
        <v>1</v>
      </c>
    </row>
    <row r="726" spans="1:10">
      <c r="A726" s="584">
        <v>2016</v>
      </c>
      <c r="B726" s="585" t="s">
        <v>1131</v>
      </c>
      <c r="C726" s="585" t="s">
        <v>31</v>
      </c>
      <c r="D726" s="586">
        <v>24445</v>
      </c>
      <c r="E726" s="587">
        <v>21.192</v>
      </c>
      <c r="F726" s="587">
        <f t="shared" si="33"/>
        <v>518038.44</v>
      </c>
      <c r="G726" s="588">
        <v>0.37</v>
      </c>
      <c r="H726" s="586">
        <v>11</v>
      </c>
      <c r="I726" s="587">
        <f t="shared" si="34"/>
        <v>268895</v>
      </c>
      <c r="J726" s="589">
        <f t="shared" si="35"/>
        <v>0</v>
      </c>
    </row>
    <row r="727" spans="1:10">
      <c r="A727" s="584">
        <v>2016</v>
      </c>
      <c r="B727" s="585" t="s">
        <v>1131</v>
      </c>
      <c r="C727" s="585" t="s">
        <v>31</v>
      </c>
      <c r="D727" s="586">
        <v>155100</v>
      </c>
      <c r="E727" s="587">
        <v>21.387</v>
      </c>
      <c r="F727" s="587">
        <f t="shared" si="33"/>
        <v>3317123.7</v>
      </c>
      <c r="G727" s="588">
        <v>0.43</v>
      </c>
      <c r="H727" s="586">
        <v>12.2</v>
      </c>
      <c r="I727" s="587">
        <f t="shared" si="34"/>
        <v>1892220</v>
      </c>
      <c r="J727" s="589">
        <f t="shared" si="35"/>
        <v>0</v>
      </c>
    </row>
    <row r="728" spans="1:10">
      <c r="A728" s="584">
        <v>2016</v>
      </c>
      <c r="B728" s="585" t="s">
        <v>1127</v>
      </c>
      <c r="C728" s="585" t="s">
        <v>31</v>
      </c>
      <c r="D728" s="586">
        <v>4924</v>
      </c>
      <c r="E728" s="587">
        <v>19.245000000000001</v>
      </c>
      <c r="F728" s="587">
        <f t="shared" si="33"/>
        <v>94762.38</v>
      </c>
      <c r="G728" s="588">
        <v>0.57999999999999996</v>
      </c>
      <c r="H728" s="586">
        <v>10</v>
      </c>
      <c r="I728" s="587">
        <f t="shared" si="34"/>
        <v>49240</v>
      </c>
      <c r="J728" s="589">
        <f t="shared" si="35"/>
        <v>0</v>
      </c>
    </row>
    <row r="729" spans="1:10">
      <c r="A729" s="584">
        <v>2016</v>
      </c>
      <c r="B729" s="585" t="s">
        <v>1131</v>
      </c>
      <c r="C729" s="585" t="s">
        <v>31</v>
      </c>
      <c r="D729" s="586">
        <v>33086</v>
      </c>
      <c r="E729" s="587">
        <v>22.529</v>
      </c>
      <c r="F729" s="587">
        <f t="shared" si="33"/>
        <v>745394.49399999995</v>
      </c>
      <c r="G729" s="588">
        <v>0.53</v>
      </c>
      <c r="H729" s="586">
        <v>12</v>
      </c>
      <c r="I729" s="587">
        <f t="shared" si="34"/>
        <v>397032</v>
      </c>
      <c r="J729" s="589">
        <f t="shared" si="35"/>
        <v>0</v>
      </c>
    </row>
    <row r="730" spans="1:10">
      <c r="A730" s="584">
        <v>2016</v>
      </c>
      <c r="B730" s="585" t="s">
        <v>1131</v>
      </c>
      <c r="C730" s="585" t="s">
        <v>31</v>
      </c>
      <c r="D730" s="586">
        <v>48999</v>
      </c>
      <c r="E730" s="587">
        <v>22.405999999999999</v>
      </c>
      <c r="F730" s="587">
        <f t="shared" si="33"/>
        <v>1097871.594</v>
      </c>
      <c r="G730" s="588">
        <v>0.38</v>
      </c>
      <c r="H730" s="586">
        <v>7.3</v>
      </c>
      <c r="I730" s="587">
        <f t="shared" si="34"/>
        <v>357692.7</v>
      </c>
      <c r="J730" s="589">
        <f t="shared" si="35"/>
        <v>0</v>
      </c>
    </row>
    <row r="731" spans="1:10">
      <c r="A731" s="584">
        <v>2016</v>
      </c>
      <c r="B731" s="585" t="s">
        <v>1131</v>
      </c>
      <c r="C731" s="585" t="s">
        <v>31</v>
      </c>
      <c r="D731" s="586">
        <v>22430</v>
      </c>
      <c r="E731" s="587">
        <v>22.777999999999999</v>
      </c>
      <c r="F731" s="587">
        <f t="shared" si="33"/>
        <v>510910.54</v>
      </c>
      <c r="G731" s="588">
        <v>0.52</v>
      </c>
      <c r="H731" s="586">
        <v>11.2</v>
      </c>
      <c r="I731" s="587">
        <f t="shared" si="34"/>
        <v>251215.99999999997</v>
      </c>
      <c r="J731" s="589">
        <f t="shared" si="35"/>
        <v>0</v>
      </c>
    </row>
    <row r="732" spans="1:10">
      <c r="A732" s="584">
        <v>2016</v>
      </c>
      <c r="B732" s="585" t="s">
        <v>1131</v>
      </c>
      <c r="C732" s="585" t="s">
        <v>31</v>
      </c>
      <c r="D732" s="586">
        <v>76115</v>
      </c>
      <c r="E732" s="587">
        <v>24.102</v>
      </c>
      <c r="F732" s="587">
        <f t="shared" si="33"/>
        <v>1834523.73</v>
      </c>
      <c r="G732" s="588">
        <v>1.18</v>
      </c>
      <c r="H732" s="586">
        <v>11.3</v>
      </c>
      <c r="I732" s="587">
        <f t="shared" si="34"/>
        <v>860099.5</v>
      </c>
      <c r="J732" s="589">
        <f t="shared" si="35"/>
        <v>0</v>
      </c>
    </row>
    <row r="733" spans="1:10">
      <c r="A733" s="584">
        <v>2016</v>
      </c>
      <c r="B733" s="585" t="s">
        <v>1131</v>
      </c>
      <c r="C733" s="585" t="s">
        <v>31</v>
      </c>
      <c r="D733" s="586">
        <v>32806</v>
      </c>
      <c r="E733" s="587">
        <v>22.79</v>
      </c>
      <c r="F733" s="587">
        <f t="shared" si="33"/>
        <v>747648.74</v>
      </c>
      <c r="G733" s="588">
        <v>2.96</v>
      </c>
      <c r="H733" s="586">
        <v>8</v>
      </c>
      <c r="I733" s="587">
        <f t="shared" si="34"/>
        <v>262448</v>
      </c>
      <c r="J733" s="589">
        <f t="shared" si="35"/>
        <v>0</v>
      </c>
    </row>
    <row r="734" spans="1:10">
      <c r="A734" s="584">
        <v>2016</v>
      </c>
      <c r="B734" s="585" t="s">
        <v>1131</v>
      </c>
      <c r="C734" s="585" t="s">
        <v>31</v>
      </c>
      <c r="D734" s="586">
        <v>12526</v>
      </c>
      <c r="E734" s="587">
        <v>22.06</v>
      </c>
      <c r="F734" s="587">
        <f t="shared" si="33"/>
        <v>276323.56</v>
      </c>
      <c r="G734" s="588">
        <v>2.85</v>
      </c>
      <c r="H734" s="586">
        <v>8.6</v>
      </c>
      <c r="I734" s="587">
        <f t="shared" si="34"/>
        <v>107723.59999999999</v>
      </c>
      <c r="J734" s="589">
        <f t="shared" si="35"/>
        <v>0</v>
      </c>
    </row>
    <row r="735" spans="1:10">
      <c r="A735" s="584">
        <v>2016</v>
      </c>
      <c r="B735" s="585" t="s">
        <v>1131</v>
      </c>
      <c r="C735" s="585" t="s">
        <v>31</v>
      </c>
      <c r="D735" s="586">
        <v>11565</v>
      </c>
      <c r="E735" s="587">
        <v>22.7</v>
      </c>
      <c r="F735" s="587">
        <f t="shared" si="33"/>
        <v>262525.5</v>
      </c>
      <c r="G735" s="588">
        <v>2.58</v>
      </c>
      <c r="H735" s="586">
        <v>8.1999999999999993</v>
      </c>
      <c r="I735" s="587">
        <f t="shared" si="34"/>
        <v>94832.999999999985</v>
      </c>
      <c r="J735" s="589">
        <f t="shared" si="35"/>
        <v>0</v>
      </c>
    </row>
    <row r="736" spans="1:10">
      <c r="A736" s="584">
        <v>2016</v>
      </c>
      <c r="B736" s="585" t="s">
        <v>1127</v>
      </c>
      <c r="C736" s="585" t="s">
        <v>31</v>
      </c>
      <c r="D736" s="586">
        <v>113520</v>
      </c>
      <c r="E736" s="587">
        <v>18.04</v>
      </c>
      <c r="F736" s="587">
        <f t="shared" si="33"/>
        <v>2047900.7999999998</v>
      </c>
      <c r="G736" s="588">
        <v>0.28000000000000003</v>
      </c>
      <c r="H736" s="586">
        <v>4.9000000000000004</v>
      </c>
      <c r="I736" s="587">
        <f t="shared" si="34"/>
        <v>556248</v>
      </c>
      <c r="J736" s="589">
        <f t="shared" si="35"/>
        <v>0</v>
      </c>
    </row>
    <row r="737" spans="1:10">
      <c r="A737" s="584">
        <v>2016</v>
      </c>
      <c r="B737" s="585" t="s">
        <v>1127</v>
      </c>
      <c r="C737" s="585" t="s">
        <v>31</v>
      </c>
      <c r="D737" s="586">
        <v>64802</v>
      </c>
      <c r="E737" s="587">
        <v>16.84</v>
      </c>
      <c r="F737" s="587">
        <f t="shared" si="33"/>
        <v>1091265.68</v>
      </c>
      <c r="G737" s="588">
        <v>0.31</v>
      </c>
      <c r="H737" s="586">
        <v>5.6</v>
      </c>
      <c r="I737" s="587">
        <f t="shared" si="34"/>
        <v>362891.19999999995</v>
      </c>
      <c r="J737" s="589">
        <f t="shared" si="35"/>
        <v>0</v>
      </c>
    </row>
    <row r="738" spans="1:10">
      <c r="A738" s="584">
        <v>2016</v>
      </c>
      <c r="B738" s="585" t="s">
        <v>1127</v>
      </c>
      <c r="C738" s="585" t="s">
        <v>31</v>
      </c>
      <c r="D738" s="586">
        <v>129020</v>
      </c>
      <c r="E738" s="587">
        <v>16.79</v>
      </c>
      <c r="F738" s="587">
        <f t="shared" si="33"/>
        <v>2166245.7999999998</v>
      </c>
      <c r="G738" s="588">
        <v>0.28999999999999998</v>
      </c>
      <c r="H738" s="586">
        <v>5.8</v>
      </c>
      <c r="I738" s="587">
        <f t="shared" si="34"/>
        <v>748316</v>
      </c>
      <c r="J738" s="589">
        <f t="shared" si="35"/>
        <v>0</v>
      </c>
    </row>
    <row r="739" spans="1:10">
      <c r="A739" s="584">
        <v>2016</v>
      </c>
      <c r="B739" s="585" t="s">
        <v>1127</v>
      </c>
      <c r="C739" s="585" t="s">
        <v>31</v>
      </c>
      <c r="D739" s="586">
        <v>16402</v>
      </c>
      <c r="E739" s="587">
        <v>17.63</v>
      </c>
      <c r="F739" s="587">
        <f t="shared" si="33"/>
        <v>289167.26</v>
      </c>
      <c r="G739" s="588">
        <v>0.18</v>
      </c>
      <c r="H739" s="586">
        <v>4.5</v>
      </c>
      <c r="I739" s="587">
        <f t="shared" si="34"/>
        <v>73809</v>
      </c>
      <c r="J739" s="589">
        <f t="shared" si="35"/>
        <v>0</v>
      </c>
    </row>
    <row r="740" spans="1:10">
      <c r="A740" s="584">
        <v>2016</v>
      </c>
      <c r="B740" s="585" t="s">
        <v>1127</v>
      </c>
      <c r="C740" s="585" t="s">
        <v>31</v>
      </c>
      <c r="D740" s="586">
        <v>32521</v>
      </c>
      <c r="E740" s="587">
        <v>17.12</v>
      </c>
      <c r="F740" s="587">
        <f t="shared" si="33"/>
        <v>556759.52</v>
      </c>
      <c r="G740" s="588">
        <v>0.32</v>
      </c>
      <c r="H740" s="586">
        <v>6</v>
      </c>
      <c r="I740" s="587">
        <f t="shared" si="34"/>
        <v>195126</v>
      </c>
      <c r="J740" s="589">
        <f t="shared" si="35"/>
        <v>0</v>
      </c>
    </row>
    <row r="741" spans="1:10">
      <c r="A741" s="584">
        <v>2016</v>
      </c>
      <c r="B741" s="585" t="s">
        <v>1133</v>
      </c>
      <c r="C741" s="585" t="s">
        <v>31</v>
      </c>
      <c r="D741" s="586">
        <v>487470</v>
      </c>
      <c r="E741" s="587">
        <v>12.14</v>
      </c>
      <c r="F741" s="587">
        <f t="shared" si="33"/>
        <v>5917885.7999999998</v>
      </c>
      <c r="G741" s="588">
        <v>1.1000000000000001</v>
      </c>
      <c r="H741" s="586">
        <v>20.3</v>
      </c>
      <c r="I741" s="587">
        <f t="shared" si="34"/>
        <v>9895641</v>
      </c>
      <c r="J741" s="589">
        <f t="shared" si="35"/>
        <v>1</v>
      </c>
    </row>
    <row r="742" spans="1:10">
      <c r="A742" s="584">
        <v>2016</v>
      </c>
      <c r="B742" s="585" t="s">
        <v>1127</v>
      </c>
      <c r="C742" s="585" t="s">
        <v>31</v>
      </c>
      <c r="D742" s="586">
        <v>32098</v>
      </c>
      <c r="E742" s="587">
        <v>17.966999999999999</v>
      </c>
      <c r="F742" s="587">
        <f t="shared" si="33"/>
        <v>576704.76599999995</v>
      </c>
      <c r="G742" s="588">
        <v>0.28000000000000003</v>
      </c>
      <c r="H742" s="586">
        <v>4.8</v>
      </c>
      <c r="I742" s="587">
        <f t="shared" si="34"/>
        <v>154070.39999999999</v>
      </c>
      <c r="J742" s="589">
        <f t="shared" si="35"/>
        <v>0</v>
      </c>
    </row>
    <row r="743" spans="1:10">
      <c r="A743" s="584">
        <v>2016</v>
      </c>
      <c r="B743" s="585" t="s">
        <v>1127</v>
      </c>
      <c r="C743" s="585" t="s">
        <v>31</v>
      </c>
      <c r="D743" s="586">
        <v>14613</v>
      </c>
      <c r="E743" s="587">
        <v>18.015999999999998</v>
      </c>
      <c r="F743" s="587">
        <f t="shared" si="33"/>
        <v>263267.80799999996</v>
      </c>
      <c r="G743" s="588">
        <v>0.28000000000000003</v>
      </c>
      <c r="H743" s="586">
        <v>4.5999999999999996</v>
      </c>
      <c r="I743" s="587">
        <f t="shared" si="34"/>
        <v>67219.799999999988</v>
      </c>
      <c r="J743" s="589">
        <f t="shared" si="35"/>
        <v>0</v>
      </c>
    </row>
    <row r="744" spans="1:10">
      <c r="A744" s="584">
        <v>2016</v>
      </c>
      <c r="B744" s="585" t="s">
        <v>1127</v>
      </c>
      <c r="C744" s="585" t="s">
        <v>31</v>
      </c>
      <c r="D744" s="586">
        <v>16155</v>
      </c>
      <c r="E744" s="587">
        <v>18.324000000000002</v>
      </c>
      <c r="F744" s="587">
        <f t="shared" si="33"/>
        <v>296024.22000000003</v>
      </c>
      <c r="G744" s="588">
        <v>0.27</v>
      </c>
      <c r="H744" s="586">
        <v>4.7</v>
      </c>
      <c r="I744" s="587">
        <f t="shared" si="34"/>
        <v>75928.5</v>
      </c>
      <c r="J744" s="589">
        <f t="shared" si="35"/>
        <v>0</v>
      </c>
    </row>
    <row r="745" spans="1:10">
      <c r="A745" s="584">
        <v>2016</v>
      </c>
      <c r="B745" s="585" t="s">
        <v>1127</v>
      </c>
      <c r="C745" s="585" t="s">
        <v>31</v>
      </c>
      <c r="D745" s="586">
        <v>48489</v>
      </c>
      <c r="E745" s="587">
        <v>17.216000000000001</v>
      </c>
      <c r="F745" s="587">
        <f t="shared" si="33"/>
        <v>834786.62400000007</v>
      </c>
      <c r="G745" s="588">
        <v>0.22</v>
      </c>
      <c r="H745" s="586">
        <v>4.2</v>
      </c>
      <c r="I745" s="587">
        <f t="shared" si="34"/>
        <v>203653.80000000002</v>
      </c>
      <c r="J745" s="589">
        <f t="shared" si="35"/>
        <v>0</v>
      </c>
    </row>
    <row r="746" spans="1:10">
      <c r="A746" s="584">
        <v>2016</v>
      </c>
      <c r="B746" s="585" t="s">
        <v>1127</v>
      </c>
      <c r="C746" s="585" t="s">
        <v>31</v>
      </c>
      <c r="D746" s="586">
        <v>16288</v>
      </c>
      <c r="E746" s="587">
        <v>17.646000000000001</v>
      </c>
      <c r="F746" s="587">
        <f t="shared" si="33"/>
        <v>287418.04800000001</v>
      </c>
      <c r="G746" s="588">
        <v>0.17</v>
      </c>
      <c r="H746" s="586">
        <v>4.5999999999999996</v>
      </c>
      <c r="I746" s="587">
        <f t="shared" si="34"/>
        <v>74924.799999999988</v>
      </c>
      <c r="J746" s="589">
        <f t="shared" si="35"/>
        <v>0</v>
      </c>
    </row>
    <row r="747" spans="1:10">
      <c r="A747" s="584">
        <v>2016</v>
      </c>
      <c r="B747" s="585" t="s">
        <v>1127</v>
      </c>
      <c r="C747" s="585" t="s">
        <v>31</v>
      </c>
      <c r="D747" s="586">
        <v>16210</v>
      </c>
      <c r="E747" s="587">
        <v>17.931999999999999</v>
      </c>
      <c r="F747" s="587">
        <f t="shared" si="33"/>
        <v>290677.71999999997</v>
      </c>
      <c r="G747" s="588">
        <v>0.18</v>
      </c>
      <c r="H747" s="586">
        <v>4.9000000000000004</v>
      </c>
      <c r="I747" s="587">
        <f t="shared" si="34"/>
        <v>79429</v>
      </c>
      <c r="J747" s="589">
        <f t="shared" si="35"/>
        <v>0</v>
      </c>
    </row>
    <row r="748" spans="1:10">
      <c r="A748" s="584">
        <v>2016</v>
      </c>
      <c r="B748" s="585" t="s">
        <v>1127</v>
      </c>
      <c r="C748" s="585" t="s">
        <v>31</v>
      </c>
      <c r="D748" s="586">
        <v>32786</v>
      </c>
      <c r="E748" s="587">
        <v>17.763000000000002</v>
      </c>
      <c r="F748" s="587">
        <f t="shared" si="33"/>
        <v>582377.71800000011</v>
      </c>
      <c r="G748" s="588">
        <v>0.23</v>
      </c>
      <c r="H748" s="586">
        <v>5.4</v>
      </c>
      <c r="I748" s="587">
        <f t="shared" si="34"/>
        <v>177044.40000000002</v>
      </c>
      <c r="J748" s="589">
        <f t="shared" si="35"/>
        <v>0</v>
      </c>
    </row>
    <row r="749" spans="1:10">
      <c r="A749" s="584">
        <v>2016</v>
      </c>
      <c r="B749" s="585" t="s">
        <v>1127</v>
      </c>
      <c r="C749" s="585" t="s">
        <v>31</v>
      </c>
      <c r="D749" s="586">
        <v>31598</v>
      </c>
      <c r="E749" s="587">
        <v>18.231999999999999</v>
      </c>
      <c r="F749" s="587">
        <f t="shared" si="33"/>
        <v>576094.73600000003</v>
      </c>
      <c r="G749" s="588">
        <v>0.26</v>
      </c>
      <c r="H749" s="586">
        <v>4.5999999999999996</v>
      </c>
      <c r="I749" s="587">
        <f t="shared" si="34"/>
        <v>145350.79999999999</v>
      </c>
      <c r="J749" s="589">
        <f t="shared" si="35"/>
        <v>0</v>
      </c>
    </row>
    <row r="750" spans="1:10">
      <c r="A750" s="584">
        <v>2016</v>
      </c>
      <c r="B750" s="585" t="s">
        <v>1131</v>
      </c>
      <c r="C750" s="585" t="s">
        <v>31</v>
      </c>
      <c r="D750" s="586">
        <v>30832</v>
      </c>
      <c r="E750" s="587">
        <v>22.77</v>
      </c>
      <c r="F750" s="587">
        <f t="shared" si="33"/>
        <v>702044.64</v>
      </c>
      <c r="G750" s="588">
        <v>3.37</v>
      </c>
      <c r="H750" s="586">
        <v>8.9</v>
      </c>
      <c r="I750" s="587">
        <f t="shared" si="34"/>
        <v>274404.8</v>
      </c>
      <c r="J750" s="589">
        <f t="shared" si="35"/>
        <v>0</v>
      </c>
    </row>
    <row r="751" spans="1:10">
      <c r="A751" s="584">
        <v>2016</v>
      </c>
      <c r="B751" s="585" t="s">
        <v>1131</v>
      </c>
      <c r="C751" s="585" t="s">
        <v>31</v>
      </c>
      <c r="D751" s="586">
        <v>54763</v>
      </c>
      <c r="E751" s="587">
        <v>20.79</v>
      </c>
      <c r="F751" s="587">
        <f t="shared" si="33"/>
        <v>1138522.77</v>
      </c>
      <c r="G751" s="588">
        <v>2.42</v>
      </c>
      <c r="H751" s="586">
        <v>12.6</v>
      </c>
      <c r="I751" s="587">
        <f t="shared" si="34"/>
        <v>690013.79999999993</v>
      </c>
      <c r="J751" s="589">
        <f t="shared" si="35"/>
        <v>0</v>
      </c>
    </row>
    <row r="752" spans="1:10">
      <c r="A752" s="584">
        <v>2016</v>
      </c>
      <c r="B752" s="585" t="s">
        <v>1131</v>
      </c>
      <c r="C752" s="585" t="s">
        <v>31</v>
      </c>
      <c r="D752" s="586">
        <v>95534</v>
      </c>
      <c r="E752" s="587">
        <v>22.83</v>
      </c>
      <c r="F752" s="587">
        <f t="shared" si="33"/>
        <v>2181041.2199999997</v>
      </c>
      <c r="G752" s="588">
        <v>3.59</v>
      </c>
      <c r="H752" s="586">
        <v>8.6</v>
      </c>
      <c r="I752" s="587">
        <f t="shared" si="34"/>
        <v>821592.4</v>
      </c>
      <c r="J752" s="589">
        <f t="shared" si="35"/>
        <v>0</v>
      </c>
    </row>
    <row r="753" spans="1:10">
      <c r="A753" s="584">
        <v>2016</v>
      </c>
      <c r="B753" s="585" t="s">
        <v>1127</v>
      </c>
      <c r="C753" s="585" t="s">
        <v>31</v>
      </c>
      <c r="D753" s="586">
        <v>119270</v>
      </c>
      <c r="E753" s="587">
        <v>17.672999999999998</v>
      </c>
      <c r="F753" s="587">
        <f t="shared" si="33"/>
        <v>2107858.71</v>
      </c>
      <c r="G753" s="588">
        <v>0.24</v>
      </c>
      <c r="H753" s="586">
        <v>5.5</v>
      </c>
      <c r="I753" s="587">
        <f t="shared" si="34"/>
        <v>655985</v>
      </c>
      <c r="J753" s="589">
        <f t="shared" si="35"/>
        <v>0</v>
      </c>
    </row>
    <row r="754" spans="1:10">
      <c r="A754" s="584">
        <v>2016</v>
      </c>
      <c r="B754" s="585" t="s">
        <v>1127</v>
      </c>
      <c r="C754" s="585" t="s">
        <v>31</v>
      </c>
      <c r="D754" s="586">
        <v>31822</v>
      </c>
      <c r="E754" s="587">
        <v>17.975000000000001</v>
      </c>
      <c r="F754" s="587">
        <f t="shared" si="33"/>
        <v>572000.45000000007</v>
      </c>
      <c r="G754" s="588">
        <v>0.27</v>
      </c>
      <c r="H754" s="586">
        <v>5.3</v>
      </c>
      <c r="I754" s="587">
        <f t="shared" si="34"/>
        <v>168656.6</v>
      </c>
      <c r="J754" s="589">
        <f t="shared" si="35"/>
        <v>0</v>
      </c>
    </row>
    <row r="755" spans="1:10">
      <c r="A755" s="584">
        <v>2016</v>
      </c>
      <c r="B755" s="585" t="s">
        <v>1127</v>
      </c>
      <c r="C755" s="585" t="s">
        <v>31</v>
      </c>
      <c r="D755" s="586">
        <v>131951</v>
      </c>
      <c r="E755" s="587">
        <v>16.956</v>
      </c>
      <c r="F755" s="587">
        <f t="shared" si="33"/>
        <v>2237361.156</v>
      </c>
      <c r="G755" s="588">
        <v>0.28000000000000003</v>
      </c>
      <c r="H755" s="586">
        <v>5</v>
      </c>
      <c r="I755" s="587">
        <f t="shared" si="34"/>
        <v>659755</v>
      </c>
      <c r="J755" s="589">
        <f t="shared" si="35"/>
        <v>0</v>
      </c>
    </row>
    <row r="756" spans="1:10">
      <c r="A756" s="584">
        <v>2016</v>
      </c>
      <c r="B756" s="585" t="s">
        <v>1131</v>
      </c>
      <c r="C756" s="585" t="s">
        <v>31</v>
      </c>
      <c r="D756" s="586">
        <v>9660</v>
      </c>
      <c r="E756" s="587">
        <v>22.47</v>
      </c>
      <c r="F756" s="587">
        <f t="shared" si="33"/>
        <v>217060.19999999998</v>
      </c>
      <c r="G756" s="588">
        <v>2.59</v>
      </c>
      <c r="H756" s="586">
        <v>8.6999999999999993</v>
      </c>
      <c r="I756" s="587">
        <f t="shared" si="34"/>
        <v>84042</v>
      </c>
      <c r="J756" s="589">
        <f t="shared" si="35"/>
        <v>0</v>
      </c>
    </row>
    <row r="757" spans="1:10">
      <c r="A757" s="584">
        <v>2016</v>
      </c>
      <c r="B757" s="585" t="s">
        <v>1131</v>
      </c>
      <c r="C757" s="585" t="s">
        <v>31</v>
      </c>
      <c r="D757" s="586">
        <v>42157</v>
      </c>
      <c r="E757" s="587">
        <v>23.61</v>
      </c>
      <c r="F757" s="587">
        <f t="shared" si="33"/>
        <v>995326.77</v>
      </c>
      <c r="G757" s="588">
        <v>2.85</v>
      </c>
      <c r="H757" s="586">
        <v>8.1</v>
      </c>
      <c r="I757" s="587">
        <f t="shared" si="34"/>
        <v>341471.7</v>
      </c>
      <c r="J757" s="589">
        <f t="shared" si="35"/>
        <v>0</v>
      </c>
    </row>
    <row r="758" spans="1:10">
      <c r="A758" s="584">
        <v>2016</v>
      </c>
      <c r="B758" s="585" t="s">
        <v>1131</v>
      </c>
      <c r="C758" s="585" t="s">
        <v>31</v>
      </c>
      <c r="D758" s="586">
        <v>13036</v>
      </c>
      <c r="E758" s="587">
        <v>21.58</v>
      </c>
      <c r="F758" s="587">
        <f t="shared" si="33"/>
        <v>281316.88</v>
      </c>
      <c r="G758" s="588">
        <v>2.98</v>
      </c>
      <c r="H758" s="586">
        <v>7.3</v>
      </c>
      <c r="I758" s="587">
        <f t="shared" si="34"/>
        <v>95162.8</v>
      </c>
      <c r="J758" s="589">
        <f t="shared" si="35"/>
        <v>0</v>
      </c>
    </row>
    <row r="759" spans="1:10">
      <c r="A759" s="584">
        <v>2016</v>
      </c>
      <c r="B759" s="585" t="s">
        <v>1133</v>
      </c>
      <c r="C759" s="585" t="s">
        <v>31</v>
      </c>
      <c r="D759" s="586">
        <v>221851</v>
      </c>
      <c r="E759" s="587">
        <v>13.385999999999999</v>
      </c>
      <c r="F759" s="587">
        <f t="shared" si="33"/>
        <v>2969697.486</v>
      </c>
      <c r="G759" s="588">
        <v>0.93</v>
      </c>
      <c r="H759" s="586">
        <v>15.7</v>
      </c>
      <c r="I759" s="587">
        <f t="shared" si="34"/>
        <v>3483060.6999999997</v>
      </c>
      <c r="J759" s="589">
        <f t="shared" si="35"/>
        <v>1</v>
      </c>
    </row>
    <row r="760" spans="1:10">
      <c r="A760" s="584">
        <v>2016</v>
      </c>
      <c r="B760" s="585" t="s">
        <v>1131</v>
      </c>
      <c r="C760" s="585" t="s">
        <v>31</v>
      </c>
      <c r="D760" s="586">
        <v>12384</v>
      </c>
      <c r="E760" s="587">
        <v>25.73</v>
      </c>
      <c r="F760" s="587">
        <f t="shared" si="33"/>
        <v>318640.32</v>
      </c>
      <c r="G760" s="588">
        <v>0.52</v>
      </c>
      <c r="H760" s="586">
        <v>6.6</v>
      </c>
      <c r="I760" s="587">
        <f t="shared" si="34"/>
        <v>81734.399999999994</v>
      </c>
      <c r="J760" s="589">
        <f t="shared" si="35"/>
        <v>0</v>
      </c>
    </row>
    <row r="761" spans="1:10">
      <c r="A761" s="584">
        <v>2016</v>
      </c>
      <c r="B761" s="585" t="s">
        <v>1131</v>
      </c>
      <c r="C761" s="585" t="s">
        <v>31</v>
      </c>
      <c r="D761" s="586">
        <v>12282</v>
      </c>
      <c r="E761" s="587">
        <v>25.24</v>
      </c>
      <c r="F761" s="587">
        <f t="shared" si="33"/>
        <v>309997.68</v>
      </c>
      <c r="G761" s="588">
        <v>0.99</v>
      </c>
      <c r="H761" s="586">
        <v>10.1</v>
      </c>
      <c r="I761" s="587">
        <f t="shared" si="34"/>
        <v>124048.2</v>
      </c>
      <c r="J761" s="589">
        <f t="shared" si="35"/>
        <v>0</v>
      </c>
    </row>
    <row r="762" spans="1:10">
      <c r="A762" s="584">
        <v>2016</v>
      </c>
      <c r="B762" s="585" t="s">
        <v>1131</v>
      </c>
      <c r="C762" s="585" t="s">
        <v>31</v>
      </c>
      <c r="D762" s="586">
        <v>13059</v>
      </c>
      <c r="E762" s="587">
        <v>25.04</v>
      </c>
      <c r="F762" s="587">
        <f t="shared" si="33"/>
        <v>326997.36</v>
      </c>
      <c r="G762" s="588">
        <v>0.8</v>
      </c>
      <c r="H762" s="586">
        <v>8.5</v>
      </c>
      <c r="I762" s="587">
        <f t="shared" si="34"/>
        <v>111001.5</v>
      </c>
      <c r="J762" s="589">
        <f t="shared" si="35"/>
        <v>0</v>
      </c>
    </row>
    <row r="763" spans="1:10">
      <c r="A763" s="584">
        <v>2016</v>
      </c>
      <c r="B763" s="585" t="s">
        <v>1131</v>
      </c>
      <c r="C763" s="585" t="s">
        <v>31</v>
      </c>
      <c r="D763" s="586">
        <v>13192</v>
      </c>
      <c r="E763" s="587">
        <v>24.56</v>
      </c>
      <c r="F763" s="587">
        <f t="shared" si="33"/>
        <v>323995.51999999996</v>
      </c>
      <c r="G763" s="588">
        <v>0.84</v>
      </c>
      <c r="H763" s="586">
        <v>11.2</v>
      </c>
      <c r="I763" s="587">
        <f t="shared" si="34"/>
        <v>147750.39999999999</v>
      </c>
      <c r="J763" s="589">
        <f t="shared" si="35"/>
        <v>0</v>
      </c>
    </row>
    <row r="764" spans="1:10">
      <c r="A764" s="584">
        <v>2016</v>
      </c>
      <c r="B764" s="585" t="s">
        <v>1131</v>
      </c>
      <c r="C764" s="585" t="s">
        <v>31</v>
      </c>
      <c r="D764" s="586">
        <v>13189</v>
      </c>
      <c r="E764" s="587">
        <v>24.7</v>
      </c>
      <c r="F764" s="587">
        <f t="shared" si="33"/>
        <v>325768.3</v>
      </c>
      <c r="G764" s="588">
        <v>0.87</v>
      </c>
      <c r="H764" s="586">
        <v>11.9</v>
      </c>
      <c r="I764" s="587">
        <f t="shared" si="34"/>
        <v>156949.1</v>
      </c>
      <c r="J764" s="589">
        <f t="shared" si="35"/>
        <v>0</v>
      </c>
    </row>
    <row r="765" spans="1:10">
      <c r="A765" s="584">
        <v>2016</v>
      </c>
      <c r="B765" s="585" t="s">
        <v>1131</v>
      </c>
      <c r="C765" s="585" t="s">
        <v>31</v>
      </c>
      <c r="D765" s="586">
        <v>12368</v>
      </c>
      <c r="E765" s="587">
        <v>25.67</v>
      </c>
      <c r="F765" s="587">
        <f t="shared" si="33"/>
        <v>317486.56</v>
      </c>
      <c r="G765" s="588">
        <v>0.98</v>
      </c>
      <c r="H765" s="586">
        <v>7.1</v>
      </c>
      <c r="I765" s="587">
        <f t="shared" si="34"/>
        <v>87812.799999999988</v>
      </c>
      <c r="J765" s="589">
        <f t="shared" si="35"/>
        <v>0</v>
      </c>
    </row>
    <row r="766" spans="1:10">
      <c r="A766" s="584">
        <v>2016</v>
      </c>
      <c r="B766" s="585" t="s">
        <v>1131</v>
      </c>
      <c r="C766" s="585" t="s">
        <v>31</v>
      </c>
      <c r="D766" s="586">
        <v>120</v>
      </c>
      <c r="E766" s="587">
        <v>25.62</v>
      </c>
      <c r="F766" s="587">
        <f t="shared" si="33"/>
        <v>3074.4</v>
      </c>
      <c r="G766" s="588">
        <v>0.78</v>
      </c>
      <c r="H766" s="586">
        <v>7.5</v>
      </c>
      <c r="I766" s="587">
        <f t="shared" si="34"/>
        <v>900</v>
      </c>
      <c r="J766" s="589">
        <f t="shared" si="35"/>
        <v>0</v>
      </c>
    </row>
    <row r="767" spans="1:10">
      <c r="A767" s="584">
        <v>2016</v>
      </c>
      <c r="B767" s="585" t="s">
        <v>1131</v>
      </c>
      <c r="C767" s="585" t="s">
        <v>31</v>
      </c>
      <c r="D767" s="586">
        <v>11384</v>
      </c>
      <c r="E767" s="587">
        <v>25.332000000000001</v>
      </c>
      <c r="F767" s="587">
        <f t="shared" si="33"/>
        <v>288379.48800000001</v>
      </c>
      <c r="G767" s="588">
        <v>1.1399999999999999</v>
      </c>
      <c r="H767" s="586">
        <v>11.3</v>
      </c>
      <c r="I767" s="587">
        <f t="shared" si="34"/>
        <v>128639.20000000001</v>
      </c>
      <c r="J767" s="589">
        <f t="shared" si="35"/>
        <v>0</v>
      </c>
    </row>
    <row r="768" spans="1:10">
      <c r="A768" s="584">
        <v>2016</v>
      </c>
      <c r="B768" s="585" t="s">
        <v>1131</v>
      </c>
      <c r="C768" s="585" t="s">
        <v>31</v>
      </c>
      <c r="D768" s="586">
        <v>23979</v>
      </c>
      <c r="E768" s="587">
        <v>24.137</v>
      </c>
      <c r="F768" s="587">
        <f t="shared" si="33"/>
        <v>578781.12300000002</v>
      </c>
      <c r="G768" s="588">
        <v>0.47</v>
      </c>
      <c r="H768" s="586">
        <v>12.8</v>
      </c>
      <c r="I768" s="587">
        <f t="shared" si="34"/>
        <v>306931.20000000001</v>
      </c>
      <c r="J768" s="589">
        <f t="shared" si="35"/>
        <v>0</v>
      </c>
    </row>
    <row r="769" spans="1:10">
      <c r="A769" s="584">
        <v>2016</v>
      </c>
      <c r="B769" s="585" t="s">
        <v>1131</v>
      </c>
      <c r="C769" s="585" t="s">
        <v>31</v>
      </c>
      <c r="D769" s="586">
        <v>11741</v>
      </c>
      <c r="E769" s="587">
        <v>25.942</v>
      </c>
      <c r="F769" s="587">
        <f t="shared" si="33"/>
        <v>304585.022</v>
      </c>
      <c r="G769" s="588">
        <v>0.87</v>
      </c>
      <c r="H769" s="586">
        <v>10.1</v>
      </c>
      <c r="I769" s="587">
        <f t="shared" si="34"/>
        <v>118584.09999999999</v>
      </c>
      <c r="J769" s="589">
        <f t="shared" si="35"/>
        <v>0</v>
      </c>
    </row>
    <row r="770" spans="1:10">
      <c r="A770" s="584">
        <v>2016</v>
      </c>
      <c r="B770" s="585" t="s">
        <v>1131</v>
      </c>
      <c r="C770" s="585" t="s">
        <v>31</v>
      </c>
      <c r="D770" s="586">
        <v>11866</v>
      </c>
      <c r="E770" s="587">
        <v>25.23</v>
      </c>
      <c r="F770" s="587">
        <f t="shared" si="33"/>
        <v>299379.18</v>
      </c>
      <c r="G770" s="588">
        <v>0.77</v>
      </c>
      <c r="H770" s="586">
        <v>10.7</v>
      </c>
      <c r="I770" s="587">
        <f t="shared" si="34"/>
        <v>126966.2</v>
      </c>
      <c r="J770" s="589">
        <f t="shared" si="35"/>
        <v>0</v>
      </c>
    </row>
    <row r="771" spans="1:10">
      <c r="A771" s="584">
        <v>2016</v>
      </c>
      <c r="B771" s="585" t="s">
        <v>1131</v>
      </c>
      <c r="C771" s="585" t="s">
        <v>31</v>
      </c>
      <c r="D771" s="586">
        <v>33545</v>
      </c>
      <c r="E771" s="587">
        <v>25.594999999999999</v>
      </c>
      <c r="F771" s="587">
        <f t="shared" ref="F771:F834" si="36">E771*D771</f>
        <v>858584.27499999991</v>
      </c>
      <c r="G771" s="588">
        <v>0.97</v>
      </c>
      <c r="H771" s="586">
        <v>10.6</v>
      </c>
      <c r="I771" s="587">
        <f t="shared" ref="I771:I834" si="37">H771*D771</f>
        <v>355577</v>
      </c>
      <c r="J771" s="589">
        <f t="shared" ref="J771:J834" si="38">IF(B771="LIG",1,0)</f>
        <v>0</v>
      </c>
    </row>
    <row r="772" spans="1:10">
      <c r="A772" s="584">
        <v>2016</v>
      </c>
      <c r="B772" s="585" t="s">
        <v>1131</v>
      </c>
      <c r="C772" s="585" t="s">
        <v>31</v>
      </c>
      <c r="D772" s="586">
        <v>12073</v>
      </c>
      <c r="E772" s="587">
        <v>24.628</v>
      </c>
      <c r="F772" s="587">
        <f t="shared" si="36"/>
        <v>297333.84399999998</v>
      </c>
      <c r="G772" s="588">
        <v>0.67</v>
      </c>
      <c r="H772" s="586">
        <v>12.4</v>
      </c>
      <c r="I772" s="587">
        <f t="shared" si="37"/>
        <v>149705.20000000001</v>
      </c>
      <c r="J772" s="589">
        <f t="shared" si="38"/>
        <v>0</v>
      </c>
    </row>
    <row r="773" spans="1:10">
      <c r="A773" s="584">
        <v>2016</v>
      </c>
      <c r="B773" s="585" t="s">
        <v>1131</v>
      </c>
      <c r="C773" s="585" t="s">
        <v>31</v>
      </c>
      <c r="D773" s="586">
        <v>11298</v>
      </c>
      <c r="E773" s="587">
        <v>24.707999999999998</v>
      </c>
      <c r="F773" s="587">
        <f t="shared" si="36"/>
        <v>279150.984</v>
      </c>
      <c r="G773" s="588">
        <v>0.86</v>
      </c>
      <c r="H773" s="586">
        <v>12.6</v>
      </c>
      <c r="I773" s="587">
        <f t="shared" si="37"/>
        <v>142354.79999999999</v>
      </c>
      <c r="J773" s="589">
        <f t="shared" si="38"/>
        <v>0</v>
      </c>
    </row>
    <row r="774" spans="1:10">
      <c r="A774" s="584">
        <v>2016</v>
      </c>
      <c r="B774" s="585" t="s">
        <v>1131</v>
      </c>
      <c r="C774" s="585" t="s">
        <v>31</v>
      </c>
      <c r="D774" s="586">
        <v>12226</v>
      </c>
      <c r="E774" s="587">
        <v>23.923999999999999</v>
      </c>
      <c r="F774" s="587">
        <f t="shared" si="36"/>
        <v>292494.82400000002</v>
      </c>
      <c r="G774" s="588">
        <v>1.08</v>
      </c>
      <c r="H774" s="586">
        <v>10.3</v>
      </c>
      <c r="I774" s="587">
        <f t="shared" si="37"/>
        <v>125927.8</v>
      </c>
      <c r="J774" s="589">
        <f t="shared" si="38"/>
        <v>0</v>
      </c>
    </row>
    <row r="775" spans="1:10">
      <c r="A775" s="584">
        <v>2016</v>
      </c>
      <c r="B775" s="585" t="s">
        <v>1131</v>
      </c>
      <c r="C775" s="585" t="s">
        <v>31</v>
      </c>
      <c r="D775" s="586">
        <v>30969</v>
      </c>
      <c r="E775" s="587">
        <v>24.606999999999999</v>
      </c>
      <c r="F775" s="587">
        <f t="shared" si="36"/>
        <v>762054.18299999996</v>
      </c>
      <c r="G775" s="588">
        <v>0.78</v>
      </c>
      <c r="H775" s="586">
        <v>10.7</v>
      </c>
      <c r="I775" s="587">
        <f t="shared" si="37"/>
        <v>331368.3</v>
      </c>
      <c r="J775" s="589">
        <f t="shared" si="38"/>
        <v>0</v>
      </c>
    </row>
    <row r="776" spans="1:10">
      <c r="A776" s="584">
        <v>2016</v>
      </c>
      <c r="B776" s="585" t="s">
        <v>1131</v>
      </c>
      <c r="C776" s="585" t="s">
        <v>31</v>
      </c>
      <c r="D776" s="586">
        <v>11861</v>
      </c>
      <c r="E776" s="587">
        <v>24.658000000000001</v>
      </c>
      <c r="F776" s="587">
        <f t="shared" si="36"/>
        <v>292468.538</v>
      </c>
      <c r="G776" s="588">
        <v>0.99</v>
      </c>
      <c r="H776" s="586">
        <v>12.2</v>
      </c>
      <c r="I776" s="587">
        <f t="shared" si="37"/>
        <v>144704.19999999998</v>
      </c>
      <c r="J776" s="589">
        <f t="shared" si="38"/>
        <v>0</v>
      </c>
    </row>
    <row r="777" spans="1:10">
      <c r="A777" s="584">
        <v>2016</v>
      </c>
      <c r="B777" s="585" t="s">
        <v>1131</v>
      </c>
      <c r="C777" s="585" t="s">
        <v>31</v>
      </c>
      <c r="D777" s="586">
        <v>11286</v>
      </c>
      <c r="E777" s="587">
        <v>24.902000000000001</v>
      </c>
      <c r="F777" s="587">
        <f t="shared" si="36"/>
        <v>281043.97200000001</v>
      </c>
      <c r="G777" s="588">
        <v>0.88</v>
      </c>
      <c r="H777" s="586">
        <v>11.8</v>
      </c>
      <c r="I777" s="587">
        <f t="shared" si="37"/>
        <v>133174.80000000002</v>
      </c>
      <c r="J777" s="589">
        <f t="shared" si="38"/>
        <v>0</v>
      </c>
    </row>
    <row r="778" spans="1:10">
      <c r="A778" s="584">
        <v>2016</v>
      </c>
      <c r="B778" s="585" t="s">
        <v>1131</v>
      </c>
      <c r="C778" s="585" t="s">
        <v>31</v>
      </c>
      <c r="D778" s="586">
        <v>32001</v>
      </c>
      <c r="E778" s="587">
        <v>23.402000000000001</v>
      </c>
      <c r="F778" s="587">
        <f t="shared" si="36"/>
        <v>748887.402</v>
      </c>
      <c r="G778" s="588">
        <v>0.73</v>
      </c>
      <c r="H778" s="586">
        <v>6.5</v>
      </c>
      <c r="I778" s="587">
        <f t="shared" si="37"/>
        <v>208006.5</v>
      </c>
      <c r="J778" s="589">
        <f t="shared" si="38"/>
        <v>0</v>
      </c>
    </row>
    <row r="779" spans="1:10">
      <c r="A779" s="584">
        <v>2016</v>
      </c>
      <c r="B779" s="585" t="s">
        <v>1127</v>
      </c>
      <c r="C779" s="585" t="s">
        <v>31</v>
      </c>
      <c r="D779" s="586">
        <v>17536</v>
      </c>
      <c r="E779" s="587">
        <v>18.010000000000002</v>
      </c>
      <c r="F779" s="587">
        <f t="shared" si="36"/>
        <v>315823.36000000004</v>
      </c>
      <c r="G779" s="588">
        <v>0.2</v>
      </c>
      <c r="H779" s="586">
        <v>5.3</v>
      </c>
      <c r="I779" s="587">
        <f t="shared" si="37"/>
        <v>92940.800000000003</v>
      </c>
      <c r="J779" s="589">
        <f t="shared" si="38"/>
        <v>0</v>
      </c>
    </row>
    <row r="780" spans="1:10">
      <c r="A780" s="584">
        <v>2016</v>
      </c>
      <c r="B780" s="585" t="s">
        <v>1127</v>
      </c>
      <c r="C780" s="585" t="s">
        <v>31</v>
      </c>
      <c r="D780" s="586">
        <v>17731</v>
      </c>
      <c r="E780" s="587">
        <v>18.222000000000001</v>
      </c>
      <c r="F780" s="587">
        <f t="shared" si="36"/>
        <v>323094.28200000001</v>
      </c>
      <c r="G780" s="588">
        <v>0.2</v>
      </c>
      <c r="H780" s="586">
        <v>4.3</v>
      </c>
      <c r="I780" s="587">
        <f t="shared" si="37"/>
        <v>76243.3</v>
      </c>
      <c r="J780" s="589">
        <f t="shared" si="38"/>
        <v>0</v>
      </c>
    </row>
    <row r="781" spans="1:10">
      <c r="A781" s="584">
        <v>2016</v>
      </c>
      <c r="B781" s="585" t="s">
        <v>1127</v>
      </c>
      <c r="C781" s="585" t="s">
        <v>31</v>
      </c>
      <c r="D781" s="586">
        <v>35149</v>
      </c>
      <c r="E781" s="587">
        <v>17.811</v>
      </c>
      <c r="F781" s="587">
        <f t="shared" si="36"/>
        <v>626038.83900000004</v>
      </c>
      <c r="G781" s="588">
        <v>0.32</v>
      </c>
      <c r="H781" s="586">
        <v>5.0999999999999996</v>
      </c>
      <c r="I781" s="587">
        <f t="shared" si="37"/>
        <v>179259.9</v>
      </c>
      <c r="J781" s="589">
        <f t="shared" si="38"/>
        <v>0</v>
      </c>
    </row>
    <row r="782" spans="1:10">
      <c r="A782" s="584">
        <v>2016</v>
      </c>
      <c r="B782" s="585" t="s">
        <v>1127</v>
      </c>
      <c r="C782" s="585" t="s">
        <v>31</v>
      </c>
      <c r="D782" s="586">
        <v>17704</v>
      </c>
      <c r="E782" s="587">
        <v>17.571999999999999</v>
      </c>
      <c r="F782" s="587">
        <f t="shared" si="36"/>
        <v>311094.68799999997</v>
      </c>
      <c r="G782" s="588">
        <v>0.18</v>
      </c>
      <c r="H782" s="586">
        <v>4.5</v>
      </c>
      <c r="I782" s="587">
        <f t="shared" si="37"/>
        <v>79668</v>
      </c>
      <c r="J782" s="589">
        <f t="shared" si="38"/>
        <v>0</v>
      </c>
    </row>
    <row r="783" spans="1:10">
      <c r="A783" s="584">
        <v>2016</v>
      </c>
      <c r="B783" s="585" t="s">
        <v>1127</v>
      </c>
      <c r="C783" s="585" t="s">
        <v>31</v>
      </c>
      <c r="D783" s="586">
        <v>17348</v>
      </c>
      <c r="E783" s="587">
        <v>18.111999999999998</v>
      </c>
      <c r="F783" s="587">
        <f t="shared" si="36"/>
        <v>314206.97599999997</v>
      </c>
      <c r="G783" s="588">
        <v>0.25</v>
      </c>
      <c r="H783" s="586">
        <v>4.5999999999999996</v>
      </c>
      <c r="I783" s="587">
        <f t="shared" si="37"/>
        <v>79800.799999999988</v>
      </c>
      <c r="J783" s="589">
        <f t="shared" si="38"/>
        <v>0</v>
      </c>
    </row>
    <row r="784" spans="1:10">
      <c r="A784" s="584">
        <v>2016</v>
      </c>
      <c r="B784" s="585" t="s">
        <v>1127</v>
      </c>
      <c r="C784" s="585" t="s">
        <v>31</v>
      </c>
      <c r="D784" s="586">
        <v>52011</v>
      </c>
      <c r="E784" s="587">
        <v>17.614000000000001</v>
      </c>
      <c r="F784" s="587">
        <f t="shared" si="36"/>
        <v>916121.75400000007</v>
      </c>
      <c r="G784" s="588">
        <v>0.24</v>
      </c>
      <c r="H784" s="586">
        <v>5.5</v>
      </c>
      <c r="I784" s="587">
        <f t="shared" si="37"/>
        <v>286060.5</v>
      </c>
      <c r="J784" s="589">
        <f t="shared" si="38"/>
        <v>0</v>
      </c>
    </row>
    <row r="785" spans="1:10">
      <c r="A785" s="584">
        <v>2016</v>
      </c>
      <c r="B785" s="585" t="s">
        <v>1127</v>
      </c>
      <c r="C785" s="585" t="s">
        <v>31</v>
      </c>
      <c r="D785" s="586">
        <v>17425</v>
      </c>
      <c r="E785" s="587">
        <v>18.074000000000002</v>
      </c>
      <c r="F785" s="587">
        <f t="shared" si="36"/>
        <v>314939.45</v>
      </c>
      <c r="G785" s="588">
        <v>0.26</v>
      </c>
      <c r="H785" s="586">
        <v>4.8</v>
      </c>
      <c r="I785" s="587">
        <f t="shared" si="37"/>
        <v>83640</v>
      </c>
      <c r="J785" s="589">
        <f t="shared" si="38"/>
        <v>0</v>
      </c>
    </row>
    <row r="786" spans="1:10">
      <c r="A786" s="584">
        <v>2016</v>
      </c>
      <c r="B786" s="585" t="s">
        <v>1131</v>
      </c>
      <c r="C786" s="585" t="s">
        <v>31</v>
      </c>
      <c r="D786" s="586">
        <v>15928</v>
      </c>
      <c r="E786" s="587">
        <v>26.146000000000001</v>
      </c>
      <c r="F786" s="587">
        <f t="shared" si="36"/>
        <v>416453.48800000001</v>
      </c>
      <c r="G786" s="588">
        <v>0.94</v>
      </c>
      <c r="H786" s="586">
        <v>8.6999999999999993</v>
      </c>
      <c r="I786" s="587">
        <f t="shared" si="37"/>
        <v>138573.59999999998</v>
      </c>
      <c r="J786" s="589">
        <f t="shared" si="38"/>
        <v>0</v>
      </c>
    </row>
    <row r="787" spans="1:10">
      <c r="A787" s="584">
        <v>2016</v>
      </c>
      <c r="B787" s="585" t="s">
        <v>1131</v>
      </c>
      <c r="C787" s="585" t="s">
        <v>31</v>
      </c>
      <c r="D787" s="586">
        <v>10370</v>
      </c>
      <c r="E787" s="587">
        <v>17.8</v>
      </c>
      <c r="F787" s="587">
        <f t="shared" si="36"/>
        <v>184586</v>
      </c>
      <c r="G787" s="588">
        <v>0.61</v>
      </c>
      <c r="H787" s="586">
        <v>17.7</v>
      </c>
      <c r="I787" s="587">
        <f t="shared" si="37"/>
        <v>183549</v>
      </c>
      <c r="J787" s="589">
        <f t="shared" si="38"/>
        <v>0</v>
      </c>
    </row>
    <row r="788" spans="1:10">
      <c r="A788" s="584">
        <v>2016</v>
      </c>
      <c r="B788" s="585" t="s">
        <v>1133</v>
      </c>
      <c r="C788" s="585" t="s">
        <v>31</v>
      </c>
      <c r="D788" s="586">
        <v>391680</v>
      </c>
      <c r="E788" s="587">
        <v>12.75</v>
      </c>
      <c r="F788" s="587">
        <f t="shared" si="36"/>
        <v>4993920</v>
      </c>
      <c r="G788" s="588">
        <v>0.66</v>
      </c>
      <c r="H788" s="586">
        <v>16.09</v>
      </c>
      <c r="I788" s="587">
        <f t="shared" si="37"/>
        <v>6302131.2000000002</v>
      </c>
      <c r="J788" s="589">
        <f t="shared" si="38"/>
        <v>1</v>
      </c>
    </row>
    <row r="789" spans="1:10">
      <c r="A789" s="584">
        <v>2016</v>
      </c>
      <c r="B789" s="585" t="s">
        <v>1127</v>
      </c>
      <c r="C789" s="585" t="s">
        <v>31</v>
      </c>
      <c r="D789" s="586">
        <v>13688</v>
      </c>
      <c r="E789" s="587">
        <v>16.757999999999999</v>
      </c>
      <c r="F789" s="587">
        <f t="shared" si="36"/>
        <v>229383.50399999999</v>
      </c>
      <c r="G789" s="588">
        <v>0.33</v>
      </c>
      <c r="H789" s="586">
        <v>5.9</v>
      </c>
      <c r="I789" s="587">
        <f t="shared" si="37"/>
        <v>80759.200000000012</v>
      </c>
      <c r="J789" s="589">
        <f t="shared" si="38"/>
        <v>0</v>
      </c>
    </row>
    <row r="790" spans="1:10">
      <c r="A790" s="584">
        <v>2016</v>
      </c>
      <c r="B790" s="585" t="s">
        <v>1127</v>
      </c>
      <c r="C790" s="585" t="s">
        <v>31</v>
      </c>
      <c r="D790" s="586">
        <v>40770</v>
      </c>
      <c r="E790" s="587">
        <v>16.808</v>
      </c>
      <c r="F790" s="587">
        <f t="shared" si="36"/>
        <v>685262.16</v>
      </c>
      <c r="G790" s="588">
        <v>0.31</v>
      </c>
      <c r="H790" s="586">
        <v>5.7</v>
      </c>
      <c r="I790" s="587">
        <f t="shared" si="37"/>
        <v>232389</v>
      </c>
      <c r="J790" s="589">
        <f t="shared" si="38"/>
        <v>0</v>
      </c>
    </row>
    <row r="791" spans="1:10">
      <c r="A791" s="584">
        <v>2016</v>
      </c>
      <c r="B791" s="585" t="s">
        <v>1127</v>
      </c>
      <c r="C791" s="585" t="s">
        <v>31</v>
      </c>
      <c r="D791" s="586">
        <v>13737</v>
      </c>
      <c r="E791" s="587">
        <v>17.829999999999998</v>
      </c>
      <c r="F791" s="587">
        <f t="shared" si="36"/>
        <v>244930.70999999996</v>
      </c>
      <c r="G791" s="588">
        <v>0.27</v>
      </c>
      <c r="H791" s="586">
        <v>5.6</v>
      </c>
      <c r="I791" s="587">
        <f t="shared" si="37"/>
        <v>76927.199999999997</v>
      </c>
      <c r="J791" s="589">
        <f t="shared" si="38"/>
        <v>0</v>
      </c>
    </row>
    <row r="792" spans="1:10">
      <c r="A792" s="584">
        <v>2016</v>
      </c>
      <c r="B792" s="585" t="s">
        <v>1127</v>
      </c>
      <c r="C792" s="585" t="s">
        <v>31</v>
      </c>
      <c r="D792" s="586">
        <v>27650</v>
      </c>
      <c r="E792" s="587">
        <v>16.853999999999999</v>
      </c>
      <c r="F792" s="587">
        <f t="shared" si="36"/>
        <v>466013.1</v>
      </c>
      <c r="G792" s="588">
        <v>0.3</v>
      </c>
      <c r="H792" s="586">
        <v>5.7</v>
      </c>
      <c r="I792" s="587">
        <f t="shared" si="37"/>
        <v>157605</v>
      </c>
      <c r="J792" s="589">
        <f t="shared" si="38"/>
        <v>0</v>
      </c>
    </row>
    <row r="793" spans="1:10">
      <c r="A793" s="584">
        <v>2016</v>
      </c>
      <c r="B793" s="585" t="s">
        <v>1127</v>
      </c>
      <c r="C793" s="585" t="s">
        <v>31</v>
      </c>
      <c r="D793" s="586">
        <v>68655</v>
      </c>
      <c r="E793" s="587">
        <v>18.103999999999999</v>
      </c>
      <c r="F793" s="587">
        <f t="shared" si="36"/>
        <v>1242930.1199999999</v>
      </c>
      <c r="G793" s="588">
        <v>0.27</v>
      </c>
      <c r="H793" s="586">
        <v>4.5</v>
      </c>
      <c r="I793" s="587">
        <f t="shared" si="37"/>
        <v>308947.5</v>
      </c>
      <c r="J793" s="589">
        <f t="shared" si="38"/>
        <v>0</v>
      </c>
    </row>
    <row r="794" spans="1:10">
      <c r="A794" s="584">
        <v>2016</v>
      </c>
      <c r="B794" s="585" t="s">
        <v>1131</v>
      </c>
      <c r="C794" s="585" t="s">
        <v>31</v>
      </c>
      <c r="D794" s="586">
        <v>80153</v>
      </c>
      <c r="E794" s="587">
        <v>25.99</v>
      </c>
      <c r="F794" s="587">
        <f t="shared" si="36"/>
        <v>2083176.47</v>
      </c>
      <c r="G794" s="588">
        <v>2.5499999999999998</v>
      </c>
      <c r="H794" s="586">
        <v>7.7</v>
      </c>
      <c r="I794" s="587">
        <f t="shared" si="37"/>
        <v>617178.1</v>
      </c>
      <c r="J794" s="589">
        <f t="shared" si="38"/>
        <v>0</v>
      </c>
    </row>
    <row r="795" spans="1:10">
      <c r="A795" s="584">
        <v>2016</v>
      </c>
      <c r="B795" s="585" t="s">
        <v>1131</v>
      </c>
      <c r="C795" s="585" t="s">
        <v>31</v>
      </c>
      <c r="D795" s="586">
        <v>11609</v>
      </c>
      <c r="E795" s="587">
        <v>24.43</v>
      </c>
      <c r="F795" s="587">
        <f t="shared" si="36"/>
        <v>283607.87</v>
      </c>
      <c r="G795" s="588">
        <v>0.83</v>
      </c>
      <c r="H795" s="586">
        <v>11.2</v>
      </c>
      <c r="I795" s="587">
        <f t="shared" si="37"/>
        <v>130020.79999999999</v>
      </c>
      <c r="J795" s="589">
        <f t="shared" si="38"/>
        <v>0</v>
      </c>
    </row>
    <row r="796" spans="1:10">
      <c r="A796" s="584">
        <v>2016</v>
      </c>
      <c r="B796" s="585" t="s">
        <v>1131</v>
      </c>
      <c r="C796" s="585" t="s">
        <v>31</v>
      </c>
      <c r="D796" s="586">
        <v>11608</v>
      </c>
      <c r="E796" s="587">
        <v>24.542000000000002</v>
      </c>
      <c r="F796" s="587">
        <f t="shared" si="36"/>
        <v>284883.53600000002</v>
      </c>
      <c r="G796" s="588">
        <v>0.74</v>
      </c>
      <c r="H796" s="586">
        <v>11.8</v>
      </c>
      <c r="I796" s="587">
        <f t="shared" si="37"/>
        <v>136974.39999999999</v>
      </c>
      <c r="J796" s="589">
        <f t="shared" si="38"/>
        <v>0</v>
      </c>
    </row>
    <row r="797" spans="1:10">
      <c r="A797" s="584">
        <v>2016</v>
      </c>
      <c r="B797" s="585" t="s">
        <v>1131</v>
      </c>
      <c r="C797" s="585" t="s">
        <v>31</v>
      </c>
      <c r="D797" s="586">
        <v>11697</v>
      </c>
      <c r="E797" s="587">
        <v>25.922000000000001</v>
      </c>
      <c r="F797" s="587">
        <f t="shared" si="36"/>
        <v>303209.63400000002</v>
      </c>
      <c r="G797" s="588">
        <v>3.19</v>
      </c>
      <c r="H797" s="586">
        <v>7.7</v>
      </c>
      <c r="I797" s="587">
        <f t="shared" si="37"/>
        <v>90066.900000000009</v>
      </c>
      <c r="J797" s="589">
        <f t="shared" si="38"/>
        <v>0</v>
      </c>
    </row>
    <row r="798" spans="1:10">
      <c r="A798" s="584">
        <v>2016</v>
      </c>
      <c r="B798" s="585" t="s">
        <v>1131</v>
      </c>
      <c r="C798" s="585" t="s">
        <v>31</v>
      </c>
      <c r="D798" s="586">
        <v>73777</v>
      </c>
      <c r="E798" s="587">
        <v>25.814</v>
      </c>
      <c r="F798" s="587">
        <f t="shared" si="36"/>
        <v>1904479.4780000001</v>
      </c>
      <c r="G798" s="588">
        <v>0.82</v>
      </c>
      <c r="H798" s="586">
        <v>7.9</v>
      </c>
      <c r="I798" s="587">
        <f t="shared" si="37"/>
        <v>582838.30000000005</v>
      </c>
      <c r="J798" s="589">
        <f t="shared" si="38"/>
        <v>0</v>
      </c>
    </row>
    <row r="799" spans="1:10">
      <c r="A799" s="584">
        <v>2016</v>
      </c>
      <c r="B799" s="585" t="s">
        <v>1131</v>
      </c>
      <c r="C799" s="585" t="s">
        <v>31</v>
      </c>
      <c r="D799" s="586">
        <v>11642</v>
      </c>
      <c r="E799" s="587">
        <v>25.847999999999999</v>
      </c>
      <c r="F799" s="587">
        <f t="shared" si="36"/>
        <v>300922.41599999997</v>
      </c>
      <c r="G799" s="588">
        <v>2.48</v>
      </c>
      <c r="H799" s="586">
        <v>7.4</v>
      </c>
      <c r="I799" s="587">
        <f t="shared" si="37"/>
        <v>86150.8</v>
      </c>
      <c r="J799" s="589">
        <f t="shared" si="38"/>
        <v>0</v>
      </c>
    </row>
    <row r="800" spans="1:10">
      <c r="A800" s="584">
        <v>2016</v>
      </c>
      <c r="B800" s="585" t="s">
        <v>1131</v>
      </c>
      <c r="C800" s="585" t="s">
        <v>31</v>
      </c>
      <c r="D800" s="586">
        <v>12082</v>
      </c>
      <c r="E800" s="587">
        <v>22.466000000000001</v>
      </c>
      <c r="F800" s="587">
        <f t="shared" si="36"/>
        <v>271434.212</v>
      </c>
      <c r="G800" s="588">
        <v>3.03</v>
      </c>
      <c r="H800" s="586">
        <v>8</v>
      </c>
      <c r="I800" s="587">
        <f t="shared" si="37"/>
        <v>96656</v>
      </c>
      <c r="J800" s="589">
        <f t="shared" si="38"/>
        <v>0</v>
      </c>
    </row>
    <row r="801" spans="1:10">
      <c r="A801" s="584">
        <v>2016</v>
      </c>
      <c r="B801" s="585" t="s">
        <v>1131</v>
      </c>
      <c r="C801" s="585" t="s">
        <v>31</v>
      </c>
      <c r="D801" s="586">
        <v>11766</v>
      </c>
      <c r="E801" s="587">
        <v>24.622</v>
      </c>
      <c r="F801" s="587">
        <f t="shared" si="36"/>
        <v>289702.45199999999</v>
      </c>
      <c r="G801" s="588">
        <v>0.71</v>
      </c>
      <c r="H801" s="586">
        <v>13.3</v>
      </c>
      <c r="I801" s="587">
        <f t="shared" si="37"/>
        <v>156487.80000000002</v>
      </c>
      <c r="J801" s="589">
        <f t="shared" si="38"/>
        <v>0</v>
      </c>
    </row>
    <row r="802" spans="1:10">
      <c r="A802" s="584">
        <v>2016</v>
      </c>
      <c r="B802" s="585" t="s">
        <v>1131</v>
      </c>
      <c r="C802" s="585" t="s">
        <v>31</v>
      </c>
      <c r="D802" s="586">
        <v>60457</v>
      </c>
      <c r="E802" s="587">
        <v>24.05</v>
      </c>
      <c r="F802" s="587">
        <f t="shared" si="36"/>
        <v>1453990.85</v>
      </c>
      <c r="G802" s="588">
        <v>0.73</v>
      </c>
      <c r="H802" s="586">
        <v>13.1</v>
      </c>
      <c r="I802" s="587">
        <f t="shared" si="37"/>
        <v>791986.7</v>
      </c>
      <c r="J802" s="589">
        <f t="shared" si="38"/>
        <v>0</v>
      </c>
    </row>
    <row r="803" spans="1:10">
      <c r="A803" s="584">
        <v>2016</v>
      </c>
      <c r="B803" s="585" t="s">
        <v>1131</v>
      </c>
      <c r="C803" s="585" t="s">
        <v>31</v>
      </c>
      <c r="D803" s="586">
        <v>35020</v>
      </c>
      <c r="E803" s="587">
        <v>24.538</v>
      </c>
      <c r="F803" s="587">
        <f t="shared" si="36"/>
        <v>859320.76</v>
      </c>
      <c r="G803" s="588">
        <v>0.83</v>
      </c>
      <c r="H803" s="586">
        <v>11.5</v>
      </c>
      <c r="I803" s="587">
        <f t="shared" si="37"/>
        <v>402730</v>
      </c>
      <c r="J803" s="589">
        <f t="shared" si="38"/>
        <v>0</v>
      </c>
    </row>
    <row r="804" spans="1:10">
      <c r="A804" s="584">
        <v>2016</v>
      </c>
      <c r="B804" s="585" t="s">
        <v>1131</v>
      </c>
      <c r="C804" s="585" t="s">
        <v>31</v>
      </c>
      <c r="D804" s="586">
        <v>12213</v>
      </c>
      <c r="E804" s="587">
        <v>23.942</v>
      </c>
      <c r="F804" s="587">
        <f t="shared" si="36"/>
        <v>292403.64600000001</v>
      </c>
      <c r="G804" s="588">
        <v>0.67</v>
      </c>
      <c r="H804" s="586">
        <v>12</v>
      </c>
      <c r="I804" s="587">
        <f t="shared" si="37"/>
        <v>146556</v>
      </c>
      <c r="J804" s="589">
        <f t="shared" si="38"/>
        <v>0</v>
      </c>
    </row>
    <row r="805" spans="1:10">
      <c r="A805" s="584">
        <v>2016</v>
      </c>
      <c r="B805" s="585" t="s">
        <v>1131</v>
      </c>
      <c r="C805" s="585" t="s">
        <v>31</v>
      </c>
      <c r="D805" s="586">
        <v>11575</v>
      </c>
      <c r="E805" s="587">
        <v>24.7</v>
      </c>
      <c r="F805" s="587">
        <f t="shared" si="36"/>
        <v>285902.5</v>
      </c>
      <c r="G805" s="588">
        <v>0.79</v>
      </c>
      <c r="H805" s="586">
        <v>12.9</v>
      </c>
      <c r="I805" s="587">
        <f t="shared" si="37"/>
        <v>149317.5</v>
      </c>
      <c r="J805" s="589">
        <f t="shared" si="38"/>
        <v>0</v>
      </c>
    </row>
    <row r="806" spans="1:10">
      <c r="A806" s="584">
        <v>2016</v>
      </c>
      <c r="B806" s="585" t="s">
        <v>1131</v>
      </c>
      <c r="C806" s="585" t="s">
        <v>31</v>
      </c>
      <c r="D806" s="586">
        <v>11238</v>
      </c>
      <c r="E806" s="587">
        <v>24.358000000000001</v>
      </c>
      <c r="F806" s="587">
        <f t="shared" si="36"/>
        <v>273735.20400000003</v>
      </c>
      <c r="G806" s="588">
        <v>0.84</v>
      </c>
      <c r="H806" s="586">
        <v>10.199999999999999</v>
      </c>
      <c r="I806" s="587">
        <f t="shared" si="37"/>
        <v>114627.59999999999</v>
      </c>
      <c r="J806" s="589">
        <f t="shared" si="38"/>
        <v>0</v>
      </c>
    </row>
    <row r="807" spans="1:10">
      <c r="A807" s="584">
        <v>2016</v>
      </c>
      <c r="B807" s="585" t="s">
        <v>1127</v>
      </c>
      <c r="C807" s="585" t="s">
        <v>31</v>
      </c>
      <c r="D807" s="586">
        <v>139704</v>
      </c>
      <c r="E807" s="587">
        <v>18.974</v>
      </c>
      <c r="F807" s="587">
        <f t="shared" si="36"/>
        <v>2650743.696</v>
      </c>
      <c r="G807" s="588">
        <v>0.52</v>
      </c>
      <c r="H807" s="586">
        <v>9.6999999999999993</v>
      </c>
      <c r="I807" s="587">
        <f t="shared" si="37"/>
        <v>1355128.7999999998</v>
      </c>
      <c r="J807" s="589">
        <f t="shared" si="38"/>
        <v>0</v>
      </c>
    </row>
    <row r="808" spans="1:10">
      <c r="A808" s="584">
        <v>2016</v>
      </c>
      <c r="B808" s="585" t="s">
        <v>1127</v>
      </c>
      <c r="C808" s="585" t="s">
        <v>31</v>
      </c>
      <c r="D808" s="586">
        <v>246195</v>
      </c>
      <c r="E808" s="587">
        <v>17.986000000000001</v>
      </c>
      <c r="F808" s="587">
        <f t="shared" si="36"/>
        <v>4428063.2700000005</v>
      </c>
      <c r="G808" s="588">
        <v>0.6</v>
      </c>
      <c r="H808" s="586">
        <v>12.9</v>
      </c>
      <c r="I808" s="587">
        <f t="shared" si="37"/>
        <v>3175915.5</v>
      </c>
      <c r="J808" s="589">
        <f t="shared" si="38"/>
        <v>0</v>
      </c>
    </row>
    <row r="809" spans="1:10">
      <c r="A809" s="584">
        <v>2016</v>
      </c>
      <c r="B809" s="585" t="s">
        <v>1127</v>
      </c>
      <c r="C809" s="585" t="s">
        <v>31</v>
      </c>
      <c r="D809" s="586">
        <v>231790</v>
      </c>
      <c r="E809" s="587">
        <v>17.986000000000001</v>
      </c>
      <c r="F809" s="587">
        <f t="shared" si="36"/>
        <v>4168974.94</v>
      </c>
      <c r="G809" s="588">
        <v>0.6</v>
      </c>
      <c r="H809" s="586">
        <v>12.9</v>
      </c>
      <c r="I809" s="587">
        <f t="shared" si="37"/>
        <v>2990091</v>
      </c>
      <c r="J809" s="589">
        <f t="shared" si="38"/>
        <v>0</v>
      </c>
    </row>
    <row r="810" spans="1:10">
      <c r="A810" s="584">
        <v>2016</v>
      </c>
      <c r="B810" s="585" t="s">
        <v>1131</v>
      </c>
      <c r="C810" s="585" t="s">
        <v>31</v>
      </c>
      <c r="D810" s="586">
        <v>37651</v>
      </c>
      <c r="E810" s="587">
        <v>23.056999999999999</v>
      </c>
      <c r="F810" s="587">
        <f t="shared" si="36"/>
        <v>868119.10699999996</v>
      </c>
      <c r="G810" s="588">
        <v>0.65</v>
      </c>
      <c r="H810" s="586">
        <v>12.8</v>
      </c>
      <c r="I810" s="587">
        <f t="shared" si="37"/>
        <v>481932.80000000005</v>
      </c>
      <c r="J810" s="589">
        <f t="shared" si="38"/>
        <v>0</v>
      </c>
    </row>
    <row r="811" spans="1:10">
      <c r="A811" s="584">
        <v>2016</v>
      </c>
      <c r="B811" s="585" t="s">
        <v>1131</v>
      </c>
      <c r="C811" s="585" t="s">
        <v>31</v>
      </c>
      <c r="D811" s="586">
        <v>5070</v>
      </c>
      <c r="E811" s="587">
        <v>23.465</v>
      </c>
      <c r="F811" s="587">
        <f t="shared" si="36"/>
        <v>118967.55</v>
      </c>
      <c r="G811" s="588">
        <v>0.52</v>
      </c>
      <c r="H811" s="586">
        <v>10.3</v>
      </c>
      <c r="I811" s="587">
        <f t="shared" si="37"/>
        <v>52221</v>
      </c>
      <c r="J811" s="589">
        <f t="shared" si="38"/>
        <v>0</v>
      </c>
    </row>
    <row r="812" spans="1:10">
      <c r="A812" s="584">
        <v>2016</v>
      </c>
      <c r="B812" s="585" t="s">
        <v>1131</v>
      </c>
      <c r="C812" s="585" t="s">
        <v>31</v>
      </c>
      <c r="D812" s="586">
        <v>20586</v>
      </c>
      <c r="E812" s="587">
        <v>23.527999999999999</v>
      </c>
      <c r="F812" s="587">
        <f t="shared" si="36"/>
        <v>484347.408</v>
      </c>
      <c r="G812" s="588">
        <v>1.04</v>
      </c>
      <c r="H812" s="586">
        <v>12.1</v>
      </c>
      <c r="I812" s="587">
        <f t="shared" si="37"/>
        <v>249090.6</v>
      </c>
      <c r="J812" s="589">
        <f t="shared" si="38"/>
        <v>0</v>
      </c>
    </row>
    <row r="813" spans="1:10">
      <c r="A813" s="584">
        <v>2016</v>
      </c>
      <c r="B813" s="585" t="s">
        <v>1131</v>
      </c>
      <c r="C813" s="585" t="s">
        <v>31</v>
      </c>
      <c r="D813" s="586">
        <v>115210</v>
      </c>
      <c r="E813" s="587">
        <v>22.001000000000001</v>
      </c>
      <c r="F813" s="587">
        <f t="shared" si="36"/>
        <v>2534735.21</v>
      </c>
      <c r="G813" s="588">
        <v>0.42</v>
      </c>
      <c r="H813" s="586">
        <v>11.5</v>
      </c>
      <c r="I813" s="587">
        <f t="shared" si="37"/>
        <v>1324915</v>
      </c>
      <c r="J813" s="589">
        <f t="shared" si="38"/>
        <v>0</v>
      </c>
    </row>
    <row r="814" spans="1:10">
      <c r="A814" s="584">
        <v>2016</v>
      </c>
      <c r="B814" s="585" t="s">
        <v>1131</v>
      </c>
      <c r="C814" s="585" t="s">
        <v>31</v>
      </c>
      <c r="D814" s="586">
        <v>34844</v>
      </c>
      <c r="E814" s="587">
        <v>23.198</v>
      </c>
      <c r="F814" s="587">
        <f t="shared" si="36"/>
        <v>808311.11199999996</v>
      </c>
      <c r="G814" s="588">
        <v>0.64</v>
      </c>
      <c r="H814" s="586">
        <v>12.6</v>
      </c>
      <c r="I814" s="587">
        <f t="shared" si="37"/>
        <v>439034.39999999997</v>
      </c>
      <c r="J814" s="589">
        <f t="shared" si="38"/>
        <v>0</v>
      </c>
    </row>
    <row r="815" spans="1:10">
      <c r="A815" s="584">
        <v>2016</v>
      </c>
      <c r="B815" s="585" t="s">
        <v>1131</v>
      </c>
      <c r="C815" s="585" t="s">
        <v>31</v>
      </c>
      <c r="D815" s="586">
        <v>62742</v>
      </c>
      <c r="E815" s="587">
        <v>23.788</v>
      </c>
      <c r="F815" s="587">
        <f t="shared" si="36"/>
        <v>1492506.696</v>
      </c>
      <c r="G815" s="588">
        <v>3.46</v>
      </c>
      <c r="H815" s="586">
        <v>11.49</v>
      </c>
      <c r="I815" s="587">
        <f t="shared" si="37"/>
        <v>720905.58</v>
      </c>
      <c r="J815" s="589">
        <f t="shared" si="38"/>
        <v>0</v>
      </c>
    </row>
    <row r="816" spans="1:10">
      <c r="A816" s="584">
        <v>2016</v>
      </c>
      <c r="B816" s="585" t="s">
        <v>1131</v>
      </c>
      <c r="C816" s="585" t="s">
        <v>31</v>
      </c>
      <c r="D816" s="586">
        <v>7003</v>
      </c>
      <c r="E816" s="587">
        <v>23.728000000000002</v>
      </c>
      <c r="F816" s="587">
        <f t="shared" si="36"/>
        <v>166167.18400000001</v>
      </c>
      <c r="G816" s="588">
        <v>3.41</v>
      </c>
      <c r="H816" s="586">
        <v>11.39</v>
      </c>
      <c r="I816" s="587">
        <f t="shared" si="37"/>
        <v>79764.17</v>
      </c>
      <c r="J816" s="589">
        <f t="shared" si="38"/>
        <v>0</v>
      </c>
    </row>
    <row r="817" spans="1:10">
      <c r="A817" s="584">
        <v>2016</v>
      </c>
      <c r="B817" s="585" t="s">
        <v>1131</v>
      </c>
      <c r="C817" s="585" t="s">
        <v>31</v>
      </c>
      <c r="D817" s="586">
        <v>487309</v>
      </c>
      <c r="E817" s="587">
        <v>24.92</v>
      </c>
      <c r="F817" s="587">
        <f t="shared" si="36"/>
        <v>12143740.280000001</v>
      </c>
      <c r="G817" s="588">
        <v>3.36</v>
      </c>
      <c r="H817" s="586">
        <v>9.83</v>
      </c>
      <c r="I817" s="587">
        <f t="shared" si="37"/>
        <v>4790247.47</v>
      </c>
      <c r="J817" s="589">
        <f t="shared" si="38"/>
        <v>0</v>
      </c>
    </row>
    <row r="818" spans="1:10">
      <c r="A818" s="584">
        <v>2016</v>
      </c>
      <c r="B818" s="585" t="s">
        <v>1131</v>
      </c>
      <c r="C818" s="585" t="s">
        <v>31</v>
      </c>
      <c r="D818" s="586">
        <v>34764</v>
      </c>
      <c r="E818" s="587">
        <v>25.745999999999999</v>
      </c>
      <c r="F818" s="587">
        <f t="shared" si="36"/>
        <v>895033.9439999999</v>
      </c>
      <c r="G818" s="588">
        <v>2.89</v>
      </c>
      <c r="H818" s="586">
        <v>8.24</v>
      </c>
      <c r="I818" s="587">
        <f t="shared" si="37"/>
        <v>286455.36</v>
      </c>
      <c r="J818" s="589">
        <f t="shared" si="38"/>
        <v>0</v>
      </c>
    </row>
    <row r="819" spans="1:10">
      <c r="A819" s="584">
        <v>2016</v>
      </c>
      <c r="B819" s="585" t="s">
        <v>1131</v>
      </c>
      <c r="C819" s="585" t="s">
        <v>31</v>
      </c>
      <c r="D819" s="586">
        <v>15327</v>
      </c>
      <c r="E819" s="587">
        <v>24.716000000000001</v>
      </c>
      <c r="F819" s="587">
        <f t="shared" si="36"/>
        <v>378822.13200000004</v>
      </c>
      <c r="G819" s="588">
        <v>4.05</v>
      </c>
      <c r="H819" s="586">
        <v>9.99</v>
      </c>
      <c r="I819" s="587">
        <f t="shared" si="37"/>
        <v>153116.73000000001</v>
      </c>
      <c r="J819" s="589">
        <f t="shared" si="38"/>
        <v>0</v>
      </c>
    </row>
    <row r="820" spans="1:10">
      <c r="A820" s="584">
        <v>2016</v>
      </c>
      <c r="B820" s="585" t="s">
        <v>1131</v>
      </c>
      <c r="C820" s="585" t="s">
        <v>31</v>
      </c>
      <c r="D820" s="586">
        <v>118044</v>
      </c>
      <c r="E820" s="587">
        <v>24.756</v>
      </c>
      <c r="F820" s="587">
        <f t="shared" si="36"/>
        <v>2922297.264</v>
      </c>
      <c r="G820" s="588">
        <v>4.09</v>
      </c>
      <c r="H820" s="586">
        <v>10.14</v>
      </c>
      <c r="I820" s="587">
        <f t="shared" si="37"/>
        <v>1196966.1600000001</v>
      </c>
      <c r="J820" s="589">
        <f t="shared" si="38"/>
        <v>0</v>
      </c>
    </row>
    <row r="821" spans="1:10">
      <c r="A821" s="584">
        <v>2016</v>
      </c>
      <c r="B821" s="585" t="s">
        <v>1131</v>
      </c>
      <c r="C821" s="585" t="s">
        <v>31</v>
      </c>
      <c r="D821" s="586">
        <v>13557</v>
      </c>
      <c r="E821" s="587">
        <v>25.658000000000001</v>
      </c>
      <c r="F821" s="587">
        <f t="shared" si="36"/>
        <v>347845.50599999999</v>
      </c>
      <c r="G821" s="588">
        <v>2.54</v>
      </c>
      <c r="H821" s="586">
        <v>7.55</v>
      </c>
      <c r="I821" s="587">
        <f t="shared" si="37"/>
        <v>102355.34999999999</v>
      </c>
      <c r="J821" s="589">
        <f t="shared" si="38"/>
        <v>0</v>
      </c>
    </row>
    <row r="822" spans="1:10">
      <c r="A822" s="584">
        <v>2016</v>
      </c>
      <c r="B822" s="585" t="s">
        <v>1127</v>
      </c>
      <c r="C822" s="585" t="s">
        <v>31</v>
      </c>
      <c r="D822" s="586">
        <v>98028</v>
      </c>
      <c r="E822" s="587">
        <v>17.600000000000001</v>
      </c>
      <c r="F822" s="587">
        <f t="shared" si="36"/>
        <v>1725292.8</v>
      </c>
      <c r="G822" s="588">
        <v>0.18</v>
      </c>
      <c r="H822" s="586">
        <v>4.7</v>
      </c>
      <c r="I822" s="587">
        <f t="shared" si="37"/>
        <v>460731.60000000003</v>
      </c>
      <c r="J822" s="589">
        <f t="shared" si="38"/>
        <v>0</v>
      </c>
    </row>
    <row r="823" spans="1:10">
      <c r="A823" s="584">
        <v>2016</v>
      </c>
      <c r="B823" s="585" t="s">
        <v>1127</v>
      </c>
      <c r="C823" s="585" t="s">
        <v>31</v>
      </c>
      <c r="D823" s="586">
        <v>13941</v>
      </c>
      <c r="E823" s="587">
        <v>17.8</v>
      </c>
      <c r="F823" s="587">
        <f t="shared" si="36"/>
        <v>248149.80000000002</v>
      </c>
      <c r="G823" s="588">
        <v>0.19</v>
      </c>
      <c r="H823" s="586">
        <v>4.3</v>
      </c>
      <c r="I823" s="587">
        <f t="shared" si="37"/>
        <v>59946.299999999996</v>
      </c>
      <c r="J823" s="589">
        <f t="shared" si="38"/>
        <v>0</v>
      </c>
    </row>
    <row r="824" spans="1:10">
      <c r="A824" s="584">
        <v>2016</v>
      </c>
      <c r="B824" s="585" t="s">
        <v>1133</v>
      </c>
      <c r="C824" s="585" t="s">
        <v>31</v>
      </c>
      <c r="D824" s="586">
        <v>209093</v>
      </c>
      <c r="E824" s="587">
        <v>14.055999999999999</v>
      </c>
      <c r="F824" s="587">
        <f t="shared" si="36"/>
        <v>2939011.2079999996</v>
      </c>
      <c r="G824" s="588">
        <v>0.83</v>
      </c>
      <c r="H824" s="586">
        <v>8.1</v>
      </c>
      <c r="I824" s="587">
        <f t="shared" si="37"/>
        <v>1693653.2999999998</v>
      </c>
      <c r="J824" s="589">
        <f t="shared" si="38"/>
        <v>1</v>
      </c>
    </row>
    <row r="825" spans="1:10">
      <c r="A825" s="584">
        <v>2016</v>
      </c>
      <c r="B825" s="585" t="s">
        <v>1127</v>
      </c>
      <c r="C825" s="585" t="s">
        <v>31</v>
      </c>
      <c r="D825" s="586">
        <v>100910</v>
      </c>
      <c r="E825" s="587">
        <v>18.16</v>
      </c>
      <c r="F825" s="587">
        <f t="shared" si="36"/>
        <v>1832525.6</v>
      </c>
      <c r="G825" s="588">
        <v>0.28999999999999998</v>
      </c>
      <c r="H825" s="586">
        <v>4.7</v>
      </c>
      <c r="I825" s="587">
        <f t="shared" si="37"/>
        <v>474277</v>
      </c>
      <c r="J825" s="589">
        <f t="shared" si="38"/>
        <v>0</v>
      </c>
    </row>
    <row r="826" spans="1:10">
      <c r="A826" s="584">
        <v>2016</v>
      </c>
      <c r="B826" s="585" t="s">
        <v>1127</v>
      </c>
      <c r="C826" s="585" t="s">
        <v>31</v>
      </c>
      <c r="D826" s="586">
        <v>28200</v>
      </c>
      <c r="E826" s="587">
        <v>17.71</v>
      </c>
      <c r="F826" s="587">
        <f t="shared" si="36"/>
        <v>499422</v>
      </c>
      <c r="G826" s="588">
        <v>0.19</v>
      </c>
      <c r="H826" s="586">
        <v>4.5</v>
      </c>
      <c r="I826" s="587">
        <f t="shared" si="37"/>
        <v>126900</v>
      </c>
      <c r="J826" s="589">
        <f t="shared" si="38"/>
        <v>0</v>
      </c>
    </row>
    <row r="827" spans="1:10">
      <c r="A827" s="584">
        <v>2016</v>
      </c>
      <c r="B827" s="585" t="s">
        <v>1127</v>
      </c>
      <c r="C827" s="585" t="s">
        <v>31</v>
      </c>
      <c r="D827" s="586">
        <v>156749</v>
      </c>
      <c r="E827" s="587">
        <v>18.21</v>
      </c>
      <c r="F827" s="587">
        <f t="shared" si="36"/>
        <v>2854399.29</v>
      </c>
      <c r="G827" s="588">
        <v>0.91</v>
      </c>
      <c r="H827" s="586">
        <v>17.8</v>
      </c>
      <c r="I827" s="587">
        <f t="shared" si="37"/>
        <v>2790132.2</v>
      </c>
      <c r="J827" s="589">
        <f t="shared" si="38"/>
        <v>0</v>
      </c>
    </row>
    <row r="828" spans="1:10">
      <c r="A828" s="584">
        <v>2016</v>
      </c>
      <c r="B828" s="585" t="s">
        <v>1127</v>
      </c>
      <c r="C828" s="585" t="s">
        <v>31</v>
      </c>
      <c r="D828" s="586">
        <v>99558</v>
      </c>
      <c r="E828" s="587">
        <v>17.63</v>
      </c>
      <c r="F828" s="587">
        <f t="shared" si="36"/>
        <v>1755207.5399999998</v>
      </c>
      <c r="G828" s="588">
        <v>0.19</v>
      </c>
      <c r="H828" s="586">
        <v>4.5</v>
      </c>
      <c r="I828" s="587">
        <f t="shared" si="37"/>
        <v>448011</v>
      </c>
      <c r="J828" s="589">
        <f t="shared" si="38"/>
        <v>0</v>
      </c>
    </row>
    <row r="829" spans="1:10">
      <c r="A829" s="584">
        <v>2016</v>
      </c>
      <c r="B829" s="585" t="s">
        <v>1127</v>
      </c>
      <c r="C829" s="585" t="s">
        <v>31</v>
      </c>
      <c r="D829" s="586">
        <v>13339</v>
      </c>
      <c r="E829" s="587">
        <v>18.25</v>
      </c>
      <c r="F829" s="587">
        <f t="shared" si="36"/>
        <v>243436.75</v>
      </c>
      <c r="G829" s="588">
        <v>0.26</v>
      </c>
      <c r="H829" s="586">
        <v>4.2</v>
      </c>
      <c r="I829" s="587">
        <f t="shared" si="37"/>
        <v>56023.8</v>
      </c>
      <c r="J829" s="589">
        <f t="shared" si="38"/>
        <v>0</v>
      </c>
    </row>
    <row r="830" spans="1:10">
      <c r="A830" s="584">
        <v>2016</v>
      </c>
      <c r="B830" s="585" t="s">
        <v>1131</v>
      </c>
      <c r="C830" s="585" t="s">
        <v>31</v>
      </c>
      <c r="D830" s="586">
        <v>11934</v>
      </c>
      <c r="E830" s="587">
        <v>25</v>
      </c>
      <c r="F830" s="587">
        <f t="shared" si="36"/>
        <v>298350</v>
      </c>
      <c r="G830" s="588">
        <v>0.7</v>
      </c>
      <c r="H830" s="586">
        <v>8.6</v>
      </c>
      <c r="I830" s="587">
        <f t="shared" si="37"/>
        <v>102632.4</v>
      </c>
      <c r="J830" s="589">
        <f t="shared" si="38"/>
        <v>0</v>
      </c>
    </row>
    <row r="831" spans="1:10">
      <c r="A831" s="584">
        <v>2016</v>
      </c>
      <c r="B831" s="585" t="s">
        <v>1131</v>
      </c>
      <c r="C831" s="585" t="s">
        <v>31</v>
      </c>
      <c r="D831" s="586">
        <v>48126</v>
      </c>
      <c r="E831" s="587">
        <v>23</v>
      </c>
      <c r="F831" s="587">
        <f t="shared" si="36"/>
        <v>1106898</v>
      </c>
      <c r="G831" s="588">
        <v>0.5</v>
      </c>
      <c r="H831" s="586">
        <v>10.4</v>
      </c>
      <c r="I831" s="587">
        <f t="shared" si="37"/>
        <v>500510.4</v>
      </c>
      <c r="J831" s="589">
        <f t="shared" si="38"/>
        <v>0</v>
      </c>
    </row>
    <row r="832" spans="1:10">
      <c r="A832" s="584">
        <v>2016</v>
      </c>
      <c r="B832" s="585" t="s">
        <v>1131</v>
      </c>
      <c r="C832" s="585" t="s">
        <v>31</v>
      </c>
      <c r="D832" s="586">
        <v>5788</v>
      </c>
      <c r="E832" s="587">
        <v>25.34</v>
      </c>
      <c r="F832" s="587">
        <f t="shared" si="36"/>
        <v>146667.92000000001</v>
      </c>
      <c r="G832" s="588">
        <v>2.73</v>
      </c>
      <c r="H832" s="586">
        <v>8.8000000000000007</v>
      </c>
      <c r="I832" s="587">
        <f t="shared" si="37"/>
        <v>50934.400000000001</v>
      </c>
      <c r="J832" s="589">
        <f t="shared" si="38"/>
        <v>0</v>
      </c>
    </row>
    <row r="833" spans="1:10">
      <c r="A833" s="584">
        <v>2016</v>
      </c>
      <c r="B833" s="585" t="s">
        <v>1131</v>
      </c>
      <c r="C833" s="585" t="s">
        <v>31</v>
      </c>
      <c r="D833" s="586">
        <v>5047</v>
      </c>
      <c r="E833" s="587">
        <v>25.96</v>
      </c>
      <c r="F833" s="587">
        <f t="shared" si="36"/>
        <v>131020.12000000001</v>
      </c>
      <c r="G833" s="588">
        <v>2.0299999999999998</v>
      </c>
      <c r="H833" s="586">
        <v>7.7</v>
      </c>
      <c r="I833" s="587">
        <f t="shared" si="37"/>
        <v>38861.9</v>
      </c>
      <c r="J833" s="589">
        <f t="shared" si="38"/>
        <v>0</v>
      </c>
    </row>
    <row r="834" spans="1:10">
      <c r="A834" s="584">
        <v>2016</v>
      </c>
      <c r="B834" s="585" t="s">
        <v>1131</v>
      </c>
      <c r="C834" s="585" t="s">
        <v>31</v>
      </c>
      <c r="D834" s="586">
        <v>20429</v>
      </c>
      <c r="E834" s="587">
        <v>22.382000000000001</v>
      </c>
      <c r="F834" s="587">
        <f t="shared" si="36"/>
        <v>457241.87800000003</v>
      </c>
      <c r="G834" s="588">
        <v>2.91</v>
      </c>
      <c r="H834" s="586">
        <v>8.3000000000000007</v>
      </c>
      <c r="I834" s="587">
        <f t="shared" si="37"/>
        <v>169560.7</v>
      </c>
      <c r="J834" s="589">
        <f t="shared" si="38"/>
        <v>0</v>
      </c>
    </row>
    <row r="835" spans="1:10">
      <c r="A835" s="584">
        <v>2016</v>
      </c>
      <c r="B835" s="585" t="s">
        <v>1131</v>
      </c>
      <c r="C835" s="585" t="s">
        <v>31</v>
      </c>
      <c r="D835" s="586">
        <v>40620</v>
      </c>
      <c r="E835" s="587">
        <v>23.292000000000002</v>
      </c>
      <c r="F835" s="587">
        <f t="shared" ref="F835:F898" si="39">E835*D835</f>
        <v>946121.04</v>
      </c>
      <c r="G835" s="588">
        <v>2.74</v>
      </c>
      <c r="H835" s="586">
        <v>8.4</v>
      </c>
      <c r="I835" s="587">
        <f t="shared" ref="I835:I898" si="40">H835*D835</f>
        <v>341208</v>
      </c>
      <c r="J835" s="589">
        <f t="shared" ref="J835:J898" si="41">IF(B835="LIG",1,0)</f>
        <v>0</v>
      </c>
    </row>
    <row r="836" spans="1:10">
      <c r="A836" s="584">
        <v>2016</v>
      </c>
      <c r="B836" s="585" t="s">
        <v>1131</v>
      </c>
      <c r="C836" s="585" t="s">
        <v>31</v>
      </c>
      <c r="D836" s="586">
        <v>9382</v>
      </c>
      <c r="E836" s="587">
        <v>22.352</v>
      </c>
      <c r="F836" s="587">
        <f t="shared" si="39"/>
        <v>209706.46400000001</v>
      </c>
      <c r="G836" s="588">
        <v>2.92</v>
      </c>
      <c r="H836" s="586">
        <v>8.4</v>
      </c>
      <c r="I836" s="587">
        <f t="shared" si="40"/>
        <v>78808.800000000003</v>
      </c>
      <c r="J836" s="589">
        <f t="shared" si="41"/>
        <v>0</v>
      </c>
    </row>
    <row r="837" spans="1:10">
      <c r="A837" s="584">
        <v>2016</v>
      </c>
      <c r="B837" s="585" t="s">
        <v>1131</v>
      </c>
      <c r="C837" s="585" t="s">
        <v>31</v>
      </c>
      <c r="D837" s="586">
        <v>4139</v>
      </c>
      <c r="E837" s="587">
        <v>22.242000000000001</v>
      </c>
      <c r="F837" s="587">
        <f t="shared" si="39"/>
        <v>92059.638000000006</v>
      </c>
      <c r="G837" s="588">
        <v>2.87</v>
      </c>
      <c r="H837" s="586">
        <v>8.3000000000000007</v>
      </c>
      <c r="I837" s="587">
        <f t="shared" si="40"/>
        <v>34353.700000000004</v>
      </c>
      <c r="J837" s="589">
        <f t="shared" si="41"/>
        <v>0</v>
      </c>
    </row>
    <row r="838" spans="1:10">
      <c r="A838" s="584">
        <v>2016</v>
      </c>
      <c r="B838" s="585" t="s">
        <v>1131</v>
      </c>
      <c r="C838" s="585" t="s">
        <v>31</v>
      </c>
      <c r="D838" s="586">
        <v>3750</v>
      </c>
      <c r="E838" s="587">
        <v>23.254000000000001</v>
      </c>
      <c r="F838" s="587">
        <f t="shared" si="39"/>
        <v>87202.5</v>
      </c>
      <c r="G838" s="588">
        <v>2.46</v>
      </c>
      <c r="H838" s="586">
        <v>8.3000000000000007</v>
      </c>
      <c r="I838" s="587">
        <f t="shared" si="40"/>
        <v>31125.000000000004</v>
      </c>
      <c r="J838" s="589">
        <f t="shared" si="41"/>
        <v>0</v>
      </c>
    </row>
    <row r="839" spans="1:10">
      <c r="A839" s="584">
        <v>2016</v>
      </c>
      <c r="B839" s="585" t="s">
        <v>1131</v>
      </c>
      <c r="C839" s="585" t="s">
        <v>31</v>
      </c>
      <c r="D839" s="586">
        <v>2103</v>
      </c>
      <c r="E839" s="587">
        <v>23.257999999999999</v>
      </c>
      <c r="F839" s="587">
        <f t="shared" si="39"/>
        <v>48911.574000000001</v>
      </c>
      <c r="G839" s="588">
        <v>2.34</v>
      </c>
      <c r="H839" s="586">
        <v>8.9</v>
      </c>
      <c r="I839" s="587">
        <f t="shared" si="40"/>
        <v>18716.7</v>
      </c>
      <c r="J839" s="589">
        <f t="shared" si="41"/>
        <v>0</v>
      </c>
    </row>
    <row r="840" spans="1:10">
      <c r="A840" s="584">
        <v>2016</v>
      </c>
      <c r="B840" s="585" t="s">
        <v>1131</v>
      </c>
      <c r="C840" s="585" t="s">
        <v>31</v>
      </c>
      <c r="D840" s="586">
        <v>30966</v>
      </c>
      <c r="E840" s="587">
        <v>22.164000000000001</v>
      </c>
      <c r="F840" s="587">
        <f t="shared" si="39"/>
        <v>686330.424</v>
      </c>
      <c r="G840" s="588">
        <v>2.99</v>
      </c>
      <c r="H840" s="586">
        <v>8.6999999999999993</v>
      </c>
      <c r="I840" s="587">
        <f t="shared" si="40"/>
        <v>269404.19999999995</v>
      </c>
      <c r="J840" s="589">
        <f t="shared" si="41"/>
        <v>0</v>
      </c>
    </row>
    <row r="841" spans="1:10">
      <c r="A841" s="584">
        <v>2016</v>
      </c>
      <c r="B841" s="585" t="s">
        <v>1131</v>
      </c>
      <c r="C841" s="585" t="s">
        <v>31</v>
      </c>
      <c r="D841" s="586">
        <v>7168</v>
      </c>
      <c r="E841" s="587">
        <v>22.962</v>
      </c>
      <c r="F841" s="587">
        <f t="shared" si="39"/>
        <v>164591.61600000001</v>
      </c>
      <c r="G841" s="588">
        <v>3.02</v>
      </c>
      <c r="H841" s="586">
        <v>8.1</v>
      </c>
      <c r="I841" s="587">
        <f t="shared" si="40"/>
        <v>58060.799999999996</v>
      </c>
      <c r="J841" s="589">
        <f t="shared" si="41"/>
        <v>0</v>
      </c>
    </row>
    <row r="842" spans="1:10">
      <c r="A842" s="584">
        <v>2016</v>
      </c>
      <c r="B842" s="585" t="s">
        <v>1131</v>
      </c>
      <c r="C842" s="585" t="s">
        <v>31</v>
      </c>
      <c r="D842" s="586">
        <v>7315</v>
      </c>
      <c r="E842" s="587">
        <v>22.943999999999999</v>
      </c>
      <c r="F842" s="587">
        <f t="shared" si="39"/>
        <v>167835.36</v>
      </c>
      <c r="G842" s="588">
        <v>3.04</v>
      </c>
      <c r="H842" s="586">
        <v>8</v>
      </c>
      <c r="I842" s="587">
        <f t="shared" si="40"/>
        <v>58520</v>
      </c>
      <c r="J842" s="589">
        <f t="shared" si="41"/>
        <v>0</v>
      </c>
    </row>
    <row r="843" spans="1:10">
      <c r="A843" s="584">
        <v>2016</v>
      </c>
      <c r="B843" s="585" t="s">
        <v>1131</v>
      </c>
      <c r="C843" s="585" t="s">
        <v>31</v>
      </c>
      <c r="D843" s="586">
        <v>43955</v>
      </c>
      <c r="E843" s="587">
        <v>22.181999999999999</v>
      </c>
      <c r="F843" s="587">
        <f t="shared" si="39"/>
        <v>975009.80999999994</v>
      </c>
      <c r="G843" s="588">
        <v>3.13</v>
      </c>
      <c r="H843" s="586">
        <v>9.1</v>
      </c>
      <c r="I843" s="587">
        <f t="shared" si="40"/>
        <v>399990.5</v>
      </c>
      <c r="J843" s="589">
        <f t="shared" si="41"/>
        <v>0</v>
      </c>
    </row>
    <row r="844" spans="1:10">
      <c r="A844" s="584">
        <v>2016</v>
      </c>
      <c r="B844" s="585" t="s">
        <v>1131</v>
      </c>
      <c r="C844" s="585" t="s">
        <v>31</v>
      </c>
      <c r="D844" s="586">
        <v>30642</v>
      </c>
      <c r="E844" s="587">
        <v>23.186</v>
      </c>
      <c r="F844" s="587">
        <f t="shared" si="39"/>
        <v>710465.41200000001</v>
      </c>
      <c r="G844" s="588">
        <v>2.67</v>
      </c>
      <c r="H844" s="586">
        <v>8.5</v>
      </c>
      <c r="I844" s="587">
        <f t="shared" si="40"/>
        <v>260457</v>
      </c>
      <c r="J844" s="589">
        <f t="shared" si="41"/>
        <v>0</v>
      </c>
    </row>
    <row r="845" spans="1:10">
      <c r="A845" s="584">
        <v>2016</v>
      </c>
      <c r="B845" s="585" t="s">
        <v>1127</v>
      </c>
      <c r="C845" s="585" t="s">
        <v>31</v>
      </c>
      <c r="D845" s="586">
        <v>77311</v>
      </c>
      <c r="E845" s="587">
        <v>17.806000000000001</v>
      </c>
      <c r="F845" s="587">
        <f t="shared" si="39"/>
        <v>1376599.666</v>
      </c>
      <c r="G845" s="588">
        <v>0.28999999999999998</v>
      </c>
      <c r="H845" s="586">
        <v>5.8</v>
      </c>
      <c r="I845" s="587">
        <f t="shared" si="40"/>
        <v>448403.8</v>
      </c>
      <c r="J845" s="589">
        <f t="shared" si="41"/>
        <v>0</v>
      </c>
    </row>
    <row r="846" spans="1:10">
      <c r="A846" s="584">
        <v>2016</v>
      </c>
      <c r="B846" s="585" t="s">
        <v>1127</v>
      </c>
      <c r="C846" s="585" t="s">
        <v>31</v>
      </c>
      <c r="D846" s="586">
        <v>63197</v>
      </c>
      <c r="E846" s="587">
        <v>17.725999999999999</v>
      </c>
      <c r="F846" s="587">
        <f t="shared" si="39"/>
        <v>1120230.0219999999</v>
      </c>
      <c r="G846" s="588">
        <v>0.3</v>
      </c>
      <c r="H846" s="586">
        <v>5.4</v>
      </c>
      <c r="I846" s="587">
        <f t="shared" si="40"/>
        <v>341263.80000000005</v>
      </c>
      <c r="J846" s="589">
        <f t="shared" si="41"/>
        <v>0</v>
      </c>
    </row>
    <row r="847" spans="1:10">
      <c r="A847" s="584">
        <v>2016</v>
      </c>
      <c r="B847" s="585" t="s">
        <v>1131</v>
      </c>
      <c r="C847" s="585" t="s">
        <v>31</v>
      </c>
      <c r="D847" s="586">
        <v>19633</v>
      </c>
      <c r="E847" s="587">
        <v>24.314</v>
      </c>
      <c r="F847" s="587">
        <f t="shared" si="39"/>
        <v>477356.76199999999</v>
      </c>
      <c r="G847" s="588">
        <v>0.77</v>
      </c>
      <c r="H847" s="586">
        <v>11.6</v>
      </c>
      <c r="I847" s="587">
        <f t="shared" si="40"/>
        <v>227742.8</v>
      </c>
      <c r="J847" s="589">
        <f t="shared" si="41"/>
        <v>0</v>
      </c>
    </row>
    <row r="848" spans="1:10">
      <c r="A848" s="584">
        <v>2016</v>
      </c>
      <c r="B848" s="585" t="s">
        <v>1131</v>
      </c>
      <c r="C848" s="585" t="s">
        <v>31</v>
      </c>
      <c r="D848" s="586">
        <v>1736</v>
      </c>
      <c r="E848" s="587">
        <v>24.774000000000001</v>
      </c>
      <c r="F848" s="587">
        <f t="shared" si="39"/>
        <v>43007.664000000004</v>
      </c>
      <c r="G848" s="588">
        <v>1.07</v>
      </c>
      <c r="H848" s="586">
        <v>8.6</v>
      </c>
      <c r="I848" s="587">
        <f t="shared" si="40"/>
        <v>14929.599999999999</v>
      </c>
      <c r="J848" s="589">
        <f t="shared" si="41"/>
        <v>0</v>
      </c>
    </row>
    <row r="849" spans="1:10">
      <c r="A849" s="584">
        <v>2016</v>
      </c>
      <c r="B849" s="585" t="s">
        <v>1131</v>
      </c>
      <c r="C849" s="585" t="s">
        <v>31</v>
      </c>
      <c r="D849" s="586">
        <v>1697</v>
      </c>
      <c r="E849" s="587">
        <v>25.456</v>
      </c>
      <c r="F849" s="587">
        <f t="shared" si="39"/>
        <v>43198.832000000002</v>
      </c>
      <c r="G849" s="588">
        <v>0.54</v>
      </c>
      <c r="H849" s="586">
        <v>7</v>
      </c>
      <c r="I849" s="587">
        <f t="shared" si="40"/>
        <v>11879</v>
      </c>
      <c r="J849" s="589">
        <f t="shared" si="41"/>
        <v>0</v>
      </c>
    </row>
    <row r="850" spans="1:10">
      <c r="A850" s="584">
        <v>2016</v>
      </c>
      <c r="B850" s="585" t="s">
        <v>1127</v>
      </c>
      <c r="C850" s="585" t="s">
        <v>31</v>
      </c>
      <c r="D850" s="586">
        <v>210804</v>
      </c>
      <c r="E850" s="587">
        <v>17.542000000000002</v>
      </c>
      <c r="F850" s="587">
        <f t="shared" si="39"/>
        <v>3697923.7680000002</v>
      </c>
      <c r="G850" s="588">
        <v>0.18</v>
      </c>
      <c r="H850" s="586">
        <v>4.5</v>
      </c>
      <c r="I850" s="587">
        <f t="shared" si="40"/>
        <v>948618</v>
      </c>
      <c r="J850" s="589">
        <f t="shared" si="41"/>
        <v>0</v>
      </c>
    </row>
    <row r="851" spans="1:10">
      <c r="A851" s="584">
        <v>2016</v>
      </c>
      <c r="B851" s="585" t="s">
        <v>1131</v>
      </c>
      <c r="C851" s="585" t="s">
        <v>31</v>
      </c>
      <c r="D851" s="586">
        <v>73437</v>
      </c>
      <c r="E851" s="587">
        <v>23.167999999999999</v>
      </c>
      <c r="F851" s="587">
        <f t="shared" si="39"/>
        <v>1701388.416</v>
      </c>
      <c r="G851" s="588">
        <v>3.07</v>
      </c>
      <c r="H851" s="586">
        <v>6.4</v>
      </c>
      <c r="I851" s="587">
        <f t="shared" si="40"/>
        <v>469996.80000000005</v>
      </c>
      <c r="J851" s="589">
        <f t="shared" si="41"/>
        <v>0</v>
      </c>
    </row>
    <row r="852" spans="1:10">
      <c r="A852" s="584">
        <v>2016</v>
      </c>
      <c r="B852" s="585" t="s">
        <v>1127</v>
      </c>
      <c r="C852" s="585" t="s">
        <v>31</v>
      </c>
      <c r="D852" s="586">
        <v>80481</v>
      </c>
      <c r="E852" s="587">
        <v>17.64</v>
      </c>
      <c r="F852" s="587">
        <f t="shared" si="39"/>
        <v>1419684.84</v>
      </c>
      <c r="G852" s="588">
        <v>0.23</v>
      </c>
      <c r="H852" s="586">
        <v>5.5</v>
      </c>
      <c r="I852" s="587">
        <f t="shared" si="40"/>
        <v>442645.5</v>
      </c>
      <c r="J852" s="589">
        <f t="shared" si="41"/>
        <v>0</v>
      </c>
    </row>
    <row r="853" spans="1:10">
      <c r="A853" s="584">
        <v>2016</v>
      </c>
      <c r="B853" s="585" t="s">
        <v>1127</v>
      </c>
      <c r="C853" s="585" t="s">
        <v>31</v>
      </c>
      <c r="D853" s="586">
        <v>31539</v>
      </c>
      <c r="E853" s="587">
        <v>17.494</v>
      </c>
      <c r="F853" s="587">
        <f t="shared" si="39"/>
        <v>551743.26599999995</v>
      </c>
      <c r="G853" s="588">
        <v>0.37</v>
      </c>
      <c r="H853" s="586">
        <v>6.4</v>
      </c>
      <c r="I853" s="587">
        <f t="shared" si="40"/>
        <v>201849.60000000001</v>
      </c>
      <c r="J853" s="589">
        <f t="shared" si="41"/>
        <v>0</v>
      </c>
    </row>
    <row r="854" spans="1:10">
      <c r="A854" s="584">
        <v>2016</v>
      </c>
      <c r="B854" s="585" t="s">
        <v>1127</v>
      </c>
      <c r="C854" s="585" t="s">
        <v>31</v>
      </c>
      <c r="D854" s="586">
        <v>141579</v>
      </c>
      <c r="E854" s="587">
        <v>17.88</v>
      </c>
      <c r="F854" s="587">
        <f t="shared" si="39"/>
        <v>2531432.52</v>
      </c>
      <c r="G854" s="588">
        <v>0.25</v>
      </c>
      <c r="H854" s="586">
        <v>5.4</v>
      </c>
      <c r="I854" s="587">
        <f t="shared" si="40"/>
        <v>764526.60000000009</v>
      </c>
      <c r="J854" s="589">
        <f t="shared" si="41"/>
        <v>0</v>
      </c>
    </row>
    <row r="855" spans="1:10">
      <c r="A855" s="584">
        <v>2016</v>
      </c>
      <c r="B855" s="585" t="s">
        <v>1127</v>
      </c>
      <c r="C855" s="585" t="s">
        <v>31</v>
      </c>
      <c r="D855" s="586">
        <v>15373</v>
      </c>
      <c r="E855" s="587">
        <v>17.474</v>
      </c>
      <c r="F855" s="587">
        <f t="shared" si="39"/>
        <v>268627.80200000003</v>
      </c>
      <c r="G855" s="588">
        <v>0.32</v>
      </c>
      <c r="H855" s="586">
        <v>6.6</v>
      </c>
      <c r="I855" s="587">
        <f t="shared" si="40"/>
        <v>101461.79999999999</v>
      </c>
      <c r="J855" s="589">
        <f t="shared" si="41"/>
        <v>0</v>
      </c>
    </row>
    <row r="856" spans="1:10">
      <c r="A856" s="584">
        <v>2016</v>
      </c>
      <c r="B856" s="585" t="s">
        <v>1131</v>
      </c>
      <c r="C856" s="585" t="s">
        <v>31</v>
      </c>
      <c r="D856" s="586">
        <v>2146</v>
      </c>
      <c r="E856" s="587">
        <v>18.170000000000002</v>
      </c>
      <c r="F856" s="587">
        <f t="shared" si="39"/>
        <v>38992.820000000007</v>
      </c>
      <c r="G856" s="588">
        <v>1.84</v>
      </c>
      <c r="H856" s="586">
        <v>26.8</v>
      </c>
      <c r="I856" s="587">
        <f t="shared" si="40"/>
        <v>57512.800000000003</v>
      </c>
      <c r="J856" s="589">
        <f t="shared" si="41"/>
        <v>0</v>
      </c>
    </row>
    <row r="857" spans="1:10">
      <c r="A857" s="584">
        <v>2016</v>
      </c>
      <c r="B857" s="585" t="s">
        <v>1131</v>
      </c>
      <c r="C857" s="585" t="s">
        <v>31</v>
      </c>
      <c r="D857" s="586">
        <v>15152</v>
      </c>
      <c r="E857" s="587">
        <v>22.98</v>
      </c>
      <c r="F857" s="587">
        <f t="shared" si="39"/>
        <v>348192.96</v>
      </c>
      <c r="G857" s="588">
        <v>3.32</v>
      </c>
      <c r="H857" s="586">
        <v>16.2</v>
      </c>
      <c r="I857" s="587">
        <f t="shared" si="40"/>
        <v>245462.39999999999</v>
      </c>
      <c r="J857" s="589">
        <f t="shared" si="41"/>
        <v>0</v>
      </c>
    </row>
    <row r="858" spans="1:10">
      <c r="A858" s="584">
        <v>2016</v>
      </c>
      <c r="B858" s="585" t="s">
        <v>1131</v>
      </c>
      <c r="C858" s="585" t="s">
        <v>31</v>
      </c>
      <c r="D858" s="586">
        <v>4091</v>
      </c>
      <c r="E858" s="587">
        <v>22.81</v>
      </c>
      <c r="F858" s="587">
        <f t="shared" si="39"/>
        <v>93315.709999999992</v>
      </c>
      <c r="G858" s="588">
        <v>3.22</v>
      </c>
      <c r="H858" s="586">
        <v>16.7</v>
      </c>
      <c r="I858" s="587">
        <f t="shared" si="40"/>
        <v>68319.7</v>
      </c>
      <c r="J858" s="589">
        <f t="shared" si="41"/>
        <v>0</v>
      </c>
    </row>
    <row r="859" spans="1:10">
      <c r="A859" s="584">
        <v>2016</v>
      </c>
      <c r="B859" s="585" t="s">
        <v>1131</v>
      </c>
      <c r="C859" s="585" t="s">
        <v>31</v>
      </c>
      <c r="D859" s="586">
        <v>9786</v>
      </c>
      <c r="E859" s="587">
        <v>25.302</v>
      </c>
      <c r="F859" s="587">
        <f t="shared" si="39"/>
        <v>247605.372</v>
      </c>
      <c r="G859" s="588">
        <v>2.92</v>
      </c>
      <c r="H859" s="586">
        <v>9</v>
      </c>
      <c r="I859" s="587">
        <f t="shared" si="40"/>
        <v>88074</v>
      </c>
      <c r="J859" s="589">
        <f t="shared" si="41"/>
        <v>0</v>
      </c>
    </row>
    <row r="860" spans="1:10">
      <c r="A860" s="584">
        <v>2016</v>
      </c>
      <c r="B860" s="585" t="s">
        <v>1131</v>
      </c>
      <c r="C860" s="585" t="s">
        <v>31</v>
      </c>
      <c r="D860" s="586">
        <v>4097</v>
      </c>
      <c r="E860" s="587">
        <v>16.527999999999999</v>
      </c>
      <c r="F860" s="587">
        <f t="shared" si="39"/>
        <v>67715.216</v>
      </c>
      <c r="G860" s="588">
        <v>1.96</v>
      </c>
      <c r="H860" s="586">
        <v>29.3</v>
      </c>
      <c r="I860" s="587">
        <f t="shared" si="40"/>
        <v>120042.1</v>
      </c>
      <c r="J860" s="589">
        <f t="shared" si="41"/>
        <v>0</v>
      </c>
    </row>
    <row r="861" spans="1:10">
      <c r="A861" s="584">
        <v>2016</v>
      </c>
      <c r="B861" s="585" t="s">
        <v>1131</v>
      </c>
      <c r="C861" s="585" t="s">
        <v>31</v>
      </c>
      <c r="D861" s="586">
        <v>48693</v>
      </c>
      <c r="E861" s="587">
        <v>22.196000000000002</v>
      </c>
      <c r="F861" s="587">
        <f t="shared" si="39"/>
        <v>1080789.828</v>
      </c>
      <c r="G861" s="588">
        <v>3.84</v>
      </c>
      <c r="H861" s="586">
        <v>20.399999999999999</v>
      </c>
      <c r="I861" s="587">
        <f t="shared" si="40"/>
        <v>993337.2</v>
      </c>
      <c r="J861" s="589">
        <f t="shared" si="41"/>
        <v>0</v>
      </c>
    </row>
    <row r="862" spans="1:10">
      <c r="A862" s="584">
        <v>2016</v>
      </c>
      <c r="B862" s="585" t="s">
        <v>1131</v>
      </c>
      <c r="C862" s="585" t="s">
        <v>31</v>
      </c>
      <c r="D862" s="586">
        <v>7032</v>
      </c>
      <c r="E862" s="587">
        <v>24.097999999999999</v>
      </c>
      <c r="F862" s="587">
        <f t="shared" si="39"/>
        <v>169457.136</v>
      </c>
      <c r="G862" s="588">
        <v>2.96</v>
      </c>
      <c r="H862" s="586">
        <v>13.4</v>
      </c>
      <c r="I862" s="587">
        <f t="shared" si="40"/>
        <v>94228.800000000003</v>
      </c>
      <c r="J862" s="589">
        <f t="shared" si="41"/>
        <v>0</v>
      </c>
    </row>
    <row r="863" spans="1:10">
      <c r="A863" s="584">
        <v>2016</v>
      </c>
      <c r="B863" s="585" t="s">
        <v>1131</v>
      </c>
      <c r="C863" s="585" t="s">
        <v>31</v>
      </c>
      <c r="D863" s="586">
        <v>132679</v>
      </c>
      <c r="E863" s="587">
        <v>26.065999999999999</v>
      </c>
      <c r="F863" s="587">
        <f t="shared" si="39"/>
        <v>3458410.8139999998</v>
      </c>
      <c r="G863" s="588">
        <v>2.96</v>
      </c>
      <c r="H863" s="586">
        <v>7.7</v>
      </c>
      <c r="I863" s="587">
        <f t="shared" si="40"/>
        <v>1021628.3</v>
      </c>
      <c r="J863" s="589">
        <f t="shared" si="41"/>
        <v>0</v>
      </c>
    </row>
    <row r="864" spans="1:10">
      <c r="A864" s="584">
        <v>2016</v>
      </c>
      <c r="B864" s="585" t="s">
        <v>1131</v>
      </c>
      <c r="C864" s="585" t="s">
        <v>31</v>
      </c>
      <c r="D864" s="586">
        <v>44582</v>
      </c>
      <c r="E864" s="587">
        <v>25.992000000000001</v>
      </c>
      <c r="F864" s="587">
        <f t="shared" si="39"/>
        <v>1158775.344</v>
      </c>
      <c r="G864" s="588">
        <v>2.5499999999999998</v>
      </c>
      <c r="H864" s="586">
        <v>7.5</v>
      </c>
      <c r="I864" s="587">
        <f t="shared" si="40"/>
        <v>334365</v>
      </c>
      <c r="J864" s="589">
        <f t="shared" si="41"/>
        <v>0</v>
      </c>
    </row>
    <row r="865" spans="1:10">
      <c r="A865" s="584">
        <v>2016</v>
      </c>
      <c r="B865" s="585" t="s">
        <v>1131</v>
      </c>
      <c r="C865" s="585" t="s">
        <v>31</v>
      </c>
      <c r="D865" s="586">
        <v>4051</v>
      </c>
      <c r="E865" s="587">
        <v>19.628</v>
      </c>
      <c r="F865" s="587">
        <f t="shared" si="39"/>
        <v>79513.028000000006</v>
      </c>
      <c r="G865" s="588">
        <v>2.4</v>
      </c>
      <c r="H865" s="586">
        <v>24.2</v>
      </c>
      <c r="I865" s="587">
        <f t="shared" si="40"/>
        <v>98034.2</v>
      </c>
      <c r="J865" s="589">
        <f t="shared" si="41"/>
        <v>0</v>
      </c>
    </row>
    <row r="866" spans="1:10">
      <c r="A866" s="584">
        <v>2016</v>
      </c>
      <c r="B866" s="585" t="s">
        <v>1131</v>
      </c>
      <c r="C866" s="585" t="s">
        <v>31</v>
      </c>
      <c r="D866" s="586">
        <v>10217</v>
      </c>
      <c r="E866" s="587">
        <v>22.175999999999998</v>
      </c>
      <c r="F866" s="587">
        <f t="shared" si="39"/>
        <v>226572.19199999998</v>
      </c>
      <c r="G866" s="588">
        <v>2.12</v>
      </c>
      <c r="H866" s="586">
        <v>21.1</v>
      </c>
      <c r="I866" s="587">
        <f t="shared" si="40"/>
        <v>215578.7</v>
      </c>
      <c r="J866" s="589">
        <f t="shared" si="41"/>
        <v>0</v>
      </c>
    </row>
    <row r="867" spans="1:10">
      <c r="A867" s="584">
        <v>2016</v>
      </c>
      <c r="B867" s="585" t="s">
        <v>1131</v>
      </c>
      <c r="C867" s="585" t="s">
        <v>31</v>
      </c>
      <c r="D867" s="586">
        <v>16273</v>
      </c>
      <c r="E867" s="587">
        <v>22.085999999999999</v>
      </c>
      <c r="F867" s="587">
        <f t="shared" si="39"/>
        <v>359405.478</v>
      </c>
      <c r="G867" s="588">
        <v>2.2400000000000002</v>
      </c>
      <c r="H867" s="586">
        <v>18.8</v>
      </c>
      <c r="I867" s="587">
        <f t="shared" si="40"/>
        <v>305932.40000000002</v>
      </c>
      <c r="J867" s="589">
        <f t="shared" si="41"/>
        <v>0</v>
      </c>
    </row>
    <row r="868" spans="1:10">
      <c r="A868" s="584">
        <v>2016</v>
      </c>
      <c r="B868" s="585" t="s">
        <v>1129</v>
      </c>
      <c r="C868" s="585" t="s">
        <v>31</v>
      </c>
      <c r="D868" s="586">
        <v>1788</v>
      </c>
      <c r="E868" s="587">
        <v>18.396000000000001</v>
      </c>
      <c r="F868" s="587">
        <f t="shared" si="39"/>
        <v>32892.048000000003</v>
      </c>
      <c r="G868" s="588">
        <v>1.53</v>
      </c>
      <c r="H868" s="586">
        <v>19</v>
      </c>
      <c r="I868" s="587">
        <f t="shared" si="40"/>
        <v>33972</v>
      </c>
      <c r="J868" s="589">
        <f t="shared" si="41"/>
        <v>0</v>
      </c>
    </row>
    <row r="869" spans="1:10">
      <c r="A869" s="584">
        <v>2016</v>
      </c>
      <c r="B869" s="585" t="s">
        <v>1131</v>
      </c>
      <c r="C869" s="585" t="s">
        <v>31</v>
      </c>
      <c r="D869" s="586">
        <v>9491</v>
      </c>
      <c r="E869" s="587">
        <v>25.178000000000001</v>
      </c>
      <c r="F869" s="587">
        <f t="shared" si="39"/>
        <v>238964.39800000002</v>
      </c>
      <c r="G869" s="588">
        <v>2.77</v>
      </c>
      <c r="H869" s="586">
        <v>9</v>
      </c>
      <c r="I869" s="587">
        <f t="shared" si="40"/>
        <v>85419</v>
      </c>
      <c r="J869" s="589">
        <f t="shared" si="41"/>
        <v>0</v>
      </c>
    </row>
    <row r="870" spans="1:10">
      <c r="A870" s="584">
        <v>2016</v>
      </c>
      <c r="B870" s="585" t="s">
        <v>1131</v>
      </c>
      <c r="C870" s="585" t="s">
        <v>31</v>
      </c>
      <c r="D870" s="586">
        <v>17475</v>
      </c>
      <c r="E870" s="587">
        <v>22.187999999999999</v>
      </c>
      <c r="F870" s="587">
        <f t="shared" si="39"/>
        <v>387735.3</v>
      </c>
      <c r="G870" s="588">
        <v>3.44</v>
      </c>
      <c r="H870" s="586">
        <v>22.5</v>
      </c>
      <c r="I870" s="587">
        <f t="shared" si="40"/>
        <v>393187.5</v>
      </c>
      <c r="J870" s="589">
        <f t="shared" si="41"/>
        <v>0</v>
      </c>
    </row>
    <row r="871" spans="1:10">
      <c r="A871" s="584">
        <v>2016</v>
      </c>
      <c r="B871" s="585" t="s">
        <v>1131</v>
      </c>
      <c r="C871" s="585" t="s">
        <v>31</v>
      </c>
      <c r="D871" s="586">
        <v>5948</v>
      </c>
      <c r="E871" s="587">
        <v>23.611999999999998</v>
      </c>
      <c r="F871" s="587">
        <f t="shared" si="39"/>
        <v>140444.17599999998</v>
      </c>
      <c r="G871" s="588">
        <v>2.81</v>
      </c>
      <c r="H871" s="586">
        <v>17.7</v>
      </c>
      <c r="I871" s="587">
        <f t="shared" si="40"/>
        <v>105279.59999999999</v>
      </c>
      <c r="J871" s="589">
        <f t="shared" si="41"/>
        <v>0</v>
      </c>
    </row>
    <row r="872" spans="1:10">
      <c r="A872" s="584">
        <v>2016</v>
      </c>
      <c r="B872" s="585" t="s">
        <v>1131</v>
      </c>
      <c r="C872" s="585" t="s">
        <v>31</v>
      </c>
      <c r="D872" s="586">
        <v>2095</v>
      </c>
      <c r="E872" s="587">
        <v>24.814</v>
      </c>
      <c r="F872" s="587">
        <f t="shared" si="39"/>
        <v>51985.33</v>
      </c>
      <c r="G872" s="588">
        <v>2.23</v>
      </c>
      <c r="H872" s="586">
        <v>11.6</v>
      </c>
      <c r="I872" s="587">
        <f t="shared" si="40"/>
        <v>24302</v>
      </c>
      <c r="J872" s="589">
        <f t="shared" si="41"/>
        <v>0</v>
      </c>
    </row>
    <row r="873" spans="1:10">
      <c r="A873" s="584">
        <v>2016</v>
      </c>
      <c r="B873" s="585" t="s">
        <v>1131</v>
      </c>
      <c r="C873" s="585" t="s">
        <v>31</v>
      </c>
      <c r="D873" s="586">
        <v>6229</v>
      </c>
      <c r="E873" s="587">
        <v>17.937999999999999</v>
      </c>
      <c r="F873" s="587">
        <f t="shared" si="39"/>
        <v>111735.802</v>
      </c>
      <c r="G873" s="588">
        <v>2.09</v>
      </c>
      <c r="H873" s="586">
        <v>24.2</v>
      </c>
      <c r="I873" s="587">
        <f t="shared" si="40"/>
        <v>150741.79999999999</v>
      </c>
      <c r="J873" s="589">
        <f t="shared" si="41"/>
        <v>0</v>
      </c>
    </row>
    <row r="874" spans="1:10">
      <c r="A874" s="584">
        <v>2016</v>
      </c>
      <c r="B874" s="585" t="s">
        <v>1131</v>
      </c>
      <c r="C874" s="585" t="s">
        <v>31</v>
      </c>
      <c r="D874" s="586">
        <v>8569</v>
      </c>
      <c r="E874" s="587">
        <v>22.724</v>
      </c>
      <c r="F874" s="587">
        <f t="shared" si="39"/>
        <v>194721.95600000001</v>
      </c>
      <c r="G874" s="588">
        <v>2.17</v>
      </c>
      <c r="H874" s="586">
        <v>17.899999999999999</v>
      </c>
      <c r="I874" s="587">
        <f t="shared" si="40"/>
        <v>153385.09999999998</v>
      </c>
      <c r="J874" s="589">
        <f t="shared" si="41"/>
        <v>0</v>
      </c>
    </row>
    <row r="875" spans="1:10">
      <c r="A875" s="584">
        <v>2016</v>
      </c>
      <c r="B875" s="585" t="s">
        <v>1131</v>
      </c>
      <c r="C875" s="585" t="s">
        <v>31</v>
      </c>
      <c r="D875" s="586">
        <v>7017</v>
      </c>
      <c r="E875" s="587">
        <v>24.181999999999999</v>
      </c>
      <c r="F875" s="587">
        <f t="shared" si="39"/>
        <v>169685.09399999998</v>
      </c>
      <c r="G875" s="588">
        <v>2.78</v>
      </c>
      <c r="H875" s="586">
        <v>15</v>
      </c>
      <c r="I875" s="587">
        <f t="shared" si="40"/>
        <v>105255</v>
      </c>
      <c r="J875" s="589">
        <f t="shared" si="41"/>
        <v>0</v>
      </c>
    </row>
    <row r="876" spans="1:10">
      <c r="A876" s="584">
        <v>2016</v>
      </c>
      <c r="B876" s="585" t="s">
        <v>1129</v>
      </c>
      <c r="C876" s="585" t="s">
        <v>31</v>
      </c>
      <c r="D876" s="586">
        <v>4091</v>
      </c>
      <c r="E876" s="587">
        <v>17.356000000000002</v>
      </c>
      <c r="F876" s="587">
        <f t="shared" si="39"/>
        <v>71003.396000000008</v>
      </c>
      <c r="G876" s="588">
        <v>2.4900000000000002</v>
      </c>
      <c r="H876" s="586">
        <v>27.5</v>
      </c>
      <c r="I876" s="587">
        <f t="shared" si="40"/>
        <v>112502.5</v>
      </c>
      <c r="J876" s="589">
        <f t="shared" si="41"/>
        <v>0</v>
      </c>
    </row>
    <row r="877" spans="1:10">
      <c r="A877" s="584">
        <v>2016</v>
      </c>
      <c r="B877" s="585" t="s">
        <v>1131</v>
      </c>
      <c r="C877" s="585" t="s">
        <v>31</v>
      </c>
      <c r="D877" s="586">
        <v>161998</v>
      </c>
      <c r="E877" s="587">
        <v>25.934000000000001</v>
      </c>
      <c r="F877" s="587">
        <f t="shared" si="39"/>
        <v>4201256.1320000002</v>
      </c>
      <c r="G877" s="588">
        <v>3.09</v>
      </c>
      <c r="H877" s="586">
        <v>7.7</v>
      </c>
      <c r="I877" s="587">
        <f t="shared" si="40"/>
        <v>1247384.6000000001</v>
      </c>
      <c r="J877" s="589">
        <f t="shared" si="41"/>
        <v>0</v>
      </c>
    </row>
    <row r="878" spans="1:10">
      <c r="A878" s="584">
        <v>2016</v>
      </c>
      <c r="B878" s="585" t="s">
        <v>1131</v>
      </c>
      <c r="C878" s="585" t="s">
        <v>31</v>
      </c>
      <c r="D878" s="586">
        <v>57142</v>
      </c>
      <c r="E878" s="587">
        <v>26.15</v>
      </c>
      <c r="F878" s="587">
        <f t="shared" si="39"/>
        <v>1494263.2999999998</v>
      </c>
      <c r="G878" s="588">
        <v>2.5499999999999998</v>
      </c>
      <c r="H878" s="586">
        <v>7.6</v>
      </c>
      <c r="I878" s="587">
        <f t="shared" si="40"/>
        <v>434279.19999999995</v>
      </c>
      <c r="J878" s="589">
        <f t="shared" si="41"/>
        <v>0</v>
      </c>
    </row>
    <row r="879" spans="1:10">
      <c r="A879" s="584">
        <v>2016</v>
      </c>
      <c r="B879" s="585" t="s">
        <v>1129</v>
      </c>
      <c r="C879" s="585" t="s">
        <v>31</v>
      </c>
      <c r="D879" s="586">
        <v>5606</v>
      </c>
      <c r="E879" s="587">
        <v>18.068000000000001</v>
      </c>
      <c r="F879" s="587">
        <f t="shared" si="39"/>
        <v>101289.20800000001</v>
      </c>
      <c r="G879" s="588">
        <v>1.01</v>
      </c>
      <c r="H879" s="586">
        <v>12.1</v>
      </c>
      <c r="I879" s="587">
        <f t="shared" si="40"/>
        <v>67832.599999999991</v>
      </c>
      <c r="J879" s="589">
        <f t="shared" si="41"/>
        <v>0</v>
      </c>
    </row>
    <row r="880" spans="1:10">
      <c r="A880" s="584">
        <v>2016</v>
      </c>
      <c r="B880" s="585" t="s">
        <v>1131</v>
      </c>
      <c r="C880" s="585" t="s">
        <v>31</v>
      </c>
      <c r="D880" s="586">
        <v>2058</v>
      </c>
      <c r="E880" s="587">
        <v>24.263999999999999</v>
      </c>
      <c r="F880" s="587">
        <f t="shared" si="39"/>
        <v>49935.311999999998</v>
      </c>
      <c r="G880" s="588">
        <v>2.39</v>
      </c>
      <c r="H880" s="586">
        <v>10.9</v>
      </c>
      <c r="I880" s="587">
        <f t="shared" si="40"/>
        <v>22432.2</v>
      </c>
      <c r="J880" s="589">
        <f t="shared" si="41"/>
        <v>0</v>
      </c>
    </row>
    <row r="881" spans="1:10">
      <c r="A881" s="584">
        <v>2016</v>
      </c>
      <c r="B881" s="585" t="s">
        <v>1131</v>
      </c>
      <c r="C881" s="585" t="s">
        <v>31</v>
      </c>
      <c r="D881" s="586">
        <v>1921</v>
      </c>
      <c r="E881" s="587">
        <v>21.795999999999999</v>
      </c>
      <c r="F881" s="587">
        <f t="shared" si="39"/>
        <v>41870.116000000002</v>
      </c>
      <c r="G881" s="588">
        <v>1.68</v>
      </c>
      <c r="H881" s="586">
        <v>17.100000000000001</v>
      </c>
      <c r="I881" s="587">
        <f t="shared" si="40"/>
        <v>32849.100000000006</v>
      </c>
      <c r="J881" s="589">
        <f t="shared" si="41"/>
        <v>0</v>
      </c>
    </row>
    <row r="882" spans="1:10">
      <c r="A882" s="584">
        <v>2016</v>
      </c>
      <c r="B882" s="585" t="s">
        <v>1131</v>
      </c>
      <c r="C882" s="585" t="s">
        <v>31</v>
      </c>
      <c r="D882" s="586">
        <v>3143</v>
      </c>
      <c r="E882" s="587">
        <v>22.603999999999999</v>
      </c>
      <c r="F882" s="587">
        <f t="shared" si="39"/>
        <v>71044.372000000003</v>
      </c>
      <c r="G882" s="588">
        <v>2.52</v>
      </c>
      <c r="H882" s="586">
        <v>19.7</v>
      </c>
      <c r="I882" s="587">
        <f t="shared" si="40"/>
        <v>61917.1</v>
      </c>
      <c r="J882" s="589">
        <f t="shared" si="41"/>
        <v>0</v>
      </c>
    </row>
    <row r="883" spans="1:10">
      <c r="A883" s="584">
        <v>2016</v>
      </c>
      <c r="B883" s="585" t="s">
        <v>1131</v>
      </c>
      <c r="C883" s="585" t="s">
        <v>31</v>
      </c>
      <c r="D883" s="586">
        <v>9044</v>
      </c>
      <c r="E883" s="587">
        <v>22.152000000000001</v>
      </c>
      <c r="F883" s="587">
        <f t="shared" si="39"/>
        <v>200342.68800000002</v>
      </c>
      <c r="G883" s="588">
        <v>0.99</v>
      </c>
      <c r="H883" s="586">
        <v>20.399999999999999</v>
      </c>
      <c r="I883" s="587">
        <f t="shared" si="40"/>
        <v>184497.59999999998</v>
      </c>
      <c r="J883" s="589">
        <f t="shared" si="41"/>
        <v>0</v>
      </c>
    </row>
    <row r="884" spans="1:10">
      <c r="A884" s="584">
        <v>2016</v>
      </c>
      <c r="B884" s="585" t="s">
        <v>1131</v>
      </c>
      <c r="C884" s="585" t="s">
        <v>31</v>
      </c>
      <c r="D884" s="586">
        <v>4784</v>
      </c>
      <c r="E884" s="587">
        <v>25.914000000000001</v>
      </c>
      <c r="F884" s="587">
        <f t="shared" si="39"/>
        <v>123972.576</v>
      </c>
      <c r="G884" s="588">
        <v>3.15</v>
      </c>
      <c r="H884" s="586">
        <v>8.1999999999999993</v>
      </c>
      <c r="I884" s="587">
        <f t="shared" si="40"/>
        <v>39228.799999999996</v>
      </c>
      <c r="J884" s="589">
        <f t="shared" si="41"/>
        <v>0</v>
      </c>
    </row>
    <row r="885" spans="1:10">
      <c r="A885" s="584">
        <v>2016</v>
      </c>
      <c r="B885" s="585" t="s">
        <v>1131</v>
      </c>
      <c r="C885" s="585" t="s">
        <v>31</v>
      </c>
      <c r="D885" s="586">
        <v>30448</v>
      </c>
      <c r="E885" s="587">
        <v>22.942</v>
      </c>
      <c r="F885" s="587">
        <f t="shared" si="39"/>
        <v>698538.01600000006</v>
      </c>
      <c r="G885" s="588">
        <v>2.94</v>
      </c>
      <c r="H885" s="586">
        <v>8</v>
      </c>
      <c r="I885" s="587">
        <f t="shared" si="40"/>
        <v>243584</v>
      </c>
      <c r="J885" s="589">
        <f t="shared" si="41"/>
        <v>0</v>
      </c>
    </row>
    <row r="886" spans="1:10">
      <c r="A886" s="584">
        <v>2016</v>
      </c>
      <c r="B886" s="585" t="s">
        <v>1131</v>
      </c>
      <c r="C886" s="585" t="s">
        <v>31</v>
      </c>
      <c r="D886" s="586">
        <v>24294</v>
      </c>
      <c r="E886" s="587">
        <v>26.085999999999999</v>
      </c>
      <c r="F886" s="587">
        <f t="shared" si="39"/>
        <v>633733.28399999999</v>
      </c>
      <c r="G886" s="588">
        <v>2.58</v>
      </c>
      <c r="H886" s="586">
        <v>7.4</v>
      </c>
      <c r="I886" s="587">
        <f t="shared" si="40"/>
        <v>179775.6</v>
      </c>
      <c r="J886" s="589">
        <f t="shared" si="41"/>
        <v>0</v>
      </c>
    </row>
    <row r="887" spans="1:10">
      <c r="A887" s="584">
        <v>2016</v>
      </c>
      <c r="B887" s="585" t="s">
        <v>1131</v>
      </c>
      <c r="C887" s="585" t="s">
        <v>31</v>
      </c>
      <c r="D887" s="586">
        <v>7046</v>
      </c>
      <c r="E887" s="587">
        <v>22.297999999999998</v>
      </c>
      <c r="F887" s="587">
        <f t="shared" si="39"/>
        <v>157111.70799999998</v>
      </c>
      <c r="G887" s="588">
        <v>2.97</v>
      </c>
      <c r="H887" s="586">
        <v>8.4</v>
      </c>
      <c r="I887" s="587">
        <f t="shared" si="40"/>
        <v>59186.400000000001</v>
      </c>
      <c r="J887" s="589">
        <f t="shared" si="41"/>
        <v>0</v>
      </c>
    </row>
    <row r="888" spans="1:10">
      <c r="A888" s="584">
        <v>2016</v>
      </c>
      <c r="B888" s="585" t="s">
        <v>1131</v>
      </c>
      <c r="C888" s="585" t="s">
        <v>31</v>
      </c>
      <c r="D888" s="586">
        <v>13260</v>
      </c>
      <c r="E888" s="587">
        <v>22.797999999999998</v>
      </c>
      <c r="F888" s="587">
        <f t="shared" si="39"/>
        <v>302301.48</v>
      </c>
      <c r="G888" s="588">
        <v>3.04</v>
      </c>
      <c r="H888" s="586">
        <v>8</v>
      </c>
      <c r="I888" s="587">
        <f t="shared" si="40"/>
        <v>106080</v>
      </c>
      <c r="J888" s="589">
        <f t="shared" si="41"/>
        <v>0</v>
      </c>
    </row>
    <row r="889" spans="1:10">
      <c r="A889" s="584">
        <v>2016</v>
      </c>
      <c r="B889" s="585" t="s">
        <v>1131</v>
      </c>
      <c r="C889" s="585" t="s">
        <v>31</v>
      </c>
      <c r="D889" s="586">
        <v>1818</v>
      </c>
      <c r="E889" s="587">
        <v>23.37</v>
      </c>
      <c r="F889" s="587">
        <f t="shared" si="39"/>
        <v>42486.66</v>
      </c>
      <c r="G889" s="588">
        <v>2.42</v>
      </c>
      <c r="H889" s="586">
        <v>8.1999999999999993</v>
      </c>
      <c r="I889" s="587">
        <f t="shared" si="40"/>
        <v>14907.599999999999</v>
      </c>
      <c r="J889" s="589">
        <f t="shared" si="41"/>
        <v>0</v>
      </c>
    </row>
    <row r="890" spans="1:10">
      <c r="A890" s="584">
        <v>2016</v>
      </c>
      <c r="B890" s="585" t="s">
        <v>1131</v>
      </c>
      <c r="C890" s="585" t="s">
        <v>31</v>
      </c>
      <c r="D890" s="586">
        <v>1853</v>
      </c>
      <c r="E890" s="587">
        <v>22.82</v>
      </c>
      <c r="F890" s="587">
        <f t="shared" si="39"/>
        <v>42285.46</v>
      </c>
      <c r="G890" s="588">
        <v>3</v>
      </c>
      <c r="H890" s="586">
        <v>8.1999999999999993</v>
      </c>
      <c r="I890" s="587">
        <f t="shared" si="40"/>
        <v>15194.599999999999</v>
      </c>
      <c r="J890" s="589">
        <f t="shared" si="41"/>
        <v>0</v>
      </c>
    </row>
    <row r="891" spans="1:10">
      <c r="A891" s="584">
        <v>2016</v>
      </c>
      <c r="B891" s="585" t="s">
        <v>1131</v>
      </c>
      <c r="C891" s="585" t="s">
        <v>31</v>
      </c>
      <c r="D891" s="586">
        <v>5716</v>
      </c>
      <c r="E891" s="587">
        <v>23.245999999999999</v>
      </c>
      <c r="F891" s="587">
        <f t="shared" si="39"/>
        <v>132874.136</v>
      </c>
      <c r="G891" s="588">
        <v>2.38</v>
      </c>
      <c r="H891" s="586">
        <v>8.9</v>
      </c>
      <c r="I891" s="587">
        <f t="shared" si="40"/>
        <v>50872.4</v>
      </c>
      <c r="J891" s="589">
        <f t="shared" si="41"/>
        <v>0</v>
      </c>
    </row>
    <row r="892" spans="1:10">
      <c r="A892" s="584">
        <v>2016</v>
      </c>
      <c r="B892" s="585" t="s">
        <v>1127</v>
      </c>
      <c r="C892" s="585" t="s">
        <v>31</v>
      </c>
      <c r="D892" s="586">
        <v>356130</v>
      </c>
      <c r="E892" s="587">
        <v>17.446000000000002</v>
      </c>
      <c r="F892" s="587">
        <f t="shared" si="39"/>
        <v>6213043.9800000004</v>
      </c>
      <c r="G892" s="588">
        <v>0.19</v>
      </c>
      <c r="H892" s="586">
        <v>4.58</v>
      </c>
      <c r="I892" s="587">
        <f t="shared" si="40"/>
        <v>1631075.4000000001</v>
      </c>
      <c r="J892" s="589">
        <f t="shared" si="41"/>
        <v>0</v>
      </c>
    </row>
    <row r="893" spans="1:10">
      <c r="A893" s="584">
        <v>2016</v>
      </c>
      <c r="B893" s="585" t="s">
        <v>1127</v>
      </c>
      <c r="C893" s="585" t="s">
        <v>31</v>
      </c>
      <c r="D893" s="586">
        <v>367</v>
      </c>
      <c r="E893" s="587">
        <v>17.739999999999998</v>
      </c>
      <c r="F893" s="587">
        <f t="shared" si="39"/>
        <v>6510.579999999999</v>
      </c>
      <c r="G893" s="588">
        <v>0.19</v>
      </c>
      <c r="H893" s="586">
        <v>4.8499999999999996</v>
      </c>
      <c r="I893" s="587">
        <f t="shared" si="40"/>
        <v>1779.9499999999998</v>
      </c>
      <c r="J893" s="589">
        <f t="shared" si="41"/>
        <v>0</v>
      </c>
    </row>
    <row r="894" spans="1:10">
      <c r="A894" s="584">
        <v>2016</v>
      </c>
      <c r="B894" s="585" t="s">
        <v>1127</v>
      </c>
      <c r="C894" s="585" t="s">
        <v>31</v>
      </c>
      <c r="D894" s="586">
        <v>16199</v>
      </c>
      <c r="E894" s="587">
        <v>17.744</v>
      </c>
      <c r="F894" s="587">
        <f t="shared" si="39"/>
        <v>287435.05599999998</v>
      </c>
      <c r="G894" s="588">
        <v>0.25</v>
      </c>
      <c r="H894" s="586">
        <v>5.51</v>
      </c>
      <c r="I894" s="587">
        <f t="shared" si="40"/>
        <v>89256.489999999991</v>
      </c>
      <c r="J894" s="589">
        <f t="shared" si="41"/>
        <v>0</v>
      </c>
    </row>
    <row r="895" spans="1:10">
      <c r="A895" s="584">
        <v>2016</v>
      </c>
      <c r="B895" s="585" t="s">
        <v>1127</v>
      </c>
      <c r="C895" s="585" t="s">
        <v>31</v>
      </c>
      <c r="D895" s="586">
        <v>64637</v>
      </c>
      <c r="E895" s="587">
        <v>18.149999999999999</v>
      </c>
      <c r="F895" s="587">
        <f t="shared" si="39"/>
        <v>1173161.5499999998</v>
      </c>
      <c r="G895" s="588">
        <v>0.25</v>
      </c>
      <c r="H895" s="586">
        <v>4.3899999999999997</v>
      </c>
      <c r="I895" s="587">
        <f t="shared" si="40"/>
        <v>283756.43</v>
      </c>
      <c r="J895" s="589">
        <f t="shared" si="41"/>
        <v>0</v>
      </c>
    </row>
    <row r="896" spans="1:10">
      <c r="A896" s="584">
        <v>2016</v>
      </c>
      <c r="B896" s="585" t="s">
        <v>1131</v>
      </c>
      <c r="C896" s="585" t="s">
        <v>31</v>
      </c>
      <c r="D896" s="586">
        <v>1500</v>
      </c>
      <c r="E896" s="587">
        <v>25</v>
      </c>
      <c r="F896" s="587">
        <f t="shared" si="39"/>
        <v>37500</v>
      </c>
      <c r="G896" s="588">
        <v>0.67</v>
      </c>
      <c r="H896" s="586">
        <v>5.8</v>
      </c>
      <c r="I896" s="587">
        <f t="shared" si="40"/>
        <v>8700</v>
      </c>
      <c r="J896" s="589">
        <f t="shared" si="41"/>
        <v>0</v>
      </c>
    </row>
    <row r="897" spans="1:10">
      <c r="A897" s="584">
        <v>2016</v>
      </c>
      <c r="B897" s="585" t="s">
        <v>1131</v>
      </c>
      <c r="C897" s="585" t="s">
        <v>31</v>
      </c>
      <c r="D897" s="586">
        <v>7861</v>
      </c>
      <c r="E897" s="587">
        <v>25.53</v>
      </c>
      <c r="F897" s="587">
        <f t="shared" si="39"/>
        <v>200691.33000000002</v>
      </c>
      <c r="G897" s="588">
        <v>0.5</v>
      </c>
      <c r="H897" s="586">
        <v>6.6</v>
      </c>
      <c r="I897" s="587">
        <f t="shared" si="40"/>
        <v>51882.6</v>
      </c>
      <c r="J897" s="589">
        <f t="shared" si="41"/>
        <v>0</v>
      </c>
    </row>
    <row r="898" spans="1:10">
      <c r="A898" s="584">
        <v>2016</v>
      </c>
      <c r="B898" s="585" t="s">
        <v>1131</v>
      </c>
      <c r="C898" s="585" t="s">
        <v>31</v>
      </c>
      <c r="D898" s="586">
        <v>8139</v>
      </c>
      <c r="E898" s="587">
        <v>26.02</v>
      </c>
      <c r="F898" s="587">
        <f t="shared" si="39"/>
        <v>211776.78</v>
      </c>
      <c r="G898" s="588">
        <v>2.62</v>
      </c>
      <c r="H898" s="586">
        <v>7.7</v>
      </c>
      <c r="I898" s="587">
        <f t="shared" si="40"/>
        <v>62670.3</v>
      </c>
      <c r="J898" s="589">
        <f t="shared" si="41"/>
        <v>0</v>
      </c>
    </row>
    <row r="899" spans="1:10">
      <c r="A899" s="584">
        <v>2016</v>
      </c>
      <c r="B899" s="585" t="s">
        <v>1131</v>
      </c>
      <c r="C899" s="585" t="s">
        <v>31</v>
      </c>
      <c r="D899" s="586">
        <v>8145</v>
      </c>
      <c r="E899" s="587">
        <v>26.02</v>
      </c>
      <c r="F899" s="587">
        <f t="shared" ref="F899:F962" si="42">E899*D899</f>
        <v>211932.9</v>
      </c>
      <c r="G899" s="588">
        <v>2.62</v>
      </c>
      <c r="H899" s="586">
        <v>7.7</v>
      </c>
      <c r="I899" s="587">
        <f t="shared" ref="I899:I962" si="43">H899*D899</f>
        <v>62716.5</v>
      </c>
      <c r="J899" s="589">
        <f t="shared" ref="J899:J962" si="44">IF(B899="LIG",1,0)</f>
        <v>0</v>
      </c>
    </row>
    <row r="900" spans="1:10">
      <c r="A900" s="584">
        <v>2016</v>
      </c>
      <c r="B900" s="585" t="s">
        <v>1131</v>
      </c>
      <c r="C900" s="585" t="s">
        <v>31</v>
      </c>
      <c r="D900" s="586">
        <v>23470</v>
      </c>
      <c r="E900" s="587">
        <v>25.28</v>
      </c>
      <c r="F900" s="587">
        <f t="shared" si="42"/>
        <v>593321.6</v>
      </c>
      <c r="G900" s="588">
        <v>0.85</v>
      </c>
      <c r="H900" s="586">
        <v>7.6</v>
      </c>
      <c r="I900" s="587">
        <f t="shared" si="43"/>
        <v>178372</v>
      </c>
      <c r="J900" s="589">
        <f t="shared" si="44"/>
        <v>0</v>
      </c>
    </row>
    <row r="901" spans="1:10">
      <c r="A901" s="584">
        <v>2016</v>
      </c>
      <c r="B901" s="585" t="s">
        <v>1129</v>
      </c>
      <c r="C901" s="585" t="s">
        <v>31</v>
      </c>
      <c r="D901" s="586">
        <v>949</v>
      </c>
      <c r="E901" s="587">
        <v>16.841999999999999</v>
      </c>
      <c r="F901" s="587">
        <f t="shared" si="42"/>
        <v>15983.057999999999</v>
      </c>
      <c r="G901" s="588">
        <v>0.8</v>
      </c>
      <c r="H901" s="586">
        <v>14.7</v>
      </c>
      <c r="I901" s="587">
        <f t="shared" si="43"/>
        <v>13950.3</v>
      </c>
      <c r="J901" s="589">
        <f t="shared" si="44"/>
        <v>0</v>
      </c>
    </row>
    <row r="902" spans="1:10">
      <c r="A902" s="584">
        <v>2016</v>
      </c>
      <c r="B902" s="585" t="s">
        <v>1129</v>
      </c>
      <c r="C902" s="585" t="s">
        <v>31</v>
      </c>
      <c r="D902" s="586">
        <v>1332</v>
      </c>
      <c r="E902" s="587">
        <v>18.428000000000001</v>
      </c>
      <c r="F902" s="587">
        <f t="shared" si="42"/>
        <v>24546.096000000001</v>
      </c>
      <c r="G902" s="588">
        <v>1.1000000000000001</v>
      </c>
      <c r="H902" s="586">
        <v>18.2</v>
      </c>
      <c r="I902" s="587">
        <f t="shared" si="43"/>
        <v>24242.399999999998</v>
      </c>
      <c r="J902" s="589">
        <f t="shared" si="44"/>
        <v>0</v>
      </c>
    </row>
    <row r="903" spans="1:10">
      <c r="A903" s="584">
        <v>2016</v>
      </c>
      <c r="B903" s="585" t="s">
        <v>1129</v>
      </c>
      <c r="C903" s="585" t="s">
        <v>31</v>
      </c>
      <c r="D903" s="586">
        <v>2551</v>
      </c>
      <c r="E903" s="587">
        <v>16.18</v>
      </c>
      <c r="F903" s="587">
        <f t="shared" si="42"/>
        <v>41275.18</v>
      </c>
      <c r="G903" s="588">
        <v>2.37</v>
      </c>
      <c r="H903" s="586">
        <v>37.799999999999997</v>
      </c>
      <c r="I903" s="587">
        <f t="shared" si="43"/>
        <v>96427.799999999988</v>
      </c>
      <c r="J903" s="589">
        <f t="shared" si="44"/>
        <v>0</v>
      </c>
    </row>
    <row r="904" spans="1:10">
      <c r="A904" s="584">
        <v>2016</v>
      </c>
      <c r="B904" s="585" t="s">
        <v>1129</v>
      </c>
      <c r="C904" s="585" t="s">
        <v>31</v>
      </c>
      <c r="D904" s="586">
        <v>3515</v>
      </c>
      <c r="E904" s="587">
        <v>10.45</v>
      </c>
      <c r="F904" s="587">
        <f t="shared" si="42"/>
        <v>36731.75</v>
      </c>
      <c r="G904" s="588">
        <v>1.65</v>
      </c>
      <c r="H904" s="586">
        <v>43.5</v>
      </c>
      <c r="I904" s="587">
        <f t="shared" si="43"/>
        <v>152902.5</v>
      </c>
      <c r="J904" s="589">
        <f t="shared" si="44"/>
        <v>0</v>
      </c>
    </row>
    <row r="905" spans="1:10">
      <c r="A905" s="584">
        <v>2016</v>
      </c>
      <c r="B905" s="585" t="s">
        <v>1129</v>
      </c>
      <c r="C905" s="585" t="s">
        <v>31</v>
      </c>
      <c r="D905" s="586">
        <v>6063</v>
      </c>
      <c r="E905" s="587">
        <v>8.548</v>
      </c>
      <c r="F905" s="587">
        <f t="shared" si="42"/>
        <v>51826.523999999998</v>
      </c>
      <c r="G905" s="588">
        <v>3.25</v>
      </c>
      <c r="H905" s="586">
        <v>57.1</v>
      </c>
      <c r="I905" s="587">
        <f t="shared" si="43"/>
        <v>346197.3</v>
      </c>
      <c r="J905" s="589">
        <f t="shared" si="44"/>
        <v>0</v>
      </c>
    </row>
    <row r="906" spans="1:10">
      <c r="A906" s="584">
        <v>2016</v>
      </c>
      <c r="B906" s="585" t="s">
        <v>1129</v>
      </c>
      <c r="C906" s="585" t="s">
        <v>31</v>
      </c>
      <c r="D906" s="586">
        <v>9972</v>
      </c>
      <c r="E906" s="587">
        <v>16.18</v>
      </c>
      <c r="F906" s="587">
        <f t="shared" si="42"/>
        <v>161346.96</v>
      </c>
      <c r="G906" s="588">
        <v>2.37</v>
      </c>
      <c r="H906" s="586">
        <v>37.799999999999997</v>
      </c>
      <c r="I906" s="587">
        <f t="shared" si="43"/>
        <v>376941.6</v>
      </c>
      <c r="J906" s="589">
        <f t="shared" si="44"/>
        <v>0</v>
      </c>
    </row>
    <row r="907" spans="1:10">
      <c r="A907" s="584">
        <v>2016</v>
      </c>
      <c r="B907" s="585" t="s">
        <v>1129</v>
      </c>
      <c r="C907" s="585" t="s">
        <v>31</v>
      </c>
      <c r="D907" s="586">
        <v>9590</v>
      </c>
      <c r="E907" s="587">
        <v>19.068000000000001</v>
      </c>
      <c r="F907" s="587">
        <f t="shared" si="42"/>
        <v>182862.12000000002</v>
      </c>
      <c r="G907" s="588">
        <v>2.71</v>
      </c>
      <c r="H907" s="586">
        <v>19.7</v>
      </c>
      <c r="I907" s="587">
        <f t="shared" si="43"/>
        <v>188923</v>
      </c>
      <c r="J907" s="589">
        <f t="shared" si="44"/>
        <v>0</v>
      </c>
    </row>
    <row r="908" spans="1:10">
      <c r="A908" s="584">
        <v>2016</v>
      </c>
      <c r="B908" s="585" t="s">
        <v>1131</v>
      </c>
      <c r="C908" s="585" t="s">
        <v>31</v>
      </c>
      <c r="D908" s="586">
        <v>6479</v>
      </c>
      <c r="E908" s="587">
        <v>23.353999999999999</v>
      </c>
      <c r="F908" s="587">
        <f t="shared" si="42"/>
        <v>151310.56599999999</v>
      </c>
      <c r="G908" s="588">
        <v>0.59</v>
      </c>
      <c r="H908" s="586">
        <v>8.1</v>
      </c>
      <c r="I908" s="587">
        <f t="shared" si="43"/>
        <v>52479.899999999994</v>
      </c>
      <c r="J908" s="589">
        <f t="shared" si="44"/>
        <v>0</v>
      </c>
    </row>
    <row r="909" spans="1:10">
      <c r="A909" s="584">
        <v>2016</v>
      </c>
      <c r="B909" s="585" t="s">
        <v>1131</v>
      </c>
      <c r="C909" s="585" t="s">
        <v>31</v>
      </c>
      <c r="D909" s="586">
        <v>9665</v>
      </c>
      <c r="E909" s="587">
        <v>22.4</v>
      </c>
      <c r="F909" s="587">
        <f t="shared" si="42"/>
        <v>216496</v>
      </c>
      <c r="G909" s="588">
        <v>2.77</v>
      </c>
      <c r="H909" s="586">
        <v>8.1999999999999993</v>
      </c>
      <c r="I909" s="587">
        <f t="shared" si="43"/>
        <v>79253</v>
      </c>
      <c r="J909" s="589">
        <f t="shared" si="44"/>
        <v>0</v>
      </c>
    </row>
    <row r="910" spans="1:10">
      <c r="A910" s="584">
        <v>2016</v>
      </c>
      <c r="B910" s="585" t="s">
        <v>1127</v>
      </c>
      <c r="C910" s="585" t="s">
        <v>31</v>
      </c>
      <c r="D910" s="586">
        <v>11135</v>
      </c>
      <c r="E910" s="587">
        <v>17.399999999999999</v>
      </c>
      <c r="F910" s="587">
        <f t="shared" si="42"/>
        <v>193748.99999999997</v>
      </c>
      <c r="G910" s="588">
        <v>0.28999999999999998</v>
      </c>
      <c r="H910" s="586">
        <v>5.3</v>
      </c>
      <c r="I910" s="587">
        <f t="shared" si="43"/>
        <v>59015.5</v>
      </c>
      <c r="J910" s="589">
        <f t="shared" si="44"/>
        <v>0</v>
      </c>
    </row>
    <row r="911" spans="1:10">
      <c r="A911" s="584">
        <v>2016</v>
      </c>
      <c r="B911" s="585" t="s">
        <v>1131</v>
      </c>
      <c r="C911" s="585" t="s">
        <v>31</v>
      </c>
      <c r="D911" s="586">
        <v>24037</v>
      </c>
      <c r="E911" s="587">
        <v>22.684000000000001</v>
      </c>
      <c r="F911" s="587">
        <f t="shared" si="42"/>
        <v>545255.30800000008</v>
      </c>
      <c r="G911" s="588">
        <v>2.76</v>
      </c>
      <c r="H911" s="586">
        <v>9.6</v>
      </c>
      <c r="I911" s="587">
        <f t="shared" si="43"/>
        <v>230755.19999999998</v>
      </c>
      <c r="J911" s="589">
        <f t="shared" si="44"/>
        <v>0</v>
      </c>
    </row>
    <row r="912" spans="1:10">
      <c r="A912" s="584">
        <v>2016</v>
      </c>
      <c r="B912" s="585" t="s">
        <v>1127</v>
      </c>
      <c r="C912" s="585" t="s">
        <v>31</v>
      </c>
      <c r="D912" s="586">
        <v>16051</v>
      </c>
      <c r="E912" s="587">
        <v>17.39</v>
      </c>
      <c r="F912" s="587">
        <f t="shared" si="42"/>
        <v>279126.89</v>
      </c>
      <c r="G912" s="588">
        <v>0.28999999999999998</v>
      </c>
      <c r="H912" s="586">
        <v>5.3</v>
      </c>
      <c r="I912" s="587">
        <f t="shared" si="43"/>
        <v>85070.3</v>
      </c>
      <c r="J912" s="589">
        <f t="shared" si="44"/>
        <v>0</v>
      </c>
    </row>
    <row r="913" spans="1:10">
      <c r="A913" s="584">
        <v>2016</v>
      </c>
      <c r="B913" s="585" t="s">
        <v>1131</v>
      </c>
      <c r="C913" s="585" t="s">
        <v>31</v>
      </c>
      <c r="D913" s="586">
        <v>9079</v>
      </c>
      <c r="E913" s="587">
        <v>25.2</v>
      </c>
      <c r="F913" s="587">
        <f t="shared" si="42"/>
        <v>228790.8</v>
      </c>
      <c r="G913" s="588">
        <v>0.79</v>
      </c>
      <c r="H913" s="586">
        <v>8.3000000000000007</v>
      </c>
      <c r="I913" s="587">
        <f t="shared" si="43"/>
        <v>75355.700000000012</v>
      </c>
      <c r="J913" s="589">
        <f t="shared" si="44"/>
        <v>0</v>
      </c>
    </row>
    <row r="914" spans="1:10">
      <c r="A914" s="584">
        <v>2016</v>
      </c>
      <c r="B914" s="585" t="s">
        <v>1131</v>
      </c>
      <c r="C914" s="585" t="s">
        <v>31</v>
      </c>
      <c r="D914" s="586">
        <v>28486</v>
      </c>
      <c r="E914" s="587">
        <v>26.01</v>
      </c>
      <c r="F914" s="587">
        <f t="shared" si="42"/>
        <v>740920.8600000001</v>
      </c>
      <c r="G914" s="588">
        <v>2.57</v>
      </c>
      <c r="H914" s="586">
        <v>7.5</v>
      </c>
      <c r="I914" s="587">
        <f t="shared" si="43"/>
        <v>213645</v>
      </c>
      <c r="J914" s="589">
        <f t="shared" si="44"/>
        <v>0</v>
      </c>
    </row>
    <row r="915" spans="1:10">
      <c r="A915" s="584">
        <v>2016</v>
      </c>
      <c r="B915" s="585" t="s">
        <v>1131</v>
      </c>
      <c r="C915" s="585" t="s">
        <v>31</v>
      </c>
      <c r="D915" s="586">
        <v>16983</v>
      </c>
      <c r="E915" s="587">
        <v>28</v>
      </c>
      <c r="F915" s="587">
        <f t="shared" si="42"/>
        <v>475524</v>
      </c>
      <c r="G915" s="588">
        <v>0.66</v>
      </c>
      <c r="H915" s="586">
        <v>5.2</v>
      </c>
      <c r="I915" s="587">
        <f t="shared" si="43"/>
        <v>88311.6</v>
      </c>
      <c r="J915" s="589">
        <f t="shared" si="44"/>
        <v>0</v>
      </c>
    </row>
    <row r="916" spans="1:10">
      <c r="A916" s="584">
        <v>2016</v>
      </c>
      <c r="B916" s="585" t="s">
        <v>1131</v>
      </c>
      <c r="C916" s="585" t="s">
        <v>31</v>
      </c>
      <c r="D916" s="586">
        <v>33300</v>
      </c>
      <c r="E916" s="587">
        <v>22.73</v>
      </c>
      <c r="F916" s="587">
        <f t="shared" si="42"/>
        <v>756909</v>
      </c>
      <c r="G916" s="588">
        <v>1.34</v>
      </c>
      <c r="H916" s="586">
        <v>19.7</v>
      </c>
      <c r="I916" s="587">
        <f t="shared" si="43"/>
        <v>656010</v>
      </c>
      <c r="J916" s="589">
        <f t="shared" si="44"/>
        <v>0</v>
      </c>
    </row>
    <row r="917" spans="1:10">
      <c r="A917" s="584">
        <v>2016</v>
      </c>
      <c r="B917" s="585" t="s">
        <v>1127</v>
      </c>
      <c r="C917" s="585" t="s">
        <v>31</v>
      </c>
      <c r="D917" s="586">
        <v>56075</v>
      </c>
      <c r="E917" s="587">
        <v>16.96</v>
      </c>
      <c r="F917" s="587">
        <f t="shared" si="42"/>
        <v>951032</v>
      </c>
      <c r="G917" s="588">
        <v>0.27</v>
      </c>
      <c r="H917" s="586">
        <v>5</v>
      </c>
      <c r="I917" s="587">
        <f t="shared" si="43"/>
        <v>280375</v>
      </c>
      <c r="J917" s="589">
        <f t="shared" si="44"/>
        <v>0</v>
      </c>
    </row>
    <row r="918" spans="1:10">
      <c r="A918" s="584">
        <v>2016</v>
      </c>
      <c r="B918" s="585" t="s">
        <v>1131</v>
      </c>
      <c r="C918" s="585" t="s">
        <v>31</v>
      </c>
      <c r="D918" s="586">
        <v>7985</v>
      </c>
      <c r="E918" s="587">
        <v>19.3</v>
      </c>
      <c r="F918" s="587">
        <f t="shared" si="42"/>
        <v>154110.5</v>
      </c>
      <c r="G918" s="588">
        <v>1.45</v>
      </c>
      <c r="H918" s="586">
        <v>27.5</v>
      </c>
      <c r="I918" s="587">
        <f t="shared" si="43"/>
        <v>219587.5</v>
      </c>
      <c r="J918" s="589">
        <f t="shared" si="44"/>
        <v>0</v>
      </c>
    </row>
    <row r="919" spans="1:10">
      <c r="A919" s="584">
        <v>2016</v>
      </c>
      <c r="B919" s="585" t="s">
        <v>1131</v>
      </c>
      <c r="C919" s="585" t="s">
        <v>31</v>
      </c>
      <c r="D919" s="586">
        <v>1388</v>
      </c>
      <c r="E919" s="587">
        <v>19.399999999999999</v>
      </c>
      <c r="F919" s="587">
        <f t="shared" si="42"/>
        <v>26927.199999999997</v>
      </c>
      <c r="G919" s="588">
        <v>1.36</v>
      </c>
      <c r="H919" s="586">
        <v>29.6</v>
      </c>
      <c r="I919" s="587">
        <f t="shared" si="43"/>
        <v>41084.800000000003</v>
      </c>
      <c r="J919" s="589">
        <f t="shared" si="44"/>
        <v>0</v>
      </c>
    </row>
    <row r="920" spans="1:10">
      <c r="A920" s="584">
        <v>2016</v>
      </c>
      <c r="B920" s="585" t="s">
        <v>1131</v>
      </c>
      <c r="C920" s="585" t="s">
        <v>31</v>
      </c>
      <c r="D920" s="586">
        <v>58152</v>
      </c>
      <c r="E920" s="587">
        <v>20.335999999999999</v>
      </c>
      <c r="F920" s="587">
        <f t="shared" si="42"/>
        <v>1182579.0719999999</v>
      </c>
      <c r="G920" s="588">
        <v>1.2</v>
      </c>
      <c r="H920" s="586">
        <v>4.7</v>
      </c>
      <c r="I920" s="587">
        <f t="shared" si="43"/>
        <v>273314.40000000002</v>
      </c>
      <c r="J920" s="589">
        <f t="shared" si="44"/>
        <v>0</v>
      </c>
    </row>
    <row r="921" spans="1:10">
      <c r="A921" s="584">
        <v>2016</v>
      </c>
      <c r="B921" s="585" t="s">
        <v>1131</v>
      </c>
      <c r="C921" s="585" t="s">
        <v>31</v>
      </c>
      <c r="D921" s="586">
        <v>49813</v>
      </c>
      <c r="E921" s="587">
        <v>22.36</v>
      </c>
      <c r="F921" s="587">
        <f t="shared" si="42"/>
        <v>1113818.68</v>
      </c>
      <c r="G921" s="588">
        <v>1.87</v>
      </c>
      <c r="H921" s="586">
        <v>21</v>
      </c>
      <c r="I921" s="587">
        <f t="shared" si="43"/>
        <v>1046073</v>
      </c>
      <c r="J921" s="589">
        <f t="shared" si="44"/>
        <v>0</v>
      </c>
    </row>
    <row r="922" spans="1:10">
      <c r="A922" s="584">
        <v>2016</v>
      </c>
      <c r="B922" s="585" t="s">
        <v>1129</v>
      </c>
      <c r="C922" s="585" t="s">
        <v>31</v>
      </c>
      <c r="D922" s="586">
        <v>943</v>
      </c>
      <c r="E922" s="587">
        <v>18.87</v>
      </c>
      <c r="F922" s="587">
        <f t="shared" si="42"/>
        <v>17794.41</v>
      </c>
      <c r="G922" s="588">
        <v>1.52</v>
      </c>
      <c r="H922" s="586">
        <v>29.3</v>
      </c>
      <c r="I922" s="587">
        <f t="shared" si="43"/>
        <v>27629.9</v>
      </c>
      <c r="J922" s="589">
        <f t="shared" si="44"/>
        <v>0</v>
      </c>
    </row>
    <row r="923" spans="1:10">
      <c r="A923" s="584">
        <v>2016</v>
      </c>
      <c r="B923" s="585" t="s">
        <v>1131</v>
      </c>
      <c r="C923" s="585" t="s">
        <v>31</v>
      </c>
      <c r="D923" s="586">
        <v>32334</v>
      </c>
      <c r="E923" s="587">
        <v>23.024000000000001</v>
      </c>
      <c r="F923" s="587">
        <f t="shared" si="42"/>
        <v>744458.01600000006</v>
      </c>
      <c r="G923" s="588">
        <v>0.53</v>
      </c>
      <c r="H923" s="586">
        <v>10.5</v>
      </c>
      <c r="I923" s="587">
        <f t="shared" si="43"/>
        <v>339507</v>
      </c>
      <c r="J923" s="589">
        <f t="shared" si="44"/>
        <v>0</v>
      </c>
    </row>
    <row r="924" spans="1:10">
      <c r="A924" s="584">
        <v>2016</v>
      </c>
      <c r="B924" s="585" t="s">
        <v>1131</v>
      </c>
      <c r="C924" s="585" t="s">
        <v>31</v>
      </c>
      <c r="D924" s="586">
        <v>32224</v>
      </c>
      <c r="E924" s="587">
        <v>21.8</v>
      </c>
      <c r="F924" s="587">
        <f t="shared" si="42"/>
        <v>702483.20000000007</v>
      </c>
      <c r="G924" s="588">
        <v>3.4</v>
      </c>
      <c r="H924" s="586">
        <v>7.2</v>
      </c>
      <c r="I924" s="587">
        <f t="shared" si="43"/>
        <v>232012.80000000002</v>
      </c>
      <c r="J924" s="589">
        <f t="shared" si="44"/>
        <v>0</v>
      </c>
    </row>
    <row r="925" spans="1:10">
      <c r="A925" s="584">
        <v>2016</v>
      </c>
      <c r="B925" s="585" t="s">
        <v>1127</v>
      </c>
      <c r="C925" s="585" t="s">
        <v>31</v>
      </c>
      <c r="D925" s="586">
        <v>76311</v>
      </c>
      <c r="E925" s="587">
        <v>17.5</v>
      </c>
      <c r="F925" s="587">
        <f t="shared" si="42"/>
        <v>1335442.5</v>
      </c>
      <c r="G925" s="588">
        <v>0.22</v>
      </c>
      <c r="H925" s="586">
        <v>4.4000000000000004</v>
      </c>
      <c r="I925" s="587">
        <f t="shared" si="43"/>
        <v>335768.4</v>
      </c>
      <c r="J925" s="589">
        <f t="shared" si="44"/>
        <v>0</v>
      </c>
    </row>
    <row r="926" spans="1:10">
      <c r="A926" s="584">
        <v>2016</v>
      </c>
      <c r="B926" s="585" t="s">
        <v>1131</v>
      </c>
      <c r="C926" s="585" t="s">
        <v>31</v>
      </c>
      <c r="D926" s="586">
        <v>44604</v>
      </c>
      <c r="E926" s="587">
        <v>22</v>
      </c>
      <c r="F926" s="587">
        <f t="shared" si="42"/>
        <v>981288</v>
      </c>
      <c r="G926" s="588">
        <v>3.5</v>
      </c>
      <c r="H926" s="586">
        <v>8</v>
      </c>
      <c r="I926" s="587">
        <f t="shared" si="43"/>
        <v>356832</v>
      </c>
      <c r="J926" s="589">
        <f t="shared" si="44"/>
        <v>0</v>
      </c>
    </row>
    <row r="927" spans="1:10">
      <c r="A927" s="584">
        <v>2016</v>
      </c>
      <c r="B927" s="585" t="s">
        <v>1131</v>
      </c>
      <c r="C927" s="585" t="s">
        <v>31</v>
      </c>
      <c r="D927" s="586">
        <v>6414</v>
      </c>
      <c r="E927" s="587">
        <v>22</v>
      </c>
      <c r="F927" s="587">
        <f t="shared" si="42"/>
        <v>141108</v>
      </c>
      <c r="G927" s="588">
        <v>3.5</v>
      </c>
      <c r="H927" s="586">
        <v>8</v>
      </c>
      <c r="I927" s="587">
        <f t="shared" si="43"/>
        <v>51312</v>
      </c>
      <c r="J927" s="589">
        <f t="shared" si="44"/>
        <v>0</v>
      </c>
    </row>
    <row r="928" spans="1:10">
      <c r="A928" s="584">
        <v>2016</v>
      </c>
      <c r="B928" s="585" t="s">
        <v>1131</v>
      </c>
      <c r="C928" s="585" t="s">
        <v>31</v>
      </c>
      <c r="D928" s="586">
        <v>27778</v>
      </c>
      <c r="E928" s="587">
        <v>22</v>
      </c>
      <c r="F928" s="587">
        <f t="shared" si="42"/>
        <v>611116</v>
      </c>
      <c r="G928" s="588">
        <v>3.5</v>
      </c>
      <c r="H928" s="586">
        <v>8</v>
      </c>
      <c r="I928" s="587">
        <f t="shared" si="43"/>
        <v>222224</v>
      </c>
      <c r="J928" s="589">
        <f t="shared" si="44"/>
        <v>0</v>
      </c>
    </row>
    <row r="929" spans="1:10">
      <c r="A929" s="584">
        <v>2016</v>
      </c>
      <c r="B929" s="585" t="s">
        <v>1131</v>
      </c>
      <c r="C929" s="585" t="s">
        <v>31</v>
      </c>
      <c r="D929" s="586">
        <v>11780</v>
      </c>
      <c r="E929" s="587">
        <v>22</v>
      </c>
      <c r="F929" s="587">
        <f t="shared" si="42"/>
        <v>259160</v>
      </c>
      <c r="G929" s="588">
        <v>3.5</v>
      </c>
      <c r="H929" s="586">
        <v>8</v>
      </c>
      <c r="I929" s="587">
        <f t="shared" si="43"/>
        <v>94240</v>
      </c>
      <c r="J929" s="589">
        <f t="shared" si="44"/>
        <v>0</v>
      </c>
    </row>
    <row r="930" spans="1:10">
      <c r="A930" s="584">
        <v>2016</v>
      </c>
      <c r="B930" s="585" t="s">
        <v>1127</v>
      </c>
      <c r="C930" s="585" t="s">
        <v>31</v>
      </c>
      <c r="D930" s="586">
        <v>63912</v>
      </c>
      <c r="E930" s="587">
        <v>17.7</v>
      </c>
      <c r="F930" s="587">
        <f t="shared" si="42"/>
        <v>1131242.3999999999</v>
      </c>
      <c r="G930" s="588">
        <v>0.41</v>
      </c>
      <c r="H930" s="586">
        <v>5.5</v>
      </c>
      <c r="I930" s="587">
        <f t="shared" si="43"/>
        <v>351516</v>
      </c>
      <c r="J930" s="589">
        <f t="shared" si="44"/>
        <v>0</v>
      </c>
    </row>
    <row r="931" spans="1:10">
      <c r="A931" s="584">
        <v>2016</v>
      </c>
      <c r="B931" s="585" t="s">
        <v>1131</v>
      </c>
      <c r="C931" s="585" t="s">
        <v>31</v>
      </c>
      <c r="D931" s="586">
        <v>3891</v>
      </c>
      <c r="E931" s="587">
        <v>20.82</v>
      </c>
      <c r="F931" s="587">
        <f t="shared" si="42"/>
        <v>81010.62</v>
      </c>
      <c r="G931" s="588">
        <v>2.3199999999999998</v>
      </c>
      <c r="H931" s="586">
        <v>23.8</v>
      </c>
      <c r="I931" s="587">
        <f t="shared" si="43"/>
        <v>92605.8</v>
      </c>
      <c r="J931" s="589">
        <f t="shared" si="44"/>
        <v>0</v>
      </c>
    </row>
    <row r="932" spans="1:10">
      <c r="A932" s="584">
        <v>2016</v>
      </c>
      <c r="B932" s="585" t="s">
        <v>1131</v>
      </c>
      <c r="C932" s="585" t="s">
        <v>31</v>
      </c>
      <c r="D932" s="586">
        <v>13466</v>
      </c>
      <c r="E932" s="587">
        <v>21.57</v>
      </c>
      <c r="F932" s="587">
        <f t="shared" si="42"/>
        <v>290461.62</v>
      </c>
      <c r="G932" s="588">
        <v>1.91</v>
      </c>
      <c r="H932" s="586">
        <v>22</v>
      </c>
      <c r="I932" s="587">
        <f t="shared" si="43"/>
        <v>296252</v>
      </c>
      <c r="J932" s="589">
        <f t="shared" si="44"/>
        <v>0</v>
      </c>
    </row>
    <row r="933" spans="1:10">
      <c r="A933" s="584">
        <v>2016</v>
      </c>
      <c r="B933" s="585" t="s">
        <v>1131</v>
      </c>
      <c r="C933" s="585" t="s">
        <v>31</v>
      </c>
      <c r="D933" s="586">
        <v>7225</v>
      </c>
      <c r="E933" s="587">
        <v>22.42</v>
      </c>
      <c r="F933" s="587">
        <f t="shared" si="42"/>
        <v>161984.5</v>
      </c>
      <c r="G933" s="588">
        <v>2.08</v>
      </c>
      <c r="H933" s="586">
        <v>21</v>
      </c>
      <c r="I933" s="587">
        <f t="shared" si="43"/>
        <v>151725</v>
      </c>
      <c r="J933" s="589">
        <f t="shared" si="44"/>
        <v>0</v>
      </c>
    </row>
    <row r="934" spans="1:10">
      <c r="A934" s="584">
        <v>2016</v>
      </c>
      <c r="B934" s="585" t="s">
        <v>1131</v>
      </c>
      <c r="C934" s="585" t="s">
        <v>31</v>
      </c>
      <c r="D934" s="586">
        <v>1237</v>
      </c>
      <c r="E934" s="587">
        <v>25.24</v>
      </c>
      <c r="F934" s="587">
        <f t="shared" si="42"/>
        <v>31221.879999999997</v>
      </c>
      <c r="G934" s="588">
        <v>0.79</v>
      </c>
      <c r="H934" s="586">
        <v>8.3000000000000007</v>
      </c>
      <c r="I934" s="587">
        <f t="shared" si="43"/>
        <v>10267.1</v>
      </c>
      <c r="J934" s="589">
        <f t="shared" si="44"/>
        <v>0</v>
      </c>
    </row>
    <row r="935" spans="1:10">
      <c r="A935" s="584">
        <v>2016</v>
      </c>
      <c r="B935" s="585" t="s">
        <v>1131</v>
      </c>
      <c r="C935" s="585" t="s">
        <v>31</v>
      </c>
      <c r="D935" s="586">
        <v>15524</v>
      </c>
      <c r="E935" s="587">
        <v>26.26</v>
      </c>
      <c r="F935" s="587">
        <f t="shared" si="42"/>
        <v>407660.24000000005</v>
      </c>
      <c r="G935" s="588">
        <v>0.77</v>
      </c>
      <c r="H935" s="586">
        <v>8.1</v>
      </c>
      <c r="I935" s="587">
        <f t="shared" si="43"/>
        <v>125744.4</v>
      </c>
      <c r="J935" s="589">
        <f t="shared" si="44"/>
        <v>0</v>
      </c>
    </row>
    <row r="936" spans="1:10">
      <c r="A936" s="584">
        <v>2016</v>
      </c>
      <c r="B936" s="585" t="s">
        <v>1131</v>
      </c>
      <c r="C936" s="585" t="s">
        <v>31</v>
      </c>
      <c r="D936" s="586">
        <v>24019</v>
      </c>
      <c r="E936" s="587">
        <v>26.07</v>
      </c>
      <c r="F936" s="587">
        <f t="shared" si="42"/>
        <v>626175.32999999996</v>
      </c>
      <c r="G936" s="588">
        <v>0.86</v>
      </c>
      <c r="H936" s="586">
        <v>6.4</v>
      </c>
      <c r="I936" s="587">
        <f t="shared" si="43"/>
        <v>153721.60000000001</v>
      </c>
      <c r="J936" s="589">
        <f t="shared" si="44"/>
        <v>0</v>
      </c>
    </row>
    <row r="937" spans="1:10">
      <c r="A937" s="584">
        <v>2016</v>
      </c>
      <c r="B937" s="585" t="s">
        <v>1131</v>
      </c>
      <c r="C937" s="585" t="s">
        <v>31</v>
      </c>
      <c r="D937" s="586">
        <v>40130</v>
      </c>
      <c r="E937" s="587">
        <v>27.17</v>
      </c>
      <c r="F937" s="587">
        <f t="shared" si="42"/>
        <v>1090332.1000000001</v>
      </c>
      <c r="G937" s="588">
        <v>0.71</v>
      </c>
      <c r="H937" s="586">
        <v>5.5</v>
      </c>
      <c r="I937" s="587">
        <f t="shared" si="43"/>
        <v>220715</v>
      </c>
      <c r="J937" s="589">
        <f t="shared" si="44"/>
        <v>0</v>
      </c>
    </row>
    <row r="938" spans="1:10">
      <c r="A938" s="584">
        <v>2016</v>
      </c>
      <c r="B938" s="585" t="s">
        <v>1131</v>
      </c>
      <c r="C938" s="585" t="s">
        <v>31</v>
      </c>
      <c r="D938" s="586">
        <v>17574</v>
      </c>
      <c r="E938" s="587">
        <v>26.18</v>
      </c>
      <c r="F938" s="587">
        <f t="shared" si="42"/>
        <v>460087.32</v>
      </c>
      <c r="G938" s="588">
        <v>0.92</v>
      </c>
      <c r="H938" s="586">
        <v>6.5</v>
      </c>
      <c r="I938" s="587">
        <f t="shared" si="43"/>
        <v>114231</v>
      </c>
      <c r="J938" s="589">
        <f t="shared" si="44"/>
        <v>0</v>
      </c>
    </row>
    <row r="939" spans="1:10">
      <c r="A939" s="584">
        <v>2016</v>
      </c>
      <c r="B939" s="585" t="s">
        <v>1131</v>
      </c>
      <c r="C939" s="585" t="s">
        <v>31</v>
      </c>
      <c r="D939" s="586">
        <v>19529</v>
      </c>
      <c r="E939" s="587">
        <v>26.16</v>
      </c>
      <c r="F939" s="587">
        <f t="shared" si="42"/>
        <v>510878.64</v>
      </c>
      <c r="G939" s="588">
        <v>1.05</v>
      </c>
      <c r="H939" s="586">
        <v>9.4</v>
      </c>
      <c r="I939" s="587">
        <f t="shared" si="43"/>
        <v>183572.6</v>
      </c>
      <c r="J939" s="589">
        <f t="shared" si="44"/>
        <v>0</v>
      </c>
    </row>
    <row r="940" spans="1:10">
      <c r="A940" s="584">
        <v>2016</v>
      </c>
      <c r="B940" s="585" t="s">
        <v>1131</v>
      </c>
      <c r="C940" s="585" t="s">
        <v>31</v>
      </c>
      <c r="D940" s="586">
        <v>13312</v>
      </c>
      <c r="E940" s="587">
        <v>25</v>
      </c>
      <c r="F940" s="587">
        <f t="shared" si="42"/>
        <v>332800</v>
      </c>
      <c r="G940" s="588">
        <v>1.26</v>
      </c>
      <c r="H940" s="586">
        <v>12.1</v>
      </c>
      <c r="I940" s="587">
        <f t="shared" si="43"/>
        <v>161075.19999999998</v>
      </c>
      <c r="J940" s="589">
        <f t="shared" si="44"/>
        <v>0</v>
      </c>
    </row>
    <row r="941" spans="1:10">
      <c r="A941" s="584">
        <v>2016</v>
      </c>
      <c r="B941" s="585" t="s">
        <v>1131</v>
      </c>
      <c r="C941" s="585" t="s">
        <v>31</v>
      </c>
      <c r="D941" s="586">
        <v>11374</v>
      </c>
      <c r="E941" s="587">
        <v>24.28</v>
      </c>
      <c r="F941" s="587">
        <f t="shared" si="42"/>
        <v>276160.72000000003</v>
      </c>
      <c r="G941" s="588">
        <v>0.77</v>
      </c>
      <c r="H941" s="586">
        <v>12.7</v>
      </c>
      <c r="I941" s="587">
        <f t="shared" si="43"/>
        <v>144449.79999999999</v>
      </c>
      <c r="J941" s="589">
        <f t="shared" si="44"/>
        <v>0</v>
      </c>
    </row>
    <row r="942" spans="1:10">
      <c r="A942" s="584">
        <v>2016</v>
      </c>
      <c r="B942" s="585" t="s">
        <v>1131</v>
      </c>
      <c r="C942" s="585" t="s">
        <v>31</v>
      </c>
      <c r="D942" s="586">
        <v>7519</v>
      </c>
      <c r="E942" s="587">
        <v>24.8</v>
      </c>
      <c r="F942" s="587">
        <f t="shared" si="42"/>
        <v>186471.2</v>
      </c>
      <c r="G942" s="588">
        <v>0.74</v>
      </c>
      <c r="H942" s="586">
        <v>5.6</v>
      </c>
      <c r="I942" s="587">
        <f t="shared" si="43"/>
        <v>42106.399999999994</v>
      </c>
      <c r="J942" s="589">
        <f t="shared" si="44"/>
        <v>0</v>
      </c>
    </row>
    <row r="943" spans="1:10">
      <c r="A943" s="584">
        <v>2016</v>
      </c>
      <c r="B943" s="585" t="s">
        <v>1131</v>
      </c>
      <c r="C943" s="585" t="s">
        <v>31</v>
      </c>
      <c r="D943" s="586">
        <v>31874</v>
      </c>
      <c r="E943" s="587">
        <v>25.38</v>
      </c>
      <c r="F943" s="587">
        <f t="shared" si="42"/>
        <v>808962.12</v>
      </c>
      <c r="G943" s="588">
        <v>2</v>
      </c>
      <c r="H943" s="586">
        <v>12</v>
      </c>
      <c r="I943" s="587">
        <f t="shared" si="43"/>
        <v>382488</v>
      </c>
      <c r="J943" s="589">
        <f t="shared" si="44"/>
        <v>0</v>
      </c>
    </row>
    <row r="944" spans="1:10">
      <c r="A944" s="584">
        <v>2016</v>
      </c>
      <c r="B944" s="585" t="s">
        <v>1131</v>
      </c>
      <c r="C944" s="585" t="s">
        <v>31</v>
      </c>
      <c r="D944" s="586">
        <v>6118</v>
      </c>
      <c r="E944" s="587">
        <v>22.65</v>
      </c>
      <c r="F944" s="587">
        <f t="shared" si="42"/>
        <v>138572.69999999998</v>
      </c>
      <c r="G944" s="588">
        <v>2.87</v>
      </c>
      <c r="H944" s="586">
        <v>8.6</v>
      </c>
      <c r="I944" s="587">
        <f t="shared" si="43"/>
        <v>52614.799999999996</v>
      </c>
      <c r="J944" s="589">
        <f t="shared" si="44"/>
        <v>0</v>
      </c>
    </row>
    <row r="945" spans="1:10">
      <c r="A945" s="584">
        <v>2016</v>
      </c>
      <c r="B945" s="585" t="s">
        <v>1131</v>
      </c>
      <c r="C945" s="585" t="s">
        <v>31</v>
      </c>
      <c r="D945" s="586">
        <v>12371</v>
      </c>
      <c r="E945" s="587">
        <v>25.25</v>
      </c>
      <c r="F945" s="587">
        <f t="shared" si="42"/>
        <v>312367.75</v>
      </c>
      <c r="G945" s="588">
        <v>0.85</v>
      </c>
      <c r="H945" s="586">
        <v>10.5</v>
      </c>
      <c r="I945" s="587">
        <f t="shared" si="43"/>
        <v>129895.5</v>
      </c>
      <c r="J945" s="589">
        <f t="shared" si="44"/>
        <v>0</v>
      </c>
    </row>
    <row r="946" spans="1:10">
      <c r="A946" s="584">
        <v>2016</v>
      </c>
      <c r="B946" s="585" t="s">
        <v>1131</v>
      </c>
      <c r="C946" s="585" t="s">
        <v>31</v>
      </c>
      <c r="D946" s="586">
        <v>10000</v>
      </c>
      <c r="E946" s="587">
        <v>25.172000000000001</v>
      </c>
      <c r="F946" s="587">
        <f t="shared" si="42"/>
        <v>251720</v>
      </c>
      <c r="G946" s="588">
        <v>0.84</v>
      </c>
      <c r="H946" s="586">
        <v>10.199999999999999</v>
      </c>
      <c r="I946" s="587">
        <f t="shared" si="43"/>
        <v>102000</v>
      </c>
      <c r="J946" s="589">
        <f t="shared" si="44"/>
        <v>0</v>
      </c>
    </row>
    <row r="947" spans="1:10">
      <c r="A947" s="584">
        <v>2016</v>
      </c>
      <c r="B947" s="585" t="s">
        <v>1131</v>
      </c>
      <c r="C947" s="585" t="s">
        <v>31</v>
      </c>
      <c r="D947" s="586">
        <v>9999</v>
      </c>
      <c r="E947" s="587">
        <v>26.4</v>
      </c>
      <c r="F947" s="587">
        <f t="shared" si="42"/>
        <v>263973.59999999998</v>
      </c>
      <c r="G947" s="588">
        <v>0.72</v>
      </c>
      <c r="H947" s="586">
        <v>8.1999999999999993</v>
      </c>
      <c r="I947" s="587">
        <f t="shared" si="43"/>
        <v>81991.799999999988</v>
      </c>
      <c r="J947" s="589">
        <f t="shared" si="44"/>
        <v>0</v>
      </c>
    </row>
    <row r="948" spans="1:10">
      <c r="A948" s="584">
        <v>2016</v>
      </c>
      <c r="B948" s="585" t="s">
        <v>1131</v>
      </c>
      <c r="C948" s="585" t="s">
        <v>31</v>
      </c>
      <c r="D948" s="586">
        <v>22311</v>
      </c>
      <c r="E948" s="587">
        <v>25.77</v>
      </c>
      <c r="F948" s="587">
        <f t="shared" si="42"/>
        <v>574954.47</v>
      </c>
      <c r="G948" s="588">
        <v>0.84</v>
      </c>
      <c r="H948" s="586">
        <v>6.8</v>
      </c>
      <c r="I948" s="587">
        <f t="shared" si="43"/>
        <v>151714.79999999999</v>
      </c>
      <c r="J948" s="589">
        <f t="shared" si="44"/>
        <v>0</v>
      </c>
    </row>
    <row r="949" spans="1:10">
      <c r="A949" s="584">
        <v>2016</v>
      </c>
      <c r="B949" s="585" t="s">
        <v>1131</v>
      </c>
      <c r="C949" s="585" t="s">
        <v>31</v>
      </c>
      <c r="D949" s="586">
        <v>11254</v>
      </c>
      <c r="E949" s="587">
        <v>25.65</v>
      </c>
      <c r="F949" s="587">
        <f t="shared" si="42"/>
        <v>288665.09999999998</v>
      </c>
      <c r="G949" s="588">
        <v>0.97</v>
      </c>
      <c r="H949" s="586">
        <v>8.6999999999999993</v>
      </c>
      <c r="I949" s="587">
        <f t="shared" si="43"/>
        <v>97909.799999999988</v>
      </c>
      <c r="J949" s="589">
        <f t="shared" si="44"/>
        <v>0</v>
      </c>
    </row>
    <row r="950" spans="1:10">
      <c r="A950" s="584">
        <v>2016</v>
      </c>
      <c r="B950" s="585" t="s">
        <v>1131</v>
      </c>
      <c r="C950" s="585" t="s">
        <v>31</v>
      </c>
      <c r="D950" s="586">
        <v>5043</v>
      </c>
      <c r="E950" s="587">
        <v>26.654</v>
      </c>
      <c r="F950" s="587">
        <f t="shared" si="42"/>
        <v>134416.122</v>
      </c>
      <c r="G950" s="588">
        <v>1.66</v>
      </c>
      <c r="H950" s="586">
        <v>5.3</v>
      </c>
      <c r="I950" s="587">
        <f t="shared" si="43"/>
        <v>26727.899999999998</v>
      </c>
      <c r="J950" s="589">
        <f t="shared" si="44"/>
        <v>0</v>
      </c>
    </row>
    <row r="951" spans="1:10">
      <c r="A951" s="584">
        <v>2016</v>
      </c>
      <c r="B951" s="585" t="s">
        <v>1131</v>
      </c>
      <c r="C951" s="585" t="s">
        <v>31</v>
      </c>
      <c r="D951" s="586">
        <v>3373</v>
      </c>
      <c r="E951" s="587">
        <v>25.32</v>
      </c>
      <c r="F951" s="587">
        <f t="shared" si="42"/>
        <v>85404.36</v>
      </c>
      <c r="G951" s="588">
        <v>1.29</v>
      </c>
      <c r="H951" s="586">
        <v>8.1</v>
      </c>
      <c r="I951" s="587">
        <f t="shared" si="43"/>
        <v>27321.3</v>
      </c>
      <c r="J951" s="589">
        <f t="shared" si="44"/>
        <v>0</v>
      </c>
    </row>
    <row r="952" spans="1:10">
      <c r="A952" s="584">
        <v>2016</v>
      </c>
      <c r="B952" s="585" t="s">
        <v>1131</v>
      </c>
      <c r="C952" s="585" t="s">
        <v>31</v>
      </c>
      <c r="D952" s="586">
        <v>3404</v>
      </c>
      <c r="E952" s="587">
        <v>24.256</v>
      </c>
      <c r="F952" s="587">
        <f t="shared" si="42"/>
        <v>82567.423999999999</v>
      </c>
      <c r="G952" s="588">
        <v>1.1599999999999999</v>
      </c>
      <c r="H952" s="586">
        <v>10.8</v>
      </c>
      <c r="I952" s="587">
        <f t="shared" si="43"/>
        <v>36763.200000000004</v>
      </c>
      <c r="J952" s="589">
        <f t="shared" si="44"/>
        <v>0</v>
      </c>
    </row>
    <row r="953" spans="1:10">
      <c r="A953" s="584">
        <v>2016</v>
      </c>
      <c r="B953" s="585" t="s">
        <v>1131</v>
      </c>
      <c r="C953" s="585" t="s">
        <v>31</v>
      </c>
      <c r="D953" s="586">
        <v>5782</v>
      </c>
      <c r="E953" s="587">
        <v>24</v>
      </c>
      <c r="F953" s="587">
        <f t="shared" si="42"/>
        <v>138768</v>
      </c>
      <c r="G953" s="588">
        <v>0.66</v>
      </c>
      <c r="H953" s="586">
        <v>9.3000000000000007</v>
      </c>
      <c r="I953" s="587">
        <f t="shared" si="43"/>
        <v>53772.600000000006</v>
      </c>
      <c r="J953" s="589">
        <f t="shared" si="44"/>
        <v>0</v>
      </c>
    </row>
    <row r="954" spans="1:10">
      <c r="A954" s="584">
        <v>2016</v>
      </c>
      <c r="B954" s="585" t="s">
        <v>1131</v>
      </c>
      <c r="C954" s="585" t="s">
        <v>31</v>
      </c>
      <c r="D954" s="586">
        <v>11792</v>
      </c>
      <c r="E954" s="587">
        <v>24.53</v>
      </c>
      <c r="F954" s="587">
        <f t="shared" si="42"/>
        <v>289257.76</v>
      </c>
      <c r="G954" s="588">
        <v>0.9</v>
      </c>
      <c r="H954" s="586">
        <v>10.5</v>
      </c>
      <c r="I954" s="587">
        <f t="shared" si="43"/>
        <v>123816</v>
      </c>
      <c r="J954" s="589">
        <f t="shared" si="44"/>
        <v>0</v>
      </c>
    </row>
    <row r="955" spans="1:10">
      <c r="A955" s="584">
        <v>2016</v>
      </c>
      <c r="B955" s="585" t="s">
        <v>1131</v>
      </c>
      <c r="C955" s="585" t="s">
        <v>31</v>
      </c>
      <c r="D955" s="586">
        <v>3034</v>
      </c>
      <c r="E955" s="587">
        <v>25.76</v>
      </c>
      <c r="F955" s="587">
        <f t="shared" si="42"/>
        <v>78155.840000000011</v>
      </c>
      <c r="G955" s="588">
        <v>0.71</v>
      </c>
      <c r="H955" s="586">
        <v>7.3</v>
      </c>
      <c r="I955" s="587">
        <f t="shared" si="43"/>
        <v>22148.2</v>
      </c>
      <c r="J955" s="589">
        <f t="shared" si="44"/>
        <v>0</v>
      </c>
    </row>
    <row r="956" spans="1:10">
      <c r="A956" s="584">
        <v>2016</v>
      </c>
      <c r="B956" s="585" t="s">
        <v>1131</v>
      </c>
      <c r="C956" s="585" t="s">
        <v>31</v>
      </c>
      <c r="D956" s="586">
        <v>5279</v>
      </c>
      <c r="E956" s="587">
        <v>23.51</v>
      </c>
      <c r="F956" s="587">
        <f t="shared" si="42"/>
        <v>124109.29000000001</v>
      </c>
      <c r="G956" s="588">
        <v>2.9</v>
      </c>
      <c r="H956" s="586">
        <v>12.2</v>
      </c>
      <c r="I956" s="587">
        <f t="shared" si="43"/>
        <v>64403.799999999996</v>
      </c>
      <c r="J956" s="589">
        <f t="shared" si="44"/>
        <v>0</v>
      </c>
    </row>
    <row r="957" spans="1:10">
      <c r="A957" s="584">
        <v>2016</v>
      </c>
      <c r="B957" s="585" t="s">
        <v>1131</v>
      </c>
      <c r="C957" s="585" t="s">
        <v>31</v>
      </c>
      <c r="D957" s="586">
        <v>5106</v>
      </c>
      <c r="E957" s="587">
        <v>24.1</v>
      </c>
      <c r="F957" s="587">
        <f t="shared" si="42"/>
        <v>123054.6</v>
      </c>
      <c r="G957" s="588">
        <v>2.1</v>
      </c>
      <c r="H957" s="586">
        <v>12.5</v>
      </c>
      <c r="I957" s="587">
        <f t="shared" si="43"/>
        <v>63825</v>
      </c>
      <c r="J957" s="589">
        <f t="shared" si="44"/>
        <v>0</v>
      </c>
    </row>
    <row r="958" spans="1:10">
      <c r="A958" s="584">
        <v>2016</v>
      </c>
      <c r="B958" s="585" t="s">
        <v>1131</v>
      </c>
      <c r="C958" s="585" t="s">
        <v>31</v>
      </c>
      <c r="D958" s="586">
        <v>1814</v>
      </c>
      <c r="E958" s="587">
        <v>26.03</v>
      </c>
      <c r="F958" s="587">
        <f t="shared" si="42"/>
        <v>47218.420000000006</v>
      </c>
      <c r="G958" s="588">
        <v>1.5</v>
      </c>
      <c r="H958" s="586">
        <v>11.9</v>
      </c>
      <c r="I958" s="587">
        <f t="shared" si="43"/>
        <v>21586.600000000002</v>
      </c>
      <c r="J958" s="589">
        <f t="shared" si="44"/>
        <v>0</v>
      </c>
    </row>
    <row r="959" spans="1:10">
      <c r="A959" s="584">
        <v>2016</v>
      </c>
      <c r="B959" s="585" t="s">
        <v>1133</v>
      </c>
      <c r="C959" s="585" t="s">
        <v>31</v>
      </c>
      <c r="D959" s="586">
        <v>240342</v>
      </c>
      <c r="E959" s="587">
        <v>10.53</v>
      </c>
      <c r="F959" s="587">
        <f t="shared" si="42"/>
        <v>2530801.2599999998</v>
      </c>
      <c r="G959" s="588">
        <v>0.4</v>
      </c>
      <c r="H959" s="586">
        <v>13.2</v>
      </c>
      <c r="I959" s="587">
        <f t="shared" si="43"/>
        <v>3172514.4</v>
      </c>
      <c r="J959" s="589">
        <f t="shared" si="44"/>
        <v>1</v>
      </c>
    </row>
    <row r="960" spans="1:10">
      <c r="A960" s="584">
        <v>2016</v>
      </c>
      <c r="B960" s="585" t="s">
        <v>1131</v>
      </c>
      <c r="C960" s="585" t="s">
        <v>31</v>
      </c>
      <c r="D960" s="586">
        <v>473713</v>
      </c>
      <c r="E960" s="587">
        <v>16.61</v>
      </c>
      <c r="F960" s="587">
        <f t="shared" si="42"/>
        <v>7868372.9299999997</v>
      </c>
      <c r="G960" s="588">
        <v>4.01</v>
      </c>
      <c r="H960" s="586">
        <v>28.3</v>
      </c>
      <c r="I960" s="587">
        <f t="shared" si="43"/>
        <v>13406077.9</v>
      </c>
      <c r="J960" s="589">
        <f t="shared" si="44"/>
        <v>0</v>
      </c>
    </row>
    <row r="961" spans="1:10">
      <c r="A961" s="584">
        <v>2016</v>
      </c>
      <c r="B961" s="585" t="s">
        <v>1127</v>
      </c>
      <c r="C961" s="585" t="s">
        <v>31</v>
      </c>
      <c r="D961" s="586">
        <v>311087</v>
      </c>
      <c r="E961" s="587">
        <v>17.61</v>
      </c>
      <c r="F961" s="587">
        <f t="shared" si="42"/>
        <v>5478242.0699999994</v>
      </c>
      <c r="G961" s="588">
        <v>0.18</v>
      </c>
      <c r="H961" s="586">
        <v>4.5999999999999996</v>
      </c>
      <c r="I961" s="587">
        <f t="shared" si="43"/>
        <v>1431000.2</v>
      </c>
      <c r="J961" s="589">
        <f t="shared" si="44"/>
        <v>0</v>
      </c>
    </row>
    <row r="962" spans="1:10">
      <c r="A962" s="584">
        <v>2016</v>
      </c>
      <c r="B962" s="585" t="s">
        <v>1127</v>
      </c>
      <c r="C962" s="585" t="s">
        <v>31</v>
      </c>
      <c r="D962" s="586">
        <v>43108</v>
      </c>
      <c r="E962" s="587">
        <v>17.966000000000001</v>
      </c>
      <c r="F962" s="587">
        <f t="shared" si="42"/>
        <v>774478.3280000001</v>
      </c>
      <c r="G962" s="588">
        <v>0.27</v>
      </c>
      <c r="H962" s="586">
        <v>5.6</v>
      </c>
      <c r="I962" s="587">
        <f t="shared" si="43"/>
        <v>241404.79999999999</v>
      </c>
      <c r="J962" s="589">
        <f t="shared" si="44"/>
        <v>0</v>
      </c>
    </row>
    <row r="963" spans="1:10">
      <c r="A963" s="584">
        <v>2016</v>
      </c>
      <c r="B963" s="585" t="s">
        <v>1127</v>
      </c>
      <c r="C963" s="585" t="s">
        <v>31</v>
      </c>
      <c r="D963" s="586">
        <v>47251</v>
      </c>
      <c r="E963" s="587">
        <v>16.12</v>
      </c>
      <c r="F963" s="587">
        <f t="shared" ref="F963:F1026" si="45">E963*D963</f>
        <v>761686.12</v>
      </c>
      <c r="G963" s="588">
        <v>0.53</v>
      </c>
      <c r="H963" s="586">
        <v>6.8</v>
      </c>
      <c r="I963" s="587">
        <f t="shared" ref="I963:I1026" si="46">H963*D963</f>
        <v>321306.8</v>
      </c>
      <c r="J963" s="589">
        <f t="shared" ref="J963:J1026" si="47">IF(B963="LIG",1,0)</f>
        <v>0</v>
      </c>
    </row>
    <row r="964" spans="1:10">
      <c r="A964" s="584">
        <v>2016</v>
      </c>
      <c r="B964" s="585" t="s">
        <v>1127</v>
      </c>
      <c r="C964" s="585" t="s">
        <v>31</v>
      </c>
      <c r="D964" s="586">
        <v>98773</v>
      </c>
      <c r="E964" s="587">
        <v>17.7</v>
      </c>
      <c r="F964" s="587">
        <f t="shared" si="45"/>
        <v>1748282.0999999999</v>
      </c>
      <c r="G964" s="588">
        <v>0.23</v>
      </c>
      <c r="H964" s="586">
        <v>5.4</v>
      </c>
      <c r="I964" s="587">
        <f t="shared" si="46"/>
        <v>533374.20000000007</v>
      </c>
      <c r="J964" s="589">
        <f t="shared" si="47"/>
        <v>0</v>
      </c>
    </row>
    <row r="965" spans="1:10">
      <c r="A965" s="584">
        <v>2016</v>
      </c>
      <c r="B965" s="585" t="s">
        <v>1127</v>
      </c>
      <c r="C965" s="585" t="s">
        <v>31</v>
      </c>
      <c r="D965" s="586">
        <v>131224</v>
      </c>
      <c r="E965" s="587">
        <v>18</v>
      </c>
      <c r="F965" s="587">
        <f t="shared" si="45"/>
        <v>2362032</v>
      </c>
      <c r="G965" s="588">
        <v>0.31</v>
      </c>
      <c r="H965" s="586">
        <v>5.2</v>
      </c>
      <c r="I965" s="587">
        <f t="shared" si="46"/>
        <v>682364.8</v>
      </c>
      <c r="J965" s="589">
        <f t="shared" si="47"/>
        <v>0</v>
      </c>
    </row>
    <row r="966" spans="1:10">
      <c r="A966" s="584">
        <v>2016</v>
      </c>
      <c r="B966" s="585" t="s">
        <v>1127</v>
      </c>
      <c r="C966" s="585" t="s">
        <v>31</v>
      </c>
      <c r="D966" s="586">
        <v>122</v>
      </c>
      <c r="E966" s="587">
        <v>17.7</v>
      </c>
      <c r="F966" s="587">
        <f t="shared" si="45"/>
        <v>2159.4</v>
      </c>
      <c r="G966" s="588">
        <v>0.25</v>
      </c>
      <c r="H966" s="586">
        <v>5.53</v>
      </c>
      <c r="I966" s="587">
        <f t="shared" si="46"/>
        <v>674.66000000000008</v>
      </c>
      <c r="J966" s="589">
        <f t="shared" si="47"/>
        <v>0</v>
      </c>
    </row>
    <row r="967" spans="1:10">
      <c r="A967" s="584">
        <v>2016</v>
      </c>
      <c r="B967" s="585" t="s">
        <v>1127</v>
      </c>
      <c r="C967" s="585" t="s">
        <v>31</v>
      </c>
      <c r="D967" s="586">
        <v>16405</v>
      </c>
      <c r="E967" s="587">
        <v>17.161999999999999</v>
      </c>
      <c r="F967" s="587">
        <f t="shared" si="45"/>
        <v>281542.61</v>
      </c>
      <c r="G967" s="588">
        <v>0.19</v>
      </c>
      <c r="H967" s="586">
        <v>4.42</v>
      </c>
      <c r="I967" s="587">
        <f t="shared" si="46"/>
        <v>72510.100000000006</v>
      </c>
      <c r="J967" s="589">
        <f t="shared" si="47"/>
        <v>0</v>
      </c>
    </row>
    <row r="968" spans="1:10">
      <c r="A968" s="584">
        <v>2016</v>
      </c>
      <c r="B968" s="585" t="s">
        <v>1127</v>
      </c>
      <c r="C968" s="585" t="s">
        <v>31</v>
      </c>
      <c r="D968" s="586">
        <v>242</v>
      </c>
      <c r="E968" s="587">
        <v>17.827999999999999</v>
      </c>
      <c r="F968" s="587">
        <f t="shared" si="45"/>
        <v>4314.3760000000002</v>
      </c>
      <c r="G968" s="588">
        <v>0.18</v>
      </c>
      <c r="H968" s="586">
        <v>4.37</v>
      </c>
      <c r="I968" s="587">
        <f t="shared" si="46"/>
        <v>1057.54</v>
      </c>
      <c r="J968" s="589">
        <f t="shared" si="47"/>
        <v>0</v>
      </c>
    </row>
    <row r="969" spans="1:10">
      <c r="A969" s="584">
        <v>2016</v>
      </c>
      <c r="B969" s="585" t="s">
        <v>1127</v>
      </c>
      <c r="C969" s="585" t="s">
        <v>31</v>
      </c>
      <c r="D969" s="586">
        <v>240</v>
      </c>
      <c r="E969" s="587">
        <v>17.844000000000001</v>
      </c>
      <c r="F969" s="587">
        <f t="shared" si="45"/>
        <v>4282.5600000000004</v>
      </c>
      <c r="G969" s="588">
        <v>0.34</v>
      </c>
      <c r="H969" s="586">
        <v>4.9000000000000004</v>
      </c>
      <c r="I969" s="587">
        <f t="shared" si="46"/>
        <v>1176</v>
      </c>
      <c r="J969" s="589">
        <f t="shared" si="47"/>
        <v>0</v>
      </c>
    </row>
    <row r="970" spans="1:10">
      <c r="A970" s="584">
        <v>2016</v>
      </c>
      <c r="B970" s="585" t="s">
        <v>1127</v>
      </c>
      <c r="C970" s="585" t="s">
        <v>31</v>
      </c>
      <c r="D970" s="586">
        <v>81485</v>
      </c>
      <c r="E970" s="587">
        <v>17.986000000000001</v>
      </c>
      <c r="F970" s="587">
        <f t="shared" si="45"/>
        <v>1465589.21</v>
      </c>
      <c r="G970" s="588">
        <v>0.26</v>
      </c>
      <c r="H970" s="586">
        <v>5.26</v>
      </c>
      <c r="I970" s="587">
        <f t="shared" si="46"/>
        <v>428611.1</v>
      </c>
      <c r="J970" s="589">
        <f t="shared" si="47"/>
        <v>0</v>
      </c>
    </row>
    <row r="971" spans="1:10">
      <c r="A971" s="584">
        <v>2016</v>
      </c>
      <c r="B971" s="585" t="s">
        <v>1127</v>
      </c>
      <c r="C971" s="585" t="s">
        <v>31</v>
      </c>
      <c r="D971" s="586">
        <v>48168</v>
      </c>
      <c r="E971" s="587">
        <v>18.277999999999999</v>
      </c>
      <c r="F971" s="587">
        <f t="shared" si="45"/>
        <v>880414.70399999991</v>
      </c>
      <c r="G971" s="588">
        <v>0.25</v>
      </c>
      <c r="H971" s="586">
        <v>4.42</v>
      </c>
      <c r="I971" s="587">
        <f t="shared" si="46"/>
        <v>212902.56</v>
      </c>
      <c r="J971" s="589">
        <f t="shared" si="47"/>
        <v>0</v>
      </c>
    </row>
    <row r="972" spans="1:10">
      <c r="A972" s="584">
        <v>2016</v>
      </c>
      <c r="B972" s="585" t="s">
        <v>1127</v>
      </c>
      <c r="C972" s="585" t="s">
        <v>31</v>
      </c>
      <c r="D972" s="586">
        <v>16407</v>
      </c>
      <c r="E972" s="587">
        <v>17.68</v>
      </c>
      <c r="F972" s="587">
        <f t="shared" si="45"/>
        <v>290075.76</v>
      </c>
      <c r="G972" s="588">
        <v>0.25</v>
      </c>
      <c r="H972" s="586">
        <v>5.49</v>
      </c>
      <c r="I972" s="587">
        <f t="shared" si="46"/>
        <v>90074.430000000008</v>
      </c>
      <c r="J972" s="589">
        <f t="shared" si="47"/>
        <v>0</v>
      </c>
    </row>
    <row r="973" spans="1:10">
      <c r="A973" s="584">
        <v>2016</v>
      </c>
      <c r="B973" s="585" t="s">
        <v>1127</v>
      </c>
      <c r="C973" s="585" t="s">
        <v>31</v>
      </c>
      <c r="D973" s="586">
        <v>156821</v>
      </c>
      <c r="E973" s="587">
        <v>15.942</v>
      </c>
      <c r="F973" s="587">
        <f t="shared" si="45"/>
        <v>2500040.3820000002</v>
      </c>
      <c r="G973" s="588">
        <v>0.38</v>
      </c>
      <c r="H973" s="586">
        <v>5.6</v>
      </c>
      <c r="I973" s="587">
        <f t="shared" si="46"/>
        <v>878197.6</v>
      </c>
      <c r="J973" s="589">
        <f t="shared" si="47"/>
        <v>0</v>
      </c>
    </row>
    <row r="974" spans="1:10">
      <c r="A974" s="584">
        <v>2016</v>
      </c>
      <c r="B974" s="585" t="s">
        <v>1131</v>
      </c>
      <c r="C974" s="585" t="s">
        <v>31</v>
      </c>
      <c r="D974" s="586">
        <v>205754</v>
      </c>
      <c r="E974" s="587">
        <v>22</v>
      </c>
      <c r="F974" s="587">
        <f t="shared" si="45"/>
        <v>4526588</v>
      </c>
      <c r="G974" s="588">
        <v>2.4</v>
      </c>
      <c r="H974" s="586">
        <v>21.1</v>
      </c>
      <c r="I974" s="587">
        <f t="shared" si="46"/>
        <v>4341409.4000000004</v>
      </c>
      <c r="J974" s="589">
        <f t="shared" si="47"/>
        <v>0</v>
      </c>
    </row>
    <row r="975" spans="1:10">
      <c r="A975" s="584">
        <v>2016</v>
      </c>
      <c r="B975" s="585" t="s">
        <v>1133</v>
      </c>
      <c r="C975" s="585" t="s">
        <v>31</v>
      </c>
      <c r="D975" s="586">
        <v>30025</v>
      </c>
      <c r="E975" s="587">
        <v>14.2</v>
      </c>
      <c r="F975" s="587">
        <f t="shared" si="45"/>
        <v>426355</v>
      </c>
      <c r="G975" s="588">
        <v>0.92</v>
      </c>
      <c r="H975" s="586">
        <v>9</v>
      </c>
      <c r="I975" s="587">
        <f t="shared" si="46"/>
        <v>270225</v>
      </c>
      <c r="J975" s="589">
        <f t="shared" si="47"/>
        <v>1</v>
      </c>
    </row>
    <row r="976" spans="1:10">
      <c r="A976" s="584">
        <v>2016</v>
      </c>
      <c r="B976" s="585" t="s">
        <v>1131</v>
      </c>
      <c r="C976" s="585" t="s">
        <v>31</v>
      </c>
      <c r="D976" s="586">
        <v>117164</v>
      </c>
      <c r="E976" s="587">
        <v>15.847</v>
      </c>
      <c r="F976" s="587">
        <f t="shared" si="45"/>
        <v>1856697.9080000001</v>
      </c>
      <c r="G976" s="588">
        <v>0.85</v>
      </c>
      <c r="H976" s="586">
        <v>37.6</v>
      </c>
      <c r="I976" s="587">
        <f t="shared" si="46"/>
        <v>4405366.4000000004</v>
      </c>
      <c r="J976" s="589">
        <f t="shared" si="47"/>
        <v>0</v>
      </c>
    </row>
    <row r="977" spans="1:10">
      <c r="A977" s="584">
        <v>2016</v>
      </c>
      <c r="B977" s="585" t="s">
        <v>1131</v>
      </c>
      <c r="C977" s="585" t="s">
        <v>31</v>
      </c>
      <c r="D977" s="586">
        <v>25278</v>
      </c>
      <c r="E977" s="587">
        <v>16.696999999999999</v>
      </c>
      <c r="F977" s="587">
        <f t="shared" si="45"/>
        <v>422066.766</v>
      </c>
      <c r="G977" s="588">
        <v>0.85</v>
      </c>
      <c r="H977" s="586">
        <v>36.1</v>
      </c>
      <c r="I977" s="587">
        <f t="shared" si="46"/>
        <v>912535.8</v>
      </c>
      <c r="J977" s="589">
        <f t="shared" si="47"/>
        <v>0</v>
      </c>
    </row>
    <row r="978" spans="1:10">
      <c r="A978" s="584">
        <v>2016</v>
      </c>
      <c r="B978" s="585" t="s">
        <v>1131</v>
      </c>
      <c r="C978" s="585" t="s">
        <v>31</v>
      </c>
      <c r="D978" s="586">
        <v>204215</v>
      </c>
      <c r="E978" s="587">
        <v>20.998000000000001</v>
      </c>
      <c r="F978" s="587">
        <f t="shared" si="45"/>
        <v>4288106.57</v>
      </c>
      <c r="G978" s="588">
        <v>0.55000000000000004</v>
      </c>
      <c r="H978" s="586">
        <v>7.3</v>
      </c>
      <c r="I978" s="587">
        <f t="shared" si="46"/>
        <v>1490769.5</v>
      </c>
      <c r="J978" s="589">
        <f t="shared" si="47"/>
        <v>0</v>
      </c>
    </row>
    <row r="979" spans="1:10">
      <c r="A979" s="584">
        <v>2016</v>
      </c>
      <c r="B979" s="585" t="s">
        <v>1131</v>
      </c>
      <c r="C979" s="585" t="s">
        <v>31</v>
      </c>
      <c r="D979" s="586">
        <v>42312</v>
      </c>
      <c r="E979" s="587">
        <v>24.254000000000001</v>
      </c>
      <c r="F979" s="587">
        <f t="shared" si="45"/>
        <v>1026235.248</v>
      </c>
      <c r="G979" s="588">
        <v>0.64</v>
      </c>
      <c r="H979" s="586">
        <v>13.1</v>
      </c>
      <c r="I979" s="587">
        <f t="shared" si="46"/>
        <v>554287.19999999995</v>
      </c>
      <c r="J979" s="589">
        <f t="shared" si="47"/>
        <v>0</v>
      </c>
    </row>
    <row r="980" spans="1:10">
      <c r="A980" s="584">
        <v>2016</v>
      </c>
      <c r="B980" s="585" t="s">
        <v>1131</v>
      </c>
      <c r="C980" s="585" t="s">
        <v>31</v>
      </c>
      <c r="D980" s="586">
        <v>126708</v>
      </c>
      <c r="E980" s="587">
        <v>24.26</v>
      </c>
      <c r="F980" s="587">
        <f t="shared" si="45"/>
        <v>3073936.08</v>
      </c>
      <c r="G980" s="588">
        <v>1.18</v>
      </c>
      <c r="H980" s="586">
        <v>14</v>
      </c>
      <c r="I980" s="587">
        <f t="shared" si="46"/>
        <v>1773912</v>
      </c>
      <c r="J980" s="589">
        <f t="shared" si="47"/>
        <v>0</v>
      </c>
    </row>
    <row r="981" spans="1:10">
      <c r="A981" s="584">
        <v>2016</v>
      </c>
      <c r="B981" s="585" t="s">
        <v>1131</v>
      </c>
      <c r="C981" s="585" t="s">
        <v>31</v>
      </c>
      <c r="D981" s="586">
        <v>9195</v>
      </c>
      <c r="E981" s="587">
        <v>23.988</v>
      </c>
      <c r="F981" s="587">
        <f t="shared" si="45"/>
        <v>220569.66</v>
      </c>
      <c r="G981" s="588">
        <v>1.9</v>
      </c>
      <c r="H981" s="586">
        <v>13.2</v>
      </c>
      <c r="I981" s="587">
        <f t="shared" si="46"/>
        <v>121374</v>
      </c>
      <c r="J981" s="589">
        <f t="shared" si="47"/>
        <v>0</v>
      </c>
    </row>
    <row r="982" spans="1:10">
      <c r="A982" s="584">
        <v>2016</v>
      </c>
      <c r="B982" s="585" t="s">
        <v>1131</v>
      </c>
      <c r="C982" s="585" t="s">
        <v>31</v>
      </c>
      <c r="D982" s="586">
        <v>42098</v>
      </c>
      <c r="E982" s="587">
        <v>23.257999999999999</v>
      </c>
      <c r="F982" s="587">
        <f t="shared" si="45"/>
        <v>979115.28399999999</v>
      </c>
      <c r="G982" s="588">
        <v>1.47</v>
      </c>
      <c r="H982" s="586">
        <v>6.5</v>
      </c>
      <c r="I982" s="587">
        <f t="shared" si="46"/>
        <v>273637</v>
      </c>
      <c r="J982" s="589">
        <f t="shared" si="47"/>
        <v>0</v>
      </c>
    </row>
    <row r="983" spans="1:10">
      <c r="A983" s="584">
        <v>2016</v>
      </c>
      <c r="B983" s="585" t="s">
        <v>1131</v>
      </c>
      <c r="C983" s="585" t="s">
        <v>31</v>
      </c>
      <c r="D983" s="586">
        <v>10532</v>
      </c>
      <c r="E983" s="587">
        <v>23.352</v>
      </c>
      <c r="F983" s="587">
        <f t="shared" si="45"/>
        <v>245943.264</v>
      </c>
      <c r="G983" s="588">
        <v>2.37</v>
      </c>
      <c r="H983" s="586">
        <v>8.5</v>
      </c>
      <c r="I983" s="587">
        <f t="shared" si="46"/>
        <v>89522</v>
      </c>
      <c r="J983" s="589">
        <f t="shared" si="47"/>
        <v>0</v>
      </c>
    </row>
    <row r="984" spans="1:10">
      <c r="A984" s="584">
        <v>2016</v>
      </c>
      <c r="B984" s="585" t="s">
        <v>1131</v>
      </c>
      <c r="C984" s="585" t="s">
        <v>31</v>
      </c>
      <c r="D984" s="586">
        <v>52836</v>
      </c>
      <c r="E984" s="587">
        <v>23.814</v>
      </c>
      <c r="F984" s="587">
        <f t="shared" si="45"/>
        <v>1258236.504</v>
      </c>
      <c r="G984" s="588">
        <v>2.69</v>
      </c>
      <c r="H984" s="586">
        <v>8.4</v>
      </c>
      <c r="I984" s="587">
        <f t="shared" si="46"/>
        <v>443822.4</v>
      </c>
      <c r="J984" s="589">
        <f t="shared" si="47"/>
        <v>0</v>
      </c>
    </row>
    <row r="985" spans="1:10">
      <c r="A985" s="584">
        <v>2016</v>
      </c>
      <c r="B985" s="585" t="s">
        <v>1131</v>
      </c>
      <c r="C985" s="585" t="s">
        <v>31</v>
      </c>
      <c r="D985" s="586">
        <v>10825</v>
      </c>
      <c r="E985" s="587">
        <v>24.437999999999999</v>
      </c>
      <c r="F985" s="587">
        <f t="shared" si="45"/>
        <v>264541.34999999998</v>
      </c>
      <c r="G985" s="588">
        <v>0.82</v>
      </c>
      <c r="H985" s="586">
        <v>11.8</v>
      </c>
      <c r="I985" s="587">
        <f t="shared" si="46"/>
        <v>127735.00000000001</v>
      </c>
      <c r="J985" s="589">
        <f t="shared" si="47"/>
        <v>0</v>
      </c>
    </row>
    <row r="986" spans="1:10">
      <c r="A986" s="584">
        <v>2016</v>
      </c>
      <c r="B986" s="585" t="s">
        <v>1133</v>
      </c>
      <c r="C986" s="585" t="s">
        <v>31</v>
      </c>
      <c r="D986" s="586">
        <v>170366</v>
      </c>
      <c r="E986" s="587">
        <v>13.8</v>
      </c>
      <c r="F986" s="587">
        <f t="shared" si="45"/>
        <v>2351050.8000000003</v>
      </c>
      <c r="G986" s="588">
        <v>0.5</v>
      </c>
      <c r="H986" s="586">
        <v>14.8</v>
      </c>
      <c r="I986" s="587">
        <f t="shared" si="46"/>
        <v>2521416.8000000003</v>
      </c>
      <c r="J986" s="589">
        <f t="shared" si="47"/>
        <v>1</v>
      </c>
    </row>
    <row r="987" spans="1:10">
      <c r="A987" s="584">
        <v>2016</v>
      </c>
      <c r="B987" s="585" t="s">
        <v>1133</v>
      </c>
      <c r="C987" s="585" t="s">
        <v>31</v>
      </c>
      <c r="D987" s="586">
        <v>81188</v>
      </c>
      <c r="E987" s="587">
        <v>12.961</v>
      </c>
      <c r="F987" s="587">
        <f t="shared" si="45"/>
        <v>1052277.6680000001</v>
      </c>
      <c r="G987" s="588">
        <v>0.62</v>
      </c>
      <c r="H987" s="586">
        <v>17.899999999999999</v>
      </c>
      <c r="I987" s="587">
        <f t="shared" si="46"/>
        <v>1453265.2</v>
      </c>
      <c r="J987" s="589">
        <f t="shared" si="47"/>
        <v>1</v>
      </c>
    </row>
    <row r="988" spans="1:10">
      <c r="A988" s="584">
        <v>2016</v>
      </c>
      <c r="B988" s="585" t="s">
        <v>1131</v>
      </c>
      <c r="C988" s="585" t="s">
        <v>31</v>
      </c>
      <c r="D988" s="586">
        <v>25287</v>
      </c>
      <c r="E988" s="587">
        <v>23.006</v>
      </c>
      <c r="F988" s="587">
        <f t="shared" si="45"/>
        <v>581752.72199999995</v>
      </c>
      <c r="G988" s="588">
        <v>2.39</v>
      </c>
      <c r="H988" s="586">
        <v>8.3000000000000007</v>
      </c>
      <c r="I988" s="587">
        <f t="shared" si="46"/>
        <v>209882.1</v>
      </c>
      <c r="J988" s="589">
        <f t="shared" si="47"/>
        <v>0</v>
      </c>
    </row>
    <row r="989" spans="1:10">
      <c r="A989" s="584">
        <v>2016</v>
      </c>
      <c r="B989" s="585" t="s">
        <v>1127</v>
      </c>
      <c r="C989" s="585" t="s">
        <v>31</v>
      </c>
      <c r="D989" s="586">
        <v>31547</v>
      </c>
      <c r="E989" s="587">
        <v>16.425999999999998</v>
      </c>
      <c r="F989" s="587">
        <f t="shared" si="45"/>
        <v>518191.02199999994</v>
      </c>
      <c r="G989" s="588">
        <v>0.36</v>
      </c>
      <c r="H989" s="586">
        <v>5.5</v>
      </c>
      <c r="I989" s="587">
        <f t="shared" si="46"/>
        <v>173508.5</v>
      </c>
      <c r="J989" s="589">
        <f t="shared" si="47"/>
        <v>0</v>
      </c>
    </row>
    <row r="990" spans="1:10">
      <c r="A990" s="584">
        <v>2016</v>
      </c>
      <c r="B990" s="585" t="s">
        <v>1127</v>
      </c>
      <c r="C990" s="585" t="s">
        <v>31</v>
      </c>
      <c r="D990" s="586">
        <v>70000</v>
      </c>
      <c r="E990" s="587">
        <v>16.763999999999999</v>
      </c>
      <c r="F990" s="587">
        <f t="shared" si="45"/>
        <v>1173480</v>
      </c>
      <c r="G990" s="588">
        <v>0.3</v>
      </c>
      <c r="H990" s="586">
        <v>4.5</v>
      </c>
      <c r="I990" s="587">
        <f t="shared" si="46"/>
        <v>315000</v>
      </c>
      <c r="J990" s="589">
        <f t="shared" si="47"/>
        <v>0</v>
      </c>
    </row>
    <row r="991" spans="1:10">
      <c r="A991" s="584">
        <v>2016</v>
      </c>
      <c r="B991" s="585" t="s">
        <v>1127</v>
      </c>
      <c r="C991" s="585" t="s">
        <v>31</v>
      </c>
      <c r="D991" s="586">
        <v>82724</v>
      </c>
      <c r="E991" s="587">
        <v>18.11</v>
      </c>
      <c r="F991" s="587">
        <f t="shared" si="45"/>
        <v>1498131.64</v>
      </c>
      <c r="G991" s="588">
        <v>0.96</v>
      </c>
      <c r="H991" s="586">
        <v>16.3</v>
      </c>
      <c r="I991" s="587">
        <f t="shared" si="46"/>
        <v>1348401.2</v>
      </c>
      <c r="J991" s="589">
        <f t="shared" si="47"/>
        <v>0</v>
      </c>
    </row>
    <row r="992" spans="1:10">
      <c r="A992" s="584">
        <v>2016</v>
      </c>
      <c r="B992" s="585" t="s">
        <v>1127</v>
      </c>
      <c r="C992" s="585" t="s">
        <v>31</v>
      </c>
      <c r="D992" s="586">
        <v>27902</v>
      </c>
      <c r="E992" s="587">
        <v>17.762</v>
      </c>
      <c r="F992" s="587">
        <f t="shared" si="45"/>
        <v>495595.32400000002</v>
      </c>
      <c r="G992" s="588">
        <v>0.21</v>
      </c>
      <c r="H992" s="586">
        <v>5.6</v>
      </c>
      <c r="I992" s="587">
        <f t="shared" si="46"/>
        <v>156251.19999999998</v>
      </c>
      <c r="J992" s="589">
        <f t="shared" si="47"/>
        <v>0</v>
      </c>
    </row>
    <row r="993" spans="1:10">
      <c r="A993" s="584">
        <v>2016</v>
      </c>
      <c r="B993" s="585" t="s">
        <v>1127</v>
      </c>
      <c r="C993" s="585" t="s">
        <v>31</v>
      </c>
      <c r="D993" s="586">
        <v>121153</v>
      </c>
      <c r="E993" s="587">
        <v>18.21</v>
      </c>
      <c r="F993" s="587">
        <f t="shared" si="45"/>
        <v>2206196.13</v>
      </c>
      <c r="G993" s="588">
        <v>1.02</v>
      </c>
      <c r="H993" s="586">
        <v>16</v>
      </c>
      <c r="I993" s="587">
        <f t="shared" si="46"/>
        <v>1938448</v>
      </c>
      <c r="J993" s="589">
        <f t="shared" si="47"/>
        <v>0</v>
      </c>
    </row>
    <row r="994" spans="1:10">
      <c r="A994" s="584">
        <v>2016</v>
      </c>
      <c r="B994" s="585" t="s">
        <v>1127</v>
      </c>
      <c r="C994" s="585" t="s">
        <v>31</v>
      </c>
      <c r="D994" s="586">
        <v>15055</v>
      </c>
      <c r="E994" s="587">
        <v>17.268000000000001</v>
      </c>
      <c r="F994" s="587">
        <f t="shared" si="45"/>
        <v>259969.74000000002</v>
      </c>
      <c r="G994" s="588">
        <v>0.17</v>
      </c>
      <c r="H994" s="586">
        <v>4.4000000000000004</v>
      </c>
      <c r="I994" s="587">
        <f t="shared" si="46"/>
        <v>66242</v>
      </c>
      <c r="J994" s="589">
        <f t="shared" si="47"/>
        <v>0</v>
      </c>
    </row>
    <row r="995" spans="1:10">
      <c r="A995" s="584">
        <v>2016</v>
      </c>
      <c r="B995" s="585" t="s">
        <v>1131</v>
      </c>
      <c r="C995" s="585" t="s">
        <v>31</v>
      </c>
      <c r="D995" s="586">
        <v>79712</v>
      </c>
      <c r="E995" s="587">
        <v>25.69</v>
      </c>
      <c r="F995" s="587">
        <f t="shared" si="45"/>
        <v>2047801.28</v>
      </c>
      <c r="G995" s="588">
        <v>2.41</v>
      </c>
      <c r="H995" s="586">
        <v>7.9</v>
      </c>
      <c r="I995" s="587">
        <f t="shared" si="46"/>
        <v>629724.80000000005</v>
      </c>
      <c r="J995" s="589">
        <f t="shared" si="47"/>
        <v>0</v>
      </c>
    </row>
    <row r="996" spans="1:10">
      <c r="A996" s="584">
        <v>2016</v>
      </c>
      <c r="B996" s="585" t="s">
        <v>1131</v>
      </c>
      <c r="C996" s="585" t="s">
        <v>31</v>
      </c>
      <c r="D996" s="586">
        <v>13002</v>
      </c>
      <c r="E996" s="587">
        <v>24.66</v>
      </c>
      <c r="F996" s="587">
        <f t="shared" si="45"/>
        <v>320629.32</v>
      </c>
      <c r="G996" s="588">
        <v>1.64</v>
      </c>
      <c r="H996" s="586">
        <v>11.3</v>
      </c>
      <c r="I996" s="587">
        <f t="shared" si="46"/>
        <v>146922.6</v>
      </c>
      <c r="J996" s="589">
        <f t="shared" si="47"/>
        <v>0</v>
      </c>
    </row>
    <row r="997" spans="1:10">
      <c r="A997" s="584">
        <v>2016</v>
      </c>
      <c r="B997" s="585" t="s">
        <v>1131</v>
      </c>
      <c r="C997" s="585" t="s">
        <v>31</v>
      </c>
      <c r="D997" s="586">
        <v>51912</v>
      </c>
      <c r="E997" s="587">
        <v>26.26</v>
      </c>
      <c r="F997" s="587">
        <f t="shared" si="45"/>
        <v>1363209.12</v>
      </c>
      <c r="G997" s="588">
        <v>1.66</v>
      </c>
      <c r="H997" s="586">
        <v>7.1</v>
      </c>
      <c r="I997" s="587">
        <f t="shared" si="46"/>
        <v>368575.19999999995</v>
      </c>
      <c r="J997" s="589">
        <f t="shared" si="47"/>
        <v>0</v>
      </c>
    </row>
    <row r="998" spans="1:10">
      <c r="A998" s="584">
        <v>2016</v>
      </c>
      <c r="B998" s="585" t="s">
        <v>1131</v>
      </c>
      <c r="C998" s="585" t="s">
        <v>31</v>
      </c>
      <c r="D998" s="586">
        <v>64174</v>
      </c>
      <c r="E998" s="587">
        <v>23.73</v>
      </c>
      <c r="F998" s="587">
        <f t="shared" si="45"/>
        <v>1522849.02</v>
      </c>
      <c r="G998" s="588">
        <v>1.49</v>
      </c>
      <c r="H998" s="586">
        <v>12</v>
      </c>
      <c r="I998" s="587">
        <f t="shared" si="46"/>
        <v>770088</v>
      </c>
      <c r="J998" s="589">
        <f t="shared" si="47"/>
        <v>0</v>
      </c>
    </row>
    <row r="999" spans="1:10">
      <c r="A999" s="584">
        <v>2016</v>
      </c>
      <c r="B999" s="585" t="s">
        <v>1131</v>
      </c>
      <c r="C999" s="585" t="s">
        <v>31</v>
      </c>
      <c r="D999" s="586">
        <v>119566</v>
      </c>
      <c r="E999" s="587">
        <v>23.65</v>
      </c>
      <c r="F999" s="587">
        <f t="shared" si="45"/>
        <v>2827735.9</v>
      </c>
      <c r="G999" s="588">
        <v>2.57</v>
      </c>
      <c r="H999" s="586">
        <v>8.3000000000000007</v>
      </c>
      <c r="I999" s="587">
        <f t="shared" si="46"/>
        <v>992397.8</v>
      </c>
      <c r="J999" s="589">
        <f t="shared" si="47"/>
        <v>0</v>
      </c>
    </row>
    <row r="1000" spans="1:10">
      <c r="A1000" s="584">
        <v>2016</v>
      </c>
      <c r="B1000" s="585" t="s">
        <v>1131</v>
      </c>
      <c r="C1000" s="585" t="s">
        <v>31</v>
      </c>
      <c r="D1000" s="586">
        <v>160112</v>
      </c>
      <c r="E1000" s="587">
        <v>24.23</v>
      </c>
      <c r="F1000" s="587">
        <f t="shared" si="45"/>
        <v>3879513.7600000002</v>
      </c>
      <c r="G1000" s="588">
        <v>2.77</v>
      </c>
      <c r="H1000" s="586">
        <v>7.6</v>
      </c>
      <c r="I1000" s="587">
        <f t="shared" si="46"/>
        <v>1216851.2</v>
      </c>
      <c r="J1000" s="589">
        <f t="shared" si="47"/>
        <v>0</v>
      </c>
    </row>
    <row r="1001" spans="1:10">
      <c r="A1001" s="584">
        <v>2016</v>
      </c>
      <c r="B1001" s="585" t="s">
        <v>1131</v>
      </c>
      <c r="C1001" s="585" t="s">
        <v>31</v>
      </c>
      <c r="D1001" s="586">
        <v>70689</v>
      </c>
      <c r="E1001" s="587">
        <v>25.19</v>
      </c>
      <c r="F1001" s="587">
        <f t="shared" si="45"/>
        <v>1780655.9100000001</v>
      </c>
      <c r="G1001" s="588">
        <v>3.11</v>
      </c>
      <c r="H1001" s="586">
        <v>6.5</v>
      </c>
      <c r="I1001" s="587">
        <f t="shared" si="46"/>
        <v>459478.5</v>
      </c>
      <c r="J1001" s="589">
        <f t="shared" si="47"/>
        <v>0</v>
      </c>
    </row>
    <row r="1002" spans="1:10">
      <c r="A1002" s="584">
        <v>2016</v>
      </c>
      <c r="B1002" s="585" t="s">
        <v>1127</v>
      </c>
      <c r="C1002" s="585" t="s">
        <v>31</v>
      </c>
      <c r="D1002" s="586">
        <v>83374</v>
      </c>
      <c r="E1002" s="587">
        <v>18.286000000000001</v>
      </c>
      <c r="F1002" s="587">
        <f t="shared" si="45"/>
        <v>1524576.9640000002</v>
      </c>
      <c r="G1002" s="588">
        <v>0.95</v>
      </c>
      <c r="H1002" s="586">
        <v>15.9</v>
      </c>
      <c r="I1002" s="587">
        <f t="shared" si="46"/>
        <v>1325646.6000000001</v>
      </c>
      <c r="J1002" s="589">
        <f t="shared" si="47"/>
        <v>0</v>
      </c>
    </row>
    <row r="1003" spans="1:10">
      <c r="A1003" s="584">
        <v>2016</v>
      </c>
      <c r="B1003" s="585" t="s">
        <v>1127</v>
      </c>
      <c r="C1003" s="585" t="s">
        <v>31</v>
      </c>
      <c r="D1003" s="586">
        <v>65825</v>
      </c>
      <c r="E1003" s="587">
        <v>15.06</v>
      </c>
      <c r="F1003" s="587">
        <f t="shared" si="45"/>
        <v>991324.5</v>
      </c>
      <c r="G1003" s="588">
        <v>0.37</v>
      </c>
      <c r="H1003" s="586">
        <v>5.4</v>
      </c>
      <c r="I1003" s="587">
        <f t="shared" si="46"/>
        <v>355455</v>
      </c>
      <c r="J1003" s="589">
        <f t="shared" si="47"/>
        <v>0</v>
      </c>
    </row>
    <row r="1004" spans="1:10">
      <c r="A1004" s="584">
        <v>2016</v>
      </c>
      <c r="B1004" s="585" t="s">
        <v>1127</v>
      </c>
      <c r="C1004" s="585" t="s">
        <v>31</v>
      </c>
      <c r="D1004" s="586">
        <v>179021</v>
      </c>
      <c r="E1004" s="587">
        <v>15.06</v>
      </c>
      <c r="F1004" s="587">
        <f t="shared" si="45"/>
        <v>2696056.2600000002</v>
      </c>
      <c r="G1004" s="588">
        <v>0.37</v>
      </c>
      <c r="H1004" s="586">
        <v>5.4</v>
      </c>
      <c r="I1004" s="587">
        <f t="shared" si="46"/>
        <v>966713.4</v>
      </c>
      <c r="J1004" s="589">
        <f t="shared" si="47"/>
        <v>0</v>
      </c>
    </row>
    <row r="1005" spans="1:10">
      <c r="A1005" s="584">
        <v>2016</v>
      </c>
      <c r="B1005" s="585" t="s">
        <v>1131</v>
      </c>
      <c r="C1005" s="585" t="s">
        <v>31</v>
      </c>
      <c r="D1005" s="586">
        <v>182497</v>
      </c>
      <c r="E1005" s="587">
        <v>22.262</v>
      </c>
      <c r="F1005" s="587">
        <f t="shared" si="45"/>
        <v>4062748.2140000002</v>
      </c>
      <c r="G1005" s="588">
        <v>0.56000000000000005</v>
      </c>
      <c r="H1005" s="586">
        <v>11.7</v>
      </c>
      <c r="I1005" s="587">
        <f t="shared" si="46"/>
        <v>2135214.9</v>
      </c>
      <c r="J1005" s="589">
        <f t="shared" si="47"/>
        <v>0</v>
      </c>
    </row>
    <row r="1006" spans="1:10">
      <c r="A1006" s="584">
        <v>2016</v>
      </c>
      <c r="B1006" s="585" t="s">
        <v>1131</v>
      </c>
      <c r="C1006" s="585" t="s">
        <v>31</v>
      </c>
      <c r="D1006" s="586">
        <v>26891</v>
      </c>
      <c r="E1006" s="587">
        <v>21.788</v>
      </c>
      <c r="F1006" s="587">
        <f t="shared" si="45"/>
        <v>585901.10800000001</v>
      </c>
      <c r="G1006" s="588">
        <v>0.77</v>
      </c>
      <c r="H1006" s="586">
        <v>9.6</v>
      </c>
      <c r="I1006" s="587">
        <f t="shared" si="46"/>
        <v>258153.59999999998</v>
      </c>
      <c r="J1006" s="589">
        <f t="shared" si="47"/>
        <v>0</v>
      </c>
    </row>
    <row r="1007" spans="1:10">
      <c r="A1007" s="584">
        <v>2016</v>
      </c>
      <c r="B1007" s="585" t="s">
        <v>1127</v>
      </c>
      <c r="C1007" s="585" t="s">
        <v>31</v>
      </c>
      <c r="D1007" s="586">
        <v>32803</v>
      </c>
      <c r="E1007" s="587">
        <v>16.46</v>
      </c>
      <c r="F1007" s="587">
        <f t="shared" si="45"/>
        <v>539937.38</v>
      </c>
      <c r="G1007" s="588">
        <v>0.36</v>
      </c>
      <c r="H1007" s="586">
        <v>5.3</v>
      </c>
      <c r="I1007" s="587">
        <f t="shared" si="46"/>
        <v>173855.9</v>
      </c>
      <c r="J1007" s="589">
        <f t="shared" si="47"/>
        <v>0</v>
      </c>
    </row>
    <row r="1008" spans="1:10">
      <c r="A1008" s="584">
        <v>2016</v>
      </c>
      <c r="B1008" s="585" t="s">
        <v>1127</v>
      </c>
      <c r="C1008" s="585" t="s">
        <v>31</v>
      </c>
      <c r="D1008" s="586">
        <v>49220</v>
      </c>
      <c r="E1008" s="587">
        <v>16.75</v>
      </c>
      <c r="F1008" s="587">
        <f t="shared" si="45"/>
        <v>824435</v>
      </c>
      <c r="G1008" s="588">
        <v>0.37</v>
      </c>
      <c r="H1008" s="586">
        <v>5.6</v>
      </c>
      <c r="I1008" s="587">
        <f t="shared" si="46"/>
        <v>275632</v>
      </c>
      <c r="J1008" s="589">
        <f t="shared" si="47"/>
        <v>0</v>
      </c>
    </row>
    <row r="1009" spans="1:10">
      <c r="A1009" s="584">
        <v>2016</v>
      </c>
      <c r="B1009" s="585" t="s">
        <v>1133</v>
      </c>
      <c r="C1009" s="585" t="s">
        <v>31</v>
      </c>
      <c r="D1009" s="586">
        <v>285486</v>
      </c>
      <c r="E1009" s="587">
        <v>13.14</v>
      </c>
      <c r="F1009" s="587">
        <f t="shared" si="45"/>
        <v>3751286.04</v>
      </c>
      <c r="G1009" s="588">
        <v>0.88</v>
      </c>
      <c r="H1009" s="586">
        <v>16.8</v>
      </c>
      <c r="I1009" s="587">
        <f t="shared" si="46"/>
        <v>4796164.8</v>
      </c>
      <c r="J1009" s="589">
        <f t="shared" si="47"/>
        <v>1</v>
      </c>
    </row>
    <row r="1010" spans="1:10">
      <c r="A1010" s="584">
        <v>2016</v>
      </c>
      <c r="B1010" s="585" t="s">
        <v>1127</v>
      </c>
      <c r="C1010" s="585" t="s">
        <v>31</v>
      </c>
      <c r="D1010" s="586">
        <v>81610</v>
      </c>
      <c r="E1010" s="587">
        <v>16.75</v>
      </c>
      <c r="F1010" s="587">
        <f t="shared" si="45"/>
        <v>1366967.5</v>
      </c>
      <c r="G1010" s="588">
        <v>0.4</v>
      </c>
      <c r="H1010" s="586">
        <v>5.2</v>
      </c>
      <c r="I1010" s="587">
        <f t="shared" si="46"/>
        <v>424372</v>
      </c>
      <c r="J1010" s="589">
        <f t="shared" si="47"/>
        <v>0</v>
      </c>
    </row>
    <row r="1011" spans="1:10">
      <c r="A1011" s="584">
        <v>2016</v>
      </c>
      <c r="B1011" s="585" t="s">
        <v>1127</v>
      </c>
      <c r="C1011" s="585" t="s">
        <v>31</v>
      </c>
      <c r="D1011" s="586">
        <v>49352</v>
      </c>
      <c r="E1011" s="587">
        <v>16.8</v>
      </c>
      <c r="F1011" s="587">
        <f t="shared" si="45"/>
        <v>829113.60000000009</v>
      </c>
      <c r="G1011" s="588">
        <v>0.38</v>
      </c>
      <c r="H1011" s="586">
        <v>5.7</v>
      </c>
      <c r="I1011" s="587">
        <f t="shared" si="46"/>
        <v>281306.40000000002</v>
      </c>
      <c r="J1011" s="589">
        <f t="shared" si="47"/>
        <v>0</v>
      </c>
    </row>
    <row r="1012" spans="1:10">
      <c r="A1012" s="584">
        <v>2016</v>
      </c>
      <c r="B1012" s="585" t="s">
        <v>1131</v>
      </c>
      <c r="C1012" s="585" t="s">
        <v>31</v>
      </c>
      <c r="D1012" s="586">
        <v>66463</v>
      </c>
      <c r="E1012" s="587">
        <v>22.39</v>
      </c>
      <c r="F1012" s="587">
        <f t="shared" si="45"/>
        <v>1488106.57</v>
      </c>
      <c r="G1012" s="588">
        <v>0.47</v>
      </c>
      <c r="H1012" s="586">
        <v>9.6999999999999993</v>
      </c>
      <c r="I1012" s="587">
        <f t="shared" si="46"/>
        <v>644691.1</v>
      </c>
      <c r="J1012" s="589">
        <f t="shared" si="47"/>
        <v>0</v>
      </c>
    </row>
    <row r="1013" spans="1:10">
      <c r="A1013" s="584">
        <v>2016</v>
      </c>
      <c r="B1013" s="585" t="s">
        <v>1127</v>
      </c>
      <c r="C1013" s="585" t="s">
        <v>31</v>
      </c>
      <c r="D1013" s="586">
        <v>56470</v>
      </c>
      <c r="E1013" s="587">
        <v>18.02</v>
      </c>
      <c r="F1013" s="587">
        <f t="shared" si="45"/>
        <v>1017589.4</v>
      </c>
      <c r="G1013" s="588">
        <v>0.28999999999999998</v>
      </c>
      <c r="H1013" s="586">
        <v>5</v>
      </c>
      <c r="I1013" s="587">
        <f t="shared" si="46"/>
        <v>282350</v>
      </c>
      <c r="J1013" s="589">
        <f t="shared" si="47"/>
        <v>0</v>
      </c>
    </row>
    <row r="1014" spans="1:10">
      <c r="A1014" s="584">
        <v>2016</v>
      </c>
      <c r="B1014" s="585" t="s">
        <v>1127</v>
      </c>
      <c r="C1014" s="585" t="s">
        <v>31</v>
      </c>
      <c r="D1014" s="586">
        <v>14100</v>
      </c>
      <c r="E1014" s="587">
        <v>18.260000000000002</v>
      </c>
      <c r="F1014" s="587">
        <f t="shared" si="45"/>
        <v>257466.00000000003</v>
      </c>
      <c r="G1014" s="588">
        <v>0.21</v>
      </c>
      <c r="H1014" s="586">
        <v>4.5</v>
      </c>
      <c r="I1014" s="587">
        <f t="shared" si="46"/>
        <v>63450</v>
      </c>
      <c r="J1014" s="589">
        <f t="shared" si="47"/>
        <v>0</v>
      </c>
    </row>
    <row r="1015" spans="1:10">
      <c r="A1015" s="584">
        <v>2016</v>
      </c>
      <c r="B1015" s="585" t="s">
        <v>1127</v>
      </c>
      <c r="C1015" s="585" t="s">
        <v>31</v>
      </c>
      <c r="D1015" s="586">
        <v>97529</v>
      </c>
      <c r="E1015" s="587">
        <v>17.22</v>
      </c>
      <c r="F1015" s="587">
        <f t="shared" si="45"/>
        <v>1679449.38</v>
      </c>
      <c r="G1015" s="588">
        <v>0.23</v>
      </c>
      <c r="H1015" s="586">
        <v>4.2</v>
      </c>
      <c r="I1015" s="587">
        <f t="shared" si="46"/>
        <v>409621.8</v>
      </c>
      <c r="J1015" s="589">
        <f t="shared" si="47"/>
        <v>0</v>
      </c>
    </row>
    <row r="1016" spans="1:10">
      <c r="A1016" s="584">
        <v>2016</v>
      </c>
      <c r="B1016" s="585" t="s">
        <v>1127</v>
      </c>
      <c r="C1016" s="585" t="s">
        <v>31</v>
      </c>
      <c r="D1016" s="586">
        <v>56361</v>
      </c>
      <c r="E1016" s="587">
        <v>17.88</v>
      </c>
      <c r="F1016" s="587">
        <f t="shared" si="45"/>
        <v>1007734.6799999999</v>
      </c>
      <c r="G1016" s="588">
        <v>0.2</v>
      </c>
      <c r="H1016" s="586">
        <v>5.5</v>
      </c>
      <c r="I1016" s="587">
        <f t="shared" si="46"/>
        <v>309985.5</v>
      </c>
      <c r="J1016" s="589">
        <f t="shared" si="47"/>
        <v>0</v>
      </c>
    </row>
    <row r="1017" spans="1:10">
      <c r="A1017" s="584">
        <v>2016</v>
      </c>
      <c r="B1017" s="585" t="s">
        <v>1127</v>
      </c>
      <c r="C1017" s="585" t="s">
        <v>31</v>
      </c>
      <c r="D1017" s="586">
        <v>27564</v>
      </c>
      <c r="E1017" s="587">
        <v>17.68</v>
      </c>
      <c r="F1017" s="587">
        <f t="shared" si="45"/>
        <v>487331.52</v>
      </c>
      <c r="G1017" s="588">
        <v>0.35</v>
      </c>
      <c r="H1017" s="586">
        <v>5.4</v>
      </c>
      <c r="I1017" s="587">
        <f t="shared" si="46"/>
        <v>148845.6</v>
      </c>
      <c r="J1017" s="589">
        <f t="shared" si="47"/>
        <v>0</v>
      </c>
    </row>
    <row r="1018" spans="1:10">
      <c r="A1018" s="584">
        <v>2016</v>
      </c>
      <c r="B1018" s="585" t="s">
        <v>1127</v>
      </c>
      <c r="C1018" s="585" t="s">
        <v>31</v>
      </c>
      <c r="D1018" s="586">
        <v>13940</v>
      </c>
      <c r="E1018" s="587">
        <v>17.41</v>
      </c>
      <c r="F1018" s="587">
        <f t="shared" si="45"/>
        <v>242695.4</v>
      </c>
      <c r="G1018" s="588">
        <v>0.18</v>
      </c>
      <c r="H1018" s="586">
        <v>3.8</v>
      </c>
      <c r="I1018" s="587">
        <f t="shared" si="46"/>
        <v>52972</v>
      </c>
      <c r="J1018" s="589">
        <f t="shared" si="47"/>
        <v>0</v>
      </c>
    </row>
    <row r="1019" spans="1:10">
      <c r="A1019" s="584">
        <v>2016</v>
      </c>
      <c r="B1019" s="585" t="s">
        <v>1127</v>
      </c>
      <c r="C1019" s="585" t="s">
        <v>31</v>
      </c>
      <c r="D1019" s="586">
        <v>42050</v>
      </c>
      <c r="E1019" s="587">
        <v>17.260000000000002</v>
      </c>
      <c r="F1019" s="587">
        <f t="shared" si="45"/>
        <v>725783.00000000012</v>
      </c>
      <c r="G1019" s="588">
        <v>0.24</v>
      </c>
      <c r="H1019" s="586">
        <v>4</v>
      </c>
      <c r="I1019" s="587">
        <f t="shared" si="46"/>
        <v>168200</v>
      </c>
      <c r="J1019" s="589">
        <f t="shared" si="47"/>
        <v>0</v>
      </c>
    </row>
    <row r="1020" spans="1:10">
      <c r="A1020" s="584">
        <v>2016</v>
      </c>
      <c r="B1020" s="585" t="s">
        <v>1127</v>
      </c>
      <c r="C1020" s="585" t="s">
        <v>31</v>
      </c>
      <c r="D1020" s="586">
        <v>55524</v>
      </c>
      <c r="E1020" s="587">
        <v>17.28</v>
      </c>
      <c r="F1020" s="587">
        <f t="shared" si="45"/>
        <v>959454.72000000009</v>
      </c>
      <c r="G1020" s="588">
        <v>0.23</v>
      </c>
      <c r="H1020" s="586">
        <v>4.0999999999999996</v>
      </c>
      <c r="I1020" s="587">
        <f t="shared" si="46"/>
        <v>227648.4</v>
      </c>
      <c r="J1020" s="589">
        <f t="shared" si="47"/>
        <v>0</v>
      </c>
    </row>
    <row r="1021" spans="1:10">
      <c r="A1021" s="584">
        <v>2016</v>
      </c>
      <c r="B1021" s="585" t="s">
        <v>1127</v>
      </c>
      <c r="C1021" s="585" t="s">
        <v>31</v>
      </c>
      <c r="D1021" s="586">
        <v>42025</v>
      </c>
      <c r="E1021" s="587">
        <v>17.28</v>
      </c>
      <c r="F1021" s="587">
        <f t="shared" si="45"/>
        <v>726192</v>
      </c>
      <c r="G1021" s="588">
        <v>0.23</v>
      </c>
      <c r="H1021" s="586">
        <v>4</v>
      </c>
      <c r="I1021" s="587">
        <f t="shared" si="46"/>
        <v>168100</v>
      </c>
      <c r="J1021" s="589">
        <f t="shared" si="47"/>
        <v>0</v>
      </c>
    </row>
    <row r="1022" spans="1:10">
      <c r="A1022" s="584">
        <v>2016</v>
      </c>
      <c r="B1022" s="585" t="s">
        <v>1127</v>
      </c>
      <c r="C1022" s="585" t="s">
        <v>31</v>
      </c>
      <c r="D1022" s="586">
        <v>28901</v>
      </c>
      <c r="E1022" s="587">
        <v>17.66</v>
      </c>
      <c r="F1022" s="587">
        <f t="shared" si="45"/>
        <v>510391.66000000003</v>
      </c>
      <c r="G1022" s="588">
        <v>0.21</v>
      </c>
      <c r="H1022" s="586">
        <v>5.7</v>
      </c>
      <c r="I1022" s="587">
        <f t="shared" si="46"/>
        <v>164735.70000000001</v>
      </c>
      <c r="J1022" s="589">
        <f t="shared" si="47"/>
        <v>0</v>
      </c>
    </row>
    <row r="1023" spans="1:10">
      <c r="A1023" s="584">
        <v>2016</v>
      </c>
      <c r="B1023" s="585" t="s">
        <v>1131</v>
      </c>
      <c r="C1023" s="585" t="s">
        <v>31</v>
      </c>
      <c r="D1023" s="586">
        <v>42527</v>
      </c>
      <c r="E1023" s="587">
        <v>22.38</v>
      </c>
      <c r="F1023" s="587">
        <f t="shared" si="45"/>
        <v>951754.26</v>
      </c>
      <c r="G1023" s="588">
        <v>0.47</v>
      </c>
      <c r="H1023" s="586">
        <v>9.6999999999999993</v>
      </c>
      <c r="I1023" s="587">
        <f t="shared" si="46"/>
        <v>412511.89999999997</v>
      </c>
      <c r="J1023" s="589">
        <f t="shared" si="47"/>
        <v>0</v>
      </c>
    </row>
    <row r="1024" spans="1:10">
      <c r="A1024" s="584">
        <v>2016</v>
      </c>
      <c r="B1024" s="585" t="s">
        <v>1127</v>
      </c>
      <c r="C1024" s="585" t="s">
        <v>31</v>
      </c>
      <c r="D1024" s="586">
        <v>27984</v>
      </c>
      <c r="E1024" s="587">
        <v>17.579000000000001</v>
      </c>
      <c r="F1024" s="587">
        <f t="shared" si="45"/>
        <v>491930.73600000003</v>
      </c>
      <c r="G1024" s="588">
        <v>0.18</v>
      </c>
      <c r="H1024" s="586">
        <v>4.5999999999999996</v>
      </c>
      <c r="I1024" s="587">
        <f t="shared" si="46"/>
        <v>128726.39999999999</v>
      </c>
      <c r="J1024" s="589">
        <f t="shared" si="47"/>
        <v>0</v>
      </c>
    </row>
    <row r="1025" spans="1:10">
      <c r="A1025" s="584">
        <v>2016</v>
      </c>
      <c r="B1025" s="585" t="s">
        <v>1131</v>
      </c>
      <c r="C1025" s="585" t="s">
        <v>31</v>
      </c>
      <c r="D1025" s="586">
        <v>78230</v>
      </c>
      <c r="E1025" s="587">
        <v>22.25</v>
      </c>
      <c r="F1025" s="587">
        <f t="shared" si="45"/>
        <v>1740617.5</v>
      </c>
      <c r="G1025" s="588">
        <v>0.47</v>
      </c>
      <c r="H1025" s="586">
        <v>10</v>
      </c>
      <c r="I1025" s="587">
        <f t="shared" si="46"/>
        <v>782300</v>
      </c>
      <c r="J1025" s="589">
        <f t="shared" si="47"/>
        <v>0</v>
      </c>
    </row>
    <row r="1026" spans="1:10">
      <c r="A1026" s="584">
        <v>2016</v>
      </c>
      <c r="B1026" s="585" t="s">
        <v>1131</v>
      </c>
      <c r="C1026" s="585" t="s">
        <v>31</v>
      </c>
      <c r="D1026" s="586">
        <v>27080</v>
      </c>
      <c r="E1026" s="587">
        <v>20.72</v>
      </c>
      <c r="F1026" s="587">
        <f t="shared" si="45"/>
        <v>561097.6</v>
      </c>
      <c r="G1026" s="588">
        <v>1.19</v>
      </c>
      <c r="H1026" s="586">
        <v>22.9</v>
      </c>
      <c r="I1026" s="587">
        <f t="shared" si="46"/>
        <v>620132</v>
      </c>
      <c r="J1026" s="589">
        <f t="shared" si="47"/>
        <v>0</v>
      </c>
    </row>
    <row r="1027" spans="1:10">
      <c r="A1027" s="584">
        <v>2016</v>
      </c>
      <c r="B1027" s="585" t="s">
        <v>1131</v>
      </c>
      <c r="C1027" s="585" t="s">
        <v>31</v>
      </c>
      <c r="D1027" s="586">
        <v>50383</v>
      </c>
      <c r="E1027" s="587">
        <v>23.6</v>
      </c>
      <c r="F1027" s="587">
        <f t="shared" ref="F1027:F1090" si="48">E1027*D1027</f>
        <v>1189038.8</v>
      </c>
      <c r="G1027" s="588">
        <v>2.6</v>
      </c>
      <c r="H1027" s="586">
        <v>8.1</v>
      </c>
      <c r="I1027" s="587">
        <f t="shared" ref="I1027:I1090" si="49">H1027*D1027</f>
        <v>408102.3</v>
      </c>
      <c r="J1027" s="589">
        <f t="shared" ref="J1027:J1090" si="50">IF(B1027="LIG",1,0)</f>
        <v>0</v>
      </c>
    </row>
    <row r="1028" spans="1:10">
      <c r="A1028" s="584">
        <v>2016</v>
      </c>
      <c r="B1028" s="585" t="s">
        <v>1131</v>
      </c>
      <c r="C1028" s="585" t="s">
        <v>31</v>
      </c>
      <c r="D1028" s="586">
        <v>62807</v>
      </c>
      <c r="E1028" s="587">
        <v>23.84</v>
      </c>
      <c r="F1028" s="587">
        <f t="shared" si="48"/>
        <v>1497318.88</v>
      </c>
      <c r="G1028" s="588">
        <v>2.82</v>
      </c>
      <c r="H1028" s="586">
        <v>7.4</v>
      </c>
      <c r="I1028" s="587">
        <f t="shared" si="49"/>
        <v>464771.80000000005</v>
      </c>
      <c r="J1028" s="589">
        <f t="shared" si="50"/>
        <v>0</v>
      </c>
    </row>
    <row r="1029" spans="1:10">
      <c r="A1029" s="584">
        <v>2016</v>
      </c>
      <c r="B1029" s="585" t="s">
        <v>1131</v>
      </c>
      <c r="C1029" s="585" t="s">
        <v>31</v>
      </c>
      <c r="D1029" s="586">
        <v>35412</v>
      </c>
      <c r="E1029" s="587">
        <v>26.05</v>
      </c>
      <c r="F1029" s="587">
        <f t="shared" si="48"/>
        <v>922482.6</v>
      </c>
      <c r="G1029" s="588">
        <v>2.62</v>
      </c>
      <c r="H1029" s="586">
        <v>7.4</v>
      </c>
      <c r="I1029" s="587">
        <f t="shared" si="49"/>
        <v>262048.80000000002</v>
      </c>
      <c r="J1029" s="589">
        <f t="shared" si="50"/>
        <v>0</v>
      </c>
    </row>
    <row r="1030" spans="1:10">
      <c r="A1030" s="584">
        <v>2016</v>
      </c>
      <c r="B1030" s="585" t="s">
        <v>1131</v>
      </c>
      <c r="C1030" s="585" t="s">
        <v>31</v>
      </c>
      <c r="D1030" s="586">
        <v>82578</v>
      </c>
      <c r="E1030" s="587">
        <v>25.96</v>
      </c>
      <c r="F1030" s="587">
        <f t="shared" si="48"/>
        <v>2143724.88</v>
      </c>
      <c r="G1030" s="588">
        <v>2.75</v>
      </c>
      <c r="H1030" s="586">
        <v>7.7</v>
      </c>
      <c r="I1030" s="587">
        <f t="shared" si="49"/>
        <v>635850.6</v>
      </c>
      <c r="J1030" s="589">
        <f t="shared" si="50"/>
        <v>0</v>
      </c>
    </row>
    <row r="1031" spans="1:10">
      <c r="A1031" s="584">
        <v>2016</v>
      </c>
      <c r="B1031" s="585" t="s">
        <v>1131</v>
      </c>
      <c r="C1031" s="585" t="s">
        <v>31</v>
      </c>
      <c r="D1031" s="586">
        <v>99606</v>
      </c>
      <c r="E1031" s="587">
        <v>23.728000000000002</v>
      </c>
      <c r="F1031" s="587">
        <f t="shared" si="48"/>
        <v>2363451.1680000001</v>
      </c>
      <c r="G1031" s="588">
        <v>2.23</v>
      </c>
      <c r="H1031" s="586">
        <v>9.5</v>
      </c>
      <c r="I1031" s="587">
        <f t="shared" si="49"/>
        <v>946257</v>
      </c>
      <c r="J1031" s="589">
        <f t="shared" si="50"/>
        <v>0</v>
      </c>
    </row>
    <row r="1032" spans="1:10">
      <c r="A1032" s="584">
        <v>2016</v>
      </c>
      <c r="B1032" s="585" t="s">
        <v>1131</v>
      </c>
      <c r="C1032" s="585" t="s">
        <v>31</v>
      </c>
      <c r="D1032" s="586">
        <v>4465</v>
      </c>
      <c r="E1032" s="587">
        <v>23.728000000000002</v>
      </c>
      <c r="F1032" s="587">
        <f t="shared" si="48"/>
        <v>105945.52</v>
      </c>
      <c r="G1032" s="588">
        <v>2.23</v>
      </c>
      <c r="H1032" s="586">
        <v>9.5</v>
      </c>
      <c r="I1032" s="587">
        <f t="shared" si="49"/>
        <v>42417.5</v>
      </c>
      <c r="J1032" s="589">
        <f t="shared" si="50"/>
        <v>0</v>
      </c>
    </row>
    <row r="1033" spans="1:10">
      <c r="A1033" s="584">
        <v>2016</v>
      </c>
      <c r="B1033" s="585" t="s">
        <v>1131</v>
      </c>
      <c r="C1033" s="585" t="s">
        <v>31</v>
      </c>
      <c r="D1033" s="586">
        <v>77585</v>
      </c>
      <c r="E1033" s="587">
        <v>23.36</v>
      </c>
      <c r="F1033" s="587">
        <f t="shared" si="48"/>
        <v>1812385.5999999999</v>
      </c>
      <c r="G1033" s="588">
        <v>2.76</v>
      </c>
      <c r="H1033" s="586">
        <v>6.7</v>
      </c>
      <c r="I1033" s="587">
        <f t="shared" si="49"/>
        <v>519819.5</v>
      </c>
      <c r="J1033" s="589">
        <f t="shared" si="50"/>
        <v>0</v>
      </c>
    </row>
    <row r="1034" spans="1:10">
      <c r="A1034" s="584">
        <v>2016</v>
      </c>
      <c r="B1034" s="585" t="s">
        <v>1131</v>
      </c>
      <c r="C1034" s="585" t="s">
        <v>31</v>
      </c>
      <c r="D1034" s="586">
        <v>13009</v>
      </c>
      <c r="E1034" s="587">
        <v>23.31</v>
      </c>
      <c r="F1034" s="587">
        <f t="shared" si="48"/>
        <v>303239.78999999998</v>
      </c>
      <c r="G1034" s="588">
        <v>2.7</v>
      </c>
      <c r="H1034" s="586">
        <v>8.5</v>
      </c>
      <c r="I1034" s="587">
        <f t="shared" si="49"/>
        <v>110576.5</v>
      </c>
      <c r="J1034" s="589">
        <f t="shared" si="50"/>
        <v>0</v>
      </c>
    </row>
    <row r="1035" spans="1:10">
      <c r="A1035" s="584">
        <v>2016</v>
      </c>
      <c r="B1035" s="585" t="s">
        <v>1131</v>
      </c>
      <c r="C1035" s="585" t="s">
        <v>31</v>
      </c>
      <c r="D1035" s="586">
        <v>12924</v>
      </c>
      <c r="E1035" s="587">
        <v>26.03</v>
      </c>
      <c r="F1035" s="587">
        <f t="shared" si="48"/>
        <v>336411.72000000003</v>
      </c>
      <c r="G1035" s="588">
        <v>2.4500000000000002</v>
      </c>
      <c r="H1035" s="586">
        <v>7.4</v>
      </c>
      <c r="I1035" s="587">
        <f t="shared" si="49"/>
        <v>95637.6</v>
      </c>
      <c r="J1035" s="589">
        <f t="shared" si="50"/>
        <v>0</v>
      </c>
    </row>
    <row r="1036" spans="1:10">
      <c r="A1036" s="584">
        <v>2016</v>
      </c>
      <c r="B1036" s="585" t="s">
        <v>1131</v>
      </c>
      <c r="C1036" s="585" t="s">
        <v>31</v>
      </c>
      <c r="D1036" s="586">
        <v>37161</v>
      </c>
      <c r="E1036" s="587">
        <v>24.59</v>
      </c>
      <c r="F1036" s="587">
        <f t="shared" si="48"/>
        <v>913788.99</v>
      </c>
      <c r="G1036" s="588">
        <v>0.86</v>
      </c>
      <c r="H1036" s="586">
        <v>11</v>
      </c>
      <c r="I1036" s="587">
        <f t="shared" si="49"/>
        <v>408771</v>
      </c>
      <c r="J1036" s="589">
        <f t="shared" si="50"/>
        <v>0</v>
      </c>
    </row>
    <row r="1037" spans="1:10">
      <c r="A1037" s="584">
        <v>2016</v>
      </c>
      <c r="B1037" s="585" t="s">
        <v>1131</v>
      </c>
      <c r="C1037" s="585" t="s">
        <v>31</v>
      </c>
      <c r="D1037" s="586">
        <v>33508</v>
      </c>
      <c r="E1037" s="587">
        <v>22.756</v>
      </c>
      <c r="F1037" s="587">
        <f t="shared" si="48"/>
        <v>762508.04799999995</v>
      </c>
      <c r="G1037" s="588">
        <v>0.56000000000000005</v>
      </c>
      <c r="H1037" s="586">
        <v>11.5</v>
      </c>
      <c r="I1037" s="587">
        <f t="shared" si="49"/>
        <v>385342</v>
      </c>
      <c r="J1037" s="589">
        <f t="shared" si="50"/>
        <v>0</v>
      </c>
    </row>
    <row r="1038" spans="1:10">
      <c r="A1038" s="584">
        <v>2016</v>
      </c>
      <c r="B1038" s="585" t="s">
        <v>1131</v>
      </c>
      <c r="C1038" s="585" t="s">
        <v>31</v>
      </c>
      <c r="D1038" s="586">
        <v>22349</v>
      </c>
      <c r="E1038" s="587">
        <v>23.718</v>
      </c>
      <c r="F1038" s="587">
        <f t="shared" si="48"/>
        <v>530073.58200000005</v>
      </c>
      <c r="G1038" s="588">
        <v>2.56</v>
      </c>
      <c r="H1038" s="586">
        <v>8.1999999999999993</v>
      </c>
      <c r="I1038" s="587">
        <f t="shared" si="49"/>
        <v>183261.8</v>
      </c>
      <c r="J1038" s="589">
        <f t="shared" si="50"/>
        <v>0</v>
      </c>
    </row>
    <row r="1039" spans="1:10">
      <c r="A1039" s="584">
        <v>2016</v>
      </c>
      <c r="B1039" s="585" t="s">
        <v>1131</v>
      </c>
      <c r="C1039" s="585" t="s">
        <v>31</v>
      </c>
      <c r="D1039" s="586">
        <v>116227</v>
      </c>
      <c r="E1039" s="587">
        <v>23.321999999999999</v>
      </c>
      <c r="F1039" s="587">
        <f t="shared" si="48"/>
        <v>2710646.094</v>
      </c>
      <c r="G1039" s="588">
        <v>0.96</v>
      </c>
      <c r="H1039" s="586">
        <v>12.8</v>
      </c>
      <c r="I1039" s="587">
        <f t="shared" si="49"/>
        <v>1487705.6</v>
      </c>
      <c r="J1039" s="589">
        <f t="shared" si="50"/>
        <v>0</v>
      </c>
    </row>
    <row r="1040" spans="1:10">
      <c r="A1040" s="584">
        <v>2016</v>
      </c>
      <c r="B1040" s="585" t="s">
        <v>1131</v>
      </c>
      <c r="C1040" s="585" t="s">
        <v>31</v>
      </c>
      <c r="D1040" s="586">
        <v>132859</v>
      </c>
      <c r="E1040" s="587">
        <v>23.684000000000001</v>
      </c>
      <c r="F1040" s="587">
        <f t="shared" si="48"/>
        <v>3146632.5560000003</v>
      </c>
      <c r="G1040" s="588">
        <v>2.54</v>
      </c>
      <c r="H1040" s="586">
        <v>8.3000000000000007</v>
      </c>
      <c r="I1040" s="587">
        <f t="shared" si="49"/>
        <v>1102729.7000000002</v>
      </c>
      <c r="J1040" s="589">
        <f t="shared" si="50"/>
        <v>0</v>
      </c>
    </row>
    <row r="1041" spans="1:10">
      <c r="A1041" s="584">
        <v>2016</v>
      </c>
      <c r="B1041" s="585" t="s">
        <v>1131</v>
      </c>
      <c r="C1041" s="585" t="s">
        <v>31</v>
      </c>
      <c r="D1041" s="586">
        <v>37907</v>
      </c>
      <c r="E1041" s="587">
        <v>25.928000000000001</v>
      </c>
      <c r="F1041" s="587">
        <f t="shared" si="48"/>
        <v>982852.696</v>
      </c>
      <c r="G1041" s="588">
        <v>2.4900000000000002</v>
      </c>
      <c r="H1041" s="586">
        <v>7.5</v>
      </c>
      <c r="I1041" s="587">
        <f t="shared" si="49"/>
        <v>284302.5</v>
      </c>
      <c r="J1041" s="589">
        <f t="shared" si="50"/>
        <v>0</v>
      </c>
    </row>
    <row r="1042" spans="1:10">
      <c r="A1042" s="584">
        <v>2016</v>
      </c>
      <c r="B1042" s="585" t="s">
        <v>1131</v>
      </c>
      <c r="C1042" s="585" t="s">
        <v>31</v>
      </c>
      <c r="D1042" s="586">
        <v>22176</v>
      </c>
      <c r="E1042" s="587">
        <v>23.614000000000001</v>
      </c>
      <c r="F1042" s="587">
        <f t="shared" si="48"/>
        <v>523664.06400000001</v>
      </c>
      <c r="G1042" s="588">
        <v>2.4700000000000002</v>
      </c>
      <c r="H1042" s="586">
        <v>8.6</v>
      </c>
      <c r="I1042" s="587">
        <f t="shared" si="49"/>
        <v>190713.60000000001</v>
      </c>
      <c r="J1042" s="589">
        <f t="shared" si="50"/>
        <v>0</v>
      </c>
    </row>
    <row r="1043" spans="1:10">
      <c r="A1043" s="584">
        <v>2016</v>
      </c>
      <c r="B1043" s="585" t="s">
        <v>1131</v>
      </c>
      <c r="C1043" s="585" t="s">
        <v>31</v>
      </c>
      <c r="D1043" s="586">
        <v>11702</v>
      </c>
      <c r="E1043" s="587">
        <v>24.46</v>
      </c>
      <c r="F1043" s="587">
        <f t="shared" si="48"/>
        <v>286230.92</v>
      </c>
      <c r="G1043" s="588">
        <v>1.52</v>
      </c>
      <c r="H1043" s="586">
        <v>9.4</v>
      </c>
      <c r="I1043" s="587">
        <f t="shared" si="49"/>
        <v>109998.8</v>
      </c>
      <c r="J1043" s="589">
        <f t="shared" si="50"/>
        <v>0</v>
      </c>
    </row>
    <row r="1044" spans="1:10">
      <c r="A1044" s="584">
        <v>2016</v>
      </c>
      <c r="B1044" s="585" t="s">
        <v>1131</v>
      </c>
      <c r="C1044" s="585" t="s">
        <v>31</v>
      </c>
      <c r="D1044" s="586">
        <v>37663</v>
      </c>
      <c r="E1044" s="587">
        <v>23.646000000000001</v>
      </c>
      <c r="F1044" s="587">
        <f t="shared" si="48"/>
        <v>890579.29800000007</v>
      </c>
      <c r="G1044" s="588">
        <v>2.4900000000000002</v>
      </c>
      <c r="H1044" s="586">
        <v>8.1</v>
      </c>
      <c r="I1044" s="587">
        <f t="shared" si="49"/>
        <v>305070.3</v>
      </c>
      <c r="J1044" s="589">
        <f t="shared" si="50"/>
        <v>0</v>
      </c>
    </row>
    <row r="1045" spans="1:10">
      <c r="A1045" s="584">
        <v>2016</v>
      </c>
      <c r="B1045" s="585" t="s">
        <v>1127</v>
      </c>
      <c r="C1045" s="585" t="s">
        <v>31</v>
      </c>
      <c r="D1045" s="586">
        <v>111044</v>
      </c>
      <c r="E1045" s="587">
        <v>17.600000000000001</v>
      </c>
      <c r="F1045" s="587">
        <f t="shared" si="48"/>
        <v>1954374.4000000001</v>
      </c>
      <c r="G1045" s="588">
        <v>0.19</v>
      </c>
      <c r="H1045" s="586">
        <v>4.5</v>
      </c>
      <c r="I1045" s="587">
        <f t="shared" si="49"/>
        <v>499698</v>
      </c>
      <c r="J1045" s="589">
        <f t="shared" si="50"/>
        <v>0</v>
      </c>
    </row>
    <row r="1046" spans="1:10">
      <c r="A1046" s="584">
        <v>2016</v>
      </c>
      <c r="B1046" s="585" t="s">
        <v>1127</v>
      </c>
      <c r="C1046" s="585" t="s">
        <v>31</v>
      </c>
      <c r="D1046" s="586">
        <v>16450</v>
      </c>
      <c r="E1046" s="587">
        <v>17.600000000000001</v>
      </c>
      <c r="F1046" s="587">
        <f t="shared" si="48"/>
        <v>289520</v>
      </c>
      <c r="G1046" s="588">
        <v>0.23</v>
      </c>
      <c r="H1046" s="586">
        <v>5.3</v>
      </c>
      <c r="I1046" s="587">
        <f t="shared" si="49"/>
        <v>87185</v>
      </c>
      <c r="J1046" s="589">
        <f t="shared" si="50"/>
        <v>0</v>
      </c>
    </row>
    <row r="1047" spans="1:10">
      <c r="A1047" s="584">
        <v>2016</v>
      </c>
      <c r="B1047" s="585" t="s">
        <v>1127</v>
      </c>
      <c r="C1047" s="585" t="s">
        <v>31</v>
      </c>
      <c r="D1047" s="586">
        <v>182160</v>
      </c>
      <c r="E1047" s="587">
        <v>17.600000000000001</v>
      </c>
      <c r="F1047" s="587">
        <f t="shared" si="48"/>
        <v>3206016.0000000005</v>
      </c>
      <c r="G1047" s="588">
        <v>0.18</v>
      </c>
      <c r="H1047" s="586">
        <v>4.5</v>
      </c>
      <c r="I1047" s="587">
        <f t="shared" si="49"/>
        <v>819720</v>
      </c>
      <c r="J1047" s="589">
        <f t="shared" si="50"/>
        <v>0</v>
      </c>
    </row>
    <row r="1048" spans="1:10">
      <c r="A1048" s="584">
        <v>2016</v>
      </c>
      <c r="B1048" s="585" t="s">
        <v>1127</v>
      </c>
      <c r="C1048" s="585" t="s">
        <v>31</v>
      </c>
      <c r="D1048" s="586">
        <v>27884</v>
      </c>
      <c r="E1048" s="587">
        <v>17.600000000000001</v>
      </c>
      <c r="F1048" s="587">
        <f t="shared" si="48"/>
        <v>490758.40000000002</v>
      </c>
      <c r="G1048" s="588">
        <v>0.23</v>
      </c>
      <c r="H1048" s="586">
        <v>4.0999999999999996</v>
      </c>
      <c r="I1048" s="587">
        <f t="shared" si="49"/>
        <v>114324.4</v>
      </c>
      <c r="J1048" s="589">
        <f t="shared" si="50"/>
        <v>0</v>
      </c>
    </row>
    <row r="1049" spans="1:10">
      <c r="A1049" s="584">
        <v>2016</v>
      </c>
      <c r="B1049" s="585" t="s">
        <v>1127</v>
      </c>
      <c r="C1049" s="585" t="s">
        <v>31</v>
      </c>
      <c r="D1049" s="586">
        <v>32383</v>
      </c>
      <c r="E1049" s="587">
        <v>17.2</v>
      </c>
      <c r="F1049" s="587">
        <f t="shared" si="48"/>
        <v>556987.6</v>
      </c>
      <c r="G1049" s="588">
        <v>0.18</v>
      </c>
      <c r="H1049" s="586">
        <v>4.3</v>
      </c>
      <c r="I1049" s="587">
        <f t="shared" si="49"/>
        <v>139246.9</v>
      </c>
      <c r="J1049" s="589">
        <f t="shared" si="50"/>
        <v>0</v>
      </c>
    </row>
    <row r="1050" spans="1:10">
      <c r="A1050" s="584">
        <v>2016</v>
      </c>
      <c r="B1050" s="585" t="s">
        <v>1127</v>
      </c>
      <c r="C1050" s="585" t="s">
        <v>31</v>
      </c>
      <c r="D1050" s="586">
        <v>95510</v>
      </c>
      <c r="E1050" s="587">
        <v>17.544</v>
      </c>
      <c r="F1050" s="587">
        <f t="shared" si="48"/>
        <v>1675627.44</v>
      </c>
      <c r="G1050" s="588">
        <v>0.18</v>
      </c>
      <c r="H1050" s="586">
        <v>4.5</v>
      </c>
      <c r="I1050" s="587">
        <f t="shared" si="49"/>
        <v>429795</v>
      </c>
      <c r="J1050" s="589">
        <f t="shared" si="50"/>
        <v>0</v>
      </c>
    </row>
    <row r="1051" spans="1:10">
      <c r="A1051" s="584">
        <v>2016</v>
      </c>
      <c r="B1051" s="585" t="s">
        <v>1127</v>
      </c>
      <c r="C1051" s="585" t="s">
        <v>31</v>
      </c>
      <c r="D1051" s="586">
        <v>79505</v>
      </c>
      <c r="E1051" s="587">
        <v>17.68</v>
      </c>
      <c r="F1051" s="587">
        <f t="shared" si="48"/>
        <v>1405648.4</v>
      </c>
      <c r="G1051" s="588">
        <v>0.23</v>
      </c>
      <c r="H1051" s="586">
        <v>5.0999999999999996</v>
      </c>
      <c r="I1051" s="587">
        <f t="shared" si="49"/>
        <v>405475.5</v>
      </c>
      <c r="J1051" s="589">
        <f t="shared" si="50"/>
        <v>0</v>
      </c>
    </row>
    <row r="1052" spans="1:10">
      <c r="A1052" s="584">
        <v>2016</v>
      </c>
      <c r="B1052" s="585" t="s">
        <v>1127</v>
      </c>
      <c r="C1052" s="585" t="s">
        <v>31</v>
      </c>
      <c r="D1052" s="586">
        <v>129263</v>
      </c>
      <c r="E1052" s="587">
        <v>17.190000000000001</v>
      </c>
      <c r="F1052" s="587">
        <f t="shared" si="48"/>
        <v>2222030.9700000002</v>
      </c>
      <c r="G1052" s="588">
        <v>0.18</v>
      </c>
      <c r="H1052" s="586">
        <v>4.5</v>
      </c>
      <c r="I1052" s="587">
        <f t="shared" si="49"/>
        <v>581683.5</v>
      </c>
      <c r="J1052" s="589">
        <f t="shared" si="50"/>
        <v>0</v>
      </c>
    </row>
    <row r="1053" spans="1:10">
      <c r="A1053" s="584">
        <v>2016</v>
      </c>
      <c r="B1053" s="585" t="s">
        <v>1127</v>
      </c>
      <c r="C1053" s="585" t="s">
        <v>31</v>
      </c>
      <c r="D1053" s="586">
        <v>114439</v>
      </c>
      <c r="E1053" s="587">
        <v>17.22</v>
      </c>
      <c r="F1053" s="587">
        <f t="shared" si="48"/>
        <v>1970639.5799999998</v>
      </c>
      <c r="G1053" s="588">
        <v>0.18</v>
      </c>
      <c r="H1053" s="586">
        <v>4.4000000000000004</v>
      </c>
      <c r="I1053" s="587">
        <f t="shared" si="49"/>
        <v>503531.60000000003</v>
      </c>
      <c r="J1053" s="589">
        <f t="shared" si="50"/>
        <v>0</v>
      </c>
    </row>
    <row r="1054" spans="1:10">
      <c r="A1054" s="584">
        <v>2016</v>
      </c>
      <c r="B1054" s="585" t="s">
        <v>1127</v>
      </c>
      <c r="C1054" s="585" t="s">
        <v>31</v>
      </c>
      <c r="D1054" s="586">
        <v>79073</v>
      </c>
      <c r="E1054" s="587">
        <v>17.3</v>
      </c>
      <c r="F1054" s="587">
        <f t="shared" si="48"/>
        <v>1367962.9000000001</v>
      </c>
      <c r="G1054" s="588">
        <v>0.23</v>
      </c>
      <c r="H1054" s="586">
        <v>5.2</v>
      </c>
      <c r="I1054" s="587">
        <f t="shared" si="49"/>
        <v>411179.60000000003</v>
      </c>
      <c r="J1054" s="589">
        <f t="shared" si="50"/>
        <v>0</v>
      </c>
    </row>
    <row r="1055" spans="1:10">
      <c r="A1055" s="584">
        <v>2016</v>
      </c>
      <c r="B1055" s="585" t="s">
        <v>1127</v>
      </c>
      <c r="C1055" s="585" t="s">
        <v>31</v>
      </c>
      <c r="D1055" s="586">
        <v>239514</v>
      </c>
      <c r="E1055" s="587">
        <v>17.600000000000001</v>
      </c>
      <c r="F1055" s="587">
        <f t="shared" si="48"/>
        <v>4215446.4000000004</v>
      </c>
      <c r="G1055" s="588">
        <v>0.18</v>
      </c>
      <c r="H1055" s="586">
        <v>4.5999999999999996</v>
      </c>
      <c r="I1055" s="587">
        <f t="shared" si="49"/>
        <v>1101764.3999999999</v>
      </c>
      <c r="J1055" s="589">
        <f t="shared" si="50"/>
        <v>0</v>
      </c>
    </row>
    <row r="1056" spans="1:10">
      <c r="A1056" s="584">
        <v>2016</v>
      </c>
      <c r="B1056" s="585" t="s">
        <v>1127</v>
      </c>
      <c r="C1056" s="585" t="s">
        <v>31</v>
      </c>
      <c r="D1056" s="586">
        <v>81632</v>
      </c>
      <c r="E1056" s="587">
        <v>17.600000000000001</v>
      </c>
      <c r="F1056" s="587">
        <f t="shared" si="48"/>
        <v>1436723.2000000002</v>
      </c>
      <c r="G1056" s="588">
        <v>0.23</v>
      </c>
      <c r="H1056" s="586">
        <v>4</v>
      </c>
      <c r="I1056" s="587">
        <f t="shared" si="49"/>
        <v>326528</v>
      </c>
      <c r="J1056" s="589">
        <f t="shared" si="50"/>
        <v>0</v>
      </c>
    </row>
    <row r="1057" spans="1:10">
      <c r="A1057" s="584">
        <v>2016</v>
      </c>
      <c r="B1057" s="585" t="s">
        <v>1127</v>
      </c>
      <c r="C1057" s="585" t="s">
        <v>31</v>
      </c>
      <c r="D1057" s="586">
        <v>109828</v>
      </c>
      <c r="E1057" s="587">
        <v>17.600000000000001</v>
      </c>
      <c r="F1057" s="587">
        <f t="shared" si="48"/>
        <v>1932972.8</v>
      </c>
      <c r="G1057" s="588">
        <v>0.18</v>
      </c>
      <c r="H1057" s="586">
        <v>4.5999999999999996</v>
      </c>
      <c r="I1057" s="587">
        <f t="shared" si="49"/>
        <v>505208.8</v>
      </c>
      <c r="J1057" s="589">
        <f t="shared" si="50"/>
        <v>0</v>
      </c>
    </row>
    <row r="1058" spans="1:10">
      <c r="A1058" s="584">
        <v>2016</v>
      </c>
      <c r="B1058" s="585" t="s">
        <v>1127</v>
      </c>
      <c r="C1058" s="585" t="s">
        <v>31</v>
      </c>
      <c r="D1058" s="586">
        <v>15696</v>
      </c>
      <c r="E1058" s="587">
        <v>18.399999999999999</v>
      </c>
      <c r="F1058" s="587">
        <f t="shared" si="48"/>
        <v>288806.39999999997</v>
      </c>
      <c r="G1058" s="588">
        <v>0.27</v>
      </c>
      <c r="H1058" s="586">
        <v>4.7</v>
      </c>
      <c r="I1058" s="587">
        <f t="shared" si="49"/>
        <v>73771.199999999997</v>
      </c>
      <c r="J1058" s="589">
        <f t="shared" si="50"/>
        <v>0</v>
      </c>
    </row>
    <row r="1059" spans="1:10">
      <c r="A1059" s="584">
        <v>2016</v>
      </c>
      <c r="B1059" s="585" t="s">
        <v>1127</v>
      </c>
      <c r="C1059" s="585" t="s">
        <v>31</v>
      </c>
      <c r="D1059" s="586">
        <v>31645</v>
      </c>
      <c r="E1059" s="587">
        <v>17.600000000000001</v>
      </c>
      <c r="F1059" s="587">
        <f t="shared" si="48"/>
        <v>556952</v>
      </c>
      <c r="G1059" s="588">
        <v>0.25</v>
      </c>
      <c r="H1059" s="586">
        <v>4.4000000000000004</v>
      </c>
      <c r="I1059" s="587">
        <f t="shared" si="49"/>
        <v>139238</v>
      </c>
      <c r="J1059" s="589">
        <f t="shared" si="50"/>
        <v>0</v>
      </c>
    </row>
    <row r="1060" spans="1:10">
      <c r="A1060" s="584">
        <v>2016</v>
      </c>
      <c r="B1060" s="585" t="s">
        <v>1127</v>
      </c>
      <c r="C1060" s="585" t="s">
        <v>31</v>
      </c>
      <c r="D1060" s="586">
        <v>36761</v>
      </c>
      <c r="E1060" s="587">
        <v>17.600000000000001</v>
      </c>
      <c r="F1060" s="587">
        <f t="shared" si="48"/>
        <v>646993.60000000009</v>
      </c>
      <c r="G1060" s="588">
        <v>0.21</v>
      </c>
      <c r="H1060" s="586">
        <v>5.0999999999999996</v>
      </c>
      <c r="I1060" s="587">
        <f t="shared" si="49"/>
        <v>187481.09999999998</v>
      </c>
      <c r="J1060" s="589">
        <f t="shared" si="50"/>
        <v>0</v>
      </c>
    </row>
    <row r="1061" spans="1:10">
      <c r="A1061" s="584">
        <v>2016</v>
      </c>
      <c r="B1061" s="585" t="s">
        <v>1127</v>
      </c>
      <c r="C1061" s="585" t="s">
        <v>31</v>
      </c>
      <c r="D1061" s="586">
        <v>16139</v>
      </c>
      <c r="E1061" s="587">
        <v>17.600000000000001</v>
      </c>
      <c r="F1061" s="587">
        <f t="shared" si="48"/>
        <v>284046.40000000002</v>
      </c>
      <c r="G1061" s="588">
        <v>0.27</v>
      </c>
      <c r="H1061" s="586">
        <v>5.3</v>
      </c>
      <c r="I1061" s="587">
        <f t="shared" si="49"/>
        <v>85536.7</v>
      </c>
      <c r="J1061" s="589">
        <f t="shared" si="50"/>
        <v>0</v>
      </c>
    </row>
    <row r="1062" spans="1:10">
      <c r="A1062" s="584">
        <v>2016</v>
      </c>
      <c r="B1062" s="585" t="s">
        <v>1131</v>
      </c>
      <c r="C1062" s="585" t="s">
        <v>31</v>
      </c>
      <c r="D1062" s="586">
        <v>61710</v>
      </c>
      <c r="E1062" s="587">
        <v>21.091999999999999</v>
      </c>
      <c r="F1062" s="587">
        <f t="shared" si="48"/>
        <v>1301587.3199999998</v>
      </c>
      <c r="G1062" s="588">
        <v>3.43</v>
      </c>
      <c r="H1062" s="586">
        <v>9.1</v>
      </c>
      <c r="I1062" s="587">
        <f t="shared" si="49"/>
        <v>561561</v>
      </c>
      <c r="J1062" s="589">
        <f t="shared" si="50"/>
        <v>0</v>
      </c>
    </row>
    <row r="1063" spans="1:10">
      <c r="A1063" s="584">
        <v>2016</v>
      </c>
      <c r="B1063" s="585" t="s">
        <v>1131</v>
      </c>
      <c r="C1063" s="585" t="s">
        <v>31</v>
      </c>
      <c r="D1063" s="586">
        <v>9651</v>
      </c>
      <c r="E1063" s="587">
        <v>23.72</v>
      </c>
      <c r="F1063" s="587">
        <f t="shared" si="48"/>
        <v>228921.72</v>
      </c>
      <c r="G1063" s="588">
        <v>4.29</v>
      </c>
      <c r="H1063" s="586">
        <v>12.3</v>
      </c>
      <c r="I1063" s="587">
        <f t="shared" si="49"/>
        <v>118707.3</v>
      </c>
      <c r="J1063" s="589">
        <f t="shared" si="50"/>
        <v>0</v>
      </c>
    </row>
    <row r="1064" spans="1:10">
      <c r="A1064" s="584">
        <v>2016</v>
      </c>
      <c r="B1064" s="585" t="s">
        <v>1131</v>
      </c>
      <c r="C1064" s="585" t="s">
        <v>31</v>
      </c>
      <c r="D1064" s="586">
        <v>21622</v>
      </c>
      <c r="E1064" s="587">
        <v>24.37</v>
      </c>
      <c r="F1064" s="587">
        <f t="shared" si="48"/>
        <v>526928.14</v>
      </c>
      <c r="G1064" s="588">
        <v>4.26</v>
      </c>
      <c r="H1064" s="586">
        <v>11.6</v>
      </c>
      <c r="I1064" s="587">
        <f t="shared" si="49"/>
        <v>250815.19999999998</v>
      </c>
      <c r="J1064" s="589">
        <f t="shared" si="50"/>
        <v>0</v>
      </c>
    </row>
    <row r="1065" spans="1:10">
      <c r="A1065" s="584">
        <v>2016</v>
      </c>
      <c r="B1065" s="585" t="s">
        <v>1131</v>
      </c>
      <c r="C1065" s="585" t="s">
        <v>31</v>
      </c>
      <c r="D1065" s="586">
        <v>715</v>
      </c>
      <c r="E1065" s="587">
        <v>17.71</v>
      </c>
      <c r="F1065" s="587">
        <f t="shared" si="48"/>
        <v>12662.650000000001</v>
      </c>
      <c r="G1065" s="588">
        <v>0.72</v>
      </c>
      <c r="H1065" s="586">
        <v>17</v>
      </c>
      <c r="I1065" s="587">
        <f t="shared" si="49"/>
        <v>12155</v>
      </c>
      <c r="J1065" s="589">
        <f t="shared" si="50"/>
        <v>0</v>
      </c>
    </row>
    <row r="1066" spans="1:10">
      <c r="A1066" s="584">
        <v>2016</v>
      </c>
      <c r="B1066" s="585" t="s">
        <v>1131</v>
      </c>
      <c r="C1066" s="585" t="s">
        <v>31</v>
      </c>
      <c r="D1066" s="586">
        <v>10336</v>
      </c>
      <c r="E1066" s="587">
        <v>23.31</v>
      </c>
      <c r="F1066" s="587">
        <f t="shared" si="48"/>
        <v>240932.15999999997</v>
      </c>
      <c r="G1066" s="588">
        <v>2.5</v>
      </c>
      <c r="H1066" s="586">
        <v>8.6</v>
      </c>
      <c r="I1066" s="587">
        <f t="shared" si="49"/>
        <v>88889.599999999991</v>
      </c>
      <c r="J1066" s="589">
        <f t="shared" si="50"/>
        <v>0</v>
      </c>
    </row>
    <row r="1067" spans="1:10">
      <c r="A1067" s="584">
        <v>2016</v>
      </c>
      <c r="B1067" s="585" t="s">
        <v>1131</v>
      </c>
      <c r="C1067" s="585" t="s">
        <v>31</v>
      </c>
      <c r="D1067" s="586">
        <v>24</v>
      </c>
      <c r="E1067" s="587">
        <v>21.98</v>
      </c>
      <c r="F1067" s="587">
        <f t="shared" si="48"/>
        <v>527.52</v>
      </c>
      <c r="G1067" s="588">
        <v>2.64</v>
      </c>
      <c r="H1067" s="586">
        <v>8.4</v>
      </c>
      <c r="I1067" s="587">
        <f t="shared" si="49"/>
        <v>201.60000000000002</v>
      </c>
      <c r="J1067" s="589">
        <f t="shared" si="50"/>
        <v>0</v>
      </c>
    </row>
    <row r="1068" spans="1:10">
      <c r="A1068" s="584">
        <v>2016</v>
      </c>
      <c r="B1068" s="585" t="s">
        <v>1131</v>
      </c>
      <c r="C1068" s="585" t="s">
        <v>31</v>
      </c>
      <c r="D1068" s="586">
        <v>556</v>
      </c>
      <c r="E1068" s="587">
        <v>22.28</v>
      </c>
      <c r="F1068" s="587">
        <f t="shared" si="48"/>
        <v>12387.68</v>
      </c>
      <c r="G1068" s="588">
        <v>3.33</v>
      </c>
      <c r="H1068" s="586">
        <v>10.199999999999999</v>
      </c>
      <c r="I1068" s="587">
        <f t="shared" si="49"/>
        <v>5671.2</v>
      </c>
      <c r="J1068" s="589">
        <f t="shared" si="50"/>
        <v>0</v>
      </c>
    </row>
    <row r="1069" spans="1:10">
      <c r="A1069" s="584">
        <v>2016</v>
      </c>
      <c r="B1069" s="585" t="s">
        <v>1131</v>
      </c>
      <c r="C1069" s="585" t="s">
        <v>31</v>
      </c>
      <c r="D1069" s="586">
        <v>18829</v>
      </c>
      <c r="E1069" s="587">
        <v>22.08</v>
      </c>
      <c r="F1069" s="587">
        <f t="shared" si="48"/>
        <v>415744.31999999995</v>
      </c>
      <c r="G1069" s="588">
        <v>3.27</v>
      </c>
      <c r="H1069" s="586">
        <v>9.6999999999999993</v>
      </c>
      <c r="I1069" s="587">
        <f t="shared" si="49"/>
        <v>182641.3</v>
      </c>
      <c r="J1069" s="589">
        <f t="shared" si="50"/>
        <v>0</v>
      </c>
    </row>
    <row r="1070" spans="1:10">
      <c r="A1070" s="584">
        <v>2016</v>
      </c>
      <c r="B1070" s="585" t="s">
        <v>1131</v>
      </c>
      <c r="C1070" s="585" t="s">
        <v>31</v>
      </c>
      <c r="D1070" s="586">
        <v>5280</v>
      </c>
      <c r="E1070" s="587">
        <v>19.149999999999999</v>
      </c>
      <c r="F1070" s="587">
        <f t="shared" si="48"/>
        <v>101111.99999999999</v>
      </c>
      <c r="G1070" s="588">
        <v>2.7</v>
      </c>
      <c r="H1070" s="586">
        <v>11.5</v>
      </c>
      <c r="I1070" s="587">
        <f t="shared" si="49"/>
        <v>60720</v>
      </c>
      <c r="J1070" s="589">
        <f t="shared" si="50"/>
        <v>0</v>
      </c>
    </row>
    <row r="1071" spans="1:10">
      <c r="A1071" s="584">
        <v>2016</v>
      </c>
      <c r="B1071" s="585" t="s">
        <v>1131</v>
      </c>
      <c r="C1071" s="585" t="s">
        <v>31</v>
      </c>
      <c r="D1071" s="586">
        <v>83241</v>
      </c>
      <c r="E1071" s="587">
        <v>22.378</v>
      </c>
      <c r="F1071" s="587">
        <f t="shared" si="48"/>
        <v>1862767.098</v>
      </c>
      <c r="G1071" s="588">
        <v>2.82</v>
      </c>
      <c r="H1071" s="586">
        <v>8.1999999999999993</v>
      </c>
      <c r="I1071" s="587">
        <f t="shared" si="49"/>
        <v>682576.2</v>
      </c>
      <c r="J1071" s="589">
        <f t="shared" si="50"/>
        <v>0</v>
      </c>
    </row>
    <row r="1072" spans="1:10">
      <c r="A1072" s="584">
        <v>2016</v>
      </c>
      <c r="B1072" s="585" t="s">
        <v>1131</v>
      </c>
      <c r="C1072" s="585" t="s">
        <v>31</v>
      </c>
      <c r="D1072" s="586">
        <v>93051</v>
      </c>
      <c r="E1072" s="587">
        <v>23.065999999999999</v>
      </c>
      <c r="F1072" s="587">
        <f t="shared" si="48"/>
        <v>2146314.3659999999</v>
      </c>
      <c r="G1072" s="588">
        <v>2.98</v>
      </c>
      <c r="H1072" s="586">
        <v>8</v>
      </c>
      <c r="I1072" s="587">
        <f t="shared" si="49"/>
        <v>744408</v>
      </c>
      <c r="J1072" s="589">
        <f t="shared" si="50"/>
        <v>0</v>
      </c>
    </row>
    <row r="1073" spans="1:10">
      <c r="A1073" s="584">
        <v>2016</v>
      </c>
      <c r="B1073" s="585" t="s">
        <v>1131</v>
      </c>
      <c r="C1073" s="585" t="s">
        <v>31</v>
      </c>
      <c r="D1073" s="586">
        <v>6670</v>
      </c>
      <c r="E1073" s="587">
        <v>22.114000000000001</v>
      </c>
      <c r="F1073" s="587">
        <f t="shared" si="48"/>
        <v>147500.38</v>
      </c>
      <c r="G1073" s="588">
        <v>2.89</v>
      </c>
      <c r="H1073" s="586">
        <v>8.1999999999999993</v>
      </c>
      <c r="I1073" s="587">
        <f t="shared" si="49"/>
        <v>54693.999999999993</v>
      </c>
      <c r="J1073" s="589">
        <f t="shared" si="50"/>
        <v>0</v>
      </c>
    </row>
    <row r="1074" spans="1:10">
      <c r="A1074" s="584">
        <v>2016</v>
      </c>
      <c r="B1074" s="585" t="s">
        <v>1131</v>
      </c>
      <c r="C1074" s="585" t="s">
        <v>31</v>
      </c>
      <c r="D1074" s="586">
        <v>46225</v>
      </c>
      <c r="E1074" s="587">
        <v>22.494</v>
      </c>
      <c r="F1074" s="587">
        <f t="shared" si="48"/>
        <v>1039785.15</v>
      </c>
      <c r="G1074" s="588">
        <v>2.9</v>
      </c>
      <c r="H1074" s="586">
        <v>7.8</v>
      </c>
      <c r="I1074" s="587">
        <f t="shared" si="49"/>
        <v>360555</v>
      </c>
      <c r="J1074" s="589">
        <f t="shared" si="50"/>
        <v>0</v>
      </c>
    </row>
    <row r="1075" spans="1:10">
      <c r="A1075" s="584">
        <v>2016</v>
      </c>
      <c r="B1075" s="585" t="s">
        <v>1131</v>
      </c>
      <c r="C1075" s="585" t="s">
        <v>31</v>
      </c>
      <c r="D1075" s="586">
        <v>102</v>
      </c>
      <c r="E1075" s="587">
        <v>23.32</v>
      </c>
      <c r="F1075" s="587">
        <f t="shared" si="48"/>
        <v>2378.64</v>
      </c>
      <c r="G1075" s="588">
        <v>3.17</v>
      </c>
      <c r="H1075" s="586">
        <v>6.8</v>
      </c>
      <c r="I1075" s="587">
        <f t="shared" si="49"/>
        <v>693.6</v>
      </c>
      <c r="J1075" s="589">
        <f t="shared" si="50"/>
        <v>0</v>
      </c>
    </row>
    <row r="1076" spans="1:10">
      <c r="A1076" s="584">
        <v>2016</v>
      </c>
      <c r="B1076" s="585" t="s">
        <v>1131</v>
      </c>
      <c r="C1076" s="585" t="s">
        <v>31</v>
      </c>
      <c r="D1076" s="586">
        <v>1189</v>
      </c>
      <c r="E1076" s="587">
        <v>22.8</v>
      </c>
      <c r="F1076" s="587">
        <f t="shared" si="48"/>
        <v>27109.200000000001</v>
      </c>
      <c r="G1076" s="588">
        <v>1.26</v>
      </c>
      <c r="H1076" s="586">
        <v>6.7</v>
      </c>
      <c r="I1076" s="587">
        <f t="shared" si="49"/>
        <v>7966.3</v>
      </c>
      <c r="J1076" s="589">
        <f t="shared" si="50"/>
        <v>0</v>
      </c>
    </row>
    <row r="1077" spans="1:10">
      <c r="A1077" s="584">
        <v>2016</v>
      </c>
      <c r="B1077" s="585" t="s">
        <v>1131</v>
      </c>
      <c r="C1077" s="585" t="s">
        <v>31</v>
      </c>
      <c r="D1077" s="586">
        <v>68178</v>
      </c>
      <c r="E1077" s="587">
        <v>23.25</v>
      </c>
      <c r="F1077" s="587">
        <f t="shared" si="48"/>
        <v>1585138.5</v>
      </c>
      <c r="G1077" s="588">
        <v>3.03</v>
      </c>
      <c r="H1077" s="586">
        <v>8.4</v>
      </c>
      <c r="I1077" s="587">
        <f t="shared" si="49"/>
        <v>572695.20000000007</v>
      </c>
      <c r="J1077" s="589">
        <f t="shared" si="50"/>
        <v>0</v>
      </c>
    </row>
    <row r="1078" spans="1:10">
      <c r="A1078" s="584">
        <v>2016</v>
      </c>
      <c r="B1078" s="585" t="s">
        <v>1131</v>
      </c>
      <c r="C1078" s="585" t="s">
        <v>31</v>
      </c>
      <c r="D1078" s="586">
        <v>40416</v>
      </c>
      <c r="E1078" s="587">
        <v>23.53</v>
      </c>
      <c r="F1078" s="587">
        <f t="shared" si="48"/>
        <v>950988.4800000001</v>
      </c>
      <c r="G1078" s="588">
        <v>3.02</v>
      </c>
      <c r="H1078" s="586">
        <v>7.8</v>
      </c>
      <c r="I1078" s="587">
        <f t="shared" si="49"/>
        <v>315244.79999999999</v>
      </c>
      <c r="J1078" s="589">
        <f t="shared" si="50"/>
        <v>0</v>
      </c>
    </row>
    <row r="1079" spans="1:10">
      <c r="A1079" s="584">
        <v>2016</v>
      </c>
      <c r="B1079" s="585" t="s">
        <v>1131</v>
      </c>
      <c r="C1079" s="585" t="s">
        <v>31</v>
      </c>
      <c r="D1079" s="586">
        <v>47899</v>
      </c>
      <c r="E1079" s="587">
        <v>23.2</v>
      </c>
      <c r="F1079" s="587">
        <f t="shared" si="48"/>
        <v>1111256.8</v>
      </c>
      <c r="G1079" s="588">
        <v>3.3</v>
      </c>
      <c r="H1079" s="586">
        <v>7.3</v>
      </c>
      <c r="I1079" s="587">
        <f t="shared" si="49"/>
        <v>349662.7</v>
      </c>
      <c r="J1079" s="589">
        <f t="shared" si="50"/>
        <v>0</v>
      </c>
    </row>
    <row r="1080" spans="1:10">
      <c r="A1080" s="584">
        <v>2016</v>
      </c>
      <c r="B1080" s="585" t="s">
        <v>1131</v>
      </c>
      <c r="C1080" s="585" t="s">
        <v>31</v>
      </c>
      <c r="D1080" s="586">
        <v>23508</v>
      </c>
      <c r="E1080" s="587">
        <v>23.12</v>
      </c>
      <c r="F1080" s="587">
        <f t="shared" si="48"/>
        <v>543504.96000000008</v>
      </c>
      <c r="G1080" s="588">
        <v>3.51</v>
      </c>
      <c r="H1080" s="586">
        <v>7.4</v>
      </c>
      <c r="I1080" s="587">
        <f t="shared" si="49"/>
        <v>173959.2</v>
      </c>
      <c r="J1080" s="589">
        <f t="shared" si="50"/>
        <v>0</v>
      </c>
    </row>
    <row r="1081" spans="1:10">
      <c r="A1081" s="584">
        <v>2016</v>
      </c>
      <c r="B1081" s="585" t="s">
        <v>1131</v>
      </c>
      <c r="C1081" s="585" t="s">
        <v>31</v>
      </c>
      <c r="D1081" s="586">
        <v>97401</v>
      </c>
      <c r="E1081" s="587">
        <v>22.67</v>
      </c>
      <c r="F1081" s="587">
        <f t="shared" si="48"/>
        <v>2208080.6700000004</v>
      </c>
      <c r="G1081" s="588">
        <v>3.37</v>
      </c>
      <c r="H1081" s="586">
        <v>7.5</v>
      </c>
      <c r="I1081" s="587">
        <f t="shared" si="49"/>
        <v>730507.5</v>
      </c>
      <c r="J1081" s="589">
        <f t="shared" si="50"/>
        <v>0</v>
      </c>
    </row>
    <row r="1082" spans="1:10">
      <c r="A1082" s="584">
        <v>2016</v>
      </c>
      <c r="B1082" s="585" t="s">
        <v>1131</v>
      </c>
      <c r="C1082" s="585" t="s">
        <v>31</v>
      </c>
      <c r="D1082" s="586">
        <v>52925</v>
      </c>
      <c r="E1082" s="587">
        <v>22.82</v>
      </c>
      <c r="F1082" s="587">
        <f t="shared" si="48"/>
        <v>1207748.5</v>
      </c>
      <c r="G1082" s="588">
        <v>3.35</v>
      </c>
      <c r="H1082" s="586">
        <v>8.9</v>
      </c>
      <c r="I1082" s="587">
        <f t="shared" si="49"/>
        <v>471032.5</v>
      </c>
      <c r="J1082" s="589">
        <f t="shared" si="50"/>
        <v>0</v>
      </c>
    </row>
    <row r="1083" spans="1:10">
      <c r="A1083" s="584">
        <v>2016</v>
      </c>
      <c r="B1083" s="585" t="s">
        <v>1127</v>
      </c>
      <c r="C1083" s="585" t="s">
        <v>31</v>
      </c>
      <c r="D1083" s="586">
        <v>59349</v>
      </c>
      <c r="E1083" s="587">
        <v>18.132000000000001</v>
      </c>
      <c r="F1083" s="587">
        <f t="shared" si="48"/>
        <v>1076116.068</v>
      </c>
      <c r="G1083" s="588">
        <v>0.23</v>
      </c>
      <c r="H1083" s="586">
        <v>4.9000000000000004</v>
      </c>
      <c r="I1083" s="587">
        <f t="shared" si="49"/>
        <v>290810.10000000003</v>
      </c>
      <c r="J1083" s="589">
        <f t="shared" si="50"/>
        <v>0</v>
      </c>
    </row>
    <row r="1084" spans="1:10">
      <c r="A1084" s="584">
        <v>2016</v>
      </c>
      <c r="B1084" s="585" t="s">
        <v>1131</v>
      </c>
      <c r="C1084" s="585" t="s">
        <v>31</v>
      </c>
      <c r="D1084" s="586">
        <v>35412</v>
      </c>
      <c r="E1084" s="587">
        <v>22.673999999999999</v>
      </c>
      <c r="F1084" s="587">
        <f t="shared" si="48"/>
        <v>802931.68799999997</v>
      </c>
      <c r="G1084" s="588">
        <v>3.39</v>
      </c>
      <c r="H1084" s="586">
        <v>9.3000000000000007</v>
      </c>
      <c r="I1084" s="587">
        <f t="shared" si="49"/>
        <v>329331.60000000003</v>
      </c>
      <c r="J1084" s="589">
        <f t="shared" si="50"/>
        <v>0</v>
      </c>
    </row>
    <row r="1085" spans="1:10">
      <c r="A1085" s="584">
        <v>2016</v>
      </c>
      <c r="B1085" s="585" t="s">
        <v>1131</v>
      </c>
      <c r="C1085" s="585" t="s">
        <v>31</v>
      </c>
      <c r="D1085" s="586">
        <v>220525</v>
      </c>
      <c r="E1085" s="587">
        <v>22.033999999999999</v>
      </c>
      <c r="F1085" s="587">
        <f t="shared" si="48"/>
        <v>4859047.8499999996</v>
      </c>
      <c r="G1085" s="588">
        <v>2.3199999999999998</v>
      </c>
      <c r="H1085" s="586">
        <v>9</v>
      </c>
      <c r="I1085" s="587">
        <f t="shared" si="49"/>
        <v>1984725</v>
      </c>
      <c r="J1085" s="589">
        <f t="shared" si="50"/>
        <v>0</v>
      </c>
    </row>
    <row r="1086" spans="1:10">
      <c r="A1086" s="584">
        <v>2016</v>
      </c>
      <c r="B1086" s="585" t="s">
        <v>1131</v>
      </c>
      <c r="C1086" s="585" t="s">
        <v>31</v>
      </c>
      <c r="D1086" s="586">
        <v>184194</v>
      </c>
      <c r="E1086" s="587">
        <v>22.18</v>
      </c>
      <c r="F1086" s="587">
        <f t="shared" si="48"/>
        <v>4085422.92</v>
      </c>
      <c r="G1086" s="588">
        <v>3.04</v>
      </c>
      <c r="H1086" s="586">
        <v>9.3000000000000007</v>
      </c>
      <c r="I1086" s="587">
        <f t="shared" si="49"/>
        <v>1713004.2000000002</v>
      </c>
      <c r="J1086" s="589">
        <f t="shared" si="50"/>
        <v>0</v>
      </c>
    </row>
    <row r="1087" spans="1:10">
      <c r="A1087" s="584">
        <v>2016</v>
      </c>
      <c r="B1087" s="585" t="s">
        <v>1131</v>
      </c>
      <c r="C1087" s="585" t="s">
        <v>31</v>
      </c>
      <c r="D1087" s="586">
        <v>20250</v>
      </c>
      <c r="E1087" s="587">
        <v>21.911999999999999</v>
      </c>
      <c r="F1087" s="587">
        <f t="shared" si="48"/>
        <v>443718</v>
      </c>
      <c r="G1087" s="588">
        <v>1.8</v>
      </c>
      <c r="H1087" s="586">
        <v>8.9</v>
      </c>
      <c r="I1087" s="587">
        <f t="shared" si="49"/>
        <v>180225</v>
      </c>
      <c r="J1087" s="589">
        <f t="shared" si="50"/>
        <v>0</v>
      </c>
    </row>
    <row r="1088" spans="1:10">
      <c r="A1088" s="584">
        <v>2016</v>
      </c>
      <c r="B1088" s="585" t="s">
        <v>1131</v>
      </c>
      <c r="C1088" s="585" t="s">
        <v>31</v>
      </c>
      <c r="D1088" s="586">
        <v>66264</v>
      </c>
      <c r="E1088" s="587">
        <v>22.725000000000001</v>
      </c>
      <c r="F1088" s="587">
        <f t="shared" si="48"/>
        <v>1505849.4000000001</v>
      </c>
      <c r="G1088" s="588">
        <v>3.34</v>
      </c>
      <c r="H1088" s="586">
        <v>9.4</v>
      </c>
      <c r="I1088" s="587">
        <f t="shared" si="49"/>
        <v>622881.6</v>
      </c>
      <c r="J1088" s="589">
        <f t="shared" si="50"/>
        <v>0</v>
      </c>
    </row>
    <row r="1089" spans="1:10">
      <c r="A1089" s="584">
        <v>2016</v>
      </c>
      <c r="B1089" s="585" t="s">
        <v>1127</v>
      </c>
      <c r="C1089" s="585" t="s">
        <v>31</v>
      </c>
      <c r="D1089" s="586">
        <v>29453</v>
      </c>
      <c r="E1089" s="587">
        <v>17.448</v>
      </c>
      <c r="F1089" s="587">
        <f t="shared" si="48"/>
        <v>513895.94400000002</v>
      </c>
      <c r="G1089" s="588">
        <v>0.18</v>
      </c>
      <c r="H1089" s="586">
        <v>4.5999999999999996</v>
      </c>
      <c r="I1089" s="587">
        <f t="shared" si="49"/>
        <v>135483.79999999999</v>
      </c>
      <c r="J1089" s="589">
        <f t="shared" si="50"/>
        <v>0</v>
      </c>
    </row>
    <row r="1090" spans="1:10">
      <c r="A1090" s="584">
        <v>2016</v>
      </c>
      <c r="B1090" s="585" t="s">
        <v>1127</v>
      </c>
      <c r="C1090" s="585" t="s">
        <v>31</v>
      </c>
      <c r="D1090" s="586">
        <v>81275</v>
      </c>
      <c r="E1090" s="587">
        <v>17.943000000000001</v>
      </c>
      <c r="F1090" s="587">
        <f t="shared" si="48"/>
        <v>1458317.3250000002</v>
      </c>
      <c r="G1090" s="588">
        <v>0.25</v>
      </c>
      <c r="H1090" s="586">
        <v>5.2</v>
      </c>
      <c r="I1090" s="587">
        <f t="shared" si="49"/>
        <v>422630</v>
      </c>
      <c r="J1090" s="589">
        <f t="shared" si="50"/>
        <v>0</v>
      </c>
    </row>
    <row r="1091" spans="1:10">
      <c r="A1091" s="584">
        <v>2016</v>
      </c>
      <c r="B1091" s="585" t="s">
        <v>1127</v>
      </c>
      <c r="C1091" s="585" t="s">
        <v>31</v>
      </c>
      <c r="D1091" s="586">
        <v>48850</v>
      </c>
      <c r="E1091" s="587">
        <v>17.97</v>
      </c>
      <c r="F1091" s="587">
        <f t="shared" ref="F1091:F1154" si="51">E1091*D1091</f>
        <v>877834.5</v>
      </c>
      <c r="G1091" s="588">
        <v>0.2</v>
      </c>
      <c r="H1091" s="586">
        <v>5.2</v>
      </c>
      <c r="I1091" s="587">
        <f t="shared" ref="I1091:I1154" si="52">H1091*D1091</f>
        <v>254020</v>
      </c>
      <c r="J1091" s="589">
        <f t="shared" ref="J1091:J1154" si="53">IF(B1091="LIG",1,0)</f>
        <v>0</v>
      </c>
    </row>
    <row r="1092" spans="1:10">
      <c r="A1092" s="584">
        <v>2016</v>
      </c>
      <c r="B1092" s="585" t="s">
        <v>1127</v>
      </c>
      <c r="C1092" s="585" t="s">
        <v>31</v>
      </c>
      <c r="D1092" s="586">
        <v>64418</v>
      </c>
      <c r="E1092" s="587">
        <v>17.943000000000001</v>
      </c>
      <c r="F1092" s="587">
        <f t="shared" si="51"/>
        <v>1155852.1740000001</v>
      </c>
      <c r="G1092" s="588">
        <v>0.24</v>
      </c>
      <c r="H1092" s="586">
        <v>5.3</v>
      </c>
      <c r="I1092" s="587">
        <f t="shared" si="52"/>
        <v>341415.39999999997</v>
      </c>
      <c r="J1092" s="589">
        <f t="shared" si="53"/>
        <v>0</v>
      </c>
    </row>
    <row r="1093" spans="1:10">
      <c r="A1093" s="584">
        <v>2016</v>
      </c>
      <c r="B1093" s="585" t="s">
        <v>1127</v>
      </c>
      <c r="C1093" s="585" t="s">
        <v>31</v>
      </c>
      <c r="D1093" s="586">
        <v>49033</v>
      </c>
      <c r="E1093" s="587">
        <v>17.917000000000002</v>
      </c>
      <c r="F1093" s="587">
        <f t="shared" si="51"/>
        <v>878524.26100000006</v>
      </c>
      <c r="G1093" s="588">
        <v>0.19</v>
      </c>
      <c r="H1093" s="586">
        <v>5.3</v>
      </c>
      <c r="I1093" s="587">
        <f t="shared" si="52"/>
        <v>259874.9</v>
      </c>
      <c r="J1093" s="589">
        <f t="shared" si="53"/>
        <v>0</v>
      </c>
    </row>
    <row r="1094" spans="1:10">
      <c r="A1094" s="584">
        <v>2016</v>
      </c>
      <c r="B1094" s="585" t="s">
        <v>1127</v>
      </c>
      <c r="C1094" s="585" t="s">
        <v>31</v>
      </c>
      <c r="D1094" s="586">
        <v>48863</v>
      </c>
      <c r="E1094" s="587">
        <v>16.885999999999999</v>
      </c>
      <c r="F1094" s="587">
        <f t="shared" si="51"/>
        <v>825100.61800000002</v>
      </c>
      <c r="G1094" s="588">
        <v>0.34</v>
      </c>
      <c r="H1094" s="586">
        <v>5.9</v>
      </c>
      <c r="I1094" s="587">
        <f t="shared" si="52"/>
        <v>288291.7</v>
      </c>
      <c r="J1094" s="589">
        <f t="shared" si="53"/>
        <v>0</v>
      </c>
    </row>
    <row r="1095" spans="1:10">
      <c r="A1095" s="584">
        <v>2016</v>
      </c>
      <c r="B1095" s="585" t="s">
        <v>1127</v>
      </c>
      <c r="C1095" s="585" t="s">
        <v>31</v>
      </c>
      <c r="D1095" s="586">
        <v>49035</v>
      </c>
      <c r="E1095" s="587">
        <v>17.503</v>
      </c>
      <c r="F1095" s="587">
        <f t="shared" si="51"/>
        <v>858259.60499999998</v>
      </c>
      <c r="G1095" s="588">
        <v>0.19</v>
      </c>
      <c r="H1095" s="586">
        <v>4.4000000000000004</v>
      </c>
      <c r="I1095" s="587">
        <f t="shared" si="52"/>
        <v>215754.00000000003</v>
      </c>
      <c r="J1095" s="589">
        <f t="shared" si="53"/>
        <v>0</v>
      </c>
    </row>
    <row r="1096" spans="1:10">
      <c r="A1096" s="584">
        <v>2016</v>
      </c>
      <c r="B1096" s="585" t="s">
        <v>1127</v>
      </c>
      <c r="C1096" s="585" t="s">
        <v>31</v>
      </c>
      <c r="D1096" s="586">
        <v>48252</v>
      </c>
      <c r="E1096" s="587">
        <v>17.221</v>
      </c>
      <c r="F1096" s="587">
        <f t="shared" si="51"/>
        <v>830947.69200000004</v>
      </c>
      <c r="G1096" s="588">
        <v>0.25</v>
      </c>
      <c r="H1096" s="586">
        <v>4.2</v>
      </c>
      <c r="I1096" s="587">
        <f t="shared" si="52"/>
        <v>202658.4</v>
      </c>
      <c r="J1096" s="589">
        <f t="shared" si="53"/>
        <v>0</v>
      </c>
    </row>
    <row r="1097" spans="1:10">
      <c r="A1097" s="584">
        <v>2016</v>
      </c>
      <c r="B1097" s="585" t="s">
        <v>1127</v>
      </c>
      <c r="C1097" s="585" t="s">
        <v>31</v>
      </c>
      <c r="D1097" s="586">
        <v>32417</v>
      </c>
      <c r="E1097" s="587">
        <v>17.594999999999999</v>
      </c>
      <c r="F1097" s="587">
        <f t="shared" si="51"/>
        <v>570377.11499999999</v>
      </c>
      <c r="G1097" s="588">
        <v>0.17</v>
      </c>
      <c r="H1097" s="586">
        <v>4.5999999999999996</v>
      </c>
      <c r="I1097" s="587">
        <f t="shared" si="52"/>
        <v>149118.19999999998</v>
      </c>
      <c r="J1097" s="589">
        <f t="shared" si="53"/>
        <v>0</v>
      </c>
    </row>
    <row r="1098" spans="1:10">
      <c r="A1098" s="584">
        <v>2016</v>
      </c>
      <c r="B1098" s="585" t="s">
        <v>1127</v>
      </c>
      <c r="C1098" s="585" t="s">
        <v>31</v>
      </c>
      <c r="D1098" s="586">
        <v>48758</v>
      </c>
      <c r="E1098" s="587">
        <v>17.606999999999999</v>
      </c>
      <c r="F1098" s="587">
        <f t="shared" si="51"/>
        <v>858482.10599999991</v>
      </c>
      <c r="G1098" s="588">
        <v>0.18</v>
      </c>
      <c r="H1098" s="586">
        <v>4.5999999999999996</v>
      </c>
      <c r="I1098" s="587">
        <f t="shared" si="52"/>
        <v>224286.8</v>
      </c>
      <c r="J1098" s="589">
        <f t="shared" si="53"/>
        <v>0</v>
      </c>
    </row>
    <row r="1099" spans="1:10">
      <c r="A1099" s="584">
        <v>2016</v>
      </c>
      <c r="B1099" s="585" t="s">
        <v>1127</v>
      </c>
      <c r="C1099" s="585" t="s">
        <v>31</v>
      </c>
      <c r="D1099" s="586">
        <v>65255</v>
      </c>
      <c r="E1099" s="587">
        <v>17.986000000000001</v>
      </c>
      <c r="F1099" s="587">
        <f t="shared" si="51"/>
        <v>1173676.43</v>
      </c>
      <c r="G1099" s="588">
        <v>0.21</v>
      </c>
      <c r="H1099" s="586">
        <v>4.9000000000000004</v>
      </c>
      <c r="I1099" s="587">
        <f t="shared" si="52"/>
        <v>319749.5</v>
      </c>
      <c r="J1099" s="589">
        <f t="shared" si="53"/>
        <v>0</v>
      </c>
    </row>
    <row r="1100" spans="1:10">
      <c r="A1100" s="584">
        <v>2016</v>
      </c>
      <c r="B1100" s="585" t="s">
        <v>1127</v>
      </c>
      <c r="C1100" s="585" t="s">
        <v>31</v>
      </c>
      <c r="D1100" s="586">
        <v>17732</v>
      </c>
      <c r="E1100" s="587">
        <v>17.78</v>
      </c>
      <c r="F1100" s="587">
        <f t="shared" si="51"/>
        <v>315274.96000000002</v>
      </c>
      <c r="G1100" s="588">
        <v>0.19</v>
      </c>
      <c r="H1100" s="586">
        <v>5.2</v>
      </c>
      <c r="I1100" s="587">
        <f t="shared" si="52"/>
        <v>92206.400000000009</v>
      </c>
      <c r="J1100" s="589">
        <f t="shared" si="53"/>
        <v>0</v>
      </c>
    </row>
    <row r="1101" spans="1:10">
      <c r="A1101" s="584">
        <v>2016</v>
      </c>
      <c r="B1101" s="585" t="s">
        <v>1127</v>
      </c>
      <c r="C1101" s="585" t="s">
        <v>31</v>
      </c>
      <c r="D1101" s="586">
        <v>15481</v>
      </c>
      <c r="E1101" s="587">
        <v>17.611999999999998</v>
      </c>
      <c r="F1101" s="587">
        <f t="shared" si="51"/>
        <v>272651.37199999997</v>
      </c>
      <c r="G1101" s="588">
        <v>0.17</v>
      </c>
      <c r="H1101" s="586">
        <v>4.3</v>
      </c>
      <c r="I1101" s="587">
        <f t="shared" si="52"/>
        <v>66568.3</v>
      </c>
      <c r="J1101" s="589">
        <f t="shared" si="53"/>
        <v>0</v>
      </c>
    </row>
    <row r="1102" spans="1:10">
      <c r="A1102" s="584">
        <v>2016</v>
      </c>
      <c r="B1102" s="585" t="s">
        <v>1127</v>
      </c>
      <c r="C1102" s="585" t="s">
        <v>31</v>
      </c>
      <c r="D1102" s="586">
        <v>17721</v>
      </c>
      <c r="E1102" s="587">
        <v>17.62</v>
      </c>
      <c r="F1102" s="587">
        <f t="shared" si="51"/>
        <v>312244.02</v>
      </c>
      <c r="G1102" s="588">
        <v>0.18</v>
      </c>
      <c r="H1102" s="586">
        <v>4.8</v>
      </c>
      <c r="I1102" s="587">
        <f t="shared" si="52"/>
        <v>85060.800000000003</v>
      </c>
      <c r="J1102" s="589">
        <f t="shared" si="53"/>
        <v>0</v>
      </c>
    </row>
    <row r="1103" spans="1:10">
      <c r="A1103" s="584">
        <v>2016</v>
      </c>
      <c r="B1103" s="585" t="s">
        <v>1127</v>
      </c>
      <c r="C1103" s="585" t="s">
        <v>31</v>
      </c>
      <c r="D1103" s="586">
        <v>28091</v>
      </c>
      <c r="E1103" s="587">
        <v>17.873999999999999</v>
      </c>
      <c r="F1103" s="587">
        <f t="shared" si="51"/>
        <v>502098.53399999999</v>
      </c>
      <c r="G1103" s="588">
        <v>0.2</v>
      </c>
      <c r="H1103" s="586">
        <v>5.5</v>
      </c>
      <c r="I1103" s="587">
        <f t="shared" si="52"/>
        <v>154500.5</v>
      </c>
      <c r="J1103" s="589">
        <f t="shared" si="53"/>
        <v>0</v>
      </c>
    </row>
    <row r="1104" spans="1:10">
      <c r="A1104" s="584">
        <v>2016</v>
      </c>
      <c r="B1104" s="585" t="s">
        <v>1127</v>
      </c>
      <c r="C1104" s="585" t="s">
        <v>31</v>
      </c>
      <c r="D1104" s="586">
        <v>27852</v>
      </c>
      <c r="E1104" s="587">
        <v>18.036000000000001</v>
      </c>
      <c r="F1104" s="587">
        <f t="shared" si="51"/>
        <v>502338.67200000002</v>
      </c>
      <c r="G1104" s="588">
        <v>0.21</v>
      </c>
      <c r="H1104" s="586">
        <v>5.0999999999999996</v>
      </c>
      <c r="I1104" s="587">
        <f t="shared" si="52"/>
        <v>142045.19999999998</v>
      </c>
      <c r="J1104" s="589">
        <f t="shared" si="53"/>
        <v>0</v>
      </c>
    </row>
    <row r="1105" spans="1:10">
      <c r="A1105" s="584">
        <v>2016</v>
      </c>
      <c r="B1105" s="585" t="s">
        <v>1131</v>
      </c>
      <c r="C1105" s="585" t="s">
        <v>31</v>
      </c>
      <c r="D1105" s="586">
        <v>4224</v>
      </c>
      <c r="E1105" s="587">
        <v>21.93</v>
      </c>
      <c r="F1105" s="587">
        <f t="shared" si="51"/>
        <v>92632.319999999992</v>
      </c>
      <c r="G1105" s="588">
        <v>3.96</v>
      </c>
      <c r="H1105" s="586">
        <v>14.2</v>
      </c>
      <c r="I1105" s="587">
        <f t="shared" si="52"/>
        <v>59980.799999999996</v>
      </c>
      <c r="J1105" s="589">
        <f t="shared" si="53"/>
        <v>0</v>
      </c>
    </row>
    <row r="1106" spans="1:10">
      <c r="A1106" s="584">
        <v>2016</v>
      </c>
      <c r="B1106" s="585" t="s">
        <v>1131</v>
      </c>
      <c r="C1106" s="585" t="s">
        <v>31</v>
      </c>
      <c r="D1106" s="586">
        <v>13769</v>
      </c>
      <c r="E1106" s="587">
        <v>21.72</v>
      </c>
      <c r="F1106" s="587">
        <f t="shared" si="51"/>
        <v>299062.68</v>
      </c>
      <c r="G1106" s="588">
        <v>3.3</v>
      </c>
      <c r="H1106" s="586">
        <v>13.6</v>
      </c>
      <c r="I1106" s="587">
        <f t="shared" si="52"/>
        <v>187258.4</v>
      </c>
      <c r="J1106" s="589">
        <f t="shared" si="53"/>
        <v>0</v>
      </c>
    </row>
    <row r="1107" spans="1:10">
      <c r="A1107" s="584">
        <v>2016</v>
      </c>
      <c r="B1107" s="585" t="s">
        <v>1127</v>
      </c>
      <c r="C1107" s="585" t="s">
        <v>31</v>
      </c>
      <c r="D1107" s="586">
        <v>114728</v>
      </c>
      <c r="E1107" s="587">
        <v>17.71</v>
      </c>
      <c r="F1107" s="587">
        <f t="shared" si="51"/>
        <v>2031832.8800000001</v>
      </c>
      <c r="G1107" s="588">
        <v>0.24</v>
      </c>
      <c r="H1107" s="586">
        <v>5.5</v>
      </c>
      <c r="I1107" s="587">
        <f t="shared" si="52"/>
        <v>631004</v>
      </c>
      <c r="J1107" s="589">
        <f t="shared" si="53"/>
        <v>0</v>
      </c>
    </row>
    <row r="1108" spans="1:10">
      <c r="A1108" s="584">
        <v>2016</v>
      </c>
      <c r="B1108" s="585" t="s">
        <v>1127</v>
      </c>
      <c r="C1108" s="585" t="s">
        <v>31</v>
      </c>
      <c r="D1108" s="586">
        <v>16443</v>
      </c>
      <c r="E1108" s="587">
        <v>17.75</v>
      </c>
      <c r="F1108" s="587">
        <f t="shared" si="51"/>
        <v>291863.25</v>
      </c>
      <c r="G1108" s="588">
        <v>0.24</v>
      </c>
      <c r="H1108" s="586">
        <v>5.7</v>
      </c>
      <c r="I1108" s="587">
        <f t="shared" si="52"/>
        <v>93725.1</v>
      </c>
      <c r="J1108" s="589">
        <f t="shared" si="53"/>
        <v>0</v>
      </c>
    </row>
    <row r="1109" spans="1:10">
      <c r="A1109" s="584">
        <v>2016</v>
      </c>
      <c r="B1109" s="585" t="s">
        <v>1127</v>
      </c>
      <c r="C1109" s="585" t="s">
        <v>31</v>
      </c>
      <c r="D1109" s="586">
        <v>16405</v>
      </c>
      <c r="E1109" s="587">
        <v>17.48</v>
      </c>
      <c r="F1109" s="587">
        <f t="shared" si="51"/>
        <v>286759.40000000002</v>
      </c>
      <c r="G1109" s="588">
        <v>0.18</v>
      </c>
      <c r="H1109" s="586">
        <v>4.4000000000000004</v>
      </c>
      <c r="I1109" s="587">
        <f t="shared" si="52"/>
        <v>72182</v>
      </c>
      <c r="J1109" s="589">
        <f t="shared" si="53"/>
        <v>0</v>
      </c>
    </row>
    <row r="1110" spans="1:10">
      <c r="A1110" s="584">
        <v>2016</v>
      </c>
      <c r="B1110" s="585" t="s">
        <v>1127</v>
      </c>
      <c r="C1110" s="585" t="s">
        <v>31</v>
      </c>
      <c r="D1110" s="586">
        <v>16355</v>
      </c>
      <c r="E1110" s="587">
        <v>17.84</v>
      </c>
      <c r="F1110" s="587">
        <f t="shared" si="51"/>
        <v>291773.2</v>
      </c>
      <c r="G1110" s="588">
        <v>0.36</v>
      </c>
      <c r="H1110" s="586">
        <v>5.0999999999999996</v>
      </c>
      <c r="I1110" s="587">
        <f t="shared" si="52"/>
        <v>83410.5</v>
      </c>
      <c r="J1110" s="589">
        <f t="shared" si="53"/>
        <v>0</v>
      </c>
    </row>
    <row r="1111" spans="1:10">
      <c r="A1111" s="584">
        <v>2016</v>
      </c>
      <c r="B1111" s="585" t="s">
        <v>1127</v>
      </c>
      <c r="C1111" s="585" t="s">
        <v>31</v>
      </c>
      <c r="D1111" s="586">
        <v>115</v>
      </c>
      <c r="E1111" s="587">
        <v>16.87</v>
      </c>
      <c r="F1111" s="587">
        <f t="shared" si="51"/>
        <v>1940.0500000000002</v>
      </c>
      <c r="G1111" s="588">
        <v>0.28999999999999998</v>
      </c>
      <c r="H1111" s="586">
        <v>5.6</v>
      </c>
      <c r="I1111" s="587">
        <f t="shared" si="52"/>
        <v>644</v>
      </c>
      <c r="J1111" s="589">
        <f t="shared" si="53"/>
        <v>0</v>
      </c>
    </row>
    <row r="1112" spans="1:10">
      <c r="A1112" s="584">
        <v>2016</v>
      </c>
      <c r="B1112" s="585" t="s">
        <v>1127</v>
      </c>
      <c r="C1112" s="585" t="s">
        <v>31</v>
      </c>
      <c r="D1112" s="586">
        <v>32593</v>
      </c>
      <c r="E1112" s="587">
        <v>17.510000000000002</v>
      </c>
      <c r="F1112" s="587">
        <f t="shared" si="51"/>
        <v>570703.43000000005</v>
      </c>
      <c r="G1112" s="588">
        <v>0.19</v>
      </c>
      <c r="H1112" s="586">
        <v>4.5</v>
      </c>
      <c r="I1112" s="587">
        <f t="shared" si="52"/>
        <v>146668.5</v>
      </c>
      <c r="J1112" s="589">
        <f t="shared" si="53"/>
        <v>0</v>
      </c>
    </row>
    <row r="1113" spans="1:10">
      <c r="A1113" s="584">
        <v>2016</v>
      </c>
      <c r="B1113" s="585" t="s">
        <v>1127</v>
      </c>
      <c r="C1113" s="585" t="s">
        <v>31</v>
      </c>
      <c r="D1113" s="586">
        <v>32664</v>
      </c>
      <c r="E1113" s="587">
        <v>16.77</v>
      </c>
      <c r="F1113" s="587">
        <f t="shared" si="51"/>
        <v>547775.28</v>
      </c>
      <c r="G1113" s="588">
        <v>0.31</v>
      </c>
      <c r="H1113" s="586">
        <v>6</v>
      </c>
      <c r="I1113" s="587">
        <f t="shared" si="52"/>
        <v>195984</v>
      </c>
      <c r="J1113" s="589">
        <f t="shared" si="53"/>
        <v>0</v>
      </c>
    </row>
    <row r="1114" spans="1:10">
      <c r="A1114" s="584">
        <v>2016</v>
      </c>
      <c r="B1114" s="585" t="s">
        <v>1127</v>
      </c>
      <c r="C1114" s="585" t="s">
        <v>31</v>
      </c>
      <c r="D1114" s="586">
        <v>32734</v>
      </c>
      <c r="E1114" s="587">
        <v>17.23</v>
      </c>
      <c r="F1114" s="587">
        <f t="shared" si="51"/>
        <v>564006.82000000007</v>
      </c>
      <c r="G1114" s="588">
        <v>0.25</v>
      </c>
      <c r="H1114" s="586">
        <v>4.3</v>
      </c>
      <c r="I1114" s="587">
        <f t="shared" si="52"/>
        <v>140756.19999999998</v>
      </c>
      <c r="J1114" s="589">
        <f t="shared" si="53"/>
        <v>0</v>
      </c>
    </row>
    <row r="1115" spans="1:10">
      <c r="A1115" s="584">
        <v>2016</v>
      </c>
      <c r="B1115" s="585" t="s">
        <v>1127</v>
      </c>
      <c r="C1115" s="585" t="s">
        <v>31</v>
      </c>
      <c r="D1115" s="586">
        <v>49043</v>
      </c>
      <c r="E1115" s="587">
        <v>17.239999999999998</v>
      </c>
      <c r="F1115" s="587">
        <f t="shared" si="51"/>
        <v>845501.32</v>
      </c>
      <c r="G1115" s="588">
        <v>0.24</v>
      </c>
      <c r="H1115" s="586">
        <v>4.0999999999999996</v>
      </c>
      <c r="I1115" s="587">
        <f t="shared" si="52"/>
        <v>201076.3</v>
      </c>
      <c r="J1115" s="589">
        <f t="shared" si="53"/>
        <v>0</v>
      </c>
    </row>
    <row r="1116" spans="1:10">
      <c r="A1116" s="584">
        <v>2016</v>
      </c>
      <c r="B1116" s="585" t="s">
        <v>1127</v>
      </c>
      <c r="C1116" s="585" t="s">
        <v>31</v>
      </c>
      <c r="D1116" s="586">
        <v>49146</v>
      </c>
      <c r="E1116" s="587">
        <v>17.239999999999998</v>
      </c>
      <c r="F1116" s="587">
        <f t="shared" si="51"/>
        <v>847277.03999999992</v>
      </c>
      <c r="G1116" s="588">
        <v>0.22</v>
      </c>
      <c r="H1116" s="586">
        <v>4</v>
      </c>
      <c r="I1116" s="587">
        <f t="shared" si="52"/>
        <v>196584</v>
      </c>
      <c r="J1116" s="589">
        <f t="shared" si="53"/>
        <v>0</v>
      </c>
    </row>
    <row r="1117" spans="1:10">
      <c r="A1117" s="584">
        <v>2016</v>
      </c>
      <c r="B1117" s="585" t="s">
        <v>1127</v>
      </c>
      <c r="C1117" s="585" t="s">
        <v>31</v>
      </c>
      <c r="D1117" s="586">
        <v>16325</v>
      </c>
      <c r="E1117" s="587">
        <v>16.850000000000001</v>
      </c>
      <c r="F1117" s="587">
        <f t="shared" si="51"/>
        <v>275076.25</v>
      </c>
      <c r="G1117" s="588">
        <v>0.41</v>
      </c>
      <c r="H1117" s="586">
        <v>5.0999999999999996</v>
      </c>
      <c r="I1117" s="587">
        <f t="shared" si="52"/>
        <v>83257.5</v>
      </c>
      <c r="J1117" s="589">
        <f t="shared" si="53"/>
        <v>0</v>
      </c>
    </row>
    <row r="1118" spans="1:10">
      <c r="A1118" s="584">
        <v>2016</v>
      </c>
      <c r="B1118" s="585" t="s">
        <v>1127</v>
      </c>
      <c r="C1118" s="585" t="s">
        <v>31</v>
      </c>
      <c r="D1118" s="586">
        <v>83573</v>
      </c>
      <c r="E1118" s="587">
        <v>17.998000000000001</v>
      </c>
      <c r="F1118" s="587">
        <f t="shared" si="51"/>
        <v>1504146.8540000001</v>
      </c>
      <c r="G1118" s="588">
        <v>0.26</v>
      </c>
      <c r="H1118" s="586">
        <v>5.0999999999999996</v>
      </c>
      <c r="I1118" s="587">
        <f t="shared" si="52"/>
        <v>426222.3</v>
      </c>
      <c r="J1118" s="589">
        <f t="shared" si="53"/>
        <v>0</v>
      </c>
    </row>
    <row r="1119" spans="1:10">
      <c r="A1119" s="584">
        <v>2016</v>
      </c>
      <c r="B1119" s="585" t="s">
        <v>1127</v>
      </c>
      <c r="C1119" s="585" t="s">
        <v>31</v>
      </c>
      <c r="D1119" s="586">
        <v>11795</v>
      </c>
      <c r="E1119" s="587">
        <v>17.98</v>
      </c>
      <c r="F1119" s="587">
        <f t="shared" si="51"/>
        <v>212074.1</v>
      </c>
      <c r="G1119" s="588">
        <v>0.28000000000000003</v>
      </c>
      <c r="H1119" s="586">
        <v>5.0999999999999996</v>
      </c>
      <c r="I1119" s="587">
        <f t="shared" si="52"/>
        <v>60154.499999999993</v>
      </c>
      <c r="J1119" s="589">
        <f t="shared" si="53"/>
        <v>0</v>
      </c>
    </row>
    <row r="1120" spans="1:10">
      <c r="A1120" s="584">
        <v>2016</v>
      </c>
      <c r="B1120" s="585" t="s">
        <v>1131</v>
      </c>
      <c r="C1120" s="585" t="s">
        <v>31</v>
      </c>
      <c r="D1120" s="586">
        <v>9653</v>
      </c>
      <c r="E1120" s="587">
        <v>24.547999999999998</v>
      </c>
      <c r="F1120" s="587">
        <f t="shared" si="51"/>
        <v>236961.84399999998</v>
      </c>
      <c r="G1120" s="588">
        <v>2.64</v>
      </c>
      <c r="H1120" s="586">
        <v>9.8000000000000007</v>
      </c>
      <c r="I1120" s="587">
        <f t="shared" si="52"/>
        <v>94599.400000000009</v>
      </c>
      <c r="J1120" s="589">
        <f t="shared" si="53"/>
        <v>0</v>
      </c>
    </row>
    <row r="1121" spans="1:10">
      <c r="A1121" s="584">
        <v>2016</v>
      </c>
      <c r="B1121" s="585" t="s">
        <v>1131</v>
      </c>
      <c r="C1121" s="585" t="s">
        <v>31</v>
      </c>
      <c r="D1121" s="586">
        <v>22248</v>
      </c>
      <c r="E1121" s="587">
        <v>22.951000000000001</v>
      </c>
      <c r="F1121" s="587">
        <f t="shared" si="51"/>
        <v>510613.848</v>
      </c>
      <c r="G1121" s="588">
        <v>1.32</v>
      </c>
      <c r="H1121" s="586">
        <v>6.4</v>
      </c>
      <c r="I1121" s="587">
        <f t="shared" si="52"/>
        <v>142387.20000000001</v>
      </c>
      <c r="J1121" s="589">
        <f t="shared" si="53"/>
        <v>0</v>
      </c>
    </row>
    <row r="1122" spans="1:10">
      <c r="A1122" s="584">
        <v>2016</v>
      </c>
      <c r="B1122" s="585" t="s">
        <v>1131</v>
      </c>
      <c r="C1122" s="585" t="s">
        <v>31</v>
      </c>
      <c r="D1122" s="586">
        <v>43983</v>
      </c>
      <c r="E1122" s="587">
        <v>23.145</v>
      </c>
      <c r="F1122" s="587">
        <f t="shared" si="51"/>
        <v>1017986.535</v>
      </c>
      <c r="G1122" s="588">
        <v>3.54</v>
      </c>
      <c r="H1122" s="586">
        <v>7.5</v>
      </c>
      <c r="I1122" s="587">
        <f t="shared" si="52"/>
        <v>329872.5</v>
      </c>
      <c r="J1122" s="589">
        <f t="shared" si="53"/>
        <v>0</v>
      </c>
    </row>
    <row r="1123" spans="1:10">
      <c r="A1123" s="584">
        <v>2016</v>
      </c>
      <c r="B1123" s="585" t="s">
        <v>1131</v>
      </c>
      <c r="C1123" s="585" t="s">
        <v>31</v>
      </c>
      <c r="D1123" s="586">
        <v>43382</v>
      </c>
      <c r="E1123" s="587">
        <v>22.466000000000001</v>
      </c>
      <c r="F1123" s="587">
        <f t="shared" si="51"/>
        <v>974620.0120000001</v>
      </c>
      <c r="G1123" s="588">
        <v>3.17</v>
      </c>
      <c r="H1123" s="586">
        <v>10.8</v>
      </c>
      <c r="I1123" s="587">
        <f t="shared" si="52"/>
        <v>468525.60000000003</v>
      </c>
      <c r="J1123" s="589">
        <f t="shared" si="53"/>
        <v>0</v>
      </c>
    </row>
    <row r="1124" spans="1:10">
      <c r="A1124" s="584">
        <v>2016</v>
      </c>
      <c r="B1124" s="585" t="s">
        <v>1131</v>
      </c>
      <c r="C1124" s="585" t="s">
        <v>31</v>
      </c>
      <c r="D1124" s="586">
        <v>35354</v>
      </c>
      <c r="E1124" s="587">
        <v>22.474</v>
      </c>
      <c r="F1124" s="587">
        <f t="shared" si="51"/>
        <v>794545.79599999997</v>
      </c>
      <c r="G1124" s="588">
        <v>3.14</v>
      </c>
      <c r="H1124" s="586">
        <v>11.1</v>
      </c>
      <c r="I1124" s="587">
        <f t="shared" si="52"/>
        <v>392429.39999999997</v>
      </c>
      <c r="J1124" s="589">
        <f t="shared" si="53"/>
        <v>0</v>
      </c>
    </row>
    <row r="1125" spans="1:10">
      <c r="A1125" s="584">
        <v>2016</v>
      </c>
      <c r="B1125" s="585" t="s">
        <v>1131</v>
      </c>
      <c r="C1125" s="585" t="s">
        <v>31</v>
      </c>
      <c r="D1125" s="586">
        <v>27178</v>
      </c>
      <c r="E1125" s="587">
        <v>22.44</v>
      </c>
      <c r="F1125" s="587">
        <f t="shared" si="51"/>
        <v>609874.32000000007</v>
      </c>
      <c r="G1125" s="588">
        <v>3.15</v>
      </c>
      <c r="H1125" s="586">
        <v>11.1</v>
      </c>
      <c r="I1125" s="587">
        <f t="shared" si="52"/>
        <v>301675.8</v>
      </c>
      <c r="J1125" s="589">
        <f t="shared" si="53"/>
        <v>0</v>
      </c>
    </row>
    <row r="1126" spans="1:10">
      <c r="A1126" s="584">
        <v>2016</v>
      </c>
      <c r="B1126" s="585" t="s">
        <v>1131</v>
      </c>
      <c r="C1126" s="585" t="s">
        <v>31</v>
      </c>
      <c r="D1126" s="586">
        <v>11643</v>
      </c>
      <c r="E1126" s="587">
        <v>25.181000000000001</v>
      </c>
      <c r="F1126" s="587">
        <f t="shared" si="51"/>
        <v>293182.38300000003</v>
      </c>
      <c r="G1126" s="588">
        <v>3.71</v>
      </c>
      <c r="H1126" s="586">
        <v>9.1999999999999993</v>
      </c>
      <c r="I1126" s="587">
        <f t="shared" si="52"/>
        <v>107115.59999999999</v>
      </c>
      <c r="J1126" s="589">
        <f t="shared" si="53"/>
        <v>0</v>
      </c>
    </row>
    <row r="1127" spans="1:10">
      <c r="A1127" s="584">
        <v>2016</v>
      </c>
      <c r="B1127" s="585" t="s">
        <v>1131</v>
      </c>
      <c r="C1127" s="585" t="s">
        <v>31</v>
      </c>
      <c r="D1127" s="586">
        <v>62872</v>
      </c>
      <c r="E1127" s="587">
        <v>22.146999999999998</v>
      </c>
      <c r="F1127" s="587">
        <f t="shared" si="51"/>
        <v>1392426.1839999999</v>
      </c>
      <c r="G1127" s="588">
        <v>3.07</v>
      </c>
      <c r="H1127" s="586">
        <v>8.8000000000000007</v>
      </c>
      <c r="I1127" s="587">
        <f t="shared" si="52"/>
        <v>553273.60000000009</v>
      </c>
      <c r="J1127" s="589">
        <f t="shared" si="53"/>
        <v>0</v>
      </c>
    </row>
    <row r="1128" spans="1:10">
      <c r="A1128" s="584">
        <v>2016</v>
      </c>
      <c r="B1128" s="585" t="s">
        <v>1131</v>
      </c>
      <c r="C1128" s="585" t="s">
        <v>31</v>
      </c>
      <c r="D1128" s="586">
        <v>56018</v>
      </c>
      <c r="E1128" s="587">
        <v>22.600999999999999</v>
      </c>
      <c r="F1128" s="587">
        <f t="shared" si="51"/>
        <v>1266062.818</v>
      </c>
      <c r="G1128" s="588">
        <v>3.29</v>
      </c>
      <c r="H1128" s="586">
        <v>10.7</v>
      </c>
      <c r="I1128" s="587">
        <f t="shared" si="52"/>
        <v>599392.6</v>
      </c>
      <c r="J1128" s="589">
        <f t="shared" si="53"/>
        <v>0</v>
      </c>
    </row>
    <row r="1129" spans="1:10">
      <c r="A1129" s="584">
        <v>2016</v>
      </c>
      <c r="B1129" s="585" t="s">
        <v>1131</v>
      </c>
      <c r="C1129" s="585" t="s">
        <v>31</v>
      </c>
      <c r="D1129" s="586">
        <v>6432</v>
      </c>
      <c r="E1129" s="587">
        <v>22.423999999999999</v>
      </c>
      <c r="F1129" s="587">
        <f t="shared" si="51"/>
        <v>144231.16800000001</v>
      </c>
      <c r="G1129" s="588">
        <v>3.12</v>
      </c>
      <c r="H1129" s="586">
        <v>11</v>
      </c>
      <c r="I1129" s="587">
        <f t="shared" si="52"/>
        <v>70752</v>
      </c>
      <c r="J1129" s="589">
        <f t="shared" si="53"/>
        <v>0</v>
      </c>
    </row>
    <row r="1130" spans="1:10">
      <c r="A1130" s="584">
        <v>2016</v>
      </c>
      <c r="B1130" s="585" t="s">
        <v>1131</v>
      </c>
      <c r="C1130" s="585" t="s">
        <v>31</v>
      </c>
      <c r="D1130" s="586">
        <v>49712</v>
      </c>
      <c r="E1130" s="587">
        <v>22.701000000000001</v>
      </c>
      <c r="F1130" s="587">
        <f t="shared" si="51"/>
        <v>1128512.112</v>
      </c>
      <c r="G1130" s="588">
        <v>2.54</v>
      </c>
      <c r="H1130" s="586">
        <v>8.1999999999999993</v>
      </c>
      <c r="I1130" s="587">
        <f t="shared" si="52"/>
        <v>407638.39999999997</v>
      </c>
      <c r="J1130" s="589">
        <f t="shared" si="53"/>
        <v>0</v>
      </c>
    </row>
    <row r="1131" spans="1:10">
      <c r="A1131" s="584">
        <v>2016</v>
      </c>
      <c r="B1131" s="585" t="s">
        <v>1131</v>
      </c>
      <c r="C1131" s="585" t="s">
        <v>31</v>
      </c>
      <c r="D1131" s="586">
        <v>25361</v>
      </c>
      <c r="E1131" s="587">
        <v>23.071999999999999</v>
      </c>
      <c r="F1131" s="587">
        <f t="shared" si="51"/>
        <v>585128.99199999997</v>
      </c>
      <c r="G1131" s="588">
        <v>2.98</v>
      </c>
      <c r="H1131" s="586">
        <v>8</v>
      </c>
      <c r="I1131" s="587">
        <f t="shared" si="52"/>
        <v>202888</v>
      </c>
      <c r="J1131" s="589">
        <f t="shared" si="53"/>
        <v>0</v>
      </c>
    </row>
    <row r="1132" spans="1:10">
      <c r="A1132" s="584">
        <v>2016</v>
      </c>
      <c r="B1132" s="585" t="s">
        <v>1131</v>
      </c>
      <c r="C1132" s="585" t="s">
        <v>31</v>
      </c>
      <c r="D1132" s="586">
        <v>35216</v>
      </c>
      <c r="E1132" s="587">
        <v>23.521999999999998</v>
      </c>
      <c r="F1132" s="587">
        <f t="shared" si="51"/>
        <v>828350.75199999998</v>
      </c>
      <c r="G1132" s="588">
        <v>2.5299999999999998</v>
      </c>
      <c r="H1132" s="586">
        <v>9</v>
      </c>
      <c r="I1132" s="587">
        <f t="shared" si="52"/>
        <v>316944</v>
      </c>
      <c r="J1132" s="589">
        <f t="shared" si="53"/>
        <v>0</v>
      </c>
    </row>
    <row r="1133" spans="1:10">
      <c r="A1133" s="584">
        <v>2016</v>
      </c>
      <c r="B1133" s="585" t="s">
        <v>1131</v>
      </c>
      <c r="C1133" s="585" t="s">
        <v>31</v>
      </c>
      <c r="D1133" s="586">
        <v>36223</v>
      </c>
      <c r="E1133" s="587">
        <v>23.03</v>
      </c>
      <c r="F1133" s="587">
        <f t="shared" si="51"/>
        <v>834215.69000000006</v>
      </c>
      <c r="G1133" s="588">
        <v>3</v>
      </c>
      <c r="H1133" s="586">
        <v>8</v>
      </c>
      <c r="I1133" s="587">
        <f t="shared" si="52"/>
        <v>289784</v>
      </c>
      <c r="J1133" s="589">
        <f t="shared" si="53"/>
        <v>0</v>
      </c>
    </row>
    <row r="1134" spans="1:10">
      <c r="A1134" s="584">
        <v>2016</v>
      </c>
      <c r="B1134" s="585" t="s">
        <v>1131</v>
      </c>
      <c r="C1134" s="585" t="s">
        <v>31</v>
      </c>
      <c r="D1134" s="586">
        <v>49562</v>
      </c>
      <c r="E1134" s="587">
        <v>23.722000000000001</v>
      </c>
      <c r="F1134" s="587">
        <f t="shared" si="51"/>
        <v>1175709.764</v>
      </c>
      <c r="G1134" s="588">
        <v>2.5099999999999998</v>
      </c>
      <c r="H1134" s="586">
        <v>8.4</v>
      </c>
      <c r="I1134" s="587">
        <f t="shared" si="52"/>
        <v>416320.80000000005</v>
      </c>
      <c r="J1134" s="589">
        <f t="shared" si="53"/>
        <v>0</v>
      </c>
    </row>
    <row r="1135" spans="1:10">
      <c r="A1135" s="584">
        <v>2016</v>
      </c>
      <c r="B1135" s="585" t="s">
        <v>1131</v>
      </c>
      <c r="C1135" s="585" t="s">
        <v>31</v>
      </c>
      <c r="D1135" s="586">
        <v>6155</v>
      </c>
      <c r="E1135" s="587">
        <v>20.88</v>
      </c>
      <c r="F1135" s="587">
        <f t="shared" si="51"/>
        <v>128516.4</v>
      </c>
      <c r="G1135" s="588">
        <v>1.07</v>
      </c>
      <c r="H1135" s="586">
        <v>19.3</v>
      </c>
      <c r="I1135" s="587">
        <f t="shared" si="52"/>
        <v>118791.5</v>
      </c>
      <c r="J1135" s="589">
        <f t="shared" si="53"/>
        <v>0</v>
      </c>
    </row>
    <row r="1136" spans="1:10">
      <c r="A1136" s="584">
        <v>2016</v>
      </c>
      <c r="B1136" s="585" t="s">
        <v>1131</v>
      </c>
      <c r="C1136" s="585" t="s">
        <v>31</v>
      </c>
      <c r="D1136" s="586">
        <v>1571</v>
      </c>
      <c r="E1136" s="587">
        <v>19.344000000000001</v>
      </c>
      <c r="F1136" s="587">
        <f t="shared" si="51"/>
        <v>30389.424000000003</v>
      </c>
      <c r="G1136" s="588">
        <v>0.96</v>
      </c>
      <c r="H1136" s="586">
        <v>22.1</v>
      </c>
      <c r="I1136" s="587">
        <f t="shared" si="52"/>
        <v>34719.100000000006</v>
      </c>
      <c r="J1136" s="589">
        <f t="shared" si="53"/>
        <v>0</v>
      </c>
    </row>
    <row r="1137" spans="1:10">
      <c r="A1137" s="584">
        <v>2016</v>
      </c>
      <c r="B1137" s="585" t="s">
        <v>1131</v>
      </c>
      <c r="C1137" s="585" t="s">
        <v>31</v>
      </c>
      <c r="D1137" s="586">
        <v>1582</v>
      </c>
      <c r="E1137" s="587">
        <v>22.893999999999998</v>
      </c>
      <c r="F1137" s="587">
        <f t="shared" si="51"/>
        <v>36218.307999999997</v>
      </c>
      <c r="G1137" s="588">
        <v>0.92</v>
      </c>
      <c r="H1137" s="586">
        <v>17.8</v>
      </c>
      <c r="I1137" s="587">
        <f t="shared" si="52"/>
        <v>28159.600000000002</v>
      </c>
      <c r="J1137" s="589">
        <f t="shared" si="53"/>
        <v>0</v>
      </c>
    </row>
    <row r="1138" spans="1:10">
      <c r="A1138" s="584">
        <v>2016</v>
      </c>
      <c r="B1138" s="585" t="s">
        <v>1131</v>
      </c>
      <c r="C1138" s="585" t="s">
        <v>31</v>
      </c>
      <c r="D1138" s="586">
        <v>1645</v>
      </c>
      <c r="E1138" s="587">
        <v>20.47</v>
      </c>
      <c r="F1138" s="587">
        <f t="shared" si="51"/>
        <v>33673.15</v>
      </c>
      <c r="G1138" s="588">
        <v>0.77</v>
      </c>
      <c r="H1138" s="586">
        <v>23.5</v>
      </c>
      <c r="I1138" s="587">
        <f t="shared" si="52"/>
        <v>38657.5</v>
      </c>
      <c r="J1138" s="589">
        <f t="shared" si="53"/>
        <v>0</v>
      </c>
    </row>
    <row r="1139" spans="1:10">
      <c r="A1139" s="584">
        <v>2016</v>
      </c>
      <c r="B1139" s="585" t="s">
        <v>1131</v>
      </c>
      <c r="C1139" s="585" t="s">
        <v>31</v>
      </c>
      <c r="D1139" s="586">
        <v>232392</v>
      </c>
      <c r="E1139" s="587">
        <v>24.116</v>
      </c>
      <c r="F1139" s="587">
        <f t="shared" si="51"/>
        <v>5604365.4720000001</v>
      </c>
      <c r="G1139" s="588">
        <v>3.55</v>
      </c>
      <c r="H1139" s="586">
        <v>10.199999999999999</v>
      </c>
      <c r="I1139" s="587">
        <f t="shared" si="52"/>
        <v>2370398.4</v>
      </c>
      <c r="J1139" s="589">
        <f t="shared" si="53"/>
        <v>0</v>
      </c>
    </row>
    <row r="1140" spans="1:10">
      <c r="A1140" s="584">
        <v>2016</v>
      </c>
      <c r="B1140" s="585" t="s">
        <v>1131</v>
      </c>
      <c r="C1140" s="585" t="s">
        <v>31</v>
      </c>
      <c r="D1140" s="586">
        <v>29881</v>
      </c>
      <c r="E1140" s="587">
        <v>22.579000000000001</v>
      </c>
      <c r="F1140" s="587">
        <f t="shared" si="51"/>
        <v>674683.09900000005</v>
      </c>
      <c r="G1140" s="588">
        <v>2.91</v>
      </c>
      <c r="H1140" s="586">
        <v>9.4</v>
      </c>
      <c r="I1140" s="587">
        <f t="shared" si="52"/>
        <v>280881.40000000002</v>
      </c>
      <c r="J1140" s="589">
        <f t="shared" si="53"/>
        <v>0</v>
      </c>
    </row>
    <row r="1141" spans="1:10">
      <c r="A1141" s="584">
        <v>2016</v>
      </c>
      <c r="B1141" s="585" t="s">
        <v>1131</v>
      </c>
      <c r="C1141" s="585" t="s">
        <v>31</v>
      </c>
      <c r="D1141" s="586">
        <v>9981</v>
      </c>
      <c r="E1141" s="587">
        <v>22.166</v>
      </c>
      <c r="F1141" s="587">
        <f t="shared" si="51"/>
        <v>221238.84599999999</v>
      </c>
      <c r="G1141" s="588">
        <v>2.2799999999999998</v>
      </c>
      <c r="H1141" s="586">
        <v>10.5</v>
      </c>
      <c r="I1141" s="587">
        <f t="shared" si="52"/>
        <v>104800.5</v>
      </c>
      <c r="J1141" s="589">
        <f t="shared" si="53"/>
        <v>0</v>
      </c>
    </row>
    <row r="1142" spans="1:10">
      <c r="A1142" s="584">
        <v>2016</v>
      </c>
      <c r="B1142" s="585" t="s">
        <v>1131</v>
      </c>
      <c r="C1142" s="585" t="s">
        <v>31</v>
      </c>
      <c r="D1142" s="586">
        <v>3224</v>
      </c>
      <c r="E1142" s="587">
        <v>22.867000000000001</v>
      </c>
      <c r="F1142" s="587">
        <f t="shared" si="51"/>
        <v>73723.207999999999</v>
      </c>
      <c r="G1142" s="588">
        <v>3.42</v>
      </c>
      <c r="H1142" s="586">
        <v>11.6</v>
      </c>
      <c r="I1142" s="587">
        <f t="shared" si="52"/>
        <v>37398.400000000001</v>
      </c>
      <c r="J1142" s="589">
        <f t="shared" si="53"/>
        <v>0</v>
      </c>
    </row>
    <row r="1143" spans="1:10">
      <c r="A1143" s="584">
        <v>2016</v>
      </c>
      <c r="B1143" s="585" t="s">
        <v>1131</v>
      </c>
      <c r="C1143" s="585" t="s">
        <v>31</v>
      </c>
      <c r="D1143" s="586">
        <v>6403</v>
      </c>
      <c r="E1143" s="587">
        <v>23.835000000000001</v>
      </c>
      <c r="F1143" s="587">
        <f t="shared" si="51"/>
        <v>152615.505</v>
      </c>
      <c r="G1143" s="588">
        <v>2.58</v>
      </c>
      <c r="H1143" s="586">
        <v>8.4</v>
      </c>
      <c r="I1143" s="587">
        <f t="shared" si="52"/>
        <v>53785.200000000004</v>
      </c>
      <c r="J1143" s="589">
        <f t="shared" si="53"/>
        <v>0</v>
      </c>
    </row>
    <row r="1144" spans="1:10">
      <c r="A1144" s="584">
        <v>2016</v>
      </c>
      <c r="B1144" s="585" t="s">
        <v>1131</v>
      </c>
      <c r="C1144" s="585" t="s">
        <v>31</v>
      </c>
      <c r="D1144" s="586">
        <v>13009</v>
      </c>
      <c r="E1144" s="587">
        <v>23.667000000000002</v>
      </c>
      <c r="F1144" s="587">
        <f t="shared" si="51"/>
        <v>307884.00300000003</v>
      </c>
      <c r="G1144" s="588">
        <v>2.48</v>
      </c>
      <c r="H1144" s="586">
        <v>8.1999999999999993</v>
      </c>
      <c r="I1144" s="587">
        <f t="shared" si="52"/>
        <v>106673.79999999999</v>
      </c>
      <c r="J1144" s="589">
        <f t="shared" si="53"/>
        <v>0</v>
      </c>
    </row>
    <row r="1145" spans="1:10">
      <c r="A1145" s="584">
        <v>2016</v>
      </c>
      <c r="B1145" s="585" t="s">
        <v>1131</v>
      </c>
      <c r="C1145" s="585" t="s">
        <v>31</v>
      </c>
      <c r="D1145" s="586">
        <v>22213</v>
      </c>
      <c r="E1145" s="587">
        <v>21.957999999999998</v>
      </c>
      <c r="F1145" s="587">
        <f t="shared" si="51"/>
        <v>487753.05399999995</v>
      </c>
      <c r="G1145" s="588">
        <v>3.19</v>
      </c>
      <c r="H1145" s="586">
        <v>10.5</v>
      </c>
      <c r="I1145" s="587">
        <f t="shared" si="52"/>
        <v>233236.5</v>
      </c>
      <c r="J1145" s="589">
        <f t="shared" si="53"/>
        <v>0</v>
      </c>
    </row>
    <row r="1146" spans="1:10">
      <c r="A1146" s="584">
        <v>2016</v>
      </c>
      <c r="B1146" s="585" t="s">
        <v>1131</v>
      </c>
      <c r="C1146" s="585" t="s">
        <v>31</v>
      </c>
      <c r="D1146" s="586">
        <v>27955</v>
      </c>
      <c r="E1146" s="587">
        <v>23.632000000000001</v>
      </c>
      <c r="F1146" s="587">
        <f t="shared" si="51"/>
        <v>660632.56000000006</v>
      </c>
      <c r="G1146" s="588">
        <v>2.88</v>
      </c>
      <c r="H1146" s="586">
        <v>9.1</v>
      </c>
      <c r="I1146" s="587">
        <f t="shared" si="52"/>
        <v>254390.5</v>
      </c>
      <c r="J1146" s="589">
        <f t="shared" si="53"/>
        <v>0</v>
      </c>
    </row>
    <row r="1147" spans="1:10">
      <c r="A1147" s="584">
        <v>2016</v>
      </c>
      <c r="B1147" s="585" t="s">
        <v>1131</v>
      </c>
      <c r="C1147" s="585" t="s">
        <v>31</v>
      </c>
      <c r="D1147" s="586">
        <v>23222</v>
      </c>
      <c r="E1147" s="587">
        <v>22.292000000000002</v>
      </c>
      <c r="F1147" s="587">
        <f t="shared" si="51"/>
        <v>517664.82400000002</v>
      </c>
      <c r="G1147" s="588">
        <v>3.98</v>
      </c>
      <c r="H1147" s="586">
        <v>10.1</v>
      </c>
      <c r="I1147" s="587">
        <f t="shared" si="52"/>
        <v>234542.19999999998</v>
      </c>
      <c r="J1147" s="589">
        <f t="shared" si="53"/>
        <v>0</v>
      </c>
    </row>
    <row r="1148" spans="1:10">
      <c r="A1148" s="584">
        <v>2016</v>
      </c>
      <c r="B1148" s="585" t="s">
        <v>1131</v>
      </c>
      <c r="C1148" s="585" t="s">
        <v>31</v>
      </c>
      <c r="D1148" s="586">
        <v>12294</v>
      </c>
      <c r="E1148" s="587">
        <v>23.288</v>
      </c>
      <c r="F1148" s="587">
        <f t="shared" si="51"/>
        <v>286302.67200000002</v>
      </c>
      <c r="G1148" s="588">
        <v>2.79</v>
      </c>
      <c r="H1148" s="586">
        <v>6.6</v>
      </c>
      <c r="I1148" s="587">
        <f t="shared" si="52"/>
        <v>81140.399999999994</v>
      </c>
      <c r="J1148" s="589">
        <f t="shared" si="53"/>
        <v>0</v>
      </c>
    </row>
    <row r="1149" spans="1:10">
      <c r="A1149" s="584">
        <v>2016</v>
      </c>
      <c r="B1149" s="585" t="s">
        <v>1131</v>
      </c>
      <c r="C1149" s="585" t="s">
        <v>31</v>
      </c>
      <c r="D1149" s="586">
        <v>34624</v>
      </c>
      <c r="E1149" s="587">
        <v>23.594000000000001</v>
      </c>
      <c r="F1149" s="587">
        <f t="shared" si="51"/>
        <v>816918.65600000008</v>
      </c>
      <c r="G1149" s="588">
        <v>2.73</v>
      </c>
      <c r="H1149" s="586">
        <v>8.6999999999999993</v>
      </c>
      <c r="I1149" s="587">
        <f t="shared" si="52"/>
        <v>301228.79999999999</v>
      </c>
      <c r="J1149" s="589">
        <f t="shared" si="53"/>
        <v>0</v>
      </c>
    </row>
    <row r="1150" spans="1:10">
      <c r="A1150" s="584">
        <v>2016</v>
      </c>
      <c r="B1150" s="585" t="s">
        <v>1131</v>
      </c>
      <c r="C1150" s="585" t="s">
        <v>31</v>
      </c>
      <c r="D1150" s="586">
        <v>14236</v>
      </c>
      <c r="E1150" s="587">
        <v>23.271999999999998</v>
      </c>
      <c r="F1150" s="587">
        <f t="shared" si="51"/>
        <v>331300.19199999998</v>
      </c>
      <c r="G1150" s="588">
        <v>2.69</v>
      </c>
      <c r="H1150" s="586">
        <v>8.4</v>
      </c>
      <c r="I1150" s="587">
        <f t="shared" si="52"/>
        <v>119582.40000000001</v>
      </c>
      <c r="J1150" s="589">
        <f t="shared" si="53"/>
        <v>0</v>
      </c>
    </row>
    <row r="1151" spans="1:10">
      <c r="A1151" s="584">
        <v>2016</v>
      </c>
      <c r="B1151" s="585" t="s">
        <v>1131</v>
      </c>
      <c r="C1151" s="585" t="s">
        <v>31</v>
      </c>
      <c r="D1151" s="586">
        <v>219328</v>
      </c>
      <c r="E1151" s="587">
        <v>23.262</v>
      </c>
      <c r="F1151" s="587">
        <f t="shared" si="51"/>
        <v>5102007.9359999998</v>
      </c>
      <c r="G1151" s="588">
        <v>2.86</v>
      </c>
      <c r="H1151" s="586">
        <v>8.1</v>
      </c>
      <c r="I1151" s="587">
        <f t="shared" si="52"/>
        <v>1776556.7999999998</v>
      </c>
      <c r="J1151" s="589">
        <f t="shared" si="53"/>
        <v>0</v>
      </c>
    </row>
    <row r="1152" spans="1:10">
      <c r="A1152" s="584">
        <v>2016</v>
      </c>
      <c r="B1152" s="585" t="s">
        <v>1127</v>
      </c>
      <c r="C1152" s="585" t="s">
        <v>31</v>
      </c>
      <c r="D1152" s="586">
        <v>127144</v>
      </c>
      <c r="E1152" s="587">
        <v>18.045999999999999</v>
      </c>
      <c r="F1152" s="587">
        <f t="shared" si="51"/>
        <v>2294440.6239999998</v>
      </c>
      <c r="G1152" s="588">
        <v>0.2</v>
      </c>
      <c r="H1152" s="586">
        <v>4.8</v>
      </c>
      <c r="I1152" s="587">
        <f t="shared" si="52"/>
        <v>610291.19999999995</v>
      </c>
      <c r="J1152" s="589">
        <f t="shared" si="53"/>
        <v>0</v>
      </c>
    </row>
    <row r="1153" spans="1:10">
      <c r="A1153" s="584">
        <v>2016</v>
      </c>
      <c r="B1153" s="585" t="s">
        <v>1127</v>
      </c>
      <c r="C1153" s="585" t="s">
        <v>31</v>
      </c>
      <c r="D1153" s="586">
        <v>95523</v>
      </c>
      <c r="E1153" s="587">
        <v>17.771999999999998</v>
      </c>
      <c r="F1153" s="587">
        <f t="shared" si="51"/>
        <v>1697634.7559999998</v>
      </c>
      <c r="G1153" s="588">
        <v>0.33</v>
      </c>
      <c r="H1153" s="586">
        <v>5.3</v>
      </c>
      <c r="I1153" s="587">
        <f t="shared" si="52"/>
        <v>506271.89999999997</v>
      </c>
      <c r="J1153" s="589">
        <f t="shared" si="53"/>
        <v>0</v>
      </c>
    </row>
    <row r="1154" spans="1:10">
      <c r="A1154" s="584">
        <v>2016</v>
      </c>
      <c r="B1154" s="585" t="s">
        <v>1131</v>
      </c>
      <c r="C1154" s="585" t="s">
        <v>31</v>
      </c>
      <c r="D1154" s="586">
        <v>30223</v>
      </c>
      <c r="E1154" s="587">
        <v>24.15</v>
      </c>
      <c r="F1154" s="587">
        <f t="shared" si="51"/>
        <v>729885.45</v>
      </c>
      <c r="G1154" s="588">
        <v>3.47</v>
      </c>
      <c r="H1154" s="586">
        <v>10.1</v>
      </c>
      <c r="I1154" s="587">
        <f t="shared" si="52"/>
        <v>305252.3</v>
      </c>
      <c r="J1154" s="589">
        <f t="shared" si="53"/>
        <v>0</v>
      </c>
    </row>
    <row r="1155" spans="1:10">
      <c r="A1155" s="584">
        <v>2016</v>
      </c>
      <c r="B1155" s="585" t="s">
        <v>1131</v>
      </c>
      <c r="C1155" s="585" t="s">
        <v>31</v>
      </c>
      <c r="D1155" s="586">
        <v>22044</v>
      </c>
      <c r="E1155" s="587">
        <v>24.15</v>
      </c>
      <c r="F1155" s="587">
        <f t="shared" ref="F1155:F1218" si="54">E1155*D1155</f>
        <v>532362.6</v>
      </c>
      <c r="G1155" s="588">
        <v>3.55</v>
      </c>
      <c r="H1155" s="586">
        <v>10.1</v>
      </c>
      <c r="I1155" s="587">
        <f t="shared" ref="I1155:I1218" si="55">H1155*D1155</f>
        <v>222644.4</v>
      </c>
      <c r="J1155" s="589">
        <f t="shared" ref="J1155:J1218" si="56">IF(B1155="LIG",1,0)</f>
        <v>0</v>
      </c>
    </row>
    <row r="1156" spans="1:10">
      <c r="A1156" s="584">
        <v>2016</v>
      </c>
      <c r="B1156" s="585" t="s">
        <v>1131</v>
      </c>
      <c r="C1156" s="585" t="s">
        <v>31</v>
      </c>
      <c r="D1156" s="586">
        <v>11838</v>
      </c>
      <c r="E1156" s="587">
        <v>23.53</v>
      </c>
      <c r="F1156" s="587">
        <f t="shared" si="54"/>
        <v>278548.14</v>
      </c>
      <c r="G1156" s="588">
        <v>1.61</v>
      </c>
      <c r="H1156" s="586">
        <v>10.7</v>
      </c>
      <c r="I1156" s="587">
        <f t="shared" si="55"/>
        <v>126666.59999999999</v>
      </c>
      <c r="J1156" s="589">
        <f t="shared" si="56"/>
        <v>0</v>
      </c>
    </row>
    <row r="1157" spans="1:10">
      <c r="A1157" s="584">
        <v>2016</v>
      </c>
      <c r="B1157" s="585" t="s">
        <v>1131</v>
      </c>
      <c r="C1157" s="585" t="s">
        <v>31</v>
      </c>
      <c r="D1157" s="586">
        <v>22071</v>
      </c>
      <c r="E1157" s="587">
        <v>23.28</v>
      </c>
      <c r="F1157" s="587">
        <f t="shared" si="54"/>
        <v>513812.88</v>
      </c>
      <c r="G1157" s="588">
        <v>1.52</v>
      </c>
      <c r="H1157" s="586">
        <v>12.1</v>
      </c>
      <c r="I1157" s="587">
        <f t="shared" si="55"/>
        <v>267059.09999999998</v>
      </c>
      <c r="J1157" s="589">
        <f t="shared" si="56"/>
        <v>0</v>
      </c>
    </row>
    <row r="1158" spans="1:10">
      <c r="A1158" s="584">
        <v>2016</v>
      </c>
      <c r="B1158" s="585" t="s">
        <v>1127</v>
      </c>
      <c r="C1158" s="585" t="s">
        <v>31</v>
      </c>
      <c r="D1158" s="586">
        <v>15202</v>
      </c>
      <c r="E1158" s="587">
        <v>16.77</v>
      </c>
      <c r="F1158" s="587">
        <f t="shared" si="54"/>
        <v>254937.53999999998</v>
      </c>
      <c r="G1158" s="588">
        <v>0.28999999999999998</v>
      </c>
      <c r="H1158" s="586">
        <v>6.1</v>
      </c>
      <c r="I1158" s="587">
        <f t="shared" si="55"/>
        <v>92732.2</v>
      </c>
      <c r="J1158" s="589">
        <f t="shared" si="56"/>
        <v>0</v>
      </c>
    </row>
    <row r="1159" spans="1:10">
      <c r="A1159" s="584">
        <v>2016</v>
      </c>
      <c r="B1159" s="585" t="s">
        <v>1127</v>
      </c>
      <c r="C1159" s="585" t="s">
        <v>31</v>
      </c>
      <c r="D1159" s="586">
        <v>30032</v>
      </c>
      <c r="E1159" s="587">
        <v>17.97</v>
      </c>
      <c r="F1159" s="587">
        <f t="shared" si="54"/>
        <v>539675.03999999992</v>
      </c>
      <c r="G1159" s="588">
        <v>0.23</v>
      </c>
      <c r="H1159" s="586">
        <v>5.4</v>
      </c>
      <c r="I1159" s="587">
        <f t="shared" si="55"/>
        <v>162172.80000000002</v>
      </c>
      <c r="J1159" s="589">
        <f t="shared" si="56"/>
        <v>0</v>
      </c>
    </row>
    <row r="1160" spans="1:10">
      <c r="A1160" s="584">
        <v>2016</v>
      </c>
      <c r="B1160" s="585" t="s">
        <v>1127</v>
      </c>
      <c r="C1160" s="585" t="s">
        <v>31</v>
      </c>
      <c r="D1160" s="586">
        <v>45486</v>
      </c>
      <c r="E1160" s="587">
        <v>16.89</v>
      </c>
      <c r="F1160" s="587">
        <f t="shared" si="54"/>
        <v>768258.54</v>
      </c>
      <c r="G1160" s="588">
        <v>0.3</v>
      </c>
      <c r="H1160" s="586">
        <v>5.7</v>
      </c>
      <c r="I1160" s="587">
        <f t="shared" si="55"/>
        <v>259270.2</v>
      </c>
      <c r="J1160" s="589">
        <f t="shared" si="56"/>
        <v>0</v>
      </c>
    </row>
    <row r="1161" spans="1:10">
      <c r="A1161" s="584">
        <v>2016</v>
      </c>
      <c r="B1161" s="585" t="s">
        <v>1127</v>
      </c>
      <c r="C1161" s="585" t="s">
        <v>31</v>
      </c>
      <c r="D1161" s="586">
        <v>30316</v>
      </c>
      <c r="E1161" s="587">
        <v>16.600000000000001</v>
      </c>
      <c r="F1161" s="587">
        <f t="shared" si="54"/>
        <v>503245.60000000003</v>
      </c>
      <c r="G1161" s="588">
        <v>0.28999999999999998</v>
      </c>
      <c r="H1161" s="586">
        <v>5.9</v>
      </c>
      <c r="I1161" s="587">
        <f t="shared" si="55"/>
        <v>178864.40000000002</v>
      </c>
      <c r="J1161" s="589">
        <f t="shared" si="56"/>
        <v>0</v>
      </c>
    </row>
    <row r="1162" spans="1:10">
      <c r="A1162" s="584">
        <v>2016</v>
      </c>
      <c r="B1162" s="585" t="s">
        <v>1127</v>
      </c>
      <c r="C1162" s="585" t="s">
        <v>31</v>
      </c>
      <c r="D1162" s="586">
        <v>346</v>
      </c>
      <c r="E1162" s="587">
        <v>17.600000000000001</v>
      </c>
      <c r="F1162" s="587">
        <f t="shared" si="54"/>
        <v>6089.6</v>
      </c>
      <c r="G1162" s="588">
        <v>0.2</v>
      </c>
      <c r="H1162" s="586">
        <v>4.5999999999999996</v>
      </c>
      <c r="I1162" s="587">
        <f t="shared" si="55"/>
        <v>1591.6</v>
      </c>
      <c r="J1162" s="589">
        <f t="shared" si="56"/>
        <v>0</v>
      </c>
    </row>
    <row r="1163" spans="1:10">
      <c r="A1163" s="584">
        <v>2016</v>
      </c>
      <c r="B1163" s="585" t="s">
        <v>1131</v>
      </c>
      <c r="C1163" s="585" t="s">
        <v>31</v>
      </c>
      <c r="D1163" s="586">
        <v>10488</v>
      </c>
      <c r="E1163" s="587">
        <v>24.5</v>
      </c>
      <c r="F1163" s="587">
        <f t="shared" si="54"/>
        <v>256956</v>
      </c>
      <c r="G1163" s="588">
        <v>0.95</v>
      </c>
      <c r="H1163" s="586">
        <v>11.3</v>
      </c>
      <c r="I1163" s="587">
        <f t="shared" si="55"/>
        <v>118514.40000000001</v>
      </c>
      <c r="J1163" s="589">
        <f t="shared" si="56"/>
        <v>0</v>
      </c>
    </row>
    <row r="1164" spans="1:10">
      <c r="A1164" s="584">
        <v>2016</v>
      </c>
      <c r="B1164" s="585" t="s">
        <v>1131</v>
      </c>
      <c r="C1164" s="585" t="s">
        <v>31</v>
      </c>
      <c r="D1164" s="586">
        <v>11732</v>
      </c>
      <c r="E1164" s="587">
        <v>25.21</v>
      </c>
      <c r="F1164" s="587">
        <f t="shared" si="54"/>
        <v>295763.72000000003</v>
      </c>
      <c r="G1164" s="588">
        <v>0.79</v>
      </c>
      <c r="H1164" s="586">
        <v>10.6</v>
      </c>
      <c r="I1164" s="587">
        <f t="shared" si="55"/>
        <v>124359.2</v>
      </c>
      <c r="J1164" s="589">
        <f t="shared" si="56"/>
        <v>0</v>
      </c>
    </row>
    <row r="1165" spans="1:10">
      <c r="A1165" s="584">
        <v>2016</v>
      </c>
      <c r="B1165" s="585" t="s">
        <v>1131</v>
      </c>
      <c r="C1165" s="585" t="s">
        <v>31</v>
      </c>
      <c r="D1165" s="586">
        <v>13392</v>
      </c>
      <c r="E1165" s="587">
        <v>26.05</v>
      </c>
      <c r="F1165" s="587">
        <f t="shared" si="54"/>
        <v>348861.60000000003</v>
      </c>
      <c r="G1165" s="588">
        <v>1.63</v>
      </c>
      <c r="H1165" s="586">
        <v>7.6</v>
      </c>
      <c r="I1165" s="587">
        <f t="shared" si="55"/>
        <v>101779.2</v>
      </c>
      <c r="J1165" s="589">
        <f t="shared" si="56"/>
        <v>0</v>
      </c>
    </row>
    <row r="1166" spans="1:10">
      <c r="A1166" s="584">
        <v>2016</v>
      </c>
      <c r="B1166" s="585" t="s">
        <v>1131</v>
      </c>
      <c r="C1166" s="585" t="s">
        <v>31</v>
      </c>
      <c r="D1166" s="586">
        <v>57745</v>
      </c>
      <c r="E1166" s="587">
        <v>26.02</v>
      </c>
      <c r="F1166" s="587">
        <f t="shared" si="54"/>
        <v>1502524.9</v>
      </c>
      <c r="G1166" s="588">
        <v>2.65</v>
      </c>
      <c r="H1166" s="586">
        <v>7.5</v>
      </c>
      <c r="I1166" s="587">
        <f t="shared" si="55"/>
        <v>433087.5</v>
      </c>
      <c r="J1166" s="589">
        <f t="shared" si="56"/>
        <v>0</v>
      </c>
    </row>
    <row r="1167" spans="1:10">
      <c r="A1167" s="584">
        <v>2016</v>
      </c>
      <c r="B1167" s="585" t="s">
        <v>1131</v>
      </c>
      <c r="C1167" s="585" t="s">
        <v>31</v>
      </c>
      <c r="D1167" s="586">
        <v>13386</v>
      </c>
      <c r="E1167" s="587">
        <v>26.23</v>
      </c>
      <c r="F1167" s="587">
        <f t="shared" si="54"/>
        <v>351114.78</v>
      </c>
      <c r="G1167" s="588">
        <v>2.59</v>
      </c>
      <c r="H1167" s="586">
        <v>7.6</v>
      </c>
      <c r="I1167" s="587">
        <f t="shared" si="55"/>
        <v>101733.59999999999</v>
      </c>
      <c r="J1167" s="589">
        <f t="shared" si="56"/>
        <v>0</v>
      </c>
    </row>
    <row r="1168" spans="1:10">
      <c r="A1168" s="584">
        <v>2016</v>
      </c>
      <c r="B1168" s="585" t="s">
        <v>1131</v>
      </c>
      <c r="C1168" s="585" t="s">
        <v>31</v>
      </c>
      <c r="D1168" s="586">
        <v>65837</v>
      </c>
      <c r="E1168" s="587">
        <v>21.31</v>
      </c>
      <c r="F1168" s="587">
        <f t="shared" si="54"/>
        <v>1402986.47</v>
      </c>
      <c r="G1168" s="588">
        <v>0.55000000000000004</v>
      </c>
      <c r="H1168" s="586">
        <v>7.7</v>
      </c>
      <c r="I1168" s="587">
        <f t="shared" si="55"/>
        <v>506944.9</v>
      </c>
      <c r="J1168" s="589">
        <f t="shared" si="56"/>
        <v>0</v>
      </c>
    </row>
    <row r="1169" spans="1:10">
      <c r="A1169" s="584">
        <v>2016</v>
      </c>
      <c r="B1169" s="585" t="s">
        <v>1131</v>
      </c>
      <c r="C1169" s="585" t="s">
        <v>31</v>
      </c>
      <c r="D1169" s="586">
        <v>39605</v>
      </c>
      <c r="E1169" s="587">
        <v>23.8</v>
      </c>
      <c r="F1169" s="587">
        <f t="shared" si="54"/>
        <v>942599</v>
      </c>
      <c r="G1169" s="588">
        <v>0.81</v>
      </c>
      <c r="H1169" s="586">
        <v>11.7</v>
      </c>
      <c r="I1169" s="587">
        <f t="shared" si="55"/>
        <v>463378.5</v>
      </c>
      <c r="J1169" s="589">
        <f t="shared" si="56"/>
        <v>0</v>
      </c>
    </row>
    <row r="1170" spans="1:10">
      <c r="A1170" s="584">
        <v>2016</v>
      </c>
      <c r="B1170" s="585" t="s">
        <v>1127</v>
      </c>
      <c r="C1170" s="585" t="s">
        <v>31</v>
      </c>
      <c r="D1170" s="586">
        <v>23910</v>
      </c>
      <c r="E1170" s="587">
        <v>17.925000000000001</v>
      </c>
      <c r="F1170" s="587">
        <f t="shared" si="54"/>
        <v>428586.75</v>
      </c>
      <c r="G1170" s="588">
        <v>0.27</v>
      </c>
      <c r="H1170" s="586">
        <v>4.4000000000000004</v>
      </c>
      <c r="I1170" s="587">
        <f t="shared" si="55"/>
        <v>105204.00000000001</v>
      </c>
      <c r="J1170" s="589">
        <f t="shared" si="56"/>
        <v>0</v>
      </c>
    </row>
    <row r="1171" spans="1:10">
      <c r="A1171" s="584">
        <v>2016</v>
      </c>
      <c r="B1171" s="585" t="s">
        <v>1127</v>
      </c>
      <c r="C1171" s="585" t="s">
        <v>31</v>
      </c>
      <c r="D1171" s="586">
        <v>15790</v>
      </c>
      <c r="E1171" s="587">
        <v>18.007999999999999</v>
      </c>
      <c r="F1171" s="587">
        <f t="shared" si="54"/>
        <v>284346.32</v>
      </c>
      <c r="G1171" s="588">
        <v>0.26</v>
      </c>
      <c r="H1171" s="586">
        <v>5.4</v>
      </c>
      <c r="I1171" s="587">
        <f t="shared" si="55"/>
        <v>85266</v>
      </c>
      <c r="J1171" s="589">
        <f t="shared" si="56"/>
        <v>0</v>
      </c>
    </row>
    <row r="1172" spans="1:10">
      <c r="A1172" s="584">
        <v>2016</v>
      </c>
      <c r="B1172" s="585" t="s">
        <v>1127</v>
      </c>
      <c r="C1172" s="585" t="s">
        <v>31</v>
      </c>
      <c r="D1172" s="586">
        <v>12003</v>
      </c>
      <c r="E1172" s="587">
        <v>17.936</v>
      </c>
      <c r="F1172" s="587">
        <f t="shared" si="54"/>
        <v>215285.80799999999</v>
      </c>
      <c r="G1172" s="588">
        <v>0.19</v>
      </c>
      <c r="H1172" s="586">
        <v>5.2</v>
      </c>
      <c r="I1172" s="587">
        <f t="shared" si="55"/>
        <v>62415.6</v>
      </c>
      <c r="J1172" s="589">
        <f t="shared" si="56"/>
        <v>0</v>
      </c>
    </row>
    <row r="1173" spans="1:10">
      <c r="A1173" s="584">
        <v>2016</v>
      </c>
      <c r="B1173" s="585" t="s">
        <v>1127</v>
      </c>
      <c r="C1173" s="585" t="s">
        <v>31</v>
      </c>
      <c r="D1173" s="586">
        <v>4022</v>
      </c>
      <c r="E1173" s="587">
        <v>18.084</v>
      </c>
      <c r="F1173" s="587">
        <f t="shared" si="54"/>
        <v>72733.847999999998</v>
      </c>
      <c r="G1173" s="588">
        <v>0.25</v>
      </c>
      <c r="H1173" s="586">
        <v>4.9000000000000004</v>
      </c>
      <c r="I1173" s="587">
        <f t="shared" si="55"/>
        <v>19707.800000000003</v>
      </c>
      <c r="J1173" s="589">
        <f t="shared" si="56"/>
        <v>0</v>
      </c>
    </row>
    <row r="1174" spans="1:10">
      <c r="A1174" s="584">
        <v>2016</v>
      </c>
      <c r="B1174" s="585" t="s">
        <v>1127</v>
      </c>
      <c r="C1174" s="585" t="s">
        <v>31</v>
      </c>
      <c r="D1174" s="586">
        <v>3299</v>
      </c>
      <c r="E1174" s="587">
        <v>18.027999999999999</v>
      </c>
      <c r="F1174" s="587">
        <f t="shared" si="54"/>
        <v>59474.371999999996</v>
      </c>
      <c r="G1174" s="588">
        <v>0.35</v>
      </c>
      <c r="H1174" s="586">
        <v>4.7</v>
      </c>
      <c r="I1174" s="587">
        <f t="shared" si="55"/>
        <v>15505.300000000001</v>
      </c>
      <c r="J1174" s="589">
        <f t="shared" si="56"/>
        <v>0</v>
      </c>
    </row>
    <row r="1175" spans="1:10">
      <c r="A1175" s="584">
        <v>2016</v>
      </c>
      <c r="B1175" s="585" t="s">
        <v>1127</v>
      </c>
      <c r="C1175" s="585" t="s">
        <v>31</v>
      </c>
      <c r="D1175" s="586">
        <v>244</v>
      </c>
      <c r="E1175" s="587">
        <v>17.754000000000001</v>
      </c>
      <c r="F1175" s="587">
        <f t="shared" si="54"/>
        <v>4331.9760000000006</v>
      </c>
      <c r="G1175" s="588">
        <v>0.28999999999999998</v>
      </c>
      <c r="H1175" s="586">
        <v>5</v>
      </c>
      <c r="I1175" s="587">
        <f t="shared" si="55"/>
        <v>1220</v>
      </c>
      <c r="J1175" s="589">
        <f t="shared" si="56"/>
        <v>0</v>
      </c>
    </row>
    <row r="1176" spans="1:10">
      <c r="A1176" s="584">
        <v>2016</v>
      </c>
      <c r="B1176" s="585" t="s">
        <v>1127</v>
      </c>
      <c r="C1176" s="585" t="s">
        <v>31</v>
      </c>
      <c r="D1176" s="586">
        <v>121</v>
      </c>
      <c r="E1176" s="587">
        <v>17.748000000000001</v>
      </c>
      <c r="F1176" s="587">
        <f t="shared" si="54"/>
        <v>2147.5080000000003</v>
      </c>
      <c r="G1176" s="588">
        <v>0.26</v>
      </c>
      <c r="H1176" s="586">
        <v>6.1</v>
      </c>
      <c r="I1176" s="587">
        <f t="shared" si="55"/>
        <v>738.09999999999991</v>
      </c>
      <c r="J1176" s="589">
        <f t="shared" si="56"/>
        <v>0</v>
      </c>
    </row>
    <row r="1177" spans="1:10">
      <c r="A1177" s="584">
        <v>2016</v>
      </c>
      <c r="B1177" s="585" t="s">
        <v>1127</v>
      </c>
      <c r="C1177" s="585" t="s">
        <v>31</v>
      </c>
      <c r="D1177" s="586">
        <v>95246</v>
      </c>
      <c r="E1177" s="587">
        <v>17.652000000000001</v>
      </c>
      <c r="F1177" s="587">
        <f t="shared" si="54"/>
        <v>1681282.392</v>
      </c>
      <c r="G1177" s="588">
        <v>0.24</v>
      </c>
      <c r="H1177" s="586">
        <v>5.4</v>
      </c>
      <c r="I1177" s="587">
        <f t="shared" si="55"/>
        <v>514328.4</v>
      </c>
      <c r="J1177" s="589">
        <f t="shared" si="56"/>
        <v>0</v>
      </c>
    </row>
    <row r="1178" spans="1:10">
      <c r="A1178" s="584">
        <v>2016</v>
      </c>
      <c r="B1178" s="585" t="s">
        <v>1127</v>
      </c>
      <c r="C1178" s="585" t="s">
        <v>31</v>
      </c>
      <c r="D1178" s="586">
        <v>78840</v>
      </c>
      <c r="E1178" s="587">
        <v>17.63</v>
      </c>
      <c r="F1178" s="587">
        <f t="shared" si="54"/>
        <v>1389949.2</v>
      </c>
      <c r="G1178" s="588">
        <v>0.17</v>
      </c>
      <c r="H1178" s="586">
        <v>4.7</v>
      </c>
      <c r="I1178" s="587">
        <f t="shared" si="55"/>
        <v>370548</v>
      </c>
      <c r="J1178" s="589">
        <f t="shared" si="56"/>
        <v>0</v>
      </c>
    </row>
    <row r="1179" spans="1:10">
      <c r="A1179" s="584">
        <v>2016</v>
      </c>
      <c r="B1179" s="585" t="s">
        <v>1127</v>
      </c>
      <c r="C1179" s="585" t="s">
        <v>31</v>
      </c>
      <c r="D1179" s="586">
        <v>15852</v>
      </c>
      <c r="E1179" s="587">
        <v>17.812000000000001</v>
      </c>
      <c r="F1179" s="587">
        <f t="shared" si="54"/>
        <v>282355.82400000002</v>
      </c>
      <c r="G1179" s="588">
        <v>0.26</v>
      </c>
      <c r="H1179" s="586">
        <v>6.1</v>
      </c>
      <c r="I1179" s="587">
        <f t="shared" si="55"/>
        <v>96697.2</v>
      </c>
      <c r="J1179" s="589">
        <f t="shared" si="56"/>
        <v>0</v>
      </c>
    </row>
    <row r="1180" spans="1:10">
      <c r="A1180" s="584">
        <v>2016</v>
      </c>
      <c r="B1180" s="585" t="s">
        <v>1127</v>
      </c>
      <c r="C1180" s="585" t="s">
        <v>31</v>
      </c>
      <c r="D1180" s="586">
        <v>31516</v>
      </c>
      <c r="E1180" s="587">
        <v>17.832000000000001</v>
      </c>
      <c r="F1180" s="587">
        <f t="shared" si="54"/>
        <v>561993.31200000003</v>
      </c>
      <c r="G1180" s="588">
        <v>0.23</v>
      </c>
      <c r="H1180" s="586">
        <v>5.4</v>
      </c>
      <c r="I1180" s="587">
        <f t="shared" si="55"/>
        <v>170186.40000000002</v>
      </c>
      <c r="J1180" s="589">
        <f t="shared" si="56"/>
        <v>0</v>
      </c>
    </row>
    <row r="1181" spans="1:10">
      <c r="A1181" s="584">
        <v>2016</v>
      </c>
      <c r="B1181" s="585" t="s">
        <v>1127</v>
      </c>
      <c r="C1181" s="585" t="s">
        <v>31</v>
      </c>
      <c r="D1181" s="586">
        <v>31612</v>
      </c>
      <c r="E1181" s="587">
        <v>17.989000000000001</v>
      </c>
      <c r="F1181" s="587">
        <f t="shared" si="54"/>
        <v>568668.26800000004</v>
      </c>
      <c r="G1181" s="588">
        <v>0.3</v>
      </c>
      <c r="H1181" s="586">
        <v>4.5999999999999996</v>
      </c>
      <c r="I1181" s="587">
        <f t="shared" si="55"/>
        <v>145415.19999999998</v>
      </c>
      <c r="J1181" s="589">
        <f t="shared" si="56"/>
        <v>0</v>
      </c>
    </row>
    <row r="1182" spans="1:10">
      <c r="A1182" s="584">
        <v>2016</v>
      </c>
      <c r="B1182" s="585" t="s">
        <v>1127</v>
      </c>
      <c r="C1182" s="585" t="s">
        <v>31</v>
      </c>
      <c r="D1182" s="586">
        <v>111369</v>
      </c>
      <c r="E1182" s="587">
        <v>17.699000000000002</v>
      </c>
      <c r="F1182" s="587">
        <f t="shared" si="54"/>
        <v>1971119.9310000001</v>
      </c>
      <c r="G1182" s="588">
        <v>0.24</v>
      </c>
      <c r="H1182" s="586">
        <v>5.5</v>
      </c>
      <c r="I1182" s="587">
        <f t="shared" si="55"/>
        <v>612529.5</v>
      </c>
      <c r="J1182" s="589">
        <f t="shared" si="56"/>
        <v>0</v>
      </c>
    </row>
    <row r="1183" spans="1:10">
      <c r="A1183" s="584">
        <v>2016</v>
      </c>
      <c r="B1183" s="585" t="s">
        <v>1127</v>
      </c>
      <c r="C1183" s="585" t="s">
        <v>31</v>
      </c>
      <c r="D1183" s="586">
        <v>23577</v>
      </c>
      <c r="E1183" s="587">
        <v>17.928000000000001</v>
      </c>
      <c r="F1183" s="587">
        <f t="shared" si="54"/>
        <v>422688.45600000001</v>
      </c>
      <c r="G1183" s="588">
        <v>0.37</v>
      </c>
      <c r="H1183" s="586">
        <v>4.7</v>
      </c>
      <c r="I1183" s="587">
        <f t="shared" si="55"/>
        <v>110811.90000000001</v>
      </c>
      <c r="J1183" s="589">
        <f t="shared" si="56"/>
        <v>0</v>
      </c>
    </row>
    <row r="1184" spans="1:10">
      <c r="A1184" s="584">
        <v>2016</v>
      </c>
      <c r="B1184" s="585" t="s">
        <v>1127</v>
      </c>
      <c r="C1184" s="585" t="s">
        <v>31</v>
      </c>
      <c r="D1184" s="586">
        <v>12562</v>
      </c>
      <c r="E1184" s="587">
        <v>18.027999999999999</v>
      </c>
      <c r="F1184" s="587">
        <f t="shared" si="54"/>
        <v>226467.73599999998</v>
      </c>
      <c r="G1184" s="588">
        <v>0.35</v>
      </c>
      <c r="H1184" s="586">
        <v>4.7</v>
      </c>
      <c r="I1184" s="587">
        <f t="shared" si="55"/>
        <v>59041.4</v>
      </c>
      <c r="J1184" s="589">
        <f t="shared" si="56"/>
        <v>0</v>
      </c>
    </row>
    <row r="1185" spans="1:10">
      <c r="A1185" s="584">
        <v>2016</v>
      </c>
      <c r="B1185" s="585" t="s">
        <v>1127</v>
      </c>
      <c r="C1185" s="585" t="s">
        <v>31</v>
      </c>
      <c r="D1185" s="586">
        <v>3928</v>
      </c>
      <c r="E1185" s="587">
        <v>17.936</v>
      </c>
      <c r="F1185" s="587">
        <f t="shared" si="54"/>
        <v>70452.607999999993</v>
      </c>
      <c r="G1185" s="588">
        <v>0.19</v>
      </c>
      <c r="H1185" s="586">
        <v>5.2</v>
      </c>
      <c r="I1185" s="587">
        <f t="shared" si="55"/>
        <v>20425.600000000002</v>
      </c>
      <c r="J1185" s="589">
        <f t="shared" si="56"/>
        <v>0</v>
      </c>
    </row>
    <row r="1186" spans="1:10">
      <c r="A1186" s="584">
        <v>2016</v>
      </c>
      <c r="B1186" s="585" t="s">
        <v>1127</v>
      </c>
      <c r="C1186" s="585" t="s">
        <v>31</v>
      </c>
      <c r="D1186" s="586">
        <v>11700</v>
      </c>
      <c r="E1186" s="587">
        <v>18.084</v>
      </c>
      <c r="F1186" s="587">
        <f t="shared" si="54"/>
        <v>211582.8</v>
      </c>
      <c r="G1186" s="588">
        <v>0.25</v>
      </c>
      <c r="H1186" s="586">
        <v>4.9000000000000004</v>
      </c>
      <c r="I1186" s="587">
        <f t="shared" si="55"/>
        <v>57330.000000000007</v>
      </c>
      <c r="J1186" s="589">
        <f t="shared" si="56"/>
        <v>0</v>
      </c>
    </row>
    <row r="1187" spans="1:10">
      <c r="A1187" s="584">
        <v>2016</v>
      </c>
      <c r="B1187" s="585" t="s">
        <v>1131</v>
      </c>
      <c r="C1187" s="585" t="s">
        <v>31</v>
      </c>
      <c r="D1187" s="586">
        <v>275</v>
      </c>
      <c r="E1187" s="587">
        <v>22.603999999999999</v>
      </c>
      <c r="F1187" s="587">
        <f t="shared" si="54"/>
        <v>6216.0999999999995</v>
      </c>
      <c r="G1187" s="588">
        <v>0.54</v>
      </c>
      <c r="H1187" s="586">
        <v>7.3</v>
      </c>
      <c r="I1187" s="587">
        <f t="shared" si="55"/>
        <v>2007.5</v>
      </c>
      <c r="J1187" s="589">
        <f t="shared" si="56"/>
        <v>0</v>
      </c>
    </row>
    <row r="1188" spans="1:10">
      <c r="A1188" s="584">
        <v>2016</v>
      </c>
      <c r="B1188" s="585" t="s">
        <v>1131</v>
      </c>
      <c r="C1188" s="585" t="s">
        <v>31</v>
      </c>
      <c r="D1188" s="586">
        <v>77767</v>
      </c>
      <c r="E1188" s="587">
        <v>26.015000000000001</v>
      </c>
      <c r="F1188" s="587">
        <f t="shared" si="54"/>
        <v>2023108.5050000001</v>
      </c>
      <c r="G1188" s="588">
        <v>2.5</v>
      </c>
      <c r="H1188" s="586">
        <v>7.5</v>
      </c>
      <c r="I1188" s="587">
        <f t="shared" si="55"/>
        <v>583252.5</v>
      </c>
      <c r="J1188" s="589">
        <f t="shared" si="56"/>
        <v>0</v>
      </c>
    </row>
    <row r="1189" spans="1:10">
      <c r="A1189" s="584">
        <v>2016</v>
      </c>
      <c r="B1189" s="585" t="s">
        <v>1131</v>
      </c>
      <c r="C1189" s="585" t="s">
        <v>31</v>
      </c>
      <c r="D1189" s="586">
        <v>61420</v>
      </c>
      <c r="E1189" s="587">
        <v>26.064</v>
      </c>
      <c r="F1189" s="587">
        <f t="shared" si="54"/>
        <v>1600850.88</v>
      </c>
      <c r="G1189" s="588">
        <v>2.5299999999999998</v>
      </c>
      <c r="H1189" s="586">
        <v>7.6</v>
      </c>
      <c r="I1189" s="587">
        <f t="shared" si="55"/>
        <v>466792</v>
      </c>
      <c r="J1189" s="589">
        <f t="shared" si="56"/>
        <v>0</v>
      </c>
    </row>
    <row r="1190" spans="1:10">
      <c r="A1190" s="584">
        <v>2016</v>
      </c>
      <c r="B1190" s="585" t="s">
        <v>1131</v>
      </c>
      <c r="C1190" s="585" t="s">
        <v>31</v>
      </c>
      <c r="D1190" s="586">
        <v>15542</v>
      </c>
      <c r="E1190" s="587">
        <v>26.015999999999998</v>
      </c>
      <c r="F1190" s="587">
        <f t="shared" si="54"/>
        <v>404340.67199999996</v>
      </c>
      <c r="G1190" s="588">
        <v>2.81</v>
      </c>
      <c r="H1190" s="586">
        <v>7.6</v>
      </c>
      <c r="I1190" s="587">
        <f t="shared" si="55"/>
        <v>118119.2</v>
      </c>
      <c r="J1190" s="589">
        <f t="shared" si="56"/>
        <v>0</v>
      </c>
    </row>
    <row r="1191" spans="1:10">
      <c r="A1191" s="584">
        <v>2016</v>
      </c>
      <c r="B1191" s="585" t="s">
        <v>1127</v>
      </c>
      <c r="C1191" s="585" t="s">
        <v>31</v>
      </c>
      <c r="D1191" s="586">
        <v>31485</v>
      </c>
      <c r="E1191" s="587">
        <v>17.8</v>
      </c>
      <c r="F1191" s="587">
        <f t="shared" si="54"/>
        <v>560433</v>
      </c>
      <c r="G1191" s="588">
        <v>0.32</v>
      </c>
      <c r="H1191" s="586">
        <v>5.0999999999999996</v>
      </c>
      <c r="I1191" s="587">
        <f t="shared" si="55"/>
        <v>160573.5</v>
      </c>
      <c r="J1191" s="589">
        <f t="shared" si="56"/>
        <v>0</v>
      </c>
    </row>
    <row r="1192" spans="1:10">
      <c r="A1192" s="584">
        <v>2016</v>
      </c>
      <c r="B1192" s="585" t="s">
        <v>1127</v>
      </c>
      <c r="C1192" s="585" t="s">
        <v>31</v>
      </c>
      <c r="D1192" s="586">
        <v>30205</v>
      </c>
      <c r="E1192" s="587">
        <v>17.7</v>
      </c>
      <c r="F1192" s="587">
        <f t="shared" si="54"/>
        <v>534628.5</v>
      </c>
      <c r="G1192" s="588">
        <v>0.19</v>
      </c>
      <c r="H1192" s="586">
        <v>4.3</v>
      </c>
      <c r="I1192" s="587">
        <f t="shared" si="55"/>
        <v>129881.5</v>
      </c>
      <c r="J1192" s="589">
        <f t="shared" si="56"/>
        <v>0</v>
      </c>
    </row>
    <row r="1193" spans="1:10">
      <c r="A1193" s="584">
        <v>2016</v>
      </c>
      <c r="B1193" s="585" t="s">
        <v>1127</v>
      </c>
      <c r="C1193" s="585" t="s">
        <v>31</v>
      </c>
      <c r="D1193" s="586">
        <v>15744</v>
      </c>
      <c r="E1193" s="587">
        <v>17.899999999999999</v>
      </c>
      <c r="F1193" s="587">
        <f t="shared" si="54"/>
        <v>281817.59999999998</v>
      </c>
      <c r="G1193" s="588">
        <v>0.23</v>
      </c>
      <c r="H1193" s="586">
        <v>4.3</v>
      </c>
      <c r="I1193" s="587">
        <f t="shared" si="55"/>
        <v>67699.199999999997</v>
      </c>
      <c r="J1193" s="589">
        <f t="shared" si="56"/>
        <v>0</v>
      </c>
    </row>
    <row r="1194" spans="1:10">
      <c r="A1194" s="584">
        <v>2016</v>
      </c>
      <c r="B1194" s="585" t="s">
        <v>1127</v>
      </c>
      <c r="C1194" s="585" t="s">
        <v>31</v>
      </c>
      <c r="D1194" s="586">
        <v>31511</v>
      </c>
      <c r="E1194" s="587">
        <v>17.600000000000001</v>
      </c>
      <c r="F1194" s="587">
        <f t="shared" si="54"/>
        <v>554593.60000000009</v>
      </c>
      <c r="G1194" s="588">
        <v>0.18</v>
      </c>
      <c r="H1194" s="586">
        <v>4.5999999999999996</v>
      </c>
      <c r="I1194" s="587">
        <f t="shared" si="55"/>
        <v>144950.59999999998</v>
      </c>
      <c r="J1194" s="589">
        <f t="shared" si="56"/>
        <v>0</v>
      </c>
    </row>
    <row r="1195" spans="1:10">
      <c r="A1195" s="584">
        <v>2016</v>
      </c>
      <c r="B1195" s="585" t="s">
        <v>1127</v>
      </c>
      <c r="C1195" s="585" t="s">
        <v>31</v>
      </c>
      <c r="D1195" s="586">
        <v>77680</v>
      </c>
      <c r="E1195" s="587">
        <v>17.637</v>
      </c>
      <c r="F1195" s="587">
        <f t="shared" si="54"/>
        <v>1370042.1600000001</v>
      </c>
      <c r="G1195" s="588">
        <v>0.19</v>
      </c>
      <c r="H1195" s="586">
        <v>4.5</v>
      </c>
      <c r="I1195" s="587">
        <f t="shared" si="55"/>
        <v>349560</v>
      </c>
      <c r="J1195" s="589">
        <f t="shared" si="56"/>
        <v>0</v>
      </c>
    </row>
    <row r="1196" spans="1:10">
      <c r="A1196" s="584">
        <v>2016</v>
      </c>
      <c r="B1196" s="585" t="s">
        <v>1127</v>
      </c>
      <c r="C1196" s="585" t="s">
        <v>31</v>
      </c>
      <c r="D1196" s="586">
        <v>94472</v>
      </c>
      <c r="E1196" s="587">
        <v>17.7</v>
      </c>
      <c r="F1196" s="587">
        <f t="shared" si="54"/>
        <v>1672154.4</v>
      </c>
      <c r="G1196" s="588">
        <v>0.23</v>
      </c>
      <c r="H1196" s="586">
        <v>5.5</v>
      </c>
      <c r="I1196" s="587">
        <f t="shared" si="55"/>
        <v>519596</v>
      </c>
      <c r="J1196" s="589">
        <f t="shared" si="56"/>
        <v>0</v>
      </c>
    </row>
    <row r="1197" spans="1:10">
      <c r="A1197" s="584">
        <v>2016</v>
      </c>
      <c r="B1197" s="585" t="s">
        <v>1127</v>
      </c>
      <c r="C1197" s="585" t="s">
        <v>31</v>
      </c>
      <c r="D1197" s="586">
        <v>93346</v>
      </c>
      <c r="E1197" s="587">
        <v>17.75</v>
      </c>
      <c r="F1197" s="587">
        <f t="shared" si="54"/>
        <v>1656891.5</v>
      </c>
      <c r="G1197" s="588">
        <v>0.31</v>
      </c>
      <c r="H1197" s="586">
        <v>4.9000000000000004</v>
      </c>
      <c r="I1197" s="587">
        <f t="shared" si="55"/>
        <v>457395.4</v>
      </c>
      <c r="J1197" s="589">
        <f t="shared" si="56"/>
        <v>0</v>
      </c>
    </row>
    <row r="1198" spans="1:10">
      <c r="A1198" s="584">
        <v>2016</v>
      </c>
      <c r="B1198" s="585" t="s">
        <v>1127</v>
      </c>
      <c r="C1198" s="585" t="s">
        <v>31</v>
      </c>
      <c r="D1198" s="586">
        <v>30194</v>
      </c>
      <c r="E1198" s="587">
        <v>17.600000000000001</v>
      </c>
      <c r="F1198" s="587">
        <f t="shared" si="54"/>
        <v>531414.4</v>
      </c>
      <c r="G1198" s="588">
        <v>0.18</v>
      </c>
      <c r="H1198" s="586">
        <v>4.7</v>
      </c>
      <c r="I1198" s="587">
        <f t="shared" si="55"/>
        <v>141911.80000000002</v>
      </c>
      <c r="J1198" s="589">
        <f t="shared" si="56"/>
        <v>0</v>
      </c>
    </row>
    <row r="1199" spans="1:10">
      <c r="A1199" s="584">
        <v>2016</v>
      </c>
      <c r="B1199" s="585" t="s">
        <v>1127</v>
      </c>
      <c r="C1199" s="585" t="s">
        <v>31</v>
      </c>
      <c r="D1199" s="586">
        <v>14361</v>
      </c>
      <c r="E1199" s="587">
        <v>17.899999999999999</v>
      </c>
      <c r="F1199" s="587">
        <f t="shared" si="54"/>
        <v>257061.89999999997</v>
      </c>
      <c r="G1199" s="588">
        <v>0.19</v>
      </c>
      <c r="H1199" s="586">
        <v>5.2</v>
      </c>
      <c r="I1199" s="587">
        <f t="shared" si="55"/>
        <v>74677.2</v>
      </c>
      <c r="J1199" s="589">
        <f t="shared" si="56"/>
        <v>0</v>
      </c>
    </row>
    <row r="1200" spans="1:10">
      <c r="A1200" s="584">
        <v>2016</v>
      </c>
      <c r="B1200" s="585" t="s">
        <v>1127</v>
      </c>
      <c r="C1200" s="585" t="s">
        <v>31</v>
      </c>
      <c r="D1200" s="586">
        <v>15177</v>
      </c>
      <c r="E1200" s="587">
        <v>17.600000000000001</v>
      </c>
      <c r="F1200" s="587">
        <f t="shared" si="54"/>
        <v>267115.2</v>
      </c>
      <c r="G1200" s="588">
        <v>0.24</v>
      </c>
      <c r="H1200" s="586">
        <v>5.8</v>
      </c>
      <c r="I1200" s="587">
        <f t="shared" si="55"/>
        <v>88026.599999999991</v>
      </c>
      <c r="J1200" s="589">
        <f t="shared" si="56"/>
        <v>0</v>
      </c>
    </row>
    <row r="1201" spans="1:10">
      <c r="A1201" s="584">
        <v>2016</v>
      </c>
      <c r="B1201" s="585" t="s">
        <v>1127</v>
      </c>
      <c r="C1201" s="585" t="s">
        <v>31</v>
      </c>
      <c r="D1201" s="586">
        <v>14513</v>
      </c>
      <c r="E1201" s="587">
        <v>17.5</v>
      </c>
      <c r="F1201" s="587">
        <f t="shared" si="54"/>
        <v>253977.5</v>
      </c>
      <c r="G1201" s="588">
        <v>0.22</v>
      </c>
      <c r="H1201" s="586">
        <v>6.1</v>
      </c>
      <c r="I1201" s="587">
        <f t="shared" si="55"/>
        <v>88529.299999999988</v>
      </c>
      <c r="J1201" s="589">
        <f t="shared" si="56"/>
        <v>0</v>
      </c>
    </row>
    <row r="1202" spans="1:10">
      <c r="A1202" s="584">
        <v>2016</v>
      </c>
      <c r="B1202" s="585" t="s">
        <v>1127</v>
      </c>
      <c r="C1202" s="585" t="s">
        <v>31</v>
      </c>
      <c r="D1202" s="586">
        <v>14574</v>
      </c>
      <c r="E1202" s="587">
        <v>17.986000000000001</v>
      </c>
      <c r="F1202" s="587">
        <f t="shared" si="54"/>
        <v>262127.96400000001</v>
      </c>
      <c r="G1202" s="588">
        <v>0.23</v>
      </c>
      <c r="H1202" s="586">
        <v>5</v>
      </c>
      <c r="I1202" s="587">
        <f t="shared" si="55"/>
        <v>72870</v>
      </c>
      <c r="J1202" s="589">
        <f t="shared" si="56"/>
        <v>0</v>
      </c>
    </row>
    <row r="1203" spans="1:10">
      <c r="A1203" s="584">
        <v>2016</v>
      </c>
      <c r="B1203" s="585" t="s">
        <v>1127</v>
      </c>
      <c r="C1203" s="585" t="s">
        <v>31</v>
      </c>
      <c r="D1203" s="586">
        <v>14826</v>
      </c>
      <c r="E1203" s="587">
        <v>17.61</v>
      </c>
      <c r="F1203" s="587">
        <f t="shared" si="54"/>
        <v>261085.86</v>
      </c>
      <c r="G1203" s="588">
        <v>0.18</v>
      </c>
      <c r="H1203" s="586">
        <v>5</v>
      </c>
      <c r="I1203" s="587">
        <f t="shared" si="55"/>
        <v>74130</v>
      </c>
      <c r="J1203" s="589">
        <f t="shared" si="56"/>
        <v>0</v>
      </c>
    </row>
    <row r="1204" spans="1:10">
      <c r="A1204" s="584">
        <v>2016</v>
      </c>
      <c r="B1204" s="585" t="s">
        <v>1127</v>
      </c>
      <c r="C1204" s="585" t="s">
        <v>31</v>
      </c>
      <c r="D1204" s="586">
        <v>29362</v>
      </c>
      <c r="E1204" s="587">
        <v>18.88</v>
      </c>
      <c r="F1204" s="587">
        <f t="shared" si="54"/>
        <v>554354.55999999994</v>
      </c>
      <c r="G1204" s="588">
        <v>0.37</v>
      </c>
      <c r="H1204" s="586">
        <v>4.4000000000000004</v>
      </c>
      <c r="I1204" s="587">
        <f t="shared" si="55"/>
        <v>129192.80000000002</v>
      </c>
      <c r="J1204" s="589">
        <f t="shared" si="56"/>
        <v>0</v>
      </c>
    </row>
    <row r="1205" spans="1:10">
      <c r="A1205" s="584">
        <v>2016</v>
      </c>
      <c r="B1205" s="585" t="s">
        <v>1127</v>
      </c>
      <c r="C1205" s="585" t="s">
        <v>31</v>
      </c>
      <c r="D1205" s="586">
        <v>59031</v>
      </c>
      <c r="E1205" s="587">
        <v>19.07</v>
      </c>
      <c r="F1205" s="587">
        <f t="shared" si="54"/>
        <v>1125721.17</v>
      </c>
      <c r="G1205" s="588">
        <v>0.38</v>
      </c>
      <c r="H1205" s="586">
        <v>4.5999999999999996</v>
      </c>
      <c r="I1205" s="587">
        <f t="shared" si="55"/>
        <v>271542.59999999998</v>
      </c>
      <c r="J1205" s="589">
        <f t="shared" si="56"/>
        <v>0</v>
      </c>
    </row>
    <row r="1206" spans="1:10">
      <c r="A1206" s="584">
        <v>2016</v>
      </c>
      <c r="B1206" s="585" t="s">
        <v>1127</v>
      </c>
      <c r="C1206" s="585" t="s">
        <v>31</v>
      </c>
      <c r="D1206" s="586">
        <v>193397</v>
      </c>
      <c r="E1206" s="587">
        <v>17.93</v>
      </c>
      <c r="F1206" s="587">
        <f t="shared" si="54"/>
        <v>3467608.21</v>
      </c>
      <c r="G1206" s="588">
        <v>0.26</v>
      </c>
      <c r="H1206" s="586">
        <v>5</v>
      </c>
      <c r="I1206" s="587">
        <f t="shared" si="55"/>
        <v>966985</v>
      </c>
      <c r="J1206" s="589">
        <f t="shared" si="56"/>
        <v>0</v>
      </c>
    </row>
    <row r="1207" spans="1:10">
      <c r="A1207" s="584">
        <v>2016</v>
      </c>
      <c r="B1207" s="585" t="s">
        <v>1127</v>
      </c>
      <c r="C1207" s="585" t="s">
        <v>31</v>
      </c>
      <c r="D1207" s="586">
        <v>44973</v>
      </c>
      <c r="E1207" s="587">
        <v>17.77</v>
      </c>
      <c r="F1207" s="587">
        <f t="shared" si="54"/>
        <v>799170.21</v>
      </c>
      <c r="G1207" s="588">
        <v>0.23</v>
      </c>
      <c r="H1207" s="586">
        <v>5.7</v>
      </c>
      <c r="I1207" s="587">
        <f t="shared" si="55"/>
        <v>256346.1</v>
      </c>
      <c r="J1207" s="589">
        <f t="shared" si="56"/>
        <v>0</v>
      </c>
    </row>
    <row r="1208" spans="1:10">
      <c r="A1208" s="584">
        <v>2016</v>
      </c>
      <c r="B1208" s="585" t="s">
        <v>1127</v>
      </c>
      <c r="C1208" s="585" t="s">
        <v>31</v>
      </c>
      <c r="D1208" s="586">
        <v>12438</v>
      </c>
      <c r="E1208" s="587">
        <v>17.75</v>
      </c>
      <c r="F1208" s="587">
        <f t="shared" si="54"/>
        <v>220774.5</v>
      </c>
      <c r="G1208" s="588">
        <v>0.18</v>
      </c>
      <c r="H1208" s="586">
        <v>4.4000000000000004</v>
      </c>
      <c r="I1208" s="587">
        <f t="shared" si="55"/>
        <v>54727.200000000004</v>
      </c>
      <c r="J1208" s="589">
        <f t="shared" si="56"/>
        <v>0</v>
      </c>
    </row>
    <row r="1209" spans="1:10">
      <c r="A1209" s="584">
        <v>2016</v>
      </c>
      <c r="B1209" s="585" t="s">
        <v>1127</v>
      </c>
      <c r="C1209" s="585" t="s">
        <v>31</v>
      </c>
      <c r="D1209" s="586">
        <v>37613</v>
      </c>
      <c r="E1209" s="587">
        <v>18.239999999999998</v>
      </c>
      <c r="F1209" s="587">
        <f t="shared" si="54"/>
        <v>686061.12</v>
      </c>
      <c r="G1209" s="588">
        <v>0.21</v>
      </c>
      <c r="H1209" s="586">
        <v>4.5999999999999996</v>
      </c>
      <c r="I1209" s="587">
        <f t="shared" si="55"/>
        <v>173019.8</v>
      </c>
      <c r="J1209" s="589">
        <f t="shared" si="56"/>
        <v>0</v>
      </c>
    </row>
    <row r="1210" spans="1:10">
      <c r="A1210" s="584">
        <v>2016</v>
      </c>
      <c r="B1210" s="585" t="s">
        <v>1127</v>
      </c>
      <c r="C1210" s="585" t="s">
        <v>31</v>
      </c>
      <c r="D1210" s="586">
        <v>12578</v>
      </c>
      <c r="E1210" s="587">
        <v>18.18</v>
      </c>
      <c r="F1210" s="587">
        <f t="shared" si="54"/>
        <v>228668.04</v>
      </c>
      <c r="G1210" s="588">
        <v>0.18</v>
      </c>
      <c r="H1210" s="586">
        <v>4</v>
      </c>
      <c r="I1210" s="587">
        <f t="shared" si="55"/>
        <v>50312</v>
      </c>
      <c r="J1210" s="589">
        <f t="shared" si="56"/>
        <v>0</v>
      </c>
    </row>
    <row r="1211" spans="1:10">
      <c r="A1211" s="584">
        <v>2016</v>
      </c>
      <c r="B1211" s="585" t="s">
        <v>1127</v>
      </c>
      <c r="C1211" s="585" t="s">
        <v>31</v>
      </c>
      <c r="D1211" s="586">
        <v>45774</v>
      </c>
      <c r="E1211" s="587">
        <v>18.03</v>
      </c>
      <c r="F1211" s="587">
        <f t="shared" si="54"/>
        <v>825305.22000000009</v>
      </c>
      <c r="G1211" s="588">
        <v>0.25</v>
      </c>
      <c r="H1211" s="586">
        <v>4.7</v>
      </c>
      <c r="I1211" s="587">
        <f t="shared" si="55"/>
        <v>215137.80000000002</v>
      </c>
      <c r="J1211" s="589">
        <f t="shared" si="56"/>
        <v>0</v>
      </c>
    </row>
    <row r="1212" spans="1:10">
      <c r="A1212" s="584">
        <v>2016</v>
      </c>
      <c r="B1212" s="585" t="s">
        <v>1127</v>
      </c>
      <c r="C1212" s="585" t="s">
        <v>31</v>
      </c>
      <c r="D1212" s="586">
        <v>30268</v>
      </c>
      <c r="E1212" s="587">
        <v>17.48</v>
      </c>
      <c r="F1212" s="587">
        <f t="shared" si="54"/>
        <v>529084.64</v>
      </c>
      <c r="G1212" s="588">
        <v>0.18</v>
      </c>
      <c r="H1212" s="586">
        <v>4.5999999999999996</v>
      </c>
      <c r="I1212" s="587">
        <f t="shared" si="55"/>
        <v>139232.79999999999</v>
      </c>
      <c r="J1212" s="589">
        <f t="shared" si="56"/>
        <v>0</v>
      </c>
    </row>
    <row r="1213" spans="1:10">
      <c r="A1213" s="584">
        <v>2016</v>
      </c>
      <c r="B1213" s="585" t="s">
        <v>1127</v>
      </c>
      <c r="C1213" s="585" t="s">
        <v>31</v>
      </c>
      <c r="D1213" s="586">
        <v>16073</v>
      </c>
      <c r="E1213" s="587">
        <v>17.29</v>
      </c>
      <c r="F1213" s="587">
        <f t="shared" si="54"/>
        <v>277902.17</v>
      </c>
      <c r="G1213" s="588">
        <v>0.22</v>
      </c>
      <c r="H1213" s="586">
        <v>3.7</v>
      </c>
      <c r="I1213" s="587">
        <f t="shared" si="55"/>
        <v>59470.100000000006</v>
      </c>
      <c r="J1213" s="589">
        <f t="shared" si="56"/>
        <v>0</v>
      </c>
    </row>
    <row r="1214" spans="1:10">
      <c r="A1214" s="584">
        <v>2016</v>
      </c>
      <c r="B1214" s="585" t="s">
        <v>1127</v>
      </c>
      <c r="C1214" s="585" t="s">
        <v>31</v>
      </c>
      <c r="D1214" s="586">
        <v>15988</v>
      </c>
      <c r="E1214" s="587">
        <v>17.3</v>
      </c>
      <c r="F1214" s="587">
        <f t="shared" si="54"/>
        <v>276592.40000000002</v>
      </c>
      <c r="G1214" s="588">
        <v>0.41</v>
      </c>
      <c r="H1214" s="586">
        <v>6.7</v>
      </c>
      <c r="I1214" s="587">
        <f t="shared" si="55"/>
        <v>107119.6</v>
      </c>
      <c r="J1214" s="589">
        <f t="shared" si="56"/>
        <v>0</v>
      </c>
    </row>
    <row r="1215" spans="1:10">
      <c r="A1215" s="584">
        <v>2016</v>
      </c>
      <c r="B1215" s="585" t="s">
        <v>1127</v>
      </c>
      <c r="C1215" s="585" t="s">
        <v>31</v>
      </c>
      <c r="D1215" s="586">
        <v>162593</v>
      </c>
      <c r="E1215" s="587">
        <v>17.920000000000002</v>
      </c>
      <c r="F1215" s="587">
        <f t="shared" si="54"/>
        <v>2913666.56</v>
      </c>
      <c r="G1215" s="588">
        <v>0.21</v>
      </c>
      <c r="H1215" s="586">
        <v>5.6</v>
      </c>
      <c r="I1215" s="587">
        <f t="shared" si="55"/>
        <v>910520.79999999993</v>
      </c>
      <c r="J1215" s="589">
        <f t="shared" si="56"/>
        <v>0</v>
      </c>
    </row>
    <row r="1216" spans="1:10">
      <c r="A1216" s="584">
        <v>2016</v>
      </c>
      <c r="B1216" s="585" t="s">
        <v>1127</v>
      </c>
      <c r="C1216" s="585" t="s">
        <v>31</v>
      </c>
      <c r="D1216" s="586">
        <v>77776</v>
      </c>
      <c r="E1216" s="587">
        <v>17.649999999999999</v>
      </c>
      <c r="F1216" s="587">
        <f t="shared" si="54"/>
        <v>1372746.4</v>
      </c>
      <c r="G1216" s="588">
        <v>0.23</v>
      </c>
      <c r="H1216" s="586">
        <v>5.5</v>
      </c>
      <c r="I1216" s="587">
        <f t="shared" si="55"/>
        <v>427768</v>
      </c>
      <c r="J1216" s="589">
        <f t="shared" si="56"/>
        <v>0</v>
      </c>
    </row>
    <row r="1217" spans="1:10">
      <c r="A1217" s="584">
        <v>2016</v>
      </c>
      <c r="B1217" s="585" t="s">
        <v>1127</v>
      </c>
      <c r="C1217" s="585" t="s">
        <v>31</v>
      </c>
      <c r="D1217" s="586">
        <v>39071</v>
      </c>
      <c r="E1217" s="587">
        <v>17.7</v>
      </c>
      <c r="F1217" s="587">
        <f t="shared" si="54"/>
        <v>691556.7</v>
      </c>
      <c r="G1217" s="588">
        <v>0.24</v>
      </c>
      <c r="H1217" s="586">
        <v>5.4</v>
      </c>
      <c r="I1217" s="587">
        <f t="shared" si="55"/>
        <v>210983.40000000002</v>
      </c>
      <c r="J1217" s="589">
        <f t="shared" si="56"/>
        <v>0</v>
      </c>
    </row>
    <row r="1218" spans="1:10">
      <c r="A1218" s="584">
        <v>2016</v>
      </c>
      <c r="B1218" s="585" t="s">
        <v>1127</v>
      </c>
      <c r="C1218" s="585" t="s">
        <v>31</v>
      </c>
      <c r="D1218" s="586">
        <v>12869</v>
      </c>
      <c r="E1218" s="587">
        <v>18.21</v>
      </c>
      <c r="F1218" s="587">
        <f t="shared" si="54"/>
        <v>234344.49000000002</v>
      </c>
      <c r="G1218" s="588">
        <v>0.19</v>
      </c>
      <c r="H1218" s="586">
        <v>4.5</v>
      </c>
      <c r="I1218" s="587">
        <f t="shared" si="55"/>
        <v>57910.5</v>
      </c>
      <c r="J1218" s="589">
        <f t="shared" si="56"/>
        <v>0</v>
      </c>
    </row>
    <row r="1219" spans="1:10">
      <c r="A1219" s="584">
        <v>2016</v>
      </c>
      <c r="B1219" s="585" t="s">
        <v>1127</v>
      </c>
      <c r="C1219" s="585" t="s">
        <v>31</v>
      </c>
      <c r="D1219" s="586">
        <v>428330</v>
      </c>
      <c r="E1219" s="587">
        <v>17.579999999999998</v>
      </c>
      <c r="F1219" s="587">
        <f t="shared" ref="F1219:F1282" si="57">E1219*D1219</f>
        <v>7530041.3999999994</v>
      </c>
      <c r="G1219" s="588">
        <v>0.18</v>
      </c>
      <c r="H1219" s="586">
        <v>4.5</v>
      </c>
      <c r="I1219" s="587">
        <f t="shared" ref="I1219:I1282" si="58">H1219*D1219</f>
        <v>1927485</v>
      </c>
      <c r="J1219" s="589">
        <f t="shared" ref="J1219:J1282" si="59">IF(B1219="LIG",1,0)</f>
        <v>0</v>
      </c>
    </row>
    <row r="1220" spans="1:10">
      <c r="A1220" s="584">
        <v>2016</v>
      </c>
      <c r="B1220" s="585" t="s">
        <v>1127</v>
      </c>
      <c r="C1220" s="585" t="s">
        <v>31</v>
      </c>
      <c r="D1220" s="586">
        <v>192063</v>
      </c>
      <c r="E1220" s="587">
        <v>17.579999999999998</v>
      </c>
      <c r="F1220" s="587">
        <f t="shared" si="57"/>
        <v>3376467.5399999996</v>
      </c>
      <c r="G1220" s="588">
        <v>0.18</v>
      </c>
      <c r="H1220" s="586">
        <v>4.5</v>
      </c>
      <c r="I1220" s="587">
        <f t="shared" si="58"/>
        <v>864283.5</v>
      </c>
      <c r="J1220" s="589">
        <f t="shared" si="59"/>
        <v>0</v>
      </c>
    </row>
    <row r="1221" spans="1:10">
      <c r="A1221" s="584">
        <v>2016</v>
      </c>
      <c r="B1221" s="585" t="s">
        <v>1127</v>
      </c>
      <c r="C1221" s="585" t="s">
        <v>31</v>
      </c>
      <c r="D1221" s="586">
        <v>79101</v>
      </c>
      <c r="E1221" s="587">
        <v>17.13</v>
      </c>
      <c r="F1221" s="587">
        <f t="shared" si="57"/>
        <v>1355000.13</v>
      </c>
      <c r="G1221" s="588">
        <v>0.25</v>
      </c>
      <c r="H1221" s="586">
        <v>4.7</v>
      </c>
      <c r="I1221" s="587">
        <f t="shared" si="58"/>
        <v>371774.7</v>
      </c>
      <c r="J1221" s="589">
        <f t="shared" si="59"/>
        <v>0</v>
      </c>
    </row>
    <row r="1222" spans="1:10">
      <c r="A1222" s="584">
        <v>2016</v>
      </c>
      <c r="B1222" s="585" t="s">
        <v>1127</v>
      </c>
      <c r="C1222" s="585" t="s">
        <v>31</v>
      </c>
      <c r="D1222" s="586">
        <v>31799</v>
      </c>
      <c r="E1222" s="587">
        <v>17.739999999999998</v>
      </c>
      <c r="F1222" s="587">
        <f t="shared" si="57"/>
        <v>564114.25999999989</v>
      </c>
      <c r="G1222" s="588">
        <v>0.24</v>
      </c>
      <c r="H1222" s="586">
        <v>5.7</v>
      </c>
      <c r="I1222" s="587">
        <f t="shared" si="58"/>
        <v>181254.30000000002</v>
      </c>
      <c r="J1222" s="589">
        <f t="shared" si="59"/>
        <v>0</v>
      </c>
    </row>
    <row r="1223" spans="1:10">
      <c r="A1223" s="584">
        <v>2016</v>
      </c>
      <c r="B1223" s="585" t="s">
        <v>1127</v>
      </c>
      <c r="C1223" s="585" t="s">
        <v>31</v>
      </c>
      <c r="D1223" s="586">
        <v>15884</v>
      </c>
      <c r="E1223" s="587">
        <v>17.670000000000002</v>
      </c>
      <c r="F1223" s="587">
        <f t="shared" si="57"/>
        <v>280670.28000000003</v>
      </c>
      <c r="G1223" s="588">
        <v>0.18</v>
      </c>
      <c r="H1223" s="586">
        <v>4.5999999999999996</v>
      </c>
      <c r="I1223" s="587">
        <f t="shared" si="58"/>
        <v>73066.399999999994</v>
      </c>
      <c r="J1223" s="589">
        <f t="shared" si="59"/>
        <v>0</v>
      </c>
    </row>
    <row r="1224" spans="1:10">
      <c r="A1224" s="584">
        <v>2016</v>
      </c>
      <c r="B1224" s="585" t="s">
        <v>1127</v>
      </c>
      <c r="C1224" s="585" t="s">
        <v>31</v>
      </c>
      <c r="D1224" s="586">
        <v>62719</v>
      </c>
      <c r="E1224" s="587">
        <v>17.14</v>
      </c>
      <c r="F1224" s="587">
        <f t="shared" si="57"/>
        <v>1075003.6600000001</v>
      </c>
      <c r="G1224" s="588">
        <v>0.27</v>
      </c>
      <c r="H1224" s="586">
        <v>4.7</v>
      </c>
      <c r="I1224" s="587">
        <f t="shared" si="58"/>
        <v>294779.3</v>
      </c>
      <c r="J1224" s="589">
        <f t="shared" si="59"/>
        <v>0</v>
      </c>
    </row>
    <row r="1225" spans="1:10">
      <c r="A1225" s="584">
        <v>2016</v>
      </c>
      <c r="B1225" s="585" t="s">
        <v>1131</v>
      </c>
      <c r="C1225" s="585" t="s">
        <v>31</v>
      </c>
      <c r="D1225" s="586">
        <v>20127</v>
      </c>
      <c r="E1225" s="587">
        <v>22.53</v>
      </c>
      <c r="F1225" s="587">
        <f t="shared" si="57"/>
        <v>453461.31</v>
      </c>
      <c r="G1225" s="588">
        <v>3.21</v>
      </c>
      <c r="H1225" s="586">
        <v>9</v>
      </c>
      <c r="I1225" s="587">
        <f t="shared" si="58"/>
        <v>181143</v>
      </c>
      <c r="J1225" s="589">
        <f t="shared" si="59"/>
        <v>0</v>
      </c>
    </row>
    <row r="1226" spans="1:10">
      <c r="A1226" s="584">
        <v>2016</v>
      </c>
      <c r="B1226" s="585" t="s">
        <v>1127</v>
      </c>
      <c r="C1226" s="585" t="s">
        <v>31</v>
      </c>
      <c r="D1226" s="586">
        <v>79233</v>
      </c>
      <c r="E1226" s="587">
        <v>17.649999999999999</v>
      </c>
      <c r="F1226" s="587">
        <f t="shared" si="57"/>
        <v>1398462.45</v>
      </c>
      <c r="G1226" s="588">
        <v>0.18</v>
      </c>
      <c r="H1226" s="586">
        <v>4.5999999999999996</v>
      </c>
      <c r="I1226" s="587">
        <f t="shared" si="58"/>
        <v>364471.8</v>
      </c>
      <c r="J1226" s="589">
        <f t="shared" si="59"/>
        <v>0</v>
      </c>
    </row>
    <row r="1227" spans="1:10">
      <c r="A1227" s="584">
        <v>2016</v>
      </c>
      <c r="B1227" s="585" t="s">
        <v>1127</v>
      </c>
      <c r="C1227" s="585" t="s">
        <v>31</v>
      </c>
      <c r="D1227" s="586">
        <v>142652</v>
      </c>
      <c r="E1227" s="587">
        <v>17.600000000000001</v>
      </c>
      <c r="F1227" s="587">
        <f t="shared" si="57"/>
        <v>2510675.2000000002</v>
      </c>
      <c r="G1227" s="588">
        <v>0.18</v>
      </c>
      <c r="H1227" s="586">
        <v>4.4000000000000004</v>
      </c>
      <c r="I1227" s="587">
        <f t="shared" si="58"/>
        <v>627668.80000000005</v>
      </c>
      <c r="J1227" s="589">
        <f t="shared" si="59"/>
        <v>0</v>
      </c>
    </row>
    <row r="1228" spans="1:10">
      <c r="A1228" s="584">
        <v>2016</v>
      </c>
      <c r="B1228" s="585" t="s">
        <v>1127</v>
      </c>
      <c r="C1228" s="585" t="s">
        <v>31</v>
      </c>
      <c r="D1228" s="586">
        <v>310695</v>
      </c>
      <c r="E1228" s="587">
        <v>17.626999999999999</v>
      </c>
      <c r="F1228" s="587">
        <f t="shared" si="57"/>
        <v>5476620.7649999997</v>
      </c>
      <c r="G1228" s="588">
        <v>0.18</v>
      </c>
      <c r="H1228" s="586">
        <v>4.4000000000000004</v>
      </c>
      <c r="I1228" s="587">
        <f t="shared" si="58"/>
        <v>1367058</v>
      </c>
      <c r="J1228" s="589">
        <f t="shared" si="59"/>
        <v>0</v>
      </c>
    </row>
    <row r="1229" spans="1:10">
      <c r="A1229" s="584">
        <v>2016</v>
      </c>
      <c r="B1229" s="585" t="s">
        <v>1127</v>
      </c>
      <c r="C1229" s="585" t="s">
        <v>31</v>
      </c>
      <c r="D1229" s="586">
        <v>452307</v>
      </c>
      <c r="E1229" s="587">
        <v>17.63</v>
      </c>
      <c r="F1229" s="587">
        <f t="shared" si="57"/>
        <v>7974172.4099999992</v>
      </c>
      <c r="G1229" s="588">
        <v>0.18</v>
      </c>
      <c r="H1229" s="586">
        <v>4.5999999999999996</v>
      </c>
      <c r="I1229" s="587">
        <f t="shared" si="58"/>
        <v>2080612.2</v>
      </c>
      <c r="J1229" s="589">
        <f t="shared" si="59"/>
        <v>0</v>
      </c>
    </row>
    <row r="1230" spans="1:10">
      <c r="A1230" s="584">
        <v>2016</v>
      </c>
      <c r="B1230" s="585" t="s">
        <v>1127</v>
      </c>
      <c r="C1230" s="585" t="s">
        <v>31</v>
      </c>
      <c r="D1230" s="586">
        <v>44059</v>
      </c>
      <c r="E1230" s="587">
        <v>17.309999999999999</v>
      </c>
      <c r="F1230" s="587">
        <f t="shared" si="57"/>
        <v>762661.28999999992</v>
      </c>
      <c r="G1230" s="588">
        <v>0.21</v>
      </c>
      <c r="H1230" s="586">
        <v>4</v>
      </c>
      <c r="I1230" s="587">
        <f t="shared" si="58"/>
        <v>176236</v>
      </c>
      <c r="J1230" s="589">
        <f t="shared" si="59"/>
        <v>0</v>
      </c>
    </row>
    <row r="1231" spans="1:10">
      <c r="A1231" s="584">
        <v>2016</v>
      </c>
      <c r="B1231" s="585" t="s">
        <v>1127</v>
      </c>
      <c r="C1231" s="585" t="s">
        <v>31</v>
      </c>
      <c r="D1231" s="586">
        <v>157373</v>
      </c>
      <c r="E1231" s="587">
        <v>16.89</v>
      </c>
      <c r="F1231" s="587">
        <f t="shared" si="57"/>
        <v>2658029.9700000002</v>
      </c>
      <c r="G1231" s="588">
        <v>0.37</v>
      </c>
      <c r="H1231" s="586">
        <v>5.5</v>
      </c>
      <c r="I1231" s="587">
        <f t="shared" si="58"/>
        <v>865551.5</v>
      </c>
      <c r="J1231" s="589">
        <f t="shared" si="59"/>
        <v>0</v>
      </c>
    </row>
    <row r="1232" spans="1:10">
      <c r="A1232" s="584">
        <v>2016</v>
      </c>
      <c r="B1232" s="585" t="s">
        <v>1127</v>
      </c>
      <c r="C1232" s="585" t="s">
        <v>31</v>
      </c>
      <c r="D1232" s="586">
        <v>267459</v>
      </c>
      <c r="E1232" s="587">
        <v>17.516999999999999</v>
      </c>
      <c r="F1232" s="587">
        <f t="shared" si="57"/>
        <v>4685079.3030000003</v>
      </c>
      <c r="G1232" s="588">
        <v>0.8</v>
      </c>
      <c r="H1232" s="586">
        <v>22.4</v>
      </c>
      <c r="I1232" s="587">
        <f t="shared" si="58"/>
        <v>5991081.5999999996</v>
      </c>
      <c r="J1232" s="589">
        <f t="shared" si="59"/>
        <v>0</v>
      </c>
    </row>
    <row r="1233" spans="1:10">
      <c r="A1233" s="584">
        <v>2016</v>
      </c>
      <c r="B1233" s="585" t="s">
        <v>1131</v>
      </c>
      <c r="C1233" s="585" t="s">
        <v>31</v>
      </c>
      <c r="D1233" s="586">
        <v>462702</v>
      </c>
      <c r="E1233" s="587">
        <v>18.827999999999999</v>
      </c>
      <c r="F1233" s="587">
        <f t="shared" si="57"/>
        <v>8711753.2559999991</v>
      </c>
      <c r="G1233" s="588">
        <v>0.8</v>
      </c>
      <c r="H1233" s="586">
        <v>24</v>
      </c>
      <c r="I1233" s="587">
        <f t="shared" si="58"/>
        <v>11104848</v>
      </c>
      <c r="J1233" s="589">
        <f t="shared" si="59"/>
        <v>0</v>
      </c>
    </row>
    <row r="1234" spans="1:10">
      <c r="A1234" s="584">
        <v>2016</v>
      </c>
      <c r="B1234" s="585" t="s">
        <v>1131</v>
      </c>
      <c r="C1234" s="585" t="s">
        <v>31</v>
      </c>
      <c r="D1234" s="586">
        <v>12496</v>
      </c>
      <c r="E1234" s="587">
        <v>24.315999999999999</v>
      </c>
      <c r="F1234" s="587">
        <f t="shared" si="57"/>
        <v>303852.73599999998</v>
      </c>
      <c r="G1234" s="588">
        <v>0.95</v>
      </c>
      <c r="H1234" s="586">
        <v>12.7</v>
      </c>
      <c r="I1234" s="587">
        <f t="shared" si="58"/>
        <v>158699.19999999998</v>
      </c>
      <c r="J1234" s="589">
        <f t="shared" si="59"/>
        <v>0</v>
      </c>
    </row>
    <row r="1235" spans="1:10">
      <c r="A1235" s="584">
        <v>2016</v>
      </c>
      <c r="B1235" s="585" t="s">
        <v>1131</v>
      </c>
      <c r="C1235" s="585" t="s">
        <v>31</v>
      </c>
      <c r="D1235" s="586">
        <v>11290</v>
      </c>
      <c r="E1235" s="587">
        <v>24.896000000000001</v>
      </c>
      <c r="F1235" s="587">
        <f t="shared" si="57"/>
        <v>281075.84000000003</v>
      </c>
      <c r="G1235" s="588">
        <v>0.79</v>
      </c>
      <c r="H1235" s="586">
        <v>10.3</v>
      </c>
      <c r="I1235" s="587">
        <f t="shared" si="58"/>
        <v>116287.00000000001</v>
      </c>
      <c r="J1235" s="589">
        <f t="shared" si="59"/>
        <v>0</v>
      </c>
    </row>
    <row r="1236" spans="1:10">
      <c r="A1236" s="584">
        <v>2016</v>
      </c>
      <c r="B1236" s="585" t="s">
        <v>1131</v>
      </c>
      <c r="C1236" s="585" t="s">
        <v>31</v>
      </c>
      <c r="D1236" s="586">
        <v>11749</v>
      </c>
      <c r="E1236" s="587">
        <v>26.103999999999999</v>
      </c>
      <c r="F1236" s="587">
        <f t="shared" si="57"/>
        <v>306695.89600000001</v>
      </c>
      <c r="G1236" s="588">
        <v>2.66</v>
      </c>
      <c r="H1236" s="586">
        <v>7.3</v>
      </c>
      <c r="I1236" s="587">
        <f t="shared" si="58"/>
        <v>85767.7</v>
      </c>
      <c r="J1236" s="589">
        <f t="shared" si="59"/>
        <v>0</v>
      </c>
    </row>
    <row r="1237" spans="1:10">
      <c r="A1237" s="584">
        <v>2016</v>
      </c>
      <c r="B1237" s="585" t="s">
        <v>1131</v>
      </c>
      <c r="C1237" s="585" t="s">
        <v>31</v>
      </c>
      <c r="D1237" s="586">
        <v>11748</v>
      </c>
      <c r="E1237" s="587">
        <v>25.786000000000001</v>
      </c>
      <c r="F1237" s="587">
        <f t="shared" si="57"/>
        <v>302933.92800000001</v>
      </c>
      <c r="G1237" s="588">
        <v>2.81</v>
      </c>
      <c r="H1237" s="586">
        <v>7.7</v>
      </c>
      <c r="I1237" s="587">
        <f t="shared" si="58"/>
        <v>90459.6</v>
      </c>
      <c r="J1237" s="589">
        <f t="shared" si="59"/>
        <v>0</v>
      </c>
    </row>
    <row r="1238" spans="1:10">
      <c r="A1238" s="584">
        <v>2016</v>
      </c>
      <c r="B1238" s="585" t="s">
        <v>1131</v>
      </c>
      <c r="C1238" s="585" t="s">
        <v>31</v>
      </c>
      <c r="D1238" s="586">
        <v>23433</v>
      </c>
      <c r="E1238" s="587">
        <v>25.898</v>
      </c>
      <c r="F1238" s="587">
        <f t="shared" si="57"/>
        <v>606867.83400000003</v>
      </c>
      <c r="G1238" s="588">
        <v>2.73</v>
      </c>
      <c r="H1238" s="586">
        <v>7.6</v>
      </c>
      <c r="I1238" s="587">
        <f t="shared" si="58"/>
        <v>178090.8</v>
      </c>
      <c r="J1238" s="589">
        <f t="shared" si="59"/>
        <v>0</v>
      </c>
    </row>
    <row r="1239" spans="1:10">
      <c r="A1239" s="584">
        <v>2016</v>
      </c>
      <c r="B1239" s="585" t="s">
        <v>1131</v>
      </c>
      <c r="C1239" s="585" t="s">
        <v>31</v>
      </c>
      <c r="D1239" s="586">
        <v>24301</v>
      </c>
      <c r="E1239" s="587">
        <v>23.904</v>
      </c>
      <c r="F1239" s="587">
        <f t="shared" si="57"/>
        <v>580891.10400000005</v>
      </c>
      <c r="G1239" s="588">
        <v>0.67</v>
      </c>
      <c r="H1239" s="586">
        <v>12</v>
      </c>
      <c r="I1239" s="587">
        <f t="shared" si="58"/>
        <v>291612</v>
      </c>
      <c r="J1239" s="589">
        <f t="shared" si="59"/>
        <v>0</v>
      </c>
    </row>
    <row r="1240" spans="1:10">
      <c r="A1240" s="584">
        <v>2016</v>
      </c>
      <c r="B1240" s="585" t="s">
        <v>1131</v>
      </c>
      <c r="C1240" s="585" t="s">
        <v>31</v>
      </c>
      <c r="D1240" s="586">
        <v>11683</v>
      </c>
      <c r="E1240" s="587">
        <v>25.832000000000001</v>
      </c>
      <c r="F1240" s="587">
        <f t="shared" si="57"/>
        <v>301795.25599999999</v>
      </c>
      <c r="G1240" s="588">
        <v>2.65</v>
      </c>
      <c r="H1240" s="586">
        <v>7.6</v>
      </c>
      <c r="I1240" s="587">
        <f t="shared" si="58"/>
        <v>88790.8</v>
      </c>
      <c r="J1240" s="589">
        <f t="shared" si="59"/>
        <v>0</v>
      </c>
    </row>
    <row r="1241" spans="1:10">
      <c r="A1241" s="584">
        <v>2016</v>
      </c>
      <c r="B1241" s="585" t="s">
        <v>1131</v>
      </c>
      <c r="C1241" s="585" t="s">
        <v>31</v>
      </c>
      <c r="D1241" s="586">
        <v>64234</v>
      </c>
      <c r="E1241" s="587">
        <v>24.963999999999999</v>
      </c>
      <c r="F1241" s="587">
        <f t="shared" si="57"/>
        <v>1603537.5759999999</v>
      </c>
      <c r="G1241" s="588">
        <v>1.41</v>
      </c>
      <c r="H1241" s="586">
        <v>7.6</v>
      </c>
      <c r="I1241" s="587">
        <f t="shared" si="58"/>
        <v>488178.39999999997</v>
      </c>
      <c r="J1241" s="589">
        <f t="shared" si="59"/>
        <v>0</v>
      </c>
    </row>
    <row r="1242" spans="1:10">
      <c r="A1242" s="584">
        <v>2016</v>
      </c>
      <c r="B1242" s="585" t="s">
        <v>1131</v>
      </c>
      <c r="C1242" s="585" t="s">
        <v>31</v>
      </c>
      <c r="D1242" s="586">
        <v>46272</v>
      </c>
      <c r="E1242" s="587">
        <v>24.045999999999999</v>
      </c>
      <c r="F1242" s="587">
        <f t="shared" si="57"/>
        <v>1112656.5119999999</v>
      </c>
      <c r="G1242" s="588">
        <v>0.74</v>
      </c>
      <c r="H1242" s="586">
        <v>12.9</v>
      </c>
      <c r="I1242" s="587">
        <f t="shared" si="58"/>
        <v>596908.80000000005</v>
      </c>
      <c r="J1242" s="589">
        <f t="shared" si="59"/>
        <v>0</v>
      </c>
    </row>
    <row r="1243" spans="1:10">
      <c r="A1243" s="584">
        <v>2016</v>
      </c>
      <c r="B1243" s="585" t="s">
        <v>1131</v>
      </c>
      <c r="C1243" s="585" t="s">
        <v>31</v>
      </c>
      <c r="D1243" s="586">
        <v>11781</v>
      </c>
      <c r="E1243" s="587">
        <v>25.844000000000001</v>
      </c>
      <c r="F1243" s="587">
        <f t="shared" si="57"/>
        <v>304468.16399999999</v>
      </c>
      <c r="G1243" s="588">
        <v>2.88</v>
      </c>
      <c r="H1243" s="586">
        <v>7.8</v>
      </c>
      <c r="I1243" s="587">
        <f t="shared" si="58"/>
        <v>91891.8</v>
      </c>
      <c r="J1243" s="589">
        <f t="shared" si="59"/>
        <v>0</v>
      </c>
    </row>
    <row r="1244" spans="1:10">
      <c r="A1244" s="584">
        <v>2016</v>
      </c>
      <c r="B1244" s="585" t="s">
        <v>1131</v>
      </c>
      <c r="C1244" s="585" t="s">
        <v>31</v>
      </c>
      <c r="D1244" s="586">
        <v>11728</v>
      </c>
      <c r="E1244" s="587">
        <v>26.03</v>
      </c>
      <c r="F1244" s="587">
        <f t="shared" si="57"/>
        <v>305279.84000000003</v>
      </c>
      <c r="G1244" s="588">
        <v>2.63</v>
      </c>
      <c r="H1244" s="586">
        <v>7.6</v>
      </c>
      <c r="I1244" s="587">
        <f t="shared" si="58"/>
        <v>89132.800000000003</v>
      </c>
      <c r="J1244" s="589">
        <f t="shared" si="59"/>
        <v>0</v>
      </c>
    </row>
    <row r="1245" spans="1:10">
      <c r="A1245" s="584">
        <v>2016</v>
      </c>
      <c r="B1245" s="585" t="s">
        <v>1131</v>
      </c>
      <c r="C1245" s="585" t="s">
        <v>31</v>
      </c>
      <c r="D1245" s="586">
        <v>23448</v>
      </c>
      <c r="E1245" s="587">
        <v>25.957999999999998</v>
      </c>
      <c r="F1245" s="587">
        <f t="shared" si="57"/>
        <v>608663.18400000001</v>
      </c>
      <c r="G1245" s="588">
        <v>2.84</v>
      </c>
      <c r="H1245" s="586">
        <v>7.6</v>
      </c>
      <c r="I1245" s="587">
        <f t="shared" si="58"/>
        <v>178204.79999999999</v>
      </c>
      <c r="J1245" s="589">
        <f t="shared" si="59"/>
        <v>0</v>
      </c>
    </row>
    <row r="1246" spans="1:10">
      <c r="A1246" s="584">
        <v>2016</v>
      </c>
      <c r="B1246" s="585" t="s">
        <v>1131</v>
      </c>
      <c r="C1246" s="585" t="s">
        <v>31</v>
      </c>
      <c r="D1246" s="586">
        <v>11610</v>
      </c>
      <c r="E1246" s="587">
        <v>26.238</v>
      </c>
      <c r="F1246" s="587">
        <f t="shared" si="57"/>
        <v>304623.18</v>
      </c>
      <c r="G1246" s="588">
        <v>2.52</v>
      </c>
      <c r="H1246" s="586">
        <v>7.4</v>
      </c>
      <c r="I1246" s="587">
        <f t="shared" si="58"/>
        <v>85914</v>
      </c>
      <c r="J1246" s="589">
        <f t="shared" si="59"/>
        <v>0</v>
      </c>
    </row>
    <row r="1247" spans="1:10">
      <c r="A1247" s="584">
        <v>2016</v>
      </c>
      <c r="B1247" s="585" t="s">
        <v>1131</v>
      </c>
      <c r="C1247" s="585" t="s">
        <v>31</v>
      </c>
      <c r="D1247" s="586">
        <v>46055</v>
      </c>
      <c r="E1247" s="587">
        <v>23.97</v>
      </c>
      <c r="F1247" s="587">
        <f t="shared" si="57"/>
        <v>1103938.3499999999</v>
      </c>
      <c r="G1247" s="588">
        <v>0.71</v>
      </c>
      <c r="H1247" s="586">
        <v>11.8</v>
      </c>
      <c r="I1247" s="587">
        <f t="shared" si="58"/>
        <v>543449</v>
      </c>
      <c r="J1247" s="589">
        <f t="shared" si="59"/>
        <v>0</v>
      </c>
    </row>
    <row r="1248" spans="1:10">
      <c r="A1248" s="584">
        <v>2016</v>
      </c>
      <c r="B1248" s="585" t="s">
        <v>1131</v>
      </c>
      <c r="C1248" s="585" t="s">
        <v>31</v>
      </c>
      <c r="D1248" s="586">
        <v>35802</v>
      </c>
      <c r="E1248" s="587">
        <v>26.071999999999999</v>
      </c>
      <c r="F1248" s="587">
        <f t="shared" si="57"/>
        <v>933429.74399999995</v>
      </c>
      <c r="G1248" s="588">
        <v>2.39</v>
      </c>
      <c r="H1248" s="586">
        <v>7.5</v>
      </c>
      <c r="I1248" s="587">
        <f t="shared" si="58"/>
        <v>268515</v>
      </c>
      <c r="J1248" s="589">
        <f t="shared" si="59"/>
        <v>0</v>
      </c>
    </row>
    <row r="1249" spans="1:10">
      <c r="A1249" s="584">
        <v>2016</v>
      </c>
      <c r="B1249" s="585" t="s">
        <v>1131</v>
      </c>
      <c r="C1249" s="585" t="s">
        <v>31</v>
      </c>
      <c r="D1249" s="586">
        <v>10173</v>
      </c>
      <c r="E1249" s="587">
        <v>25.027999999999999</v>
      </c>
      <c r="F1249" s="587">
        <f t="shared" si="57"/>
        <v>254609.84399999998</v>
      </c>
      <c r="G1249" s="588">
        <v>0.89</v>
      </c>
      <c r="H1249" s="586">
        <v>12.4</v>
      </c>
      <c r="I1249" s="587">
        <f t="shared" si="58"/>
        <v>126145.2</v>
      </c>
      <c r="J1249" s="589">
        <f t="shared" si="59"/>
        <v>0</v>
      </c>
    </row>
    <row r="1250" spans="1:10">
      <c r="A1250" s="584">
        <v>2016</v>
      </c>
      <c r="B1250" s="585" t="s">
        <v>1131</v>
      </c>
      <c r="C1250" s="585" t="s">
        <v>31</v>
      </c>
      <c r="D1250" s="586">
        <v>45617</v>
      </c>
      <c r="E1250" s="587">
        <v>24.542000000000002</v>
      </c>
      <c r="F1250" s="587">
        <f t="shared" si="57"/>
        <v>1119532.4140000001</v>
      </c>
      <c r="G1250" s="588">
        <v>0.73</v>
      </c>
      <c r="H1250" s="586">
        <v>10.4</v>
      </c>
      <c r="I1250" s="587">
        <f t="shared" si="58"/>
        <v>474416.8</v>
      </c>
      <c r="J1250" s="589">
        <f t="shared" si="59"/>
        <v>0</v>
      </c>
    </row>
    <row r="1251" spans="1:10">
      <c r="A1251" s="584">
        <v>2016</v>
      </c>
      <c r="B1251" s="585" t="s">
        <v>1131</v>
      </c>
      <c r="C1251" s="585" t="s">
        <v>31</v>
      </c>
      <c r="D1251" s="586">
        <v>71732</v>
      </c>
      <c r="E1251" s="587">
        <v>24.148</v>
      </c>
      <c r="F1251" s="587">
        <f t="shared" si="57"/>
        <v>1732184.3359999999</v>
      </c>
      <c r="G1251" s="588">
        <v>1.84</v>
      </c>
      <c r="H1251" s="586">
        <v>10.9</v>
      </c>
      <c r="I1251" s="587">
        <f t="shared" si="58"/>
        <v>781878.8</v>
      </c>
      <c r="J1251" s="589">
        <f t="shared" si="59"/>
        <v>0</v>
      </c>
    </row>
    <row r="1252" spans="1:10">
      <c r="A1252" s="584">
        <v>2016</v>
      </c>
      <c r="B1252" s="585" t="s">
        <v>1131</v>
      </c>
      <c r="C1252" s="585" t="s">
        <v>31</v>
      </c>
      <c r="D1252" s="586">
        <v>11958</v>
      </c>
      <c r="E1252" s="587">
        <v>24.512</v>
      </c>
      <c r="F1252" s="587">
        <f t="shared" si="57"/>
        <v>293114.49599999998</v>
      </c>
      <c r="G1252" s="588">
        <v>1.45</v>
      </c>
      <c r="H1252" s="586">
        <v>10.6</v>
      </c>
      <c r="I1252" s="587">
        <f t="shared" si="58"/>
        <v>126754.8</v>
      </c>
      <c r="J1252" s="589">
        <f t="shared" si="59"/>
        <v>0</v>
      </c>
    </row>
    <row r="1253" spans="1:10">
      <c r="A1253" s="584">
        <v>2016</v>
      </c>
      <c r="B1253" s="585" t="s">
        <v>1131</v>
      </c>
      <c r="C1253" s="585" t="s">
        <v>31</v>
      </c>
      <c r="D1253" s="586">
        <v>11406</v>
      </c>
      <c r="E1253" s="587">
        <v>24.047999999999998</v>
      </c>
      <c r="F1253" s="587">
        <f t="shared" si="57"/>
        <v>274291.48799999995</v>
      </c>
      <c r="G1253" s="588">
        <v>1.07</v>
      </c>
      <c r="H1253" s="586">
        <v>13.3</v>
      </c>
      <c r="I1253" s="587">
        <f t="shared" si="58"/>
        <v>151699.80000000002</v>
      </c>
      <c r="J1253" s="589">
        <f t="shared" si="59"/>
        <v>0</v>
      </c>
    </row>
    <row r="1254" spans="1:10">
      <c r="A1254" s="584">
        <v>2016</v>
      </c>
      <c r="B1254" s="585" t="s">
        <v>1133</v>
      </c>
      <c r="C1254" s="585" t="s">
        <v>31</v>
      </c>
      <c r="D1254" s="586">
        <v>230192</v>
      </c>
      <c r="E1254" s="587">
        <v>13.374000000000001</v>
      </c>
      <c r="F1254" s="587">
        <f t="shared" si="57"/>
        <v>3078587.8080000002</v>
      </c>
      <c r="G1254" s="588">
        <v>1.1100000000000001</v>
      </c>
      <c r="H1254" s="586">
        <v>9.5</v>
      </c>
      <c r="I1254" s="587">
        <f t="shared" si="58"/>
        <v>2186824</v>
      </c>
      <c r="J1254" s="589">
        <f t="shared" si="59"/>
        <v>1</v>
      </c>
    </row>
    <row r="1255" spans="1:10">
      <c r="A1255" s="584">
        <v>2016</v>
      </c>
      <c r="B1255" s="585" t="s">
        <v>1133</v>
      </c>
      <c r="C1255" s="585" t="s">
        <v>31</v>
      </c>
      <c r="D1255" s="586">
        <v>209400</v>
      </c>
      <c r="E1255" s="587">
        <v>13.198</v>
      </c>
      <c r="F1255" s="587">
        <f t="shared" si="57"/>
        <v>2763661.2</v>
      </c>
      <c r="G1255" s="588">
        <v>0.91</v>
      </c>
      <c r="H1255" s="586">
        <v>8.1</v>
      </c>
      <c r="I1255" s="587">
        <f t="shared" si="58"/>
        <v>1696140</v>
      </c>
      <c r="J1255" s="589">
        <f t="shared" si="59"/>
        <v>1</v>
      </c>
    </row>
    <row r="1256" spans="1:10">
      <c r="A1256" s="584">
        <v>2016</v>
      </c>
      <c r="B1256" s="585" t="s">
        <v>1133</v>
      </c>
      <c r="C1256" s="585" t="s">
        <v>31</v>
      </c>
      <c r="D1256" s="586">
        <v>137230</v>
      </c>
      <c r="E1256" s="587">
        <v>13.358000000000001</v>
      </c>
      <c r="F1256" s="587">
        <f t="shared" si="57"/>
        <v>1833118.34</v>
      </c>
      <c r="G1256" s="588">
        <v>0.9</v>
      </c>
      <c r="H1256" s="586">
        <v>8.1</v>
      </c>
      <c r="I1256" s="587">
        <f t="shared" si="58"/>
        <v>1111563</v>
      </c>
      <c r="J1256" s="589">
        <f t="shared" si="59"/>
        <v>1</v>
      </c>
    </row>
    <row r="1257" spans="1:10">
      <c r="A1257" s="584">
        <v>2016</v>
      </c>
      <c r="B1257" s="585" t="s">
        <v>1127</v>
      </c>
      <c r="C1257" s="585" t="s">
        <v>31</v>
      </c>
      <c r="D1257" s="586">
        <v>66521</v>
      </c>
      <c r="E1257" s="587">
        <v>18.899999999999999</v>
      </c>
      <c r="F1257" s="587">
        <f t="shared" si="57"/>
        <v>1257246.8999999999</v>
      </c>
      <c r="G1257" s="588">
        <v>0.34</v>
      </c>
      <c r="H1257" s="586">
        <v>4.3</v>
      </c>
      <c r="I1257" s="587">
        <f t="shared" si="58"/>
        <v>286040.3</v>
      </c>
      <c r="J1257" s="589">
        <f t="shared" si="59"/>
        <v>0</v>
      </c>
    </row>
    <row r="1258" spans="1:10">
      <c r="A1258" s="584">
        <v>2016</v>
      </c>
      <c r="B1258" s="585" t="s">
        <v>1131</v>
      </c>
      <c r="C1258" s="585" t="s">
        <v>31</v>
      </c>
      <c r="D1258" s="586">
        <v>20871</v>
      </c>
      <c r="E1258" s="587">
        <v>24.06</v>
      </c>
      <c r="F1258" s="587">
        <f t="shared" si="57"/>
        <v>502156.25999999995</v>
      </c>
      <c r="G1258" s="588">
        <v>2.96</v>
      </c>
      <c r="H1258" s="586">
        <v>10.61</v>
      </c>
      <c r="I1258" s="587">
        <f t="shared" si="58"/>
        <v>221441.31</v>
      </c>
      <c r="J1258" s="589">
        <f t="shared" si="59"/>
        <v>0</v>
      </c>
    </row>
    <row r="1259" spans="1:10">
      <c r="A1259" s="584">
        <v>2016</v>
      </c>
      <c r="B1259" s="585" t="s">
        <v>1131</v>
      </c>
      <c r="C1259" s="585" t="s">
        <v>31</v>
      </c>
      <c r="D1259" s="586">
        <v>78026</v>
      </c>
      <c r="E1259" s="587">
        <v>24.808</v>
      </c>
      <c r="F1259" s="587">
        <f t="shared" si="57"/>
        <v>1935669.0079999999</v>
      </c>
      <c r="G1259" s="588">
        <v>4.5</v>
      </c>
      <c r="H1259" s="586">
        <v>9.2100000000000009</v>
      </c>
      <c r="I1259" s="587">
        <f t="shared" si="58"/>
        <v>718619.46000000008</v>
      </c>
      <c r="J1259" s="589">
        <f t="shared" si="59"/>
        <v>0</v>
      </c>
    </row>
    <row r="1260" spans="1:10">
      <c r="A1260" s="584">
        <v>2016</v>
      </c>
      <c r="B1260" s="585" t="s">
        <v>1131</v>
      </c>
      <c r="C1260" s="585" t="s">
        <v>31</v>
      </c>
      <c r="D1260" s="586">
        <v>50064</v>
      </c>
      <c r="E1260" s="587">
        <v>24.72</v>
      </c>
      <c r="F1260" s="587">
        <f t="shared" si="57"/>
        <v>1237582.0799999998</v>
      </c>
      <c r="G1260" s="588">
        <v>4.5199999999999996</v>
      </c>
      <c r="H1260" s="586">
        <v>9.11</v>
      </c>
      <c r="I1260" s="587">
        <f t="shared" si="58"/>
        <v>456083.04</v>
      </c>
      <c r="J1260" s="589">
        <f t="shared" si="59"/>
        <v>0</v>
      </c>
    </row>
    <row r="1261" spans="1:10">
      <c r="A1261" s="584">
        <v>2016</v>
      </c>
      <c r="B1261" s="585" t="s">
        <v>1131</v>
      </c>
      <c r="C1261" s="585" t="s">
        <v>31</v>
      </c>
      <c r="D1261" s="586">
        <v>18582</v>
      </c>
      <c r="E1261" s="587">
        <v>23.878</v>
      </c>
      <c r="F1261" s="587">
        <f t="shared" si="57"/>
        <v>443700.99599999998</v>
      </c>
      <c r="G1261" s="588">
        <v>3.37</v>
      </c>
      <c r="H1261" s="586">
        <v>11.81</v>
      </c>
      <c r="I1261" s="587">
        <f t="shared" si="58"/>
        <v>219453.42</v>
      </c>
      <c r="J1261" s="589">
        <f t="shared" si="59"/>
        <v>0</v>
      </c>
    </row>
    <row r="1262" spans="1:10">
      <c r="A1262" s="584">
        <v>2016</v>
      </c>
      <c r="B1262" s="585" t="s">
        <v>1131</v>
      </c>
      <c r="C1262" s="585" t="s">
        <v>31</v>
      </c>
      <c r="D1262" s="586">
        <v>48145</v>
      </c>
      <c r="E1262" s="587">
        <v>25.053999999999998</v>
      </c>
      <c r="F1262" s="587">
        <f t="shared" si="57"/>
        <v>1206224.8299999998</v>
      </c>
      <c r="G1262" s="588">
        <v>4.47</v>
      </c>
      <c r="H1262" s="586">
        <v>8.7799999999999994</v>
      </c>
      <c r="I1262" s="587">
        <f t="shared" si="58"/>
        <v>422713.1</v>
      </c>
      <c r="J1262" s="589">
        <f t="shared" si="59"/>
        <v>0</v>
      </c>
    </row>
    <row r="1263" spans="1:10">
      <c r="A1263" s="584">
        <v>2016</v>
      </c>
      <c r="B1263" s="585" t="s">
        <v>1131</v>
      </c>
      <c r="C1263" s="585" t="s">
        <v>31</v>
      </c>
      <c r="D1263" s="586">
        <v>20194</v>
      </c>
      <c r="E1263" s="587">
        <v>23.91</v>
      </c>
      <c r="F1263" s="587">
        <f t="shared" si="57"/>
        <v>482838.54</v>
      </c>
      <c r="G1263" s="588">
        <v>3.49</v>
      </c>
      <c r="H1263" s="586">
        <v>11.66</v>
      </c>
      <c r="I1263" s="587">
        <f t="shared" si="58"/>
        <v>235462.04</v>
      </c>
      <c r="J1263" s="589">
        <f t="shared" si="59"/>
        <v>0</v>
      </c>
    </row>
    <row r="1264" spans="1:10">
      <c r="A1264" s="584">
        <v>2016</v>
      </c>
      <c r="B1264" s="585" t="s">
        <v>1131</v>
      </c>
      <c r="C1264" s="585" t="s">
        <v>31</v>
      </c>
      <c r="D1264" s="586">
        <v>32302</v>
      </c>
      <c r="E1264" s="587">
        <v>25.158000000000001</v>
      </c>
      <c r="F1264" s="587">
        <f t="shared" si="57"/>
        <v>812653.71600000001</v>
      </c>
      <c r="G1264" s="588">
        <v>2.95</v>
      </c>
      <c r="H1264" s="586">
        <v>8.9</v>
      </c>
      <c r="I1264" s="587">
        <f t="shared" si="58"/>
        <v>287487.8</v>
      </c>
      <c r="J1264" s="589">
        <f t="shared" si="59"/>
        <v>0</v>
      </c>
    </row>
    <row r="1265" spans="1:10">
      <c r="A1265" s="584">
        <v>2016</v>
      </c>
      <c r="B1265" s="585" t="s">
        <v>1131</v>
      </c>
      <c r="C1265" s="585" t="s">
        <v>31</v>
      </c>
      <c r="D1265" s="586">
        <v>67566</v>
      </c>
      <c r="E1265" s="587">
        <v>25.79</v>
      </c>
      <c r="F1265" s="587">
        <f t="shared" si="57"/>
        <v>1742527.14</v>
      </c>
      <c r="G1265" s="588">
        <v>2.91</v>
      </c>
      <c r="H1265" s="586">
        <v>8.09</v>
      </c>
      <c r="I1265" s="587">
        <f t="shared" si="58"/>
        <v>546608.93999999994</v>
      </c>
      <c r="J1265" s="589">
        <f t="shared" si="59"/>
        <v>0</v>
      </c>
    </row>
    <row r="1266" spans="1:10">
      <c r="A1266" s="584">
        <v>2016</v>
      </c>
      <c r="B1266" s="585" t="s">
        <v>1131</v>
      </c>
      <c r="C1266" s="585" t="s">
        <v>31</v>
      </c>
      <c r="D1266" s="586">
        <v>32302</v>
      </c>
      <c r="E1266" s="587">
        <v>25.158000000000001</v>
      </c>
      <c r="F1266" s="587">
        <f t="shared" si="57"/>
        <v>812653.71600000001</v>
      </c>
      <c r="G1266" s="588">
        <v>2.95</v>
      </c>
      <c r="H1266" s="586">
        <v>8.9</v>
      </c>
      <c r="I1266" s="587">
        <f t="shared" si="58"/>
        <v>287487.8</v>
      </c>
      <c r="J1266" s="589">
        <f t="shared" si="59"/>
        <v>0</v>
      </c>
    </row>
    <row r="1267" spans="1:10">
      <c r="A1267" s="584">
        <v>2016</v>
      </c>
      <c r="B1267" s="585" t="s">
        <v>1131</v>
      </c>
      <c r="C1267" s="585" t="s">
        <v>31</v>
      </c>
      <c r="D1267" s="586">
        <v>48202</v>
      </c>
      <c r="E1267" s="587">
        <v>24.931999999999999</v>
      </c>
      <c r="F1267" s="587">
        <f t="shared" si="57"/>
        <v>1201772.264</v>
      </c>
      <c r="G1267" s="588">
        <v>4.38</v>
      </c>
      <c r="H1267" s="586">
        <v>8.67</v>
      </c>
      <c r="I1267" s="587">
        <f t="shared" si="58"/>
        <v>417911.34</v>
      </c>
      <c r="J1267" s="589">
        <f t="shared" si="59"/>
        <v>0</v>
      </c>
    </row>
    <row r="1268" spans="1:10">
      <c r="A1268" s="584">
        <v>2016</v>
      </c>
      <c r="B1268" s="585" t="s">
        <v>1131</v>
      </c>
      <c r="C1268" s="585" t="s">
        <v>31</v>
      </c>
      <c r="D1268" s="586">
        <v>58116</v>
      </c>
      <c r="E1268" s="587">
        <v>21.856000000000002</v>
      </c>
      <c r="F1268" s="587">
        <f t="shared" si="57"/>
        <v>1270183.2960000001</v>
      </c>
      <c r="G1268" s="588">
        <v>2.94</v>
      </c>
      <c r="H1268" s="586">
        <v>8.9</v>
      </c>
      <c r="I1268" s="587">
        <f t="shared" si="58"/>
        <v>517232.4</v>
      </c>
      <c r="J1268" s="589">
        <f t="shared" si="59"/>
        <v>0</v>
      </c>
    </row>
    <row r="1269" spans="1:10">
      <c r="A1269" s="584">
        <v>2016</v>
      </c>
      <c r="B1269" s="585" t="s">
        <v>1131</v>
      </c>
      <c r="C1269" s="585" t="s">
        <v>31</v>
      </c>
      <c r="D1269" s="586">
        <v>33768</v>
      </c>
      <c r="E1269" s="587">
        <v>25.155999999999999</v>
      </c>
      <c r="F1269" s="587">
        <f t="shared" si="57"/>
        <v>849467.80799999996</v>
      </c>
      <c r="G1269" s="588">
        <v>2.95</v>
      </c>
      <c r="H1269" s="586">
        <v>8.9</v>
      </c>
      <c r="I1269" s="587">
        <f t="shared" si="58"/>
        <v>300535.2</v>
      </c>
      <c r="J1269" s="589">
        <f t="shared" si="59"/>
        <v>0</v>
      </c>
    </row>
    <row r="1270" spans="1:10">
      <c r="A1270" s="584">
        <v>2016</v>
      </c>
      <c r="B1270" s="585" t="s">
        <v>1131</v>
      </c>
      <c r="C1270" s="585" t="s">
        <v>31</v>
      </c>
      <c r="D1270" s="586">
        <v>28419</v>
      </c>
      <c r="E1270" s="587">
        <v>25.172000000000001</v>
      </c>
      <c r="F1270" s="587">
        <f t="shared" si="57"/>
        <v>715363.06799999997</v>
      </c>
      <c r="G1270" s="588">
        <v>2.92</v>
      </c>
      <c r="H1270" s="586">
        <v>8.9</v>
      </c>
      <c r="I1270" s="587">
        <f t="shared" si="58"/>
        <v>252929.1</v>
      </c>
      <c r="J1270" s="589">
        <f t="shared" si="59"/>
        <v>0</v>
      </c>
    </row>
    <row r="1271" spans="1:10">
      <c r="A1271" s="584">
        <v>2016</v>
      </c>
      <c r="B1271" s="585" t="s">
        <v>1131</v>
      </c>
      <c r="C1271" s="585" t="s">
        <v>31</v>
      </c>
      <c r="D1271" s="586">
        <v>15739</v>
      </c>
      <c r="E1271" s="587">
        <v>26.036000000000001</v>
      </c>
      <c r="F1271" s="587">
        <f t="shared" si="57"/>
        <v>409780.60400000005</v>
      </c>
      <c r="G1271" s="588">
        <v>3.18</v>
      </c>
      <c r="H1271" s="586">
        <v>7.7</v>
      </c>
      <c r="I1271" s="587">
        <f t="shared" si="58"/>
        <v>121190.3</v>
      </c>
      <c r="J1271" s="589">
        <f t="shared" si="59"/>
        <v>0</v>
      </c>
    </row>
    <row r="1272" spans="1:10">
      <c r="A1272" s="584">
        <v>2016</v>
      </c>
      <c r="B1272" s="585" t="s">
        <v>1131</v>
      </c>
      <c r="C1272" s="585" t="s">
        <v>31</v>
      </c>
      <c r="D1272" s="586">
        <v>96504</v>
      </c>
      <c r="E1272" s="587">
        <v>25.288</v>
      </c>
      <c r="F1272" s="587">
        <f t="shared" si="57"/>
        <v>2440393.1520000002</v>
      </c>
      <c r="G1272" s="588">
        <v>3.99</v>
      </c>
      <c r="H1272" s="586">
        <v>9.4</v>
      </c>
      <c r="I1272" s="587">
        <f t="shared" si="58"/>
        <v>907137.6</v>
      </c>
      <c r="J1272" s="589">
        <f t="shared" si="59"/>
        <v>0</v>
      </c>
    </row>
    <row r="1273" spans="1:10">
      <c r="A1273" s="584">
        <v>2016</v>
      </c>
      <c r="B1273" s="585" t="s">
        <v>1131</v>
      </c>
      <c r="C1273" s="585" t="s">
        <v>31</v>
      </c>
      <c r="D1273" s="586">
        <v>10611</v>
      </c>
      <c r="E1273" s="587">
        <v>25.09</v>
      </c>
      <c r="F1273" s="587">
        <f t="shared" si="57"/>
        <v>266229.99</v>
      </c>
      <c r="G1273" s="588">
        <v>2.93</v>
      </c>
      <c r="H1273" s="586">
        <v>9.1</v>
      </c>
      <c r="I1273" s="587">
        <f t="shared" si="58"/>
        <v>96560.099999999991</v>
      </c>
      <c r="J1273" s="589">
        <f t="shared" si="59"/>
        <v>0</v>
      </c>
    </row>
    <row r="1274" spans="1:10">
      <c r="A1274" s="584">
        <v>2016</v>
      </c>
      <c r="B1274" s="585" t="s">
        <v>1131</v>
      </c>
      <c r="C1274" s="585" t="s">
        <v>31</v>
      </c>
      <c r="D1274" s="586">
        <v>5198</v>
      </c>
      <c r="E1274" s="587">
        <v>25.166</v>
      </c>
      <c r="F1274" s="587">
        <f t="shared" si="57"/>
        <v>130812.868</v>
      </c>
      <c r="G1274" s="588">
        <v>2.98</v>
      </c>
      <c r="H1274" s="586">
        <v>9.1999999999999993</v>
      </c>
      <c r="I1274" s="587">
        <f t="shared" si="58"/>
        <v>47821.599999999999</v>
      </c>
      <c r="J1274" s="589">
        <f t="shared" si="59"/>
        <v>0</v>
      </c>
    </row>
    <row r="1275" spans="1:10">
      <c r="A1275" s="584">
        <v>2016</v>
      </c>
      <c r="B1275" s="585" t="s">
        <v>1131</v>
      </c>
      <c r="C1275" s="585" t="s">
        <v>31</v>
      </c>
      <c r="D1275" s="586">
        <v>5358</v>
      </c>
      <c r="E1275" s="587">
        <v>25.04</v>
      </c>
      <c r="F1275" s="587">
        <f t="shared" si="57"/>
        <v>134164.32</v>
      </c>
      <c r="G1275" s="588">
        <v>2.92</v>
      </c>
      <c r="H1275" s="586">
        <v>9.1</v>
      </c>
      <c r="I1275" s="587">
        <f t="shared" si="58"/>
        <v>48757.799999999996</v>
      </c>
      <c r="J1275" s="589">
        <f t="shared" si="59"/>
        <v>0</v>
      </c>
    </row>
    <row r="1276" spans="1:10">
      <c r="A1276" s="584">
        <v>2016</v>
      </c>
      <c r="B1276" s="585" t="s">
        <v>1131</v>
      </c>
      <c r="C1276" s="585" t="s">
        <v>31</v>
      </c>
      <c r="D1276" s="586">
        <v>108372</v>
      </c>
      <c r="E1276" s="587">
        <v>23.356000000000002</v>
      </c>
      <c r="F1276" s="587">
        <f t="shared" si="57"/>
        <v>2531136.432</v>
      </c>
      <c r="G1276" s="588">
        <v>3.01</v>
      </c>
      <c r="H1276" s="586">
        <v>11.58</v>
      </c>
      <c r="I1276" s="587">
        <f t="shared" si="58"/>
        <v>1254947.76</v>
      </c>
      <c r="J1276" s="589">
        <f t="shared" si="59"/>
        <v>0</v>
      </c>
    </row>
    <row r="1277" spans="1:10">
      <c r="A1277" s="584">
        <v>2016</v>
      </c>
      <c r="B1277" s="585" t="s">
        <v>1131</v>
      </c>
      <c r="C1277" s="585" t="s">
        <v>31</v>
      </c>
      <c r="D1277" s="586">
        <v>57060</v>
      </c>
      <c r="E1277" s="587">
        <v>23.591999999999999</v>
      </c>
      <c r="F1277" s="587">
        <f t="shared" si="57"/>
        <v>1346159.52</v>
      </c>
      <c r="G1277" s="588">
        <v>1.82</v>
      </c>
      <c r="H1277" s="586">
        <v>8.4499999999999993</v>
      </c>
      <c r="I1277" s="587">
        <f t="shared" si="58"/>
        <v>482156.99999999994</v>
      </c>
      <c r="J1277" s="589">
        <f t="shared" si="59"/>
        <v>0</v>
      </c>
    </row>
    <row r="1278" spans="1:10">
      <c r="A1278" s="584">
        <v>2016</v>
      </c>
      <c r="B1278" s="585" t="s">
        <v>1131</v>
      </c>
      <c r="C1278" s="585" t="s">
        <v>31</v>
      </c>
      <c r="D1278" s="586">
        <v>49343</v>
      </c>
      <c r="E1278" s="587">
        <v>24.443999999999999</v>
      </c>
      <c r="F1278" s="587">
        <f t="shared" si="57"/>
        <v>1206140.2919999999</v>
      </c>
      <c r="G1278" s="588">
        <v>3.06</v>
      </c>
      <c r="H1278" s="586">
        <v>7.24</v>
      </c>
      <c r="I1278" s="587">
        <f t="shared" si="58"/>
        <v>357243.32</v>
      </c>
      <c r="J1278" s="589">
        <f t="shared" si="59"/>
        <v>0</v>
      </c>
    </row>
    <row r="1279" spans="1:10">
      <c r="A1279" s="584">
        <v>2016</v>
      </c>
      <c r="B1279" s="585" t="s">
        <v>1131</v>
      </c>
      <c r="C1279" s="585" t="s">
        <v>31</v>
      </c>
      <c r="D1279" s="586">
        <v>5021</v>
      </c>
      <c r="E1279" s="587">
        <v>23.12</v>
      </c>
      <c r="F1279" s="587">
        <f t="shared" si="57"/>
        <v>116085.52</v>
      </c>
      <c r="G1279" s="588">
        <v>2.4900000000000002</v>
      </c>
      <c r="H1279" s="586">
        <v>8.4</v>
      </c>
      <c r="I1279" s="587">
        <f t="shared" si="58"/>
        <v>42176.4</v>
      </c>
      <c r="J1279" s="589">
        <f t="shared" si="59"/>
        <v>0</v>
      </c>
    </row>
    <row r="1280" spans="1:10">
      <c r="A1280" s="584">
        <v>2016</v>
      </c>
      <c r="B1280" s="585" t="s">
        <v>1131</v>
      </c>
      <c r="C1280" s="585" t="s">
        <v>31</v>
      </c>
      <c r="D1280" s="586">
        <v>142981</v>
      </c>
      <c r="E1280" s="587">
        <v>23.54</v>
      </c>
      <c r="F1280" s="587">
        <f t="shared" si="57"/>
        <v>3365772.7399999998</v>
      </c>
      <c r="G1280" s="588">
        <v>2.67</v>
      </c>
      <c r="H1280" s="586">
        <v>8.3000000000000007</v>
      </c>
      <c r="I1280" s="587">
        <f t="shared" si="58"/>
        <v>1186742.3</v>
      </c>
      <c r="J1280" s="589">
        <f t="shared" si="59"/>
        <v>0</v>
      </c>
    </row>
    <row r="1281" spans="1:10">
      <c r="A1281" s="584">
        <v>2016</v>
      </c>
      <c r="B1281" s="585" t="s">
        <v>1131</v>
      </c>
      <c r="C1281" s="585" t="s">
        <v>31</v>
      </c>
      <c r="D1281" s="586">
        <v>15500</v>
      </c>
      <c r="E1281" s="587">
        <v>23.41</v>
      </c>
      <c r="F1281" s="587">
        <f t="shared" si="57"/>
        <v>362855</v>
      </c>
      <c r="G1281" s="588">
        <v>2.5499999999999998</v>
      </c>
      <c r="H1281" s="586">
        <v>8.4</v>
      </c>
      <c r="I1281" s="587">
        <f t="shared" si="58"/>
        <v>130200</v>
      </c>
      <c r="J1281" s="589">
        <f t="shared" si="59"/>
        <v>0</v>
      </c>
    </row>
    <row r="1282" spans="1:10">
      <c r="A1282" s="584">
        <v>2016</v>
      </c>
      <c r="B1282" s="585" t="s">
        <v>1131</v>
      </c>
      <c r="C1282" s="585" t="s">
        <v>31</v>
      </c>
      <c r="D1282" s="586">
        <v>41278</v>
      </c>
      <c r="E1282" s="587">
        <v>23.32</v>
      </c>
      <c r="F1282" s="587">
        <f t="shared" si="57"/>
        <v>962602.96</v>
      </c>
      <c r="G1282" s="588">
        <v>2.5</v>
      </c>
      <c r="H1282" s="586">
        <v>8.4</v>
      </c>
      <c r="I1282" s="587">
        <f t="shared" si="58"/>
        <v>346735.2</v>
      </c>
      <c r="J1282" s="589">
        <f t="shared" si="59"/>
        <v>0</v>
      </c>
    </row>
    <row r="1283" spans="1:10">
      <c r="A1283" s="584">
        <v>2016</v>
      </c>
      <c r="B1283" s="585" t="s">
        <v>1131</v>
      </c>
      <c r="C1283" s="585" t="s">
        <v>31</v>
      </c>
      <c r="D1283" s="586">
        <v>7539</v>
      </c>
      <c r="E1283" s="587">
        <v>23.28</v>
      </c>
      <c r="F1283" s="587">
        <f t="shared" ref="F1283:F1346" si="60">E1283*D1283</f>
        <v>175507.92</v>
      </c>
      <c r="G1283" s="588">
        <v>2.5</v>
      </c>
      <c r="H1283" s="586">
        <v>8.5</v>
      </c>
      <c r="I1283" s="587">
        <f t="shared" ref="I1283:I1346" si="61">H1283*D1283</f>
        <v>64081.5</v>
      </c>
      <c r="J1283" s="589">
        <f t="shared" ref="J1283:J1346" si="62">IF(B1283="LIG",1,0)</f>
        <v>0</v>
      </c>
    </row>
    <row r="1284" spans="1:10">
      <c r="A1284" s="584">
        <v>2016</v>
      </c>
      <c r="B1284" s="585" t="s">
        <v>1131</v>
      </c>
      <c r="C1284" s="585" t="s">
        <v>31</v>
      </c>
      <c r="D1284" s="586">
        <v>30013</v>
      </c>
      <c r="E1284" s="587">
        <v>23.55</v>
      </c>
      <c r="F1284" s="587">
        <f t="shared" si="60"/>
        <v>706806.15</v>
      </c>
      <c r="G1284" s="588">
        <v>2.68</v>
      </c>
      <c r="H1284" s="586">
        <v>8.1999999999999993</v>
      </c>
      <c r="I1284" s="587">
        <f t="shared" si="61"/>
        <v>246106.59999999998</v>
      </c>
      <c r="J1284" s="589">
        <f t="shared" si="62"/>
        <v>0</v>
      </c>
    </row>
    <row r="1285" spans="1:10">
      <c r="A1285" s="584">
        <v>2016</v>
      </c>
      <c r="B1285" s="585" t="s">
        <v>1131</v>
      </c>
      <c r="C1285" s="585" t="s">
        <v>31</v>
      </c>
      <c r="D1285" s="586">
        <v>5384</v>
      </c>
      <c r="E1285" s="587">
        <v>23.87</v>
      </c>
      <c r="F1285" s="587">
        <f t="shared" si="60"/>
        <v>128516.08</v>
      </c>
      <c r="G1285" s="588">
        <v>2.39</v>
      </c>
      <c r="H1285" s="586">
        <v>8.1</v>
      </c>
      <c r="I1285" s="587">
        <f t="shared" si="61"/>
        <v>43610.400000000001</v>
      </c>
      <c r="J1285" s="589">
        <f t="shared" si="62"/>
        <v>0</v>
      </c>
    </row>
    <row r="1286" spans="1:10">
      <c r="A1286" s="584">
        <v>2016</v>
      </c>
      <c r="B1286" s="585" t="s">
        <v>1131</v>
      </c>
      <c r="C1286" s="585" t="s">
        <v>31</v>
      </c>
      <c r="D1286" s="586">
        <v>5323</v>
      </c>
      <c r="E1286" s="587">
        <v>23.38</v>
      </c>
      <c r="F1286" s="587">
        <f t="shared" si="60"/>
        <v>124451.73999999999</v>
      </c>
      <c r="G1286" s="588">
        <v>2.57</v>
      </c>
      <c r="H1286" s="586">
        <v>8.5</v>
      </c>
      <c r="I1286" s="587">
        <f t="shared" si="61"/>
        <v>45245.5</v>
      </c>
      <c r="J1286" s="589">
        <f t="shared" si="62"/>
        <v>0</v>
      </c>
    </row>
    <row r="1287" spans="1:10">
      <c r="A1287" s="584">
        <v>2016</v>
      </c>
      <c r="B1287" s="585" t="s">
        <v>1131</v>
      </c>
      <c r="C1287" s="585" t="s">
        <v>31</v>
      </c>
      <c r="D1287" s="586">
        <v>48777</v>
      </c>
      <c r="E1287" s="587">
        <v>23.43</v>
      </c>
      <c r="F1287" s="587">
        <f t="shared" si="60"/>
        <v>1142845.1100000001</v>
      </c>
      <c r="G1287" s="588">
        <v>2.58</v>
      </c>
      <c r="H1287" s="586">
        <v>8.6</v>
      </c>
      <c r="I1287" s="587">
        <f t="shared" si="61"/>
        <v>419482.2</v>
      </c>
      <c r="J1287" s="589">
        <f t="shared" si="62"/>
        <v>0</v>
      </c>
    </row>
    <row r="1288" spans="1:10">
      <c r="A1288" s="584">
        <v>2016</v>
      </c>
      <c r="B1288" s="585" t="s">
        <v>1131</v>
      </c>
      <c r="C1288" s="585" t="s">
        <v>31</v>
      </c>
      <c r="D1288" s="586">
        <v>6533</v>
      </c>
      <c r="E1288" s="587">
        <v>23.42</v>
      </c>
      <c r="F1288" s="587">
        <f t="shared" si="60"/>
        <v>153002.86000000002</v>
      </c>
      <c r="G1288" s="588">
        <v>2.5499999999999998</v>
      </c>
      <c r="H1288" s="586">
        <v>8.5</v>
      </c>
      <c r="I1288" s="587">
        <f t="shared" si="61"/>
        <v>55530.5</v>
      </c>
      <c r="J1288" s="589">
        <f t="shared" si="62"/>
        <v>0</v>
      </c>
    </row>
    <row r="1289" spans="1:10">
      <c r="A1289" s="584">
        <v>2016</v>
      </c>
      <c r="B1289" s="585" t="s">
        <v>1131</v>
      </c>
      <c r="C1289" s="585" t="s">
        <v>31</v>
      </c>
      <c r="D1289" s="586">
        <v>8762</v>
      </c>
      <c r="E1289" s="587">
        <v>24.03</v>
      </c>
      <c r="F1289" s="587">
        <f t="shared" si="60"/>
        <v>210550.86000000002</v>
      </c>
      <c r="G1289" s="588">
        <v>1.51</v>
      </c>
      <c r="H1289" s="586">
        <v>9.1</v>
      </c>
      <c r="I1289" s="587">
        <f t="shared" si="61"/>
        <v>79734.2</v>
      </c>
      <c r="J1289" s="589">
        <f t="shared" si="62"/>
        <v>0</v>
      </c>
    </row>
    <row r="1290" spans="1:10">
      <c r="A1290" s="584">
        <v>2016</v>
      </c>
      <c r="B1290" s="585" t="s">
        <v>1131</v>
      </c>
      <c r="C1290" s="585" t="s">
        <v>31</v>
      </c>
      <c r="D1290" s="586">
        <v>30184</v>
      </c>
      <c r="E1290" s="587">
        <v>25.93</v>
      </c>
      <c r="F1290" s="587">
        <f t="shared" si="60"/>
        <v>782671.12</v>
      </c>
      <c r="G1290" s="588">
        <v>2.57</v>
      </c>
      <c r="H1290" s="586">
        <v>7.4</v>
      </c>
      <c r="I1290" s="587">
        <f t="shared" si="61"/>
        <v>223361.6</v>
      </c>
      <c r="J1290" s="589">
        <f t="shared" si="62"/>
        <v>0</v>
      </c>
    </row>
    <row r="1291" spans="1:10">
      <c r="A1291" s="584">
        <v>2016</v>
      </c>
      <c r="B1291" s="585" t="s">
        <v>1131</v>
      </c>
      <c r="C1291" s="585" t="s">
        <v>31</v>
      </c>
      <c r="D1291" s="586">
        <v>7470</v>
      </c>
      <c r="E1291" s="587">
        <v>23.44</v>
      </c>
      <c r="F1291" s="587">
        <f t="shared" si="60"/>
        <v>175096.80000000002</v>
      </c>
      <c r="G1291" s="588">
        <v>1.83</v>
      </c>
      <c r="H1291" s="586">
        <v>14</v>
      </c>
      <c r="I1291" s="587">
        <f t="shared" si="61"/>
        <v>104580</v>
      </c>
      <c r="J1291" s="589">
        <f t="shared" si="62"/>
        <v>0</v>
      </c>
    </row>
    <row r="1292" spans="1:10">
      <c r="A1292" s="584">
        <v>2016</v>
      </c>
      <c r="B1292" s="585" t="s">
        <v>1131</v>
      </c>
      <c r="C1292" s="585" t="s">
        <v>31</v>
      </c>
      <c r="D1292" s="586">
        <v>6704</v>
      </c>
      <c r="E1292" s="587">
        <v>15.94</v>
      </c>
      <c r="F1292" s="587">
        <f t="shared" si="60"/>
        <v>106861.75999999999</v>
      </c>
      <c r="G1292" s="588">
        <v>2.17</v>
      </c>
      <c r="H1292" s="586">
        <v>26.6</v>
      </c>
      <c r="I1292" s="587">
        <f t="shared" si="61"/>
        <v>178326.40000000002</v>
      </c>
      <c r="J1292" s="589">
        <f t="shared" si="62"/>
        <v>0</v>
      </c>
    </row>
    <row r="1293" spans="1:10">
      <c r="A1293" s="584">
        <v>2016</v>
      </c>
      <c r="B1293" s="585" t="s">
        <v>1131</v>
      </c>
      <c r="C1293" s="585" t="s">
        <v>31</v>
      </c>
      <c r="D1293" s="586">
        <v>91234</v>
      </c>
      <c r="E1293" s="587">
        <v>25.98</v>
      </c>
      <c r="F1293" s="587">
        <f t="shared" si="60"/>
        <v>2370259.3199999998</v>
      </c>
      <c r="G1293" s="588">
        <v>3.07</v>
      </c>
      <c r="H1293" s="586">
        <v>7.9</v>
      </c>
      <c r="I1293" s="587">
        <f t="shared" si="61"/>
        <v>720748.6</v>
      </c>
      <c r="J1293" s="589">
        <f t="shared" si="62"/>
        <v>0</v>
      </c>
    </row>
    <row r="1294" spans="1:10">
      <c r="A1294" s="584">
        <v>2016</v>
      </c>
      <c r="B1294" s="585" t="s">
        <v>1131</v>
      </c>
      <c r="C1294" s="585" t="s">
        <v>31</v>
      </c>
      <c r="D1294" s="586">
        <v>74539</v>
      </c>
      <c r="E1294" s="587">
        <v>26.24</v>
      </c>
      <c r="F1294" s="587">
        <f t="shared" si="60"/>
        <v>1955903.3599999999</v>
      </c>
      <c r="G1294" s="588">
        <v>3.16</v>
      </c>
      <c r="H1294" s="586">
        <v>7.4</v>
      </c>
      <c r="I1294" s="587">
        <f t="shared" si="61"/>
        <v>551588.6</v>
      </c>
      <c r="J1294" s="589">
        <f t="shared" si="62"/>
        <v>0</v>
      </c>
    </row>
    <row r="1295" spans="1:10">
      <c r="A1295" s="584">
        <v>2016</v>
      </c>
      <c r="B1295" s="585" t="s">
        <v>1131</v>
      </c>
      <c r="C1295" s="585" t="s">
        <v>31</v>
      </c>
      <c r="D1295" s="586">
        <v>15150</v>
      </c>
      <c r="E1295" s="587">
        <v>25.76</v>
      </c>
      <c r="F1295" s="587">
        <f t="shared" si="60"/>
        <v>390264</v>
      </c>
      <c r="G1295" s="588">
        <v>2.77</v>
      </c>
      <c r="H1295" s="586">
        <v>7.2</v>
      </c>
      <c r="I1295" s="587">
        <f t="shared" si="61"/>
        <v>109080</v>
      </c>
      <c r="J1295" s="589">
        <f t="shared" si="62"/>
        <v>0</v>
      </c>
    </row>
    <row r="1296" spans="1:10">
      <c r="A1296" s="584">
        <v>2016</v>
      </c>
      <c r="B1296" s="585" t="s">
        <v>1131</v>
      </c>
      <c r="C1296" s="585" t="s">
        <v>31</v>
      </c>
      <c r="D1296" s="586">
        <v>192622</v>
      </c>
      <c r="E1296" s="587">
        <v>25.16</v>
      </c>
      <c r="F1296" s="587">
        <f t="shared" si="60"/>
        <v>4846369.5200000005</v>
      </c>
      <c r="G1296" s="588">
        <v>3.05</v>
      </c>
      <c r="H1296" s="586">
        <v>9.1</v>
      </c>
      <c r="I1296" s="587">
        <f t="shared" si="61"/>
        <v>1752860.2</v>
      </c>
      <c r="J1296" s="589">
        <f t="shared" si="62"/>
        <v>0</v>
      </c>
    </row>
    <row r="1297" spans="1:10">
      <c r="A1297" s="584">
        <v>2016</v>
      </c>
      <c r="B1297" s="585" t="s">
        <v>1127</v>
      </c>
      <c r="C1297" s="585" t="s">
        <v>31</v>
      </c>
      <c r="D1297" s="586">
        <v>15404</v>
      </c>
      <c r="E1297" s="587">
        <v>17.91</v>
      </c>
      <c r="F1297" s="587">
        <f t="shared" si="60"/>
        <v>275885.64</v>
      </c>
      <c r="G1297" s="588">
        <v>0.27</v>
      </c>
      <c r="H1297" s="586">
        <v>4.8</v>
      </c>
      <c r="I1297" s="587">
        <f t="shared" si="61"/>
        <v>73939.199999999997</v>
      </c>
      <c r="J1297" s="589">
        <f t="shared" si="62"/>
        <v>0</v>
      </c>
    </row>
    <row r="1298" spans="1:10">
      <c r="A1298" s="584">
        <v>2016</v>
      </c>
      <c r="B1298" s="585" t="s">
        <v>1131</v>
      </c>
      <c r="C1298" s="585" t="s">
        <v>31</v>
      </c>
      <c r="D1298" s="586">
        <v>187264</v>
      </c>
      <c r="E1298" s="587">
        <v>25.045999999999999</v>
      </c>
      <c r="F1298" s="587">
        <f t="shared" si="60"/>
        <v>4690214.1440000003</v>
      </c>
      <c r="G1298" s="588">
        <v>4.43</v>
      </c>
      <c r="H1298" s="586">
        <v>8.9</v>
      </c>
      <c r="I1298" s="587">
        <f t="shared" si="61"/>
        <v>1666649.6</v>
      </c>
      <c r="J1298" s="589">
        <f t="shared" si="62"/>
        <v>0</v>
      </c>
    </row>
    <row r="1299" spans="1:10">
      <c r="A1299" s="584">
        <v>2016</v>
      </c>
      <c r="B1299" s="585" t="s">
        <v>1127</v>
      </c>
      <c r="C1299" s="585" t="s">
        <v>31</v>
      </c>
      <c r="D1299" s="586">
        <v>81633</v>
      </c>
      <c r="E1299" s="587">
        <v>17.751999999999999</v>
      </c>
      <c r="F1299" s="587">
        <f t="shared" si="60"/>
        <v>1449149.0159999998</v>
      </c>
      <c r="G1299" s="588">
        <v>0.22</v>
      </c>
      <c r="H1299" s="586">
        <v>5</v>
      </c>
      <c r="I1299" s="587">
        <f t="shared" si="61"/>
        <v>408165</v>
      </c>
      <c r="J1299" s="589">
        <f t="shared" si="62"/>
        <v>0</v>
      </c>
    </row>
    <row r="1300" spans="1:10">
      <c r="A1300" s="584">
        <v>2016</v>
      </c>
      <c r="B1300" s="585" t="s">
        <v>1127</v>
      </c>
      <c r="C1300" s="585" t="s">
        <v>31</v>
      </c>
      <c r="D1300" s="586">
        <v>96109</v>
      </c>
      <c r="E1300" s="587">
        <v>17.102</v>
      </c>
      <c r="F1300" s="587">
        <f t="shared" si="60"/>
        <v>1643656.118</v>
      </c>
      <c r="G1300" s="588">
        <v>0.23</v>
      </c>
      <c r="H1300" s="586">
        <v>5</v>
      </c>
      <c r="I1300" s="587">
        <f t="shared" si="61"/>
        <v>480545</v>
      </c>
      <c r="J1300" s="589">
        <f t="shared" si="62"/>
        <v>0</v>
      </c>
    </row>
    <row r="1301" spans="1:10">
      <c r="A1301" s="584">
        <v>2016</v>
      </c>
      <c r="B1301" s="585" t="s">
        <v>1127</v>
      </c>
      <c r="C1301" s="585" t="s">
        <v>31</v>
      </c>
      <c r="D1301" s="586">
        <v>65559</v>
      </c>
      <c r="E1301" s="587">
        <v>17.472000000000001</v>
      </c>
      <c r="F1301" s="587">
        <f t="shared" si="60"/>
        <v>1145446.848</v>
      </c>
      <c r="G1301" s="588">
        <v>0.18</v>
      </c>
      <c r="H1301" s="586">
        <v>4.5999999999999996</v>
      </c>
      <c r="I1301" s="587">
        <f t="shared" si="61"/>
        <v>301571.39999999997</v>
      </c>
      <c r="J1301" s="589">
        <f t="shared" si="62"/>
        <v>0</v>
      </c>
    </row>
    <row r="1302" spans="1:10">
      <c r="A1302" s="584">
        <v>2016</v>
      </c>
      <c r="B1302" s="585" t="s">
        <v>1127</v>
      </c>
      <c r="C1302" s="585" t="s">
        <v>31</v>
      </c>
      <c r="D1302" s="586">
        <v>75597</v>
      </c>
      <c r="E1302" s="587">
        <v>17.396000000000001</v>
      </c>
      <c r="F1302" s="587">
        <f t="shared" si="60"/>
        <v>1315085.412</v>
      </c>
      <c r="G1302" s="588">
        <v>0.18</v>
      </c>
      <c r="H1302" s="586">
        <v>4.38</v>
      </c>
      <c r="I1302" s="587">
        <f t="shared" si="61"/>
        <v>331114.86</v>
      </c>
      <c r="J1302" s="589">
        <f t="shared" si="62"/>
        <v>0</v>
      </c>
    </row>
    <row r="1303" spans="1:10">
      <c r="A1303" s="584">
        <v>2016</v>
      </c>
      <c r="B1303" s="585" t="s">
        <v>1127</v>
      </c>
      <c r="C1303" s="585" t="s">
        <v>31</v>
      </c>
      <c r="D1303" s="586">
        <v>75323</v>
      </c>
      <c r="E1303" s="587">
        <v>17.302</v>
      </c>
      <c r="F1303" s="587">
        <f t="shared" si="60"/>
        <v>1303238.5459999999</v>
      </c>
      <c r="G1303" s="588">
        <v>0.18</v>
      </c>
      <c r="H1303" s="586">
        <v>4.46</v>
      </c>
      <c r="I1303" s="587">
        <f t="shared" si="61"/>
        <v>335940.58</v>
      </c>
      <c r="J1303" s="589">
        <f t="shared" si="62"/>
        <v>0</v>
      </c>
    </row>
    <row r="1304" spans="1:10">
      <c r="A1304" s="584">
        <v>2016</v>
      </c>
      <c r="B1304" s="585" t="s">
        <v>1131</v>
      </c>
      <c r="C1304" s="585" t="s">
        <v>31</v>
      </c>
      <c r="D1304" s="586">
        <v>9285</v>
      </c>
      <c r="E1304" s="587">
        <v>25</v>
      </c>
      <c r="F1304" s="587">
        <f t="shared" si="60"/>
        <v>232125</v>
      </c>
      <c r="G1304" s="588">
        <v>2.1</v>
      </c>
      <c r="H1304" s="586">
        <v>9.3000000000000007</v>
      </c>
      <c r="I1304" s="587">
        <f t="shared" si="61"/>
        <v>86350.5</v>
      </c>
      <c r="J1304" s="589">
        <f t="shared" si="62"/>
        <v>0</v>
      </c>
    </row>
    <row r="1305" spans="1:10">
      <c r="A1305" s="584">
        <v>2016</v>
      </c>
      <c r="B1305" s="585" t="s">
        <v>1131</v>
      </c>
      <c r="C1305" s="585" t="s">
        <v>31</v>
      </c>
      <c r="D1305" s="586">
        <v>7965</v>
      </c>
      <c r="E1305" s="587">
        <v>23</v>
      </c>
      <c r="F1305" s="587">
        <f t="shared" si="60"/>
        <v>183195</v>
      </c>
      <c r="G1305" s="588">
        <v>1.76</v>
      </c>
      <c r="H1305" s="586">
        <v>14.3</v>
      </c>
      <c r="I1305" s="587">
        <f t="shared" si="61"/>
        <v>113899.5</v>
      </c>
      <c r="J1305" s="589">
        <f t="shared" si="62"/>
        <v>0</v>
      </c>
    </row>
    <row r="1306" spans="1:10">
      <c r="A1306" s="584">
        <v>2016</v>
      </c>
      <c r="B1306" s="585" t="s">
        <v>1131</v>
      </c>
      <c r="C1306" s="585" t="s">
        <v>31</v>
      </c>
      <c r="D1306" s="586">
        <v>7828</v>
      </c>
      <c r="E1306" s="587">
        <v>23</v>
      </c>
      <c r="F1306" s="587">
        <f t="shared" si="60"/>
        <v>180044</v>
      </c>
      <c r="G1306" s="588">
        <v>1.47</v>
      </c>
      <c r="H1306" s="586">
        <v>14.7</v>
      </c>
      <c r="I1306" s="587">
        <f t="shared" si="61"/>
        <v>115071.59999999999</v>
      </c>
      <c r="J1306" s="589">
        <f t="shared" si="62"/>
        <v>0</v>
      </c>
    </row>
    <row r="1307" spans="1:10">
      <c r="A1307" s="584">
        <v>2016</v>
      </c>
      <c r="B1307" s="585" t="s">
        <v>1131</v>
      </c>
      <c r="C1307" s="585" t="s">
        <v>31</v>
      </c>
      <c r="D1307" s="586">
        <v>7180</v>
      </c>
      <c r="E1307" s="587">
        <v>23</v>
      </c>
      <c r="F1307" s="587">
        <f t="shared" si="60"/>
        <v>165140</v>
      </c>
      <c r="G1307" s="588">
        <v>2.64</v>
      </c>
      <c r="H1307" s="586">
        <v>19.7</v>
      </c>
      <c r="I1307" s="587">
        <f t="shared" si="61"/>
        <v>141446</v>
      </c>
      <c r="J1307" s="589">
        <f t="shared" si="62"/>
        <v>0</v>
      </c>
    </row>
    <row r="1308" spans="1:10">
      <c r="A1308" s="584">
        <v>2016</v>
      </c>
      <c r="B1308" s="585" t="s">
        <v>1131</v>
      </c>
      <c r="C1308" s="585" t="s">
        <v>31</v>
      </c>
      <c r="D1308" s="586">
        <v>5796</v>
      </c>
      <c r="E1308" s="587">
        <v>23</v>
      </c>
      <c r="F1308" s="587">
        <f t="shared" si="60"/>
        <v>133308</v>
      </c>
      <c r="G1308" s="588">
        <v>1.68</v>
      </c>
      <c r="H1308" s="586">
        <v>15.5</v>
      </c>
      <c r="I1308" s="587">
        <f t="shared" si="61"/>
        <v>89838</v>
      </c>
      <c r="J1308" s="589">
        <f t="shared" si="62"/>
        <v>0</v>
      </c>
    </row>
    <row r="1309" spans="1:10">
      <c r="A1309" s="584">
        <v>2016</v>
      </c>
      <c r="B1309" s="585" t="s">
        <v>1131</v>
      </c>
      <c r="C1309" s="585" t="s">
        <v>31</v>
      </c>
      <c r="D1309" s="586">
        <v>4863</v>
      </c>
      <c r="E1309" s="587">
        <v>25</v>
      </c>
      <c r="F1309" s="587">
        <f t="shared" si="60"/>
        <v>121575</v>
      </c>
      <c r="G1309" s="588">
        <v>1.51</v>
      </c>
      <c r="H1309" s="586">
        <v>12.3</v>
      </c>
      <c r="I1309" s="587">
        <f t="shared" si="61"/>
        <v>59814.9</v>
      </c>
      <c r="J1309" s="589">
        <f t="shared" si="62"/>
        <v>0</v>
      </c>
    </row>
    <row r="1310" spans="1:10">
      <c r="A1310" s="584">
        <v>2016</v>
      </c>
      <c r="B1310" s="585" t="s">
        <v>1131</v>
      </c>
      <c r="C1310" s="585" t="s">
        <v>31</v>
      </c>
      <c r="D1310" s="586">
        <v>4860</v>
      </c>
      <c r="E1310" s="587">
        <v>25</v>
      </c>
      <c r="F1310" s="587">
        <f t="shared" si="60"/>
        <v>121500</v>
      </c>
      <c r="G1310" s="588">
        <v>1.39</v>
      </c>
      <c r="H1310" s="586">
        <v>10.1</v>
      </c>
      <c r="I1310" s="587">
        <f t="shared" si="61"/>
        <v>49086</v>
      </c>
      <c r="J1310" s="589">
        <f t="shared" si="62"/>
        <v>0</v>
      </c>
    </row>
    <row r="1311" spans="1:10">
      <c r="A1311" s="584">
        <v>2016</v>
      </c>
      <c r="B1311" s="585" t="s">
        <v>1131</v>
      </c>
      <c r="C1311" s="585" t="s">
        <v>31</v>
      </c>
      <c r="D1311" s="586">
        <v>3886</v>
      </c>
      <c r="E1311" s="587">
        <v>24</v>
      </c>
      <c r="F1311" s="587">
        <f t="shared" si="60"/>
        <v>93264</v>
      </c>
      <c r="G1311" s="588">
        <v>1.61</v>
      </c>
      <c r="H1311" s="586">
        <v>12.9</v>
      </c>
      <c r="I1311" s="587">
        <f t="shared" si="61"/>
        <v>50129.4</v>
      </c>
      <c r="J1311" s="589">
        <f t="shared" si="62"/>
        <v>0</v>
      </c>
    </row>
    <row r="1312" spans="1:10">
      <c r="A1312" s="584">
        <v>2016</v>
      </c>
      <c r="B1312" s="585" t="s">
        <v>1131</v>
      </c>
      <c r="C1312" s="585" t="s">
        <v>31</v>
      </c>
      <c r="D1312" s="586">
        <v>1959</v>
      </c>
      <c r="E1312" s="587">
        <v>22</v>
      </c>
      <c r="F1312" s="587">
        <f t="shared" si="60"/>
        <v>43098</v>
      </c>
      <c r="G1312" s="588">
        <v>0.73</v>
      </c>
      <c r="H1312" s="586">
        <v>11</v>
      </c>
      <c r="I1312" s="587">
        <f t="shared" si="61"/>
        <v>21549</v>
      </c>
      <c r="J1312" s="589">
        <f t="shared" si="62"/>
        <v>0</v>
      </c>
    </row>
    <row r="1313" spans="1:10">
      <c r="A1313" s="584">
        <v>2016</v>
      </c>
      <c r="B1313" s="585" t="s">
        <v>1131</v>
      </c>
      <c r="C1313" s="585" t="s">
        <v>31</v>
      </c>
      <c r="D1313" s="586">
        <v>1944</v>
      </c>
      <c r="E1313" s="587">
        <v>23</v>
      </c>
      <c r="F1313" s="587">
        <f t="shared" si="60"/>
        <v>44712</v>
      </c>
      <c r="G1313" s="588">
        <v>1.54</v>
      </c>
      <c r="H1313" s="586">
        <v>14.4</v>
      </c>
      <c r="I1313" s="587">
        <f t="shared" si="61"/>
        <v>27993.600000000002</v>
      </c>
      <c r="J1313" s="589">
        <f t="shared" si="62"/>
        <v>0</v>
      </c>
    </row>
    <row r="1314" spans="1:10">
      <c r="A1314" s="584">
        <v>2016</v>
      </c>
      <c r="B1314" s="585" t="s">
        <v>1131</v>
      </c>
      <c r="C1314" s="585" t="s">
        <v>31</v>
      </c>
      <c r="D1314" s="586">
        <v>1941</v>
      </c>
      <c r="E1314" s="587">
        <v>23</v>
      </c>
      <c r="F1314" s="587">
        <f t="shared" si="60"/>
        <v>44643</v>
      </c>
      <c r="G1314" s="588">
        <v>1.65</v>
      </c>
      <c r="H1314" s="586">
        <v>14.4</v>
      </c>
      <c r="I1314" s="587">
        <f t="shared" si="61"/>
        <v>27950.400000000001</v>
      </c>
      <c r="J1314" s="589">
        <f t="shared" si="62"/>
        <v>0</v>
      </c>
    </row>
    <row r="1315" spans="1:10">
      <c r="A1315" s="584">
        <v>2016</v>
      </c>
      <c r="B1315" s="585" t="s">
        <v>1131</v>
      </c>
      <c r="C1315" s="585" t="s">
        <v>31</v>
      </c>
      <c r="D1315" s="586">
        <v>9653</v>
      </c>
      <c r="E1315" s="587">
        <v>23</v>
      </c>
      <c r="F1315" s="587">
        <f t="shared" si="60"/>
        <v>222019</v>
      </c>
      <c r="G1315" s="588">
        <v>2.1</v>
      </c>
      <c r="H1315" s="586">
        <v>15.9</v>
      </c>
      <c r="I1315" s="587">
        <f t="shared" si="61"/>
        <v>153482.70000000001</v>
      </c>
      <c r="J1315" s="589">
        <f t="shared" si="62"/>
        <v>0</v>
      </c>
    </row>
    <row r="1316" spans="1:10">
      <c r="A1316" s="584">
        <v>2016</v>
      </c>
      <c r="B1316" s="585" t="s">
        <v>1131</v>
      </c>
      <c r="C1316" s="585" t="s">
        <v>31</v>
      </c>
      <c r="D1316" s="586">
        <v>69855</v>
      </c>
      <c r="E1316" s="587">
        <v>24</v>
      </c>
      <c r="F1316" s="587">
        <f t="shared" si="60"/>
        <v>1676520</v>
      </c>
      <c r="G1316" s="588">
        <v>2.92</v>
      </c>
      <c r="H1316" s="586">
        <v>15.7</v>
      </c>
      <c r="I1316" s="587">
        <f t="shared" si="61"/>
        <v>1096723.5</v>
      </c>
      <c r="J1316" s="589">
        <f t="shared" si="62"/>
        <v>0</v>
      </c>
    </row>
    <row r="1317" spans="1:10">
      <c r="A1317" s="584">
        <v>2016</v>
      </c>
      <c r="B1317" s="585" t="s">
        <v>1131</v>
      </c>
      <c r="C1317" s="585" t="s">
        <v>31</v>
      </c>
      <c r="D1317" s="586">
        <v>28887</v>
      </c>
      <c r="E1317" s="587">
        <v>23</v>
      </c>
      <c r="F1317" s="587">
        <f t="shared" si="60"/>
        <v>664401</v>
      </c>
      <c r="G1317" s="588">
        <v>3.12</v>
      </c>
      <c r="H1317" s="586">
        <v>15.3</v>
      </c>
      <c r="I1317" s="587">
        <f t="shared" si="61"/>
        <v>441971.10000000003</v>
      </c>
      <c r="J1317" s="589">
        <f t="shared" si="62"/>
        <v>0</v>
      </c>
    </row>
    <row r="1318" spans="1:10">
      <c r="A1318" s="584">
        <v>2016</v>
      </c>
      <c r="B1318" s="585" t="s">
        <v>1131</v>
      </c>
      <c r="C1318" s="585" t="s">
        <v>31</v>
      </c>
      <c r="D1318" s="586">
        <v>91369</v>
      </c>
      <c r="E1318" s="587">
        <v>23</v>
      </c>
      <c r="F1318" s="587">
        <f t="shared" si="60"/>
        <v>2101487</v>
      </c>
      <c r="G1318" s="588">
        <v>3.44</v>
      </c>
      <c r="H1318" s="586">
        <v>20.399999999999999</v>
      </c>
      <c r="I1318" s="587">
        <f t="shared" si="61"/>
        <v>1863927.5999999999</v>
      </c>
      <c r="J1318" s="589">
        <f t="shared" si="62"/>
        <v>0</v>
      </c>
    </row>
    <row r="1319" spans="1:10">
      <c r="A1319" s="584">
        <v>2016</v>
      </c>
      <c r="B1319" s="585" t="s">
        <v>1131</v>
      </c>
      <c r="C1319" s="585" t="s">
        <v>31</v>
      </c>
      <c r="D1319" s="586">
        <v>109925</v>
      </c>
      <c r="E1319" s="587">
        <v>26</v>
      </c>
      <c r="F1319" s="587">
        <f t="shared" si="60"/>
        <v>2858050</v>
      </c>
      <c r="G1319" s="588">
        <v>2.69</v>
      </c>
      <c r="H1319" s="586">
        <v>7.5</v>
      </c>
      <c r="I1319" s="587">
        <f t="shared" si="61"/>
        <v>824437.5</v>
      </c>
      <c r="J1319" s="589">
        <f t="shared" si="62"/>
        <v>0</v>
      </c>
    </row>
    <row r="1320" spans="1:10">
      <c r="A1320" s="584">
        <v>2016</v>
      </c>
      <c r="B1320" s="585" t="s">
        <v>1129</v>
      </c>
      <c r="C1320" s="585" t="s">
        <v>31</v>
      </c>
      <c r="D1320" s="586">
        <v>239520</v>
      </c>
      <c r="E1320" s="587">
        <v>11.64</v>
      </c>
      <c r="F1320" s="587">
        <f t="shared" si="60"/>
        <v>2788012.8000000003</v>
      </c>
      <c r="G1320" s="588">
        <v>2.9</v>
      </c>
      <c r="H1320" s="586">
        <v>47.3</v>
      </c>
      <c r="I1320" s="587">
        <f t="shared" si="61"/>
        <v>11329296</v>
      </c>
      <c r="J1320" s="589">
        <f t="shared" si="62"/>
        <v>0</v>
      </c>
    </row>
    <row r="1321" spans="1:10">
      <c r="A1321" s="584">
        <v>2016</v>
      </c>
      <c r="B1321" s="585" t="s">
        <v>1131</v>
      </c>
      <c r="C1321" s="585" t="s">
        <v>31</v>
      </c>
      <c r="D1321" s="586">
        <v>61186</v>
      </c>
      <c r="E1321" s="587">
        <v>25.69</v>
      </c>
      <c r="F1321" s="587">
        <f t="shared" si="60"/>
        <v>1571868.34</v>
      </c>
      <c r="G1321" s="588">
        <v>2.78</v>
      </c>
      <c r="H1321" s="586">
        <v>8.1</v>
      </c>
      <c r="I1321" s="587">
        <f t="shared" si="61"/>
        <v>495606.6</v>
      </c>
      <c r="J1321" s="589">
        <f t="shared" si="62"/>
        <v>0</v>
      </c>
    </row>
    <row r="1322" spans="1:10">
      <c r="A1322" s="584">
        <v>2016</v>
      </c>
      <c r="B1322" s="585" t="s">
        <v>1131</v>
      </c>
      <c r="C1322" s="585" t="s">
        <v>31</v>
      </c>
      <c r="D1322" s="586">
        <v>13844</v>
      </c>
      <c r="E1322" s="587">
        <v>24.41</v>
      </c>
      <c r="F1322" s="587">
        <f t="shared" si="60"/>
        <v>337932.04</v>
      </c>
      <c r="G1322" s="588">
        <v>1.88</v>
      </c>
      <c r="H1322" s="586">
        <v>8.6999999999999993</v>
      </c>
      <c r="I1322" s="587">
        <f t="shared" si="61"/>
        <v>120442.79999999999</v>
      </c>
      <c r="J1322" s="589">
        <f t="shared" si="62"/>
        <v>0</v>
      </c>
    </row>
    <row r="1323" spans="1:10">
      <c r="A1323" s="584">
        <v>2016</v>
      </c>
      <c r="B1323" s="585" t="s">
        <v>1131</v>
      </c>
      <c r="C1323" s="585" t="s">
        <v>31</v>
      </c>
      <c r="D1323" s="586">
        <v>61828</v>
      </c>
      <c r="E1323" s="587">
        <v>26.35</v>
      </c>
      <c r="F1323" s="587">
        <f t="shared" si="60"/>
        <v>1629167.8</v>
      </c>
      <c r="G1323" s="588">
        <v>2.66</v>
      </c>
      <c r="H1323" s="586">
        <v>7.3</v>
      </c>
      <c r="I1323" s="587">
        <f t="shared" si="61"/>
        <v>451344.39999999997</v>
      </c>
      <c r="J1323" s="589">
        <f t="shared" si="62"/>
        <v>0</v>
      </c>
    </row>
    <row r="1324" spans="1:10">
      <c r="A1324" s="584">
        <v>2016</v>
      </c>
      <c r="B1324" s="585" t="s">
        <v>1131</v>
      </c>
      <c r="C1324" s="585" t="s">
        <v>31</v>
      </c>
      <c r="D1324" s="586">
        <v>77114</v>
      </c>
      <c r="E1324" s="587">
        <v>25.93</v>
      </c>
      <c r="F1324" s="587">
        <f t="shared" si="60"/>
        <v>1999566.02</v>
      </c>
      <c r="G1324" s="588">
        <v>2.44</v>
      </c>
      <c r="H1324" s="586">
        <v>7.5</v>
      </c>
      <c r="I1324" s="587">
        <f t="shared" si="61"/>
        <v>578355</v>
      </c>
      <c r="J1324" s="589">
        <f t="shared" si="62"/>
        <v>0</v>
      </c>
    </row>
    <row r="1325" spans="1:10">
      <c r="A1325" s="584">
        <v>2016</v>
      </c>
      <c r="B1325" s="585" t="s">
        <v>1131</v>
      </c>
      <c r="C1325" s="585" t="s">
        <v>31</v>
      </c>
      <c r="D1325" s="586">
        <v>77543</v>
      </c>
      <c r="E1325" s="587">
        <v>26.22</v>
      </c>
      <c r="F1325" s="587">
        <f t="shared" si="60"/>
        <v>2033177.46</v>
      </c>
      <c r="G1325" s="588">
        <v>3.28</v>
      </c>
      <c r="H1325" s="586">
        <v>7.4</v>
      </c>
      <c r="I1325" s="587">
        <f t="shared" si="61"/>
        <v>573818.20000000007</v>
      </c>
      <c r="J1325" s="589">
        <f t="shared" si="62"/>
        <v>0</v>
      </c>
    </row>
    <row r="1326" spans="1:10">
      <c r="A1326" s="584">
        <v>2016</v>
      </c>
      <c r="B1326" s="585" t="s">
        <v>1131</v>
      </c>
      <c r="C1326" s="585" t="s">
        <v>31</v>
      </c>
      <c r="D1326" s="586">
        <v>38844</v>
      </c>
      <c r="E1326" s="587">
        <v>25.7</v>
      </c>
      <c r="F1326" s="587">
        <f t="shared" si="60"/>
        <v>998290.79999999993</v>
      </c>
      <c r="G1326" s="588">
        <v>1.29</v>
      </c>
      <c r="H1326" s="586">
        <v>8.1</v>
      </c>
      <c r="I1326" s="587">
        <f t="shared" si="61"/>
        <v>314636.39999999997</v>
      </c>
      <c r="J1326" s="589">
        <f t="shared" si="62"/>
        <v>0</v>
      </c>
    </row>
    <row r="1327" spans="1:10">
      <c r="A1327" s="584">
        <v>2016</v>
      </c>
      <c r="B1327" s="585" t="s">
        <v>1131</v>
      </c>
      <c r="C1327" s="585" t="s">
        <v>31</v>
      </c>
      <c r="D1327" s="586">
        <v>37629</v>
      </c>
      <c r="E1327" s="587">
        <v>26.2</v>
      </c>
      <c r="F1327" s="587">
        <f t="shared" si="60"/>
        <v>985879.79999999993</v>
      </c>
      <c r="G1327" s="588">
        <v>0.89</v>
      </c>
      <c r="H1327" s="586">
        <v>8.1</v>
      </c>
      <c r="I1327" s="587">
        <f t="shared" si="61"/>
        <v>304794.89999999997</v>
      </c>
      <c r="J1327" s="589">
        <f t="shared" si="62"/>
        <v>0</v>
      </c>
    </row>
    <row r="1328" spans="1:10">
      <c r="A1328" s="584">
        <v>2016</v>
      </c>
      <c r="B1328" s="585" t="s">
        <v>1131</v>
      </c>
      <c r="C1328" s="585" t="s">
        <v>31</v>
      </c>
      <c r="D1328" s="586">
        <v>12997</v>
      </c>
      <c r="E1328" s="587">
        <v>25.94</v>
      </c>
      <c r="F1328" s="587">
        <f t="shared" si="60"/>
        <v>337142.18</v>
      </c>
      <c r="G1328" s="588">
        <v>0.75</v>
      </c>
      <c r="H1328" s="586">
        <v>7.6</v>
      </c>
      <c r="I1328" s="587">
        <f t="shared" si="61"/>
        <v>98777.2</v>
      </c>
      <c r="J1328" s="589">
        <f t="shared" si="62"/>
        <v>0</v>
      </c>
    </row>
    <row r="1329" spans="1:10">
      <c r="A1329" s="584">
        <v>2016</v>
      </c>
      <c r="B1329" s="585" t="s">
        <v>1131</v>
      </c>
      <c r="C1329" s="585" t="s">
        <v>31</v>
      </c>
      <c r="D1329" s="586">
        <v>12996</v>
      </c>
      <c r="E1329" s="587">
        <v>26.21</v>
      </c>
      <c r="F1329" s="587">
        <f t="shared" si="60"/>
        <v>340625.16000000003</v>
      </c>
      <c r="G1329" s="588">
        <v>1.17</v>
      </c>
      <c r="H1329" s="586">
        <v>6.9</v>
      </c>
      <c r="I1329" s="587">
        <f t="shared" si="61"/>
        <v>89672.400000000009</v>
      </c>
      <c r="J1329" s="589">
        <f t="shared" si="62"/>
        <v>0</v>
      </c>
    </row>
    <row r="1330" spans="1:10">
      <c r="A1330" s="584">
        <v>2016</v>
      </c>
      <c r="B1330" s="585" t="s">
        <v>1131</v>
      </c>
      <c r="C1330" s="585" t="s">
        <v>31</v>
      </c>
      <c r="D1330" s="586">
        <v>25385</v>
      </c>
      <c r="E1330" s="587">
        <v>25.44</v>
      </c>
      <c r="F1330" s="587">
        <f t="shared" si="60"/>
        <v>645794.4</v>
      </c>
      <c r="G1330" s="588">
        <v>1.17</v>
      </c>
      <c r="H1330" s="586">
        <v>9.5</v>
      </c>
      <c r="I1330" s="587">
        <f t="shared" si="61"/>
        <v>241157.5</v>
      </c>
      <c r="J1330" s="589">
        <f t="shared" si="62"/>
        <v>0</v>
      </c>
    </row>
    <row r="1331" spans="1:10">
      <c r="A1331" s="584">
        <v>2016</v>
      </c>
      <c r="B1331" s="585" t="s">
        <v>1131</v>
      </c>
      <c r="C1331" s="585" t="s">
        <v>31</v>
      </c>
      <c r="D1331" s="586">
        <v>24767</v>
      </c>
      <c r="E1331" s="587">
        <v>25.96</v>
      </c>
      <c r="F1331" s="587">
        <f t="shared" si="60"/>
        <v>642951.32000000007</v>
      </c>
      <c r="G1331" s="588">
        <v>0.99</v>
      </c>
      <c r="H1331" s="586">
        <v>7.6</v>
      </c>
      <c r="I1331" s="587">
        <f t="shared" si="61"/>
        <v>188229.19999999998</v>
      </c>
      <c r="J1331" s="589">
        <f t="shared" si="62"/>
        <v>0</v>
      </c>
    </row>
    <row r="1332" spans="1:10">
      <c r="A1332" s="584">
        <v>2016</v>
      </c>
      <c r="B1332" s="585" t="s">
        <v>1131</v>
      </c>
      <c r="C1332" s="585" t="s">
        <v>31</v>
      </c>
      <c r="D1332" s="586">
        <v>12454</v>
      </c>
      <c r="E1332" s="587">
        <v>24.64</v>
      </c>
      <c r="F1332" s="587">
        <f t="shared" si="60"/>
        <v>306866.56</v>
      </c>
      <c r="G1332" s="588">
        <v>0.89</v>
      </c>
      <c r="H1332" s="586">
        <v>11.1</v>
      </c>
      <c r="I1332" s="587">
        <f t="shared" si="61"/>
        <v>138239.4</v>
      </c>
      <c r="J1332" s="589">
        <f t="shared" si="62"/>
        <v>0</v>
      </c>
    </row>
    <row r="1333" spans="1:10">
      <c r="A1333" s="584">
        <v>2016</v>
      </c>
      <c r="B1333" s="585" t="s">
        <v>1131</v>
      </c>
      <c r="C1333" s="585" t="s">
        <v>31</v>
      </c>
      <c r="D1333" s="586">
        <v>121</v>
      </c>
      <c r="E1333" s="587">
        <v>25.01</v>
      </c>
      <c r="F1333" s="587">
        <f t="shared" si="60"/>
        <v>3026.21</v>
      </c>
      <c r="G1333" s="588">
        <v>1.06</v>
      </c>
      <c r="H1333" s="586">
        <v>10.199999999999999</v>
      </c>
      <c r="I1333" s="587">
        <f t="shared" si="61"/>
        <v>1234.1999999999998</v>
      </c>
      <c r="J1333" s="589">
        <f t="shared" si="62"/>
        <v>0</v>
      </c>
    </row>
    <row r="1334" spans="1:10">
      <c r="A1334" s="584">
        <v>2016</v>
      </c>
      <c r="B1334" s="585" t="s">
        <v>1131</v>
      </c>
      <c r="C1334" s="585" t="s">
        <v>31</v>
      </c>
      <c r="D1334" s="586">
        <v>25868</v>
      </c>
      <c r="E1334" s="587">
        <v>24.83</v>
      </c>
      <c r="F1334" s="587">
        <f t="shared" si="60"/>
        <v>642302.43999999994</v>
      </c>
      <c r="G1334" s="588">
        <v>0.88</v>
      </c>
      <c r="H1334" s="586">
        <v>10.6</v>
      </c>
      <c r="I1334" s="587">
        <f t="shared" si="61"/>
        <v>274200.8</v>
      </c>
      <c r="J1334" s="589">
        <f t="shared" si="62"/>
        <v>0</v>
      </c>
    </row>
    <row r="1335" spans="1:10">
      <c r="A1335" s="584">
        <v>2016</v>
      </c>
      <c r="B1335" s="585" t="s">
        <v>1131</v>
      </c>
      <c r="C1335" s="585" t="s">
        <v>31</v>
      </c>
      <c r="D1335" s="586">
        <v>25038</v>
      </c>
      <c r="E1335" s="587">
        <v>25.02</v>
      </c>
      <c r="F1335" s="587">
        <f t="shared" si="60"/>
        <v>626450.76</v>
      </c>
      <c r="G1335" s="588">
        <v>0.82</v>
      </c>
      <c r="H1335" s="586">
        <v>8.8000000000000007</v>
      </c>
      <c r="I1335" s="587">
        <f t="shared" si="61"/>
        <v>220334.40000000002</v>
      </c>
      <c r="J1335" s="589">
        <f t="shared" si="62"/>
        <v>0</v>
      </c>
    </row>
    <row r="1336" spans="1:10">
      <c r="A1336" s="584">
        <v>2016</v>
      </c>
      <c r="B1336" s="585" t="s">
        <v>1131</v>
      </c>
      <c r="C1336" s="585" t="s">
        <v>31</v>
      </c>
      <c r="D1336" s="586">
        <v>12527</v>
      </c>
      <c r="E1336" s="587">
        <v>25.52</v>
      </c>
      <c r="F1336" s="587">
        <f t="shared" si="60"/>
        <v>319689.03999999998</v>
      </c>
      <c r="G1336" s="588">
        <v>0.75</v>
      </c>
      <c r="H1336" s="586">
        <v>7.2</v>
      </c>
      <c r="I1336" s="587">
        <f t="shared" si="61"/>
        <v>90194.400000000009</v>
      </c>
      <c r="J1336" s="589">
        <f t="shared" si="62"/>
        <v>0</v>
      </c>
    </row>
    <row r="1337" spans="1:10">
      <c r="A1337" s="584">
        <v>2016</v>
      </c>
      <c r="B1337" s="585" t="s">
        <v>1131</v>
      </c>
      <c r="C1337" s="585" t="s">
        <v>31</v>
      </c>
      <c r="D1337" s="586">
        <v>12785</v>
      </c>
      <c r="E1337" s="587">
        <v>25.64</v>
      </c>
      <c r="F1337" s="587">
        <f t="shared" si="60"/>
        <v>327807.40000000002</v>
      </c>
      <c r="G1337" s="588">
        <v>0.74</v>
      </c>
      <c r="H1337" s="586">
        <v>8.4</v>
      </c>
      <c r="I1337" s="587">
        <f t="shared" si="61"/>
        <v>107394</v>
      </c>
      <c r="J1337" s="589">
        <f t="shared" si="62"/>
        <v>0</v>
      </c>
    </row>
    <row r="1338" spans="1:10">
      <c r="A1338" s="584">
        <v>2016</v>
      </c>
      <c r="B1338" s="585" t="s">
        <v>1131</v>
      </c>
      <c r="C1338" s="585" t="s">
        <v>31</v>
      </c>
      <c r="D1338" s="586">
        <v>12933</v>
      </c>
      <c r="E1338" s="587">
        <v>25.88</v>
      </c>
      <c r="F1338" s="587">
        <f t="shared" si="60"/>
        <v>334706.03999999998</v>
      </c>
      <c r="G1338" s="588">
        <v>0.53</v>
      </c>
      <c r="H1338" s="586">
        <v>6.7</v>
      </c>
      <c r="I1338" s="587">
        <f t="shared" si="61"/>
        <v>86651.1</v>
      </c>
      <c r="J1338" s="589">
        <f t="shared" si="62"/>
        <v>0</v>
      </c>
    </row>
    <row r="1339" spans="1:10">
      <c r="A1339" s="584">
        <v>2016</v>
      </c>
      <c r="B1339" s="585" t="s">
        <v>1131</v>
      </c>
      <c r="C1339" s="585" t="s">
        <v>31</v>
      </c>
      <c r="D1339" s="586">
        <v>25</v>
      </c>
      <c r="E1339" s="587">
        <v>24.08</v>
      </c>
      <c r="F1339" s="587">
        <f t="shared" si="60"/>
        <v>602</v>
      </c>
      <c r="G1339" s="588">
        <v>1.06</v>
      </c>
      <c r="H1339" s="586">
        <v>12.9</v>
      </c>
      <c r="I1339" s="587">
        <f t="shared" si="61"/>
        <v>322.5</v>
      </c>
      <c r="J1339" s="589">
        <f t="shared" si="62"/>
        <v>0</v>
      </c>
    </row>
    <row r="1340" spans="1:10">
      <c r="A1340" s="584">
        <v>2016</v>
      </c>
      <c r="B1340" s="585" t="s">
        <v>1131</v>
      </c>
      <c r="C1340" s="585" t="s">
        <v>31</v>
      </c>
      <c r="D1340" s="586">
        <v>25926</v>
      </c>
      <c r="E1340" s="587">
        <v>25.51</v>
      </c>
      <c r="F1340" s="587">
        <f t="shared" si="60"/>
        <v>661372.26</v>
      </c>
      <c r="G1340" s="588">
        <v>0.76</v>
      </c>
      <c r="H1340" s="586">
        <v>7.1</v>
      </c>
      <c r="I1340" s="587">
        <f t="shared" si="61"/>
        <v>184074.59999999998</v>
      </c>
      <c r="J1340" s="589">
        <f t="shared" si="62"/>
        <v>0</v>
      </c>
    </row>
    <row r="1341" spans="1:10">
      <c r="A1341" s="584">
        <v>2016</v>
      </c>
      <c r="B1341" s="585" t="s">
        <v>1131</v>
      </c>
      <c r="C1341" s="585" t="s">
        <v>31</v>
      </c>
      <c r="D1341" s="586">
        <v>11785</v>
      </c>
      <c r="E1341" s="587">
        <v>25.338000000000001</v>
      </c>
      <c r="F1341" s="587">
        <f t="shared" si="60"/>
        <v>298608.33</v>
      </c>
      <c r="G1341" s="588">
        <v>1.25</v>
      </c>
      <c r="H1341" s="586">
        <v>8.4</v>
      </c>
      <c r="I1341" s="587">
        <f t="shared" si="61"/>
        <v>98994</v>
      </c>
      <c r="J1341" s="589">
        <f t="shared" si="62"/>
        <v>0</v>
      </c>
    </row>
    <row r="1342" spans="1:10">
      <c r="A1342" s="584">
        <v>2016</v>
      </c>
      <c r="B1342" s="585" t="s">
        <v>1131</v>
      </c>
      <c r="C1342" s="585" t="s">
        <v>31</v>
      </c>
      <c r="D1342" s="586">
        <v>11586</v>
      </c>
      <c r="E1342" s="587">
        <v>26.655999999999999</v>
      </c>
      <c r="F1342" s="587">
        <f t="shared" si="60"/>
        <v>308836.41599999997</v>
      </c>
      <c r="G1342" s="588">
        <v>0.78</v>
      </c>
      <c r="H1342" s="586">
        <v>5.7</v>
      </c>
      <c r="I1342" s="587">
        <f t="shared" si="61"/>
        <v>66040.2</v>
      </c>
      <c r="J1342" s="589">
        <f t="shared" si="62"/>
        <v>0</v>
      </c>
    </row>
    <row r="1343" spans="1:10">
      <c r="A1343" s="584">
        <v>2016</v>
      </c>
      <c r="B1343" s="585" t="s">
        <v>1131</v>
      </c>
      <c r="C1343" s="585" t="s">
        <v>31</v>
      </c>
      <c r="D1343" s="586">
        <v>118081</v>
      </c>
      <c r="E1343" s="587">
        <v>24.263999999999999</v>
      </c>
      <c r="F1343" s="587">
        <f t="shared" si="60"/>
        <v>2865117.3840000001</v>
      </c>
      <c r="G1343" s="588">
        <v>2.77</v>
      </c>
      <c r="H1343" s="586">
        <v>8.3000000000000007</v>
      </c>
      <c r="I1343" s="587">
        <f t="shared" si="61"/>
        <v>980072.3</v>
      </c>
      <c r="J1343" s="589">
        <f t="shared" si="62"/>
        <v>0</v>
      </c>
    </row>
    <row r="1344" spans="1:10">
      <c r="A1344" s="584">
        <v>2016</v>
      </c>
      <c r="B1344" s="585" t="s">
        <v>1131</v>
      </c>
      <c r="C1344" s="585" t="s">
        <v>31</v>
      </c>
      <c r="D1344" s="586">
        <v>75673</v>
      </c>
      <c r="E1344" s="587">
        <v>22.736000000000001</v>
      </c>
      <c r="F1344" s="587">
        <f t="shared" si="60"/>
        <v>1720501.328</v>
      </c>
      <c r="G1344" s="588">
        <v>2.81</v>
      </c>
      <c r="H1344" s="586">
        <v>8.3000000000000007</v>
      </c>
      <c r="I1344" s="587">
        <f t="shared" si="61"/>
        <v>628085.9</v>
      </c>
      <c r="J1344" s="589">
        <f t="shared" si="62"/>
        <v>0</v>
      </c>
    </row>
    <row r="1345" spans="1:10">
      <c r="A1345" s="584">
        <v>2016</v>
      </c>
      <c r="B1345" s="585" t="s">
        <v>1131</v>
      </c>
      <c r="C1345" s="585" t="s">
        <v>31</v>
      </c>
      <c r="D1345" s="586">
        <v>33289</v>
      </c>
      <c r="E1345" s="587">
        <v>23.074000000000002</v>
      </c>
      <c r="F1345" s="587">
        <f t="shared" si="60"/>
        <v>768110.38600000006</v>
      </c>
      <c r="G1345" s="588">
        <v>2.97</v>
      </c>
      <c r="H1345" s="586">
        <v>7.9</v>
      </c>
      <c r="I1345" s="587">
        <f t="shared" si="61"/>
        <v>262983.10000000003</v>
      </c>
      <c r="J1345" s="589">
        <f t="shared" si="62"/>
        <v>0</v>
      </c>
    </row>
    <row r="1346" spans="1:10">
      <c r="A1346" s="584">
        <v>2016</v>
      </c>
      <c r="B1346" s="585" t="s">
        <v>1131</v>
      </c>
      <c r="C1346" s="585" t="s">
        <v>31</v>
      </c>
      <c r="D1346" s="586">
        <v>33516</v>
      </c>
      <c r="E1346" s="587">
        <v>23.547999999999998</v>
      </c>
      <c r="F1346" s="587">
        <f t="shared" si="60"/>
        <v>789234.76799999992</v>
      </c>
      <c r="G1346" s="588">
        <v>2.4</v>
      </c>
      <c r="H1346" s="586">
        <v>8.3000000000000007</v>
      </c>
      <c r="I1346" s="587">
        <f t="shared" si="61"/>
        <v>278182.80000000005</v>
      </c>
      <c r="J1346" s="589">
        <f t="shared" si="62"/>
        <v>0</v>
      </c>
    </row>
    <row r="1347" spans="1:10">
      <c r="A1347" s="584">
        <v>2016</v>
      </c>
      <c r="B1347" s="585" t="s">
        <v>1127</v>
      </c>
      <c r="C1347" s="585" t="s">
        <v>31</v>
      </c>
      <c r="D1347" s="586">
        <v>43913</v>
      </c>
      <c r="E1347" s="587">
        <v>18.058</v>
      </c>
      <c r="F1347" s="587">
        <f t="shared" ref="F1347:F1410" si="63">E1347*D1347</f>
        <v>792980.95400000003</v>
      </c>
      <c r="G1347" s="588">
        <v>0.23</v>
      </c>
      <c r="H1347" s="586">
        <v>4.8</v>
      </c>
      <c r="I1347" s="587">
        <f t="shared" ref="I1347:I1410" si="64">H1347*D1347</f>
        <v>210782.4</v>
      </c>
      <c r="J1347" s="589">
        <f t="shared" ref="J1347:J1410" si="65">IF(B1347="LIG",1,0)</f>
        <v>0</v>
      </c>
    </row>
    <row r="1348" spans="1:10">
      <c r="A1348" s="584">
        <v>2016</v>
      </c>
      <c r="B1348" s="585" t="s">
        <v>1127</v>
      </c>
      <c r="C1348" s="585" t="s">
        <v>31</v>
      </c>
      <c r="D1348" s="586">
        <v>15176</v>
      </c>
      <c r="E1348" s="587">
        <v>17.7</v>
      </c>
      <c r="F1348" s="587">
        <f t="shared" si="63"/>
        <v>268615.2</v>
      </c>
      <c r="G1348" s="588">
        <v>0.19</v>
      </c>
      <c r="H1348" s="586">
        <v>6</v>
      </c>
      <c r="I1348" s="587">
        <f t="shared" si="64"/>
        <v>91056</v>
      </c>
      <c r="J1348" s="589">
        <f t="shared" si="65"/>
        <v>0</v>
      </c>
    </row>
    <row r="1349" spans="1:10">
      <c r="A1349" s="584">
        <v>2016</v>
      </c>
      <c r="B1349" s="585" t="s">
        <v>1127</v>
      </c>
      <c r="C1349" s="585" t="s">
        <v>31</v>
      </c>
      <c r="D1349" s="586">
        <v>151603</v>
      </c>
      <c r="E1349" s="587">
        <v>16.48</v>
      </c>
      <c r="F1349" s="587">
        <f t="shared" si="63"/>
        <v>2498417.44</v>
      </c>
      <c r="G1349" s="588">
        <v>0.37</v>
      </c>
      <c r="H1349" s="586">
        <v>5.4</v>
      </c>
      <c r="I1349" s="587">
        <f t="shared" si="64"/>
        <v>818656.20000000007</v>
      </c>
      <c r="J1349" s="589">
        <f t="shared" si="65"/>
        <v>0</v>
      </c>
    </row>
    <row r="1350" spans="1:10">
      <c r="A1350" s="584">
        <v>2016</v>
      </c>
      <c r="B1350" s="585" t="s">
        <v>1127</v>
      </c>
      <c r="C1350" s="585" t="s">
        <v>31</v>
      </c>
      <c r="D1350" s="586">
        <v>75720</v>
      </c>
      <c r="E1350" s="587">
        <v>16.84</v>
      </c>
      <c r="F1350" s="587">
        <f t="shared" si="63"/>
        <v>1275124.8</v>
      </c>
      <c r="G1350" s="588">
        <v>0.36</v>
      </c>
      <c r="H1350" s="586">
        <v>6</v>
      </c>
      <c r="I1350" s="587">
        <f t="shared" si="64"/>
        <v>454320</v>
      </c>
      <c r="J1350" s="589">
        <f t="shared" si="65"/>
        <v>0</v>
      </c>
    </row>
    <row r="1351" spans="1:10">
      <c r="A1351" s="584">
        <v>2016</v>
      </c>
      <c r="B1351" s="585" t="s">
        <v>1127</v>
      </c>
      <c r="C1351" s="585" t="s">
        <v>31</v>
      </c>
      <c r="D1351" s="586">
        <v>30196</v>
      </c>
      <c r="E1351" s="587">
        <v>16.579999999999998</v>
      </c>
      <c r="F1351" s="587">
        <f t="shared" si="63"/>
        <v>500649.67999999993</v>
      </c>
      <c r="G1351" s="588">
        <v>0.38</v>
      </c>
      <c r="H1351" s="586">
        <v>4.9000000000000004</v>
      </c>
      <c r="I1351" s="587">
        <f t="shared" si="64"/>
        <v>147960.40000000002</v>
      </c>
      <c r="J1351" s="589">
        <f t="shared" si="65"/>
        <v>0</v>
      </c>
    </row>
    <row r="1352" spans="1:10">
      <c r="A1352" s="584">
        <v>2016</v>
      </c>
      <c r="B1352" s="585" t="s">
        <v>1127</v>
      </c>
      <c r="C1352" s="585" t="s">
        <v>31</v>
      </c>
      <c r="D1352" s="586">
        <v>60480</v>
      </c>
      <c r="E1352" s="587">
        <v>16.739999999999998</v>
      </c>
      <c r="F1352" s="587">
        <f t="shared" si="63"/>
        <v>1012435.2</v>
      </c>
      <c r="G1352" s="588">
        <v>0.38</v>
      </c>
      <c r="H1352" s="586">
        <v>6</v>
      </c>
      <c r="I1352" s="587">
        <f t="shared" si="64"/>
        <v>362880</v>
      </c>
      <c r="J1352" s="589">
        <f t="shared" si="65"/>
        <v>0</v>
      </c>
    </row>
    <row r="1353" spans="1:10">
      <c r="A1353" s="584">
        <v>2016</v>
      </c>
      <c r="B1353" s="585" t="s">
        <v>1127</v>
      </c>
      <c r="C1353" s="585" t="s">
        <v>31</v>
      </c>
      <c r="D1353" s="586">
        <v>364612</v>
      </c>
      <c r="E1353" s="587">
        <v>16.760000000000002</v>
      </c>
      <c r="F1353" s="587">
        <f t="shared" si="63"/>
        <v>6110897.1200000001</v>
      </c>
      <c r="G1353" s="588">
        <v>0.4</v>
      </c>
      <c r="H1353" s="586">
        <v>5.4</v>
      </c>
      <c r="I1353" s="587">
        <f t="shared" si="64"/>
        <v>1968904.8</v>
      </c>
      <c r="J1353" s="589">
        <f t="shared" si="65"/>
        <v>0</v>
      </c>
    </row>
    <row r="1354" spans="1:10">
      <c r="A1354" s="584">
        <v>2016</v>
      </c>
      <c r="B1354" s="585" t="s">
        <v>1133</v>
      </c>
      <c r="C1354" s="585" t="s">
        <v>31</v>
      </c>
      <c r="D1354" s="586">
        <v>99846</v>
      </c>
      <c r="E1354" s="587">
        <v>12.43</v>
      </c>
      <c r="F1354" s="587">
        <f t="shared" si="63"/>
        <v>1241085.78</v>
      </c>
      <c r="G1354" s="588">
        <v>1</v>
      </c>
      <c r="H1354" s="586">
        <v>21.6</v>
      </c>
      <c r="I1354" s="587">
        <f t="shared" si="64"/>
        <v>2156673.6</v>
      </c>
      <c r="J1354" s="589">
        <f t="shared" si="65"/>
        <v>1</v>
      </c>
    </row>
    <row r="1355" spans="1:10">
      <c r="A1355" s="584">
        <v>2016</v>
      </c>
      <c r="B1355" s="585" t="s">
        <v>1131</v>
      </c>
      <c r="C1355" s="585" t="s">
        <v>31</v>
      </c>
      <c r="D1355" s="586">
        <v>11750</v>
      </c>
      <c r="E1355" s="587">
        <v>24.704000000000001</v>
      </c>
      <c r="F1355" s="587">
        <f t="shared" si="63"/>
        <v>290272</v>
      </c>
      <c r="G1355" s="588">
        <v>0.89</v>
      </c>
      <c r="H1355" s="586">
        <v>11.4</v>
      </c>
      <c r="I1355" s="587">
        <f t="shared" si="64"/>
        <v>133950</v>
      </c>
      <c r="J1355" s="589">
        <f t="shared" si="65"/>
        <v>0</v>
      </c>
    </row>
    <row r="1356" spans="1:10">
      <c r="A1356" s="584">
        <v>2016</v>
      </c>
      <c r="B1356" s="585" t="s">
        <v>1131</v>
      </c>
      <c r="C1356" s="585" t="s">
        <v>31</v>
      </c>
      <c r="D1356" s="586">
        <v>11703</v>
      </c>
      <c r="E1356" s="587">
        <v>25.007999999999999</v>
      </c>
      <c r="F1356" s="587">
        <f t="shared" si="63"/>
        <v>292668.62400000001</v>
      </c>
      <c r="G1356" s="588">
        <v>0.89</v>
      </c>
      <c r="H1356" s="586">
        <v>9.6</v>
      </c>
      <c r="I1356" s="587">
        <f t="shared" si="64"/>
        <v>112348.8</v>
      </c>
      <c r="J1356" s="589">
        <f t="shared" si="65"/>
        <v>0</v>
      </c>
    </row>
    <row r="1357" spans="1:10">
      <c r="A1357" s="584">
        <v>2016</v>
      </c>
      <c r="B1357" s="585" t="s">
        <v>1131</v>
      </c>
      <c r="C1357" s="585" t="s">
        <v>31</v>
      </c>
      <c r="D1357" s="586">
        <v>11766</v>
      </c>
      <c r="E1357" s="587">
        <v>24.434000000000001</v>
      </c>
      <c r="F1357" s="587">
        <f t="shared" si="63"/>
        <v>287490.44400000002</v>
      </c>
      <c r="G1357" s="588">
        <v>0.89</v>
      </c>
      <c r="H1357" s="586">
        <v>13.5</v>
      </c>
      <c r="I1357" s="587">
        <f t="shared" si="64"/>
        <v>158841</v>
      </c>
      <c r="J1357" s="589">
        <f t="shared" si="65"/>
        <v>0</v>
      </c>
    </row>
    <row r="1358" spans="1:10">
      <c r="A1358" s="584">
        <v>2016</v>
      </c>
      <c r="B1358" s="585" t="s">
        <v>1131</v>
      </c>
      <c r="C1358" s="585" t="s">
        <v>31</v>
      </c>
      <c r="D1358" s="586">
        <v>11823</v>
      </c>
      <c r="E1358" s="587">
        <v>24.802</v>
      </c>
      <c r="F1358" s="587">
        <f t="shared" si="63"/>
        <v>293234.04599999997</v>
      </c>
      <c r="G1358" s="588">
        <v>0.88</v>
      </c>
      <c r="H1358" s="586">
        <v>11.5</v>
      </c>
      <c r="I1358" s="587">
        <f t="shared" si="64"/>
        <v>135964.5</v>
      </c>
      <c r="J1358" s="589">
        <f t="shared" si="65"/>
        <v>0</v>
      </c>
    </row>
    <row r="1359" spans="1:10">
      <c r="A1359" s="584">
        <v>2016</v>
      </c>
      <c r="B1359" s="585" t="s">
        <v>1131</v>
      </c>
      <c r="C1359" s="585" t="s">
        <v>31</v>
      </c>
      <c r="D1359" s="586">
        <v>11865</v>
      </c>
      <c r="E1359" s="587">
        <v>24.486000000000001</v>
      </c>
      <c r="F1359" s="587">
        <f t="shared" si="63"/>
        <v>290526.39</v>
      </c>
      <c r="G1359" s="588">
        <v>0.92</v>
      </c>
      <c r="H1359" s="586">
        <v>10.1</v>
      </c>
      <c r="I1359" s="587">
        <f t="shared" si="64"/>
        <v>119836.5</v>
      </c>
      <c r="J1359" s="589">
        <f t="shared" si="65"/>
        <v>0</v>
      </c>
    </row>
    <row r="1360" spans="1:10">
      <c r="A1360" s="584">
        <v>2016</v>
      </c>
      <c r="B1360" s="585" t="s">
        <v>1131</v>
      </c>
      <c r="C1360" s="585" t="s">
        <v>31</v>
      </c>
      <c r="D1360" s="586">
        <v>11958</v>
      </c>
      <c r="E1360" s="587">
        <v>24.908000000000001</v>
      </c>
      <c r="F1360" s="587">
        <f t="shared" si="63"/>
        <v>297849.864</v>
      </c>
      <c r="G1360" s="588">
        <v>0.79</v>
      </c>
      <c r="H1360" s="586">
        <v>11.4</v>
      </c>
      <c r="I1360" s="587">
        <f t="shared" si="64"/>
        <v>136321.20000000001</v>
      </c>
      <c r="J1360" s="589">
        <f t="shared" si="65"/>
        <v>0</v>
      </c>
    </row>
    <row r="1361" spans="1:10">
      <c r="A1361" s="584">
        <v>2016</v>
      </c>
      <c r="B1361" s="585" t="s">
        <v>1131</v>
      </c>
      <c r="C1361" s="585" t="s">
        <v>31</v>
      </c>
      <c r="D1361" s="586">
        <v>12005</v>
      </c>
      <c r="E1361" s="587">
        <v>24.794</v>
      </c>
      <c r="F1361" s="587">
        <f t="shared" si="63"/>
        <v>297651.97000000003</v>
      </c>
      <c r="G1361" s="588">
        <v>0.79</v>
      </c>
      <c r="H1361" s="586">
        <v>10.199999999999999</v>
      </c>
      <c r="I1361" s="587">
        <f t="shared" si="64"/>
        <v>122450.99999999999</v>
      </c>
      <c r="J1361" s="589">
        <f t="shared" si="65"/>
        <v>0</v>
      </c>
    </row>
    <row r="1362" spans="1:10">
      <c r="A1362" s="584">
        <v>2016</v>
      </c>
      <c r="B1362" s="585" t="s">
        <v>1131</v>
      </c>
      <c r="C1362" s="585" t="s">
        <v>31</v>
      </c>
      <c r="D1362" s="586">
        <v>59416</v>
      </c>
      <c r="E1362" s="587">
        <v>25.597000000000001</v>
      </c>
      <c r="F1362" s="587">
        <f t="shared" si="63"/>
        <v>1520871.3520000002</v>
      </c>
      <c r="G1362" s="588">
        <v>1.33</v>
      </c>
      <c r="H1362" s="586">
        <v>7.7</v>
      </c>
      <c r="I1362" s="587">
        <f t="shared" si="64"/>
        <v>457503.2</v>
      </c>
      <c r="J1362" s="589">
        <f t="shared" si="65"/>
        <v>0</v>
      </c>
    </row>
    <row r="1363" spans="1:10">
      <c r="A1363" s="584">
        <v>2016</v>
      </c>
      <c r="B1363" s="585" t="s">
        <v>1131</v>
      </c>
      <c r="C1363" s="585" t="s">
        <v>31</v>
      </c>
      <c r="D1363" s="586">
        <v>11978</v>
      </c>
      <c r="E1363" s="587">
        <v>26.122</v>
      </c>
      <c r="F1363" s="587">
        <f t="shared" si="63"/>
        <v>312889.31599999999</v>
      </c>
      <c r="G1363" s="588">
        <v>2.63</v>
      </c>
      <c r="H1363" s="586">
        <v>7.5</v>
      </c>
      <c r="I1363" s="587">
        <f t="shared" si="64"/>
        <v>89835</v>
      </c>
      <c r="J1363" s="589">
        <f t="shared" si="65"/>
        <v>0</v>
      </c>
    </row>
    <row r="1364" spans="1:10">
      <c r="A1364" s="584">
        <v>2016</v>
      </c>
      <c r="B1364" s="585" t="s">
        <v>1131</v>
      </c>
      <c r="C1364" s="585" t="s">
        <v>31</v>
      </c>
      <c r="D1364" s="586">
        <v>24000</v>
      </c>
      <c r="E1364" s="587">
        <v>26.04</v>
      </c>
      <c r="F1364" s="587">
        <f t="shared" si="63"/>
        <v>624960</v>
      </c>
      <c r="G1364" s="588">
        <v>2.69</v>
      </c>
      <c r="H1364" s="586">
        <v>7.5</v>
      </c>
      <c r="I1364" s="587">
        <f t="shared" si="64"/>
        <v>180000</v>
      </c>
      <c r="J1364" s="589">
        <f t="shared" si="65"/>
        <v>0</v>
      </c>
    </row>
    <row r="1365" spans="1:10">
      <c r="A1365" s="584">
        <v>2016</v>
      </c>
      <c r="B1365" s="585" t="s">
        <v>1131</v>
      </c>
      <c r="C1365" s="585" t="s">
        <v>31</v>
      </c>
      <c r="D1365" s="586">
        <v>71640</v>
      </c>
      <c r="E1365" s="587">
        <v>26.007000000000001</v>
      </c>
      <c r="F1365" s="587">
        <f t="shared" si="63"/>
        <v>1863141.4800000002</v>
      </c>
      <c r="G1365" s="588">
        <v>2.65</v>
      </c>
      <c r="H1365" s="586">
        <v>7.6</v>
      </c>
      <c r="I1365" s="587">
        <f t="shared" si="64"/>
        <v>544464</v>
      </c>
      <c r="J1365" s="589">
        <f t="shared" si="65"/>
        <v>0</v>
      </c>
    </row>
    <row r="1366" spans="1:10">
      <c r="A1366" s="584">
        <v>2016</v>
      </c>
      <c r="B1366" s="585" t="s">
        <v>1131</v>
      </c>
      <c r="C1366" s="585" t="s">
        <v>31</v>
      </c>
      <c r="D1366" s="586">
        <v>12060</v>
      </c>
      <c r="E1366" s="587">
        <v>25.05</v>
      </c>
      <c r="F1366" s="587">
        <f t="shared" si="63"/>
        <v>302103</v>
      </c>
      <c r="G1366" s="588">
        <v>0.9</v>
      </c>
      <c r="H1366" s="586">
        <v>10.8</v>
      </c>
      <c r="I1366" s="587">
        <f t="shared" si="64"/>
        <v>130248.00000000001</v>
      </c>
      <c r="J1366" s="589">
        <f t="shared" si="65"/>
        <v>0</v>
      </c>
    </row>
    <row r="1367" spans="1:10">
      <c r="A1367" s="584">
        <v>2016</v>
      </c>
      <c r="B1367" s="585" t="s">
        <v>1127</v>
      </c>
      <c r="C1367" s="585" t="s">
        <v>31</v>
      </c>
      <c r="D1367" s="586">
        <v>263343</v>
      </c>
      <c r="E1367" s="587">
        <v>17.41</v>
      </c>
      <c r="F1367" s="587">
        <f t="shared" si="63"/>
        <v>4584801.63</v>
      </c>
      <c r="G1367" s="588">
        <v>0.43</v>
      </c>
      <c r="H1367" s="586">
        <v>10.199999999999999</v>
      </c>
      <c r="I1367" s="587">
        <f t="shared" si="64"/>
        <v>2686098.5999999996</v>
      </c>
      <c r="J1367" s="589">
        <f t="shared" si="65"/>
        <v>0</v>
      </c>
    </row>
    <row r="1368" spans="1:10">
      <c r="A1368" s="584">
        <v>2016</v>
      </c>
      <c r="B1368" s="585" t="s">
        <v>1127</v>
      </c>
      <c r="C1368" s="585" t="s">
        <v>31</v>
      </c>
      <c r="D1368" s="586">
        <v>29493</v>
      </c>
      <c r="E1368" s="587">
        <v>16.489999999999998</v>
      </c>
      <c r="F1368" s="587">
        <f t="shared" si="63"/>
        <v>486339.56999999995</v>
      </c>
      <c r="G1368" s="588">
        <v>0.56999999999999995</v>
      </c>
      <c r="H1368" s="586">
        <v>5.4</v>
      </c>
      <c r="I1368" s="587">
        <f t="shared" si="64"/>
        <v>159262.20000000001</v>
      </c>
      <c r="J1368" s="589">
        <f t="shared" si="65"/>
        <v>0</v>
      </c>
    </row>
    <row r="1369" spans="1:10">
      <c r="A1369" s="584">
        <v>2016</v>
      </c>
      <c r="B1369" s="585" t="s">
        <v>1129</v>
      </c>
      <c r="C1369" s="585" t="s">
        <v>31</v>
      </c>
      <c r="D1369" s="586">
        <v>9229</v>
      </c>
      <c r="E1369" s="587">
        <v>15.43</v>
      </c>
      <c r="F1369" s="587">
        <f t="shared" si="63"/>
        <v>142403.47</v>
      </c>
      <c r="G1369" s="588">
        <v>0.68</v>
      </c>
      <c r="H1369" s="586">
        <v>13.8</v>
      </c>
      <c r="I1369" s="587">
        <f t="shared" si="64"/>
        <v>127360.20000000001</v>
      </c>
      <c r="J1369" s="589">
        <f t="shared" si="65"/>
        <v>0</v>
      </c>
    </row>
    <row r="1370" spans="1:10">
      <c r="A1370" s="584">
        <v>2016</v>
      </c>
      <c r="B1370" s="585" t="s">
        <v>1131</v>
      </c>
      <c r="C1370" s="585" t="s">
        <v>31</v>
      </c>
      <c r="D1370" s="586">
        <v>4882</v>
      </c>
      <c r="E1370" s="587">
        <v>24.393999999999998</v>
      </c>
      <c r="F1370" s="587">
        <f t="shared" si="63"/>
        <v>119091.50799999999</v>
      </c>
      <c r="G1370" s="588">
        <v>0.74</v>
      </c>
      <c r="H1370" s="586">
        <v>11.3</v>
      </c>
      <c r="I1370" s="587">
        <f t="shared" si="64"/>
        <v>55166.600000000006</v>
      </c>
      <c r="J1370" s="589">
        <f t="shared" si="65"/>
        <v>0</v>
      </c>
    </row>
    <row r="1371" spans="1:10">
      <c r="A1371" s="584">
        <v>2016</v>
      </c>
      <c r="B1371" s="585" t="s">
        <v>1131</v>
      </c>
      <c r="C1371" s="585" t="s">
        <v>31</v>
      </c>
      <c r="D1371" s="586">
        <v>56101</v>
      </c>
      <c r="E1371" s="587">
        <v>24.007999999999999</v>
      </c>
      <c r="F1371" s="587">
        <f t="shared" si="63"/>
        <v>1346872.808</v>
      </c>
      <c r="G1371" s="588">
        <v>0.79</v>
      </c>
      <c r="H1371" s="586">
        <v>12.15</v>
      </c>
      <c r="I1371" s="587">
        <f t="shared" si="64"/>
        <v>681627.15</v>
      </c>
      <c r="J1371" s="589">
        <f t="shared" si="65"/>
        <v>0</v>
      </c>
    </row>
    <row r="1372" spans="1:10">
      <c r="A1372" s="584">
        <v>2016</v>
      </c>
      <c r="B1372" s="585" t="s">
        <v>1131</v>
      </c>
      <c r="C1372" s="585" t="s">
        <v>31</v>
      </c>
      <c r="D1372" s="586">
        <v>56101</v>
      </c>
      <c r="E1372" s="587">
        <v>24.007999999999999</v>
      </c>
      <c r="F1372" s="587">
        <f t="shared" si="63"/>
        <v>1346872.808</v>
      </c>
      <c r="G1372" s="588">
        <v>0.79</v>
      </c>
      <c r="H1372" s="586">
        <v>12.15</v>
      </c>
      <c r="I1372" s="587">
        <f t="shared" si="64"/>
        <v>681627.15</v>
      </c>
      <c r="J1372" s="589">
        <f t="shared" si="65"/>
        <v>0</v>
      </c>
    </row>
    <row r="1373" spans="1:10">
      <c r="A1373" s="584">
        <v>2016</v>
      </c>
      <c r="B1373" s="585" t="s">
        <v>1131</v>
      </c>
      <c r="C1373" s="585" t="s">
        <v>31</v>
      </c>
      <c r="D1373" s="586">
        <v>33136</v>
      </c>
      <c r="E1373" s="587">
        <v>24.231999999999999</v>
      </c>
      <c r="F1373" s="587">
        <f t="shared" si="63"/>
        <v>802951.55200000003</v>
      </c>
      <c r="G1373" s="588">
        <v>0.81</v>
      </c>
      <c r="H1373" s="586">
        <v>12.61</v>
      </c>
      <c r="I1373" s="587">
        <f t="shared" si="64"/>
        <v>417844.95999999996</v>
      </c>
      <c r="J1373" s="589">
        <f t="shared" si="65"/>
        <v>0</v>
      </c>
    </row>
    <row r="1374" spans="1:10">
      <c r="A1374" s="584">
        <v>2016</v>
      </c>
      <c r="B1374" s="585" t="s">
        <v>1131</v>
      </c>
      <c r="C1374" s="585" t="s">
        <v>31</v>
      </c>
      <c r="D1374" s="586">
        <v>22732</v>
      </c>
      <c r="E1374" s="587">
        <v>24.146000000000001</v>
      </c>
      <c r="F1374" s="587">
        <f t="shared" si="63"/>
        <v>548886.87199999997</v>
      </c>
      <c r="G1374" s="588">
        <v>0.84</v>
      </c>
      <c r="H1374" s="586">
        <v>12.28</v>
      </c>
      <c r="I1374" s="587">
        <f t="shared" si="64"/>
        <v>279148.95999999996</v>
      </c>
      <c r="J1374" s="589">
        <f t="shared" si="65"/>
        <v>0</v>
      </c>
    </row>
    <row r="1375" spans="1:10">
      <c r="A1375" s="584">
        <v>2016</v>
      </c>
      <c r="B1375" s="585" t="s">
        <v>1131</v>
      </c>
      <c r="C1375" s="585" t="s">
        <v>31</v>
      </c>
      <c r="D1375" s="586">
        <v>4882</v>
      </c>
      <c r="E1375" s="587">
        <v>24.393999999999998</v>
      </c>
      <c r="F1375" s="587">
        <f t="shared" si="63"/>
        <v>119091.50799999999</v>
      </c>
      <c r="G1375" s="588">
        <v>0.74</v>
      </c>
      <c r="H1375" s="586">
        <v>11.3</v>
      </c>
      <c r="I1375" s="587">
        <f t="shared" si="64"/>
        <v>55166.600000000006</v>
      </c>
      <c r="J1375" s="589">
        <f t="shared" si="65"/>
        <v>0</v>
      </c>
    </row>
    <row r="1376" spans="1:10">
      <c r="A1376" s="584">
        <v>2016</v>
      </c>
      <c r="B1376" s="585" t="s">
        <v>1131</v>
      </c>
      <c r="C1376" s="585" t="s">
        <v>31</v>
      </c>
      <c r="D1376" s="586">
        <v>110635</v>
      </c>
      <c r="E1376" s="587">
        <v>25.085999999999999</v>
      </c>
      <c r="F1376" s="587">
        <f t="shared" si="63"/>
        <v>2775389.61</v>
      </c>
      <c r="G1376" s="588">
        <v>4.5</v>
      </c>
      <c r="H1376" s="586">
        <v>9.08</v>
      </c>
      <c r="I1376" s="587">
        <f t="shared" si="64"/>
        <v>1004565.8</v>
      </c>
      <c r="J1376" s="589">
        <f t="shared" si="65"/>
        <v>0</v>
      </c>
    </row>
    <row r="1377" spans="1:10">
      <c r="A1377" s="584">
        <v>2016</v>
      </c>
      <c r="B1377" s="585" t="s">
        <v>1131</v>
      </c>
      <c r="C1377" s="585" t="s">
        <v>31</v>
      </c>
      <c r="D1377" s="586">
        <v>136765</v>
      </c>
      <c r="E1377" s="587">
        <v>25.23</v>
      </c>
      <c r="F1377" s="587">
        <f t="shared" si="63"/>
        <v>3450580.95</v>
      </c>
      <c r="G1377" s="588">
        <v>4.12</v>
      </c>
      <c r="H1377" s="586">
        <v>9.41</v>
      </c>
      <c r="I1377" s="587">
        <f t="shared" si="64"/>
        <v>1286958.6499999999</v>
      </c>
      <c r="J1377" s="589">
        <f t="shared" si="65"/>
        <v>0</v>
      </c>
    </row>
    <row r="1378" spans="1:10">
      <c r="A1378" s="584">
        <v>2016</v>
      </c>
      <c r="B1378" s="585" t="s">
        <v>1131</v>
      </c>
      <c r="C1378" s="585" t="s">
        <v>31</v>
      </c>
      <c r="D1378" s="586">
        <v>45665</v>
      </c>
      <c r="E1378" s="587">
        <v>25.01</v>
      </c>
      <c r="F1378" s="587">
        <f t="shared" si="63"/>
        <v>1142081.6500000001</v>
      </c>
      <c r="G1378" s="588">
        <v>3.35</v>
      </c>
      <c r="H1378" s="586">
        <v>10.199999999999999</v>
      </c>
      <c r="I1378" s="587">
        <f t="shared" si="64"/>
        <v>465782.99999999994</v>
      </c>
      <c r="J1378" s="589">
        <f t="shared" si="65"/>
        <v>0</v>
      </c>
    </row>
    <row r="1379" spans="1:10">
      <c r="A1379" s="584">
        <v>2016</v>
      </c>
      <c r="B1379" s="585" t="s">
        <v>1131</v>
      </c>
      <c r="C1379" s="585" t="s">
        <v>31</v>
      </c>
      <c r="D1379" s="586">
        <v>15236</v>
      </c>
      <c r="E1379" s="587">
        <v>23.606000000000002</v>
      </c>
      <c r="F1379" s="587">
        <f t="shared" si="63"/>
        <v>359661.016</v>
      </c>
      <c r="G1379" s="588">
        <v>0.77</v>
      </c>
      <c r="H1379" s="586">
        <v>12.02</v>
      </c>
      <c r="I1379" s="587">
        <f t="shared" si="64"/>
        <v>183136.72</v>
      </c>
      <c r="J1379" s="589">
        <f t="shared" si="65"/>
        <v>0</v>
      </c>
    </row>
    <row r="1380" spans="1:10">
      <c r="A1380" s="584">
        <v>2016</v>
      </c>
      <c r="B1380" s="585" t="s">
        <v>1131</v>
      </c>
      <c r="C1380" s="585" t="s">
        <v>31</v>
      </c>
      <c r="D1380" s="586">
        <v>802</v>
      </c>
      <c r="E1380" s="587">
        <v>23.606000000000002</v>
      </c>
      <c r="F1380" s="587">
        <f t="shared" si="63"/>
        <v>18932.012000000002</v>
      </c>
      <c r="G1380" s="588">
        <v>0.77</v>
      </c>
      <c r="H1380" s="586">
        <v>12.02</v>
      </c>
      <c r="I1380" s="587">
        <f t="shared" si="64"/>
        <v>9640.0399999999991</v>
      </c>
      <c r="J1380" s="589">
        <f t="shared" si="65"/>
        <v>0</v>
      </c>
    </row>
    <row r="1381" spans="1:10">
      <c r="A1381" s="584">
        <v>2016</v>
      </c>
      <c r="B1381" s="585" t="s">
        <v>1131</v>
      </c>
      <c r="C1381" s="585" t="s">
        <v>31</v>
      </c>
      <c r="D1381" s="586">
        <v>56089</v>
      </c>
      <c r="E1381" s="587">
        <v>23.623999999999999</v>
      </c>
      <c r="F1381" s="587">
        <f t="shared" si="63"/>
        <v>1325046.5359999998</v>
      </c>
      <c r="G1381" s="588">
        <v>0.78</v>
      </c>
      <c r="H1381" s="586">
        <v>12.18</v>
      </c>
      <c r="I1381" s="587">
        <f t="shared" si="64"/>
        <v>683164.02</v>
      </c>
      <c r="J1381" s="589">
        <f t="shared" si="65"/>
        <v>0</v>
      </c>
    </row>
    <row r="1382" spans="1:10">
      <c r="A1382" s="584">
        <v>2016</v>
      </c>
      <c r="B1382" s="585" t="s">
        <v>1131</v>
      </c>
      <c r="C1382" s="585" t="s">
        <v>31</v>
      </c>
      <c r="D1382" s="586">
        <v>11188</v>
      </c>
      <c r="E1382" s="587">
        <v>25.091999999999999</v>
      </c>
      <c r="F1382" s="587">
        <f t="shared" si="63"/>
        <v>280729.29599999997</v>
      </c>
      <c r="G1382" s="588">
        <v>0.99</v>
      </c>
      <c r="H1382" s="586">
        <v>9.81</v>
      </c>
      <c r="I1382" s="587">
        <f t="shared" si="64"/>
        <v>109754.28</v>
      </c>
      <c r="J1382" s="589">
        <f t="shared" si="65"/>
        <v>0</v>
      </c>
    </row>
    <row r="1383" spans="1:10">
      <c r="A1383" s="584">
        <v>2016</v>
      </c>
      <c r="B1383" s="585" t="s">
        <v>1131</v>
      </c>
      <c r="C1383" s="585" t="s">
        <v>31</v>
      </c>
      <c r="D1383" s="586">
        <v>34376</v>
      </c>
      <c r="E1383" s="587">
        <v>25.07</v>
      </c>
      <c r="F1383" s="587">
        <f t="shared" si="63"/>
        <v>861806.32000000007</v>
      </c>
      <c r="G1383" s="588">
        <v>3.69</v>
      </c>
      <c r="H1383" s="586">
        <v>10.4</v>
      </c>
      <c r="I1383" s="587">
        <f t="shared" si="64"/>
        <v>357510.40000000002</v>
      </c>
      <c r="J1383" s="589">
        <f t="shared" si="65"/>
        <v>0</v>
      </c>
    </row>
    <row r="1384" spans="1:10">
      <c r="A1384" s="584">
        <v>2016</v>
      </c>
      <c r="B1384" s="585" t="s">
        <v>1131</v>
      </c>
      <c r="C1384" s="585" t="s">
        <v>31</v>
      </c>
      <c r="D1384" s="586">
        <v>43045</v>
      </c>
      <c r="E1384" s="587">
        <v>26.05</v>
      </c>
      <c r="F1384" s="587">
        <f t="shared" si="63"/>
        <v>1121322.25</v>
      </c>
      <c r="G1384" s="588">
        <v>3.11</v>
      </c>
      <c r="H1384" s="586">
        <v>7.8</v>
      </c>
      <c r="I1384" s="587">
        <f t="shared" si="64"/>
        <v>335751</v>
      </c>
      <c r="J1384" s="589">
        <f t="shared" si="65"/>
        <v>0</v>
      </c>
    </row>
    <row r="1385" spans="1:10">
      <c r="A1385" s="584">
        <v>2016</v>
      </c>
      <c r="B1385" s="585" t="s">
        <v>1131</v>
      </c>
      <c r="C1385" s="585" t="s">
        <v>31</v>
      </c>
      <c r="D1385" s="586">
        <v>70125</v>
      </c>
      <c r="E1385" s="587">
        <v>24.07</v>
      </c>
      <c r="F1385" s="587">
        <f t="shared" si="63"/>
        <v>1687908.75</v>
      </c>
      <c r="G1385" s="588">
        <v>2.1</v>
      </c>
      <c r="H1385" s="586">
        <v>14.4</v>
      </c>
      <c r="I1385" s="587">
        <f t="shared" si="64"/>
        <v>1009800</v>
      </c>
      <c r="J1385" s="589">
        <f t="shared" si="65"/>
        <v>0</v>
      </c>
    </row>
    <row r="1386" spans="1:10">
      <c r="A1386" s="584">
        <v>2016</v>
      </c>
      <c r="B1386" s="585" t="s">
        <v>1131</v>
      </c>
      <c r="C1386" s="585" t="s">
        <v>31</v>
      </c>
      <c r="D1386" s="586">
        <v>45874</v>
      </c>
      <c r="E1386" s="587">
        <v>25.13</v>
      </c>
      <c r="F1386" s="587">
        <f t="shared" si="63"/>
        <v>1152813.6199999999</v>
      </c>
      <c r="G1386" s="588">
        <v>3.03</v>
      </c>
      <c r="H1386" s="586">
        <v>9.1</v>
      </c>
      <c r="I1386" s="587">
        <f t="shared" si="64"/>
        <v>417453.39999999997</v>
      </c>
      <c r="J1386" s="589">
        <f t="shared" si="65"/>
        <v>0</v>
      </c>
    </row>
    <row r="1387" spans="1:10">
      <c r="A1387" s="584">
        <v>2016</v>
      </c>
      <c r="B1387" s="585" t="s">
        <v>1131</v>
      </c>
      <c r="C1387" s="585" t="s">
        <v>31</v>
      </c>
      <c r="D1387" s="586">
        <v>13932</v>
      </c>
      <c r="E1387" s="587">
        <v>25.08</v>
      </c>
      <c r="F1387" s="587">
        <f t="shared" si="63"/>
        <v>349414.56</v>
      </c>
      <c r="G1387" s="588">
        <v>3.06</v>
      </c>
      <c r="H1387" s="586">
        <v>9.1999999999999993</v>
      </c>
      <c r="I1387" s="587">
        <f t="shared" si="64"/>
        <v>128174.39999999999</v>
      </c>
      <c r="J1387" s="589">
        <f t="shared" si="65"/>
        <v>0</v>
      </c>
    </row>
    <row r="1388" spans="1:10">
      <c r="A1388" s="584">
        <v>2016</v>
      </c>
      <c r="B1388" s="585" t="s">
        <v>1131</v>
      </c>
      <c r="C1388" s="585" t="s">
        <v>31</v>
      </c>
      <c r="D1388" s="586">
        <v>428849</v>
      </c>
      <c r="E1388" s="587">
        <v>25.24</v>
      </c>
      <c r="F1388" s="587">
        <f t="shared" si="63"/>
        <v>10824148.76</v>
      </c>
      <c r="G1388" s="588">
        <v>3.33</v>
      </c>
      <c r="H1388" s="586">
        <v>11.8</v>
      </c>
      <c r="I1388" s="587">
        <f t="shared" si="64"/>
        <v>5060418.2</v>
      </c>
      <c r="J1388" s="589">
        <f t="shared" si="65"/>
        <v>0</v>
      </c>
    </row>
    <row r="1389" spans="1:10">
      <c r="A1389" s="584">
        <v>2016</v>
      </c>
      <c r="B1389" s="585" t="s">
        <v>1131</v>
      </c>
      <c r="C1389" s="585" t="s">
        <v>31</v>
      </c>
      <c r="D1389" s="586">
        <v>14413</v>
      </c>
      <c r="E1389" s="587">
        <v>24.097999999999999</v>
      </c>
      <c r="F1389" s="587">
        <f t="shared" si="63"/>
        <v>347324.47399999999</v>
      </c>
      <c r="G1389" s="588">
        <v>0.81</v>
      </c>
      <c r="H1389" s="586">
        <v>12.34</v>
      </c>
      <c r="I1389" s="587">
        <f t="shared" si="64"/>
        <v>177856.41999999998</v>
      </c>
      <c r="J1389" s="589">
        <f t="shared" si="65"/>
        <v>0</v>
      </c>
    </row>
    <row r="1390" spans="1:10">
      <c r="A1390" s="584">
        <v>2016</v>
      </c>
      <c r="B1390" s="585" t="s">
        <v>1131</v>
      </c>
      <c r="C1390" s="585" t="s">
        <v>31</v>
      </c>
      <c r="D1390" s="586">
        <v>17752</v>
      </c>
      <c r="E1390" s="587">
        <v>23.974</v>
      </c>
      <c r="F1390" s="587">
        <f t="shared" si="63"/>
        <v>425586.44799999997</v>
      </c>
      <c r="G1390" s="588">
        <v>0.92</v>
      </c>
      <c r="H1390" s="586">
        <v>10.41</v>
      </c>
      <c r="I1390" s="587">
        <f t="shared" si="64"/>
        <v>184798.32</v>
      </c>
      <c r="J1390" s="589">
        <f t="shared" si="65"/>
        <v>0</v>
      </c>
    </row>
    <row r="1391" spans="1:10">
      <c r="A1391" s="584">
        <v>2016</v>
      </c>
      <c r="B1391" s="585" t="s">
        <v>1131</v>
      </c>
      <c r="C1391" s="585" t="s">
        <v>31</v>
      </c>
      <c r="D1391" s="586">
        <v>1636</v>
      </c>
      <c r="E1391" s="587">
        <v>24.643999999999998</v>
      </c>
      <c r="F1391" s="587">
        <f t="shared" si="63"/>
        <v>40317.583999999995</v>
      </c>
      <c r="G1391" s="588">
        <v>0.79</v>
      </c>
      <c r="H1391" s="586">
        <v>11.63</v>
      </c>
      <c r="I1391" s="587">
        <f t="shared" si="64"/>
        <v>19026.68</v>
      </c>
      <c r="J1391" s="589">
        <f t="shared" si="65"/>
        <v>0</v>
      </c>
    </row>
    <row r="1392" spans="1:10">
      <c r="A1392" s="584">
        <v>2016</v>
      </c>
      <c r="B1392" s="585" t="s">
        <v>1131</v>
      </c>
      <c r="C1392" s="585" t="s">
        <v>31</v>
      </c>
      <c r="D1392" s="586">
        <v>14413</v>
      </c>
      <c r="E1392" s="587">
        <v>24.097999999999999</v>
      </c>
      <c r="F1392" s="587">
        <f t="shared" si="63"/>
        <v>347324.47399999999</v>
      </c>
      <c r="G1392" s="588">
        <v>0.81</v>
      </c>
      <c r="H1392" s="586">
        <v>12.34</v>
      </c>
      <c r="I1392" s="587">
        <f t="shared" si="64"/>
        <v>177856.41999999998</v>
      </c>
      <c r="J1392" s="589">
        <f t="shared" si="65"/>
        <v>0</v>
      </c>
    </row>
    <row r="1393" spans="1:10">
      <c r="A1393" s="584">
        <v>2016</v>
      </c>
      <c r="B1393" s="585" t="s">
        <v>1131</v>
      </c>
      <c r="C1393" s="585" t="s">
        <v>31</v>
      </c>
      <c r="D1393" s="586">
        <v>1636</v>
      </c>
      <c r="E1393" s="587">
        <v>24.643999999999998</v>
      </c>
      <c r="F1393" s="587">
        <f t="shared" si="63"/>
        <v>40317.583999999995</v>
      </c>
      <c r="G1393" s="588">
        <v>0.79</v>
      </c>
      <c r="H1393" s="586">
        <v>11.63</v>
      </c>
      <c r="I1393" s="587">
        <f t="shared" si="64"/>
        <v>19026.68</v>
      </c>
      <c r="J1393" s="589">
        <f t="shared" si="65"/>
        <v>0</v>
      </c>
    </row>
    <row r="1394" spans="1:10">
      <c r="A1394" s="584">
        <v>2016</v>
      </c>
      <c r="B1394" s="585" t="s">
        <v>1131</v>
      </c>
      <c r="C1394" s="585" t="s">
        <v>31</v>
      </c>
      <c r="D1394" s="586">
        <v>108570</v>
      </c>
      <c r="E1394" s="587">
        <v>25.004000000000001</v>
      </c>
      <c r="F1394" s="587">
        <f t="shared" si="63"/>
        <v>2714684.2800000003</v>
      </c>
      <c r="G1394" s="588">
        <v>4.0599999999999996</v>
      </c>
      <c r="H1394" s="586">
        <v>9.6</v>
      </c>
      <c r="I1394" s="587">
        <f t="shared" si="64"/>
        <v>1042272</v>
      </c>
      <c r="J1394" s="589">
        <f t="shared" si="65"/>
        <v>0</v>
      </c>
    </row>
    <row r="1395" spans="1:10">
      <c r="A1395" s="584">
        <v>2016</v>
      </c>
      <c r="B1395" s="585" t="s">
        <v>1131</v>
      </c>
      <c r="C1395" s="585" t="s">
        <v>31</v>
      </c>
      <c r="D1395" s="586">
        <v>38975</v>
      </c>
      <c r="E1395" s="587">
        <v>23.878</v>
      </c>
      <c r="F1395" s="587">
        <f t="shared" si="63"/>
        <v>930645.05</v>
      </c>
      <c r="G1395" s="588">
        <v>0.81</v>
      </c>
      <c r="H1395" s="586">
        <v>12.13</v>
      </c>
      <c r="I1395" s="587">
        <f t="shared" si="64"/>
        <v>472766.75000000006</v>
      </c>
      <c r="J1395" s="589">
        <f t="shared" si="65"/>
        <v>0</v>
      </c>
    </row>
    <row r="1396" spans="1:10">
      <c r="A1396" s="584">
        <v>2016</v>
      </c>
      <c r="B1396" s="585" t="s">
        <v>1131</v>
      </c>
      <c r="C1396" s="585" t="s">
        <v>31</v>
      </c>
      <c r="D1396" s="586">
        <v>38975</v>
      </c>
      <c r="E1396" s="587">
        <v>23.878</v>
      </c>
      <c r="F1396" s="587">
        <f t="shared" si="63"/>
        <v>930645.05</v>
      </c>
      <c r="G1396" s="588">
        <v>0.81</v>
      </c>
      <c r="H1396" s="586">
        <v>12.13</v>
      </c>
      <c r="I1396" s="587">
        <f t="shared" si="64"/>
        <v>472766.75000000006</v>
      </c>
      <c r="J1396" s="589">
        <f t="shared" si="65"/>
        <v>0</v>
      </c>
    </row>
    <row r="1397" spans="1:10">
      <c r="A1397" s="584">
        <v>2016</v>
      </c>
      <c r="B1397" s="585" t="s">
        <v>1131</v>
      </c>
      <c r="C1397" s="585" t="s">
        <v>31</v>
      </c>
      <c r="D1397" s="586">
        <v>10841</v>
      </c>
      <c r="E1397" s="587">
        <v>22.370999999999999</v>
      </c>
      <c r="F1397" s="587">
        <f t="shared" si="63"/>
        <v>242524.011</v>
      </c>
      <c r="G1397" s="588">
        <v>1.93</v>
      </c>
      <c r="H1397" s="586">
        <v>21.4</v>
      </c>
      <c r="I1397" s="587">
        <f t="shared" si="64"/>
        <v>231997.4</v>
      </c>
      <c r="J1397" s="589">
        <f t="shared" si="65"/>
        <v>0</v>
      </c>
    </row>
    <row r="1398" spans="1:10">
      <c r="A1398" s="584">
        <v>2016</v>
      </c>
      <c r="B1398" s="585" t="s">
        <v>1131</v>
      </c>
      <c r="C1398" s="585" t="s">
        <v>31</v>
      </c>
      <c r="D1398" s="586">
        <v>44734</v>
      </c>
      <c r="E1398" s="587">
        <v>24.739000000000001</v>
      </c>
      <c r="F1398" s="587">
        <f t="shared" si="63"/>
        <v>1106674.426</v>
      </c>
      <c r="G1398" s="588">
        <v>1.56</v>
      </c>
      <c r="H1398" s="586">
        <v>14.1</v>
      </c>
      <c r="I1398" s="587">
        <f t="shared" si="64"/>
        <v>630749.4</v>
      </c>
      <c r="J1398" s="589">
        <f t="shared" si="65"/>
        <v>0</v>
      </c>
    </row>
    <row r="1399" spans="1:10">
      <c r="A1399" s="584">
        <v>2016</v>
      </c>
      <c r="B1399" s="585" t="s">
        <v>1131</v>
      </c>
      <c r="C1399" s="585" t="s">
        <v>31</v>
      </c>
      <c r="D1399" s="586">
        <v>21917</v>
      </c>
      <c r="E1399" s="587">
        <v>23.637</v>
      </c>
      <c r="F1399" s="587">
        <f t="shared" si="63"/>
        <v>518052.12900000002</v>
      </c>
      <c r="G1399" s="588">
        <v>1.76</v>
      </c>
      <c r="H1399" s="586">
        <v>18</v>
      </c>
      <c r="I1399" s="587">
        <f t="shared" si="64"/>
        <v>394506</v>
      </c>
      <c r="J1399" s="589">
        <f t="shared" si="65"/>
        <v>0</v>
      </c>
    </row>
    <row r="1400" spans="1:10">
      <c r="A1400" s="584">
        <v>2016</v>
      </c>
      <c r="B1400" s="585" t="s">
        <v>1131</v>
      </c>
      <c r="C1400" s="585" t="s">
        <v>31</v>
      </c>
      <c r="D1400" s="586">
        <v>9006</v>
      </c>
      <c r="E1400" s="587">
        <v>26.006</v>
      </c>
      <c r="F1400" s="587">
        <f t="shared" si="63"/>
        <v>234210.03599999999</v>
      </c>
      <c r="G1400" s="588">
        <v>2.4900000000000002</v>
      </c>
      <c r="H1400" s="586">
        <v>7.5</v>
      </c>
      <c r="I1400" s="587">
        <f t="shared" si="64"/>
        <v>67545</v>
      </c>
      <c r="J1400" s="589">
        <f t="shared" si="65"/>
        <v>0</v>
      </c>
    </row>
    <row r="1401" spans="1:10">
      <c r="A1401" s="584">
        <v>2016</v>
      </c>
      <c r="B1401" s="585" t="s">
        <v>1131</v>
      </c>
      <c r="C1401" s="585" t="s">
        <v>31</v>
      </c>
      <c r="D1401" s="586">
        <v>8670</v>
      </c>
      <c r="E1401" s="587">
        <v>26.088000000000001</v>
      </c>
      <c r="F1401" s="587">
        <f t="shared" si="63"/>
        <v>226182.96000000002</v>
      </c>
      <c r="G1401" s="588">
        <v>2.42</v>
      </c>
      <c r="H1401" s="586">
        <v>7.1</v>
      </c>
      <c r="I1401" s="587">
        <f t="shared" si="64"/>
        <v>61557</v>
      </c>
      <c r="J1401" s="589">
        <f t="shared" si="65"/>
        <v>0</v>
      </c>
    </row>
    <row r="1402" spans="1:10">
      <c r="A1402" s="584">
        <v>2016</v>
      </c>
      <c r="B1402" s="585" t="s">
        <v>1131</v>
      </c>
      <c r="C1402" s="585" t="s">
        <v>31</v>
      </c>
      <c r="D1402" s="586">
        <v>8991</v>
      </c>
      <c r="E1402" s="587">
        <v>26.04</v>
      </c>
      <c r="F1402" s="587">
        <f t="shared" si="63"/>
        <v>234125.63999999998</v>
      </c>
      <c r="G1402" s="588">
        <v>2.38</v>
      </c>
      <c r="H1402" s="586">
        <v>7.3</v>
      </c>
      <c r="I1402" s="587">
        <f t="shared" si="64"/>
        <v>65634.3</v>
      </c>
      <c r="J1402" s="589">
        <f t="shared" si="65"/>
        <v>0</v>
      </c>
    </row>
    <row r="1403" spans="1:10">
      <c r="A1403" s="584">
        <v>2016</v>
      </c>
      <c r="B1403" s="585" t="s">
        <v>1131</v>
      </c>
      <c r="C1403" s="585" t="s">
        <v>31</v>
      </c>
      <c r="D1403" s="586">
        <v>169682</v>
      </c>
      <c r="E1403" s="587">
        <v>24.146999999999998</v>
      </c>
      <c r="F1403" s="587">
        <f t="shared" si="63"/>
        <v>4097311.2539999997</v>
      </c>
      <c r="G1403" s="588">
        <v>1.59</v>
      </c>
      <c r="H1403" s="586">
        <v>15.9</v>
      </c>
      <c r="I1403" s="587">
        <f t="shared" si="64"/>
        <v>2697943.8000000003</v>
      </c>
      <c r="J1403" s="589">
        <f t="shared" si="65"/>
        <v>0</v>
      </c>
    </row>
    <row r="1404" spans="1:10">
      <c r="A1404" s="584">
        <v>2016</v>
      </c>
      <c r="B1404" s="585" t="s">
        <v>1131</v>
      </c>
      <c r="C1404" s="585" t="s">
        <v>31</v>
      </c>
      <c r="D1404" s="586">
        <v>26721</v>
      </c>
      <c r="E1404" s="587">
        <v>26.052</v>
      </c>
      <c r="F1404" s="587">
        <f t="shared" si="63"/>
        <v>696135.49199999997</v>
      </c>
      <c r="G1404" s="588">
        <v>1.68</v>
      </c>
      <c r="H1404" s="586">
        <v>7.8</v>
      </c>
      <c r="I1404" s="587">
        <f t="shared" si="64"/>
        <v>208423.8</v>
      </c>
      <c r="J1404" s="589">
        <f t="shared" si="65"/>
        <v>0</v>
      </c>
    </row>
    <row r="1405" spans="1:10">
      <c r="A1405" s="584">
        <v>2016</v>
      </c>
      <c r="B1405" s="585" t="s">
        <v>1127</v>
      </c>
      <c r="C1405" s="585" t="s">
        <v>31</v>
      </c>
      <c r="D1405" s="586">
        <v>123746</v>
      </c>
      <c r="E1405" s="587">
        <v>17.59</v>
      </c>
      <c r="F1405" s="587">
        <f t="shared" si="63"/>
        <v>2176692.14</v>
      </c>
      <c r="G1405" s="588">
        <v>0.18</v>
      </c>
      <c r="H1405" s="586">
        <v>4.5</v>
      </c>
      <c r="I1405" s="587">
        <f t="shared" si="64"/>
        <v>556857</v>
      </c>
      <c r="J1405" s="589">
        <f t="shared" si="65"/>
        <v>0</v>
      </c>
    </row>
    <row r="1406" spans="1:10">
      <c r="A1406" s="584">
        <v>2016</v>
      </c>
      <c r="B1406" s="585" t="s">
        <v>1127</v>
      </c>
      <c r="C1406" s="585" t="s">
        <v>31</v>
      </c>
      <c r="D1406" s="586">
        <v>17065</v>
      </c>
      <c r="E1406" s="587">
        <v>17.399999999999999</v>
      </c>
      <c r="F1406" s="587">
        <f t="shared" si="63"/>
        <v>296931</v>
      </c>
      <c r="G1406" s="588">
        <v>0.24</v>
      </c>
      <c r="H1406" s="586">
        <v>7.4</v>
      </c>
      <c r="I1406" s="587">
        <f t="shared" si="64"/>
        <v>126281</v>
      </c>
      <c r="J1406" s="589">
        <f t="shared" si="65"/>
        <v>0</v>
      </c>
    </row>
    <row r="1407" spans="1:10">
      <c r="A1407" s="584">
        <v>2016</v>
      </c>
      <c r="B1407" s="585" t="s">
        <v>1127</v>
      </c>
      <c r="C1407" s="585" t="s">
        <v>31</v>
      </c>
      <c r="D1407" s="586">
        <v>30110</v>
      </c>
      <c r="E1407" s="587">
        <v>17.748000000000001</v>
      </c>
      <c r="F1407" s="587">
        <f t="shared" si="63"/>
        <v>534392.28</v>
      </c>
      <c r="G1407" s="588">
        <v>0.23</v>
      </c>
      <c r="H1407" s="586">
        <v>5.0999999999999996</v>
      </c>
      <c r="I1407" s="587">
        <f t="shared" si="64"/>
        <v>153561</v>
      </c>
      <c r="J1407" s="589">
        <f t="shared" si="65"/>
        <v>0</v>
      </c>
    </row>
    <row r="1408" spans="1:10">
      <c r="A1408" s="584">
        <v>2016</v>
      </c>
      <c r="B1408" s="585" t="s">
        <v>1127</v>
      </c>
      <c r="C1408" s="585" t="s">
        <v>31</v>
      </c>
      <c r="D1408" s="586">
        <v>15075</v>
      </c>
      <c r="E1408" s="587">
        <v>18.22</v>
      </c>
      <c r="F1408" s="587">
        <f t="shared" si="63"/>
        <v>274666.5</v>
      </c>
      <c r="G1408" s="588">
        <v>0.2</v>
      </c>
      <c r="H1408" s="586">
        <v>4.0999999999999996</v>
      </c>
      <c r="I1408" s="587">
        <f t="shared" si="64"/>
        <v>61807.499999999993</v>
      </c>
      <c r="J1408" s="589">
        <f t="shared" si="65"/>
        <v>0</v>
      </c>
    </row>
    <row r="1409" spans="1:10">
      <c r="A1409" s="584">
        <v>2016</v>
      </c>
      <c r="B1409" s="585" t="s">
        <v>1127</v>
      </c>
      <c r="C1409" s="585" t="s">
        <v>31</v>
      </c>
      <c r="D1409" s="586">
        <v>15123</v>
      </c>
      <c r="E1409" s="587">
        <v>18.306000000000001</v>
      </c>
      <c r="F1409" s="587">
        <f t="shared" si="63"/>
        <v>276841.63800000004</v>
      </c>
      <c r="G1409" s="588">
        <v>0.24</v>
      </c>
      <c r="H1409" s="586">
        <v>4</v>
      </c>
      <c r="I1409" s="587">
        <f t="shared" si="64"/>
        <v>60492</v>
      </c>
      <c r="J1409" s="589">
        <f t="shared" si="65"/>
        <v>0</v>
      </c>
    </row>
    <row r="1410" spans="1:10">
      <c r="A1410" s="584">
        <v>2016</v>
      </c>
      <c r="B1410" s="585" t="s">
        <v>1127</v>
      </c>
      <c r="C1410" s="585" t="s">
        <v>31</v>
      </c>
      <c r="D1410" s="586">
        <v>15118</v>
      </c>
      <c r="E1410" s="587">
        <v>18.303999999999998</v>
      </c>
      <c r="F1410" s="587">
        <f t="shared" si="63"/>
        <v>276719.87199999997</v>
      </c>
      <c r="G1410" s="588">
        <v>0.23</v>
      </c>
      <c r="H1410" s="586">
        <v>4.2</v>
      </c>
      <c r="I1410" s="587">
        <f t="shared" si="64"/>
        <v>63495.600000000006</v>
      </c>
      <c r="J1410" s="589">
        <f t="shared" si="65"/>
        <v>0</v>
      </c>
    </row>
    <row r="1411" spans="1:10">
      <c r="A1411" s="584">
        <v>2016</v>
      </c>
      <c r="B1411" s="585" t="s">
        <v>1127</v>
      </c>
      <c r="C1411" s="585" t="s">
        <v>31</v>
      </c>
      <c r="D1411" s="586">
        <v>44708</v>
      </c>
      <c r="E1411" s="587">
        <v>17.911999999999999</v>
      </c>
      <c r="F1411" s="587">
        <f t="shared" ref="F1411:F1474" si="66">E1411*D1411</f>
        <v>800809.696</v>
      </c>
      <c r="G1411" s="588">
        <v>0.27</v>
      </c>
      <c r="H1411" s="586">
        <v>5.0999999999999996</v>
      </c>
      <c r="I1411" s="587">
        <f t="shared" ref="I1411:I1474" si="67">H1411*D1411</f>
        <v>228010.8</v>
      </c>
      <c r="J1411" s="589">
        <f t="shared" ref="J1411:J1474" si="68">IF(B1411="LIG",1,0)</f>
        <v>0</v>
      </c>
    </row>
    <row r="1412" spans="1:10">
      <c r="A1412" s="584">
        <v>2016</v>
      </c>
      <c r="B1412" s="585" t="s">
        <v>1127</v>
      </c>
      <c r="C1412" s="585" t="s">
        <v>31</v>
      </c>
      <c r="D1412" s="586">
        <v>29562</v>
      </c>
      <c r="E1412" s="587">
        <v>16.706</v>
      </c>
      <c r="F1412" s="587">
        <f t="shared" si="66"/>
        <v>493862.772</v>
      </c>
      <c r="G1412" s="588">
        <v>0.3</v>
      </c>
      <c r="H1412" s="586">
        <v>6.1</v>
      </c>
      <c r="I1412" s="587">
        <f t="shared" si="67"/>
        <v>180328.19999999998</v>
      </c>
      <c r="J1412" s="589">
        <f t="shared" si="68"/>
        <v>0</v>
      </c>
    </row>
    <row r="1413" spans="1:10">
      <c r="A1413" s="584">
        <v>2016</v>
      </c>
      <c r="B1413" s="585" t="s">
        <v>1127</v>
      </c>
      <c r="C1413" s="585" t="s">
        <v>31</v>
      </c>
      <c r="D1413" s="586">
        <v>14827</v>
      </c>
      <c r="E1413" s="587">
        <v>17.814</v>
      </c>
      <c r="F1413" s="587">
        <f t="shared" si="66"/>
        <v>264128.17800000001</v>
      </c>
      <c r="G1413" s="588">
        <v>0.18</v>
      </c>
      <c r="H1413" s="586">
        <v>5.4</v>
      </c>
      <c r="I1413" s="587">
        <f t="shared" si="67"/>
        <v>80065.8</v>
      </c>
      <c r="J1413" s="589">
        <f t="shared" si="68"/>
        <v>0</v>
      </c>
    </row>
    <row r="1414" spans="1:10">
      <c r="A1414" s="584">
        <v>2016</v>
      </c>
      <c r="B1414" s="585" t="s">
        <v>1127</v>
      </c>
      <c r="C1414" s="585" t="s">
        <v>31</v>
      </c>
      <c r="D1414" s="586">
        <v>49598</v>
      </c>
      <c r="E1414" s="587">
        <v>18.059999999999999</v>
      </c>
      <c r="F1414" s="587">
        <f t="shared" si="66"/>
        <v>895739.87999999989</v>
      </c>
      <c r="G1414" s="588">
        <v>0.28000000000000003</v>
      </c>
      <c r="H1414" s="586">
        <v>4.8</v>
      </c>
      <c r="I1414" s="587">
        <f t="shared" si="67"/>
        <v>238070.39999999999</v>
      </c>
      <c r="J1414" s="589">
        <f t="shared" si="68"/>
        <v>0</v>
      </c>
    </row>
    <row r="1415" spans="1:10">
      <c r="A1415" s="584">
        <v>2016</v>
      </c>
      <c r="B1415" s="585" t="s">
        <v>1127</v>
      </c>
      <c r="C1415" s="585" t="s">
        <v>31</v>
      </c>
      <c r="D1415" s="586">
        <v>16608</v>
      </c>
      <c r="E1415" s="587">
        <v>17.77</v>
      </c>
      <c r="F1415" s="587">
        <f t="shared" si="66"/>
        <v>295124.15999999997</v>
      </c>
      <c r="G1415" s="588">
        <v>0.22</v>
      </c>
      <c r="H1415" s="586">
        <v>5.4</v>
      </c>
      <c r="I1415" s="587">
        <f t="shared" si="67"/>
        <v>89683.200000000012</v>
      </c>
      <c r="J1415" s="589">
        <f t="shared" si="68"/>
        <v>0</v>
      </c>
    </row>
    <row r="1416" spans="1:10">
      <c r="A1416" s="584">
        <v>2016</v>
      </c>
      <c r="B1416" s="585" t="s">
        <v>1127</v>
      </c>
      <c r="C1416" s="585" t="s">
        <v>31</v>
      </c>
      <c r="D1416" s="586">
        <v>49809</v>
      </c>
      <c r="E1416" s="587">
        <v>17.62</v>
      </c>
      <c r="F1416" s="587">
        <f t="shared" si="66"/>
        <v>877634.58000000007</v>
      </c>
      <c r="G1416" s="588">
        <v>0.22</v>
      </c>
      <c r="H1416" s="586">
        <v>4.7</v>
      </c>
      <c r="I1416" s="587">
        <f t="shared" si="67"/>
        <v>234102.30000000002</v>
      </c>
      <c r="J1416" s="589">
        <f t="shared" si="68"/>
        <v>0</v>
      </c>
    </row>
    <row r="1417" spans="1:10">
      <c r="A1417" s="584">
        <v>2016</v>
      </c>
      <c r="B1417" s="585" t="s">
        <v>1131</v>
      </c>
      <c r="C1417" s="585" t="s">
        <v>31</v>
      </c>
      <c r="D1417" s="586">
        <v>562</v>
      </c>
      <c r="E1417" s="587">
        <v>23.524999999999999</v>
      </c>
      <c r="F1417" s="587">
        <f t="shared" si="66"/>
        <v>13221.05</v>
      </c>
      <c r="G1417" s="588">
        <v>1.57</v>
      </c>
      <c r="H1417" s="586">
        <v>7.4</v>
      </c>
      <c r="I1417" s="587">
        <f t="shared" si="67"/>
        <v>4158.8</v>
      </c>
      <c r="J1417" s="589">
        <f t="shared" si="68"/>
        <v>0</v>
      </c>
    </row>
    <row r="1418" spans="1:10">
      <c r="A1418" s="584">
        <v>2016</v>
      </c>
      <c r="B1418" s="585" t="s">
        <v>1127</v>
      </c>
      <c r="C1418" s="585" t="s">
        <v>31</v>
      </c>
      <c r="D1418" s="586">
        <v>123398</v>
      </c>
      <c r="E1418" s="587">
        <v>15.842000000000001</v>
      </c>
      <c r="F1418" s="587">
        <f t="shared" si="66"/>
        <v>1954871.1160000002</v>
      </c>
      <c r="G1418" s="588">
        <v>0.32</v>
      </c>
      <c r="H1418" s="586">
        <v>6</v>
      </c>
      <c r="I1418" s="587">
        <f t="shared" si="67"/>
        <v>740388</v>
      </c>
      <c r="J1418" s="589">
        <f t="shared" si="68"/>
        <v>0</v>
      </c>
    </row>
    <row r="1419" spans="1:10">
      <c r="A1419" s="584">
        <v>2016</v>
      </c>
      <c r="B1419" s="585" t="s">
        <v>1127</v>
      </c>
      <c r="C1419" s="585" t="s">
        <v>31</v>
      </c>
      <c r="D1419" s="586">
        <v>95250</v>
      </c>
      <c r="E1419" s="587">
        <v>17.981999999999999</v>
      </c>
      <c r="F1419" s="587">
        <f t="shared" si="66"/>
        <v>1712785.5</v>
      </c>
      <c r="G1419" s="588">
        <v>0.22</v>
      </c>
      <c r="H1419" s="586">
        <v>5.0999999999999996</v>
      </c>
      <c r="I1419" s="587">
        <f t="shared" si="67"/>
        <v>485774.99999999994</v>
      </c>
      <c r="J1419" s="589">
        <f t="shared" si="68"/>
        <v>0</v>
      </c>
    </row>
    <row r="1420" spans="1:10">
      <c r="A1420" s="584">
        <v>2016</v>
      </c>
      <c r="B1420" s="585" t="s">
        <v>1127</v>
      </c>
      <c r="C1420" s="585" t="s">
        <v>31</v>
      </c>
      <c r="D1420" s="586">
        <v>47595</v>
      </c>
      <c r="E1420" s="587">
        <v>16.654</v>
      </c>
      <c r="F1420" s="587">
        <f t="shared" si="66"/>
        <v>792647.13</v>
      </c>
      <c r="G1420" s="588">
        <v>0.33</v>
      </c>
      <c r="H1420" s="586">
        <v>5.8</v>
      </c>
      <c r="I1420" s="587">
        <f t="shared" si="67"/>
        <v>276051</v>
      </c>
      <c r="J1420" s="589">
        <f t="shared" si="68"/>
        <v>0</v>
      </c>
    </row>
    <row r="1421" spans="1:10">
      <c r="A1421" s="584">
        <v>2016</v>
      </c>
      <c r="B1421" s="585" t="s">
        <v>1127</v>
      </c>
      <c r="C1421" s="585" t="s">
        <v>31</v>
      </c>
      <c r="D1421" s="586">
        <v>223151</v>
      </c>
      <c r="E1421" s="587">
        <v>20.154</v>
      </c>
      <c r="F1421" s="587">
        <f t="shared" si="66"/>
        <v>4497385.2539999997</v>
      </c>
      <c r="G1421" s="588">
        <v>0.76</v>
      </c>
      <c r="H1421" s="586">
        <v>4.2</v>
      </c>
      <c r="I1421" s="587">
        <f t="shared" si="67"/>
        <v>937234.20000000007</v>
      </c>
      <c r="J1421" s="589">
        <f t="shared" si="68"/>
        <v>0</v>
      </c>
    </row>
    <row r="1422" spans="1:10">
      <c r="A1422" s="584">
        <v>2016</v>
      </c>
      <c r="B1422" s="585" t="s">
        <v>1127</v>
      </c>
      <c r="C1422" s="585" t="s">
        <v>31</v>
      </c>
      <c r="D1422" s="586">
        <v>88954</v>
      </c>
      <c r="E1422" s="587">
        <v>17.62</v>
      </c>
      <c r="F1422" s="587">
        <f t="shared" si="66"/>
        <v>1567369.48</v>
      </c>
      <c r="G1422" s="588">
        <v>0.18</v>
      </c>
      <c r="H1422" s="586">
        <v>4.4000000000000004</v>
      </c>
      <c r="I1422" s="587">
        <f t="shared" si="67"/>
        <v>391397.60000000003</v>
      </c>
      <c r="J1422" s="589">
        <f t="shared" si="68"/>
        <v>0</v>
      </c>
    </row>
    <row r="1423" spans="1:10">
      <c r="A1423" s="584">
        <v>2016</v>
      </c>
      <c r="B1423" s="585" t="s">
        <v>1131</v>
      </c>
      <c r="C1423" s="585" t="s">
        <v>31</v>
      </c>
      <c r="D1423" s="586">
        <v>318012</v>
      </c>
      <c r="E1423" s="587">
        <v>21.5</v>
      </c>
      <c r="F1423" s="587">
        <f t="shared" si="66"/>
        <v>6837258</v>
      </c>
      <c r="G1423" s="588">
        <v>0.54</v>
      </c>
      <c r="H1423" s="586">
        <v>10.7</v>
      </c>
      <c r="I1423" s="587">
        <f t="shared" si="67"/>
        <v>3402728.4</v>
      </c>
      <c r="J1423" s="589">
        <f t="shared" si="68"/>
        <v>0</v>
      </c>
    </row>
    <row r="1424" spans="1:10">
      <c r="A1424" s="584">
        <v>2016</v>
      </c>
      <c r="B1424" s="585" t="s">
        <v>1127</v>
      </c>
      <c r="C1424" s="585" t="s">
        <v>31</v>
      </c>
      <c r="D1424" s="586">
        <v>95811</v>
      </c>
      <c r="E1424" s="587">
        <v>17.488</v>
      </c>
      <c r="F1424" s="587">
        <f t="shared" si="66"/>
        <v>1675542.7679999999</v>
      </c>
      <c r="G1424" s="588">
        <v>0.18</v>
      </c>
      <c r="H1424" s="586">
        <v>4.5</v>
      </c>
      <c r="I1424" s="587">
        <f t="shared" si="67"/>
        <v>431149.5</v>
      </c>
      <c r="J1424" s="589">
        <f t="shared" si="68"/>
        <v>0</v>
      </c>
    </row>
    <row r="1425" spans="1:10">
      <c r="A1425" s="584">
        <v>2016</v>
      </c>
      <c r="B1425" s="585" t="s">
        <v>1127</v>
      </c>
      <c r="C1425" s="585" t="s">
        <v>31</v>
      </c>
      <c r="D1425" s="586">
        <v>128452</v>
      </c>
      <c r="E1425" s="587">
        <v>17.617999999999999</v>
      </c>
      <c r="F1425" s="587">
        <f t="shared" si="66"/>
        <v>2263067.3359999997</v>
      </c>
      <c r="G1425" s="588">
        <v>0.21</v>
      </c>
      <c r="H1425" s="586">
        <v>5.6</v>
      </c>
      <c r="I1425" s="587">
        <f t="shared" si="67"/>
        <v>719331.2</v>
      </c>
      <c r="J1425" s="589">
        <f t="shared" si="68"/>
        <v>0</v>
      </c>
    </row>
    <row r="1426" spans="1:10">
      <c r="A1426" s="584">
        <v>2016</v>
      </c>
      <c r="B1426" s="585" t="s">
        <v>1127</v>
      </c>
      <c r="C1426" s="585" t="s">
        <v>31</v>
      </c>
      <c r="D1426" s="586">
        <v>367307</v>
      </c>
      <c r="E1426" s="587">
        <v>17.834</v>
      </c>
      <c r="F1426" s="587">
        <f t="shared" si="66"/>
        <v>6550553.0379999997</v>
      </c>
      <c r="G1426" s="588">
        <v>0.27</v>
      </c>
      <c r="H1426" s="586">
        <v>5.0999999999999996</v>
      </c>
      <c r="I1426" s="587">
        <f t="shared" si="67"/>
        <v>1873265.7</v>
      </c>
      <c r="J1426" s="589">
        <f t="shared" si="68"/>
        <v>0</v>
      </c>
    </row>
    <row r="1427" spans="1:10">
      <c r="A1427" s="584">
        <v>2016</v>
      </c>
      <c r="B1427" s="585" t="s">
        <v>1127</v>
      </c>
      <c r="C1427" s="585" t="s">
        <v>31</v>
      </c>
      <c r="D1427" s="586">
        <v>48156</v>
      </c>
      <c r="E1427" s="587">
        <v>17.704000000000001</v>
      </c>
      <c r="F1427" s="587">
        <f t="shared" si="66"/>
        <v>852553.82400000002</v>
      </c>
      <c r="G1427" s="588">
        <v>0.21</v>
      </c>
      <c r="H1427" s="586">
        <v>5.7</v>
      </c>
      <c r="I1427" s="587">
        <f t="shared" si="67"/>
        <v>274489.2</v>
      </c>
      <c r="J1427" s="589">
        <f t="shared" si="68"/>
        <v>0</v>
      </c>
    </row>
    <row r="1428" spans="1:10">
      <c r="A1428" s="584">
        <v>2016</v>
      </c>
      <c r="B1428" s="585" t="s">
        <v>1127</v>
      </c>
      <c r="C1428" s="585" t="s">
        <v>31</v>
      </c>
      <c r="D1428" s="586">
        <v>16027</v>
      </c>
      <c r="E1428" s="587">
        <v>17.989999999999998</v>
      </c>
      <c r="F1428" s="587">
        <f t="shared" si="66"/>
        <v>288325.73</v>
      </c>
      <c r="G1428" s="588">
        <v>0.24</v>
      </c>
      <c r="H1428" s="586">
        <v>5.0999999999999996</v>
      </c>
      <c r="I1428" s="587">
        <f t="shared" si="67"/>
        <v>81737.7</v>
      </c>
      <c r="J1428" s="589">
        <f t="shared" si="68"/>
        <v>0</v>
      </c>
    </row>
    <row r="1429" spans="1:10">
      <c r="A1429" s="584">
        <v>2016</v>
      </c>
      <c r="B1429" s="585" t="s">
        <v>1131</v>
      </c>
      <c r="C1429" s="585" t="s">
        <v>31</v>
      </c>
      <c r="D1429" s="586">
        <v>233292</v>
      </c>
      <c r="E1429" s="587">
        <v>25.03</v>
      </c>
      <c r="F1429" s="587">
        <f t="shared" si="66"/>
        <v>5839298.7600000007</v>
      </c>
      <c r="G1429" s="588">
        <v>4.43</v>
      </c>
      <c r="H1429" s="586">
        <v>9</v>
      </c>
      <c r="I1429" s="587">
        <f t="shared" si="67"/>
        <v>2099628</v>
      </c>
      <c r="J1429" s="589">
        <f t="shared" si="68"/>
        <v>0</v>
      </c>
    </row>
    <row r="1430" spans="1:10">
      <c r="A1430" s="584">
        <v>2016</v>
      </c>
      <c r="B1430" s="585" t="s">
        <v>1131</v>
      </c>
      <c r="C1430" s="585" t="s">
        <v>31</v>
      </c>
      <c r="D1430" s="586">
        <v>37996</v>
      </c>
      <c r="E1430" s="587">
        <v>25.14</v>
      </c>
      <c r="F1430" s="587">
        <f t="shared" si="66"/>
        <v>955219.44000000006</v>
      </c>
      <c r="G1430" s="588">
        <v>4.2</v>
      </c>
      <c r="H1430" s="586">
        <v>9.8000000000000007</v>
      </c>
      <c r="I1430" s="587">
        <f t="shared" si="67"/>
        <v>372360.80000000005</v>
      </c>
      <c r="J1430" s="589">
        <f t="shared" si="68"/>
        <v>0</v>
      </c>
    </row>
    <row r="1431" spans="1:10">
      <c r="A1431" s="584">
        <v>2016</v>
      </c>
      <c r="B1431" s="585" t="s">
        <v>1127</v>
      </c>
      <c r="C1431" s="585" t="s">
        <v>31</v>
      </c>
      <c r="D1431" s="586">
        <v>32512</v>
      </c>
      <c r="E1431" s="587">
        <v>16.73</v>
      </c>
      <c r="F1431" s="587">
        <f t="shared" si="66"/>
        <v>543925.76000000001</v>
      </c>
      <c r="G1431" s="588">
        <v>0.31</v>
      </c>
      <c r="H1431" s="586">
        <v>6.2</v>
      </c>
      <c r="I1431" s="587">
        <f t="shared" si="67"/>
        <v>201574.39999999999</v>
      </c>
      <c r="J1431" s="589">
        <f t="shared" si="68"/>
        <v>0</v>
      </c>
    </row>
    <row r="1432" spans="1:10">
      <c r="A1432" s="584">
        <v>2016</v>
      </c>
      <c r="B1432" s="585" t="s">
        <v>1127</v>
      </c>
      <c r="C1432" s="585" t="s">
        <v>31</v>
      </c>
      <c r="D1432" s="586">
        <v>64478</v>
      </c>
      <c r="E1432" s="587">
        <v>17.25</v>
      </c>
      <c r="F1432" s="587">
        <f t="shared" si="66"/>
        <v>1112245.5</v>
      </c>
      <c r="G1432" s="588">
        <v>0.23</v>
      </c>
      <c r="H1432" s="586">
        <v>4</v>
      </c>
      <c r="I1432" s="587">
        <f t="shared" si="67"/>
        <v>257912</v>
      </c>
      <c r="J1432" s="589">
        <f t="shared" si="68"/>
        <v>0</v>
      </c>
    </row>
    <row r="1433" spans="1:10">
      <c r="A1433" s="584">
        <v>2016</v>
      </c>
      <c r="B1433" s="585" t="s">
        <v>1127</v>
      </c>
      <c r="C1433" s="585" t="s">
        <v>31</v>
      </c>
      <c r="D1433" s="586">
        <v>146825</v>
      </c>
      <c r="E1433" s="587">
        <v>18.010000000000002</v>
      </c>
      <c r="F1433" s="587">
        <f t="shared" si="66"/>
        <v>2644318.25</v>
      </c>
      <c r="G1433" s="588">
        <v>0.24</v>
      </c>
      <c r="H1433" s="586">
        <v>5.2</v>
      </c>
      <c r="I1433" s="587">
        <f t="shared" si="67"/>
        <v>763490</v>
      </c>
      <c r="J1433" s="589">
        <f t="shared" si="68"/>
        <v>0</v>
      </c>
    </row>
    <row r="1434" spans="1:10">
      <c r="A1434" s="584">
        <v>2016</v>
      </c>
      <c r="B1434" s="585" t="s">
        <v>1127</v>
      </c>
      <c r="C1434" s="585" t="s">
        <v>31</v>
      </c>
      <c r="D1434" s="586">
        <v>48987</v>
      </c>
      <c r="E1434" s="587">
        <v>16.77</v>
      </c>
      <c r="F1434" s="587">
        <f t="shared" si="66"/>
        <v>821511.99</v>
      </c>
      <c r="G1434" s="588">
        <v>0.31</v>
      </c>
      <c r="H1434" s="586">
        <v>5.8</v>
      </c>
      <c r="I1434" s="587">
        <f t="shared" si="67"/>
        <v>284124.59999999998</v>
      </c>
      <c r="J1434" s="589">
        <f t="shared" si="68"/>
        <v>0</v>
      </c>
    </row>
    <row r="1435" spans="1:10">
      <c r="A1435" s="584">
        <v>2016</v>
      </c>
      <c r="B1435" s="585" t="s">
        <v>1127</v>
      </c>
      <c r="C1435" s="585" t="s">
        <v>31</v>
      </c>
      <c r="D1435" s="586">
        <v>32740</v>
      </c>
      <c r="E1435" s="587">
        <v>17.52</v>
      </c>
      <c r="F1435" s="587">
        <f t="shared" si="66"/>
        <v>573604.79999999993</v>
      </c>
      <c r="G1435" s="588">
        <v>0.18</v>
      </c>
      <c r="H1435" s="586">
        <v>4.3</v>
      </c>
      <c r="I1435" s="587">
        <f t="shared" si="67"/>
        <v>140782</v>
      </c>
      <c r="J1435" s="589">
        <f t="shared" si="68"/>
        <v>0</v>
      </c>
    </row>
    <row r="1436" spans="1:10">
      <c r="A1436" s="584">
        <v>2016</v>
      </c>
      <c r="B1436" s="585" t="s">
        <v>1127</v>
      </c>
      <c r="C1436" s="585" t="s">
        <v>31</v>
      </c>
      <c r="D1436" s="586">
        <v>32086</v>
      </c>
      <c r="E1436" s="587">
        <v>16.71</v>
      </c>
      <c r="F1436" s="587">
        <f t="shared" si="66"/>
        <v>536157.06000000006</v>
      </c>
      <c r="G1436" s="588">
        <v>0.3</v>
      </c>
      <c r="H1436" s="586">
        <v>6.1</v>
      </c>
      <c r="I1436" s="587">
        <f t="shared" si="67"/>
        <v>195724.59999999998</v>
      </c>
      <c r="J1436" s="589">
        <f t="shared" si="68"/>
        <v>0</v>
      </c>
    </row>
    <row r="1437" spans="1:10">
      <c r="A1437" s="584">
        <v>2016</v>
      </c>
      <c r="B1437" s="585" t="s">
        <v>1127</v>
      </c>
      <c r="C1437" s="585" t="s">
        <v>31</v>
      </c>
      <c r="D1437" s="586">
        <v>65612</v>
      </c>
      <c r="E1437" s="587">
        <v>17.600000000000001</v>
      </c>
      <c r="F1437" s="587">
        <f t="shared" si="66"/>
        <v>1154771.2000000002</v>
      </c>
      <c r="G1437" s="588">
        <v>0.19</v>
      </c>
      <c r="H1437" s="586">
        <v>5.3</v>
      </c>
      <c r="I1437" s="587">
        <f t="shared" si="67"/>
        <v>347743.6</v>
      </c>
      <c r="J1437" s="589">
        <f t="shared" si="68"/>
        <v>0</v>
      </c>
    </row>
    <row r="1438" spans="1:10">
      <c r="A1438" s="584">
        <v>2016</v>
      </c>
      <c r="B1438" s="585" t="s">
        <v>1127</v>
      </c>
      <c r="C1438" s="585" t="s">
        <v>31</v>
      </c>
      <c r="D1438" s="586">
        <v>149579</v>
      </c>
      <c r="E1438" s="587">
        <v>17.600000000000001</v>
      </c>
      <c r="F1438" s="587">
        <f t="shared" si="66"/>
        <v>2632590.4000000004</v>
      </c>
      <c r="G1438" s="588">
        <v>0.21</v>
      </c>
      <c r="H1438" s="586">
        <v>5.5</v>
      </c>
      <c r="I1438" s="587">
        <f t="shared" si="67"/>
        <v>822684.5</v>
      </c>
      <c r="J1438" s="589">
        <f t="shared" si="68"/>
        <v>0</v>
      </c>
    </row>
    <row r="1439" spans="1:10">
      <c r="A1439" s="584">
        <v>2016</v>
      </c>
      <c r="B1439" s="585" t="s">
        <v>1127</v>
      </c>
      <c r="C1439" s="585" t="s">
        <v>31</v>
      </c>
      <c r="D1439" s="586">
        <v>85598</v>
      </c>
      <c r="E1439" s="587">
        <v>17.600000000000001</v>
      </c>
      <c r="F1439" s="587">
        <f t="shared" si="66"/>
        <v>1506524.8</v>
      </c>
      <c r="G1439" s="588">
        <v>0.24</v>
      </c>
      <c r="H1439" s="586">
        <v>5.3</v>
      </c>
      <c r="I1439" s="587">
        <f t="shared" si="67"/>
        <v>453669.39999999997</v>
      </c>
      <c r="J1439" s="589">
        <f t="shared" si="68"/>
        <v>0</v>
      </c>
    </row>
    <row r="1440" spans="1:10">
      <c r="A1440" s="584">
        <v>2016</v>
      </c>
      <c r="B1440" s="585" t="s">
        <v>1131</v>
      </c>
      <c r="C1440" s="585" t="s">
        <v>31</v>
      </c>
      <c r="D1440" s="586">
        <v>6382</v>
      </c>
      <c r="E1440" s="587">
        <v>22.952000000000002</v>
      </c>
      <c r="F1440" s="587">
        <f t="shared" si="66"/>
        <v>146479.66400000002</v>
      </c>
      <c r="G1440" s="588">
        <v>3.03</v>
      </c>
      <c r="H1440" s="586">
        <v>8.1</v>
      </c>
      <c r="I1440" s="587">
        <f t="shared" si="67"/>
        <v>51694.2</v>
      </c>
      <c r="J1440" s="589">
        <f t="shared" si="68"/>
        <v>0</v>
      </c>
    </row>
    <row r="1441" spans="1:10">
      <c r="A1441" s="584">
        <v>2016</v>
      </c>
      <c r="B1441" s="585" t="s">
        <v>1131</v>
      </c>
      <c r="C1441" s="585" t="s">
        <v>31</v>
      </c>
      <c r="D1441" s="586">
        <v>11138</v>
      </c>
      <c r="E1441" s="587">
        <v>23.318000000000001</v>
      </c>
      <c r="F1441" s="587">
        <f t="shared" si="66"/>
        <v>259715.88400000002</v>
      </c>
      <c r="G1441" s="588">
        <v>2.68</v>
      </c>
      <c r="H1441" s="586">
        <v>7.5</v>
      </c>
      <c r="I1441" s="587">
        <f t="shared" si="67"/>
        <v>83535</v>
      </c>
      <c r="J1441" s="589">
        <f t="shared" si="68"/>
        <v>0</v>
      </c>
    </row>
    <row r="1442" spans="1:10">
      <c r="A1442" s="584">
        <v>2016</v>
      </c>
      <c r="B1442" s="585" t="s">
        <v>1131</v>
      </c>
      <c r="C1442" s="585" t="s">
        <v>31</v>
      </c>
      <c r="D1442" s="586">
        <v>43582</v>
      </c>
      <c r="E1442" s="587">
        <v>25.175999999999998</v>
      </c>
      <c r="F1442" s="587">
        <f t="shared" si="66"/>
        <v>1097220.432</v>
      </c>
      <c r="G1442" s="588">
        <v>3.04</v>
      </c>
      <c r="H1442" s="586">
        <v>8.9</v>
      </c>
      <c r="I1442" s="587">
        <f t="shared" si="67"/>
        <v>387879.8</v>
      </c>
      <c r="J1442" s="589">
        <f t="shared" si="68"/>
        <v>0</v>
      </c>
    </row>
    <row r="1443" spans="1:10">
      <c r="A1443" s="584">
        <v>2016</v>
      </c>
      <c r="B1443" s="585" t="s">
        <v>1131</v>
      </c>
      <c r="C1443" s="585" t="s">
        <v>31</v>
      </c>
      <c r="D1443" s="586">
        <v>29867</v>
      </c>
      <c r="E1443" s="587">
        <v>22.978000000000002</v>
      </c>
      <c r="F1443" s="587">
        <f t="shared" si="66"/>
        <v>686283.92600000009</v>
      </c>
      <c r="G1443" s="588">
        <v>2.96</v>
      </c>
      <c r="H1443" s="586">
        <v>8.1</v>
      </c>
      <c r="I1443" s="587">
        <f t="shared" si="67"/>
        <v>241922.69999999998</v>
      </c>
      <c r="J1443" s="589">
        <f t="shared" si="68"/>
        <v>0</v>
      </c>
    </row>
    <row r="1444" spans="1:10">
      <c r="A1444" s="584">
        <v>2016</v>
      </c>
      <c r="B1444" s="585" t="s">
        <v>1131</v>
      </c>
      <c r="C1444" s="585" t="s">
        <v>31</v>
      </c>
      <c r="D1444" s="586">
        <v>37711</v>
      </c>
      <c r="E1444" s="587">
        <v>25.91</v>
      </c>
      <c r="F1444" s="587">
        <f t="shared" si="66"/>
        <v>977092.01</v>
      </c>
      <c r="G1444" s="588">
        <v>2.52</v>
      </c>
      <c r="H1444" s="586">
        <v>7.4</v>
      </c>
      <c r="I1444" s="587">
        <f t="shared" si="67"/>
        <v>279061.40000000002</v>
      </c>
      <c r="J1444" s="589">
        <f t="shared" si="68"/>
        <v>0</v>
      </c>
    </row>
    <row r="1445" spans="1:10">
      <c r="A1445" s="584">
        <v>2016</v>
      </c>
      <c r="B1445" s="585" t="s">
        <v>1131</v>
      </c>
      <c r="C1445" s="585" t="s">
        <v>31</v>
      </c>
      <c r="D1445" s="586">
        <v>1553</v>
      </c>
      <c r="E1445" s="587">
        <v>22.108000000000001</v>
      </c>
      <c r="F1445" s="587">
        <f t="shared" si="66"/>
        <v>34333.724000000002</v>
      </c>
      <c r="G1445" s="588">
        <v>3.03</v>
      </c>
      <c r="H1445" s="586">
        <v>7.6</v>
      </c>
      <c r="I1445" s="587">
        <f t="shared" si="67"/>
        <v>11802.8</v>
      </c>
      <c r="J1445" s="589">
        <f t="shared" si="68"/>
        <v>0</v>
      </c>
    </row>
    <row r="1446" spans="1:10">
      <c r="A1446" s="584">
        <v>2016</v>
      </c>
      <c r="B1446" s="585" t="s">
        <v>1131</v>
      </c>
      <c r="C1446" s="585" t="s">
        <v>31</v>
      </c>
      <c r="D1446" s="586">
        <v>19977</v>
      </c>
      <c r="E1446" s="587">
        <v>26.096</v>
      </c>
      <c r="F1446" s="587">
        <f t="shared" si="66"/>
        <v>521319.79200000002</v>
      </c>
      <c r="G1446" s="588">
        <v>3.12</v>
      </c>
      <c r="H1446" s="586">
        <v>7.6</v>
      </c>
      <c r="I1446" s="587">
        <f t="shared" si="67"/>
        <v>151825.19999999998</v>
      </c>
      <c r="J1446" s="589">
        <f t="shared" si="68"/>
        <v>0</v>
      </c>
    </row>
    <row r="1447" spans="1:10">
      <c r="A1447" s="584">
        <v>2016</v>
      </c>
      <c r="B1447" s="585" t="s">
        <v>1131</v>
      </c>
      <c r="C1447" s="585" t="s">
        <v>31</v>
      </c>
      <c r="D1447" s="586">
        <v>3221</v>
      </c>
      <c r="E1447" s="587">
        <v>25.123999999999999</v>
      </c>
      <c r="F1447" s="587">
        <f t="shared" si="66"/>
        <v>80924.403999999995</v>
      </c>
      <c r="G1447" s="588">
        <v>3.03</v>
      </c>
      <c r="H1447" s="586">
        <v>9.1999999999999993</v>
      </c>
      <c r="I1447" s="587">
        <f t="shared" si="67"/>
        <v>29633.199999999997</v>
      </c>
      <c r="J1447" s="589">
        <f t="shared" si="68"/>
        <v>0</v>
      </c>
    </row>
    <row r="1448" spans="1:10">
      <c r="A1448" s="584">
        <v>2016</v>
      </c>
      <c r="B1448" s="585" t="s">
        <v>1131</v>
      </c>
      <c r="C1448" s="585" t="s">
        <v>31</v>
      </c>
      <c r="D1448" s="586">
        <v>14388</v>
      </c>
      <c r="E1448" s="587">
        <v>23.308</v>
      </c>
      <c r="F1448" s="587">
        <f t="shared" si="66"/>
        <v>335355.50400000002</v>
      </c>
      <c r="G1448" s="588">
        <v>2.68</v>
      </c>
      <c r="H1448" s="586">
        <v>8.1999999999999993</v>
      </c>
      <c r="I1448" s="587">
        <f t="shared" si="67"/>
        <v>117981.59999999999</v>
      </c>
      <c r="J1448" s="589">
        <f t="shared" si="68"/>
        <v>0</v>
      </c>
    </row>
    <row r="1449" spans="1:10">
      <c r="A1449" s="584">
        <v>2016</v>
      </c>
      <c r="B1449" s="585" t="s">
        <v>1131</v>
      </c>
      <c r="C1449" s="585" t="s">
        <v>31</v>
      </c>
      <c r="D1449" s="586">
        <v>3000</v>
      </c>
      <c r="E1449" s="587">
        <v>25.867999999999999</v>
      </c>
      <c r="F1449" s="587">
        <f t="shared" si="66"/>
        <v>77604</v>
      </c>
      <c r="G1449" s="588">
        <v>2.99</v>
      </c>
      <c r="H1449" s="586">
        <v>7.7</v>
      </c>
      <c r="I1449" s="587">
        <f t="shared" si="67"/>
        <v>23100</v>
      </c>
      <c r="J1449" s="589">
        <f t="shared" si="68"/>
        <v>0</v>
      </c>
    </row>
    <row r="1450" spans="1:10">
      <c r="A1450" s="584">
        <v>2016</v>
      </c>
      <c r="B1450" s="585" t="s">
        <v>1131</v>
      </c>
      <c r="C1450" s="585" t="s">
        <v>31</v>
      </c>
      <c r="D1450" s="586">
        <v>4812</v>
      </c>
      <c r="E1450" s="587">
        <v>23.916</v>
      </c>
      <c r="F1450" s="587">
        <f t="shared" si="66"/>
        <v>115083.792</v>
      </c>
      <c r="G1450" s="588">
        <v>1.58</v>
      </c>
      <c r="H1450" s="586">
        <v>14.8</v>
      </c>
      <c r="I1450" s="587">
        <f t="shared" si="67"/>
        <v>71217.600000000006</v>
      </c>
      <c r="J1450" s="589">
        <f t="shared" si="68"/>
        <v>0</v>
      </c>
    </row>
    <row r="1451" spans="1:10">
      <c r="A1451" s="584">
        <v>2016</v>
      </c>
      <c r="B1451" s="585" t="s">
        <v>1131</v>
      </c>
      <c r="C1451" s="585" t="s">
        <v>31</v>
      </c>
      <c r="D1451" s="586">
        <v>13104</v>
      </c>
      <c r="E1451" s="587">
        <v>24.378</v>
      </c>
      <c r="F1451" s="587">
        <f t="shared" si="66"/>
        <v>319449.31199999998</v>
      </c>
      <c r="G1451" s="588">
        <v>0.93</v>
      </c>
      <c r="H1451" s="586">
        <v>9.1</v>
      </c>
      <c r="I1451" s="587">
        <f t="shared" si="67"/>
        <v>119246.39999999999</v>
      </c>
      <c r="J1451" s="589">
        <f t="shared" si="68"/>
        <v>0</v>
      </c>
    </row>
    <row r="1452" spans="1:10">
      <c r="A1452" s="584">
        <v>2016</v>
      </c>
      <c r="B1452" s="585" t="s">
        <v>1127</v>
      </c>
      <c r="C1452" s="585" t="s">
        <v>31</v>
      </c>
      <c r="D1452" s="586">
        <v>69792</v>
      </c>
      <c r="E1452" s="587">
        <v>20.51</v>
      </c>
      <c r="F1452" s="587">
        <f t="shared" si="66"/>
        <v>1431433.9200000002</v>
      </c>
      <c r="G1452" s="588">
        <v>0.42</v>
      </c>
      <c r="H1452" s="586">
        <v>6.4</v>
      </c>
      <c r="I1452" s="587">
        <f t="shared" si="67"/>
        <v>446668.80000000005</v>
      </c>
      <c r="J1452" s="589">
        <f t="shared" si="68"/>
        <v>0</v>
      </c>
    </row>
    <row r="1453" spans="1:10">
      <c r="A1453" s="584">
        <v>2016</v>
      </c>
      <c r="B1453" s="585" t="s">
        <v>1127</v>
      </c>
      <c r="C1453" s="585" t="s">
        <v>31</v>
      </c>
      <c r="D1453" s="586">
        <v>77979</v>
      </c>
      <c r="E1453" s="587">
        <v>20.51</v>
      </c>
      <c r="F1453" s="587">
        <f t="shared" si="66"/>
        <v>1599349.29</v>
      </c>
      <c r="G1453" s="588">
        <v>0.42</v>
      </c>
      <c r="H1453" s="586">
        <v>6.4</v>
      </c>
      <c r="I1453" s="587">
        <f t="shared" si="67"/>
        <v>499065.60000000003</v>
      </c>
      <c r="J1453" s="589">
        <f t="shared" si="68"/>
        <v>0</v>
      </c>
    </row>
    <row r="1454" spans="1:10">
      <c r="A1454" s="584">
        <v>2016</v>
      </c>
      <c r="B1454" s="585" t="s">
        <v>1127</v>
      </c>
      <c r="C1454" s="585" t="s">
        <v>31</v>
      </c>
      <c r="D1454" s="586">
        <v>153416</v>
      </c>
      <c r="E1454" s="587">
        <v>19.68</v>
      </c>
      <c r="F1454" s="587">
        <f t="shared" si="66"/>
        <v>3019226.88</v>
      </c>
      <c r="G1454" s="588">
        <v>0.43</v>
      </c>
      <c r="H1454" s="586">
        <v>7.9</v>
      </c>
      <c r="I1454" s="587">
        <f t="shared" si="67"/>
        <v>1211986.4000000001</v>
      </c>
      <c r="J1454" s="589">
        <f t="shared" si="68"/>
        <v>0</v>
      </c>
    </row>
    <row r="1455" spans="1:10">
      <c r="A1455" s="584">
        <v>2016</v>
      </c>
      <c r="B1455" s="585" t="s">
        <v>1133</v>
      </c>
      <c r="C1455" s="585" t="s">
        <v>31</v>
      </c>
      <c r="D1455" s="586">
        <v>675093</v>
      </c>
      <c r="E1455" s="587">
        <v>12.3</v>
      </c>
      <c r="F1455" s="587">
        <f t="shared" si="66"/>
        <v>8303643.9000000004</v>
      </c>
      <c r="G1455" s="588">
        <v>0.62</v>
      </c>
      <c r="H1455" s="586">
        <v>11.9</v>
      </c>
      <c r="I1455" s="587">
        <f t="shared" si="67"/>
        <v>8033606.7000000002</v>
      </c>
      <c r="J1455" s="589">
        <f t="shared" si="68"/>
        <v>1</v>
      </c>
    </row>
    <row r="1456" spans="1:10">
      <c r="A1456" s="584">
        <v>2016</v>
      </c>
      <c r="B1456" s="585" t="s">
        <v>1131</v>
      </c>
      <c r="C1456" s="585" t="s">
        <v>31</v>
      </c>
      <c r="D1456" s="586">
        <v>3516</v>
      </c>
      <c r="E1456" s="587">
        <v>23.63</v>
      </c>
      <c r="F1456" s="587">
        <f t="shared" si="66"/>
        <v>83083.08</v>
      </c>
      <c r="G1456" s="588">
        <v>2.7</v>
      </c>
      <c r="H1456" s="586">
        <v>8.3000000000000007</v>
      </c>
      <c r="I1456" s="587">
        <f t="shared" si="67"/>
        <v>29182.800000000003</v>
      </c>
      <c r="J1456" s="589">
        <f t="shared" si="68"/>
        <v>0</v>
      </c>
    </row>
    <row r="1457" spans="1:10">
      <c r="A1457" s="584">
        <v>2016</v>
      </c>
      <c r="B1457" s="585" t="s">
        <v>1131</v>
      </c>
      <c r="C1457" s="585" t="s">
        <v>31</v>
      </c>
      <c r="D1457" s="586">
        <v>5533</v>
      </c>
      <c r="E1457" s="587">
        <v>23.41</v>
      </c>
      <c r="F1457" s="587">
        <f t="shared" si="66"/>
        <v>129527.53</v>
      </c>
      <c r="G1457" s="588">
        <v>2.48</v>
      </c>
      <c r="H1457" s="586">
        <v>8.3000000000000007</v>
      </c>
      <c r="I1457" s="587">
        <f t="shared" si="67"/>
        <v>45923.9</v>
      </c>
      <c r="J1457" s="589">
        <f t="shared" si="68"/>
        <v>0</v>
      </c>
    </row>
    <row r="1458" spans="1:10">
      <c r="A1458" s="584">
        <v>2016</v>
      </c>
      <c r="B1458" s="585" t="s">
        <v>1131</v>
      </c>
      <c r="C1458" s="585" t="s">
        <v>31</v>
      </c>
      <c r="D1458" s="586">
        <v>3823</v>
      </c>
      <c r="E1458" s="587">
        <v>23.39</v>
      </c>
      <c r="F1458" s="587">
        <f t="shared" si="66"/>
        <v>89419.97</v>
      </c>
      <c r="G1458" s="588">
        <v>2.54</v>
      </c>
      <c r="H1458" s="586">
        <v>8.1999999999999993</v>
      </c>
      <c r="I1458" s="587">
        <f t="shared" si="67"/>
        <v>31348.6</v>
      </c>
      <c r="J1458" s="589">
        <f t="shared" si="68"/>
        <v>0</v>
      </c>
    </row>
    <row r="1459" spans="1:10">
      <c r="A1459" s="584">
        <v>2016</v>
      </c>
      <c r="B1459" s="585" t="s">
        <v>1131</v>
      </c>
      <c r="C1459" s="585" t="s">
        <v>31</v>
      </c>
      <c r="D1459" s="586">
        <v>10359</v>
      </c>
      <c r="E1459" s="587">
        <v>23.16</v>
      </c>
      <c r="F1459" s="587">
        <f t="shared" si="66"/>
        <v>239914.44</v>
      </c>
      <c r="G1459" s="588">
        <v>2.65</v>
      </c>
      <c r="H1459" s="586">
        <v>8.3000000000000007</v>
      </c>
      <c r="I1459" s="587">
        <f t="shared" si="67"/>
        <v>85979.700000000012</v>
      </c>
      <c r="J1459" s="589">
        <f t="shared" si="68"/>
        <v>0</v>
      </c>
    </row>
    <row r="1460" spans="1:10">
      <c r="A1460" s="584">
        <v>2016</v>
      </c>
      <c r="B1460" s="585" t="s">
        <v>1131</v>
      </c>
      <c r="C1460" s="585" t="s">
        <v>31</v>
      </c>
      <c r="D1460" s="586">
        <v>5502</v>
      </c>
      <c r="E1460" s="587">
        <v>23.55</v>
      </c>
      <c r="F1460" s="587">
        <f t="shared" si="66"/>
        <v>129572.1</v>
      </c>
      <c r="G1460" s="588">
        <v>2.66</v>
      </c>
      <c r="H1460" s="586">
        <v>8.3000000000000007</v>
      </c>
      <c r="I1460" s="587">
        <f t="shared" si="67"/>
        <v>45666.600000000006</v>
      </c>
      <c r="J1460" s="589">
        <f t="shared" si="68"/>
        <v>0</v>
      </c>
    </row>
    <row r="1461" spans="1:10">
      <c r="A1461" s="584">
        <v>2016</v>
      </c>
      <c r="B1461" s="585" t="s">
        <v>1131</v>
      </c>
      <c r="C1461" s="585" t="s">
        <v>31</v>
      </c>
      <c r="D1461" s="586">
        <v>43225</v>
      </c>
      <c r="E1461" s="587">
        <v>23.34</v>
      </c>
      <c r="F1461" s="587">
        <f t="shared" si="66"/>
        <v>1008871.5</v>
      </c>
      <c r="G1461" s="588">
        <v>2.5</v>
      </c>
      <c r="H1461" s="586">
        <v>8.4</v>
      </c>
      <c r="I1461" s="587">
        <f t="shared" si="67"/>
        <v>363090</v>
      </c>
      <c r="J1461" s="589">
        <f t="shared" si="68"/>
        <v>0</v>
      </c>
    </row>
    <row r="1462" spans="1:10">
      <c r="A1462" s="584">
        <v>2016</v>
      </c>
      <c r="B1462" s="585" t="s">
        <v>1131</v>
      </c>
      <c r="C1462" s="585" t="s">
        <v>31</v>
      </c>
      <c r="D1462" s="586">
        <v>1515</v>
      </c>
      <c r="E1462" s="587">
        <v>23.42</v>
      </c>
      <c r="F1462" s="587">
        <f t="shared" si="66"/>
        <v>35481.300000000003</v>
      </c>
      <c r="G1462" s="588">
        <v>2.5499999999999998</v>
      </c>
      <c r="H1462" s="586">
        <v>8.5</v>
      </c>
      <c r="I1462" s="587">
        <f t="shared" si="67"/>
        <v>12877.5</v>
      </c>
      <c r="J1462" s="589">
        <f t="shared" si="68"/>
        <v>0</v>
      </c>
    </row>
    <row r="1463" spans="1:10">
      <c r="A1463" s="584">
        <v>2016</v>
      </c>
      <c r="B1463" s="585" t="s">
        <v>1131</v>
      </c>
      <c r="C1463" s="585" t="s">
        <v>31</v>
      </c>
      <c r="D1463" s="586">
        <v>1944</v>
      </c>
      <c r="E1463" s="587">
        <v>22.97</v>
      </c>
      <c r="F1463" s="587">
        <f t="shared" si="66"/>
        <v>44653.68</v>
      </c>
      <c r="G1463" s="588">
        <v>2.52</v>
      </c>
      <c r="H1463" s="586">
        <v>8.5</v>
      </c>
      <c r="I1463" s="587">
        <f t="shared" si="67"/>
        <v>16524</v>
      </c>
      <c r="J1463" s="589">
        <f t="shared" si="68"/>
        <v>0</v>
      </c>
    </row>
    <row r="1464" spans="1:10">
      <c r="A1464" s="584">
        <v>2016</v>
      </c>
      <c r="B1464" s="585" t="s">
        <v>1131</v>
      </c>
      <c r="C1464" s="585" t="s">
        <v>31</v>
      </c>
      <c r="D1464" s="586">
        <v>19398</v>
      </c>
      <c r="E1464" s="587">
        <v>25.92</v>
      </c>
      <c r="F1464" s="587">
        <f t="shared" si="66"/>
        <v>502796.16000000003</v>
      </c>
      <c r="G1464" s="588">
        <v>2.74</v>
      </c>
      <c r="H1464" s="586">
        <v>7.7</v>
      </c>
      <c r="I1464" s="587">
        <f t="shared" si="67"/>
        <v>149364.6</v>
      </c>
      <c r="J1464" s="589">
        <f t="shared" si="68"/>
        <v>0</v>
      </c>
    </row>
    <row r="1465" spans="1:10">
      <c r="A1465" s="584">
        <v>2016</v>
      </c>
      <c r="B1465" s="585" t="s">
        <v>1131</v>
      </c>
      <c r="C1465" s="585" t="s">
        <v>31</v>
      </c>
      <c r="D1465" s="586">
        <v>47541</v>
      </c>
      <c r="E1465" s="587">
        <v>21.53</v>
      </c>
      <c r="F1465" s="587">
        <f t="shared" si="66"/>
        <v>1023557.7300000001</v>
      </c>
      <c r="G1465" s="588">
        <v>3.17</v>
      </c>
      <c r="H1465" s="586">
        <v>17.899999999999999</v>
      </c>
      <c r="I1465" s="587">
        <f t="shared" si="67"/>
        <v>850983.89999999991</v>
      </c>
      <c r="J1465" s="589">
        <f t="shared" si="68"/>
        <v>0</v>
      </c>
    </row>
    <row r="1466" spans="1:10">
      <c r="A1466" s="584">
        <v>2016</v>
      </c>
      <c r="B1466" s="585" t="s">
        <v>1131</v>
      </c>
      <c r="C1466" s="585" t="s">
        <v>31</v>
      </c>
      <c r="D1466" s="586">
        <v>23041</v>
      </c>
      <c r="E1466" s="587">
        <v>21.63</v>
      </c>
      <c r="F1466" s="587">
        <f t="shared" si="66"/>
        <v>498376.82999999996</v>
      </c>
      <c r="G1466" s="588">
        <v>4.26</v>
      </c>
      <c r="H1466" s="586">
        <v>17.899999999999999</v>
      </c>
      <c r="I1466" s="587">
        <f t="shared" si="67"/>
        <v>412433.89999999997</v>
      </c>
      <c r="J1466" s="589">
        <f t="shared" si="68"/>
        <v>0</v>
      </c>
    </row>
    <row r="1467" spans="1:10">
      <c r="A1467" s="584">
        <v>2016</v>
      </c>
      <c r="B1467" s="585" t="s">
        <v>1131</v>
      </c>
      <c r="C1467" s="585" t="s">
        <v>31</v>
      </c>
      <c r="D1467" s="586">
        <v>20655</v>
      </c>
      <c r="E1467" s="587">
        <v>23.54</v>
      </c>
      <c r="F1467" s="587">
        <f t="shared" si="66"/>
        <v>486218.69999999995</v>
      </c>
      <c r="G1467" s="588">
        <v>2.66</v>
      </c>
      <c r="H1467" s="586">
        <v>8.5</v>
      </c>
      <c r="I1467" s="587">
        <f t="shared" si="67"/>
        <v>175567.5</v>
      </c>
      <c r="J1467" s="589">
        <f t="shared" si="68"/>
        <v>0</v>
      </c>
    </row>
    <row r="1468" spans="1:10">
      <c r="A1468" s="584">
        <v>2016</v>
      </c>
      <c r="B1468" s="585" t="s">
        <v>1131</v>
      </c>
      <c r="C1468" s="585" t="s">
        <v>31</v>
      </c>
      <c r="D1468" s="586">
        <v>42574</v>
      </c>
      <c r="E1468" s="587">
        <v>21.96</v>
      </c>
      <c r="F1468" s="587">
        <f t="shared" si="66"/>
        <v>934925.04</v>
      </c>
      <c r="G1468" s="588">
        <v>3.04</v>
      </c>
      <c r="H1468" s="586">
        <v>9</v>
      </c>
      <c r="I1468" s="587">
        <f t="shared" si="67"/>
        <v>383166</v>
      </c>
      <c r="J1468" s="589">
        <f t="shared" si="68"/>
        <v>0</v>
      </c>
    </row>
    <row r="1469" spans="1:10">
      <c r="A1469" s="584">
        <v>2016</v>
      </c>
      <c r="B1469" s="585" t="s">
        <v>1131</v>
      </c>
      <c r="C1469" s="585" t="s">
        <v>31</v>
      </c>
      <c r="D1469" s="586">
        <v>9946</v>
      </c>
      <c r="E1469" s="587">
        <v>21.27</v>
      </c>
      <c r="F1469" s="587">
        <f t="shared" si="66"/>
        <v>211551.41999999998</v>
      </c>
      <c r="G1469" s="588">
        <v>4.5199999999999996</v>
      </c>
      <c r="H1469" s="586">
        <v>18.5</v>
      </c>
      <c r="I1469" s="587">
        <f t="shared" si="67"/>
        <v>184001</v>
      </c>
      <c r="J1469" s="589">
        <f t="shared" si="68"/>
        <v>0</v>
      </c>
    </row>
    <row r="1470" spans="1:10">
      <c r="A1470" s="584">
        <v>2016</v>
      </c>
      <c r="B1470" s="585" t="s">
        <v>1131</v>
      </c>
      <c r="C1470" s="585" t="s">
        <v>31</v>
      </c>
      <c r="D1470" s="586">
        <v>23655</v>
      </c>
      <c r="E1470" s="587">
        <v>23</v>
      </c>
      <c r="F1470" s="587">
        <f t="shared" si="66"/>
        <v>544065</v>
      </c>
      <c r="G1470" s="588">
        <v>2.99</v>
      </c>
      <c r="H1470" s="586">
        <v>8.1</v>
      </c>
      <c r="I1470" s="587">
        <f t="shared" si="67"/>
        <v>191605.5</v>
      </c>
      <c r="J1470" s="589">
        <f t="shared" si="68"/>
        <v>0</v>
      </c>
    </row>
    <row r="1471" spans="1:10">
      <c r="A1471" s="584">
        <v>2016</v>
      </c>
      <c r="B1471" s="585" t="s">
        <v>1131</v>
      </c>
      <c r="C1471" s="585" t="s">
        <v>31</v>
      </c>
      <c r="D1471" s="586">
        <v>18819</v>
      </c>
      <c r="E1471" s="587">
        <v>23.45</v>
      </c>
      <c r="F1471" s="587">
        <f t="shared" si="66"/>
        <v>441305.55</v>
      </c>
      <c r="G1471" s="588">
        <v>2.39</v>
      </c>
      <c r="H1471" s="586">
        <v>8.1999999999999993</v>
      </c>
      <c r="I1471" s="587">
        <f t="shared" si="67"/>
        <v>154315.79999999999</v>
      </c>
      <c r="J1471" s="589">
        <f t="shared" si="68"/>
        <v>0</v>
      </c>
    </row>
    <row r="1472" spans="1:10">
      <c r="A1472" s="584">
        <v>2016</v>
      </c>
      <c r="B1472" s="585" t="s">
        <v>1131</v>
      </c>
      <c r="C1472" s="585" t="s">
        <v>31</v>
      </c>
      <c r="D1472" s="586">
        <v>14514</v>
      </c>
      <c r="E1472" s="587">
        <v>23.63</v>
      </c>
      <c r="F1472" s="587">
        <f t="shared" si="66"/>
        <v>342965.82</v>
      </c>
      <c r="G1472" s="588">
        <v>2.69</v>
      </c>
      <c r="H1472" s="586">
        <v>7.9</v>
      </c>
      <c r="I1472" s="587">
        <f t="shared" si="67"/>
        <v>114660.6</v>
      </c>
      <c r="J1472" s="589">
        <f t="shared" si="68"/>
        <v>0</v>
      </c>
    </row>
    <row r="1473" spans="1:10">
      <c r="A1473" s="584">
        <v>2016</v>
      </c>
      <c r="B1473" s="585" t="s">
        <v>1131</v>
      </c>
      <c r="C1473" s="585" t="s">
        <v>31</v>
      </c>
      <c r="D1473" s="586">
        <v>6182</v>
      </c>
      <c r="E1473" s="587">
        <v>23.37</v>
      </c>
      <c r="F1473" s="587">
        <f t="shared" si="66"/>
        <v>144473.34</v>
      </c>
      <c r="G1473" s="588">
        <v>2.48</v>
      </c>
      <c r="H1473" s="586">
        <v>8.3000000000000007</v>
      </c>
      <c r="I1473" s="587">
        <f t="shared" si="67"/>
        <v>51310.600000000006</v>
      </c>
      <c r="J1473" s="589">
        <f t="shared" si="68"/>
        <v>0</v>
      </c>
    </row>
    <row r="1474" spans="1:10">
      <c r="A1474" s="584">
        <v>2016</v>
      </c>
      <c r="B1474" s="585" t="s">
        <v>1131</v>
      </c>
      <c r="C1474" s="585" t="s">
        <v>31</v>
      </c>
      <c r="D1474" s="586">
        <v>12600</v>
      </c>
      <c r="E1474" s="587">
        <v>23.73</v>
      </c>
      <c r="F1474" s="587">
        <f t="shared" si="66"/>
        <v>298998</v>
      </c>
      <c r="G1474" s="588">
        <v>2.5</v>
      </c>
      <c r="H1474" s="586">
        <v>8.1999999999999993</v>
      </c>
      <c r="I1474" s="587">
        <f t="shared" si="67"/>
        <v>103319.99999999999</v>
      </c>
      <c r="J1474" s="589">
        <f t="shared" si="68"/>
        <v>0</v>
      </c>
    </row>
    <row r="1475" spans="1:10">
      <c r="A1475" s="584">
        <v>2016</v>
      </c>
      <c r="B1475" s="585" t="s">
        <v>1131</v>
      </c>
      <c r="C1475" s="585" t="s">
        <v>31</v>
      </c>
      <c r="D1475" s="586">
        <v>26924</v>
      </c>
      <c r="E1475" s="587">
        <v>23.04</v>
      </c>
      <c r="F1475" s="587">
        <f t="shared" ref="F1475:F1538" si="69">E1475*D1475</f>
        <v>620328.95999999996</v>
      </c>
      <c r="G1475" s="588">
        <v>2.98</v>
      </c>
      <c r="H1475" s="586">
        <v>8</v>
      </c>
      <c r="I1475" s="587">
        <f t="shared" ref="I1475:I1538" si="70">H1475*D1475</f>
        <v>215392</v>
      </c>
      <c r="J1475" s="589">
        <f t="shared" ref="J1475:J1538" si="71">IF(B1475="LIG",1,0)</f>
        <v>0</v>
      </c>
    </row>
    <row r="1476" spans="1:10">
      <c r="A1476" s="584">
        <v>2016</v>
      </c>
      <c r="B1476" s="585" t="s">
        <v>1131</v>
      </c>
      <c r="C1476" s="585" t="s">
        <v>31</v>
      </c>
      <c r="D1476" s="586">
        <v>11309</v>
      </c>
      <c r="E1476" s="587">
        <v>23.62</v>
      </c>
      <c r="F1476" s="587">
        <f t="shared" si="69"/>
        <v>267118.58</v>
      </c>
      <c r="G1476" s="588">
        <v>2.58</v>
      </c>
      <c r="H1476" s="586">
        <v>8.3000000000000007</v>
      </c>
      <c r="I1476" s="587">
        <f t="shared" si="70"/>
        <v>93864.700000000012</v>
      </c>
      <c r="J1476" s="589">
        <f t="shared" si="71"/>
        <v>0</v>
      </c>
    </row>
    <row r="1477" spans="1:10">
      <c r="A1477" s="584">
        <v>2016</v>
      </c>
      <c r="B1477" s="585" t="s">
        <v>1131</v>
      </c>
      <c r="C1477" s="585" t="s">
        <v>31</v>
      </c>
      <c r="D1477" s="586">
        <v>11444</v>
      </c>
      <c r="E1477" s="587">
        <v>21.65</v>
      </c>
      <c r="F1477" s="587">
        <f t="shared" si="69"/>
        <v>247762.59999999998</v>
      </c>
      <c r="G1477" s="588">
        <v>4.26</v>
      </c>
      <c r="H1477" s="586">
        <v>17.8</v>
      </c>
      <c r="I1477" s="587">
        <f t="shared" si="70"/>
        <v>203703.2</v>
      </c>
      <c r="J1477" s="589">
        <f t="shared" si="71"/>
        <v>0</v>
      </c>
    </row>
    <row r="1478" spans="1:10">
      <c r="A1478" s="584">
        <v>2016</v>
      </c>
      <c r="B1478" s="585" t="s">
        <v>1131</v>
      </c>
      <c r="C1478" s="585" t="s">
        <v>31</v>
      </c>
      <c r="D1478" s="586">
        <v>4804</v>
      </c>
      <c r="E1478" s="587">
        <v>23.66</v>
      </c>
      <c r="F1478" s="587">
        <f t="shared" si="69"/>
        <v>113662.64</v>
      </c>
      <c r="G1478" s="588">
        <v>2.52</v>
      </c>
      <c r="H1478" s="586">
        <v>8.5</v>
      </c>
      <c r="I1478" s="587">
        <f t="shared" si="70"/>
        <v>40834</v>
      </c>
      <c r="J1478" s="589">
        <f t="shared" si="71"/>
        <v>0</v>
      </c>
    </row>
    <row r="1479" spans="1:10">
      <c r="A1479" s="584">
        <v>2016</v>
      </c>
      <c r="B1479" s="585" t="s">
        <v>1131</v>
      </c>
      <c r="C1479" s="585" t="s">
        <v>31</v>
      </c>
      <c r="D1479" s="586">
        <v>4827</v>
      </c>
      <c r="E1479" s="587">
        <v>23.51</v>
      </c>
      <c r="F1479" s="587">
        <f t="shared" si="69"/>
        <v>113482.77</v>
      </c>
      <c r="G1479" s="588">
        <v>2.52</v>
      </c>
      <c r="H1479" s="586">
        <v>8.5</v>
      </c>
      <c r="I1479" s="587">
        <f t="shared" si="70"/>
        <v>41029.5</v>
      </c>
      <c r="J1479" s="589">
        <f t="shared" si="71"/>
        <v>0</v>
      </c>
    </row>
    <row r="1480" spans="1:10">
      <c r="A1480" s="584">
        <v>2016</v>
      </c>
      <c r="B1480" s="585" t="s">
        <v>1131</v>
      </c>
      <c r="C1480" s="585" t="s">
        <v>31</v>
      </c>
      <c r="D1480" s="586">
        <v>42288</v>
      </c>
      <c r="E1480" s="587">
        <v>23.12</v>
      </c>
      <c r="F1480" s="587">
        <f t="shared" si="69"/>
        <v>977698.56</v>
      </c>
      <c r="G1480" s="588">
        <v>3.43</v>
      </c>
      <c r="H1480" s="586">
        <v>13.8</v>
      </c>
      <c r="I1480" s="587">
        <f t="shared" si="70"/>
        <v>583574.4</v>
      </c>
      <c r="J1480" s="589">
        <f t="shared" si="71"/>
        <v>0</v>
      </c>
    </row>
    <row r="1481" spans="1:10">
      <c r="A1481" s="584">
        <v>2016</v>
      </c>
      <c r="B1481" s="585" t="s">
        <v>1131</v>
      </c>
      <c r="C1481" s="585" t="s">
        <v>31</v>
      </c>
      <c r="D1481" s="586">
        <v>6335</v>
      </c>
      <c r="E1481" s="587">
        <v>21.7</v>
      </c>
      <c r="F1481" s="587">
        <f t="shared" si="69"/>
        <v>137469.5</v>
      </c>
      <c r="G1481" s="588">
        <v>1.33</v>
      </c>
      <c r="H1481" s="586">
        <v>13.6</v>
      </c>
      <c r="I1481" s="587">
        <f t="shared" si="70"/>
        <v>86156</v>
      </c>
      <c r="J1481" s="589">
        <f t="shared" si="71"/>
        <v>0</v>
      </c>
    </row>
    <row r="1482" spans="1:10">
      <c r="A1482" s="584">
        <v>2016</v>
      </c>
      <c r="B1482" s="585" t="s">
        <v>1131</v>
      </c>
      <c r="C1482" s="585" t="s">
        <v>31</v>
      </c>
      <c r="D1482" s="586">
        <v>4793</v>
      </c>
      <c r="E1482" s="587">
        <v>21.6</v>
      </c>
      <c r="F1482" s="587">
        <f t="shared" si="69"/>
        <v>103528.8</v>
      </c>
      <c r="G1482" s="588">
        <v>1.21</v>
      </c>
      <c r="H1482" s="586">
        <v>21.3</v>
      </c>
      <c r="I1482" s="587">
        <f t="shared" si="70"/>
        <v>102090.90000000001</v>
      </c>
      <c r="J1482" s="589">
        <f t="shared" si="71"/>
        <v>0</v>
      </c>
    </row>
    <row r="1483" spans="1:10">
      <c r="A1483" s="584">
        <v>2016</v>
      </c>
      <c r="B1483" s="585" t="s">
        <v>1131</v>
      </c>
      <c r="C1483" s="585" t="s">
        <v>31</v>
      </c>
      <c r="D1483" s="586">
        <v>25586</v>
      </c>
      <c r="E1483" s="587">
        <v>25</v>
      </c>
      <c r="F1483" s="587">
        <f t="shared" si="69"/>
        <v>639650</v>
      </c>
      <c r="G1483" s="588">
        <v>3.01</v>
      </c>
      <c r="H1483" s="586">
        <v>9.3000000000000007</v>
      </c>
      <c r="I1483" s="587">
        <f t="shared" si="70"/>
        <v>237949.80000000002</v>
      </c>
      <c r="J1483" s="589">
        <f t="shared" si="71"/>
        <v>0</v>
      </c>
    </row>
    <row r="1484" spans="1:10">
      <c r="A1484" s="584">
        <v>2016</v>
      </c>
      <c r="B1484" s="585" t="s">
        <v>1131</v>
      </c>
      <c r="C1484" s="585" t="s">
        <v>31</v>
      </c>
      <c r="D1484" s="586">
        <v>50310</v>
      </c>
      <c r="E1484" s="587">
        <v>23.684000000000001</v>
      </c>
      <c r="F1484" s="587">
        <f t="shared" si="69"/>
        <v>1191542.04</v>
      </c>
      <c r="G1484" s="588">
        <v>2.63</v>
      </c>
      <c r="H1484" s="586">
        <v>7.9</v>
      </c>
      <c r="I1484" s="587">
        <f t="shared" si="70"/>
        <v>397449</v>
      </c>
      <c r="J1484" s="589">
        <f t="shared" si="71"/>
        <v>0</v>
      </c>
    </row>
    <row r="1485" spans="1:10">
      <c r="A1485" s="584">
        <v>2016</v>
      </c>
      <c r="B1485" s="585" t="s">
        <v>1131</v>
      </c>
      <c r="C1485" s="585" t="s">
        <v>31</v>
      </c>
      <c r="D1485" s="586">
        <v>11800</v>
      </c>
      <c r="E1485" s="587">
        <v>25.84</v>
      </c>
      <c r="F1485" s="587">
        <f t="shared" si="69"/>
        <v>304912</v>
      </c>
      <c r="G1485" s="588">
        <v>2.4900000000000002</v>
      </c>
      <c r="H1485" s="586">
        <v>7.5</v>
      </c>
      <c r="I1485" s="587">
        <f t="shared" si="70"/>
        <v>88500</v>
      </c>
      <c r="J1485" s="589">
        <f t="shared" si="71"/>
        <v>0</v>
      </c>
    </row>
    <row r="1486" spans="1:10">
      <c r="A1486" s="584">
        <v>2016</v>
      </c>
      <c r="B1486" s="585" t="s">
        <v>1127</v>
      </c>
      <c r="C1486" s="585" t="s">
        <v>31</v>
      </c>
      <c r="D1486" s="586">
        <v>16464</v>
      </c>
      <c r="E1486" s="587">
        <v>16.96</v>
      </c>
      <c r="F1486" s="587">
        <f t="shared" si="69"/>
        <v>279229.44</v>
      </c>
      <c r="G1486" s="588">
        <v>0.35</v>
      </c>
      <c r="H1486" s="586">
        <v>4.8</v>
      </c>
      <c r="I1486" s="587">
        <f t="shared" si="70"/>
        <v>79027.199999999997</v>
      </c>
      <c r="J1486" s="589">
        <f t="shared" si="71"/>
        <v>0</v>
      </c>
    </row>
    <row r="1487" spans="1:10">
      <c r="A1487" s="584">
        <v>2016</v>
      </c>
      <c r="B1487" s="585" t="s">
        <v>1127</v>
      </c>
      <c r="C1487" s="585" t="s">
        <v>31</v>
      </c>
      <c r="D1487" s="586">
        <v>16233</v>
      </c>
      <c r="E1487" s="587">
        <v>16.850000000000001</v>
      </c>
      <c r="F1487" s="587">
        <f t="shared" si="69"/>
        <v>273526.05000000005</v>
      </c>
      <c r="G1487" s="588">
        <v>0.38</v>
      </c>
      <c r="H1487" s="586">
        <v>5</v>
      </c>
      <c r="I1487" s="587">
        <f t="shared" si="70"/>
        <v>81165</v>
      </c>
      <c r="J1487" s="589">
        <f t="shared" si="71"/>
        <v>0</v>
      </c>
    </row>
    <row r="1488" spans="1:10">
      <c r="A1488" s="584">
        <v>2016</v>
      </c>
      <c r="B1488" s="585" t="s">
        <v>1131</v>
      </c>
      <c r="C1488" s="585" t="s">
        <v>31</v>
      </c>
      <c r="D1488" s="586">
        <v>23312</v>
      </c>
      <c r="E1488" s="587">
        <v>25.43</v>
      </c>
      <c r="F1488" s="587">
        <f t="shared" si="69"/>
        <v>592824.16</v>
      </c>
      <c r="G1488" s="588">
        <v>1.25</v>
      </c>
      <c r="H1488" s="586">
        <v>10.7</v>
      </c>
      <c r="I1488" s="587">
        <f t="shared" si="70"/>
        <v>249438.4</v>
      </c>
      <c r="J1488" s="589">
        <f t="shared" si="71"/>
        <v>0</v>
      </c>
    </row>
    <row r="1489" spans="1:10">
      <c r="A1489" s="584">
        <v>2016</v>
      </c>
      <c r="B1489" s="585" t="s">
        <v>1127</v>
      </c>
      <c r="C1489" s="585" t="s">
        <v>31</v>
      </c>
      <c r="D1489" s="586">
        <v>81510</v>
      </c>
      <c r="E1489" s="587">
        <v>17.8</v>
      </c>
      <c r="F1489" s="587">
        <f t="shared" si="69"/>
        <v>1450878</v>
      </c>
      <c r="G1489" s="588">
        <v>0.23</v>
      </c>
      <c r="H1489" s="586">
        <v>5.0999999999999996</v>
      </c>
      <c r="I1489" s="587">
        <f t="shared" si="70"/>
        <v>415701</v>
      </c>
      <c r="J1489" s="589">
        <f t="shared" si="71"/>
        <v>0</v>
      </c>
    </row>
    <row r="1490" spans="1:10">
      <c r="A1490" s="584">
        <v>2016</v>
      </c>
      <c r="B1490" s="585" t="s">
        <v>1127</v>
      </c>
      <c r="C1490" s="585" t="s">
        <v>31</v>
      </c>
      <c r="D1490" s="586">
        <v>32895</v>
      </c>
      <c r="E1490" s="587">
        <v>17.68</v>
      </c>
      <c r="F1490" s="587">
        <f t="shared" si="69"/>
        <v>581583.6</v>
      </c>
      <c r="G1490" s="588">
        <v>0.25</v>
      </c>
      <c r="H1490" s="586">
        <v>5.7</v>
      </c>
      <c r="I1490" s="587">
        <f t="shared" si="70"/>
        <v>187501.5</v>
      </c>
      <c r="J1490" s="589">
        <f t="shared" si="71"/>
        <v>0</v>
      </c>
    </row>
    <row r="1491" spans="1:10">
      <c r="A1491" s="584">
        <v>2016</v>
      </c>
      <c r="B1491" s="585" t="s">
        <v>1127</v>
      </c>
      <c r="C1491" s="585" t="s">
        <v>31</v>
      </c>
      <c r="D1491" s="586">
        <v>32875</v>
      </c>
      <c r="E1491" s="587">
        <v>17.239999999999998</v>
      </c>
      <c r="F1491" s="587">
        <f t="shared" si="69"/>
        <v>566765</v>
      </c>
      <c r="G1491" s="588">
        <v>0.25</v>
      </c>
      <c r="H1491" s="586">
        <v>4.3</v>
      </c>
      <c r="I1491" s="587">
        <f t="shared" si="70"/>
        <v>141362.5</v>
      </c>
      <c r="J1491" s="589">
        <f t="shared" si="71"/>
        <v>0</v>
      </c>
    </row>
    <row r="1492" spans="1:10">
      <c r="A1492" s="584">
        <v>2016</v>
      </c>
      <c r="B1492" s="585" t="s">
        <v>1127</v>
      </c>
      <c r="C1492" s="585" t="s">
        <v>31</v>
      </c>
      <c r="D1492" s="586">
        <v>32723</v>
      </c>
      <c r="E1492" s="587">
        <v>16.690000000000001</v>
      </c>
      <c r="F1492" s="587">
        <f t="shared" si="69"/>
        <v>546146.87</v>
      </c>
      <c r="G1492" s="588">
        <v>0.28999999999999998</v>
      </c>
      <c r="H1492" s="586">
        <v>5.9</v>
      </c>
      <c r="I1492" s="587">
        <f t="shared" si="70"/>
        <v>193065.7</v>
      </c>
      <c r="J1492" s="589">
        <f t="shared" si="71"/>
        <v>0</v>
      </c>
    </row>
    <row r="1493" spans="1:10">
      <c r="A1493" s="584">
        <v>2016</v>
      </c>
      <c r="B1493" s="585" t="s">
        <v>1127</v>
      </c>
      <c r="C1493" s="585" t="s">
        <v>31</v>
      </c>
      <c r="D1493" s="586">
        <v>32496</v>
      </c>
      <c r="E1493" s="587">
        <v>16.88</v>
      </c>
      <c r="F1493" s="587">
        <f t="shared" si="69"/>
        <v>548532.47999999998</v>
      </c>
      <c r="G1493" s="588">
        <v>0.38</v>
      </c>
      <c r="H1493" s="586">
        <v>5.0999999999999996</v>
      </c>
      <c r="I1493" s="587">
        <f t="shared" si="70"/>
        <v>165729.59999999998</v>
      </c>
      <c r="J1493" s="589">
        <f t="shared" si="71"/>
        <v>0</v>
      </c>
    </row>
    <row r="1494" spans="1:10">
      <c r="A1494" s="584">
        <v>2016</v>
      </c>
      <c r="B1494" s="585" t="s">
        <v>1127</v>
      </c>
      <c r="C1494" s="585" t="s">
        <v>31</v>
      </c>
      <c r="D1494" s="586">
        <v>32462</v>
      </c>
      <c r="E1494" s="587">
        <v>17.7</v>
      </c>
      <c r="F1494" s="587">
        <f t="shared" si="69"/>
        <v>574577.4</v>
      </c>
      <c r="G1494" s="588">
        <v>0.19</v>
      </c>
      <c r="H1494" s="586">
        <v>4.5999999999999996</v>
      </c>
      <c r="I1494" s="587">
        <f t="shared" si="70"/>
        <v>149325.19999999998</v>
      </c>
      <c r="J1494" s="589">
        <f t="shared" si="71"/>
        <v>0</v>
      </c>
    </row>
    <row r="1495" spans="1:10">
      <c r="A1495" s="584">
        <v>2016</v>
      </c>
      <c r="B1495" s="585" t="s">
        <v>1127</v>
      </c>
      <c r="C1495" s="585" t="s">
        <v>31</v>
      </c>
      <c r="D1495" s="586">
        <v>32304</v>
      </c>
      <c r="E1495" s="587">
        <v>17.23</v>
      </c>
      <c r="F1495" s="587">
        <f t="shared" si="69"/>
        <v>556597.92000000004</v>
      </c>
      <c r="G1495" s="588">
        <v>0.22</v>
      </c>
      <c r="H1495" s="586">
        <v>4</v>
      </c>
      <c r="I1495" s="587">
        <f t="shared" si="70"/>
        <v>129216</v>
      </c>
      <c r="J1495" s="589">
        <f t="shared" si="71"/>
        <v>0</v>
      </c>
    </row>
    <row r="1496" spans="1:10">
      <c r="A1496" s="584">
        <v>2016</v>
      </c>
      <c r="B1496" s="585" t="s">
        <v>1127</v>
      </c>
      <c r="C1496" s="585" t="s">
        <v>31</v>
      </c>
      <c r="D1496" s="586">
        <v>16564</v>
      </c>
      <c r="E1496" s="587">
        <v>17.899999999999999</v>
      </c>
      <c r="F1496" s="587">
        <f t="shared" si="69"/>
        <v>296495.59999999998</v>
      </c>
      <c r="G1496" s="588">
        <v>0.25</v>
      </c>
      <c r="H1496" s="586">
        <v>4.8</v>
      </c>
      <c r="I1496" s="587">
        <f t="shared" si="70"/>
        <v>79507.199999999997</v>
      </c>
      <c r="J1496" s="589">
        <f t="shared" si="71"/>
        <v>0</v>
      </c>
    </row>
    <row r="1497" spans="1:10">
      <c r="A1497" s="584">
        <v>2016</v>
      </c>
      <c r="B1497" s="585" t="s">
        <v>1127</v>
      </c>
      <c r="C1497" s="585" t="s">
        <v>31</v>
      </c>
      <c r="D1497" s="586">
        <v>16167</v>
      </c>
      <c r="E1497" s="587">
        <v>16.760000000000002</v>
      </c>
      <c r="F1497" s="587">
        <f t="shared" si="69"/>
        <v>270958.92000000004</v>
      </c>
      <c r="G1497" s="588">
        <v>0.31</v>
      </c>
      <c r="H1497" s="586">
        <v>5.9</v>
      </c>
      <c r="I1497" s="587">
        <f t="shared" si="70"/>
        <v>95385.3</v>
      </c>
      <c r="J1497" s="589">
        <f t="shared" si="71"/>
        <v>0</v>
      </c>
    </row>
    <row r="1498" spans="1:10">
      <c r="A1498" s="584">
        <v>2016</v>
      </c>
      <c r="B1498" s="585" t="s">
        <v>1127</v>
      </c>
      <c r="C1498" s="585" t="s">
        <v>31</v>
      </c>
      <c r="D1498" s="586">
        <v>16101</v>
      </c>
      <c r="E1498" s="587">
        <v>17.329999999999998</v>
      </c>
      <c r="F1498" s="587">
        <f t="shared" si="69"/>
        <v>279030.32999999996</v>
      </c>
      <c r="G1498" s="588">
        <v>0.24</v>
      </c>
      <c r="H1498" s="586">
        <v>4</v>
      </c>
      <c r="I1498" s="587">
        <f t="shared" si="70"/>
        <v>64404</v>
      </c>
      <c r="J1498" s="589">
        <f t="shared" si="71"/>
        <v>0</v>
      </c>
    </row>
    <row r="1499" spans="1:10">
      <c r="A1499" s="584">
        <v>2016</v>
      </c>
      <c r="B1499" s="585" t="s">
        <v>1127</v>
      </c>
      <c r="C1499" s="585" t="s">
        <v>31</v>
      </c>
      <c r="D1499" s="586">
        <v>48943</v>
      </c>
      <c r="E1499" s="587">
        <v>17.559999999999999</v>
      </c>
      <c r="F1499" s="587">
        <f t="shared" si="69"/>
        <v>859439.08</v>
      </c>
      <c r="G1499" s="588">
        <v>0.18</v>
      </c>
      <c r="H1499" s="586">
        <v>4.4000000000000004</v>
      </c>
      <c r="I1499" s="587">
        <f t="shared" si="70"/>
        <v>215349.2</v>
      </c>
      <c r="J1499" s="589">
        <f t="shared" si="71"/>
        <v>0</v>
      </c>
    </row>
    <row r="1500" spans="1:10">
      <c r="A1500" s="584">
        <v>2016</v>
      </c>
      <c r="B1500" s="585" t="s">
        <v>1127</v>
      </c>
      <c r="C1500" s="585" t="s">
        <v>31</v>
      </c>
      <c r="D1500" s="586">
        <v>384227</v>
      </c>
      <c r="E1500" s="587">
        <v>16.757999999999999</v>
      </c>
      <c r="F1500" s="587">
        <f t="shared" si="69"/>
        <v>6438876.0659999996</v>
      </c>
      <c r="G1500" s="588">
        <v>0.34</v>
      </c>
      <c r="H1500" s="586">
        <v>4.9000000000000004</v>
      </c>
      <c r="I1500" s="587">
        <f t="shared" si="70"/>
        <v>1882712.3</v>
      </c>
      <c r="J1500" s="589">
        <f t="shared" si="71"/>
        <v>0</v>
      </c>
    </row>
    <row r="1501" spans="1:10">
      <c r="A1501" s="584">
        <v>2016</v>
      </c>
      <c r="B1501" s="585" t="s">
        <v>1131</v>
      </c>
      <c r="C1501" s="585" t="s">
        <v>31</v>
      </c>
      <c r="D1501" s="586">
        <v>23777</v>
      </c>
      <c r="E1501" s="587">
        <v>22.268000000000001</v>
      </c>
      <c r="F1501" s="587">
        <f t="shared" si="69"/>
        <v>529466.23600000003</v>
      </c>
      <c r="G1501" s="588">
        <v>3.22</v>
      </c>
      <c r="H1501" s="586">
        <v>11.2</v>
      </c>
      <c r="I1501" s="587">
        <f t="shared" si="70"/>
        <v>266302.39999999997</v>
      </c>
      <c r="J1501" s="589">
        <f t="shared" si="71"/>
        <v>0</v>
      </c>
    </row>
    <row r="1502" spans="1:10">
      <c r="A1502" s="584">
        <v>2016</v>
      </c>
      <c r="B1502" s="585" t="s">
        <v>1131</v>
      </c>
      <c r="C1502" s="585" t="s">
        <v>31</v>
      </c>
      <c r="D1502" s="586">
        <v>6363</v>
      </c>
      <c r="E1502" s="587">
        <v>22.199000000000002</v>
      </c>
      <c r="F1502" s="587">
        <f t="shared" si="69"/>
        <v>141252.23700000002</v>
      </c>
      <c r="G1502" s="588">
        <v>3.13</v>
      </c>
      <c r="H1502" s="586">
        <v>11</v>
      </c>
      <c r="I1502" s="587">
        <f t="shared" si="70"/>
        <v>69993</v>
      </c>
      <c r="J1502" s="589">
        <f t="shared" si="71"/>
        <v>0</v>
      </c>
    </row>
    <row r="1503" spans="1:10">
      <c r="A1503" s="584">
        <v>2016</v>
      </c>
      <c r="B1503" s="585" t="s">
        <v>1127</v>
      </c>
      <c r="C1503" s="585" t="s">
        <v>31</v>
      </c>
      <c r="D1503" s="586">
        <v>57710</v>
      </c>
      <c r="E1503" s="587">
        <v>17.785</v>
      </c>
      <c r="F1503" s="587">
        <f t="shared" si="69"/>
        <v>1026372.35</v>
      </c>
      <c r="G1503" s="588">
        <v>0.28000000000000003</v>
      </c>
      <c r="H1503" s="586">
        <v>5.7</v>
      </c>
      <c r="I1503" s="587">
        <f t="shared" si="70"/>
        <v>328947</v>
      </c>
      <c r="J1503" s="589">
        <f t="shared" si="71"/>
        <v>0</v>
      </c>
    </row>
    <row r="1504" spans="1:10">
      <c r="A1504" s="584">
        <v>2016</v>
      </c>
      <c r="B1504" s="585" t="s">
        <v>1131</v>
      </c>
      <c r="C1504" s="585" t="s">
        <v>31</v>
      </c>
      <c r="D1504" s="586">
        <v>21064</v>
      </c>
      <c r="E1504" s="587">
        <v>25.213000000000001</v>
      </c>
      <c r="F1504" s="587">
        <f t="shared" si="69"/>
        <v>531086.63199999998</v>
      </c>
      <c r="G1504" s="588">
        <v>3.44</v>
      </c>
      <c r="H1504" s="586">
        <v>8.9</v>
      </c>
      <c r="I1504" s="587">
        <f t="shared" si="70"/>
        <v>187469.6</v>
      </c>
      <c r="J1504" s="589">
        <f t="shared" si="71"/>
        <v>0</v>
      </c>
    </row>
    <row r="1505" spans="1:10">
      <c r="A1505" s="584">
        <v>2016</v>
      </c>
      <c r="B1505" s="585" t="s">
        <v>1131</v>
      </c>
      <c r="C1505" s="585" t="s">
        <v>31</v>
      </c>
      <c r="D1505" s="586">
        <v>26748</v>
      </c>
      <c r="E1505" s="587">
        <v>22.337</v>
      </c>
      <c r="F1505" s="587">
        <f t="shared" si="69"/>
        <v>597470.076</v>
      </c>
      <c r="G1505" s="588">
        <v>3.25</v>
      </c>
      <c r="H1505" s="586">
        <v>11.1</v>
      </c>
      <c r="I1505" s="587">
        <f t="shared" si="70"/>
        <v>296902.8</v>
      </c>
      <c r="J1505" s="589">
        <f t="shared" si="71"/>
        <v>0</v>
      </c>
    </row>
    <row r="1506" spans="1:10">
      <c r="A1506" s="584">
        <v>2016</v>
      </c>
      <c r="B1506" s="585" t="s">
        <v>1131</v>
      </c>
      <c r="C1506" s="585" t="s">
        <v>31</v>
      </c>
      <c r="D1506" s="586">
        <v>6431</v>
      </c>
      <c r="E1506" s="587">
        <v>22.143999999999998</v>
      </c>
      <c r="F1506" s="587">
        <f t="shared" si="69"/>
        <v>142408.06399999998</v>
      </c>
      <c r="G1506" s="588">
        <v>3.18</v>
      </c>
      <c r="H1506" s="586">
        <v>11.2</v>
      </c>
      <c r="I1506" s="587">
        <f t="shared" si="70"/>
        <v>72027.199999999997</v>
      </c>
      <c r="J1506" s="589">
        <f t="shared" si="71"/>
        <v>0</v>
      </c>
    </row>
    <row r="1507" spans="1:10">
      <c r="A1507" s="584">
        <v>2016</v>
      </c>
      <c r="B1507" s="585" t="s">
        <v>1131</v>
      </c>
      <c r="C1507" s="585" t="s">
        <v>31</v>
      </c>
      <c r="D1507" s="586">
        <v>9325</v>
      </c>
      <c r="E1507" s="587">
        <v>22.68</v>
      </c>
      <c r="F1507" s="587">
        <f t="shared" si="69"/>
        <v>211491</v>
      </c>
      <c r="G1507" s="588">
        <v>2.56</v>
      </c>
      <c r="H1507" s="586">
        <v>8.3000000000000007</v>
      </c>
      <c r="I1507" s="587">
        <f t="shared" si="70"/>
        <v>77397.5</v>
      </c>
      <c r="J1507" s="589">
        <f t="shared" si="71"/>
        <v>0</v>
      </c>
    </row>
    <row r="1508" spans="1:10">
      <c r="A1508" s="584">
        <v>2016</v>
      </c>
      <c r="B1508" s="585" t="s">
        <v>1131</v>
      </c>
      <c r="C1508" s="585" t="s">
        <v>31</v>
      </c>
      <c r="D1508" s="586">
        <v>28840</v>
      </c>
      <c r="E1508" s="587">
        <v>23.738</v>
      </c>
      <c r="F1508" s="587">
        <f t="shared" si="69"/>
        <v>684603.92</v>
      </c>
      <c r="G1508" s="588">
        <v>2.52</v>
      </c>
      <c r="H1508" s="586">
        <v>8.5</v>
      </c>
      <c r="I1508" s="587">
        <f t="shared" si="70"/>
        <v>245140</v>
      </c>
      <c r="J1508" s="589">
        <f t="shared" si="71"/>
        <v>0</v>
      </c>
    </row>
    <row r="1509" spans="1:10">
      <c r="A1509" s="584">
        <v>2016</v>
      </c>
      <c r="B1509" s="585" t="s">
        <v>1131</v>
      </c>
      <c r="C1509" s="585" t="s">
        <v>31</v>
      </c>
      <c r="D1509" s="586">
        <v>3301</v>
      </c>
      <c r="E1509" s="587">
        <v>21.824999999999999</v>
      </c>
      <c r="F1509" s="587">
        <f t="shared" si="69"/>
        <v>72044.324999999997</v>
      </c>
      <c r="G1509" s="588">
        <v>1.26</v>
      </c>
      <c r="H1509" s="586">
        <v>21.4</v>
      </c>
      <c r="I1509" s="587">
        <f t="shared" si="70"/>
        <v>70641.399999999994</v>
      </c>
      <c r="J1509" s="589">
        <f t="shared" si="71"/>
        <v>0</v>
      </c>
    </row>
    <row r="1510" spans="1:10">
      <c r="A1510" s="584">
        <v>2016</v>
      </c>
      <c r="B1510" s="585" t="s">
        <v>1131</v>
      </c>
      <c r="C1510" s="585" t="s">
        <v>31</v>
      </c>
      <c r="D1510" s="586">
        <v>40955</v>
      </c>
      <c r="E1510" s="587">
        <v>22.984000000000002</v>
      </c>
      <c r="F1510" s="587">
        <f t="shared" si="69"/>
        <v>941309.72000000009</v>
      </c>
      <c r="G1510" s="588">
        <v>3.02</v>
      </c>
      <c r="H1510" s="586">
        <v>8.3000000000000007</v>
      </c>
      <c r="I1510" s="587">
        <f t="shared" si="70"/>
        <v>339926.5</v>
      </c>
      <c r="J1510" s="589">
        <f t="shared" si="71"/>
        <v>0</v>
      </c>
    </row>
    <row r="1511" spans="1:10">
      <c r="A1511" s="584">
        <v>2016</v>
      </c>
      <c r="B1511" s="585" t="s">
        <v>1131</v>
      </c>
      <c r="C1511" s="585" t="s">
        <v>31</v>
      </c>
      <c r="D1511" s="586">
        <v>38010</v>
      </c>
      <c r="E1511" s="587">
        <v>22.986000000000001</v>
      </c>
      <c r="F1511" s="587">
        <f t="shared" si="69"/>
        <v>873697.86</v>
      </c>
      <c r="G1511" s="588">
        <v>2.95</v>
      </c>
      <c r="H1511" s="586">
        <v>8.1</v>
      </c>
      <c r="I1511" s="587">
        <f t="shared" si="70"/>
        <v>307881</v>
      </c>
      <c r="J1511" s="589">
        <f t="shared" si="71"/>
        <v>0</v>
      </c>
    </row>
    <row r="1512" spans="1:10">
      <c r="A1512" s="584">
        <v>2016</v>
      </c>
      <c r="B1512" s="585" t="s">
        <v>1131</v>
      </c>
      <c r="C1512" s="585" t="s">
        <v>31</v>
      </c>
      <c r="D1512" s="586">
        <v>3314</v>
      </c>
      <c r="E1512" s="587">
        <v>20.617000000000001</v>
      </c>
      <c r="F1512" s="587">
        <f t="shared" si="69"/>
        <v>68324.737999999998</v>
      </c>
      <c r="G1512" s="588">
        <v>1.04</v>
      </c>
      <c r="H1512" s="586">
        <v>21</v>
      </c>
      <c r="I1512" s="587">
        <f t="shared" si="70"/>
        <v>69594</v>
      </c>
      <c r="J1512" s="589">
        <f t="shared" si="71"/>
        <v>0</v>
      </c>
    </row>
    <row r="1513" spans="1:10">
      <c r="A1513" s="584">
        <v>2016</v>
      </c>
      <c r="B1513" s="585" t="s">
        <v>1131</v>
      </c>
      <c r="C1513" s="585" t="s">
        <v>31</v>
      </c>
      <c r="D1513" s="586">
        <v>6432</v>
      </c>
      <c r="E1513" s="587">
        <v>23.698</v>
      </c>
      <c r="F1513" s="587">
        <f t="shared" si="69"/>
        <v>152425.53599999999</v>
      </c>
      <c r="G1513" s="588">
        <v>2.5</v>
      </c>
      <c r="H1513" s="586">
        <v>8.5</v>
      </c>
      <c r="I1513" s="587">
        <f t="shared" si="70"/>
        <v>54672</v>
      </c>
      <c r="J1513" s="589">
        <f t="shared" si="71"/>
        <v>0</v>
      </c>
    </row>
    <row r="1514" spans="1:10">
      <c r="A1514" s="584">
        <v>2016</v>
      </c>
      <c r="B1514" s="585" t="s">
        <v>1127</v>
      </c>
      <c r="C1514" s="585" t="s">
        <v>31</v>
      </c>
      <c r="D1514" s="586">
        <v>189300</v>
      </c>
      <c r="E1514" s="587">
        <v>17.353999999999999</v>
      </c>
      <c r="F1514" s="587">
        <f t="shared" si="69"/>
        <v>3285112.1999999997</v>
      </c>
      <c r="G1514" s="588">
        <v>0.62</v>
      </c>
      <c r="H1514" s="586">
        <v>8.6999999999999993</v>
      </c>
      <c r="I1514" s="587">
        <f t="shared" si="70"/>
        <v>1646909.9999999998</v>
      </c>
      <c r="J1514" s="589">
        <f t="shared" si="71"/>
        <v>0</v>
      </c>
    </row>
    <row r="1515" spans="1:10">
      <c r="A1515" s="584">
        <v>2016</v>
      </c>
      <c r="B1515" s="585" t="s">
        <v>1127</v>
      </c>
      <c r="C1515" s="585" t="s">
        <v>31</v>
      </c>
      <c r="D1515" s="586">
        <v>547651</v>
      </c>
      <c r="E1515" s="587">
        <v>17.11</v>
      </c>
      <c r="F1515" s="587">
        <f t="shared" si="69"/>
        <v>9370308.6099999994</v>
      </c>
      <c r="G1515" s="588">
        <v>0.69</v>
      </c>
      <c r="H1515" s="586">
        <v>9.9</v>
      </c>
      <c r="I1515" s="587">
        <f t="shared" si="70"/>
        <v>5421744.9000000004</v>
      </c>
      <c r="J1515" s="589">
        <f t="shared" si="71"/>
        <v>0</v>
      </c>
    </row>
    <row r="1516" spans="1:10">
      <c r="A1516" s="584">
        <v>2016</v>
      </c>
      <c r="B1516" s="585" t="s">
        <v>1127</v>
      </c>
      <c r="C1516" s="585" t="s">
        <v>31</v>
      </c>
      <c r="D1516" s="586">
        <v>16787</v>
      </c>
      <c r="E1516" s="587">
        <v>16.896000000000001</v>
      </c>
      <c r="F1516" s="587">
        <f t="shared" si="69"/>
        <v>283633.152</v>
      </c>
      <c r="G1516" s="588">
        <v>0.28999999999999998</v>
      </c>
      <c r="H1516" s="586">
        <v>5.4</v>
      </c>
      <c r="I1516" s="587">
        <f t="shared" si="70"/>
        <v>90649.8</v>
      </c>
      <c r="J1516" s="589">
        <f t="shared" si="71"/>
        <v>0</v>
      </c>
    </row>
    <row r="1517" spans="1:10">
      <c r="A1517" s="584">
        <v>2016</v>
      </c>
      <c r="B1517" s="585" t="s">
        <v>1127</v>
      </c>
      <c r="C1517" s="585" t="s">
        <v>31</v>
      </c>
      <c r="D1517" s="586">
        <v>119153</v>
      </c>
      <c r="E1517" s="587">
        <v>16.745999999999999</v>
      </c>
      <c r="F1517" s="587">
        <f t="shared" si="69"/>
        <v>1995336.1379999998</v>
      </c>
      <c r="G1517" s="588">
        <v>0.3</v>
      </c>
      <c r="H1517" s="586">
        <v>6.1</v>
      </c>
      <c r="I1517" s="587">
        <f t="shared" si="70"/>
        <v>726833.29999999993</v>
      </c>
      <c r="J1517" s="589">
        <f t="shared" si="71"/>
        <v>0</v>
      </c>
    </row>
    <row r="1518" spans="1:10">
      <c r="A1518" s="584">
        <v>2016</v>
      </c>
      <c r="B1518" s="585" t="s">
        <v>1127</v>
      </c>
      <c r="C1518" s="585" t="s">
        <v>31</v>
      </c>
      <c r="D1518" s="586">
        <v>203983</v>
      </c>
      <c r="E1518" s="587">
        <v>17.242000000000001</v>
      </c>
      <c r="F1518" s="587">
        <f t="shared" si="69"/>
        <v>3517074.8860000004</v>
      </c>
      <c r="G1518" s="588">
        <v>0.24</v>
      </c>
      <c r="H1518" s="586">
        <v>4.2</v>
      </c>
      <c r="I1518" s="587">
        <f t="shared" si="70"/>
        <v>856728.60000000009</v>
      </c>
      <c r="J1518" s="589">
        <f t="shared" si="71"/>
        <v>0</v>
      </c>
    </row>
    <row r="1519" spans="1:10">
      <c r="A1519" s="584">
        <v>2016</v>
      </c>
      <c r="B1519" s="585" t="s">
        <v>1127</v>
      </c>
      <c r="C1519" s="585" t="s">
        <v>31</v>
      </c>
      <c r="D1519" s="586">
        <v>84984</v>
      </c>
      <c r="E1519" s="587">
        <v>17.181999999999999</v>
      </c>
      <c r="F1519" s="587">
        <f t="shared" si="69"/>
        <v>1460195.088</v>
      </c>
      <c r="G1519" s="588">
        <v>0.22</v>
      </c>
      <c r="H1519" s="586">
        <v>4.5</v>
      </c>
      <c r="I1519" s="587">
        <f t="shared" si="70"/>
        <v>382428</v>
      </c>
      <c r="J1519" s="589">
        <f t="shared" si="71"/>
        <v>0</v>
      </c>
    </row>
    <row r="1520" spans="1:10">
      <c r="A1520" s="584">
        <v>2016</v>
      </c>
      <c r="B1520" s="585" t="s">
        <v>1127</v>
      </c>
      <c r="C1520" s="585" t="s">
        <v>31</v>
      </c>
      <c r="D1520" s="586">
        <v>27966</v>
      </c>
      <c r="E1520" s="587">
        <v>18.015999999999998</v>
      </c>
      <c r="F1520" s="587">
        <f t="shared" si="69"/>
        <v>503835.45599999995</v>
      </c>
      <c r="G1520" s="588">
        <v>0.24</v>
      </c>
      <c r="H1520" s="586">
        <v>4.8</v>
      </c>
      <c r="I1520" s="587">
        <f t="shared" si="70"/>
        <v>134236.79999999999</v>
      </c>
      <c r="J1520" s="589">
        <f t="shared" si="71"/>
        <v>0</v>
      </c>
    </row>
    <row r="1521" spans="1:10">
      <c r="A1521" s="584">
        <v>2016</v>
      </c>
      <c r="B1521" s="585" t="s">
        <v>1127</v>
      </c>
      <c r="C1521" s="585" t="s">
        <v>31</v>
      </c>
      <c r="D1521" s="586">
        <v>59297</v>
      </c>
      <c r="E1521" s="587">
        <v>17.638000000000002</v>
      </c>
      <c r="F1521" s="587">
        <f t="shared" si="69"/>
        <v>1045880.4860000001</v>
      </c>
      <c r="G1521" s="588">
        <v>0.18</v>
      </c>
      <c r="H1521" s="586">
        <v>4.5999999999999996</v>
      </c>
      <c r="I1521" s="587">
        <f t="shared" si="70"/>
        <v>272766.19999999995</v>
      </c>
      <c r="J1521" s="589">
        <f t="shared" si="71"/>
        <v>0</v>
      </c>
    </row>
    <row r="1522" spans="1:10">
      <c r="A1522" s="584">
        <v>2016</v>
      </c>
      <c r="B1522" s="585" t="s">
        <v>1131</v>
      </c>
      <c r="C1522" s="585" t="s">
        <v>31</v>
      </c>
      <c r="D1522" s="586">
        <v>135423</v>
      </c>
      <c r="E1522" s="587">
        <v>21.966000000000001</v>
      </c>
      <c r="F1522" s="587">
        <f t="shared" si="69"/>
        <v>2974701.6180000002</v>
      </c>
      <c r="G1522" s="588">
        <v>2.74</v>
      </c>
      <c r="H1522" s="586">
        <v>8.8000000000000007</v>
      </c>
      <c r="I1522" s="587">
        <f t="shared" si="70"/>
        <v>1191722.4000000001</v>
      </c>
      <c r="J1522" s="589">
        <f t="shared" si="71"/>
        <v>0</v>
      </c>
    </row>
    <row r="1523" spans="1:10">
      <c r="A1523" s="584">
        <v>2016</v>
      </c>
      <c r="B1523" s="585" t="s">
        <v>1127</v>
      </c>
      <c r="C1523" s="585" t="s">
        <v>31</v>
      </c>
      <c r="D1523" s="586">
        <v>242</v>
      </c>
      <c r="E1523" s="587">
        <v>17.84</v>
      </c>
      <c r="F1523" s="587">
        <f t="shared" si="69"/>
        <v>4317.28</v>
      </c>
      <c r="G1523" s="588">
        <v>0.27</v>
      </c>
      <c r="H1523" s="586">
        <v>5.5</v>
      </c>
      <c r="I1523" s="587">
        <f t="shared" si="70"/>
        <v>1331</v>
      </c>
      <c r="J1523" s="589">
        <f t="shared" si="71"/>
        <v>0</v>
      </c>
    </row>
    <row r="1524" spans="1:10">
      <c r="A1524" s="584">
        <v>2016</v>
      </c>
      <c r="B1524" s="585" t="s">
        <v>1127</v>
      </c>
      <c r="C1524" s="585" t="s">
        <v>31</v>
      </c>
      <c r="D1524" s="586">
        <v>43271</v>
      </c>
      <c r="E1524" s="587">
        <v>16.93</v>
      </c>
      <c r="F1524" s="587">
        <f t="shared" si="69"/>
        <v>732578.03</v>
      </c>
      <c r="G1524" s="588">
        <v>0.64</v>
      </c>
      <c r="H1524" s="586">
        <v>9</v>
      </c>
      <c r="I1524" s="587">
        <f t="shared" si="70"/>
        <v>389439</v>
      </c>
      <c r="J1524" s="589">
        <f t="shared" si="71"/>
        <v>0</v>
      </c>
    </row>
    <row r="1525" spans="1:10">
      <c r="A1525" s="584">
        <v>2016</v>
      </c>
      <c r="B1525" s="585" t="s">
        <v>1127</v>
      </c>
      <c r="C1525" s="585" t="s">
        <v>31</v>
      </c>
      <c r="D1525" s="586">
        <v>58569</v>
      </c>
      <c r="E1525" s="587">
        <v>16.899999999999999</v>
      </c>
      <c r="F1525" s="587">
        <f t="shared" si="69"/>
        <v>989816.09999999986</v>
      </c>
      <c r="G1525" s="588">
        <v>0.67</v>
      </c>
      <c r="H1525" s="586">
        <v>9.6</v>
      </c>
      <c r="I1525" s="587">
        <f t="shared" si="70"/>
        <v>562262.4</v>
      </c>
      <c r="J1525" s="589">
        <f t="shared" si="71"/>
        <v>0</v>
      </c>
    </row>
    <row r="1526" spans="1:10">
      <c r="A1526" s="584">
        <v>2016</v>
      </c>
      <c r="B1526" s="585" t="s">
        <v>1127</v>
      </c>
      <c r="C1526" s="585" t="s">
        <v>31</v>
      </c>
      <c r="D1526" s="586">
        <v>130405</v>
      </c>
      <c r="E1526" s="587">
        <v>16.91</v>
      </c>
      <c r="F1526" s="587">
        <f t="shared" si="69"/>
        <v>2205148.5499999998</v>
      </c>
      <c r="G1526" s="588">
        <v>0.67</v>
      </c>
      <c r="H1526" s="586">
        <v>9.6</v>
      </c>
      <c r="I1526" s="587">
        <f t="shared" si="70"/>
        <v>1251888</v>
      </c>
      <c r="J1526" s="589">
        <f t="shared" si="71"/>
        <v>0</v>
      </c>
    </row>
    <row r="1527" spans="1:10">
      <c r="A1527" s="584">
        <v>2016</v>
      </c>
      <c r="B1527" s="585" t="s">
        <v>1127</v>
      </c>
      <c r="C1527" s="585" t="s">
        <v>31</v>
      </c>
      <c r="D1527" s="586">
        <v>26965</v>
      </c>
      <c r="E1527" s="587">
        <v>17.899999999999999</v>
      </c>
      <c r="F1527" s="587">
        <f t="shared" si="69"/>
        <v>482673.49999999994</v>
      </c>
      <c r="G1527" s="588">
        <v>0.32</v>
      </c>
      <c r="H1527" s="586">
        <v>5.0999999999999996</v>
      </c>
      <c r="I1527" s="587">
        <f t="shared" si="70"/>
        <v>137521.5</v>
      </c>
      <c r="J1527" s="589">
        <f t="shared" si="71"/>
        <v>0</v>
      </c>
    </row>
    <row r="1528" spans="1:10">
      <c r="A1528" s="584">
        <v>2016</v>
      </c>
      <c r="B1528" s="585" t="s">
        <v>1127</v>
      </c>
      <c r="C1528" s="585" t="s">
        <v>31</v>
      </c>
      <c r="D1528" s="586">
        <v>100086</v>
      </c>
      <c r="E1528" s="587">
        <v>17.96</v>
      </c>
      <c r="F1528" s="587">
        <f t="shared" si="69"/>
        <v>1797544.56</v>
      </c>
      <c r="G1528" s="588">
        <v>0.21</v>
      </c>
      <c r="H1528" s="586">
        <v>5.5</v>
      </c>
      <c r="I1528" s="587">
        <f t="shared" si="70"/>
        <v>550473</v>
      </c>
      <c r="J1528" s="589">
        <f t="shared" si="71"/>
        <v>0</v>
      </c>
    </row>
    <row r="1529" spans="1:10">
      <c r="A1529" s="584">
        <v>2016</v>
      </c>
      <c r="B1529" s="585" t="s">
        <v>1127</v>
      </c>
      <c r="C1529" s="585" t="s">
        <v>31</v>
      </c>
      <c r="D1529" s="586">
        <v>13967</v>
      </c>
      <c r="E1529" s="587">
        <v>17.7</v>
      </c>
      <c r="F1529" s="587">
        <f t="shared" si="69"/>
        <v>247215.9</v>
      </c>
      <c r="G1529" s="588">
        <v>0.34</v>
      </c>
      <c r="H1529" s="586">
        <v>4.9000000000000004</v>
      </c>
      <c r="I1529" s="587">
        <f t="shared" si="70"/>
        <v>68438.3</v>
      </c>
      <c r="J1529" s="589">
        <f t="shared" si="71"/>
        <v>0</v>
      </c>
    </row>
    <row r="1530" spans="1:10">
      <c r="A1530" s="584">
        <v>2016</v>
      </c>
      <c r="B1530" s="585" t="s">
        <v>1127</v>
      </c>
      <c r="C1530" s="585" t="s">
        <v>31</v>
      </c>
      <c r="D1530" s="586">
        <v>141784</v>
      </c>
      <c r="E1530" s="587">
        <v>18.09</v>
      </c>
      <c r="F1530" s="587">
        <f t="shared" si="69"/>
        <v>2564872.56</v>
      </c>
      <c r="G1530" s="588">
        <v>0.23</v>
      </c>
      <c r="H1530" s="586">
        <v>5.0999999999999996</v>
      </c>
      <c r="I1530" s="587">
        <f t="shared" si="70"/>
        <v>723098.39999999991</v>
      </c>
      <c r="J1530" s="589">
        <f t="shared" si="71"/>
        <v>0</v>
      </c>
    </row>
    <row r="1531" spans="1:10">
      <c r="A1531" s="584">
        <v>2016</v>
      </c>
      <c r="B1531" s="585" t="s">
        <v>1127</v>
      </c>
      <c r="C1531" s="585" t="s">
        <v>31</v>
      </c>
      <c r="D1531" s="586">
        <v>115140</v>
      </c>
      <c r="E1531" s="587">
        <v>16.97</v>
      </c>
      <c r="F1531" s="587">
        <f t="shared" si="69"/>
        <v>1953925.7999999998</v>
      </c>
      <c r="G1531" s="588">
        <v>0.65</v>
      </c>
      <c r="H1531" s="586">
        <v>9.5</v>
      </c>
      <c r="I1531" s="587">
        <f t="shared" si="70"/>
        <v>1093830</v>
      </c>
      <c r="J1531" s="589">
        <f t="shared" si="71"/>
        <v>0</v>
      </c>
    </row>
    <row r="1532" spans="1:10">
      <c r="A1532" s="584">
        <v>2016</v>
      </c>
      <c r="B1532" s="585" t="s">
        <v>1131</v>
      </c>
      <c r="C1532" s="585" t="s">
        <v>31</v>
      </c>
      <c r="D1532" s="586">
        <v>509</v>
      </c>
      <c r="E1532" s="587">
        <v>22.05</v>
      </c>
      <c r="F1532" s="587">
        <f t="shared" si="69"/>
        <v>11223.45</v>
      </c>
      <c r="G1532" s="588">
        <v>2.38</v>
      </c>
      <c r="H1532" s="586">
        <v>17.899999999999999</v>
      </c>
      <c r="I1532" s="587">
        <f t="shared" si="70"/>
        <v>9111.0999999999985</v>
      </c>
      <c r="J1532" s="589">
        <f t="shared" si="71"/>
        <v>0</v>
      </c>
    </row>
    <row r="1533" spans="1:10">
      <c r="A1533" s="584">
        <v>2016</v>
      </c>
      <c r="B1533" s="585" t="s">
        <v>1131</v>
      </c>
      <c r="C1533" s="585" t="s">
        <v>31</v>
      </c>
      <c r="D1533" s="586">
        <v>27566</v>
      </c>
      <c r="E1533" s="587">
        <v>22.48</v>
      </c>
      <c r="F1533" s="587">
        <f t="shared" si="69"/>
        <v>619683.68000000005</v>
      </c>
      <c r="G1533" s="588">
        <v>2.66</v>
      </c>
      <c r="H1533" s="586">
        <v>17.5</v>
      </c>
      <c r="I1533" s="587">
        <f t="shared" si="70"/>
        <v>482405</v>
      </c>
      <c r="J1533" s="589">
        <f t="shared" si="71"/>
        <v>0</v>
      </c>
    </row>
    <row r="1534" spans="1:10">
      <c r="A1534" s="584">
        <v>2016</v>
      </c>
      <c r="B1534" s="585" t="s">
        <v>1131</v>
      </c>
      <c r="C1534" s="585" t="s">
        <v>31</v>
      </c>
      <c r="D1534" s="586">
        <v>4359</v>
      </c>
      <c r="E1534" s="587">
        <v>15.91</v>
      </c>
      <c r="F1534" s="587">
        <f t="shared" si="69"/>
        <v>69351.69</v>
      </c>
      <c r="G1534" s="588">
        <v>2.25</v>
      </c>
      <c r="H1534" s="586">
        <v>27.2</v>
      </c>
      <c r="I1534" s="587">
        <f t="shared" si="70"/>
        <v>118564.8</v>
      </c>
      <c r="J1534" s="589">
        <f t="shared" si="71"/>
        <v>0</v>
      </c>
    </row>
    <row r="1535" spans="1:10">
      <c r="A1535" s="584">
        <v>2016</v>
      </c>
      <c r="B1535" s="585" t="s">
        <v>1131</v>
      </c>
      <c r="C1535" s="585" t="s">
        <v>31</v>
      </c>
      <c r="D1535" s="586">
        <v>297001</v>
      </c>
      <c r="E1535" s="587">
        <v>25.16</v>
      </c>
      <c r="F1535" s="587">
        <f t="shared" si="69"/>
        <v>7472545.1600000001</v>
      </c>
      <c r="G1535" s="588">
        <v>4.0599999999999996</v>
      </c>
      <c r="H1535" s="586">
        <v>9.6</v>
      </c>
      <c r="I1535" s="587">
        <f t="shared" si="70"/>
        <v>2851209.6</v>
      </c>
      <c r="J1535" s="589">
        <f t="shared" si="71"/>
        <v>0</v>
      </c>
    </row>
    <row r="1536" spans="1:10">
      <c r="A1536" s="584">
        <v>2016</v>
      </c>
      <c r="B1536" s="585" t="s">
        <v>1127</v>
      </c>
      <c r="C1536" s="585" t="s">
        <v>31</v>
      </c>
      <c r="D1536" s="586">
        <v>380427</v>
      </c>
      <c r="E1536" s="587">
        <v>16.87</v>
      </c>
      <c r="F1536" s="587">
        <f t="shared" si="69"/>
        <v>6417803.4900000002</v>
      </c>
      <c r="G1536" s="588">
        <v>0.31</v>
      </c>
      <c r="H1536" s="586">
        <v>5.7</v>
      </c>
      <c r="I1536" s="587">
        <f t="shared" si="70"/>
        <v>2168433.9</v>
      </c>
      <c r="J1536" s="589">
        <f t="shared" si="71"/>
        <v>0</v>
      </c>
    </row>
    <row r="1537" spans="1:10">
      <c r="A1537" s="584">
        <v>2016</v>
      </c>
      <c r="B1537" s="585" t="s">
        <v>1127</v>
      </c>
      <c r="C1537" s="585" t="s">
        <v>31</v>
      </c>
      <c r="D1537" s="586">
        <v>27598</v>
      </c>
      <c r="E1537" s="587">
        <v>16.422000000000001</v>
      </c>
      <c r="F1537" s="587">
        <f t="shared" si="69"/>
        <v>453214.35600000003</v>
      </c>
      <c r="G1537" s="588">
        <v>0.38</v>
      </c>
      <c r="H1537" s="586">
        <v>5.4</v>
      </c>
      <c r="I1537" s="587">
        <f t="shared" si="70"/>
        <v>149029.20000000001</v>
      </c>
      <c r="J1537" s="589">
        <f t="shared" si="71"/>
        <v>0</v>
      </c>
    </row>
    <row r="1538" spans="1:10">
      <c r="A1538" s="584">
        <v>2016</v>
      </c>
      <c r="B1538" s="585" t="s">
        <v>1127</v>
      </c>
      <c r="C1538" s="585" t="s">
        <v>31</v>
      </c>
      <c r="D1538" s="586">
        <v>83518</v>
      </c>
      <c r="E1538" s="587">
        <v>16.794</v>
      </c>
      <c r="F1538" s="587">
        <f t="shared" si="69"/>
        <v>1402601.2920000001</v>
      </c>
      <c r="G1538" s="588">
        <v>0.42</v>
      </c>
      <c r="H1538" s="586">
        <v>5.4</v>
      </c>
      <c r="I1538" s="587">
        <f t="shared" si="70"/>
        <v>450997.2</v>
      </c>
      <c r="J1538" s="589">
        <f t="shared" si="71"/>
        <v>0</v>
      </c>
    </row>
    <row r="1539" spans="1:10">
      <c r="A1539" s="584">
        <v>2016</v>
      </c>
      <c r="B1539" s="585" t="s">
        <v>1127</v>
      </c>
      <c r="C1539" s="585" t="s">
        <v>31</v>
      </c>
      <c r="D1539" s="586">
        <v>145886</v>
      </c>
      <c r="E1539" s="587">
        <v>16.044</v>
      </c>
      <c r="F1539" s="587">
        <f t="shared" ref="F1539:F1602" si="72">E1539*D1539</f>
        <v>2340594.9840000002</v>
      </c>
      <c r="G1539" s="588">
        <v>0.56999999999999995</v>
      </c>
      <c r="H1539" s="586">
        <v>7</v>
      </c>
      <c r="I1539" s="587">
        <f t="shared" ref="I1539:I1602" si="73">H1539*D1539</f>
        <v>1021202</v>
      </c>
      <c r="J1539" s="589">
        <f t="shared" ref="J1539:J1602" si="74">IF(B1539="LIG",1,0)</f>
        <v>0</v>
      </c>
    </row>
    <row r="1540" spans="1:10">
      <c r="A1540" s="584">
        <v>2016</v>
      </c>
      <c r="B1540" s="585" t="s">
        <v>1127</v>
      </c>
      <c r="C1540" s="585" t="s">
        <v>31</v>
      </c>
      <c r="D1540" s="586">
        <v>42383</v>
      </c>
      <c r="E1540" s="587">
        <v>17.2</v>
      </c>
      <c r="F1540" s="587">
        <f t="shared" si="72"/>
        <v>728987.6</v>
      </c>
      <c r="G1540" s="588">
        <v>0.22</v>
      </c>
      <c r="H1540" s="586">
        <v>4.0999999999999996</v>
      </c>
      <c r="I1540" s="587">
        <f t="shared" si="73"/>
        <v>173770.3</v>
      </c>
      <c r="J1540" s="589">
        <f t="shared" si="74"/>
        <v>0</v>
      </c>
    </row>
    <row r="1541" spans="1:10">
      <c r="A1541" s="584">
        <v>2016</v>
      </c>
      <c r="B1541" s="585" t="s">
        <v>1127</v>
      </c>
      <c r="C1541" s="585" t="s">
        <v>31</v>
      </c>
      <c r="D1541" s="586">
        <v>13468</v>
      </c>
      <c r="E1541" s="587">
        <v>17.579999999999998</v>
      </c>
      <c r="F1541" s="587">
        <f t="shared" si="72"/>
        <v>236767.43999999997</v>
      </c>
      <c r="G1541" s="588">
        <v>0.19</v>
      </c>
      <c r="H1541" s="586">
        <v>4.5</v>
      </c>
      <c r="I1541" s="587">
        <f t="shared" si="73"/>
        <v>60606</v>
      </c>
      <c r="J1541" s="589">
        <f t="shared" si="74"/>
        <v>0</v>
      </c>
    </row>
    <row r="1542" spans="1:10">
      <c r="A1542" s="584">
        <v>2016</v>
      </c>
      <c r="B1542" s="585" t="s">
        <v>1131</v>
      </c>
      <c r="C1542" s="585" t="s">
        <v>31</v>
      </c>
      <c r="D1542" s="586">
        <v>112506</v>
      </c>
      <c r="E1542" s="587">
        <v>23.096</v>
      </c>
      <c r="F1542" s="587">
        <f t="shared" si="72"/>
        <v>2598438.5759999999</v>
      </c>
      <c r="G1542" s="588">
        <v>1.38</v>
      </c>
      <c r="H1542" s="586">
        <v>6.4</v>
      </c>
      <c r="I1542" s="587">
        <f t="shared" si="73"/>
        <v>720038.40000000002</v>
      </c>
      <c r="J1542" s="589">
        <f t="shared" si="74"/>
        <v>0</v>
      </c>
    </row>
    <row r="1543" spans="1:10">
      <c r="A1543" s="584">
        <v>2016</v>
      </c>
      <c r="B1543" s="585" t="s">
        <v>1131</v>
      </c>
      <c r="C1543" s="585" t="s">
        <v>31</v>
      </c>
      <c r="D1543" s="586">
        <v>164200</v>
      </c>
      <c r="E1543" s="587">
        <v>22.834</v>
      </c>
      <c r="F1543" s="587">
        <f t="shared" si="72"/>
        <v>3749342.8</v>
      </c>
      <c r="G1543" s="588">
        <v>3.51</v>
      </c>
      <c r="H1543" s="586">
        <v>8.6</v>
      </c>
      <c r="I1543" s="587">
        <f t="shared" si="73"/>
        <v>1412120</v>
      </c>
      <c r="J1543" s="589">
        <f t="shared" si="74"/>
        <v>0</v>
      </c>
    </row>
    <row r="1544" spans="1:10">
      <c r="A1544" s="584">
        <v>2016</v>
      </c>
      <c r="B1544" s="585" t="s">
        <v>1131</v>
      </c>
      <c r="C1544" s="585" t="s">
        <v>31</v>
      </c>
      <c r="D1544" s="586">
        <v>165316</v>
      </c>
      <c r="E1544" s="587">
        <v>22.366</v>
      </c>
      <c r="F1544" s="587">
        <f t="shared" si="72"/>
        <v>3697457.656</v>
      </c>
      <c r="G1544" s="588">
        <v>2.52</v>
      </c>
      <c r="H1544" s="586">
        <v>8.6999999999999993</v>
      </c>
      <c r="I1544" s="587">
        <f t="shared" si="73"/>
        <v>1438249.2</v>
      </c>
      <c r="J1544" s="589">
        <f t="shared" si="74"/>
        <v>0</v>
      </c>
    </row>
    <row r="1545" spans="1:10">
      <c r="A1545" s="584">
        <v>2016</v>
      </c>
      <c r="B1545" s="585" t="s">
        <v>1131</v>
      </c>
      <c r="C1545" s="585" t="s">
        <v>31</v>
      </c>
      <c r="D1545" s="586">
        <v>46895</v>
      </c>
      <c r="E1545" s="587">
        <v>23.056000000000001</v>
      </c>
      <c r="F1545" s="587">
        <f t="shared" si="72"/>
        <v>1081211.1200000001</v>
      </c>
      <c r="G1545" s="588">
        <v>3.61</v>
      </c>
      <c r="H1545" s="586">
        <v>8.6999999999999993</v>
      </c>
      <c r="I1545" s="587">
        <f t="shared" si="73"/>
        <v>407986.49999999994</v>
      </c>
      <c r="J1545" s="589">
        <f t="shared" si="74"/>
        <v>0</v>
      </c>
    </row>
    <row r="1546" spans="1:10">
      <c r="A1546" s="584">
        <v>2016</v>
      </c>
      <c r="B1546" s="585" t="s">
        <v>1131</v>
      </c>
      <c r="C1546" s="585" t="s">
        <v>31</v>
      </c>
      <c r="D1546" s="586">
        <v>41843</v>
      </c>
      <c r="E1546" s="587">
        <v>22.026</v>
      </c>
      <c r="F1546" s="587">
        <f t="shared" si="72"/>
        <v>921633.91799999995</v>
      </c>
      <c r="G1546" s="588">
        <v>3.03</v>
      </c>
      <c r="H1546" s="586">
        <v>9.6</v>
      </c>
      <c r="I1546" s="587">
        <f t="shared" si="73"/>
        <v>401692.8</v>
      </c>
      <c r="J1546" s="589">
        <f t="shared" si="74"/>
        <v>0</v>
      </c>
    </row>
    <row r="1547" spans="1:10">
      <c r="A1547" s="584">
        <v>2016</v>
      </c>
      <c r="B1547" s="585" t="s">
        <v>1127</v>
      </c>
      <c r="C1547" s="585" t="s">
        <v>31</v>
      </c>
      <c r="D1547" s="586">
        <v>75083</v>
      </c>
      <c r="E1547" s="587">
        <v>16.352</v>
      </c>
      <c r="F1547" s="587">
        <f t="shared" si="72"/>
        <v>1227757.216</v>
      </c>
      <c r="G1547" s="588">
        <v>0.28000000000000003</v>
      </c>
      <c r="H1547" s="586">
        <v>6.5</v>
      </c>
      <c r="I1547" s="587">
        <f t="shared" si="73"/>
        <v>488039.5</v>
      </c>
      <c r="J1547" s="589">
        <f t="shared" si="74"/>
        <v>0</v>
      </c>
    </row>
    <row r="1548" spans="1:10">
      <c r="A1548" s="584">
        <v>2016</v>
      </c>
      <c r="B1548" s="585" t="s">
        <v>1131</v>
      </c>
      <c r="C1548" s="585" t="s">
        <v>31</v>
      </c>
      <c r="D1548" s="586">
        <v>78391</v>
      </c>
      <c r="E1548" s="587">
        <v>22.908000000000001</v>
      </c>
      <c r="F1548" s="587">
        <f t="shared" si="72"/>
        <v>1795781.0280000002</v>
      </c>
      <c r="G1548" s="588">
        <v>3.38</v>
      </c>
      <c r="H1548" s="586">
        <v>8.8000000000000007</v>
      </c>
      <c r="I1548" s="587">
        <f t="shared" si="73"/>
        <v>689840.8</v>
      </c>
      <c r="J1548" s="589">
        <f t="shared" si="74"/>
        <v>0</v>
      </c>
    </row>
    <row r="1549" spans="1:10">
      <c r="A1549" s="584">
        <v>2016</v>
      </c>
      <c r="B1549" s="585" t="s">
        <v>1127</v>
      </c>
      <c r="C1549" s="585" t="s">
        <v>31</v>
      </c>
      <c r="D1549" s="586">
        <v>75569</v>
      </c>
      <c r="E1549" s="587">
        <v>17.116</v>
      </c>
      <c r="F1549" s="587">
        <f t="shared" si="72"/>
        <v>1293439.004</v>
      </c>
      <c r="G1549" s="588">
        <v>0.22</v>
      </c>
      <c r="H1549" s="586">
        <v>4.26</v>
      </c>
      <c r="I1549" s="587">
        <f t="shared" si="73"/>
        <v>321923.94</v>
      </c>
      <c r="J1549" s="589">
        <f t="shared" si="74"/>
        <v>0</v>
      </c>
    </row>
    <row r="1550" spans="1:10">
      <c r="A1550" s="584">
        <v>2016</v>
      </c>
      <c r="B1550" s="585" t="s">
        <v>1127</v>
      </c>
      <c r="C1550" s="585" t="s">
        <v>31</v>
      </c>
      <c r="D1550" s="586">
        <v>30694</v>
      </c>
      <c r="E1550" s="587">
        <v>17.382000000000001</v>
      </c>
      <c r="F1550" s="587">
        <f t="shared" si="72"/>
        <v>533523.10800000001</v>
      </c>
      <c r="G1550" s="588">
        <v>0.18</v>
      </c>
      <c r="H1550" s="586">
        <v>4.42</v>
      </c>
      <c r="I1550" s="587">
        <f t="shared" si="73"/>
        <v>135667.48000000001</v>
      </c>
      <c r="J1550" s="589">
        <f t="shared" si="74"/>
        <v>0</v>
      </c>
    </row>
    <row r="1551" spans="1:10">
      <c r="A1551" s="584">
        <v>2016</v>
      </c>
      <c r="B1551" s="585" t="s">
        <v>1127</v>
      </c>
      <c r="C1551" s="585" t="s">
        <v>31</v>
      </c>
      <c r="D1551" s="586">
        <v>243</v>
      </c>
      <c r="E1551" s="587">
        <v>17.396000000000001</v>
      </c>
      <c r="F1551" s="587">
        <f t="shared" si="72"/>
        <v>4227.2280000000001</v>
      </c>
      <c r="G1551" s="588">
        <v>0.19</v>
      </c>
      <c r="H1551" s="586">
        <v>4.5199999999999996</v>
      </c>
      <c r="I1551" s="587">
        <f t="shared" si="73"/>
        <v>1098.3599999999999</v>
      </c>
      <c r="J1551" s="589">
        <f t="shared" si="74"/>
        <v>0</v>
      </c>
    </row>
    <row r="1552" spans="1:10">
      <c r="A1552" s="584">
        <v>2016</v>
      </c>
      <c r="B1552" s="585" t="s">
        <v>1127</v>
      </c>
      <c r="C1552" s="585" t="s">
        <v>31</v>
      </c>
      <c r="D1552" s="586">
        <v>75182</v>
      </c>
      <c r="E1552" s="587">
        <v>17.295999999999999</v>
      </c>
      <c r="F1552" s="587">
        <f t="shared" si="72"/>
        <v>1300347.872</v>
      </c>
      <c r="G1552" s="588">
        <v>0.19</v>
      </c>
      <c r="H1552" s="586">
        <v>4.4800000000000004</v>
      </c>
      <c r="I1552" s="587">
        <f t="shared" si="73"/>
        <v>336815.36000000004</v>
      </c>
      <c r="J1552" s="589">
        <f t="shared" si="74"/>
        <v>0</v>
      </c>
    </row>
    <row r="1553" spans="1:10">
      <c r="A1553" s="584">
        <v>2016</v>
      </c>
      <c r="B1553" s="585" t="s">
        <v>1127</v>
      </c>
      <c r="C1553" s="585" t="s">
        <v>31</v>
      </c>
      <c r="D1553" s="586">
        <v>60375</v>
      </c>
      <c r="E1553" s="587">
        <v>17.396000000000001</v>
      </c>
      <c r="F1553" s="587">
        <f t="shared" si="72"/>
        <v>1050283.5</v>
      </c>
      <c r="G1553" s="588">
        <v>0.18</v>
      </c>
      <c r="H1553" s="586">
        <v>4.5199999999999996</v>
      </c>
      <c r="I1553" s="587">
        <f t="shared" si="73"/>
        <v>272895</v>
      </c>
      <c r="J1553" s="589">
        <f t="shared" si="74"/>
        <v>0</v>
      </c>
    </row>
    <row r="1554" spans="1:10">
      <c r="A1554" s="584">
        <v>2016</v>
      </c>
      <c r="B1554" s="585" t="s">
        <v>1127</v>
      </c>
      <c r="C1554" s="585" t="s">
        <v>31</v>
      </c>
      <c r="D1554" s="586">
        <v>15053</v>
      </c>
      <c r="E1554" s="587">
        <v>17.308</v>
      </c>
      <c r="F1554" s="587">
        <f t="shared" si="72"/>
        <v>260537.32399999999</v>
      </c>
      <c r="G1554" s="588">
        <v>0.22</v>
      </c>
      <c r="H1554" s="586">
        <v>3.85</v>
      </c>
      <c r="I1554" s="587">
        <f t="shared" si="73"/>
        <v>57954.05</v>
      </c>
      <c r="J1554" s="589">
        <f t="shared" si="74"/>
        <v>0</v>
      </c>
    </row>
    <row r="1555" spans="1:10">
      <c r="A1555" s="584">
        <v>2016</v>
      </c>
      <c r="B1555" s="585" t="s">
        <v>1127</v>
      </c>
      <c r="C1555" s="585" t="s">
        <v>31</v>
      </c>
      <c r="D1555" s="586">
        <v>131497</v>
      </c>
      <c r="E1555" s="587">
        <v>16.809999999999999</v>
      </c>
      <c r="F1555" s="587">
        <f t="shared" si="72"/>
        <v>2210464.5699999998</v>
      </c>
      <c r="G1555" s="588">
        <v>0.3</v>
      </c>
      <c r="H1555" s="586">
        <v>5.4</v>
      </c>
      <c r="I1555" s="587">
        <f t="shared" si="73"/>
        <v>710083.8</v>
      </c>
      <c r="J1555" s="589">
        <f t="shared" si="74"/>
        <v>0</v>
      </c>
    </row>
    <row r="1556" spans="1:10">
      <c r="A1556" s="584">
        <v>2016</v>
      </c>
      <c r="B1556" s="585" t="s">
        <v>1133</v>
      </c>
      <c r="C1556" s="585" t="s">
        <v>31</v>
      </c>
      <c r="D1556" s="586">
        <v>371203</v>
      </c>
      <c r="E1556" s="587">
        <v>13.99</v>
      </c>
      <c r="F1556" s="587">
        <f t="shared" si="72"/>
        <v>5193129.97</v>
      </c>
      <c r="G1556" s="588">
        <v>0.6</v>
      </c>
      <c r="H1556" s="586">
        <v>10.7</v>
      </c>
      <c r="I1556" s="587">
        <f t="shared" si="73"/>
        <v>3971872.0999999996</v>
      </c>
      <c r="J1556" s="589">
        <f t="shared" si="74"/>
        <v>1</v>
      </c>
    </row>
    <row r="1557" spans="1:10">
      <c r="A1557" s="584">
        <v>2016</v>
      </c>
      <c r="B1557" s="585" t="s">
        <v>1127</v>
      </c>
      <c r="C1557" s="585" t="s">
        <v>31</v>
      </c>
      <c r="D1557" s="586">
        <v>116909</v>
      </c>
      <c r="E1557" s="587">
        <v>16.61</v>
      </c>
      <c r="F1557" s="587">
        <f t="shared" si="72"/>
        <v>1941858.49</v>
      </c>
      <c r="G1557" s="588">
        <v>0.4</v>
      </c>
      <c r="H1557" s="586">
        <v>5.3</v>
      </c>
      <c r="I1557" s="587">
        <f t="shared" si="73"/>
        <v>619617.69999999995</v>
      </c>
      <c r="J1557" s="589">
        <f t="shared" si="74"/>
        <v>0</v>
      </c>
    </row>
    <row r="1558" spans="1:10">
      <c r="A1558" s="584">
        <v>2016</v>
      </c>
      <c r="B1558" s="585" t="s">
        <v>1133</v>
      </c>
      <c r="C1558" s="585" t="s">
        <v>31</v>
      </c>
      <c r="D1558" s="586">
        <v>70874</v>
      </c>
      <c r="E1558" s="587">
        <v>12.6</v>
      </c>
      <c r="F1558" s="587">
        <f t="shared" si="72"/>
        <v>893012.4</v>
      </c>
      <c r="G1558" s="588">
        <v>0.5</v>
      </c>
      <c r="H1558" s="586">
        <v>17.899999999999999</v>
      </c>
      <c r="I1558" s="587">
        <f t="shared" si="73"/>
        <v>1268644.5999999999</v>
      </c>
      <c r="J1558" s="589">
        <f t="shared" si="74"/>
        <v>1</v>
      </c>
    </row>
    <row r="1559" spans="1:10">
      <c r="A1559" s="584">
        <v>2016</v>
      </c>
      <c r="B1559" s="585" t="s">
        <v>1127</v>
      </c>
      <c r="C1559" s="585" t="s">
        <v>31</v>
      </c>
      <c r="D1559" s="586">
        <v>395023</v>
      </c>
      <c r="E1559" s="587">
        <v>17.11</v>
      </c>
      <c r="F1559" s="587">
        <f t="shared" si="72"/>
        <v>6758843.5299999993</v>
      </c>
      <c r="G1559" s="588">
        <v>0.25</v>
      </c>
      <c r="H1559" s="586">
        <v>4.8</v>
      </c>
      <c r="I1559" s="587">
        <f t="shared" si="73"/>
        <v>1896110.4</v>
      </c>
      <c r="J1559" s="589">
        <f t="shared" si="74"/>
        <v>0</v>
      </c>
    </row>
    <row r="1560" spans="1:10">
      <c r="A1560" s="584">
        <v>2016</v>
      </c>
      <c r="B1560" s="585" t="s">
        <v>1131</v>
      </c>
      <c r="C1560" s="585" t="s">
        <v>31</v>
      </c>
      <c r="D1560" s="586">
        <v>3951</v>
      </c>
      <c r="E1560" s="587">
        <v>22.192</v>
      </c>
      <c r="F1560" s="587">
        <f t="shared" si="72"/>
        <v>87680.592000000004</v>
      </c>
      <c r="G1560" s="588">
        <v>0.52</v>
      </c>
      <c r="H1560" s="586">
        <v>12</v>
      </c>
      <c r="I1560" s="587">
        <f t="shared" si="73"/>
        <v>47412</v>
      </c>
      <c r="J1560" s="589">
        <f t="shared" si="74"/>
        <v>0</v>
      </c>
    </row>
    <row r="1561" spans="1:10">
      <c r="A1561" s="584">
        <v>2016</v>
      </c>
      <c r="B1561" s="585" t="s">
        <v>1131</v>
      </c>
      <c r="C1561" s="585" t="s">
        <v>31</v>
      </c>
      <c r="D1561" s="586">
        <v>1626</v>
      </c>
      <c r="E1561" s="587">
        <v>22.192</v>
      </c>
      <c r="F1561" s="587">
        <f t="shared" si="72"/>
        <v>36084.192000000003</v>
      </c>
      <c r="G1561" s="588">
        <v>0.52</v>
      </c>
      <c r="H1561" s="586">
        <v>12</v>
      </c>
      <c r="I1561" s="587">
        <f t="shared" si="73"/>
        <v>19512</v>
      </c>
      <c r="J1561" s="589">
        <f t="shared" si="74"/>
        <v>0</v>
      </c>
    </row>
    <row r="1562" spans="1:10">
      <c r="A1562" s="584">
        <v>2016</v>
      </c>
      <c r="B1562" s="585" t="s">
        <v>1131</v>
      </c>
      <c r="C1562" s="585" t="s">
        <v>31</v>
      </c>
      <c r="D1562" s="586">
        <v>63210</v>
      </c>
      <c r="E1562" s="587">
        <v>23.507999999999999</v>
      </c>
      <c r="F1562" s="587">
        <f t="shared" si="72"/>
        <v>1485940.68</v>
      </c>
      <c r="G1562" s="588">
        <v>1.06</v>
      </c>
      <c r="H1562" s="586">
        <v>11.8</v>
      </c>
      <c r="I1562" s="587">
        <f t="shared" si="73"/>
        <v>745878</v>
      </c>
      <c r="J1562" s="589">
        <f t="shared" si="74"/>
        <v>0</v>
      </c>
    </row>
    <row r="1563" spans="1:10">
      <c r="A1563" s="584">
        <v>2016</v>
      </c>
      <c r="B1563" s="585" t="s">
        <v>1131</v>
      </c>
      <c r="C1563" s="585" t="s">
        <v>31</v>
      </c>
      <c r="D1563" s="586">
        <v>10923</v>
      </c>
      <c r="E1563" s="587">
        <v>22.192</v>
      </c>
      <c r="F1563" s="587">
        <f t="shared" si="72"/>
        <v>242403.21600000001</v>
      </c>
      <c r="G1563" s="588">
        <v>0.52</v>
      </c>
      <c r="H1563" s="586">
        <v>12</v>
      </c>
      <c r="I1563" s="587">
        <f t="shared" si="73"/>
        <v>131076</v>
      </c>
      <c r="J1563" s="589">
        <f t="shared" si="74"/>
        <v>0</v>
      </c>
    </row>
    <row r="1564" spans="1:10">
      <c r="A1564" s="584">
        <v>2016</v>
      </c>
      <c r="B1564" s="585" t="s">
        <v>1131</v>
      </c>
      <c r="C1564" s="585" t="s">
        <v>31</v>
      </c>
      <c r="D1564" s="586">
        <v>276569</v>
      </c>
      <c r="E1564" s="587">
        <v>22.155999999999999</v>
      </c>
      <c r="F1564" s="587">
        <f t="shared" si="72"/>
        <v>6127662.7639999995</v>
      </c>
      <c r="G1564" s="588">
        <v>0.46</v>
      </c>
      <c r="H1564" s="586">
        <v>10.7</v>
      </c>
      <c r="I1564" s="587">
        <f t="shared" si="73"/>
        <v>2959288.3</v>
      </c>
      <c r="J1564" s="589">
        <f t="shared" si="74"/>
        <v>0</v>
      </c>
    </row>
    <row r="1565" spans="1:10">
      <c r="A1565" s="584">
        <v>2016</v>
      </c>
      <c r="B1565" s="585" t="s">
        <v>1131</v>
      </c>
      <c r="C1565" s="585" t="s">
        <v>31</v>
      </c>
      <c r="D1565" s="586">
        <v>20875</v>
      </c>
      <c r="E1565" s="587">
        <v>24.06</v>
      </c>
      <c r="F1565" s="587">
        <f t="shared" si="72"/>
        <v>502252.5</v>
      </c>
      <c r="G1565" s="588">
        <v>0.7</v>
      </c>
      <c r="H1565" s="586">
        <v>11.49</v>
      </c>
      <c r="I1565" s="587">
        <f t="shared" si="73"/>
        <v>239853.75</v>
      </c>
      <c r="J1565" s="589">
        <f t="shared" si="74"/>
        <v>0</v>
      </c>
    </row>
    <row r="1566" spans="1:10">
      <c r="A1566" s="584">
        <v>2016</v>
      </c>
      <c r="B1566" s="585" t="s">
        <v>1131</v>
      </c>
      <c r="C1566" s="585" t="s">
        <v>31</v>
      </c>
      <c r="D1566" s="586">
        <v>36153</v>
      </c>
      <c r="E1566" s="587">
        <v>24.02</v>
      </c>
      <c r="F1566" s="587">
        <f t="shared" si="72"/>
        <v>868395.05999999994</v>
      </c>
      <c r="G1566" s="588">
        <v>0.79</v>
      </c>
      <c r="H1566" s="586">
        <v>12.62</v>
      </c>
      <c r="I1566" s="587">
        <f t="shared" si="73"/>
        <v>456250.86</v>
      </c>
      <c r="J1566" s="589">
        <f t="shared" si="74"/>
        <v>0</v>
      </c>
    </row>
    <row r="1567" spans="1:10">
      <c r="A1567" s="584">
        <v>2016</v>
      </c>
      <c r="B1567" s="585" t="s">
        <v>1131</v>
      </c>
      <c r="C1567" s="585" t="s">
        <v>31</v>
      </c>
      <c r="D1567" s="586">
        <v>14617</v>
      </c>
      <c r="E1567" s="587">
        <v>23.962</v>
      </c>
      <c r="F1567" s="587">
        <f t="shared" si="72"/>
        <v>350252.554</v>
      </c>
      <c r="G1567" s="588">
        <v>0.99</v>
      </c>
      <c r="H1567" s="586">
        <v>10.09</v>
      </c>
      <c r="I1567" s="587">
        <f t="shared" si="73"/>
        <v>147485.53</v>
      </c>
      <c r="J1567" s="589">
        <f t="shared" si="74"/>
        <v>0</v>
      </c>
    </row>
    <row r="1568" spans="1:10">
      <c r="A1568" s="584">
        <v>2016</v>
      </c>
      <c r="B1568" s="585" t="s">
        <v>1131</v>
      </c>
      <c r="C1568" s="585" t="s">
        <v>31</v>
      </c>
      <c r="D1568" s="586">
        <v>10189</v>
      </c>
      <c r="E1568" s="587">
        <v>24.388000000000002</v>
      </c>
      <c r="F1568" s="587">
        <f t="shared" si="72"/>
        <v>248489.33200000002</v>
      </c>
      <c r="G1568" s="588">
        <v>0.98</v>
      </c>
      <c r="H1568" s="586">
        <v>9.91</v>
      </c>
      <c r="I1568" s="587">
        <f t="shared" si="73"/>
        <v>100972.99</v>
      </c>
      <c r="J1568" s="589">
        <f t="shared" si="74"/>
        <v>0</v>
      </c>
    </row>
    <row r="1569" spans="1:10">
      <c r="A1569" s="584">
        <v>2016</v>
      </c>
      <c r="B1569" s="585" t="s">
        <v>1127</v>
      </c>
      <c r="C1569" s="585" t="s">
        <v>31</v>
      </c>
      <c r="D1569" s="586">
        <v>255947</v>
      </c>
      <c r="E1569" s="587">
        <v>16.760000000000002</v>
      </c>
      <c r="F1569" s="587">
        <f t="shared" si="72"/>
        <v>4289671.7200000007</v>
      </c>
      <c r="G1569" s="588">
        <v>0.31</v>
      </c>
      <c r="H1569" s="586">
        <v>6.2</v>
      </c>
      <c r="I1569" s="587">
        <f t="shared" si="73"/>
        <v>1586871.4000000001</v>
      </c>
      <c r="J1569" s="589">
        <f t="shared" si="74"/>
        <v>0</v>
      </c>
    </row>
    <row r="1570" spans="1:10">
      <c r="A1570" s="584">
        <v>2016</v>
      </c>
      <c r="B1570" s="585" t="s">
        <v>1127</v>
      </c>
      <c r="C1570" s="585" t="s">
        <v>31</v>
      </c>
      <c r="D1570" s="586">
        <v>112150</v>
      </c>
      <c r="E1570" s="587">
        <v>16.89</v>
      </c>
      <c r="F1570" s="587">
        <f t="shared" si="72"/>
        <v>1894213.5</v>
      </c>
      <c r="G1570" s="588">
        <v>0.37</v>
      </c>
      <c r="H1570" s="586">
        <v>5.5</v>
      </c>
      <c r="I1570" s="587">
        <f t="shared" si="73"/>
        <v>616825</v>
      </c>
      <c r="J1570" s="589">
        <f t="shared" si="74"/>
        <v>0</v>
      </c>
    </row>
    <row r="1571" spans="1:10">
      <c r="A1571" s="584">
        <v>2016</v>
      </c>
      <c r="B1571" s="585" t="s">
        <v>1127</v>
      </c>
      <c r="C1571" s="585" t="s">
        <v>31</v>
      </c>
      <c r="D1571" s="586">
        <v>180063</v>
      </c>
      <c r="E1571" s="587">
        <v>17.7</v>
      </c>
      <c r="F1571" s="587">
        <f t="shared" si="72"/>
        <v>3187115.1</v>
      </c>
      <c r="G1571" s="588">
        <v>0.2</v>
      </c>
      <c r="H1571" s="586">
        <v>5.6</v>
      </c>
      <c r="I1571" s="587">
        <f t="shared" si="73"/>
        <v>1008352.7999999999</v>
      </c>
      <c r="J1571" s="589">
        <f t="shared" si="74"/>
        <v>0</v>
      </c>
    </row>
    <row r="1572" spans="1:10">
      <c r="A1572" s="584">
        <v>2016</v>
      </c>
      <c r="B1572" s="585" t="s">
        <v>1127</v>
      </c>
      <c r="C1572" s="585" t="s">
        <v>31</v>
      </c>
      <c r="D1572" s="586">
        <v>45036</v>
      </c>
      <c r="E1572" s="587">
        <v>18.8</v>
      </c>
      <c r="F1572" s="587">
        <f t="shared" si="72"/>
        <v>846676.8</v>
      </c>
      <c r="G1572" s="588">
        <v>0.3</v>
      </c>
      <c r="H1572" s="586">
        <v>4</v>
      </c>
      <c r="I1572" s="587">
        <f t="shared" si="73"/>
        <v>180144</v>
      </c>
      <c r="J1572" s="589">
        <f t="shared" si="74"/>
        <v>0</v>
      </c>
    </row>
    <row r="1573" spans="1:10">
      <c r="A1573" s="584">
        <v>2016</v>
      </c>
      <c r="B1573" s="585" t="s">
        <v>1127</v>
      </c>
      <c r="C1573" s="585" t="s">
        <v>31</v>
      </c>
      <c r="D1573" s="586">
        <v>50094</v>
      </c>
      <c r="E1573" s="587">
        <v>17.48</v>
      </c>
      <c r="F1573" s="587">
        <f t="shared" si="72"/>
        <v>875643.12</v>
      </c>
      <c r="G1573" s="588">
        <v>0.18</v>
      </c>
      <c r="H1573" s="586">
        <v>4.5</v>
      </c>
      <c r="I1573" s="587">
        <f t="shared" si="73"/>
        <v>225423</v>
      </c>
      <c r="J1573" s="589">
        <f t="shared" si="74"/>
        <v>0</v>
      </c>
    </row>
    <row r="1574" spans="1:10">
      <c r="A1574" s="584">
        <v>2016</v>
      </c>
      <c r="B1574" s="585" t="s">
        <v>1127</v>
      </c>
      <c r="C1574" s="585" t="s">
        <v>31</v>
      </c>
      <c r="D1574" s="586">
        <v>32788</v>
      </c>
      <c r="E1574" s="587">
        <v>17.82</v>
      </c>
      <c r="F1574" s="587">
        <f t="shared" si="72"/>
        <v>584282.16</v>
      </c>
      <c r="G1574" s="588">
        <v>0.23</v>
      </c>
      <c r="H1574" s="586">
        <v>5</v>
      </c>
      <c r="I1574" s="587">
        <f t="shared" si="73"/>
        <v>163940</v>
      </c>
      <c r="J1574" s="589">
        <f t="shared" si="74"/>
        <v>0</v>
      </c>
    </row>
    <row r="1575" spans="1:10">
      <c r="A1575" s="584">
        <v>2016</v>
      </c>
      <c r="B1575" s="585" t="s">
        <v>1127</v>
      </c>
      <c r="C1575" s="585" t="s">
        <v>31</v>
      </c>
      <c r="D1575" s="586">
        <v>32682</v>
      </c>
      <c r="E1575" s="587">
        <v>17.989999999999998</v>
      </c>
      <c r="F1575" s="587">
        <f t="shared" si="72"/>
        <v>587949.17999999993</v>
      </c>
      <c r="G1575" s="588">
        <v>0.23</v>
      </c>
      <c r="H1575" s="586">
        <v>5.7</v>
      </c>
      <c r="I1575" s="587">
        <f t="shared" si="73"/>
        <v>186287.4</v>
      </c>
      <c r="J1575" s="589">
        <f t="shared" si="74"/>
        <v>0</v>
      </c>
    </row>
    <row r="1576" spans="1:10">
      <c r="A1576" s="584">
        <v>2016</v>
      </c>
      <c r="B1576" s="585" t="s">
        <v>1127</v>
      </c>
      <c r="C1576" s="585" t="s">
        <v>31</v>
      </c>
      <c r="D1576" s="586">
        <v>43473</v>
      </c>
      <c r="E1576" s="587">
        <v>16.745000000000001</v>
      </c>
      <c r="F1576" s="587">
        <f t="shared" si="72"/>
        <v>727955.38500000001</v>
      </c>
      <c r="G1576" s="588">
        <v>0.3</v>
      </c>
      <c r="H1576" s="586">
        <v>6.2</v>
      </c>
      <c r="I1576" s="587">
        <f t="shared" si="73"/>
        <v>269532.60000000003</v>
      </c>
      <c r="J1576" s="589">
        <f t="shared" si="74"/>
        <v>0</v>
      </c>
    </row>
    <row r="1577" spans="1:10">
      <c r="A1577" s="584">
        <v>2016</v>
      </c>
      <c r="B1577" s="585" t="s">
        <v>1127</v>
      </c>
      <c r="C1577" s="585" t="s">
        <v>31</v>
      </c>
      <c r="D1577" s="586">
        <v>29210</v>
      </c>
      <c r="E1577" s="587">
        <v>16.681000000000001</v>
      </c>
      <c r="F1577" s="587">
        <f t="shared" si="72"/>
        <v>487252.01</v>
      </c>
      <c r="G1577" s="588">
        <v>0.31</v>
      </c>
      <c r="H1577" s="586">
        <v>6.5</v>
      </c>
      <c r="I1577" s="587">
        <f t="shared" si="73"/>
        <v>189865</v>
      </c>
      <c r="J1577" s="589">
        <f t="shared" si="74"/>
        <v>0</v>
      </c>
    </row>
    <row r="1578" spans="1:10">
      <c r="A1578" s="584">
        <v>2016</v>
      </c>
      <c r="B1578" s="585" t="s">
        <v>1127</v>
      </c>
      <c r="C1578" s="585" t="s">
        <v>31</v>
      </c>
      <c r="D1578" s="586">
        <v>29144</v>
      </c>
      <c r="E1578" s="587">
        <v>16.654</v>
      </c>
      <c r="F1578" s="587">
        <f t="shared" si="72"/>
        <v>485364.17599999998</v>
      </c>
      <c r="G1578" s="588">
        <v>0.38</v>
      </c>
      <c r="H1578" s="586">
        <v>6.1</v>
      </c>
      <c r="I1578" s="587">
        <f t="shared" si="73"/>
        <v>177778.4</v>
      </c>
      <c r="J1578" s="589">
        <f t="shared" si="74"/>
        <v>0</v>
      </c>
    </row>
    <row r="1579" spans="1:10">
      <c r="A1579" s="584">
        <v>2016</v>
      </c>
      <c r="B1579" s="585" t="s">
        <v>1127</v>
      </c>
      <c r="C1579" s="585" t="s">
        <v>31</v>
      </c>
      <c r="D1579" s="586">
        <v>29196</v>
      </c>
      <c r="E1579" s="587">
        <v>16.581</v>
      </c>
      <c r="F1579" s="587">
        <f t="shared" si="72"/>
        <v>484098.87599999999</v>
      </c>
      <c r="G1579" s="588">
        <v>0.4</v>
      </c>
      <c r="H1579" s="586">
        <v>6.5</v>
      </c>
      <c r="I1579" s="587">
        <f t="shared" si="73"/>
        <v>189774</v>
      </c>
      <c r="J1579" s="589">
        <f t="shared" si="74"/>
        <v>0</v>
      </c>
    </row>
    <row r="1580" spans="1:10">
      <c r="A1580" s="584">
        <v>2016</v>
      </c>
      <c r="B1580" s="585" t="s">
        <v>1127</v>
      </c>
      <c r="C1580" s="585" t="s">
        <v>31</v>
      </c>
      <c r="D1580" s="586">
        <v>29232</v>
      </c>
      <c r="E1580" s="587">
        <v>16.667000000000002</v>
      </c>
      <c r="F1580" s="587">
        <f t="shared" si="72"/>
        <v>487209.74400000006</v>
      </c>
      <c r="G1580" s="588">
        <v>0.37</v>
      </c>
      <c r="H1580" s="586">
        <v>5.2</v>
      </c>
      <c r="I1580" s="587">
        <f t="shared" si="73"/>
        <v>152006.39999999999</v>
      </c>
      <c r="J1580" s="589">
        <f t="shared" si="74"/>
        <v>0</v>
      </c>
    </row>
    <row r="1581" spans="1:10">
      <c r="A1581" s="584">
        <v>2016</v>
      </c>
      <c r="B1581" s="585" t="s">
        <v>1127</v>
      </c>
      <c r="C1581" s="585" t="s">
        <v>31</v>
      </c>
      <c r="D1581" s="586">
        <v>29286</v>
      </c>
      <c r="E1581" s="587">
        <v>17.068999999999999</v>
      </c>
      <c r="F1581" s="587">
        <f t="shared" si="72"/>
        <v>499882.734</v>
      </c>
      <c r="G1581" s="588">
        <v>0.28000000000000003</v>
      </c>
      <c r="H1581" s="586">
        <v>4.9000000000000004</v>
      </c>
      <c r="I1581" s="587">
        <f t="shared" si="73"/>
        <v>143501.40000000002</v>
      </c>
      <c r="J1581" s="589">
        <f t="shared" si="74"/>
        <v>0</v>
      </c>
    </row>
    <row r="1582" spans="1:10">
      <c r="A1582" s="584">
        <v>2016</v>
      </c>
      <c r="B1582" s="585" t="s">
        <v>1127</v>
      </c>
      <c r="C1582" s="585" t="s">
        <v>31</v>
      </c>
      <c r="D1582" s="586">
        <v>43893</v>
      </c>
      <c r="E1582" s="587">
        <v>16.916</v>
      </c>
      <c r="F1582" s="587">
        <f t="shared" si="72"/>
        <v>742493.98800000001</v>
      </c>
      <c r="G1582" s="588">
        <v>0.27</v>
      </c>
      <c r="H1582" s="586">
        <v>5.2</v>
      </c>
      <c r="I1582" s="587">
        <f t="shared" si="73"/>
        <v>228243.6</v>
      </c>
      <c r="J1582" s="589">
        <f t="shared" si="74"/>
        <v>0</v>
      </c>
    </row>
    <row r="1583" spans="1:10">
      <c r="A1583" s="584">
        <v>2016</v>
      </c>
      <c r="B1583" s="585" t="s">
        <v>1127</v>
      </c>
      <c r="C1583" s="585" t="s">
        <v>31</v>
      </c>
      <c r="D1583" s="586">
        <v>58199</v>
      </c>
      <c r="E1583" s="587">
        <v>16.940999999999999</v>
      </c>
      <c r="F1583" s="587">
        <f t="shared" si="72"/>
        <v>985949.25899999996</v>
      </c>
      <c r="G1583" s="588">
        <v>0.28000000000000003</v>
      </c>
      <c r="H1583" s="586">
        <v>4.9000000000000004</v>
      </c>
      <c r="I1583" s="587">
        <f t="shared" si="73"/>
        <v>285175.10000000003</v>
      </c>
      <c r="J1583" s="589">
        <f t="shared" si="74"/>
        <v>0</v>
      </c>
    </row>
    <row r="1584" spans="1:10">
      <c r="A1584" s="584">
        <v>2016</v>
      </c>
      <c r="B1584" s="585" t="s">
        <v>1127</v>
      </c>
      <c r="C1584" s="585" t="s">
        <v>31</v>
      </c>
      <c r="D1584" s="586">
        <v>73046</v>
      </c>
      <c r="E1584" s="587">
        <v>16.648</v>
      </c>
      <c r="F1584" s="587">
        <f t="shared" si="72"/>
        <v>1216069.808</v>
      </c>
      <c r="G1584" s="588">
        <v>0.37</v>
      </c>
      <c r="H1584" s="586">
        <v>5</v>
      </c>
      <c r="I1584" s="587">
        <f t="shared" si="73"/>
        <v>365230</v>
      </c>
      <c r="J1584" s="589">
        <f t="shared" si="74"/>
        <v>0</v>
      </c>
    </row>
    <row r="1585" spans="1:10">
      <c r="A1585" s="584">
        <v>2016</v>
      </c>
      <c r="B1585" s="585" t="s">
        <v>1133</v>
      </c>
      <c r="C1585" s="585" t="s">
        <v>31</v>
      </c>
      <c r="D1585" s="586">
        <v>800417</v>
      </c>
      <c r="E1585" s="587">
        <v>13.83</v>
      </c>
      <c r="F1585" s="587">
        <f t="shared" si="72"/>
        <v>11069767.109999999</v>
      </c>
      <c r="G1585" s="588">
        <v>0.9</v>
      </c>
      <c r="H1585" s="586">
        <v>15.8</v>
      </c>
      <c r="I1585" s="587">
        <f t="shared" si="73"/>
        <v>12646588.600000001</v>
      </c>
      <c r="J1585" s="589">
        <f t="shared" si="74"/>
        <v>1</v>
      </c>
    </row>
    <row r="1586" spans="1:10">
      <c r="A1586" s="584">
        <v>2016</v>
      </c>
      <c r="B1586" s="585" t="s">
        <v>1133</v>
      </c>
      <c r="C1586" s="585" t="s">
        <v>31</v>
      </c>
      <c r="D1586" s="586">
        <v>224376</v>
      </c>
      <c r="E1586" s="587">
        <v>10.4</v>
      </c>
      <c r="F1586" s="587">
        <f t="shared" si="72"/>
        <v>2333510.4</v>
      </c>
      <c r="G1586" s="588">
        <v>2.2200000000000002</v>
      </c>
      <c r="H1586" s="586">
        <v>29</v>
      </c>
      <c r="I1586" s="587">
        <f t="shared" si="73"/>
        <v>6506904</v>
      </c>
      <c r="J1586" s="589">
        <f t="shared" si="74"/>
        <v>1</v>
      </c>
    </row>
    <row r="1587" spans="1:10">
      <c r="A1587" s="584">
        <v>2016</v>
      </c>
      <c r="B1587" s="585" t="s">
        <v>1127</v>
      </c>
      <c r="C1587" s="585" t="s">
        <v>31</v>
      </c>
      <c r="D1587" s="586">
        <v>32232</v>
      </c>
      <c r="E1587" s="587">
        <v>17.59</v>
      </c>
      <c r="F1587" s="587">
        <f t="shared" si="72"/>
        <v>566960.88</v>
      </c>
      <c r="G1587" s="588">
        <v>0.25</v>
      </c>
      <c r="H1587" s="586">
        <v>5.6</v>
      </c>
      <c r="I1587" s="587">
        <f t="shared" si="73"/>
        <v>180499.19999999998</v>
      </c>
      <c r="J1587" s="589">
        <f t="shared" si="74"/>
        <v>0</v>
      </c>
    </row>
    <row r="1588" spans="1:10">
      <c r="A1588" s="584">
        <v>2016</v>
      </c>
      <c r="B1588" s="585" t="s">
        <v>1127</v>
      </c>
      <c r="C1588" s="585" t="s">
        <v>31</v>
      </c>
      <c r="D1588" s="586">
        <v>32646</v>
      </c>
      <c r="E1588" s="587">
        <v>17.52</v>
      </c>
      <c r="F1588" s="587">
        <f t="shared" si="72"/>
        <v>571957.92000000004</v>
      </c>
      <c r="G1588" s="588">
        <v>0.17</v>
      </c>
      <c r="H1588" s="586">
        <v>4.3</v>
      </c>
      <c r="I1588" s="587">
        <f t="shared" si="73"/>
        <v>140377.79999999999</v>
      </c>
      <c r="J1588" s="589">
        <f t="shared" si="74"/>
        <v>0</v>
      </c>
    </row>
    <row r="1589" spans="1:10">
      <c r="A1589" s="584">
        <v>2016</v>
      </c>
      <c r="B1589" s="585" t="s">
        <v>1131</v>
      </c>
      <c r="C1589" s="585" t="s">
        <v>31</v>
      </c>
      <c r="D1589" s="586">
        <v>28318</v>
      </c>
      <c r="E1589" s="587">
        <v>22.39</v>
      </c>
      <c r="F1589" s="587">
        <f t="shared" si="72"/>
        <v>634040.02</v>
      </c>
      <c r="G1589" s="588">
        <v>3.12</v>
      </c>
      <c r="H1589" s="586">
        <v>8.9</v>
      </c>
      <c r="I1589" s="587">
        <f t="shared" si="73"/>
        <v>252030.2</v>
      </c>
      <c r="J1589" s="589">
        <f t="shared" si="74"/>
        <v>0</v>
      </c>
    </row>
    <row r="1590" spans="1:10">
      <c r="A1590" s="584">
        <v>2016</v>
      </c>
      <c r="B1590" s="585" t="s">
        <v>1127</v>
      </c>
      <c r="C1590" s="585" t="s">
        <v>31</v>
      </c>
      <c r="D1590" s="586">
        <v>85125</v>
      </c>
      <c r="E1590" s="587">
        <v>17.789000000000001</v>
      </c>
      <c r="F1590" s="587">
        <f t="shared" si="72"/>
        <v>1514288.6250000002</v>
      </c>
      <c r="G1590" s="588">
        <v>0.2</v>
      </c>
      <c r="H1590" s="586">
        <v>4.7</v>
      </c>
      <c r="I1590" s="587">
        <f t="shared" si="73"/>
        <v>400087.5</v>
      </c>
      <c r="J1590" s="589">
        <f t="shared" si="74"/>
        <v>0</v>
      </c>
    </row>
    <row r="1591" spans="1:10">
      <c r="A1591" s="584">
        <v>2016</v>
      </c>
      <c r="B1591" s="585" t="s">
        <v>1127</v>
      </c>
      <c r="C1591" s="585" t="s">
        <v>31</v>
      </c>
      <c r="D1591" s="586">
        <v>255156</v>
      </c>
      <c r="E1591" s="587">
        <v>17.768999999999998</v>
      </c>
      <c r="F1591" s="587">
        <f t="shared" si="72"/>
        <v>4533866.9639999997</v>
      </c>
      <c r="G1591" s="588">
        <v>0.22</v>
      </c>
      <c r="H1591" s="586">
        <v>5.0999999999999996</v>
      </c>
      <c r="I1591" s="587">
        <f t="shared" si="73"/>
        <v>1301295.5999999999</v>
      </c>
      <c r="J1591" s="589">
        <f t="shared" si="74"/>
        <v>0</v>
      </c>
    </row>
    <row r="1592" spans="1:10">
      <c r="A1592" s="584">
        <v>2016</v>
      </c>
      <c r="B1592" s="585" t="s">
        <v>1127</v>
      </c>
      <c r="C1592" s="585" t="s">
        <v>31</v>
      </c>
      <c r="D1592" s="586">
        <v>58332</v>
      </c>
      <c r="E1592" s="587">
        <v>17.628</v>
      </c>
      <c r="F1592" s="587">
        <f t="shared" si="72"/>
        <v>1028276.496</v>
      </c>
      <c r="G1592" s="588">
        <v>0.18</v>
      </c>
      <c r="H1592" s="586">
        <v>4.5999999999999996</v>
      </c>
      <c r="I1592" s="587">
        <f t="shared" si="73"/>
        <v>268327.19999999995</v>
      </c>
      <c r="J1592" s="589">
        <f t="shared" si="74"/>
        <v>0</v>
      </c>
    </row>
    <row r="1593" spans="1:10">
      <c r="A1593" s="584">
        <v>2016</v>
      </c>
      <c r="B1593" s="585" t="s">
        <v>1127</v>
      </c>
      <c r="C1593" s="585" t="s">
        <v>31</v>
      </c>
      <c r="D1593" s="586">
        <v>14651</v>
      </c>
      <c r="E1593" s="587">
        <v>17.795999999999999</v>
      </c>
      <c r="F1593" s="587">
        <f t="shared" si="72"/>
        <v>260729.196</v>
      </c>
      <c r="G1593" s="588">
        <v>0.18</v>
      </c>
      <c r="H1593" s="586">
        <v>4.9000000000000004</v>
      </c>
      <c r="I1593" s="587">
        <f t="shared" si="73"/>
        <v>71789.900000000009</v>
      </c>
      <c r="J1593" s="589">
        <f t="shared" si="74"/>
        <v>0</v>
      </c>
    </row>
    <row r="1594" spans="1:10">
      <c r="A1594" s="584">
        <v>2016</v>
      </c>
      <c r="B1594" s="585" t="s">
        <v>1127</v>
      </c>
      <c r="C1594" s="585" t="s">
        <v>31</v>
      </c>
      <c r="D1594" s="586">
        <v>243372</v>
      </c>
      <c r="E1594" s="587">
        <v>17.597999999999999</v>
      </c>
      <c r="F1594" s="587">
        <f t="shared" si="72"/>
        <v>4282860.4559999993</v>
      </c>
      <c r="G1594" s="588">
        <v>0.24</v>
      </c>
      <c r="H1594" s="586">
        <v>5.6</v>
      </c>
      <c r="I1594" s="587">
        <f t="shared" si="73"/>
        <v>1362883.2</v>
      </c>
      <c r="J1594" s="589">
        <f t="shared" si="74"/>
        <v>0</v>
      </c>
    </row>
    <row r="1595" spans="1:10">
      <c r="A1595" s="584">
        <v>2016</v>
      </c>
      <c r="B1595" s="585" t="s">
        <v>1127</v>
      </c>
      <c r="C1595" s="585" t="s">
        <v>31</v>
      </c>
      <c r="D1595" s="586">
        <v>30417</v>
      </c>
      <c r="E1595" s="587">
        <v>17.84</v>
      </c>
      <c r="F1595" s="587">
        <f t="shared" si="72"/>
        <v>542639.28</v>
      </c>
      <c r="G1595" s="588">
        <v>0.26</v>
      </c>
      <c r="H1595" s="586">
        <v>5</v>
      </c>
      <c r="I1595" s="587">
        <f t="shared" si="73"/>
        <v>152085</v>
      </c>
      <c r="J1595" s="589">
        <f t="shared" si="74"/>
        <v>0</v>
      </c>
    </row>
    <row r="1596" spans="1:10">
      <c r="A1596" s="584">
        <v>2016</v>
      </c>
      <c r="B1596" s="585" t="s">
        <v>1127</v>
      </c>
      <c r="C1596" s="585" t="s">
        <v>31</v>
      </c>
      <c r="D1596" s="586">
        <v>30305</v>
      </c>
      <c r="E1596" s="587">
        <v>16.998000000000001</v>
      </c>
      <c r="F1596" s="587">
        <f t="shared" si="72"/>
        <v>515124.39</v>
      </c>
      <c r="G1596" s="588">
        <v>0.27</v>
      </c>
      <c r="H1596" s="586">
        <v>4.8</v>
      </c>
      <c r="I1596" s="587">
        <f t="shared" si="73"/>
        <v>145464</v>
      </c>
      <c r="J1596" s="589">
        <f t="shared" si="74"/>
        <v>0</v>
      </c>
    </row>
    <row r="1597" spans="1:10">
      <c r="A1597" s="584">
        <v>2016</v>
      </c>
      <c r="B1597" s="585" t="s">
        <v>1127</v>
      </c>
      <c r="C1597" s="585" t="s">
        <v>31</v>
      </c>
      <c r="D1597" s="586">
        <v>44865</v>
      </c>
      <c r="E1597" s="587">
        <v>17.545999999999999</v>
      </c>
      <c r="F1597" s="587">
        <f t="shared" si="72"/>
        <v>787201.28999999992</v>
      </c>
      <c r="G1597" s="588">
        <v>0.2</v>
      </c>
      <c r="H1597" s="586">
        <v>4.5999999999999996</v>
      </c>
      <c r="I1597" s="587">
        <f t="shared" si="73"/>
        <v>206378.99999999997</v>
      </c>
      <c r="J1597" s="589">
        <f t="shared" si="74"/>
        <v>0</v>
      </c>
    </row>
    <row r="1598" spans="1:10">
      <c r="A1598" s="584">
        <v>2016</v>
      </c>
      <c r="B1598" s="585" t="s">
        <v>1127</v>
      </c>
      <c r="C1598" s="585" t="s">
        <v>31</v>
      </c>
      <c r="D1598" s="586">
        <v>60692</v>
      </c>
      <c r="E1598" s="587">
        <v>18.04</v>
      </c>
      <c r="F1598" s="587">
        <f t="shared" si="72"/>
        <v>1094883.68</v>
      </c>
      <c r="G1598" s="588">
        <v>0.2</v>
      </c>
      <c r="H1598" s="586">
        <v>4.8</v>
      </c>
      <c r="I1598" s="587">
        <f t="shared" si="73"/>
        <v>291321.59999999998</v>
      </c>
      <c r="J1598" s="589">
        <f t="shared" si="74"/>
        <v>0</v>
      </c>
    </row>
    <row r="1599" spans="1:10">
      <c r="A1599" s="584">
        <v>2016</v>
      </c>
      <c r="B1599" s="585" t="s">
        <v>1127</v>
      </c>
      <c r="C1599" s="585" t="s">
        <v>31</v>
      </c>
      <c r="D1599" s="586">
        <v>181232</v>
      </c>
      <c r="E1599" s="587">
        <v>16.207999999999998</v>
      </c>
      <c r="F1599" s="587">
        <f t="shared" si="72"/>
        <v>2937408.2559999996</v>
      </c>
      <c r="G1599" s="588">
        <v>0.41</v>
      </c>
      <c r="H1599" s="586">
        <v>4.8</v>
      </c>
      <c r="I1599" s="587">
        <f t="shared" si="73"/>
        <v>869913.59999999998</v>
      </c>
      <c r="J1599" s="589">
        <f t="shared" si="74"/>
        <v>0</v>
      </c>
    </row>
    <row r="1600" spans="1:10">
      <c r="A1600" s="584">
        <v>2016</v>
      </c>
      <c r="B1600" s="585" t="s">
        <v>1131</v>
      </c>
      <c r="C1600" s="585" t="s">
        <v>31</v>
      </c>
      <c r="D1600" s="586">
        <v>81343</v>
      </c>
      <c r="E1600" s="587">
        <v>23.08</v>
      </c>
      <c r="F1600" s="587">
        <f t="shared" si="72"/>
        <v>1877396.44</v>
      </c>
      <c r="G1600" s="588">
        <v>3.34</v>
      </c>
      <c r="H1600" s="586">
        <v>8.6999999999999993</v>
      </c>
      <c r="I1600" s="587">
        <f t="shared" si="73"/>
        <v>707684.1</v>
      </c>
      <c r="J1600" s="589">
        <f t="shared" si="74"/>
        <v>0</v>
      </c>
    </row>
    <row r="1601" spans="1:10">
      <c r="A1601" s="584">
        <v>2016</v>
      </c>
      <c r="B1601" s="585" t="s">
        <v>1131</v>
      </c>
      <c r="C1601" s="585" t="s">
        <v>31</v>
      </c>
      <c r="D1601" s="586">
        <v>139220</v>
      </c>
      <c r="E1601" s="587">
        <v>22.13</v>
      </c>
      <c r="F1601" s="587">
        <f t="shared" si="72"/>
        <v>3080938.6</v>
      </c>
      <c r="G1601" s="588">
        <v>3.07</v>
      </c>
      <c r="H1601" s="586">
        <v>9.5</v>
      </c>
      <c r="I1601" s="587">
        <f t="shared" si="73"/>
        <v>1322590</v>
      </c>
      <c r="J1601" s="589">
        <f t="shared" si="74"/>
        <v>0</v>
      </c>
    </row>
    <row r="1602" spans="1:10">
      <c r="A1602" s="584">
        <v>2016</v>
      </c>
      <c r="B1602" s="585" t="s">
        <v>1127</v>
      </c>
      <c r="C1602" s="585" t="s">
        <v>31</v>
      </c>
      <c r="D1602" s="586">
        <v>27930</v>
      </c>
      <c r="E1602" s="587">
        <v>16.95</v>
      </c>
      <c r="F1602" s="587">
        <f t="shared" si="72"/>
        <v>473413.5</v>
      </c>
      <c r="G1602" s="588">
        <v>0.4</v>
      </c>
      <c r="H1602" s="586">
        <v>5</v>
      </c>
      <c r="I1602" s="587">
        <f t="shared" si="73"/>
        <v>139650</v>
      </c>
      <c r="J1602" s="589">
        <f t="shared" si="74"/>
        <v>0</v>
      </c>
    </row>
    <row r="1603" spans="1:10">
      <c r="A1603" s="584">
        <v>2016</v>
      </c>
      <c r="B1603" s="585" t="s">
        <v>1127</v>
      </c>
      <c r="C1603" s="585" t="s">
        <v>31</v>
      </c>
      <c r="D1603" s="586">
        <v>41187</v>
      </c>
      <c r="E1603" s="587">
        <v>16.899999999999999</v>
      </c>
      <c r="F1603" s="587">
        <f t="shared" ref="F1603:F1666" si="75">E1603*D1603</f>
        <v>696060.29999999993</v>
      </c>
      <c r="G1603" s="588">
        <v>0.35</v>
      </c>
      <c r="H1603" s="586">
        <v>5.0999999999999996</v>
      </c>
      <c r="I1603" s="587">
        <f t="shared" ref="I1603:I1666" si="76">H1603*D1603</f>
        <v>210053.69999999998</v>
      </c>
      <c r="J1603" s="589">
        <f t="shared" ref="J1603:J1666" si="77">IF(B1603="LIG",1,0)</f>
        <v>0</v>
      </c>
    </row>
    <row r="1604" spans="1:10">
      <c r="A1604" s="584">
        <v>2016</v>
      </c>
      <c r="B1604" s="585" t="s">
        <v>1127</v>
      </c>
      <c r="C1604" s="585" t="s">
        <v>31</v>
      </c>
      <c r="D1604" s="586">
        <v>27953</v>
      </c>
      <c r="E1604" s="587">
        <v>16.93</v>
      </c>
      <c r="F1604" s="587">
        <f t="shared" si="75"/>
        <v>473244.29</v>
      </c>
      <c r="G1604" s="588">
        <v>0.37</v>
      </c>
      <c r="H1604" s="586">
        <v>4.9000000000000004</v>
      </c>
      <c r="I1604" s="587">
        <f t="shared" si="76"/>
        <v>136969.70000000001</v>
      </c>
      <c r="J1604" s="589">
        <f t="shared" si="77"/>
        <v>0</v>
      </c>
    </row>
    <row r="1605" spans="1:10">
      <c r="A1605" s="584">
        <v>2016</v>
      </c>
      <c r="B1605" s="585" t="s">
        <v>1127</v>
      </c>
      <c r="C1605" s="585" t="s">
        <v>31</v>
      </c>
      <c r="D1605" s="586">
        <v>27066</v>
      </c>
      <c r="E1605" s="587">
        <v>17</v>
      </c>
      <c r="F1605" s="587">
        <f t="shared" si="75"/>
        <v>460122</v>
      </c>
      <c r="G1605" s="588">
        <v>0.32</v>
      </c>
      <c r="H1605" s="586">
        <v>5</v>
      </c>
      <c r="I1605" s="587">
        <f t="shared" si="76"/>
        <v>135330</v>
      </c>
      <c r="J1605" s="589">
        <f t="shared" si="77"/>
        <v>0</v>
      </c>
    </row>
    <row r="1606" spans="1:10">
      <c r="A1606" s="584">
        <v>2016</v>
      </c>
      <c r="B1606" s="585" t="s">
        <v>1127</v>
      </c>
      <c r="C1606" s="585" t="s">
        <v>31</v>
      </c>
      <c r="D1606" s="586">
        <v>54992</v>
      </c>
      <c r="E1606" s="587">
        <v>16.8</v>
      </c>
      <c r="F1606" s="587">
        <f t="shared" si="75"/>
        <v>923865.60000000009</v>
      </c>
      <c r="G1606" s="588">
        <v>0.37</v>
      </c>
      <c r="H1606" s="586">
        <v>4.9000000000000004</v>
      </c>
      <c r="I1606" s="587">
        <f t="shared" si="76"/>
        <v>269460.80000000005</v>
      </c>
      <c r="J1606" s="589">
        <f t="shared" si="77"/>
        <v>0</v>
      </c>
    </row>
    <row r="1607" spans="1:10">
      <c r="A1607" s="584">
        <v>2016</v>
      </c>
      <c r="B1607" s="585" t="s">
        <v>1131</v>
      </c>
      <c r="C1607" s="585" t="s">
        <v>31</v>
      </c>
      <c r="D1607" s="586">
        <v>12524</v>
      </c>
      <c r="E1607" s="587">
        <v>25.49</v>
      </c>
      <c r="F1607" s="587">
        <f t="shared" si="75"/>
        <v>319236.76</v>
      </c>
      <c r="G1607" s="588">
        <v>1.62</v>
      </c>
      <c r="H1607" s="586">
        <v>8.6</v>
      </c>
      <c r="I1607" s="587">
        <f t="shared" si="76"/>
        <v>107706.4</v>
      </c>
      <c r="J1607" s="589">
        <f t="shared" si="77"/>
        <v>0</v>
      </c>
    </row>
    <row r="1608" spans="1:10">
      <c r="A1608" s="584">
        <v>2016</v>
      </c>
      <c r="B1608" s="585" t="s">
        <v>1131</v>
      </c>
      <c r="C1608" s="585" t="s">
        <v>31</v>
      </c>
      <c r="D1608" s="586">
        <v>26143</v>
      </c>
      <c r="E1608" s="587">
        <v>23.44</v>
      </c>
      <c r="F1608" s="587">
        <f t="shared" si="75"/>
        <v>612791.92000000004</v>
      </c>
      <c r="G1608" s="588">
        <v>1.57</v>
      </c>
      <c r="H1608" s="586">
        <v>12.8</v>
      </c>
      <c r="I1608" s="587">
        <f t="shared" si="76"/>
        <v>334630.40000000002</v>
      </c>
      <c r="J1608" s="589">
        <f t="shared" si="77"/>
        <v>0</v>
      </c>
    </row>
    <row r="1609" spans="1:10">
      <c r="A1609" s="584">
        <v>2016</v>
      </c>
      <c r="B1609" s="585" t="s">
        <v>1127</v>
      </c>
      <c r="C1609" s="585" t="s">
        <v>31</v>
      </c>
      <c r="D1609" s="586">
        <v>45830</v>
      </c>
      <c r="E1609" s="587">
        <v>17.616</v>
      </c>
      <c r="F1609" s="587">
        <f t="shared" si="75"/>
        <v>807341.28</v>
      </c>
      <c r="G1609" s="588">
        <v>0.19</v>
      </c>
      <c r="H1609" s="586">
        <v>4.3</v>
      </c>
      <c r="I1609" s="587">
        <f t="shared" si="76"/>
        <v>197069</v>
      </c>
      <c r="J1609" s="589">
        <f t="shared" si="77"/>
        <v>0</v>
      </c>
    </row>
    <row r="1610" spans="1:10">
      <c r="A1610" s="584">
        <v>2016</v>
      </c>
      <c r="B1610" s="585" t="s">
        <v>1127</v>
      </c>
      <c r="C1610" s="585" t="s">
        <v>31</v>
      </c>
      <c r="D1610" s="586">
        <v>15356</v>
      </c>
      <c r="E1610" s="587">
        <v>16.914000000000001</v>
      </c>
      <c r="F1610" s="587">
        <f t="shared" si="75"/>
        <v>259731.38400000002</v>
      </c>
      <c r="G1610" s="588">
        <v>0.34</v>
      </c>
      <c r="H1610" s="586">
        <v>5</v>
      </c>
      <c r="I1610" s="587">
        <f t="shared" si="76"/>
        <v>76780</v>
      </c>
      <c r="J1610" s="589">
        <f t="shared" si="77"/>
        <v>0</v>
      </c>
    </row>
    <row r="1611" spans="1:10">
      <c r="A1611" s="584">
        <v>2016</v>
      </c>
      <c r="B1611" s="585" t="s">
        <v>1127</v>
      </c>
      <c r="C1611" s="585" t="s">
        <v>31</v>
      </c>
      <c r="D1611" s="586">
        <v>30387</v>
      </c>
      <c r="E1611" s="587">
        <v>17.314</v>
      </c>
      <c r="F1611" s="587">
        <f t="shared" si="75"/>
        <v>526120.51800000004</v>
      </c>
      <c r="G1611" s="588">
        <v>0.22</v>
      </c>
      <c r="H1611" s="586">
        <v>3.9</v>
      </c>
      <c r="I1611" s="587">
        <f t="shared" si="76"/>
        <v>118509.3</v>
      </c>
      <c r="J1611" s="589">
        <f t="shared" si="77"/>
        <v>0</v>
      </c>
    </row>
    <row r="1612" spans="1:10">
      <c r="A1612" s="584">
        <v>2016</v>
      </c>
      <c r="B1612" s="585" t="s">
        <v>1127</v>
      </c>
      <c r="C1612" s="585" t="s">
        <v>31</v>
      </c>
      <c r="D1612" s="586">
        <v>121803</v>
      </c>
      <c r="E1612" s="587">
        <v>18.027999999999999</v>
      </c>
      <c r="F1612" s="587">
        <f t="shared" si="75"/>
        <v>2195864.4839999997</v>
      </c>
      <c r="G1612" s="588">
        <v>0.25</v>
      </c>
      <c r="H1612" s="586">
        <v>5.0999999999999996</v>
      </c>
      <c r="I1612" s="587">
        <f t="shared" si="76"/>
        <v>621195.29999999993</v>
      </c>
      <c r="J1612" s="589">
        <f t="shared" si="77"/>
        <v>0</v>
      </c>
    </row>
    <row r="1613" spans="1:10">
      <c r="A1613" s="584">
        <v>2016</v>
      </c>
      <c r="B1613" s="585" t="s">
        <v>1127</v>
      </c>
      <c r="C1613" s="585" t="s">
        <v>31</v>
      </c>
      <c r="D1613" s="586">
        <v>47789</v>
      </c>
      <c r="E1613" s="587">
        <v>17.106000000000002</v>
      </c>
      <c r="F1613" s="587">
        <f t="shared" si="75"/>
        <v>817478.63400000008</v>
      </c>
      <c r="G1613" s="588">
        <v>0.28999999999999998</v>
      </c>
      <c r="H1613" s="586">
        <v>4.5999999999999996</v>
      </c>
      <c r="I1613" s="587">
        <f t="shared" si="76"/>
        <v>219829.4</v>
      </c>
      <c r="J1613" s="589">
        <f t="shared" si="77"/>
        <v>0</v>
      </c>
    </row>
    <row r="1614" spans="1:10">
      <c r="A1614" s="584">
        <v>2016</v>
      </c>
      <c r="B1614" s="585" t="s">
        <v>1127</v>
      </c>
      <c r="C1614" s="585" t="s">
        <v>31</v>
      </c>
      <c r="D1614" s="586">
        <v>79051</v>
      </c>
      <c r="E1614" s="587">
        <v>17.898</v>
      </c>
      <c r="F1614" s="587">
        <f t="shared" si="75"/>
        <v>1414854.798</v>
      </c>
      <c r="G1614" s="588">
        <v>0.33</v>
      </c>
      <c r="H1614" s="586">
        <v>4.8</v>
      </c>
      <c r="I1614" s="587">
        <f t="shared" si="76"/>
        <v>379444.8</v>
      </c>
      <c r="J1614" s="589">
        <f t="shared" si="77"/>
        <v>0</v>
      </c>
    </row>
    <row r="1615" spans="1:10">
      <c r="A1615" s="584">
        <v>2016</v>
      </c>
      <c r="B1615" s="585" t="s">
        <v>1127</v>
      </c>
      <c r="C1615" s="585" t="s">
        <v>31</v>
      </c>
      <c r="D1615" s="586">
        <v>222011</v>
      </c>
      <c r="E1615" s="587">
        <v>17.14</v>
      </c>
      <c r="F1615" s="587">
        <f t="shared" si="75"/>
        <v>3805268.54</v>
      </c>
      <c r="G1615" s="588">
        <v>0.28999999999999998</v>
      </c>
      <c r="H1615" s="586">
        <v>4.5999999999999996</v>
      </c>
      <c r="I1615" s="587">
        <f t="shared" si="76"/>
        <v>1021250.6</v>
      </c>
      <c r="J1615" s="589">
        <f t="shared" si="77"/>
        <v>0</v>
      </c>
    </row>
    <row r="1616" spans="1:10">
      <c r="A1616" s="584">
        <v>2016</v>
      </c>
      <c r="B1616" s="585" t="s">
        <v>1127</v>
      </c>
      <c r="C1616" s="585" t="s">
        <v>31</v>
      </c>
      <c r="D1616" s="586">
        <v>395026</v>
      </c>
      <c r="E1616" s="587">
        <v>16.672000000000001</v>
      </c>
      <c r="F1616" s="587">
        <f t="shared" si="75"/>
        <v>6585873.4720000001</v>
      </c>
      <c r="G1616" s="588">
        <v>0.37</v>
      </c>
      <c r="H1616" s="586">
        <v>4.8</v>
      </c>
      <c r="I1616" s="587">
        <f t="shared" si="76"/>
        <v>1896124.7999999998</v>
      </c>
      <c r="J1616" s="589">
        <f t="shared" si="77"/>
        <v>0</v>
      </c>
    </row>
    <row r="1617" spans="1:10">
      <c r="A1617" s="584">
        <v>2016</v>
      </c>
      <c r="B1617" s="585" t="s">
        <v>1131</v>
      </c>
      <c r="C1617" s="585" t="s">
        <v>31</v>
      </c>
      <c r="D1617" s="586">
        <v>21395</v>
      </c>
      <c r="E1617" s="587">
        <v>26.228000000000002</v>
      </c>
      <c r="F1617" s="587">
        <f t="shared" si="75"/>
        <v>561148.06000000006</v>
      </c>
      <c r="G1617" s="588">
        <v>3.02</v>
      </c>
      <c r="H1617" s="586">
        <v>7.55</v>
      </c>
      <c r="I1617" s="587">
        <f t="shared" si="76"/>
        <v>161532.25</v>
      </c>
      <c r="J1617" s="589">
        <f t="shared" si="77"/>
        <v>0</v>
      </c>
    </row>
    <row r="1618" spans="1:10">
      <c r="A1618" s="584">
        <v>2016</v>
      </c>
      <c r="B1618" s="585" t="s">
        <v>1131</v>
      </c>
      <c r="C1618" s="585" t="s">
        <v>31</v>
      </c>
      <c r="D1618" s="586">
        <v>41045</v>
      </c>
      <c r="E1618" s="587">
        <v>25.984000000000002</v>
      </c>
      <c r="F1618" s="587">
        <f t="shared" si="75"/>
        <v>1066513.28</v>
      </c>
      <c r="G1618" s="588">
        <v>2.77</v>
      </c>
      <c r="H1618" s="586">
        <v>7.66</v>
      </c>
      <c r="I1618" s="587">
        <f t="shared" si="76"/>
        <v>314404.7</v>
      </c>
      <c r="J1618" s="589">
        <f t="shared" si="77"/>
        <v>0</v>
      </c>
    </row>
    <row r="1619" spans="1:10">
      <c r="A1619" s="584">
        <v>2016</v>
      </c>
      <c r="B1619" s="585" t="s">
        <v>1131</v>
      </c>
      <c r="C1619" s="585" t="s">
        <v>31</v>
      </c>
      <c r="D1619" s="586">
        <v>25125</v>
      </c>
      <c r="E1619" s="587">
        <v>25.15</v>
      </c>
      <c r="F1619" s="587">
        <f t="shared" si="75"/>
        <v>631893.75</v>
      </c>
      <c r="G1619" s="588">
        <v>3.85</v>
      </c>
      <c r="H1619" s="586">
        <v>8.66</v>
      </c>
      <c r="I1619" s="587">
        <f t="shared" si="76"/>
        <v>217582.5</v>
      </c>
      <c r="J1619" s="589">
        <f t="shared" si="77"/>
        <v>0</v>
      </c>
    </row>
    <row r="1620" spans="1:10">
      <c r="A1620" s="584">
        <v>2016</v>
      </c>
      <c r="B1620" s="585" t="s">
        <v>1131</v>
      </c>
      <c r="C1620" s="585" t="s">
        <v>31</v>
      </c>
      <c r="D1620" s="586">
        <v>70877</v>
      </c>
      <c r="E1620" s="587">
        <v>26.341999999999999</v>
      </c>
      <c r="F1620" s="587">
        <f t="shared" si="75"/>
        <v>1867041.9339999999</v>
      </c>
      <c r="G1620" s="588">
        <v>3.03</v>
      </c>
      <c r="H1620" s="586">
        <v>7.41</v>
      </c>
      <c r="I1620" s="587">
        <f t="shared" si="76"/>
        <v>525198.57000000007</v>
      </c>
      <c r="J1620" s="589">
        <f t="shared" si="77"/>
        <v>0</v>
      </c>
    </row>
    <row r="1621" spans="1:10">
      <c r="A1621" s="584">
        <v>2016</v>
      </c>
      <c r="B1621" s="585" t="s">
        <v>1131</v>
      </c>
      <c r="C1621" s="585" t="s">
        <v>31</v>
      </c>
      <c r="D1621" s="586">
        <v>85744</v>
      </c>
      <c r="E1621" s="587">
        <v>24.827999999999999</v>
      </c>
      <c r="F1621" s="587">
        <f t="shared" si="75"/>
        <v>2128852.0320000001</v>
      </c>
      <c r="G1621" s="588">
        <v>4.4400000000000004</v>
      </c>
      <c r="H1621" s="586">
        <v>8.98</v>
      </c>
      <c r="I1621" s="587">
        <f t="shared" si="76"/>
        <v>769981.12</v>
      </c>
      <c r="J1621" s="589">
        <f t="shared" si="77"/>
        <v>0</v>
      </c>
    </row>
    <row r="1622" spans="1:10">
      <c r="A1622" s="584">
        <v>2016</v>
      </c>
      <c r="B1622" s="585" t="s">
        <v>1131</v>
      </c>
      <c r="C1622" s="585" t="s">
        <v>31</v>
      </c>
      <c r="D1622" s="586">
        <v>47750</v>
      </c>
      <c r="E1622" s="587">
        <v>24.864000000000001</v>
      </c>
      <c r="F1622" s="587">
        <f t="shared" si="75"/>
        <v>1187256</v>
      </c>
      <c r="G1622" s="588">
        <v>4.04</v>
      </c>
      <c r="H1622" s="586">
        <v>9.49</v>
      </c>
      <c r="I1622" s="587">
        <f t="shared" si="76"/>
        <v>453147.5</v>
      </c>
      <c r="J1622" s="589">
        <f t="shared" si="77"/>
        <v>0</v>
      </c>
    </row>
    <row r="1623" spans="1:10">
      <c r="A1623" s="584">
        <v>2016</v>
      </c>
      <c r="B1623" s="585" t="s">
        <v>1133</v>
      </c>
      <c r="C1623" s="585" t="s">
        <v>31</v>
      </c>
      <c r="D1623" s="586">
        <v>14438</v>
      </c>
      <c r="E1623" s="587">
        <v>15</v>
      </c>
      <c r="F1623" s="587">
        <f t="shared" si="75"/>
        <v>216570</v>
      </c>
      <c r="G1623" s="588">
        <v>0.13</v>
      </c>
      <c r="H1623" s="586">
        <v>6.5</v>
      </c>
      <c r="I1623" s="587">
        <f t="shared" si="76"/>
        <v>93847</v>
      </c>
      <c r="J1623" s="589">
        <f t="shared" si="77"/>
        <v>1</v>
      </c>
    </row>
    <row r="1624" spans="1:10">
      <c r="A1624" s="584">
        <v>2016</v>
      </c>
      <c r="B1624" s="585" t="s">
        <v>1133</v>
      </c>
      <c r="C1624" s="585" t="s">
        <v>31</v>
      </c>
      <c r="D1624" s="586">
        <v>8286</v>
      </c>
      <c r="E1624" s="587">
        <v>14</v>
      </c>
      <c r="F1624" s="587">
        <f t="shared" si="75"/>
        <v>116004</v>
      </c>
      <c r="G1624" s="588">
        <v>0.16</v>
      </c>
      <c r="H1624" s="586">
        <v>8.5</v>
      </c>
      <c r="I1624" s="587">
        <f t="shared" si="76"/>
        <v>70431</v>
      </c>
      <c r="J1624" s="589">
        <f t="shared" si="77"/>
        <v>1</v>
      </c>
    </row>
    <row r="1625" spans="1:10">
      <c r="A1625" s="584">
        <v>2016</v>
      </c>
      <c r="B1625" s="585" t="s">
        <v>1129</v>
      </c>
      <c r="C1625" s="585" t="s">
        <v>31</v>
      </c>
      <c r="D1625" s="586">
        <v>5968</v>
      </c>
      <c r="E1625" s="587">
        <v>15</v>
      </c>
      <c r="F1625" s="587">
        <f t="shared" si="75"/>
        <v>89520</v>
      </c>
      <c r="G1625" s="588">
        <v>0.13</v>
      </c>
      <c r="H1625" s="586">
        <v>6.5</v>
      </c>
      <c r="I1625" s="587">
        <f t="shared" si="76"/>
        <v>38792</v>
      </c>
      <c r="J1625" s="589">
        <f t="shared" si="77"/>
        <v>0</v>
      </c>
    </row>
    <row r="1626" spans="1:10">
      <c r="A1626" s="584">
        <v>2016</v>
      </c>
      <c r="B1626" s="585" t="s">
        <v>1129</v>
      </c>
      <c r="C1626" s="585" t="s">
        <v>31</v>
      </c>
      <c r="D1626" s="586">
        <v>6619</v>
      </c>
      <c r="E1626" s="587">
        <v>14</v>
      </c>
      <c r="F1626" s="587">
        <f t="shared" si="75"/>
        <v>92666</v>
      </c>
      <c r="G1626" s="588">
        <v>0.16</v>
      </c>
      <c r="H1626" s="586">
        <v>8.5</v>
      </c>
      <c r="I1626" s="587">
        <f t="shared" si="76"/>
        <v>56261.5</v>
      </c>
      <c r="J1626" s="589">
        <f t="shared" si="77"/>
        <v>0</v>
      </c>
    </row>
    <row r="1627" spans="1:10">
      <c r="A1627" s="584">
        <v>2016</v>
      </c>
      <c r="B1627" s="585" t="s">
        <v>1133</v>
      </c>
      <c r="C1627" s="585" t="s">
        <v>31</v>
      </c>
      <c r="D1627" s="586">
        <v>371729</v>
      </c>
      <c r="E1627" s="587">
        <v>13.444000000000001</v>
      </c>
      <c r="F1627" s="587">
        <f t="shared" si="75"/>
        <v>4997524.676</v>
      </c>
      <c r="G1627" s="588">
        <v>1.0900000000000001</v>
      </c>
      <c r="H1627" s="586">
        <v>11</v>
      </c>
      <c r="I1627" s="587">
        <f t="shared" si="76"/>
        <v>4089019</v>
      </c>
      <c r="J1627" s="589">
        <f t="shared" si="77"/>
        <v>1</v>
      </c>
    </row>
    <row r="1628" spans="1:10">
      <c r="A1628" s="584">
        <v>2016</v>
      </c>
      <c r="B1628" s="585" t="s">
        <v>1131</v>
      </c>
      <c r="C1628" s="585" t="s">
        <v>31</v>
      </c>
      <c r="D1628" s="586">
        <v>86861</v>
      </c>
      <c r="E1628" s="587">
        <v>24.548999999999999</v>
      </c>
      <c r="F1628" s="587">
        <f t="shared" si="75"/>
        <v>2132350.6889999998</v>
      </c>
      <c r="G1628" s="588">
        <v>1.19</v>
      </c>
      <c r="H1628" s="586">
        <v>10.199999999999999</v>
      </c>
      <c r="I1628" s="587">
        <f t="shared" si="76"/>
        <v>885982.2</v>
      </c>
      <c r="J1628" s="589">
        <f t="shared" si="77"/>
        <v>0</v>
      </c>
    </row>
    <row r="1629" spans="1:10">
      <c r="A1629" s="584">
        <v>2016</v>
      </c>
      <c r="B1629" s="585" t="s">
        <v>1131</v>
      </c>
      <c r="C1629" s="585" t="s">
        <v>31</v>
      </c>
      <c r="D1629" s="586">
        <v>24503</v>
      </c>
      <c r="E1629" s="587">
        <v>22.643999999999998</v>
      </c>
      <c r="F1629" s="587">
        <f t="shared" si="75"/>
        <v>554845.93199999991</v>
      </c>
      <c r="G1629" s="588">
        <v>0.38</v>
      </c>
      <c r="H1629" s="586">
        <v>6.9</v>
      </c>
      <c r="I1629" s="587">
        <f t="shared" si="76"/>
        <v>169070.7</v>
      </c>
      <c r="J1629" s="589">
        <f t="shared" si="77"/>
        <v>0</v>
      </c>
    </row>
    <row r="1630" spans="1:10">
      <c r="A1630" s="584">
        <v>2016</v>
      </c>
      <c r="B1630" s="585" t="s">
        <v>1131</v>
      </c>
      <c r="C1630" s="585" t="s">
        <v>31</v>
      </c>
      <c r="D1630" s="586">
        <v>178091</v>
      </c>
      <c r="E1630" s="587">
        <v>21.489000000000001</v>
      </c>
      <c r="F1630" s="587">
        <f t="shared" si="75"/>
        <v>3826997.4990000003</v>
      </c>
      <c r="G1630" s="588">
        <v>0.42</v>
      </c>
      <c r="H1630" s="586">
        <v>11.9</v>
      </c>
      <c r="I1630" s="587">
        <f t="shared" si="76"/>
        <v>2119282.9</v>
      </c>
      <c r="J1630" s="589">
        <f t="shared" si="77"/>
        <v>0</v>
      </c>
    </row>
    <row r="1631" spans="1:10">
      <c r="A1631" s="584">
        <v>2016</v>
      </c>
      <c r="B1631" s="585" t="s">
        <v>1131</v>
      </c>
      <c r="C1631" s="585" t="s">
        <v>31</v>
      </c>
      <c r="D1631" s="586">
        <v>61188</v>
      </c>
      <c r="E1631" s="587">
        <v>21.783000000000001</v>
      </c>
      <c r="F1631" s="587">
        <f t="shared" si="75"/>
        <v>1332858.2040000001</v>
      </c>
      <c r="G1631" s="588">
        <v>0.39</v>
      </c>
      <c r="H1631" s="586">
        <v>9.9</v>
      </c>
      <c r="I1631" s="587">
        <f t="shared" si="76"/>
        <v>605761.20000000007</v>
      </c>
      <c r="J1631" s="589">
        <f t="shared" si="77"/>
        <v>0</v>
      </c>
    </row>
    <row r="1632" spans="1:10">
      <c r="A1632" s="584">
        <v>2016</v>
      </c>
      <c r="B1632" s="585" t="s">
        <v>1127</v>
      </c>
      <c r="C1632" s="585" t="s">
        <v>31</v>
      </c>
      <c r="D1632" s="586">
        <v>6325</v>
      </c>
      <c r="E1632" s="587">
        <v>19.808</v>
      </c>
      <c r="F1632" s="587">
        <f t="shared" si="75"/>
        <v>125285.6</v>
      </c>
      <c r="G1632" s="588">
        <v>0.64</v>
      </c>
      <c r="H1632" s="586">
        <v>8.9</v>
      </c>
      <c r="I1632" s="587">
        <f t="shared" si="76"/>
        <v>56292.5</v>
      </c>
      <c r="J1632" s="589">
        <f t="shared" si="77"/>
        <v>0</v>
      </c>
    </row>
    <row r="1633" spans="1:10">
      <c r="A1633" s="584">
        <v>2016</v>
      </c>
      <c r="B1633" s="585" t="s">
        <v>1131</v>
      </c>
      <c r="C1633" s="585" t="s">
        <v>31</v>
      </c>
      <c r="D1633" s="586">
        <v>20770</v>
      </c>
      <c r="E1633" s="587">
        <v>24.27</v>
      </c>
      <c r="F1633" s="587">
        <f t="shared" si="75"/>
        <v>504087.89999999997</v>
      </c>
      <c r="G1633" s="588">
        <v>3.47</v>
      </c>
      <c r="H1633" s="586">
        <v>9.9</v>
      </c>
      <c r="I1633" s="587">
        <f t="shared" si="76"/>
        <v>205623</v>
      </c>
      <c r="J1633" s="589">
        <f t="shared" si="77"/>
        <v>0</v>
      </c>
    </row>
    <row r="1634" spans="1:10">
      <c r="A1634" s="584">
        <v>2016</v>
      </c>
      <c r="B1634" s="585" t="s">
        <v>1131</v>
      </c>
      <c r="C1634" s="585" t="s">
        <v>31</v>
      </c>
      <c r="D1634" s="586">
        <v>31253</v>
      </c>
      <c r="E1634" s="587">
        <v>22.71</v>
      </c>
      <c r="F1634" s="587">
        <f t="shared" si="75"/>
        <v>709755.63</v>
      </c>
      <c r="G1634" s="588">
        <v>2.52</v>
      </c>
      <c r="H1634" s="586">
        <v>8.1999999999999993</v>
      </c>
      <c r="I1634" s="587">
        <f t="shared" si="76"/>
        <v>256274.59999999998</v>
      </c>
      <c r="J1634" s="589">
        <f t="shared" si="77"/>
        <v>0</v>
      </c>
    </row>
    <row r="1635" spans="1:10">
      <c r="A1635" s="584">
        <v>2016</v>
      </c>
      <c r="B1635" s="585" t="s">
        <v>1131</v>
      </c>
      <c r="C1635" s="585" t="s">
        <v>31</v>
      </c>
      <c r="D1635" s="586">
        <v>34839</v>
      </c>
      <c r="E1635" s="587">
        <v>22.2</v>
      </c>
      <c r="F1635" s="587">
        <f t="shared" si="75"/>
        <v>773425.79999999993</v>
      </c>
      <c r="G1635" s="588">
        <v>3.04</v>
      </c>
      <c r="H1635" s="586">
        <v>8.6</v>
      </c>
      <c r="I1635" s="587">
        <f t="shared" si="76"/>
        <v>299615.39999999997</v>
      </c>
      <c r="J1635" s="589">
        <f t="shared" si="77"/>
        <v>0</v>
      </c>
    </row>
    <row r="1636" spans="1:10">
      <c r="A1636" s="584">
        <v>2016</v>
      </c>
      <c r="B1636" s="585" t="s">
        <v>1131</v>
      </c>
      <c r="C1636" s="585" t="s">
        <v>31</v>
      </c>
      <c r="D1636" s="586">
        <v>8050</v>
      </c>
      <c r="E1636" s="587">
        <v>21.46</v>
      </c>
      <c r="F1636" s="587">
        <f t="shared" si="75"/>
        <v>172753</v>
      </c>
      <c r="G1636" s="588">
        <v>2.98</v>
      </c>
      <c r="H1636" s="586">
        <v>7.8</v>
      </c>
      <c r="I1636" s="587">
        <f t="shared" si="76"/>
        <v>62790</v>
      </c>
      <c r="J1636" s="589">
        <f t="shared" si="77"/>
        <v>0</v>
      </c>
    </row>
    <row r="1637" spans="1:10">
      <c r="A1637" s="584">
        <v>2016</v>
      </c>
      <c r="B1637" s="585" t="s">
        <v>1127</v>
      </c>
      <c r="C1637" s="585" t="s">
        <v>31</v>
      </c>
      <c r="D1637" s="586">
        <v>127909</v>
      </c>
      <c r="E1637" s="587">
        <v>18.05</v>
      </c>
      <c r="F1637" s="587">
        <f t="shared" si="75"/>
        <v>2308757.4500000002</v>
      </c>
      <c r="G1637" s="588">
        <v>0.22</v>
      </c>
      <c r="H1637" s="586">
        <v>5.2</v>
      </c>
      <c r="I1637" s="587">
        <f t="shared" si="76"/>
        <v>665126.80000000005</v>
      </c>
      <c r="J1637" s="589">
        <f t="shared" si="77"/>
        <v>0</v>
      </c>
    </row>
    <row r="1638" spans="1:10">
      <c r="A1638" s="584">
        <v>2016</v>
      </c>
      <c r="B1638" s="585" t="s">
        <v>1127</v>
      </c>
      <c r="C1638" s="585" t="s">
        <v>31</v>
      </c>
      <c r="D1638" s="586">
        <v>32240</v>
      </c>
      <c r="E1638" s="587">
        <v>16.7</v>
      </c>
      <c r="F1638" s="587">
        <f t="shared" si="75"/>
        <v>538408</v>
      </c>
      <c r="G1638" s="588">
        <v>0.3</v>
      </c>
      <c r="H1638" s="586">
        <v>6.2</v>
      </c>
      <c r="I1638" s="587">
        <f t="shared" si="76"/>
        <v>199888</v>
      </c>
      <c r="J1638" s="589">
        <f t="shared" si="77"/>
        <v>0</v>
      </c>
    </row>
    <row r="1639" spans="1:10">
      <c r="A1639" s="584">
        <v>2016</v>
      </c>
      <c r="B1639" s="585" t="s">
        <v>1127</v>
      </c>
      <c r="C1639" s="585" t="s">
        <v>31</v>
      </c>
      <c r="D1639" s="586">
        <v>15969</v>
      </c>
      <c r="E1639" s="587">
        <v>17.88</v>
      </c>
      <c r="F1639" s="587">
        <f t="shared" si="75"/>
        <v>285525.71999999997</v>
      </c>
      <c r="G1639" s="588">
        <v>0.18</v>
      </c>
      <c r="H1639" s="586">
        <v>4.3</v>
      </c>
      <c r="I1639" s="587">
        <f t="shared" si="76"/>
        <v>68666.7</v>
      </c>
      <c r="J1639" s="589">
        <f t="shared" si="77"/>
        <v>0</v>
      </c>
    </row>
    <row r="1640" spans="1:10">
      <c r="A1640" s="584">
        <v>2016</v>
      </c>
      <c r="B1640" s="585" t="s">
        <v>1127</v>
      </c>
      <c r="C1640" s="585" t="s">
        <v>31</v>
      </c>
      <c r="D1640" s="586">
        <v>81853</v>
      </c>
      <c r="E1640" s="587">
        <v>16.78</v>
      </c>
      <c r="F1640" s="587">
        <f t="shared" si="75"/>
        <v>1373493.34</v>
      </c>
      <c r="G1640" s="588">
        <v>0.3</v>
      </c>
      <c r="H1640" s="586">
        <v>6</v>
      </c>
      <c r="I1640" s="587">
        <f t="shared" si="76"/>
        <v>491118</v>
      </c>
      <c r="J1640" s="589">
        <f t="shared" si="77"/>
        <v>0</v>
      </c>
    </row>
    <row r="1641" spans="1:10">
      <c r="A1641" s="584">
        <v>2016</v>
      </c>
      <c r="B1641" s="585" t="s">
        <v>1127</v>
      </c>
      <c r="C1641" s="585" t="s">
        <v>31</v>
      </c>
      <c r="D1641" s="586">
        <v>80999</v>
      </c>
      <c r="E1641" s="587">
        <v>16.760000000000002</v>
      </c>
      <c r="F1641" s="587">
        <f t="shared" si="75"/>
        <v>1357543.2400000002</v>
      </c>
      <c r="G1641" s="588">
        <v>0.28999999999999998</v>
      </c>
      <c r="H1641" s="586">
        <v>5.9</v>
      </c>
      <c r="I1641" s="587">
        <f t="shared" si="76"/>
        <v>477894.10000000003</v>
      </c>
      <c r="J1641" s="589">
        <f t="shared" si="77"/>
        <v>0</v>
      </c>
    </row>
    <row r="1642" spans="1:10">
      <c r="A1642" s="584">
        <v>2016</v>
      </c>
      <c r="B1642" s="585" t="s">
        <v>1133</v>
      </c>
      <c r="C1642" s="585" t="s">
        <v>31</v>
      </c>
      <c r="D1642" s="586">
        <v>619347</v>
      </c>
      <c r="E1642" s="587">
        <v>12.74</v>
      </c>
      <c r="F1642" s="587">
        <f t="shared" si="75"/>
        <v>7890480.7800000003</v>
      </c>
      <c r="G1642" s="588">
        <v>1.2</v>
      </c>
      <c r="H1642" s="586">
        <v>17.8</v>
      </c>
      <c r="I1642" s="587">
        <f t="shared" si="76"/>
        <v>11024376.6</v>
      </c>
      <c r="J1642" s="589">
        <f t="shared" si="77"/>
        <v>1</v>
      </c>
    </row>
    <row r="1643" spans="1:10">
      <c r="A1643" s="584">
        <v>2016</v>
      </c>
      <c r="B1643" s="585" t="s">
        <v>1127</v>
      </c>
      <c r="C1643" s="585" t="s">
        <v>31</v>
      </c>
      <c r="D1643" s="586">
        <v>32724</v>
      </c>
      <c r="E1643" s="587">
        <v>17.946000000000002</v>
      </c>
      <c r="F1643" s="587">
        <f t="shared" si="75"/>
        <v>587264.9040000001</v>
      </c>
      <c r="G1643" s="588">
        <v>0.23</v>
      </c>
      <c r="H1643" s="586">
        <v>5.5</v>
      </c>
      <c r="I1643" s="587">
        <f t="shared" si="76"/>
        <v>179982</v>
      </c>
      <c r="J1643" s="589">
        <f t="shared" si="77"/>
        <v>0</v>
      </c>
    </row>
    <row r="1644" spans="1:10">
      <c r="A1644" s="584">
        <v>2016</v>
      </c>
      <c r="B1644" s="585" t="s">
        <v>1127</v>
      </c>
      <c r="C1644" s="585" t="s">
        <v>31</v>
      </c>
      <c r="D1644" s="586">
        <v>48625</v>
      </c>
      <c r="E1644" s="587">
        <v>17.998000000000001</v>
      </c>
      <c r="F1644" s="587">
        <f t="shared" si="75"/>
        <v>875152.75</v>
      </c>
      <c r="G1644" s="588">
        <v>0.2</v>
      </c>
      <c r="H1644" s="586">
        <v>5.2</v>
      </c>
      <c r="I1644" s="587">
        <f t="shared" si="76"/>
        <v>252850</v>
      </c>
      <c r="J1644" s="589">
        <f t="shared" si="77"/>
        <v>0</v>
      </c>
    </row>
    <row r="1645" spans="1:10">
      <c r="A1645" s="584">
        <v>2016</v>
      </c>
      <c r="B1645" s="585" t="s">
        <v>1127</v>
      </c>
      <c r="C1645" s="585" t="s">
        <v>31</v>
      </c>
      <c r="D1645" s="586">
        <v>16385</v>
      </c>
      <c r="E1645" s="587">
        <v>17.504000000000001</v>
      </c>
      <c r="F1645" s="587">
        <f t="shared" si="75"/>
        <v>286803.04000000004</v>
      </c>
      <c r="G1645" s="588">
        <v>0.18</v>
      </c>
      <c r="H1645" s="586">
        <v>4.5</v>
      </c>
      <c r="I1645" s="587">
        <f t="shared" si="76"/>
        <v>73732.5</v>
      </c>
      <c r="J1645" s="589">
        <f t="shared" si="77"/>
        <v>0</v>
      </c>
    </row>
    <row r="1646" spans="1:10">
      <c r="A1646" s="584">
        <v>2016</v>
      </c>
      <c r="B1646" s="585" t="s">
        <v>1127</v>
      </c>
      <c r="C1646" s="585" t="s">
        <v>31</v>
      </c>
      <c r="D1646" s="586">
        <v>15976</v>
      </c>
      <c r="E1646" s="587">
        <v>17.579999999999998</v>
      </c>
      <c r="F1646" s="587">
        <f t="shared" si="75"/>
        <v>280858.07999999996</v>
      </c>
      <c r="G1646" s="588">
        <v>0.19</v>
      </c>
      <c r="H1646" s="586">
        <v>4.0999999999999996</v>
      </c>
      <c r="I1646" s="587">
        <f t="shared" si="76"/>
        <v>65501.599999999991</v>
      </c>
      <c r="J1646" s="589">
        <f t="shared" si="77"/>
        <v>0</v>
      </c>
    </row>
    <row r="1647" spans="1:10">
      <c r="A1647" s="584">
        <v>2016</v>
      </c>
      <c r="B1647" s="585" t="s">
        <v>1127</v>
      </c>
      <c r="C1647" s="585" t="s">
        <v>31</v>
      </c>
      <c r="D1647" s="586">
        <v>16443</v>
      </c>
      <c r="E1647" s="587">
        <v>17.725999999999999</v>
      </c>
      <c r="F1647" s="587">
        <f t="shared" si="75"/>
        <v>291468.61799999996</v>
      </c>
      <c r="G1647" s="588">
        <v>0.22</v>
      </c>
      <c r="H1647" s="586">
        <v>5.6</v>
      </c>
      <c r="I1647" s="587">
        <f t="shared" si="76"/>
        <v>92080.799999999988</v>
      </c>
      <c r="J1647" s="589">
        <f t="shared" si="77"/>
        <v>0</v>
      </c>
    </row>
    <row r="1648" spans="1:10">
      <c r="A1648" s="584">
        <v>2016</v>
      </c>
      <c r="B1648" s="585" t="s">
        <v>1127</v>
      </c>
      <c r="C1648" s="585" t="s">
        <v>31</v>
      </c>
      <c r="D1648" s="586">
        <v>16338</v>
      </c>
      <c r="E1648" s="587">
        <v>17.239999999999998</v>
      </c>
      <c r="F1648" s="587">
        <f t="shared" si="75"/>
        <v>281667.12</v>
      </c>
      <c r="G1648" s="588">
        <v>0.21</v>
      </c>
      <c r="H1648" s="586">
        <v>3.8</v>
      </c>
      <c r="I1648" s="587">
        <f t="shared" si="76"/>
        <v>62084.399999999994</v>
      </c>
      <c r="J1648" s="589">
        <f t="shared" si="77"/>
        <v>0</v>
      </c>
    </row>
    <row r="1649" spans="1:10">
      <c r="A1649" s="584">
        <v>2016</v>
      </c>
      <c r="B1649" s="585" t="s">
        <v>1127</v>
      </c>
      <c r="C1649" s="585" t="s">
        <v>31</v>
      </c>
      <c r="D1649" s="586">
        <v>16078</v>
      </c>
      <c r="E1649" s="587">
        <v>17.568000000000001</v>
      </c>
      <c r="F1649" s="587">
        <f t="shared" si="75"/>
        <v>282458.304</v>
      </c>
      <c r="G1649" s="588">
        <v>0.17</v>
      </c>
      <c r="H1649" s="586">
        <v>4.7</v>
      </c>
      <c r="I1649" s="587">
        <f t="shared" si="76"/>
        <v>75566.600000000006</v>
      </c>
      <c r="J1649" s="589">
        <f t="shared" si="77"/>
        <v>0</v>
      </c>
    </row>
    <row r="1650" spans="1:10">
      <c r="A1650" s="584">
        <v>2016</v>
      </c>
      <c r="B1650" s="585" t="s">
        <v>1127</v>
      </c>
      <c r="C1650" s="585" t="s">
        <v>31</v>
      </c>
      <c r="D1650" s="586">
        <v>49138</v>
      </c>
      <c r="E1650" s="587">
        <v>17.663</v>
      </c>
      <c r="F1650" s="587">
        <f t="shared" si="75"/>
        <v>867924.49400000006</v>
      </c>
      <c r="G1650" s="588">
        <v>0.23</v>
      </c>
      <c r="H1650" s="586">
        <v>5.2</v>
      </c>
      <c r="I1650" s="587">
        <f t="shared" si="76"/>
        <v>255517.6</v>
      </c>
      <c r="J1650" s="589">
        <f t="shared" si="77"/>
        <v>0</v>
      </c>
    </row>
    <row r="1651" spans="1:10">
      <c r="A1651" s="584">
        <v>2016</v>
      </c>
      <c r="B1651" s="585" t="s">
        <v>1131</v>
      </c>
      <c r="C1651" s="585" t="s">
        <v>31</v>
      </c>
      <c r="D1651" s="586">
        <v>38361</v>
      </c>
      <c r="E1651" s="587">
        <v>22.71</v>
      </c>
      <c r="F1651" s="587">
        <f t="shared" si="75"/>
        <v>871178.31</v>
      </c>
      <c r="G1651" s="588">
        <v>3.44</v>
      </c>
      <c r="H1651" s="586">
        <v>9</v>
      </c>
      <c r="I1651" s="587">
        <f t="shared" si="76"/>
        <v>345249</v>
      </c>
      <c r="J1651" s="589">
        <f t="shared" si="77"/>
        <v>0</v>
      </c>
    </row>
    <row r="1652" spans="1:10">
      <c r="A1652" s="584">
        <v>2016</v>
      </c>
      <c r="B1652" s="585" t="s">
        <v>1131</v>
      </c>
      <c r="C1652" s="585" t="s">
        <v>31</v>
      </c>
      <c r="D1652" s="586">
        <v>54156</v>
      </c>
      <c r="E1652" s="587">
        <v>20.65</v>
      </c>
      <c r="F1652" s="587">
        <f t="shared" si="75"/>
        <v>1118321.3999999999</v>
      </c>
      <c r="G1652" s="588">
        <v>2.57</v>
      </c>
      <c r="H1652" s="586">
        <v>13</v>
      </c>
      <c r="I1652" s="587">
        <f t="shared" si="76"/>
        <v>704028</v>
      </c>
      <c r="J1652" s="589">
        <f t="shared" si="77"/>
        <v>0</v>
      </c>
    </row>
    <row r="1653" spans="1:10">
      <c r="A1653" s="584">
        <v>2016</v>
      </c>
      <c r="B1653" s="585" t="s">
        <v>1131</v>
      </c>
      <c r="C1653" s="585" t="s">
        <v>31</v>
      </c>
      <c r="D1653" s="586">
        <v>78956</v>
      </c>
      <c r="E1653" s="587">
        <v>22.73</v>
      </c>
      <c r="F1653" s="587">
        <f t="shared" si="75"/>
        <v>1794669.8800000001</v>
      </c>
      <c r="G1653" s="588">
        <v>3.65</v>
      </c>
      <c r="H1653" s="586">
        <v>9.3000000000000007</v>
      </c>
      <c r="I1653" s="587">
        <f t="shared" si="76"/>
        <v>734290.8</v>
      </c>
      <c r="J1653" s="589">
        <f t="shared" si="77"/>
        <v>0</v>
      </c>
    </row>
    <row r="1654" spans="1:10">
      <c r="A1654" s="584">
        <v>2016</v>
      </c>
      <c r="B1654" s="585" t="s">
        <v>1127</v>
      </c>
      <c r="C1654" s="585" t="s">
        <v>31</v>
      </c>
      <c r="D1654" s="586">
        <v>88794</v>
      </c>
      <c r="E1654" s="587">
        <v>17.648</v>
      </c>
      <c r="F1654" s="587">
        <f t="shared" si="75"/>
        <v>1567036.5119999999</v>
      </c>
      <c r="G1654" s="588">
        <v>0.23</v>
      </c>
      <c r="H1654" s="586">
        <v>5.2</v>
      </c>
      <c r="I1654" s="587">
        <f t="shared" si="76"/>
        <v>461728.8</v>
      </c>
      <c r="J1654" s="589">
        <f t="shared" si="77"/>
        <v>0</v>
      </c>
    </row>
    <row r="1655" spans="1:10">
      <c r="A1655" s="584">
        <v>2016</v>
      </c>
      <c r="B1655" s="585" t="s">
        <v>1127</v>
      </c>
      <c r="C1655" s="585" t="s">
        <v>31</v>
      </c>
      <c r="D1655" s="586">
        <v>132168</v>
      </c>
      <c r="E1655" s="587">
        <v>16.981999999999999</v>
      </c>
      <c r="F1655" s="587">
        <f t="shared" si="75"/>
        <v>2244476.9759999998</v>
      </c>
      <c r="G1655" s="588">
        <v>0.27</v>
      </c>
      <c r="H1655" s="586">
        <v>4.9000000000000004</v>
      </c>
      <c r="I1655" s="587">
        <f t="shared" si="76"/>
        <v>647623.20000000007</v>
      </c>
      <c r="J1655" s="589">
        <f t="shared" si="77"/>
        <v>0</v>
      </c>
    </row>
    <row r="1656" spans="1:10">
      <c r="A1656" s="584">
        <v>2016</v>
      </c>
      <c r="B1656" s="585" t="s">
        <v>1131</v>
      </c>
      <c r="C1656" s="585" t="s">
        <v>31</v>
      </c>
      <c r="D1656" s="586">
        <v>13171</v>
      </c>
      <c r="E1656" s="587">
        <v>22.63</v>
      </c>
      <c r="F1656" s="587">
        <f t="shared" si="75"/>
        <v>298059.73</v>
      </c>
      <c r="G1656" s="588">
        <v>2.58</v>
      </c>
      <c r="H1656" s="586">
        <v>8.3000000000000007</v>
      </c>
      <c r="I1656" s="587">
        <f t="shared" si="76"/>
        <v>109319.3</v>
      </c>
      <c r="J1656" s="589">
        <f t="shared" si="77"/>
        <v>0</v>
      </c>
    </row>
    <row r="1657" spans="1:10">
      <c r="A1657" s="584">
        <v>2016</v>
      </c>
      <c r="B1657" s="585" t="s">
        <v>1131</v>
      </c>
      <c r="C1657" s="585" t="s">
        <v>31</v>
      </c>
      <c r="D1657" s="586">
        <v>42122</v>
      </c>
      <c r="E1657" s="587">
        <v>23.6</v>
      </c>
      <c r="F1657" s="587">
        <f t="shared" si="75"/>
        <v>994079.20000000007</v>
      </c>
      <c r="G1657" s="588">
        <v>2.85</v>
      </c>
      <c r="H1657" s="586">
        <v>8.1</v>
      </c>
      <c r="I1657" s="587">
        <f t="shared" si="76"/>
        <v>341188.2</v>
      </c>
      <c r="J1657" s="589">
        <f t="shared" si="77"/>
        <v>0</v>
      </c>
    </row>
    <row r="1658" spans="1:10">
      <c r="A1658" s="584">
        <v>2016</v>
      </c>
      <c r="B1658" s="585" t="s">
        <v>1131</v>
      </c>
      <c r="C1658" s="585" t="s">
        <v>31</v>
      </c>
      <c r="D1658" s="586">
        <v>19747</v>
      </c>
      <c r="E1658" s="587">
        <v>22.45</v>
      </c>
      <c r="F1658" s="587">
        <f t="shared" si="75"/>
        <v>443320.14999999997</v>
      </c>
      <c r="G1658" s="588">
        <v>2.98</v>
      </c>
      <c r="H1658" s="586">
        <v>7.8</v>
      </c>
      <c r="I1658" s="587">
        <f t="shared" si="76"/>
        <v>154026.6</v>
      </c>
      <c r="J1658" s="589">
        <f t="shared" si="77"/>
        <v>0</v>
      </c>
    </row>
    <row r="1659" spans="1:10">
      <c r="A1659" s="584">
        <v>2016</v>
      </c>
      <c r="B1659" s="585" t="s">
        <v>1133</v>
      </c>
      <c r="C1659" s="585" t="s">
        <v>31</v>
      </c>
      <c r="D1659" s="586">
        <v>155050</v>
      </c>
      <c r="E1659" s="587">
        <v>13.464</v>
      </c>
      <c r="F1659" s="587">
        <f t="shared" si="75"/>
        <v>2087593.2</v>
      </c>
      <c r="G1659" s="588">
        <v>0.91</v>
      </c>
      <c r="H1659" s="586">
        <v>15.9</v>
      </c>
      <c r="I1659" s="587">
        <f t="shared" si="76"/>
        <v>2465295</v>
      </c>
      <c r="J1659" s="589">
        <f t="shared" si="77"/>
        <v>1</v>
      </c>
    </row>
    <row r="1660" spans="1:10">
      <c r="A1660" s="584">
        <v>2016</v>
      </c>
      <c r="B1660" s="585" t="s">
        <v>1131</v>
      </c>
      <c r="C1660" s="585" t="s">
        <v>31</v>
      </c>
      <c r="D1660" s="586">
        <v>26084</v>
      </c>
      <c r="E1660" s="587">
        <v>24.44</v>
      </c>
      <c r="F1660" s="587">
        <f t="shared" si="75"/>
        <v>637492.96000000008</v>
      </c>
      <c r="G1660" s="588">
        <v>0.87</v>
      </c>
      <c r="H1660" s="586">
        <v>11.5</v>
      </c>
      <c r="I1660" s="587">
        <f t="shared" si="76"/>
        <v>299966</v>
      </c>
      <c r="J1660" s="589">
        <f t="shared" si="77"/>
        <v>0</v>
      </c>
    </row>
    <row r="1661" spans="1:10">
      <c r="A1661" s="584">
        <v>2016</v>
      </c>
      <c r="B1661" s="585" t="s">
        <v>1131</v>
      </c>
      <c r="C1661" s="585" t="s">
        <v>31</v>
      </c>
      <c r="D1661" s="586">
        <v>39026</v>
      </c>
      <c r="E1661" s="587">
        <v>24.57</v>
      </c>
      <c r="F1661" s="587">
        <f t="shared" si="75"/>
        <v>958868.82000000007</v>
      </c>
      <c r="G1661" s="588">
        <v>0.84</v>
      </c>
      <c r="H1661" s="586">
        <v>12.3</v>
      </c>
      <c r="I1661" s="587">
        <f t="shared" si="76"/>
        <v>480019.80000000005</v>
      </c>
      <c r="J1661" s="589">
        <f t="shared" si="77"/>
        <v>0</v>
      </c>
    </row>
    <row r="1662" spans="1:10">
      <c r="A1662" s="584">
        <v>2016</v>
      </c>
      <c r="B1662" s="585" t="s">
        <v>1131</v>
      </c>
      <c r="C1662" s="585" t="s">
        <v>31</v>
      </c>
      <c r="D1662" s="586">
        <v>12903</v>
      </c>
      <c r="E1662" s="587">
        <v>25.52</v>
      </c>
      <c r="F1662" s="587">
        <f t="shared" si="75"/>
        <v>329284.56</v>
      </c>
      <c r="G1662" s="588">
        <v>0.85</v>
      </c>
      <c r="H1662" s="586">
        <v>8.1</v>
      </c>
      <c r="I1662" s="587">
        <f t="shared" si="76"/>
        <v>104514.29999999999</v>
      </c>
      <c r="J1662" s="589">
        <f t="shared" si="77"/>
        <v>0</v>
      </c>
    </row>
    <row r="1663" spans="1:10">
      <c r="A1663" s="584">
        <v>2016</v>
      </c>
      <c r="B1663" s="585" t="s">
        <v>1131</v>
      </c>
      <c r="C1663" s="585" t="s">
        <v>31</v>
      </c>
      <c r="D1663" s="586">
        <v>13479</v>
      </c>
      <c r="E1663" s="587">
        <v>24.64</v>
      </c>
      <c r="F1663" s="587">
        <f t="shared" si="75"/>
        <v>332122.56</v>
      </c>
      <c r="G1663" s="588">
        <v>0.9</v>
      </c>
      <c r="H1663" s="586">
        <v>10.199999999999999</v>
      </c>
      <c r="I1663" s="587">
        <f t="shared" si="76"/>
        <v>137485.79999999999</v>
      </c>
      <c r="J1663" s="589">
        <f t="shared" si="77"/>
        <v>0</v>
      </c>
    </row>
    <row r="1664" spans="1:10">
      <c r="A1664" s="584">
        <v>2016</v>
      </c>
      <c r="B1664" s="585" t="s">
        <v>1131</v>
      </c>
      <c r="C1664" s="585" t="s">
        <v>31</v>
      </c>
      <c r="D1664" s="586">
        <v>122</v>
      </c>
      <c r="E1664" s="587">
        <v>24.81</v>
      </c>
      <c r="F1664" s="587">
        <f t="shared" si="75"/>
        <v>3026.8199999999997</v>
      </c>
      <c r="G1664" s="588">
        <v>1.1399999999999999</v>
      </c>
      <c r="H1664" s="586">
        <v>9.1</v>
      </c>
      <c r="I1664" s="587">
        <f t="shared" si="76"/>
        <v>1110.2</v>
      </c>
      <c r="J1664" s="589">
        <f t="shared" si="77"/>
        <v>0</v>
      </c>
    </row>
    <row r="1665" spans="1:10">
      <c r="A1665" s="584">
        <v>2016</v>
      </c>
      <c r="B1665" s="585" t="s">
        <v>1131</v>
      </c>
      <c r="C1665" s="585" t="s">
        <v>31</v>
      </c>
      <c r="D1665" s="586">
        <v>23148</v>
      </c>
      <c r="E1665" s="587">
        <v>24.484999999999999</v>
      </c>
      <c r="F1665" s="587">
        <f t="shared" si="75"/>
        <v>566778.78</v>
      </c>
      <c r="G1665" s="588">
        <v>0.84</v>
      </c>
      <c r="H1665" s="586">
        <v>12.6</v>
      </c>
      <c r="I1665" s="587">
        <f t="shared" si="76"/>
        <v>291664.8</v>
      </c>
      <c r="J1665" s="589">
        <f t="shared" si="77"/>
        <v>0</v>
      </c>
    </row>
    <row r="1666" spans="1:10">
      <c r="A1666" s="584">
        <v>2016</v>
      </c>
      <c r="B1666" s="585" t="s">
        <v>1131</v>
      </c>
      <c r="C1666" s="585" t="s">
        <v>31</v>
      </c>
      <c r="D1666" s="586">
        <v>12375</v>
      </c>
      <c r="E1666" s="587">
        <v>25.936</v>
      </c>
      <c r="F1666" s="587">
        <f t="shared" si="75"/>
        <v>320958</v>
      </c>
      <c r="G1666" s="588">
        <v>0.82</v>
      </c>
      <c r="H1666" s="586">
        <v>7.3</v>
      </c>
      <c r="I1666" s="587">
        <f t="shared" si="76"/>
        <v>90337.5</v>
      </c>
      <c r="J1666" s="589">
        <f t="shared" si="77"/>
        <v>0</v>
      </c>
    </row>
    <row r="1667" spans="1:10">
      <c r="A1667" s="584">
        <v>2016</v>
      </c>
      <c r="B1667" s="585" t="s">
        <v>1131</v>
      </c>
      <c r="C1667" s="585" t="s">
        <v>31</v>
      </c>
      <c r="D1667" s="586">
        <v>11627</v>
      </c>
      <c r="E1667" s="587">
        <v>25.672000000000001</v>
      </c>
      <c r="F1667" s="587">
        <f t="shared" ref="F1667:F1730" si="78">E1667*D1667</f>
        <v>298488.34399999998</v>
      </c>
      <c r="G1667" s="588">
        <v>0.67</v>
      </c>
      <c r="H1667" s="586">
        <v>9.4</v>
      </c>
      <c r="I1667" s="587">
        <f t="shared" ref="I1667:I1730" si="79">H1667*D1667</f>
        <v>109293.8</v>
      </c>
      <c r="J1667" s="589">
        <f t="shared" ref="J1667:J1730" si="80">IF(B1667="LIG",1,0)</f>
        <v>0</v>
      </c>
    </row>
    <row r="1668" spans="1:10">
      <c r="A1668" s="584">
        <v>2016</v>
      </c>
      <c r="B1668" s="585" t="s">
        <v>1131</v>
      </c>
      <c r="C1668" s="585" t="s">
        <v>31</v>
      </c>
      <c r="D1668" s="586">
        <v>11079</v>
      </c>
      <c r="E1668" s="587">
        <v>24.29</v>
      </c>
      <c r="F1668" s="587">
        <f t="shared" si="78"/>
        <v>269108.90999999997</v>
      </c>
      <c r="G1668" s="588">
        <v>0.62</v>
      </c>
      <c r="H1668" s="586">
        <v>9.8000000000000007</v>
      </c>
      <c r="I1668" s="587">
        <f t="shared" si="79"/>
        <v>108574.20000000001</v>
      </c>
      <c r="J1668" s="589">
        <f t="shared" si="80"/>
        <v>0</v>
      </c>
    </row>
    <row r="1669" spans="1:10">
      <c r="A1669" s="584">
        <v>2016</v>
      </c>
      <c r="B1669" s="585" t="s">
        <v>1131</v>
      </c>
      <c r="C1669" s="585" t="s">
        <v>31</v>
      </c>
      <c r="D1669" s="586">
        <v>73343</v>
      </c>
      <c r="E1669" s="587">
        <v>24.097000000000001</v>
      </c>
      <c r="F1669" s="587">
        <f t="shared" si="78"/>
        <v>1767346.2710000002</v>
      </c>
      <c r="G1669" s="588">
        <v>0.71</v>
      </c>
      <c r="H1669" s="586">
        <v>12.7</v>
      </c>
      <c r="I1669" s="587">
        <f t="shared" si="79"/>
        <v>931456.1</v>
      </c>
      <c r="J1669" s="589">
        <f t="shared" si="80"/>
        <v>0</v>
      </c>
    </row>
    <row r="1670" spans="1:10">
      <c r="A1670" s="584">
        <v>2016</v>
      </c>
      <c r="B1670" s="585" t="s">
        <v>1131</v>
      </c>
      <c r="C1670" s="585" t="s">
        <v>31</v>
      </c>
      <c r="D1670" s="586">
        <v>22702</v>
      </c>
      <c r="E1670" s="587">
        <v>25.875</v>
      </c>
      <c r="F1670" s="587">
        <f t="shared" si="78"/>
        <v>587414.25</v>
      </c>
      <c r="G1670" s="588">
        <v>1.17</v>
      </c>
      <c r="H1670" s="586">
        <v>11.3</v>
      </c>
      <c r="I1670" s="587">
        <f t="shared" si="79"/>
        <v>256532.6</v>
      </c>
      <c r="J1670" s="589">
        <f t="shared" si="80"/>
        <v>0</v>
      </c>
    </row>
    <row r="1671" spans="1:10">
      <c r="A1671" s="584">
        <v>2016</v>
      </c>
      <c r="B1671" s="585" t="s">
        <v>1131</v>
      </c>
      <c r="C1671" s="585" t="s">
        <v>31</v>
      </c>
      <c r="D1671" s="586">
        <v>12189</v>
      </c>
      <c r="E1671" s="587">
        <v>24.084</v>
      </c>
      <c r="F1671" s="587">
        <f t="shared" si="78"/>
        <v>293559.87599999999</v>
      </c>
      <c r="G1671" s="588">
        <v>0.69</v>
      </c>
      <c r="H1671" s="586">
        <v>11.6</v>
      </c>
      <c r="I1671" s="587">
        <f t="shared" si="79"/>
        <v>141392.4</v>
      </c>
      <c r="J1671" s="589">
        <f t="shared" si="80"/>
        <v>0</v>
      </c>
    </row>
    <row r="1672" spans="1:10">
      <c r="A1672" s="584">
        <v>2016</v>
      </c>
      <c r="B1672" s="585" t="s">
        <v>1131</v>
      </c>
      <c r="C1672" s="585" t="s">
        <v>31</v>
      </c>
      <c r="D1672" s="586">
        <v>11510</v>
      </c>
      <c r="E1672" s="587">
        <v>25.57</v>
      </c>
      <c r="F1672" s="587">
        <f t="shared" si="78"/>
        <v>294310.7</v>
      </c>
      <c r="G1672" s="588">
        <v>0.83</v>
      </c>
      <c r="H1672" s="586">
        <v>8.6999999999999993</v>
      </c>
      <c r="I1672" s="587">
        <f t="shared" si="79"/>
        <v>100136.99999999999</v>
      </c>
      <c r="J1672" s="589">
        <f t="shared" si="80"/>
        <v>0</v>
      </c>
    </row>
    <row r="1673" spans="1:10">
      <c r="A1673" s="584">
        <v>2016</v>
      </c>
      <c r="B1673" s="585" t="s">
        <v>1131</v>
      </c>
      <c r="C1673" s="585" t="s">
        <v>31</v>
      </c>
      <c r="D1673" s="586">
        <v>34515</v>
      </c>
      <c r="E1673" s="587">
        <v>24.529</v>
      </c>
      <c r="F1673" s="587">
        <f t="shared" si="78"/>
        <v>846618.43499999994</v>
      </c>
      <c r="G1673" s="588">
        <v>0.82</v>
      </c>
      <c r="H1673" s="586">
        <v>12.2</v>
      </c>
      <c r="I1673" s="587">
        <f t="shared" si="79"/>
        <v>421083</v>
      </c>
      <c r="J1673" s="589">
        <f t="shared" si="80"/>
        <v>0</v>
      </c>
    </row>
    <row r="1674" spans="1:10">
      <c r="A1674" s="584">
        <v>2016</v>
      </c>
      <c r="B1674" s="585" t="s">
        <v>1131</v>
      </c>
      <c r="C1674" s="585" t="s">
        <v>31</v>
      </c>
      <c r="D1674" s="586">
        <v>11183</v>
      </c>
      <c r="E1674" s="587">
        <v>25.536000000000001</v>
      </c>
      <c r="F1674" s="587">
        <f t="shared" si="78"/>
        <v>285569.08799999999</v>
      </c>
      <c r="G1674" s="588">
        <v>0.68</v>
      </c>
      <c r="H1674" s="586">
        <v>8.6999999999999993</v>
      </c>
      <c r="I1674" s="587">
        <f t="shared" si="79"/>
        <v>97292.099999999991</v>
      </c>
      <c r="J1674" s="589">
        <f t="shared" si="80"/>
        <v>0</v>
      </c>
    </row>
    <row r="1675" spans="1:10">
      <c r="A1675" s="584">
        <v>2016</v>
      </c>
      <c r="B1675" s="585" t="s">
        <v>1127</v>
      </c>
      <c r="C1675" s="585" t="s">
        <v>31</v>
      </c>
      <c r="D1675" s="586">
        <v>17748</v>
      </c>
      <c r="E1675" s="587">
        <v>17.814</v>
      </c>
      <c r="F1675" s="587">
        <f t="shared" si="78"/>
        <v>316162.87199999997</v>
      </c>
      <c r="G1675" s="588">
        <v>0.19</v>
      </c>
      <c r="H1675" s="586">
        <v>6.1</v>
      </c>
      <c r="I1675" s="587">
        <f t="shared" si="79"/>
        <v>108262.79999999999</v>
      </c>
      <c r="J1675" s="589">
        <f t="shared" si="80"/>
        <v>0</v>
      </c>
    </row>
    <row r="1676" spans="1:10">
      <c r="A1676" s="584">
        <v>2016</v>
      </c>
      <c r="B1676" s="585" t="s">
        <v>1127</v>
      </c>
      <c r="C1676" s="585" t="s">
        <v>31</v>
      </c>
      <c r="D1676" s="586">
        <v>35403</v>
      </c>
      <c r="E1676" s="587">
        <v>17.25</v>
      </c>
      <c r="F1676" s="587">
        <f t="shared" si="78"/>
        <v>610701.75</v>
      </c>
      <c r="G1676" s="588">
        <v>0.23</v>
      </c>
      <c r="H1676" s="586">
        <v>4.0999999999999996</v>
      </c>
      <c r="I1676" s="587">
        <f t="shared" si="79"/>
        <v>145152.29999999999</v>
      </c>
      <c r="J1676" s="589">
        <f t="shared" si="80"/>
        <v>0</v>
      </c>
    </row>
    <row r="1677" spans="1:10">
      <c r="A1677" s="584">
        <v>2016</v>
      </c>
      <c r="B1677" s="585" t="s">
        <v>1127</v>
      </c>
      <c r="C1677" s="585" t="s">
        <v>31</v>
      </c>
      <c r="D1677" s="586">
        <v>17604</v>
      </c>
      <c r="E1677" s="587">
        <v>17.506</v>
      </c>
      <c r="F1677" s="587">
        <f t="shared" si="78"/>
        <v>308175.62400000001</v>
      </c>
      <c r="G1677" s="588">
        <v>0.31</v>
      </c>
      <c r="H1677" s="586">
        <v>6.7</v>
      </c>
      <c r="I1677" s="587">
        <f t="shared" si="79"/>
        <v>117946.8</v>
      </c>
      <c r="J1677" s="589">
        <f t="shared" si="80"/>
        <v>0</v>
      </c>
    </row>
    <row r="1678" spans="1:10">
      <c r="A1678" s="584">
        <v>2016</v>
      </c>
      <c r="B1678" s="585" t="s">
        <v>1127</v>
      </c>
      <c r="C1678" s="585" t="s">
        <v>31</v>
      </c>
      <c r="D1678" s="586">
        <v>17672</v>
      </c>
      <c r="E1678" s="587">
        <v>17.643999999999998</v>
      </c>
      <c r="F1678" s="587">
        <f t="shared" si="78"/>
        <v>311804.76799999998</v>
      </c>
      <c r="G1678" s="588">
        <v>0.18</v>
      </c>
      <c r="H1678" s="586">
        <v>4.7</v>
      </c>
      <c r="I1678" s="587">
        <f t="shared" si="79"/>
        <v>83058.400000000009</v>
      </c>
      <c r="J1678" s="589">
        <f t="shared" si="80"/>
        <v>0</v>
      </c>
    </row>
    <row r="1679" spans="1:10">
      <c r="A1679" s="584">
        <v>2016</v>
      </c>
      <c r="B1679" s="585" t="s">
        <v>1127</v>
      </c>
      <c r="C1679" s="585" t="s">
        <v>31</v>
      </c>
      <c r="D1679" s="586">
        <v>17703</v>
      </c>
      <c r="E1679" s="587">
        <v>17.440000000000001</v>
      </c>
      <c r="F1679" s="587">
        <f t="shared" si="78"/>
        <v>308740.32</v>
      </c>
      <c r="G1679" s="588">
        <v>0.17</v>
      </c>
      <c r="H1679" s="586">
        <v>4.4000000000000004</v>
      </c>
      <c r="I1679" s="587">
        <f t="shared" si="79"/>
        <v>77893.200000000012</v>
      </c>
      <c r="J1679" s="589">
        <f t="shared" si="80"/>
        <v>0</v>
      </c>
    </row>
    <row r="1680" spans="1:10">
      <c r="A1680" s="584">
        <v>2016</v>
      </c>
      <c r="B1680" s="585" t="s">
        <v>1127</v>
      </c>
      <c r="C1680" s="585" t="s">
        <v>31</v>
      </c>
      <c r="D1680" s="586">
        <v>17755</v>
      </c>
      <c r="E1680" s="587">
        <v>17.649999999999999</v>
      </c>
      <c r="F1680" s="587">
        <f t="shared" si="78"/>
        <v>313375.75</v>
      </c>
      <c r="G1680" s="588">
        <v>0.18</v>
      </c>
      <c r="H1680" s="586">
        <v>4.3</v>
      </c>
      <c r="I1680" s="587">
        <f t="shared" si="79"/>
        <v>76346.5</v>
      </c>
      <c r="J1680" s="589">
        <f t="shared" si="80"/>
        <v>0</v>
      </c>
    </row>
    <row r="1681" spans="1:10">
      <c r="A1681" s="584">
        <v>2016</v>
      </c>
      <c r="B1681" s="585" t="s">
        <v>1127</v>
      </c>
      <c r="C1681" s="585" t="s">
        <v>31</v>
      </c>
      <c r="D1681" s="586">
        <v>17714</v>
      </c>
      <c r="E1681" s="587">
        <v>18.117999999999999</v>
      </c>
      <c r="F1681" s="587">
        <f t="shared" si="78"/>
        <v>320942.25199999998</v>
      </c>
      <c r="G1681" s="588">
        <v>0.37</v>
      </c>
      <c r="H1681" s="586">
        <v>5.6</v>
      </c>
      <c r="I1681" s="587">
        <f t="shared" si="79"/>
        <v>99198.399999999994</v>
      </c>
      <c r="J1681" s="589">
        <f t="shared" si="80"/>
        <v>0</v>
      </c>
    </row>
    <row r="1682" spans="1:10">
      <c r="A1682" s="584">
        <v>2016</v>
      </c>
      <c r="B1682" s="585" t="s">
        <v>1127</v>
      </c>
      <c r="C1682" s="585" t="s">
        <v>31</v>
      </c>
      <c r="D1682" s="586">
        <v>35260</v>
      </c>
      <c r="E1682" s="587">
        <v>17.62</v>
      </c>
      <c r="F1682" s="587">
        <f t="shared" si="78"/>
        <v>621281.20000000007</v>
      </c>
      <c r="G1682" s="588">
        <v>0.23</v>
      </c>
      <c r="H1682" s="586">
        <v>5.6</v>
      </c>
      <c r="I1682" s="587">
        <f t="shared" si="79"/>
        <v>197456</v>
      </c>
      <c r="J1682" s="589">
        <f t="shared" si="80"/>
        <v>0</v>
      </c>
    </row>
    <row r="1683" spans="1:10">
      <c r="A1683" s="584">
        <v>2016</v>
      </c>
      <c r="B1683" s="585" t="s">
        <v>1131</v>
      </c>
      <c r="C1683" s="585" t="s">
        <v>31</v>
      </c>
      <c r="D1683" s="586">
        <v>16129</v>
      </c>
      <c r="E1683" s="587">
        <v>26.061</v>
      </c>
      <c r="F1683" s="587">
        <f t="shared" si="78"/>
        <v>420337.86900000001</v>
      </c>
      <c r="G1683" s="588">
        <v>0.78</v>
      </c>
      <c r="H1683" s="586">
        <v>8.5</v>
      </c>
      <c r="I1683" s="587">
        <f t="shared" si="79"/>
        <v>137096.5</v>
      </c>
      <c r="J1683" s="589">
        <f t="shared" si="80"/>
        <v>0</v>
      </c>
    </row>
    <row r="1684" spans="1:10">
      <c r="A1684" s="584">
        <v>2016</v>
      </c>
      <c r="B1684" s="585" t="s">
        <v>1131</v>
      </c>
      <c r="C1684" s="585" t="s">
        <v>31</v>
      </c>
      <c r="D1684" s="586">
        <v>83413</v>
      </c>
      <c r="E1684" s="587">
        <v>18.2</v>
      </c>
      <c r="F1684" s="587">
        <f t="shared" si="78"/>
        <v>1518116.5999999999</v>
      </c>
      <c r="G1684" s="588">
        <v>0.55000000000000004</v>
      </c>
      <c r="H1684" s="586">
        <v>15.7</v>
      </c>
      <c r="I1684" s="587">
        <f t="shared" si="79"/>
        <v>1309584.0999999999</v>
      </c>
      <c r="J1684" s="589">
        <f t="shared" si="80"/>
        <v>0</v>
      </c>
    </row>
    <row r="1685" spans="1:10">
      <c r="A1685" s="584">
        <v>2016</v>
      </c>
      <c r="B1685" s="585" t="s">
        <v>1133</v>
      </c>
      <c r="C1685" s="585" t="s">
        <v>31</v>
      </c>
      <c r="D1685" s="586">
        <v>354885</v>
      </c>
      <c r="E1685" s="587">
        <v>13.058</v>
      </c>
      <c r="F1685" s="587">
        <f t="shared" si="78"/>
        <v>4634088.33</v>
      </c>
      <c r="G1685" s="588">
        <v>0.82</v>
      </c>
      <c r="H1685" s="586">
        <v>14.61</v>
      </c>
      <c r="I1685" s="587">
        <f t="shared" si="79"/>
        <v>5184869.8499999996</v>
      </c>
      <c r="J1685" s="589">
        <f t="shared" si="80"/>
        <v>1</v>
      </c>
    </row>
    <row r="1686" spans="1:10">
      <c r="A1686" s="584">
        <v>2016</v>
      </c>
      <c r="B1686" s="585" t="s">
        <v>1127</v>
      </c>
      <c r="C1686" s="585" t="s">
        <v>31</v>
      </c>
      <c r="D1686" s="586">
        <v>13940</v>
      </c>
      <c r="E1686" s="587">
        <v>16.693999999999999</v>
      </c>
      <c r="F1686" s="587">
        <f t="shared" si="78"/>
        <v>232714.36</v>
      </c>
      <c r="G1686" s="588">
        <v>0.31</v>
      </c>
      <c r="H1686" s="586">
        <v>6.4</v>
      </c>
      <c r="I1686" s="587">
        <f t="shared" si="79"/>
        <v>89216</v>
      </c>
      <c r="J1686" s="589">
        <f t="shared" si="80"/>
        <v>0</v>
      </c>
    </row>
    <row r="1687" spans="1:10">
      <c r="A1687" s="584">
        <v>2016</v>
      </c>
      <c r="B1687" s="585" t="s">
        <v>1127</v>
      </c>
      <c r="C1687" s="585" t="s">
        <v>31</v>
      </c>
      <c r="D1687" s="586">
        <v>13950</v>
      </c>
      <c r="E1687" s="587">
        <v>17.63</v>
      </c>
      <c r="F1687" s="587">
        <f t="shared" si="78"/>
        <v>245938.5</v>
      </c>
      <c r="G1687" s="588">
        <v>0.2</v>
      </c>
      <c r="H1687" s="586">
        <v>4.2</v>
      </c>
      <c r="I1687" s="587">
        <f t="shared" si="79"/>
        <v>58590</v>
      </c>
      <c r="J1687" s="589">
        <f t="shared" si="80"/>
        <v>0</v>
      </c>
    </row>
    <row r="1688" spans="1:10">
      <c r="A1688" s="584">
        <v>2016</v>
      </c>
      <c r="B1688" s="585" t="s">
        <v>1127</v>
      </c>
      <c r="C1688" s="585" t="s">
        <v>31</v>
      </c>
      <c r="D1688" s="586">
        <v>40273</v>
      </c>
      <c r="E1688" s="587">
        <v>16.782</v>
      </c>
      <c r="F1688" s="587">
        <f t="shared" si="78"/>
        <v>675861.48600000003</v>
      </c>
      <c r="G1688" s="588">
        <v>0.3</v>
      </c>
      <c r="H1688" s="586">
        <v>5.9</v>
      </c>
      <c r="I1688" s="587">
        <f t="shared" si="79"/>
        <v>237610.7</v>
      </c>
      <c r="J1688" s="589">
        <f t="shared" si="80"/>
        <v>0</v>
      </c>
    </row>
    <row r="1689" spans="1:10">
      <c r="A1689" s="584">
        <v>2016</v>
      </c>
      <c r="B1689" s="585" t="s">
        <v>1127</v>
      </c>
      <c r="C1689" s="585" t="s">
        <v>31</v>
      </c>
      <c r="D1689" s="586">
        <v>27532</v>
      </c>
      <c r="E1689" s="587">
        <v>18.135999999999999</v>
      </c>
      <c r="F1689" s="587">
        <f t="shared" si="78"/>
        <v>499320.35199999996</v>
      </c>
      <c r="G1689" s="588">
        <v>0.26</v>
      </c>
      <c r="H1689" s="586">
        <v>4.8</v>
      </c>
      <c r="I1689" s="587">
        <f t="shared" si="79"/>
        <v>132153.60000000001</v>
      </c>
      <c r="J1689" s="589">
        <f t="shared" si="80"/>
        <v>0</v>
      </c>
    </row>
    <row r="1690" spans="1:10">
      <c r="A1690" s="584">
        <v>2016</v>
      </c>
      <c r="B1690" s="585" t="s">
        <v>1131</v>
      </c>
      <c r="C1690" s="585" t="s">
        <v>31</v>
      </c>
      <c r="D1690" s="586">
        <v>11811</v>
      </c>
      <c r="E1690" s="587">
        <v>24.29</v>
      </c>
      <c r="F1690" s="587">
        <f t="shared" si="78"/>
        <v>286889.19</v>
      </c>
      <c r="G1690" s="588">
        <v>0.89</v>
      </c>
      <c r="H1690" s="586">
        <v>12.9</v>
      </c>
      <c r="I1690" s="587">
        <f t="shared" si="79"/>
        <v>152361.9</v>
      </c>
      <c r="J1690" s="589">
        <f t="shared" si="80"/>
        <v>0</v>
      </c>
    </row>
    <row r="1691" spans="1:10">
      <c r="A1691" s="584">
        <v>2016</v>
      </c>
      <c r="B1691" s="585" t="s">
        <v>1131</v>
      </c>
      <c r="C1691" s="585" t="s">
        <v>31</v>
      </c>
      <c r="D1691" s="586">
        <v>80584</v>
      </c>
      <c r="E1691" s="587">
        <v>26.04</v>
      </c>
      <c r="F1691" s="587">
        <f t="shared" si="78"/>
        <v>2098407.36</v>
      </c>
      <c r="G1691" s="588">
        <v>2.63</v>
      </c>
      <c r="H1691" s="586">
        <v>7.4</v>
      </c>
      <c r="I1691" s="587">
        <f t="shared" si="79"/>
        <v>596321.6</v>
      </c>
      <c r="J1691" s="589">
        <f t="shared" si="80"/>
        <v>0</v>
      </c>
    </row>
    <row r="1692" spans="1:10">
      <c r="A1692" s="584">
        <v>2016</v>
      </c>
      <c r="B1692" s="585" t="s">
        <v>1131</v>
      </c>
      <c r="C1692" s="585" t="s">
        <v>31</v>
      </c>
      <c r="D1692" s="586">
        <v>36502</v>
      </c>
      <c r="E1692" s="587">
        <v>24.12</v>
      </c>
      <c r="F1692" s="587">
        <f t="shared" si="78"/>
        <v>880428.24</v>
      </c>
      <c r="G1692" s="588">
        <v>0.78</v>
      </c>
      <c r="H1692" s="586">
        <v>13.5</v>
      </c>
      <c r="I1692" s="587">
        <f t="shared" si="79"/>
        <v>492777</v>
      </c>
      <c r="J1692" s="589">
        <f t="shared" si="80"/>
        <v>0</v>
      </c>
    </row>
    <row r="1693" spans="1:10">
      <c r="A1693" s="584">
        <v>2016</v>
      </c>
      <c r="B1693" s="585" t="s">
        <v>1131</v>
      </c>
      <c r="C1693" s="585" t="s">
        <v>31</v>
      </c>
      <c r="D1693" s="586">
        <v>46117</v>
      </c>
      <c r="E1693" s="587">
        <v>24.47</v>
      </c>
      <c r="F1693" s="587">
        <f t="shared" si="78"/>
        <v>1128482.99</v>
      </c>
      <c r="G1693" s="588">
        <v>0.79</v>
      </c>
      <c r="H1693" s="586">
        <v>10.8</v>
      </c>
      <c r="I1693" s="587">
        <f t="shared" si="79"/>
        <v>498063.60000000003</v>
      </c>
      <c r="J1693" s="589">
        <f t="shared" si="80"/>
        <v>0</v>
      </c>
    </row>
    <row r="1694" spans="1:10">
      <c r="A1694" s="584">
        <v>2016</v>
      </c>
      <c r="B1694" s="585" t="s">
        <v>1131</v>
      </c>
      <c r="C1694" s="585" t="s">
        <v>31</v>
      </c>
      <c r="D1694" s="586">
        <v>11566</v>
      </c>
      <c r="E1694" s="587">
        <v>24.82</v>
      </c>
      <c r="F1694" s="587">
        <f t="shared" si="78"/>
        <v>287068.12</v>
      </c>
      <c r="G1694" s="588">
        <v>0.73</v>
      </c>
      <c r="H1694" s="586">
        <v>11.6</v>
      </c>
      <c r="I1694" s="587">
        <f t="shared" si="79"/>
        <v>134165.6</v>
      </c>
      <c r="J1694" s="589">
        <f t="shared" si="80"/>
        <v>0</v>
      </c>
    </row>
    <row r="1695" spans="1:10">
      <c r="A1695" s="584">
        <v>2016</v>
      </c>
      <c r="B1695" s="585" t="s">
        <v>1131</v>
      </c>
      <c r="C1695" s="585" t="s">
        <v>31</v>
      </c>
      <c r="D1695" s="586">
        <v>11998</v>
      </c>
      <c r="E1695" s="587">
        <v>26.21</v>
      </c>
      <c r="F1695" s="587">
        <f t="shared" si="78"/>
        <v>314467.58</v>
      </c>
      <c r="G1695" s="588">
        <v>3.21</v>
      </c>
      <c r="H1695" s="586">
        <v>7.6</v>
      </c>
      <c r="I1695" s="587">
        <f t="shared" si="79"/>
        <v>91184.8</v>
      </c>
      <c r="J1695" s="589">
        <f t="shared" si="80"/>
        <v>0</v>
      </c>
    </row>
    <row r="1696" spans="1:10">
      <c r="A1696" s="584">
        <v>2016</v>
      </c>
      <c r="B1696" s="585" t="s">
        <v>1131</v>
      </c>
      <c r="C1696" s="585" t="s">
        <v>31</v>
      </c>
      <c r="D1696" s="586">
        <v>11757</v>
      </c>
      <c r="E1696" s="587">
        <v>23.88</v>
      </c>
      <c r="F1696" s="587">
        <f t="shared" si="78"/>
        <v>280757.15999999997</v>
      </c>
      <c r="G1696" s="588">
        <v>0.89</v>
      </c>
      <c r="H1696" s="586">
        <v>13.6</v>
      </c>
      <c r="I1696" s="587">
        <f t="shared" si="79"/>
        <v>159895.19999999998</v>
      </c>
      <c r="J1696" s="589">
        <f t="shared" si="80"/>
        <v>0</v>
      </c>
    </row>
    <row r="1697" spans="1:10">
      <c r="A1697" s="584">
        <v>2016</v>
      </c>
      <c r="B1697" s="585" t="s">
        <v>1131</v>
      </c>
      <c r="C1697" s="585" t="s">
        <v>31</v>
      </c>
      <c r="D1697" s="586">
        <v>24769</v>
      </c>
      <c r="E1697" s="587">
        <v>25.73</v>
      </c>
      <c r="F1697" s="587">
        <f t="shared" si="78"/>
        <v>637306.37</v>
      </c>
      <c r="G1697" s="588">
        <v>0.83</v>
      </c>
      <c r="H1697" s="586">
        <v>7.5</v>
      </c>
      <c r="I1697" s="587">
        <f t="shared" si="79"/>
        <v>185767.5</v>
      </c>
      <c r="J1697" s="589">
        <f t="shared" si="80"/>
        <v>0</v>
      </c>
    </row>
    <row r="1698" spans="1:10">
      <c r="A1698" s="584">
        <v>2016</v>
      </c>
      <c r="B1698" s="585" t="s">
        <v>1131</v>
      </c>
      <c r="C1698" s="585" t="s">
        <v>31</v>
      </c>
      <c r="D1698" s="586">
        <v>36505</v>
      </c>
      <c r="E1698" s="587">
        <v>24.1</v>
      </c>
      <c r="F1698" s="587">
        <f t="shared" si="78"/>
        <v>879770.5</v>
      </c>
      <c r="G1698" s="588">
        <v>0.73</v>
      </c>
      <c r="H1698" s="586">
        <v>12.3</v>
      </c>
      <c r="I1698" s="587">
        <f t="shared" si="79"/>
        <v>449011.5</v>
      </c>
      <c r="J1698" s="589">
        <f t="shared" si="80"/>
        <v>0</v>
      </c>
    </row>
    <row r="1699" spans="1:10">
      <c r="A1699" s="584">
        <v>2016</v>
      </c>
      <c r="B1699" s="585" t="s">
        <v>1131</v>
      </c>
      <c r="C1699" s="585" t="s">
        <v>31</v>
      </c>
      <c r="D1699" s="586">
        <v>72640</v>
      </c>
      <c r="E1699" s="587">
        <v>24.9</v>
      </c>
      <c r="F1699" s="587">
        <f t="shared" si="78"/>
        <v>1808736</v>
      </c>
      <c r="G1699" s="588">
        <v>2.75</v>
      </c>
      <c r="H1699" s="586">
        <v>7.7</v>
      </c>
      <c r="I1699" s="587">
        <f t="shared" si="79"/>
        <v>559328</v>
      </c>
      <c r="J1699" s="589">
        <f t="shared" si="80"/>
        <v>0</v>
      </c>
    </row>
    <row r="1700" spans="1:10">
      <c r="A1700" s="584">
        <v>2016</v>
      </c>
      <c r="B1700" s="585" t="s">
        <v>1131</v>
      </c>
      <c r="C1700" s="585" t="s">
        <v>31</v>
      </c>
      <c r="D1700" s="586">
        <v>11719</v>
      </c>
      <c r="E1700" s="587">
        <v>24.11</v>
      </c>
      <c r="F1700" s="587">
        <f t="shared" si="78"/>
        <v>282545.08999999997</v>
      </c>
      <c r="G1700" s="588">
        <v>0.82</v>
      </c>
      <c r="H1700" s="586">
        <v>12.8</v>
      </c>
      <c r="I1700" s="587">
        <f t="shared" si="79"/>
        <v>150003.20000000001</v>
      </c>
      <c r="J1700" s="589">
        <f t="shared" si="80"/>
        <v>0</v>
      </c>
    </row>
    <row r="1701" spans="1:10">
      <c r="A1701" s="584">
        <v>2016</v>
      </c>
      <c r="B1701" s="585" t="s">
        <v>1131</v>
      </c>
      <c r="C1701" s="585" t="s">
        <v>31</v>
      </c>
      <c r="D1701" s="586">
        <v>23351</v>
      </c>
      <c r="E1701" s="587">
        <v>24.49</v>
      </c>
      <c r="F1701" s="587">
        <f t="shared" si="78"/>
        <v>571865.99</v>
      </c>
      <c r="G1701" s="588">
        <v>0.77</v>
      </c>
      <c r="H1701" s="586">
        <v>11.1</v>
      </c>
      <c r="I1701" s="587">
        <f t="shared" si="79"/>
        <v>259196.1</v>
      </c>
      <c r="J1701" s="589">
        <f t="shared" si="80"/>
        <v>0</v>
      </c>
    </row>
    <row r="1702" spans="1:10">
      <c r="A1702" s="584">
        <v>2016</v>
      </c>
      <c r="B1702" s="585" t="s">
        <v>1127</v>
      </c>
      <c r="C1702" s="585" t="s">
        <v>31</v>
      </c>
      <c r="D1702" s="586">
        <v>270355</v>
      </c>
      <c r="E1702" s="587">
        <v>18.818000000000001</v>
      </c>
      <c r="F1702" s="587">
        <f t="shared" si="78"/>
        <v>5087540.3900000006</v>
      </c>
      <c r="G1702" s="588">
        <v>0.51</v>
      </c>
      <c r="H1702" s="586">
        <v>9.9</v>
      </c>
      <c r="I1702" s="587">
        <f t="shared" si="79"/>
        <v>2676514.5</v>
      </c>
      <c r="J1702" s="589">
        <f t="shared" si="80"/>
        <v>0</v>
      </c>
    </row>
    <row r="1703" spans="1:10">
      <c r="A1703" s="584">
        <v>2016</v>
      </c>
      <c r="B1703" s="585" t="s">
        <v>1127</v>
      </c>
      <c r="C1703" s="585" t="s">
        <v>31</v>
      </c>
      <c r="D1703" s="586">
        <v>185415</v>
      </c>
      <c r="E1703" s="587">
        <v>17.672000000000001</v>
      </c>
      <c r="F1703" s="587">
        <f t="shared" si="78"/>
        <v>3276653.88</v>
      </c>
      <c r="G1703" s="588">
        <v>0.68</v>
      </c>
      <c r="H1703" s="586">
        <v>14.1</v>
      </c>
      <c r="I1703" s="587">
        <f t="shared" si="79"/>
        <v>2614351.5</v>
      </c>
      <c r="J1703" s="589">
        <f t="shared" si="80"/>
        <v>0</v>
      </c>
    </row>
    <row r="1704" spans="1:10">
      <c r="A1704" s="584">
        <v>2016</v>
      </c>
      <c r="B1704" s="585" t="s">
        <v>1127</v>
      </c>
      <c r="C1704" s="585" t="s">
        <v>31</v>
      </c>
      <c r="D1704" s="586">
        <v>89309</v>
      </c>
      <c r="E1704" s="587">
        <v>17.672000000000001</v>
      </c>
      <c r="F1704" s="587">
        <f t="shared" si="78"/>
        <v>1578268.648</v>
      </c>
      <c r="G1704" s="588">
        <v>0.68</v>
      </c>
      <c r="H1704" s="586">
        <v>14.1</v>
      </c>
      <c r="I1704" s="587">
        <f t="shared" si="79"/>
        <v>1259256.8999999999</v>
      </c>
      <c r="J1704" s="589">
        <f t="shared" si="80"/>
        <v>0</v>
      </c>
    </row>
    <row r="1705" spans="1:10">
      <c r="A1705" s="584">
        <v>2016</v>
      </c>
      <c r="B1705" s="585" t="s">
        <v>1131</v>
      </c>
      <c r="C1705" s="585" t="s">
        <v>31</v>
      </c>
      <c r="D1705" s="586">
        <v>55831</v>
      </c>
      <c r="E1705" s="587">
        <v>23.692</v>
      </c>
      <c r="F1705" s="587">
        <f t="shared" si="78"/>
        <v>1322748.0519999999</v>
      </c>
      <c r="G1705" s="588">
        <v>0.62</v>
      </c>
      <c r="H1705" s="586">
        <v>11.9</v>
      </c>
      <c r="I1705" s="587">
        <f t="shared" si="79"/>
        <v>664388.9</v>
      </c>
      <c r="J1705" s="589">
        <f t="shared" si="80"/>
        <v>0</v>
      </c>
    </row>
    <row r="1706" spans="1:10">
      <c r="A1706" s="584">
        <v>2016</v>
      </c>
      <c r="B1706" s="585" t="s">
        <v>1131</v>
      </c>
      <c r="C1706" s="585" t="s">
        <v>31</v>
      </c>
      <c r="D1706" s="586">
        <v>6487</v>
      </c>
      <c r="E1706" s="587">
        <v>22.922000000000001</v>
      </c>
      <c r="F1706" s="587">
        <f t="shared" si="78"/>
        <v>148695.014</v>
      </c>
      <c r="G1706" s="588">
        <v>0.57999999999999996</v>
      </c>
      <c r="H1706" s="586">
        <v>11.9</v>
      </c>
      <c r="I1706" s="587">
        <f t="shared" si="79"/>
        <v>77195.3</v>
      </c>
      <c r="J1706" s="589">
        <f t="shared" si="80"/>
        <v>0</v>
      </c>
    </row>
    <row r="1707" spans="1:10">
      <c r="A1707" s="584">
        <v>2016</v>
      </c>
      <c r="B1707" s="585" t="s">
        <v>1131</v>
      </c>
      <c r="C1707" s="585" t="s">
        <v>31</v>
      </c>
      <c r="D1707" s="586">
        <v>37615</v>
      </c>
      <c r="E1707" s="587">
        <v>23.751999999999999</v>
      </c>
      <c r="F1707" s="587">
        <f t="shared" si="78"/>
        <v>893431.48</v>
      </c>
      <c r="G1707" s="588">
        <v>0.62</v>
      </c>
      <c r="H1707" s="586">
        <v>11.9</v>
      </c>
      <c r="I1707" s="587">
        <f t="shared" si="79"/>
        <v>447618.5</v>
      </c>
      <c r="J1707" s="589">
        <f t="shared" si="80"/>
        <v>0</v>
      </c>
    </row>
    <row r="1708" spans="1:10">
      <c r="A1708" s="584">
        <v>2016</v>
      </c>
      <c r="B1708" s="585" t="s">
        <v>1131</v>
      </c>
      <c r="C1708" s="585" t="s">
        <v>31</v>
      </c>
      <c r="D1708" s="586">
        <v>28253</v>
      </c>
      <c r="E1708" s="587">
        <v>23.905999999999999</v>
      </c>
      <c r="F1708" s="587">
        <f t="shared" si="78"/>
        <v>675416.21799999999</v>
      </c>
      <c r="G1708" s="588">
        <v>0.91</v>
      </c>
      <c r="H1708" s="586">
        <v>11.6</v>
      </c>
      <c r="I1708" s="587">
        <f t="shared" si="79"/>
        <v>327734.8</v>
      </c>
      <c r="J1708" s="589">
        <f t="shared" si="80"/>
        <v>0</v>
      </c>
    </row>
    <row r="1709" spans="1:10">
      <c r="A1709" s="584">
        <v>2016</v>
      </c>
      <c r="B1709" s="585" t="s">
        <v>1131</v>
      </c>
      <c r="C1709" s="585" t="s">
        <v>31</v>
      </c>
      <c r="D1709" s="586">
        <v>123750</v>
      </c>
      <c r="E1709" s="587">
        <v>21.893999999999998</v>
      </c>
      <c r="F1709" s="587">
        <f t="shared" si="78"/>
        <v>2709382.5</v>
      </c>
      <c r="G1709" s="588">
        <v>0.42</v>
      </c>
      <c r="H1709" s="586">
        <v>10.8</v>
      </c>
      <c r="I1709" s="587">
        <f t="shared" si="79"/>
        <v>1336500</v>
      </c>
      <c r="J1709" s="589">
        <f t="shared" si="80"/>
        <v>0</v>
      </c>
    </row>
    <row r="1710" spans="1:10">
      <c r="A1710" s="584">
        <v>2016</v>
      </c>
      <c r="B1710" s="585" t="s">
        <v>1131</v>
      </c>
      <c r="C1710" s="585" t="s">
        <v>31</v>
      </c>
      <c r="D1710" s="586">
        <v>44100</v>
      </c>
      <c r="E1710" s="587">
        <v>23.94</v>
      </c>
      <c r="F1710" s="587">
        <f t="shared" si="78"/>
        <v>1055754</v>
      </c>
      <c r="G1710" s="588">
        <v>3.51</v>
      </c>
      <c r="H1710" s="586">
        <v>11.28</v>
      </c>
      <c r="I1710" s="587">
        <f t="shared" si="79"/>
        <v>497448</v>
      </c>
      <c r="J1710" s="589">
        <f t="shared" si="80"/>
        <v>0</v>
      </c>
    </row>
    <row r="1711" spans="1:10">
      <c r="A1711" s="584">
        <v>2016</v>
      </c>
      <c r="B1711" s="585" t="s">
        <v>1131</v>
      </c>
      <c r="C1711" s="585" t="s">
        <v>31</v>
      </c>
      <c r="D1711" s="586">
        <v>343985</v>
      </c>
      <c r="E1711" s="587">
        <v>24.76</v>
      </c>
      <c r="F1711" s="587">
        <f t="shared" si="78"/>
        <v>8517068.5999999996</v>
      </c>
      <c r="G1711" s="588">
        <v>3.86</v>
      </c>
      <c r="H1711" s="586">
        <v>9.81</v>
      </c>
      <c r="I1711" s="587">
        <f t="shared" si="79"/>
        <v>3374492.85</v>
      </c>
      <c r="J1711" s="589">
        <f t="shared" si="80"/>
        <v>0</v>
      </c>
    </row>
    <row r="1712" spans="1:10">
      <c r="A1712" s="584">
        <v>2016</v>
      </c>
      <c r="B1712" s="585" t="s">
        <v>1131</v>
      </c>
      <c r="C1712" s="585" t="s">
        <v>31</v>
      </c>
      <c r="D1712" s="586">
        <v>1774</v>
      </c>
      <c r="E1712" s="587">
        <v>24.744</v>
      </c>
      <c r="F1712" s="587">
        <f t="shared" si="78"/>
        <v>43895.856</v>
      </c>
      <c r="G1712" s="588">
        <v>3.85</v>
      </c>
      <c r="H1712" s="586">
        <v>9.17</v>
      </c>
      <c r="I1712" s="587">
        <f t="shared" si="79"/>
        <v>16267.58</v>
      </c>
      <c r="J1712" s="589">
        <f t="shared" si="80"/>
        <v>0</v>
      </c>
    </row>
    <row r="1713" spans="1:10">
      <c r="A1713" s="584">
        <v>2016</v>
      </c>
      <c r="B1713" s="585" t="s">
        <v>1131</v>
      </c>
      <c r="C1713" s="585" t="s">
        <v>31</v>
      </c>
      <c r="D1713" s="586">
        <v>106105</v>
      </c>
      <c r="E1713" s="587">
        <v>25.898</v>
      </c>
      <c r="F1713" s="587">
        <f t="shared" si="78"/>
        <v>2747907.29</v>
      </c>
      <c r="G1713" s="588">
        <v>2.98</v>
      </c>
      <c r="H1713" s="586">
        <v>7.85</v>
      </c>
      <c r="I1713" s="587">
        <f t="shared" si="79"/>
        <v>832924.25</v>
      </c>
      <c r="J1713" s="589">
        <f t="shared" si="80"/>
        <v>0</v>
      </c>
    </row>
    <row r="1714" spans="1:10">
      <c r="A1714" s="584">
        <v>2016</v>
      </c>
      <c r="B1714" s="585" t="s">
        <v>1131</v>
      </c>
      <c r="C1714" s="585" t="s">
        <v>31</v>
      </c>
      <c r="D1714" s="586">
        <v>19195</v>
      </c>
      <c r="E1714" s="587">
        <v>24.706</v>
      </c>
      <c r="F1714" s="587">
        <f t="shared" si="78"/>
        <v>474231.67</v>
      </c>
      <c r="G1714" s="588">
        <v>3.9</v>
      </c>
      <c r="H1714" s="586">
        <v>10.36</v>
      </c>
      <c r="I1714" s="587">
        <f t="shared" si="79"/>
        <v>198860.19999999998</v>
      </c>
      <c r="J1714" s="589">
        <f t="shared" si="80"/>
        <v>0</v>
      </c>
    </row>
    <row r="1715" spans="1:10">
      <c r="A1715" s="584">
        <v>2016</v>
      </c>
      <c r="B1715" s="585" t="s">
        <v>1131</v>
      </c>
      <c r="C1715" s="585" t="s">
        <v>31</v>
      </c>
      <c r="D1715" s="586">
        <v>67122</v>
      </c>
      <c r="E1715" s="587">
        <v>24.664000000000001</v>
      </c>
      <c r="F1715" s="587">
        <f t="shared" si="78"/>
        <v>1655497.0080000001</v>
      </c>
      <c r="G1715" s="588">
        <v>3.93</v>
      </c>
      <c r="H1715" s="586">
        <v>10.15</v>
      </c>
      <c r="I1715" s="587">
        <f t="shared" si="79"/>
        <v>681288.3</v>
      </c>
      <c r="J1715" s="589">
        <f t="shared" si="80"/>
        <v>0</v>
      </c>
    </row>
    <row r="1716" spans="1:10">
      <c r="A1716" s="584">
        <v>2016</v>
      </c>
      <c r="B1716" s="585" t="s">
        <v>1127</v>
      </c>
      <c r="C1716" s="585" t="s">
        <v>31</v>
      </c>
      <c r="D1716" s="586">
        <v>56310</v>
      </c>
      <c r="E1716" s="587">
        <v>17.559999999999999</v>
      </c>
      <c r="F1716" s="587">
        <f t="shared" si="78"/>
        <v>988803.6</v>
      </c>
      <c r="G1716" s="588">
        <v>0.18</v>
      </c>
      <c r="H1716" s="586">
        <v>4.5</v>
      </c>
      <c r="I1716" s="587">
        <f t="shared" si="79"/>
        <v>253395</v>
      </c>
      <c r="J1716" s="589">
        <f t="shared" si="80"/>
        <v>0</v>
      </c>
    </row>
    <row r="1717" spans="1:10">
      <c r="A1717" s="584">
        <v>2016</v>
      </c>
      <c r="B1717" s="585" t="s">
        <v>1127</v>
      </c>
      <c r="C1717" s="585" t="s">
        <v>31</v>
      </c>
      <c r="D1717" s="586">
        <v>28150</v>
      </c>
      <c r="E1717" s="587">
        <v>17.75</v>
      </c>
      <c r="F1717" s="587">
        <f t="shared" si="78"/>
        <v>499662.5</v>
      </c>
      <c r="G1717" s="588">
        <v>0.17</v>
      </c>
      <c r="H1717" s="586">
        <v>4.5</v>
      </c>
      <c r="I1717" s="587">
        <f t="shared" si="79"/>
        <v>126675</v>
      </c>
      <c r="J1717" s="589">
        <f t="shared" si="80"/>
        <v>0</v>
      </c>
    </row>
    <row r="1718" spans="1:10">
      <c r="A1718" s="584">
        <v>2016</v>
      </c>
      <c r="B1718" s="585" t="s">
        <v>1133</v>
      </c>
      <c r="C1718" s="585" t="s">
        <v>31</v>
      </c>
      <c r="D1718" s="586">
        <v>202023</v>
      </c>
      <c r="E1718" s="587">
        <v>14.007999999999999</v>
      </c>
      <c r="F1718" s="587">
        <f t="shared" si="78"/>
        <v>2829938.1839999999</v>
      </c>
      <c r="G1718" s="588">
        <v>0.73</v>
      </c>
      <c r="H1718" s="586">
        <v>8.1</v>
      </c>
      <c r="I1718" s="587">
        <f t="shared" si="79"/>
        <v>1636386.2999999998</v>
      </c>
      <c r="J1718" s="589">
        <f t="shared" si="80"/>
        <v>1</v>
      </c>
    </row>
    <row r="1719" spans="1:10">
      <c r="A1719" s="584">
        <v>2016</v>
      </c>
      <c r="B1719" s="585" t="s">
        <v>1127</v>
      </c>
      <c r="C1719" s="585" t="s">
        <v>31</v>
      </c>
      <c r="D1719" s="586">
        <v>44212</v>
      </c>
      <c r="E1719" s="587">
        <v>17.73</v>
      </c>
      <c r="F1719" s="587">
        <f t="shared" si="78"/>
        <v>783878.76</v>
      </c>
      <c r="G1719" s="588">
        <v>0.18</v>
      </c>
      <c r="H1719" s="586">
        <v>4.5999999999999996</v>
      </c>
      <c r="I1719" s="587">
        <f t="shared" si="79"/>
        <v>203375.19999999998</v>
      </c>
      <c r="J1719" s="589">
        <f t="shared" si="80"/>
        <v>0</v>
      </c>
    </row>
    <row r="1720" spans="1:10">
      <c r="A1720" s="584">
        <v>2016</v>
      </c>
      <c r="B1720" s="585" t="s">
        <v>1127</v>
      </c>
      <c r="C1720" s="585" t="s">
        <v>31</v>
      </c>
      <c r="D1720" s="586">
        <v>235167</v>
      </c>
      <c r="E1720" s="587">
        <v>18.21</v>
      </c>
      <c r="F1720" s="587">
        <f t="shared" si="78"/>
        <v>4282391.07</v>
      </c>
      <c r="G1720" s="588">
        <v>1</v>
      </c>
      <c r="H1720" s="586">
        <v>16.100000000000001</v>
      </c>
      <c r="I1720" s="587">
        <f t="shared" si="79"/>
        <v>3786188.7</v>
      </c>
      <c r="J1720" s="589">
        <f t="shared" si="80"/>
        <v>0</v>
      </c>
    </row>
    <row r="1721" spans="1:10">
      <c r="A1721" s="584">
        <v>2016</v>
      </c>
      <c r="B1721" s="585" t="s">
        <v>1127</v>
      </c>
      <c r="C1721" s="585" t="s">
        <v>31</v>
      </c>
      <c r="D1721" s="586">
        <v>75322</v>
      </c>
      <c r="E1721" s="587">
        <v>17.670000000000002</v>
      </c>
      <c r="F1721" s="587">
        <f t="shared" si="78"/>
        <v>1330939.7400000002</v>
      </c>
      <c r="G1721" s="588">
        <v>0.18</v>
      </c>
      <c r="H1721" s="586">
        <v>4.5</v>
      </c>
      <c r="I1721" s="587">
        <f t="shared" si="79"/>
        <v>338949</v>
      </c>
      <c r="J1721" s="589">
        <f t="shared" si="80"/>
        <v>0</v>
      </c>
    </row>
    <row r="1722" spans="1:10">
      <c r="A1722" s="584">
        <v>2016</v>
      </c>
      <c r="B1722" s="585" t="s">
        <v>1127</v>
      </c>
      <c r="C1722" s="585" t="s">
        <v>31</v>
      </c>
      <c r="D1722" s="586">
        <v>44599</v>
      </c>
      <c r="E1722" s="587">
        <v>17.7</v>
      </c>
      <c r="F1722" s="587">
        <f t="shared" si="78"/>
        <v>789402.29999999993</v>
      </c>
      <c r="G1722" s="588">
        <v>0.18</v>
      </c>
      <c r="H1722" s="586">
        <v>4.5999999999999996</v>
      </c>
      <c r="I1722" s="587">
        <f t="shared" si="79"/>
        <v>205155.4</v>
      </c>
      <c r="J1722" s="589">
        <f t="shared" si="80"/>
        <v>0</v>
      </c>
    </row>
    <row r="1723" spans="1:10">
      <c r="A1723" s="584">
        <v>2016</v>
      </c>
      <c r="B1723" s="585" t="s">
        <v>1127</v>
      </c>
      <c r="C1723" s="585" t="s">
        <v>31</v>
      </c>
      <c r="D1723" s="586">
        <v>135142</v>
      </c>
      <c r="E1723" s="587">
        <v>18.03</v>
      </c>
      <c r="F1723" s="587">
        <f t="shared" si="78"/>
        <v>2436610.2600000002</v>
      </c>
      <c r="G1723" s="588">
        <v>0.21</v>
      </c>
      <c r="H1723" s="586">
        <v>5.0999999999999996</v>
      </c>
      <c r="I1723" s="587">
        <f t="shared" si="79"/>
        <v>689224.2</v>
      </c>
      <c r="J1723" s="589">
        <f t="shared" si="80"/>
        <v>0</v>
      </c>
    </row>
    <row r="1724" spans="1:10">
      <c r="A1724" s="584">
        <v>2016</v>
      </c>
      <c r="B1724" s="585" t="s">
        <v>1131</v>
      </c>
      <c r="C1724" s="585" t="s">
        <v>31</v>
      </c>
      <c r="D1724" s="586">
        <v>5614</v>
      </c>
      <c r="E1724" s="587">
        <v>25.1</v>
      </c>
      <c r="F1724" s="587">
        <f t="shared" si="78"/>
        <v>140911.4</v>
      </c>
      <c r="G1724" s="588">
        <v>3.18</v>
      </c>
      <c r="H1724" s="586">
        <v>10.3</v>
      </c>
      <c r="I1724" s="587">
        <f t="shared" si="79"/>
        <v>57824.200000000004</v>
      </c>
      <c r="J1724" s="589">
        <f t="shared" si="80"/>
        <v>0</v>
      </c>
    </row>
    <row r="1725" spans="1:10">
      <c r="A1725" s="584">
        <v>2016</v>
      </c>
      <c r="B1725" s="585" t="s">
        <v>1131</v>
      </c>
      <c r="C1725" s="585" t="s">
        <v>31</v>
      </c>
      <c r="D1725" s="586">
        <v>17450</v>
      </c>
      <c r="E1725" s="587">
        <v>25.97</v>
      </c>
      <c r="F1725" s="587">
        <f t="shared" si="78"/>
        <v>453176.5</v>
      </c>
      <c r="G1725" s="588">
        <v>2.48</v>
      </c>
      <c r="H1725" s="586">
        <v>7.9</v>
      </c>
      <c r="I1725" s="587">
        <f t="shared" si="79"/>
        <v>137855</v>
      </c>
      <c r="J1725" s="589">
        <f t="shared" si="80"/>
        <v>0</v>
      </c>
    </row>
    <row r="1726" spans="1:10">
      <c r="A1726" s="584">
        <v>2016</v>
      </c>
      <c r="B1726" s="585" t="s">
        <v>1131</v>
      </c>
      <c r="C1726" s="585" t="s">
        <v>31</v>
      </c>
      <c r="D1726" s="586">
        <v>13395</v>
      </c>
      <c r="E1726" s="587">
        <v>25.25</v>
      </c>
      <c r="F1726" s="587">
        <f t="shared" si="78"/>
        <v>338223.75</v>
      </c>
      <c r="G1726" s="588">
        <v>2.76</v>
      </c>
      <c r="H1726" s="586">
        <v>9</v>
      </c>
      <c r="I1726" s="587">
        <f t="shared" si="79"/>
        <v>120555</v>
      </c>
      <c r="J1726" s="589">
        <f t="shared" si="80"/>
        <v>0</v>
      </c>
    </row>
    <row r="1727" spans="1:10">
      <c r="A1727" s="584">
        <v>2016</v>
      </c>
      <c r="B1727" s="585" t="s">
        <v>1131</v>
      </c>
      <c r="C1727" s="585" t="s">
        <v>31</v>
      </c>
      <c r="D1727" s="586">
        <v>26724</v>
      </c>
      <c r="E1727" s="587">
        <v>23.423999999999999</v>
      </c>
      <c r="F1727" s="587">
        <f t="shared" si="78"/>
        <v>625982.97600000002</v>
      </c>
      <c r="G1727" s="588">
        <v>2.71</v>
      </c>
      <c r="H1727" s="586">
        <v>8.3000000000000007</v>
      </c>
      <c r="I1727" s="587">
        <f t="shared" si="79"/>
        <v>221809.2</v>
      </c>
      <c r="J1727" s="589">
        <f t="shared" si="80"/>
        <v>0</v>
      </c>
    </row>
    <row r="1728" spans="1:10">
      <c r="A1728" s="584">
        <v>2016</v>
      </c>
      <c r="B1728" s="585" t="s">
        <v>1131</v>
      </c>
      <c r="C1728" s="585" t="s">
        <v>31</v>
      </c>
      <c r="D1728" s="586">
        <v>47425</v>
      </c>
      <c r="E1728" s="587">
        <v>22.372</v>
      </c>
      <c r="F1728" s="587">
        <f t="shared" si="78"/>
        <v>1060992.1000000001</v>
      </c>
      <c r="G1728" s="588">
        <v>2.89</v>
      </c>
      <c r="H1728" s="586">
        <v>8.3000000000000007</v>
      </c>
      <c r="I1728" s="587">
        <f t="shared" si="79"/>
        <v>393627.50000000006</v>
      </c>
      <c r="J1728" s="589">
        <f t="shared" si="80"/>
        <v>0</v>
      </c>
    </row>
    <row r="1729" spans="1:10">
      <c r="A1729" s="584">
        <v>2016</v>
      </c>
      <c r="B1729" s="585" t="s">
        <v>1131</v>
      </c>
      <c r="C1729" s="585" t="s">
        <v>31</v>
      </c>
      <c r="D1729" s="586">
        <v>7787</v>
      </c>
      <c r="E1729" s="587">
        <v>22.358000000000001</v>
      </c>
      <c r="F1729" s="587">
        <f t="shared" si="78"/>
        <v>174101.74600000001</v>
      </c>
      <c r="G1729" s="588">
        <v>2.91</v>
      </c>
      <c r="H1729" s="586">
        <v>8.4</v>
      </c>
      <c r="I1729" s="587">
        <f t="shared" si="79"/>
        <v>65410.8</v>
      </c>
      <c r="J1729" s="589">
        <f t="shared" si="80"/>
        <v>0</v>
      </c>
    </row>
    <row r="1730" spans="1:10">
      <c r="A1730" s="584">
        <v>2016</v>
      </c>
      <c r="B1730" s="585" t="s">
        <v>1131</v>
      </c>
      <c r="C1730" s="585" t="s">
        <v>31</v>
      </c>
      <c r="D1730" s="586">
        <v>7838</v>
      </c>
      <c r="E1730" s="587">
        <v>22.34</v>
      </c>
      <c r="F1730" s="587">
        <f t="shared" si="78"/>
        <v>175100.92</v>
      </c>
      <c r="G1730" s="588">
        <v>2.87</v>
      </c>
      <c r="H1730" s="586">
        <v>8.3000000000000007</v>
      </c>
      <c r="I1730" s="587">
        <f t="shared" si="79"/>
        <v>65055.400000000009</v>
      </c>
      <c r="J1730" s="589">
        <f t="shared" si="80"/>
        <v>0</v>
      </c>
    </row>
    <row r="1731" spans="1:10">
      <c r="A1731" s="584">
        <v>2016</v>
      </c>
      <c r="B1731" s="585" t="s">
        <v>1131</v>
      </c>
      <c r="C1731" s="585" t="s">
        <v>31</v>
      </c>
      <c r="D1731" s="586">
        <v>5718</v>
      </c>
      <c r="E1731" s="587">
        <v>21.634</v>
      </c>
      <c r="F1731" s="587">
        <f t="shared" ref="F1731:F1794" si="81">E1731*D1731</f>
        <v>123703.212</v>
      </c>
      <c r="G1731" s="588">
        <v>2.9</v>
      </c>
      <c r="H1731" s="586">
        <v>7.3</v>
      </c>
      <c r="I1731" s="587">
        <f t="shared" ref="I1731:I1794" si="82">H1731*D1731</f>
        <v>41741.4</v>
      </c>
      <c r="J1731" s="589">
        <f t="shared" ref="J1731:J1794" si="83">IF(B1731="LIG",1,0)</f>
        <v>0</v>
      </c>
    </row>
    <row r="1732" spans="1:10">
      <c r="A1732" s="584">
        <v>2016</v>
      </c>
      <c r="B1732" s="585" t="s">
        <v>1131</v>
      </c>
      <c r="C1732" s="585" t="s">
        <v>31</v>
      </c>
      <c r="D1732" s="586">
        <v>17681</v>
      </c>
      <c r="E1732" s="587">
        <v>22.948</v>
      </c>
      <c r="F1732" s="587">
        <f t="shared" si="81"/>
        <v>405743.58799999999</v>
      </c>
      <c r="G1732" s="588">
        <v>3.01</v>
      </c>
      <c r="H1732" s="586">
        <v>8</v>
      </c>
      <c r="I1732" s="587">
        <f t="shared" si="82"/>
        <v>141448</v>
      </c>
      <c r="J1732" s="589">
        <f t="shared" si="83"/>
        <v>0</v>
      </c>
    </row>
    <row r="1733" spans="1:10">
      <c r="A1733" s="584">
        <v>2016</v>
      </c>
      <c r="B1733" s="585" t="s">
        <v>1131</v>
      </c>
      <c r="C1733" s="585" t="s">
        <v>31</v>
      </c>
      <c r="D1733" s="586">
        <v>14048</v>
      </c>
      <c r="E1733" s="587">
        <v>22.134</v>
      </c>
      <c r="F1733" s="587">
        <f t="shared" si="81"/>
        <v>310938.43200000003</v>
      </c>
      <c r="G1733" s="588">
        <v>3.01</v>
      </c>
      <c r="H1733" s="586">
        <v>9</v>
      </c>
      <c r="I1733" s="587">
        <f t="shared" si="82"/>
        <v>126432</v>
      </c>
      <c r="J1733" s="589">
        <f t="shared" si="83"/>
        <v>0</v>
      </c>
    </row>
    <row r="1734" spans="1:10">
      <c r="A1734" s="584">
        <v>2016</v>
      </c>
      <c r="B1734" s="585" t="s">
        <v>1131</v>
      </c>
      <c r="C1734" s="585" t="s">
        <v>31</v>
      </c>
      <c r="D1734" s="586">
        <v>13117</v>
      </c>
      <c r="E1734" s="587">
        <v>23.08</v>
      </c>
      <c r="F1734" s="587">
        <f t="shared" si="81"/>
        <v>302740.36</v>
      </c>
      <c r="G1734" s="588">
        <v>2.4</v>
      </c>
      <c r="H1734" s="586">
        <v>8.5</v>
      </c>
      <c r="I1734" s="587">
        <f t="shared" si="82"/>
        <v>111494.5</v>
      </c>
      <c r="J1734" s="589">
        <f t="shared" si="83"/>
        <v>0</v>
      </c>
    </row>
    <row r="1735" spans="1:10">
      <c r="A1735" s="584">
        <v>2016</v>
      </c>
      <c r="B1735" s="585" t="s">
        <v>1131</v>
      </c>
      <c r="C1735" s="585" t="s">
        <v>31</v>
      </c>
      <c r="D1735" s="586">
        <v>9467</v>
      </c>
      <c r="E1735" s="587">
        <v>22.954000000000001</v>
      </c>
      <c r="F1735" s="587">
        <f t="shared" si="81"/>
        <v>217305.51800000001</v>
      </c>
      <c r="G1735" s="588">
        <v>2.96</v>
      </c>
      <c r="H1735" s="586">
        <v>7.9</v>
      </c>
      <c r="I1735" s="587">
        <f t="shared" si="82"/>
        <v>74789.3</v>
      </c>
      <c r="J1735" s="589">
        <f t="shared" si="83"/>
        <v>0</v>
      </c>
    </row>
    <row r="1736" spans="1:10">
      <c r="A1736" s="584">
        <v>2016</v>
      </c>
      <c r="B1736" s="585" t="s">
        <v>1131</v>
      </c>
      <c r="C1736" s="585" t="s">
        <v>31</v>
      </c>
      <c r="D1736" s="586">
        <v>58869</v>
      </c>
      <c r="E1736" s="587">
        <v>23.475999999999999</v>
      </c>
      <c r="F1736" s="587">
        <f t="shared" si="81"/>
        <v>1382008.6439999999</v>
      </c>
      <c r="G1736" s="588">
        <v>2.48</v>
      </c>
      <c r="H1736" s="586">
        <v>8.8000000000000007</v>
      </c>
      <c r="I1736" s="587">
        <f t="shared" si="82"/>
        <v>518047.20000000007</v>
      </c>
      <c r="J1736" s="589">
        <f t="shared" si="83"/>
        <v>0</v>
      </c>
    </row>
    <row r="1737" spans="1:10">
      <c r="A1737" s="584">
        <v>2016</v>
      </c>
      <c r="B1737" s="585" t="s">
        <v>1131</v>
      </c>
      <c r="C1737" s="585" t="s">
        <v>31</v>
      </c>
      <c r="D1737" s="586">
        <v>51718</v>
      </c>
      <c r="E1737" s="587">
        <v>22.292000000000002</v>
      </c>
      <c r="F1737" s="587">
        <f t="shared" si="81"/>
        <v>1152897.6560000002</v>
      </c>
      <c r="G1737" s="588">
        <v>3.08</v>
      </c>
      <c r="H1737" s="586">
        <v>9</v>
      </c>
      <c r="I1737" s="587">
        <f t="shared" si="82"/>
        <v>465462</v>
      </c>
      <c r="J1737" s="589">
        <f t="shared" si="83"/>
        <v>0</v>
      </c>
    </row>
    <row r="1738" spans="1:10">
      <c r="A1738" s="584">
        <v>2016</v>
      </c>
      <c r="B1738" s="585" t="s">
        <v>1131</v>
      </c>
      <c r="C1738" s="585" t="s">
        <v>31</v>
      </c>
      <c r="D1738" s="586">
        <v>9542</v>
      </c>
      <c r="E1738" s="587">
        <v>23.192</v>
      </c>
      <c r="F1738" s="587">
        <f t="shared" si="81"/>
        <v>221298.06400000001</v>
      </c>
      <c r="G1738" s="588">
        <v>2.61</v>
      </c>
      <c r="H1738" s="586">
        <v>8.1999999999999993</v>
      </c>
      <c r="I1738" s="587">
        <f t="shared" si="82"/>
        <v>78244.399999999994</v>
      </c>
      <c r="J1738" s="589">
        <f t="shared" si="83"/>
        <v>0</v>
      </c>
    </row>
    <row r="1739" spans="1:10">
      <c r="A1739" s="584">
        <v>2016</v>
      </c>
      <c r="B1739" s="585" t="s">
        <v>1127</v>
      </c>
      <c r="C1739" s="585" t="s">
        <v>31</v>
      </c>
      <c r="D1739" s="586">
        <v>15898</v>
      </c>
      <c r="E1739" s="587">
        <v>18.138000000000002</v>
      </c>
      <c r="F1739" s="587">
        <f t="shared" si="81"/>
        <v>288357.924</v>
      </c>
      <c r="G1739" s="588">
        <v>0.27</v>
      </c>
      <c r="H1739" s="586">
        <v>4.3</v>
      </c>
      <c r="I1739" s="587">
        <f t="shared" si="82"/>
        <v>68361.399999999994</v>
      </c>
      <c r="J1739" s="589">
        <f t="shared" si="83"/>
        <v>0</v>
      </c>
    </row>
    <row r="1740" spans="1:10">
      <c r="A1740" s="584">
        <v>2016</v>
      </c>
      <c r="B1740" s="585" t="s">
        <v>1127</v>
      </c>
      <c r="C1740" s="585" t="s">
        <v>31</v>
      </c>
      <c r="D1740" s="586">
        <v>130086</v>
      </c>
      <c r="E1740" s="587">
        <v>17.582000000000001</v>
      </c>
      <c r="F1740" s="587">
        <f t="shared" si="81"/>
        <v>2287172.0520000001</v>
      </c>
      <c r="G1740" s="588">
        <v>0.18</v>
      </c>
      <c r="H1740" s="586">
        <v>4.5</v>
      </c>
      <c r="I1740" s="587">
        <f t="shared" si="82"/>
        <v>585387</v>
      </c>
      <c r="J1740" s="589">
        <f t="shared" si="83"/>
        <v>0</v>
      </c>
    </row>
    <row r="1741" spans="1:10">
      <c r="A1741" s="584">
        <v>2016</v>
      </c>
      <c r="B1741" s="585" t="s">
        <v>1131</v>
      </c>
      <c r="C1741" s="585" t="s">
        <v>31</v>
      </c>
      <c r="D1741" s="586">
        <v>211321</v>
      </c>
      <c r="E1741" s="587">
        <v>25.216000000000001</v>
      </c>
      <c r="F1741" s="587">
        <f t="shared" si="81"/>
        <v>5328670.3360000001</v>
      </c>
      <c r="G1741" s="588">
        <v>3.07</v>
      </c>
      <c r="H1741" s="586">
        <v>6.4</v>
      </c>
      <c r="I1741" s="587">
        <f t="shared" si="82"/>
        <v>1352454.4000000001</v>
      </c>
      <c r="J1741" s="589">
        <f t="shared" si="83"/>
        <v>0</v>
      </c>
    </row>
    <row r="1742" spans="1:10">
      <c r="A1742" s="584">
        <v>2016</v>
      </c>
      <c r="B1742" s="585" t="s">
        <v>1127</v>
      </c>
      <c r="C1742" s="585" t="s">
        <v>31</v>
      </c>
      <c r="D1742" s="586">
        <v>48467</v>
      </c>
      <c r="E1742" s="587">
        <v>17.686</v>
      </c>
      <c r="F1742" s="587">
        <f t="shared" si="81"/>
        <v>857187.36199999996</v>
      </c>
      <c r="G1742" s="588">
        <v>0.24</v>
      </c>
      <c r="H1742" s="586">
        <v>5.5</v>
      </c>
      <c r="I1742" s="587">
        <f t="shared" si="82"/>
        <v>266568.5</v>
      </c>
      <c r="J1742" s="589">
        <f t="shared" si="83"/>
        <v>0</v>
      </c>
    </row>
    <row r="1743" spans="1:10">
      <c r="A1743" s="584">
        <v>2016</v>
      </c>
      <c r="B1743" s="585" t="s">
        <v>1127</v>
      </c>
      <c r="C1743" s="585" t="s">
        <v>31</v>
      </c>
      <c r="D1743" s="586">
        <v>31535</v>
      </c>
      <c r="E1743" s="587">
        <v>17.936</v>
      </c>
      <c r="F1743" s="587">
        <f t="shared" si="81"/>
        <v>565611.76</v>
      </c>
      <c r="G1743" s="588">
        <v>0.35</v>
      </c>
      <c r="H1743" s="586">
        <v>4.8</v>
      </c>
      <c r="I1743" s="587">
        <f t="shared" si="82"/>
        <v>151368</v>
      </c>
      <c r="J1743" s="589">
        <f t="shared" si="83"/>
        <v>0</v>
      </c>
    </row>
    <row r="1744" spans="1:10">
      <c r="A1744" s="584">
        <v>2016</v>
      </c>
      <c r="B1744" s="585" t="s">
        <v>1127</v>
      </c>
      <c r="C1744" s="585" t="s">
        <v>31</v>
      </c>
      <c r="D1744" s="586">
        <v>235896</v>
      </c>
      <c r="E1744" s="587">
        <v>18.059999999999999</v>
      </c>
      <c r="F1744" s="587">
        <f t="shared" si="81"/>
        <v>4260281.76</v>
      </c>
      <c r="G1744" s="588">
        <v>0.22</v>
      </c>
      <c r="H1744" s="586">
        <v>5</v>
      </c>
      <c r="I1744" s="587">
        <f t="shared" si="82"/>
        <v>1179480</v>
      </c>
      <c r="J1744" s="589">
        <f t="shared" si="83"/>
        <v>0</v>
      </c>
    </row>
    <row r="1745" spans="1:10">
      <c r="A1745" s="584">
        <v>2016</v>
      </c>
      <c r="B1745" s="585" t="s">
        <v>1131</v>
      </c>
      <c r="C1745" s="585" t="s">
        <v>31</v>
      </c>
      <c r="D1745" s="586">
        <v>2089</v>
      </c>
      <c r="E1745" s="587">
        <v>19.172000000000001</v>
      </c>
      <c r="F1745" s="587">
        <f t="shared" si="81"/>
        <v>40050.308000000005</v>
      </c>
      <c r="G1745" s="588">
        <v>1.69</v>
      </c>
      <c r="H1745" s="586">
        <v>22.3</v>
      </c>
      <c r="I1745" s="587">
        <f t="shared" si="82"/>
        <v>46584.700000000004</v>
      </c>
      <c r="J1745" s="589">
        <f t="shared" si="83"/>
        <v>0</v>
      </c>
    </row>
    <row r="1746" spans="1:10">
      <c r="A1746" s="584">
        <v>2016</v>
      </c>
      <c r="B1746" s="585" t="s">
        <v>1131</v>
      </c>
      <c r="C1746" s="585" t="s">
        <v>31</v>
      </c>
      <c r="D1746" s="586">
        <v>15253</v>
      </c>
      <c r="E1746" s="587">
        <v>23.277999999999999</v>
      </c>
      <c r="F1746" s="587">
        <f t="shared" si="81"/>
        <v>355059.33399999997</v>
      </c>
      <c r="G1746" s="588">
        <v>3.53</v>
      </c>
      <c r="H1746" s="586">
        <v>15.1</v>
      </c>
      <c r="I1746" s="587">
        <f t="shared" si="82"/>
        <v>230320.3</v>
      </c>
      <c r="J1746" s="589">
        <f t="shared" si="83"/>
        <v>0</v>
      </c>
    </row>
    <row r="1747" spans="1:10">
      <c r="A1747" s="584">
        <v>2016</v>
      </c>
      <c r="B1747" s="585" t="s">
        <v>1131</v>
      </c>
      <c r="C1747" s="585" t="s">
        <v>31</v>
      </c>
      <c r="D1747" s="586">
        <v>4154</v>
      </c>
      <c r="E1747" s="587">
        <v>23.524000000000001</v>
      </c>
      <c r="F1747" s="587">
        <f t="shared" si="81"/>
        <v>97718.696000000011</v>
      </c>
      <c r="G1747" s="588">
        <v>3.15</v>
      </c>
      <c r="H1747" s="586">
        <v>14.3</v>
      </c>
      <c r="I1747" s="587">
        <f t="shared" si="82"/>
        <v>59402.200000000004</v>
      </c>
      <c r="J1747" s="589">
        <f t="shared" si="83"/>
        <v>0</v>
      </c>
    </row>
    <row r="1748" spans="1:10">
      <c r="A1748" s="584">
        <v>2016</v>
      </c>
      <c r="B1748" s="585" t="s">
        <v>1131</v>
      </c>
      <c r="C1748" s="585" t="s">
        <v>31</v>
      </c>
      <c r="D1748" s="586">
        <v>9956</v>
      </c>
      <c r="E1748" s="587">
        <v>25.03</v>
      </c>
      <c r="F1748" s="587">
        <f t="shared" si="81"/>
        <v>249198.68000000002</v>
      </c>
      <c r="G1748" s="588">
        <v>2.88</v>
      </c>
      <c r="H1748" s="586">
        <v>8.9</v>
      </c>
      <c r="I1748" s="587">
        <f t="shared" si="82"/>
        <v>88608.400000000009</v>
      </c>
      <c r="J1748" s="589">
        <f t="shared" si="83"/>
        <v>0</v>
      </c>
    </row>
    <row r="1749" spans="1:10">
      <c r="A1749" s="584">
        <v>2016</v>
      </c>
      <c r="B1749" s="585" t="s">
        <v>1131</v>
      </c>
      <c r="C1749" s="585" t="s">
        <v>31</v>
      </c>
      <c r="D1749" s="586">
        <v>30575</v>
      </c>
      <c r="E1749" s="587">
        <v>22.24</v>
      </c>
      <c r="F1749" s="587">
        <f t="shared" si="81"/>
        <v>679988</v>
      </c>
      <c r="G1749" s="588">
        <v>4.05</v>
      </c>
      <c r="H1749" s="586">
        <v>20</v>
      </c>
      <c r="I1749" s="587">
        <f t="shared" si="82"/>
        <v>611500</v>
      </c>
      <c r="J1749" s="589">
        <f t="shared" si="83"/>
        <v>0</v>
      </c>
    </row>
    <row r="1750" spans="1:10">
      <c r="A1750" s="584">
        <v>2016</v>
      </c>
      <c r="B1750" s="585" t="s">
        <v>1131</v>
      </c>
      <c r="C1750" s="585" t="s">
        <v>31</v>
      </c>
      <c r="D1750" s="586">
        <v>1767</v>
      </c>
      <c r="E1750" s="587">
        <v>15.956</v>
      </c>
      <c r="F1750" s="587">
        <f t="shared" si="81"/>
        <v>28194.252</v>
      </c>
      <c r="G1750" s="588">
        <v>2.44</v>
      </c>
      <c r="H1750" s="586">
        <v>30.1</v>
      </c>
      <c r="I1750" s="587">
        <f t="shared" si="82"/>
        <v>53186.700000000004</v>
      </c>
      <c r="J1750" s="589">
        <f t="shared" si="83"/>
        <v>0</v>
      </c>
    </row>
    <row r="1751" spans="1:10">
      <c r="A1751" s="584">
        <v>2016</v>
      </c>
      <c r="B1751" s="585" t="s">
        <v>1131</v>
      </c>
      <c r="C1751" s="585" t="s">
        <v>31</v>
      </c>
      <c r="D1751" s="586">
        <v>30340</v>
      </c>
      <c r="E1751" s="587">
        <v>25.847999999999999</v>
      </c>
      <c r="F1751" s="587">
        <f t="shared" si="81"/>
        <v>784228.32</v>
      </c>
      <c r="G1751" s="588">
        <v>2.4700000000000002</v>
      </c>
      <c r="H1751" s="586">
        <v>7.5</v>
      </c>
      <c r="I1751" s="587">
        <f t="shared" si="82"/>
        <v>227550</v>
      </c>
      <c r="J1751" s="589">
        <f t="shared" si="83"/>
        <v>0</v>
      </c>
    </row>
    <row r="1752" spans="1:10">
      <c r="A1752" s="584">
        <v>2016</v>
      </c>
      <c r="B1752" s="585" t="s">
        <v>1131</v>
      </c>
      <c r="C1752" s="585" t="s">
        <v>31</v>
      </c>
      <c r="D1752" s="586">
        <v>8185</v>
      </c>
      <c r="E1752" s="587">
        <v>23.698</v>
      </c>
      <c r="F1752" s="587">
        <f t="shared" si="81"/>
        <v>193968.13</v>
      </c>
      <c r="G1752" s="588">
        <v>3.27</v>
      </c>
      <c r="H1752" s="586">
        <v>15.4</v>
      </c>
      <c r="I1752" s="587">
        <f t="shared" si="82"/>
        <v>126049</v>
      </c>
      <c r="J1752" s="589">
        <f t="shared" si="83"/>
        <v>0</v>
      </c>
    </row>
    <row r="1753" spans="1:10">
      <c r="A1753" s="584">
        <v>2016</v>
      </c>
      <c r="B1753" s="585" t="s">
        <v>1131</v>
      </c>
      <c r="C1753" s="585" t="s">
        <v>31</v>
      </c>
      <c r="D1753" s="586">
        <v>30076</v>
      </c>
      <c r="E1753" s="587">
        <v>26.024000000000001</v>
      </c>
      <c r="F1753" s="587">
        <f t="shared" si="81"/>
        <v>782697.82400000002</v>
      </c>
      <c r="G1753" s="588">
        <v>2.71</v>
      </c>
      <c r="H1753" s="586">
        <v>7.5</v>
      </c>
      <c r="I1753" s="587">
        <f t="shared" si="82"/>
        <v>225570</v>
      </c>
      <c r="J1753" s="589">
        <f t="shared" si="83"/>
        <v>0</v>
      </c>
    </row>
    <row r="1754" spans="1:10">
      <c r="A1754" s="584">
        <v>2016</v>
      </c>
      <c r="B1754" s="585" t="s">
        <v>1131</v>
      </c>
      <c r="C1754" s="585" t="s">
        <v>31</v>
      </c>
      <c r="D1754" s="586">
        <v>29578</v>
      </c>
      <c r="E1754" s="587">
        <v>25.984000000000002</v>
      </c>
      <c r="F1754" s="587">
        <f t="shared" si="81"/>
        <v>768554.75200000009</v>
      </c>
      <c r="G1754" s="588">
        <v>2.78</v>
      </c>
      <c r="H1754" s="586">
        <v>7.6</v>
      </c>
      <c r="I1754" s="587">
        <f t="shared" si="82"/>
        <v>224792.8</v>
      </c>
      <c r="J1754" s="589">
        <f t="shared" si="83"/>
        <v>0</v>
      </c>
    </row>
    <row r="1755" spans="1:10">
      <c r="A1755" s="584">
        <v>2016</v>
      </c>
      <c r="B1755" s="585" t="s">
        <v>1131</v>
      </c>
      <c r="C1755" s="585" t="s">
        <v>31</v>
      </c>
      <c r="D1755" s="586">
        <v>149748</v>
      </c>
      <c r="E1755" s="587">
        <v>26.085999999999999</v>
      </c>
      <c r="F1755" s="587">
        <f t="shared" si="81"/>
        <v>3906326.3279999997</v>
      </c>
      <c r="G1755" s="588">
        <v>2.5299999999999998</v>
      </c>
      <c r="H1755" s="586">
        <v>7.8</v>
      </c>
      <c r="I1755" s="587">
        <f t="shared" si="82"/>
        <v>1168034.3999999999</v>
      </c>
      <c r="J1755" s="589">
        <f t="shared" si="83"/>
        <v>0</v>
      </c>
    </row>
    <row r="1756" spans="1:10">
      <c r="A1756" s="584">
        <v>2016</v>
      </c>
      <c r="B1756" s="585" t="s">
        <v>1131</v>
      </c>
      <c r="C1756" s="585" t="s">
        <v>31</v>
      </c>
      <c r="D1756" s="586">
        <v>4022</v>
      </c>
      <c r="E1756" s="587">
        <v>19.904</v>
      </c>
      <c r="F1756" s="587">
        <f t="shared" si="81"/>
        <v>80053.888000000006</v>
      </c>
      <c r="G1756" s="588">
        <v>2.2599999999999998</v>
      </c>
      <c r="H1756" s="586">
        <v>19.899999999999999</v>
      </c>
      <c r="I1756" s="587">
        <f t="shared" si="82"/>
        <v>80037.799999999988</v>
      </c>
      <c r="J1756" s="589">
        <f t="shared" si="83"/>
        <v>0</v>
      </c>
    </row>
    <row r="1757" spans="1:10">
      <c r="A1757" s="584">
        <v>2016</v>
      </c>
      <c r="B1757" s="585" t="s">
        <v>1131</v>
      </c>
      <c r="C1757" s="585" t="s">
        <v>31</v>
      </c>
      <c r="D1757" s="586">
        <v>16278</v>
      </c>
      <c r="E1757" s="587">
        <v>21.696000000000002</v>
      </c>
      <c r="F1757" s="587">
        <f t="shared" si="81"/>
        <v>353167.48800000001</v>
      </c>
      <c r="G1757" s="588">
        <v>2.54</v>
      </c>
      <c r="H1757" s="586">
        <v>19.600000000000001</v>
      </c>
      <c r="I1757" s="587">
        <f t="shared" si="82"/>
        <v>319048.80000000005</v>
      </c>
      <c r="J1757" s="589">
        <f t="shared" si="83"/>
        <v>0</v>
      </c>
    </row>
    <row r="1758" spans="1:10">
      <c r="A1758" s="584">
        <v>2016</v>
      </c>
      <c r="B1758" s="585" t="s">
        <v>1131</v>
      </c>
      <c r="C1758" s="585" t="s">
        <v>31</v>
      </c>
      <c r="D1758" s="586">
        <v>10445</v>
      </c>
      <c r="E1758" s="587">
        <v>22.024000000000001</v>
      </c>
      <c r="F1758" s="587">
        <f t="shared" si="81"/>
        <v>230040.68000000002</v>
      </c>
      <c r="G1758" s="588">
        <v>2.76</v>
      </c>
      <c r="H1758" s="586">
        <v>21.8</v>
      </c>
      <c r="I1758" s="587">
        <f t="shared" si="82"/>
        <v>227701</v>
      </c>
      <c r="J1758" s="589">
        <f t="shared" si="83"/>
        <v>0</v>
      </c>
    </row>
    <row r="1759" spans="1:10">
      <c r="A1759" s="584">
        <v>2016</v>
      </c>
      <c r="B1759" s="585" t="s">
        <v>1129</v>
      </c>
      <c r="C1759" s="585" t="s">
        <v>31</v>
      </c>
      <c r="D1759" s="586">
        <v>3526</v>
      </c>
      <c r="E1759" s="587">
        <v>15.042</v>
      </c>
      <c r="F1759" s="587">
        <f t="shared" si="81"/>
        <v>53038.091999999997</v>
      </c>
      <c r="G1759" s="588">
        <v>2.79</v>
      </c>
      <c r="H1759" s="586">
        <v>42.8</v>
      </c>
      <c r="I1759" s="587">
        <f t="shared" si="82"/>
        <v>150912.79999999999</v>
      </c>
      <c r="J1759" s="589">
        <f t="shared" si="83"/>
        <v>0</v>
      </c>
    </row>
    <row r="1760" spans="1:10">
      <c r="A1760" s="584">
        <v>2016</v>
      </c>
      <c r="B1760" s="585" t="s">
        <v>1131</v>
      </c>
      <c r="C1760" s="585" t="s">
        <v>31</v>
      </c>
      <c r="D1760" s="586">
        <v>10008</v>
      </c>
      <c r="E1760" s="587">
        <v>24.963999999999999</v>
      </c>
      <c r="F1760" s="587">
        <f t="shared" si="81"/>
        <v>249839.712</v>
      </c>
      <c r="G1760" s="588">
        <v>2.78</v>
      </c>
      <c r="H1760" s="586">
        <v>8.9</v>
      </c>
      <c r="I1760" s="587">
        <f t="shared" si="82"/>
        <v>89071.2</v>
      </c>
      <c r="J1760" s="589">
        <f t="shared" si="83"/>
        <v>0</v>
      </c>
    </row>
    <row r="1761" spans="1:10">
      <c r="A1761" s="584">
        <v>2016</v>
      </c>
      <c r="B1761" s="585" t="s">
        <v>1131</v>
      </c>
      <c r="C1761" s="585" t="s">
        <v>31</v>
      </c>
      <c r="D1761" s="586">
        <v>17931</v>
      </c>
      <c r="E1761" s="587">
        <v>23.452000000000002</v>
      </c>
      <c r="F1761" s="587">
        <f t="shared" si="81"/>
        <v>420517.81200000003</v>
      </c>
      <c r="G1761" s="588">
        <v>2.99</v>
      </c>
      <c r="H1761" s="586">
        <v>18.5</v>
      </c>
      <c r="I1761" s="587">
        <f t="shared" si="82"/>
        <v>331723.5</v>
      </c>
      <c r="J1761" s="589">
        <f t="shared" si="83"/>
        <v>0</v>
      </c>
    </row>
    <row r="1762" spans="1:10">
      <c r="A1762" s="584">
        <v>2016</v>
      </c>
      <c r="B1762" s="585" t="s">
        <v>1131</v>
      </c>
      <c r="C1762" s="585" t="s">
        <v>31</v>
      </c>
      <c r="D1762" s="586">
        <v>2726</v>
      </c>
      <c r="E1762" s="587">
        <v>23.696000000000002</v>
      </c>
      <c r="F1762" s="587">
        <f t="shared" si="81"/>
        <v>64595.296000000002</v>
      </c>
      <c r="G1762" s="588">
        <v>2.57</v>
      </c>
      <c r="H1762" s="586">
        <v>16.8</v>
      </c>
      <c r="I1762" s="587">
        <f t="shared" si="82"/>
        <v>45796.800000000003</v>
      </c>
      <c r="J1762" s="589">
        <f t="shared" si="83"/>
        <v>0</v>
      </c>
    </row>
    <row r="1763" spans="1:10">
      <c r="A1763" s="584">
        <v>2016</v>
      </c>
      <c r="B1763" s="585" t="s">
        <v>1131</v>
      </c>
      <c r="C1763" s="585" t="s">
        <v>31</v>
      </c>
      <c r="D1763" s="586">
        <v>2070</v>
      </c>
      <c r="E1763" s="587">
        <v>24.256</v>
      </c>
      <c r="F1763" s="587">
        <f t="shared" si="81"/>
        <v>50209.919999999998</v>
      </c>
      <c r="G1763" s="588">
        <v>2.78</v>
      </c>
      <c r="H1763" s="586">
        <v>13</v>
      </c>
      <c r="I1763" s="587">
        <f t="shared" si="82"/>
        <v>26910</v>
      </c>
      <c r="J1763" s="589">
        <f t="shared" si="83"/>
        <v>0</v>
      </c>
    </row>
    <row r="1764" spans="1:10">
      <c r="A1764" s="584">
        <v>2016</v>
      </c>
      <c r="B1764" s="585" t="s">
        <v>1131</v>
      </c>
      <c r="C1764" s="585" t="s">
        <v>31</v>
      </c>
      <c r="D1764" s="586">
        <v>6221</v>
      </c>
      <c r="E1764" s="587">
        <v>17.829999999999998</v>
      </c>
      <c r="F1764" s="587">
        <f t="shared" si="81"/>
        <v>110920.43</v>
      </c>
      <c r="G1764" s="588">
        <v>2.2799999999999998</v>
      </c>
      <c r="H1764" s="586">
        <v>26.8</v>
      </c>
      <c r="I1764" s="587">
        <f t="shared" si="82"/>
        <v>166722.80000000002</v>
      </c>
      <c r="J1764" s="589">
        <f t="shared" si="83"/>
        <v>0</v>
      </c>
    </row>
    <row r="1765" spans="1:10">
      <c r="A1765" s="584">
        <v>2016</v>
      </c>
      <c r="B1765" s="585" t="s">
        <v>1131</v>
      </c>
      <c r="C1765" s="585" t="s">
        <v>31</v>
      </c>
      <c r="D1765" s="586">
        <v>8529</v>
      </c>
      <c r="E1765" s="587">
        <v>22.88</v>
      </c>
      <c r="F1765" s="587">
        <f t="shared" si="81"/>
        <v>195143.52</v>
      </c>
      <c r="G1765" s="588">
        <v>2.81</v>
      </c>
      <c r="H1765" s="586">
        <v>17.7</v>
      </c>
      <c r="I1765" s="587">
        <f t="shared" si="82"/>
        <v>150963.29999999999</v>
      </c>
      <c r="J1765" s="589">
        <f t="shared" si="83"/>
        <v>0</v>
      </c>
    </row>
    <row r="1766" spans="1:10">
      <c r="A1766" s="584">
        <v>2016</v>
      </c>
      <c r="B1766" s="585" t="s">
        <v>1131</v>
      </c>
      <c r="C1766" s="585" t="s">
        <v>31</v>
      </c>
      <c r="D1766" s="586">
        <v>6976</v>
      </c>
      <c r="E1766" s="587">
        <v>23.338000000000001</v>
      </c>
      <c r="F1766" s="587">
        <f t="shared" si="81"/>
        <v>162805.88800000001</v>
      </c>
      <c r="G1766" s="588">
        <v>2.5</v>
      </c>
      <c r="H1766" s="586">
        <v>15</v>
      </c>
      <c r="I1766" s="587">
        <f t="shared" si="82"/>
        <v>104640</v>
      </c>
      <c r="J1766" s="589">
        <f t="shared" si="83"/>
        <v>0</v>
      </c>
    </row>
    <row r="1767" spans="1:10">
      <c r="A1767" s="584">
        <v>2016</v>
      </c>
      <c r="B1767" s="585" t="s">
        <v>1129</v>
      </c>
      <c r="C1767" s="585" t="s">
        <v>31</v>
      </c>
      <c r="D1767" s="586">
        <v>4161</v>
      </c>
      <c r="E1767" s="587">
        <v>17.021999999999998</v>
      </c>
      <c r="F1767" s="587">
        <f t="shared" si="81"/>
        <v>70828.541999999987</v>
      </c>
      <c r="G1767" s="588">
        <v>2.09</v>
      </c>
      <c r="H1767" s="586">
        <v>26.5</v>
      </c>
      <c r="I1767" s="587">
        <f t="shared" si="82"/>
        <v>110266.5</v>
      </c>
      <c r="J1767" s="589">
        <f t="shared" si="83"/>
        <v>0</v>
      </c>
    </row>
    <row r="1768" spans="1:10">
      <c r="A1768" s="584">
        <v>2016</v>
      </c>
      <c r="B1768" s="585" t="s">
        <v>1131</v>
      </c>
      <c r="C1768" s="585" t="s">
        <v>31</v>
      </c>
      <c r="D1768" s="586">
        <v>44513</v>
      </c>
      <c r="E1768" s="587">
        <v>26.032</v>
      </c>
      <c r="F1768" s="587">
        <f t="shared" si="81"/>
        <v>1158762.416</v>
      </c>
      <c r="G1768" s="588">
        <v>2.71</v>
      </c>
      <c r="H1768" s="586">
        <v>7.6</v>
      </c>
      <c r="I1768" s="587">
        <f t="shared" si="82"/>
        <v>338298.8</v>
      </c>
      <c r="J1768" s="589">
        <f t="shared" si="83"/>
        <v>0</v>
      </c>
    </row>
    <row r="1769" spans="1:10">
      <c r="A1769" s="584">
        <v>2016</v>
      </c>
      <c r="B1769" s="585" t="s">
        <v>1131</v>
      </c>
      <c r="C1769" s="585" t="s">
        <v>31</v>
      </c>
      <c r="D1769" s="586">
        <v>88969</v>
      </c>
      <c r="E1769" s="587">
        <v>26.06</v>
      </c>
      <c r="F1769" s="587">
        <f t="shared" si="81"/>
        <v>2318532.1399999997</v>
      </c>
      <c r="G1769" s="588">
        <v>2.81</v>
      </c>
      <c r="H1769" s="586">
        <v>7.7</v>
      </c>
      <c r="I1769" s="587">
        <f t="shared" si="82"/>
        <v>685061.3</v>
      </c>
      <c r="J1769" s="589">
        <f t="shared" si="83"/>
        <v>0</v>
      </c>
    </row>
    <row r="1770" spans="1:10">
      <c r="A1770" s="584">
        <v>2016</v>
      </c>
      <c r="B1770" s="585" t="s">
        <v>1129</v>
      </c>
      <c r="C1770" s="585" t="s">
        <v>31</v>
      </c>
      <c r="D1770" s="586">
        <v>3778</v>
      </c>
      <c r="E1770" s="587">
        <v>18.196000000000002</v>
      </c>
      <c r="F1770" s="587">
        <f t="shared" si="81"/>
        <v>68744.488000000012</v>
      </c>
      <c r="G1770" s="588">
        <v>0.87</v>
      </c>
      <c r="H1770" s="586">
        <v>11</v>
      </c>
      <c r="I1770" s="587">
        <f t="shared" si="82"/>
        <v>41558</v>
      </c>
      <c r="J1770" s="589">
        <f t="shared" si="83"/>
        <v>0</v>
      </c>
    </row>
    <row r="1771" spans="1:10">
      <c r="A1771" s="584">
        <v>2016</v>
      </c>
      <c r="B1771" s="585" t="s">
        <v>1131</v>
      </c>
      <c r="C1771" s="585" t="s">
        <v>31</v>
      </c>
      <c r="D1771" s="586">
        <v>2521</v>
      </c>
      <c r="E1771" s="587">
        <v>21.946000000000002</v>
      </c>
      <c r="F1771" s="587">
        <f t="shared" si="81"/>
        <v>55325.866000000002</v>
      </c>
      <c r="G1771" s="588">
        <v>1.42</v>
      </c>
      <c r="H1771" s="586">
        <v>14.7</v>
      </c>
      <c r="I1771" s="587">
        <f t="shared" si="82"/>
        <v>37058.699999999997</v>
      </c>
      <c r="J1771" s="589">
        <f t="shared" si="83"/>
        <v>0</v>
      </c>
    </row>
    <row r="1772" spans="1:10">
      <c r="A1772" s="584">
        <v>2016</v>
      </c>
      <c r="B1772" s="585" t="s">
        <v>1131</v>
      </c>
      <c r="C1772" s="585" t="s">
        <v>31</v>
      </c>
      <c r="D1772" s="586">
        <v>3780</v>
      </c>
      <c r="E1772" s="587">
        <v>22.475999999999999</v>
      </c>
      <c r="F1772" s="587">
        <f t="shared" si="81"/>
        <v>84959.28</v>
      </c>
      <c r="G1772" s="588">
        <v>2.4500000000000002</v>
      </c>
      <c r="H1772" s="586">
        <v>20.399999999999999</v>
      </c>
      <c r="I1772" s="587">
        <f t="shared" si="82"/>
        <v>77112</v>
      </c>
      <c r="J1772" s="589">
        <f t="shared" si="83"/>
        <v>0</v>
      </c>
    </row>
    <row r="1773" spans="1:10">
      <c r="A1773" s="584">
        <v>2016</v>
      </c>
      <c r="B1773" s="585" t="s">
        <v>1131</v>
      </c>
      <c r="C1773" s="585" t="s">
        <v>31</v>
      </c>
      <c r="D1773" s="586">
        <v>2019</v>
      </c>
      <c r="E1773" s="587">
        <v>23.635999999999999</v>
      </c>
      <c r="F1773" s="587">
        <f t="shared" si="81"/>
        <v>47721.083999999995</v>
      </c>
      <c r="G1773" s="588">
        <v>2.25</v>
      </c>
      <c r="H1773" s="586">
        <v>10.6</v>
      </c>
      <c r="I1773" s="587">
        <f t="shared" si="82"/>
        <v>21401.399999999998</v>
      </c>
      <c r="J1773" s="589">
        <f t="shared" si="83"/>
        <v>0</v>
      </c>
    </row>
    <row r="1774" spans="1:10">
      <c r="A1774" s="584">
        <v>2016</v>
      </c>
      <c r="B1774" s="585" t="s">
        <v>1131</v>
      </c>
      <c r="C1774" s="585" t="s">
        <v>31</v>
      </c>
      <c r="D1774" s="586">
        <v>30441</v>
      </c>
      <c r="E1774" s="587">
        <v>25.975999999999999</v>
      </c>
      <c r="F1774" s="587">
        <f t="shared" si="81"/>
        <v>790735.41599999997</v>
      </c>
      <c r="G1774" s="588">
        <v>2.39</v>
      </c>
      <c r="H1774" s="586">
        <v>7.4</v>
      </c>
      <c r="I1774" s="587">
        <f t="shared" si="82"/>
        <v>225263.40000000002</v>
      </c>
      <c r="J1774" s="589">
        <f t="shared" si="83"/>
        <v>0</v>
      </c>
    </row>
    <row r="1775" spans="1:10">
      <c r="A1775" s="584">
        <v>2016</v>
      </c>
      <c r="B1775" s="585" t="s">
        <v>1131</v>
      </c>
      <c r="C1775" s="585" t="s">
        <v>31</v>
      </c>
      <c r="D1775" s="586">
        <v>3657</v>
      </c>
      <c r="E1775" s="587">
        <v>22.34</v>
      </c>
      <c r="F1775" s="587">
        <f t="shared" si="81"/>
        <v>81697.38</v>
      </c>
      <c r="G1775" s="588">
        <v>3.04</v>
      </c>
      <c r="H1775" s="586">
        <v>8.5</v>
      </c>
      <c r="I1775" s="587">
        <f t="shared" si="82"/>
        <v>31084.5</v>
      </c>
      <c r="J1775" s="589">
        <f t="shared" si="83"/>
        <v>0</v>
      </c>
    </row>
    <row r="1776" spans="1:10">
      <c r="A1776" s="584">
        <v>2016</v>
      </c>
      <c r="B1776" s="585" t="s">
        <v>1131</v>
      </c>
      <c r="C1776" s="585" t="s">
        <v>31</v>
      </c>
      <c r="D1776" s="586">
        <v>3316</v>
      </c>
      <c r="E1776" s="587">
        <v>22.43</v>
      </c>
      <c r="F1776" s="587">
        <f t="shared" si="81"/>
        <v>74377.88</v>
      </c>
      <c r="G1776" s="588">
        <v>3.03</v>
      </c>
      <c r="H1776" s="586">
        <v>8.9</v>
      </c>
      <c r="I1776" s="587">
        <f t="shared" si="82"/>
        <v>29512.400000000001</v>
      </c>
      <c r="J1776" s="589">
        <f t="shared" si="83"/>
        <v>0</v>
      </c>
    </row>
    <row r="1777" spans="1:10">
      <c r="A1777" s="584">
        <v>2016</v>
      </c>
      <c r="B1777" s="585" t="s">
        <v>1131</v>
      </c>
      <c r="C1777" s="585" t="s">
        <v>31</v>
      </c>
      <c r="D1777" s="586">
        <v>20395</v>
      </c>
      <c r="E1777" s="587">
        <v>23</v>
      </c>
      <c r="F1777" s="587">
        <f t="shared" si="81"/>
        <v>469085</v>
      </c>
      <c r="G1777" s="588">
        <v>2.99</v>
      </c>
      <c r="H1777" s="586">
        <v>8</v>
      </c>
      <c r="I1777" s="587">
        <f t="shared" si="82"/>
        <v>163160</v>
      </c>
      <c r="J1777" s="589">
        <f t="shared" si="83"/>
        <v>0</v>
      </c>
    </row>
    <row r="1778" spans="1:10">
      <c r="A1778" s="584">
        <v>2016</v>
      </c>
      <c r="B1778" s="585" t="s">
        <v>1131</v>
      </c>
      <c r="C1778" s="585" t="s">
        <v>31</v>
      </c>
      <c r="D1778" s="586">
        <v>9631</v>
      </c>
      <c r="E1778" s="587">
        <v>22.94</v>
      </c>
      <c r="F1778" s="587">
        <f t="shared" si="81"/>
        <v>220935.14</v>
      </c>
      <c r="G1778" s="588">
        <v>2.97</v>
      </c>
      <c r="H1778" s="586">
        <v>8</v>
      </c>
      <c r="I1778" s="587">
        <f t="shared" si="82"/>
        <v>77048</v>
      </c>
      <c r="J1778" s="589">
        <f t="shared" si="83"/>
        <v>0</v>
      </c>
    </row>
    <row r="1779" spans="1:10">
      <c r="A1779" s="584">
        <v>2016</v>
      </c>
      <c r="B1779" s="585" t="s">
        <v>1127</v>
      </c>
      <c r="C1779" s="585" t="s">
        <v>31</v>
      </c>
      <c r="D1779" s="586">
        <v>16655</v>
      </c>
      <c r="E1779" s="587">
        <v>17.55</v>
      </c>
      <c r="F1779" s="587">
        <f t="shared" si="81"/>
        <v>292295.25</v>
      </c>
      <c r="G1779" s="588">
        <v>0.23</v>
      </c>
      <c r="H1779" s="586">
        <v>5.72</v>
      </c>
      <c r="I1779" s="587">
        <f t="shared" si="82"/>
        <v>95266.599999999991</v>
      </c>
      <c r="J1779" s="589">
        <f t="shared" si="83"/>
        <v>0</v>
      </c>
    </row>
    <row r="1780" spans="1:10">
      <c r="A1780" s="584">
        <v>2016</v>
      </c>
      <c r="B1780" s="585" t="s">
        <v>1127</v>
      </c>
      <c r="C1780" s="585" t="s">
        <v>31</v>
      </c>
      <c r="D1780" s="586">
        <v>32726</v>
      </c>
      <c r="E1780" s="587">
        <v>18.03</v>
      </c>
      <c r="F1780" s="587">
        <f t="shared" si="81"/>
        <v>590049.78</v>
      </c>
      <c r="G1780" s="588">
        <v>0.23</v>
      </c>
      <c r="H1780" s="586">
        <v>4.57</v>
      </c>
      <c r="I1780" s="587">
        <f t="shared" si="82"/>
        <v>149557.82</v>
      </c>
      <c r="J1780" s="589">
        <f t="shared" si="83"/>
        <v>0</v>
      </c>
    </row>
    <row r="1781" spans="1:10">
      <c r="A1781" s="584">
        <v>2016</v>
      </c>
      <c r="B1781" s="585" t="s">
        <v>1127</v>
      </c>
      <c r="C1781" s="585" t="s">
        <v>31</v>
      </c>
      <c r="D1781" s="586">
        <v>324972</v>
      </c>
      <c r="E1781" s="587">
        <v>17.521999999999998</v>
      </c>
      <c r="F1781" s="587">
        <f t="shared" si="81"/>
        <v>5694159.3839999996</v>
      </c>
      <c r="G1781" s="588">
        <v>0.19</v>
      </c>
      <c r="H1781" s="586">
        <v>4.58</v>
      </c>
      <c r="I1781" s="587">
        <f t="shared" si="82"/>
        <v>1488371.76</v>
      </c>
      <c r="J1781" s="589">
        <f t="shared" si="83"/>
        <v>0</v>
      </c>
    </row>
    <row r="1782" spans="1:10">
      <c r="A1782" s="584">
        <v>2016</v>
      </c>
      <c r="B1782" s="585" t="s">
        <v>1127</v>
      </c>
      <c r="C1782" s="585" t="s">
        <v>31</v>
      </c>
      <c r="D1782" s="586">
        <v>81106</v>
      </c>
      <c r="E1782" s="587">
        <v>17.934000000000001</v>
      </c>
      <c r="F1782" s="587">
        <f t="shared" si="81"/>
        <v>1454555.0040000002</v>
      </c>
      <c r="G1782" s="588">
        <v>0.23</v>
      </c>
      <c r="H1782" s="586">
        <v>5.59</v>
      </c>
      <c r="I1782" s="587">
        <f t="shared" si="82"/>
        <v>453382.54</v>
      </c>
      <c r="J1782" s="589">
        <f t="shared" si="83"/>
        <v>0</v>
      </c>
    </row>
    <row r="1783" spans="1:10">
      <c r="A1783" s="584">
        <v>2016</v>
      </c>
      <c r="B1783" s="585" t="s">
        <v>1131</v>
      </c>
      <c r="C1783" s="585" t="s">
        <v>31</v>
      </c>
      <c r="D1783" s="586">
        <v>3100</v>
      </c>
      <c r="E1783" s="587">
        <v>25</v>
      </c>
      <c r="F1783" s="587">
        <f t="shared" si="81"/>
        <v>77500</v>
      </c>
      <c r="G1783" s="588">
        <v>0.74</v>
      </c>
      <c r="H1783" s="586">
        <v>5.6</v>
      </c>
      <c r="I1783" s="587">
        <f t="shared" si="82"/>
        <v>17360</v>
      </c>
      <c r="J1783" s="589">
        <f t="shared" si="83"/>
        <v>0</v>
      </c>
    </row>
    <row r="1784" spans="1:10">
      <c r="A1784" s="584">
        <v>2016</v>
      </c>
      <c r="B1784" s="585" t="s">
        <v>1131</v>
      </c>
      <c r="C1784" s="585" t="s">
        <v>31</v>
      </c>
      <c r="D1784" s="586">
        <v>8213</v>
      </c>
      <c r="E1784" s="587">
        <v>26.15</v>
      </c>
      <c r="F1784" s="587">
        <f t="shared" si="81"/>
        <v>214769.94999999998</v>
      </c>
      <c r="G1784" s="588">
        <v>2.56</v>
      </c>
      <c r="H1784" s="586">
        <v>7.5</v>
      </c>
      <c r="I1784" s="587">
        <f t="shared" si="82"/>
        <v>61597.5</v>
      </c>
      <c r="J1784" s="589">
        <f t="shared" si="83"/>
        <v>0</v>
      </c>
    </row>
    <row r="1785" spans="1:10">
      <c r="A1785" s="584">
        <v>2016</v>
      </c>
      <c r="B1785" s="585" t="s">
        <v>1131</v>
      </c>
      <c r="C1785" s="585" t="s">
        <v>31</v>
      </c>
      <c r="D1785" s="586">
        <v>7913</v>
      </c>
      <c r="E1785" s="587">
        <v>25.48</v>
      </c>
      <c r="F1785" s="587">
        <f t="shared" si="81"/>
        <v>201623.24</v>
      </c>
      <c r="G1785" s="588">
        <v>0.5</v>
      </c>
      <c r="H1785" s="586">
        <v>6.4</v>
      </c>
      <c r="I1785" s="587">
        <f t="shared" si="82"/>
        <v>50643.200000000004</v>
      </c>
      <c r="J1785" s="589">
        <f t="shared" si="83"/>
        <v>0</v>
      </c>
    </row>
    <row r="1786" spans="1:10">
      <c r="A1786" s="584">
        <v>2016</v>
      </c>
      <c r="B1786" s="585" t="s">
        <v>1131</v>
      </c>
      <c r="C1786" s="585" t="s">
        <v>31</v>
      </c>
      <c r="D1786" s="586">
        <v>23410</v>
      </c>
      <c r="E1786" s="587">
        <v>25.36</v>
      </c>
      <c r="F1786" s="587">
        <f t="shared" si="81"/>
        <v>593677.6</v>
      </c>
      <c r="G1786" s="588">
        <v>0.84</v>
      </c>
      <c r="H1786" s="586">
        <v>7.8</v>
      </c>
      <c r="I1786" s="587">
        <f t="shared" si="82"/>
        <v>182598</v>
      </c>
      <c r="J1786" s="589">
        <f t="shared" si="83"/>
        <v>0</v>
      </c>
    </row>
    <row r="1787" spans="1:10">
      <c r="A1787" s="584">
        <v>2016</v>
      </c>
      <c r="B1787" s="585" t="s">
        <v>1129</v>
      </c>
      <c r="C1787" s="585" t="s">
        <v>31</v>
      </c>
      <c r="D1787" s="586">
        <v>7704</v>
      </c>
      <c r="E1787" s="587">
        <v>18.97</v>
      </c>
      <c r="F1787" s="587">
        <f t="shared" si="81"/>
        <v>146144.88</v>
      </c>
      <c r="G1787" s="588">
        <v>2.5099999999999998</v>
      </c>
      <c r="H1787" s="586">
        <v>20.3</v>
      </c>
      <c r="I1787" s="587">
        <f t="shared" si="82"/>
        <v>156391.20000000001</v>
      </c>
      <c r="J1787" s="589">
        <f t="shared" si="83"/>
        <v>0</v>
      </c>
    </row>
    <row r="1788" spans="1:10">
      <c r="A1788" s="584">
        <v>2016</v>
      </c>
      <c r="B1788" s="585" t="s">
        <v>1129</v>
      </c>
      <c r="C1788" s="585" t="s">
        <v>31</v>
      </c>
      <c r="D1788" s="586">
        <v>7664</v>
      </c>
      <c r="E1788" s="587">
        <v>16.135999999999999</v>
      </c>
      <c r="F1788" s="587">
        <f t="shared" si="81"/>
        <v>123666.30399999999</v>
      </c>
      <c r="G1788" s="588">
        <v>2.46</v>
      </c>
      <c r="H1788" s="586">
        <v>36.9</v>
      </c>
      <c r="I1788" s="587">
        <f t="shared" si="82"/>
        <v>282801.59999999998</v>
      </c>
      <c r="J1788" s="589">
        <f t="shared" si="83"/>
        <v>0</v>
      </c>
    </row>
    <row r="1789" spans="1:10">
      <c r="A1789" s="584">
        <v>2016</v>
      </c>
      <c r="B1789" s="585" t="s">
        <v>1129</v>
      </c>
      <c r="C1789" s="585" t="s">
        <v>31</v>
      </c>
      <c r="D1789" s="586">
        <v>3398</v>
      </c>
      <c r="E1789" s="587">
        <v>16.431999999999999</v>
      </c>
      <c r="F1789" s="587">
        <f t="shared" si="81"/>
        <v>55835.935999999994</v>
      </c>
      <c r="G1789" s="588">
        <v>0.93</v>
      </c>
      <c r="H1789" s="586">
        <v>20.3</v>
      </c>
      <c r="I1789" s="587">
        <f t="shared" si="82"/>
        <v>68979.400000000009</v>
      </c>
      <c r="J1789" s="589">
        <f t="shared" si="83"/>
        <v>0</v>
      </c>
    </row>
    <row r="1790" spans="1:10">
      <c r="A1790" s="584">
        <v>2016</v>
      </c>
      <c r="B1790" s="585" t="s">
        <v>1129</v>
      </c>
      <c r="C1790" s="585" t="s">
        <v>31</v>
      </c>
      <c r="D1790" s="586">
        <v>3099</v>
      </c>
      <c r="E1790" s="587">
        <v>8.3879999999999999</v>
      </c>
      <c r="F1790" s="587">
        <f t="shared" si="81"/>
        <v>25994.412</v>
      </c>
      <c r="G1790" s="588">
        <v>2.4300000000000002</v>
      </c>
      <c r="H1790" s="586">
        <v>57</v>
      </c>
      <c r="I1790" s="587">
        <f t="shared" si="82"/>
        <v>176643</v>
      </c>
      <c r="J1790" s="589">
        <f t="shared" si="83"/>
        <v>0</v>
      </c>
    </row>
    <row r="1791" spans="1:10">
      <c r="A1791" s="584">
        <v>2016</v>
      </c>
      <c r="B1791" s="585" t="s">
        <v>1129</v>
      </c>
      <c r="C1791" s="585" t="s">
        <v>31</v>
      </c>
      <c r="D1791" s="586">
        <v>10106</v>
      </c>
      <c r="E1791" s="587">
        <v>16.135999999999999</v>
      </c>
      <c r="F1791" s="587">
        <f t="shared" si="81"/>
        <v>163070.416</v>
      </c>
      <c r="G1791" s="588">
        <v>2.46</v>
      </c>
      <c r="H1791" s="586">
        <v>36.9</v>
      </c>
      <c r="I1791" s="587">
        <f t="shared" si="82"/>
        <v>372911.39999999997</v>
      </c>
      <c r="J1791" s="589">
        <f t="shared" si="83"/>
        <v>0</v>
      </c>
    </row>
    <row r="1792" spans="1:10">
      <c r="A1792" s="584">
        <v>2016</v>
      </c>
      <c r="B1792" s="585" t="s">
        <v>1129</v>
      </c>
      <c r="C1792" s="585" t="s">
        <v>31</v>
      </c>
      <c r="D1792" s="586">
        <v>2969</v>
      </c>
      <c r="E1792" s="587">
        <v>17.846</v>
      </c>
      <c r="F1792" s="587">
        <f t="shared" si="81"/>
        <v>52984.773999999998</v>
      </c>
      <c r="G1792" s="588">
        <v>0.98</v>
      </c>
      <c r="H1792" s="586">
        <v>19.5</v>
      </c>
      <c r="I1792" s="587">
        <f t="shared" si="82"/>
        <v>57895.5</v>
      </c>
      <c r="J1792" s="589">
        <f t="shared" si="83"/>
        <v>0</v>
      </c>
    </row>
    <row r="1793" spans="1:10">
      <c r="A1793" s="584">
        <v>2016</v>
      </c>
      <c r="B1793" s="585" t="s">
        <v>1129</v>
      </c>
      <c r="C1793" s="585" t="s">
        <v>31</v>
      </c>
      <c r="D1793" s="586">
        <v>857</v>
      </c>
      <c r="E1793" s="587">
        <v>16.135999999999999</v>
      </c>
      <c r="F1793" s="587">
        <f t="shared" si="81"/>
        <v>13828.552</v>
      </c>
      <c r="G1793" s="588">
        <v>2.46</v>
      </c>
      <c r="H1793" s="586">
        <v>36.9</v>
      </c>
      <c r="I1793" s="587">
        <f t="shared" si="82"/>
        <v>31623.3</v>
      </c>
      <c r="J1793" s="589">
        <f t="shared" si="83"/>
        <v>0</v>
      </c>
    </row>
    <row r="1794" spans="1:10">
      <c r="A1794" s="584">
        <v>2016</v>
      </c>
      <c r="B1794" s="585" t="s">
        <v>1129</v>
      </c>
      <c r="C1794" s="585" t="s">
        <v>31</v>
      </c>
      <c r="D1794" s="586">
        <v>431</v>
      </c>
      <c r="E1794" s="587">
        <v>8.1039999999999992</v>
      </c>
      <c r="F1794" s="587">
        <f t="shared" si="81"/>
        <v>3492.8239999999996</v>
      </c>
      <c r="G1794" s="588">
        <v>1.38</v>
      </c>
      <c r="H1794" s="586">
        <v>52.5</v>
      </c>
      <c r="I1794" s="587">
        <f t="shared" si="82"/>
        <v>22627.5</v>
      </c>
      <c r="J1794" s="589">
        <f t="shared" si="83"/>
        <v>0</v>
      </c>
    </row>
    <row r="1795" spans="1:10">
      <c r="A1795" s="584">
        <v>2016</v>
      </c>
      <c r="B1795" s="585" t="s">
        <v>1131</v>
      </c>
      <c r="C1795" s="585" t="s">
        <v>31</v>
      </c>
      <c r="D1795" s="586">
        <v>3105</v>
      </c>
      <c r="E1795" s="587">
        <v>22.98</v>
      </c>
      <c r="F1795" s="587">
        <f t="shared" ref="F1795:F1858" si="84">E1795*D1795</f>
        <v>71352.899999999994</v>
      </c>
      <c r="G1795" s="588">
        <v>0.53</v>
      </c>
      <c r="H1795" s="586">
        <v>6.9</v>
      </c>
      <c r="I1795" s="587">
        <f t="shared" ref="I1795:I1858" si="85">H1795*D1795</f>
        <v>21424.5</v>
      </c>
      <c r="J1795" s="589">
        <f t="shared" ref="J1795:J1858" si="86">IF(B1795="LIG",1,0)</f>
        <v>0</v>
      </c>
    </row>
    <row r="1796" spans="1:10">
      <c r="A1796" s="584">
        <v>2016</v>
      </c>
      <c r="B1796" s="585" t="s">
        <v>1131</v>
      </c>
      <c r="C1796" s="585" t="s">
        <v>31</v>
      </c>
      <c r="D1796" s="586">
        <v>9181</v>
      </c>
      <c r="E1796" s="587">
        <v>22.5</v>
      </c>
      <c r="F1796" s="587">
        <f t="shared" si="84"/>
        <v>206572.5</v>
      </c>
      <c r="G1796" s="588">
        <v>2.74</v>
      </c>
      <c r="H1796" s="586">
        <v>7.8</v>
      </c>
      <c r="I1796" s="587">
        <f t="shared" si="85"/>
        <v>71611.8</v>
      </c>
      <c r="J1796" s="589">
        <f t="shared" si="86"/>
        <v>0</v>
      </c>
    </row>
    <row r="1797" spans="1:10">
      <c r="A1797" s="584">
        <v>2016</v>
      </c>
      <c r="B1797" s="585" t="s">
        <v>1127</v>
      </c>
      <c r="C1797" s="585" t="s">
        <v>31</v>
      </c>
      <c r="D1797" s="586">
        <v>10788</v>
      </c>
      <c r="E1797" s="587">
        <v>17.100000000000001</v>
      </c>
      <c r="F1797" s="587">
        <f t="shared" si="84"/>
        <v>184474.80000000002</v>
      </c>
      <c r="G1797" s="588">
        <v>0.4</v>
      </c>
      <c r="H1797" s="586">
        <v>5.6</v>
      </c>
      <c r="I1797" s="587">
        <f t="shared" si="85"/>
        <v>60412.799999999996</v>
      </c>
      <c r="J1797" s="589">
        <f t="shared" si="86"/>
        <v>0</v>
      </c>
    </row>
    <row r="1798" spans="1:10">
      <c r="A1798" s="584">
        <v>2016</v>
      </c>
      <c r="B1798" s="585" t="s">
        <v>1131</v>
      </c>
      <c r="C1798" s="585" t="s">
        <v>31</v>
      </c>
      <c r="D1798" s="586">
        <v>23287</v>
      </c>
      <c r="E1798" s="587">
        <v>22.591999999999999</v>
      </c>
      <c r="F1798" s="587">
        <f t="shared" si="84"/>
        <v>526099.90399999998</v>
      </c>
      <c r="G1798" s="588">
        <v>2.86</v>
      </c>
      <c r="H1798" s="586">
        <v>10.199999999999999</v>
      </c>
      <c r="I1798" s="587">
        <f t="shared" si="85"/>
        <v>237527.4</v>
      </c>
      <c r="J1798" s="589">
        <f t="shared" si="86"/>
        <v>0</v>
      </c>
    </row>
    <row r="1799" spans="1:10">
      <c r="A1799" s="584">
        <v>2016</v>
      </c>
      <c r="B1799" s="585" t="s">
        <v>1127</v>
      </c>
      <c r="C1799" s="585" t="s">
        <v>31</v>
      </c>
      <c r="D1799" s="586">
        <v>14813</v>
      </c>
      <c r="E1799" s="587">
        <v>17.149999999999999</v>
      </c>
      <c r="F1799" s="587">
        <f t="shared" si="84"/>
        <v>254042.94999999998</v>
      </c>
      <c r="G1799" s="588">
        <v>0.28000000000000003</v>
      </c>
      <c r="H1799" s="586">
        <v>5.6</v>
      </c>
      <c r="I1799" s="587">
        <f t="shared" si="85"/>
        <v>82952.799999999988</v>
      </c>
      <c r="J1799" s="589">
        <f t="shared" si="86"/>
        <v>0</v>
      </c>
    </row>
    <row r="1800" spans="1:10">
      <c r="A1800" s="584">
        <v>2016</v>
      </c>
      <c r="B1800" s="585" t="s">
        <v>1131</v>
      </c>
      <c r="C1800" s="585" t="s">
        <v>31</v>
      </c>
      <c r="D1800" s="586">
        <v>6070</v>
      </c>
      <c r="E1800" s="587">
        <v>25.2</v>
      </c>
      <c r="F1800" s="587">
        <f t="shared" si="84"/>
        <v>152964</v>
      </c>
      <c r="G1800" s="588">
        <v>0.79</v>
      </c>
      <c r="H1800" s="586">
        <v>8.3000000000000007</v>
      </c>
      <c r="I1800" s="587">
        <f t="shared" si="85"/>
        <v>50381.000000000007</v>
      </c>
      <c r="J1800" s="589">
        <f t="shared" si="86"/>
        <v>0</v>
      </c>
    </row>
    <row r="1801" spans="1:10">
      <c r="A1801" s="584">
        <v>2016</v>
      </c>
      <c r="B1801" s="585" t="s">
        <v>1131</v>
      </c>
      <c r="C1801" s="585" t="s">
        <v>31</v>
      </c>
      <c r="D1801" s="586">
        <v>112</v>
      </c>
      <c r="E1801" s="587">
        <v>26</v>
      </c>
      <c r="F1801" s="587">
        <f t="shared" si="84"/>
        <v>2912</v>
      </c>
      <c r="G1801" s="588">
        <v>2.6</v>
      </c>
      <c r="H1801" s="586">
        <v>7.5</v>
      </c>
      <c r="I1801" s="587">
        <f t="shared" si="85"/>
        <v>840</v>
      </c>
      <c r="J1801" s="589">
        <f t="shared" si="86"/>
        <v>0</v>
      </c>
    </row>
    <row r="1802" spans="1:10">
      <c r="A1802" s="584">
        <v>2016</v>
      </c>
      <c r="B1802" s="585" t="s">
        <v>1131</v>
      </c>
      <c r="C1802" s="585" t="s">
        <v>31</v>
      </c>
      <c r="D1802" s="586">
        <v>8615</v>
      </c>
      <c r="E1802" s="587">
        <v>27.74</v>
      </c>
      <c r="F1802" s="587">
        <f t="shared" si="84"/>
        <v>238980.09999999998</v>
      </c>
      <c r="G1802" s="588">
        <v>0.71</v>
      </c>
      <c r="H1802" s="586">
        <v>5</v>
      </c>
      <c r="I1802" s="587">
        <f t="shared" si="85"/>
        <v>43075</v>
      </c>
      <c r="J1802" s="589">
        <f t="shared" si="86"/>
        <v>0</v>
      </c>
    </row>
    <row r="1803" spans="1:10">
      <c r="A1803" s="584">
        <v>2016</v>
      </c>
      <c r="B1803" s="585" t="s">
        <v>1131</v>
      </c>
      <c r="C1803" s="585" t="s">
        <v>31</v>
      </c>
      <c r="D1803" s="586">
        <v>32317</v>
      </c>
      <c r="E1803" s="587">
        <v>20.75</v>
      </c>
      <c r="F1803" s="587">
        <f t="shared" si="84"/>
        <v>670577.75</v>
      </c>
      <c r="G1803" s="588">
        <v>1.1200000000000001</v>
      </c>
      <c r="H1803" s="586">
        <v>25.5</v>
      </c>
      <c r="I1803" s="587">
        <f t="shared" si="85"/>
        <v>824083.5</v>
      </c>
      <c r="J1803" s="589">
        <f t="shared" si="86"/>
        <v>0</v>
      </c>
    </row>
    <row r="1804" spans="1:10">
      <c r="A1804" s="584">
        <v>2016</v>
      </c>
      <c r="B1804" s="585" t="s">
        <v>1127</v>
      </c>
      <c r="C1804" s="585" t="s">
        <v>31</v>
      </c>
      <c r="D1804" s="586">
        <v>28021</v>
      </c>
      <c r="E1804" s="587">
        <v>16.920000000000002</v>
      </c>
      <c r="F1804" s="587">
        <f t="shared" si="84"/>
        <v>474115.32000000007</v>
      </c>
      <c r="G1804" s="588">
        <v>0.26</v>
      </c>
      <c r="H1804" s="586">
        <v>5.2</v>
      </c>
      <c r="I1804" s="587">
        <f t="shared" si="85"/>
        <v>145709.20000000001</v>
      </c>
      <c r="J1804" s="589">
        <f t="shared" si="86"/>
        <v>0</v>
      </c>
    </row>
    <row r="1805" spans="1:10">
      <c r="A1805" s="584">
        <v>2016</v>
      </c>
      <c r="B1805" s="585" t="s">
        <v>1131</v>
      </c>
      <c r="C1805" s="585" t="s">
        <v>31</v>
      </c>
      <c r="D1805" s="586">
        <v>786</v>
      </c>
      <c r="E1805" s="587">
        <v>17.27</v>
      </c>
      <c r="F1805" s="587">
        <f t="shared" si="84"/>
        <v>13574.22</v>
      </c>
      <c r="G1805" s="588">
        <v>1.4</v>
      </c>
      <c r="H1805" s="586">
        <v>36.6</v>
      </c>
      <c r="I1805" s="587">
        <f t="shared" si="85"/>
        <v>28767.600000000002</v>
      </c>
      <c r="J1805" s="589">
        <f t="shared" si="86"/>
        <v>0</v>
      </c>
    </row>
    <row r="1806" spans="1:10">
      <c r="A1806" s="584">
        <v>2016</v>
      </c>
      <c r="B1806" s="585" t="s">
        <v>1131</v>
      </c>
      <c r="C1806" s="585" t="s">
        <v>31</v>
      </c>
      <c r="D1806" s="586">
        <v>7990</v>
      </c>
      <c r="E1806" s="587">
        <v>19.5</v>
      </c>
      <c r="F1806" s="587">
        <f t="shared" si="84"/>
        <v>155805</v>
      </c>
      <c r="G1806" s="588">
        <v>1.42</v>
      </c>
      <c r="H1806" s="586">
        <v>28.2</v>
      </c>
      <c r="I1806" s="587">
        <f t="shared" si="85"/>
        <v>225318</v>
      </c>
      <c r="J1806" s="589">
        <f t="shared" si="86"/>
        <v>0</v>
      </c>
    </row>
    <row r="1807" spans="1:10">
      <c r="A1807" s="584">
        <v>2016</v>
      </c>
      <c r="B1807" s="585" t="s">
        <v>1131</v>
      </c>
      <c r="C1807" s="585" t="s">
        <v>31</v>
      </c>
      <c r="D1807" s="586">
        <v>63131</v>
      </c>
      <c r="E1807" s="587">
        <v>20.202000000000002</v>
      </c>
      <c r="F1807" s="587">
        <f t="shared" si="84"/>
        <v>1275372.4620000001</v>
      </c>
      <c r="G1807" s="588">
        <v>1.2</v>
      </c>
      <c r="H1807" s="586">
        <v>4.0999999999999996</v>
      </c>
      <c r="I1807" s="587">
        <f t="shared" si="85"/>
        <v>258837.09999999998</v>
      </c>
      <c r="J1807" s="589">
        <f t="shared" si="86"/>
        <v>0</v>
      </c>
    </row>
    <row r="1808" spans="1:10">
      <c r="A1808" s="584">
        <v>2016</v>
      </c>
      <c r="B1808" s="585" t="s">
        <v>1131</v>
      </c>
      <c r="C1808" s="585" t="s">
        <v>31</v>
      </c>
      <c r="D1808" s="586">
        <v>44328</v>
      </c>
      <c r="E1808" s="587">
        <v>22.29</v>
      </c>
      <c r="F1808" s="587">
        <f t="shared" si="84"/>
        <v>988071.12</v>
      </c>
      <c r="G1808" s="588">
        <v>1.84</v>
      </c>
      <c r="H1808" s="586">
        <v>19.600000000000001</v>
      </c>
      <c r="I1808" s="587">
        <f t="shared" si="85"/>
        <v>868828.8</v>
      </c>
      <c r="J1808" s="589">
        <f t="shared" si="86"/>
        <v>0</v>
      </c>
    </row>
    <row r="1809" spans="1:10">
      <c r="A1809" s="584">
        <v>2016</v>
      </c>
      <c r="B1809" s="585" t="s">
        <v>1131</v>
      </c>
      <c r="C1809" s="585" t="s">
        <v>31</v>
      </c>
      <c r="D1809" s="586">
        <v>6623</v>
      </c>
      <c r="E1809" s="587">
        <v>26.18</v>
      </c>
      <c r="F1809" s="587">
        <f t="shared" si="84"/>
        <v>173390.13999999998</v>
      </c>
      <c r="G1809" s="588">
        <v>1.22</v>
      </c>
      <c r="H1809" s="586">
        <v>8.3000000000000007</v>
      </c>
      <c r="I1809" s="587">
        <f t="shared" si="85"/>
        <v>54970.9</v>
      </c>
      <c r="J1809" s="589">
        <f t="shared" si="86"/>
        <v>0</v>
      </c>
    </row>
    <row r="1810" spans="1:10">
      <c r="A1810" s="584">
        <v>2016</v>
      </c>
      <c r="B1810" s="585" t="s">
        <v>1131</v>
      </c>
      <c r="C1810" s="585" t="s">
        <v>31</v>
      </c>
      <c r="D1810" s="586">
        <v>2514</v>
      </c>
      <c r="E1810" s="587">
        <v>22.27</v>
      </c>
      <c r="F1810" s="587">
        <f t="shared" si="84"/>
        <v>55986.78</v>
      </c>
      <c r="G1810" s="588">
        <v>1.86</v>
      </c>
      <c r="H1810" s="586">
        <v>21.1</v>
      </c>
      <c r="I1810" s="587">
        <f t="shared" si="85"/>
        <v>53045.4</v>
      </c>
      <c r="J1810" s="589">
        <f t="shared" si="86"/>
        <v>0</v>
      </c>
    </row>
    <row r="1811" spans="1:10">
      <c r="A1811" s="584">
        <v>2016</v>
      </c>
      <c r="B1811" s="585" t="s">
        <v>1131</v>
      </c>
      <c r="C1811" s="585" t="s">
        <v>31</v>
      </c>
      <c r="D1811" s="586">
        <v>21847</v>
      </c>
      <c r="E1811" s="587">
        <v>23.207999999999998</v>
      </c>
      <c r="F1811" s="587">
        <f t="shared" si="84"/>
        <v>507025.17599999998</v>
      </c>
      <c r="G1811" s="588">
        <v>0.59</v>
      </c>
      <c r="H1811" s="586">
        <v>10.199999999999999</v>
      </c>
      <c r="I1811" s="587">
        <f t="shared" si="85"/>
        <v>222839.4</v>
      </c>
      <c r="J1811" s="589">
        <f t="shared" si="86"/>
        <v>0</v>
      </c>
    </row>
    <row r="1812" spans="1:10">
      <c r="A1812" s="584">
        <v>2016</v>
      </c>
      <c r="B1812" s="585" t="s">
        <v>1131</v>
      </c>
      <c r="C1812" s="585" t="s">
        <v>31</v>
      </c>
      <c r="D1812" s="586">
        <v>32593</v>
      </c>
      <c r="E1812" s="587">
        <v>21.8</v>
      </c>
      <c r="F1812" s="587">
        <f t="shared" si="84"/>
        <v>710527.4</v>
      </c>
      <c r="G1812" s="588">
        <v>3.4</v>
      </c>
      <c r="H1812" s="586">
        <v>7.5</v>
      </c>
      <c r="I1812" s="587">
        <f t="shared" si="85"/>
        <v>244447.5</v>
      </c>
      <c r="J1812" s="589">
        <f t="shared" si="86"/>
        <v>0</v>
      </c>
    </row>
    <row r="1813" spans="1:10">
      <c r="A1813" s="584">
        <v>2016</v>
      </c>
      <c r="B1813" s="585" t="s">
        <v>1127</v>
      </c>
      <c r="C1813" s="585" t="s">
        <v>31</v>
      </c>
      <c r="D1813" s="586">
        <v>63890</v>
      </c>
      <c r="E1813" s="587">
        <v>17.5</v>
      </c>
      <c r="F1813" s="587">
        <f t="shared" si="84"/>
        <v>1118075</v>
      </c>
      <c r="G1813" s="588">
        <v>0.18</v>
      </c>
      <c r="H1813" s="586">
        <v>4.4000000000000004</v>
      </c>
      <c r="I1813" s="587">
        <f t="shared" si="85"/>
        <v>281116</v>
      </c>
      <c r="J1813" s="589">
        <f t="shared" si="86"/>
        <v>0</v>
      </c>
    </row>
    <row r="1814" spans="1:10">
      <c r="A1814" s="584">
        <v>2016</v>
      </c>
      <c r="B1814" s="585" t="s">
        <v>1131</v>
      </c>
      <c r="C1814" s="585" t="s">
        <v>31</v>
      </c>
      <c r="D1814" s="586">
        <v>7414</v>
      </c>
      <c r="E1814" s="587">
        <v>21.1</v>
      </c>
      <c r="F1814" s="587">
        <f t="shared" si="84"/>
        <v>156435.40000000002</v>
      </c>
      <c r="G1814" s="588">
        <v>3.7</v>
      </c>
      <c r="H1814" s="586">
        <v>8.5</v>
      </c>
      <c r="I1814" s="587">
        <f t="shared" si="85"/>
        <v>63019</v>
      </c>
      <c r="J1814" s="589">
        <f t="shared" si="86"/>
        <v>0</v>
      </c>
    </row>
    <row r="1815" spans="1:10">
      <c r="A1815" s="584">
        <v>2016</v>
      </c>
      <c r="B1815" s="585" t="s">
        <v>1131</v>
      </c>
      <c r="C1815" s="585" t="s">
        <v>31</v>
      </c>
      <c r="D1815" s="586">
        <v>67442</v>
      </c>
      <c r="E1815" s="587">
        <v>21.7</v>
      </c>
      <c r="F1815" s="587">
        <f t="shared" si="84"/>
        <v>1463491.4</v>
      </c>
      <c r="G1815" s="588">
        <v>3.4</v>
      </c>
      <c r="H1815" s="586">
        <v>7.2</v>
      </c>
      <c r="I1815" s="587">
        <f t="shared" si="85"/>
        <v>485582.4</v>
      </c>
      <c r="J1815" s="589">
        <f t="shared" si="86"/>
        <v>0</v>
      </c>
    </row>
    <row r="1816" spans="1:10">
      <c r="A1816" s="584">
        <v>2016</v>
      </c>
      <c r="B1816" s="585" t="s">
        <v>1131</v>
      </c>
      <c r="C1816" s="585" t="s">
        <v>31</v>
      </c>
      <c r="D1816" s="586">
        <v>30583</v>
      </c>
      <c r="E1816" s="587">
        <v>21.1</v>
      </c>
      <c r="F1816" s="587">
        <f t="shared" si="84"/>
        <v>645301.30000000005</v>
      </c>
      <c r="G1816" s="588">
        <v>3.7</v>
      </c>
      <c r="H1816" s="586">
        <v>10</v>
      </c>
      <c r="I1816" s="587">
        <f t="shared" si="85"/>
        <v>305830</v>
      </c>
      <c r="J1816" s="589">
        <f t="shared" si="86"/>
        <v>0</v>
      </c>
    </row>
    <row r="1817" spans="1:10">
      <c r="A1817" s="584">
        <v>2016</v>
      </c>
      <c r="B1817" s="585" t="s">
        <v>1127</v>
      </c>
      <c r="C1817" s="585" t="s">
        <v>31</v>
      </c>
      <c r="D1817" s="586">
        <v>32843</v>
      </c>
      <c r="E1817" s="587">
        <v>17.7</v>
      </c>
      <c r="F1817" s="587">
        <f t="shared" si="84"/>
        <v>581321.1</v>
      </c>
      <c r="G1817" s="588">
        <v>0.3</v>
      </c>
      <c r="H1817" s="586">
        <v>5.2</v>
      </c>
      <c r="I1817" s="587">
        <f t="shared" si="85"/>
        <v>170783.6</v>
      </c>
      <c r="J1817" s="589">
        <f t="shared" si="86"/>
        <v>0</v>
      </c>
    </row>
    <row r="1818" spans="1:10">
      <c r="A1818" s="584">
        <v>2016</v>
      </c>
      <c r="B1818" s="585" t="s">
        <v>1127</v>
      </c>
      <c r="C1818" s="585" t="s">
        <v>31</v>
      </c>
      <c r="D1818" s="586">
        <v>15896</v>
      </c>
      <c r="E1818" s="587">
        <v>17.5</v>
      </c>
      <c r="F1818" s="587">
        <f t="shared" si="84"/>
        <v>278180</v>
      </c>
      <c r="G1818" s="588">
        <v>0.8</v>
      </c>
      <c r="H1818" s="586">
        <v>6.5</v>
      </c>
      <c r="I1818" s="587">
        <f t="shared" si="85"/>
        <v>103324</v>
      </c>
      <c r="J1818" s="589">
        <f t="shared" si="86"/>
        <v>0</v>
      </c>
    </row>
    <row r="1819" spans="1:10">
      <c r="A1819" s="584">
        <v>2016</v>
      </c>
      <c r="B1819" s="585" t="s">
        <v>1131</v>
      </c>
      <c r="C1819" s="585" t="s">
        <v>31</v>
      </c>
      <c r="D1819" s="586">
        <v>4044</v>
      </c>
      <c r="E1819" s="587">
        <v>20.82</v>
      </c>
      <c r="F1819" s="587">
        <f t="shared" si="84"/>
        <v>84196.08</v>
      </c>
      <c r="G1819" s="588">
        <v>1.99</v>
      </c>
      <c r="H1819" s="586">
        <v>25.2</v>
      </c>
      <c r="I1819" s="587">
        <f t="shared" si="85"/>
        <v>101908.8</v>
      </c>
      <c r="J1819" s="589">
        <f t="shared" si="86"/>
        <v>0</v>
      </c>
    </row>
    <row r="1820" spans="1:10">
      <c r="A1820" s="584">
        <v>2016</v>
      </c>
      <c r="B1820" s="585" t="s">
        <v>1131</v>
      </c>
      <c r="C1820" s="585" t="s">
        <v>31</v>
      </c>
      <c r="D1820" s="586">
        <v>11333</v>
      </c>
      <c r="E1820" s="587">
        <v>21.7</v>
      </c>
      <c r="F1820" s="587">
        <f t="shared" si="84"/>
        <v>245926.1</v>
      </c>
      <c r="G1820" s="588">
        <v>1.91</v>
      </c>
      <c r="H1820" s="586">
        <v>22.6</v>
      </c>
      <c r="I1820" s="587">
        <f t="shared" si="85"/>
        <v>256125.80000000002</v>
      </c>
      <c r="J1820" s="589">
        <f t="shared" si="86"/>
        <v>0</v>
      </c>
    </row>
    <row r="1821" spans="1:10">
      <c r="A1821" s="584">
        <v>2016</v>
      </c>
      <c r="B1821" s="585" t="s">
        <v>1131</v>
      </c>
      <c r="C1821" s="585" t="s">
        <v>31</v>
      </c>
      <c r="D1821" s="586">
        <v>5978</v>
      </c>
      <c r="E1821" s="587">
        <v>22.37</v>
      </c>
      <c r="F1821" s="587">
        <f t="shared" si="84"/>
        <v>133727.86000000002</v>
      </c>
      <c r="G1821" s="588">
        <v>2.34</v>
      </c>
      <c r="H1821" s="586">
        <v>20.2</v>
      </c>
      <c r="I1821" s="587">
        <f t="shared" si="85"/>
        <v>120755.59999999999</v>
      </c>
      <c r="J1821" s="589">
        <f t="shared" si="86"/>
        <v>0</v>
      </c>
    </row>
    <row r="1822" spans="1:10">
      <c r="A1822" s="584">
        <v>2016</v>
      </c>
      <c r="B1822" s="585" t="s">
        <v>1131</v>
      </c>
      <c r="C1822" s="585" t="s">
        <v>31</v>
      </c>
      <c r="D1822" s="586">
        <v>567</v>
      </c>
      <c r="E1822" s="587">
        <v>26.4</v>
      </c>
      <c r="F1822" s="587">
        <f t="shared" si="84"/>
        <v>14968.8</v>
      </c>
      <c r="G1822" s="588">
        <v>0.84</v>
      </c>
      <c r="H1822" s="586">
        <v>13</v>
      </c>
      <c r="I1822" s="587">
        <f t="shared" si="85"/>
        <v>7371</v>
      </c>
      <c r="J1822" s="589">
        <f t="shared" si="86"/>
        <v>0</v>
      </c>
    </row>
    <row r="1823" spans="1:10">
      <c r="A1823" s="584">
        <v>2016</v>
      </c>
      <c r="B1823" s="585" t="s">
        <v>1131</v>
      </c>
      <c r="C1823" s="585" t="s">
        <v>31</v>
      </c>
      <c r="D1823" s="586">
        <v>1459</v>
      </c>
      <c r="E1823" s="587">
        <v>25.24</v>
      </c>
      <c r="F1823" s="587">
        <f t="shared" si="84"/>
        <v>36825.159999999996</v>
      </c>
      <c r="G1823" s="588">
        <v>0.79</v>
      </c>
      <c r="H1823" s="586">
        <v>8.3000000000000007</v>
      </c>
      <c r="I1823" s="587">
        <f t="shared" si="85"/>
        <v>12109.7</v>
      </c>
      <c r="J1823" s="589">
        <f t="shared" si="86"/>
        <v>0</v>
      </c>
    </row>
    <row r="1824" spans="1:10">
      <c r="A1824" s="584">
        <v>2016</v>
      </c>
      <c r="B1824" s="585" t="s">
        <v>1131</v>
      </c>
      <c r="C1824" s="585" t="s">
        <v>31</v>
      </c>
      <c r="D1824" s="586">
        <v>13916</v>
      </c>
      <c r="E1824" s="587">
        <v>26.14</v>
      </c>
      <c r="F1824" s="587">
        <f t="shared" si="84"/>
        <v>363764.24</v>
      </c>
      <c r="G1824" s="588">
        <v>0.78</v>
      </c>
      <c r="H1824" s="586">
        <v>8.5</v>
      </c>
      <c r="I1824" s="587">
        <f t="shared" si="85"/>
        <v>118286</v>
      </c>
      <c r="J1824" s="589">
        <f t="shared" si="86"/>
        <v>0</v>
      </c>
    </row>
    <row r="1825" spans="1:10">
      <c r="A1825" s="584">
        <v>2016</v>
      </c>
      <c r="B1825" s="585" t="s">
        <v>1131</v>
      </c>
      <c r="C1825" s="585" t="s">
        <v>31</v>
      </c>
      <c r="D1825" s="586">
        <v>31552</v>
      </c>
      <c r="E1825" s="587">
        <v>25.79</v>
      </c>
      <c r="F1825" s="587">
        <f t="shared" si="84"/>
        <v>813726.08</v>
      </c>
      <c r="G1825" s="588">
        <v>0.86</v>
      </c>
      <c r="H1825" s="586">
        <v>7.2</v>
      </c>
      <c r="I1825" s="587">
        <f t="shared" si="85"/>
        <v>227174.39999999999</v>
      </c>
      <c r="J1825" s="589">
        <f t="shared" si="86"/>
        <v>0</v>
      </c>
    </row>
    <row r="1826" spans="1:10">
      <c r="A1826" s="584">
        <v>2016</v>
      </c>
      <c r="B1826" s="585" t="s">
        <v>1131</v>
      </c>
      <c r="C1826" s="585" t="s">
        <v>31</v>
      </c>
      <c r="D1826" s="586">
        <v>16551</v>
      </c>
      <c r="E1826" s="587">
        <v>21.98</v>
      </c>
      <c r="F1826" s="587">
        <f t="shared" si="84"/>
        <v>363790.98</v>
      </c>
      <c r="G1826" s="588">
        <v>0.86</v>
      </c>
      <c r="H1826" s="586">
        <v>7.9</v>
      </c>
      <c r="I1826" s="587">
        <f t="shared" si="85"/>
        <v>130752.90000000001</v>
      </c>
      <c r="J1826" s="589">
        <f t="shared" si="86"/>
        <v>0</v>
      </c>
    </row>
    <row r="1827" spans="1:10">
      <c r="A1827" s="584">
        <v>2016</v>
      </c>
      <c r="B1827" s="585" t="s">
        <v>1131</v>
      </c>
      <c r="C1827" s="585" t="s">
        <v>31</v>
      </c>
      <c r="D1827" s="586">
        <v>18230</v>
      </c>
      <c r="E1827" s="587">
        <v>25.69</v>
      </c>
      <c r="F1827" s="587">
        <f t="shared" si="84"/>
        <v>468328.7</v>
      </c>
      <c r="G1827" s="588">
        <v>0.98</v>
      </c>
      <c r="H1827" s="586">
        <v>6.7</v>
      </c>
      <c r="I1827" s="587">
        <f t="shared" si="85"/>
        <v>122141</v>
      </c>
      <c r="J1827" s="589">
        <f t="shared" si="86"/>
        <v>0</v>
      </c>
    </row>
    <row r="1828" spans="1:10">
      <c r="A1828" s="584">
        <v>2016</v>
      </c>
      <c r="B1828" s="585" t="s">
        <v>1131</v>
      </c>
      <c r="C1828" s="585" t="s">
        <v>31</v>
      </c>
      <c r="D1828" s="586">
        <v>27316</v>
      </c>
      <c r="E1828" s="587">
        <v>26.96</v>
      </c>
      <c r="F1828" s="587">
        <f t="shared" si="84"/>
        <v>736439.36</v>
      </c>
      <c r="G1828" s="588">
        <v>0.74</v>
      </c>
      <c r="H1828" s="586">
        <v>6</v>
      </c>
      <c r="I1828" s="587">
        <f t="shared" si="85"/>
        <v>163896</v>
      </c>
      <c r="J1828" s="589">
        <f t="shared" si="86"/>
        <v>0</v>
      </c>
    </row>
    <row r="1829" spans="1:10">
      <c r="A1829" s="584">
        <v>2016</v>
      </c>
      <c r="B1829" s="585" t="s">
        <v>1131</v>
      </c>
      <c r="C1829" s="585" t="s">
        <v>31</v>
      </c>
      <c r="D1829" s="586">
        <v>8985</v>
      </c>
      <c r="E1829" s="587">
        <v>26.25</v>
      </c>
      <c r="F1829" s="587">
        <f t="shared" si="84"/>
        <v>235856.25</v>
      </c>
      <c r="G1829" s="588">
        <v>0.86</v>
      </c>
      <c r="H1829" s="586">
        <v>5.0999999999999996</v>
      </c>
      <c r="I1829" s="587">
        <f t="shared" si="85"/>
        <v>45823.5</v>
      </c>
      <c r="J1829" s="589">
        <f t="shared" si="86"/>
        <v>0</v>
      </c>
    </row>
    <row r="1830" spans="1:10">
      <c r="A1830" s="584">
        <v>2016</v>
      </c>
      <c r="B1830" s="585" t="s">
        <v>1131</v>
      </c>
      <c r="C1830" s="585" t="s">
        <v>31</v>
      </c>
      <c r="D1830" s="586">
        <v>8028</v>
      </c>
      <c r="E1830" s="587">
        <v>24.09</v>
      </c>
      <c r="F1830" s="587">
        <f t="shared" si="84"/>
        <v>193394.52</v>
      </c>
      <c r="G1830" s="588">
        <v>1.36</v>
      </c>
      <c r="H1830" s="586">
        <v>14.2</v>
      </c>
      <c r="I1830" s="587">
        <f t="shared" si="85"/>
        <v>113997.59999999999</v>
      </c>
      <c r="J1830" s="589">
        <f t="shared" si="86"/>
        <v>0</v>
      </c>
    </row>
    <row r="1831" spans="1:10">
      <c r="A1831" s="584">
        <v>2016</v>
      </c>
      <c r="B1831" s="585" t="s">
        <v>1131</v>
      </c>
      <c r="C1831" s="585" t="s">
        <v>31</v>
      </c>
      <c r="D1831" s="586">
        <v>7619</v>
      </c>
      <c r="E1831" s="587">
        <v>24.8</v>
      </c>
      <c r="F1831" s="587">
        <f t="shared" si="84"/>
        <v>188951.2</v>
      </c>
      <c r="G1831" s="588">
        <v>0.74</v>
      </c>
      <c r="H1831" s="586">
        <v>5.6</v>
      </c>
      <c r="I1831" s="587">
        <f t="shared" si="85"/>
        <v>42666.399999999994</v>
      </c>
      <c r="J1831" s="589">
        <f t="shared" si="86"/>
        <v>0</v>
      </c>
    </row>
    <row r="1832" spans="1:10">
      <c r="A1832" s="584">
        <v>2016</v>
      </c>
      <c r="B1832" s="585" t="s">
        <v>1131</v>
      </c>
      <c r="C1832" s="585" t="s">
        <v>31</v>
      </c>
      <c r="D1832" s="586">
        <v>24273</v>
      </c>
      <c r="E1832" s="587">
        <v>26</v>
      </c>
      <c r="F1832" s="587">
        <f t="shared" si="84"/>
        <v>631098</v>
      </c>
      <c r="G1832" s="588">
        <v>2</v>
      </c>
      <c r="H1832" s="586">
        <v>12</v>
      </c>
      <c r="I1832" s="587">
        <f t="shared" si="85"/>
        <v>291276</v>
      </c>
      <c r="J1832" s="589">
        <f t="shared" si="86"/>
        <v>0</v>
      </c>
    </row>
    <row r="1833" spans="1:10">
      <c r="A1833" s="584">
        <v>2016</v>
      </c>
      <c r="B1833" s="585" t="s">
        <v>1131</v>
      </c>
      <c r="C1833" s="585" t="s">
        <v>31</v>
      </c>
      <c r="D1833" s="586">
        <v>5453</v>
      </c>
      <c r="E1833" s="587">
        <v>22.66</v>
      </c>
      <c r="F1833" s="587">
        <f t="shared" si="84"/>
        <v>123564.98</v>
      </c>
      <c r="G1833" s="588">
        <v>2.84</v>
      </c>
      <c r="H1833" s="586">
        <v>8.6</v>
      </c>
      <c r="I1833" s="587">
        <f t="shared" si="85"/>
        <v>46895.799999999996</v>
      </c>
      <c r="J1833" s="589">
        <f t="shared" si="86"/>
        <v>0</v>
      </c>
    </row>
    <row r="1834" spans="1:10">
      <c r="A1834" s="584">
        <v>2016</v>
      </c>
      <c r="B1834" s="585" t="s">
        <v>1131</v>
      </c>
      <c r="C1834" s="585" t="s">
        <v>31</v>
      </c>
      <c r="D1834" s="586">
        <v>12622</v>
      </c>
      <c r="E1834" s="587">
        <v>25.25</v>
      </c>
      <c r="F1834" s="587">
        <f t="shared" si="84"/>
        <v>318705.5</v>
      </c>
      <c r="G1834" s="588">
        <v>0.85</v>
      </c>
      <c r="H1834" s="586">
        <v>10.5</v>
      </c>
      <c r="I1834" s="587">
        <f t="shared" si="85"/>
        <v>132531</v>
      </c>
      <c r="J1834" s="589">
        <f t="shared" si="86"/>
        <v>0</v>
      </c>
    </row>
    <row r="1835" spans="1:10">
      <c r="A1835" s="584">
        <v>2016</v>
      </c>
      <c r="B1835" s="585" t="s">
        <v>1131</v>
      </c>
      <c r="C1835" s="585" t="s">
        <v>31</v>
      </c>
      <c r="D1835" s="586">
        <v>8999</v>
      </c>
      <c r="E1835" s="587">
        <v>24.9</v>
      </c>
      <c r="F1835" s="587">
        <f t="shared" si="84"/>
        <v>224075.09999999998</v>
      </c>
      <c r="G1835" s="588">
        <v>0.78</v>
      </c>
      <c r="H1835" s="586">
        <v>9.8000000000000007</v>
      </c>
      <c r="I1835" s="587">
        <f t="shared" si="85"/>
        <v>88190.200000000012</v>
      </c>
      <c r="J1835" s="589">
        <f t="shared" si="86"/>
        <v>0</v>
      </c>
    </row>
    <row r="1836" spans="1:10">
      <c r="A1836" s="584">
        <v>2016</v>
      </c>
      <c r="B1836" s="585" t="s">
        <v>1131</v>
      </c>
      <c r="C1836" s="585" t="s">
        <v>31</v>
      </c>
      <c r="D1836" s="586">
        <v>10059</v>
      </c>
      <c r="E1836" s="587">
        <v>26.4</v>
      </c>
      <c r="F1836" s="587">
        <f t="shared" si="84"/>
        <v>265557.59999999998</v>
      </c>
      <c r="G1836" s="588">
        <v>0.76</v>
      </c>
      <c r="H1836" s="586">
        <v>8.8000000000000007</v>
      </c>
      <c r="I1836" s="587">
        <f t="shared" si="85"/>
        <v>88519.200000000012</v>
      </c>
      <c r="J1836" s="589">
        <f t="shared" si="86"/>
        <v>0</v>
      </c>
    </row>
    <row r="1837" spans="1:10">
      <c r="A1837" s="584">
        <v>2016</v>
      </c>
      <c r="B1837" s="585" t="s">
        <v>1131</v>
      </c>
      <c r="C1837" s="585" t="s">
        <v>31</v>
      </c>
      <c r="D1837" s="586">
        <v>22365</v>
      </c>
      <c r="E1837" s="587">
        <v>25.55</v>
      </c>
      <c r="F1837" s="587">
        <f t="shared" si="84"/>
        <v>571425.75</v>
      </c>
      <c r="G1837" s="588">
        <v>0.98</v>
      </c>
      <c r="H1837" s="586">
        <v>8.8000000000000007</v>
      </c>
      <c r="I1837" s="587">
        <f t="shared" si="85"/>
        <v>196812.00000000003</v>
      </c>
      <c r="J1837" s="589">
        <f t="shared" si="86"/>
        <v>0</v>
      </c>
    </row>
    <row r="1838" spans="1:10">
      <c r="A1838" s="584">
        <v>2016</v>
      </c>
      <c r="B1838" s="585" t="s">
        <v>1131</v>
      </c>
      <c r="C1838" s="585" t="s">
        <v>31</v>
      </c>
      <c r="D1838" s="586">
        <v>11161</v>
      </c>
      <c r="E1838" s="587">
        <v>25.77</v>
      </c>
      <c r="F1838" s="587">
        <f t="shared" si="84"/>
        <v>287618.96999999997</v>
      </c>
      <c r="G1838" s="588">
        <v>0.73</v>
      </c>
      <c r="H1838" s="586">
        <v>7</v>
      </c>
      <c r="I1838" s="587">
        <f t="shared" si="85"/>
        <v>78127</v>
      </c>
      <c r="J1838" s="589">
        <f t="shared" si="86"/>
        <v>0</v>
      </c>
    </row>
    <row r="1839" spans="1:10">
      <c r="A1839" s="584">
        <v>2016</v>
      </c>
      <c r="B1839" s="585" t="s">
        <v>1131</v>
      </c>
      <c r="C1839" s="585" t="s">
        <v>31</v>
      </c>
      <c r="D1839" s="586">
        <v>6468</v>
      </c>
      <c r="E1839" s="587">
        <v>24</v>
      </c>
      <c r="F1839" s="587">
        <f t="shared" si="84"/>
        <v>155232</v>
      </c>
      <c r="G1839" s="588">
        <v>0.66</v>
      </c>
      <c r="H1839" s="586">
        <v>9.3000000000000007</v>
      </c>
      <c r="I1839" s="587">
        <f t="shared" si="85"/>
        <v>60152.4</v>
      </c>
      <c r="J1839" s="589">
        <f t="shared" si="86"/>
        <v>0</v>
      </c>
    </row>
    <row r="1840" spans="1:10">
      <c r="A1840" s="584">
        <v>2016</v>
      </c>
      <c r="B1840" s="585" t="s">
        <v>1131</v>
      </c>
      <c r="C1840" s="585" t="s">
        <v>31</v>
      </c>
      <c r="D1840" s="586">
        <v>11825</v>
      </c>
      <c r="E1840" s="587">
        <v>25.03</v>
      </c>
      <c r="F1840" s="587">
        <f t="shared" si="84"/>
        <v>295979.75</v>
      </c>
      <c r="G1840" s="588">
        <v>0.84</v>
      </c>
      <c r="H1840" s="586">
        <v>10.3</v>
      </c>
      <c r="I1840" s="587">
        <f t="shared" si="85"/>
        <v>121797.50000000001</v>
      </c>
      <c r="J1840" s="589">
        <f t="shared" si="86"/>
        <v>0</v>
      </c>
    </row>
    <row r="1841" spans="1:10">
      <c r="A1841" s="584">
        <v>2016</v>
      </c>
      <c r="B1841" s="585" t="s">
        <v>1131</v>
      </c>
      <c r="C1841" s="585" t="s">
        <v>31</v>
      </c>
      <c r="D1841" s="586">
        <v>4479</v>
      </c>
      <c r="E1841" s="587">
        <v>23.97</v>
      </c>
      <c r="F1841" s="587">
        <f t="shared" si="84"/>
        <v>107361.62999999999</v>
      </c>
      <c r="G1841" s="588">
        <v>1.8</v>
      </c>
      <c r="H1841" s="586">
        <v>9.8000000000000007</v>
      </c>
      <c r="I1841" s="587">
        <f t="shared" si="85"/>
        <v>43894.200000000004</v>
      </c>
      <c r="J1841" s="589">
        <f t="shared" si="86"/>
        <v>0</v>
      </c>
    </row>
    <row r="1842" spans="1:10">
      <c r="A1842" s="584">
        <v>2016</v>
      </c>
      <c r="B1842" s="585" t="s">
        <v>1131</v>
      </c>
      <c r="C1842" s="585" t="s">
        <v>31</v>
      </c>
      <c r="D1842" s="586">
        <v>2610</v>
      </c>
      <c r="E1842" s="587">
        <v>26.31</v>
      </c>
      <c r="F1842" s="587">
        <f t="shared" si="84"/>
        <v>68669.099999999991</v>
      </c>
      <c r="G1842" s="588">
        <v>1.5</v>
      </c>
      <c r="H1842" s="586">
        <v>10.1</v>
      </c>
      <c r="I1842" s="587">
        <f t="shared" si="85"/>
        <v>26361</v>
      </c>
      <c r="J1842" s="589">
        <f t="shared" si="86"/>
        <v>0</v>
      </c>
    </row>
    <row r="1843" spans="1:10">
      <c r="A1843" s="584">
        <v>2016</v>
      </c>
      <c r="B1843" s="585" t="s">
        <v>1131</v>
      </c>
      <c r="C1843" s="585" t="s">
        <v>31</v>
      </c>
      <c r="D1843" s="586">
        <v>4094</v>
      </c>
      <c r="E1843" s="587">
        <v>23.62</v>
      </c>
      <c r="F1843" s="587">
        <f t="shared" si="84"/>
        <v>96700.28</v>
      </c>
      <c r="G1843" s="588">
        <v>2.8</v>
      </c>
      <c r="H1843" s="586">
        <v>12.7</v>
      </c>
      <c r="I1843" s="587">
        <f t="shared" si="85"/>
        <v>51993.799999999996</v>
      </c>
      <c r="J1843" s="589">
        <f t="shared" si="86"/>
        <v>0</v>
      </c>
    </row>
    <row r="1844" spans="1:10">
      <c r="A1844" s="584">
        <v>2016</v>
      </c>
      <c r="B1844" s="585" t="s">
        <v>1133</v>
      </c>
      <c r="C1844" s="585" t="s">
        <v>31</v>
      </c>
      <c r="D1844" s="586">
        <v>303210</v>
      </c>
      <c r="E1844" s="587">
        <v>10.61</v>
      </c>
      <c r="F1844" s="587">
        <f t="shared" si="84"/>
        <v>3217058.0999999996</v>
      </c>
      <c r="G1844" s="588">
        <v>0.38</v>
      </c>
      <c r="H1844" s="586">
        <v>12.6</v>
      </c>
      <c r="I1844" s="587">
        <f t="shared" si="85"/>
        <v>3820446</v>
      </c>
      <c r="J1844" s="589">
        <f t="shared" si="86"/>
        <v>1</v>
      </c>
    </row>
    <row r="1845" spans="1:10">
      <c r="A1845" s="584">
        <v>2016</v>
      </c>
      <c r="B1845" s="585" t="s">
        <v>1131</v>
      </c>
      <c r="C1845" s="585" t="s">
        <v>31</v>
      </c>
      <c r="D1845" s="586">
        <v>566283</v>
      </c>
      <c r="E1845" s="587">
        <v>17.059999999999999</v>
      </c>
      <c r="F1845" s="587">
        <f t="shared" si="84"/>
        <v>9660787.9799999986</v>
      </c>
      <c r="G1845" s="588">
        <v>3.96</v>
      </c>
      <c r="H1845" s="586">
        <v>27</v>
      </c>
      <c r="I1845" s="587">
        <f t="shared" si="85"/>
        <v>15289641</v>
      </c>
      <c r="J1845" s="589">
        <f t="shared" si="86"/>
        <v>0</v>
      </c>
    </row>
    <row r="1846" spans="1:10">
      <c r="A1846" s="584">
        <v>2016</v>
      </c>
      <c r="B1846" s="585" t="s">
        <v>1131</v>
      </c>
      <c r="C1846" s="585" t="s">
        <v>31</v>
      </c>
      <c r="D1846" s="586">
        <v>44950</v>
      </c>
      <c r="E1846" s="587">
        <v>25.99</v>
      </c>
      <c r="F1846" s="587">
        <f t="shared" si="84"/>
        <v>1168250.5</v>
      </c>
      <c r="G1846" s="588">
        <v>2.69</v>
      </c>
      <c r="H1846" s="586">
        <v>7.5</v>
      </c>
      <c r="I1846" s="587">
        <f t="shared" si="85"/>
        <v>337125</v>
      </c>
      <c r="J1846" s="589">
        <f t="shared" si="86"/>
        <v>0</v>
      </c>
    </row>
    <row r="1847" spans="1:10">
      <c r="A1847" s="584">
        <v>2016</v>
      </c>
      <c r="B1847" s="585" t="s">
        <v>1127</v>
      </c>
      <c r="C1847" s="585" t="s">
        <v>31</v>
      </c>
      <c r="D1847" s="586">
        <v>227735</v>
      </c>
      <c r="E1847" s="587">
        <v>17.55</v>
      </c>
      <c r="F1847" s="587">
        <f t="shared" si="84"/>
        <v>3996749.25</v>
      </c>
      <c r="G1847" s="588">
        <v>0.18</v>
      </c>
      <c r="H1847" s="586">
        <v>4.5999999999999996</v>
      </c>
      <c r="I1847" s="587">
        <f t="shared" si="85"/>
        <v>1047580.9999999999</v>
      </c>
      <c r="J1847" s="589">
        <f t="shared" si="86"/>
        <v>0</v>
      </c>
    </row>
    <row r="1848" spans="1:10">
      <c r="A1848" s="584">
        <v>2016</v>
      </c>
      <c r="B1848" s="585" t="s">
        <v>1131</v>
      </c>
      <c r="C1848" s="585" t="s">
        <v>31</v>
      </c>
      <c r="D1848" s="586">
        <v>5850</v>
      </c>
      <c r="E1848" s="587">
        <v>23.37</v>
      </c>
      <c r="F1848" s="587">
        <f t="shared" si="84"/>
        <v>136714.5</v>
      </c>
      <c r="G1848" s="588">
        <v>0.59</v>
      </c>
      <c r="H1848" s="586">
        <v>10.5</v>
      </c>
      <c r="I1848" s="587">
        <f t="shared" si="85"/>
        <v>61425</v>
      </c>
      <c r="J1848" s="589">
        <f t="shared" si="86"/>
        <v>0</v>
      </c>
    </row>
    <row r="1849" spans="1:10">
      <c r="A1849" s="584">
        <v>2016</v>
      </c>
      <c r="B1849" s="585" t="s">
        <v>1127</v>
      </c>
      <c r="C1849" s="585" t="s">
        <v>31</v>
      </c>
      <c r="D1849" s="586">
        <v>28609</v>
      </c>
      <c r="E1849" s="587">
        <v>17.734000000000002</v>
      </c>
      <c r="F1849" s="587">
        <f t="shared" si="84"/>
        <v>507352.00600000005</v>
      </c>
      <c r="G1849" s="588">
        <v>0.24</v>
      </c>
      <c r="H1849" s="586">
        <v>5.9</v>
      </c>
      <c r="I1849" s="587">
        <f t="shared" si="85"/>
        <v>168793.1</v>
      </c>
      <c r="J1849" s="589">
        <f t="shared" si="86"/>
        <v>0</v>
      </c>
    </row>
    <row r="1850" spans="1:10">
      <c r="A1850" s="584">
        <v>2016</v>
      </c>
      <c r="B1850" s="585" t="s">
        <v>1127</v>
      </c>
      <c r="C1850" s="585" t="s">
        <v>31</v>
      </c>
      <c r="D1850" s="586">
        <v>41833</v>
      </c>
      <c r="E1850" s="587">
        <v>16.14</v>
      </c>
      <c r="F1850" s="587">
        <f t="shared" si="84"/>
        <v>675184.62</v>
      </c>
      <c r="G1850" s="588">
        <v>0.53</v>
      </c>
      <c r="H1850" s="586">
        <v>6.6</v>
      </c>
      <c r="I1850" s="587">
        <f t="shared" si="85"/>
        <v>276097.8</v>
      </c>
      <c r="J1850" s="589">
        <f t="shared" si="86"/>
        <v>0</v>
      </c>
    </row>
    <row r="1851" spans="1:10">
      <c r="A1851" s="584">
        <v>2016</v>
      </c>
      <c r="B1851" s="585" t="s">
        <v>1127</v>
      </c>
      <c r="C1851" s="585" t="s">
        <v>31</v>
      </c>
      <c r="D1851" s="586">
        <v>66049</v>
      </c>
      <c r="E1851" s="587">
        <v>17.71</v>
      </c>
      <c r="F1851" s="587">
        <f t="shared" si="84"/>
        <v>1169727.79</v>
      </c>
      <c r="G1851" s="588">
        <v>0.22</v>
      </c>
      <c r="H1851" s="586">
        <v>5.0999999999999996</v>
      </c>
      <c r="I1851" s="587">
        <f t="shared" si="85"/>
        <v>336849.89999999997</v>
      </c>
      <c r="J1851" s="589">
        <f t="shared" si="86"/>
        <v>0</v>
      </c>
    </row>
    <row r="1852" spans="1:10">
      <c r="A1852" s="584">
        <v>2016</v>
      </c>
      <c r="B1852" s="585" t="s">
        <v>1127</v>
      </c>
      <c r="C1852" s="585" t="s">
        <v>31</v>
      </c>
      <c r="D1852" s="586">
        <v>65937</v>
      </c>
      <c r="E1852" s="587">
        <v>18.12</v>
      </c>
      <c r="F1852" s="587">
        <f t="shared" si="84"/>
        <v>1194778.4400000002</v>
      </c>
      <c r="G1852" s="588">
        <v>0.25</v>
      </c>
      <c r="H1852" s="586">
        <v>5.2</v>
      </c>
      <c r="I1852" s="587">
        <f t="shared" si="85"/>
        <v>342872.4</v>
      </c>
      <c r="J1852" s="589">
        <f t="shared" si="86"/>
        <v>0</v>
      </c>
    </row>
    <row r="1853" spans="1:10">
      <c r="A1853" s="584">
        <v>2016</v>
      </c>
      <c r="B1853" s="585" t="s">
        <v>1127</v>
      </c>
      <c r="C1853" s="585" t="s">
        <v>31</v>
      </c>
      <c r="D1853" s="586">
        <v>32631</v>
      </c>
      <c r="E1853" s="587">
        <v>17.707999999999998</v>
      </c>
      <c r="F1853" s="587">
        <f t="shared" si="84"/>
        <v>577829.74799999991</v>
      </c>
      <c r="G1853" s="588">
        <v>0.23</v>
      </c>
      <c r="H1853" s="586">
        <v>5.6</v>
      </c>
      <c r="I1853" s="587">
        <f t="shared" si="85"/>
        <v>182733.59999999998</v>
      </c>
      <c r="J1853" s="589">
        <f t="shared" si="86"/>
        <v>0</v>
      </c>
    </row>
    <row r="1854" spans="1:10">
      <c r="A1854" s="584">
        <v>2016</v>
      </c>
      <c r="B1854" s="585" t="s">
        <v>1127</v>
      </c>
      <c r="C1854" s="585" t="s">
        <v>31</v>
      </c>
      <c r="D1854" s="586">
        <v>32770</v>
      </c>
      <c r="E1854" s="587">
        <v>17.846</v>
      </c>
      <c r="F1854" s="587">
        <f t="shared" si="84"/>
        <v>584813.42000000004</v>
      </c>
      <c r="G1854" s="588">
        <v>0.21</v>
      </c>
      <c r="H1854" s="586">
        <v>5.3</v>
      </c>
      <c r="I1854" s="587">
        <f t="shared" si="85"/>
        <v>173681</v>
      </c>
      <c r="J1854" s="589">
        <f t="shared" si="86"/>
        <v>0</v>
      </c>
    </row>
    <row r="1855" spans="1:10">
      <c r="A1855" s="584">
        <v>2016</v>
      </c>
      <c r="B1855" s="585" t="s">
        <v>1127</v>
      </c>
      <c r="C1855" s="585" t="s">
        <v>31</v>
      </c>
      <c r="D1855" s="586">
        <v>80913</v>
      </c>
      <c r="E1855" s="587">
        <v>17.986000000000001</v>
      </c>
      <c r="F1855" s="587">
        <f t="shared" si="84"/>
        <v>1455301.2180000001</v>
      </c>
      <c r="G1855" s="588">
        <v>0.22</v>
      </c>
      <c r="H1855" s="586">
        <v>5.28</v>
      </c>
      <c r="I1855" s="587">
        <f t="shared" si="85"/>
        <v>427220.64</v>
      </c>
      <c r="J1855" s="589">
        <f t="shared" si="86"/>
        <v>0</v>
      </c>
    </row>
    <row r="1856" spans="1:10">
      <c r="A1856" s="584">
        <v>2016</v>
      </c>
      <c r="B1856" s="585" t="s">
        <v>1127</v>
      </c>
      <c r="C1856" s="585" t="s">
        <v>31</v>
      </c>
      <c r="D1856" s="586">
        <v>176956</v>
      </c>
      <c r="E1856" s="587">
        <v>16.007999999999999</v>
      </c>
      <c r="F1856" s="587">
        <f t="shared" si="84"/>
        <v>2832711.648</v>
      </c>
      <c r="G1856" s="588">
        <v>0.38</v>
      </c>
      <c r="H1856" s="586">
        <v>5.3</v>
      </c>
      <c r="I1856" s="587">
        <f t="shared" si="85"/>
        <v>937866.79999999993</v>
      </c>
      <c r="J1856" s="589">
        <f t="shared" si="86"/>
        <v>0</v>
      </c>
    </row>
    <row r="1857" spans="1:10">
      <c r="A1857" s="584">
        <v>2016</v>
      </c>
      <c r="B1857" s="585" t="s">
        <v>1131</v>
      </c>
      <c r="C1857" s="585" t="s">
        <v>31</v>
      </c>
      <c r="D1857" s="586">
        <v>161866</v>
      </c>
      <c r="E1857" s="587">
        <v>23.2</v>
      </c>
      <c r="F1857" s="587">
        <f t="shared" si="84"/>
        <v>3755291.1999999997</v>
      </c>
      <c r="G1857" s="588">
        <v>2.6</v>
      </c>
      <c r="H1857" s="586">
        <v>18</v>
      </c>
      <c r="I1857" s="587">
        <f t="shared" si="85"/>
        <v>2913588</v>
      </c>
      <c r="J1857" s="589">
        <f t="shared" si="86"/>
        <v>0</v>
      </c>
    </row>
    <row r="1858" spans="1:10">
      <c r="A1858" s="584">
        <v>2016</v>
      </c>
      <c r="B1858" s="585" t="s">
        <v>1133</v>
      </c>
      <c r="C1858" s="585" t="s">
        <v>31</v>
      </c>
      <c r="D1858" s="586">
        <v>25117</v>
      </c>
      <c r="E1858" s="587">
        <v>14.1</v>
      </c>
      <c r="F1858" s="587">
        <f t="shared" si="84"/>
        <v>354149.7</v>
      </c>
      <c r="G1858" s="588">
        <v>0.67</v>
      </c>
      <c r="H1858" s="586">
        <v>9.9</v>
      </c>
      <c r="I1858" s="587">
        <f t="shared" si="85"/>
        <v>248658.30000000002</v>
      </c>
      <c r="J1858" s="589">
        <f t="shared" si="86"/>
        <v>1</v>
      </c>
    </row>
    <row r="1859" spans="1:10">
      <c r="A1859" s="584">
        <v>2016</v>
      </c>
      <c r="B1859" s="585" t="s">
        <v>1131</v>
      </c>
      <c r="C1859" s="585" t="s">
        <v>31</v>
      </c>
      <c r="D1859" s="586">
        <v>1730</v>
      </c>
      <c r="E1859" s="587">
        <v>17.771999999999998</v>
      </c>
      <c r="F1859" s="587">
        <f t="shared" ref="F1859:F1922" si="87">E1859*D1859</f>
        <v>30745.559999999998</v>
      </c>
      <c r="G1859" s="588">
        <v>0.46</v>
      </c>
      <c r="H1859" s="586">
        <v>37.6</v>
      </c>
      <c r="I1859" s="587">
        <f t="shared" ref="I1859:I1922" si="88">H1859*D1859</f>
        <v>65048</v>
      </c>
      <c r="J1859" s="589">
        <f t="shared" ref="J1859:J1922" si="89">IF(B1859="LIG",1,0)</f>
        <v>0</v>
      </c>
    </row>
    <row r="1860" spans="1:10">
      <c r="A1860" s="584">
        <v>2016</v>
      </c>
      <c r="B1860" s="585" t="s">
        <v>1131</v>
      </c>
      <c r="C1860" s="585" t="s">
        <v>31</v>
      </c>
      <c r="D1860" s="586">
        <v>174939</v>
      </c>
      <c r="E1860" s="587">
        <v>16.350000000000001</v>
      </c>
      <c r="F1860" s="587">
        <f t="shared" si="87"/>
        <v>2860252.6500000004</v>
      </c>
      <c r="G1860" s="588">
        <v>0.75</v>
      </c>
      <c r="H1860" s="586">
        <v>36</v>
      </c>
      <c r="I1860" s="587">
        <f t="shared" si="88"/>
        <v>6297804</v>
      </c>
      <c r="J1860" s="589">
        <f t="shared" si="89"/>
        <v>0</v>
      </c>
    </row>
    <row r="1861" spans="1:10">
      <c r="A1861" s="584">
        <v>2016</v>
      </c>
      <c r="B1861" s="585" t="s">
        <v>1131</v>
      </c>
      <c r="C1861" s="585" t="s">
        <v>31</v>
      </c>
      <c r="D1861" s="586">
        <v>10866</v>
      </c>
      <c r="E1861" s="587">
        <v>16.427</v>
      </c>
      <c r="F1861" s="587">
        <f t="shared" si="87"/>
        <v>178495.78200000001</v>
      </c>
      <c r="G1861" s="588">
        <v>0.73</v>
      </c>
      <c r="H1861" s="586">
        <v>37.6</v>
      </c>
      <c r="I1861" s="587">
        <f t="shared" si="88"/>
        <v>408561.60000000003</v>
      </c>
      <c r="J1861" s="589">
        <f t="shared" si="89"/>
        <v>0</v>
      </c>
    </row>
    <row r="1862" spans="1:10">
      <c r="A1862" s="584">
        <v>2016</v>
      </c>
      <c r="B1862" s="585" t="s">
        <v>1131</v>
      </c>
      <c r="C1862" s="585" t="s">
        <v>31</v>
      </c>
      <c r="D1862" s="586">
        <v>203287</v>
      </c>
      <c r="E1862" s="587">
        <v>21.012</v>
      </c>
      <c r="F1862" s="587">
        <f t="shared" si="87"/>
        <v>4271466.4440000001</v>
      </c>
      <c r="G1862" s="588">
        <v>0.48</v>
      </c>
      <c r="H1862" s="586">
        <v>7.1</v>
      </c>
      <c r="I1862" s="587">
        <f t="shared" si="88"/>
        <v>1443337.7</v>
      </c>
      <c r="J1862" s="589">
        <f t="shared" si="89"/>
        <v>0</v>
      </c>
    </row>
    <row r="1863" spans="1:10">
      <c r="A1863" s="584">
        <v>2016</v>
      </c>
      <c r="B1863" s="585" t="s">
        <v>1131</v>
      </c>
      <c r="C1863" s="585" t="s">
        <v>31</v>
      </c>
      <c r="D1863" s="586">
        <v>75251</v>
      </c>
      <c r="E1863" s="587">
        <v>23.353999999999999</v>
      </c>
      <c r="F1863" s="587">
        <f t="shared" si="87"/>
        <v>1757411.8540000001</v>
      </c>
      <c r="G1863" s="588">
        <v>1.18</v>
      </c>
      <c r="H1863" s="586">
        <v>14</v>
      </c>
      <c r="I1863" s="587">
        <f t="shared" si="88"/>
        <v>1053514</v>
      </c>
      <c r="J1863" s="589">
        <f t="shared" si="89"/>
        <v>0</v>
      </c>
    </row>
    <row r="1864" spans="1:10">
      <c r="A1864" s="584">
        <v>2016</v>
      </c>
      <c r="B1864" s="585" t="s">
        <v>1131</v>
      </c>
      <c r="C1864" s="585" t="s">
        <v>31</v>
      </c>
      <c r="D1864" s="586">
        <v>63483</v>
      </c>
      <c r="E1864" s="587">
        <v>23.353999999999999</v>
      </c>
      <c r="F1864" s="587">
        <f t="shared" si="87"/>
        <v>1482581.9819999998</v>
      </c>
      <c r="G1864" s="588">
        <v>1.87</v>
      </c>
      <c r="H1864" s="586">
        <v>7.2</v>
      </c>
      <c r="I1864" s="587">
        <f t="shared" si="88"/>
        <v>457077.60000000003</v>
      </c>
      <c r="J1864" s="589">
        <f t="shared" si="89"/>
        <v>0</v>
      </c>
    </row>
    <row r="1865" spans="1:10">
      <c r="A1865" s="584">
        <v>2016</v>
      </c>
      <c r="B1865" s="585" t="s">
        <v>1131</v>
      </c>
      <c r="C1865" s="585" t="s">
        <v>31</v>
      </c>
      <c r="D1865" s="586">
        <v>13857</v>
      </c>
      <c r="E1865" s="587">
        <v>23.702000000000002</v>
      </c>
      <c r="F1865" s="587">
        <f t="shared" si="87"/>
        <v>328438.614</v>
      </c>
      <c r="G1865" s="588">
        <v>1.89</v>
      </c>
      <c r="H1865" s="586">
        <v>13.9</v>
      </c>
      <c r="I1865" s="587">
        <f t="shared" si="88"/>
        <v>192612.30000000002</v>
      </c>
      <c r="J1865" s="589">
        <f t="shared" si="89"/>
        <v>0</v>
      </c>
    </row>
    <row r="1866" spans="1:10">
      <c r="A1866" s="584">
        <v>2016</v>
      </c>
      <c r="B1866" s="585" t="s">
        <v>1131</v>
      </c>
      <c r="C1866" s="585" t="s">
        <v>31</v>
      </c>
      <c r="D1866" s="586">
        <v>73635</v>
      </c>
      <c r="E1866" s="587">
        <v>23.11</v>
      </c>
      <c r="F1866" s="587">
        <f t="shared" si="87"/>
        <v>1701704.8499999999</v>
      </c>
      <c r="G1866" s="588">
        <v>1.45</v>
      </c>
      <c r="H1866" s="586">
        <v>6.3</v>
      </c>
      <c r="I1866" s="587">
        <f t="shared" si="88"/>
        <v>463900.5</v>
      </c>
      <c r="J1866" s="589">
        <f t="shared" si="89"/>
        <v>0</v>
      </c>
    </row>
    <row r="1867" spans="1:10">
      <c r="A1867" s="584">
        <v>2016</v>
      </c>
      <c r="B1867" s="585" t="s">
        <v>1131</v>
      </c>
      <c r="C1867" s="585" t="s">
        <v>31</v>
      </c>
      <c r="D1867" s="586">
        <v>42291</v>
      </c>
      <c r="E1867" s="587">
        <v>23.722000000000001</v>
      </c>
      <c r="F1867" s="587">
        <f t="shared" si="87"/>
        <v>1003227.1020000001</v>
      </c>
      <c r="G1867" s="588">
        <v>2.61</v>
      </c>
      <c r="H1867" s="586">
        <v>7.9</v>
      </c>
      <c r="I1867" s="587">
        <f t="shared" si="88"/>
        <v>334098.90000000002</v>
      </c>
      <c r="J1867" s="589">
        <f t="shared" si="89"/>
        <v>0</v>
      </c>
    </row>
    <row r="1868" spans="1:10">
      <c r="A1868" s="584">
        <v>2016</v>
      </c>
      <c r="B1868" s="585" t="s">
        <v>1131</v>
      </c>
      <c r="C1868" s="585" t="s">
        <v>31</v>
      </c>
      <c r="D1868" s="586">
        <v>25161</v>
      </c>
      <c r="E1868" s="587">
        <v>24.24</v>
      </c>
      <c r="F1868" s="587">
        <f t="shared" si="87"/>
        <v>609902.64</v>
      </c>
      <c r="G1868" s="588">
        <v>0.74</v>
      </c>
      <c r="H1868" s="586">
        <v>11.9</v>
      </c>
      <c r="I1868" s="587">
        <f t="shared" si="88"/>
        <v>299415.90000000002</v>
      </c>
      <c r="J1868" s="589">
        <f t="shared" si="89"/>
        <v>0</v>
      </c>
    </row>
    <row r="1869" spans="1:10">
      <c r="A1869" s="584">
        <v>2016</v>
      </c>
      <c r="B1869" s="585" t="s">
        <v>1133</v>
      </c>
      <c r="C1869" s="585" t="s">
        <v>31</v>
      </c>
      <c r="D1869" s="586">
        <v>137368</v>
      </c>
      <c r="E1869" s="587">
        <v>14.077999999999999</v>
      </c>
      <c r="F1869" s="587">
        <f t="shared" si="87"/>
        <v>1933866.7039999999</v>
      </c>
      <c r="G1869" s="588">
        <v>0.46</v>
      </c>
      <c r="H1869" s="586">
        <v>14.7</v>
      </c>
      <c r="I1869" s="587">
        <f t="shared" si="88"/>
        <v>2019309.5999999999</v>
      </c>
      <c r="J1869" s="589">
        <f t="shared" si="89"/>
        <v>1</v>
      </c>
    </row>
    <row r="1870" spans="1:10">
      <c r="A1870" s="584">
        <v>2016</v>
      </c>
      <c r="B1870" s="585" t="s">
        <v>1133</v>
      </c>
      <c r="C1870" s="585" t="s">
        <v>31</v>
      </c>
      <c r="D1870" s="586">
        <v>40204</v>
      </c>
      <c r="E1870" s="587">
        <v>13.707000000000001</v>
      </c>
      <c r="F1870" s="587">
        <f t="shared" si="87"/>
        <v>551076.228</v>
      </c>
      <c r="G1870" s="588">
        <v>0.69</v>
      </c>
      <c r="H1870" s="586">
        <v>15.3</v>
      </c>
      <c r="I1870" s="587">
        <f t="shared" si="88"/>
        <v>615121.20000000007</v>
      </c>
      <c r="J1870" s="589">
        <f t="shared" si="89"/>
        <v>1</v>
      </c>
    </row>
    <row r="1871" spans="1:10">
      <c r="A1871" s="584">
        <v>2016</v>
      </c>
      <c r="B1871" s="585" t="s">
        <v>1131</v>
      </c>
      <c r="C1871" s="585" t="s">
        <v>31</v>
      </c>
      <c r="D1871" s="586">
        <v>12746</v>
      </c>
      <c r="E1871" s="587">
        <v>23.283999999999999</v>
      </c>
      <c r="F1871" s="587">
        <f t="shared" si="87"/>
        <v>296777.864</v>
      </c>
      <c r="G1871" s="588">
        <v>2.34</v>
      </c>
      <c r="H1871" s="586">
        <v>8.1999999999999993</v>
      </c>
      <c r="I1871" s="587">
        <f t="shared" si="88"/>
        <v>104517.2</v>
      </c>
      <c r="J1871" s="589">
        <f t="shared" si="89"/>
        <v>0</v>
      </c>
    </row>
    <row r="1872" spans="1:10">
      <c r="A1872" s="584">
        <v>2016</v>
      </c>
      <c r="B1872" s="585" t="s">
        <v>1131</v>
      </c>
      <c r="C1872" s="585" t="s">
        <v>31</v>
      </c>
      <c r="D1872" s="586">
        <v>25180</v>
      </c>
      <c r="E1872" s="587">
        <v>22.696000000000002</v>
      </c>
      <c r="F1872" s="587">
        <f t="shared" si="87"/>
        <v>571485.28</v>
      </c>
      <c r="G1872" s="588">
        <v>2.48</v>
      </c>
      <c r="H1872" s="586">
        <v>9.4</v>
      </c>
      <c r="I1872" s="587">
        <f t="shared" si="88"/>
        <v>236692</v>
      </c>
      <c r="J1872" s="589">
        <f t="shared" si="89"/>
        <v>0</v>
      </c>
    </row>
    <row r="1873" spans="1:10">
      <c r="A1873" s="584">
        <v>2016</v>
      </c>
      <c r="B1873" s="585" t="s">
        <v>1127</v>
      </c>
      <c r="C1873" s="585" t="s">
        <v>31</v>
      </c>
      <c r="D1873" s="586">
        <v>97587</v>
      </c>
      <c r="E1873" s="587">
        <v>16.425000000000001</v>
      </c>
      <c r="F1873" s="587">
        <f t="shared" si="87"/>
        <v>1602866.4750000001</v>
      </c>
      <c r="G1873" s="588">
        <v>0.3</v>
      </c>
      <c r="H1873" s="586">
        <v>5.3</v>
      </c>
      <c r="I1873" s="587">
        <f t="shared" si="88"/>
        <v>517211.1</v>
      </c>
      <c r="J1873" s="589">
        <f t="shared" si="89"/>
        <v>0</v>
      </c>
    </row>
    <row r="1874" spans="1:10">
      <c r="A1874" s="584">
        <v>2016</v>
      </c>
      <c r="B1874" s="585" t="s">
        <v>1127</v>
      </c>
      <c r="C1874" s="585" t="s">
        <v>31</v>
      </c>
      <c r="D1874" s="586">
        <v>87880</v>
      </c>
      <c r="E1874" s="587">
        <v>18.28</v>
      </c>
      <c r="F1874" s="587">
        <f t="shared" si="87"/>
        <v>1606446.4000000001</v>
      </c>
      <c r="G1874" s="588">
        <v>1.05</v>
      </c>
      <c r="H1874" s="586">
        <v>15.6</v>
      </c>
      <c r="I1874" s="587">
        <f t="shared" si="88"/>
        <v>1370928</v>
      </c>
      <c r="J1874" s="589">
        <f t="shared" si="89"/>
        <v>0</v>
      </c>
    </row>
    <row r="1875" spans="1:10">
      <c r="A1875" s="584">
        <v>2016</v>
      </c>
      <c r="B1875" s="585" t="s">
        <v>1127</v>
      </c>
      <c r="C1875" s="585" t="s">
        <v>31</v>
      </c>
      <c r="D1875" s="586">
        <v>55858</v>
      </c>
      <c r="E1875" s="587">
        <v>17.850000000000001</v>
      </c>
      <c r="F1875" s="587">
        <f t="shared" si="87"/>
        <v>997065.3</v>
      </c>
      <c r="G1875" s="588">
        <v>0.3</v>
      </c>
      <c r="H1875" s="586">
        <v>6</v>
      </c>
      <c r="I1875" s="587">
        <f t="shared" si="88"/>
        <v>335148</v>
      </c>
      <c r="J1875" s="589">
        <f t="shared" si="89"/>
        <v>0</v>
      </c>
    </row>
    <row r="1876" spans="1:10">
      <c r="A1876" s="584">
        <v>2016</v>
      </c>
      <c r="B1876" s="585" t="s">
        <v>1127</v>
      </c>
      <c r="C1876" s="585" t="s">
        <v>31</v>
      </c>
      <c r="D1876" s="586">
        <v>15094</v>
      </c>
      <c r="E1876" s="587">
        <v>17.809999999999999</v>
      </c>
      <c r="F1876" s="587">
        <f t="shared" si="87"/>
        <v>268824.13999999996</v>
      </c>
      <c r="G1876" s="588">
        <v>0.25</v>
      </c>
      <c r="H1876" s="586">
        <v>4.5999999999999996</v>
      </c>
      <c r="I1876" s="587">
        <f t="shared" si="88"/>
        <v>69432.399999999994</v>
      </c>
      <c r="J1876" s="589">
        <f t="shared" si="89"/>
        <v>0</v>
      </c>
    </row>
    <row r="1877" spans="1:10">
      <c r="A1877" s="584">
        <v>2016</v>
      </c>
      <c r="B1877" s="585" t="s">
        <v>1127</v>
      </c>
      <c r="C1877" s="585" t="s">
        <v>31</v>
      </c>
      <c r="D1877" s="586">
        <v>15001</v>
      </c>
      <c r="E1877" s="587">
        <v>17.88</v>
      </c>
      <c r="F1877" s="587">
        <f t="shared" si="87"/>
        <v>268217.88</v>
      </c>
      <c r="G1877" s="588">
        <v>0.28000000000000003</v>
      </c>
      <c r="H1877" s="586">
        <v>4.9000000000000004</v>
      </c>
      <c r="I1877" s="587">
        <f t="shared" si="88"/>
        <v>73504.900000000009</v>
      </c>
      <c r="J1877" s="589">
        <f t="shared" si="89"/>
        <v>0</v>
      </c>
    </row>
    <row r="1878" spans="1:10">
      <c r="A1878" s="584">
        <v>2016</v>
      </c>
      <c r="B1878" s="585" t="s">
        <v>1127</v>
      </c>
      <c r="C1878" s="585" t="s">
        <v>31</v>
      </c>
      <c r="D1878" s="586">
        <v>29945</v>
      </c>
      <c r="E1878" s="587">
        <v>17.68</v>
      </c>
      <c r="F1878" s="587">
        <f t="shared" si="87"/>
        <v>529427.6</v>
      </c>
      <c r="G1878" s="588">
        <v>0.21</v>
      </c>
      <c r="H1878" s="586">
        <v>4.3</v>
      </c>
      <c r="I1878" s="587">
        <f t="shared" si="88"/>
        <v>128763.5</v>
      </c>
      <c r="J1878" s="589">
        <f t="shared" si="89"/>
        <v>0</v>
      </c>
    </row>
    <row r="1879" spans="1:10">
      <c r="A1879" s="584">
        <v>2016</v>
      </c>
      <c r="B1879" s="585" t="s">
        <v>1127</v>
      </c>
      <c r="C1879" s="585" t="s">
        <v>31</v>
      </c>
      <c r="D1879" s="586">
        <v>15037</v>
      </c>
      <c r="E1879" s="587">
        <v>18.170000000000002</v>
      </c>
      <c r="F1879" s="587">
        <f t="shared" si="87"/>
        <v>273222.29000000004</v>
      </c>
      <c r="G1879" s="588">
        <v>0.28000000000000003</v>
      </c>
      <c r="H1879" s="586">
        <v>4.2</v>
      </c>
      <c r="I1879" s="587">
        <f t="shared" si="88"/>
        <v>63155.4</v>
      </c>
      <c r="J1879" s="589">
        <f t="shared" si="89"/>
        <v>0</v>
      </c>
    </row>
    <row r="1880" spans="1:10">
      <c r="A1880" s="584">
        <v>2016</v>
      </c>
      <c r="B1880" s="585" t="s">
        <v>1127</v>
      </c>
      <c r="C1880" s="585" t="s">
        <v>31</v>
      </c>
      <c r="D1880" s="586">
        <v>135963</v>
      </c>
      <c r="E1880" s="587">
        <v>18.3</v>
      </c>
      <c r="F1880" s="587">
        <f t="shared" si="87"/>
        <v>2488122.9</v>
      </c>
      <c r="G1880" s="588">
        <v>1.1100000000000001</v>
      </c>
      <c r="H1880" s="586">
        <v>15.5</v>
      </c>
      <c r="I1880" s="587">
        <f t="shared" si="88"/>
        <v>2107426.5</v>
      </c>
      <c r="J1880" s="589">
        <f t="shared" si="89"/>
        <v>0</v>
      </c>
    </row>
    <row r="1881" spans="1:10">
      <c r="A1881" s="584">
        <v>2016</v>
      </c>
      <c r="B1881" s="585" t="s">
        <v>1127</v>
      </c>
      <c r="C1881" s="585" t="s">
        <v>31</v>
      </c>
      <c r="D1881" s="586">
        <v>44871</v>
      </c>
      <c r="E1881" s="587">
        <v>17.46</v>
      </c>
      <c r="F1881" s="587">
        <f t="shared" si="87"/>
        <v>783447.66</v>
      </c>
      <c r="G1881" s="588">
        <v>0.18</v>
      </c>
      <c r="H1881" s="586">
        <v>4.4000000000000004</v>
      </c>
      <c r="I1881" s="587">
        <f t="shared" si="88"/>
        <v>197432.40000000002</v>
      </c>
      <c r="J1881" s="589">
        <f t="shared" si="89"/>
        <v>0</v>
      </c>
    </row>
    <row r="1882" spans="1:10">
      <c r="A1882" s="584">
        <v>2016</v>
      </c>
      <c r="B1882" s="585" t="s">
        <v>1131</v>
      </c>
      <c r="C1882" s="585" t="s">
        <v>31</v>
      </c>
      <c r="D1882" s="586">
        <v>26001</v>
      </c>
      <c r="E1882" s="587">
        <v>24.81</v>
      </c>
      <c r="F1882" s="587">
        <f t="shared" si="87"/>
        <v>645084.80999999994</v>
      </c>
      <c r="G1882" s="588">
        <v>1.69</v>
      </c>
      <c r="H1882" s="586">
        <v>11</v>
      </c>
      <c r="I1882" s="587">
        <f t="shared" si="88"/>
        <v>286011</v>
      </c>
      <c r="J1882" s="589">
        <f t="shared" si="89"/>
        <v>0</v>
      </c>
    </row>
    <row r="1883" spans="1:10">
      <c r="A1883" s="584">
        <v>2016</v>
      </c>
      <c r="B1883" s="585" t="s">
        <v>1131</v>
      </c>
      <c r="C1883" s="585" t="s">
        <v>31</v>
      </c>
      <c r="D1883" s="586">
        <v>25662</v>
      </c>
      <c r="E1883" s="587">
        <v>25.69</v>
      </c>
      <c r="F1883" s="587">
        <f t="shared" si="87"/>
        <v>659256.78</v>
      </c>
      <c r="G1883" s="588">
        <v>1.99</v>
      </c>
      <c r="H1883" s="586">
        <v>7.8</v>
      </c>
      <c r="I1883" s="587">
        <f t="shared" si="88"/>
        <v>200163.6</v>
      </c>
      <c r="J1883" s="589">
        <f t="shared" si="89"/>
        <v>0</v>
      </c>
    </row>
    <row r="1884" spans="1:10">
      <c r="A1884" s="584">
        <v>2016</v>
      </c>
      <c r="B1884" s="585" t="s">
        <v>1131</v>
      </c>
      <c r="C1884" s="585" t="s">
        <v>31</v>
      </c>
      <c r="D1884" s="586">
        <v>94521</v>
      </c>
      <c r="E1884" s="587">
        <v>25.68</v>
      </c>
      <c r="F1884" s="587">
        <f t="shared" si="87"/>
        <v>2427299.2799999998</v>
      </c>
      <c r="G1884" s="588">
        <v>2.17</v>
      </c>
      <c r="H1884" s="586">
        <v>7.9</v>
      </c>
      <c r="I1884" s="587">
        <f t="shared" si="88"/>
        <v>746715.9</v>
      </c>
      <c r="J1884" s="589">
        <f t="shared" si="89"/>
        <v>0</v>
      </c>
    </row>
    <row r="1885" spans="1:10">
      <c r="A1885" s="584">
        <v>2016</v>
      </c>
      <c r="B1885" s="585" t="s">
        <v>1131</v>
      </c>
      <c r="C1885" s="585" t="s">
        <v>31</v>
      </c>
      <c r="D1885" s="586">
        <v>51393</v>
      </c>
      <c r="E1885" s="587">
        <v>23.99</v>
      </c>
      <c r="F1885" s="587">
        <f t="shared" si="87"/>
        <v>1232918.0699999998</v>
      </c>
      <c r="G1885" s="588">
        <v>1.41</v>
      </c>
      <c r="H1885" s="586">
        <v>12.4</v>
      </c>
      <c r="I1885" s="587">
        <f t="shared" si="88"/>
        <v>637273.20000000007</v>
      </c>
      <c r="J1885" s="589">
        <f t="shared" si="89"/>
        <v>0</v>
      </c>
    </row>
    <row r="1886" spans="1:10">
      <c r="A1886" s="584">
        <v>2016</v>
      </c>
      <c r="B1886" s="585" t="s">
        <v>1131</v>
      </c>
      <c r="C1886" s="585" t="s">
        <v>31</v>
      </c>
      <c r="D1886" s="586">
        <v>179170</v>
      </c>
      <c r="E1886" s="587">
        <v>23.87</v>
      </c>
      <c r="F1886" s="587">
        <f t="shared" si="87"/>
        <v>4276787.9000000004</v>
      </c>
      <c r="G1886" s="588">
        <v>2.57</v>
      </c>
      <c r="H1886" s="586">
        <v>8</v>
      </c>
      <c r="I1886" s="587">
        <f t="shared" si="88"/>
        <v>1433360</v>
      </c>
      <c r="J1886" s="589">
        <f t="shared" si="89"/>
        <v>0</v>
      </c>
    </row>
    <row r="1887" spans="1:10">
      <c r="A1887" s="584">
        <v>2016</v>
      </c>
      <c r="B1887" s="585" t="s">
        <v>1131</v>
      </c>
      <c r="C1887" s="585" t="s">
        <v>31</v>
      </c>
      <c r="D1887" s="586">
        <v>41736</v>
      </c>
      <c r="E1887" s="587">
        <v>26.35</v>
      </c>
      <c r="F1887" s="587">
        <f t="shared" si="87"/>
        <v>1099743.6000000001</v>
      </c>
      <c r="G1887" s="588">
        <v>1.44</v>
      </c>
      <c r="H1887" s="586">
        <v>7.6</v>
      </c>
      <c r="I1887" s="587">
        <f t="shared" si="88"/>
        <v>317193.59999999998</v>
      </c>
      <c r="J1887" s="589">
        <f t="shared" si="89"/>
        <v>0</v>
      </c>
    </row>
    <row r="1888" spans="1:10">
      <c r="A1888" s="584">
        <v>2016</v>
      </c>
      <c r="B1888" s="585" t="s">
        <v>1131</v>
      </c>
      <c r="C1888" s="585" t="s">
        <v>31</v>
      </c>
      <c r="D1888" s="586">
        <v>118</v>
      </c>
      <c r="E1888" s="587">
        <v>26.34</v>
      </c>
      <c r="F1888" s="587">
        <f t="shared" si="87"/>
        <v>3108.12</v>
      </c>
      <c r="G1888" s="588">
        <v>1.44</v>
      </c>
      <c r="H1888" s="586">
        <v>7.2</v>
      </c>
      <c r="I1888" s="587">
        <f t="shared" si="88"/>
        <v>849.6</v>
      </c>
      <c r="J1888" s="589">
        <f t="shared" si="89"/>
        <v>0</v>
      </c>
    </row>
    <row r="1889" spans="1:10">
      <c r="A1889" s="584">
        <v>2016</v>
      </c>
      <c r="B1889" s="585" t="s">
        <v>1131</v>
      </c>
      <c r="C1889" s="585" t="s">
        <v>31</v>
      </c>
      <c r="D1889" s="586">
        <v>118</v>
      </c>
      <c r="E1889" s="587">
        <v>24.55</v>
      </c>
      <c r="F1889" s="587">
        <f t="shared" si="87"/>
        <v>2896.9</v>
      </c>
      <c r="G1889" s="588">
        <v>1.05</v>
      </c>
      <c r="H1889" s="586">
        <v>9.9</v>
      </c>
      <c r="I1889" s="587">
        <f t="shared" si="88"/>
        <v>1168.2</v>
      </c>
      <c r="J1889" s="589">
        <f t="shared" si="89"/>
        <v>0</v>
      </c>
    </row>
    <row r="1890" spans="1:10">
      <c r="A1890" s="584">
        <v>2016</v>
      </c>
      <c r="B1890" s="585" t="s">
        <v>1131</v>
      </c>
      <c r="C1890" s="585" t="s">
        <v>31</v>
      </c>
      <c r="D1890" s="586">
        <v>10309</v>
      </c>
      <c r="E1890" s="587">
        <v>24.63</v>
      </c>
      <c r="F1890" s="587">
        <f t="shared" si="87"/>
        <v>253910.66999999998</v>
      </c>
      <c r="G1890" s="588">
        <v>3.18</v>
      </c>
      <c r="H1890" s="586">
        <v>8.1</v>
      </c>
      <c r="I1890" s="587">
        <f t="shared" si="88"/>
        <v>83502.899999999994</v>
      </c>
      <c r="J1890" s="589">
        <f t="shared" si="89"/>
        <v>0</v>
      </c>
    </row>
    <row r="1891" spans="1:10">
      <c r="A1891" s="584">
        <v>2016</v>
      </c>
      <c r="B1891" s="585" t="s">
        <v>1131</v>
      </c>
      <c r="C1891" s="585" t="s">
        <v>31</v>
      </c>
      <c r="D1891" s="586">
        <v>61605</v>
      </c>
      <c r="E1891" s="587">
        <v>23.37</v>
      </c>
      <c r="F1891" s="587">
        <f t="shared" si="87"/>
        <v>1439708.85</v>
      </c>
      <c r="G1891" s="588">
        <v>2.41</v>
      </c>
      <c r="H1891" s="586">
        <v>8.1</v>
      </c>
      <c r="I1891" s="587">
        <f t="shared" si="88"/>
        <v>499000.5</v>
      </c>
      <c r="J1891" s="589">
        <f t="shared" si="89"/>
        <v>0</v>
      </c>
    </row>
    <row r="1892" spans="1:10">
      <c r="A1892" s="584">
        <v>2016</v>
      </c>
      <c r="B1892" s="585" t="s">
        <v>1131</v>
      </c>
      <c r="C1892" s="585" t="s">
        <v>31</v>
      </c>
      <c r="D1892" s="586">
        <v>130095</v>
      </c>
      <c r="E1892" s="587">
        <v>24.24</v>
      </c>
      <c r="F1892" s="587">
        <f t="shared" si="87"/>
        <v>3153502.8</v>
      </c>
      <c r="G1892" s="588">
        <v>2.74</v>
      </c>
      <c r="H1892" s="586">
        <v>7.5</v>
      </c>
      <c r="I1892" s="587">
        <f t="shared" si="88"/>
        <v>975712.5</v>
      </c>
      <c r="J1892" s="589">
        <f t="shared" si="89"/>
        <v>0</v>
      </c>
    </row>
    <row r="1893" spans="1:10">
      <c r="A1893" s="584">
        <v>2016</v>
      </c>
      <c r="B1893" s="585" t="s">
        <v>1127</v>
      </c>
      <c r="C1893" s="585" t="s">
        <v>31</v>
      </c>
      <c r="D1893" s="586">
        <v>14638</v>
      </c>
      <c r="E1893" s="587">
        <v>18.102</v>
      </c>
      <c r="F1893" s="587">
        <f t="shared" si="87"/>
        <v>264977.076</v>
      </c>
      <c r="G1893" s="588">
        <v>0.21</v>
      </c>
      <c r="H1893" s="586">
        <v>5.6</v>
      </c>
      <c r="I1893" s="587">
        <f t="shared" si="88"/>
        <v>81972.799999999988</v>
      </c>
      <c r="J1893" s="589">
        <f t="shared" si="89"/>
        <v>0</v>
      </c>
    </row>
    <row r="1894" spans="1:10">
      <c r="A1894" s="584">
        <v>2016</v>
      </c>
      <c r="B1894" s="585" t="s">
        <v>1127</v>
      </c>
      <c r="C1894" s="585" t="s">
        <v>31</v>
      </c>
      <c r="D1894" s="586">
        <v>69511</v>
      </c>
      <c r="E1894" s="587">
        <v>18.312000000000001</v>
      </c>
      <c r="F1894" s="587">
        <f t="shared" si="87"/>
        <v>1272885.432</v>
      </c>
      <c r="G1894" s="588">
        <v>0.98</v>
      </c>
      <c r="H1894" s="586">
        <v>15.7</v>
      </c>
      <c r="I1894" s="587">
        <f t="shared" si="88"/>
        <v>1091322.7</v>
      </c>
      <c r="J1894" s="589">
        <f t="shared" si="89"/>
        <v>0</v>
      </c>
    </row>
    <row r="1895" spans="1:10">
      <c r="A1895" s="584">
        <v>2016</v>
      </c>
      <c r="B1895" s="585" t="s">
        <v>1127</v>
      </c>
      <c r="C1895" s="585" t="s">
        <v>31</v>
      </c>
      <c r="D1895" s="586">
        <v>115757</v>
      </c>
      <c r="E1895" s="587">
        <v>16.77</v>
      </c>
      <c r="F1895" s="587">
        <f t="shared" si="87"/>
        <v>1941244.89</v>
      </c>
      <c r="G1895" s="588">
        <v>0.34</v>
      </c>
      <c r="H1895" s="586">
        <v>5.4</v>
      </c>
      <c r="I1895" s="587">
        <f t="shared" si="88"/>
        <v>625087.80000000005</v>
      </c>
      <c r="J1895" s="589">
        <f t="shared" si="89"/>
        <v>0</v>
      </c>
    </row>
    <row r="1896" spans="1:10">
      <c r="A1896" s="584">
        <v>2016</v>
      </c>
      <c r="B1896" s="585" t="s">
        <v>1127</v>
      </c>
      <c r="C1896" s="585" t="s">
        <v>31</v>
      </c>
      <c r="D1896" s="586">
        <v>131551</v>
      </c>
      <c r="E1896" s="587">
        <v>16.77</v>
      </c>
      <c r="F1896" s="587">
        <f t="shared" si="87"/>
        <v>2206110.27</v>
      </c>
      <c r="G1896" s="588">
        <v>0.34</v>
      </c>
      <c r="H1896" s="586">
        <v>5.4</v>
      </c>
      <c r="I1896" s="587">
        <f t="shared" si="88"/>
        <v>710375.4</v>
      </c>
      <c r="J1896" s="589">
        <f t="shared" si="89"/>
        <v>0</v>
      </c>
    </row>
    <row r="1897" spans="1:10">
      <c r="A1897" s="584">
        <v>2016</v>
      </c>
      <c r="B1897" s="585" t="s">
        <v>1131</v>
      </c>
      <c r="C1897" s="585" t="s">
        <v>31</v>
      </c>
      <c r="D1897" s="586">
        <v>261425</v>
      </c>
      <c r="E1897" s="587">
        <v>22.303999999999998</v>
      </c>
      <c r="F1897" s="587">
        <f t="shared" si="87"/>
        <v>5830823.1999999993</v>
      </c>
      <c r="G1897" s="588">
        <v>0.54</v>
      </c>
      <c r="H1897" s="586">
        <v>11.2</v>
      </c>
      <c r="I1897" s="587">
        <f t="shared" si="88"/>
        <v>2927960</v>
      </c>
      <c r="J1897" s="589">
        <f t="shared" si="89"/>
        <v>0</v>
      </c>
    </row>
    <row r="1898" spans="1:10">
      <c r="A1898" s="584">
        <v>2016</v>
      </c>
      <c r="B1898" s="585" t="s">
        <v>1131</v>
      </c>
      <c r="C1898" s="585" t="s">
        <v>31</v>
      </c>
      <c r="D1898" s="586">
        <v>13444</v>
      </c>
      <c r="E1898" s="587">
        <v>21.571999999999999</v>
      </c>
      <c r="F1898" s="587">
        <f t="shared" si="87"/>
        <v>290013.96799999999</v>
      </c>
      <c r="G1898" s="588">
        <v>0.7</v>
      </c>
      <c r="H1898" s="586">
        <v>9.3000000000000007</v>
      </c>
      <c r="I1898" s="587">
        <f t="shared" si="88"/>
        <v>125029.20000000001</v>
      </c>
      <c r="J1898" s="589">
        <f t="shared" si="89"/>
        <v>0</v>
      </c>
    </row>
    <row r="1899" spans="1:10">
      <c r="A1899" s="584">
        <v>2016</v>
      </c>
      <c r="B1899" s="585" t="s">
        <v>1127</v>
      </c>
      <c r="C1899" s="585" t="s">
        <v>31</v>
      </c>
      <c r="D1899" s="586">
        <v>81756</v>
      </c>
      <c r="E1899" s="587">
        <v>16.82</v>
      </c>
      <c r="F1899" s="587">
        <f t="shared" si="87"/>
        <v>1375135.92</v>
      </c>
      <c r="G1899" s="588">
        <v>0.38</v>
      </c>
      <c r="H1899" s="586">
        <v>5.6</v>
      </c>
      <c r="I1899" s="587">
        <f t="shared" si="88"/>
        <v>457833.6</v>
      </c>
      <c r="J1899" s="589">
        <f t="shared" si="89"/>
        <v>0</v>
      </c>
    </row>
    <row r="1900" spans="1:10">
      <c r="A1900" s="584">
        <v>2016</v>
      </c>
      <c r="B1900" s="585" t="s">
        <v>1133</v>
      </c>
      <c r="C1900" s="585" t="s">
        <v>31</v>
      </c>
      <c r="D1900" s="586">
        <v>273362</v>
      </c>
      <c r="E1900" s="587">
        <v>13.85</v>
      </c>
      <c r="F1900" s="587">
        <f t="shared" si="87"/>
        <v>3786063.6999999997</v>
      </c>
      <c r="G1900" s="588">
        <v>1.1499999999999999</v>
      </c>
      <c r="H1900" s="586">
        <v>15.6</v>
      </c>
      <c r="I1900" s="587">
        <f t="shared" si="88"/>
        <v>4264447.2</v>
      </c>
      <c r="J1900" s="589">
        <f t="shared" si="89"/>
        <v>1</v>
      </c>
    </row>
    <row r="1901" spans="1:10">
      <c r="A1901" s="584">
        <v>2016</v>
      </c>
      <c r="B1901" s="585" t="s">
        <v>1127</v>
      </c>
      <c r="C1901" s="585" t="s">
        <v>31</v>
      </c>
      <c r="D1901" s="586">
        <v>33264</v>
      </c>
      <c r="E1901" s="587">
        <v>16.98</v>
      </c>
      <c r="F1901" s="587">
        <f t="shared" si="87"/>
        <v>564822.72</v>
      </c>
      <c r="G1901" s="588">
        <v>0.47</v>
      </c>
      <c r="H1901" s="586">
        <v>5.3</v>
      </c>
      <c r="I1901" s="587">
        <f t="shared" si="88"/>
        <v>176299.19999999998</v>
      </c>
      <c r="J1901" s="589">
        <f t="shared" si="89"/>
        <v>0</v>
      </c>
    </row>
    <row r="1902" spans="1:10">
      <c r="A1902" s="584">
        <v>2016</v>
      </c>
      <c r="B1902" s="585" t="s">
        <v>1127</v>
      </c>
      <c r="C1902" s="585" t="s">
        <v>31</v>
      </c>
      <c r="D1902" s="586">
        <v>82131</v>
      </c>
      <c r="E1902" s="587">
        <v>16.89</v>
      </c>
      <c r="F1902" s="587">
        <f t="shared" si="87"/>
        <v>1387192.59</v>
      </c>
      <c r="G1902" s="588">
        <v>0.36</v>
      </c>
      <c r="H1902" s="586">
        <v>5.2</v>
      </c>
      <c r="I1902" s="587">
        <f t="shared" si="88"/>
        <v>427081.2</v>
      </c>
      <c r="J1902" s="589">
        <f t="shared" si="89"/>
        <v>0</v>
      </c>
    </row>
    <row r="1903" spans="1:10">
      <c r="A1903" s="584">
        <v>2016</v>
      </c>
      <c r="B1903" s="585" t="s">
        <v>1127</v>
      </c>
      <c r="C1903" s="585" t="s">
        <v>31</v>
      </c>
      <c r="D1903" s="586">
        <v>16308</v>
      </c>
      <c r="E1903" s="587">
        <v>17.14</v>
      </c>
      <c r="F1903" s="587">
        <f t="shared" si="87"/>
        <v>279519.12</v>
      </c>
      <c r="G1903" s="588">
        <v>0.18</v>
      </c>
      <c r="H1903" s="586">
        <v>4.3</v>
      </c>
      <c r="I1903" s="587">
        <f t="shared" si="88"/>
        <v>70124.399999999994</v>
      </c>
      <c r="J1903" s="589">
        <f t="shared" si="89"/>
        <v>0</v>
      </c>
    </row>
    <row r="1904" spans="1:10">
      <c r="A1904" s="584">
        <v>2016</v>
      </c>
      <c r="B1904" s="585" t="s">
        <v>1131</v>
      </c>
      <c r="C1904" s="585" t="s">
        <v>31</v>
      </c>
      <c r="D1904" s="586">
        <v>67381</v>
      </c>
      <c r="E1904" s="587">
        <v>22.34</v>
      </c>
      <c r="F1904" s="587">
        <f t="shared" si="87"/>
        <v>1505291.54</v>
      </c>
      <c r="G1904" s="588">
        <v>0.47</v>
      </c>
      <c r="H1904" s="586">
        <v>9.9</v>
      </c>
      <c r="I1904" s="587">
        <f t="shared" si="88"/>
        <v>667071.9</v>
      </c>
      <c r="J1904" s="589">
        <f t="shared" si="89"/>
        <v>0</v>
      </c>
    </row>
    <row r="1905" spans="1:10">
      <c r="A1905" s="584">
        <v>2016</v>
      </c>
      <c r="B1905" s="585" t="s">
        <v>1127</v>
      </c>
      <c r="C1905" s="585" t="s">
        <v>31</v>
      </c>
      <c r="D1905" s="586">
        <v>113299</v>
      </c>
      <c r="E1905" s="587">
        <v>18.03</v>
      </c>
      <c r="F1905" s="587">
        <f t="shared" si="87"/>
        <v>2042780.9700000002</v>
      </c>
      <c r="G1905" s="588">
        <v>0.25</v>
      </c>
      <c r="H1905" s="586">
        <v>5</v>
      </c>
      <c r="I1905" s="587">
        <f t="shared" si="88"/>
        <v>566495</v>
      </c>
      <c r="J1905" s="589">
        <f t="shared" si="89"/>
        <v>0</v>
      </c>
    </row>
    <row r="1906" spans="1:10">
      <c r="A1906" s="584">
        <v>2016</v>
      </c>
      <c r="B1906" s="585" t="s">
        <v>1127</v>
      </c>
      <c r="C1906" s="585" t="s">
        <v>31</v>
      </c>
      <c r="D1906" s="586">
        <v>28700</v>
      </c>
      <c r="E1906" s="587">
        <v>17.39</v>
      </c>
      <c r="F1906" s="587">
        <f t="shared" si="87"/>
        <v>499093</v>
      </c>
      <c r="G1906" s="588">
        <v>0.28000000000000003</v>
      </c>
      <c r="H1906" s="586">
        <v>4.5</v>
      </c>
      <c r="I1906" s="587">
        <f t="shared" si="88"/>
        <v>129150</v>
      </c>
      <c r="J1906" s="589">
        <f t="shared" si="89"/>
        <v>0</v>
      </c>
    </row>
    <row r="1907" spans="1:10">
      <c r="A1907" s="584">
        <v>2016</v>
      </c>
      <c r="B1907" s="585" t="s">
        <v>1127</v>
      </c>
      <c r="C1907" s="585" t="s">
        <v>31</v>
      </c>
      <c r="D1907" s="586">
        <v>42670</v>
      </c>
      <c r="E1907" s="587">
        <v>17.18</v>
      </c>
      <c r="F1907" s="587">
        <f t="shared" si="87"/>
        <v>733070.6</v>
      </c>
      <c r="G1907" s="588">
        <v>0.23</v>
      </c>
      <c r="H1907" s="586">
        <v>4.4000000000000004</v>
      </c>
      <c r="I1907" s="587">
        <f t="shared" si="88"/>
        <v>187748.00000000003</v>
      </c>
      <c r="J1907" s="589">
        <f t="shared" si="89"/>
        <v>0</v>
      </c>
    </row>
    <row r="1908" spans="1:10">
      <c r="A1908" s="584">
        <v>2016</v>
      </c>
      <c r="B1908" s="585" t="s">
        <v>1127</v>
      </c>
      <c r="C1908" s="585" t="s">
        <v>31</v>
      </c>
      <c r="D1908" s="586">
        <v>28180</v>
      </c>
      <c r="E1908" s="587">
        <v>17.14</v>
      </c>
      <c r="F1908" s="587">
        <f t="shared" si="87"/>
        <v>483005.2</v>
      </c>
      <c r="G1908" s="588">
        <v>0.24</v>
      </c>
      <c r="H1908" s="586">
        <v>4.4000000000000004</v>
      </c>
      <c r="I1908" s="587">
        <f t="shared" si="88"/>
        <v>123992.00000000001</v>
      </c>
      <c r="J1908" s="589">
        <f t="shared" si="89"/>
        <v>0</v>
      </c>
    </row>
    <row r="1909" spans="1:10">
      <c r="A1909" s="584">
        <v>2016</v>
      </c>
      <c r="B1909" s="585" t="s">
        <v>1127</v>
      </c>
      <c r="C1909" s="585" t="s">
        <v>31</v>
      </c>
      <c r="D1909" s="586">
        <v>28179</v>
      </c>
      <c r="E1909" s="587">
        <v>17.260000000000002</v>
      </c>
      <c r="F1909" s="587">
        <f t="shared" si="87"/>
        <v>486369.54000000004</v>
      </c>
      <c r="G1909" s="588">
        <v>0.25</v>
      </c>
      <c r="H1909" s="586">
        <v>4.8</v>
      </c>
      <c r="I1909" s="587">
        <f t="shared" si="88"/>
        <v>135259.19999999998</v>
      </c>
      <c r="J1909" s="589">
        <f t="shared" si="89"/>
        <v>0</v>
      </c>
    </row>
    <row r="1910" spans="1:10">
      <c r="A1910" s="584">
        <v>2016</v>
      </c>
      <c r="B1910" s="585" t="s">
        <v>1127</v>
      </c>
      <c r="C1910" s="585" t="s">
        <v>31</v>
      </c>
      <c r="D1910" s="586">
        <v>102</v>
      </c>
      <c r="E1910" s="587">
        <v>17.02</v>
      </c>
      <c r="F1910" s="587">
        <f t="shared" si="87"/>
        <v>1736.04</v>
      </c>
      <c r="G1910" s="588">
        <v>0.26</v>
      </c>
      <c r="H1910" s="586">
        <v>4.5999999999999996</v>
      </c>
      <c r="I1910" s="587">
        <f t="shared" si="88"/>
        <v>469.2</v>
      </c>
      <c r="J1910" s="589">
        <f t="shared" si="89"/>
        <v>0</v>
      </c>
    </row>
    <row r="1911" spans="1:10">
      <c r="A1911" s="584">
        <v>2016</v>
      </c>
      <c r="B1911" s="585" t="s">
        <v>1127</v>
      </c>
      <c r="C1911" s="585" t="s">
        <v>31</v>
      </c>
      <c r="D1911" s="586">
        <v>70566</v>
      </c>
      <c r="E1911" s="587">
        <v>17.149999999999999</v>
      </c>
      <c r="F1911" s="587">
        <f t="shared" si="87"/>
        <v>1210206.8999999999</v>
      </c>
      <c r="G1911" s="588">
        <v>0.25</v>
      </c>
      <c r="H1911" s="586">
        <v>4.5</v>
      </c>
      <c r="I1911" s="587">
        <f t="shared" si="88"/>
        <v>317547</v>
      </c>
      <c r="J1911" s="589">
        <f t="shared" si="89"/>
        <v>0</v>
      </c>
    </row>
    <row r="1912" spans="1:10">
      <c r="A1912" s="584">
        <v>2016</v>
      </c>
      <c r="B1912" s="585" t="s">
        <v>1127</v>
      </c>
      <c r="C1912" s="585" t="s">
        <v>31</v>
      </c>
      <c r="D1912" s="586">
        <v>42273</v>
      </c>
      <c r="E1912" s="587">
        <v>17.89</v>
      </c>
      <c r="F1912" s="587">
        <f t="shared" si="87"/>
        <v>756263.97</v>
      </c>
      <c r="G1912" s="588">
        <v>0.2</v>
      </c>
      <c r="H1912" s="586">
        <v>4.9000000000000004</v>
      </c>
      <c r="I1912" s="587">
        <f t="shared" si="88"/>
        <v>207137.7</v>
      </c>
      <c r="J1912" s="589">
        <f t="shared" si="89"/>
        <v>0</v>
      </c>
    </row>
    <row r="1913" spans="1:10">
      <c r="A1913" s="584">
        <v>2016</v>
      </c>
      <c r="B1913" s="585" t="s">
        <v>1127</v>
      </c>
      <c r="C1913" s="585" t="s">
        <v>31</v>
      </c>
      <c r="D1913" s="586">
        <v>84304</v>
      </c>
      <c r="E1913" s="587">
        <v>17.260000000000002</v>
      </c>
      <c r="F1913" s="587">
        <f t="shared" si="87"/>
        <v>1455087.04</v>
      </c>
      <c r="G1913" s="588">
        <v>0.25</v>
      </c>
      <c r="H1913" s="586">
        <v>4.2</v>
      </c>
      <c r="I1913" s="587">
        <f t="shared" si="88"/>
        <v>354076.8</v>
      </c>
      <c r="J1913" s="589">
        <f t="shared" si="89"/>
        <v>0</v>
      </c>
    </row>
    <row r="1914" spans="1:10">
      <c r="A1914" s="584">
        <v>2016</v>
      </c>
      <c r="B1914" s="585" t="s">
        <v>1131</v>
      </c>
      <c r="C1914" s="585" t="s">
        <v>31</v>
      </c>
      <c r="D1914" s="586">
        <v>48864</v>
      </c>
      <c r="E1914" s="587">
        <v>22.32</v>
      </c>
      <c r="F1914" s="587">
        <f t="shared" si="87"/>
        <v>1090644.48</v>
      </c>
      <c r="G1914" s="588">
        <v>0.47</v>
      </c>
      <c r="H1914" s="586">
        <v>10.3</v>
      </c>
      <c r="I1914" s="587">
        <f t="shared" si="88"/>
        <v>503299.2</v>
      </c>
      <c r="J1914" s="589">
        <f t="shared" si="89"/>
        <v>0</v>
      </c>
    </row>
    <row r="1915" spans="1:10">
      <c r="A1915" s="584">
        <v>2016</v>
      </c>
      <c r="B1915" s="585" t="s">
        <v>1131</v>
      </c>
      <c r="C1915" s="585" t="s">
        <v>31</v>
      </c>
      <c r="D1915" s="586">
        <v>80314</v>
      </c>
      <c r="E1915" s="587">
        <v>22.35</v>
      </c>
      <c r="F1915" s="587">
        <f t="shared" si="87"/>
        <v>1795017.9000000001</v>
      </c>
      <c r="G1915" s="588">
        <v>0.47</v>
      </c>
      <c r="H1915" s="586">
        <v>10.1</v>
      </c>
      <c r="I1915" s="587">
        <f t="shared" si="88"/>
        <v>811171.4</v>
      </c>
      <c r="J1915" s="589">
        <f t="shared" si="89"/>
        <v>0</v>
      </c>
    </row>
    <row r="1916" spans="1:10">
      <c r="A1916" s="584">
        <v>2016</v>
      </c>
      <c r="B1916" s="585" t="s">
        <v>1131</v>
      </c>
      <c r="C1916" s="585" t="s">
        <v>31</v>
      </c>
      <c r="D1916" s="586">
        <v>12518</v>
      </c>
      <c r="E1916" s="587">
        <v>20.97</v>
      </c>
      <c r="F1916" s="587">
        <f t="shared" si="87"/>
        <v>262502.45999999996</v>
      </c>
      <c r="G1916" s="588">
        <v>0.96</v>
      </c>
      <c r="H1916" s="586">
        <v>22.3</v>
      </c>
      <c r="I1916" s="587">
        <f t="shared" si="88"/>
        <v>279151.40000000002</v>
      </c>
      <c r="J1916" s="589">
        <f t="shared" si="89"/>
        <v>0</v>
      </c>
    </row>
    <row r="1917" spans="1:10">
      <c r="A1917" s="584">
        <v>2016</v>
      </c>
      <c r="B1917" s="585" t="s">
        <v>1131</v>
      </c>
      <c r="C1917" s="585" t="s">
        <v>31</v>
      </c>
      <c r="D1917" s="586">
        <v>75931</v>
      </c>
      <c r="E1917" s="587">
        <v>23.79</v>
      </c>
      <c r="F1917" s="587">
        <f t="shared" si="87"/>
        <v>1806398.49</v>
      </c>
      <c r="G1917" s="588">
        <v>2.81</v>
      </c>
      <c r="H1917" s="586">
        <v>7.4</v>
      </c>
      <c r="I1917" s="587">
        <f t="shared" si="88"/>
        <v>561889.4</v>
      </c>
      <c r="J1917" s="589">
        <f t="shared" si="89"/>
        <v>0</v>
      </c>
    </row>
    <row r="1918" spans="1:10">
      <c r="A1918" s="584">
        <v>2016</v>
      </c>
      <c r="B1918" s="585" t="s">
        <v>1131</v>
      </c>
      <c r="C1918" s="585" t="s">
        <v>31</v>
      </c>
      <c r="D1918" s="586">
        <v>50046</v>
      </c>
      <c r="E1918" s="587">
        <v>23.76</v>
      </c>
      <c r="F1918" s="587">
        <f t="shared" si="87"/>
        <v>1189092.96</v>
      </c>
      <c r="G1918" s="588">
        <v>2.52</v>
      </c>
      <c r="H1918" s="586">
        <v>7.8</v>
      </c>
      <c r="I1918" s="587">
        <f t="shared" si="88"/>
        <v>390358.8</v>
      </c>
      <c r="J1918" s="589">
        <f t="shared" si="89"/>
        <v>0</v>
      </c>
    </row>
    <row r="1919" spans="1:10">
      <c r="A1919" s="584">
        <v>2016</v>
      </c>
      <c r="B1919" s="585" t="s">
        <v>1131</v>
      </c>
      <c r="C1919" s="585" t="s">
        <v>31</v>
      </c>
      <c r="D1919" s="586">
        <v>10674</v>
      </c>
      <c r="E1919" s="587">
        <v>25.94</v>
      </c>
      <c r="F1919" s="587">
        <f t="shared" si="87"/>
        <v>276883.56</v>
      </c>
      <c r="G1919" s="588">
        <v>2.12</v>
      </c>
      <c r="H1919" s="586">
        <v>8.3000000000000007</v>
      </c>
      <c r="I1919" s="587">
        <f t="shared" si="88"/>
        <v>88594.200000000012</v>
      </c>
      <c r="J1919" s="589">
        <f t="shared" si="89"/>
        <v>0</v>
      </c>
    </row>
    <row r="1920" spans="1:10">
      <c r="A1920" s="584">
        <v>2016</v>
      </c>
      <c r="B1920" s="585" t="s">
        <v>1131</v>
      </c>
      <c r="C1920" s="585" t="s">
        <v>31</v>
      </c>
      <c r="D1920" s="586">
        <v>35485</v>
      </c>
      <c r="E1920" s="587">
        <v>26.07</v>
      </c>
      <c r="F1920" s="587">
        <f t="shared" si="87"/>
        <v>925093.95</v>
      </c>
      <c r="G1920" s="588">
        <v>2.35</v>
      </c>
      <c r="H1920" s="586">
        <v>7.4</v>
      </c>
      <c r="I1920" s="587">
        <f t="shared" si="88"/>
        <v>262589</v>
      </c>
      <c r="J1920" s="589">
        <f t="shared" si="89"/>
        <v>0</v>
      </c>
    </row>
    <row r="1921" spans="1:10">
      <c r="A1921" s="584">
        <v>2016</v>
      </c>
      <c r="B1921" s="585" t="s">
        <v>1131</v>
      </c>
      <c r="C1921" s="585" t="s">
        <v>31</v>
      </c>
      <c r="D1921" s="586">
        <v>83643</v>
      </c>
      <c r="E1921" s="587">
        <v>26.05</v>
      </c>
      <c r="F1921" s="587">
        <f t="shared" si="87"/>
        <v>2178900.15</v>
      </c>
      <c r="G1921" s="588">
        <v>2.5499999999999998</v>
      </c>
      <c r="H1921" s="586">
        <v>7.5</v>
      </c>
      <c r="I1921" s="587">
        <f t="shared" si="88"/>
        <v>627322.5</v>
      </c>
      <c r="J1921" s="589">
        <f t="shared" si="89"/>
        <v>0</v>
      </c>
    </row>
    <row r="1922" spans="1:10">
      <c r="A1922" s="584">
        <v>2016</v>
      </c>
      <c r="B1922" s="585" t="s">
        <v>1131</v>
      </c>
      <c r="C1922" s="585" t="s">
        <v>31</v>
      </c>
      <c r="D1922" s="586">
        <v>15265</v>
      </c>
      <c r="E1922" s="587">
        <v>26.09</v>
      </c>
      <c r="F1922" s="587">
        <f t="shared" si="87"/>
        <v>398263.85</v>
      </c>
      <c r="G1922" s="588">
        <v>3.42</v>
      </c>
      <c r="H1922" s="586">
        <v>7.7</v>
      </c>
      <c r="I1922" s="587">
        <f t="shared" si="88"/>
        <v>117540.5</v>
      </c>
      <c r="J1922" s="589">
        <f t="shared" si="89"/>
        <v>0</v>
      </c>
    </row>
    <row r="1923" spans="1:10">
      <c r="A1923" s="584">
        <v>2016</v>
      </c>
      <c r="B1923" s="585" t="s">
        <v>1131</v>
      </c>
      <c r="C1923" s="585" t="s">
        <v>31</v>
      </c>
      <c r="D1923" s="586">
        <v>6252</v>
      </c>
      <c r="E1923" s="587">
        <v>23.728000000000002</v>
      </c>
      <c r="F1923" s="587">
        <f t="shared" ref="F1923:F1986" si="90">E1923*D1923</f>
        <v>148347.45600000001</v>
      </c>
      <c r="G1923" s="588">
        <v>2.23</v>
      </c>
      <c r="H1923" s="586">
        <v>9.5</v>
      </c>
      <c r="I1923" s="587">
        <f t="shared" ref="I1923:I1986" si="91">H1923*D1923</f>
        <v>59394</v>
      </c>
      <c r="J1923" s="589">
        <f t="shared" ref="J1923:J1986" si="92">IF(B1923="LIG",1,0)</f>
        <v>0</v>
      </c>
    </row>
    <row r="1924" spans="1:10">
      <c r="A1924" s="584">
        <v>2016</v>
      </c>
      <c r="B1924" s="585" t="s">
        <v>1131</v>
      </c>
      <c r="C1924" s="585" t="s">
        <v>31</v>
      </c>
      <c r="D1924" s="586">
        <v>63895</v>
      </c>
      <c r="E1924" s="587">
        <v>23.42</v>
      </c>
      <c r="F1924" s="587">
        <f t="shared" si="90"/>
        <v>1496420.9000000001</v>
      </c>
      <c r="G1924" s="588">
        <v>2.74</v>
      </c>
      <c r="H1924" s="586">
        <v>6.7</v>
      </c>
      <c r="I1924" s="587">
        <f t="shared" si="91"/>
        <v>428096.5</v>
      </c>
      <c r="J1924" s="589">
        <f t="shared" si="92"/>
        <v>0</v>
      </c>
    </row>
    <row r="1925" spans="1:10">
      <c r="A1925" s="584">
        <v>2016</v>
      </c>
      <c r="B1925" s="585" t="s">
        <v>1131</v>
      </c>
      <c r="C1925" s="585" t="s">
        <v>31</v>
      </c>
      <c r="D1925" s="586">
        <v>25866</v>
      </c>
      <c r="E1925" s="587">
        <v>26.04</v>
      </c>
      <c r="F1925" s="587">
        <f t="shared" si="90"/>
        <v>673550.64</v>
      </c>
      <c r="G1925" s="588">
        <v>2.4700000000000002</v>
      </c>
      <c r="H1925" s="586">
        <v>7.5</v>
      </c>
      <c r="I1925" s="587">
        <f t="shared" si="91"/>
        <v>193995</v>
      </c>
      <c r="J1925" s="589">
        <f t="shared" si="92"/>
        <v>0</v>
      </c>
    </row>
    <row r="1926" spans="1:10">
      <c r="A1926" s="584">
        <v>2016</v>
      </c>
      <c r="B1926" s="585" t="s">
        <v>1131</v>
      </c>
      <c r="C1926" s="585" t="s">
        <v>31</v>
      </c>
      <c r="D1926" s="586">
        <v>12993</v>
      </c>
      <c r="E1926" s="587">
        <v>23.29</v>
      </c>
      <c r="F1926" s="587">
        <f t="shared" si="90"/>
        <v>302606.96999999997</v>
      </c>
      <c r="G1926" s="588">
        <v>2.77</v>
      </c>
      <c r="H1926" s="586">
        <v>8.3000000000000007</v>
      </c>
      <c r="I1926" s="587">
        <f t="shared" si="91"/>
        <v>107841.90000000001</v>
      </c>
      <c r="J1926" s="589">
        <f t="shared" si="92"/>
        <v>0</v>
      </c>
    </row>
    <row r="1927" spans="1:10">
      <c r="A1927" s="584">
        <v>2016</v>
      </c>
      <c r="B1927" s="585" t="s">
        <v>1131</v>
      </c>
      <c r="C1927" s="585" t="s">
        <v>31</v>
      </c>
      <c r="D1927" s="586">
        <v>39283</v>
      </c>
      <c r="E1927" s="587">
        <v>22.808</v>
      </c>
      <c r="F1927" s="587">
        <f t="shared" si="90"/>
        <v>895966.66399999999</v>
      </c>
      <c r="G1927" s="588">
        <v>0.57999999999999996</v>
      </c>
      <c r="H1927" s="586">
        <v>10.3</v>
      </c>
      <c r="I1927" s="587">
        <f t="shared" si="91"/>
        <v>404614.9</v>
      </c>
      <c r="J1927" s="589">
        <f t="shared" si="92"/>
        <v>0</v>
      </c>
    </row>
    <row r="1928" spans="1:10">
      <c r="A1928" s="584">
        <v>2016</v>
      </c>
      <c r="B1928" s="585" t="s">
        <v>1131</v>
      </c>
      <c r="C1928" s="585" t="s">
        <v>31</v>
      </c>
      <c r="D1928" s="586">
        <v>90425</v>
      </c>
      <c r="E1928" s="587">
        <v>23.393999999999998</v>
      </c>
      <c r="F1928" s="587">
        <f t="shared" si="90"/>
        <v>2115402.4499999997</v>
      </c>
      <c r="G1928" s="588">
        <v>1</v>
      </c>
      <c r="H1928" s="586">
        <v>13.5</v>
      </c>
      <c r="I1928" s="587">
        <f t="shared" si="91"/>
        <v>1220737.5</v>
      </c>
      <c r="J1928" s="589">
        <f t="shared" si="92"/>
        <v>0</v>
      </c>
    </row>
    <row r="1929" spans="1:10">
      <c r="A1929" s="584">
        <v>2016</v>
      </c>
      <c r="B1929" s="585" t="s">
        <v>1131</v>
      </c>
      <c r="C1929" s="585" t="s">
        <v>31</v>
      </c>
      <c r="D1929" s="586">
        <v>55808</v>
      </c>
      <c r="E1929" s="587">
        <v>23.681999999999999</v>
      </c>
      <c r="F1929" s="587">
        <f t="shared" si="90"/>
        <v>1321645.0559999999</v>
      </c>
      <c r="G1929" s="588">
        <v>2.5099999999999998</v>
      </c>
      <c r="H1929" s="586">
        <v>7.9</v>
      </c>
      <c r="I1929" s="587">
        <f t="shared" si="91"/>
        <v>440883.20000000001</v>
      </c>
      <c r="J1929" s="589">
        <f t="shared" si="92"/>
        <v>0</v>
      </c>
    </row>
    <row r="1930" spans="1:10">
      <c r="A1930" s="584">
        <v>2016</v>
      </c>
      <c r="B1930" s="585" t="s">
        <v>1131</v>
      </c>
      <c r="C1930" s="585" t="s">
        <v>31</v>
      </c>
      <c r="D1930" s="586">
        <v>153838</v>
      </c>
      <c r="E1930" s="587">
        <v>23.713999999999999</v>
      </c>
      <c r="F1930" s="587">
        <f t="shared" si="90"/>
        <v>3648114.3319999999</v>
      </c>
      <c r="G1930" s="588">
        <v>2.59</v>
      </c>
      <c r="H1930" s="586">
        <v>7.9</v>
      </c>
      <c r="I1930" s="587">
        <f t="shared" si="91"/>
        <v>1215320.2</v>
      </c>
      <c r="J1930" s="589">
        <f t="shared" si="92"/>
        <v>0</v>
      </c>
    </row>
    <row r="1931" spans="1:10">
      <c r="A1931" s="584">
        <v>2016</v>
      </c>
      <c r="B1931" s="585" t="s">
        <v>1131</v>
      </c>
      <c r="C1931" s="585" t="s">
        <v>31</v>
      </c>
      <c r="D1931" s="586">
        <v>25386</v>
      </c>
      <c r="E1931" s="587">
        <v>26.045999999999999</v>
      </c>
      <c r="F1931" s="587">
        <f t="shared" si="90"/>
        <v>661203.75599999994</v>
      </c>
      <c r="G1931" s="588">
        <v>2.31</v>
      </c>
      <c r="H1931" s="586">
        <v>7.3</v>
      </c>
      <c r="I1931" s="587">
        <f t="shared" si="91"/>
        <v>185317.8</v>
      </c>
      <c r="J1931" s="589">
        <f t="shared" si="92"/>
        <v>0</v>
      </c>
    </row>
    <row r="1932" spans="1:10">
      <c r="A1932" s="584">
        <v>2016</v>
      </c>
      <c r="B1932" s="585" t="s">
        <v>1131</v>
      </c>
      <c r="C1932" s="585" t="s">
        <v>31</v>
      </c>
      <c r="D1932" s="586">
        <v>37974</v>
      </c>
      <c r="E1932" s="587">
        <v>23.706</v>
      </c>
      <c r="F1932" s="587">
        <f t="shared" si="90"/>
        <v>900211.64399999997</v>
      </c>
      <c r="G1932" s="588">
        <v>2.6</v>
      </c>
      <c r="H1932" s="586">
        <v>7.7</v>
      </c>
      <c r="I1932" s="587">
        <f t="shared" si="91"/>
        <v>292399.8</v>
      </c>
      <c r="J1932" s="589">
        <f t="shared" si="92"/>
        <v>0</v>
      </c>
    </row>
    <row r="1933" spans="1:10">
      <c r="A1933" s="584">
        <v>2016</v>
      </c>
      <c r="B1933" s="585" t="s">
        <v>1127</v>
      </c>
      <c r="C1933" s="585" t="s">
        <v>31</v>
      </c>
      <c r="D1933" s="586">
        <v>81770</v>
      </c>
      <c r="E1933" s="587">
        <v>17.600000000000001</v>
      </c>
      <c r="F1933" s="587">
        <f t="shared" si="90"/>
        <v>1439152</v>
      </c>
      <c r="G1933" s="588">
        <v>0.2</v>
      </c>
      <c r="H1933" s="586">
        <v>4.5</v>
      </c>
      <c r="I1933" s="587">
        <f t="shared" si="91"/>
        <v>367965</v>
      </c>
      <c r="J1933" s="589">
        <f t="shared" si="92"/>
        <v>0</v>
      </c>
    </row>
    <row r="1934" spans="1:10">
      <c r="A1934" s="584">
        <v>2016</v>
      </c>
      <c r="B1934" s="585" t="s">
        <v>1127</v>
      </c>
      <c r="C1934" s="585" t="s">
        <v>31</v>
      </c>
      <c r="D1934" s="586">
        <v>32780</v>
      </c>
      <c r="E1934" s="587">
        <v>17.600000000000001</v>
      </c>
      <c r="F1934" s="587">
        <f t="shared" si="90"/>
        <v>576928</v>
      </c>
      <c r="G1934" s="588">
        <v>0.2</v>
      </c>
      <c r="H1934" s="586">
        <v>4.5</v>
      </c>
      <c r="I1934" s="587">
        <f t="shared" si="91"/>
        <v>147510</v>
      </c>
      <c r="J1934" s="589">
        <f t="shared" si="92"/>
        <v>0</v>
      </c>
    </row>
    <row r="1935" spans="1:10">
      <c r="A1935" s="584">
        <v>2016</v>
      </c>
      <c r="B1935" s="585" t="s">
        <v>1127</v>
      </c>
      <c r="C1935" s="585" t="s">
        <v>31</v>
      </c>
      <c r="D1935" s="586">
        <v>182166</v>
      </c>
      <c r="E1935" s="587">
        <v>17.600000000000001</v>
      </c>
      <c r="F1935" s="587">
        <f t="shared" si="90"/>
        <v>3206121.6</v>
      </c>
      <c r="G1935" s="588">
        <v>0.43</v>
      </c>
      <c r="H1935" s="586">
        <v>4.5</v>
      </c>
      <c r="I1935" s="587">
        <f t="shared" si="91"/>
        <v>819747</v>
      </c>
      <c r="J1935" s="589">
        <f t="shared" si="92"/>
        <v>0</v>
      </c>
    </row>
    <row r="1936" spans="1:10">
      <c r="A1936" s="584">
        <v>2016</v>
      </c>
      <c r="B1936" s="585" t="s">
        <v>1127</v>
      </c>
      <c r="C1936" s="585" t="s">
        <v>31</v>
      </c>
      <c r="D1936" s="586">
        <v>13992</v>
      </c>
      <c r="E1936" s="587">
        <v>17.600000000000001</v>
      </c>
      <c r="F1936" s="587">
        <f t="shared" si="90"/>
        <v>246259.20000000001</v>
      </c>
      <c r="G1936" s="588">
        <v>0.66</v>
      </c>
      <c r="H1936" s="586">
        <v>5.4</v>
      </c>
      <c r="I1936" s="587">
        <f t="shared" si="91"/>
        <v>75556.800000000003</v>
      </c>
      <c r="J1936" s="589">
        <f t="shared" si="92"/>
        <v>0</v>
      </c>
    </row>
    <row r="1937" spans="1:10">
      <c r="A1937" s="584">
        <v>2016</v>
      </c>
      <c r="B1937" s="585" t="s">
        <v>1127</v>
      </c>
      <c r="C1937" s="585" t="s">
        <v>31</v>
      </c>
      <c r="D1937" s="586">
        <v>17086</v>
      </c>
      <c r="E1937" s="587">
        <v>17.14</v>
      </c>
      <c r="F1937" s="587">
        <f t="shared" si="90"/>
        <v>292854.04000000004</v>
      </c>
      <c r="G1937" s="588">
        <v>0.18</v>
      </c>
      <c r="H1937" s="586">
        <v>4.3</v>
      </c>
      <c r="I1937" s="587">
        <f t="shared" si="91"/>
        <v>73469.8</v>
      </c>
      <c r="J1937" s="589">
        <f t="shared" si="92"/>
        <v>0</v>
      </c>
    </row>
    <row r="1938" spans="1:10">
      <c r="A1938" s="584">
        <v>2016</v>
      </c>
      <c r="B1938" s="585" t="s">
        <v>1127</v>
      </c>
      <c r="C1938" s="585" t="s">
        <v>31</v>
      </c>
      <c r="D1938" s="586">
        <v>63851</v>
      </c>
      <c r="E1938" s="587">
        <v>17.95</v>
      </c>
      <c r="F1938" s="587">
        <f t="shared" si="90"/>
        <v>1146125.45</v>
      </c>
      <c r="G1938" s="588">
        <v>0.21</v>
      </c>
      <c r="H1938" s="586">
        <v>4.5999999999999996</v>
      </c>
      <c r="I1938" s="587">
        <f t="shared" si="91"/>
        <v>293714.59999999998</v>
      </c>
      <c r="J1938" s="589">
        <f t="shared" si="92"/>
        <v>0</v>
      </c>
    </row>
    <row r="1939" spans="1:10">
      <c r="A1939" s="584">
        <v>2016</v>
      </c>
      <c r="B1939" s="585" t="s">
        <v>1127</v>
      </c>
      <c r="C1939" s="585" t="s">
        <v>31</v>
      </c>
      <c r="D1939" s="586">
        <v>63816</v>
      </c>
      <c r="E1939" s="587">
        <v>17.53</v>
      </c>
      <c r="F1939" s="587">
        <f t="shared" si="90"/>
        <v>1118694.48</v>
      </c>
      <c r="G1939" s="588">
        <v>0.19</v>
      </c>
      <c r="H1939" s="586">
        <v>4.4000000000000004</v>
      </c>
      <c r="I1939" s="587">
        <f t="shared" si="91"/>
        <v>280790.40000000002</v>
      </c>
      <c r="J1939" s="589">
        <f t="shared" si="92"/>
        <v>0</v>
      </c>
    </row>
    <row r="1940" spans="1:10">
      <c r="A1940" s="584">
        <v>2016</v>
      </c>
      <c r="B1940" s="585" t="s">
        <v>1127</v>
      </c>
      <c r="C1940" s="585" t="s">
        <v>31</v>
      </c>
      <c r="D1940" s="586">
        <v>98497</v>
      </c>
      <c r="E1940" s="587">
        <v>17.21</v>
      </c>
      <c r="F1940" s="587">
        <f t="shared" si="90"/>
        <v>1695133.37</v>
      </c>
      <c r="G1940" s="588">
        <v>0.19</v>
      </c>
      <c r="H1940" s="586">
        <v>4.5</v>
      </c>
      <c r="I1940" s="587">
        <f t="shared" si="91"/>
        <v>443236.5</v>
      </c>
      <c r="J1940" s="589">
        <f t="shared" si="92"/>
        <v>0</v>
      </c>
    </row>
    <row r="1941" spans="1:10">
      <c r="A1941" s="584">
        <v>2016</v>
      </c>
      <c r="B1941" s="585" t="s">
        <v>1127</v>
      </c>
      <c r="C1941" s="585" t="s">
        <v>31</v>
      </c>
      <c r="D1941" s="586">
        <v>10156</v>
      </c>
      <c r="E1941" s="587">
        <v>17.260000000000002</v>
      </c>
      <c r="F1941" s="587">
        <f t="shared" si="90"/>
        <v>175292.56000000003</v>
      </c>
      <c r="G1941" s="588">
        <v>0.19</v>
      </c>
      <c r="H1941" s="586">
        <v>4.5999999999999996</v>
      </c>
      <c r="I1941" s="587">
        <f t="shared" si="91"/>
        <v>46717.599999999999</v>
      </c>
      <c r="J1941" s="589">
        <f t="shared" si="92"/>
        <v>0</v>
      </c>
    </row>
    <row r="1942" spans="1:10">
      <c r="A1942" s="584">
        <v>2016</v>
      </c>
      <c r="B1942" s="585" t="s">
        <v>1127</v>
      </c>
      <c r="C1942" s="585" t="s">
        <v>31</v>
      </c>
      <c r="D1942" s="586">
        <v>164312</v>
      </c>
      <c r="E1942" s="587">
        <v>17.16</v>
      </c>
      <c r="F1942" s="587">
        <f t="shared" si="90"/>
        <v>2819593.92</v>
      </c>
      <c r="G1942" s="588">
        <v>0.19</v>
      </c>
      <c r="H1942" s="586">
        <v>4.0999999999999996</v>
      </c>
      <c r="I1942" s="587">
        <f t="shared" si="91"/>
        <v>673679.2</v>
      </c>
      <c r="J1942" s="589">
        <f t="shared" si="92"/>
        <v>0</v>
      </c>
    </row>
    <row r="1943" spans="1:10">
      <c r="A1943" s="584">
        <v>2016</v>
      </c>
      <c r="B1943" s="585" t="s">
        <v>1127</v>
      </c>
      <c r="C1943" s="585" t="s">
        <v>31</v>
      </c>
      <c r="D1943" s="586">
        <v>63784</v>
      </c>
      <c r="E1943" s="587">
        <v>17.579999999999998</v>
      </c>
      <c r="F1943" s="587">
        <f t="shared" si="90"/>
        <v>1121322.72</v>
      </c>
      <c r="G1943" s="588">
        <v>0.22</v>
      </c>
      <c r="H1943" s="586">
        <v>5.0999999999999996</v>
      </c>
      <c r="I1943" s="587">
        <f t="shared" si="91"/>
        <v>325298.39999999997</v>
      </c>
      <c r="J1943" s="589">
        <f t="shared" si="92"/>
        <v>0</v>
      </c>
    </row>
    <row r="1944" spans="1:10">
      <c r="A1944" s="584">
        <v>2016</v>
      </c>
      <c r="B1944" s="585" t="s">
        <v>1127</v>
      </c>
      <c r="C1944" s="585" t="s">
        <v>31</v>
      </c>
      <c r="D1944" s="586">
        <v>32216</v>
      </c>
      <c r="E1944" s="587">
        <v>17.579999999999998</v>
      </c>
      <c r="F1944" s="587">
        <f t="shared" si="90"/>
        <v>566357.27999999991</v>
      </c>
      <c r="G1944" s="588">
        <v>0.25</v>
      </c>
      <c r="H1944" s="586">
        <v>4.0999999999999996</v>
      </c>
      <c r="I1944" s="587">
        <f t="shared" si="91"/>
        <v>132085.59999999998</v>
      </c>
      <c r="J1944" s="589">
        <f t="shared" si="92"/>
        <v>0</v>
      </c>
    </row>
    <row r="1945" spans="1:10">
      <c r="A1945" s="584">
        <v>2016</v>
      </c>
      <c r="B1945" s="585" t="s">
        <v>1127</v>
      </c>
      <c r="C1945" s="585" t="s">
        <v>31</v>
      </c>
      <c r="D1945" s="586">
        <v>161712</v>
      </c>
      <c r="E1945" s="587">
        <v>17.5</v>
      </c>
      <c r="F1945" s="587">
        <f t="shared" si="90"/>
        <v>2829960</v>
      </c>
      <c r="G1945" s="588">
        <v>0.19</v>
      </c>
      <c r="H1945" s="586">
        <v>4.4000000000000004</v>
      </c>
      <c r="I1945" s="587">
        <f t="shared" si="91"/>
        <v>711532.8</v>
      </c>
      <c r="J1945" s="589">
        <f t="shared" si="92"/>
        <v>0</v>
      </c>
    </row>
    <row r="1946" spans="1:10">
      <c r="A1946" s="584">
        <v>2016</v>
      </c>
      <c r="B1946" s="585" t="s">
        <v>1127</v>
      </c>
      <c r="C1946" s="585" t="s">
        <v>31</v>
      </c>
      <c r="D1946" s="586">
        <v>49115</v>
      </c>
      <c r="E1946" s="587">
        <v>17.3</v>
      </c>
      <c r="F1946" s="587">
        <f t="shared" si="90"/>
        <v>849689.5</v>
      </c>
      <c r="G1946" s="588">
        <v>0.25</v>
      </c>
      <c r="H1946" s="586">
        <v>4.4000000000000004</v>
      </c>
      <c r="I1946" s="587">
        <f t="shared" si="91"/>
        <v>216106.00000000003</v>
      </c>
      <c r="J1946" s="589">
        <f t="shared" si="92"/>
        <v>0</v>
      </c>
    </row>
    <row r="1947" spans="1:10">
      <c r="A1947" s="584">
        <v>2016</v>
      </c>
      <c r="B1947" s="585" t="s">
        <v>1127</v>
      </c>
      <c r="C1947" s="585" t="s">
        <v>31</v>
      </c>
      <c r="D1947" s="586">
        <v>31465</v>
      </c>
      <c r="E1947" s="587">
        <v>17.399999999999999</v>
      </c>
      <c r="F1947" s="587">
        <f t="shared" si="90"/>
        <v>547491</v>
      </c>
      <c r="G1947" s="588">
        <v>0.19</v>
      </c>
      <c r="H1947" s="586">
        <v>4.5</v>
      </c>
      <c r="I1947" s="587">
        <f t="shared" si="91"/>
        <v>141592.5</v>
      </c>
      <c r="J1947" s="589">
        <f t="shared" si="92"/>
        <v>0</v>
      </c>
    </row>
    <row r="1948" spans="1:10">
      <c r="A1948" s="584">
        <v>2016</v>
      </c>
      <c r="B1948" s="585" t="s">
        <v>1127</v>
      </c>
      <c r="C1948" s="585" t="s">
        <v>31</v>
      </c>
      <c r="D1948" s="586">
        <v>15662</v>
      </c>
      <c r="E1948" s="587">
        <v>17.3</v>
      </c>
      <c r="F1948" s="587">
        <f t="shared" si="90"/>
        <v>270952.60000000003</v>
      </c>
      <c r="G1948" s="588">
        <v>0.53</v>
      </c>
      <c r="H1948" s="586">
        <v>3.9</v>
      </c>
      <c r="I1948" s="587">
        <f t="shared" si="91"/>
        <v>61081.799999999996</v>
      </c>
      <c r="J1948" s="589">
        <f t="shared" si="92"/>
        <v>0</v>
      </c>
    </row>
    <row r="1949" spans="1:10">
      <c r="A1949" s="584">
        <v>2016</v>
      </c>
      <c r="B1949" s="585" t="s">
        <v>1127</v>
      </c>
      <c r="C1949" s="585" t="s">
        <v>31</v>
      </c>
      <c r="D1949" s="586">
        <v>15608</v>
      </c>
      <c r="E1949" s="587">
        <v>18.399999999999999</v>
      </c>
      <c r="F1949" s="587">
        <f t="shared" si="90"/>
        <v>287187.19999999995</v>
      </c>
      <c r="G1949" s="588">
        <v>0.5</v>
      </c>
      <c r="H1949" s="586">
        <v>4.5</v>
      </c>
      <c r="I1949" s="587">
        <f t="shared" si="91"/>
        <v>70236</v>
      </c>
      <c r="J1949" s="589">
        <f t="shared" si="92"/>
        <v>0</v>
      </c>
    </row>
    <row r="1950" spans="1:10">
      <c r="A1950" s="584">
        <v>2016</v>
      </c>
      <c r="B1950" s="585" t="s">
        <v>1127</v>
      </c>
      <c r="C1950" s="585" t="s">
        <v>31</v>
      </c>
      <c r="D1950" s="586">
        <v>65704</v>
      </c>
      <c r="E1950" s="587">
        <v>18.2</v>
      </c>
      <c r="F1950" s="587">
        <f t="shared" si="90"/>
        <v>1195812.8</v>
      </c>
      <c r="G1950" s="588">
        <v>0.24</v>
      </c>
      <c r="H1950" s="586">
        <v>4.5</v>
      </c>
      <c r="I1950" s="587">
        <f t="shared" si="91"/>
        <v>295668</v>
      </c>
      <c r="J1950" s="589">
        <f t="shared" si="92"/>
        <v>0</v>
      </c>
    </row>
    <row r="1951" spans="1:10">
      <c r="A1951" s="584">
        <v>2016</v>
      </c>
      <c r="B1951" s="585" t="s">
        <v>1127</v>
      </c>
      <c r="C1951" s="585" t="s">
        <v>31</v>
      </c>
      <c r="D1951" s="586">
        <v>15953</v>
      </c>
      <c r="E1951" s="587">
        <v>17.600000000000001</v>
      </c>
      <c r="F1951" s="587">
        <f t="shared" si="90"/>
        <v>280772.80000000005</v>
      </c>
      <c r="G1951" s="588">
        <v>0.24</v>
      </c>
      <c r="H1951" s="586">
        <v>4.5</v>
      </c>
      <c r="I1951" s="587">
        <f t="shared" si="91"/>
        <v>71788.5</v>
      </c>
      <c r="J1951" s="589">
        <f t="shared" si="92"/>
        <v>0</v>
      </c>
    </row>
    <row r="1952" spans="1:10">
      <c r="A1952" s="584">
        <v>2016</v>
      </c>
      <c r="B1952" s="585" t="s">
        <v>1131</v>
      </c>
      <c r="C1952" s="585" t="s">
        <v>31</v>
      </c>
      <c r="D1952" s="586">
        <v>53101</v>
      </c>
      <c r="E1952" s="587">
        <v>21.181000000000001</v>
      </c>
      <c r="F1952" s="587">
        <f t="shared" si="90"/>
        <v>1124732.281</v>
      </c>
      <c r="G1952" s="588">
        <v>3.44</v>
      </c>
      <c r="H1952" s="586">
        <v>9</v>
      </c>
      <c r="I1952" s="587">
        <f t="shared" si="91"/>
        <v>477909</v>
      </c>
      <c r="J1952" s="589">
        <f t="shared" si="92"/>
        <v>0</v>
      </c>
    </row>
    <row r="1953" spans="1:10">
      <c r="A1953" s="584">
        <v>2016</v>
      </c>
      <c r="B1953" s="585" t="s">
        <v>1131</v>
      </c>
      <c r="C1953" s="585" t="s">
        <v>31</v>
      </c>
      <c r="D1953" s="586">
        <v>5466</v>
      </c>
      <c r="E1953" s="587">
        <v>24.56</v>
      </c>
      <c r="F1953" s="587">
        <f t="shared" si="90"/>
        <v>134244.96</v>
      </c>
      <c r="G1953" s="588">
        <v>3.58</v>
      </c>
      <c r="H1953" s="586">
        <v>10.1</v>
      </c>
      <c r="I1953" s="587">
        <f t="shared" si="91"/>
        <v>55206.6</v>
      </c>
      <c r="J1953" s="589">
        <f t="shared" si="92"/>
        <v>0</v>
      </c>
    </row>
    <row r="1954" spans="1:10">
      <c r="A1954" s="584">
        <v>2016</v>
      </c>
      <c r="B1954" s="585" t="s">
        <v>1131</v>
      </c>
      <c r="C1954" s="585" t="s">
        <v>31</v>
      </c>
      <c r="D1954" s="586">
        <v>30185</v>
      </c>
      <c r="E1954" s="587">
        <v>24.11</v>
      </c>
      <c r="F1954" s="587">
        <f t="shared" si="90"/>
        <v>727760.35</v>
      </c>
      <c r="G1954" s="588">
        <v>4</v>
      </c>
      <c r="H1954" s="586">
        <v>11.4</v>
      </c>
      <c r="I1954" s="587">
        <f t="shared" si="91"/>
        <v>344109</v>
      </c>
      <c r="J1954" s="589">
        <f t="shared" si="92"/>
        <v>0</v>
      </c>
    </row>
    <row r="1955" spans="1:10">
      <c r="A1955" s="584">
        <v>2016</v>
      </c>
      <c r="B1955" s="585" t="s">
        <v>1131</v>
      </c>
      <c r="C1955" s="585" t="s">
        <v>31</v>
      </c>
      <c r="D1955" s="586">
        <v>1346</v>
      </c>
      <c r="E1955" s="587">
        <v>18.8</v>
      </c>
      <c r="F1955" s="587">
        <f t="shared" si="90"/>
        <v>25304.799999999999</v>
      </c>
      <c r="G1955" s="588">
        <v>0.77</v>
      </c>
      <c r="H1955" s="586">
        <v>14.2</v>
      </c>
      <c r="I1955" s="587">
        <f t="shared" si="91"/>
        <v>19113.2</v>
      </c>
      <c r="J1955" s="589">
        <f t="shared" si="92"/>
        <v>0</v>
      </c>
    </row>
    <row r="1956" spans="1:10">
      <c r="A1956" s="584">
        <v>2016</v>
      </c>
      <c r="B1956" s="585" t="s">
        <v>1131</v>
      </c>
      <c r="C1956" s="585" t="s">
        <v>31</v>
      </c>
      <c r="D1956" s="586">
        <v>10</v>
      </c>
      <c r="E1956" s="587">
        <v>22.63</v>
      </c>
      <c r="F1956" s="587">
        <f t="shared" si="90"/>
        <v>226.29999999999998</v>
      </c>
      <c r="G1956" s="588">
        <v>2.83</v>
      </c>
      <c r="H1956" s="586">
        <v>8.4</v>
      </c>
      <c r="I1956" s="587">
        <f t="shared" si="91"/>
        <v>84</v>
      </c>
      <c r="J1956" s="589">
        <f t="shared" si="92"/>
        <v>0</v>
      </c>
    </row>
    <row r="1957" spans="1:10">
      <c r="A1957" s="584">
        <v>2016</v>
      </c>
      <c r="B1957" s="585" t="s">
        <v>1131</v>
      </c>
      <c r="C1957" s="585" t="s">
        <v>31</v>
      </c>
      <c r="D1957" s="586">
        <v>3133</v>
      </c>
      <c r="E1957" s="587">
        <v>21.76</v>
      </c>
      <c r="F1957" s="587">
        <f t="shared" si="90"/>
        <v>68174.080000000002</v>
      </c>
      <c r="G1957" s="588">
        <v>3.41</v>
      </c>
      <c r="H1957" s="586">
        <v>11.1</v>
      </c>
      <c r="I1957" s="587">
        <f t="shared" si="91"/>
        <v>34776.299999999996</v>
      </c>
      <c r="J1957" s="589">
        <f t="shared" si="92"/>
        <v>0</v>
      </c>
    </row>
    <row r="1958" spans="1:10">
      <c r="A1958" s="584">
        <v>2016</v>
      </c>
      <c r="B1958" s="585" t="s">
        <v>1131</v>
      </c>
      <c r="C1958" s="585" t="s">
        <v>31</v>
      </c>
      <c r="D1958" s="586">
        <v>16838</v>
      </c>
      <c r="E1958" s="587">
        <v>21.9</v>
      </c>
      <c r="F1958" s="587">
        <f t="shared" si="90"/>
        <v>368752.19999999995</v>
      </c>
      <c r="G1958" s="588">
        <v>3.32</v>
      </c>
      <c r="H1958" s="586">
        <v>10</v>
      </c>
      <c r="I1958" s="587">
        <f t="shared" si="91"/>
        <v>168380</v>
      </c>
      <c r="J1958" s="589">
        <f t="shared" si="92"/>
        <v>0</v>
      </c>
    </row>
    <row r="1959" spans="1:10">
      <c r="A1959" s="584">
        <v>2016</v>
      </c>
      <c r="B1959" s="585" t="s">
        <v>1131</v>
      </c>
      <c r="C1959" s="585" t="s">
        <v>31</v>
      </c>
      <c r="D1959" s="586">
        <v>11036</v>
      </c>
      <c r="E1959" s="587">
        <v>19.32</v>
      </c>
      <c r="F1959" s="587">
        <f t="shared" si="90"/>
        <v>213215.52</v>
      </c>
      <c r="G1959" s="588">
        <v>2.66</v>
      </c>
      <c r="H1959" s="586">
        <v>10</v>
      </c>
      <c r="I1959" s="587">
        <f t="shared" si="91"/>
        <v>110360</v>
      </c>
      <c r="J1959" s="589">
        <f t="shared" si="92"/>
        <v>0</v>
      </c>
    </row>
    <row r="1960" spans="1:10">
      <c r="A1960" s="584">
        <v>2016</v>
      </c>
      <c r="B1960" s="585" t="s">
        <v>1131</v>
      </c>
      <c r="C1960" s="585" t="s">
        <v>31</v>
      </c>
      <c r="D1960" s="586">
        <v>68496</v>
      </c>
      <c r="E1960" s="587">
        <v>22.41</v>
      </c>
      <c r="F1960" s="587">
        <f t="shared" si="90"/>
        <v>1534995.36</v>
      </c>
      <c r="G1960" s="588">
        <v>2.91</v>
      </c>
      <c r="H1960" s="586">
        <v>8.3000000000000007</v>
      </c>
      <c r="I1960" s="587">
        <f t="shared" si="91"/>
        <v>568516.80000000005</v>
      </c>
      <c r="J1960" s="589">
        <f t="shared" si="92"/>
        <v>0</v>
      </c>
    </row>
    <row r="1961" spans="1:10">
      <c r="A1961" s="584">
        <v>2016</v>
      </c>
      <c r="B1961" s="585" t="s">
        <v>1131</v>
      </c>
      <c r="C1961" s="585" t="s">
        <v>31</v>
      </c>
      <c r="D1961" s="586">
        <v>97774</v>
      </c>
      <c r="E1961" s="587">
        <v>23.015999999999998</v>
      </c>
      <c r="F1961" s="587">
        <f t="shared" si="90"/>
        <v>2250366.3839999996</v>
      </c>
      <c r="G1961" s="588">
        <v>2.92</v>
      </c>
      <c r="H1961" s="586">
        <v>8.1</v>
      </c>
      <c r="I1961" s="587">
        <f t="shared" si="91"/>
        <v>791969.4</v>
      </c>
      <c r="J1961" s="589">
        <f t="shared" si="92"/>
        <v>0</v>
      </c>
    </row>
    <row r="1962" spans="1:10">
      <c r="A1962" s="584">
        <v>2016</v>
      </c>
      <c r="B1962" s="585" t="s">
        <v>1131</v>
      </c>
      <c r="C1962" s="585" t="s">
        <v>31</v>
      </c>
      <c r="D1962" s="586">
        <v>24913</v>
      </c>
      <c r="E1962" s="587">
        <v>22.73</v>
      </c>
      <c r="F1962" s="587">
        <f t="shared" si="90"/>
        <v>566272.49</v>
      </c>
      <c r="G1962" s="588">
        <v>3.07</v>
      </c>
      <c r="H1962" s="586">
        <v>7.8</v>
      </c>
      <c r="I1962" s="587">
        <f t="shared" si="91"/>
        <v>194321.4</v>
      </c>
      <c r="J1962" s="589">
        <f t="shared" si="92"/>
        <v>0</v>
      </c>
    </row>
    <row r="1963" spans="1:10">
      <c r="A1963" s="584">
        <v>2016</v>
      </c>
      <c r="B1963" s="585" t="s">
        <v>1131</v>
      </c>
      <c r="C1963" s="585" t="s">
        <v>31</v>
      </c>
      <c r="D1963" s="586">
        <v>1611</v>
      </c>
      <c r="E1963" s="587">
        <v>21.78</v>
      </c>
      <c r="F1963" s="587">
        <f t="shared" si="90"/>
        <v>35087.58</v>
      </c>
      <c r="G1963" s="588">
        <v>2.61</v>
      </c>
      <c r="H1963" s="586">
        <v>9.4</v>
      </c>
      <c r="I1963" s="587">
        <f t="shared" si="91"/>
        <v>15143.400000000001</v>
      </c>
      <c r="J1963" s="589">
        <f t="shared" si="92"/>
        <v>0</v>
      </c>
    </row>
    <row r="1964" spans="1:10">
      <c r="A1964" s="584">
        <v>2016</v>
      </c>
      <c r="B1964" s="585" t="s">
        <v>1131</v>
      </c>
      <c r="C1964" s="585" t="s">
        <v>31</v>
      </c>
      <c r="D1964" s="586">
        <v>37517</v>
      </c>
      <c r="E1964" s="587">
        <v>23.35</v>
      </c>
      <c r="F1964" s="587">
        <f t="shared" si="90"/>
        <v>876021.95000000007</v>
      </c>
      <c r="G1964" s="588">
        <v>3.05</v>
      </c>
      <c r="H1964" s="586">
        <v>8.1</v>
      </c>
      <c r="I1964" s="587">
        <f t="shared" si="91"/>
        <v>303887.7</v>
      </c>
      <c r="J1964" s="589">
        <f t="shared" si="92"/>
        <v>0</v>
      </c>
    </row>
    <row r="1965" spans="1:10">
      <c r="A1965" s="584">
        <v>2016</v>
      </c>
      <c r="B1965" s="585" t="s">
        <v>1131</v>
      </c>
      <c r="C1965" s="585" t="s">
        <v>31</v>
      </c>
      <c r="D1965" s="586">
        <v>29241</v>
      </c>
      <c r="E1965" s="587">
        <v>23.52</v>
      </c>
      <c r="F1965" s="587">
        <f t="shared" si="90"/>
        <v>687748.32</v>
      </c>
      <c r="G1965" s="588">
        <v>3.02</v>
      </c>
      <c r="H1965" s="586">
        <v>8</v>
      </c>
      <c r="I1965" s="587">
        <f t="shared" si="91"/>
        <v>233928</v>
      </c>
      <c r="J1965" s="589">
        <f t="shared" si="92"/>
        <v>0</v>
      </c>
    </row>
    <row r="1966" spans="1:10">
      <c r="A1966" s="584">
        <v>2016</v>
      </c>
      <c r="B1966" s="585" t="s">
        <v>1131</v>
      </c>
      <c r="C1966" s="585" t="s">
        <v>31</v>
      </c>
      <c r="D1966" s="586">
        <v>25952</v>
      </c>
      <c r="E1966" s="587">
        <v>23.08</v>
      </c>
      <c r="F1966" s="587">
        <f t="shared" si="90"/>
        <v>598972.15999999992</v>
      </c>
      <c r="G1966" s="588">
        <v>3.4</v>
      </c>
      <c r="H1966" s="586">
        <v>7.7</v>
      </c>
      <c r="I1966" s="587">
        <f t="shared" si="91"/>
        <v>199830.39999999999</v>
      </c>
      <c r="J1966" s="589">
        <f t="shared" si="92"/>
        <v>0</v>
      </c>
    </row>
    <row r="1967" spans="1:10">
      <c r="A1967" s="584">
        <v>2016</v>
      </c>
      <c r="B1967" s="585" t="s">
        <v>1131</v>
      </c>
      <c r="C1967" s="585" t="s">
        <v>31</v>
      </c>
      <c r="D1967" s="586">
        <v>50532</v>
      </c>
      <c r="E1967" s="587">
        <v>23.03</v>
      </c>
      <c r="F1967" s="587">
        <f t="shared" si="90"/>
        <v>1163751.96</v>
      </c>
      <c r="G1967" s="588">
        <v>3.49</v>
      </c>
      <c r="H1967" s="586">
        <v>7.7</v>
      </c>
      <c r="I1967" s="587">
        <f t="shared" si="91"/>
        <v>389096.4</v>
      </c>
      <c r="J1967" s="589">
        <f t="shared" si="92"/>
        <v>0</v>
      </c>
    </row>
    <row r="1968" spans="1:10">
      <c r="A1968" s="584">
        <v>2016</v>
      </c>
      <c r="B1968" s="585" t="s">
        <v>1131</v>
      </c>
      <c r="C1968" s="585" t="s">
        <v>31</v>
      </c>
      <c r="D1968" s="586">
        <v>9791</v>
      </c>
      <c r="E1968" s="587">
        <v>22.12</v>
      </c>
      <c r="F1968" s="587">
        <f t="shared" si="90"/>
        <v>216576.92</v>
      </c>
      <c r="G1968" s="588">
        <v>3.05</v>
      </c>
      <c r="H1968" s="586">
        <v>8.8000000000000007</v>
      </c>
      <c r="I1968" s="587">
        <f t="shared" si="91"/>
        <v>86160.8</v>
      </c>
      <c r="J1968" s="589">
        <f t="shared" si="92"/>
        <v>0</v>
      </c>
    </row>
    <row r="1969" spans="1:10">
      <c r="A1969" s="584">
        <v>2016</v>
      </c>
      <c r="B1969" s="585" t="s">
        <v>1131</v>
      </c>
      <c r="C1969" s="585" t="s">
        <v>31</v>
      </c>
      <c r="D1969" s="586">
        <v>107222</v>
      </c>
      <c r="E1969" s="587">
        <v>22.67</v>
      </c>
      <c r="F1969" s="587">
        <f t="shared" si="90"/>
        <v>2430722.7400000002</v>
      </c>
      <c r="G1969" s="588">
        <v>3.39</v>
      </c>
      <c r="H1969" s="586">
        <v>7.5</v>
      </c>
      <c r="I1969" s="587">
        <f t="shared" si="91"/>
        <v>804165</v>
      </c>
      <c r="J1969" s="589">
        <f t="shared" si="92"/>
        <v>0</v>
      </c>
    </row>
    <row r="1970" spans="1:10">
      <c r="A1970" s="584">
        <v>2016</v>
      </c>
      <c r="B1970" s="585" t="s">
        <v>1131</v>
      </c>
      <c r="C1970" s="585" t="s">
        <v>31</v>
      </c>
      <c r="D1970" s="586">
        <v>13981</v>
      </c>
      <c r="E1970" s="587">
        <v>23.52</v>
      </c>
      <c r="F1970" s="587">
        <f t="shared" si="90"/>
        <v>328833.12</v>
      </c>
      <c r="G1970" s="588">
        <v>3.03</v>
      </c>
      <c r="H1970" s="586">
        <v>8.1999999999999993</v>
      </c>
      <c r="I1970" s="587">
        <f t="shared" si="91"/>
        <v>114644.2</v>
      </c>
      <c r="J1970" s="589">
        <f t="shared" si="92"/>
        <v>0</v>
      </c>
    </row>
    <row r="1971" spans="1:10">
      <c r="A1971" s="584">
        <v>2016</v>
      </c>
      <c r="B1971" s="585" t="s">
        <v>1131</v>
      </c>
      <c r="C1971" s="585" t="s">
        <v>31</v>
      </c>
      <c r="D1971" s="586">
        <v>56014</v>
      </c>
      <c r="E1971" s="587">
        <v>22.69</v>
      </c>
      <c r="F1971" s="587">
        <f t="shared" si="90"/>
        <v>1270957.6600000001</v>
      </c>
      <c r="G1971" s="588">
        <v>3.33</v>
      </c>
      <c r="H1971" s="586">
        <v>8.9</v>
      </c>
      <c r="I1971" s="587">
        <f t="shared" si="91"/>
        <v>498524.60000000003</v>
      </c>
      <c r="J1971" s="589">
        <f t="shared" si="92"/>
        <v>0</v>
      </c>
    </row>
    <row r="1972" spans="1:10">
      <c r="A1972" s="584">
        <v>2016</v>
      </c>
      <c r="B1972" s="585" t="s">
        <v>1127</v>
      </c>
      <c r="C1972" s="585" t="s">
        <v>31</v>
      </c>
      <c r="D1972" s="586">
        <v>14310</v>
      </c>
      <c r="E1972" s="587">
        <v>17.946000000000002</v>
      </c>
      <c r="F1972" s="587">
        <f t="shared" si="90"/>
        <v>256807.26</v>
      </c>
      <c r="G1972" s="588">
        <v>0.3</v>
      </c>
      <c r="H1972" s="586">
        <v>4.7</v>
      </c>
      <c r="I1972" s="587">
        <f t="shared" si="91"/>
        <v>67257</v>
      </c>
      <c r="J1972" s="589">
        <f t="shared" si="92"/>
        <v>0</v>
      </c>
    </row>
    <row r="1973" spans="1:10">
      <c r="A1973" s="584">
        <v>2016</v>
      </c>
      <c r="B1973" s="585" t="s">
        <v>1131</v>
      </c>
      <c r="C1973" s="585" t="s">
        <v>31</v>
      </c>
      <c r="D1973" s="586">
        <v>14047</v>
      </c>
      <c r="E1973" s="587">
        <v>26.141999999999999</v>
      </c>
      <c r="F1973" s="587">
        <f t="shared" si="90"/>
        <v>367216.674</v>
      </c>
      <c r="G1973" s="588">
        <v>2.25</v>
      </c>
      <c r="H1973" s="586">
        <v>7.3</v>
      </c>
      <c r="I1973" s="587">
        <f t="shared" si="91"/>
        <v>102543.09999999999</v>
      </c>
      <c r="J1973" s="589">
        <f t="shared" si="92"/>
        <v>0</v>
      </c>
    </row>
    <row r="1974" spans="1:10">
      <c r="A1974" s="584">
        <v>2016</v>
      </c>
      <c r="B1974" s="585" t="s">
        <v>1131</v>
      </c>
      <c r="C1974" s="585" t="s">
        <v>31</v>
      </c>
      <c r="D1974" s="586">
        <v>35090</v>
      </c>
      <c r="E1974" s="587">
        <v>22.82</v>
      </c>
      <c r="F1974" s="587">
        <f t="shared" si="90"/>
        <v>800753.8</v>
      </c>
      <c r="G1974" s="588">
        <v>3.4</v>
      </c>
      <c r="H1974" s="586">
        <v>9.1</v>
      </c>
      <c r="I1974" s="587">
        <f t="shared" si="91"/>
        <v>319319</v>
      </c>
      <c r="J1974" s="589">
        <f t="shared" si="92"/>
        <v>0</v>
      </c>
    </row>
    <row r="1975" spans="1:10">
      <c r="A1975" s="584">
        <v>2016</v>
      </c>
      <c r="B1975" s="585" t="s">
        <v>1131</v>
      </c>
      <c r="C1975" s="585" t="s">
        <v>31</v>
      </c>
      <c r="D1975" s="586">
        <v>244057</v>
      </c>
      <c r="E1975" s="587">
        <v>22.036000000000001</v>
      </c>
      <c r="F1975" s="587">
        <f t="shared" si="90"/>
        <v>5378040.0520000001</v>
      </c>
      <c r="G1975" s="588">
        <v>2.5099999999999998</v>
      </c>
      <c r="H1975" s="586">
        <v>9.1</v>
      </c>
      <c r="I1975" s="587">
        <f t="shared" si="91"/>
        <v>2220918.6999999997</v>
      </c>
      <c r="J1975" s="589">
        <f t="shared" si="92"/>
        <v>0</v>
      </c>
    </row>
    <row r="1976" spans="1:10">
      <c r="A1976" s="584">
        <v>2016</v>
      </c>
      <c r="B1976" s="585" t="s">
        <v>1131</v>
      </c>
      <c r="C1976" s="585" t="s">
        <v>31</v>
      </c>
      <c r="D1976" s="586">
        <v>127818</v>
      </c>
      <c r="E1976" s="587">
        <v>22.178000000000001</v>
      </c>
      <c r="F1976" s="587">
        <f t="shared" si="90"/>
        <v>2834747.6040000003</v>
      </c>
      <c r="G1976" s="588">
        <v>3.15</v>
      </c>
      <c r="H1976" s="586">
        <v>9.5</v>
      </c>
      <c r="I1976" s="587">
        <f t="shared" si="91"/>
        <v>1214271</v>
      </c>
      <c r="J1976" s="589">
        <f t="shared" si="92"/>
        <v>0</v>
      </c>
    </row>
    <row r="1977" spans="1:10">
      <c r="A1977" s="584">
        <v>2016</v>
      </c>
      <c r="B1977" s="585" t="s">
        <v>1131</v>
      </c>
      <c r="C1977" s="585" t="s">
        <v>31</v>
      </c>
      <c r="D1977" s="586">
        <v>32040</v>
      </c>
      <c r="E1977" s="587">
        <v>21.91</v>
      </c>
      <c r="F1977" s="587">
        <f t="shared" si="90"/>
        <v>701996.4</v>
      </c>
      <c r="G1977" s="588">
        <v>1.77</v>
      </c>
      <c r="H1977" s="586">
        <v>9</v>
      </c>
      <c r="I1977" s="587">
        <f t="shared" si="91"/>
        <v>288360</v>
      </c>
      <c r="J1977" s="589">
        <f t="shared" si="92"/>
        <v>0</v>
      </c>
    </row>
    <row r="1978" spans="1:10">
      <c r="A1978" s="584">
        <v>2016</v>
      </c>
      <c r="B1978" s="585" t="s">
        <v>1131</v>
      </c>
      <c r="C1978" s="585" t="s">
        <v>31</v>
      </c>
      <c r="D1978" s="586">
        <v>48591</v>
      </c>
      <c r="E1978" s="587">
        <v>22.806000000000001</v>
      </c>
      <c r="F1978" s="587">
        <f t="shared" si="90"/>
        <v>1108166.3460000001</v>
      </c>
      <c r="G1978" s="588">
        <v>3.3</v>
      </c>
      <c r="H1978" s="586">
        <v>9.1</v>
      </c>
      <c r="I1978" s="587">
        <f t="shared" si="91"/>
        <v>442178.1</v>
      </c>
      <c r="J1978" s="589">
        <f t="shared" si="92"/>
        <v>0</v>
      </c>
    </row>
    <row r="1979" spans="1:10">
      <c r="A1979" s="584">
        <v>2016</v>
      </c>
      <c r="B1979" s="585" t="s">
        <v>1127</v>
      </c>
      <c r="C1979" s="585" t="s">
        <v>31</v>
      </c>
      <c r="D1979" s="586">
        <v>44326</v>
      </c>
      <c r="E1979" s="587">
        <v>17.494</v>
      </c>
      <c r="F1979" s="587">
        <f t="shared" si="90"/>
        <v>775439.04399999999</v>
      </c>
      <c r="G1979" s="588">
        <v>0.19</v>
      </c>
      <c r="H1979" s="586">
        <v>4.3</v>
      </c>
      <c r="I1979" s="587">
        <f t="shared" si="91"/>
        <v>190601.8</v>
      </c>
      <c r="J1979" s="589">
        <f t="shared" si="92"/>
        <v>0</v>
      </c>
    </row>
    <row r="1980" spans="1:10">
      <c r="A1980" s="584">
        <v>2016</v>
      </c>
      <c r="B1980" s="585" t="s">
        <v>1127</v>
      </c>
      <c r="C1980" s="585" t="s">
        <v>31</v>
      </c>
      <c r="D1980" s="586">
        <v>64679</v>
      </c>
      <c r="E1980" s="587">
        <v>17.873000000000001</v>
      </c>
      <c r="F1980" s="587">
        <f t="shared" si="90"/>
        <v>1156007.767</v>
      </c>
      <c r="G1980" s="588">
        <v>0.27</v>
      </c>
      <c r="H1980" s="586">
        <v>5.3</v>
      </c>
      <c r="I1980" s="587">
        <f t="shared" si="91"/>
        <v>342798.7</v>
      </c>
      <c r="J1980" s="589">
        <f t="shared" si="92"/>
        <v>0</v>
      </c>
    </row>
    <row r="1981" spans="1:10">
      <c r="A1981" s="584">
        <v>2016</v>
      </c>
      <c r="B1981" s="585" t="s">
        <v>1127</v>
      </c>
      <c r="C1981" s="585" t="s">
        <v>31</v>
      </c>
      <c r="D1981" s="586">
        <v>96986</v>
      </c>
      <c r="E1981" s="587">
        <v>18.074999999999999</v>
      </c>
      <c r="F1981" s="587">
        <f t="shared" si="90"/>
        <v>1753021.95</v>
      </c>
      <c r="G1981" s="588">
        <v>0.24</v>
      </c>
      <c r="H1981" s="586">
        <v>4.8</v>
      </c>
      <c r="I1981" s="587">
        <f t="shared" si="91"/>
        <v>465532.8</v>
      </c>
      <c r="J1981" s="589">
        <f t="shared" si="92"/>
        <v>0</v>
      </c>
    </row>
    <row r="1982" spans="1:10">
      <c r="A1982" s="584">
        <v>2016</v>
      </c>
      <c r="B1982" s="585" t="s">
        <v>1127</v>
      </c>
      <c r="C1982" s="585" t="s">
        <v>31</v>
      </c>
      <c r="D1982" s="586">
        <v>49261</v>
      </c>
      <c r="E1982" s="587">
        <v>16.952999999999999</v>
      </c>
      <c r="F1982" s="587">
        <f t="shared" si="90"/>
        <v>835121.73300000001</v>
      </c>
      <c r="G1982" s="588">
        <v>0.36</v>
      </c>
      <c r="H1982" s="586">
        <v>5.4</v>
      </c>
      <c r="I1982" s="587">
        <f t="shared" si="91"/>
        <v>266009.40000000002</v>
      </c>
      <c r="J1982" s="589">
        <f t="shared" si="92"/>
        <v>0</v>
      </c>
    </row>
    <row r="1983" spans="1:10">
      <c r="A1983" s="584">
        <v>2016</v>
      </c>
      <c r="B1983" s="585" t="s">
        <v>1127</v>
      </c>
      <c r="C1983" s="585" t="s">
        <v>31</v>
      </c>
      <c r="D1983" s="586">
        <v>98216</v>
      </c>
      <c r="E1983" s="587">
        <v>17.579000000000001</v>
      </c>
      <c r="F1983" s="587">
        <f t="shared" si="90"/>
        <v>1726539.064</v>
      </c>
      <c r="G1983" s="588">
        <v>0.19</v>
      </c>
      <c r="H1983" s="586">
        <v>4.3</v>
      </c>
      <c r="I1983" s="587">
        <f t="shared" si="91"/>
        <v>422328.8</v>
      </c>
      <c r="J1983" s="589">
        <f t="shared" si="92"/>
        <v>0</v>
      </c>
    </row>
    <row r="1984" spans="1:10">
      <c r="A1984" s="584">
        <v>2016</v>
      </c>
      <c r="B1984" s="585" t="s">
        <v>1127</v>
      </c>
      <c r="C1984" s="585" t="s">
        <v>31</v>
      </c>
      <c r="D1984" s="586">
        <v>49155</v>
      </c>
      <c r="E1984" s="587">
        <v>17.631</v>
      </c>
      <c r="F1984" s="587">
        <f t="shared" si="90"/>
        <v>866651.80500000005</v>
      </c>
      <c r="G1984" s="588">
        <v>0.18</v>
      </c>
      <c r="H1984" s="586">
        <v>4.3</v>
      </c>
      <c r="I1984" s="587">
        <f t="shared" si="91"/>
        <v>211366.5</v>
      </c>
      <c r="J1984" s="589">
        <f t="shared" si="92"/>
        <v>0</v>
      </c>
    </row>
    <row r="1985" spans="1:10">
      <c r="A1985" s="584">
        <v>2016</v>
      </c>
      <c r="B1985" s="585" t="s">
        <v>1127</v>
      </c>
      <c r="C1985" s="585" t="s">
        <v>31</v>
      </c>
      <c r="D1985" s="586">
        <v>16107</v>
      </c>
      <c r="E1985" s="587">
        <v>17.937999999999999</v>
      </c>
      <c r="F1985" s="587">
        <f t="shared" si="90"/>
        <v>288927.36599999998</v>
      </c>
      <c r="G1985" s="588">
        <v>0.25</v>
      </c>
      <c r="H1985" s="586">
        <v>4.8</v>
      </c>
      <c r="I1985" s="587">
        <f t="shared" si="91"/>
        <v>77313.599999999991</v>
      </c>
      <c r="J1985" s="589">
        <f t="shared" si="92"/>
        <v>0</v>
      </c>
    </row>
    <row r="1986" spans="1:10">
      <c r="A1986" s="584">
        <v>2016</v>
      </c>
      <c r="B1986" s="585" t="s">
        <v>1127</v>
      </c>
      <c r="C1986" s="585" t="s">
        <v>31</v>
      </c>
      <c r="D1986" s="586">
        <v>32682</v>
      </c>
      <c r="E1986" s="587">
        <v>17.315999999999999</v>
      </c>
      <c r="F1986" s="587">
        <f t="shared" si="90"/>
        <v>565921.51199999999</v>
      </c>
      <c r="G1986" s="588">
        <v>0.22</v>
      </c>
      <c r="H1986" s="586">
        <v>4.3</v>
      </c>
      <c r="I1986" s="587">
        <f t="shared" si="91"/>
        <v>140532.6</v>
      </c>
      <c r="J1986" s="589">
        <f t="shared" si="92"/>
        <v>0</v>
      </c>
    </row>
    <row r="1987" spans="1:10">
      <c r="A1987" s="584">
        <v>2016</v>
      </c>
      <c r="B1987" s="585" t="s">
        <v>1127</v>
      </c>
      <c r="C1987" s="585" t="s">
        <v>31</v>
      </c>
      <c r="D1987" s="586">
        <v>16247</v>
      </c>
      <c r="E1987" s="587">
        <v>18.16</v>
      </c>
      <c r="F1987" s="587">
        <f t="shared" ref="F1987:F2050" si="93">E1987*D1987</f>
        <v>295045.52</v>
      </c>
      <c r="G1987" s="588">
        <v>0.2</v>
      </c>
      <c r="H1987" s="586">
        <v>4.2</v>
      </c>
      <c r="I1987" s="587">
        <f t="shared" ref="I1987:I2050" si="94">H1987*D1987</f>
        <v>68237.400000000009</v>
      </c>
      <c r="J1987" s="589">
        <f t="shared" ref="J1987:J2050" si="95">IF(B1987="LIG",1,0)</f>
        <v>0</v>
      </c>
    </row>
    <row r="1988" spans="1:10">
      <c r="A1988" s="584">
        <v>2016</v>
      </c>
      <c r="B1988" s="585" t="s">
        <v>1127</v>
      </c>
      <c r="C1988" s="585" t="s">
        <v>31</v>
      </c>
      <c r="D1988" s="586">
        <v>35188</v>
      </c>
      <c r="E1988" s="587">
        <v>18.123000000000001</v>
      </c>
      <c r="F1988" s="587">
        <f t="shared" si="93"/>
        <v>637712.12400000007</v>
      </c>
      <c r="G1988" s="588">
        <v>0.26</v>
      </c>
      <c r="H1988" s="586">
        <v>4.7</v>
      </c>
      <c r="I1988" s="587">
        <f t="shared" si="94"/>
        <v>165383.6</v>
      </c>
      <c r="J1988" s="589">
        <f t="shared" si="95"/>
        <v>0</v>
      </c>
    </row>
    <row r="1989" spans="1:10">
      <c r="A1989" s="584">
        <v>2016</v>
      </c>
      <c r="B1989" s="585" t="s">
        <v>1127</v>
      </c>
      <c r="C1989" s="585" t="s">
        <v>31</v>
      </c>
      <c r="D1989" s="586">
        <v>72752</v>
      </c>
      <c r="E1989" s="587">
        <v>16.748999999999999</v>
      </c>
      <c r="F1989" s="587">
        <f t="shared" si="93"/>
        <v>1218523.2479999999</v>
      </c>
      <c r="G1989" s="588">
        <v>0.36</v>
      </c>
      <c r="H1989" s="586">
        <v>5.3</v>
      </c>
      <c r="I1989" s="587">
        <f t="shared" si="94"/>
        <v>385585.6</v>
      </c>
      <c r="J1989" s="589">
        <f t="shared" si="95"/>
        <v>0</v>
      </c>
    </row>
    <row r="1990" spans="1:10">
      <c r="A1990" s="584">
        <v>2016</v>
      </c>
      <c r="B1990" s="585" t="s">
        <v>1131</v>
      </c>
      <c r="C1990" s="585" t="s">
        <v>31</v>
      </c>
      <c r="D1990" s="586">
        <v>17995</v>
      </c>
      <c r="E1990" s="587">
        <v>21.99</v>
      </c>
      <c r="F1990" s="587">
        <f t="shared" si="93"/>
        <v>395710.05</v>
      </c>
      <c r="G1990" s="588">
        <v>2.98</v>
      </c>
      <c r="H1990" s="586">
        <v>12.8</v>
      </c>
      <c r="I1990" s="587">
        <f t="shared" si="94"/>
        <v>230336</v>
      </c>
      <c r="J1990" s="589">
        <f t="shared" si="95"/>
        <v>0</v>
      </c>
    </row>
    <row r="1991" spans="1:10">
      <c r="A1991" s="584">
        <v>2016</v>
      </c>
      <c r="B1991" s="585" t="s">
        <v>1127</v>
      </c>
      <c r="C1991" s="585" t="s">
        <v>31</v>
      </c>
      <c r="D1991" s="586">
        <v>114690</v>
      </c>
      <c r="E1991" s="587">
        <v>17.86</v>
      </c>
      <c r="F1991" s="587">
        <f t="shared" si="93"/>
        <v>2048363.4</v>
      </c>
      <c r="G1991" s="588">
        <v>0.22</v>
      </c>
      <c r="H1991" s="586">
        <v>5.3</v>
      </c>
      <c r="I1991" s="587">
        <f t="shared" si="94"/>
        <v>607857</v>
      </c>
      <c r="J1991" s="589">
        <f t="shared" si="95"/>
        <v>0</v>
      </c>
    </row>
    <row r="1992" spans="1:10">
      <c r="A1992" s="584">
        <v>2016</v>
      </c>
      <c r="B1992" s="585" t="s">
        <v>1127</v>
      </c>
      <c r="C1992" s="585" t="s">
        <v>31</v>
      </c>
      <c r="D1992" s="586">
        <v>16441</v>
      </c>
      <c r="E1992" s="587">
        <v>18.04</v>
      </c>
      <c r="F1992" s="587">
        <f t="shared" si="93"/>
        <v>296595.64</v>
      </c>
      <c r="G1992" s="588">
        <v>0.28999999999999998</v>
      </c>
      <c r="H1992" s="586">
        <v>4.4000000000000004</v>
      </c>
      <c r="I1992" s="587">
        <f t="shared" si="94"/>
        <v>72340.400000000009</v>
      </c>
      <c r="J1992" s="589">
        <f t="shared" si="95"/>
        <v>0</v>
      </c>
    </row>
    <row r="1993" spans="1:10">
      <c r="A1993" s="584">
        <v>2016</v>
      </c>
      <c r="B1993" s="585" t="s">
        <v>1127</v>
      </c>
      <c r="C1993" s="585" t="s">
        <v>31</v>
      </c>
      <c r="D1993" s="586">
        <v>16477</v>
      </c>
      <c r="E1993" s="587">
        <v>17.84</v>
      </c>
      <c r="F1993" s="587">
        <f t="shared" si="93"/>
        <v>293949.68</v>
      </c>
      <c r="G1993" s="588">
        <v>0.23</v>
      </c>
      <c r="H1993" s="586">
        <v>5.0999999999999996</v>
      </c>
      <c r="I1993" s="587">
        <f t="shared" si="94"/>
        <v>84032.7</v>
      </c>
      <c r="J1993" s="589">
        <f t="shared" si="95"/>
        <v>0</v>
      </c>
    </row>
    <row r="1994" spans="1:10">
      <c r="A1994" s="584">
        <v>2016</v>
      </c>
      <c r="B1994" s="585" t="s">
        <v>1127</v>
      </c>
      <c r="C1994" s="585" t="s">
        <v>31</v>
      </c>
      <c r="D1994" s="586">
        <v>16397</v>
      </c>
      <c r="E1994" s="587">
        <v>17.55</v>
      </c>
      <c r="F1994" s="587">
        <f t="shared" si="93"/>
        <v>287767.35000000003</v>
      </c>
      <c r="G1994" s="588">
        <v>0.19</v>
      </c>
      <c r="H1994" s="586">
        <v>4.2</v>
      </c>
      <c r="I1994" s="587">
        <f t="shared" si="94"/>
        <v>68867.400000000009</v>
      </c>
      <c r="J1994" s="589">
        <f t="shared" si="95"/>
        <v>0</v>
      </c>
    </row>
    <row r="1995" spans="1:10">
      <c r="A1995" s="584">
        <v>2016</v>
      </c>
      <c r="B1995" s="585" t="s">
        <v>1127</v>
      </c>
      <c r="C1995" s="585" t="s">
        <v>31</v>
      </c>
      <c r="D1995" s="586">
        <v>16384</v>
      </c>
      <c r="E1995" s="587">
        <v>18.010000000000002</v>
      </c>
      <c r="F1995" s="587">
        <f t="shared" si="93"/>
        <v>295075.84000000003</v>
      </c>
      <c r="G1995" s="588">
        <v>0.25</v>
      </c>
      <c r="H1995" s="586">
        <v>4.5</v>
      </c>
      <c r="I1995" s="587">
        <f t="shared" si="94"/>
        <v>73728</v>
      </c>
      <c r="J1995" s="589">
        <f t="shared" si="95"/>
        <v>0</v>
      </c>
    </row>
    <row r="1996" spans="1:10">
      <c r="A1996" s="584">
        <v>2016</v>
      </c>
      <c r="B1996" s="585" t="s">
        <v>1127</v>
      </c>
      <c r="C1996" s="585" t="s">
        <v>31</v>
      </c>
      <c r="D1996" s="586">
        <v>121</v>
      </c>
      <c r="E1996" s="587">
        <v>17.18</v>
      </c>
      <c r="F1996" s="587">
        <f t="shared" si="93"/>
        <v>2078.7799999999997</v>
      </c>
      <c r="G1996" s="588">
        <v>0.24</v>
      </c>
      <c r="H1996" s="586">
        <v>4.5</v>
      </c>
      <c r="I1996" s="587">
        <f t="shared" si="94"/>
        <v>544.5</v>
      </c>
      <c r="J1996" s="589">
        <f t="shared" si="95"/>
        <v>0</v>
      </c>
    </row>
    <row r="1997" spans="1:10">
      <c r="A1997" s="584">
        <v>2016</v>
      </c>
      <c r="B1997" s="585" t="s">
        <v>1127</v>
      </c>
      <c r="C1997" s="585" t="s">
        <v>31</v>
      </c>
      <c r="D1997" s="586">
        <v>32678</v>
      </c>
      <c r="E1997" s="587">
        <v>17.239999999999998</v>
      </c>
      <c r="F1997" s="587">
        <f t="shared" si="93"/>
        <v>563368.72</v>
      </c>
      <c r="G1997" s="588">
        <v>0.25</v>
      </c>
      <c r="H1997" s="586">
        <v>4.3</v>
      </c>
      <c r="I1997" s="587">
        <f t="shared" si="94"/>
        <v>140515.4</v>
      </c>
      <c r="J1997" s="589">
        <f t="shared" si="95"/>
        <v>0</v>
      </c>
    </row>
    <row r="1998" spans="1:10">
      <c r="A1998" s="584">
        <v>2016</v>
      </c>
      <c r="B1998" s="585" t="s">
        <v>1127</v>
      </c>
      <c r="C1998" s="585" t="s">
        <v>31</v>
      </c>
      <c r="D1998" s="586">
        <v>16425</v>
      </c>
      <c r="E1998" s="587">
        <v>16.829999999999998</v>
      </c>
      <c r="F1998" s="587">
        <f t="shared" si="93"/>
        <v>276432.75</v>
      </c>
      <c r="G1998" s="588">
        <v>0.4</v>
      </c>
      <c r="H1998" s="586">
        <v>5.9</v>
      </c>
      <c r="I1998" s="587">
        <f t="shared" si="94"/>
        <v>96907.5</v>
      </c>
      <c r="J1998" s="589">
        <f t="shared" si="95"/>
        <v>0</v>
      </c>
    </row>
    <row r="1999" spans="1:10">
      <c r="A1999" s="584">
        <v>2016</v>
      </c>
      <c r="B1999" s="585" t="s">
        <v>1127</v>
      </c>
      <c r="C1999" s="585" t="s">
        <v>31</v>
      </c>
      <c r="D1999" s="586">
        <v>32833</v>
      </c>
      <c r="E1999" s="587">
        <v>17.57</v>
      </c>
      <c r="F1999" s="587">
        <f t="shared" si="93"/>
        <v>576875.81000000006</v>
      </c>
      <c r="G1999" s="588">
        <v>0.19</v>
      </c>
      <c r="H1999" s="586">
        <v>4.4000000000000004</v>
      </c>
      <c r="I1999" s="587">
        <f t="shared" si="94"/>
        <v>144465.20000000001</v>
      </c>
      <c r="J1999" s="589">
        <f t="shared" si="95"/>
        <v>0</v>
      </c>
    </row>
    <row r="2000" spans="1:10">
      <c r="A2000" s="584">
        <v>2016</v>
      </c>
      <c r="B2000" s="585" t="s">
        <v>1127</v>
      </c>
      <c r="C2000" s="585" t="s">
        <v>31</v>
      </c>
      <c r="D2000" s="586">
        <v>32696</v>
      </c>
      <c r="E2000" s="587">
        <v>16.600000000000001</v>
      </c>
      <c r="F2000" s="587">
        <f t="shared" si="93"/>
        <v>542753.60000000009</v>
      </c>
      <c r="G2000" s="588">
        <v>0.3</v>
      </c>
      <c r="H2000" s="586">
        <v>6.3</v>
      </c>
      <c r="I2000" s="587">
        <f t="shared" si="94"/>
        <v>205984.8</v>
      </c>
      <c r="J2000" s="589">
        <f t="shared" si="95"/>
        <v>0</v>
      </c>
    </row>
    <row r="2001" spans="1:10">
      <c r="A2001" s="584">
        <v>2016</v>
      </c>
      <c r="B2001" s="585" t="s">
        <v>1127</v>
      </c>
      <c r="C2001" s="585" t="s">
        <v>31</v>
      </c>
      <c r="D2001" s="586">
        <v>67832</v>
      </c>
      <c r="E2001" s="587">
        <v>17.981999999999999</v>
      </c>
      <c r="F2001" s="587">
        <f t="shared" si="93"/>
        <v>1219755.024</v>
      </c>
      <c r="G2001" s="588">
        <v>0.26</v>
      </c>
      <c r="H2001" s="586">
        <v>4.9000000000000004</v>
      </c>
      <c r="I2001" s="587">
        <f t="shared" si="94"/>
        <v>332376.80000000005</v>
      </c>
      <c r="J2001" s="589">
        <f t="shared" si="95"/>
        <v>0</v>
      </c>
    </row>
    <row r="2002" spans="1:10">
      <c r="A2002" s="584">
        <v>2016</v>
      </c>
      <c r="B2002" s="585" t="s">
        <v>1127</v>
      </c>
      <c r="C2002" s="585" t="s">
        <v>31</v>
      </c>
      <c r="D2002" s="586">
        <v>11783</v>
      </c>
      <c r="E2002" s="587">
        <v>17.981999999999999</v>
      </c>
      <c r="F2002" s="587">
        <f t="shared" si="93"/>
        <v>211881.90599999999</v>
      </c>
      <c r="G2002" s="588">
        <v>0.26</v>
      </c>
      <c r="H2002" s="586">
        <v>4.9000000000000004</v>
      </c>
      <c r="I2002" s="587">
        <f t="shared" si="94"/>
        <v>57736.700000000004</v>
      </c>
      <c r="J2002" s="589">
        <f t="shared" si="95"/>
        <v>0</v>
      </c>
    </row>
    <row r="2003" spans="1:10">
      <c r="A2003" s="584">
        <v>2016</v>
      </c>
      <c r="B2003" s="585" t="s">
        <v>1131</v>
      </c>
      <c r="C2003" s="585" t="s">
        <v>31</v>
      </c>
      <c r="D2003" s="586">
        <v>2026</v>
      </c>
      <c r="E2003" s="587">
        <v>25.134</v>
      </c>
      <c r="F2003" s="587">
        <f t="shared" si="93"/>
        <v>50921.484000000004</v>
      </c>
      <c r="G2003" s="588">
        <v>3.74</v>
      </c>
      <c r="H2003" s="586">
        <v>8.1</v>
      </c>
      <c r="I2003" s="587">
        <f t="shared" si="94"/>
        <v>16410.599999999999</v>
      </c>
      <c r="J2003" s="589">
        <f t="shared" si="95"/>
        <v>0</v>
      </c>
    </row>
    <row r="2004" spans="1:10">
      <c r="A2004" s="584">
        <v>2016</v>
      </c>
      <c r="B2004" s="585" t="s">
        <v>1131</v>
      </c>
      <c r="C2004" s="585" t="s">
        <v>31</v>
      </c>
      <c r="D2004" s="586">
        <v>33456</v>
      </c>
      <c r="E2004" s="587">
        <v>23.132000000000001</v>
      </c>
      <c r="F2004" s="587">
        <f t="shared" si="93"/>
        <v>773904.19200000004</v>
      </c>
      <c r="G2004" s="588">
        <v>3.6</v>
      </c>
      <c r="H2004" s="586">
        <v>7.8</v>
      </c>
      <c r="I2004" s="587">
        <f t="shared" si="94"/>
        <v>260956.79999999999</v>
      </c>
      <c r="J2004" s="589">
        <f t="shared" si="95"/>
        <v>0</v>
      </c>
    </row>
    <row r="2005" spans="1:10">
      <c r="A2005" s="584">
        <v>2016</v>
      </c>
      <c r="B2005" s="585" t="s">
        <v>1131</v>
      </c>
      <c r="C2005" s="585" t="s">
        <v>31</v>
      </c>
      <c r="D2005" s="586">
        <v>3081</v>
      </c>
      <c r="E2005" s="587">
        <v>23.689</v>
      </c>
      <c r="F2005" s="587">
        <f t="shared" si="93"/>
        <v>72985.808999999994</v>
      </c>
      <c r="G2005" s="588">
        <v>2.52</v>
      </c>
      <c r="H2005" s="586">
        <v>8.1</v>
      </c>
      <c r="I2005" s="587">
        <f t="shared" si="94"/>
        <v>24956.1</v>
      </c>
      <c r="J2005" s="589">
        <f t="shared" si="95"/>
        <v>0</v>
      </c>
    </row>
    <row r="2006" spans="1:10">
      <c r="A2006" s="584">
        <v>2016</v>
      </c>
      <c r="B2006" s="585" t="s">
        <v>1131</v>
      </c>
      <c r="C2006" s="585" t="s">
        <v>31</v>
      </c>
      <c r="D2006" s="586">
        <v>51510</v>
      </c>
      <c r="E2006" s="587">
        <v>22.423999999999999</v>
      </c>
      <c r="F2006" s="587">
        <f t="shared" si="93"/>
        <v>1155060.24</v>
      </c>
      <c r="G2006" s="588">
        <v>3.26</v>
      </c>
      <c r="H2006" s="586">
        <v>11.2</v>
      </c>
      <c r="I2006" s="587">
        <f t="shared" si="94"/>
        <v>576912</v>
      </c>
      <c r="J2006" s="589">
        <f t="shared" si="95"/>
        <v>0</v>
      </c>
    </row>
    <row r="2007" spans="1:10">
      <c r="A2007" s="584">
        <v>2016</v>
      </c>
      <c r="B2007" s="585" t="s">
        <v>1131</v>
      </c>
      <c r="C2007" s="585" t="s">
        <v>31</v>
      </c>
      <c r="D2007" s="586">
        <v>9521</v>
      </c>
      <c r="E2007" s="587">
        <v>22.564</v>
      </c>
      <c r="F2007" s="587">
        <f t="shared" si="93"/>
        <v>214831.84400000001</v>
      </c>
      <c r="G2007" s="588">
        <v>1.42</v>
      </c>
      <c r="H2007" s="586">
        <v>6.3</v>
      </c>
      <c r="I2007" s="587">
        <f t="shared" si="94"/>
        <v>59982.299999999996</v>
      </c>
      <c r="J2007" s="589">
        <f t="shared" si="95"/>
        <v>0</v>
      </c>
    </row>
    <row r="2008" spans="1:10">
      <c r="A2008" s="584">
        <v>2016</v>
      </c>
      <c r="B2008" s="585" t="s">
        <v>1131</v>
      </c>
      <c r="C2008" s="585" t="s">
        <v>31</v>
      </c>
      <c r="D2008" s="586">
        <v>27212</v>
      </c>
      <c r="E2008" s="587">
        <v>22.518000000000001</v>
      </c>
      <c r="F2008" s="587">
        <f t="shared" si="93"/>
        <v>612759.81599999999</v>
      </c>
      <c r="G2008" s="588">
        <v>3.21</v>
      </c>
      <c r="H2008" s="586">
        <v>11.1</v>
      </c>
      <c r="I2008" s="587">
        <f t="shared" si="94"/>
        <v>302053.2</v>
      </c>
      <c r="J2008" s="589">
        <f t="shared" si="95"/>
        <v>0</v>
      </c>
    </row>
    <row r="2009" spans="1:10">
      <c r="A2009" s="584">
        <v>2016</v>
      </c>
      <c r="B2009" s="585" t="s">
        <v>1131</v>
      </c>
      <c r="C2009" s="585" t="s">
        <v>31</v>
      </c>
      <c r="D2009" s="586">
        <v>71244</v>
      </c>
      <c r="E2009" s="587">
        <v>21.92</v>
      </c>
      <c r="F2009" s="587">
        <f t="shared" si="93"/>
        <v>1561668.4800000002</v>
      </c>
      <c r="G2009" s="588">
        <v>3.05</v>
      </c>
      <c r="H2009" s="586">
        <v>8.9</v>
      </c>
      <c r="I2009" s="587">
        <f t="shared" si="94"/>
        <v>634071.6</v>
      </c>
      <c r="J2009" s="589">
        <f t="shared" si="95"/>
        <v>0</v>
      </c>
    </row>
    <row r="2010" spans="1:10">
      <c r="A2010" s="584">
        <v>2016</v>
      </c>
      <c r="B2010" s="585" t="s">
        <v>1131</v>
      </c>
      <c r="C2010" s="585" t="s">
        <v>31</v>
      </c>
      <c r="D2010" s="586">
        <v>38558</v>
      </c>
      <c r="E2010" s="587">
        <v>22.315000000000001</v>
      </c>
      <c r="F2010" s="587">
        <f t="shared" si="93"/>
        <v>860421.77</v>
      </c>
      <c r="G2010" s="588">
        <v>3.18</v>
      </c>
      <c r="H2010" s="586">
        <v>11.2</v>
      </c>
      <c r="I2010" s="587">
        <f t="shared" si="94"/>
        <v>431849.6</v>
      </c>
      <c r="J2010" s="589">
        <f t="shared" si="95"/>
        <v>0</v>
      </c>
    </row>
    <row r="2011" spans="1:10">
      <c r="A2011" s="584">
        <v>2016</v>
      </c>
      <c r="B2011" s="585" t="s">
        <v>1131</v>
      </c>
      <c r="C2011" s="585" t="s">
        <v>31</v>
      </c>
      <c r="D2011" s="586">
        <v>12897</v>
      </c>
      <c r="E2011" s="587">
        <v>25.15</v>
      </c>
      <c r="F2011" s="587">
        <f t="shared" si="93"/>
        <v>324359.55</v>
      </c>
      <c r="G2011" s="588">
        <v>3.59</v>
      </c>
      <c r="H2011" s="586">
        <v>9.1</v>
      </c>
      <c r="I2011" s="587">
        <f t="shared" si="94"/>
        <v>117362.7</v>
      </c>
      <c r="J2011" s="589">
        <f t="shared" si="95"/>
        <v>0</v>
      </c>
    </row>
    <row r="2012" spans="1:10">
      <c r="A2012" s="584">
        <v>2016</v>
      </c>
      <c r="B2012" s="585" t="s">
        <v>1131</v>
      </c>
      <c r="C2012" s="585" t="s">
        <v>31</v>
      </c>
      <c r="D2012" s="586">
        <v>58557</v>
      </c>
      <c r="E2012" s="587">
        <v>22.571000000000002</v>
      </c>
      <c r="F2012" s="587">
        <f t="shared" si="93"/>
        <v>1321690.047</v>
      </c>
      <c r="G2012" s="588">
        <v>3.36</v>
      </c>
      <c r="H2012" s="586">
        <v>10.9</v>
      </c>
      <c r="I2012" s="587">
        <f t="shared" si="94"/>
        <v>638271.30000000005</v>
      </c>
      <c r="J2012" s="589">
        <f t="shared" si="95"/>
        <v>0</v>
      </c>
    </row>
    <row r="2013" spans="1:10">
      <c r="A2013" s="584">
        <v>2016</v>
      </c>
      <c r="B2013" s="585" t="s">
        <v>1131</v>
      </c>
      <c r="C2013" s="585" t="s">
        <v>31</v>
      </c>
      <c r="D2013" s="586">
        <v>6462</v>
      </c>
      <c r="E2013" s="587">
        <v>22.408000000000001</v>
      </c>
      <c r="F2013" s="587">
        <f t="shared" si="93"/>
        <v>144800.49600000001</v>
      </c>
      <c r="G2013" s="588">
        <v>3.16</v>
      </c>
      <c r="H2013" s="586">
        <v>11.4</v>
      </c>
      <c r="I2013" s="587">
        <f t="shared" si="94"/>
        <v>73666.8</v>
      </c>
      <c r="J2013" s="589">
        <f t="shared" si="95"/>
        <v>0</v>
      </c>
    </row>
    <row r="2014" spans="1:10">
      <c r="A2014" s="584">
        <v>2016</v>
      </c>
      <c r="B2014" s="585" t="s">
        <v>1131</v>
      </c>
      <c r="C2014" s="585" t="s">
        <v>31</v>
      </c>
      <c r="D2014" s="586">
        <v>79175</v>
      </c>
      <c r="E2014" s="587">
        <v>22.649000000000001</v>
      </c>
      <c r="F2014" s="587">
        <f t="shared" si="93"/>
        <v>1793234.5750000002</v>
      </c>
      <c r="G2014" s="588">
        <v>2.4900000000000002</v>
      </c>
      <c r="H2014" s="586">
        <v>8.1999999999999993</v>
      </c>
      <c r="I2014" s="587">
        <f t="shared" si="94"/>
        <v>649235</v>
      </c>
      <c r="J2014" s="589">
        <f t="shared" si="95"/>
        <v>0</v>
      </c>
    </row>
    <row r="2015" spans="1:10">
      <c r="A2015" s="584">
        <v>2016</v>
      </c>
      <c r="B2015" s="585" t="s">
        <v>1131</v>
      </c>
      <c r="C2015" s="585" t="s">
        <v>31</v>
      </c>
      <c r="D2015" s="586">
        <v>46639</v>
      </c>
      <c r="E2015" s="587">
        <v>23.518000000000001</v>
      </c>
      <c r="F2015" s="587">
        <f t="shared" si="93"/>
        <v>1096856.0020000001</v>
      </c>
      <c r="G2015" s="588">
        <v>2.46</v>
      </c>
      <c r="H2015" s="586">
        <v>8.6999999999999993</v>
      </c>
      <c r="I2015" s="587">
        <f t="shared" si="94"/>
        <v>405759.3</v>
      </c>
      <c r="J2015" s="589">
        <f t="shared" si="95"/>
        <v>0</v>
      </c>
    </row>
    <row r="2016" spans="1:10">
      <c r="A2016" s="584">
        <v>2016</v>
      </c>
      <c r="B2016" s="585" t="s">
        <v>1131</v>
      </c>
      <c r="C2016" s="585" t="s">
        <v>31</v>
      </c>
      <c r="D2016" s="586">
        <v>67526</v>
      </c>
      <c r="E2016" s="587">
        <v>23.661999999999999</v>
      </c>
      <c r="F2016" s="587">
        <f t="shared" si="93"/>
        <v>1597800.2119999998</v>
      </c>
      <c r="G2016" s="588">
        <v>2.58</v>
      </c>
      <c r="H2016" s="586">
        <v>8.1999999999999993</v>
      </c>
      <c r="I2016" s="587">
        <f t="shared" si="94"/>
        <v>553713.19999999995</v>
      </c>
      <c r="J2016" s="589">
        <f t="shared" si="95"/>
        <v>0</v>
      </c>
    </row>
    <row r="2017" spans="1:10">
      <c r="A2017" s="584">
        <v>2016</v>
      </c>
      <c r="B2017" s="585" t="s">
        <v>1131</v>
      </c>
      <c r="C2017" s="585" t="s">
        <v>31</v>
      </c>
      <c r="D2017" s="586">
        <v>6354</v>
      </c>
      <c r="E2017" s="587">
        <v>21.024999999999999</v>
      </c>
      <c r="F2017" s="587">
        <f t="shared" si="93"/>
        <v>133592.84999999998</v>
      </c>
      <c r="G2017" s="588">
        <v>1.04</v>
      </c>
      <c r="H2017" s="586">
        <v>19.600000000000001</v>
      </c>
      <c r="I2017" s="587">
        <f t="shared" si="94"/>
        <v>124538.40000000001</v>
      </c>
      <c r="J2017" s="589">
        <f t="shared" si="95"/>
        <v>0</v>
      </c>
    </row>
    <row r="2018" spans="1:10">
      <c r="A2018" s="584">
        <v>2016</v>
      </c>
      <c r="B2018" s="585" t="s">
        <v>1131</v>
      </c>
      <c r="C2018" s="585" t="s">
        <v>31</v>
      </c>
      <c r="D2018" s="586">
        <v>4768</v>
      </c>
      <c r="E2018" s="587">
        <v>19.661000000000001</v>
      </c>
      <c r="F2018" s="587">
        <f t="shared" si="93"/>
        <v>93743.648000000001</v>
      </c>
      <c r="G2018" s="588">
        <v>1.3</v>
      </c>
      <c r="H2018" s="586">
        <v>27.4</v>
      </c>
      <c r="I2018" s="587">
        <f t="shared" si="94"/>
        <v>130643.2</v>
      </c>
      <c r="J2018" s="589">
        <f t="shared" si="95"/>
        <v>0</v>
      </c>
    </row>
    <row r="2019" spans="1:10">
      <c r="A2019" s="584">
        <v>2016</v>
      </c>
      <c r="B2019" s="585" t="s">
        <v>1131</v>
      </c>
      <c r="C2019" s="585" t="s">
        <v>31</v>
      </c>
      <c r="D2019" s="586">
        <v>206088</v>
      </c>
      <c r="E2019" s="587">
        <v>24.309000000000001</v>
      </c>
      <c r="F2019" s="587">
        <f t="shared" si="93"/>
        <v>5009793.1919999998</v>
      </c>
      <c r="G2019" s="588">
        <v>3.52</v>
      </c>
      <c r="H2019" s="586">
        <v>9.6999999999999993</v>
      </c>
      <c r="I2019" s="587">
        <f t="shared" si="94"/>
        <v>1999053.5999999999</v>
      </c>
      <c r="J2019" s="589">
        <f t="shared" si="95"/>
        <v>0</v>
      </c>
    </row>
    <row r="2020" spans="1:10">
      <c r="A2020" s="584">
        <v>2016</v>
      </c>
      <c r="B2020" s="585" t="s">
        <v>1131</v>
      </c>
      <c r="C2020" s="585" t="s">
        <v>31</v>
      </c>
      <c r="D2020" s="586">
        <v>39624</v>
      </c>
      <c r="E2020" s="587">
        <v>22.875</v>
      </c>
      <c r="F2020" s="587">
        <f t="shared" si="93"/>
        <v>906399</v>
      </c>
      <c r="G2020" s="588">
        <v>3.12</v>
      </c>
      <c r="H2020" s="586">
        <v>8.9</v>
      </c>
      <c r="I2020" s="587">
        <f t="shared" si="94"/>
        <v>352653.60000000003</v>
      </c>
      <c r="J2020" s="589">
        <f t="shared" si="95"/>
        <v>0</v>
      </c>
    </row>
    <row r="2021" spans="1:10">
      <c r="A2021" s="584">
        <v>2016</v>
      </c>
      <c r="B2021" s="585" t="s">
        <v>1131</v>
      </c>
      <c r="C2021" s="585" t="s">
        <v>31</v>
      </c>
      <c r="D2021" s="586">
        <v>14503</v>
      </c>
      <c r="E2021" s="587">
        <v>23.523</v>
      </c>
      <c r="F2021" s="587">
        <f t="shared" si="93"/>
        <v>341154.06900000002</v>
      </c>
      <c r="G2021" s="588">
        <v>2.4900000000000002</v>
      </c>
      <c r="H2021" s="586">
        <v>8.6999999999999993</v>
      </c>
      <c r="I2021" s="587">
        <f t="shared" si="94"/>
        <v>126176.09999999999</v>
      </c>
      <c r="J2021" s="589">
        <f t="shared" si="95"/>
        <v>0</v>
      </c>
    </row>
    <row r="2022" spans="1:10">
      <c r="A2022" s="584">
        <v>2016</v>
      </c>
      <c r="B2022" s="585" t="s">
        <v>1131</v>
      </c>
      <c r="C2022" s="585" t="s">
        <v>31</v>
      </c>
      <c r="D2022" s="586">
        <v>11161</v>
      </c>
      <c r="E2022" s="587">
        <v>23.738</v>
      </c>
      <c r="F2022" s="587">
        <f t="shared" si="93"/>
        <v>264939.81799999997</v>
      </c>
      <c r="G2022" s="588">
        <v>2.65</v>
      </c>
      <c r="H2022" s="586">
        <v>8.1</v>
      </c>
      <c r="I2022" s="587">
        <f t="shared" si="94"/>
        <v>90404.099999999991</v>
      </c>
      <c r="J2022" s="589">
        <f t="shared" si="95"/>
        <v>0</v>
      </c>
    </row>
    <row r="2023" spans="1:10">
      <c r="A2023" s="584">
        <v>2016</v>
      </c>
      <c r="B2023" s="585" t="s">
        <v>1131</v>
      </c>
      <c r="C2023" s="585" t="s">
        <v>31</v>
      </c>
      <c r="D2023" s="586">
        <v>7981</v>
      </c>
      <c r="E2023" s="587">
        <v>23.082999999999998</v>
      </c>
      <c r="F2023" s="587">
        <f t="shared" si="93"/>
        <v>184225.42299999998</v>
      </c>
      <c r="G2023" s="588">
        <v>2.9</v>
      </c>
      <c r="H2023" s="586">
        <v>8</v>
      </c>
      <c r="I2023" s="587">
        <f t="shared" si="94"/>
        <v>63848</v>
      </c>
      <c r="J2023" s="589">
        <f t="shared" si="95"/>
        <v>0</v>
      </c>
    </row>
    <row r="2024" spans="1:10">
      <c r="A2024" s="584">
        <v>2016</v>
      </c>
      <c r="B2024" s="585" t="s">
        <v>1131</v>
      </c>
      <c r="C2024" s="585" t="s">
        <v>31</v>
      </c>
      <c r="D2024" s="586">
        <v>22780</v>
      </c>
      <c r="E2024" s="587">
        <v>23.588000000000001</v>
      </c>
      <c r="F2024" s="587">
        <f t="shared" si="93"/>
        <v>537334.64</v>
      </c>
      <c r="G2024" s="588">
        <v>2.89</v>
      </c>
      <c r="H2024" s="586">
        <v>8.9</v>
      </c>
      <c r="I2024" s="587">
        <f t="shared" si="94"/>
        <v>202742</v>
      </c>
      <c r="J2024" s="589">
        <f t="shared" si="95"/>
        <v>0</v>
      </c>
    </row>
    <row r="2025" spans="1:10">
      <c r="A2025" s="584">
        <v>2016</v>
      </c>
      <c r="B2025" s="585" t="s">
        <v>1131</v>
      </c>
      <c r="C2025" s="585" t="s">
        <v>31</v>
      </c>
      <c r="D2025" s="586">
        <v>18709</v>
      </c>
      <c r="E2025" s="587">
        <v>22.001999999999999</v>
      </c>
      <c r="F2025" s="587">
        <f t="shared" si="93"/>
        <v>411635.41800000001</v>
      </c>
      <c r="G2025" s="588">
        <v>3.03</v>
      </c>
      <c r="H2025" s="586">
        <v>10.1</v>
      </c>
      <c r="I2025" s="587">
        <f t="shared" si="94"/>
        <v>188960.9</v>
      </c>
      <c r="J2025" s="589">
        <f t="shared" si="95"/>
        <v>0</v>
      </c>
    </row>
    <row r="2026" spans="1:10">
      <c r="A2026" s="584">
        <v>2016</v>
      </c>
      <c r="B2026" s="585" t="s">
        <v>1131</v>
      </c>
      <c r="C2026" s="585" t="s">
        <v>31</v>
      </c>
      <c r="D2026" s="586">
        <v>11822</v>
      </c>
      <c r="E2026" s="587">
        <v>22.59</v>
      </c>
      <c r="F2026" s="587">
        <f t="shared" si="93"/>
        <v>267058.98</v>
      </c>
      <c r="G2026" s="588">
        <v>3.88</v>
      </c>
      <c r="H2026" s="586">
        <v>8.9</v>
      </c>
      <c r="I2026" s="587">
        <f t="shared" si="94"/>
        <v>105215.8</v>
      </c>
      <c r="J2026" s="589">
        <f t="shared" si="95"/>
        <v>0</v>
      </c>
    </row>
    <row r="2027" spans="1:10">
      <c r="A2027" s="584">
        <v>2016</v>
      </c>
      <c r="B2027" s="585" t="s">
        <v>1131</v>
      </c>
      <c r="C2027" s="585" t="s">
        <v>31</v>
      </c>
      <c r="D2027" s="586">
        <v>157</v>
      </c>
      <c r="E2027" s="587">
        <v>20.792000000000002</v>
      </c>
      <c r="F2027" s="587">
        <f t="shared" si="93"/>
        <v>3264.3440000000001</v>
      </c>
      <c r="G2027" s="588">
        <v>3.63</v>
      </c>
      <c r="H2027" s="586">
        <v>14.5</v>
      </c>
      <c r="I2027" s="587">
        <f t="shared" si="94"/>
        <v>2276.5</v>
      </c>
      <c r="J2027" s="589">
        <f t="shared" si="95"/>
        <v>0</v>
      </c>
    </row>
    <row r="2028" spans="1:10">
      <c r="A2028" s="584">
        <v>2016</v>
      </c>
      <c r="B2028" s="585" t="s">
        <v>1131</v>
      </c>
      <c r="C2028" s="585" t="s">
        <v>31</v>
      </c>
      <c r="D2028" s="586">
        <v>13</v>
      </c>
      <c r="E2028" s="587">
        <v>18.558</v>
      </c>
      <c r="F2028" s="587">
        <f t="shared" si="93"/>
        <v>241.25399999999999</v>
      </c>
      <c r="G2028" s="588">
        <v>2.88</v>
      </c>
      <c r="H2028" s="586">
        <v>20.100000000000001</v>
      </c>
      <c r="I2028" s="587">
        <f t="shared" si="94"/>
        <v>261.3</v>
      </c>
      <c r="J2028" s="589">
        <f t="shared" si="95"/>
        <v>0</v>
      </c>
    </row>
    <row r="2029" spans="1:10">
      <c r="A2029" s="584">
        <v>2016</v>
      </c>
      <c r="B2029" s="585" t="s">
        <v>1131</v>
      </c>
      <c r="C2029" s="585" t="s">
        <v>31</v>
      </c>
      <c r="D2029" s="586">
        <v>606</v>
      </c>
      <c r="E2029" s="587">
        <v>22.553999999999998</v>
      </c>
      <c r="F2029" s="587">
        <f t="shared" si="93"/>
        <v>13667.723999999998</v>
      </c>
      <c r="G2029" s="588">
        <v>1.91</v>
      </c>
      <c r="H2029" s="586">
        <v>9.9</v>
      </c>
      <c r="I2029" s="587">
        <f t="shared" si="94"/>
        <v>5999.4000000000005</v>
      </c>
      <c r="J2029" s="589">
        <f t="shared" si="95"/>
        <v>0</v>
      </c>
    </row>
    <row r="2030" spans="1:10">
      <c r="A2030" s="584">
        <v>2016</v>
      </c>
      <c r="B2030" s="585" t="s">
        <v>1131</v>
      </c>
      <c r="C2030" s="585" t="s">
        <v>31</v>
      </c>
      <c r="D2030" s="586">
        <v>145019</v>
      </c>
      <c r="E2030" s="587">
        <v>23.353999999999999</v>
      </c>
      <c r="F2030" s="587">
        <f t="shared" si="93"/>
        <v>3386773.7259999998</v>
      </c>
      <c r="G2030" s="588">
        <v>2.75</v>
      </c>
      <c r="H2030" s="586">
        <v>6.7</v>
      </c>
      <c r="I2030" s="587">
        <f t="shared" si="94"/>
        <v>971627.3</v>
      </c>
      <c r="J2030" s="589">
        <f t="shared" si="95"/>
        <v>0</v>
      </c>
    </row>
    <row r="2031" spans="1:10">
      <c r="A2031" s="584">
        <v>2016</v>
      </c>
      <c r="B2031" s="585" t="s">
        <v>1131</v>
      </c>
      <c r="C2031" s="585" t="s">
        <v>31</v>
      </c>
      <c r="D2031" s="586">
        <v>94062</v>
      </c>
      <c r="E2031" s="587">
        <v>23.408000000000001</v>
      </c>
      <c r="F2031" s="587">
        <f t="shared" si="93"/>
        <v>2201803.2960000001</v>
      </c>
      <c r="G2031" s="588">
        <v>2.71</v>
      </c>
      <c r="H2031" s="586">
        <v>8.1999999999999993</v>
      </c>
      <c r="I2031" s="587">
        <f t="shared" si="94"/>
        <v>771308.39999999991</v>
      </c>
      <c r="J2031" s="589">
        <f t="shared" si="95"/>
        <v>0</v>
      </c>
    </row>
    <row r="2032" spans="1:10">
      <c r="A2032" s="584">
        <v>2016</v>
      </c>
      <c r="B2032" s="585" t="s">
        <v>1131</v>
      </c>
      <c r="C2032" s="585" t="s">
        <v>31</v>
      </c>
      <c r="D2032" s="586">
        <v>54315</v>
      </c>
      <c r="E2032" s="587">
        <v>23.628</v>
      </c>
      <c r="F2032" s="587">
        <f t="shared" si="93"/>
        <v>1283354.82</v>
      </c>
      <c r="G2032" s="588">
        <v>2.81</v>
      </c>
      <c r="H2032" s="586">
        <v>8.5</v>
      </c>
      <c r="I2032" s="587">
        <f t="shared" si="94"/>
        <v>461677.5</v>
      </c>
      <c r="J2032" s="589">
        <f t="shared" si="95"/>
        <v>0</v>
      </c>
    </row>
    <row r="2033" spans="1:10">
      <c r="A2033" s="584">
        <v>2016</v>
      </c>
      <c r="B2033" s="585" t="s">
        <v>1131</v>
      </c>
      <c r="C2033" s="585" t="s">
        <v>31</v>
      </c>
      <c r="D2033" s="586">
        <v>1558</v>
      </c>
      <c r="E2033" s="587">
        <v>23.361999999999998</v>
      </c>
      <c r="F2033" s="587">
        <f t="shared" si="93"/>
        <v>36397.995999999999</v>
      </c>
      <c r="G2033" s="588">
        <v>2.71</v>
      </c>
      <c r="H2033" s="586">
        <v>8</v>
      </c>
      <c r="I2033" s="587">
        <f t="shared" si="94"/>
        <v>12464</v>
      </c>
      <c r="J2033" s="589">
        <f t="shared" si="95"/>
        <v>0</v>
      </c>
    </row>
    <row r="2034" spans="1:10">
      <c r="A2034" s="584">
        <v>2016</v>
      </c>
      <c r="B2034" s="585" t="s">
        <v>1131</v>
      </c>
      <c r="C2034" s="585" t="s">
        <v>31</v>
      </c>
      <c r="D2034" s="586">
        <v>160027</v>
      </c>
      <c r="E2034" s="587">
        <v>23.49</v>
      </c>
      <c r="F2034" s="587">
        <f t="shared" si="93"/>
        <v>3759034.23</v>
      </c>
      <c r="G2034" s="588">
        <v>2.88</v>
      </c>
      <c r="H2034" s="586">
        <v>8.1</v>
      </c>
      <c r="I2034" s="587">
        <f t="shared" si="94"/>
        <v>1296218.7</v>
      </c>
      <c r="J2034" s="589">
        <f t="shared" si="95"/>
        <v>0</v>
      </c>
    </row>
    <row r="2035" spans="1:10">
      <c r="A2035" s="584">
        <v>2016</v>
      </c>
      <c r="B2035" s="585" t="s">
        <v>1127</v>
      </c>
      <c r="C2035" s="585" t="s">
        <v>31</v>
      </c>
      <c r="D2035" s="586">
        <v>143146</v>
      </c>
      <c r="E2035" s="587">
        <v>18.036000000000001</v>
      </c>
      <c r="F2035" s="587">
        <f t="shared" si="93"/>
        <v>2581781.2560000001</v>
      </c>
      <c r="G2035" s="588">
        <v>0.24</v>
      </c>
      <c r="H2035" s="586">
        <v>4.8</v>
      </c>
      <c r="I2035" s="587">
        <f t="shared" si="94"/>
        <v>687100.79999999993</v>
      </c>
      <c r="J2035" s="589">
        <f t="shared" si="95"/>
        <v>0</v>
      </c>
    </row>
    <row r="2036" spans="1:10">
      <c r="A2036" s="584">
        <v>2016</v>
      </c>
      <c r="B2036" s="585" t="s">
        <v>1127</v>
      </c>
      <c r="C2036" s="585" t="s">
        <v>31</v>
      </c>
      <c r="D2036" s="586">
        <v>15943</v>
      </c>
      <c r="E2036" s="587">
        <v>18.170000000000002</v>
      </c>
      <c r="F2036" s="587">
        <f t="shared" si="93"/>
        <v>289684.31000000006</v>
      </c>
      <c r="G2036" s="588">
        <v>0.31</v>
      </c>
      <c r="H2036" s="586">
        <v>4.7</v>
      </c>
      <c r="I2036" s="587">
        <f t="shared" si="94"/>
        <v>74932.100000000006</v>
      </c>
      <c r="J2036" s="589">
        <f t="shared" si="95"/>
        <v>0</v>
      </c>
    </row>
    <row r="2037" spans="1:10">
      <c r="A2037" s="584">
        <v>2016</v>
      </c>
      <c r="B2037" s="585" t="s">
        <v>1131</v>
      </c>
      <c r="C2037" s="585" t="s">
        <v>31</v>
      </c>
      <c r="D2037" s="586">
        <v>20039</v>
      </c>
      <c r="E2037" s="587">
        <v>24.3</v>
      </c>
      <c r="F2037" s="587">
        <f t="shared" si="93"/>
        <v>486947.7</v>
      </c>
      <c r="G2037" s="588">
        <v>3.49</v>
      </c>
      <c r="H2037" s="586">
        <v>9.6999999999999993</v>
      </c>
      <c r="I2037" s="587">
        <f t="shared" si="94"/>
        <v>194378.3</v>
      </c>
      <c r="J2037" s="589">
        <f t="shared" si="95"/>
        <v>0</v>
      </c>
    </row>
    <row r="2038" spans="1:10">
      <c r="A2038" s="584">
        <v>2016</v>
      </c>
      <c r="B2038" s="585" t="s">
        <v>1131</v>
      </c>
      <c r="C2038" s="585" t="s">
        <v>31</v>
      </c>
      <c r="D2038" s="586">
        <v>26113</v>
      </c>
      <c r="E2038" s="587">
        <v>24.28</v>
      </c>
      <c r="F2038" s="587">
        <f t="shared" si="93"/>
        <v>634023.64</v>
      </c>
      <c r="G2038" s="588">
        <v>3.41</v>
      </c>
      <c r="H2038" s="586">
        <v>9.6</v>
      </c>
      <c r="I2038" s="587">
        <f t="shared" si="94"/>
        <v>250684.79999999999</v>
      </c>
      <c r="J2038" s="589">
        <f t="shared" si="95"/>
        <v>0</v>
      </c>
    </row>
    <row r="2039" spans="1:10">
      <c r="A2039" s="584">
        <v>2016</v>
      </c>
      <c r="B2039" s="585" t="s">
        <v>1131</v>
      </c>
      <c r="C2039" s="585" t="s">
        <v>31</v>
      </c>
      <c r="D2039" s="586">
        <v>5973</v>
      </c>
      <c r="E2039" s="587">
        <v>23.2</v>
      </c>
      <c r="F2039" s="587">
        <f t="shared" si="93"/>
        <v>138573.6</v>
      </c>
      <c r="G2039" s="588">
        <v>1.62</v>
      </c>
      <c r="H2039" s="586">
        <v>11.7</v>
      </c>
      <c r="I2039" s="587">
        <f t="shared" si="94"/>
        <v>69884.099999999991</v>
      </c>
      <c r="J2039" s="589">
        <f t="shared" si="95"/>
        <v>0</v>
      </c>
    </row>
    <row r="2040" spans="1:10">
      <c r="A2040" s="584">
        <v>2016</v>
      </c>
      <c r="B2040" s="585" t="s">
        <v>1131</v>
      </c>
      <c r="C2040" s="585" t="s">
        <v>31</v>
      </c>
      <c r="D2040" s="586">
        <v>14678</v>
      </c>
      <c r="E2040" s="587">
        <v>23.73</v>
      </c>
      <c r="F2040" s="587">
        <f t="shared" si="93"/>
        <v>348308.94</v>
      </c>
      <c r="G2040" s="588">
        <v>1.39</v>
      </c>
      <c r="H2040" s="586">
        <v>12.4</v>
      </c>
      <c r="I2040" s="587">
        <f t="shared" si="94"/>
        <v>182007.2</v>
      </c>
      <c r="J2040" s="589">
        <f t="shared" si="95"/>
        <v>0</v>
      </c>
    </row>
    <row r="2041" spans="1:10">
      <c r="A2041" s="584">
        <v>2016</v>
      </c>
      <c r="B2041" s="585" t="s">
        <v>1127</v>
      </c>
      <c r="C2041" s="585" t="s">
        <v>31</v>
      </c>
      <c r="D2041" s="586">
        <v>29577</v>
      </c>
      <c r="E2041" s="587">
        <v>17.649999999999999</v>
      </c>
      <c r="F2041" s="587">
        <f t="shared" si="93"/>
        <v>522034.04999999993</v>
      </c>
      <c r="G2041" s="588">
        <v>0.28999999999999998</v>
      </c>
      <c r="H2041" s="586">
        <v>5.5</v>
      </c>
      <c r="I2041" s="587">
        <f t="shared" si="94"/>
        <v>162673.5</v>
      </c>
      <c r="J2041" s="589">
        <f t="shared" si="95"/>
        <v>0</v>
      </c>
    </row>
    <row r="2042" spans="1:10">
      <c r="A2042" s="584">
        <v>2016</v>
      </c>
      <c r="B2042" s="585" t="s">
        <v>1127</v>
      </c>
      <c r="C2042" s="585" t="s">
        <v>31</v>
      </c>
      <c r="D2042" s="586">
        <v>15203</v>
      </c>
      <c r="E2042" s="587">
        <v>16.79</v>
      </c>
      <c r="F2042" s="587">
        <f t="shared" si="93"/>
        <v>255258.37</v>
      </c>
      <c r="G2042" s="588">
        <v>0.3</v>
      </c>
      <c r="H2042" s="586">
        <v>6.4</v>
      </c>
      <c r="I2042" s="587">
        <f t="shared" si="94"/>
        <v>97299.200000000012</v>
      </c>
      <c r="J2042" s="589">
        <f t="shared" si="95"/>
        <v>0</v>
      </c>
    </row>
    <row r="2043" spans="1:10">
      <c r="A2043" s="584">
        <v>2016</v>
      </c>
      <c r="B2043" s="585" t="s">
        <v>1127</v>
      </c>
      <c r="C2043" s="585" t="s">
        <v>31</v>
      </c>
      <c r="D2043" s="586">
        <v>30422</v>
      </c>
      <c r="E2043" s="587">
        <v>16.73</v>
      </c>
      <c r="F2043" s="587">
        <f t="shared" si="93"/>
        <v>508960.06</v>
      </c>
      <c r="G2043" s="588">
        <v>0.3</v>
      </c>
      <c r="H2043" s="586">
        <v>6</v>
      </c>
      <c r="I2043" s="587">
        <f t="shared" si="94"/>
        <v>182532</v>
      </c>
      <c r="J2043" s="589">
        <f t="shared" si="95"/>
        <v>0</v>
      </c>
    </row>
    <row r="2044" spans="1:10">
      <c r="A2044" s="584">
        <v>2016</v>
      </c>
      <c r="B2044" s="585" t="s">
        <v>1131</v>
      </c>
      <c r="C2044" s="585" t="s">
        <v>31</v>
      </c>
      <c r="D2044" s="586">
        <v>11964</v>
      </c>
      <c r="E2044" s="587">
        <v>25.27</v>
      </c>
      <c r="F2044" s="587">
        <f t="shared" si="93"/>
        <v>302330.27999999997</v>
      </c>
      <c r="G2044" s="588">
        <v>0.77</v>
      </c>
      <c r="H2044" s="586">
        <v>11.4</v>
      </c>
      <c r="I2044" s="587">
        <f t="shared" si="94"/>
        <v>136389.6</v>
      </c>
      <c r="J2044" s="589">
        <f t="shared" si="95"/>
        <v>0</v>
      </c>
    </row>
    <row r="2045" spans="1:10">
      <c r="A2045" s="584">
        <v>2016</v>
      </c>
      <c r="B2045" s="585" t="s">
        <v>1131</v>
      </c>
      <c r="C2045" s="585" t="s">
        <v>31</v>
      </c>
      <c r="D2045" s="586">
        <v>11586</v>
      </c>
      <c r="E2045" s="587">
        <v>25.09</v>
      </c>
      <c r="F2045" s="587">
        <f t="shared" si="93"/>
        <v>290692.74</v>
      </c>
      <c r="G2045" s="588">
        <v>0.85</v>
      </c>
      <c r="H2045" s="586">
        <v>9.8000000000000007</v>
      </c>
      <c r="I2045" s="587">
        <f t="shared" si="94"/>
        <v>113542.8</v>
      </c>
      <c r="J2045" s="589">
        <f t="shared" si="95"/>
        <v>0</v>
      </c>
    </row>
    <row r="2046" spans="1:10">
      <c r="A2046" s="584">
        <v>2016</v>
      </c>
      <c r="B2046" s="585" t="s">
        <v>1131</v>
      </c>
      <c r="C2046" s="585" t="s">
        <v>31</v>
      </c>
      <c r="D2046" s="586">
        <v>11317</v>
      </c>
      <c r="E2046" s="587">
        <v>24.51</v>
      </c>
      <c r="F2046" s="587">
        <f t="shared" si="93"/>
        <v>277379.67000000004</v>
      </c>
      <c r="G2046" s="588">
        <v>0.9</v>
      </c>
      <c r="H2046" s="586">
        <v>10.3</v>
      </c>
      <c r="I2046" s="587">
        <f t="shared" si="94"/>
        <v>116565.1</v>
      </c>
      <c r="J2046" s="589">
        <f t="shared" si="95"/>
        <v>0</v>
      </c>
    </row>
    <row r="2047" spans="1:10">
      <c r="A2047" s="584">
        <v>2016</v>
      </c>
      <c r="B2047" s="585" t="s">
        <v>1131</v>
      </c>
      <c r="C2047" s="585" t="s">
        <v>31</v>
      </c>
      <c r="D2047" s="586">
        <v>13347</v>
      </c>
      <c r="E2047" s="587">
        <v>26.2</v>
      </c>
      <c r="F2047" s="587">
        <f t="shared" si="93"/>
        <v>349691.39999999997</v>
      </c>
      <c r="G2047" s="588">
        <v>1.82</v>
      </c>
      <c r="H2047" s="586">
        <v>8</v>
      </c>
      <c r="I2047" s="587">
        <f t="shared" si="94"/>
        <v>106776</v>
      </c>
      <c r="J2047" s="589">
        <f t="shared" si="95"/>
        <v>0</v>
      </c>
    </row>
    <row r="2048" spans="1:10">
      <c r="A2048" s="584">
        <v>2016</v>
      </c>
      <c r="B2048" s="585" t="s">
        <v>1131</v>
      </c>
      <c r="C2048" s="585" t="s">
        <v>31</v>
      </c>
      <c r="D2048" s="586">
        <v>27313</v>
      </c>
      <c r="E2048" s="587">
        <v>25.78</v>
      </c>
      <c r="F2048" s="587">
        <f t="shared" si="93"/>
        <v>704129.14</v>
      </c>
      <c r="G2048" s="588">
        <v>2.34</v>
      </c>
      <c r="H2048" s="586">
        <v>7.9</v>
      </c>
      <c r="I2048" s="587">
        <f t="shared" si="94"/>
        <v>215772.7</v>
      </c>
      <c r="J2048" s="589">
        <f t="shared" si="95"/>
        <v>0</v>
      </c>
    </row>
    <row r="2049" spans="1:10">
      <c r="A2049" s="584">
        <v>2016</v>
      </c>
      <c r="B2049" s="585" t="s">
        <v>1131</v>
      </c>
      <c r="C2049" s="585" t="s">
        <v>31</v>
      </c>
      <c r="D2049" s="586">
        <v>13393</v>
      </c>
      <c r="E2049" s="587">
        <v>26.41</v>
      </c>
      <c r="F2049" s="587">
        <f t="shared" si="93"/>
        <v>353709.13</v>
      </c>
      <c r="G2049" s="588">
        <v>2.38</v>
      </c>
      <c r="H2049" s="586">
        <v>7.2</v>
      </c>
      <c r="I2049" s="587">
        <f t="shared" si="94"/>
        <v>96429.6</v>
      </c>
      <c r="J2049" s="589">
        <f t="shared" si="95"/>
        <v>0</v>
      </c>
    </row>
    <row r="2050" spans="1:10">
      <c r="A2050" s="584">
        <v>2016</v>
      </c>
      <c r="B2050" s="585" t="s">
        <v>1131</v>
      </c>
      <c r="C2050" s="585" t="s">
        <v>31</v>
      </c>
      <c r="D2050" s="586">
        <v>103667</v>
      </c>
      <c r="E2050" s="587">
        <v>26.1</v>
      </c>
      <c r="F2050" s="587">
        <f t="shared" si="93"/>
        <v>2705708.7</v>
      </c>
      <c r="G2050" s="588">
        <v>2.42</v>
      </c>
      <c r="H2050" s="586">
        <v>7.3</v>
      </c>
      <c r="I2050" s="587">
        <f t="shared" si="94"/>
        <v>756769.1</v>
      </c>
      <c r="J2050" s="589">
        <f t="shared" si="95"/>
        <v>0</v>
      </c>
    </row>
    <row r="2051" spans="1:10">
      <c r="A2051" s="584">
        <v>2016</v>
      </c>
      <c r="B2051" s="585" t="s">
        <v>1131</v>
      </c>
      <c r="C2051" s="585" t="s">
        <v>31</v>
      </c>
      <c r="D2051" s="586">
        <v>106105</v>
      </c>
      <c r="E2051" s="587">
        <v>21.72</v>
      </c>
      <c r="F2051" s="587">
        <f t="shared" ref="F2051:F2114" si="96">E2051*D2051</f>
        <v>2304600.6</v>
      </c>
      <c r="G2051" s="588">
        <v>0.56999999999999995</v>
      </c>
      <c r="H2051" s="586">
        <v>8</v>
      </c>
      <c r="I2051" s="587">
        <f t="shared" ref="I2051:I2114" si="97">H2051*D2051</f>
        <v>848840</v>
      </c>
      <c r="J2051" s="589">
        <f t="shared" ref="J2051:J2114" si="98">IF(B2051="LIG",1,0)</f>
        <v>0</v>
      </c>
    </row>
    <row r="2052" spans="1:10">
      <c r="A2052" s="584">
        <v>2016</v>
      </c>
      <c r="B2052" s="585" t="s">
        <v>1127</v>
      </c>
      <c r="C2052" s="585" t="s">
        <v>31</v>
      </c>
      <c r="D2052" s="586">
        <v>41107</v>
      </c>
      <c r="E2052" s="587">
        <v>18.102</v>
      </c>
      <c r="F2052" s="587">
        <f t="shared" si="96"/>
        <v>744118.91399999999</v>
      </c>
      <c r="G2052" s="588">
        <v>0.21</v>
      </c>
      <c r="H2052" s="586">
        <v>4.9000000000000004</v>
      </c>
      <c r="I2052" s="587">
        <f t="shared" si="97"/>
        <v>201424.30000000002</v>
      </c>
      <c r="J2052" s="589">
        <f t="shared" si="98"/>
        <v>0</v>
      </c>
    </row>
    <row r="2053" spans="1:10">
      <c r="A2053" s="584">
        <v>2016</v>
      </c>
      <c r="B2053" s="585" t="s">
        <v>1127</v>
      </c>
      <c r="C2053" s="585" t="s">
        <v>31</v>
      </c>
      <c r="D2053" s="586">
        <v>122</v>
      </c>
      <c r="E2053" s="587">
        <v>18.084</v>
      </c>
      <c r="F2053" s="587">
        <f t="shared" si="96"/>
        <v>2206.248</v>
      </c>
      <c r="G2053" s="588">
        <v>0.25</v>
      </c>
      <c r="H2053" s="586">
        <v>4.9000000000000004</v>
      </c>
      <c r="I2053" s="587">
        <f t="shared" si="97"/>
        <v>597.80000000000007</v>
      </c>
      <c r="J2053" s="589">
        <f t="shared" si="98"/>
        <v>0</v>
      </c>
    </row>
    <row r="2054" spans="1:10">
      <c r="A2054" s="584">
        <v>2016</v>
      </c>
      <c r="B2054" s="585" t="s">
        <v>1127</v>
      </c>
      <c r="C2054" s="585" t="s">
        <v>31</v>
      </c>
      <c r="D2054" s="586">
        <v>11750</v>
      </c>
      <c r="E2054" s="587">
        <v>17.556000000000001</v>
      </c>
      <c r="F2054" s="587">
        <f t="shared" si="96"/>
        <v>206283</v>
      </c>
      <c r="G2054" s="588">
        <v>0.24</v>
      </c>
      <c r="H2054" s="586">
        <v>6.5</v>
      </c>
      <c r="I2054" s="587">
        <f t="shared" si="97"/>
        <v>76375</v>
      </c>
      <c r="J2054" s="589">
        <f t="shared" si="98"/>
        <v>0</v>
      </c>
    </row>
    <row r="2055" spans="1:10">
      <c r="A2055" s="584">
        <v>2016</v>
      </c>
      <c r="B2055" s="585" t="s">
        <v>1127</v>
      </c>
      <c r="C2055" s="585" t="s">
        <v>31</v>
      </c>
      <c r="D2055" s="586">
        <v>31859</v>
      </c>
      <c r="E2055" s="587">
        <v>17.920000000000002</v>
      </c>
      <c r="F2055" s="587">
        <f t="shared" si="96"/>
        <v>570913.28000000003</v>
      </c>
      <c r="G2055" s="588">
        <v>0.25</v>
      </c>
      <c r="H2055" s="586">
        <v>4.9000000000000004</v>
      </c>
      <c r="I2055" s="587">
        <f t="shared" si="97"/>
        <v>156109.1</v>
      </c>
      <c r="J2055" s="589">
        <f t="shared" si="98"/>
        <v>0</v>
      </c>
    </row>
    <row r="2056" spans="1:10">
      <c r="A2056" s="584">
        <v>2016</v>
      </c>
      <c r="B2056" s="585" t="s">
        <v>1127</v>
      </c>
      <c r="C2056" s="585" t="s">
        <v>31</v>
      </c>
      <c r="D2056" s="586">
        <v>31863</v>
      </c>
      <c r="E2056" s="587">
        <v>17.72</v>
      </c>
      <c r="F2056" s="587">
        <f t="shared" si="96"/>
        <v>564612.36</v>
      </c>
      <c r="G2056" s="588">
        <v>0.24</v>
      </c>
      <c r="H2056" s="586">
        <v>5.7</v>
      </c>
      <c r="I2056" s="587">
        <f t="shared" si="97"/>
        <v>181619.1</v>
      </c>
      <c r="J2056" s="589">
        <f t="shared" si="98"/>
        <v>0</v>
      </c>
    </row>
    <row r="2057" spans="1:10">
      <c r="A2057" s="584">
        <v>2016</v>
      </c>
      <c r="B2057" s="585" t="s">
        <v>1127</v>
      </c>
      <c r="C2057" s="585" t="s">
        <v>31</v>
      </c>
      <c r="D2057" s="586">
        <v>16036</v>
      </c>
      <c r="E2057" s="587">
        <v>18.350000000000001</v>
      </c>
      <c r="F2057" s="587">
        <f t="shared" si="96"/>
        <v>294260.60000000003</v>
      </c>
      <c r="G2057" s="588">
        <v>0.24</v>
      </c>
      <c r="H2057" s="586">
        <v>4.9000000000000004</v>
      </c>
      <c r="I2057" s="587">
        <f t="shared" si="97"/>
        <v>78576.400000000009</v>
      </c>
      <c r="J2057" s="589">
        <f t="shared" si="98"/>
        <v>0</v>
      </c>
    </row>
    <row r="2058" spans="1:10">
      <c r="A2058" s="584">
        <v>2016</v>
      </c>
      <c r="B2058" s="585" t="s">
        <v>1127</v>
      </c>
      <c r="C2058" s="585" t="s">
        <v>31</v>
      </c>
      <c r="D2058" s="586">
        <v>79157</v>
      </c>
      <c r="E2058" s="587">
        <v>17.684000000000001</v>
      </c>
      <c r="F2058" s="587">
        <f t="shared" si="96"/>
        <v>1399812.388</v>
      </c>
      <c r="G2058" s="588">
        <v>0.19</v>
      </c>
      <c r="H2058" s="586">
        <v>4.2</v>
      </c>
      <c r="I2058" s="587">
        <f t="shared" si="97"/>
        <v>332459.40000000002</v>
      </c>
      <c r="J2058" s="589">
        <f t="shared" si="98"/>
        <v>0</v>
      </c>
    </row>
    <row r="2059" spans="1:10">
      <c r="A2059" s="584">
        <v>2016</v>
      </c>
      <c r="B2059" s="585" t="s">
        <v>1127</v>
      </c>
      <c r="C2059" s="585" t="s">
        <v>31</v>
      </c>
      <c r="D2059" s="586">
        <v>63636</v>
      </c>
      <c r="E2059" s="587">
        <v>17.885000000000002</v>
      </c>
      <c r="F2059" s="587">
        <f t="shared" si="96"/>
        <v>1138129.8600000001</v>
      </c>
      <c r="G2059" s="588">
        <v>0.21</v>
      </c>
      <c r="H2059" s="586">
        <v>5</v>
      </c>
      <c r="I2059" s="587">
        <f t="shared" si="97"/>
        <v>318180</v>
      </c>
      <c r="J2059" s="589">
        <f t="shared" si="98"/>
        <v>0</v>
      </c>
    </row>
    <row r="2060" spans="1:10">
      <c r="A2060" s="584">
        <v>2016</v>
      </c>
      <c r="B2060" s="585" t="s">
        <v>1127</v>
      </c>
      <c r="C2060" s="585" t="s">
        <v>31</v>
      </c>
      <c r="D2060" s="586">
        <v>6932</v>
      </c>
      <c r="E2060" s="587">
        <v>18.045000000000002</v>
      </c>
      <c r="F2060" s="587">
        <f t="shared" si="96"/>
        <v>125087.94000000002</v>
      </c>
      <c r="G2060" s="588">
        <v>0.21</v>
      </c>
      <c r="H2060" s="586">
        <v>5</v>
      </c>
      <c r="I2060" s="587">
        <f t="shared" si="97"/>
        <v>34660</v>
      </c>
      <c r="J2060" s="589">
        <f t="shared" si="98"/>
        <v>0</v>
      </c>
    </row>
    <row r="2061" spans="1:10">
      <c r="A2061" s="584">
        <v>2016</v>
      </c>
      <c r="B2061" s="585" t="s">
        <v>1127</v>
      </c>
      <c r="C2061" s="585" t="s">
        <v>31</v>
      </c>
      <c r="D2061" s="586">
        <v>15859</v>
      </c>
      <c r="E2061" s="587">
        <v>18.196000000000002</v>
      </c>
      <c r="F2061" s="587">
        <f t="shared" si="96"/>
        <v>288570.364</v>
      </c>
      <c r="G2061" s="588">
        <v>0.27</v>
      </c>
      <c r="H2061" s="586">
        <v>4.4000000000000004</v>
      </c>
      <c r="I2061" s="587">
        <f t="shared" si="97"/>
        <v>69779.600000000006</v>
      </c>
      <c r="J2061" s="589">
        <f t="shared" si="98"/>
        <v>0</v>
      </c>
    </row>
    <row r="2062" spans="1:10">
      <c r="A2062" s="584">
        <v>2016</v>
      </c>
      <c r="B2062" s="585" t="s">
        <v>1127</v>
      </c>
      <c r="C2062" s="585" t="s">
        <v>31</v>
      </c>
      <c r="D2062" s="586">
        <v>851</v>
      </c>
      <c r="E2062" s="587">
        <v>17.754000000000001</v>
      </c>
      <c r="F2062" s="587">
        <f t="shared" si="96"/>
        <v>15108.654</v>
      </c>
      <c r="G2062" s="588">
        <v>0.28999999999999998</v>
      </c>
      <c r="H2062" s="586">
        <v>5</v>
      </c>
      <c r="I2062" s="587">
        <f t="shared" si="97"/>
        <v>4255</v>
      </c>
      <c r="J2062" s="589">
        <f t="shared" si="98"/>
        <v>0</v>
      </c>
    </row>
    <row r="2063" spans="1:10">
      <c r="A2063" s="584">
        <v>2016</v>
      </c>
      <c r="B2063" s="585" t="s">
        <v>1131</v>
      </c>
      <c r="C2063" s="585" t="s">
        <v>31</v>
      </c>
      <c r="D2063" s="586">
        <v>55</v>
      </c>
      <c r="E2063" s="587">
        <v>22.603999999999999</v>
      </c>
      <c r="F2063" s="587">
        <f t="shared" si="96"/>
        <v>1243.22</v>
      </c>
      <c r="G2063" s="588">
        <v>0.67</v>
      </c>
      <c r="H2063" s="586">
        <v>9.1</v>
      </c>
      <c r="I2063" s="587">
        <f t="shared" si="97"/>
        <v>500.5</v>
      </c>
      <c r="J2063" s="589">
        <f t="shared" si="98"/>
        <v>0</v>
      </c>
    </row>
    <row r="2064" spans="1:10">
      <c r="A2064" s="584">
        <v>2016</v>
      </c>
      <c r="B2064" s="585" t="s">
        <v>1127</v>
      </c>
      <c r="C2064" s="585" t="s">
        <v>31</v>
      </c>
      <c r="D2064" s="586">
        <v>3871</v>
      </c>
      <c r="E2064" s="587">
        <v>17.556000000000001</v>
      </c>
      <c r="F2064" s="587">
        <f t="shared" si="96"/>
        <v>67959.275999999998</v>
      </c>
      <c r="G2064" s="588">
        <v>0.24</v>
      </c>
      <c r="H2064" s="586">
        <v>6.5</v>
      </c>
      <c r="I2064" s="587">
        <f t="shared" si="97"/>
        <v>25161.5</v>
      </c>
      <c r="J2064" s="589">
        <f t="shared" si="98"/>
        <v>0</v>
      </c>
    </row>
    <row r="2065" spans="1:10">
      <c r="A2065" s="584">
        <v>2016</v>
      </c>
      <c r="B2065" s="585" t="s">
        <v>1127</v>
      </c>
      <c r="C2065" s="585" t="s">
        <v>31</v>
      </c>
      <c r="D2065" s="586">
        <v>31714</v>
      </c>
      <c r="E2065" s="587">
        <v>17.867000000000001</v>
      </c>
      <c r="F2065" s="587">
        <f t="shared" si="96"/>
        <v>566634.03800000006</v>
      </c>
      <c r="G2065" s="588">
        <v>0.2</v>
      </c>
      <c r="H2065" s="586">
        <v>6</v>
      </c>
      <c r="I2065" s="587">
        <f t="shared" si="97"/>
        <v>190284</v>
      </c>
      <c r="J2065" s="589">
        <f t="shared" si="98"/>
        <v>0</v>
      </c>
    </row>
    <row r="2066" spans="1:10">
      <c r="A2066" s="584">
        <v>2016</v>
      </c>
      <c r="B2066" s="585" t="s">
        <v>1127</v>
      </c>
      <c r="C2066" s="585" t="s">
        <v>31</v>
      </c>
      <c r="D2066" s="586">
        <v>15917</v>
      </c>
      <c r="E2066" s="587">
        <v>17.858000000000001</v>
      </c>
      <c r="F2066" s="587">
        <f t="shared" si="96"/>
        <v>284245.78600000002</v>
      </c>
      <c r="G2066" s="588">
        <v>0.25</v>
      </c>
      <c r="H2066" s="586">
        <v>5.2</v>
      </c>
      <c r="I2066" s="587">
        <f t="shared" si="97"/>
        <v>82768.400000000009</v>
      </c>
      <c r="J2066" s="589">
        <f t="shared" si="98"/>
        <v>0</v>
      </c>
    </row>
    <row r="2067" spans="1:10">
      <c r="A2067" s="584">
        <v>2016</v>
      </c>
      <c r="B2067" s="585" t="s">
        <v>1127</v>
      </c>
      <c r="C2067" s="585" t="s">
        <v>31</v>
      </c>
      <c r="D2067" s="586">
        <v>25254</v>
      </c>
      <c r="E2067" s="587">
        <v>17.806999999999999</v>
      </c>
      <c r="F2067" s="587">
        <f t="shared" si="96"/>
        <v>449697.97799999994</v>
      </c>
      <c r="G2067" s="588">
        <v>0.22</v>
      </c>
      <c r="H2067" s="586">
        <v>5.9</v>
      </c>
      <c r="I2067" s="587">
        <f t="shared" si="97"/>
        <v>148998.6</v>
      </c>
      <c r="J2067" s="589">
        <f t="shared" si="98"/>
        <v>0</v>
      </c>
    </row>
    <row r="2068" spans="1:10">
      <c r="A2068" s="584">
        <v>2016</v>
      </c>
      <c r="B2068" s="585" t="s">
        <v>1131</v>
      </c>
      <c r="C2068" s="585" t="s">
        <v>31</v>
      </c>
      <c r="D2068" s="586">
        <v>15538</v>
      </c>
      <c r="E2068" s="587">
        <v>26.056000000000001</v>
      </c>
      <c r="F2068" s="587">
        <f t="shared" si="96"/>
        <v>404858.12800000003</v>
      </c>
      <c r="G2068" s="588">
        <v>2.4500000000000002</v>
      </c>
      <c r="H2068" s="586">
        <v>7.5</v>
      </c>
      <c r="I2068" s="587">
        <f t="shared" si="97"/>
        <v>116535</v>
      </c>
      <c r="J2068" s="589">
        <f t="shared" si="98"/>
        <v>0</v>
      </c>
    </row>
    <row r="2069" spans="1:10">
      <c r="A2069" s="584">
        <v>2016</v>
      </c>
      <c r="B2069" s="585" t="s">
        <v>1131</v>
      </c>
      <c r="C2069" s="585" t="s">
        <v>31</v>
      </c>
      <c r="D2069" s="586">
        <v>59382</v>
      </c>
      <c r="E2069" s="587">
        <v>25.986000000000001</v>
      </c>
      <c r="F2069" s="587">
        <f t="shared" si="96"/>
        <v>1543100.652</v>
      </c>
      <c r="G2069" s="588">
        <v>2.4</v>
      </c>
      <c r="H2069" s="586">
        <v>7.4</v>
      </c>
      <c r="I2069" s="587">
        <f t="shared" si="97"/>
        <v>439426.80000000005</v>
      </c>
      <c r="J2069" s="589">
        <f t="shared" si="98"/>
        <v>0</v>
      </c>
    </row>
    <row r="2070" spans="1:10">
      <c r="A2070" s="584">
        <v>2016</v>
      </c>
      <c r="B2070" s="585" t="s">
        <v>1131</v>
      </c>
      <c r="C2070" s="585" t="s">
        <v>31</v>
      </c>
      <c r="D2070" s="586">
        <v>47088</v>
      </c>
      <c r="E2070" s="587">
        <v>26.077999999999999</v>
      </c>
      <c r="F2070" s="587">
        <f t="shared" si="96"/>
        <v>1227960.8640000001</v>
      </c>
      <c r="G2070" s="588">
        <v>2.38</v>
      </c>
      <c r="H2070" s="586">
        <v>7.3</v>
      </c>
      <c r="I2070" s="587">
        <f t="shared" si="97"/>
        <v>343742.39999999997</v>
      </c>
      <c r="J2070" s="589">
        <f t="shared" si="98"/>
        <v>0</v>
      </c>
    </row>
    <row r="2071" spans="1:10">
      <c r="A2071" s="584">
        <v>2016</v>
      </c>
      <c r="B2071" s="585" t="s">
        <v>1127</v>
      </c>
      <c r="C2071" s="585" t="s">
        <v>31</v>
      </c>
      <c r="D2071" s="586">
        <v>14582</v>
      </c>
      <c r="E2071" s="587">
        <v>17.5</v>
      </c>
      <c r="F2071" s="587">
        <f t="shared" si="96"/>
        <v>255185</v>
      </c>
      <c r="G2071" s="588">
        <v>0.25</v>
      </c>
      <c r="H2071" s="586">
        <v>7.5</v>
      </c>
      <c r="I2071" s="587">
        <f t="shared" si="97"/>
        <v>109365</v>
      </c>
      <c r="J2071" s="589">
        <f t="shared" si="98"/>
        <v>0</v>
      </c>
    </row>
    <row r="2072" spans="1:10">
      <c r="A2072" s="584">
        <v>2016</v>
      </c>
      <c r="B2072" s="585" t="s">
        <v>1127</v>
      </c>
      <c r="C2072" s="585" t="s">
        <v>31</v>
      </c>
      <c r="D2072" s="586">
        <v>14977</v>
      </c>
      <c r="E2072" s="587">
        <v>17.579999999999998</v>
      </c>
      <c r="F2072" s="587">
        <f t="shared" si="96"/>
        <v>263295.65999999997</v>
      </c>
      <c r="G2072" s="588">
        <v>0.24</v>
      </c>
      <c r="H2072" s="586">
        <v>6.4</v>
      </c>
      <c r="I2072" s="587">
        <f t="shared" si="97"/>
        <v>95852.800000000003</v>
      </c>
      <c r="J2072" s="589">
        <f t="shared" si="98"/>
        <v>0</v>
      </c>
    </row>
    <row r="2073" spans="1:10">
      <c r="A2073" s="584">
        <v>2016</v>
      </c>
      <c r="B2073" s="585" t="s">
        <v>1127</v>
      </c>
      <c r="C2073" s="585" t="s">
        <v>31</v>
      </c>
      <c r="D2073" s="586">
        <v>15842</v>
      </c>
      <c r="E2073" s="587">
        <v>17.8</v>
      </c>
      <c r="F2073" s="587">
        <f t="shared" si="96"/>
        <v>281987.60000000003</v>
      </c>
      <c r="G2073" s="588">
        <v>0.16</v>
      </c>
      <c r="H2073" s="586">
        <v>5.2</v>
      </c>
      <c r="I2073" s="587">
        <f t="shared" si="97"/>
        <v>82378.400000000009</v>
      </c>
      <c r="J2073" s="589">
        <f t="shared" si="98"/>
        <v>0</v>
      </c>
    </row>
    <row r="2074" spans="1:10">
      <c r="A2074" s="584">
        <v>2016</v>
      </c>
      <c r="B2074" s="585" t="s">
        <v>1127</v>
      </c>
      <c r="C2074" s="585" t="s">
        <v>31</v>
      </c>
      <c r="D2074" s="586">
        <v>15843</v>
      </c>
      <c r="E2074" s="587">
        <v>17.899999999999999</v>
      </c>
      <c r="F2074" s="587">
        <f t="shared" si="96"/>
        <v>283589.69999999995</v>
      </c>
      <c r="G2074" s="588">
        <v>0.25</v>
      </c>
      <c r="H2074" s="586">
        <v>5.0999999999999996</v>
      </c>
      <c r="I2074" s="587">
        <f t="shared" si="97"/>
        <v>80799.299999999988</v>
      </c>
      <c r="J2074" s="589">
        <f t="shared" si="98"/>
        <v>0</v>
      </c>
    </row>
    <row r="2075" spans="1:10">
      <c r="A2075" s="584">
        <v>2016</v>
      </c>
      <c r="B2075" s="585" t="s">
        <v>1127</v>
      </c>
      <c r="C2075" s="585" t="s">
        <v>31</v>
      </c>
      <c r="D2075" s="586">
        <v>15852</v>
      </c>
      <c r="E2075" s="587">
        <v>18.084</v>
      </c>
      <c r="F2075" s="587">
        <f t="shared" si="96"/>
        <v>286667.56799999997</v>
      </c>
      <c r="G2075" s="588">
        <v>0.23</v>
      </c>
      <c r="H2075" s="586">
        <v>4.5</v>
      </c>
      <c r="I2075" s="587">
        <f t="shared" si="97"/>
        <v>71334</v>
      </c>
      <c r="J2075" s="589">
        <f t="shared" si="98"/>
        <v>0</v>
      </c>
    </row>
    <row r="2076" spans="1:10">
      <c r="A2076" s="584">
        <v>2016</v>
      </c>
      <c r="B2076" s="585" t="s">
        <v>1127</v>
      </c>
      <c r="C2076" s="585" t="s">
        <v>31</v>
      </c>
      <c r="D2076" s="586">
        <v>29215</v>
      </c>
      <c r="E2076" s="587">
        <v>18</v>
      </c>
      <c r="F2076" s="587">
        <f t="shared" si="96"/>
        <v>525870</v>
      </c>
      <c r="G2076" s="588">
        <v>0.24</v>
      </c>
      <c r="H2076" s="586">
        <v>5.2</v>
      </c>
      <c r="I2076" s="587">
        <f t="shared" si="97"/>
        <v>151918</v>
      </c>
      <c r="J2076" s="589">
        <f t="shared" si="98"/>
        <v>0</v>
      </c>
    </row>
    <row r="2077" spans="1:10">
      <c r="A2077" s="584">
        <v>2016</v>
      </c>
      <c r="B2077" s="585" t="s">
        <v>1127</v>
      </c>
      <c r="C2077" s="585" t="s">
        <v>31</v>
      </c>
      <c r="D2077" s="586">
        <v>47097</v>
      </c>
      <c r="E2077" s="587">
        <v>17.856000000000002</v>
      </c>
      <c r="F2077" s="587">
        <f t="shared" si="96"/>
        <v>840964.03200000012</v>
      </c>
      <c r="G2077" s="588">
        <v>0.22</v>
      </c>
      <c r="H2077" s="586">
        <v>5.3</v>
      </c>
      <c r="I2077" s="587">
        <f t="shared" si="97"/>
        <v>249614.1</v>
      </c>
      <c r="J2077" s="589">
        <f t="shared" si="98"/>
        <v>0</v>
      </c>
    </row>
    <row r="2078" spans="1:10">
      <c r="A2078" s="584">
        <v>2016</v>
      </c>
      <c r="B2078" s="585" t="s">
        <v>1127</v>
      </c>
      <c r="C2078" s="585" t="s">
        <v>31</v>
      </c>
      <c r="D2078" s="586">
        <v>140464</v>
      </c>
      <c r="E2078" s="587">
        <v>17.494</v>
      </c>
      <c r="F2078" s="587">
        <f t="shared" si="96"/>
        <v>2457277.216</v>
      </c>
      <c r="G2078" s="588">
        <v>0.19</v>
      </c>
      <c r="H2078" s="586">
        <v>4.5</v>
      </c>
      <c r="I2078" s="587">
        <f t="shared" si="97"/>
        <v>632088</v>
      </c>
      <c r="J2078" s="589">
        <f t="shared" si="98"/>
        <v>0</v>
      </c>
    </row>
    <row r="2079" spans="1:10">
      <c r="A2079" s="584">
        <v>2016</v>
      </c>
      <c r="B2079" s="585" t="s">
        <v>1127</v>
      </c>
      <c r="C2079" s="585" t="s">
        <v>31</v>
      </c>
      <c r="D2079" s="586">
        <v>76661</v>
      </c>
      <c r="E2079" s="587">
        <v>17.928000000000001</v>
      </c>
      <c r="F2079" s="587">
        <f t="shared" si="96"/>
        <v>1374378.4080000001</v>
      </c>
      <c r="G2079" s="588">
        <v>0.24</v>
      </c>
      <c r="H2079" s="586">
        <v>5.2</v>
      </c>
      <c r="I2079" s="587">
        <f t="shared" si="97"/>
        <v>398637.2</v>
      </c>
      <c r="J2079" s="589">
        <f t="shared" si="98"/>
        <v>0</v>
      </c>
    </row>
    <row r="2080" spans="1:10">
      <c r="A2080" s="584">
        <v>2016</v>
      </c>
      <c r="B2080" s="585" t="s">
        <v>1131</v>
      </c>
      <c r="C2080" s="585" t="s">
        <v>31</v>
      </c>
      <c r="D2080" s="586">
        <v>15224</v>
      </c>
      <c r="E2080" s="587">
        <v>26.1</v>
      </c>
      <c r="F2080" s="587">
        <f t="shared" si="96"/>
        <v>397346.4</v>
      </c>
      <c r="G2080" s="588">
        <v>2.23</v>
      </c>
      <c r="H2080" s="586">
        <v>7.2</v>
      </c>
      <c r="I2080" s="587">
        <f t="shared" si="97"/>
        <v>109612.8</v>
      </c>
      <c r="J2080" s="589">
        <f t="shared" si="98"/>
        <v>0</v>
      </c>
    </row>
    <row r="2081" spans="1:10">
      <c r="A2081" s="584">
        <v>2016</v>
      </c>
      <c r="B2081" s="585" t="s">
        <v>1127</v>
      </c>
      <c r="C2081" s="585" t="s">
        <v>31</v>
      </c>
      <c r="D2081" s="586">
        <v>14604</v>
      </c>
      <c r="E2081" s="587">
        <v>17.8</v>
      </c>
      <c r="F2081" s="587">
        <f t="shared" si="96"/>
        <v>259951.2</v>
      </c>
      <c r="G2081" s="588">
        <v>0.18</v>
      </c>
      <c r="H2081" s="586">
        <v>4.2</v>
      </c>
      <c r="I2081" s="587">
        <f t="shared" si="97"/>
        <v>61336.800000000003</v>
      </c>
      <c r="J2081" s="589">
        <f t="shared" si="98"/>
        <v>0</v>
      </c>
    </row>
    <row r="2082" spans="1:10">
      <c r="A2082" s="584">
        <v>2016</v>
      </c>
      <c r="B2082" s="585" t="s">
        <v>1127</v>
      </c>
      <c r="C2082" s="585" t="s">
        <v>31</v>
      </c>
      <c r="D2082" s="586">
        <v>15466</v>
      </c>
      <c r="E2082" s="587">
        <v>17.899999999999999</v>
      </c>
      <c r="F2082" s="587">
        <f t="shared" si="96"/>
        <v>276841.39999999997</v>
      </c>
      <c r="G2082" s="588">
        <v>0.25</v>
      </c>
      <c r="H2082" s="586">
        <v>5.5</v>
      </c>
      <c r="I2082" s="587">
        <f t="shared" si="97"/>
        <v>85063</v>
      </c>
      <c r="J2082" s="589">
        <f t="shared" si="98"/>
        <v>0</v>
      </c>
    </row>
    <row r="2083" spans="1:10">
      <c r="A2083" s="584">
        <v>2016</v>
      </c>
      <c r="B2083" s="585" t="s">
        <v>1127</v>
      </c>
      <c r="C2083" s="585" t="s">
        <v>31</v>
      </c>
      <c r="D2083" s="586">
        <v>15491</v>
      </c>
      <c r="E2083" s="587">
        <v>17.899999999999999</v>
      </c>
      <c r="F2083" s="587">
        <f t="shared" si="96"/>
        <v>277288.89999999997</v>
      </c>
      <c r="G2083" s="588">
        <v>0.2</v>
      </c>
      <c r="H2083" s="586">
        <v>4.9000000000000004</v>
      </c>
      <c r="I2083" s="587">
        <f t="shared" si="97"/>
        <v>75905.900000000009</v>
      </c>
      <c r="J2083" s="589">
        <f t="shared" si="98"/>
        <v>0</v>
      </c>
    </row>
    <row r="2084" spans="1:10">
      <c r="A2084" s="584">
        <v>2016</v>
      </c>
      <c r="B2084" s="585" t="s">
        <v>1127</v>
      </c>
      <c r="C2084" s="585" t="s">
        <v>31</v>
      </c>
      <c r="D2084" s="586">
        <v>26378</v>
      </c>
      <c r="E2084" s="587">
        <v>17.846</v>
      </c>
      <c r="F2084" s="587">
        <f t="shared" si="96"/>
        <v>470741.788</v>
      </c>
      <c r="G2084" s="588">
        <v>0.23</v>
      </c>
      <c r="H2084" s="586">
        <v>5.4</v>
      </c>
      <c r="I2084" s="587">
        <f t="shared" si="97"/>
        <v>142441.20000000001</v>
      </c>
      <c r="J2084" s="589">
        <f t="shared" si="98"/>
        <v>0</v>
      </c>
    </row>
    <row r="2085" spans="1:10">
      <c r="A2085" s="584">
        <v>2016</v>
      </c>
      <c r="B2085" s="585" t="s">
        <v>1127</v>
      </c>
      <c r="C2085" s="585" t="s">
        <v>31</v>
      </c>
      <c r="D2085" s="586">
        <v>45091</v>
      </c>
      <c r="E2085" s="587">
        <v>17.8</v>
      </c>
      <c r="F2085" s="587">
        <f t="shared" si="96"/>
        <v>802619.8</v>
      </c>
      <c r="G2085" s="588">
        <v>0.23</v>
      </c>
      <c r="H2085" s="586">
        <v>5.7</v>
      </c>
      <c r="I2085" s="587">
        <f t="shared" si="97"/>
        <v>257018.7</v>
      </c>
      <c r="J2085" s="589">
        <f t="shared" si="98"/>
        <v>0</v>
      </c>
    </row>
    <row r="2086" spans="1:10">
      <c r="A2086" s="584">
        <v>2016</v>
      </c>
      <c r="B2086" s="585" t="s">
        <v>1127</v>
      </c>
      <c r="C2086" s="585" t="s">
        <v>31</v>
      </c>
      <c r="D2086" s="586">
        <v>56701</v>
      </c>
      <c r="E2086" s="587">
        <v>18.91</v>
      </c>
      <c r="F2086" s="587">
        <f t="shared" si="96"/>
        <v>1072215.9099999999</v>
      </c>
      <c r="G2086" s="588">
        <v>0.38</v>
      </c>
      <c r="H2086" s="586">
        <v>4.5999999999999996</v>
      </c>
      <c r="I2086" s="587">
        <f t="shared" si="97"/>
        <v>260824.59999999998</v>
      </c>
      <c r="J2086" s="589">
        <f t="shared" si="98"/>
        <v>0</v>
      </c>
    </row>
    <row r="2087" spans="1:10">
      <c r="A2087" s="584">
        <v>2016</v>
      </c>
      <c r="B2087" s="585" t="s">
        <v>1127</v>
      </c>
      <c r="C2087" s="585" t="s">
        <v>31</v>
      </c>
      <c r="D2087" s="586">
        <v>210012</v>
      </c>
      <c r="E2087" s="587">
        <v>18.02</v>
      </c>
      <c r="F2087" s="587">
        <f t="shared" si="96"/>
        <v>3784416.2399999998</v>
      </c>
      <c r="G2087" s="588">
        <v>0.26</v>
      </c>
      <c r="H2087" s="586">
        <v>5</v>
      </c>
      <c r="I2087" s="587">
        <f t="shared" si="97"/>
        <v>1050060</v>
      </c>
      <c r="J2087" s="589">
        <f t="shared" si="98"/>
        <v>0</v>
      </c>
    </row>
    <row r="2088" spans="1:10">
      <c r="A2088" s="584">
        <v>2016</v>
      </c>
      <c r="B2088" s="585" t="s">
        <v>1127</v>
      </c>
      <c r="C2088" s="585" t="s">
        <v>31</v>
      </c>
      <c r="D2088" s="586">
        <v>59147</v>
      </c>
      <c r="E2088" s="587">
        <v>18.670000000000002</v>
      </c>
      <c r="F2088" s="587">
        <f t="shared" si="96"/>
        <v>1104274.49</v>
      </c>
      <c r="G2088" s="588">
        <v>0.37</v>
      </c>
      <c r="H2088" s="586">
        <v>4.4000000000000004</v>
      </c>
      <c r="I2088" s="587">
        <f t="shared" si="97"/>
        <v>260246.80000000002</v>
      </c>
      <c r="J2088" s="589">
        <f t="shared" si="98"/>
        <v>0</v>
      </c>
    </row>
    <row r="2089" spans="1:10">
      <c r="A2089" s="584">
        <v>2016</v>
      </c>
      <c r="B2089" s="585" t="s">
        <v>1127</v>
      </c>
      <c r="C2089" s="585" t="s">
        <v>31</v>
      </c>
      <c r="D2089" s="586">
        <v>38552</v>
      </c>
      <c r="E2089" s="587">
        <v>17.559999999999999</v>
      </c>
      <c r="F2089" s="587">
        <f t="shared" si="96"/>
        <v>676973.12</v>
      </c>
      <c r="G2089" s="588">
        <v>0.18</v>
      </c>
      <c r="H2089" s="586">
        <v>4.0999999999999996</v>
      </c>
      <c r="I2089" s="587">
        <f t="shared" si="97"/>
        <v>158063.19999999998</v>
      </c>
      <c r="J2089" s="589">
        <f t="shared" si="98"/>
        <v>0</v>
      </c>
    </row>
    <row r="2090" spans="1:10">
      <c r="A2090" s="584">
        <v>2016</v>
      </c>
      <c r="B2090" s="585" t="s">
        <v>1127</v>
      </c>
      <c r="C2090" s="585" t="s">
        <v>31</v>
      </c>
      <c r="D2090" s="586">
        <v>25546</v>
      </c>
      <c r="E2090" s="587">
        <v>18.12</v>
      </c>
      <c r="F2090" s="587">
        <f t="shared" si="96"/>
        <v>462893.52</v>
      </c>
      <c r="G2090" s="588">
        <v>0.23</v>
      </c>
      <c r="H2090" s="586">
        <v>4.5999999999999996</v>
      </c>
      <c r="I2090" s="587">
        <f t="shared" si="97"/>
        <v>117511.59999999999</v>
      </c>
      <c r="J2090" s="589">
        <f t="shared" si="98"/>
        <v>0</v>
      </c>
    </row>
    <row r="2091" spans="1:10">
      <c r="A2091" s="584">
        <v>2016</v>
      </c>
      <c r="B2091" s="585" t="s">
        <v>1127</v>
      </c>
      <c r="C2091" s="585" t="s">
        <v>31</v>
      </c>
      <c r="D2091" s="586">
        <v>12669</v>
      </c>
      <c r="E2091" s="587">
        <v>18.18</v>
      </c>
      <c r="F2091" s="587">
        <f t="shared" si="96"/>
        <v>230322.41999999998</v>
      </c>
      <c r="G2091" s="588">
        <v>0.25</v>
      </c>
      <c r="H2091" s="586">
        <v>4.9000000000000004</v>
      </c>
      <c r="I2091" s="587">
        <f t="shared" si="97"/>
        <v>62078.100000000006</v>
      </c>
      <c r="J2091" s="589">
        <f t="shared" si="98"/>
        <v>0</v>
      </c>
    </row>
    <row r="2092" spans="1:10">
      <c r="A2092" s="584">
        <v>2016</v>
      </c>
      <c r="B2092" s="585" t="s">
        <v>1127</v>
      </c>
      <c r="C2092" s="585" t="s">
        <v>31</v>
      </c>
      <c r="D2092" s="586">
        <v>235</v>
      </c>
      <c r="E2092" s="587">
        <v>18.18</v>
      </c>
      <c r="F2092" s="587">
        <f t="shared" si="96"/>
        <v>4272.3</v>
      </c>
      <c r="G2092" s="588">
        <v>0.21</v>
      </c>
      <c r="H2092" s="586">
        <v>4.5</v>
      </c>
      <c r="I2092" s="587">
        <f t="shared" si="97"/>
        <v>1057.5</v>
      </c>
      <c r="J2092" s="589">
        <f t="shared" si="98"/>
        <v>0</v>
      </c>
    </row>
    <row r="2093" spans="1:10">
      <c r="A2093" s="584">
        <v>2016</v>
      </c>
      <c r="B2093" s="585" t="s">
        <v>1127</v>
      </c>
      <c r="C2093" s="585" t="s">
        <v>31</v>
      </c>
      <c r="D2093" s="586">
        <v>111</v>
      </c>
      <c r="E2093" s="587">
        <v>18.18</v>
      </c>
      <c r="F2093" s="587">
        <f t="shared" si="96"/>
        <v>2017.98</v>
      </c>
      <c r="G2093" s="588">
        <v>0.18</v>
      </c>
      <c r="H2093" s="586">
        <v>4</v>
      </c>
      <c r="I2093" s="587">
        <f t="shared" si="97"/>
        <v>444</v>
      </c>
      <c r="J2093" s="589">
        <f t="shared" si="98"/>
        <v>0</v>
      </c>
    </row>
    <row r="2094" spans="1:10">
      <c r="A2094" s="584">
        <v>2016</v>
      </c>
      <c r="B2094" s="585" t="s">
        <v>1127</v>
      </c>
      <c r="C2094" s="585" t="s">
        <v>31</v>
      </c>
      <c r="D2094" s="586">
        <v>15258</v>
      </c>
      <c r="E2094" s="587">
        <v>17.850000000000001</v>
      </c>
      <c r="F2094" s="587">
        <f t="shared" si="96"/>
        <v>272355.30000000005</v>
      </c>
      <c r="G2094" s="588">
        <v>0.22</v>
      </c>
      <c r="H2094" s="586">
        <v>5.8</v>
      </c>
      <c r="I2094" s="587">
        <f t="shared" si="97"/>
        <v>88496.4</v>
      </c>
      <c r="J2094" s="589">
        <f t="shared" si="98"/>
        <v>0</v>
      </c>
    </row>
    <row r="2095" spans="1:10">
      <c r="A2095" s="584">
        <v>2016</v>
      </c>
      <c r="B2095" s="585" t="s">
        <v>1127</v>
      </c>
      <c r="C2095" s="585" t="s">
        <v>31</v>
      </c>
      <c r="D2095" s="586">
        <v>46069</v>
      </c>
      <c r="E2095" s="587">
        <v>17.78</v>
      </c>
      <c r="F2095" s="587">
        <f t="shared" si="96"/>
        <v>819106.82000000007</v>
      </c>
      <c r="G2095" s="588">
        <v>0.23</v>
      </c>
      <c r="H2095" s="586">
        <v>5.6</v>
      </c>
      <c r="I2095" s="587">
        <f t="shared" si="97"/>
        <v>257986.4</v>
      </c>
      <c r="J2095" s="589">
        <f t="shared" si="98"/>
        <v>0</v>
      </c>
    </row>
    <row r="2096" spans="1:10">
      <c r="A2096" s="584">
        <v>2016</v>
      </c>
      <c r="B2096" s="585" t="s">
        <v>1127</v>
      </c>
      <c r="C2096" s="585" t="s">
        <v>31</v>
      </c>
      <c r="D2096" s="586">
        <v>16231</v>
      </c>
      <c r="E2096" s="587">
        <v>17.62</v>
      </c>
      <c r="F2096" s="587">
        <f t="shared" si="96"/>
        <v>285990.22000000003</v>
      </c>
      <c r="G2096" s="588">
        <v>0.3</v>
      </c>
      <c r="H2096" s="586">
        <v>5.8</v>
      </c>
      <c r="I2096" s="587">
        <f t="shared" si="97"/>
        <v>94139.8</v>
      </c>
      <c r="J2096" s="589">
        <f t="shared" si="98"/>
        <v>0</v>
      </c>
    </row>
    <row r="2097" spans="1:10">
      <c r="A2097" s="584">
        <v>2016</v>
      </c>
      <c r="B2097" s="585" t="s">
        <v>1127</v>
      </c>
      <c r="C2097" s="585" t="s">
        <v>31</v>
      </c>
      <c r="D2097" s="586">
        <v>16363</v>
      </c>
      <c r="E2097" s="587">
        <v>17.86</v>
      </c>
      <c r="F2097" s="587">
        <f t="shared" si="96"/>
        <v>292243.18</v>
      </c>
      <c r="G2097" s="588">
        <v>0.2</v>
      </c>
      <c r="H2097" s="586">
        <v>4.3</v>
      </c>
      <c r="I2097" s="587">
        <f t="shared" si="97"/>
        <v>70360.899999999994</v>
      </c>
      <c r="J2097" s="589">
        <f t="shared" si="98"/>
        <v>0</v>
      </c>
    </row>
    <row r="2098" spans="1:10">
      <c r="A2098" s="584">
        <v>2016</v>
      </c>
      <c r="B2098" s="585" t="s">
        <v>1127</v>
      </c>
      <c r="C2098" s="585" t="s">
        <v>31</v>
      </c>
      <c r="D2098" s="586">
        <v>16382</v>
      </c>
      <c r="E2098" s="587">
        <v>17.54</v>
      </c>
      <c r="F2098" s="587">
        <f t="shared" si="96"/>
        <v>287340.27999999997</v>
      </c>
      <c r="G2098" s="588">
        <v>0.22</v>
      </c>
      <c r="H2098" s="586">
        <v>4.3</v>
      </c>
      <c r="I2098" s="587">
        <f t="shared" si="97"/>
        <v>70442.599999999991</v>
      </c>
      <c r="J2098" s="589">
        <f t="shared" si="98"/>
        <v>0</v>
      </c>
    </row>
    <row r="2099" spans="1:10">
      <c r="A2099" s="584">
        <v>2016</v>
      </c>
      <c r="B2099" s="585" t="s">
        <v>1127</v>
      </c>
      <c r="C2099" s="585" t="s">
        <v>31</v>
      </c>
      <c r="D2099" s="586">
        <v>16445</v>
      </c>
      <c r="E2099" s="587">
        <v>17.68</v>
      </c>
      <c r="F2099" s="587">
        <f t="shared" si="96"/>
        <v>290747.59999999998</v>
      </c>
      <c r="G2099" s="588">
        <v>0.28000000000000003</v>
      </c>
      <c r="H2099" s="586">
        <v>5.8</v>
      </c>
      <c r="I2099" s="587">
        <f t="shared" si="97"/>
        <v>95381</v>
      </c>
      <c r="J2099" s="589">
        <f t="shared" si="98"/>
        <v>0</v>
      </c>
    </row>
    <row r="2100" spans="1:10">
      <c r="A2100" s="584">
        <v>2016</v>
      </c>
      <c r="B2100" s="585" t="s">
        <v>1127</v>
      </c>
      <c r="C2100" s="585" t="s">
        <v>31</v>
      </c>
      <c r="D2100" s="586">
        <v>32713</v>
      </c>
      <c r="E2100" s="587">
        <v>17.920000000000002</v>
      </c>
      <c r="F2100" s="587">
        <f t="shared" si="96"/>
        <v>586216.96000000008</v>
      </c>
      <c r="G2100" s="588">
        <v>0.24</v>
      </c>
      <c r="H2100" s="586">
        <v>5.4</v>
      </c>
      <c r="I2100" s="587">
        <f t="shared" si="97"/>
        <v>176650.2</v>
      </c>
      <c r="J2100" s="589">
        <f t="shared" si="98"/>
        <v>0</v>
      </c>
    </row>
    <row r="2101" spans="1:10">
      <c r="A2101" s="584">
        <v>2016</v>
      </c>
      <c r="B2101" s="585" t="s">
        <v>1127</v>
      </c>
      <c r="C2101" s="585" t="s">
        <v>31</v>
      </c>
      <c r="D2101" s="586">
        <v>16717</v>
      </c>
      <c r="E2101" s="587">
        <v>17.940000000000001</v>
      </c>
      <c r="F2101" s="587">
        <f t="shared" si="96"/>
        <v>299902.98000000004</v>
      </c>
      <c r="G2101" s="588">
        <v>0.2</v>
      </c>
      <c r="H2101" s="586">
        <v>5.4</v>
      </c>
      <c r="I2101" s="587">
        <f t="shared" si="97"/>
        <v>90271.8</v>
      </c>
      <c r="J2101" s="589">
        <f t="shared" si="98"/>
        <v>0</v>
      </c>
    </row>
    <row r="2102" spans="1:10">
      <c r="A2102" s="584">
        <v>2016</v>
      </c>
      <c r="B2102" s="585" t="s">
        <v>1127</v>
      </c>
      <c r="C2102" s="585" t="s">
        <v>31</v>
      </c>
      <c r="D2102" s="586">
        <v>13037</v>
      </c>
      <c r="E2102" s="587">
        <v>17.75</v>
      </c>
      <c r="F2102" s="587">
        <f t="shared" si="96"/>
        <v>231406.75</v>
      </c>
      <c r="G2102" s="588">
        <v>0.23</v>
      </c>
      <c r="H2102" s="586">
        <v>5.7</v>
      </c>
      <c r="I2102" s="587">
        <f t="shared" si="97"/>
        <v>74310.900000000009</v>
      </c>
      <c r="J2102" s="589">
        <f t="shared" si="98"/>
        <v>0</v>
      </c>
    </row>
    <row r="2103" spans="1:10">
      <c r="A2103" s="584">
        <v>2016</v>
      </c>
      <c r="B2103" s="585" t="s">
        <v>1127</v>
      </c>
      <c r="C2103" s="585" t="s">
        <v>31</v>
      </c>
      <c r="D2103" s="586">
        <v>26033</v>
      </c>
      <c r="E2103" s="587">
        <v>17.8</v>
      </c>
      <c r="F2103" s="587">
        <f t="shared" si="96"/>
        <v>463387.4</v>
      </c>
      <c r="G2103" s="588">
        <v>0.24</v>
      </c>
      <c r="H2103" s="586">
        <v>5.7</v>
      </c>
      <c r="I2103" s="587">
        <f t="shared" si="97"/>
        <v>148388.1</v>
      </c>
      <c r="J2103" s="589">
        <f t="shared" si="98"/>
        <v>0</v>
      </c>
    </row>
    <row r="2104" spans="1:10">
      <c r="A2104" s="584">
        <v>2016</v>
      </c>
      <c r="B2104" s="585" t="s">
        <v>1127</v>
      </c>
      <c r="C2104" s="585" t="s">
        <v>31</v>
      </c>
      <c r="D2104" s="586">
        <v>12800</v>
      </c>
      <c r="E2104" s="587">
        <v>17.8</v>
      </c>
      <c r="F2104" s="587">
        <f t="shared" si="96"/>
        <v>227840</v>
      </c>
      <c r="G2104" s="588">
        <v>0.23</v>
      </c>
      <c r="H2104" s="586">
        <v>5.5</v>
      </c>
      <c r="I2104" s="587">
        <f t="shared" si="97"/>
        <v>70400</v>
      </c>
      <c r="J2104" s="589">
        <f t="shared" si="98"/>
        <v>0</v>
      </c>
    </row>
    <row r="2105" spans="1:10">
      <c r="A2105" s="584">
        <v>2016</v>
      </c>
      <c r="B2105" s="585" t="s">
        <v>1127</v>
      </c>
      <c r="C2105" s="585" t="s">
        <v>31</v>
      </c>
      <c r="D2105" s="586">
        <v>26091</v>
      </c>
      <c r="E2105" s="587">
        <v>17.88</v>
      </c>
      <c r="F2105" s="587">
        <f t="shared" si="96"/>
        <v>466507.07999999996</v>
      </c>
      <c r="G2105" s="588">
        <v>0.21</v>
      </c>
      <c r="H2105" s="586">
        <v>4.8</v>
      </c>
      <c r="I2105" s="587">
        <f t="shared" si="97"/>
        <v>125236.79999999999</v>
      </c>
      <c r="J2105" s="589">
        <f t="shared" si="98"/>
        <v>0</v>
      </c>
    </row>
    <row r="2106" spans="1:10">
      <c r="A2106" s="584">
        <v>2016</v>
      </c>
      <c r="B2106" s="585" t="s">
        <v>1127</v>
      </c>
      <c r="C2106" s="585" t="s">
        <v>31</v>
      </c>
      <c r="D2106" s="586">
        <v>209289</v>
      </c>
      <c r="E2106" s="587">
        <v>17.52</v>
      </c>
      <c r="F2106" s="587">
        <f t="shared" si="96"/>
        <v>3666743.28</v>
      </c>
      <c r="G2106" s="588">
        <v>0.19</v>
      </c>
      <c r="H2106" s="586">
        <v>4.5</v>
      </c>
      <c r="I2106" s="587">
        <f t="shared" si="97"/>
        <v>941800.5</v>
      </c>
      <c r="J2106" s="589">
        <f t="shared" si="98"/>
        <v>0</v>
      </c>
    </row>
    <row r="2107" spans="1:10">
      <c r="A2107" s="584">
        <v>2016</v>
      </c>
      <c r="B2107" s="585" t="s">
        <v>1127</v>
      </c>
      <c r="C2107" s="585" t="s">
        <v>31</v>
      </c>
      <c r="D2107" s="586">
        <v>47326</v>
      </c>
      <c r="E2107" s="587">
        <v>17.149999999999999</v>
      </c>
      <c r="F2107" s="587">
        <f t="shared" si="96"/>
        <v>811640.89999999991</v>
      </c>
      <c r="G2107" s="588">
        <v>0.23</v>
      </c>
      <c r="H2107" s="586">
        <v>4.7</v>
      </c>
      <c r="I2107" s="587">
        <f t="shared" si="97"/>
        <v>222432.2</v>
      </c>
      <c r="J2107" s="589">
        <f t="shared" si="98"/>
        <v>0</v>
      </c>
    </row>
    <row r="2108" spans="1:10">
      <c r="A2108" s="584">
        <v>2016</v>
      </c>
      <c r="B2108" s="585" t="s">
        <v>1127</v>
      </c>
      <c r="C2108" s="585" t="s">
        <v>31</v>
      </c>
      <c r="D2108" s="586">
        <v>31740</v>
      </c>
      <c r="E2108" s="587">
        <v>17.78</v>
      </c>
      <c r="F2108" s="587">
        <f t="shared" si="96"/>
        <v>564337.20000000007</v>
      </c>
      <c r="G2108" s="588">
        <v>0.25</v>
      </c>
      <c r="H2108" s="586">
        <v>5.4</v>
      </c>
      <c r="I2108" s="587">
        <f t="shared" si="97"/>
        <v>171396</v>
      </c>
      <c r="J2108" s="589">
        <f t="shared" si="98"/>
        <v>0</v>
      </c>
    </row>
    <row r="2109" spans="1:10">
      <c r="A2109" s="584">
        <v>2016</v>
      </c>
      <c r="B2109" s="585" t="s">
        <v>1127</v>
      </c>
      <c r="C2109" s="585" t="s">
        <v>31</v>
      </c>
      <c r="D2109" s="586">
        <v>304645</v>
      </c>
      <c r="E2109" s="587">
        <v>17.73</v>
      </c>
      <c r="F2109" s="587">
        <f t="shared" si="96"/>
        <v>5401355.8500000006</v>
      </c>
      <c r="G2109" s="588">
        <v>0.19</v>
      </c>
      <c r="H2109" s="586">
        <v>4.3</v>
      </c>
      <c r="I2109" s="587">
        <f t="shared" si="97"/>
        <v>1309973.5</v>
      </c>
      <c r="J2109" s="589">
        <f t="shared" si="98"/>
        <v>0</v>
      </c>
    </row>
    <row r="2110" spans="1:10">
      <c r="A2110" s="584">
        <v>2016</v>
      </c>
      <c r="B2110" s="585" t="s">
        <v>1131</v>
      </c>
      <c r="C2110" s="585" t="s">
        <v>31</v>
      </c>
      <c r="D2110" s="586">
        <v>30408</v>
      </c>
      <c r="E2110" s="587">
        <v>22.32</v>
      </c>
      <c r="F2110" s="587">
        <f t="shared" si="96"/>
        <v>678706.56</v>
      </c>
      <c r="G2110" s="588">
        <v>3.2</v>
      </c>
      <c r="H2110" s="586">
        <v>9.4</v>
      </c>
      <c r="I2110" s="587">
        <f t="shared" si="97"/>
        <v>285835.2</v>
      </c>
      <c r="J2110" s="589">
        <f t="shared" si="98"/>
        <v>0</v>
      </c>
    </row>
    <row r="2111" spans="1:10">
      <c r="A2111" s="584">
        <v>2016</v>
      </c>
      <c r="B2111" s="585" t="s">
        <v>1127</v>
      </c>
      <c r="C2111" s="585" t="s">
        <v>31</v>
      </c>
      <c r="D2111" s="586">
        <v>79252</v>
      </c>
      <c r="E2111" s="587">
        <v>17.63</v>
      </c>
      <c r="F2111" s="587">
        <f t="shared" si="96"/>
        <v>1397212.76</v>
      </c>
      <c r="G2111" s="588">
        <v>0.2</v>
      </c>
      <c r="H2111" s="586">
        <v>4.5</v>
      </c>
      <c r="I2111" s="587">
        <f t="shared" si="97"/>
        <v>356634</v>
      </c>
      <c r="J2111" s="589">
        <f t="shared" si="98"/>
        <v>0</v>
      </c>
    </row>
    <row r="2112" spans="1:10">
      <c r="A2112" s="584">
        <v>2016</v>
      </c>
      <c r="B2112" s="585" t="s">
        <v>1127</v>
      </c>
      <c r="C2112" s="585" t="s">
        <v>31</v>
      </c>
      <c r="D2112" s="586">
        <v>111217</v>
      </c>
      <c r="E2112" s="587">
        <v>17.66</v>
      </c>
      <c r="F2112" s="587">
        <f t="shared" si="96"/>
        <v>1964092.22</v>
      </c>
      <c r="G2112" s="588">
        <v>0.19</v>
      </c>
      <c r="H2112" s="586">
        <v>4.3</v>
      </c>
      <c r="I2112" s="587">
        <f t="shared" si="97"/>
        <v>478233.1</v>
      </c>
      <c r="J2112" s="589">
        <f t="shared" si="98"/>
        <v>0</v>
      </c>
    </row>
    <row r="2113" spans="1:10">
      <c r="A2113" s="584">
        <v>2016</v>
      </c>
      <c r="B2113" s="585" t="s">
        <v>1127</v>
      </c>
      <c r="C2113" s="585" t="s">
        <v>31</v>
      </c>
      <c r="D2113" s="586">
        <v>213515</v>
      </c>
      <c r="E2113" s="587">
        <v>17.559999999999999</v>
      </c>
      <c r="F2113" s="587">
        <f t="shared" si="96"/>
        <v>3749323.4</v>
      </c>
      <c r="G2113" s="588">
        <v>0.2</v>
      </c>
      <c r="H2113" s="586">
        <v>4.4000000000000004</v>
      </c>
      <c r="I2113" s="587">
        <f t="shared" si="97"/>
        <v>939466.00000000012</v>
      </c>
      <c r="J2113" s="589">
        <f t="shared" si="98"/>
        <v>0</v>
      </c>
    </row>
    <row r="2114" spans="1:10">
      <c r="A2114" s="584">
        <v>2016</v>
      </c>
      <c r="B2114" s="585" t="s">
        <v>1127</v>
      </c>
      <c r="C2114" s="585" t="s">
        <v>31</v>
      </c>
      <c r="D2114" s="586">
        <v>346226</v>
      </c>
      <c r="E2114" s="587">
        <v>17.62</v>
      </c>
      <c r="F2114" s="587">
        <f t="shared" si="96"/>
        <v>6100502.1200000001</v>
      </c>
      <c r="G2114" s="588">
        <v>0.19</v>
      </c>
      <c r="H2114" s="586">
        <v>4.3</v>
      </c>
      <c r="I2114" s="587">
        <f t="shared" si="97"/>
        <v>1488771.8</v>
      </c>
      <c r="J2114" s="589">
        <f t="shared" si="98"/>
        <v>0</v>
      </c>
    </row>
    <row r="2115" spans="1:10">
      <c r="A2115" s="584">
        <v>2016</v>
      </c>
      <c r="B2115" s="585" t="s">
        <v>1127</v>
      </c>
      <c r="C2115" s="585" t="s">
        <v>31</v>
      </c>
      <c r="D2115" s="586">
        <v>111234</v>
      </c>
      <c r="E2115" s="587">
        <v>16.829999999999998</v>
      </c>
      <c r="F2115" s="587">
        <f t="shared" ref="F2115:F2178" si="99">E2115*D2115</f>
        <v>1872068.2199999997</v>
      </c>
      <c r="G2115" s="588">
        <v>0.38</v>
      </c>
      <c r="H2115" s="586">
        <v>5.6</v>
      </c>
      <c r="I2115" s="587">
        <f t="shared" ref="I2115:I2178" si="100">H2115*D2115</f>
        <v>622910.39999999991</v>
      </c>
      <c r="J2115" s="589">
        <f t="shared" ref="J2115:J2178" si="101">IF(B2115="LIG",1,0)</f>
        <v>0</v>
      </c>
    </row>
    <row r="2116" spans="1:10">
      <c r="A2116" s="584">
        <v>2016</v>
      </c>
      <c r="B2116" s="585" t="s">
        <v>1127</v>
      </c>
      <c r="C2116" s="585" t="s">
        <v>31</v>
      </c>
      <c r="D2116" s="586">
        <v>141462</v>
      </c>
      <c r="E2116" s="587">
        <v>17.657</v>
      </c>
      <c r="F2116" s="587">
        <f t="shared" si="99"/>
        <v>2497794.534</v>
      </c>
      <c r="G2116" s="588">
        <v>0.8</v>
      </c>
      <c r="H2116" s="586">
        <v>21.9</v>
      </c>
      <c r="I2116" s="587">
        <f t="shared" si="100"/>
        <v>3098017.8</v>
      </c>
      <c r="J2116" s="589">
        <f t="shared" si="101"/>
        <v>0</v>
      </c>
    </row>
    <row r="2117" spans="1:10">
      <c r="A2117" s="584">
        <v>2016</v>
      </c>
      <c r="B2117" s="585" t="s">
        <v>1131</v>
      </c>
      <c r="C2117" s="585" t="s">
        <v>31</v>
      </c>
      <c r="D2117" s="586">
        <v>487327</v>
      </c>
      <c r="E2117" s="587">
        <v>18.902000000000001</v>
      </c>
      <c r="F2117" s="587">
        <f t="shared" si="99"/>
        <v>9211454.9539999999</v>
      </c>
      <c r="G2117" s="588">
        <v>0.75</v>
      </c>
      <c r="H2117" s="586">
        <v>23.6</v>
      </c>
      <c r="I2117" s="587">
        <f t="shared" si="100"/>
        <v>11500917.200000001</v>
      </c>
      <c r="J2117" s="589">
        <f t="shared" si="101"/>
        <v>0</v>
      </c>
    </row>
    <row r="2118" spans="1:10">
      <c r="A2118" s="584">
        <v>2016</v>
      </c>
      <c r="B2118" s="585" t="s">
        <v>1131</v>
      </c>
      <c r="C2118" s="585" t="s">
        <v>31</v>
      </c>
      <c r="D2118" s="586">
        <v>11753</v>
      </c>
      <c r="E2118" s="587">
        <v>26.084</v>
      </c>
      <c r="F2118" s="587">
        <f t="shared" si="99"/>
        <v>306565.25199999998</v>
      </c>
      <c r="G2118" s="588">
        <v>2.62</v>
      </c>
      <c r="H2118" s="586">
        <v>7.4</v>
      </c>
      <c r="I2118" s="587">
        <f t="shared" si="100"/>
        <v>86972.2</v>
      </c>
      <c r="J2118" s="589">
        <f t="shared" si="101"/>
        <v>0</v>
      </c>
    </row>
    <row r="2119" spans="1:10">
      <c r="A2119" s="584">
        <v>2016</v>
      </c>
      <c r="B2119" s="585" t="s">
        <v>1131</v>
      </c>
      <c r="C2119" s="585" t="s">
        <v>31</v>
      </c>
      <c r="D2119" s="586">
        <v>11428</v>
      </c>
      <c r="E2119" s="587">
        <v>24.884</v>
      </c>
      <c r="F2119" s="587">
        <f t="shared" si="99"/>
        <v>284374.35200000001</v>
      </c>
      <c r="G2119" s="588">
        <v>0.88</v>
      </c>
      <c r="H2119" s="586">
        <v>12.2</v>
      </c>
      <c r="I2119" s="587">
        <f t="shared" si="100"/>
        <v>139421.6</v>
      </c>
      <c r="J2119" s="589">
        <f t="shared" si="101"/>
        <v>0</v>
      </c>
    </row>
    <row r="2120" spans="1:10">
      <c r="A2120" s="584">
        <v>2016</v>
      </c>
      <c r="B2120" s="585" t="s">
        <v>1131</v>
      </c>
      <c r="C2120" s="585" t="s">
        <v>31</v>
      </c>
      <c r="D2120" s="586">
        <v>11590</v>
      </c>
      <c r="E2120" s="587">
        <v>24.222000000000001</v>
      </c>
      <c r="F2120" s="587">
        <f t="shared" si="99"/>
        <v>280732.98000000004</v>
      </c>
      <c r="G2120" s="588">
        <v>0.76</v>
      </c>
      <c r="H2120" s="586">
        <v>12.3</v>
      </c>
      <c r="I2120" s="587">
        <f t="shared" si="100"/>
        <v>142557</v>
      </c>
      <c r="J2120" s="589">
        <f t="shared" si="101"/>
        <v>0</v>
      </c>
    </row>
    <row r="2121" spans="1:10">
      <c r="A2121" s="584">
        <v>2016</v>
      </c>
      <c r="B2121" s="585" t="s">
        <v>1131</v>
      </c>
      <c r="C2121" s="585" t="s">
        <v>31</v>
      </c>
      <c r="D2121" s="586">
        <v>34940</v>
      </c>
      <c r="E2121" s="587">
        <v>25.891999999999999</v>
      </c>
      <c r="F2121" s="587">
        <f t="shared" si="99"/>
        <v>904666.48</v>
      </c>
      <c r="G2121" s="588">
        <v>2.5499999999999998</v>
      </c>
      <c r="H2121" s="586">
        <v>7.5</v>
      </c>
      <c r="I2121" s="587">
        <f t="shared" si="100"/>
        <v>262050</v>
      </c>
      <c r="J2121" s="589">
        <f t="shared" si="101"/>
        <v>0</v>
      </c>
    </row>
    <row r="2122" spans="1:10">
      <c r="A2122" s="584">
        <v>2016</v>
      </c>
      <c r="B2122" s="585" t="s">
        <v>1131</v>
      </c>
      <c r="C2122" s="585" t="s">
        <v>31</v>
      </c>
      <c r="D2122" s="586">
        <v>35158</v>
      </c>
      <c r="E2122" s="587">
        <v>25.994</v>
      </c>
      <c r="F2122" s="587">
        <f t="shared" si="99"/>
        <v>913897.05200000003</v>
      </c>
      <c r="G2122" s="588">
        <v>2.4900000000000002</v>
      </c>
      <c r="H2122" s="586">
        <v>7.4</v>
      </c>
      <c r="I2122" s="587">
        <f t="shared" si="100"/>
        <v>260169.2</v>
      </c>
      <c r="J2122" s="589">
        <f t="shared" si="101"/>
        <v>0</v>
      </c>
    </row>
    <row r="2123" spans="1:10">
      <c r="A2123" s="584">
        <v>2016</v>
      </c>
      <c r="B2123" s="585" t="s">
        <v>1131</v>
      </c>
      <c r="C2123" s="585" t="s">
        <v>31</v>
      </c>
      <c r="D2123" s="586">
        <v>36733</v>
      </c>
      <c r="E2123" s="587">
        <v>24.486000000000001</v>
      </c>
      <c r="F2123" s="587">
        <f t="shared" si="99"/>
        <v>899444.23800000001</v>
      </c>
      <c r="G2123" s="588">
        <v>0.69</v>
      </c>
      <c r="H2123" s="586">
        <v>11.4</v>
      </c>
      <c r="I2123" s="587">
        <f t="shared" si="100"/>
        <v>418756.2</v>
      </c>
      <c r="J2123" s="589">
        <f t="shared" si="101"/>
        <v>0</v>
      </c>
    </row>
    <row r="2124" spans="1:10">
      <c r="A2124" s="584">
        <v>2016</v>
      </c>
      <c r="B2124" s="585" t="s">
        <v>1131</v>
      </c>
      <c r="C2124" s="585" t="s">
        <v>31</v>
      </c>
      <c r="D2124" s="586">
        <v>58383</v>
      </c>
      <c r="E2124" s="587">
        <v>23.84</v>
      </c>
      <c r="F2124" s="587">
        <f t="shared" si="99"/>
        <v>1391850.72</v>
      </c>
      <c r="G2124" s="588">
        <v>0.72</v>
      </c>
      <c r="H2124" s="586">
        <v>13.6</v>
      </c>
      <c r="I2124" s="587">
        <f t="shared" si="100"/>
        <v>794008.79999999993</v>
      </c>
      <c r="J2124" s="589">
        <f t="shared" si="101"/>
        <v>0</v>
      </c>
    </row>
    <row r="2125" spans="1:10">
      <c r="A2125" s="584">
        <v>2016</v>
      </c>
      <c r="B2125" s="585" t="s">
        <v>1131</v>
      </c>
      <c r="C2125" s="585" t="s">
        <v>31</v>
      </c>
      <c r="D2125" s="586">
        <v>77041</v>
      </c>
      <c r="E2125" s="587">
        <v>24.905999999999999</v>
      </c>
      <c r="F2125" s="587">
        <f t="shared" si="99"/>
        <v>1918783.1459999999</v>
      </c>
      <c r="G2125" s="588">
        <v>1.47</v>
      </c>
      <c r="H2125" s="586">
        <v>7.7</v>
      </c>
      <c r="I2125" s="587">
        <f t="shared" si="100"/>
        <v>593215.70000000007</v>
      </c>
      <c r="J2125" s="589">
        <f t="shared" si="101"/>
        <v>0</v>
      </c>
    </row>
    <row r="2126" spans="1:10">
      <c r="A2126" s="584">
        <v>2016</v>
      </c>
      <c r="B2126" s="585" t="s">
        <v>1131</v>
      </c>
      <c r="C2126" s="585" t="s">
        <v>31</v>
      </c>
      <c r="D2126" s="586">
        <v>23271</v>
      </c>
      <c r="E2126" s="587">
        <v>26.004000000000001</v>
      </c>
      <c r="F2126" s="587">
        <f t="shared" si="99"/>
        <v>605139.08400000003</v>
      </c>
      <c r="G2126" s="588">
        <v>2.4900000000000002</v>
      </c>
      <c r="H2126" s="586">
        <v>7.3</v>
      </c>
      <c r="I2126" s="587">
        <f t="shared" si="100"/>
        <v>169878.3</v>
      </c>
      <c r="J2126" s="589">
        <f t="shared" si="101"/>
        <v>0</v>
      </c>
    </row>
    <row r="2127" spans="1:10">
      <c r="A2127" s="584">
        <v>2016</v>
      </c>
      <c r="B2127" s="585" t="s">
        <v>1131</v>
      </c>
      <c r="C2127" s="585" t="s">
        <v>31</v>
      </c>
      <c r="D2127" s="586">
        <v>35127</v>
      </c>
      <c r="E2127" s="587">
        <v>25.872</v>
      </c>
      <c r="F2127" s="587">
        <f t="shared" si="99"/>
        <v>908805.74399999995</v>
      </c>
      <c r="G2127" s="588">
        <v>2.4900000000000002</v>
      </c>
      <c r="H2127" s="586">
        <v>7.4</v>
      </c>
      <c r="I2127" s="587">
        <f t="shared" si="100"/>
        <v>259939.80000000002</v>
      </c>
      <c r="J2127" s="589">
        <f t="shared" si="101"/>
        <v>0</v>
      </c>
    </row>
    <row r="2128" spans="1:10">
      <c r="A2128" s="584">
        <v>2016</v>
      </c>
      <c r="B2128" s="585" t="s">
        <v>1131</v>
      </c>
      <c r="C2128" s="585" t="s">
        <v>31</v>
      </c>
      <c r="D2128" s="586">
        <v>12939</v>
      </c>
      <c r="E2128" s="587">
        <v>24.716000000000001</v>
      </c>
      <c r="F2128" s="587">
        <f t="shared" si="99"/>
        <v>319800.32400000002</v>
      </c>
      <c r="G2128" s="588">
        <v>0.84</v>
      </c>
      <c r="H2128" s="586">
        <v>9.6</v>
      </c>
      <c r="I2128" s="587">
        <f t="shared" si="100"/>
        <v>124214.39999999999</v>
      </c>
      <c r="J2128" s="589">
        <f t="shared" si="101"/>
        <v>0</v>
      </c>
    </row>
    <row r="2129" spans="1:10">
      <c r="A2129" s="584">
        <v>2016</v>
      </c>
      <c r="B2129" s="585" t="s">
        <v>1131</v>
      </c>
      <c r="C2129" s="585" t="s">
        <v>31</v>
      </c>
      <c r="D2129" s="586">
        <v>25779</v>
      </c>
      <c r="E2129" s="587">
        <v>24.76</v>
      </c>
      <c r="F2129" s="587">
        <f t="shared" si="99"/>
        <v>638288.04</v>
      </c>
      <c r="G2129" s="588">
        <v>0.87</v>
      </c>
      <c r="H2129" s="586">
        <v>10.8</v>
      </c>
      <c r="I2129" s="587">
        <f t="shared" si="100"/>
        <v>278413.2</v>
      </c>
      <c r="J2129" s="589">
        <f t="shared" si="101"/>
        <v>0</v>
      </c>
    </row>
    <row r="2130" spans="1:10">
      <c r="A2130" s="584">
        <v>2016</v>
      </c>
      <c r="B2130" s="585" t="s">
        <v>1131</v>
      </c>
      <c r="C2130" s="585" t="s">
        <v>31</v>
      </c>
      <c r="D2130" s="586">
        <v>46387</v>
      </c>
      <c r="E2130" s="587">
        <v>23.992000000000001</v>
      </c>
      <c r="F2130" s="587">
        <f t="shared" si="99"/>
        <v>1112916.9040000001</v>
      </c>
      <c r="G2130" s="588">
        <v>0.71</v>
      </c>
      <c r="H2130" s="586">
        <v>12.4</v>
      </c>
      <c r="I2130" s="587">
        <f t="shared" si="100"/>
        <v>575198.80000000005</v>
      </c>
      <c r="J2130" s="589">
        <f t="shared" si="101"/>
        <v>0</v>
      </c>
    </row>
    <row r="2131" spans="1:10">
      <c r="A2131" s="584">
        <v>2016</v>
      </c>
      <c r="B2131" s="585" t="s">
        <v>1131</v>
      </c>
      <c r="C2131" s="585" t="s">
        <v>31</v>
      </c>
      <c r="D2131" s="586">
        <v>35452</v>
      </c>
      <c r="E2131" s="587">
        <v>26.044</v>
      </c>
      <c r="F2131" s="587">
        <f t="shared" si="99"/>
        <v>923311.88800000004</v>
      </c>
      <c r="G2131" s="588">
        <v>2.15</v>
      </c>
      <c r="H2131" s="586">
        <v>8.1</v>
      </c>
      <c r="I2131" s="587">
        <f t="shared" si="100"/>
        <v>287161.2</v>
      </c>
      <c r="J2131" s="589">
        <f t="shared" si="101"/>
        <v>0</v>
      </c>
    </row>
    <row r="2132" spans="1:10">
      <c r="A2132" s="584">
        <v>2016</v>
      </c>
      <c r="B2132" s="585" t="s">
        <v>1131</v>
      </c>
      <c r="C2132" s="585" t="s">
        <v>31</v>
      </c>
      <c r="D2132" s="586">
        <v>57916</v>
      </c>
      <c r="E2132" s="587">
        <v>24.344000000000001</v>
      </c>
      <c r="F2132" s="587">
        <f t="shared" si="99"/>
        <v>1409907.1040000001</v>
      </c>
      <c r="G2132" s="588">
        <v>0.77</v>
      </c>
      <c r="H2132" s="586">
        <v>12.2</v>
      </c>
      <c r="I2132" s="587">
        <f t="shared" si="100"/>
        <v>706575.2</v>
      </c>
      <c r="J2132" s="589">
        <f t="shared" si="101"/>
        <v>0</v>
      </c>
    </row>
    <row r="2133" spans="1:10">
      <c r="A2133" s="584">
        <v>2016</v>
      </c>
      <c r="B2133" s="585" t="s">
        <v>1131</v>
      </c>
      <c r="C2133" s="585" t="s">
        <v>31</v>
      </c>
      <c r="D2133" s="586">
        <v>36227</v>
      </c>
      <c r="E2133" s="587">
        <v>24.167999999999999</v>
      </c>
      <c r="F2133" s="587">
        <f t="shared" si="99"/>
        <v>875534.13599999994</v>
      </c>
      <c r="G2133" s="588">
        <v>1.85</v>
      </c>
      <c r="H2133" s="586">
        <v>10.6</v>
      </c>
      <c r="I2133" s="587">
        <f t="shared" si="100"/>
        <v>384006.2</v>
      </c>
      <c r="J2133" s="589">
        <f t="shared" si="101"/>
        <v>0</v>
      </c>
    </row>
    <row r="2134" spans="1:10">
      <c r="A2134" s="584">
        <v>2016</v>
      </c>
      <c r="B2134" s="585" t="s">
        <v>1133</v>
      </c>
      <c r="C2134" s="585" t="s">
        <v>31</v>
      </c>
      <c r="D2134" s="586">
        <v>282381</v>
      </c>
      <c r="E2134" s="587">
        <v>13.007999999999999</v>
      </c>
      <c r="F2134" s="587">
        <f t="shared" si="99"/>
        <v>3673212.048</v>
      </c>
      <c r="G2134" s="588">
        <v>1.1100000000000001</v>
      </c>
      <c r="H2134" s="586">
        <v>9.5</v>
      </c>
      <c r="I2134" s="587">
        <f t="shared" si="100"/>
        <v>2682619.5</v>
      </c>
      <c r="J2134" s="589">
        <f t="shared" si="101"/>
        <v>1</v>
      </c>
    </row>
    <row r="2135" spans="1:10">
      <c r="A2135" s="584">
        <v>2016</v>
      </c>
      <c r="B2135" s="585" t="s">
        <v>1133</v>
      </c>
      <c r="C2135" s="585" t="s">
        <v>31</v>
      </c>
      <c r="D2135" s="586">
        <v>282451</v>
      </c>
      <c r="E2135" s="587">
        <v>13.141999999999999</v>
      </c>
      <c r="F2135" s="587">
        <f t="shared" si="99"/>
        <v>3711971.0419999999</v>
      </c>
      <c r="G2135" s="588">
        <v>0.86</v>
      </c>
      <c r="H2135" s="586">
        <v>9.6999999999999993</v>
      </c>
      <c r="I2135" s="587">
        <f t="shared" si="100"/>
        <v>2739774.6999999997</v>
      </c>
      <c r="J2135" s="589">
        <f t="shared" si="101"/>
        <v>1</v>
      </c>
    </row>
    <row r="2136" spans="1:10">
      <c r="A2136" s="584">
        <v>2016</v>
      </c>
      <c r="B2136" s="585" t="s">
        <v>1133</v>
      </c>
      <c r="C2136" s="585" t="s">
        <v>31</v>
      </c>
      <c r="D2136" s="586">
        <v>124350</v>
      </c>
      <c r="E2136" s="587">
        <v>13.446</v>
      </c>
      <c r="F2136" s="587">
        <f t="shared" si="99"/>
        <v>1672010.0999999999</v>
      </c>
      <c r="G2136" s="588">
        <v>0.83</v>
      </c>
      <c r="H2136" s="586">
        <v>7.4</v>
      </c>
      <c r="I2136" s="587">
        <f t="shared" si="100"/>
        <v>920190</v>
      </c>
      <c r="J2136" s="589">
        <f t="shared" si="101"/>
        <v>1</v>
      </c>
    </row>
    <row r="2137" spans="1:10">
      <c r="A2137" s="584">
        <v>2016</v>
      </c>
      <c r="B2137" s="585" t="s">
        <v>1127</v>
      </c>
      <c r="C2137" s="585" t="s">
        <v>31</v>
      </c>
      <c r="D2137" s="586">
        <v>42584</v>
      </c>
      <c r="E2137" s="587">
        <v>19.100000000000001</v>
      </c>
      <c r="F2137" s="587">
        <f t="shared" si="99"/>
        <v>813354.4</v>
      </c>
      <c r="G2137" s="588">
        <v>0.33</v>
      </c>
      <c r="H2137" s="586">
        <v>4.3</v>
      </c>
      <c r="I2137" s="587">
        <f t="shared" si="100"/>
        <v>183111.19999999998</v>
      </c>
      <c r="J2137" s="589">
        <f t="shared" si="101"/>
        <v>0</v>
      </c>
    </row>
    <row r="2138" spans="1:10">
      <c r="A2138" s="584">
        <v>2016</v>
      </c>
      <c r="B2138" s="585" t="s">
        <v>1131</v>
      </c>
      <c r="C2138" s="585" t="s">
        <v>31</v>
      </c>
      <c r="D2138" s="586">
        <v>16410</v>
      </c>
      <c r="E2138" s="587">
        <v>23.698</v>
      </c>
      <c r="F2138" s="587">
        <f t="shared" si="99"/>
        <v>388884.18</v>
      </c>
      <c r="G2138" s="588">
        <v>3.14</v>
      </c>
      <c r="H2138" s="586">
        <v>11.88</v>
      </c>
      <c r="I2138" s="587">
        <f t="shared" si="100"/>
        <v>194950.80000000002</v>
      </c>
      <c r="J2138" s="589">
        <f t="shared" si="101"/>
        <v>0</v>
      </c>
    </row>
    <row r="2139" spans="1:10">
      <c r="A2139" s="584">
        <v>2016</v>
      </c>
      <c r="B2139" s="585" t="s">
        <v>1131</v>
      </c>
      <c r="C2139" s="585" t="s">
        <v>31</v>
      </c>
      <c r="D2139" s="586">
        <v>20654</v>
      </c>
      <c r="E2139" s="587">
        <v>23.956</v>
      </c>
      <c r="F2139" s="587">
        <f t="shared" si="99"/>
        <v>494787.22399999999</v>
      </c>
      <c r="G2139" s="588">
        <v>3.54</v>
      </c>
      <c r="H2139" s="586">
        <v>11.56</v>
      </c>
      <c r="I2139" s="587">
        <f t="shared" si="100"/>
        <v>238760.24000000002</v>
      </c>
      <c r="J2139" s="589">
        <f t="shared" si="101"/>
        <v>0</v>
      </c>
    </row>
    <row r="2140" spans="1:10">
      <c r="A2140" s="584">
        <v>2016</v>
      </c>
      <c r="B2140" s="585" t="s">
        <v>1131</v>
      </c>
      <c r="C2140" s="585" t="s">
        <v>31</v>
      </c>
      <c r="D2140" s="586">
        <v>22283</v>
      </c>
      <c r="E2140" s="587">
        <v>24.16</v>
      </c>
      <c r="F2140" s="587">
        <f t="shared" si="99"/>
        <v>538357.28</v>
      </c>
      <c r="G2140" s="588">
        <v>3.44</v>
      </c>
      <c r="H2140" s="586">
        <v>11.53</v>
      </c>
      <c r="I2140" s="587">
        <f t="shared" si="100"/>
        <v>256922.99</v>
      </c>
      <c r="J2140" s="589">
        <f t="shared" si="101"/>
        <v>0</v>
      </c>
    </row>
    <row r="2141" spans="1:10">
      <c r="A2141" s="584">
        <v>2016</v>
      </c>
      <c r="B2141" s="585" t="s">
        <v>1131</v>
      </c>
      <c r="C2141" s="585" t="s">
        <v>31</v>
      </c>
      <c r="D2141" s="586">
        <v>52182</v>
      </c>
      <c r="E2141" s="587">
        <v>24.725999999999999</v>
      </c>
      <c r="F2141" s="587">
        <f t="shared" si="99"/>
        <v>1290252.132</v>
      </c>
      <c r="G2141" s="588">
        <v>4.5</v>
      </c>
      <c r="H2141" s="586">
        <v>8.92</v>
      </c>
      <c r="I2141" s="587">
        <f t="shared" si="100"/>
        <v>465463.44</v>
      </c>
      <c r="J2141" s="589">
        <f t="shared" si="101"/>
        <v>0</v>
      </c>
    </row>
    <row r="2142" spans="1:10">
      <c r="A2142" s="584">
        <v>2016</v>
      </c>
      <c r="B2142" s="585" t="s">
        <v>1131</v>
      </c>
      <c r="C2142" s="585" t="s">
        <v>31</v>
      </c>
      <c r="D2142" s="586">
        <v>69310</v>
      </c>
      <c r="E2142" s="587">
        <v>24.78</v>
      </c>
      <c r="F2142" s="587">
        <f t="shared" si="99"/>
        <v>1717501.8</v>
      </c>
      <c r="G2142" s="588">
        <v>4.55</v>
      </c>
      <c r="H2142" s="586">
        <v>9.07</v>
      </c>
      <c r="I2142" s="587">
        <f t="shared" si="100"/>
        <v>628641.70000000007</v>
      </c>
      <c r="J2142" s="589">
        <f t="shared" si="101"/>
        <v>0</v>
      </c>
    </row>
    <row r="2143" spans="1:10">
      <c r="A2143" s="584">
        <v>2016</v>
      </c>
      <c r="B2143" s="585" t="s">
        <v>1131</v>
      </c>
      <c r="C2143" s="585" t="s">
        <v>31</v>
      </c>
      <c r="D2143" s="586">
        <v>15764</v>
      </c>
      <c r="E2143" s="587">
        <v>25.08</v>
      </c>
      <c r="F2143" s="587">
        <f t="shared" si="99"/>
        <v>395361.12</v>
      </c>
      <c r="G2143" s="588">
        <v>2.77</v>
      </c>
      <c r="H2143" s="586">
        <v>9.2100000000000009</v>
      </c>
      <c r="I2143" s="587">
        <f t="shared" si="100"/>
        <v>145186.44</v>
      </c>
      <c r="J2143" s="589">
        <f t="shared" si="101"/>
        <v>0</v>
      </c>
    </row>
    <row r="2144" spans="1:10">
      <c r="A2144" s="584">
        <v>2016</v>
      </c>
      <c r="B2144" s="585" t="s">
        <v>1131</v>
      </c>
      <c r="C2144" s="585" t="s">
        <v>31</v>
      </c>
      <c r="D2144" s="586">
        <v>15933</v>
      </c>
      <c r="E2144" s="587">
        <v>25.08</v>
      </c>
      <c r="F2144" s="587">
        <f t="shared" si="99"/>
        <v>399599.63999999996</v>
      </c>
      <c r="G2144" s="588">
        <v>2.77</v>
      </c>
      <c r="H2144" s="586">
        <v>9.2100000000000009</v>
      </c>
      <c r="I2144" s="587">
        <f t="shared" si="100"/>
        <v>146742.93000000002</v>
      </c>
      <c r="J2144" s="589">
        <f t="shared" si="101"/>
        <v>0</v>
      </c>
    </row>
    <row r="2145" spans="1:10">
      <c r="A2145" s="584">
        <v>2016</v>
      </c>
      <c r="B2145" s="585" t="s">
        <v>1131</v>
      </c>
      <c r="C2145" s="585" t="s">
        <v>31</v>
      </c>
      <c r="D2145" s="586">
        <v>73349</v>
      </c>
      <c r="E2145" s="587">
        <v>24.898</v>
      </c>
      <c r="F2145" s="587">
        <f t="shared" si="99"/>
        <v>1826243.402</v>
      </c>
      <c r="G2145" s="588">
        <v>4.55</v>
      </c>
      <c r="H2145" s="586">
        <v>8.9499999999999993</v>
      </c>
      <c r="I2145" s="587">
        <f t="shared" si="100"/>
        <v>656473.54999999993</v>
      </c>
      <c r="J2145" s="589">
        <f t="shared" si="101"/>
        <v>0</v>
      </c>
    </row>
    <row r="2146" spans="1:10">
      <c r="A2146" s="584">
        <v>2016</v>
      </c>
      <c r="B2146" s="585" t="s">
        <v>1131</v>
      </c>
      <c r="C2146" s="585" t="s">
        <v>31</v>
      </c>
      <c r="D2146" s="586">
        <v>35199</v>
      </c>
      <c r="E2146" s="587">
        <v>25.09</v>
      </c>
      <c r="F2146" s="587">
        <f t="shared" si="99"/>
        <v>883142.91</v>
      </c>
      <c r="G2146" s="588">
        <v>2.89</v>
      </c>
      <c r="H2146" s="586">
        <v>9.1</v>
      </c>
      <c r="I2146" s="587">
        <f t="shared" si="100"/>
        <v>320310.89999999997</v>
      </c>
      <c r="J2146" s="589">
        <f t="shared" si="101"/>
        <v>0</v>
      </c>
    </row>
    <row r="2147" spans="1:10">
      <c r="A2147" s="584">
        <v>2016</v>
      </c>
      <c r="B2147" s="585" t="s">
        <v>1131</v>
      </c>
      <c r="C2147" s="585" t="s">
        <v>31</v>
      </c>
      <c r="D2147" s="586">
        <v>24789</v>
      </c>
      <c r="E2147" s="587">
        <v>25.132000000000001</v>
      </c>
      <c r="F2147" s="587">
        <f t="shared" si="99"/>
        <v>622997.14800000004</v>
      </c>
      <c r="G2147" s="588">
        <v>2.87</v>
      </c>
      <c r="H2147" s="586">
        <v>9</v>
      </c>
      <c r="I2147" s="587">
        <f t="shared" si="100"/>
        <v>223101</v>
      </c>
      <c r="J2147" s="589">
        <f t="shared" si="101"/>
        <v>0</v>
      </c>
    </row>
    <row r="2148" spans="1:10">
      <c r="A2148" s="584">
        <v>2016</v>
      </c>
      <c r="B2148" s="585" t="s">
        <v>1131</v>
      </c>
      <c r="C2148" s="585" t="s">
        <v>31</v>
      </c>
      <c r="D2148" s="586">
        <v>104741</v>
      </c>
      <c r="E2148" s="587">
        <v>25.18</v>
      </c>
      <c r="F2148" s="587">
        <f t="shared" si="99"/>
        <v>2637378.38</v>
      </c>
      <c r="G2148" s="588">
        <v>4.3099999999999996</v>
      </c>
      <c r="H2148" s="586">
        <v>9.8000000000000007</v>
      </c>
      <c r="I2148" s="587">
        <f t="shared" si="100"/>
        <v>1026461.8</v>
      </c>
      <c r="J2148" s="589">
        <f t="shared" si="101"/>
        <v>0</v>
      </c>
    </row>
    <row r="2149" spans="1:10">
      <c r="A2149" s="584">
        <v>2016</v>
      </c>
      <c r="B2149" s="585" t="s">
        <v>1131</v>
      </c>
      <c r="C2149" s="585" t="s">
        <v>31</v>
      </c>
      <c r="D2149" s="586">
        <v>65099</v>
      </c>
      <c r="E2149" s="587">
        <v>21.984000000000002</v>
      </c>
      <c r="F2149" s="587">
        <f t="shared" si="99"/>
        <v>1431136.4160000002</v>
      </c>
      <c r="G2149" s="588">
        <v>3.01</v>
      </c>
      <c r="H2149" s="586">
        <v>8.9</v>
      </c>
      <c r="I2149" s="587">
        <f t="shared" si="100"/>
        <v>579381.1</v>
      </c>
      <c r="J2149" s="589">
        <f t="shared" si="101"/>
        <v>0</v>
      </c>
    </row>
    <row r="2150" spans="1:10">
      <c r="A2150" s="584">
        <v>2016</v>
      </c>
      <c r="B2150" s="585" t="s">
        <v>1131</v>
      </c>
      <c r="C2150" s="585" t="s">
        <v>31</v>
      </c>
      <c r="D2150" s="586">
        <v>24784</v>
      </c>
      <c r="E2150" s="587">
        <v>25.08</v>
      </c>
      <c r="F2150" s="587">
        <f t="shared" si="99"/>
        <v>621582.72</v>
      </c>
      <c r="G2150" s="588">
        <v>2.9</v>
      </c>
      <c r="H2150" s="586">
        <v>9.1</v>
      </c>
      <c r="I2150" s="587">
        <f t="shared" si="100"/>
        <v>225534.4</v>
      </c>
      <c r="J2150" s="589">
        <f t="shared" si="101"/>
        <v>0</v>
      </c>
    </row>
    <row r="2151" spans="1:10">
      <c r="A2151" s="584">
        <v>2016</v>
      </c>
      <c r="B2151" s="585" t="s">
        <v>1131</v>
      </c>
      <c r="C2151" s="585" t="s">
        <v>31</v>
      </c>
      <c r="D2151" s="586">
        <v>9602</v>
      </c>
      <c r="E2151" s="587">
        <v>26.172000000000001</v>
      </c>
      <c r="F2151" s="587">
        <f t="shared" si="99"/>
        <v>251303.54399999999</v>
      </c>
      <c r="G2151" s="588">
        <v>3</v>
      </c>
      <c r="H2151" s="586">
        <v>7.6</v>
      </c>
      <c r="I2151" s="587">
        <f t="shared" si="100"/>
        <v>72975.199999999997</v>
      </c>
      <c r="J2151" s="589">
        <f t="shared" si="101"/>
        <v>0</v>
      </c>
    </row>
    <row r="2152" spans="1:10">
      <c r="A2152" s="584">
        <v>2016</v>
      </c>
      <c r="B2152" s="585" t="s">
        <v>1131</v>
      </c>
      <c r="C2152" s="585" t="s">
        <v>31</v>
      </c>
      <c r="D2152" s="586">
        <v>48194</v>
      </c>
      <c r="E2152" s="587">
        <v>23.02</v>
      </c>
      <c r="F2152" s="587">
        <f t="shared" si="99"/>
        <v>1109425.8799999999</v>
      </c>
      <c r="G2152" s="588">
        <v>0.39</v>
      </c>
      <c r="H2152" s="586">
        <v>6.6</v>
      </c>
      <c r="I2152" s="587">
        <f t="shared" si="100"/>
        <v>318080.39999999997</v>
      </c>
      <c r="J2152" s="589">
        <f t="shared" si="101"/>
        <v>0</v>
      </c>
    </row>
    <row r="2153" spans="1:10">
      <c r="A2153" s="584">
        <v>2016</v>
      </c>
      <c r="B2153" s="585" t="s">
        <v>1131</v>
      </c>
      <c r="C2153" s="585" t="s">
        <v>31</v>
      </c>
      <c r="D2153" s="586">
        <v>90167</v>
      </c>
      <c r="E2153" s="587">
        <v>23.181999999999999</v>
      </c>
      <c r="F2153" s="587">
        <f t="shared" si="99"/>
        <v>2090251.3939999999</v>
      </c>
      <c r="G2153" s="588">
        <v>3.29</v>
      </c>
      <c r="H2153" s="586">
        <v>11.87</v>
      </c>
      <c r="I2153" s="587">
        <f t="shared" si="100"/>
        <v>1070282.29</v>
      </c>
      <c r="J2153" s="589">
        <f t="shared" si="101"/>
        <v>0</v>
      </c>
    </row>
    <row r="2154" spans="1:10">
      <c r="A2154" s="584">
        <v>2016</v>
      </c>
      <c r="B2154" s="585" t="s">
        <v>1131</v>
      </c>
      <c r="C2154" s="585" t="s">
        <v>31</v>
      </c>
      <c r="D2154" s="586">
        <v>42448</v>
      </c>
      <c r="E2154" s="587">
        <v>24.597999999999999</v>
      </c>
      <c r="F2154" s="587">
        <f t="shared" si="99"/>
        <v>1044135.904</v>
      </c>
      <c r="G2154" s="588">
        <v>3.19</v>
      </c>
      <c r="H2154" s="586">
        <v>6.76</v>
      </c>
      <c r="I2154" s="587">
        <f t="shared" si="100"/>
        <v>286948.47999999998</v>
      </c>
      <c r="J2154" s="589">
        <f t="shared" si="101"/>
        <v>0</v>
      </c>
    </row>
    <row r="2155" spans="1:10">
      <c r="A2155" s="584">
        <v>2016</v>
      </c>
      <c r="B2155" s="585" t="s">
        <v>1131</v>
      </c>
      <c r="C2155" s="585" t="s">
        <v>31</v>
      </c>
      <c r="D2155" s="586">
        <v>58393</v>
      </c>
      <c r="E2155" s="587">
        <v>23.73</v>
      </c>
      <c r="F2155" s="587">
        <f t="shared" si="99"/>
        <v>1385665.8900000001</v>
      </c>
      <c r="G2155" s="588">
        <v>1.81</v>
      </c>
      <c r="H2155" s="586">
        <v>8.43</v>
      </c>
      <c r="I2155" s="587">
        <f t="shared" si="100"/>
        <v>492252.99</v>
      </c>
      <c r="J2155" s="589">
        <f t="shared" si="101"/>
        <v>0</v>
      </c>
    </row>
    <row r="2156" spans="1:10">
      <c r="A2156" s="584">
        <v>2016</v>
      </c>
      <c r="B2156" s="585" t="s">
        <v>1131</v>
      </c>
      <c r="C2156" s="585" t="s">
        <v>31</v>
      </c>
      <c r="D2156" s="586">
        <v>99700</v>
      </c>
      <c r="E2156" s="587">
        <v>23.47</v>
      </c>
      <c r="F2156" s="587">
        <f t="shared" si="99"/>
        <v>2339959</v>
      </c>
      <c r="G2156" s="588">
        <v>2.67</v>
      </c>
      <c r="H2156" s="586">
        <v>8.1999999999999993</v>
      </c>
      <c r="I2156" s="587">
        <f t="shared" si="100"/>
        <v>817539.99999999988</v>
      </c>
      <c r="J2156" s="589">
        <f t="shared" si="101"/>
        <v>0</v>
      </c>
    </row>
    <row r="2157" spans="1:10">
      <c r="A2157" s="584">
        <v>2016</v>
      </c>
      <c r="B2157" s="585" t="s">
        <v>1131</v>
      </c>
      <c r="C2157" s="585" t="s">
        <v>31</v>
      </c>
      <c r="D2157" s="586">
        <v>25860</v>
      </c>
      <c r="E2157" s="587">
        <v>23.32</v>
      </c>
      <c r="F2157" s="587">
        <f t="shared" si="99"/>
        <v>603055.19999999995</v>
      </c>
      <c r="G2157" s="588">
        <v>2.57</v>
      </c>
      <c r="H2157" s="586">
        <v>8.6999999999999993</v>
      </c>
      <c r="I2157" s="587">
        <f t="shared" si="100"/>
        <v>224981.99999999997</v>
      </c>
      <c r="J2157" s="589">
        <f t="shared" si="101"/>
        <v>0</v>
      </c>
    </row>
    <row r="2158" spans="1:10">
      <c r="A2158" s="584">
        <v>2016</v>
      </c>
      <c r="B2158" s="585" t="s">
        <v>1131</v>
      </c>
      <c r="C2158" s="585" t="s">
        <v>31</v>
      </c>
      <c r="D2158" s="586">
        <v>3912</v>
      </c>
      <c r="E2158" s="587">
        <v>23.42</v>
      </c>
      <c r="F2158" s="587">
        <f t="shared" si="99"/>
        <v>91619.040000000008</v>
      </c>
      <c r="G2158" s="588">
        <v>2.4700000000000002</v>
      </c>
      <c r="H2158" s="586">
        <v>8.1</v>
      </c>
      <c r="I2158" s="587">
        <f t="shared" si="100"/>
        <v>31687.199999999997</v>
      </c>
      <c r="J2158" s="589">
        <f t="shared" si="101"/>
        <v>0</v>
      </c>
    </row>
    <row r="2159" spans="1:10">
      <c r="A2159" s="584">
        <v>2016</v>
      </c>
      <c r="B2159" s="585" t="s">
        <v>1131</v>
      </c>
      <c r="C2159" s="585" t="s">
        <v>31</v>
      </c>
      <c r="D2159" s="586">
        <v>20202</v>
      </c>
      <c r="E2159" s="587">
        <v>23.44</v>
      </c>
      <c r="F2159" s="587">
        <f t="shared" si="99"/>
        <v>473534.88</v>
      </c>
      <c r="G2159" s="588">
        <v>2.73</v>
      </c>
      <c r="H2159" s="586">
        <v>8.4</v>
      </c>
      <c r="I2159" s="587">
        <f t="shared" si="100"/>
        <v>169696.80000000002</v>
      </c>
      <c r="J2159" s="589">
        <f t="shared" si="101"/>
        <v>0</v>
      </c>
    </row>
    <row r="2160" spans="1:10">
      <c r="A2160" s="584">
        <v>2016</v>
      </c>
      <c r="B2160" s="585" t="s">
        <v>1131</v>
      </c>
      <c r="C2160" s="585" t="s">
        <v>31</v>
      </c>
      <c r="D2160" s="586">
        <v>22689</v>
      </c>
      <c r="E2160" s="587">
        <v>23.38</v>
      </c>
      <c r="F2160" s="587">
        <f t="shared" si="99"/>
        <v>530468.81999999995</v>
      </c>
      <c r="G2160" s="588">
        <v>2.4900000000000002</v>
      </c>
      <c r="H2160" s="586">
        <v>8.4</v>
      </c>
      <c r="I2160" s="587">
        <f t="shared" si="100"/>
        <v>190587.6</v>
      </c>
      <c r="J2160" s="589">
        <f t="shared" si="101"/>
        <v>0</v>
      </c>
    </row>
    <row r="2161" spans="1:10">
      <c r="A2161" s="584">
        <v>2016</v>
      </c>
      <c r="B2161" s="585" t="s">
        <v>1131</v>
      </c>
      <c r="C2161" s="585" t="s">
        <v>31</v>
      </c>
      <c r="D2161" s="586">
        <v>48008</v>
      </c>
      <c r="E2161" s="587">
        <v>23.31</v>
      </c>
      <c r="F2161" s="587">
        <f t="shared" si="99"/>
        <v>1119066.48</v>
      </c>
      <c r="G2161" s="588">
        <v>2.57</v>
      </c>
      <c r="H2161" s="586">
        <v>8.8000000000000007</v>
      </c>
      <c r="I2161" s="587">
        <f t="shared" si="100"/>
        <v>422470.40000000002</v>
      </c>
      <c r="J2161" s="589">
        <f t="shared" si="101"/>
        <v>0</v>
      </c>
    </row>
    <row r="2162" spans="1:10">
      <c r="A2162" s="584">
        <v>2016</v>
      </c>
      <c r="B2162" s="585" t="s">
        <v>1131</v>
      </c>
      <c r="C2162" s="585" t="s">
        <v>31</v>
      </c>
      <c r="D2162" s="586">
        <v>1593</v>
      </c>
      <c r="E2162" s="587">
        <v>23.79</v>
      </c>
      <c r="F2162" s="587">
        <f t="shared" si="99"/>
        <v>37897.47</v>
      </c>
      <c r="G2162" s="588">
        <v>0.98</v>
      </c>
      <c r="H2162" s="586">
        <v>12.1</v>
      </c>
      <c r="I2162" s="587">
        <f t="shared" si="100"/>
        <v>19275.3</v>
      </c>
      <c r="J2162" s="589">
        <f t="shared" si="101"/>
        <v>0</v>
      </c>
    </row>
    <row r="2163" spans="1:10">
      <c r="A2163" s="584">
        <v>2016</v>
      </c>
      <c r="B2163" s="585" t="s">
        <v>1131</v>
      </c>
      <c r="C2163" s="585" t="s">
        <v>31</v>
      </c>
      <c r="D2163" s="586">
        <v>13007</v>
      </c>
      <c r="E2163" s="587">
        <v>23.36</v>
      </c>
      <c r="F2163" s="587">
        <f t="shared" si="99"/>
        <v>303843.52</v>
      </c>
      <c r="G2163" s="588">
        <v>2.7</v>
      </c>
      <c r="H2163" s="586">
        <v>8.6999999999999993</v>
      </c>
      <c r="I2163" s="587">
        <f t="shared" si="100"/>
        <v>113160.9</v>
      </c>
      <c r="J2163" s="589">
        <f t="shared" si="101"/>
        <v>0</v>
      </c>
    </row>
    <row r="2164" spans="1:10">
      <c r="A2164" s="584">
        <v>2016</v>
      </c>
      <c r="B2164" s="585" t="s">
        <v>1131</v>
      </c>
      <c r="C2164" s="585" t="s">
        <v>31</v>
      </c>
      <c r="D2164" s="586">
        <v>14626</v>
      </c>
      <c r="E2164" s="587">
        <v>23.43</v>
      </c>
      <c r="F2164" s="587">
        <f t="shared" si="99"/>
        <v>342687.18</v>
      </c>
      <c r="G2164" s="588">
        <v>2.58</v>
      </c>
      <c r="H2164" s="586">
        <v>8.6999999999999993</v>
      </c>
      <c r="I2164" s="587">
        <f t="shared" si="100"/>
        <v>127246.19999999998</v>
      </c>
      <c r="J2164" s="589">
        <f t="shared" si="101"/>
        <v>0</v>
      </c>
    </row>
    <row r="2165" spans="1:10">
      <c r="A2165" s="584">
        <v>2016</v>
      </c>
      <c r="B2165" s="585" t="s">
        <v>1131</v>
      </c>
      <c r="C2165" s="585" t="s">
        <v>31</v>
      </c>
      <c r="D2165" s="586">
        <v>15308</v>
      </c>
      <c r="E2165" s="587">
        <v>24.38</v>
      </c>
      <c r="F2165" s="587">
        <f t="shared" si="99"/>
        <v>373209.04</v>
      </c>
      <c r="G2165" s="588">
        <v>1.43</v>
      </c>
      <c r="H2165" s="586">
        <v>9.1</v>
      </c>
      <c r="I2165" s="587">
        <f t="shared" si="100"/>
        <v>139302.79999999999</v>
      </c>
      <c r="J2165" s="589">
        <f t="shared" si="101"/>
        <v>0</v>
      </c>
    </row>
    <row r="2166" spans="1:10">
      <c r="A2166" s="584">
        <v>2016</v>
      </c>
      <c r="B2166" s="585" t="s">
        <v>1131</v>
      </c>
      <c r="C2166" s="585" t="s">
        <v>31</v>
      </c>
      <c r="D2166" s="586">
        <v>2000</v>
      </c>
      <c r="E2166" s="587">
        <v>16.37</v>
      </c>
      <c r="F2166" s="587">
        <f t="shared" si="99"/>
        <v>32740.000000000004</v>
      </c>
      <c r="G2166" s="588">
        <v>1.84</v>
      </c>
      <c r="H2166" s="586">
        <v>24.9</v>
      </c>
      <c r="I2166" s="587">
        <f t="shared" si="100"/>
        <v>49800</v>
      </c>
      <c r="J2166" s="589">
        <f t="shared" si="101"/>
        <v>0</v>
      </c>
    </row>
    <row r="2167" spans="1:10">
      <c r="A2167" s="584">
        <v>2016</v>
      </c>
      <c r="B2167" s="585" t="s">
        <v>1131</v>
      </c>
      <c r="C2167" s="585" t="s">
        <v>31</v>
      </c>
      <c r="D2167" s="586">
        <v>6297</v>
      </c>
      <c r="E2167" s="587">
        <v>23.63</v>
      </c>
      <c r="F2167" s="587">
        <f t="shared" si="99"/>
        <v>148798.10999999999</v>
      </c>
      <c r="G2167" s="588">
        <v>1.93</v>
      </c>
      <c r="H2167" s="586">
        <v>13.2</v>
      </c>
      <c r="I2167" s="587">
        <f t="shared" si="100"/>
        <v>83120.399999999994</v>
      </c>
      <c r="J2167" s="589">
        <f t="shared" si="101"/>
        <v>0</v>
      </c>
    </row>
    <row r="2168" spans="1:10">
      <c r="A2168" s="584">
        <v>2016</v>
      </c>
      <c r="B2168" s="585" t="s">
        <v>1131</v>
      </c>
      <c r="C2168" s="585" t="s">
        <v>31</v>
      </c>
      <c r="D2168" s="586">
        <v>66077</v>
      </c>
      <c r="E2168" s="587">
        <v>26.23</v>
      </c>
      <c r="F2168" s="587">
        <f t="shared" si="99"/>
        <v>1733199.71</v>
      </c>
      <c r="G2168" s="588">
        <v>3.05</v>
      </c>
      <c r="H2168" s="586">
        <v>7.4</v>
      </c>
      <c r="I2168" s="587">
        <f t="shared" si="100"/>
        <v>488969.80000000005</v>
      </c>
      <c r="J2168" s="589">
        <f t="shared" si="101"/>
        <v>0</v>
      </c>
    </row>
    <row r="2169" spans="1:10">
      <c r="A2169" s="584">
        <v>2016</v>
      </c>
      <c r="B2169" s="585" t="s">
        <v>1131</v>
      </c>
      <c r="C2169" s="585" t="s">
        <v>31</v>
      </c>
      <c r="D2169" s="586">
        <v>15340</v>
      </c>
      <c r="E2169" s="587">
        <v>26.27</v>
      </c>
      <c r="F2169" s="587">
        <f t="shared" si="99"/>
        <v>402981.8</v>
      </c>
      <c r="G2169" s="588">
        <v>3.27</v>
      </c>
      <c r="H2169" s="586">
        <v>7.8</v>
      </c>
      <c r="I2169" s="587">
        <f t="shared" si="100"/>
        <v>119652</v>
      </c>
      <c r="J2169" s="589">
        <f t="shared" si="101"/>
        <v>0</v>
      </c>
    </row>
    <row r="2170" spans="1:10">
      <c r="A2170" s="584">
        <v>2016</v>
      </c>
      <c r="B2170" s="585" t="s">
        <v>1131</v>
      </c>
      <c r="C2170" s="585" t="s">
        <v>31</v>
      </c>
      <c r="D2170" s="586">
        <v>30506</v>
      </c>
      <c r="E2170" s="587">
        <v>26.16</v>
      </c>
      <c r="F2170" s="587">
        <f t="shared" si="99"/>
        <v>798036.96</v>
      </c>
      <c r="G2170" s="588">
        <v>2.15</v>
      </c>
      <c r="H2170" s="586">
        <v>8.1999999999999993</v>
      </c>
      <c r="I2170" s="587">
        <f t="shared" si="100"/>
        <v>250149.19999999998</v>
      </c>
      <c r="J2170" s="589">
        <f t="shared" si="101"/>
        <v>0</v>
      </c>
    </row>
    <row r="2171" spans="1:10">
      <c r="A2171" s="584">
        <v>2016</v>
      </c>
      <c r="B2171" s="585" t="s">
        <v>1131</v>
      </c>
      <c r="C2171" s="585" t="s">
        <v>31</v>
      </c>
      <c r="D2171" s="586">
        <v>89451</v>
      </c>
      <c r="E2171" s="587">
        <v>25.1</v>
      </c>
      <c r="F2171" s="587">
        <f t="shared" si="99"/>
        <v>2245220.1</v>
      </c>
      <c r="G2171" s="588">
        <v>2.96</v>
      </c>
      <c r="H2171" s="586">
        <v>9</v>
      </c>
      <c r="I2171" s="587">
        <f t="shared" si="100"/>
        <v>805059</v>
      </c>
      <c r="J2171" s="589">
        <f t="shared" si="101"/>
        <v>0</v>
      </c>
    </row>
    <row r="2172" spans="1:10">
      <c r="A2172" s="584">
        <v>2016</v>
      </c>
      <c r="B2172" s="585" t="s">
        <v>1127</v>
      </c>
      <c r="C2172" s="585" t="s">
        <v>31</v>
      </c>
      <c r="D2172" s="586">
        <v>15350</v>
      </c>
      <c r="E2172" s="587">
        <v>18.100000000000001</v>
      </c>
      <c r="F2172" s="587">
        <f t="shared" si="99"/>
        <v>277835</v>
      </c>
      <c r="G2172" s="588">
        <v>0.23</v>
      </c>
      <c r="H2172" s="586">
        <v>5</v>
      </c>
      <c r="I2172" s="587">
        <f t="shared" si="100"/>
        <v>76750</v>
      </c>
      <c r="J2172" s="589">
        <f t="shared" si="101"/>
        <v>0</v>
      </c>
    </row>
    <row r="2173" spans="1:10">
      <c r="A2173" s="584">
        <v>2016</v>
      </c>
      <c r="B2173" s="585" t="s">
        <v>1127</v>
      </c>
      <c r="C2173" s="585" t="s">
        <v>31</v>
      </c>
      <c r="D2173" s="586">
        <v>15381</v>
      </c>
      <c r="E2173" s="587">
        <v>17.95</v>
      </c>
      <c r="F2173" s="587">
        <f t="shared" si="99"/>
        <v>276088.95</v>
      </c>
      <c r="G2173" s="588">
        <v>0.28000000000000003</v>
      </c>
      <c r="H2173" s="586">
        <v>5.3</v>
      </c>
      <c r="I2173" s="587">
        <f t="shared" si="100"/>
        <v>81519.3</v>
      </c>
      <c r="J2173" s="589">
        <f t="shared" si="101"/>
        <v>0</v>
      </c>
    </row>
    <row r="2174" spans="1:10">
      <c r="A2174" s="584">
        <v>2016</v>
      </c>
      <c r="B2174" s="585" t="s">
        <v>1131</v>
      </c>
      <c r="C2174" s="585" t="s">
        <v>31</v>
      </c>
      <c r="D2174" s="586">
        <v>279945</v>
      </c>
      <c r="E2174" s="587">
        <v>25.251999999999999</v>
      </c>
      <c r="F2174" s="587">
        <f t="shared" si="99"/>
        <v>7069171.1399999997</v>
      </c>
      <c r="G2174" s="588">
        <v>4.3</v>
      </c>
      <c r="H2174" s="586">
        <v>9.3000000000000007</v>
      </c>
      <c r="I2174" s="587">
        <f t="shared" si="100"/>
        <v>2603488.5</v>
      </c>
      <c r="J2174" s="589">
        <f t="shared" si="101"/>
        <v>0</v>
      </c>
    </row>
    <row r="2175" spans="1:10">
      <c r="A2175" s="584">
        <v>2016</v>
      </c>
      <c r="B2175" s="585" t="s">
        <v>1127</v>
      </c>
      <c r="C2175" s="585" t="s">
        <v>31</v>
      </c>
      <c r="D2175" s="586">
        <v>146774</v>
      </c>
      <c r="E2175" s="587">
        <v>17.167999999999999</v>
      </c>
      <c r="F2175" s="587">
        <f t="shared" si="99"/>
        <v>2519816.0320000001</v>
      </c>
      <c r="G2175" s="588">
        <v>0.23</v>
      </c>
      <c r="H2175" s="586">
        <v>4.5999999999999996</v>
      </c>
      <c r="I2175" s="587">
        <f t="shared" si="100"/>
        <v>675160.39999999991</v>
      </c>
      <c r="J2175" s="589">
        <f t="shared" si="101"/>
        <v>0</v>
      </c>
    </row>
    <row r="2176" spans="1:10">
      <c r="A2176" s="584">
        <v>2016</v>
      </c>
      <c r="B2176" s="585" t="s">
        <v>1127</v>
      </c>
      <c r="C2176" s="585" t="s">
        <v>31</v>
      </c>
      <c r="D2176" s="586">
        <v>110969</v>
      </c>
      <c r="E2176" s="587">
        <v>17.431999999999999</v>
      </c>
      <c r="F2176" s="587">
        <f t="shared" si="99"/>
        <v>1934411.6079999998</v>
      </c>
      <c r="G2176" s="588">
        <v>0.19</v>
      </c>
      <c r="H2176" s="586">
        <v>4.4000000000000004</v>
      </c>
      <c r="I2176" s="587">
        <f t="shared" si="100"/>
        <v>488263.60000000003</v>
      </c>
      <c r="J2176" s="589">
        <f t="shared" si="101"/>
        <v>0</v>
      </c>
    </row>
    <row r="2177" spans="1:10">
      <c r="A2177" s="584">
        <v>2016</v>
      </c>
      <c r="B2177" s="585" t="s">
        <v>1127</v>
      </c>
      <c r="C2177" s="585" t="s">
        <v>31</v>
      </c>
      <c r="D2177" s="586">
        <v>47795</v>
      </c>
      <c r="E2177" s="587">
        <v>17.875</v>
      </c>
      <c r="F2177" s="587">
        <f t="shared" si="99"/>
        <v>854335.625</v>
      </c>
      <c r="G2177" s="588">
        <v>0.22</v>
      </c>
      <c r="H2177" s="586">
        <v>4.9000000000000004</v>
      </c>
      <c r="I2177" s="587">
        <f t="shared" si="100"/>
        <v>234195.50000000003</v>
      </c>
      <c r="J2177" s="589">
        <f t="shared" si="101"/>
        <v>0</v>
      </c>
    </row>
    <row r="2178" spans="1:10">
      <c r="A2178" s="584">
        <v>2016</v>
      </c>
      <c r="B2178" s="585" t="s">
        <v>1127</v>
      </c>
      <c r="C2178" s="585" t="s">
        <v>31</v>
      </c>
      <c r="D2178" s="586">
        <v>136928</v>
      </c>
      <c r="E2178" s="587">
        <v>17.282</v>
      </c>
      <c r="F2178" s="587">
        <f t="shared" si="99"/>
        <v>2366389.696</v>
      </c>
      <c r="G2178" s="588">
        <v>0.19</v>
      </c>
      <c r="H2178" s="586">
        <v>4.4000000000000004</v>
      </c>
      <c r="I2178" s="587">
        <f t="shared" si="100"/>
        <v>602483.20000000007</v>
      </c>
      <c r="J2178" s="589">
        <f t="shared" si="101"/>
        <v>0</v>
      </c>
    </row>
    <row r="2179" spans="1:10">
      <c r="A2179" s="584">
        <v>2016</v>
      </c>
      <c r="B2179" s="585" t="s">
        <v>1127</v>
      </c>
      <c r="C2179" s="585" t="s">
        <v>31</v>
      </c>
      <c r="D2179" s="586">
        <v>137918</v>
      </c>
      <c r="E2179" s="587">
        <v>17.251999999999999</v>
      </c>
      <c r="F2179" s="587">
        <f t="shared" ref="F2179:F2242" si="102">E2179*D2179</f>
        <v>2379361.3359999997</v>
      </c>
      <c r="G2179" s="588">
        <v>0.2</v>
      </c>
      <c r="H2179" s="586">
        <v>4.5999999999999996</v>
      </c>
      <c r="I2179" s="587">
        <f t="shared" ref="I2179:I2242" si="103">H2179*D2179</f>
        <v>634422.79999999993</v>
      </c>
      <c r="J2179" s="589">
        <f t="shared" ref="J2179:J2242" si="104">IF(B2179="LIG",1,0)</f>
        <v>0</v>
      </c>
    </row>
    <row r="2180" spans="1:10">
      <c r="A2180" s="584">
        <v>2016</v>
      </c>
      <c r="B2180" s="585" t="s">
        <v>1131</v>
      </c>
      <c r="C2180" s="585" t="s">
        <v>31</v>
      </c>
      <c r="D2180" s="586">
        <v>10276</v>
      </c>
      <c r="E2180" s="587">
        <v>25</v>
      </c>
      <c r="F2180" s="587">
        <f t="shared" si="102"/>
        <v>256900</v>
      </c>
      <c r="G2180" s="588">
        <v>2.25</v>
      </c>
      <c r="H2180" s="586">
        <v>8.1999999999999993</v>
      </c>
      <c r="I2180" s="587">
        <f t="shared" si="103"/>
        <v>84263.2</v>
      </c>
      <c r="J2180" s="589">
        <f t="shared" si="104"/>
        <v>0</v>
      </c>
    </row>
    <row r="2181" spans="1:10">
      <c r="A2181" s="584">
        <v>2016</v>
      </c>
      <c r="B2181" s="585" t="s">
        <v>1131</v>
      </c>
      <c r="C2181" s="585" t="s">
        <v>31</v>
      </c>
      <c r="D2181" s="586">
        <v>23975</v>
      </c>
      <c r="E2181" s="587">
        <v>22</v>
      </c>
      <c r="F2181" s="587">
        <f t="shared" si="102"/>
        <v>527450</v>
      </c>
      <c r="G2181" s="588">
        <v>3.63</v>
      </c>
      <c r="H2181" s="586">
        <v>22.9</v>
      </c>
      <c r="I2181" s="587">
        <f t="shared" si="103"/>
        <v>549027.5</v>
      </c>
      <c r="J2181" s="589">
        <f t="shared" si="104"/>
        <v>0</v>
      </c>
    </row>
    <row r="2182" spans="1:10">
      <c r="A2182" s="584">
        <v>2016</v>
      </c>
      <c r="B2182" s="585" t="s">
        <v>1131</v>
      </c>
      <c r="C2182" s="585" t="s">
        <v>31</v>
      </c>
      <c r="D2182" s="586">
        <v>24670</v>
      </c>
      <c r="E2182" s="587">
        <v>23</v>
      </c>
      <c r="F2182" s="587">
        <f t="shared" si="102"/>
        <v>567410</v>
      </c>
      <c r="G2182" s="588">
        <v>2.5499999999999998</v>
      </c>
      <c r="H2182" s="586">
        <v>19.2</v>
      </c>
      <c r="I2182" s="587">
        <f t="shared" si="103"/>
        <v>473664</v>
      </c>
      <c r="J2182" s="589">
        <f t="shared" si="104"/>
        <v>0</v>
      </c>
    </row>
    <row r="2183" spans="1:10">
      <c r="A2183" s="584">
        <v>2016</v>
      </c>
      <c r="B2183" s="585" t="s">
        <v>1131</v>
      </c>
      <c r="C2183" s="585" t="s">
        <v>31</v>
      </c>
      <c r="D2183" s="586">
        <v>19073</v>
      </c>
      <c r="E2183" s="587">
        <v>24</v>
      </c>
      <c r="F2183" s="587">
        <f t="shared" si="102"/>
        <v>457752</v>
      </c>
      <c r="G2183" s="588">
        <v>2.99</v>
      </c>
      <c r="H2183" s="586">
        <v>14</v>
      </c>
      <c r="I2183" s="587">
        <f t="shared" si="103"/>
        <v>267022</v>
      </c>
      <c r="J2183" s="589">
        <f t="shared" si="104"/>
        <v>0</v>
      </c>
    </row>
    <row r="2184" spans="1:10">
      <c r="A2184" s="584">
        <v>2016</v>
      </c>
      <c r="B2184" s="585" t="s">
        <v>1131</v>
      </c>
      <c r="C2184" s="585" t="s">
        <v>31</v>
      </c>
      <c r="D2184" s="586">
        <v>2391</v>
      </c>
      <c r="E2184" s="587">
        <v>23</v>
      </c>
      <c r="F2184" s="587">
        <f t="shared" si="102"/>
        <v>54993</v>
      </c>
      <c r="G2184" s="588">
        <v>2.0099999999999998</v>
      </c>
      <c r="H2184" s="586">
        <v>15.3</v>
      </c>
      <c r="I2184" s="587">
        <f t="shared" si="103"/>
        <v>36582.300000000003</v>
      </c>
      <c r="J2184" s="589">
        <f t="shared" si="104"/>
        <v>0</v>
      </c>
    </row>
    <row r="2185" spans="1:10">
      <c r="A2185" s="584">
        <v>2016</v>
      </c>
      <c r="B2185" s="585" t="s">
        <v>1131</v>
      </c>
      <c r="C2185" s="585" t="s">
        <v>31</v>
      </c>
      <c r="D2185" s="586">
        <v>14913</v>
      </c>
      <c r="E2185" s="587">
        <v>26</v>
      </c>
      <c r="F2185" s="587">
        <f t="shared" si="102"/>
        <v>387738</v>
      </c>
      <c r="G2185" s="588">
        <v>2.4</v>
      </c>
      <c r="H2185" s="586">
        <v>7.3</v>
      </c>
      <c r="I2185" s="587">
        <f t="shared" si="103"/>
        <v>108864.9</v>
      </c>
      <c r="J2185" s="589">
        <f t="shared" si="104"/>
        <v>0</v>
      </c>
    </row>
    <row r="2186" spans="1:10">
      <c r="A2186" s="584">
        <v>2016</v>
      </c>
      <c r="B2186" s="585" t="s">
        <v>1131</v>
      </c>
      <c r="C2186" s="585" t="s">
        <v>31</v>
      </c>
      <c r="D2186" s="586">
        <v>2741</v>
      </c>
      <c r="E2186" s="587">
        <v>25</v>
      </c>
      <c r="F2186" s="587">
        <f t="shared" si="102"/>
        <v>68525</v>
      </c>
      <c r="G2186" s="588">
        <v>1.75</v>
      </c>
      <c r="H2186" s="586">
        <v>11.3</v>
      </c>
      <c r="I2186" s="587">
        <f t="shared" si="103"/>
        <v>30973.300000000003</v>
      </c>
      <c r="J2186" s="589">
        <f t="shared" si="104"/>
        <v>0</v>
      </c>
    </row>
    <row r="2187" spans="1:10">
      <c r="A2187" s="584">
        <v>2016</v>
      </c>
      <c r="B2187" s="585" t="s">
        <v>1129</v>
      </c>
      <c r="C2187" s="585" t="s">
        <v>31</v>
      </c>
      <c r="D2187" s="586">
        <v>220363</v>
      </c>
      <c r="E2187" s="587">
        <v>12.002000000000001</v>
      </c>
      <c r="F2187" s="587">
        <f t="shared" si="102"/>
        <v>2644796.7260000003</v>
      </c>
      <c r="G2187" s="588">
        <v>2.75</v>
      </c>
      <c r="H2187" s="586">
        <v>45.6</v>
      </c>
      <c r="I2187" s="587">
        <f t="shared" si="103"/>
        <v>10048552.800000001</v>
      </c>
      <c r="J2187" s="589">
        <f t="shared" si="104"/>
        <v>0</v>
      </c>
    </row>
    <row r="2188" spans="1:10">
      <c r="A2188" s="584">
        <v>2016</v>
      </c>
      <c r="B2188" s="585" t="s">
        <v>1131</v>
      </c>
      <c r="C2188" s="585" t="s">
        <v>31</v>
      </c>
      <c r="D2188" s="586">
        <v>15414</v>
      </c>
      <c r="E2188" s="587">
        <v>25.86</v>
      </c>
      <c r="F2188" s="587">
        <f t="shared" si="102"/>
        <v>398606.04</v>
      </c>
      <c r="G2188" s="588">
        <v>2.41</v>
      </c>
      <c r="H2188" s="586">
        <v>7.7</v>
      </c>
      <c r="I2188" s="587">
        <f t="shared" si="103"/>
        <v>118687.8</v>
      </c>
      <c r="J2188" s="589">
        <f t="shared" si="104"/>
        <v>0</v>
      </c>
    </row>
    <row r="2189" spans="1:10">
      <c r="A2189" s="584">
        <v>2016</v>
      </c>
      <c r="B2189" s="585" t="s">
        <v>1131</v>
      </c>
      <c r="C2189" s="585" t="s">
        <v>31</v>
      </c>
      <c r="D2189" s="586">
        <v>76740</v>
      </c>
      <c r="E2189" s="587">
        <v>25.98</v>
      </c>
      <c r="F2189" s="587">
        <f t="shared" si="102"/>
        <v>1993705.2</v>
      </c>
      <c r="G2189" s="588">
        <v>3.12</v>
      </c>
      <c r="H2189" s="586">
        <v>7.8</v>
      </c>
      <c r="I2189" s="587">
        <f t="shared" si="103"/>
        <v>598572</v>
      </c>
      <c r="J2189" s="589">
        <f t="shared" si="104"/>
        <v>0</v>
      </c>
    </row>
    <row r="2190" spans="1:10">
      <c r="A2190" s="584">
        <v>2016</v>
      </c>
      <c r="B2190" s="585" t="s">
        <v>1131</v>
      </c>
      <c r="C2190" s="585" t="s">
        <v>31</v>
      </c>
      <c r="D2190" s="586">
        <v>15592</v>
      </c>
      <c r="E2190" s="587">
        <v>26.11</v>
      </c>
      <c r="F2190" s="587">
        <f t="shared" si="102"/>
        <v>407107.12</v>
      </c>
      <c r="G2190" s="588">
        <v>2.08</v>
      </c>
      <c r="H2190" s="586">
        <v>7.9</v>
      </c>
      <c r="I2190" s="587">
        <f t="shared" si="103"/>
        <v>123176.8</v>
      </c>
      <c r="J2190" s="589">
        <f t="shared" si="104"/>
        <v>0</v>
      </c>
    </row>
    <row r="2191" spans="1:10">
      <c r="A2191" s="584">
        <v>2016</v>
      </c>
      <c r="B2191" s="585" t="s">
        <v>1131</v>
      </c>
      <c r="C2191" s="585" t="s">
        <v>31</v>
      </c>
      <c r="D2191" s="586">
        <v>14930</v>
      </c>
      <c r="E2191" s="587">
        <v>26.07</v>
      </c>
      <c r="F2191" s="587">
        <f t="shared" si="102"/>
        <v>389225.1</v>
      </c>
      <c r="G2191" s="588">
        <v>3.37</v>
      </c>
      <c r="H2191" s="586">
        <v>6.4</v>
      </c>
      <c r="I2191" s="587">
        <f t="shared" si="103"/>
        <v>95552</v>
      </c>
      <c r="J2191" s="589">
        <f t="shared" si="104"/>
        <v>0</v>
      </c>
    </row>
    <row r="2192" spans="1:10">
      <c r="A2192" s="584">
        <v>2016</v>
      </c>
      <c r="B2192" s="585" t="s">
        <v>1131</v>
      </c>
      <c r="C2192" s="585" t="s">
        <v>31</v>
      </c>
      <c r="D2192" s="586">
        <v>14480</v>
      </c>
      <c r="E2192" s="587">
        <v>24.32</v>
      </c>
      <c r="F2192" s="587">
        <f t="shared" si="102"/>
        <v>352153.59999999998</v>
      </c>
      <c r="G2192" s="588">
        <v>2</v>
      </c>
      <c r="H2192" s="586">
        <v>8.6</v>
      </c>
      <c r="I2192" s="587">
        <f t="shared" si="103"/>
        <v>124528</v>
      </c>
      <c r="J2192" s="589">
        <f t="shared" si="104"/>
        <v>0</v>
      </c>
    </row>
    <row r="2193" spans="1:10">
      <c r="A2193" s="584">
        <v>2016</v>
      </c>
      <c r="B2193" s="585" t="s">
        <v>1131</v>
      </c>
      <c r="C2193" s="585" t="s">
        <v>31</v>
      </c>
      <c r="D2193" s="586">
        <v>15657</v>
      </c>
      <c r="E2193" s="587">
        <v>25.99</v>
      </c>
      <c r="F2193" s="587">
        <f t="shared" si="102"/>
        <v>406925.43</v>
      </c>
      <c r="G2193" s="588">
        <v>2.54</v>
      </c>
      <c r="H2193" s="586">
        <v>7.6</v>
      </c>
      <c r="I2193" s="587">
        <f t="shared" si="103"/>
        <v>118993.2</v>
      </c>
      <c r="J2193" s="589">
        <f t="shared" si="104"/>
        <v>0</v>
      </c>
    </row>
    <row r="2194" spans="1:10">
      <c r="A2194" s="584">
        <v>2016</v>
      </c>
      <c r="B2194" s="585" t="s">
        <v>1131</v>
      </c>
      <c r="C2194" s="585" t="s">
        <v>31</v>
      </c>
      <c r="D2194" s="586">
        <v>46654</v>
      </c>
      <c r="E2194" s="587">
        <v>26.21</v>
      </c>
      <c r="F2194" s="587">
        <f t="shared" si="102"/>
        <v>1222801.3400000001</v>
      </c>
      <c r="G2194" s="588">
        <v>3.33</v>
      </c>
      <c r="H2194" s="586">
        <v>7.4</v>
      </c>
      <c r="I2194" s="587">
        <f t="shared" si="103"/>
        <v>345239.60000000003</v>
      </c>
      <c r="J2194" s="589">
        <f t="shared" si="104"/>
        <v>0</v>
      </c>
    </row>
    <row r="2195" spans="1:10">
      <c r="A2195" s="584">
        <v>2016</v>
      </c>
      <c r="B2195" s="585" t="s">
        <v>1131</v>
      </c>
      <c r="C2195" s="585" t="s">
        <v>31</v>
      </c>
      <c r="D2195" s="586">
        <v>46399</v>
      </c>
      <c r="E2195" s="587">
        <v>26.13</v>
      </c>
      <c r="F2195" s="587">
        <f t="shared" si="102"/>
        <v>1212405.8699999999</v>
      </c>
      <c r="G2195" s="588">
        <v>2.09</v>
      </c>
      <c r="H2195" s="586">
        <v>8.1</v>
      </c>
      <c r="I2195" s="587">
        <f t="shared" si="103"/>
        <v>375831.89999999997</v>
      </c>
      <c r="J2195" s="589">
        <f t="shared" si="104"/>
        <v>0</v>
      </c>
    </row>
    <row r="2196" spans="1:10">
      <c r="A2196" s="584">
        <v>2016</v>
      </c>
      <c r="B2196" s="585" t="s">
        <v>1131</v>
      </c>
      <c r="C2196" s="585" t="s">
        <v>31</v>
      </c>
      <c r="D2196" s="586">
        <v>118</v>
      </c>
      <c r="E2196" s="587">
        <v>26.17</v>
      </c>
      <c r="F2196" s="587">
        <f t="shared" si="102"/>
        <v>3088.0600000000004</v>
      </c>
      <c r="G2196" s="588">
        <v>1.38</v>
      </c>
      <c r="H2196" s="586">
        <v>7.7</v>
      </c>
      <c r="I2196" s="587">
        <f t="shared" si="103"/>
        <v>908.6</v>
      </c>
      <c r="J2196" s="589">
        <f t="shared" si="104"/>
        <v>0</v>
      </c>
    </row>
    <row r="2197" spans="1:10">
      <c r="A2197" s="584">
        <v>2016</v>
      </c>
      <c r="B2197" s="585" t="s">
        <v>1131</v>
      </c>
      <c r="C2197" s="585" t="s">
        <v>31</v>
      </c>
      <c r="D2197" s="586">
        <v>51998</v>
      </c>
      <c r="E2197" s="587">
        <v>25.82</v>
      </c>
      <c r="F2197" s="587">
        <f t="shared" si="102"/>
        <v>1342588.36</v>
      </c>
      <c r="G2197" s="588">
        <v>1.51</v>
      </c>
      <c r="H2197" s="586">
        <v>8.1</v>
      </c>
      <c r="I2197" s="587">
        <f t="shared" si="103"/>
        <v>421183.8</v>
      </c>
      <c r="J2197" s="589">
        <f t="shared" si="104"/>
        <v>0</v>
      </c>
    </row>
    <row r="2198" spans="1:10">
      <c r="A2198" s="584">
        <v>2016</v>
      </c>
      <c r="B2198" s="585" t="s">
        <v>1131</v>
      </c>
      <c r="C2198" s="585" t="s">
        <v>31</v>
      </c>
      <c r="D2198" s="586">
        <v>21404</v>
      </c>
      <c r="E2198" s="587">
        <v>26</v>
      </c>
      <c r="F2198" s="587">
        <f t="shared" si="102"/>
        <v>556504</v>
      </c>
      <c r="G2198" s="588">
        <v>0.97</v>
      </c>
      <c r="H2198" s="586">
        <v>8.6999999999999993</v>
      </c>
      <c r="I2198" s="587">
        <f t="shared" si="103"/>
        <v>186214.8</v>
      </c>
      <c r="J2198" s="589">
        <f t="shared" si="104"/>
        <v>0</v>
      </c>
    </row>
    <row r="2199" spans="1:10">
      <c r="A2199" s="584">
        <v>2016</v>
      </c>
      <c r="B2199" s="585" t="s">
        <v>1131</v>
      </c>
      <c r="C2199" s="585" t="s">
        <v>31</v>
      </c>
      <c r="D2199" s="586">
        <v>23061</v>
      </c>
      <c r="E2199" s="587">
        <v>26.05</v>
      </c>
      <c r="F2199" s="587">
        <f t="shared" si="102"/>
        <v>600739.05000000005</v>
      </c>
      <c r="G2199" s="588">
        <v>2.57</v>
      </c>
      <c r="H2199" s="586">
        <v>7.5</v>
      </c>
      <c r="I2199" s="587">
        <f t="shared" si="103"/>
        <v>172957.5</v>
      </c>
      <c r="J2199" s="589">
        <f t="shared" si="104"/>
        <v>0</v>
      </c>
    </row>
    <row r="2200" spans="1:10">
      <c r="A2200" s="584">
        <v>2016</v>
      </c>
      <c r="B2200" s="585" t="s">
        <v>1131</v>
      </c>
      <c r="C2200" s="585" t="s">
        <v>31</v>
      </c>
      <c r="D2200" s="586">
        <v>357</v>
      </c>
      <c r="E2200" s="587">
        <v>25.44</v>
      </c>
      <c r="F2200" s="587">
        <f t="shared" si="102"/>
        <v>9082.08</v>
      </c>
      <c r="G2200" s="588">
        <v>1.1100000000000001</v>
      </c>
      <c r="H2200" s="586">
        <v>9.4</v>
      </c>
      <c r="I2200" s="587">
        <f t="shared" si="103"/>
        <v>3355.8</v>
      </c>
      <c r="J2200" s="589">
        <f t="shared" si="104"/>
        <v>0</v>
      </c>
    </row>
    <row r="2201" spans="1:10">
      <c r="A2201" s="584">
        <v>2016</v>
      </c>
      <c r="B2201" s="585" t="s">
        <v>1131</v>
      </c>
      <c r="C2201" s="585" t="s">
        <v>31</v>
      </c>
      <c r="D2201" s="586">
        <v>25125</v>
      </c>
      <c r="E2201" s="587">
        <v>24.93</v>
      </c>
      <c r="F2201" s="587">
        <f t="shared" si="102"/>
        <v>626366.25</v>
      </c>
      <c r="G2201" s="588">
        <v>0.88</v>
      </c>
      <c r="H2201" s="586">
        <v>10.7</v>
      </c>
      <c r="I2201" s="587">
        <f t="shared" si="103"/>
        <v>268837.5</v>
      </c>
      <c r="J2201" s="589">
        <f t="shared" si="104"/>
        <v>0</v>
      </c>
    </row>
    <row r="2202" spans="1:10">
      <c r="A2202" s="584">
        <v>2016</v>
      </c>
      <c r="B2202" s="585" t="s">
        <v>1131</v>
      </c>
      <c r="C2202" s="585" t="s">
        <v>31</v>
      </c>
      <c r="D2202" s="586">
        <v>13198</v>
      </c>
      <c r="E2202" s="587">
        <v>25.09</v>
      </c>
      <c r="F2202" s="587">
        <f t="shared" si="102"/>
        <v>331137.82</v>
      </c>
      <c r="G2202" s="588">
        <v>0.78</v>
      </c>
      <c r="H2202" s="586">
        <v>9.1</v>
      </c>
      <c r="I2202" s="587">
        <f t="shared" si="103"/>
        <v>120101.79999999999</v>
      </c>
      <c r="J2202" s="589">
        <f t="shared" si="104"/>
        <v>0</v>
      </c>
    </row>
    <row r="2203" spans="1:10">
      <c r="A2203" s="584">
        <v>2016</v>
      </c>
      <c r="B2203" s="585" t="s">
        <v>1131</v>
      </c>
      <c r="C2203" s="585" t="s">
        <v>31</v>
      </c>
      <c r="D2203" s="586">
        <v>39419</v>
      </c>
      <c r="E2203" s="587">
        <v>26.02</v>
      </c>
      <c r="F2203" s="587">
        <f t="shared" si="102"/>
        <v>1025682.38</v>
      </c>
      <c r="G2203" s="588">
        <v>0.79</v>
      </c>
      <c r="H2203" s="586">
        <v>7.7</v>
      </c>
      <c r="I2203" s="587">
        <f t="shared" si="103"/>
        <v>303526.3</v>
      </c>
      <c r="J2203" s="589">
        <f t="shared" si="104"/>
        <v>0</v>
      </c>
    </row>
    <row r="2204" spans="1:10">
      <c r="A2204" s="584">
        <v>2016</v>
      </c>
      <c r="B2204" s="585" t="s">
        <v>1131</v>
      </c>
      <c r="C2204" s="585" t="s">
        <v>31</v>
      </c>
      <c r="D2204" s="586">
        <v>117</v>
      </c>
      <c r="E2204" s="587">
        <v>25.58</v>
      </c>
      <c r="F2204" s="587">
        <f t="shared" si="102"/>
        <v>2992.8599999999997</v>
      </c>
      <c r="G2204" s="588">
        <v>0.78</v>
      </c>
      <c r="H2204" s="586">
        <v>7.4</v>
      </c>
      <c r="I2204" s="587">
        <f t="shared" si="103"/>
        <v>865.80000000000007</v>
      </c>
      <c r="J2204" s="589">
        <f t="shared" si="104"/>
        <v>0</v>
      </c>
    </row>
    <row r="2205" spans="1:10">
      <c r="A2205" s="584">
        <v>2016</v>
      </c>
      <c r="B2205" s="585" t="s">
        <v>1131</v>
      </c>
      <c r="C2205" s="585" t="s">
        <v>31</v>
      </c>
      <c r="D2205" s="586">
        <v>12606</v>
      </c>
      <c r="E2205" s="587">
        <v>26.21</v>
      </c>
      <c r="F2205" s="587">
        <f t="shared" si="102"/>
        <v>330403.26</v>
      </c>
      <c r="G2205" s="588">
        <v>0.99</v>
      </c>
      <c r="H2205" s="586">
        <v>7.7</v>
      </c>
      <c r="I2205" s="587">
        <f t="shared" si="103"/>
        <v>97066.2</v>
      </c>
      <c r="J2205" s="589">
        <f t="shared" si="104"/>
        <v>0</v>
      </c>
    </row>
    <row r="2206" spans="1:10">
      <c r="A2206" s="584">
        <v>2016</v>
      </c>
      <c r="B2206" s="585" t="s">
        <v>1131</v>
      </c>
      <c r="C2206" s="585" t="s">
        <v>31</v>
      </c>
      <c r="D2206" s="586">
        <v>61945</v>
      </c>
      <c r="E2206" s="587">
        <v>25.93</v>
      </c>
      <c r="F2206" s="587">
        <f t="shared" si="102"/>
        <v>1606233.85</v>
      </c>
      <c r="G2206" s="588">
        <v>0.51</v>
      </c>
      <c r="H2206" s="586">
        <v>6.4</v>
      </c>
      <c r="I2206" s="587">
        <f t="shared" si="103"/>
        <v>396448</v>
      </c>
      <c r="J2206" s="589">
        <f t="shared" si="104"/>
        <v>0</v>
      </c>
    </row>
    <row r="2207" spans="1:10">
      <c r="A2207" s="584">
        <v>2016</v>
      </c>
      <c r="B2207" s="585" t="s">
        <v>1131</v>
      </c>
      <c r="C2207" s="585" t="s">
        <v>31</v>
      </c>
      <c r="D2207" s="586">
        <v>61485</v>
      </c>
      <c r="E2207" s="587">
        <v>24.238</v>
      </c>
      <c r="F2207" s="587">
        <f t="shared" si="102"/>
        <v>1490273.43</v>
      </c>
      <c r="G2207" s="588">
        <v>2.7</v>
      </c>
      <c r="H2207" s="586">
        <v>8.1999999999999993</v>
      </c>
      <c r="I2207" s="587">
        <f t="shared" si="103"/>
        <v>504176.99999999994</v>
      </c>
      <c r="J2207" s="589">
        <f t="shared" si="104"/>
        <v>0</v>
      </c>
    </row>
    <row r="2208" spans="1:10">
      <c r="A2208" s="584">
        <v>2016</v>
      </c>
      <c r="B2208" s="585" t="s">
        <v>1131</v>
      </c>
      <c r="C2208" s="585" t="s">
        <v>31</v>
      </c>
      <c r="D2208" s="586">
        <v>27504</v>
      </c>
      <c r="E2208" s="587">
        <v>23.085999999999999</v>
      </c>
      <c r="F2208" s="587">
        <f t="shared" si="102"/>
        <v>634957.34399999992</v>
      </c>
      <c r="G2208" s="588">
        <v>2.92</v>
      </c>
      <c r="H2208" s="586">
        <v>7.9</v>
      </c>
      <c r="I2208" s="587">
        <f t="shared" si="103"/>
        <v>217281.6</v>
      </c>
      <c r="J2208" s="589">
        <f t="shared" si="104"/>
        <v>0</v>
      </c>
    </row>
    <row r="2209" spans="1:10">
      <c r="A2209" s="584">
        <v>2016</v>
      </c>
      <c r="B2209" s="585" t="s">
        <v>1131</v>
      </c>
      <c r="C2209" s="585" t="s">
        <v>31</v>
      </c>
      <c r="D2209" s="586">
        <v>40456</v>
      </c>
      <c r="E2209" s="587">
        <v>23.707999999999998</v>
      </c>
      <c r="F2209" s="587">
        <f t="shared" si="102"/>
        <v>959130.84799999988</v>
      </c>
      <c r="G2209" s="588">
        <v>2.57</v>
      </c>
      <c r="H2209" s="586">
        <v>7.9</v>
      </c>
      <c r="I2209" s="587">
        <f t="shared" si="103"/>
        <v>319602.40000000002</v>
      </c>
      <c r="J2209" s="589">
        <f t="shared" si="104"/>
        <v>0</v>
      </c>
    </row>
    <row r="2210" spans="1:10">
      <c r="A2210" s="584">
        <v>2016</v>
      </c>
      <c r="B2210" s="585" t="s">
        <v>1131</v>
      </c>
      <c r="C2210" s="585" t="s">
        <v>31</v>
      </c>
      <c r="D2210" s="586">
        <v>94158</v>
      </c>
      <c r="E2210" s="587">
        <v>24.164000000000001</v>
      </c>
      <c r="F2210" s="587">
        <f t="shared" si="102"/>
        <v>2275233.912</v>
      </c>
      <c r="G2210" s="588">
        <v>2.7</v>
      </c>
      <c r="H2210" s="586">
        <v>8.1</v>
      </c>
      <c r="I2210" s="587">
        <f t="shared" si="103"/>
        <v>762679.79999999993</v>
      </c>
      <c r="J2210" s="589">
        <f t="shared" si="104"/>
        <v>0</v>
      </c>
    </row>
    <row r="2211" spans="1:10">
      <c r="A2211" s="584">
        <v>2016</v>
      </c>
      <c r="B2211" s="585" t="s">
        <v>1131</v>
      </c>
      <c r="C2211" s="585" t="s">
        <v>31</v>
      </c>
      <c r="D2211" s="586">
        <v>24371</v>
      </c>
      <c r="E2211" s="587">
        <v>23.327999999999999</v>
      </c>
      <c r="F2211" s="587">
        <f t="shared" si="102"/>
        <v>568526.68799999997</v>
      </c>
      <c r="G2211" s="588">
        <v>2.4</v>
      </c>
      <c r="H2211" s="586">
        <v>8.1999999999999993</v>
      </c>
      <c r="I2211" s="587">
        <f t="shared" si="103"/>
        <v>199842.19999999998</v>
      </c>
      <c r="J2211" s="589">
        <f t="shared" si="104"/>
        <v>0</v>
      </c>
    </row>
    <row r="2212" spans="1:10">
      <c r="A2212" s="584">
        <v>2016</v>
      </c>
      <c r="B2212" s="585" t="s">
        <v>1131</v>
      </c>
      <c r="C2212" s="585" t="s">
        <v>31</v>
      </c>
      <c r="D2212" s="586">
        <v>90533</v>
      </c>
      <c r="E2212" s="587">
        <v>25.198</v>
      </c>
      <c r="F2212" s="587">
        <f t="shared" si="102"/>
        <v>2281250.534</v>
      </c>
      <c r="G2212" s="588">
        <v>3.17</v>
      </c>
      <c r="H2212" s="586">
        <v>6.5</v>
      </c>
      <c r="I2212" s="587">
        <f t="shared" si="103"/>
        <v>588464.5</v>
      </c>
      <c r="J2212" s="589">
        <f t="shared" si="104"/>
        <v>0</v>
      </c>
    </row>
    <row r="2213" spans="1:10">
      <c r="A2213" s="584">
        <v>2016</v>
      </c>
      <c r="B2213" s="585" t="s">
        <v>1131</v>
      </c>
      <c r="C2213" s="585" t="s">
        <v>31</v>
      </c>
      <c r="D2213" s="586">
        <v>10953</v>
      </c>
      <c r="E2213" s="587">
        <v>22.268000000000001</v>
      </c>
      <c r="F2213" s="587">
        <f t="shared" si="102"/>
        <v>243901.40400000001</v>
      </c>
      <c r="G2213" s="588">
        <v>2.7</v>
      </c>
      <c r="H2213" s="586">
        <v>8.6</v>
      </c>
      <c r="I2213" s="587">
        <f t="shared" si="103"/>
        <v>94195.8</v>
      </c>
      <c r="J2213" s="589">
        <f t="shared" si="104"/>
        <v>0</v>
      </c>
    </row>
    <row r="2214" spans="1:10">
      <c r="A2214" s="584">
        <v>2016</v>
      </c>
      <c r="B2214" s="585" t="s">
        <v>1127</v>
      </c>
      <c r="C2214" s="585" t="s">
        <v>31</v>
      </c>
      <c r="D2214" s="586">
        <v>43992</v>
      </c>
      <c r="E2214" s="587">
        <v>17.962</v>
      </c>
      <c r="F2214" s="587">
        <f t="shared" si="102"/>
        <v>790184.304</v>
      </c>
      <c r="G2214" s="588">
        <v>0.25</v>
      </c>
      <c r="H2214" s="586">
        <v>5.3</v>
      </c>
      <c r="I2214" s="587">
        <f t="shared" si="103"/>
        <v>233157.6</v>
      </c>
      <c r="J2214" s="589">
        <f t="shared" si="104"/>
        <v>0</v>
      </c>
    </row>
    <row r="2215" spans="1:10">
      <c r="A2215" s="584">
        <v>2016</v>
      </c>
      <c r="B2215" s="585" t="s">
        <v>1127</v>
      </c>
      <c r="C2215" s="585" t="s">
        <v>31</v>
      </c>
      <c r="D2215" s="586">
        <v>30201</v>
      </c>
      <c r="E2215" s="587">
        <v>16.53</v>
      </c>
      <c r="F2215" s="587">
        <f t="shared" si="102"/>
        <v>499222.53</v>
      </c>
      <c r="G2215" s="588">
        <v>0.41</v>
      </c>
      <c r="H2215" s="586">
        <v>5.7</v>
      </c>
      <c r="I2215" s="587">
        <f t="shared" si="103"/>
        <v>172145.7</v>
      </c>
      <c r="J2215" s="589">
        <f t="shared" si="104"/>
        <v>0</v>
      </c>
    </row>
    <row r="2216" spans="1:10">
      <c r="A2216" s="584">
        <v>2016</v>
      </c>
      <c r="B2216" s="585" t="s">
        <v>1127</v>
      </c>
      <c r="C2216" s="585" t="s">
        <v>31</v>
      </c>
      <c r="D2216" s="586">
        <v>15126</v>
      </c>
      <c r="E2216" s="587">
        <v>16.98</v>
      </c>
      <c r="F2216" s="587">
        <f t="shared" si="102"/>
        <v>256839.48</v>
      </c>
      <c r="G2216" s="588">
        <v>0.46</v>
      </c>
      <c r="H2216" s="586">
        <v>5.4</v>
      </c>
      <c r="I2216" s="587">
        <f t="shared" si="103"/>
        <v>81680.400000000009</v>
      </c>
      <c r="J2216" s="589">
        <f t="shared" si="104"/>
        <v>0</v>
      </c>
    </row>
    <row r="2217" spans="1:10">
      <c r="A2217" s="584">
        <v>2016</v>
      </c>
      <c r="B2217" s="585" t="s">
        <v>1133</v>
      </c>
      <c r="C2217" s="585" t="s">
        <v>31</v>
      </c>
      <c r="D2217" s="586">
        <v>119112</v>
      </c>
      <c r="E2217" s="587">
        <v>12.6</v>
      </c>
      <c r="F2217" s="587">
        <f t="shared" si="102"/>
        <v>1500811.2</v>
      </c>
      <c r="G2217" s="588">
        <v>0.7</v>
      </c>
      <c r="H2217" s="586">
        <v>21</v>
      </c>
      <c r="I2217" s="587">
        <f t="shared" si="103"/>
        <v>2501352</v>
      </c>
      <c r="J2217" s="589">
        <f t="shared" si="104"/>
        <v>1</v>
      </c>
    </row>
    <row r="2218" spans="1:10">
      <c r="A2218" s="584">
        <v>2016</v>
      </c>
      <c r="B2218" s="585" t="s">
        <v>1127</v>
      </c>
      <c r="C2218" s="585" t="s">
        <v>31</v>
      </c>
      <c r="D2218" s="586">
        <v>79724</v>
      </c>
      <c r="E2218" s="587">
        <v>16.690000000000001</v>
      </c>
      <c r="F2218" s="587">
        <f t="shared" si="102"/>
        <v>1330593.56</v>
      </c>
      <c r="G2218" s="588">
        <v>0.3</v>
      </c>
      <c r="H2218" s="586">
        <v>5.2</v>
      </c>
      <c r="I2218" s="587">
        <f t="shared" si="103"/>
        <v>414564.8</v>
      </c>
      <c r="J2218" s="589">
        <f t="shared" si="104"/>
        <v>0</v>
      </c>
    </row>
    <row r="2219" spans="1:10">
      <c r="A2219" s="584">
        <v>2016</v>
      </c>
      <c r="B2219" s="585" t="s">
        <v>1131</v>
      </c>
      <c r="C2219" s="585" t="s">
        <v>31</v>
      </c>
      <c r="D2219" s="586">
        <v>23552</v>
      </c>
      <c r="E2219" s="587">
        <v>24.398</v>
      </c>
      <c r="F2219" s="587">
        <f t="shared" si="102"/>
        <v>574621.696</v>
      </c>
      <c r="G2219" s="588">
        <v>0.71</v>
      </c>
      <c r="H2219" s="586">
        <v>12.3</v>
      </c>
      <c r="I2219" s="587">
        <f t="shared" si="103"/>
        <v>289689.60000000003</v>
      </c>
      <c r="J2219" s="589">
        <f t="shared" si="104"/>
        <v>0</v>
      </c>
    </row>
    <row r="2220" spans="1:10">
      <c r="A2220" s="584">
        <v>2016</v>
      </c>
      <c r="B2220" s="585" t="s">
        <v>1131</v>
      </c>
      <c r="C2220" s="585" t="s">
        <v>31</v>
      </c>
      <c r="D2220" s="586">
        <v>11832</v>
      </c>
      <c r="E2220" s="587">
        <v>25.193999999999999</v>
      </c>
      <c r="F2220" s="587">
        <f t="shared" si="102"/>
        <v>298095.408</v>
      </c>
      <c r="G2220" s="588">
        <v>0.99</v>
      </c>
      <c r="H2220" s="586">
        <v>9</v>
      </c>
      <c r="I2220" s="587">
        <f t="shared" si="103"/>
        <v>106488</v>
      </c>
      <c r="J2220" s="589">
        <f t="shared" si="104"/>
        <v>0</v>
      </c>
    </row>
    <row r="2221" spans="1:10">
      <c r="A2221" s="584">
        <v>2016</v>
      </c>
      <c r="B2221" s="585" t="s">
        <v>1131</v>
      </c>
      <c r="C2221" s="585" t="s">
        <v>31</v>
      </c>
      <c r="D2221" s="586">
        <v>11938</v>
      </c>
      <c r="E2221" s="587">
        <v>24.596</v>
      </c>
      <c r="F2221" s="587">
        <f t="shared" si="102"/>
        <v>293627.04800000001</v>
      </c>
      <c r="G2221" s="588">
        <v>0.79</v>
      </c>
      <c r="H2221" s="586">
        <v>12.2</v>
      </c>
      <c r="I2221" s="587">
        <f t="shared" si="103"/>
        <v>145643.6</v>
      </c>
      <c r="J2221" s="589">
        <f t="shared" si="104"/>
        <v>0</v>
      </c>
    </row>
    <row r="2222" spans="1:10">
      <c r="A2222" s="584">
        <v>2016</v>
      </c>
      <c r="B2222" s="585" t="s">
        <v>1131</v>
      </c>
      <c r="C2222" s="585" t="s">
        <v>31</v>
      </c>
      <c r="D2222" s="586">
        <v>11952</v>
      </c>
      <c r="E2222" s="587">
        <v>24.64</v>
      </c>
      <c r="F2222" s="587">
        <f t="shared" si="102"/>
        <v>294497.28000000003</v>
      </c>
      <c r="G2222" s="588">
        <v>0.95</v>
      </c>
      <c r="H2222" s="586">
        <v>8.8000000000000007</v>
      </c>
      <c r="I2222" s="587">
        <f t="shared" si="103"/>
        <v>105177.60000000001</v>
      </c>
      <c r="J2222" s="589">
        <f t="shared" si="104"/>
        <v>0</v>
      </c>
    </row>
    <row r="2223" spans="1:10">
      <c r="A2223" s="584">
        <v>2016</v>
      </c>
      <c r="B2223" s="585" t="s">
        <v>1131</v>
      </c>
      <c r="C2223" s="585" t="s">
        <v>31</v>
      </c>
      <c r="D2223" s="586">
        <v>12022</v>
      </c>
      <c r="E2223" s="587">
        <v>25.02</v>
      </c>
      <c r="F2223" s="587">
        <f t="shared" si="102"/>
        <v>300790.44</v>
      </c>
      <c r="G2223" s="588">
        <v>0.84</v>
      </c>
      <c r="H2223" s="586">
        <v>9.8000000000000007</v>
      </c>
      <c r="I2223" s="587">
        <f t="shared" si="103"/>
        <v>117815.6</v>
      </c>
      <c r="J2223" s="589">
        <f t="shared" si="104"/>
        <v>0</v>
      </c>
    </row>
    <row r="2224" spans="1:10">
      <c r="A2224" s="584">
        <v>2016</v>
      </c>
      <c r="B2224" s="585" t="s">
        <v>1131</v>
      </c>
      <c r="C2224" s="585" t="s">
        <v>31</v>
      </c>
      <c r="D2224" s="586">
        <v>23650</v>
      </c>
      <c r="E2224" s="587">
        <v>24.638999999999999</v>
      </c>
      <c r="F2224" s="587">
        <f t="shared" si="102"/>
        <v>582712.35</v>
      </c>
      <c r="G2224" s="588">
        <v>0.93</v>
      </c>
      <c r="H2224" s="586">
        <v>11.4</v>
      </c>
      <c r="I2224" s="587">
        <f t="shared" si="103"/>
        <v>269610</v>
      </c>
      <c r="J2224" s="589">
        <f t="shared" si="104"/>
        <v>0</v>
      </c>
    </row>
    <row r="2225" spans="1:10">
      <c r="A2225" s="584">
        <v>2016</v>
      </c>
      <c r="B2225" s="585" t="s">
        <v>1131</v>
      </c>
      <c r="C2225" s="585" t="s">
        <v>31</v>
      </c>
      <c r="D2225" s="586">
        <v>11789</v>
      </c>
      <c r="E2225" s="587">
        <v>25.553999999999998</v>
      </c>
      <c r="F2225" s="587">
        <f t="shared" si="102"/>
        <v>301256.10599999997</v>
      </c>
      <c r="G2225" s="588">
        <v>1.01</v>
      </c>
      <c r="H2225" s="586">
        <v>8.4</v>
      </c>
      <c r="I2225" s="587">
        <f t="shared" si="103"/>
        <v>99027.6</v>
      </c>
      <c r="J2225" s="589">
        <f t="shared" si="104"/>
        <v>0</v>
      </c>
    </row>
    <row r="2226" spans="1:10">
      <c r="A2226" s="584">
        <v>2016</v>
      </c>
      <c r="B2226" s="585" t="s">
        <v>1131</v>
      </c>
      <c r="C2226" s="585" t="s">
        <v>31</v>
      </c>
      <c r="D2226" s="586">
        <v>12030</v>
      </c>
      <c r="E2226" s="587">
        <v>24.885999999999999</v>
      </c>
      <c r="F2226" s="587">
        <f t="shared" si="102"/>
        <v>299378.58</v>
      </c>
      <c r="G2226" s="588">
        <v>0.87</v>
      </c>
      <c r="H2226" s="586">
        <v>9.9</v>
      </c>
      <c r="I2226" s="587">
        <f t="shared" si="103"/>
        <v>119097</v>
      </c>
      <c r="J2226" s="589">
        <f t="shared" si="104"/>
        <v>0</v>
      </c>
    </row>
    <row r="2227" spans="1:10">
      <c r="A2227" s="584">
        <v>2016</v>
      </c>
      <c r="B2227" s="585" t="s">
        <v>1131</v>
      </c>
      <c r="C2227" s="585" t="s">
        <v>31</v>
      </c>
      <c r="D2227" s="586">
        <v>47601</v>
      </c>
      <c r="E2227" s="587">
        <v>26.257999999999999</v>
      </c>
      <c r="F2227" s="587">
        <f t="shared" si="102"/>
        <v>1249907.058</v>
      </c>
      <c r="G2227" s="588">
        <v>1.39</v>
      </c>
      <c r="H2227" s="586">
        <v>7</v>
      </c>
      <c r="I2227" s="587">
        <f t="shared" si="103"/>
        <v>333207</v>
      </c>
      <c r="J2227" s="589">
        <f t="shared" si="104"/>
        <v>0</v>
      </c>
    </row>
    <row r="2228" spans="1:10">
      <c r="A2228" s="584">
        <v>2016</v>
      </c>
      <c r="B2228" s="585" t="s">
        <v>1131</v>
      </c>
      <c r="C2228" s="585" t="s">
        <v>31</v>
      </c>
      <c r="D2228" s="586">
        <v>11934</v>
      </c>
      <c r="E2228" s="587">
        <v>26.033999999999999</v>
      </c>
      <c r="F2228" s="587">
        <f t="shared" si="102"/>
        <v>310689.75599999999</v>
      </c>
      <c r="G2228" s="588">
        <v>2.59</v>
      </c>
      <c r="H2228" s="586">
        <v>7.8</v>
      </c>
      <c r="I2228" s="587">
        <f t="shared" si="103"/>
        <v>93085.2</v>
      </c>
      <c r="J2228" s="589">
        <f t="shared" si="104"/>
        <v>0</v>
      </c>
    </row>
    <row r="2229" spans="1:10">
      <c r="A2229" s="584">
        <v>2016</v>
      </c>
      <c r="B2229" s="585" t="s">
        <v>1131</v>
      </c>
      <c r="C2229" s="585" t="s">
        <v>31</v>
      </c>
      <c r="D2229" s="586">
        <v>24005</v>
      </c>
      <c r="E2229" s="587">
        <v>26.123000000000001</v>
      </c>
      <c r="F2229" s="587">
        <f t="shared" si="102"/>
        <v>627082.61499999999</v>
      </c>
      <c r="G2229" s="588">
        <v>2.46</v>
      </c>
      <c r="H2229" s="586">
        <v>7.4</v>
      </c>
      <c r="I2229" s="587">
        <f t="shared" si="103"/>
        <v>177637</v>
      </c>
      <c r="J2229" s="589">
        <f t="shared" si="104"/>
        <v>0</v>
      </c>
    </row>
    <row r="2230" spans="1:10">
      <c r="A2230" s="584">
        <v>2016</v>
      </c>
      <c r="B2230" s="585" t="s">
        <v>1131</v>
      </c>
      <c r="C2230" s="585" t="s">
        <v>31</v>
      </c>
      <c r="D2230" s="586">
        <v>35869</v>
      </c>
      <c r="E2230" s="587">
        <v>26.004999999999999</v>
      </c>
      <c r="F2230" s="587">
        <f t="shared" si="102"/>
        <v>932773.34499999997</v>
      </c>
      <c r="G2230" s="588">
        <v>2.61</v>
      </c>
      <c r="H2230" s="586">
        <v>7.5</v>
      </c>
      <c r="I2230" s="587">
        <f t="shared" si="103"/>
        <v>269017.5</v>
      </c>
      <c r="J2230" s="589">
        <f t="shared" si="104"/>
        <v>0</v>
      </c>
    </row>
    <row r="2231" spans="1:10">
      <c r="A2231" s="584">
        <v>2016</v>
      </c>
      <c r="B2231" s="585" t="s">
        <v>1127</v>
      </c>
      <c r="C2231" s="585" t="s">
        <v>31</v>
      </c>
      <c r="D2231" s="586">
        <v>250135</v>
      </c>
      <c r="E2231" s="587">
        <v>17.36</v>
      </c>
      <c r="F2231" s="587">
        <f t="shared" si="102"/>
        <v>4342343.5999999996</v>
      </c>
      <c r="G2231" s="588">
        <v>0.41</v>
      </c>
      <c r="H2231" s="586">
        <v>10.3</v>
      </c>
      <c r="I2231" s="587">
        <f t="shared" si="103"/>
        <v>2576390.5</v>
      </c>
      <c r="J2231" s="589">
        <f t="shared" si="104"/>
        <v>0</v>
      </c>
    </row>
    <row r="2232" spans="1:10">
      <c r="A2232" s="584">
        <v>2016</v>
      </c>
      <c r="B2232" s="585" t="s">
        <v>1127</v>
      </c>
      <c r="C2232" s="585" t="s">
        <v>31</v>
      </c>
      <c r="D2232" s="586">
        <v>14663</v>
      </c>
      <c r="E2232" s="587">
        <v>16.61</v>
      </c>
      <c r="F2232" s="587">
        <f t="shared" si="102"/>
        <v>243552.43</v>
      </c>
      <c r="G2232" s="588">
        <v>0.48</v>
      </c>
      <c r="H2232" s="586">
        <v>4.9000000000000004</v>
      </c>
      <c r="I2232" s="587">
        <f t="shared" si="103"/>
        <v>71848.700000000012</v>
      </c>
      <c r="J2232" s="589">
        <f t="shared" si="104"/>
        <v>0</v>
      </c>
    </row>
    <row r="2233" spans="1:10">
      <c r="A2233" s="584">
        <v>2016</v>
      </c>
      <c r="B2233" s="585" t="s">
        <v>1129</v>
      </c>
      <c r="C2233" s="585" t="s">
        <v>31</v>
      </c>
      <c r="D2233" s="586">
        <v>794</v>
      </c>
      <c r="E2233" s="587">
        <v>16</v>
      </c>
      <c r="F2233" s="587">
        <f t="shared" si="102"/>
        <v>12704</v>
      </c>
      <c r="G2233" s="588">
        <v>0.71</v>
      </c>
      <c r="H2233" s="586">
        <v>12.8</v>
      </c>
      <c r="I2233" s="587">
        <f t="shared" si="103"/>
        <v>10163.200000000001</v>
      </c>
      <c r="J2233" s="589">
        <f t="shared" si="104"/>
        <v>0</v>
      </c>
    </row>
    <row r="2234" spans="1:10">
      <c r="A2234" s="584">
        <v>2016</v>
      </c>
      <c r="B2234" s="585" t="s">
        <v>1131</v>
      </c>
      <c r="C2234" s="585" t="s">
        <v>31</v>
      </c>
      <c r="D2234" s="586">
        <v>18691</v>
      </c>
      <c r="E2234" s="587">
        <v>24.518000000000001</v>
      </c>
      <c r="F2234" s="587">
        <f t="shared" si="102"/>
        <v>458265.93800000002</v>
      </c>
      <c r="G2234" s="588">
        <v>0.84</v>
      </c>
      <c r="H2234" s="586">
        <v>11.72</v>
      </c>
      <c r="I2234" s="587">
        <f t="shared" si="103"/>
        <v>219058.52000000002</v>
      </c>
      <c r="J2234" s="589">
        <f t="shared" si="104"/>
        <v>0</v>
      </c>
    </row>
    <row r="2235" spans="1:10">
      <c r="A2235" s="584">
        <v>2016</v>
      </c>
      <c r="B2235" s="585" t="s">
        <v>1131</v>
      </c>
      <c r="C2235" s="585" t="s">
        <v>31</v>
      </c>
      <c r="D2235" s="586">
        <v>61510</v>
      </c>
      <c r="E2235" s="587">
        <v>24.27</v>
      </c>
      <c r="F2235" s="587">
        <f t="shared" si="102"/>
        <v>1492847.7</v>
      </c>
      <c r="G2235" s="588">
        <v>0.79</v>
      </c>
      <c r="H2235" s="586">
        <v>11.96</v>
      </c>
      <c r="I2235" s="587">
        <f t="shared" si="103"/>
        <v>735659.60000000009</v>
      </c>
      <c r="J2235" s="589">
        <f t="shared" si="104"/>
        <v>0</v>
      </c>
    </row>
    <row r="2236" spans="1:10">
      <c r="A2236" s="584">
        <v>2016</v>
      </c>
      <c r="B2236" s="585" t="s">
        <v>1131</v>
      </c>
      <c r="C2236" s="585" t="s">
        <v>31</v>
      </c>
      <c r="D2236" s="586">
        <v>61510</v>
      </c>
      <c r="E2236" s="587">
        <v>24.27</v>
      </c>
      <c r="F2236" s="587">
        <f t="shared" si="102"/>
        <v>1492847.7</v>
      </c>
      <c r="G2236" s="588">
        <v>0.79</v>
      </c>
      <c r="H2236" s="586">
        <v>11.96</v>
      </c>
      <c r="I2236" s="587">
        <f t="shared" si="103"/>
        <v>735659.60000000009</v>
      </c>
      <c r="J2236" s="589">
        <f t="shared" si="104"/>
        <v>0</v>
      </c>
    </row>
    <row r="2237" spans="1:10">
      <c r="A2237" s="584">
        <v>2016</v>
      </c>
      <c r="B2237" s="585" t="s">
        <v>1131</v>
      </c>
      <c r="C2237" s="585" t="s">
        <v>31</v>
      </c>
      <c r="D2237" s="586">
        <v>10793</v>
      </c>
      <c r="E2237" s="587">
        <v>24.242000000000001</v>
      </c>
      <c r="F2237" s="587">
        <f t="shared" si="102"/>
        <v>261643.90600000002</v>
      </c>
      <c r="G2237" s="588">
        <v>0.75</v>
      </c>
      <c r="H2237" s="586">
        <v>11.08</v>
      </c>
      <c r="I2237" s="587">
        <f t="shared" si="103"/>
        <v>119586.44</v>
      </c>
      <c r="J2237" s="589">
        <f t="shared" si="104"/>
        <v>0</v>
      </c>
    </row>
    <row r="2238" spans="1:10">
      <c r="A2238" s="584">
        <v>2016</v>
      </c>
      <c r="B2238" s="585" t="s">
        <v>1131</v>
      </c>
      <c r="C2238" s="585" t="s">
        <v>31</v>
      </c>
      <c r="D2238" s="586">
        <v>10793</v>
      </c>
      <c r="E2238" s="587">
        <v>24.242000000000001</v>
      </c>
      <c r="F2238" s="587">
        <f t="shared" si="102"/>
        <v>261643.90600000002</v>
      </c>
      <c r="G2238" s="588">
        <v>0.75</v>
      </c>
      <c r="H2238" s="586">
        <v>11.08</v>
      </c>
      <c r="I2238" s="587">
        <f t="shared" si="103"/>
        <v>119586.44</v>
      </c>
      <c r="J2238" s="589">
        <f t="shared" si="104"/>
        <v>0</v>
      </c>
    </row>
    <row r="2239" spans="1:10">
      <c r="A2239" s="584">
        <v>2016</v>
      </c>
      <c r="B2239" s="585" t="s">
        <v>1131</v>
      </c>
      <c r="C2239" s="585" t="s">
        <v>31</v>
      </c>
      <c r="D2239" s="586">
        <v>99754</v>
      </c>
      <c r="E2239" s="587">
        <v>24.536000000000001</v>
      </c>
      <c r="F2239" s="587">
        <f t="shared" si="102"/>
        <v>2447564.1440000003</v>
      </c>
      <c r="G2239" s="588">
        <v>0.89</v>
      </c>
      <c r="H2239" s="586">
        <v>12.38</v>
      </c>
      <c r="I2239" s="587">
        <f t="shared" si="103"/>
        <v>1234954.52</v>
      </c>
      <c r="J2239" s="589">
        <f t="shared" si="104"/>
        <v>0</v>
      </c>
    </row>
    <row r="2240" spans="1:10">
      <c r="A2240" s="584">
        <v>2016</v>
      </c>
      <c r="B2240" s="585" t="s">
        <v>1131</v>
      </c>
      <c r="C2240" s="585" t="s">
        <v>31</v>
      </c>
      <c r="D2240" s="586">
        <v>11707</v>
      </c>
      <c r="E2240" s="587">
        <v>25.231999999999999</v>
      </c>
      <c r="F2240" s="587">
        <f t="shared" si="102"/>
        <v>295391.02399999998</v>
      </c>
      <c r="G2240" s="588">
        <v>3.9</v>
      </c>
      <c r="H2240" s="586">
        <v>9.2899999999999991</v>
      </c>
      <c r="I2240" s="587">
        <f t="shared" si="103"/>
        <v>108758.02999999998</v>
      </c>
      <c r="J2240" s="589">
        <f t="shared" si="104"/>
        <v>0</v>
      </c>
    </row>
    <row r="2241" spans="1:10">
      <c r="A2241" s="584">
        <v>2016</v>
      </c>
      <c r="B2241" s="585" t="s">
        <v>1131</v>
      </c>
      <c r="C2241" s="585" t="s">
        <v>31</v>
      </c>
      <c r="D2241" s="586">
        <v>79800</v>
      </c>
      <c r="E2241" s="587">
        <v>25.18</v>
      </c>
      <c r="F2241" s="587">
        <f t="shared" si="102"/>
        <v>2009364</v>
      </c>
      <c r="G2241" s="588">
        <v>3.04</v>
      </c>
      <c r="H2241" s="586">
        <v>9.58</v>
      </c>
      <c r="I2241" s="587">
        <f t="shared" si="103"/>
        <v>764484</v>
      </c>
      <c r="J2241" s="589">
        <f t="shared" si="104"/>
        <v>0</v>
      </c>
    </row>
    <row r="2242" spans="1:10">
      <c r="A2242" s="584">
        <v>2016</v>
      </c>
      <c r="B2242" s="585" t="s">
        <v>1131</v>
      </c>
      <c r="C2242" s="585" t="s">
        <v>31</v>
      </c>
      <c r="D2242" s="586">
        <v>180672</v>
      </c>
      <c r="E2242" s="587">
        <v>24.957999999999998</v>
      </c>
      <c r="F2242" s="587">
        <f t="shared" si="102"/>
        <v>4509211.7759999996</v>
      </c>
      <c r="G2242" s="588">
        <v>4.4800000000000004</v>
      </c>
      <c r="H2242" s="586">
        <v>9.1300000000000008</v>
      </c>
      <c r="I2242" s="587">
        <f t="shared" si="103"/>
        <v>1649535.36</v>
      </c>
      <c r="J2242" s="589">
        <f t="shared" si="104"/>
        <v>0</v>
      </c>
    </row>
    <row r="2243" spans="1:10">
      <c r="A2243" s="584">
        <v>2016</v>
      </c>
      <c r="B2243" s="585" t="s">
        <v>1131</v>
      </c>
      <c r="C2243" s="585" t="s">
        <v>31</v>
      </c>
      <c r="D2243" s="586">
        <v>9795</v>
      </c>
      <c r="E2243" s="587">
        <v>25.091999999999999</v>
      </c>
      <c r="F2243" s="587">
        <f t="shared" ref="F2243:F2306" si="105">E2243*D2243</f>
        <v>245776.13999999998</v>
      </c>
      <c r="G2243" s="588">
        <v>0.99</v>
      </c>
      <c r="H2243" s="586">
        <v>9.81</v>
      </c>
      <c r="I2243" s="587">
        <f t="shared" ref="I2243:I2306" si="106">H2243*D2243</f>
        <v>96088.950000000012</v>
      </c>
      <c r="J2243" s="589">
        <f t="shared" ref="J2243:J2306" si="107">IF(B2243="LIG",1,0)</f>
        <v>0</v>
      </c>
    </row>
    <row r="2244" spans="1:10">
      <c r="A2244" s="584">
        <v>2016</v>
      </c>
      <c r="B2244" s="585" t="s">
        <v>1131</v>
      </c>
      <c r="C2244" s="585" t="s">
        <v>31</v>
      </c>
      <c r="D2244" s="586">
        <v>11427</v>
      </c>
      <c r="E2244" s="587">
        <v>24.864000000000001</v>
      </c>
      <c r="F2244" s="587">
        <f t="shared" si="105"/>
        <v>284120.92800000001</v>
      </c>
      <c r="G2244" s="588">
        <v>0.81</v>
      </c>
      <c r="H2244" s="586">
        <v>11.63</v>
      </c>
      <c r="I2244" s="587">
        <f t="shared" si="106"/>
        <v>132896.01</v>
      </c>
      <c r="J2244" s="589">
        <f t="shared" si="107"/>
        <v>0</v>
      </c>
    </row>
    <row r="2245" spans="1:10">
      <c r="A2245" s="584">
        <v>2016</v>
      </c>
      <c r="B2245" s="585" t="s">
        <v>1131</v>
      </c>
      <c r="C2245" s="585" t="s">
        <v>31</v>
      </c>
      <c r="D2245" s="586">
        <v>32364</v>
      </c>
      <c r="E2245" s="587">
        <v>25.35</v>
      </c>
      <c r="F2245" s="587">
        <f t="shared" si="105"/>
        <v>820427.4</v>
      </c>
      <c r="G2245" s="588">
        <v>3.25</v>
      </c>
      <c r="H2245" s="586">
        <v>9.3000000000000007</v>
      </c>
      <c r="I2245" s="587">
        <f t="shared" si="106"/>
        <v>300985.2</v>
      </c>
      <c r="J2245" s="589">
        <f t="shared" si="107"/>
        <v>0</v>
      </c>
    </row>
    <row r="2246" spans="1:10">
      <c r="A2246" s="584">
        <v>2016</v>
      </c>
      <c r="B2246" s="585" t="s">
        <v>1131</v>
      </c>
      <c r="C2246" s="585" t="s">
        <v>31</v>
      </c>
      <c r="D2246" s="586">
        <v>54819</v>
      </c>
      <c r="E2246" s="587">
        <v>26.23</v>
      </c>
      <c r="F2246" s="587">
        <f t="shared" si="105"/>
        <v>1437902.37</v>
      </c>
      <c r="G2246" s="588">
        <v>3.05</v>
      </c>
      <c r="H2246" s="586">
        <v>7.5</v>
      </c>
      <c r="I2246" s="587">
        <f t="shared" si="106"/>
        <v>411142.5</v>
      </c>
      <c r="J2246" s="589">
        <f t="shared" si="107"/>
        <v>0</v>
      </c>
    </row>
    <row r="2247" spans="1:10">
      <c r="A2247" s="584">
        <v>2016</v>
      </c>
      <c r="B2247" s="585" t="s">
        <v>1131</v>
      </c>
      <c r="C2247" s="585" t="s">
        <v>31</v>
      </c>
      <c r="D2247" s="586">
        <v>92184</v>
      </c>
      <c r="E2247" s="587">
        <v>24.16</v>
      </c>
      <c r="F2247" s="587">
        <f t="shared" si="105"/>
        <v>2227165.44</v>
      </c>
      <c r="G2247" s="588">
        <v>2.48</v>
      </c>
      <c r="H2247" s="586">
        <v>14.4</v>
      </c>
      <c r="I2247" s="587">
        <f t="shared" si="106"/>
        <v>1327449.6000000001</v>
      </c>
      <c r="J2247" s="589">
        <f t="shared" si="107"/>
        <v>0</v>
      </c>
    </row>
    <row r="2248" spans="1:10">
      <c r="A2248" s="584">
        <v>2016</v>
      </c>
      <c r="B2248" s="585" t="s">
        <v>1131</v>
      </c>
      <c r="C2248" s="585" t="s">
        <v>31</v>
      </c>
      <c r="D2248" s="586">
        <v>71881</v>
      </c>
      <c r="E2248" s="587">
        <v>25.13</v>
      </c>
      <c r="F2248" s="587">
        <f t="shared" si="105"/>
        <v>1806369.53</v>
      </c>
      <c r="G2248" s="588">
        <v>2.91</v>
      </c>
      <c r="H2248" s="586">
        <v>9</v>
      </c>
      <c r="I2248" s="587">
        <f t="shared" si="106"/>
        <v>646929</v>
      </c>
      <c r="J2248" s="589">
        <f t="shared" si="107"/>
        <v>0</v>
      </c>
    </row>
    <row r="2249" spans="1:10">
      <c r="A2249" s="584">
        <v>2016</v>
      </c>
      <c r="B2249" s="585" t="s">
        <v>1131</v>
      </c>
      <c r="C2249" s="585" t="s">
        <v>31</v>
      </c>
      <c r="D2249" s="586">
        <v>4294</v>
      </c>
      <c r="E2249" s="587">
        <v>25.14</v>
      </c>
      <c r="F2249" s="587">
        <f t="shared" si="105"/>
        <v>107951.16</v>
      </c>
      <c r="G2249" s="588">
        <v>3.03</v>
      </c>
      <c r="H2249" s="586">
        <v>8.9</v>
      </c>
      <c r="I2249" s="587">
        <f t="shared" si="106"/>
        <v>38216.6</v>
      </c>
      <c r="J2249" s="589">
        <f t="shared" si="107"/>
        <v>0</v>
      </c>
    </row>
    <row r="2250" spans="1:10">
      <c r="A2250" s="584">
        <v>2016</v>
      </c>
      <c r="B2250" s="585" t="s">
        <v>1131</v>
      </c>
      <c r="C2250" s="585" t="s">
        <v>31</v>
      </c>
      <c r="D2250" s="586">
        <v>381350</v>
      </c>
      <c r="E2250" s="587">
        <v>24.81</v>
      </c>
      <c r="F2250" s="587">
        <f t="shared" si="105"/>
        <v>9461293.5</v>
      </c>
      <c r="G2250" s="588">
        <v>3.62</v>
      </c>
      <c r="H2250" s="586">
        <v>13.3</v>
      </c>
      <c r="I2250" s="587">
        <f t="shared" si="106"/>
        <v>5071955</v>
      </c>
      <c r="J2250" s="589">
        <f t="shared" si="107"/>
        <v>0</v>
      </c>
    </row>
    <row r="2251" spans="1:10">
      <c r="A2251" s="584">
        <v>2016</v>
      </c>
      <c r="B2251" s="585" t="s">
        <v>1131</v>
      </c>
      <c r="C2251" s="585" t="s">
        <v>31</v>
      </c>
      <c r="D2251" s="586">
        <v>7588</v>
      </c>
      <c r="E2251" s="587">
        <v>24.204000000000001</v>
      </c>
      <c r="F2251" s="587">
        <f t="shared" si="105"/>
        <v>183659.95199999999</v>
      </c>
      <c r="G2251" s="588">
        <v>0.99</v>
      </c>
      <c r="H2251" s="586">
        <v>10.29</v>
      </c>
      <c r="I2251" s="587">
        <f t="shared" si="106"/>
        <v>78080.51999999999</v>
      </c>
      <c r="J2251" s="589">
        <f t="shared" si="107"/>
        <v>0</v>
      </c>
    </row>
    <row r="2252" spans="1:10">
      <c r="A2252" s="584">
        <v>2016</v>
      </c>
      <c r="B2252" s="585" t="s">
        <v>1131</v>
      </c>
      <c r="C2252" s="585" t="s">
        <v>31</v>
      </c>
      <c r="D2252" s="586">
        <v>16987</v>
      </c>
      <c r="E2252" s="587">
        <v>24.15</v>
      </c>
      <c r="F2252" s="587">
        <f t="shared" si="105"/>
        <v>410236.05</v>
      </c>
      <c r="G2252" s="588">
        <v>0.79</v>
      </c>
      <c r="H2252" s="586">
        <v>12.5</v>
      </c>
      <c r="I2252" s="587">
        <f t="shared" si="106"/>
        <v>212337.5</v>
      </c>
      <c r="J2252" s="589">
        <f t="shared" si="107"/>
        <v>0</v>
      </c>
    </row>
    <row r="2253" spans="1:10">
      <c r="A2253" s="584">
        <v>2016</v>
      </c>
      <c r="B2253" s="585" t="s">
        <v>1131</v>
      </c>
      <c r="C2253" s="585" t="s">
        <v>31</v>
      </c>
      <c r="D2253" s="586">
        <v>16987</v>
      </c>
      <c r="E2253" s="587">
        <v>24.15</v>
      </c>
      <c r="F2253" s="587">
        <f t="shared" si="105"/>
        <v>410236.05</v>
      </c>
      <c r="G2253" s="588">
        <v>0.79</v>
      </c>
      <c r="H2253" s="586">
        <v>12.5</v>
      </c>
      <c r="I2253" s="587">
        <f t="shared" si="106"/>
        <v>212337.5</v>
      </c>
      <c r="J2253" s="589">
        <f t="shared" si="107"/>
        <v>0</v>
      </c>
    </row>
    <row r="2254" spans="1:10">
      <c r="A2254" s="584">
        <v>2016</v>
      </c>
      <c r="B2254" s="585" t="s">
        <v>1131</v>
      </c>
      <c r="C2254" s="585" t="s">
        <v>31</v>
      </c>
      <c r="D2254" s="586">
        <v>31249</v>
      </c>
      <c r="E2254" s="587">
        <v>24.05</v>
      </c>
      <c r="F2254" s="587">
        <f t="shared" si="105"/>
        <v>751538.45000000007</v>
      </c>
      <c r="G2254" s="588">
        <v>0.74</v>
      </c>
      <c r="H2254" s="586">
        <v>12.51</v>
      </c>
      <c r="I2254" s="587">
        <f t="shared" si="106"/>
        <v>390924.99</v>
      </c>
      <c r="J2254" s="589">
        <f t="shared" si="107"/>
        <v>0</v>
      </c>
    </row>
    <row r="2255" spans="1:10">
      <c r="A2255" s="584">
        <v>2016</v>
      </c>
      <c r="B2255" s="585" t="s">
        <v>1131</v>
      </c>
      <c r="C2255" s="585" t="s">
        <v>31</v>
      </c>
      <c r="D2255" s="586">
        <v>31249</v>
      </c>
      <c r="E2255" s="587">
        <v>24.05</v>
      </c>
      <c r="F2255" s="587">
        <f t="shared" si="105"/>
        <v>751538.45000000007</v>
      </c>
      <c r="G2255" s="588">
        <v>0.74</v>
      </c>
      <c r="H2255" s="586">
        <v>12.51</v>
      </c>
      <c r="I2255" s="587">
        <f t="shared" si="106"/>
        <v>390924.99</v>
      </c>
      <c r="J2255" s="589">
        <f t="shared" si="107"/>
        <v>0</v>
      </c>
    </row>
    <row r="2256" spans="1:10">
      <c r="A2256" s="584">
        <v>2016</v>
      </c>
      <c r="B2256" s="585" t="s">
        <v>1131</v>
      </c>
      <c r="C2256" s="585" t="s">
        <v>31</v>
      </c>
      <c r="D2256" s="586">
        <v>227439</v>
      </c>
      <c r="E2256" s="587">
        <v>24.966000000000001</v>
      </c>
      <c r="F2256" s="587">
        <f t="shared" si="105"/>
        <v>5678242.074</v>
      </c>
      <c r="G2256" s="588">
        <v>4.3099999999999996</v>
      </c>
      <c r="H2256" s="586">
        <v>9.5299999999999994</v>
      </c>
      <c r="I2256" s="587">
        <f t="shared" si="106"/>
        <v>2167493.67</v>
      </c>
      <c r="J2256" s="589">
        <f t="shared" si="107"/>
        <v>0</v>
      </c>
    </row>
    <row r="2257" spans="1:10">
      <c r="A2257" s="584">
        <v>2016</v>
      </c>
      <c r="B2257" s="585" t="s">
        <v>1131</v>
      </c>
      <c r="C2257" s="585" t="s">
        <v>31</v>
      </c>
      <c r="D2257" s="586">
        <v>15994</v>
      </c>
      <c r="E2257" s="587">
        <v>24.358000000000001</v>
      </c>
      <c r="F2257" s="587">
        <f t="shared" si="105"/>
        <v>389581.85200000001</v>
      </c>
      <c r="G2257" s="588">
        <v>0.8</v>
      </c>
      <c r="H2257" s="586">
        <v>12.06</v>
      </c>
      <c r="I2257" s="587">
        <f t="shared" si="106"/>
        <v>192887.64</v>
      </c>
      <c r="J2257" s="589">
        <f t="shared" si="107"/>
        <v>0</v>
      </c>
    </row>
    <row r="2258" spans="1:10">
      <c r="A2258" s="584">
        <v>2016</v>
      </c>
      <c r="B2258" s="585" t="s">
        <v>1131</v>
      </c>
      <c r="C2258" s="585" t="s">
        <v>31</v>
      </c>
      <c r="D2258" s="586">
        <v>15994</v>
      </c>
      <c r="E2258" s="587">
        <v>24.358000000000001</v>
      </c>
      <c r="F2258" s="587">
        <f t="shared" si="105"/>
        <v>389581.85200000001</v>
      </c>
      <c r="G2258" s="588">
        <v>0.8</v>
      </c>
      <c r="H2258" s="586">
        <v>12.06</v>
      </c>
      <c r="I2258" s="587">
        <f t="shared" si="106"/>
        <v>192887.64</v>
      </c>
      <c r="J2258" s="589">
        <f t="shared" si="107"/>
        <v>0</v>
      </c>
    </row>
    <row r="2259" spans="1:10">
      <c r="A2259" s="584">
        <v>2016</v>
      </c>
      <c r="B2259" s="585" t="s">
        <v>1131</v>
      </c>
      <c r="C2259" s="585" t="s">
        <v>31</v>
      </c>
      <c r="D2259" s="586">
        <v>7959</v>
      </c>
      <c r="E2259" s="587">
        <v>22.356999999999999</v>
      </c>
      <c r="F2259" s="587">
        <f t="shared" si="105"/>
        <v>177939.36299999998</v>
      </c>
      <c r="G2259" s="588">
        <v>1.78</v>
      </c>
      <c r="H2259" s="586">
        <v>23.4</v>
      </c>
      <c r="I2259" s="587">
        <f t="shared" si="106"/>
        <v>186240.59999999998</v>
      </c>
      <c r="J2259" s="589">
        <f t="shared" si="107"/>
        <v>0</v>
      </c>
    </row>
    <row r="2260" spans="1:10">
      <c r="A2260" s="584">
        <v>2016</v>
      </c>
      <c r="B2260" s="585" t="s">
        <v>1131</v>
      </c>
      <c r="C2260" s="585" t="s">
        <v>31</v>
      </c>
      <c r="D2260" s="586">
        <v>26199</v>
      </c>
      <c r="E2260" s="587">
        <v>25.428999999999998</v>
      </c>
      <c r="F2260" s="587">
        <f t="shared" si="105"/>
        <v>666214.37099999993</v>
      </c>
      <c r="G2260" s="588">
        <v>1.5</v>
      </c>
      <c r="H2260" s="586">
        <v>11.9</v>
      </c>
      <c r="I2260" s="587">
        <f t="shared" si="106"/>
        <v>311768.10000000003</v>
      </c>
      <c r="J2260" s="589">
        <f t="shared" si="107"/>
        <v>0</v>
      </c>
    </row>
    <row r="2261" spans="1:10">
      <c r="A2261" s="584">
        <v>2016</v>
      </c>
      <c r="B2261" s="585" t="s">
        <v>1131</v>
      </c>
      <c r="C2261" s="585" t="s">
        <v>31</v>
      </c>
      <c r="D2261" s="586">
        <v>4382</v>
      </c>
      <c r="E2261" s="587">
        <v>21.93</v>
      </c>
      <c r="F2261" s="587">
        <f t="shared" si="105"/>
        <v>96097.26</v>
      </c>
      <c r="G2261" s="588">
        <v>1.61</v>
      </c>
      <c r="H2261" s="586">
        <v>22.2</v>
      </c>
      <c r="I2261" s="587">
        <f t="shared" si="106"/>
        <v>97280.4</v>
      </c>
      <c r="J2261" s="589">
        <f t="shared" si="107"/>
        <v>0</v>
      </c>
    </row>
    <row r="2262" spans="1:10">
      <c r="A2262" s="584">
        <v>2016</v>
      </c>
      <c r="B2262" s="585" t="s">
        <v>1131</v>
      </c>
      <c r="C2262" s="585" t="s">
        <v>31</v>
      </c>
      <c r="D2262" s="586">
        <v>21169</v>
      </c>
      <c r="E2262" s="587">
        <v>23.541</v>
      </c>
      <c r="F2262" s="587">
        <f t="shared" si="105"/>
        <v>498339.429</v>
      </c>
      <c r="G2262" s="588">
        <v>1.67</v>
      </c>
      <c r="H2262" s="586">
        <v>18.8</v>
      </c>
      <c r="I2262" s="587">
        <f t="shared" si="106"/>
        <v>397977.2</v>
      </c>
      <c r="J2262" s="589">
        <f t="shared" si="107"/>
        <v>0</v>
      </c>
    </row>
    <row r="2263" spans="1:10">
      <c r="A2263" s="584">
        <v>2016</v>
      </c>
      <c r="B2263" s="585" t="s">
        <v>1131</v>
      </c>
      <c r="C2263" s="585" t="s">
        <v>31</v>
      </c>
      <c r="D2263" s="586">
        <v>18101</v>
      </c>
      <c r="E2263" s="587">
        <v>26.181000000000001</v>
      </c>
      <c r="F2263" s="587">
        <f t="shared" si="105"/>
        <v>473902.28100000002</v>
      </c>
      <c r="G2263" s="588">
        <v>2.1</v>
      </c>
      <c r="H2263" s="586">
        <v>7.1</v>
      </c>
      <c r="I2263" s="587">
        <f t="shared" si="106"/>
        <v>128517.09999999999</v>
      </c>
      <c r="J2263" s="589">
        <f t="shared" si="107"/>
        <v>0</v>
      </c>
    </row>
    <row r="2264" spans="1:10">
      <c r="A2264" s="584">
        <v>2016</v>
      </c>
      <c r="B2264" s="585" t="s">
        <v>1131</v>
      </c>
      <c r="C2264" s="585" t="s">
        <v>31</v>
      </c>
      <c r="D2264" s="586">
        <v>26956</v>
      </c>
      <c r="E2264" s="587">
        <v>26.018999999999998</v>
      </c>
      <c r="F2264" s="587">
        <f t="shared" si="105"/>
        <v>701368.16399999999</v>
      </c>
      <c r="G2264" s="588">
        <v>2.39</v>
      </c>
      <c r="H2264" s="586">
        <v>7.5</v>
      </c>
      <c r="I2264" s="587">
        <f t="shared" si="106"/>
        <v>202170</v>
      </c>
      <c r="J2264" s="589">
        <f t="shared" si="107"/>
        <v>0</v>
      </c>
    </row>
    <row r="2265" spans="1:10">
      <c r="A2265" s="584">
        <v>2016</v>
      </c>
      <c r="B2265" s="585" t="s">
        <v>1131</v>
      </c>
      <c r="C2265" s="585" t="s">
        <v>31</v>
      </c>
      <c r="D2265" s="586">
        <v>160627</v>
      </c>
      <c r="E2265" s="587">
        <v>24.093</v>
      </c>
      <c r="F2265" s="587">
        <f t="shared" si="105"/>
        <v>3869986.3110000002</v>
      </c>
      <c r="G2265" s="588">
        <v>1.49</v>
      </c>
      <c r="H2265" s="586">
        <v>15.7</v>
      </c>
      <c r="I2265" s="587">
        <f t="shared" si="106"/>
        <v>2521843.9</v>
      </c>
      <c r="J2265" s="589">
        <f t="shared" si="107"/>
        <v>0</v>
      </c>
    </row>
    <row r="2266" spans="1:10">
      <c r="A2266" s="584">
        <v>2016</v>
      </c>
      <c r="B2266" s="585" t="s">
        <v>1131</v>
      </c>
      <c r="C2266" s="585" t="s">
        <v>31</v>
      </c>
      <c r="D2266" s="586">
        <v>8891</v>
      </c>
      <c r="E2266" s="587">
        <v>26.515999999999998</v>
      </c>
      <c r="F2266" s="587">
        <f t="shared" si="105"/>
        <v>235753.75599999999</v>
      </c>
      <c r="G2266" s="588">
        <v>1.86</v>
      </c>
      <c r="H2266" s="586">
        <v>8.1999999999999993</v>
      </c>
      <c r="I2266" s="587">
        <f t="shared" si="106"/>
        <v>72906.2</v>
      </c>
      <c r="J2266" s="589">
        <f t="shared" si="107"/>
        <v>0</v>
      </c>
    </row>
    <row r="2267" spans="1:10">
      <c r="A2267" s="584">
        <v>2016</v>
      </c>
      <c r="B2267" s="585" t="s">
        <v>1127</v>
      </c>
      <c r="C2267" s="585" t="s">
        <v>31</v>
      </c>
      <c r="D2267" s="586">
        <v>15225</v>
      </c>
      <c r="E2267" s="587">
        <v>18.231999999999999</v>
      </c>
      <c r="F2267" s="587">
        <f t="shared" si="105"/>
        <v>277582.2</v>
      </c>
      <c r="G2267" s="588">
        <v>0.24</v>
      </c>
      <c r="H2267" s="586">
        <v>4.5</v>
      </c>
      <c r="I2267" s="587">
        <f t="shared" si="106"/>
        <v>68512.5</v>
      </c>
      <c r="J2267" s="589">
        <f t="shared" si="107"/>
        <v>0</v>
      </c>
    </row>
    <row r="2268" spans="1:10">
      <c r="A2268" s="584">
        <v>2016</v>
      </c>
      <c r="B2268" s="585" t="s">
        <v>1127</v>
      </c>
      <c r="C2268" s="585" t="s">
        <v>31</v>
      </c>
      <c r="D2268" s="586">
        <v>15223</v>
      </c>
      <c r="E2268" s="587">
        <v>18.170000000000002</v>
      </c>
      <c r="F2268" s="587">
        <f t="shared" si="105"/>
        <v>276601.91000000003</v>
      </c>
      <c r="G2268" s="588">
        <v>0.28999999999999998</v>
      </c>
      <c r="H2268" s="586">
        <v>4.4000000000000004</v>
      </c>
      <c r="I2268" s="587">
        <f t="shared" si="106"/>
        <v>66981.200000000012</v>
      </c>
      <c r="J2268" s="589">
        <f t="shared" si="107"/>
        <v>0</v>
      </c>
    </row>
    <row r="2269" spans="1:10">
      <c r="A2269" s="584">
        <v>2016</v>
      </c>
      <c r="B2269" s="585" t="s">
        <v>1127</v>
      </c>
      <c r="C2269" s="585" t="s">
        <v>31</v>
      </c>
      <c r="D2269" s="586">
        <v>30090</v>
      </c>
      <c r="E2269" s="587">
        <v>17.962</v>
      </c>
      <c r="F2269" s="587">
        <f t="shared" si="105"/>
        <v>540476.57999999996</v>
      </c>
      <c r="G2269" s="588">
        <v>0.22</v>
      </c>
      <c r="H2269" s="586">
        <v>5</v>
      </c>
      <c r="I2269" s="587">
        <f t="shared" si="106"/>
        <v>150450</v>
      </c>
      <c r="J2269" s="589">
        <f t="shared" si="107"/>
        <v>0</v>
      </c>
    </row>
    <row r="2270" spans="1:10">
      <c r="A2270" s="584">
        <v>2016</v>
      </c>
      <c r="B2270" s="585" t="s">
        <v>1127</v>
      </c>
      <c r="C2270" s="585" t="s">
        <v>31</v>
      </c>
      <c r="D2270" s="586">
        <v>44103</v>
      </c>
      <c r="E2270" s="587">
        <v>16.776</v>
      </c>
      <c r="F2270" s="587">
        <f t="shared" si="105"/>
        <v>739871.92799999996</v>
      </c>
      <c r="G2270" s="588">
        <v>0.28999999999999998</v>
      </c>
      <c r="H2270" s="586">
        <v>5.9</v>
      </c>
      <c r="I2270" s="587">
        <f t="shared" si="106"/>
        <v>260207.7</v>
      </c>
      <c r="J2270" s="589">
        <f t="shared" si="107"/>
        <v>0</v>
      </c>
    </row>
    <row r="2271" spans="1:10">
      <c r="A2271" s="584">
        <v>2016</v>
      </c>
      <c r="B2271" s="585" t="s">
        <v>1127</v>
      </c>
      <c r="C2271" s="585" t="s">
        <v>31</v>
      </c>
      <c r="D2271" s="586">
        <v>29931</v>
      </c>
      <c r="E2271" s="587">
        <v>18.074000000000002</v>
      </c>
      <c r="F2271" s="587">
        <f t="shared" si="105"/>
        <v>540972.89400000009</v>
      </c>
      <c r="G2271" s="588">
        <v>0.24</v>
      </c>
      <c r="H2271" s="586">
        <v>4.7</v>
      </c>
      <c r="I2271" s="587">
        <f t="shared" si="106"/>
        <v>140675.70000000001</v>
      </c>
      <c r="J2271" s="589">
        <f t="shared" si="107"/>
        <v>0</v>
      </c>
    </row>
    <row r="2272" spans="1:10">
      <c r="A2272" s="584">
        <v>2016</v>
      </c>
      <c r="B2272" s="585" t="s">
        <v>1127</v>
      </c>
      <c r="C2272" s="585" t="s">
        <v>31</v>
      </c>
      <c r="D2272" s="586">
        <v>50456</v>
      </c>
      <c r="E2272" s="587">
        <v>18.100000000000001</v>
      </c>
      <c r="F2272" s="587">
        <f t="shared" si="105"/>
        <v>913253.60000000009</v>
      </c>
      <c r="G2272" s="588">
        <v>0.25</v>
      </c>
      <c r="H2272" s="586">
        <v>5</v>
      </c>
      <c r="I2272" s="587">
        <f t="shared" si="106"/>
        <v>252280</v>
      </c>
      <c r="J2272" s="589">
        <f t="shared" si="107"/>
        <v>0</v>
      </c>
    </row>
    <row r="2273" spans="1:10">
      <c r="A2273" s="584">
        <v>2016</v>
      </c>
      <c r="B2273" s="585" t="s">
        <v>1127</v>
      </c>
      <c r="C2273" s="585" t="s">
        <v>31</v>
      </c>
      <c r="D2273" s="586">
        <v>33799</v>
      </c>
      <c r="E2273" s="587">
        <v>17.7</v>
      </c>
      <c r="F2273" s="587">
        <f t="shared" si="105"/>
        <v>598242.29999999993</v>
      </c>
      <c r="G2273" s="588">
        <v>0.24</v>
      </c>
      <c r="H2273" s="586">
        <v>6.3</v>
      </c>
      <c r="I2273" s="587">
        <f t="shared" si="106"/>
        <v>212933.69999999998</v>
      </c>
      <c r="J2273" s="589">
        <f t="shared" si="107"/>
        <v>0</v>
      </c>
    </row>
    <row r="2274" spans="1:10">
      <c r="A2274" s="584">
        <v>2016</v>
      </c>
      <c r="B2274" s="585" t="s">
        <v>1127</v>
      </c>
      <c r="C2274" s="585" t="s">
        <v>31</v>
      </c>
      <c r="D2274" s="586">
        <v>67353</v>
      </c>
      <c r="E2274" s="587">
        <v>17.66</v>
      </c>
      <c r="F2274" s="587">
        <f t="shared" si="105"/>
        <v>1189453.98</v>
      </c>
      <c r="G2274" s="588">
        <v>0.2</v>
      </c>
      <c r="H2274" s="586">
        <v>4.5</v>
      </c>
      <c r="I2274" s="587">
        <f t="shared" si="106"/>
        <v>303088.5</v>
      </c>
      <c r="J2274" s="589">
        <f t="shared" si="107"/>
        <v>0</v>
      </c>
    </row>
    <row r="2275" spans="1:10">
      <c r="A2275" s="584">
        <v>2016</v>
      </c>
      <c r="B2275" s="585" t="s">
        <v>1131</v>
      </c>
      <c r="C2275" s="585" t="s">
        <v>31</v>
      </c>
      <c r="D2275" s="586">
        <v>507</v>
      </c>
      <c r="E2275" s="587">
        <v>21.8</v>
      </c>
      <c r="F2275" s="587">
        <f t="shared" si="105"/>
        <v>11052.6</v>
      </c>
      <c r="G2275" s="588">
        <v>1.28</v>
      </c>
      <c r="H2275" s="586">
        <v>7.4</v>
      </c>
      <c r="I2275" s="587">
        <f t="shared" si="106"/>
        <v>3751.8</v>
      </c>
      <c r="J2275" s="589">
        <f t="shared" si="107"/>
        <v>0</v>
      </c>
    </row>
    <row r="2276" spans="1:10">
      <c r="A2276" s="584">
        <v>2016</v>
      </c>
      <c r="B2276" s="585" t="s">
        <v>1127</v>
      </c>
      <c r="C2276" s="585" t="s">
        <v>31</v>
      </c>
      <c r="D2276" s="586">
        <v>36495</v>
      </c>
      <c r="E2276" s="587">
        <v>17.294</v>
      </c>
      <c r="F2276" s="587">
        <f t="shared" si="105"/>
        <v>631144.53</v>
      </c>
      <c r="G2276" s="588">
        <v>0.28999999999999998</v>
      </c>
      <c r="H2276" s="586">
        <v>5.5</v>
      </c>
      <c r="I2276" s="587">
        <f t="shared" si="106"/>
        <v>200722.5</v>
      </c>
      <c r="J2276" s="589">
        <f t="shared" si="107"/>
        <v>0</v>
      </c>
    </row>
    <row r="2277" spans="1:10">
      <c r="A2277" s="584">
        <v>2016</v>
      </c>
      <c r="B2277" s="585" t="s">
        <v>1127</v>
      </c>
      <c r="C2277" s="585" t="s">
        <v>31</v>
      </c>
      <c r="D2277" s="586">
        <v>224787</v>
      </c>
      <c r="E2277" s="587">
        <v>15.97</v>
      </c>
      <c r="F2277" s="587">
        <f t="shared" si="105"/>
        <v>3589848.39</v>
      </c>
      <c r="G2277" s="588">
        <v>0.32</v>
      </c>
      <c r="H2277" s="586">
        <v>7.6</v>
      </c>
      <c r="I2277" s="587">
        <f t="shared" si="106"/>
        <v>1708381.2</v>
      </c>
      <c r="J2277" s="589">
        <f t="shared" si="107"/>
        <v>0</v>
      </c>
    </row>
    <row r="2278" spans="1:10">
      <c r="A2278" s="584">
        <v>2016</v>
      </c>
      <c r="B2278" s="585" t="s">
        <v>1127</v>
      </c>
      <c r="C2278" s="585" t="s">
        <v>31</v>
      </c>
      <c r="D2278" s="586">
        <v>79241</v>
      </c>
      <c r="E2278" s="587">
        <v>16.706</v>
      </c>
      <c r="F2278" s="587">
        <f t="shared" si="105"/>
        <v>1323800.1459999999</v>
      </c>
      <c r="G2278" s="588">
        <v>0.28999999999999998</v>
      </c>
      <c r="H2278" s="586">
        <v>5.7</v>
      </c>
      <c r="I2278" s="587">
        <f t="shared" si="106"/>
        <v>451673.7</v>
      </c>
      <c r="J2278" s="589">
        <f t="shared" si="107"/>
        <v>0</v>
      </c>
    </row>
    <row r="2279" spans="1:10">
      <c r="A2279" s="584">
        <v>2016</v>
      </c>
      <c r="B2279" s="585" t="s">
        <v>1127</v>
      </c>
      <c r="C2279" s="585" t="s">
        <v>31</v>
      </c>
      <c r="D2279" s="586">
        <v>224324</v>
      </c>
      <c r="E2279" s="587">
        <v>20.376000000000001</v>
      </c>
      <c r="F2279" s="587">
        <f t="shared" si="105"/>
        <v>4570825.824</v>
      </c>
      <c r="G2279" s="588">
        <v>0.85</v>
      </c>
      <c r="H2279" s="586">
        <v>4.0999999999999996</v>
      </c>
      <c r="I2279" s="587">
        <f t="shared" si="106"/>
        <v>919728.39999999991</v>
      </c>
      <c r="J2279" s="589">
        <f t="shared" si="107"/>
        <v>0</v>
      </c>
    </row>
    <row r="2280" spans="1:10">
      <c r="A2280" s="584">
        <v>2016</v>
      </c>
      <c r="B2280" s="585" t="s">
        <v>1127</v>
      </c>
      <c r="C2280" s="585" t="s">
        <v>31</v>
      </c>
      <c r="D2280" s="586">
        <v>29929</v>
      </c>
      <c r="E2280" s="587">
        <v>17.492000000000001</v>
      </c>
      <c r="F2280" s="587">
        <f t="shared" si="105"/>
        <v>523518.06800000003</v>
      </c>
      <c r="G2280" s="588">
        <v>0.21</v>
      </c>
      <c r="H2280" s="586">
        <v>4.5</v>
      </c>
      <c r="I2280" s="587">
        <f t="shared" si="106"/>
        <v>134680.5</v>
      </c>
      <c r="J2280" s="589">
        <f t="shared" si="107"/>
        <v>0</v>
      </c>
    </row>
    <row r="2281" spans="1:10">
      <c r="A2281" s="584">
        <v>2016</v>
      </c>
      <c r="B2281" s="585" t="s">
        <v>1127</v>
      </c>
      <c r="C2281" s="585" t="s">
        <v>31</v>
      </c>
      <c r="D2281" s="586">
        <v>30073</v>
      </c>
      <c r="E2281" s="587">
        <v>17.896000000000001</v>
      </c>
      <c r="F2281" s="587">
        <f t="shared" si="105"/>
        <v>538186.40800000005</v>
      </c>
      <c r="G2281" s="588">
        <v>0.2</v>
      </c>
      <c r="H2281" s="586">
        <v>4.8</v>
      </c>
      <c r="I2281" s="587">
        <f t="shared" si="106"/>
        <v>144350.39999999999</v>
      </c>
      <c r="J2281" s="589">
        <f t="shared" si="107"/>
        <v>0</v>
      </c>
    </row>
    <row r="2282" spans="1:10">
      <c r="A2282" s="584">
        <v>2016</v>
      </c>
      <c r="B2282" s="585" t="s">
        <v>1131</v>
      </c>
      <c r="C2282" s="585" t="s">
        <v>31</v>
      </c>
      <c r="D2282" s="586">
        <v>237447</v>
      </c>
      <c r="E2282" s="587">
        <v>21.5</v>
      </c>
      <c r="F2282" s="587">
        <f t="shared" si="105"/>
        <v>5105110.5</v>
      </c>
      <c r="G2282" s="588">
        <v>0.56999999999999995</v>
      </c>
      <c r="H2282" s="586">
        <v>10.7</v>
      </c>
      <c r="I2282" s="587">
        <f t="shared" si="106"/>
        <v>2540682.9</v>
      </c>
      <c r="J2282" s="589">
        <f t="shared" si="107"/>
        <v>0</v>
      </c>
    </row>
    <row r="2283" spans="1:10">
      <c r="A2283" s="584">
        <v>2016</v>
      </c>
      <c r="B2283" s="585" t="s">
        <v>1127</v>
      </c>
      <c r="C2283" s="585" t="s">
        <v>31</v>
      </c>
      <c r="D2283" s="586">
        <v>128493</v>
      </c>
      <c r="E2283" s="587">
        <v>17.782</v>
      </c>
      <c r="F2283" s="587">
        <f t="shared" si="105"/>
        <v>2284862.5260000001</v>
      </c>
      <c r="G2283" s="588">
        <v>0.23</v>
      </c>
      <c r="H2283" s="586">
        <v>5.4</v>
      </c>
      <c r="I2283" s="587">
        <f t="shared" si="106"/>
        <v>693862.20000000007</v>
      </c>
      <c r="J2283" s="589">
        <f t="shared" si="107"/>
        <v>0</v>
      </c>
    </row>
    <row r="2284" spans="1:10">
      <c r="A2284" s="584">
        <v>2016</v>
      </c>
      <c r="B2284" s="585" t="s">
        <v>1127</v>
      </c>
      <c r="C2284" s="585" t="s">
        <v>31</v>
      </c>
      <c r="D2284" s="586">
        <v>192623</v>
      </c>
      <c r="E2284" s="587">
        <v>17.984000000000002</v>
      </c>
      <c r="F2284" s="587">
        <f t="shared" si="105"/>
        <v>3464132.0320000001</v>
      </c>
      <c r="G2284" s="588">
        <v>0.25</v>
      </c>
      <c r="H2284" s="586">
        <v>4.9000000000000004</v>
      </c>
      <c r="I2284" s="587">
        <f t="shared" si="106"/>
        <v>943852.70000000007</v>
      </c>
      <c r="J2284" s="589">
        <f t="shared" si="107"/>
        <v>0</v>
      </c>
    </row>
    <row r="2285" spans="1:10">
      <c r="A2285" s="584">
        <v>2016</v>
      </c>
      <c r="B2285" s="585" t="s">
        <v>1127</v>
      </c>
      <c r="C2285" s="585" t="s">
        <v>31</v>
      </c>
      <c r="D2285" s="586">
        <v>64207</v>
      </c>
      <c r="E2285" s="587">
        <v>18.103999999999999</v>
      </c>
      <c r="F2285" s="587">
        <f t="shared" si="105"/>
        <v>1162403.5279999999</v>
      </c>
      <c r="G2285" s="588">
        <v>0.2</v>
      </c>
      <c r="H2285" s="586">
        <v>5.4</v>
      </c>
      <c r="I2285" s="587">
        <f t="shared" si="106"/>
        <v>346717.80000000005</v>
      </c>
      <c r="J2285" s="589">
        <f t="shared" si="107"/>
        <v>0</v>
      </c>
    </row>
    <row r="2286" spans="1:10">
      <c r="A2286" s="584">
        <v>2016</v>
      </c>
      <c r="B2286" s="585" t="s">
        <v>1127</v>
      </c>
      <c r="C2286" s="585" t="s">
        <v>31</v>
      </c>
      <c r="D2286" s="586">
        <v>32026</v>
      </c>
      <c r="E2286" s="587">
        <v>17.898</v>
      </c>
      <c r="F2286" s="587">
        <f t="shared" si="105"/>
        <v>573201.348</v>
      </c>
      <c r="G2286" s="588">
        <v>0.21</v>
      </c>
      <c r="H2286" s="586">
        <v>4.8</v>
      </c>
      <c r="I2286" s="587">
        <f t="shared" si="106"/>
        <v>153724.79999999999</v>
      </c>
      <c r="J2286" s="589">
        <f t="shared" si="107"/>
        <v>0</v>
      </c>
    </row>
    <row r="2287" spans="1:10">
      <c r="A2287" s="584">
        <v>2016</v>
      </c>
      <c r="B2287" s="585" t="s">
        <v>1127</v>
      </c>
      <c r="C2287" s="585" t="s">
        <v>31</v>
      </c>
      <c r="D2287" s="586">
        <v>287629</v>
      </c>
      <c r="E2287" s="587">
        <v>17.867999999999999</v>
      </c>
      <c r="F2287" s="587">
        <f t="shared" si="105"/>
        <v>5139354.9719999991</v>
      </c>
      <c r="G2287" s="588">
        <v>0.24</v>
      </c>
      <c r="H2287" s="586">
        <v>5</v>
      </c>
      <c r="I2287" s="587">
        <f t="shared" si="106"/>
        <v>1438145</v>
      </c>
      <c r="J2287" s="589">
        <f t="shared" si="107"/>
        <v>0</v>
      </c>
    </row>
    <row r="2288" spans="1:10">
      <c r="A2288" s="584">
        <v>2016</v>
      </c>
      <c r="B2288" s="585" t="s">
        <v>1131</v>
      </c>
      <c r="C2288" s="585" t="s">
        <v>31</v>
      </c>
      <c r="D2288" s="586">
        <v>188277</v>
      </c>
      <c r="E2288" s="587">
        <v>25.01</v>
      </c>
      <c r="F2288" s="587">
        <f t="shared" si="105"/>
        <v>4708807.7700000005</v>
      </c>
      <c r="G2288" s="588">
        <v>4.45</v>
      </c>
      <c r="H2288" s="586">
        <v>9</v>
      </c>
      <c r="I2288" s="587">
        <f t="shared" si="106"/>
        <v>1694493</v>
      </c>
      <c r="J2288" s="589">
        <f t="shared" si="107"/>
        <v>0</v>
      </c>
    </row>
    <row r="2289" spans="1:10">
      <c r="A2289" s="584">
        <v>2016</v>
      </c>
      <c r="B2289" s="585" t="s">
        <v>1131</v>
      </c>
      <c r="C2289" s="585" t="s">
        <v>31</v>
      </c>
      <c r="D2289" s="586">
        <v>26249</v>
      </c>
      <c r="E2289" s="587">
        <v>25.21</v>
      </c>
      <c r="F2289" s="587">
        <f t="shared" si="105"/>
        <v>661737.29</v>
      </c>
      <c r="G2289" s="588">
        <v>4.28</v>
      </c>
      <c r="H2289" s="586">
        <v>9.6999999999999993</v>
      </c>
      <c r="I2289" s="587">
        <f t="shared" si="106"/>
        <v>254615.3</v>
      </c>
      <c r="J2289" s="589">
        <f t="shared" si="107"/>
        <v>0</v>
      </c>
    </row>
    <row r="2290" spans="1:10">
      <c r="A2290" s="584">
        <v>2016</v>
      </c>
      <c r="B2290" s="585" t="s">
        <v>1127</v>
      </c>
      <c r="C2290" s="585" t="s">
        <v>31</v>
      </c>
      <c r="D2290" s="586">
        <v>32957</v>
      </c>
      <c r="E2290" s="587">
        <v>17.989999999999998</v>
      </c>
      <c r="F2290" s="587">
        <f t="shared" si="105"/>
        <v>592896.42999999993</v>
      </c>
      <c r="G2290" s="588">
        <v>0.25</v>
      </c>
      <c r="H2290" s="586">
        <v>5.2</v>
      </c>
      <c r="I2290" s="587">
        <f t="shared" si="106"/>
        <v>171376.4</v>
      </c>
      <c r="J2290" s="589">
        <f t="shared" si="107"/>
        <v>0</v>
      </c>
    </row>
    <row r="2291" spans="1:10">
      <c r="A2291" s="584">
        <v>2016</v>
      </c>
      <c r="B2291" s="585" t="s">
        <v>1127</v>
      </c>
      <c r="C2291" s="585" t="s">
        <v>31</v>
      </c>
      <c r="D2291" s="586">
        <v>32885</v>
      </c>
      <c r="E2291" s="587">
        <v>18.11</v>
      </c>
      <c r="F2291" s="587">
        <f t="shared" si="105"/>
        <v>595547.35</v>
      </c>
      <c r="G2291" s="588">
        <v>0.25</v>
      </c>
      <c r="H2291" s="586">
        <v>4.5999999999999996</v>
      </c>
      <c r="I2291" s="587">
        <f t="shared" si="106"/>
        <v>151271</v>
      </c>
      <c r="J2291" s="589">
        <f t="shared" si="107"/>
        <v>0</v>
      </c>
    </row>
    <row r="2292" spans="1:10">
      <c r="A2292" s="584">
        <v>2016</v>
      </c>
      <c r="B2292" s="585" t="s">
        <v>1127</v>
      </c>
      <c r="C2292" s="585" t="s">
        <v>31</v>
      </c>
      <c r="D2292" s="586">
        <v>47983</v>
      </c>
      <c r="E2292" s="587">
        <v>17.239999999999998</v>
      </c>
      <c r="F2292" s="587">
        <f t="shared" si="105"/>
        <v>827226.91999999993</v>
      </c>
      <c r="G2292" s="588">
        <v>0.25</v>
      </c>
      <c r="H2292" s="586">
        <v>4.3</v>
      </c>
      <c r="I2292" s="587">
        <f t="shared" si="106"/>
        <v>206326.9</v>
      </c>
      <c r="J2292" s="589">
        <f t="shared" si="107"/>
        <v>0</v>
      </c>
    </row>
    <row r="2293" spans="1:10">
      <c r="A2293" s="584">
        <v>2016</v>
      </c>
      <c r="B2293" s="585" t="s">
        <v>1127</v>
      </c>
      <c r="C2293" s="585" t="s">
        <v>31</v>
      </c>
      <c r="D2293" s="586">
        <v>16468</v>
      </c>
      <c r="E2293" s="587">
        <v>17.53</v>
      </c>
      <c r="F2293" s="587">
        <f t="shared" si="105"/>
        <v>288684.04000000004</v>
      </c>
      <c r="G2293" s="588">
        <v>0.19</v>
      </c>
      <c r="H2293" s="586">
        <v>4.5</v>
      </c>
      <c r="I2293" s="587">
        <f t="shared" si="106"/>
        <v>74106</v>
      </c>
      <c r="J2293" s="589">
        <f t="shared" si="107"/>
        <v>0</v>
      </c>
    </row>
    <row r="2294" spans="1:10">
      <c r="A2294" s="584">
        <v>2016</v>
      </c>
      <c r="B2294" s="585" t="s">
        <v>1127</v>
      </c>
      <c r="C2294" s="585" t="s">
        <v>31</v>
      </c>
      <c r="D2294" s="586">
        <v>114756</v>
      </c>
      <c r="E2294" s="587">
        <v>16.77</v>
      </c>
      <c r="F2294" s="587">
        <f t="shared" si="105"/>
        <v>1924458.1199999999</v>
      </c>
      <c r="G2294" s="588">
        <v>0.3</v>
      </c>
      <c r="H2294" s="586">
        <v>5.9</v>
      </c>
      <c r="I2294" s="587">
        <f t="shared" si="106"/>
        <v>677060.4</v>
      </c>
      <c r="J2294" s="589">
        <f t="shared" si="107"/>
        <v>0</v>
      </c>
    </row>
    <row r="2295" spans="1:10">
      <c r="A2295" s="584">
        <v>2016</v>
      </c>
      <c r="B2295" s="585" t="s">
        <v>1127</v>
      </c>
      <c r="C2295" s="585" t="s">
        <v>31</v>
      </c>
      <c r="D2295" s="586">
        <v>32870</v>
      </c>
      <c r="E2295" s="587">
        <v>16.68</v>
      </c>
      <c r="F2295" s="587">
        <f t="shared" si="105"/>
        <v>548271.6</v>
      </c>
      <c r="G2295" s="588">
        <v>0.31</v>
      </c>
      <c r="H2295" s="586">
        <v>5.4</v>
      </c>
      <c r="I2295" s="587">
        <f t="shared" si="106"/>
        <v>177498</v>
      </c>
      <c r="J2295" s="589">
        <f t="shared" si="107"/>
        <v>0</v>
      </c>
    </row>
    <row r="2296" spans="1:10">
      <c r="A2296" s="584">
        <v>2016</v>
      </c>
      <c r="B2296" s="585" t="s">
        <v>1127</v>
      </c>
      <c r="C2296" s="585" t="s">
        <v>31</v>
      </c>
      <c r="D2296" s="586">
        <v>49117</v>
      </c>
      <c r="E2296" s="587">
        <v>18.05</v>
      </c>
      <c r="F2296" s="587">
        <f t="shared" si="105"/>
        <v>886561.85000000009</v>
      </c>
      <c r="G2296" s="588">
        <v>0.24</v>
      </c>
      <c r="H2296" s="586">
        <v>4.5</v>
      </c>
      <c r="I2296" s="587">
        <f t="shared" si="106"/>
        <v>221026.5</v>
      </c>
      <c r="J2296" s="589">
        <f t="shared" si="107"/>
        <v>0</v>
      </c>
    </row>
    <row r="2297" spans="1:10">
      <c r="A2297" s="584">
        <v>2016</v>
      </c>
      <c r="B2297" s="585" t="s">
        <v>1127</v>
      </c>
      <c r="C2297" s="585" t="s">
        <v>31</v>
      </c>
      <c r="D2297" s="586">
        <v>126158</v>
      </c>
      <c r="E2297" s="587">
        <v>17.600000000000001</v>
      </c>
      <c r="F2297" s="587">
        <f t="shared" si="105"/>
        <v>2220380.8000000003</v>
      </c>
      <c r="G2297" s="588">
        <v>0.23</v>
      </c>
      <c r="H2297" s="586">
        <v>4.9000000000000004</v>
      </c>
      <c r="I2297" s="587">
        <f t="shared" si="106"/>
        <v>618174.20000000007</v>
      </c>
      <c r="J2297" s="589">
        <f t="shared" si="107"/>
        <v>0</v>
      </c>
    </row>
    <row r="2298" spans="1:10">
      <c r="A2298" s="584">
        <v>2016</v>
      </c>
      <c r="B2298" s="585" t="s">
        <v>1127</v>
      </c>
      <c r="C2298" s="585" t="s">
        <v>31</v>
      </c>
      <c r="D2298" s="586">
        <v>69856</v>
      </c>
      <c r="E2298" s="587">
        <v>17.600000000000001</v>
      </c>
      <c r="F2298" s="587">
        <f t="shared" si="105"/>
        <v>1229465.6000000001</v>
      </c>
      <c r="G2298" s="588">
        <v>0.24</v>
      </c>
      <c r="H2298" s="586">
        <v>4.9000000000000004</v>
      </c>
      <c r="I2298" s="587">
        <f t="shared" si="106"/>
        <v>342294.4</v>
      </c>
      <c r="J2298" s="589">
        <f t="shared" si="107"/>
        <v>0</v>
      </c>
    </row>
    <row r="2299" spans="1:10">
      <c r="A2299" s="584">
        <v>2016</v>
      </c>
      <c r="B2299" s="585" t="s">
        <v>1127</v>
      </c>
      <c r="C2299" s="585" t="s">
        <v>31</v>
      </c>
      <c r="D2299" s="586">
        <v>15530</v>
      </c>
      <c r="E2299" s="587">
        <v>17.600000000000001</v>
      </c>
      <c r="F2299" s="587">
        <f t="shared" si="105"/>
        <v>273328</v>
      </c>
      <c r="G2299" s="588">
        <v>0.28999999999999998</v>
      </c>
      <c r="H2299" s="586">
        <v>5.8</v>
      </c>
      <c r="I2299" s="587">
        <f t="shared" si="106"/>
        <v>90074</v>
      </c>
      <c r="J2299" s="589">
        <f t="shared" si="107"/>
        <v>0</v>
      </c>
    </row>
    <row r="2300" spans="1:10">
      <c r="A2300" s="584">
        <v>2016</v>
      </c>
      <c r="B2300" s="585" t="s">
        <v>1131</v>
      </c>
      <c r="C2300" s="585" t="s">
        <v>31</v>
      </c>
      <c r="D2300" s="586">
        <v>49576</v>
      </c>
      <c r="E2300" s="587">
        <v>25.92</v>
      </c>
      <c r="F2300" s="587">
        <f t="shared" si="105"/>
        <v>1285009.9200000002</v>
      </c>
      <c r="G2300" s="588">
        <v>2.52</v>
      </c>
      <c r="H2300" s="586">
        <v>7.3</v>
      </c>
      <c r="I2300" s="587">
        <f t="shared" si="106"/>
        <v>361904.8</v>
      </c>
      <c r="J2300" s="589">
        <f t="shared" si="107"/>
        <v>0</v>
      </c>
    </row>
    <row r="2301" spans="1:10">
      <c r="A2301" s="584">
        <v>2016</v>
      </c>
      <c r="B2301" s="585" t="s">
        <v>1131</v>
      </c>
      <c r="C2301" s="585" t="s">
        <v>31</v>
      </c>
      <c r="D2301" s="586">
        <v>25060</v>
      </c>
      <c r="E2301" s="587">
        <v>23.044</v>
      </c>
      <c r="F2301" s="587">
        <f t="shared" si="105"/>
        <v>577482.64</v>
      </c>
      <c r="G2301" s="588">
        <v>2.91</v>
      </c>
      <c r="H2301" s="586">
        <v>8</v>
      </c>
      <c r="I2301" s="587">
        <f t="shared" si="106"/>
        <v>200480</v>
      </c>
      <c r="J2301" s="589">
        <f t="shared" si="107"/>
        <v>0</v>
      </c>
    </row>
    <row r="2302" spans="1:10">
      <c r="A2302" s="584">
        <v>2016</v>
      </c>
      <c r="B2302" s="585" t="s">
        <v>1131</v>
      </c>
      <c r="C2302" s="585" t="s">
        <v>31</v>
      </c>
      <c r="D2302" s="586">
        <v>7956</v>
      </c>
      <c r="E2302" s="587">
        <v>22.452000000000002</v>
      </c>
      <c r="F2302" s="587">
        <f t="shared" si="105"/>
        <v>178628.11200000002</v>
      </c>
      <c r="G2302" s="588">
        <v>3</v>
      </c>
      <c r="H2302" s="586">
        <v>7.9</v>
      </c>
      <c r="I2302" s="587">
        <f t="shared" si="106"/>
        <v>62852.4</v>
      </c>
      <c r="J2302" s="589">
        <f t="shared" si="107"/>
        <v>0</v>
      </c>
    </row>
    <row r="2303" spans="1:10">
      <c r="A2303" s="584">
        <v>2016</v>
      </c>
      <c r="B2303" s="585" t="s">
        <v>1131</v>
      </c>
      <c r="C2303" s="585" t="s">
        <v>31</v>
      </c>
      <c r="D2303" s="586">
        <v>9618</v>
      </c>
      <c r="E2303" s="587">
        <v>23.373999999999999</v>
      </c>
      <c r="F2303" s="587">
        <f t="shared" si="105"/>
        <v>224811.13199999998</v>
      </c>
      <c r="G2303" s="588">
        <v>2.68</v>
      </c>
      <c r="H2303" s="586">
        <v>8.1</v>
      </c>
      <c r="I2303" s="587">
        <f t="shared" si="106"/>
        <v>77905.8</v>
      </c>
      <c r="J2303" s="589">
        <f t="shared" si="107"/>
        <v>0</v>
      </c>
    </row>
    <row r="2304" spans="1:10">
      <c r="A2304" s="584">
        <v>2016</v>
      </c>
      <c r="B2304" s="585" t="s">
        <v>1131</v>
      </c>
      <c r="C2304" s="585" t="s">
        <v>31</v>
      </c>
      <c r="D2304" s="586">
        <v>41989</v>
      </c>
      <c r="E2304" s="587">
        <v>26.143999999999998</v>
      </c>
      <c r="F2304" s="587">
        <f t="shared" si="105"/>
        <v>1097760.416</v>
      </c>
      <c r="G2304" s="588">
        <v>3.13</v>
      </c>
      <c r="H2304" s="586">
        <v>7.5</v>
      </c>
      <c r="I2304" s="587">
        <f t="shared" si="106"/>
        <v>314917.5</v>
      </c>
      <c r="J2304" s="589">
        <f t="shared" si="107"/>
        <v>0</v>
      </c>
    </row>
    <row r="2305" spans="1:10">
      <c r="A2305" s="584">
        <v>2016</v>
      </c>
      <c r="B2305" s="585" t="s">
        <v>1131</v>
      </c>
      <c r="C2305" s="585" t="s">
        <v>31</v>
      </c>
      <c r="D2305" s="586">
        <v>9509</v>
      </c>
      <c r="E2305" s="587">
        <v>23.67</v>
      </c>
      <c r="F2305" s="587">
        <f t="shared" si="105"/>
        <v>225078.03000000003</v>
      </c>
      <c r="G2305" s="588">
        <v>1.38</v>
      </c>
      <c r="H2305" s="586">
        <v>14.9</v>
      </c>
      <c r="I2305" s="587">
        <f t="shared" si="106"/>
        <v>141684.1</v>
      </c>
      <c r="J2305" s="589">
        <f t="shared" si="107"/>
        <v>0</v>
      </c>
    </row>
    <row r="2306" spans="1:10">
      <c r="A2306" s="584">
        <v>2016</v>
      </c>
      <c r="B2306" s="585" t="s">
        <v>1127</v>
      </c>
      <c r="C2306" s="585" t="s">
        <v>31</v>
      </c>
      <c r="D2306" s="586">
        <v>74670</v>
      </c>
      <c r="E2306" s="587">
        <v>20.8</v>
      </c>
      <c r="F2306" s="587">
        <f t="shared" si="105"/>
        <v>1553136</v>
      </c>
      <c r="G2306" s="588">
        <v>0.46</v>
      </c>
      <c r="H2306" s="586">
        <v>6.2</v>
      </c>
      <c r="I2306" s="587">
        <f t="shared" si="106"/>
        <v>462954</v>
      </c>
      <c r="J2306" s="589">
        <f t="shared" si="107"/>
        <v>0</v>
      </c>
    </row>
    <row r="2307" spans="1:10">
      <c r="A2307" s="584">
        <v>2016</v>
      </c>
      <c r="B2307" s="585" t="s">
        <v>1127</v>
      </c>
      <c r="C2307" s="585" t="s">
        <v>31</v>
      </c>
      <c r="D2307" s="586">
        <v>66830</v>
      </c>
      <c r="E2307" s="587">
        <v>20.8</v>
      </c>
      <c r="F2307" s="587">
        <f t="shared" ref="F2307:F2370" si="108">E2307*D2307</f>
        <v>1390064</v>
      </c>
      <c r="G2307" s="588">
        <v>0.46</v>
      </c>
      <c r="H2307" s="586">
        <v>6.2</v>
      </c>
      <c r="I2307" s="587">
        <f t="shared" ref="I2307:I2370" si="109">H2307*D2307</f>
        <v>414346</v>
      </c>
      <c r="J2307" s="589">
        <f t="shared" ref="J2307:J2370" si="110">IF(B2307="LIG",1,0)</f>
        <v>0</v>
      </c>
    </row>
    <row r="2308" spans="1:10">
      <c r="A2308" s="584">
        <v>2016</v>
      </c>
      <c r="B2308" s="585" t="s">
        <v>1127</v>
      </c>
      <c r="C2308" s="585" t="s">
        <v>31</v>
      </c>
      <c r="D2308" s="586">
        <v>178035</v>
      </c>
      <c r="E2308" s="587">
        <v>19.78</v>
      </c>
      <c r="F2308" s="587">
        <f t="shared" si="108"/>
        <v>3521532.3000000003</v>
      </c>
      <c r="G2308" s="588">
        <v>0.42</v>
      </c>
      <c r="H2308" s="586">
        <v>7.6</v>
      </c>
      <c r="I2308" s="587">
        <f t="shared" si="109"/>
        <v>1353066</v>
      </c>
      <c r="J2308" s="589">
        <f t="shared" si="110"/>
        <v>0</v>
      </c>
    </row>
    <row r="2309" spans="1:10">
      <c r="A2309" s="584">
        <v>2016</v>
      </c>
      <c r="B2309" s="585" t="s">
        <v>1133</v>
      </c>
      <c r="C2309" s="585" t="s">
        <v>31</v>
      </c>
      <c r="D2309" s="586">
        <v>308718</v>
      </c>
      <c r="E2309" s="587">
        <v>12.6</v>
      </c>
      <c r="F2309" s="587">
        <f t="shared" si="108"/>
        <v>3889846.8</v>
      </c>
      <c r="G2309" s="588">
        <v>0.59</v>
      </c>
      <c r="H2309" s="586">
        <v>10.4</v>
      </c>
      <c r="I2309" s="587">
        <f t="shared" si="109"/>
        <v>3210667.2</v>
      </c>
      <c r="J2309" s="589">
        <f t="shared" si="110"/>
        <v>1</v>
      </c>
    </row>
    <row r="2310" spans="1:10">
      <c r="A2310" s="584">
        <v>2016</v>
      </c>
      <c r="B2310" s="585" t="s">
        <v>1131</v>
      </c>
      <c r="C2310" s="585" t="s">
        <v>31</v>
      </c>
      <c r="D2310" s="586">
        <v>8863</v>
      </c>
      <c r="E2310" s="587">
        <v>23.57</v>
      </c>
      <c r="F2310" s="587">
        <f t="shared" si="108"/>
        <v>208900.91</v>
      </c>
      <c r="G2310" s="588">
        <v>2.74</v>
      </c>
      <c r="H2310" s="586">
        <v>7.8</v>
      </c>
      <c r="I2310" s="587">
        <f t="shared" si="109"/>
        <v>69131.399999999994</v>
      </c>
      <c r="J2310" s="589">
        <f t="shared" si="110"/>
        <v>0</v>
      </c>
    </row>
    <row r="2311" spans="1:10">
      <c r="A2311" s="584">
        <v>2016</v>
      </c>
      <c r="B2311" s="585" t="s">
        <v>1131</v>
      </c>
      <c r="C2311" s="585" t="s">
        <v>31</v>
      </c>
      <c r="D2311" s="586">
        <v>5201</v>
      </c>
      <c r="E2311" s="587">
        <v>23.28</v>
      </c>
      <c r="F2311" s="587">
        <f t="shared" si="108"/>
        <v>121079.28</v>
      </c>
      <c r="G2311" s="588">
        <v>2.56</v>
      </c>
      <c r="H2311" s="586">
        <v>8.8000000000000007</v>
      </c>
      <c r="I2311" s="587">
        <f t="shared" si="109"/>
        <v>45768.800000000003</v>
      </c>
      <c r="J2311" s="589">
        <f t="shared" si="110"/>
        <v>0</v>
      </c>
    </row>
    <row r="2312" spans="1:10">
      <c r="A2312" s="584">
        <v>2016</v>
      </c>
      <c r="B2312" s="585" t="s">
        <v>1131</v>
      </c>
      <c r="C2312" s="585" t="s">
        <v>31</v>
      </c>
      <c r="D2312" s="586">
        <v>3578</v>
      </c>
      <c r="E2312" s="587">
        <v>23.32</v>
      </c>
      <c r="F2312" s="587">
        <f t="shared" si="108"/>
        <v>83438.960000000006</v>
      </c>
      <c r="G2312" s="588">
        <v>2.69</v>
      </c>
      <c r="H2312" s="586">
        <v>8.6</v>
      </c>
      <c r="I2312" s="587">
        <f t="shared" si="109"/>
        <v>30770.799999999999</v>
      </c>
      <c r="J2312" s="589">
        <f t="shared" si="110"/>
        <v>0</v>
      </c>
    </row>
    <row r="2313" spans="1:10">
      <c r="A2313" s="584">
        <v>2016</v>
      </c>
      <c r="B2313" s="585" t="s">
        <v>1131</v>
      </c>
      <c r="C2313" s="585" t="s">
        <v>31</v>
      </c>
      <c r="D2313" s="586">
        <v>17060</v>
      </c>
      <c r="E2313" s="587">
        <v>23.37</v>
      </c>
      <c r="F2313" s="587">
        <f t="shared" si="108"/>
        <v>398692.2</v>
      </c>
      <c r="G2313" s="588">
        <v>2.5</v>
      </c>
      <c r="H2313" s="586">
        <v>8.1999999999999993</v>
      </c>
      <c r="I2313" s="587">
        <f t="shared" si="109"/>
        <v>139892</v>
      </c>
      <c r="J2313" s="589">
        <f t="shared" si="110"/>
        <v>0</v>
      </c>
    </row>
    <row r="2314" spans="1:10">
      <c r="A2314" s="584">
        <v>2016</v>
      </c>
      <c r="B2314" s="585" t="s">
        <v>1131</v>
      </c>
      <c r="C2314" s="585" t="s">
        <v>31</v>
      </c>
      <c r="D2314" s="586">
        <v>3608</v>
      </c>
      <c r="E2314" s="587">
        <v>23.4</v>
      </c>
      <c r="F2314" s="587">
        <f t="shared" si="108"/>
        <v>84427.199999999997</v>
      </c>
      <c r="G2314" s="588">
        <v>2.52</v>
      </c>
      <c r="H2314" s="586">
        <v>8.1999999999999993</v>
      </c>
      <c r="I2314" s="587">
        <f t="shared" si="109"/>
        <v>29585.599999999999</v>
      </c>
      <c r="J2314" s="589">
        <f t="shared" si="110"/>
        <v>0</v>
      </c>
    </row>
    <row r="2315" spans="1:10">
      <c r="A2315" s="584">
        <v>2016</v>
      </c>
      <c r="B2315" s="585" t="s">
        <v>1131</v>
      </c>
      <c r="C2315" s="585" t="s">
        <v>31</v>
      </c>
      <c r="D2315" s="586">
        <v>16151</v>
      </c>
      <c r="E2315" s="587">
        <v>23.99</v>
      </c>
      <c r="F2315" s="587">
        <f t="shared" si="108"/>
        <v>387462.49</v>
      </c>
      <c r="G2315" s="588">
        <v>1.08</v>
      </c>
      <c r="H2315" s="586">
        <v>11</v>
      </c>
      <c r="I2315" s="587">
        <f t="shared" si="109"/>
        <v>177661</v>
      </c>
      <c r="J2315" s="589">
        <f t="shared" si="110"/>
        <v>0</v>
      </c>
    </row>
    <row r="2316" spans="1:10">
      <c r="A2316" s="584">
        <v>2016</v>
      </c>
      <c r="B2316" s="585" t="s">
        <v>1131</v>
      </c>
      <c r="C2316" s="585" t="s">
        <v>31</v>
      </c>
      <c r="D2316" s="586">
        <v>10686</v>
      </c>
      <c r="E2316" s="587">
        <v>23.38</v>
      </c>
      <c r="F2316" s="587">
        <f t="shared" si="108"/>
        <v>249838.68</v>
      </c>
      <c r="G2316" s="588">
        <v>2.59</v>
      </c>
      <c r="H2316" s="586">
        <v>8.8000000000000007</v>
      </c>
      <c r="I2316" s="587">
        <f t="shared" si="109"/>
        <v>94036.800000000003</v>
      </c>
      <c r="J2316" s="589">
        <f t="shared" si="110"/>
        <v>0</v>
      </c>
    </row>
    <row r="2317" spans="1:10">
      <c r="A2317" s="584">
        <v>2016</v>
      </c>
      <c r="B2317" s="585" t="s">
        <v>1131</v>
      </c>
      <c r="C2317" s="585" t="s">
        <v>31</v>
      </c>
      <c r="D2317" s="586">
        <v>10352</v>
      </c>
      <c r="E2317" s="587">
        <v>25.89</v>
      </c>
      <c r="F2317" s="587">
        <f t="shared" si="108"/>
        <v>268013.28000000003</v>
      </c>
      <c r="G2317" s="588">
        <v>2.38</v>
      </c>
      <c r="H2317" s="586">
        <v>7.2</v>
      </c>
      <c r="I2317" s="587">
        <f t="shared" si="109"/>
        <v>74534.400000000009</v>
      </c>
      <c r="J2317" s="589">
        <f t="shared" si="110"/>
        <v>0</v>
      </c>
    </row>
    <row r="2318" spans="1:10">
      <c r="A2318" s="584">
        <v>2016</v>
      </c>
      <c r="B2318" s="585" t="s">
        <v>1131</v>
      </c>
      <c r="C2318" s="585" t="s">
        <v>31</v>
      </c>
      <c r="D2318" s="586">
        <v>3776</v>
      </c>
      <c r="E2318" s="587">
        <v>23.69</v>
      </c>
      <c r="F2318" s="587">
        <f t="shared" si="108"/>
        <v>89453.440000000002</v>
      </c>
      <c r="G2318" s="588">
        <v>2.75</v>
      </c>
      <c r="H2318" s="586">
        <v>8.4</v>
      </c>
      <c r="I2318" s="587">
        <f t="shared" si="109"/>
        <v>31718.400000000001</v>
      </c>
      <c r="J2318" s="589">
        <f t="shared" si="110"/>
        <v>0</v>
      </c>
    </row>
    <row r="2319" spans="1:10">
      <c r="A2319" s="584">
        <v>2016</v>
      </c>
      <c r="B2319" s="585" t="s">
        <v>1131</v>
      </c>
      <c r="C2319" s="585" t="s">
        <v>31</v>
      </c>
      <c r="D2319" s="586">
        <v>3310</v>
      </c>
      <c r="E2319" s="587">
        <v>23.89</v>
      </c>
      <c r="F2319" s="587">
        <f t="shared" si="108"/>
        <v>79075.900000000009</v>
      </c>
      <c r="G2319" s="588">
        <v>0.8</v>
      </c>
      <c r="H2319" s="586">
        <v>14.7</v>
      </c>
      <c r="I2319" s="587">
        <f t="shared" si="109"/>
        <v>48657</v>
      </c>
      <c r="J2319" s="589">
        <f t="shared" si="110"/>
        <v>0</v>
      </c>
    </row>
    <row r="2320" spans="1:10">
      <c r="A2320" s="584">
        <v>2016</v>
      </c>
      <c r="B2320" s="585" t="s">
        <v>1131</v>
      </c>
      <c r="C2320" s="585" t="s">
        <v>31</v>
      </c>
      <c r="D2320" s="586">
        <v>44063</v>
      </c>
      <c r="E2320" s="587">
        <v>21.75</v>
      </c>
      <c r="F2320" s="587">
        <f t="shared" si="108"/>
        <v>958370.25</v>
      </c>
      <c r="G2320" s="588">
        <v>3.54</v>
      </c>
      <c r="H2320" s="586">
        <v>17.7</v>
      </c>
      <c r="I2320" s="587">
        <f t="shared" si="109"/>
        <v>779915.1</v>
      </c>
      <c r="J2320" s="589">
        <f t="shared" si="110"/>
        <v>0</v>
      </c>
    </row>
    <row r="2321" spans="1:10">
      <c r="A2321" s="584">
        <v>2016</v>
      </c>
      <c r="B2321" s="585" t="s">
        <v>1131</v>
      </c>
      <c r="C2321" s="585" t="s">
        <v>31</v>
      </c>
      <c r="D2321" s="586">
        <v>18182</v>
      </c>
      <c r="E2321" s="587">
        <v>21.64</v>
      </c>
      <c r="F2321" s="587">
        <f t="shared" si="108"/>
        <v>393458.48</v>
      </c>
      <c r="G2321" s="588">
        <v>4.7300000000000004</v>
      </c>
      <c r="H2321" s="586">
        <v>18.5</v>
      </c>
      <c r="I2321" s="587">
        <f t="shared" si="109"/>
        <v>336367</v>
      </c>
      <c r="J2321" s="589">
        <f t="shared" si="110"/>
        <v>0</v>
      </c>
    </row>
    <row r="2322" spans="1:10">
      <c r="A2322" s="584">
        <v>2016</v>
      </c>
      <c r="B2322" s="585" t="s">
        <v>1131</v>
      </c>
      <c r="C2322" s="585" t="s">
        <v>31</v>
      </c>
      <c r="D2322" s="586">
        <v>36478</v>
      </c>
      <c r="E2322" s="587">
        <v>23.07</v>
      </c>
      <c r="F2322" s="587">
        <f t="shared" si="108"/>
        <v>841547.46</v>
      </c>
      <c r="G2322" s="588">
        <v>2.91</v>
      </c>
      <c r="H2322" s="586">
        <v>7.9</v>
      </c>
      <c r="I2322" s="587">
        <f t="shared" si="109"/>
        <v>288176.2</v>
      </c>
      <c r="J2322" s="589">
        <f t="shared" si="110"/>
        <v>0</v>
      </c>
    </row>
    <row r="2323" spans="1:10">
      <c r="A2323" s="584">
        <v>2016</v>
      </c>
      <c r="B2323" s="585" t="s">
        <v>1131</v>
      </c>
      <c r="C2323" s="585" t="s">
        <v>31</v>
      </c>
      <c r="D2323" s="586">
        <v>6399</v>
      </c>
      <c r="E2323" s="587">
        <v>23.41</v>
      </c>
      <c r="F2323" s="587">
        <f t="shared" si="108"/>
        <v>149800.59</v>
      </c>
      <c r="G2323" s="588">
        <v>2.38</v>
      </c>
      <c r="H2323" s="586">
        <v>8.1999999999999993</v>
      </c>
      <c r="I2323" s="587">
        <f t="shared" si="109"/>
        <v>52471.799999999996</v>
      </c>
      <c r="J2323" s="589">
        <f t="shared" si="110"/>
        <v>0</v>
      </c>
    </row>
    <row r="2324" spans="1:10">
      <c r="A2324" s="584">
        <v>2016</v>
      </c>
      <c r="B2324" s="585" t="s">
        <v>1131</v>
      </c>
      <c r="C2324" s="585" t="s">
        <v>31</v>
      </c>
      <c r="D2324" s="586">
        <v>4750</v>
      </c>
      <c r="E2324" s="587">
        <v>23.38</v>
      </c>
      <c r="F2324" s="587">
        <f t="shared" si="108"/>
        <v>111055</v>
      </c>
      <c r="G2324" s="588">
        <v>2.7</v>
      </c>
      <c r="H2324" s="586">
        <v>8.3000000000000007</v>
      </c>
      <c r="I2324" s="587">
        <f t="shared" si="109"/>
        <v>39425</v>
      </c>
      <c r="J2324" s="589">
        <f t="shared" si="110"/>
        <v>0</v>
      </c>
    </row>
    <row r="2325" spans="1:10">
      <c r="A2325" s="584">
        <v>2016</v>
      </c>
      <c r="B2325" s="585" t="s">
        <v>1131</v>
      </c>
      <c r="C2325" s="585" t="s">
        <v>31</v>
      </c>
      <c r="D2325" s="586">
        <v>30716</v>
      </c>
      <c r="E2325" s="587">
        <v>21.91</v>
      </c>
      <c r="F2325" s="587">
        <f t="shared" si="108"/>
        <v>672987.56</v>
      </c>
      <c r="G2325" s="588">
        <v>3.04</v>
      </c>
      <c r="H2325" s="586">
        <v>8.9</v>
      </c>
      <c r="I2325" s="587">
        <f t="shared" si="109"/>
        <v>273372.40000000002</v>
      </c>
      <c r="J2325" s="589">
        <f t="shared" si="110"/>
        <v>0</v>
      </c>
    </row>
    <row r="2326" spans="1:10">
      <c r="A2326" s="584">
        <v>2016</v>
      </c>
      <c r="B2326" s="585" t="s">
        <v>1131</v>
      </c>
      <c r="C2326" s="585" t="s">
        <v>31</v>
      </c>
      <c r="D2326" s="586">
        <v>11347</v>
      </c>
      <c r="E2326" s="587">
        <v>22.41</v>
      </c>
      <c r="F2326" s="587">
        <f t="shared" si="108"/>
        <v>254286.27</v>
      </c>
      <c r="G2326" s="588">
        <v>4.74</v>
      </c>
      <c r="H2326" s="586">
        <v>16.8</v>
      </c>
      <c r="I2326" s="587">
        <f t="shared" si="109"/>
        <v>190629.6</v>
      </c>
      <c r="J2326" s="589">
        <f t="shared" si="110"/>
        <v>0</v>
      </c>
    </row>
    <row r="2327" spans="1:10">
      <c r="A2327" s="584">
        <v>2016</v>
      </c>
      <c r="B2327" s="585" t="s">
        <v>1131</v>
      </c>
      <c r="C2327" s="585" t="s">
        <v>31</v>
      </c>
      <c r="D2327" s="586">
        <v>25645</v>
      </c>
      <c r="E2327" s="587">
        <v>23.51</v>
      </c>
      <c r="F2327" s="587">
        <f t="shared" si="108"/>
        <v>602913.95000000007</v>
      </c>
      <c r="G2327" s="588">
        <v>2.69</v>
      </c>
      <c r="H2327" s="586">
        <v>7.8</v>
      </c>
      <c r="I2327" s="587">
        <f t="shared" si="109"/>
        <v>200031</v>
      </c>
      <c r="J2327" s="589">
        <f t="shared" si="110"/>
        <v>0</v>
      </c>
    </row>
    <row r="2328" spans="1:10">
      <c r="A2328" s="584">
        <v>2016</v>
      </c>
      <c r="B2328" s="585" t="s">
        <v>1131</v>
      </c>
      <c r="C2328" s="585" t="s">
        <v>31</v>
      </c>
      <c r="D2328" s="586">
        <v>9762</v>
      </c>
      <c r="E2328" s="587">
        <v>21.74</v>
      </c>
      <c r="F2328" s="587">
        <f t="shared" si="108"/>
        <v>212225.87999999998</v>
      </c>
      <c r="G2328" s="588">
        <v>4.74</v>
      </c>
      <c r="H2328" s="586">
        <v>18.3</v>
      </c>
      <c r="I2328" s="587">
        <f t="shared" si="109"/>
        <v>178644.6</v>
      </c>
      <c r="J2328" s="589">
        <f t="shared" si="110"/>
        <v>0</v>
      </c>
    </row>
    <row r="2329" spans="1:10">
      <c r="A2329" s="584">
        <v>2016</v>
      </c>
      <c r="B2329" s="585" t="s">
        <v>1131</v>
      </c>
      <c r="C2329" s="585" t="s">
        <v>31</v>
      </c>
      <c r="D2329" s="586">
        <v>35097</v>
      </c>
      <c r="E2329" s="587">
        <v>23.05</v>
      </c>
      <c r="F2329" s="587">
        <f t="shared" si="108"/>
        <v>808985.85</v>
      </c>
      <c r="G2329" s="588">
        <v>2.91</v>
      </c>
      <c r="H2329" s="586">
        <v>8</v>
      </c>
      <c r="I2329" s="587">
        <f t="shared" si="109"/>
        <v>280776</v>
      </c>
      <c r="J2329" s="589">
        <f t="shared" si="110"/>
        <v>0</v>
      </c>
    </row>
    <row r="2330" spans="1:10">
      <c r="A2330" s="584">
        <v>2016</v>
      </c>
      <c r="B2330" s="585" t="s">
        <v>1131</v>
      </c>
      <c r="C2330" s="585" t="s">
        <v>31</v>
      </c>
      <c r="D2330" s="586">
        <v>12984</v>
      </c>
      <c r="E2330" s="587">
        <v>23.63</v>
      </c>
      <c r="F2330" s="587">
        <f t="shared" si="108"/>
        <v>306811.92</v>
      </c>
      <c r="G2330" s="588">
        <v>2.65</v>
      </c>
      <c r="H2330" s="586">
        <v>7.9</v>
      </c>
      <c r="I2330" s="587">
        <f t="shared" si="109"/>
        <v>102573.6</v>
      </c>
      <c r="J2330" s="589">
        <f t="shared" si="110"/>
        <v>0</v>
      </c>
    </row>
    <row r="2331" spans="1:10">
      <c r="A2331" s="584">
        <v>2016</v>
      </c>
      <c r="B2331" s="585" t="s">
        <v>1131</v>
      </c>
      <c r="C2331" s="585" t="s">
        <v>31</v>
      </c>
      <c r="D2331" s="586">
        <v>11307</v>
      </c>
      <c r="E2331" s="587">
        <v>23.38</v>
      </c>
      <c r="F2331" s="587">
        <f t="shared" si="108"/>
        <v>264357.65999999997</v>
      </c>
      <c r="G2331" s="588">
        <v>2.5099999999999998</v>
      </c>
      <c r="H2331" s="586">
        <v>8.4</v>
      </c>
      <c r="I2331" s="587">
        <f t="shared" si="109"/>
        <v>94978.8</v>
      </c>
      <c r="J2331" s="589">
        <f t="shared" si="110"/>
        <v>0</v>
      </c>
    </row>
    <row r="2332" spans="1:10">
      <c r="A2332" s="584">
        <v>2016</v>
      </c>
      <c r="B2332" s="585" t="s">
        <v>1131</v>
      </c>
      <c r="C2332" s="585" t="s">
        <v>31</v>
      </c>
      <c r="D2332" s="586">
        <v>3139</v>
      </c>
      <c r="E2332" s="587">
        <v>23.6</v>
      </c>
      <c r="F2332" s="587">
        <f t="shared" si="108"/>
        <v>74080.400000000009</v>
      </c>
      <c r="G2332" s="588">
        <v>2.57</v>
      </c>
      <c r="H2332" s="586">
        <v>7.9</v>
      </c>
      <c r="I2332" s="587">
        <f t="shared" si="109"/>
        <v>24798.100000000002</v>
      </c>
      <c r="J2332" s="589">
        <f t="shared" si="110"/>
        <v>0</v>
      </c>
    </row>
    <row r="2333" spans="1:10">
      <c r="A2333" s="584">
        <v>2016</v>
      </c>
      <c r="B2333" s="585" t="s">
        <v>1131</v>
      </c>
      <c r="C2333" s="585" t="s">
        <v>31</v>
      </c>
      <c r="D2333" s="586">
        <v>6439</v>
      </c>
      <c r="E2333" s="587">
        <v>23.87</v>
      </c>
      <c r="F2333" s="587">
        <f t="shared" si="108"/>
        <v>153698.93</v>
      </c>
      <c r="G2333" s="588">
        <v>2.65</v>
      </c>
      <c r="H2333" s="586">
        <v>7.9</v>
      </c>
      <c r="I2333" s="587">
        <f t="shared" si="109"/>
        <v>50868.100000000006</v>
      </c>
      <c r="J2333" s="589">
        <f t="shared" si="110"/>
        <v>0</v>
      </c>
    </row>
    <row r="2334" spans="1:10">
      <c r="A2334" s="584">
        <v>2016</v>
      </c>
      <c r="B2334" s="585" t="s">
        <v>1131</v>
      </c>
      <c r="C2334" s="585" t="s">
        <v>31</v>
      </c>
      <c r="D2334" s="586">
        <v>49304</v>
      </c>
      <c r="E2334" s="587">
        <v>22.93</v>
      </c>
      <c r="F2334" s="587">
        <f t="shared" si="108"/>
        <v>1130540.72</v>
      </c>
      <c r="G2334" s="588">
        <v>3.6</v>
      </c>
      <c r="H2334" s="586">
        <v>14.6</v>
      </c>
      <c r="I2334" s="587">
        <f t="shared" si="109"/>
        <v>719838.4</v>
      </c>
      <c r="J2334" s="589">
        <f t="shared" si="110"/>
        <v>0</v>
      </c>
    </row>
    <row r="2335" spans="1:10">
      <c r="A2335" s="584">
        <v>2016</v>
      </c>
      <c r="B2335" s="585" t="s">
        <v>1131</v>
      </c>
      <c r="C2335" s="585" t="s">
        <v>31</v>
      </c>
      <c r="D2335" s="586">
        <v>3106</v>
      </c>
      <c r="E2335" s="587">
        <v>23.14</v>
      </c>
      <c r="F2335" s="587">
        <f t="shared" si="108"/>
        <v>71872.84</v>
      </c>
      <c r="G2335" s="588">
        <v>1.84</v>
      </c>
      <c r="H2335" s="586">
        <v>10.199999999999999</v>
      </c>
      <c r="I2335" s="587">
        <f t="shared" si="109"/>
        <v>31681.199999999997</v>
      </c>
      <c r="J2335" s="589">
        <f t="shared" si="110"/>
        <v>0</v>
      </c>
    </row>
    <row r="2336" spans="1:10">
      <c r="A2336" s="584">
        <v>2016</v>
      </c>
      <c r="B2336" s="585" t="s">
        <v>1131</v>
      </c>
      <c r="C2336" s="585" t="s">
        <v>31</v>
      </c>
      <c r="D2336" s="586">
        <v>16047</v>
      </c>
      <c r="E2336" s="587">
        <v>23.04</v>
      </c>
      <c r="F2336" s="587">
        <f t="shared" si="108"/>
        <v>369722.88</v>
      </c>
      <c r="G2336" s="588">
        <v>2.94</v>
      </c>
      <c r="H2336" s="586">
        <v>8.1</v>
      </c>
      <c r="I2336" s="587">
        <f t="shared" si="109"/>
        <v>129980.7</v>
      </c>
      <c r="J2336" s="589">
        <f t="shared" si="110"/>
        <v>0</v>
      </c>
    </row>
    <row r="2337" spans="1:10">
      <c r="A2337" s="584">
        <v>2016</v>
      </c>
      <c r="B2337" s="585" t="s">
        <v>1131</v>
      </c>
      <c r="C2337" s="585" t="s">
        <v>31</v>
      </c>
      <c r="D2337" s="586">
        <v>10061</v>
      </c>
      <c r="E2337" s="587">
        <v>25.1</v>
      </c>
      <c r="F2337" s="587">
        <f t="shared" si="108"/>
        <v>252531.1</v>
      </c>
      <c r="G2337" s="588">
        <v>2.87</v>
      </c>
      <c r="H2337" s="586">
        <v>9</v>
      </c>
      <c r="I2337" s="587">
        <f t="shared" si="109"/>
        <v>90549</v>
      </c>
      <c r="J2337" s="589">
        <f t="shared" si="110"/>
        <v>0</v>
      </c>
    </row>
    <row r="2338" spans="1:10">
      <c r="A2338" s="584">
        <v>2016</v>
      </c>
      <c r="B2338" s="585" t="s">
        <v>1131</v>
      </c>
      <c r="C2338" s="585" t="s">
        <v>31</v>
      </c>
      <c r="D2338" s="586">
        <v>12726</v>
      </c>
      <c r="E2338" s="587">
        <v>23.925999999999998</v>
      </c>
      <c r="F2338" s="587">
        <f t="shared" si="108"/>
        <v>304482.27599999995</v>
      </c>
      <c r="G2338" s="588">
        <v>2.63</v>
      </c>
      <c r="H2338" s="586">
        <v>7.6</v>
      </c>
      <c r="I2338" s="587">
        <f t="shared" si="109"/>
        <v>96717.599999999991</v>
      </c>
      <c r="J2338" s="589">
        <f t="shared" si="110"/>
        <v>0</v>
      </c>
    </row>
    <row r="2339" spans="1:10">
      <c r="A2339" s="584">
        <v>2016</v>
      </c>
      <c r="B2339" s="585" t="s">
        <v>1131</v>
      </c>
      <c r="C2339" s="585" t="s">
        <v>31</v>
      </c>
      <c r="D2339" s="586">
        <v>58268</v>
      </c>
      <c r="E2339" s="587">
        <v>26.006</v>
      </c>
      <c r="F2339" s="587">
        <f t="shared" si="108"/>
        <v>1515317.608</v>
      </c>
      <c r="G2339" s="588">
        <v>2.14</v>
      </c>
      <c r="H2339" s="586">
        <v>7.4</v>
      </c>
      <c r="I2339" s="587">
        <f t="shared" si="109"/>
        <v>431183.2</v>
      </c>
      <c r="J2339" s="589">
        <f t="shared" si="110"/>
        <v>0</v>
      </c>
    </row>
    <row r="2340" spans="1:10">
      <c r="A2340" s="584">
        <v>2016</v>
      </c>
      <c r="B2340" s="585" t="s">
        <v>1131</v>
      </c>
      <c r="C2340" s="585" t="s">
        <v>31</v>
      </c>
      <c r="D2340" s="586">
        <v>50550</v>
      </c>
      <c r="E2340" s="587">
        <v>23.771999999999998</v>
      </c>
      <c r="F2340" s="587">
        <f t="shared" si="108"/>
        <v>1201674.5999999999</v>
      </c>
      <c r="G2340" s="588">
        <v>2.57</v>
      </c>
      <c r="H2340" s="586">
        <v>7.8</v>
      </c>
      <c r="I2340" s="587">
        <f t="shared" si="109"/>
        <v>394290</v>
      </c>
      <c r="J2340" s="589">
        <f t="shared" si="110"/>
        <v>0</v>
      </c>
    </row>
    <row r="2341" spans="1:10">
      <c r="A2341" s="584">
        <v>2016</v>
      </c>
      <c r="B2341" s="585" t="s">
        <v>1127</v>
      </c>
      <c r="C2341" s="585" t="s">
        <v>31</v>
      </c>
      <c r="D2341" s="586">
        <v>49291</v>
      </c>
      <c r="E2341" s="587">
        <v>16.79</v>
      </c>
      <c r="F2341" s="587">
        <f t="shared" si="108"/>
        <v>827595.89</v>
      </c>
      <c r="G2341" s="588">
        <v>0.28999999999999998</v>
      </c>
      <c r="H2341" s="586">
        <v>5</v>
      </c>
      <c r="I2341" s="587">
        <f t="shared" si="109"/>
        <v>246455</v>
      </c>
      <c r="J2341" s="589">
        <f t="shared" si="110"/>
        <v>0</v>
      </c>
    </row>
    <row r="2342" spans="1:10">
      <c r="A2342" s="584">
        <v>2016</v>
      </c>
      <c r="B2342" s="585" t="s">
        <v>1127</v>
      </c>
      <c r="C2342" s="585" t="s">
        <v>31</v>
      </c>
      <c r="D2342" s="586">
        <v>62735</v>
      </c>
      <c r="E2342" s="587">
        <v>16.98</v>
      </c>
      <c r="F2342" s="587">
        <f t="shared" si="108"/>
        <v>1065240.3</v>
      </c>
      <c r="G2342" s="588">
        <v>0.44</v>
      </c>
      <c r="H2342" s="586">
        <v>5</v>
      </c>
      <c r="I2342" s="587">
        <f t="shared" si="109"/>
        <v>313675</v>
      </c>
      <c r="J2342" s="589">
        <f t="shared" si="110"/>
        <v>0</v>
      </c>
    </row>
    <row r="2343" spans="1:10">
      <c r="A2343" s="584">
        <v>2016</v>
      </c>
      <c r="B2343" s="585" t="s">
        <v>1127</v>
      </c>
      <c r="C2343" s="585" t="s">
        <v>31</v>
      </c>
      <c r="D2343" s="586">
        <v>16497</v>
      </c>
      <c r="E2343" s="587">
        <v>16.73</v>
      </c>
      <c r="F2343" s="587">
        <f t="shared" si="108"/>
        <v>275994.81</v>
      </c>
      <c r="G2343" s="588">
        <v>0.33</v>
      </c>
      <c r="H2343" s="586">
        <v>5.5</v>
      </c>
      <c r="I2343" s="587">
        <f t="shared" si="109"/>
        <v>90733.5</v>
      </c>
      <c r="J2343" s="589">
        <f t="shared" si="110"/>
        <v>0</v>
      </c>
    </row>
    <row r="2344" spans="1:10">
      <c r="A2344" s="584">
        <v>2016</v>
      </c>
      <c r="B2344" s="585" t="s">
        <v>1127</v>
      </c>
      <c r="C2344" s="585" t="s">
        <v>31</v>
      </c>
      <c r="D2344" s="586">
        <v>65800</v>
      </c>
      <c r="E2344" s="587">
        <v>16.73</v>
      </c>
      <c r="F2344" s="587">
        <f t="shared" si="108"/>
        <v>1100834</v>
      </c>
      <c r="G2344" s="588">
        <v>0.33</v>
      </c>
      <c r="H2344" s="586">
        <v>5.5</v>
      </c>
      <c r="I2344" s="587">
        <f t="shared" si="109"/>
        <v>361900</v>
      </c>
      <c r="J2344" s="589">
        <f t="shared" si="110"/>
        <v>0</v>
      </c>
    </row>
    <row r="2345" spans="1:10">
      <c r="A2345" s="584">
        <v>2016</v>
      </c>
      <c r="B2345" s="585" t="s">
        <v>1127</v>
      </c>
      <c r="C2345" s="585" t="s">
        <v>31</v>
      </c>
      <c r="D2345" s="586">
        <v>39633</v>
      </c>
      <c r="E2345" s="587">
        <v>16.73</v>
      </c>
      <c r="F2345" s="587">
        <f t="shared" si="108"/>
        <v>663060.09</v>
      </c>
      <c r="G2345" s="588">
        <v>0.31</v>
      </c>
      <c r="H2345" s="586">
        <v>6.2</v>
      </c>
      <c r="I2345" s="587">
        <f t="shared" si="109"/>
        <v>245724.6</v>
      </c>
      <c r="J2345" s="589">
        <f t="shared" si="110"/>
        <v>0</v>
      </c>
    </row>
    <row r="2346" spans="1:10">
      <c r="A2346" s="584">
        <v>2016</v>
      </c>
      <c r="B2346" s="585" t="s">
        <v>1127</v>
      </c>
      <c r="C2346" s="585" t="s">
        <v>31</v>
      </c>
      <c r="D2346" s="586">
        <v>32247</v>
      </c>
      <c r="E2346" s="587">
        <v>17.62</v>
      </c>
      <c r="F2346" s="587">
        <f t="shared" si="108"/>
        <v>568192.14</v>
      </c>
      <c r="G2346" s="588">
        <v>0.25</v>
      </c>
      <c r="H2346" s="586">
        <v>5.9</v>
      </c>
      <c r="I2346" s="587">
        <f t="shared" si="109"/>
        <v>190257.30000000002</v>
      </c>
      <c r="J2346" s="589">
        <f t="shared" si="110"/>
        <v>0</v>
      </c>
    </row>
    <row r="2347" spans="1:10">
      <c r="A2347" s="584">
        <v>2016</v>
      </c>
      <c r="B2347" s="585" t="s">
        <v>1127</v>
      </c>
      <c r="C2347" s="585" t="s">
        <v>31</v>
      </c>
      <c r="D2347" s="586">
        <v>16313</v>
      </c>
      <c r="E2347" s="587">
        <v>16.68</v>
      </c>
      <c r="F2347" s="587">
        <f t="shared" si="108"/>
        <v>272100.83999999997</v>
      </c>
      <c r="G2347" s="588">
        <v>0.28999999999999998</v>
      </c>
      <c r="H2347" s="586">
        <v>5.2</v>
      </c>
      <c r="I2347" s="587">
        <f t="shared" si="109"/>
        <v>84827.6</v>
      </c>
      <c r="J2347" s="589">
        <f t="shared" si="110"/>
        <v>0</v>
      </c>
    </row>
    <row r="2348" spans="1:10">
      <c r="A2348" s="584">
        <v>2016</v>
      </c>
      <c r="B2348" s="585" t="s">
        <v>1127</v>
      </c>
      <c r="C2348" s="585" t="s">
        <v>31</v>
      </c>
      <c r="D2348" s="586">
        <v>81904</v>
      </c>
      <c r="E2348" s="587">
        <v>17.850000000000001</v>
      </c>
      <c r="F2348" s="587">
        <f t="shared" si="108"/>
        <v>1461986.4000000001</v>
      </c>
      <c r="G2348" s="588">
        <v>0.22</v>
      </c>
      <c r="H2348" s="586">
        <v>5.3</v>
      </c>
      <c r="I2348" s="587">
        <f t="shared" si="109"/>
        <v>434091.2</v>
      </c>
      <c r="J2348" s="589">
        <f t="shared" si="110"/>
        <v>0</v>
      </c>
    </row>
    <row r="2349" spans="1:10">
      <c r="A2349" s="584">
        <v>2016</v>
      </c>
      <c r="B2349" s="585" t="s">
        <v>1127</v>
      </c>
      <c r="C2349" s="585" t="s">
        <v>31</v>
      </c>
      <c r="D2349" s="586">
        <v>65526</v>
      </c>
      <c r="E2349" s="587">
        <v>17.12</v>
      </c>
      <c r="F2349" s="587">
        <f t="shared" si="108"/>
        <v>1121805.1200000001</v>
      </c>
      <c r="G2349" s="588">
        <v>0.26</v>
      </c>
      <c r="H2349" s="586">
        <v>4.4000000000000004</v>
      </c>
      <c r="I2349" s="587">
        <f t="shared" si="109"/>
        <v>288314.40000000002</v>
      </c>
      <c r="J2349" s="589">
        <f t="shared" si="110"/>
        <v>0</v>
      </c>
    </row>
    <row r="2350" spans="1:10">
      <c r="A2350" s="584">
        <v>2016</v>
      </c>
      <c r="B2350" s="585" t="s">
        <v>1127</v>
      </c>
      <c r="C2350" s="585" t="s">
        <v>31</v>
      </c>
      <c r="D2350" s="586">
        <v>65356</v>
      </c>
      <c r="E2350" s="587">
        <v>17.579999999999998</v>
      </c>
      <c r="F2350" s="587">
        <f t="shared" si="108"/>
        <v>1148958.48</v>
      </c>
      <c r="G2350" s="588">
        <v>0.2</v>
      </c>
      <c r="H2350" s="586">
        <v>4.3</v>
      </c>
      <c r="I2350" s="587">
        <f t="shared" si="109"/>
        <v>281030.8</v>
      </c>
      <c r="J2350" s="589">
        <f t="shared" si="110"/>
        <v>0</v>
      </c>
    </row>
    <row r="2351" spans="1:10">
      <c r="A2351" s="584">
        <v>2016</v>
      </c>
      <c r="B2351" s="585" t="s">
        <v>1127</v>
      </c>
      <c r="C2351" s="585" t="s">
        <v>31</v>
      </c>
      <c r="D2351" s="586">
        <v>65345</v>
      </c>
      <c r="E2351" s="587">
        <v>16.77</v>
      </c>
      <c r="F2351" s="587">
        <f t="shared" si="108"/>
        <v>1095835.6499999999</v>
      </c>
      <c r="G2351" s="588">
        <v>0.28000000000000003</v>
      </c>
      <c r="H2351" s="586">
        <v>6</v>
      </c>
      <c r="I2351" s="587">
        <f t="shared" si="109"/>
        <v>392070</v>
      </c>
      <c r="J2351" s="589">
        <f t="shared" si="110"/>
        <v>0</v>
      </c>
    </row>
    <row r="2352" spans="1:10">
      <c r="A2352" s="584">
        <v>2016</v>
      </c>
      <c r="B2352" s="585" t="s">
        <v>1127</v>
      </c>
      <c r="C2352" s="585" t="s">
        <v>31</v>
      </c>
      <c r="D2352" s="586">
        <v>48770</v>
      </c>
      <c r="E2352" s="587">
        <v>18.07</v>
      </c>
      <c r="F2352" s="587">
        <f t="shared" si="108"/>
        <v>881273.9</v>
      </c>
      <c r="G2352" s="588">
        <v>0.23</v>
      </c>
      <c r="H2352" s="586">
        <v>4.9000000000000004</v>
      </c>
      <c r="I2352" s="587">
        <f t="shared" si="109"/>
        <v>238973.00000000003</v>
      </c>
      <c r="J2352" s="589">
        <f t="shared" si="110"/>
        <v>0</v>
      </c>
    </row>
    <row r="2353" spans="1:10">
      <c r="A2353" s="584">
        <v>2016</v>
      </c>
      <c r="B2353" s="585" t="s">
        <v>1127</v>
      </c>
      <c r="C2353" s="585" t="s">
        <v>31</v>
      </c>
      <c r="D2353" s="586">
        <v>32784</v>
      </c>
      <c r="E2353" s="587">
        <v>17.18</v>
      </c>
      <c r="F2353" s="587">
        <f t="shared" si="108"/>
        <v>563229.12</v>
      </c>
      <c r="G2353" s="588">
        <v>0.25</v>
      </c>
      <c r="H2353" s="586">
        <v>4.3</v>
      </c>
      <c r="I2353" s="587">
        <f t="shared" si="109"/>
        <v>140971.19999999998</v>
      </c>
      <c r="J2353" s="589">
        <f t="shared" si="110"/>
        <v>0</v>
      </c>
    </row>
    <row r="2354" spans="1:10">
      <c r="A2354" s="584">
        <v>2016</v>
      </c>
      <c r="B2354" s="585" t="s">
        <v>1127</v>
      </c>
      <c r="C2354" s="585" t="s">
        <v>31</v>
      </c>
      <c r="D2354" s="586">
        <v>32614</v>
      </c>
      <c r="E2354" s="587">
        <v>16.8</v>
      </c>
      <c r="F2354" s="587">
        <f t="shared" si="108"/>
        <v>547915.20000000007</v>
      </c>
      <c r="G2354" s="588">
        <v>0.39</v>
      </c>
      <c r="H2354" s="586">
        <v>5.9</v>
      </c>
      <c r="I2354" s="587">
        <f t="shared" si="109"/>
        <v>192422.6</v>
      </c>
      <c r="J2354" s="589">
        <f t="shared" si="110"/>
        <v>0</v>
      </c>
    </row>
    <row r="2355" spans="1:10">
      <c r="A2355" s="584">
        <v>2016</v>
      </c>
      <c r="B2355" s="585" t="s">
        <v>1127</v>
      </c>
      <c r="C2355" s="585" t="s">
        <v>31</v>
      </c>
      <c r="D2355" s="586">
        <v>16483</v>
      </c>
      <c r="E2355" s="587">
        <v>17.62</v>
      </c>
      <c r="F2355" s="587">
        <f t="shared" si="108"/>
        <v>290430.46000000002</v>
      </c>
      <c r="G2355" s="588">
        <v>0.2</v>
      </c>
      <c r="H2355" s="586">
        <v>4.3</v>
      </c>
      <c r="I2355" s="587">
        <f t="shared" si="109"/>
        <v>70876.899999999994</v>
      </c>
      <c r="J2355" s="589">
        <f t="shared" si="110"/>
        <v>0</v>
      </c>
    </row>
    <row r="2356" spans="1:10">
      <c r="A2356" s="584">
        <v>2016</v>
      </c>
      <c r="B2356" s="585" t="s">
        <v>1127</v>
      </c>
      <c r="C2356" s="585" t="s">
        <v>31</v>
      </c>
      <c r="D2356" s="586">
        <v>299026</v>
      </c>
      <c r="E2356" s="587">
        <v>17.036000000000001</v>
      </c>
      <c r="F2356" s="587">
        <f t="shared" si="108"/>
        <v>5094206.9360000007</v>
      </c>
      <c r="G2356" s="588">
        <v>0.4</v>
      </c>
      <c r="H2356" s="586">
        <v>5</v>
      </c>
      <c r="I2356" s="587">
        <f t="shared" si="109"/>
        <v>1495130</v>
      </c>
      <c r="J2356" s="589">
        <f t="shared" si="110"/>
        <v>0</v>
      </c>
    </row>
    <row r="2357" spans="1:10">
      <c r="A2357" s="584">
        <v>2016</v>
      </c>
      <c r="B2357" s="585" t="s">
        <v>1131</v>
      </c>
      <c r="C2357" s="585" t="s">
        <v>31</v>
      </c>
      <c r="D2357" s="586">
        <v>3217</v>
      </c>
      <c r="E2357" s="587">
        <v>22.456</v>
      </c>
      <c r="F2357" s="587">
        <f t="shared" si="108"/>
        <v>72240.952000000005</v>
      </c>
      <c r="G2357" s="588">
        <v>2.96</v>
      </c>
      <c r="H2357" s="586">
        <v>9.5</v>
      </c>
      <c r="I2357" s="587">
        <f t="shared" si="109"/>
        <v>30561.5</v>
      </c>
      <c r="J2357" s="589">
        <f t="shared" si="110"/>
        <v>0</v>
      </c>
    </row>
    <row r="2358" spans="1:10">
      <c r="A2358" s="584">
        <v>2016</v>
      </c>
      <c r="B2358" s="585" t="s">
        <v>1131</v>
      </c>
      <c r="C2358" s="585" t="s">
        <v>31</v>
      </c>
      <c r="D2358" s="586">
        <v>14328</v>
      </c>
      <c r="E2358" s="587">
        <v>22.234000000000002</v>
      </c>
      <c r="F2358" s="587">
        <f t="shared" si="108"/>
        <v>318568.75200000004</v>
      </c>
      <c r="G2358" s="588">
        <v>3.35</v>
      </c>
      <c r="H2358" s="586">
        <v>11.6</v>
      </c>
      <c r="I2358" s="587">
        <f t="shared" si="109"/>
        <v>166204.79999999999</v>
      </c>
      <c r="J2358" s="589">
        <f t="shared" si="110"/>
        <v>0</v>
      </c>
    </row>
    <row r="2359" spans="1:10">
      <c r="A2359" s="584">
        <v>2016</v>
      </c>
      <c r="B2359" s="585" t="s">
        <v>1127</v>
      </c>
      <c r="C2359" s="585" t="s">
        <v>31</v>
      </c>
      <c r="D2359" s="586">
        <v>70748</v>
      </c>
      <c r="E2359" s="587">
        <v>18.042999999999999</v>
      </c>
      <c r="F2359" s="587">
        <f t="shared" si="108"/>
        <v>1276506.1639999999</v>
      </c>
      <c r="G2359" s="588">
        <v>0.23</v>
      </c>
      <c r="H2359" s="586">
        <v>5.2</v>
      </c>
      <c r="I2359" s="587">
        <f t="shared" si="109"/>
        <v>367889.60000000003</v>
      </c>
      <c r="J2359" s="589">
        <f t="shared" si="110"/>
        <v>0</v>
      </c>
    </row>
    <row r="2360" spans="1:10">
      <c r="A2360" s="584">
        <v>2016</v>
      </c>
      <c r="B2360" s="585" t="s">
        <v>1131</v>
      </c>
      <c r="C2360" s="585" t="s">
        <v>31</v>
      </c>
      <c r="D2360" s="586">
        <v>10013</v>
      </c>
      <c r="E2360" s="587">
        <v>24.431999999999999</v>
      </c>
      <c r="F2360" s="587">
        <f t="shared" si="108"/>
        <v>244637.61599999998</v>
      </c>
      <c r="G2360" s="588">
        <v>3.56</v>
      </c>
      <c r="H2360" s="586">
        <v>9</v>
      </c>
      <c r="I2360" s="587">
        <f t="shared" si="109"/>
        <v>90117</v>
      </c>
      <c r="J2360" s="589">
        <f t="shared" si="110"/>
        <v>0</v>
      </c>
    </row>
    <row r="2361" spans="1:10">
      <c r="A2361" s="584">
        <v>2016</v>
      </c>
      <c r="B2361" s="585" t="s">
        <v>1131</v>
      </c>
      <c r="C2361" s="585" t="s">
        <v>31</v>
      </c>
      <c r="D2361" s="586">
        <v>38270</v>
      </c>
      <c r="E2361" s="587">
        <v>22.459</v>
      </c>
      <c r="F2361" s="587">
        <f t="shared" si="108"/>
        <v>859505.92999999993</v>
      </c>
      <c r="G2361" s="588">
        <v>3.33</v>
      </c>
      <c r="H2361" s="586">
        <v>10.5</v>
      </c>
      <c r="I2361" s="587">
        <f t="shared" si="109"/>
        <v>401835</v>
      </c>
      <c r="J2361" s="589">
        <f t="shared" si="110"/>
        <v>0</v>
      </c>
    </row>
    <row r="2362" spans="1:10">
      <c r="A2362" s="584">
        <v>2016</v>
      </c>
      <c r="B2362" s="585" t="s">
        <v>1131</v>
      </c>
      <c r="C2362" s="585" t="s">
        <v>31</v>
      </c>
      <c r="D2362" s="586">
        <v>4887</v>
      </c>
      <c r="E2362" s="587">
        <v>20.036999999999999</v>
      </c>
      <c r="F2362" s="587">
        <f t="shared" si="108"/>
        <v>97920.818999999989</v>
      </c>
      <c r="G2362" s="588">
        <v>0.74</v>
      </c>
      <c r="H2362" s="586">
        <v>26.1</v>
      </c>
      <c r="I2362" s="587">
        <f t="shared" si="109"/>
        <v>127550.70000000001</v>
      </c>
      <c r="J2362" s="589">
        <f t="shared" si="110"/>
        <v>0</v>
      </c>
    </row>
    <row r="2363" spans="1:10">
      <c r="A2363" s="584">
        <v>2016</v>
      </c>
      <c r="B2363" s="585" t="s">
        <v>1131</v>
      </c>
      <c r="C2363" s="585" t="s">
        <v>31</v>
      </c>
      <c r="D2363" s="586">
        <v>3264</v>
      </c>
      <c r="E2363" s="587">
        <v>20.181999999999999</v>
      </c>
      <c r="F2363" s="587">
        <f t="shared" si="108"/>
        <v>65874.047999999995</v>
      </c>
      <c r="G2363" s="588">
        <v>1.02</v>
      </c>
      <c r="H2363" s="586">
        <v>22.2</v>
      </c>
      <c r="I2363" s="587">
        <f t="shared" si="109"/>
        <v>72460.800000000003</v>
      </c>
      <c r="J2363" s="589">
        <f t="shared" si="110"/>
        <v>0</v>
      </c>
    </row>
    <row r="2364" spans="1:10">
      <c r="A2364" s="584">
        <v>2016</v>
      </c>
      <c r="B2364" s="585" t="s">
        <v>1131</v>
      </c>
      <c r="C2364" s="585" t="s">
        <v>31</v>
      </c>
      <c r="D2364" s="586">
        <v>14592</v>
      </c>
      <c r="E2364" s="587">
        <v>23.690999999999999</v>
      </c>
      <c r="F2364" s="587">
        <f t="shared" si="108"/>
        <v>345699.07199999999</v>
      </c>
      <c r="G2364" s="588">
        <v>2.58</v>
      </c>
      <c r="H2364" s="586">
        <v>8.3000000000000007</v>
      </c>
      <c r="I2364" s="587">
        <f t="shared" si="109"/>
        <v>121113.60000000001</v>
      </c>
      <c r="J2364" s="589">
        <f t="shared" si="110"/>
        <v>0</v>
      </c>
    </row>
    <row r="2365" spans="1:10">
      <c r="A2365" s="584">
        <v>2016</v>
      </c>
      <c r="B2365" s="585" t="s">
        <v>1131</v>
      </c>
      <c r="C2365" s="585" t="s">
        <v>31</v>
      </c>
      <c r="D2365" s="586">
        <v>35227</v>
      </c>
      <c r="E2365" s="587">
        <v>23.535</v>
      </c>
      <c r="F2365" s="587">
        <f t="shared" si="108"/>
        <v>829067.44499999995</v>
      </c>
      <c r="G2365" s="588">
        <v>2.4700000000000002</v>
      </c>
      <c r="H2365" s="586">
        <v>8.8000000000000007</v>
      </c>
      <c r="I2365" s="587">
        <f t="shared" si="109"/>
        <v>309997.60000000003</v>
      </c>
      <c r="J2365" s="589">
        <f t="shared" si="110"/>
        <v>0</v>
      </c>
    </row>
    <row r="2366" spans="1:10">
      <c r="A2366" s="584">
        <v>2016</v>
      </c>
      <c r="B2366" s="585" t="s">
        <v>1131</v>
      </c>
      <c r="C2366" s="585" t="s">
        <v>31</v>
      </c>
      <c r="D2366" s="586">
        <v>77794</v>
      </c>
      <c r="E2366" s="587">
        <v>22.922000000000001</v>
      </c>
      <c r="F2366" s="587">
        <f t="shared" si="108"/>
        <v>1783194.068</v>
      </c>
      <c r="G2366" s="588">
        <v>2.96</v>
      </c>
      <c r="H2366" s="586">
        <v>8.1</v>
      </c>
      <c r="I2366" s="587">
        <f t="shared" si="109"/>
        <v>630131.4</v>
      </c>
      <c r="J2366" s="589">
        <f t="shared" si="110"/>
        <v>0</v>
      </c>
    </row>
    <row r="2367" spans="1:10">
      <c r="A2367" s="584">
        <v>2016</v>
      </c>
      <c r="B2367" s="585" t="s">
        <v>1131</v>
      </c>
      <c r="C2367" s="585" t="s">
        <v>31</v>
      </c>
      <c r="D2367" s="586">
        <v>70269</v>
      </c>
      <c r="E2367" s="587">
        <v>23.033999999999999</v>
      </c>
      <c r="F2367" s="587">
        <f t="shared" si="108"/>
        <v>1618576.1459999999</v>
      </c>
      <c r="G2367" s="588">
        <v>2.92</v>
      </c>
      <c r="H2367" s="586">
        <v>8</v>
      </c>
      <c r="I2367" s="587">
        <f t="shared" si="109"/>
        <v>562152</v>
      </c>
      <c r="J2367" s="589">
        <f t="shared" si="110"/>
        <v>0</v>
      </c>
    </row>
    <row r="2368" spans="1:10">
      <c r="A2368" s="584">
        <v>2016</v>
      </c>
      <c r="B2368" s="585" t="s">
        <v>1127</v>
      </c>
      <c r="C2368" s="585" t="s">
        <v>31</v>
      </c>
      <c r="D2368" s="586">
        <v>498393</v>
      </c>
      <c r="E2368" s="587">
        <v>16.803999999999998</v>
      </c>
      <c r="F2368" s="587">
        <f t="shared" si="108"/>
        <v>8374995.9719999991</v>
      </c>
      <c r="G2368" s="588">
        <v>0.72</v>
      </c>
      <c r="H2368" s="586">
        <v>10.9</v>
      </c>
      <c r="I2368" s="587">
        <f t="shared" si="109"/>
        <v>5432483.7000000002</v>
      </c>
      <c r="J2368" s="589">
        <f t="shared" si="110"/>
        <v>0</v>
      </c>
    </row>
    <row r="2369" spans="1:10">
      <c r="A2369" s="584">
        <v>2016</v>
      </c>
      <c r="B2369" s="585" t="s">
        <v>1127</v>
      </c>
      <c r="C2369" s="585" t="s">
        <v>31</v>
      </c>
      <c r="D2369" s="586">
        <v>134280</v>
      </c>
      <c r="E2369" s="587">
        <v>17.538</v>
      </c>
      <c r="F2369" s="587">
        <f t="shared" si="108"/>
        <v>2355002.64</v>
      </c>
      <c r="G2369" s="588">
        <v>0.63</v>
      </c>
      <c r="H2369" s="586">
        <v>8.5</v>
      </c>
      <c r="I2369" s="587">
        <f t="shared" si="109"/>
        <v>1141380</v>
      </c>
      <c r="J2369" s="589">
        <f t="shared" si="110"/>
        <v>0</v>
      </c>
    </row>
    <row r="2370" spans="1:10">
      <c r="A2370" s="584">
        <v>2016</v>
      </c>
      <c r="B2370" s="585" t="s">
        <v>1127</v>
      </c>
      <c r="C2370" s="585" t="s">
        <v>31</v>
      </c>
      <c r="D2370" s="586">
        <v>17128</v>
      </c>
      <c r="E2370" s="587">
        <v>16.617999999999999</v>
      </c>
      <c r="F2370" s="587">
        <f t="shared" si="108"/>
        <v>284633.10399999999</v>
      </c>
      <c r="G2370" s="588">
        <v>0.33</v>
      </c>
      <c r="H2370" s="586">
        <v>5.9</v>
      </c>
      <c r="I2370" s="587">
        <f t="shared" si="109"/>
        <v>101055.20000000001</v>
      </c>
      <c r="J2370" s="589">
        <f t="shared" si="110"/>
        <v>0</v>
      </c>
    </row>
    <row r="2371" spans="1:10">
      <c r="A2371" s="584">
        <v>2016</v>
      </c>
      <c r="B2371" s="585" t="s">
        <v>1127</v>
      </c>
      <c r="C2371" s="585" t="s">
        <v>31</v>
      </c>
      <c r="D2371" s="586">
        <v>102588</v>
      </c>
      <c r="E2371" s="587">
        <v>16.632999999999999</v>
      </c>
      <c r="F2371" s="587">
        <f t="shared" ref="F2371:F2434" si="111">E2371*D2371</f>
        <v>1706346.2039999999</v>
      </c>
      <c r="G2371" s="588">
        <v>0.28999999999999998</v>
      </c>
      <c r="H2371" s="586">
        <v>6.1</v>
      </c>
      <c r="I2371" s="587">
        <f t="shared" ref="I2371:I2434" si="112">H2371*D2371</f>
        <v>625786.79999999993</v>
      </c>
      <c r="J2371" s="589">
        <f t="shared" ref="J2371:J2434" si="113">IF(B2371="LIG",1,0)</f>
        <v>0</v>
      </c>
    </row>
    <row r="2372" spans="1:10">
      <c r="A2372" s="584">
        <v>2016</v>
      </c>
      <c r="B2372" s="585" t="s">
        <v>1127</v>
      </c>
      <c r="C2372" s="585" t="s">
        <v>31</v>
      </c>
      <c r="D2372" s="586">
        <v>137072</v>
      </c>
      <c r="E2372" s="587">
        <v>17.157</v>
      </c>
      <c r="F2372" s="587">
        <f t="shared" si="111"/>
        <v>2351744.304</v>
      </c>
      <c r="G2372" s="588">
        <v>0.25</v>
      </c>
      <c r="H2372" s="586">
        <v>4.4000000000000004</v>
      </c>
      <c r="I2372" s="587">
        <f t="shared" si="112"/>
        <v>603116.80000000005</v>
      </c>
      <c r="J2372" s="589">
        <f t="shared" si="113"/>
        <v>0</v>
      </c>
    </row>
    <row r="2373" spans="1:10">
      <c r="A2373" s="584">
        <v>2016</v>
      </c>
      <c r="B2373" s="585" t="s">
        <v>1127</v>
      </c>
      <c r="C2373" s="585" t="s">
        <v>31</v>
      </c>
      <c r="D2373" s="586">
        <v>68436</v>
      </c>
      <c r="E2373" s="587">
        <v>17.16</v>
      </c>
      <c r="F2373" s="587">
        <f t="shared" si="111"/>
        <v>1174361.76</v>
      </c>
      <c r="G2373" s="588">
        <v>0.24</v>
      </c>
      <c r="H2373" s="586">
        <v>4.5999999999999996</v>
      </c>
      <c r="I2373" s="587">
        <f t="shared" si="112"/>
        <v>314805.59999999998</v>
      </c>
      <c r="J2373" s="589">
        <f t="shared" si="113"/>
        <v>0</v>
      </c>
    </row>
    <row r="2374" spans="1:10">
      <c r="A2374" s="584">
        <v>2016</v>
      </c>
      <c r="B2374" s="585" t="s">
        <v>1131</v>
      </c>
      <c r="C2374" s="585" t="s">
        <v>31</v>
      </c>
      <c r="D2374" s="586">
        <v>15347</v>
      </c>
      <c r="E2374" s="587">
        <v>25.888000000000002</v>
      </c>
      <c r="F2374" s="587">
        <f t="shared" si="111"/>
        <v>397303.136</v>
      </c>
      <c r="G2374" s="588">
        <v>2.59</v>
      </c>
      <c r="H2374" s="586">
        <v>7.8</v>
      </c>
      <c r="I2374" s="587">
        <f t="shared" si="112"/>
        <v>119706.59999999999</v>
      </c>
      <c r="J2374" s="589">
        <f t="shared" si="113"/>
        <v>0</v>
      </c>
    </row>
    <row r="2375" spans="1:10">
      <c r="A2375" s="584">
        <v>2016</v>
      </c>
      <c r="B2375" s="585" t="s">
        <v>1127</v>
      </c>
      <c r="C2375" s="585" t="s">
        <v>31</v>
      </c>
      <c r="D2375" s="586">
        <v>46805</v>
      </c>
      <c r="E2375" s="587">
        <v>18.058</v>
      </c>
      <c r="F2375" s="587">
        <f t="shared" si="111"/>
        <v>845204.69</v>
      </c>
      <c r="G2375" s="588">
        <v>0.23</v>
      </c>
      <c r="H2375" s="586">
        <v>4.7</v>
      </c>
      <c r="I2375" s="587">
        <f t="shared" si="112"/>
        <v>219983.5</v>
      </c>
      <c r="J2375" s="589">
        <f t="shared" si="113"/>
        <v>0</v>
      </c>
    </row>
    <row r="2376" spans="1:10">
      <c r="A2376" s="584">
        <v>2016</v>
      </c>
      <c r="B2376" s="585" t="s">
        <v>1127</v>
      </c>
      <c r="C2376" s="585" t="s">
        <v>31</v>
      </c>
      <c r="D2376" s="586">
        <v>43878</v>
      </c>
      <c r="E2376" s="587">
        <v>17.702000000000002</v>
      </c>
      <c r="F2376" s="587">
        <f t="shared" si="111"/>
        <v>776728.35600000003</v>
      </c>
      <c r="G2376" s="588">
        <v>0.2</v>
      </c>
      <c r="H2376" s="586">
        <v>4.2</v>
      </c>
      <c r="I2376" s="587">
        <f t="shared" si="112"/>
        <v>184287.6</v>
      </c>
      <c r="J2376" s="589">
        <f t="shared" si="113"/>
        <v>0</v>
      </c>
    </row>
    <row r="2377" spans="1:10">
      <c r="A2377" s="584">
        <v>2016</v>
      </c>
      <c r="B2377" s="585" t="s">
        <v>1131</v>
      </c>
      <c r="C2377" s="585" t="s">
        <v>31</v>
      </c>
      <c r="D2377" s="586">
        <v>74842</v>
      </c>
      <c r="E2377" s="587">
        <v>22.015999999999998</v>
      </c>
      <c r="F2377" s="587">
        <f t="shared" si="111"/>
        <v>1647721.4719999998</v>
      </c>
      <c r="G2377" s="588">
        <v>2.71</v>
      </c>
      <c r="H2377" s="586">
        <v>8.6999999999999993</v>
      </c>
      <c r="I2377" s="587">
        <f t="shared" si="112"/>
        <v>651125.39999999991</v>
      </c>
      <c r="J2377" s="589">
        <f t="shared" si="113"/>
        <v>0</v>
      </c>
    </row>
    <row r="2378" spans="1:10">
      <c r="A2378" s="584">
        <v>2016</v>
      </c>
      <c r="B2378" s="585" t="s">
        <v>1131</v>
      </c>
      <c r="C2378" s="585" t="s">
        <v>31</v>
      </c>
      <c r="D2378" s="586">
        <v>14106</v>
      </c>
      <c r="E2378" s="587">
        <v>26.134</v>
      </c>
      <c r="F2378" s="587">
        <f t="shared" si="111"/>
        <v>368646.20400000003</v>
      </c>
      <c r="G2378" s="588">
        <v>2.61</v>
      </c>
      <c r="H2378" s="586">
        <v>7.5</v>
      </c>
      <c r="I2378" s="587">
        <f t="shared" si="112"/>
        <v>105795</v>
      </c>
      <c r="J2378" s="589">
        <f t="shared" si="113"/>
        <v>0</v>
      </c>
    </row>
    <row r="2379" spans="1:10">
      <c r="A2379" s="584">
        <v>2016</v>
      </c>
      <c r="B2379" s="585" t="s">
        <v>1127</v>
      </c>
      <c r="C2379" s="585" t="s">
        <v>31</v>
      </c>
      <c r="D2379" s="586">
        <v>43440</v>
      </c>
      <c r="E2379" s="587">
        <v>17.149999999999999</v>
      </c>
      <c r="F2379" s="587">
        <f t="shared" si="111"/>
        <v>744995.99999999988</v>
      </c>
      <c r="G2379" s="588">
        <v>0.55000000000000004</v>
      </c>
      <c r="H2379" s="586">
        <v>9.3000000000000007</v>
      </c>
      <c r="I2379" s="587">
        <f t="shared" si="112"/>
        <v>403992.00000000006</v>
      </c>
      <c r="J2379" s="589">
        <f t="shared" si="113"/>
        <v>0</v>
      </c>
    </row>
    <row r="2380" spans="1:10">
      <c r="A2380" s="584">
        <v>2016</v>
      </c>
      <c r="B2380" s="585" t="s">
        <v>1127</v>
      </c>
      <c r="C2380" s="585" t="s">
        <v>31</v>
      </c>
      <c r="D2380" s="586">
        <v>101287</v>
      </c>
      <c r="E2380" s="587">
        <v>17.22</v>
      </c>
      <c r="F2380" s="587">
        <f t="shared" si="111"/>
        <v>1744162.14</v>
      </c>
      <c r="G2380" s="588">
        <v>0.55000000000000004</v>
      </c>
      <c r="H2380" s="586">
        <v>9.3000000000000007</v>
      </c>
      <c r="I2380" s="587">
        <f t="shared" si="112"/>
        <v>941969.10000000009</v>
      </c>
      <c r="J2380" s="589">
        <f t="shared" si="113"/>
        <v>0</v>
      </c>
    </row>
    <row r="2381" spans="1:10">
      <c r="A2381" s="584">
        <v>2016</v>
      </c>
      <c r="B2381" s="585" t="s">
        <v>1127</v>
      </c>
      <c r="C2381" s="585" t="s">
        <v>31</v>
      </c>
      <c r="D2381" s="586">
        <v>57709</v>
      </c>
      <c r="E2381" s="587">
        <v>18.07</v>
      </c>
      <c r="F2381" s="587">
        <f t="shared" si="111"/>
        <v>1042801.63</v>
      </c>
      <c r="G2381" s="588">
        <v>0.22</v>
      </c>
      <c r="H2381" s="586">
        <v>4.8</v>
      </c>
      <c r="I2381" s="587">
        <f t="shared" si="112"/>
        <v>277003.2</v>
      </c>
      <c r="J2381" s="589">
        <f t="shared" si="113"/>
        <v>0</v>
      </c>
    </row>
    <row r="2382" spans="1:10">
      <c r="A2382" s="584">
        <v>2016</v>
      </c>
      <c r="B2382" s="585" t="s">
        <v>1127</v>
      </c>
      <c r="C2382" s="585" t="s">
        <v>31</v>
      </c>
      <c r="D2382" s="586">
        <v>130093</v>
      </c>
      <c r="E2382" s="587">
        <v>17.079999999999998</v>
      </c>
      <c r="F2382" s="587">
        <f t="shared" si="111"/>
        <v>2221988.44</v>
      </c>
      <c r="G2382" s="588">
        <v>0.49</v>
      </c>
      <c r="H2382" s="586">
        <v>9.4</v>
      </c>
      <c r="I2382" s="587">
        <f t="shared" si="112"/>
        <v>1222874.2</v>
      </c>
      <c r="J2382" s="589">
        <f t="shared" si="113"/>
        <v>0</v>
      </c>
    </row>
    <row r="2383" spans="1:10">
      <c r="A2383" s="584">
        <v>2016</v>
      </c>
      <c r="B2383" s="585" t="s">
        <v>1127</v>
      </c>
      <c r="C2383" s="585" t="s">
        <v>31</v>
      </c>
      <c r="D2383" s="586">
        <v>118596</v>
      </c>
      <c r="E2383" s="587">
        <v>17.96</v>
      </c>
      <c r="F2383" s="587">
        <f t="shared" si="111"/>
        <v>2129984.16</v>
      </c>
      <c r="G2383" s="588">
        <v>0.23</v>
      </c>
      <c r="H2383" s="586">
        <v>5.0999999999999996</v>
      </c>
      <c r="I2383" s="587">
        <f t="shared" si="112"/>
        <v>604839.6</v>
      </c>
      <c r="J2383" s="589">
        <f t="shared" si="113"/>
        <v>0</v>
      </c>
    </row>
    <row r="2384" spans="1:10">
      <c r="A2384" s="584">
        <v>2016</v>
      </c>
      <c r="B2384" s="585" t="s">
        <v>1127</v>
      </c>
      <c r="C2384" s="585" t="s">
        <v>31</v>
      </c>
      <c r="D2384" s="586">
        <v>59206</v>
      </c>
      <c r="E2384" s="587">
        <v>17.96</v>
      </c>
      <c r="F2384" s="587">
        <f t="shared" si="111"/>
        <v>1063339.76</v>
      </c>
      <c r="G2384" s="588">
        <v>0.23</v>
      </c>
      <c r="H2384" s="586">
        <v>4.7</v>
      </c>
      <c r="I2384" s="587">
        <f t="shared" si="112"/>
        <v>278268.2</v>
      </c>
      <c r="J2384" s="589">
        <f t="shared" si="113"/>
        <v>0</v>
      </c>
    </row>
    <row r="2385" spans="1:10">
      <c r="A2385" s="584">
        <v>2016</v>
      </c>
      <c r="B2385" s="585" t="s">
        <v>1127</v>
      </c>
      <c r="C2385" s="585" t="s">
        <v>31</v>
      </c>
      <c r="D2385" s="586">
        <v>14671</v>
      </c>
      <c r="E2385" s="587">
        <v>18.04</v>
      </c>
      <c r="F2385" s="587">
        <f t="shared" si="111"/>
        <v>264664.83999999997</v>
      </c>
      <c r="G2385" s="588">
        <v>0.33</v>
      </c>
      <c r="H2385" s="586">
        <v>5.0999999999999996</v>
      </c>
      <c r="I2385" s="587">
        <f t="shared" si="112"/>
        <v>74822.099999999991</v>
      </c>
      <c r="J2385" s="589">
        <f t="shared" si="113"/>
        <v>0</v>
      </c>
    </row>
    <row r="2386" spans="1:10">
      <c r="A2386" s="584">
        <v>2016</v>
      </c>
      <c r="B2386" s="585" t="s">
        <v>1127</v>
      </c>
      <c r="C2386" s="585" t="s">
        <v>31</v>
      </c>
      <c r="D2386" s="586">
        <v>129940</v>
      </c>
      <c r="E2386" s="587">
        <v>17.059999999999999</v>
      </c>
      <c r="F2386" s="587">
        <f t="shared" si="111"/>
        <v>2216776.4</v>
      </c>
      <c r="G2386" s="588">
        <v>0.56000000000000005</v>
      </c>
      <c r="H2386" s="586">
        <v>9.6</v>
      </c>
      <c r="I2386" s="587">
        <f t="shared" si="112"/>
        <v>1247424</v>
      </c>
      <c r="J2386" s="589">
        <f t="shared" si="113"/>
        <v>0</v>
      </c>
    </row>
    <row r="2387" spans="1:10">
      <c r="A2387" s="584">
        <v>2016</v>
      </c>
      <c r="B2387" s="585" t="s">
        <v>1131</v>
      </c>
      <c r="C2387" s="585" t="s">
        <v>31</v>
      </c>
      <c r="D2387" s="586">
        <v>1518</v>
      </c>
      <c r="E2387" s="587">
        <v>22.5</v>
      </c>
      <c r="F2387" s="587">
        <f t="shared" si="111"/>
        <v>34155</v>
      </c>
      <c r="G2387" s="588">
        <v>2.64</v>
      </c>
      <c r="H2387" s="586">
        <v>17</v>
      </c>
      <c r="I2387" s="587">
        <f t="shared" si="112"/>
        <v>25806</v>
      </c>
      <c r="J2387" s="589">
        <f t="shared" si="113"/>
        <v>0</v>
      </c>
    </row>
    <row r="2388" spans="1:10">
      <c r="A2388" s="584">
        <v>2016</v>
      </c>
      <c r="B2388" s="585" t="s">
        <v>1131</v>
      </c>
      <c r="C2388" s="585" t="s">
        <v>31</v>
      </c>
      <c r="D2388" s="586">
        <v>9212</v>
      </c>
      <c r="E2388" s="587">
        <v>26.01</v>
      </c>
      <c r="F2388" s="587">
        <f t="shared" si="111"/>
        <v>239604.12000000002</v>
      </c>
      <c r="G2388" s="588">
        <v>2.96</v>
      </c>
      <c r="H2388" s="586">
        <v>7.9</v>
      </c>
      <c r="I2388" s="587">
        <f t="shared" si="112"/>
        <v>72774.8</v>
      </c>
      <c r="J2388" s="589">
        <f t="shared" si="113"/>
        <v>0</v>
      </c>
    </row>
    <row r="2389" spans="1:10">
      <c r="A2389" s="584">
        <v>2016</v>
      </c>
      <c r="B2389" s="585" t="s">
        <v>1131</v>
      </c>
      <c r="C2389" s="585" t="s">
        <v>31</v>
      </c>
      <c r="D2389" s="586">
        <v>63307</v>
      </c>
      <c r="E2389" s="587">
        <v>25.22</v>
      </c>
      <c r="F2389" s="587">
        <f t="shared" si="111"/>
        <v>1596602.54</v>
      </c>
      <c r="G2389" s="588">
        <v>4.1900000000000004</v>
      </c>
      <c r="H2389" s="586">
        <v>9.5</v>
      </c>
      <c r="I2389" s="587">
        <f t="shared" si="112"/>
        <v>601416.5</v>
      </c>
      <c r="J2389" s="589">
        <f t="shared" si="113"/>
        <v>0</v>
      </c>
    </row>
    <row r="2390" spans="1:10">
      <c r="A2390" s="584">
        <v>2016</v>
      </c>
      <c r="B2390" s="585" t="s">
        <v>1127</v>
      </c>
      <c r="C2390" s="585" t="s">
        <v>31</v>
      </c>
      <c r="D2390" s="586">
        <v>194903</v>
      </c>
      <c r="E2390" s="587">
        <v>16.760000000000002</v>
      </c>
      <c r="F2390" s="587">
        <f t="shared" si="111"/>
        <v>3266574.2800000003</v>
      </c>
      <c r="G2390" s="588">
        <v>0.31</v>
      </c>
      <c r="H2390" s="586">
        <v>5.8</v>
      </c>
      <c r="I2390" s="587">
        <f t="shared" si="112"/>
        <v>1130437.3999999999</v>
      </c>
      <c r="J2390" s="589">
        <f t="shared" si="113"/>
        <v>0</v>
      </c>
    </row>
    <row r="2391" spans="1:10">
      <c r="A2391" s="584">
        <v>2016</v>
      </c>
      <c r="B2391" s="585" t="s">
        <v>1127</v>
      </c>
      <c r="C2391" s="585" t="s">
        <v>31</v>
      </c>
      <c r="D2391" s="586">
        <v>17034</v>
      </c>
      <c r="E2391" s="587">
        <v>16.88</v>
      </c>
      <c r="F2391" s="587">
        <f t="shared" si="111"/>
        <v>287533.92</v>
      </c>
      <c r="G2391" s="588">
        <v>0.35</v>
      </c>
      <c r="H2391" s="586">
        <v>5.3</v>
      </c>
      <c r="I2391" s="587">
        <f t="shared" si="112"/>
        <v>90280.2</v>
      </c>
      <c r="J2391" s="589">
        <f t="shared" si="113"/>
        <v>0</v>
      </c>
    </row>
    <row r="2392" spans="1:10">
      <c r="A2392" s="584">
        <v>2016</v>
      </c>
      <c r="B2392" s="585" t="s">
        <v>1127</v>
      </c>
      <c r="C2392" s="585" t="s">
        <v>31</v>
      </c>
      <c r="D2392" s="586">
        <v>70689</v>
      </c>
      <c r="E2392" s="587">
        <v>17.064</v>
      </c>
      <c r="F2392" s="587">
        <f t="shared" si="111"/>
        <v>1206237.0959999999</v>
      </c>
      <c r="G2392" s="588">
        <v>0.46</v>
      </c>
      <c r="H2392" s="586">
        <v>5.3</v>
      </c>
      <c r="I2392" s="587">
        <f t="shared" si="112"/>
        <v>374651.7</v>
      </c>
      <c r="J2392" s="589">
        <f t="shared" si="113"/>
        <v>0</v>
      </c>
    </row>
    <row r="2393" spans="1:10">
      <c r="A2393" s="584">
        <v>2016</v>
      </c>
      <c r="B2393" s="585" t="s">
        <v>1127</v>
      </c>
      <c r="C2393" s="585" t="s">
        <v>31</v>
      </c>
      <c r="D2393" s="586">
        <v>28405</v>
      </c>
      <c r="E2393" s="587">
        <v>16.303999999999998</v>
      </c>
      <c r="F2393" s="587">
        <f t="shared" si="111"/>
        <v>463115.11999999994</v>
      </c>
      <c r="G2393" s="588">
        <v>0.23</v>
      </c>
      <c r="H2393" s="586">
        <v>5.2</v>
      </c>
      <c r="I2393" s="587">
        <f t="shared" si="112"/>
        <v>147706</v>
      </c>
      <c r="J2393" s="589">
        <f t="shared" si="113"/>
        <v>0</v>
      </c>
    </row>
    <row r="2394" spans="1:10">
      <c r="A2394" s="584">
        <v>2016</v>
      </c>
      <c r="B2394" s="585" t="s">
        <v>1127</v>
      </c>
      <c r="C2394" s="585" t="s">
        <v>31</v>
      </c>
      <c r="D2394" s="586">
        <v>155487</v>
      </c>
      <c r="E2394" s="587">
        <v>16.047999999999998</v>
      </c>
      <c r="F2394" s="587">
        <f t="shared" si="111"/>
        <v>2495255.3759999997</v>
      </c>
      <c r="G2394" s="588">
        <v>0.46</v>
      </c>
      <c r="H2394" s="586">
        <v>6.3</v>
      </c>
      <c r="I2394" s="587">
        <f t="shared" si="112"/>
        <v>979568.1</v>
      </c>
      <c r="J2394" s="589">
        <f t="shared" si="113"/>
        <v>0</v>
      </c>
    </row>
    <row r="2395" spans="1:10">
      <c r="A2395" s="584">
        <v>2016</v>
      </c>
      <c r="B2395" s="585" t="s">
        <v>1131</v>
      </c>
      <c r="C2395" s="585" t="s">
        <v>31</v>
      </c>
      <c r="D2395" s="586">
        <v>112302</v>
      </c>
      <c r="E2395" s="587">
        <v>23.064</v>
      </c>
      <c r="F2395" s="587">
        <f t="shared" si="111"/>
        <v>2590133.3280000002</v>
      </c>
      <c r="G2395" s="588">
        <v>1.4</v>
      </c>
      <c r="H2395" s="586">
        <v>6.3</v>
      </c>
      <c r="I2395" s="587">
        <f t="shared" si="112"/>
        <v>707502.6</v>
      </c>
      <c r="J2395" s="589">
        <f t="shared" si="113"/>
        <v>0</v>
      </c>
    </row>
    <row r="2396" spans="1:10">
      <c r="A2396" s="584">
        <v>2016</v>
      </c>
      <c r="B2396" s="585" t="s">
        <v>1131</v>
      </c>
      <c r="C2396" s="585" t="s">
        <v>31</v>
      </c>
      <c r="D2396" s="586">
        <v>164333</v>
      </c>
      <c r="E2396" s="587">
        <v>22.92</v>
      </c>
      <c r="F2396" s="587">
        <f t="shared" si="111"/>
        <v>3766512.3600000003</v>
      </c>
      <c r="G2396" s="588">
        <v>3.54</v>
      </c>
      <c r="H2396" s="586">
        <v>8.1999999999999993</v>
      </c>
      <c r="I2396" s="587">
        <f t="shared" si="112"/>
        <v>1347530.5999999999</v>
      </c>
      <c r="J2396" s="589">
        <f t="shared" si="113"/>
        <v>0</v>
      </c>
    </row>
    <row r="2397" spans="1:10">
      <c r="A2397" s="584">
        <v>2016</v>
      </c>
      <c r="B2397" s="585" t="s">
        <v>1131</v>
      </c>
      <c r="C2397" s="585" t="s">
        <v>31</v>
      </c>
      <c r="D2397" s="586">
        <v>164807</v>
      </c>
      <c r="E2397" s="587">
        <v>22.366</v>
      </c>
      <c r="F2397" s="587">
        <f t="shared" si="111"/>
        <v>3686073.3619999997</v>
      </c>
      <c r="G2397" s="588">
        <v>2.33</v>
      </c>
      <c r="H2397" s="586">
        <v>8.4</v>
      </c>
      <c r="I2397" s="587">
        <f t="shared" si="112"/>
        <v>1384378.8</v>
      </c>
      <c r="J2397" s="589">
        <f t="shared" si="113"/>
        <v>0</v>
      </c>
    </row>
    <row r="2398" spans="1:10">
      <c r="A2398" s="584">
        <v>2016</v>
      </c>
      <c r="B2398" s="585" t="s">
        <v>1131</v>
      </c>
      <c r="C2398" s="585" t="s">
        <v>31</v>
      </c>
      <c r="D2398" s="586">
        <v>46960</v>
      </c>
      <c r="E2398" s="587">
        <v>22.826000000000001</v>
      </c>
      <c r="F2398" s="587">
        <f t="shared" si="111"/>
        <v>1071908.96</v>
      </c>
      <c r="G2398" s="588">
        <v>3.6</v>
      </c>
      <c r="H2398" s="586">
        <v>8.6</v>
      </c>
      <c r="I2398" s="587">
        <f t="shared" si="112"/>
        <v>403856</v>
      </c>
      <c r="J2398" s="589">
        <f t="shared" si="113"/>
        <v>0</v>
      </c>
    </row>
    <row r="2399" spans="1:10">
      <c r="A2399" s="584">
        <v>2016</v>
      </c>
      <c r="B2399" s="585" t="s">
        <v>1131</v>
      </c>
      <c r="C2399" s="585" t="s">
        <v>31</v>
      </c>
      <c r="D2399" s="586">
        <v>27907</v>
      </c>
      <c r="E2399" s="587">
        <v>22.294</v>
      </c>
      <c r="F2399" s="587">
        <f t="shared" si="111"/>
        <v>622158.65800000005</v>
      </c>
      <c r="G2399" s="588">
        <v>2.94</v>
      </c>
      <c r="H2399" s="586">
        <v>8.9</v>
      </c>
      <c r="I2399" s="587">
        <f t="shared" si="112"/>
        <v>248372.30000000002</v>
      </c>
      <c r="J2399" s="589">
        <f t="shared" si="113"/>
        <v>0</v>
      </c>
    </row>
    <row r="2400" spans="1:10">
      <c r="A2400" s="584">
        <v>2016</v>
      </c>
      <c r="B2400" s="585" t="s">
        <v>1131</v>
      </c>
      <c r="C2400" s="585" t="s">
        <v>31</v>
      </c>
      <c r="D2400" s="586">
        <v>53144</v>
      </c>
      <c r="E2400" s="587">
        <v>22.651</v>
      </c>
      <c r="F2400" s="587">
        <f t="shared" si="111"/>
        <v>1203764.7439999999</v>
      </c>
      <c r="G2400" s="588">
        <v>3.4</v>
      </c>
      <c r="H2400" s="586">
        <v>9.4</v>
      </c>
      <c r="I2400" s="587">
        <f t="shared" si="112"/>
        <v>499553.60000000003</v>
      </c>
      <c r="J2400" s="589">
        <f t="shared" si="113"/>
        <v>0</v>
      </c>
    </row>
    <row r="2401" spans="1:10">
      <c r="A2401" s="584">
        <v>2016</v>
      </c>
      <c r="B2401" s="585" t="s">
        <v>1127</v>
      </c>
      <c r="C2401" s="585" t="s">
        <v>31</v>
      </c>
      <c r="D2401" s="586">
        <v>15675</v>
      </c>
      <c r="E2401" s="587">
        <v>17.312000000000001</v>
      </c>
      <c r="F2401" s="587">
        <f t="shared" si="111"/>
        <v>271365.60000000003</v>
      </c>
      <c r="G2401" s="588">
        <v>0.26</v>
      </c>
      <c r="H2401" s="586">
        <v>4.07</v>
      </c>
      <c r="I2401" s="587">
        <f t="shared" si="112"/>
        <v>63797.250000000007</v>
      </c>
      <c r="J2401" s="589">
        <f t="shared" si="113"/>
        <v>0</v>
      </c>
    </row>
    <row r="2402" spans="1:10">
      <c r="A2402" s="584">
        <v>2016</v>
      </c>
      <c r="B2402" s="585" t="s">
        <v>1127</v>
      </c>
      <c r="C2402" s="585" t="s">
        <v>31</v>
      </c>
      <c r="D2402" s="586">
        <v>61320</v>
      </c>
      <c r="E2402" s="587">
        <v>17.367999999999999</v>
      </c>
      <c r="F2402" s="587">
        <f t="shared" si="111"/>
        <v>1065005.76</v>
      </c>
      <c r="G2402" s="588">
        <v>0.2</v>
      </c>
      <c r="H2402" s="586">
        <v>4.5</v>
      </c>
      <c r="I2402" s="587">
        <f t="shared" si="112"/>
        <v>275940</v>
      </c>
      <c r="J2402" s="589">
        <f t="shared" si="113"/>
        <v>0</v>
      </c>
    </row>
    <row r="2403" spans="1:10">
      <c r="A2403" s="584">
        <v>2016</v>
      </c>
      <c r="B2403" s="585" t="s">
        <v>1127</v>
      </c>
      <c r="C2403" s="585" t="s">
        <v>31</v>
      </c>
      <c r="D2403" s="586">
        <v>15083</v>
      </c>
      <c r="E2403" s="587">
        <v>17.405999999999999</v>
      </c>
      <c r="F2403" s="587">
        <f t="shared" si="111"/>
        <v>262534.69799999997</v>
      </c>
      <c r="G2403" s="588">
        <v>0.25</v>
      </c>
      <c r="H2403" s="586">
        <v>3.91</v>
      </c>
      <c r="I2403" s="587">
        <f t="shared" si="112"/>
        <v>58974.53</v>
      </c>
      <c r="J2403" s="589">
        <f t="shared" si="113"/>
        <v>0</v>
      </c>
    </row>
    <row r="2404" spans="1:10">
      <c r="A2404" s="584">
        <v>2016</v>
      </c>
      <c r="B2404" s="585" t="s">
        <v>1133</v>
      </c>
      <c r="C2404" s="585" t="s">
        <v>31</v>
      </c>
      <c r="D2404" s="586">
        <v>375633</v>
      </c>
      <c r="E2404" s="587">
        <v>13.86</v>
      </c>
      <c r="F2404" s="587">
        <f t="shared" si="111"/>
        <v>5206273.38</v>
      </c>
      <c r="G2404" s="588">
        <v>0.6</v>
      </c>
      <c r="H2404" s="586">
        <v>11</v>
      </c>
      <c r="I2404" s="587">
        <f t="shared" si="112"/>
        <v>4131963</v>
      </c>
      <c r="J2404" s="589">
        <f t="shared" si="113"/>
        <v>1</v>
      </c>
    </row>
    <row r="2405" spans="1:10">
      <c r="A2405" s="584">
        <v>2016</v>
      </c>
      <c r="B2405" s="585" t="s">
        <v>1127</v>
      </c>
      <c r="C2405" s="585" t="s">
        <v>31</v>
      </c>
      <c r="D2405" s="586">
        <v>105036</v>
      </c>
      <c r="E2405" s="587">
        <v>16.75</v>
      </c>
      <c r="F2405" s="587">
        <f t="shared" si="111"/>
        <v>1759353</v>
      </c>
      <c r="G2405" s="588">
        <v>0.4</v>
      </c>
      <c r="H2405" s="586">
        <v>5.4</v>
      </c>
      <c r="I2405" s="587">
        <f t="shared" si="112"/>
        <v>567194.4</v>
      </c>
      <c r="J2405" s="589">
        <f t="shared" si="113"/>
        <v>0</v>
      </c>
    </row>
    <row r="2406" spans="1:10">
      <c r="A2406" s="584">
        <v>2016</v>
      </c>
      <c r="B2406" s="585" t="s">
        <v>1127</v>
      </c>
      <c r="C2406" s="585" t="s">
        <v>31</v>
      </c>
      <c r="D2406" s="586">
        <v>396142</v>
      </c>
      <c r="E2406" s="587">
        <v>17.12</v>
      </c>
      <c r="F2406" s="587">
        <f t="shared" si="111"/>
        <v>6781951.04</v>
      </c>
      <c r="G2406" s="588">
        <v>0.24</v>
      </c>
      <c r="H2406" s="586">
        <v>4.8</v>
      </c>
      <c r="I2406" s="587">
        <f t="shared" si="112"/>
        <v>1901481.5999999999</v>
      </c>
      <c r="J2406" s="589">
        <f t="shared" si="113"/>
        <v>0</v>
      </c>
    </row>
    <row r="2407" spans="1:10">
      <c r="A2407" s="584">
        <v>2016</v>
      </c>
      <c r="B2407" s="585" t="s">
        <v>1131</v>
      </c>
      <c r="C2407" s="585" t="s">
        <v>31</v>
      </c>
      <c r="D2407" s="586">
        <v>65595</v>
      </c>
      <c r="E2407" s="587">
        <v>23.988</v>
      </c>
      <c r="F2407" s="587">
        <f t="shared" si="111"/>
        <v>1573492.8599999999</v>
      </c>
      <c r="G2407" s="588">
        <v>0.96</v>
      </c>
      <c r="H2407" s="586">
        <v>10.3</v>
      </c>
      <c r="I2407" s="587">
        <f t="shared" si="112"/>
        <v>675628.5</v>
      </c>
      <c r="J2407" s="589">
        <f t="shared" si="113"/>
        <v>0</v>
      </c>
    </row>
    <row r="2408" spans="1:10">
      <c r="A2408" s="584">
        <v>2016</v>
      </c>
      <c r="B2408" s="585" t="s">
        <v>1131</v>
      </c>
      <c r="C2408" s="585" t="s">
        <v>31</v>
      </c>
      <c r="D2408" s="586">
        <v>256101</v>
      </c>
      <c r="E2408" s="587">
        <v>22.076000000000001</v>
      </c>
      <c r="F2408" s="587">
        <f t="shared" si="111"/>
        <v>5653685.676</v>
      </c>
      <c r="G2408" s="588">
        <v>0.5</v>
      </c>
      <c r="H2408" s="586">
        <v>11.8</v>
      </c>
      <c r="I2408" s="587">
        <f t="shared" si="112"/>
        <v>3021991.8000000003</v>
      </c>
      <c r="J2408" s="589">
        <f t="shared" si="113"/>
        <v>0</v>
      </c>
    </row>
    <row r="2409" spans="1:10">
      <c r="A2409" s="584">
        <v>2016</v>
      </c>
      <c r="B2409" s="585" t="s">
        <v>1131</v>
      </c>
      <c r="C2409" s="585" t="s">
        <v>31</v>
      </c>
      <c r="D2409" s="586">
        <v>27068</v>
      </c>
      <c r="E2409" s="587">
        <v>24.248000000000001</v>
      </c>
      <c r="F2409" s="587">
        <f t="shared" si="111"/>
        <v>656344.86400000006</v>
      </c>
      <c r="G2409" s="588">
        <v>0.81</v>
      </c>
      <c r="H2409" s="586">
        <v>12.26</v>
      </c>
      <c r="I2409" s="587">
        <f t="shared" si="112"/>
        <v>331853.68</v>
      </c>
      <c r="J2409" s="589">
        <f t="shared" si="113"/>
        <v>0</v>
      </c>
    </row>
    <row r="2410" spans="1:10">
      <c r="A2410" s="584">
        <v>2016</v>
      </c>
      <c r="B2410" s="585" t="s">
        <v>1131</v>
      </c>
      <c r="C2410" s="585" t="s">
        <v>31</v>
      </c>
      <c r="D2410" s="586">
        <v>17360</v>
      </c>
      <c r="E2410" s="587">
        <v>24.094000000000001</v>
      </c>
      <c r="F2410" s="587">
        <f t="shared" si="111"/>
        <v>418271.84</v>
      </c>
      <c r="G2410" s="588">
        <v>0.9</v>
      </c>
      <c r="H2410" s="586">
        <v>10</v>
      </c>
      <c r="I2410" s="587">
        <f t="shared" si="112"/>
        <v>173600</v>
      </c>
      <c r="J2410" s="589">
        <f t="shared" si="113"/>
        <v>0</v>
      </c>
    </row>
    <row r="2411" spans="1:10">
      <c r="A2411" s="584">
        <v>2016</v>
      </c>
      <c r="B2411" s="585" t="s">
        <v>1131</v>
      </c>
      <c r="C2411" s="585" t="s">
        <v>31</v>
      </c>
      <c r="D2411" s="586">
        <v>9788</v>
      </c>
      <c r="E2411" s="587">
        <v>23.975999999999999</v>
      </c>
      <c r="F2411" s="587">
        <f t="shared" si="111"/>
        <v>234677.08799999999</v>
      </c>
      <c r="G2411" s="588">
        <v>0.96</v>
      </c>
      <c r="H2411" s="586">
        <v>9.93</v>
      </c>
      <c r="I2411" s="587">
        <f t="shared" si="112"/>
        <v>97194.84</v>
      </c>
      <c r="J2411" s="589">
        <f t="shared" si="113"/>
        <v>0</v>
      </c>
    </row>
    <row r="2412" spans="1:10">
      <c r="A2412" s="584">
        <v>2016</v>
      </c>
      <c r="B2412" s="585" t="s">
        <v>1131</v>
      </c>
      <c r="C2412" s="585" t="s">
        <v>31</v>
      </c>
      <c r="D2412" s="586">
        <v>1565</v>
      </c>
      <c r="E2412" s="587">
        <v>24.244</v>
      </c>
      <c r="F2412" s="587">
        <f t="shared" si="111"/>
        <v>37941.86</v>
      </c>
      <c r="G2412" s="588">
        <v>0.87</v>
      </c>
      <c r="H2412" s="586">
        <v>12.41</v>
      </c>
      <c r="I2412" s="587">
        <f t="shared" si="112"/>
        <v>19421.650000000001</v>
      </c>
      <c r="J2412" s="589">
        <f t="shared" si="113"/>
        <v>0</v>
      </c>
    </row>
    <row r="2413" spans="1:10">
      <c r="A2413" s="584">
        <v>2016</v>
      </c>
      <c r="B2413" s="585" t="s">
        <v>1127</v>
      </c>
      <c r="C2413" s="585" t="s">
        <v>31</v>
      </c>
      <c r="D2413" s="586">
        <v>48654</v>
      </c>
      <c r="E2413" s="587">
        <v>16.7</v>
      </c>
      <c r="F2413" s="587">
        <f t="shared" si="111"/>
        <v>812521.79999999993</v>
      </c>
      <c r="G2413" s="588">
        <v>0.28000000000000003</v>
      </c>
      <c r="H2413" s="586">
        <v>5.8</v>
      </c>
      <c r="I2413" s="587">
        <f t="shared" si="112"/>
        <v>282193.2</v>
      </c>
      <c r="J2413" s="589">
        <f t="shared" si="113"/>
        <v>0</v>
      </c>
    </row>
    <row r="2414" spans="1:10">
      <c r="A2414" s="584">
        <v>2016</v>
      </c>
      <c r="B2414" s="585" t="s">
        <v>1127</v>
      </c>
      <c r="C2414" s="585" t="s">
        <v>31</v>
      </c>
      <c r="D2414" s="586">
        <v>48664</v>
      </c>
      <c r="E2414" s="587">
        <v>16.73</v>
      </c>
      <c r="F2414" s="587">
        <f t="shared" si="111"/>
        <v>814148.72</v>
      </c>
      <c r="G2414" s="588">
        <v>0.31</v>
      </c>
      <c r="H2414" s="586">
        <v>5.7</v>
      </c>
      <c r="I2414" s="587">
        <f t="shared" si="112"/>
        <v>277384.8</v>
      </c>
      <c r="J2414" s="589">
        <f t="shared" si="113"/>
        <v>0</v>
      </c>
    </row>
    <row r="2415" spans="1:10">
      <c r="A2415" s="584">
        <v>2016</v>
      </c>
      <c r="B2415" s="585" t="s">
        <v>1127</v>
      </c>
      <c r="C2415" s="585" t="s">
        <v>31</v>
      </c>
      <c r="D2415" s="586">
        <v>65073</v>
      </c>
      <c r="E2415" s="587">
        <v>16.920000000000002</v>
      </c>
      <c r="F2415" s="587">
        <f t="shared" si="111"/>
        <v>1101035.1600000001</v>
      </c>
      <c r="G2415" s="588">
        <v>0.36</v>
      </c>
      <c r="H2415" s="586">
        <v>5.4</v>
      </c>
      <c r="I2415" s="587">
        <f t="shared" si="112"/>
        <v>351394.2</v>
      </c>
      <c r="J2415" s="589">
        <f t="shared" si="113"/>
        <v>0</v>
      </c>
    </row>
    <row r="2416" spans="1:10">
      <c r="A2416" s="584">
        <v>2016</v>
      </c>
      <c r="B2416" s="585" t="s">
        <v>1127</v>
      </c>
      <c r="C2416" s="585" t="s">
        <v>31</v>
      </c>
      <c r="D2416" s="586">
        <v>65814</v>
      </c>
      <c r="E2416" s="587">
        <v>17.420000000000002</v>
      </c>
      <c r="F2416" s="587">
        <f t="shared" si="111"/>
        <v>1146479.8800000001</v>
      </c>
      <c r="G2416" s="588">
        <v>0.19</v>
      </c>
      <c r="H2416" s="586">
        <v>4.4000000000000004</v>
      </c>
      <c r="I2416" s="587">
        <f t="shared" si="112"/>
        <v>289581.60000000003</v>
      </c>
      <c r="J2416" s="589">
        <f t="shared" si="113"/>
        <v>0</v>
      </c>
    </row>
    <row r="2417" spans="1:10">
      <c r="A2417" s="584">
        <v>2016</v>
      </c>
      <c r="B2417" s="585" t="s">
        <v>1127</v>
      </c>
      <c r="C2417" s="585" t="s">
        <v>31</v>
      </c>
      <c r="D2417" s="586">
        <v>32894</v>
      </c>
      <c r="E2417" s="587">
        <v>18.059999999999999</v>
      </c>
      <c r="F2417" s="587">
        <f t="shared" si="111"/>
        <v>594065.64</v>
      </c>
      <c r="G2417" s="588">
        <v>0.27</v>
      </c>
      <c r="H2417" s="586">
        <v>5.4</v>
      </c>
      <c r="I2417" s="587">
        <f t="shared" si="112"/>
        <v>177627.6</v>
      </c>
      <c r="J2417" s="589">
        <f t="shared" si="113"/>
        <v>0</v>
      </c>
    </row>
    <row r="2418" spans="1:10">
      <c r="A2418" s="584">
        <v>2016</v>
      </c>
      <c r="B2418" s="585" t="s">
        <v>1127</v>
      </c>
      <c r="C2418" s="585" t="s">
        <v>31</v>
      </c>
      <c r="D2418" s="586">
        <v>16583</v>
      </c>
      <c r="E2418" s="587">
        <v>17.63</v>
      </c>
      <c r="F2418" s="587">
        <f t="shared" si="111"/>
        <v>292358.28999999998</v>
      </c>
      <c r="G2418" s="588">
        <v>0.22</v>
      </c>
      <c r="H2418" s="586">
        <v>5.8</v>
      </c>
      <c r="I2418" s="587">
        <f t="shared" si="112"/>
        <v>96181.4</v>
      </c>
      <c r="J2418" s="589">
        <f t="shared" si="113"/>
        <v>0</v>
      </c>
    </row>
    <row r="2419" spans="1:10">
      <c r="A2419" s="584">
        <v>2016</v>
      </c>
      <c r="B2419" s="585" t="s">
        <v>1127</v>
      </c>
      <c r="C2419" s="585" t="s">
        <v>31</v>
      </c>
      <c r="D2419" s="586">
        <v>14620</v>
      </c>
      <c r="E2419" s="587">
        <v>16.667999999999999</v>
      </c>
      <c r="F2419" s="587">
        <f t="shared" si="111"/>
        <v>243686.16</v>
      </c>
      <c r="G2419" s="588">
        <v>0.38</v>
      </c>
      <c r="H2419" s="586">
        <v>5.9</v>
      </c>
      <c r="I2419" s="587">
        <f t="shared" si="112"/>
        <v>86258</v>
      </c>
      <c r="J2419" s="589">
        <f t="shared" si="113"/>
        <v>0</v>
      </c>
    </row>
    <row r="2420" spans="1:10">
      <c r="A2420" s="584">
        <v>2016</v>
      </c>
      <c r="B2420" s="585" t="s">
        <v>1127</v>
      </c>
      <c r="C2420" s="585" t="s">
        <v>31</v>
      </c>
      <c r="D2420" s="586">
        <v>14619</v>
      </c>
      <c r="E2420" s="587">
        <v>16.423999999999999</v>
      </c>
      <c r="F2420" s="587">
        <f t="shared" si="111"/>
        <v>240102.45600000001</v>
      </c>
      <c r="G2420" s="588">
        <v>0.3</v>
      </c>
      <c r="H2420" s="586">
        <v>5.5</v>
      </c>
      <c r="I2420" s="587">
        <f t="shared" si="112"/>
        <v>80404.5</v>
      </c>
      <c r="J2420" s="589">
        <f t="shared" si="113"/>
        <v>0</v>
      </c>
    </row>
    <row r="2421" spans="1:10">
      <c r="A2421" s="584">
        <v>2016</v>
      </c>
      <c r="B2421" s="585" t="s">
        <v>1127</v>
      </c>
      <c r="C2421" s="585" t="s">
        <v>31</v>
      </c>
      <c r="D2421" s="586">
        <v>14609</v>
      </c>
      <c r="E2421" s="587">
        <v>16.648</v>
      </c>
      <c r="F2421" s="587">
        <f t="shared" si="111"/>
        <v>243210.63199999998</v>
      </c>
      <c r="G2421" s="588">
        <v>0.28000000000000003</v>
      </c>
      <c r="H2421" s="586">
        <v>5.4</v>
      </c>
      <c r="I2421" s="587">
        <f t="shared" si="112"/>
        <v>78888.600000000006</v>
      </c>
      <c r="J2421" s="589">
        <f t="shared" si="113"/>
        <v>0</v>
      </c>
    </row>
    <row r="2422" spans="1:10">
      <c r="A2422" s="584">
        <v>2016</v>
      </c>
      <c r="B2422" s="585" t="s">
        <v>1127</v>
      </c>
      <c r="C2422" s="585" t="s">
        <v>31</v>
      </c>
      <c r="D2422" s="586">
        <v>58550</v>
      </c>
      <c r="E2422" s="587">
        <v>16.838000000000001</v>
      </c>
      <c r="F2422" s="587">
        <f t="shared" si="111"/>
        <v>985864.9</v>
      </c>
      <c r="G2422" s="588">
        <v>0.31</v>
      </c>
      <c r="H2422" s="586">
        <v>6.3</v>
      </c>
      <c r="I2422" s="587">
        <f t="shared" si="112"/>
        <v>368865</v>
      </c>
      <c r="J2422" s="589">
        <f t="shared" si="113"/>
        <v>0</v>
      </c>
    </row>
    <row r="2423" spans="1:10">
      <c r="A2423" s="584">
        <v>2016</v>
      </c>
      <c r="B2423" s="585" t="s">
        <v>1127</v>
      </c>
      <c r="C2423" s="585" t="s">
        <v>31</v>
      </c>
      <c r="D2423" s="586">
        <v>58319</v>
      </c>
      <c r="E2423" s="587">
        <v>16.986999999999998</v>
      </c>
      <c r="F2423" s="587">
        <f t="shared" si="111"/>
        <v>990664.85299999989</v>
      </c>
      <c r="G2423" s="588">
        <v>0.46</v>
      </c>
      <c r="H2423" s="586">
        <v>5.5</v>
      </c>
      <c r="I2423" s="587">
        <f t="shared" si="112"/>
        <v>320754.5</v>
      </c>
      <c r="J2423" s="589">
        <f t="shared" si="113"/>
        <v>0</v>
      </c>
    </row>
    <row r="2424" spans="1:10">
      <c r="A2424" s="584">
        <v>2016</v>
      </c>
      <c r="B2424" s="585" t="s">
        <v>1127</v>
      </c>
      <c r="C2424" s="585" t="s">
        <v>31</v>
      </c>
      <c r="D2424" s="586">
        <v>43955</v>
      </c>
      <c r="E2424" s="587">
        <v>16.835000000000001</v>
      </c>
      <c r="F2424" s="587">
        <f t="shared" si="111"/>
        <v>739982.42500000005</v>
      </c>
      <c r="G2424" s="588">
        <v>0.28000000000000003</v>
      </c>
      <c r="H2424" s="586">
        <v>5.2</v>
      </c>
      <c r="I2424" s="587">
        <f t="shared" si="112"/>
        <v>228566</v>
      </c>
      <c r="J2424" s="589">
        <f t="shared" si="113"/>
        <v>0</v>
      </c>
    </row>
    <row r="2425" spans="1:10">
      <c r="A2425" s="584">
        <v>2016</v>
      </c>
      <c r="B2425" s="585" t="s">
        <v>1127</v>
      </c>
      <c r="C2425" s="585" t="s">
        <v>31</v>
      </c>
      <c r="D2425" s="586">
        <v>43925</v>
      </c>
      <c r="E2425" s="587">
        <v>16.779</v>
      </c>
      <c r="F2425" s="587">
        <f t="shared" si="111"/>
        <v>737017.57499999995</v>
      </c>
      <c r="G2425" s="588">
        <v>0.32</v>
      </c>
      <c r="H2425" s="586">
        <v>5.0999999999999996</v>
      </c>
      <c r="I2425" s="587">
        <f t="shared" si="112"/>
        <v>224017.49999999997</v>
      </c>
      <c r="J2425" s="589">
        <f t="shared" si="113"/>
        <v>0</v>
      </c>
    </row>
    <row r="2426" spans="1:10">
      <c r="A2426" s="584">
        <v>2016</v>
      </c>
      <c r="B2426" s="585" t="s">
        <v>1133</v>
      </c>
      <c r="C2426" s="585" t="s">
        <v>31</v>
      </c>
      <c r="D2426" s="586">
        <v>194150</v>
      </c>
      <c r="E2426" s="587">
        <v>13.69</v>
      </c>
      <c r="F2426" s="587">
        <f t="shared" si="111"/>
        <v>2657913.5</v>
      </c>
      <c r="G2426" s="588">
        <v>0.9</v>
      </c>
      <c r="H2426" s="586">
        <v>16</v>
      </c>
      <c r="I2426" s="587">
        <f t="shared" si="112"/>
        <v>3106400</v>
      </c>
      <c r="J2426" s="589">
        <f t="shared" si="113"/>
        <v>1</v>
      </c>
    </row>
    <row r="2427" spans="1:10">
      <c r="A2427" s="584">
        <v>2016</v>
      </c>
      <c r="B2427" s="585" t="s">
        <v>1127</v>
      </c>
      <c r="C2427" s="585" t="s">
        <v>31</v>
      </c>
      <c r="D2427" s="586">
        <v>18306</v>
      </c>
      <c r="E2427" s="587">
        <v>17.324000000000002</v>
      </c>
      <c r="F2427" s="587">
        <f t="shared" si="111"/>
        <v>317133.14400000003</v>
      </c>
      <c r="G2427" s="588">
        <v>0.2</v>
      </c>
      <c r="H2427" s="586">
        <v>4.5</v>
      </c>
      <c r="I2427" s="587">
        <f t="shared" si="112"/>
        <v>82377</v>
      </c>
      <c r="J2427" s="589">
        <f t="shared" si="113"/>
        <v>0</v>
      </c>
    </row>
    <row r="2428" spans="1:10">
      <c r="A2428" s="584">
        <v>2016</v>
      </c>
      <c r="B2428" s="585" t="s">
        <v>1127</v>
      </c>
      <c r="C2428" s="585" t="s">
        <v>31</v>
      </c>
      <c r="D2428" s="586">
        <v>18109</v>
      </c>
      <c r="E2428" s="587">
        <v>16.923999999999999</v>
      </c>
      <c r="F2428" s="587">
        <f t="shared" si="111"/>
        <v>306476.71600000001</v>
      </c>
      <c r="G2428" s="588">
        <v>0.31</v>
      </c>
      <c r="H2428" s="586">
        <v>6.4</v>
      </c>
      <c r="I2428" s="587">
        <f t="shared" si="112"/>
        <v>115897.60000000001</v>
      </c>
      <c r="J2428" s="589">
        <f t="shared" si="113"/>
        <v>0</v>
      </c>
    </row>
    <row r="2429" spans="1:10">
      <c r="A2429" s="584">
        <v>2016</v>
      </c>
      <c r="B2429" s="585" t="s">
        <v>1133</v>
      </c>
      <c r="C2429" s="585" t="s">
        <v>31</v>
      </c>
      <c r="D2429" s="586">
        <v>204116</v>
      </c>
      <c r="E2429" s="587">
        <v>10.47</v>
      </c>
      <c r="F2429" s="587">
        <f t="shared" si="111"/>
        <v>2137094.52</v>
      </c>
      <c r="G2429" s="588">
        <v>2.4</v>
      </c>
      <c r="H2429" s="586">
        <v>27.2</v>
      </c>
      <c r="I2429" s="587">
        <f t="shared" si="112"/>
        <v>5551955.2000000002</v>
      </c>
      <c r="J2429" s="589">
        <f t="shared" si="113"/>
        <v>1</v>
      </c>
    </row>
    <row r="2430" spans="1:10">
      <c r="A2430" s="584">
        <v>2016</v>
      </c>
      <c r="B2430" s="585" t="s">
        <v>1131</v>
      </c>
      <c r="C2430" s="585" t="s">
        <v>31</v>
      </c>
      <c r="D2430" s="586">
        <v>56747</v>
      </c>
      <c r="E2430" s="587">
        <v>22.41</v>
      </c>
      <c r="F2430" s="587">
        <f t="shared" si="111"/>
        <v>1271700.27</v>
      </c>
      <c r="G2430" s="588">
        <v>3.29</v>
      </c>
      <c r="H2430" s="586">
        <v>9.3000000000000007</v>
      </c>
      <c r="I2430" s="587">
        <f t="shared" si="112"/>
        <v>527747.10000000009</v>
      </c>
      <c r="J2430" s="589">
        <f t="shared" si="113"/>
        <v>0</v>
      </c>
    </row>
    <row r="2431" spans="1:10">
      <c r="A2431" s="584">
        <v>2016</v>
      </c>
      <c r="B2431" s="585" t="s">
        <v>1127</v>
      </c>
      <c r="C2431" s="585" t="s">
        <v>31</v>
      </c>
      <c r="D2431" s="586">
        <v>142090</v>
      </c>
      <c r="E2431" s="587">
        <v>17.84</v>
      </c>
      <c r="F2431" s="587">
        <f t="shared" si="111"/>
        <v>2534885.6</v>
      </c>
      <c r="G2431" s="588">
        <v>0.24</v>
      </c>
      <c r="H2431" s="586">
        <v>4.8</v>
      </c>
      <c r="I2431" s="587">
        <f t="shared" si="112"/>
        <v>682032</v>
      </c>
      <c r="J2431" s="589">
        <f t="shared" si="113"/>
        <v>0</v>
      </c>
    </row>
    <row r="2432" spans="1:10">
      <c r="A2432" s="584">
        <v>2016</v>
      </c>
      <c r="B2432" s="585" t="s">
        <v>1127</v>
      </c>
      <c r="C2432" s="585" t="s">
        <v>31</v>
      </c>
      <c r="D2432" s="586">
        <v>113961</v>
      </c>
      <c r="E2432" s="587">
        <v>17.777999999999999</v>
      </c>
      <c r="F2432" s="587">
        <f t="shared" si="111"/>
        <v>2025998.6579999998</v>
      </c>
      <c r="G2432" s="588">
        <v>0.21</v>
      </c>
      <c r="H2432" s="586">
        <v>4.9000000000000004</v>
      </c>
      <c r="I2432" s="587">
        <f t="shared" si="112"/>
        <v>558408.9</v>
      </c>
      <c r="J2432" s="589">
        <f t="shared" si="113"/>
        <v>0</v>
      </c>
    </row>
    <row r="2433" spans="1:10">
      <c r="A2433" s="584">
        <v>2016</v>
      </c>
      <c r="B2433" s="585" t="s">
        <v>1127</v>
      </c>
      <c r="C2433" s="585" t="s">
        <v>31</v>
      </c>
      <c r="D2433" s="586">
        <v>259356</v>
      </c>
      <c r="E2433" s="587">
        <v>17.776</v>
      </c>
      <c r="F2433" s="587">
        <f t="shared" si="111"/>
        <v>4610312.2560000001</v>
      </c>
      <c r="G2433" s="588">
        <v>0.22</v>
      </c>
      <c r="H2433" s="586">
        <v>5.4</v>
      </c>
      <c r="I2433" s="587">
        <f t="shared" si="112"/>
        <v>1400522.4000000001</v>
      </c>
      <c r="J2433" s="589">
        <f t="shared" si="113"/>
        <v>0</v>
      </c>
    </row>
    <row r="2434" spans="1:10">
      <c r="A2434" s="584">
        <v>2016</v>
      </c>
      <c r="B2434" s="585" t="s">
        <v>1127</v>
      </c>
      <c r="C2434" s="585" t="s">
        <v>31</v>
      </c>
      <c r="D2434" s="586">
        <v>105692</v>
      </c>
      <c r="E2434" s="587">
        <v>17.091999999999999</v>
      </c>
      <c r="F2434" s="587">
        <f t="shared" si="111"/>
        <v>1806487.6639999999</v>
      </c>
      <c r="G2434" s="588">
        <v>0.24</v>
      </c>
      <c r="H2434" s="586">
        <v>4.7</v>
      </c>
      <c r="I2434" s="587">
        <f t="shared" si="112"/>
        <v>496752.4</v>
      </c>
      <c r="J2434" s="589">
        <f t="shared" si="113"/>
        <v>0</v>
      </c>
    </row>
    <row r="2435" spans="1:10">
      <c r="A2435" s="584">
        <v>2016</v>
      </c>
      <c r="B2435" s="585" t="s">
        <v>1127</v>
      </c>
      <c r="C2435" s="585" t="s">
        <v>31</v>
      </c>
      <c r="D2435" s="586">
        <v>75985</v>
      </c>
      <c r="E2435" s="587">
        <v>18.042000000000002</v>
      </c>
      <c r="F2435" s="587">
        <f t="shared" ref="F2435:F2498" si="114">E2435*D2435</f>
        <v>1370921.37</v>
      </c>
      <c r="G2435" s="588">
        <v>0.24</v>
      </c>
      <c r="H2435" s="586">
        <v>4.8</v>
      </c>
      <c r="I2435" s="587">
        <f t="shared" ref="I2435:I2498" si="115">H2435*D2435</f>
        <v>364728</v>
      </c>
      <c r="J2435" s="589">
        <f t="shared" ref="J2435:J2498" si="116">IF(B2435="LIG",1,0)</f>
        <v>0</v>
      </c>
    </row>
    <row r="2436" spans="1:10">
      <c r="A2436" s="584">
        <v>2016</v>
      </c>
      <c r="B2436" s="585" t="s">
        <v>1127</v>
      </c>
      <c r="C2436" s="585" t="s">
        <v>31</v>
      </c>
      <c r="D2436" s="586">
        <v>15118</v>
      </c>
      <c r="E2436" s="587">
        <v>17.648</v>
      </c>
      <c r="F2436" s="587">
        <f t="shared" si="114"/>
        <v>266802.46399999998</v>
      </c>
      <c r="G2436" s="588">
        <v>0.24</v>
      </c>
      <c r="H2436" s="586">
        <v>5.0999999999999996</v>
      </c>
      <c r="I2436" s="587">
        <f t="shared" si="115"/>
        <v>77101.799999999988</v>
      </c>
      <c r="J2436" s="589">
        <f t="shared" si="116"/>
        <v>0</v>
      </c>
    </row>
    <row r="2437" spans="1:10">
      <c r="A2437" s="584">
        <v>2016</v>
      </c>
      <c r="B2437" s="585" t="s">
        <v>1127</v>
      </c>
      <c r="C2437" s="585" t="s">
        <v>31</v>
      </c>
      <c r="D2437" s="586">
        <v>227091</v>
      </c>
      <c r="E2437" s="587">
        <v>16.102</v>
      </c>
      <c r="F2437" s="587">
        <f t="shared" si="114"/>
        <v>3656619.2820000001</v>
      </c>
      <c r="G2437" s="588">
        <v>0.36</v>
      </c>
      <c r="H2437" s="586">
        <v>4.8</v>
      </c>
      <c r="I2437" s="587">
        <f t="shared" si="115"/>
        <v>1090036.8</v>
      </c>
      <c r="J2437" s="589">
        <f t="shared" si="116"/>
        <v>0</v>
      </c>
    </row>
    <row r="2438" spans="1:10">
      <c r="A2438" s="584">
        <v>2016</v>
      </c>
      <c r="B2438" s="585" t="s">
        <v>1131</v>
      </c>
      <c r="C2438" s="585" t="s">
        <v>31</v>
      </c>
      <c r="D2438" s="586">
        <v>154564</v>
      </c>
      <c r="E2438" s="587">
        <v>22.99</v>
      </c>
      <c r="F2438" s="587">
        <f t="shared" si="114"/>
        <v>3553426.36</v>
      </c>
      <c r="G2438" s="588">
        <v>3.29</v>
      </c>
      <c r="H2438" s="586">
        <v>8.4</v>
      </c>
      <c r="I2438" s="587">
        <f t="shared" si="115"/>
        <v>1298337.6000000001</v>
      </c>
      <c r="J2438" s="589">
        <f t="shared" si="116"/>
        <v>0</v>
      </c>
    </row>
    <row r="2439" spans="1:10">
      <c r="A2439" s="584">
        <v>2016</v>
      </c>
      <c r="B2439" s="585" t="s">
        <v>1131</v>
      </c>
      <c r="C2439" s="585" t="s">
        <v>31</v>
      </c>
      <c r="D2439" s="586">
        <v>204625</v>
      </c>
      <c r="E2439" s="587">
        <v>22.22</v>
      </c>
      <c r="F2439" s="587">
        <f t="shared" si="114"/>
        <v>4546767.5</v>
      </c>
      <c r="G2439" s="588">
        <v>3.12</v>
      </c>
      <c r="H2439" s="586">
        <v>9.4</v>
      </c>
      <c r="I2439" s="587">
        <f t="shared" si="115"/>
        <v>1923475</v>
      </c>
      <c r="J2439" s="589">
        <f t="shared" si="116"/>
        <v>0</v>
      </c>
    </row>
    <row r="2440" spans="1:10">
      <c r="A2440" s="584">
        <v>2016</v>
      </c>
      <c r="B2440" s="585" t="s">
        <v>1127</v>
      </c>
      <c r="C2440" s="585" t="s">
        <v>31</v>
      </c>
      <c r="D2440" s="586">
        <v>14104</v>
      </c>
      <c r="E2440" s="587">
        <v>16.989999999999998</v>
      </c>
      <c r="F2440" s="587">
        <f t="shared" si="114"/>
        <v>239626.96</v>
      </c>
      <c r="G2440" s="588">
        <v>0.4</v>
      </c>
      <c r="H2440" s="586">
        <v>5.0999999999999996</v>
      </c>
      <c r="I2440" s="587">
        <f t="shared" si="115"/>
        <v>71930.399999999994</v>
      </c>
      <c r="J2440" s="589">
        <f t="shared" si="116"/>
        <v>0</v>
      </c>
    </row>
    <row r="2441" spans="1:10">
      <c r="A2441" s="584">
        <v>2016</v>
      </c>
      <c r="B2441" s="585" t="s">
        <v>1131</v>
      </c>
      <c r="C2441" s="585" t="s">
        <v>31</v>
      </c>
      <c r="D2441" s="586">
        <v>12816</v>
      </c>
      <c r="E2441" s="587">
        <v>26.22</v>
      </c>
      <c r="F2441" s="587">
        <f t="shared" si="114"/>
        <v>336035.51999999996</v>
      </c>
      <c r="G2441" s="588">
        <v>1.63</v>
      </c>
      <c r="H2441" s="586">
        <v>8.5</v>
      </c>
      <c r="I2441" s="587">
        <f t="shared" si="115"/>
        <v>108936</v>
      </c>
      <c r="J2441" s="589">
        <f t="shared" si="116"/>
        <v>0</v>
      </c>
    </row>
    <row r="2442" spans="1:10">
      <c r="A2442" s="584">
        <v>2016</v>
      </c>
      <c r="B2442" s="585" t="s">
        <v>1131</v>
      </c>
      <c r="C2442" s="585" t="s">
        <v>31</v>
      </c>
      <c r="D2442" s="586">
        <v>10630</v>
      </c>
      <c r="E2442" s="587">
        <v>25.48</v>
      </c>
      <c r="F2442" s="587">
        <f t="shared" si="114"/>
        <v>270852.40000000002</v>
      </c>
      <c r="G2442" s="588">
        <v>0.62</v>
      </c>
      <c r="H2442" s="586">
        <v>12.4</v>
      </c>
      <c r="I2442" s="587">
        <f t="shared" si="115"/>
        <v>131812</v>
      </c>
      <c r="J2442" s="589">
        <f t="shared" si="116"/>
        <v>0</v>
      </c>
    </row>
    <row r="2443" spans="1:10">
      <c r="A2443" s="584">
        <v>2016</v>
      </c>
      <c r="B2443" s="585" t="s">
        <v>1127</v>
      </c>
      <c r="C2443" s="585" t="s">
        <v>31</v>
      </c>
      <c r="D2443" s="586">
        <v>46021</v>
      </c>
      <c r="E2443" s="587">
        <v>17.545999999999999</v>
      </c>
      <c r="F2443" s="587">
        <f t="shared" si="114"/>
        <v>807484.46600000001</v>
      </c>
      <c r="G2443" s="588">
        <v>0.19</v>
      </c>
      <c r="H2443" s="586">
        <v>4.7</v>
      </c>
      <c r="I2443" s="587">
        <f t="shared" si="115"/>
        <v>216298.7</v>
      </c>
      <c r="J2443" s="589">
        <f t="shared" si="116"/>
        <v>0</v>
      </c>
    </row>
    <row r="2444" spans="1:10">
      <c r="A2444" s="584">
        <v>2016</v>
      </c>
      <c r="B2444" s="585" t="s">
        <v>1127</v>
      </c>
      <c r="C2444" s="585" t="s">
        <v>31</v>
      </c>
      <c r="D2444" s="586">
        <v>30719</v>
      </c>
      <c r="E2444" s="587">
        <v>16.760000000000002</v>
      </c>
      <c r="F2444" s="587">
        <f t="shared" si="114"/>
        <v>514850.44000000006</v>
      </c>
      <c r="G2444" s="588">
        <v>0.36</v>
      </c>
      <c r="H2444" s="586">
        <v>5.3</v>
      </c>
      <c r="I2444" s="587">
        <f t="shared" si="115"/>
        <v>162810.69999999998</v>
      </c>
      <c r="J2444" s="589">
        <f t="shared" si="116"/>
        <v>0</v>
      </c>
    </row>
    <row r="2445" spans="1:10">
      <c r="A2445" s="584">
        <v>2016</v>
      </c>
      <c r="B2445" s="585" t="s">
        <v>1127</v>
      </c>
      <c r="C2445" s="585" t="s">
        <v>31</v>
      </c>
      <c r="D2445" s="586">
        <v>29900</v>
      </c>
      <c r="E2445" s="587">
        <v>17.326000000000001</v>
      </c>
      <c r="F2445" s="587">
        <f t="shared" si="114"/>
        <v>518047.4</v>
      </c>
      <c r="G2445" s="588">
        <v>0.24</v>
      </c>
      <c r="H2445" s="586">
        <v>4.0999999999999996</v>
      </c>
      <c r="I2445" s="587">
        <f t="shared" si="115"/>
        <v>122589.99999999999</v>
      </c>
      <c r="J2445" s="589">
        <f t="shared" si="116"/>
        <v>0</v>
      </c>
    </row>
    <row r="2446" spans="1:10">
      <c r="A2446" s="584">
        <v>2016</v>
      </c>
      <c r="B2446" s="585" t="s">
        <v>1127</v>
      </c>
      <c r="C2446" s="585" t="s">
        <v>31</v>
      </c>
      <c r="D2446" s="586">
        <v>137765</v>
      </c>
      <c r="E2446" s="587">
        <v>17.995999999999999</v>
      </c>
      <c r="F2446" s="587">
        <f t="shared" si="114"/>
        <v>2479218.94</v>
      </c>
      <c r="G2446" s="588">
        <v>0.23</v>
      </c>
      <c r="H2446" s="586">
        <v>4.7</v>
      </c>
      <c r="I2446" s="587">
        <f t="shared" si="115"/>
        <v>647495.5</v>
      </c>
      <c r="J2446" s="589">
        <f t="shared" si="116"/>
        <v>0</v>
      </c>
    </row>
    <row r="2447" spans="1:10">
      <c r="A2447" s="584">
        <v>2016</v>
      </c>
      <c r="B2447" s="585" t="s">
        <v>1127</v>
      </c>
      <c r="C2447" s="585" t="s">
        <v>31</v>
      </c>
      <c r="D2447" s="586">
        <v>15889</v>
      </c>
      <c r="E2447" s="587">
        <v>18.001999999999999</v>
      </c>
      <c r="F2447" s="587">
        <f t="shared" si="114"/>
        <v>286033.77799999999</v>
      </c>
      <c r="G2447" s="588">
        <v>0.24</v>
      </c>
      <c r="H2447" s="586">
        <v>4.5999999999999996</v>
      </c>
      <c r="I2447" s="587">
        <f t="shared" si="115"/>
        <v>73089.399999999994</v>
      </c>
      <c r="J2447" s="589">
        <f t="shared" si="116"/>
        <v>0</v>
      </c>
    </row>
    <row r="2448" spans="1:10">
      <c r="A2448" s="584">
        <v>2016</v>
      </c>
      <c r="B2448" s="585" t="s">
        <v>1127</v>
      </c>
      <c r="C2448" s="585" t="s">
        <v>31</v>
      </c>
      <c r="D2448" s="586">
        <v>63153</v>
      </c>
      <c r="E2448" s="587">
        <v>16.931999999999999</v>
      </c>
      <c r="F2448" s="587">
        <f t="shared" si="114"/>
        <v>1069306.5959999999</v>
      </c>
      <c r="G2448" s="588">
        <v>0.28999999999999998</v>
      </c>
      <c r="H2448" s="586">
        <v>4.8</v>
      </c>
      <c r="I2448" s="587">
        <f t="shared" si="115"/>
        <v>303134.39999999997</v>
      </c>
      <c r="J2448" s="589">
        <f t="shared" si="116"/>
        <v>0</v>
      </c>
    </row>
    <row r="2449" spans="1:10">
      <c r="A2449" s="584">
        <v>2016</v>
      </c>
      <c r="B2449" s="585" t="s">
        <v>1127</v>
      </c>
      <c r="C2449" s="585" t="s">
        <v>31</v>
      </c>
      <c r="D2449" s="586">
        <v>364995</v>
      </c>
      <c r="E2449" s="587">
        <v>16.884</v>
      </c>
      <c r="F2449" s="587">
        <f t="shared" si="114"/>
        <v>6162575.5800000001</v>
      </c>
      <c r="G2449" s="588">
        <v>0.42</v>
      </c>
      <c r="H2449" s="586">
        <v>5</v>
      </c>
      <c r="I2449" s="587">
        <f t="shared" si="115"/>
        <v>1824975</v>
      </c>
      <c r="J2449" s="589">
        <f t="shared" si="116"/>
        <v>0</v>
      </c>
    </row>
    <row r="2450" spans="1:10">
      <c r="A2450" s="584">
        <v>2016</v>
      </c>
      <c r="B2450" s="585" t="s">
        <v>1127</v>
      </c>
      <c r="C2450" s="585" t="s">
        <v>31</v>
      </c>
      <c r="D2450" s="586">
        <v>349716</v>
      </c>
      <c r="E2450" s="587">
        <v>17.117999999999999</v>
      </c>
      <c r="F2450" s="587">
        <f t="shared" si="114"/>
        <v>5986438.4879999999</v>
      </c>
      <c r="G2450" s="588">
        <v>0.28000000000000003</v>
      </c>
      <c r="H2450" s="586">
        <v>4.5999999999999996</v>
      </c>
      <c r="I2450" s="587">
        <f t="shared" si="115"/>
        <v>1608693.5999999999</v>
      </c>
      <c r="J2450" s="589">
        <f t="shared" si="116"/>
        <v>0</v>
      </c>
    </row>
    <row r="2451" spans="1:10">
      <c r="A2451" s="584">
        <v>2016</v>
      </c>
      <c r="B2451" s="585" t="s">
        <v>1131</v>
      </c>
      <c r="C2451" s="585" t="s">
        <v>31</v>
      </c>
      <c r="D2451" s="586">
        <v>51124</v>
      </c>
      <c r="E2451" s="587">
        <v>26.03</v>
      </c>
      <c r="F2451" s="587">
        <f t="shared" si="114"/>
        <v>1330757.72</v>
      </c>
      <c r="G2451" s="588">
        <v>2.4700000000000002</v>
      </c>
      <c r="H2451" s="586">
        <v>7.5</v>
      </c>
      <c r="I2451" s="587">
        <f t="shared" si="115"/>
        <v>383430</v>
      </c>
      <c r="J2451" s="589">
        <f t="shared" si="116"/>
        <v>0</v>
      </c>
    </row>
    <row r="2452" spans="1:10">
      <c r="A2452" s="584">
        <v>2016</v>
      </c>
      <c r="B2452" s="585" t="s">
        <v>1131</v>
      </c>
      <c r="C2452" s="585" t="s">
        <v>31</v>
      </c>
      <c r="D2452" s="586">
        <v>21595</v>
      </c>
      <c r="E2452" s="587">
        <v>26.071999999999999</v>
      </c>
      <c r="F2452" s="587">
        <f t="shared" si="114"/>
        <v>563024.84</v>
      </c>
      <c r="G2452" s="588">
        <v>3.21</v>
      </c>
      <c r="H2452" s="586">
        <v>7.82</v>
      </c>
      <c r="I2452" s="587">
        <f t="shared" si="115"/>
        <v>168872.9</v>
      </c>
      <c r="J2452" s="589">
        <f t="shared" si="116"/>
        <v>0</v>
      </c>
    </row>
    <row r="2453" spans="1:10">
      <c r="A2453" s="584">
        <v>2016</v>
      </c>
      <c r="B2453" s="585" t="s">
        <v>1131</v>
      </c>
      <c r="C2453" s="585" t="s">
        <v>31</v>
      </c>
      <c r="D2453" s="586">
        <v>28149</v>
      </c>
      <c r="E2453" s="587">
        <v>25.077999999999999</v>
      </c>
      <c r="F2453" s="587">
        <f t="shared" si="114"/>
        <v>705920.62199999997</v>
      </c>
      <c r="G2453" s="588">
        <v>4.34</v>
      </c>
      <c r="H2453" s="586">
        <v>9.3699999999999992</v>
      </c>
      <c r="I2453" s="587">
        <f t="shared" si="115"/>
        <v>263756.13</v>
      </c>
      <c r="J2453" s="589">
        <f t="shared" si="116"/>
        <v>0</v>
      </c>
    </row>
    <row r="2454" spans="1:10">
      <c r="A2454" s="584">
        <v>2016</v>
      </c>
      <c r="B2454" s="585" t="s">
        <v>1131</v>
      </c>
      <c r="C2454" s="585" t="s">
        <v>31</v>
      </c>
      <c r="D2454" s="586">
        <v>60995</v>
      </c>
      <c r="E2454" s="587">
        <v>26.378</v>
      </c>
      <c r="F2454" s="587">
        <f t="shared" si="114"/>
        <v>1608926.11</v>
      </c>
      <c r="G2454" s="588">
        <v>3.55</v>
      </c>
      <c r="H2454" s="586">
        <v>7.62</v>
      </c>
      <c r="I2454" s="587">
        <f t="shared" si="115"/>
        <v>464781.9</v>
      </c>
      <c r="J2454" s="589">
        <f t="shared" si="116"/>
        <v>0</v>
      </c>
    </row>
    <row r="2455" spans="1:10">
      <c r="A2455" s="584">
        <v>2016</v>
      </c>
      <c r="B2455" s="585" t="s">
        <v>1131</v>
      </c>
      <c r="C2455" s="585" t="s">
        <v>31</v>
      </c>
      <c r="D2455" s="586">
        <v>124143</v>
      </c>
      <c r="E2455" s="587">
        <v>25.001999999999999</v>
      </c>
      <c r="F2455" s="587">
        <f t="shared" si="114"/>
        <v>3103823.2859999998</v>
      </c>
      <c r="G2455" s="588">
        <v>3.18</v>
      </c>
      <c r="H2455" s="586">
        <v>9.1199999999999992</v>
      </c>
      <c r="I2455" s="587">
        <f t="shared" si="115"/>
        <v>1132184.1599999999</v>
      </c>
      <c r="J2455" s="589">
        <f t="shared" si="116"/>
        <v>0</v>
      </c>
    </row>
    <row r="2456" spans="1:10">
      <c r="A2456" s="584">
        <v>2016</v>
      </c>
      <c r="B2456" s="585" t="s">
        <v>1131</v>
      </c>
      <c r="C2456" s="585" t="s">
        <v>31</v>
      </c>
      <c r="D2456" s="586">
        <v>105251</v>
      </c>
      <c r="E2456" s="587">
        <v>25.033999999999999</v>
      </c>
      <c r="F2456" s="587">
        <f t="shared" si="114"/>
        <v>2634853.534</v>
      </c>
      <c r="G2456" s="588">
        <v>4.41</v>
      </c>
      <c r="H2456" s="586">
        <v>9.19</v>
      </c>
      <c r="I2456" s="587">
        <f t="shared" si="115"/>
        <v>967256.69</v>
      </c>
      <c r="J2456" s="589">
        <f t="shared" si="116"/>
        <v>0</v>
      </c>
    </row>
    <row r="2457" spans="1:10">
      <c r="A2457" s="584">
        <v>2016</v>
      </c>
      <c r="B2457" s="585" t="s">
        <v>1133</v>
      </c>
      <c r="C2457" s="585" t="s">
        <v>31</v>
      </c>
      <c r="D2457" s="586">
        <v>9296</v>
      </c>
      <c r="E2457" s="587">
        <v>14</v>
      </c>
      <c r="F2457" s="587">
        <f t="shared" si="114"/>
        <v>130144</v>
      </c>
      <c r="G2457" s="588">
        <v>0.15</v>
      </c>
      <c r="H2457" s="586">
        <v>9.8000000000000007</v>
      </c>
      <c r="I2457" s="587">
        <f t="shared" si="115"/>
        <v>91100.800000000003</v>
      </c>
      <c r="J2457" s="589">
        <f t="shared" si="116"/>
        <v>1</v>
      </c>
    </row>
    <row r="2458" spans="1:10">
      <c r="A2458" s="584">
        <v>2016</v>
      </c>
      <c r="B2458" s="585" t="s">
        <v>1133</v>
      </c>
      <c r="C2458" s="585" t="s">
        <v>31</v>
      </c>
      <c r="D2458" s="586">
        <v>1706</v>
      </c>
      <c r="E2458" s="587">
        <v>15</v>
      </c>
      <c r="F2458" s="587">
        <f t="shared" si="114"/>
        <v>25590</v>
      </c>
      <c r="G2458" s="588">
        <v>0.14000000000000001</v>
      </c>
      <c r="H2458" s="586">
        <v>6.1</v>
      </c>
      <c r="I2458" s="587">
        <f t="shared" si="115"/>
        <v>10406.599999999999</v>
      </c>
      <c r="J2458" s="589">
        <f t="shared" si="116"/>
        <v>1</v>
      </c>
    </row>
    <row r="2459" spans="1:10">
      <c r="A2459" s="584">
        <v>2016</v>
      </c>
      <c r="B2459" s="585" t="s">
        <v>1129</v>
      </c>
      <c r="C2459" s="585" t="s">
        <v>31</v>
      </c>
      <c r="D2459" s="586">
        <v>5987</v>
      </c>
      <c r="E2459" s="587">
        <v>14</v>
      </c>
      <c r="F2459" s="587">
        <f t="shared" si="114"/>
        <v>83818</v>
      </c>
      <c r="G2459" s="588">
        <v>0.15</v>
      </c>
      <c r="H2459" s="586">
        <v>9.8000000000000007</v>
      </c>
      <c r="I2459" s="587">
        <f t="shared" si="115"/>
        <v>58672.600000000006</v>
      </c>
      <c r="J2459" s="589">
        <f t="shared" si="116"/>
        <v>0</v>
      </c>
    </row>
    <row r="2460" spans="1:10">
      <c r="A2460" s="584">
        <v>2016</v>
      </c>
      <c r="B2460" s="585" t="s">
        <v>1129</v>
      </c>
      <c r="C2460" s="585" t="s">
        <v>31</v>
      </c>
      <c r="D2460" s="586">
        <v>479</v>
      </c>
      <c r="E2460" s="587">
        <v>15</v>
      </c>
      <c r="F2460" s="587">
        <f t="shared" si="114"/>
        <v>7185</v>
      </c>
      <c r="G2460" s="588">
        <v>0.14000000000000001</v>
      </c>
      <c r="H2460" s="586">
        <v>6.1</v>
      </c>
      <c r="I2460" s="587">
        <f t="shared" si="115"/>
        <v>2921.8999999999996</v>
      </c>
      <c r="J2460" s="589">
        <f t="shared" si="116"/>
        <v>0</v>
      </c>
    </row>
    <row r="2461" spans="1:10">
      <c r="A2461" s="584">
        <v>2016</v>
      </c>
      <c r="B2461" s="585" t="s">
        <v>1133</v>
      </c>
      <c r="C2461" s="585" t="s">
        <v>31</v>
      </c>
      <c r="D2461" s="586">
        <v>388213</v>
      </c>
      <c r="E2461" s="587">
        <v>13.452</v>
      </c>
      <c r="F2461" s="587">
        <f t="shared" si="114"/>
        <v>5222241.2759999996</v>
      </c>
      <c r="G2461" s="588">
        <v>0.9</v>
      </c>
      <c r="H2461" s="586">
        <v>10.7</v>
      </c>
      <c r="I2461" s="587">
        <f t="shared" si="115"/>
        <v>4153879.0999999996</v>
      </c>
      <c r="J2461" s="589">
        <f t="shared" si="116"/>
        <v>1</v>
      </c>
    </row>
    <row r="2462" spans="1:10">
      <c r="A2462" s="584">
        <v>2016</v>
      </c>
      <c r="B2462" s="585" t="s">
        <v>1131</v>
      </c>
      <c r="C2462" s="585" t="s">
        <v>31</v>
      </c>
      <c r="D2462" s="586">
        <v>56700</v>
      </c>
      <c r="E2462" s="587">
        <v>23.776</v>
      </c>
      <c r="F2462" s="587">
        <f t="shared" si="114"/>
        <v>1348099.2</v>
      </c>
      <c r="G2462" s="588">
        <v>1.03</v>
      </c>
      <c r="H2462" s="586">
        <v>11.1</v>
      </c>
      <c r="I2462" s="587">
        <f t="shared" si="115"/>
        <v>629370</v>
      </c>
      <c r="J2462" s="589">
        <f t="shared" si="116"/>
        <v>0</v>
      </c>
    </row>
    <row r="2463" spans="1:10">
      <c r="A2463" s="584">
        <v>2016</v>
      </c>
      <c r="B2463" s="585" t="s">
        <v>1131</v>
      </c>
      <c r="C2463" s="585" t="s">
        <v>31</v>
      </c>
      <c r="D2463" s="586">
        <v>34158</v>
      </c>
      <c r="E2463" s="587">
        <v>22.434000000000001</v>
      </c>
      <c r="F2463" s="587">
        <f t="shared" si="114"/>
        <v>766300.57200000004</v>
      </c>
      <c r="G2463" s="588">
        <v>0.56000000000000005</v>
      </c>
      <c r="H2463" s="586">
        <v>13.1</v>
      </c>
      <c r="I2463" s="587">
        <f t="shared" si="115"/>
        <v>447469.8</v>
      </c>
      <c r="J2463" s="589">
        <f t="shared" si="116"/>
        <v>0</v>
      </c>
    </row>
    <row r="2464" spans="1:10">
      <c r="A2464" s="584">
        <v>2016</v>
      </c>
      <c r="B2464" s="585" t="s">
        <v>1131</v>
      </c>
      <c r="C2464" s="585" t="s">
        <v>31</v>
      </c>
      <c r="D2464" s="586">
        <v>36756</v>
      </c>
      <c r="E2464" s="587">
        <v>23.05</v>
      </c>
      <c r="F2464" s="587">
        <f t="shared" si="114"/>
        <v>847225.8</v>
      </c>
      <c r="G2464" s="588">
        <v>0.39</v>
      </c>
      <c r="H2464" s="586">
        <v>6.8</v>
      </c>
      <c r="I2464" s="587">
        <f t="shared" si="115"/>
        <v>249940.8</v>
      </c>
      <c r="J2464" s="589">
        <f t="shared" si="116"/>
        <v>0</v>
      </c>
    </row>
    <row r="2465" spans="1:10">
      <c r="A2465" s="584">
        <v>2016</v>
      </c>
      <c r="B2465" s="585" t="s">
        <v>1131</v>
      </c>
      <c r="C2465" s="585" t="s">
        <v>31</v>
      </c>
      <c r="D2465" s="586">
        <v>68473</v>
      </c>
      <c r="E2465" s="587">
        <v>22.292999999999999</v>
      </c>
      <c r="F2465" s="587">
        <f t="shared" si="114"/>
        <v>1526468.5889999999</v>
      </c>
      <c r="G2465" s="588">
        <v>0.56999999999999995</v>
      </c>
      <c r="H2465" s="586">
        <v>13.2</v>
      </c>
      <c r="I2465" s="587">
        <f t="shared" si="115"/>
        <v>903843.6</v>
      </c>
      <c r="J2465" s="589">
        <f t="shared" si="116"/>
        <v>0</v>
      </c>
    </row>
    <row r="2466" spans="1:10">
      <c r="A2466" s="584">
        <v>2016</v>
      </c>
      <c r="B2466" s="585" t="s">
        <v>1131</v>
      </c>
      <c r="C2466" s="585" t="s">
        <v>31</v>
      </c>
      <c r="D2466" s="586">
        <v>173904</v>
      </c>
      <c r="E2466" s="587">
        <v>21.341999999999999</v>
      </c>
      <c r="F2466" s="587">
        <f t="shared" si="114"/>
        <v>3711459.1679999996</v>
      </c>
      <c r="G2466" s="588">
        <v>0.43</v>
      </c>
      <c r="H2466" s="586">
        <v>13.1</v>
      </c>
      <c r="I2466" s="587">
        <f t="shared" si="115"/>
        <v>2278142.4</v>
      </c>
      <c r="J2466" s="589">
        <f t="shared" si="116"/>
        <v>0</v>
      </c>
    </row>
    <row r="2467" spans="1:10">
      <c r="A2467" s="584">
        <v>2016</v>
      </c>
      <c r="B2467" s="585" t="s">
        <v>1127</v>
      </c>
      <c r="C2467" s="585" t="s">
        <v>31</v>
      </c>
      <c r="D2467" s="586">
        <v>25227</v>
      </c>
      <c r="E2467" s="587">
        <v>19.984999999999999</v>
      </c>
      <c r="F2467" s="587">
        <f t="shared" si="114"/>
        <v>504161.59499999997</v>
      </c>
      <c r="G2467" s="588">
        <v>0.66</v>
      </c>
      <c r="H2467" s="586">
        <v>7.8</v>
      </c>
      <c r="I2467" s="587">
        <f t="shared" si="115"/>
        <v>196770.6</v>
      </c>
      <c r="J2467" s="589">
        <f t="shared" si="116"/>
        <v>0</v>
      </c>
    </row>
    <row r="2468" spans="1:10">
      <c r="A2468" s="584">
        <v>2016</v>
      </c>
      <c r="B2468" s="585" t="s">
        <v>1131</v>
      </c>
      <c r="C2468" s="585" t="s">
        <v>31</v>
      </c>
      <c r="D2468" s="586">
        <v>52120</v>
      </c>
      <c r="E2468" s="587">
        <v>24.27</v>
      </c>
      <c r="F2468" s="587">
        <f t="shared" si="114"/>
        <v>1264952.3999999999</v>
      </c>
      <c r="G2468" s="588">
        <v>3.46</v>
      </c>
      <c r="H2468" s="586">
        <v>9.8000000000000007</v>
      </c>
      <c r="I2468" s="587">
        <f t="shared" si="115"/>
        <v>510776.00000000006</v>
      </c>
      <c r="J2468" s="589">
        <f t="shared" si="116"/>
        <v>0</v>
      </c>
    </row>
    <row r="2469" spans="1:10">
      <c r="A2469" s="584">
        <v>2016</v>
      </c>
      <c r="B2469" s="585" t="s">
        <v>1131</v>
      </c>
      <c r="C2469" s="585" t="s">
        <v>31</v>
      </c>
      <c r="D2469" s="586">
        <v>6598</v>
      </c>
      <c r="E2469" s="587">
        <v>22.73</v>
      </c>
      <c r="F2469" s="587">
        <f t="shared" si="114"/>
        <v>149972.54</v>
      </c>
      <c r="G2469" s="588">
        <v>2.5</v>
      </c>
      <c r="H2469" s="586">
        <v>8.1</v>
      </c>
      <c r="I2469" s="587">
        <f t="shared" si="115"/>
        <v>53443.799999999996</v>
      </c>
      <c r="J2469" s="589">
        <f t="shared" si="116"/>
        <v>0</v>
      </c>
    </row>
    <row r="2470" spans="1:10">
      <c r="A2470" s="584">
        <v>2016</v>
      </c>
      <c r="B2470" s="585" t="s">
        <v>1131</v>
      </c>
      <c r="C2470" s="585" t="s">
        <v>31</v>
      </c>
      <c r="D2470" s="586">
        <v>26373</v>
      </c>
      <c r="E2470" s="587">
        <v>21.96</v>
      </c>
      <c r="F2470" s="587">
        <f t="shared" si="114"/>
        <v>579151.08000000007</v>
      </c>
      <c r="G2470" s="588">
        <v>2.98</v>
      </c>
      <c r="H2470" s="586">
        <v>8.6999999999999993</v>
      </c>
      <c r="I2470" s="587">
        <f t="shared" si="115"/>
        <v>229445.09999999998</v>
      </c>
      <c r="J2470" s="589">
        <f t="shared" si="116"/>
        <v>0</v>
      </c>
    </row>
    <row r="2471" spans="1:10">
      <c r="A2471" s="584">
        <v>2016</v>
      </c>
      <c r="B2471" s="585" t="s">
        <v>1131</v>
      </c>
      <c r="C2471" s="585" t="s">
        <v>31</v>
      </c>
      <c r="D2471" s="586">
        <v>1652</v>
      </c>
      <c r="E2471" s="587">
        <v>24.45</v>
      </c>
      <c r="F2471" s="587">
        <f t="shared" si="114"/>
        <v>40391.4</v>
      </c>
      <c r="G2471" s="588">
        <v>2.93</v>
      </c>
      <c r="H2471" s="586">
        <v>7.8</v>
      </c>
      <c r="I2471" s="587">
        <f t="shared" si="115"/>
        <v>12885.6</v>
      </c>
      <c r="J2471" s="589">
        <f t="shared" si="116"/>
        <v>0</v>
      </c>
    </row>
    <row r="2472" spans="1:10">
      <c r="A2472" s="584">
        <v>2016</v>
      </c>
      <c r="B2472" s="585" t="s">
        <v>1127</v>
      </c>
      <c r="C2472" s="585" t="s">
        <v>31</v>
      </c>
      <c r="D2472" s="586">
        <v>32797</v>
      </c>
      <c r="E2472" s="587">
        <v>18</v>
      </c>
      <c r="F2472" s="587">
        <f t="shared" si="114"/>
        <v>590346</v>
      </c>
      <c r="G2472" s="588">
        <v>0.23</v>
      </c>
      <c r="H2472" s="586">
        <v>4.7</v>
      </c>
      <c r="I2472" s="587">
        <f t="shared" si="115"/>
        <v>154145.9</v>
      </c>
      <c r="J2472" s="589">
        <f t="shared" si="116"/>
        <v>0</v>
      </c>
    </row>
    <row r="2473" spans="1:10">
      <c r="A2473" s="584">
        <v>2016</v>
      </c>
      <c r="B2473" s="585" t="s">
        <v>1127</v>
      </c>
      <c r="C2473" s="585" t="s">
        <v>31</v>
      </c>
      <c r="D2473" s="586">
        <v>98189</v>
      </c>
      <c r="E2473" s="587">
        <v>17.940000000000001</v>
      </c>
      <c r="F2473" s="587">
        <f t="shared" si="114"/>
        <v>1761510.6600000001</v>
      </c>
      <c r="G2473" s="588">
        <v>0.23</v>
      </c>
      <c r="H2473" s="586">
        <v>5.3</v>
      </c>
      <c r="I2473" s="587">
        <f t="shared" si="115"/>
        <v>520401.7</v>
      </c>
      <c r="J2473" s="589">
        <f t="shared" si="116"/>
        <v>0</v>
      </c>
    </row>
    <row r="2474" spans="1:10">
      <c r="A2474" s="584">
        <v>2016</v>
      </c>
      <c r="B2474" s="585" t="s">
        <v>1127</v>
      </c>
      <c r="C2474" s="585" t="s">
        <v>31</v>
      </c>
      <c r="D2474" s="586">
        <v>98848</v>
      </c>
      <c r="E2474" s="587">
        <v>16.649999999999999</v>
      </c>
      <c r="F2474" s="587">
        <f t="shared" si="114"/>
        <v>1645819.2</v>
      </c>
      <c r="G2474" s="588">
        <v>0.28999999999999998</v>
      </c>
      <c r="H2474" s="586">
        <v>5.7</v>
      </c>
      <c r="I2474" s="587">
        <f t="shared" si="115"/>
        <v>563433.6</v>
      </c>
      <c r="J2474" s="589">
        <f t="shared" si="116"/>
        <v>0</v>
      </c>
    </row>
    <row r="2475" spans="1:10">
      <c r="A2475" s="584">
        <v>2016</v>
      </c>
      <c r="B2475" s="585" t="s">
        <v>1127</v>
      </c>
      <c r="C2475" s="585" t="s">
        <v>31</v>
      </c>
      <c r="D2475" s="586">
        <v>32642</v>
      </c>
      <c r="E2475" s="587">
        <v>17.489999999999998</v>
      </c>
      <c r="F2475" s="587">
        <f t="shared" si="114"/>
        <v>570908.57999999996</v>
      </c>
      <c r="G2475" s="588">
        <v>0.18</v>
      </c>
      <c r="H2475" s="586">
        <v>4.4000000000000004</v>
      </c>
      <c r="I2475" s="587">
        <f t="shared" si="115"/>
        <v>143624.80000000002</v>
      </c>
      <c r="J2475" s="589">
        <f t="shared" si="116"/>
        <v>0</v>
      </c>
    </row>
    <row r="2476" spans="1:10">
      <c r="A2476" s="584">
        <v>2016</v>
      </c>
      <c r="B2476" s="585" t="s">
        <v>1127</v>
      </c>
      <c r="C2476" s="585" t="s">
        <v>31</v>
      </c>
      <c r="D2476" s="586">
        <v>64901</v>
      </c>
      <c r="E2476" s="587">
        <v>16.670000000000002</v>
      </c>
      <c r="F2476" s="587">
        <f t="shared" si="114"/>
        <v>1081899.6700000002</v>
      </c>
      <c r="G2476" s="588">
        <v>0.32</v>
      </c>
      <c r="H2476" s="586">
        <v>5.6</v>
      </c>
      <c r="I2476" s="587">
        <f t="shared" si="115"/>
        <v>363445.6</v>
      </c>
      <c r="J2476" s="589">
        <f t="shared" si="116"/>
        <v>0</v>
      </c>
    </row>
    <row r="2477" spans="1:10">
      <c r="A2477" s="584">
        <v>2016</v>
      </c>
      <c r="B2477" s="585" t="s">
        <v>1133</v>
      </c>
      <c r="C2477" s="585" t="s">
        <v>31</v>
      </c>
      <c r="D2477" s="586">
        <v>603313</v>
      </c>
      <c r="E2477" s="587">
        <v>12.77</v>
      </c>
      <c r="F2477" s="587">
        <f t="shared" si="114"/>
        <v>7704307.0099999998</v>
      </c>
      <c r="G2477" s="588">
        <v>1.2</v>
      </c>
      <c r="H2477" s="586">
        <v>19</v>
      </c>
      <c r="I2477" s="587">
        <f t="shared" si="115"/>
        <v>11462947</v>
      </c>
      <c r="J2477" s="589">
        <f t="shared" si="116"/>
        <v>1</v>
      </c>
    </row>
    <row r="2478" spans="1:10">
      <c r="A2478" s="584">
        <v>2016</v>
      </c>
      <c r="B2478" s="585" t="s">
        <v>1127</v>
      </c>
      <c r="C2478" s="585" t="s">
        <v>31</v>
      </c>
      <c r="D2478" s="586">
        <v>32653</v>
      </c>
      <c r="E2478" s="587">
        <v>18.021000000000001</v>
      </c>
      <c r="F2478" s="587">
        <f t="shared" si="114"/>
        <v>588439.71299999999</v>
      </c>
      <c r="G2478" s="588">
        <v>0.25</v>
      </c>
      <c r="H2478" s="586">
        <v>4.7</v>
      </c>
      <c r="I2478" s="587">
        <f t="shared" si="115"/>
        <v>153469.1</v>
      </c>
      <c r="J2478" s="589">
        <f t="shared" si="116"/>
        <v>0</v>
      </c>
    </row>
    <row r="2479" spans="1:10">
      <c r="A2479" s="584">
        <v>2016</v>
      </c>
      <c r="B2479" s="585" t="s">
        <v>1127</v>
      </c>
      <c r="C2479" s="585" t="s">
        <v>31</v>
      </c>
      <c r="D2479" s="586">
        <v>32689</v>
      </c>
      <c r="E2479" s="587">
        <v>18.169</v>
      </c>
      <c r="F2479" s="587">
        <f t="shared" si="114"/>
        <v>593926.44099999999</v>
      </c>
      <c r="G2479" s="588">
        <v>0.2</v>
      </c>
      <c r="H2479" s="586">
        <v>4.3</v>
      </c>
      <c r="I2479" s="587">
        <f t="shared" si="115"/>
        <v>140562.69999999998</v>
      </c>
      <c r="J2479" s="589">
        <f t="shared" si="116"/>
        <v>0</v>
      </c>
    </row>
    <row r="2480" spans="1:10">
      <c r="A2480" s="584">
        <v>2016</v>
      </c>
      <c r="B2480" s="585" t="s">
        <v>1127</v>
      </c>
      <c r="C2480" s="585" t="s">
        <v>31</v>
      </c>
      <c r="D2480" s="586">
        <v>32886</v>
      </c>
      <c r="E2480" s="587">
        <v>17.920000000000002</v>
      </c>
      <c r="F2480" s="587">
        <f t="shared" si="114"/>
        <v>589317.12000000011</v>
      </c>
      <c r="G2480" s="588">
        <v>0.26</v>
      </c>
      <c r="H2480" s="586">
        <v>5.6</v>
      </c>
      <c r="I2480" s="587">
        <f t="shared" si="115"/>
        <v>184161.59999999998</v>
      </c>
      <c r="J2480" s="589">
        <f t="shared" si="116"/>
        <v>0</v>
      </c>
    </row>
    <row r="2481" spans="1:10">
      <c r="A2481" s="584">
        <v>2016</v>
      </c>
      <c r="B2481" s="585" t="s">
        <v>1127</v>
      </c>
      <c r="C2481" s="585" t="s">
        <v>31</v>
      </c>
      <c r="D2481" s="586">
        <v>16343</v>
      </c>
      <c r="E2481" s="587">
        <v>17.372</v>
      </c>
      <c r="F2481" s="587">
        <f t="shared" si="114"/>
        <v>283910.59600000002</v>
      </c>
      <c r="G2481" s="588">
        <v>0.19</v>
      </c>
      <c r="H2481" s="586">
        <v>4.2</v>
      </c>
      <c r="I2481" s="587">
        <f t="shared" si="115"/>
        <v>68640.600000000006</v>
      </c>
      <c r="J2481" s="589">
        <f t="shared" si="116"/>
        <v>0</v>
      </c>
    </row>
    <row r="2482" spans="1:10">
      <c r="A2482" s="584">
        <v>2016</v>
      </c>
      <c r="B2482" s="585" t="s">
        <v>1127</v>
      </c>
      <c r="C2482" s="585" t="s">
        <v>31</v>
      </c>
      <c r="D2482" s="586">
        <v>15984</v>
      </c>
      <c r="E2482" s="587">
        <v>17.170000000000002</v>
      </c>
      <c r="F2482" s="587">
        <f t="shared" si="114"/>
        <v>274445.28000000003</v>
      </c>
      <c r="G2482" s="588">
        <v>0.22</v>
      </c>
      <c r="H2482" s="586">
        <v>4.2</v>
      </c>
      <c r="I2482" s="587">
        <f t="shared" si="115"/>
        <v>67132.800000000003</v>
      </c>
      <c r="J2482" s="589">
        <f t="shared" si="116"/>
        <v>0</v>
      </c>
    </row>
    <row r="2483" spans="1:10">
      <c r="A2483" s="584">
        <v>2016</v>
      </c>
      <c r="B2483" s="585" t="s">
        <v>1127</v>
      </c>
      <c r="C2483" s="585" t="s">
        <v>31</v>
      </c>
      <c r="D2483" s="586">
        <v>32913</v>
      </c>
      <c r="E2483" s="587">
        <v>17.663</v>
      </c>
      <c r="F2483" s="587">
        <f t="shared" si="114"/>
        <v>581342.31900000002</v>
      </c>
      <c r="G2483" s="588">
        <v>0.18</v>
      </c>
      <c r="H2483" s="586">
        <v>4.3</v>
      </c>
      <c r="I2483" s="587">
        <f t="shared" si="115"/>
        <v>141525.9</v>
      </c>
      <c r="J2483" s="589">
        <f t="shared" si="116"/>
        <v>0</v>
      </c>
    </row>
    <row r="2484" spans="1:10">
      <c r="A2484" s="584">
        <v>2016</v>
      </c>
      <c r="B2484" s="585" t="s">
        <v>1127</v>
      </c>
      <c r="C2484" s="585" t="s">
        <v>31</v>
      </c>
      <c r="D2484" s="586">
        <v>48943</v>
      </c>
      <c r="E2484" s="587">
        <v>17.931000000000001</v>
      </c>
      <c r="F2484" s="587">
        <f t="shared" si="114"/>
        <v>877596.93300000008</v>
      </c>
      <c r="G2484" s="588">
        <v>0.24</v>
      </c>
      <c r="H2484" s="586">
        <v>5</v>
      </c>
      <c r="I2484" s="587">
        <f t="shared" si="115"/>
        <v>244715</v>
      </c>
      <c r="J2484" s="589">
        <f t="shared" si="116"/>
        <v>0</v>
      </c>
    </row>
    <row r="2485" spans="1:10">
      <c r="A2485" s="584">
        <v>2016</v>
      </c>
      <c r="B2485" s="585" t="s">
        <v>1127</v>
      </c>
      <c r="C2485" s="585" t="s">
        <v>31</v>
      </c>
      <c r="D2485" s="586">
        <v>16432</v>
      </c>
      <c r="E2485" s="587">
        <v>17.454000000000001</v>
      </c>
      <c r="F2485" s="587">
        <f t="shared" si="114"/>
        <v>286804.12800000003</v>
      </c>
      <c r="G2485" s="588">
        <v>0.22</v>
      </c>
      <c r="H2485" s="586">
        <v>4.3</v>
      </c>
      <c r="I2485" s="587">
        <f t="shared" si="115"/>
        <v>70657.599999999991</v>
      </c>
      <c r="J2485" s="589">
        <f t="shared" si="116"/>
        <v>0</v>
      </c>
    </row>
    <row r="2486" spans="1:10">
      <c r="A2486" s="584">
        <v>2016</v>
      </c>
      <c r="B2486" s="585" t="s">
        <v>1127</v>
      </c>
      <c r="C2486" s="585" t="s">
        <v>31</v>
      </c>
      <c r="D2486" s="586">
        <v>32848</v>
      </c>
      <c r="E2486" s="587">
        <v>17.902999999999999</v>
      </c>
      <c r="F2486" s="587">
        <f t="shared" si="114"/>
        <v>588077.74399999995</v>
      </c>
      <c r="G2486" s="588">
        <v>0.2</v>
      </c>
      <c r="H2486" s="586">
        <v>5</v>
      </c>
      <c r="I2486" s="587">
        <f t="shared" si="115"/>
        <v>164240</v>
      </c>
      <c r="J2486" s="589">
        <f t="shared" si="116"/>
        <v>0</v>
      </c>
    </row>
    <row r="2487" spans="1:10">
      <c r="A2487" s="584">
        <v>2016</v>
      </c>
      <c r="B2487" s="585" t="s">
        <v>1127</v>
      </c>
      <c r="C2487" s="585" t="s">
        <v>31</v>
      </c>
      <c r="D2487" s="586">
        <v>16448</v>
      </c>
      <c r="E2487" s="587">
        <v>17.675999999999998</v>
      </c>
      <c r="F2487" s="587">
        <f t="shared" si="114"/>
        <v>290734.848</v>
      </c>
      <c r="G2487" s="588">
        <v>0.22</v>
      </c>
      <c r="H2487" s="586">
        <v>5.8</v>
      </c>
      <c r="I2487" s="587">
        <f t="shared" si="115"/>
        <v>95398.399999999994</v>
      </c>
      <c r="J2487" s="589">
        <f t="shared" si="116"/>
        <v>0</v>
      </c>
    </row>
    <row r="2488" spans="1:10">
      <c r="A2488" s="584">
        <v>2016</v>
      </c>
      <c r="B2488" s="585" t="s">
        <v>1131</v>
      </c>
      <c r="C2488" s="585" t="s">
        <v>31</v>
      </c>
      <c r="D2488" s="586">
        <v>87354</v>
      </c>
      <c r="E2488" s="587">
        <v>22.52</v>
      </c>
      <c r="F2488" s="587">
        <f t="shared" si="114"/>
        <v>1967212.08</v>
      </c>
      <c r="G2488" s="588">
        <v>3.7</v>
      </c>
      <c r="H2488" s="586">
        <v>10.1</v>
      </c>
      <c r="I2488" s="587">
        <f t="shared" si="115"/>
        <v>882275.4</v>
      </c>
      <c r="J2488" s="589">
        <f t="shared" si="116"/>
        <v>0</v>
      </c>
    </row>
    <row r="2489" spans="1:10">
      <c r="A2489" s="584">
        <v>2016</v>
      </c>
      <c r="B2489" s="585" t="s">
        <v>1131</v>
      </c>
      <c r="C2489" s="585" t="s">
        <v>31</v>
      </c>
      <c r="D2489" s="586">
        <v>39713</v>
      </c>
      <c r="E2489" s="587">
        <v>22.73</v>
      </c>
      <c r="F2489" s="587">
        <f t="shared" si="114"/>
        <v>902676.49</v>
      </c>
      <c r="G2489" s="588">
        <v>3.43</v>
      </c>
      <c r="H2489" s="586">
        <v>9.1</v>
      </c>
      <c r="I2489" s="587">
        <f t="shared" si="115"/>
        <v>361388.3</v>
      </c>
      <c r="J2489" s="589">
        <f t="shared" si="116"/>
        <v>0</v>
      </c>
    </row>
    <row r="2490" spans="1:10">
      <c r="A2490" s="584">
        <v>2016</v>
      </c>
      <c r="B2490" s="585" t="s">
        <v>1131</v>
      </c>
      <c r="C2490" s="585" t="s">
        <v>31</v>
      </c>
      <c r="D2490" s="586">
        <v>94089</v>
      </c>
      <c r="E2490" s="587">
        <v>20.72</v>
      </c>
      <c r="F2490" s="587">
        <f t="shared" si="114"/>
        <v>1949524.0799999998</v>
      </c>
      <c r="G2490" s="588">
        <v>2.37</v>
      </c>
      <c r="H2490" s="586">
        <v>12.7</v>
      </c>
      <c r="I2490" s="587">
        <f t="shared" si="115"/>
        <v>1194930.3</v>
      </c>
      <c r="J2490" s="589">
        <f t="shared" si="116"/>
        <v>0</v>
      </c>
    </row>
    <row r="2491" spans="1:10">
      <c r="A2491" s="584">
        <v>2016</v>
      </c>
      <c r="B2491" s="585" t="s">
        <v>1127</v>
      </c>
      <c r="C2491" s="585" t="s">
        <v>31</v>
      </c>
      <c r="D2491" s="586">
        <v>109867</v>
      </c>
      <c r="E2491" s="587">
        <v>17.797999999999998</v>
      </c>
      <c r="F2491" s="587">
        <f t="shared" si="114"/>
        <v>1955412.8659999999</v>
      </c>
      <c r="G2491" s="588">
        <v>0.23</v>
      </c>
      <c r="H2491" s="586">
        <v>5.4</v>
      </c>
      <c r="I2491" s="587">
        <f t="shared" si="115"/>
        <v>593281.80000000005</v>
      </c>
      <c r="J2491" s="589">
        <f t="shared" si="116"/>
        <v>0</v>
      </c>
    </row>
    <row r="2492" spans="1:10">
      <c r="A2492" s="584">
        <v>2016</v>
      </c>
      <c r="B2492" s="585" t="s">
        <v>1127</v>
      </c>
      <c r="C2492" s="585" t="s">
        <v>31</v>
      </c>
      <c r="D2492" s="586">
        <v>115539</v>
      </c>
      <c r="E2492" s="587">
        <v>16.824000000000002</v>
      </c>
      <c r="F2492" s="587">
        <f t="shared" si="114"/>
        <v>1943828.1360000002</v>
      </c>
      <c r="G2492" s="588">
        <v>0.33</v>
      </c>
      <c r="H2492" s="586">
        <v>5</v>
      </c>
      <c r="I2492" s="587">
        <f t="shared" si="115"/>
        <v>577695</v>
      </c>
      <c r="J2492" s="589">
        <f t="shared" si="116"/>
        <v>0</v>
      </c>
    </row>
    <row r="2493" spans="1:10">
      <c r="A2493" s="584">
        <v>2016</v>
      </c>
      <c r="B2493" s="585" t="s">
        <v>1131</v>
      </c>
      <c r="C2493" s="585" t="s">
        <v>31</v>
      </c>
      <c r="D2493" s="586">
        <v>36299</v>
      </c>
      <c r="E2493" s="587">
        <v>26.78</v>
      </c>
      <c r="F2493" s="587">
        <f t="shared" si="114"/>
        <v>972087.22000000009</v>
      </c>
      <c r="G2493" s="588">
        <v>2.5099999999999998</v>
      </c>
      <c r="H2493" s="586">
        <v>8.3000000000000007</v>
      </c>
      <c r="I2493" s="587">
        <f t="shared" si="115"/>
        <v>301281.7</v>
      </c>
      <c r="J2493" s="589">
        <f t="shared" si="116"/>
        <v>0</v>
      </c>
    </row>
    <row r="2494" spans="1:10">
      <c r="A2494" s="584">
        <v>2016</v>
      </c>
      <c r="B2494" s="585" t="s">
        <v>1131</v>
      </c>
      <c r="C2494" s="585" t="s">
        <v>31</v>
      </c>
      <c r="D2494" s="586">
        <v>23592</v>
      </c>
      <c r="E2494" s="587">
        <v>22.35</v>
      </c>
      <c r="F2494" s="587">
        <f t="shared" si="114"/>
        <v>527281.20000000007</v>
      </c>
      <c r="G2494" s="588">
        <v>3.16</v>
      </c>
      <c r="H2494" s="586">
        <v>7.4</v>
      </c>
      <c r="I2494" s="587">
        <f t="shared" si="115"/>
        <v>174580.80000000002</v>
      </c>
      <c r="J2494" s="589">
        <f t="shared" si="116"/>
        <v>0</v>
      </c>
    </row>
    <row r="2495" spans="1:10">
      <c r="A2495" s="584">
        <v>2016</v>
      </c>
      <c r="B2495" s="585" t="s">
        <v>1131</v>
      </c>
      <c r="C2495" s="585" t="s">
        <v>31</v>
      </c>
      <c r="D2495" s="586">
        <v>42721</v>
      </c>
      <c r="E2495" s="587">
        <v>23.6</v>
      </c>
      <c r="F2495" s="587">
        <f t="shared" si="114"/>
        <v>1008215.6000000001</v>
      </c>
      <c r="G2495" s="588">
        <v>2.86</v>
      </c>
      <c r="H2495" s="586">
        <v>8</v>
      </c>
      <c r="I2495" s="587">
        <f t="shared" si="115"/>
        <v>341768</v>
      </c>
      <c r="J2495" s="589">
        <f t="shared" si="116"/>
        <v>0</v>
      </c>
    </row>
    <row r="2496" spans="1:10">
      <c r="A2496" s="584">
        <v>2016</v>
      </c>
      <c r="B2496" s="585" t="s">
        <v>1133</v>
      </c>
      <c r="C2496" s="585" t="s">
        <v>31</v>
      </c>
      <c r="D2496" s="586">
        <v>87585</v>
      </c>
      <c r="E2496" s="587">
        <v>13.731999999999999</v>
      </c>
      <c r="F2496" s="587">
        <f t="shared" si="114"/>
        <v>1202717.22</v>
      </c>
      <c r="G2496" s="588">
        <v>1.04</v>
      </c>
      <c r="H2496" s="586">
        <v>15.5</v>
      </c>
      <c r="I2496" s="587">
        <f t="shared" si="115"/>
        <v>1357567.5</v>
      </c>
      <c r="J2496" s="589">
        <f t="shared" si="116"/>
        <v>1</v>
      </c>
    </row>
    <row r="2497" spans="1:10">
      <c r="A2497" s="584">
        <v>2016</v>
      </c>
      <c r="B2497" s="585" t="s">
        <v>1131</v>
      </c>
      <c r="C2497" s="585" t="s">
        <v>31</v>
      </c>
      <c r="D2497" s="586">
        <v>12930</v>
      </c>
      <c r="E2497" s="587">
        <v>24.83</v>
      </c>
      <c r="F2497" s="587">
        <f t="shared" si="114"/>
        <v>321051.89999999997</v>
      </c>
      <c r="G2497" s="588">
        <v>0.86</v>
      </c>
      <c r="H2497" s="586">
        <v>10.8</v>
      </c>
      <c r="I2497" s="587">
        <f t="shared" si="115"/>
        <v>139644</v>
      </c>
      <c r="J2497" s="589">
        <f t="shared" si="116"/>
        <v>0</v>
      </c>
    </row>
    <row r="2498" spans="1:10">
      <c r="A2498" s="584">
        <v>2016</v>
      </c>
      <c r="B2498" s="585" t="s">
        <v>1131</v>
      </c>
      <c r="C2498" s="585" t="s">
        <v>31</v>
      </c>
      <c r="D2498" s="586">
        <v>13010</v>
      </c>
      <c r="E2498" s="587">
        <v>24.85</v>
      </c>
      <c r="F2498" s="587">
        <f t="shared" si="114"/>
        <v>323298.5</v>
      </c>
      <c r="G2498" s="588">
        <v>0.99</v>
      </c>
      <c r="H2498" s="586">
        <v>10.5</v>
      </c>
      <c r="I2498" s="587">
        <f t="shared" si="115"/>
        <v>136605</v>
      </c>
      <c r="J2498" s="589">
        <f t="shared" si="116"/>
        <v>0</v>
      </c>
    </row>
    <row r="2499" spans="1:10">
      <c r="A2499" s="584">
        <v>2016</v>
      </c>
      <c r="B2499" s="585" t="s">
        <v>1131</v>
      </c>
      <c r="C2499" s="585" t="s">
        <v>31</v>
      </c>
      <c r="D2499" s="586">
        <v>24527</v>
      </c>
      <c r="E2499" s="587">
        <v>25.1</v>
      </c>
      <c r="F2499" s="587">
        <f t="shared" ref="F2499:F2562" si="117">E2499*D2499</f>
        <v>615627.70000000007</v>
      </c>
      <c r="G2499" s="588">
        <v>0.86</v>
      </c>
      <c r="H2499" s="586">
        <v>10.1</v>
      </c>
      <c r="I2499" s="587">
        <f t="shared" ref="I2499:I2562" si="118">H2499*D2499</f>
        <v>247722.69999999998</v>
      </c>
      <c r="J2499" s="589">
        <f t="shared" ref="J2499:J2562" si="119">IF(B2499="LIG",1,0)</f>
        <v>0</v>
      </c>
    </row>
    <row r="2500" spans="1:10">
      <c r="A2500" s="584">
        <v>2016</v>
      </c>
      <c r="B2500" s="585" t="s">
        <v>1131</v>
      </c>
      <c r="C2500" s="585" t="s">
        <v>31</v>
      </c>
      <c r="D2500" s="586">
        <v>25</v>
      </c>
      <c r="E2500" s="587">
        <v>24.08</v>
      </c>
      <c r="F2500" s="587">
        <f t="shared" si="117"/>
        <v>602</v>
      </c>
      <c r="G2500" s="588">
        <v>1.06</v>
      </c>
      <c r="H2500" s="586">
        <v>12.9</v>
      </c>
      <c r="I2500" s="587">
        <f t="shared" si="118"/>
        <v>322.5</v>
      </c>
      <c r="J2500" s="589">
        <f t="shared" si="119"/>
        <v>0</v>
      </c>
    </row>
    <row r="2501" spans="1:10">
      <c r="A2501" s="584">
        <v>2016</v>
      </c>
      <c r="B2501" s="585" t="s">
        <v>1131</v>
      </c>
      <c r="C2501" s="585" t="s">
        <v>31</v>
      </c>
      <c r="D2501" s="586">
        <v>24641</v>
      </c>
      <c r="E2501" s="587">
        <v>24.67</v>
      </c>
      <c r="F2501" s="587">
        <f t="shared" si="117"/>
        <v>607893.47000000009</v>
      </c>
      <c r="G2501" s="588">
        <v>0.84</v>
      </c>
      <c r="H2501" s="586">
        <v>12.7</v>
      </c>
      <c r="I2501" s="587">
        <f t="shared" si="118"/>
        <v>312940.69999999995</v>
      </c>
      <c r="J2501" s="589">
        <f t="shared" si="119"/>
        <v>0</v>
      </c>
    </row>
    <row r="2502" spans="1:10">
      <c r="A2502" s="584">
        <v>2016</v>
      </c>
      <c r="B2502" s="585" t="s">
        <v>1131</v>
      </c>
      <c r="C2502" s="585" t="s">
        <v>31</v>
      </c>
      <c r="D2502" s="586">
        <v>24531</v>
      </c>
      <c r="E2502" s="587">
        <v>24.306999999999999</v>
      </c>
      <c r="F2502" s="587">
        <f t="shared" si="117"/>
        <v>596275.01699999999</v>
      </c>
      <c r="G2502" s="588">
        <v>0.68</v>
      </c>
      <c r="H2502" s="586">
        <v>12.6</v>
      </c>
      <c r="I2502" s="587">
        <f t="shared" si="118"/>
        <v>309090.59999999998</v>
      </c>
      <c r="J2502" s="589">
        <f t="shared" si="119"/>
        <v>0</v>
      </c>
    </row>
    <row r="2503" spans="1:10">
      <c r="A2503" s="584">
        <v>2016</v>
      </c>
      <c r="B2503" s="585" t="s">
        <v>1131</v>
      </c>
      <c r="C2503" s="585" t="s">
        <v>31</v>
      </c>
      <c r="D2503" s="586">
        <v>23973</v>
      </c>
      <c r="E2503" s="587">
        <v>26.436</v>
      </c>
      <c r="F2503" s="587">
        <f t="shared" si="117"/>
        <v>633750.228</v>
      </c>
      <c r="G2503" s="588">
        <v>0.66</v>
      </c>
      <c r="H2503" s="586">
        <v>9.9</v>
      </c>
      <c r="I2503" s="587">
        <f t="shared" si="118"/>
        <v>237332.7</v>
      </c>
      <c r="J2503" s="589">
        <f t="shared" si="119"/>
        <v>0</v>
      </c>
    </row>
    <row r="2504" spans="1:10">
      <c r="A2504" s="584">
        <v>2016</v>
      </c>
      <c r="B2504" s="585" t="s">
        <v>1131</v>
      </c>
      <c r="C2504" s="585" t="s">
        <v>31</v>
      </c>
      <c r="D2504" s="586">
        <v>11742</v>
      </c>
      <c r="E2504" s="587">
        <v>24.693999999999999</v>
      </c>
      <c r="F2504" s="587">
        <f t="shared" si="117"/>
        <v>289956.94799999997</v>
      </c>
      <c r="G2504" s="588">
        <v>0.84</v>
      </c>
      <c r="H2504" s="586">
        <v>12.6</v>
      </c>
      <c r="I2504" s="587">
        <f t="shared" si="118"/>
        <v>147949.19999999998</v>
      </c>
      <c r="J2504" s="589">
        <f t="shared" si="119"/>
        <v>0</v>
      </c>
    </row>
    <row r="2505" spans="1:10">
      <c r="A2505" s="584">
        <v>2016</v>
      </c>
      <c r="B2505" s="585" t="s">
        <v>1131</v>
      </c>
      <c r="C2505" s="585" t="s">
        <v>31</v>
      </c>
      <c r="D2505" s="586">
        <v>12262</v>
      </c>
      <c r="E2505" s="587">
        <v>24.968</v>
      </c>
      <c r="F2505" s="587">
        <f t="shared" si="117"/>
        <v>306157.61599999998</v>
      </c>
      <c r="G2505" s="588">
        <v>0.73</v>
      </c>
      <c r="H2505" s="586">
        <v>12.4</v>
      </c>
      <c r="I2505" s="587">
        <f t="shared" si="118"/>
        <v>152048.80000000002</v>
      </c>
      <c r="J2505" s="589">
        <f t="shared" si="119"/>
        <v>0</v>
      </c>
    </row>
    <row r="2506" spans="1:10">
      <c r="A2506" s="584">
        <v>2016</v>
      </c>
      <c r="B2506" s="585" t="s">
        <v>1131</v>
      </c>
      <c r="C2506" s="585" t="s">
        <v>31</v>
      </c>
      <c r="D2506" s="586">
        <v>23277</v>
      </c>
      <c r="E2506" s="587">
        <v>26.766999999999999</v>
      </c>
      <c r="F2506" s="587">
        <f t="shared" si="117"/>
        <v>623055.45900000003</v>
      </c>
      <c r="G2506" s="588">
        <v>1.06</v>
      </c>
      <c r="H2506" s="586">
        <v>8.6</v>
      </c>
      <c r="I2506" s="587">
        <f t="shared" si="118"/>
        <v>200182.19999999998</v>
      </c>
      <c r="J2506" s="589">
        <f t="shared" si="119"/>
        <v>0</v>
      </c>
    </row>
    <row r="2507" spans="1:10">
      <c r="A2507" s="584">
        <v>2016</v>
      </c>
      <c r="B2507" s="585" t="s">
        <v>1131</v>
      </c>
      <c r="C2507" s="585" t="s">
        <v>31</v>
      </c>
      <c r="D2507" s="586">
        <v>24250</v>
      </c>
      <c r="E2507" s="587">
        <v>25.759</v>
      </c>
      <c r="F2507" s="587">
        <f t="shared" si="117"/>
        <v>624655.75</v>
      </c>
      <c r="G2507" s="588">
        <v>1.19</v>
      </c>
      <c r="H2507" s="586">
        <v>9.6</v>
      </c>
      <c r="I2507" s="587">
        <f t="shared" si="118"/>
        <v>232800</v>
      </c>
      <c r="J2507" s="589">
        <f t="shared" si="119"/>
        <v>0</v>
      </c>
    </row>
    <row r="2508" spans="1:10">
      <c r="A2508" s="584">
        <v>2016</v>
      </c>
      <c r="B2508" s="585" t="s">
        <v>1131</v>
      </c>
      <c r="C2508" s="585" t="s">
        <v>31</v>
      </c>
      <c r="D2508" s="586">
        <v>23533</v>
      </c>
      <c r="E2508" s="587">
        <v>24.83</v>
      </c>
      <c r="F2508" s="587">
        <f t="shared" si="117"/>
        <v>584324.39</v>
      </c>
      <c r="G2508" s="588">
        <v>0.8</v>
      </c>
      <c r="H2508" s="586">
        <v>12.4</v>
      </c>
      <c r="I2508" s="587">
        <f t="shared" si="118"/>
        <v>291809.2</v>
      </c>
      <c r="J2508" s="589">
        <f t="shared" si="119"/>
        <v>0</v>
      </c>
    </row>
    <row r="2509" spans="1:10">
      <c r="A2509" s="584">
        <v>2016</v>
      </c>
      <c r="B2509" s="585" t="s">
        <v>1131</v>
      </c>
      <c r="C2509" s="585" t="s">
        <v>31</v>
      </c>
      <c r="D2509" s="586">
        <v>23314</v>
      </c>
      <c r="E2509" s="587">
        <v>25.431999999999999</v>
      </c>
      <c r="F2509" s="587">
        <f t="shared" si="117"/>
        <v>592921.64799999993</v>
      </c>
      <c r="G2509" s="588">
        <v>1.1399999999999999</v>
      </c>
      <c r="H2509" s="586">
        <v>10.3</v>
      </c>
      <c r="I2509" s="587">
        <f t="shared" si="118"/>
        <v>240134.2</v>
      </c>
      <c r="J2509" s="589">
        <f t="shared" si="119"/>
        <v>0</v>
      </c>
    </row>
    <row r="2510" spans="1:10">
      <c r="A2510" s="584">
        <v>2016</v>
      </c>
      <c r="B2510" s="585" t="s">
        <v>1131</v>
      </c>
      <c r="C2510" s="585" t="s">
        <v>31</v>
      </c>
      <c r="D2510" s="586">
        <v>24303</v>
      </c>
      <c r="E2510" s="587">
        <v>24.106999999999999</v>
      </c>
      <c r="F2510" s="587">
        <f t="shared" si="117"/>
        <v>585872.42099999997</v>
      </c>
      <c r="G2510" s="588">
        <v>0.69</v>
      </c>
      <c r="H2510" s="586">
        <v>13</v>
      </c>
      <c r="I2510" s="587">
        <f t="shared" si="118"/>
        <v>315939</v>
      </c>
      <c r="J2510" s="589">
        <f t="shared" si="119"/>
        <v>0</v>
      </c>
    </row>
    <row r="2511" spans="1:10">
      <c r="A2511" s="584">
        <v>2016</v>
      </c>
      <c r="B2511" s="585" t="s">
        <v>1131</v>
      </c>
      <c r="C2511" s="585" t="s">
        <v>31</v>
      </c>
      <c r="D2511" s="586">
        <v>12206</v>
      </c>
      <c r="E2511" s="587">
        <v>25.056000000000001</v>
      </c>
      <c r="F2511" s="587">
        <f t="shared" si="117"/>
        <v>305833.53600000002</v>
      </c>
      <c r="G2511" s="588">
        <v>0.84</v>
      </c>
      <c r="H2511" s="586">
        <v>11.7</v>
      </c>
      <c r="I2511" s="587">
        <f t="shared" si="118"/>
        <v>142810.19999999998</v>
      </c>
      <c r="J2511" s="589">
        <f t="shared" si="119"/>
        <v>0</v>
      </c>
    </row>
    <row r="2512" spans="1:10">
      <c r="A2512" s="584">
        <v>2016</v>
      </c>
      <c r="B2512" s="585" t="s">
        <v>1131</v>
      </c>
      <c r="C2512" s="585" t="s">
        <v>31</v>
      </c>
      <c r="D2512" s="586">
        <v>53634</v>
      </c>
      <c r="E2512" s="587">
        <v>21.748000000000001</v>
      </c>
      <c r="F2512" s="587">
        <f t="shared" si="117"/>
        <v>1166432.2320000001</v>
      </c>
      <c r="G2512" s="588">
        <v>0.56999999999999995</v>
      </c>
      <c r="H2512" s="586">
        <v>6.7</v>
      </c>
      <c r="I2512" s="587">
        <f t="shared" si="118"/>
        <v>359347.8</v>
      </c>
      <c r="J2512" s="589">
        <f t="shared" si="119"/>
        <v>0</v>
      </c>
    </row>
    <row r="2513" spans="1:10">
      <c r="A2513" s="584">
        <v>2016</v>
      </c>
      <c r="B2513" s="585" t="s">
        <v>1127</v>
      </c>
      <c r="C2513" s="585" t="s">
        <v>31</v>
      </c>
      <c r="D2513" s="586">
        <v>53105</v>
      </c>
      <c r="E2513" s="587">
        <v>17.965</v>
      </c>
      <c r="F2513" s="587">
        <f t="shared" si="117"/>
        <v>954031.32499999995</v>
      </c>
      <c r="G2513" s="588">
        <v>0.24</v>
      </c>
      <c r="H2513" s="586">
        <v>5.2</v>
      </c>
      <c r="I2513" s="587">
        <f t="shared" si="118"/>
        <v>276146</v>
      </c>
      <c r="J2513" s="589">
        <f t="shared" si="119"/>
        <v>0</v>
      </c>
    </row>
    <row r="2514" spans="1:10">
      <c r="A2514" s="584">
        <v>2016</v>
      </c>
      <c r="B2514" s="585" t="s">
        <v>1127</v>
      </c>
      <c r="C2514" s="585" t="s">
        <v>31</v>
      </c>
      <c r="D2514" s="586">
        <v>35408</v>
      </c>
      <c r="E2514" s="587">
        <v>18.135000000000002</v>
      </c>
      <c r="F2514" s="587">
        <f t="shared" si="117"/>
        <v>642124.08000000007</v>
      </c>
      <c r="G2514" s="588">
        <v>0.22</v>
      </c>
      <c r="H2514" s="586">
        <v>4.8</v>
      </c>
      <c r="I2514" s="587">
        <f t="shared" si="118"/>
        <v>169958.39999999999</v>
      </c>
      <c r="J2514" s="589">
        <f t="shared" si="119"/>
        <v>0</v>
      </c>
    </row>
    <row r="2515" spans="1:10">
      <c r="A2515" s="584">
        <v>2016</v>
      </c>
      <c r="B2515" s="585" t="s">
        <v>1127</v>
      </c>
      <c r="C2515" s="585" t="s">
        <v>31</v>
      </c>
      <c r="D2515" s="586">
        <v>17594</v>
      </c>
      <c r="E2515" s="587">
        <v>18.038</v>
      </c>
      <c r="F2515" s="587">
        <f t="shared" si="117"/>
        <v>317360.57199999999</v>
      </c>
      <c r="G2515" s="588">
        <v>0.25</v>
      </c>
      <c r="H2515" s="586">
        <v>4.9000000000000004</v>
      </c>
      <c r="I2515" s="587">
        <f t="shared" si="118"/>
        <v>86210.6</v>
      </c>
      <c r="J2515" s="589">
        <f t="shared" si="119"/>
        <v>0</v>
      </c>
    </row>
    <row r="2516" spans="1:10">
      <c r="A2516" s="584">
        <v>2016</v>
      </c>
      <c r="B2516" s="585" t="s">
        <v>1127</v>
      </c>
      <c r="C2516" s="585" t="s">
        <v>31</v>
      </c>
      <c r="D2516" s="586">
        <v>35371</v>
      </c>
      <c r="E2516" s="587">
        <v>17.245999999999999</v>
      </c>
      <c r="F2516" s="587">
        <f t="shared" si="117"/>
        <v>610008.26599999995</v>
      </c>
      <c r="G2516" s="588">
        <v>0.25</v>
      </c>
      <c r="H2516" s="586">
        <v>3.9</v>
      </c>
      <c r="I2516" s="587">
        <f t="shared" si="118"/>
        <v>137946.9</v>
      </c>
      <c r="J2516" s="589">
        <f t="shared" si="119"/>
        <v>0</v>
      </c>
    </row>
    <row r="2517" spans="1:10">
      <c r="A2517" s="584">
        <v>2016</v>
      </c>
      <c r="B2517" s="585" t="s">
        <v>1127</v>
      </c>
      <c r="C2517" s="585" t="s">
        <v>31</v>
      </c>
      <c r="D2517" s="586">
        <v>17676</v>
      </c>
      <c r="E2517" s="587">
        <v>17.872</v>
      </c>
      <c r="F2517" s="587">
        <f t="shared" si="117"/>
        <v>315905.47200000001</v>
      </c>
      <c r="G2517" s="588">
        <v>0.27</v>
      </c>
      <c r="H2517" s="586">
        <v>5.5</v>
      </c>
      <c r="I2517" s="587">
        <f t="shared" si="118"/>
        <v>97218</v>
      </c>
      <c r="J2517" s="589">
        <f t="shared" si="119"/>
        <v>0</v>
      </c>
    </row>
    <row r="2518" spans="1:10">
      <c r="A2518" s="584">
        <v>2016</v>
      </c>
      <c r="B2518" s="585" t="s">
        <v>1127</v>
      </c>
      <c r="C2518" s="585" t="s">
        <v>31</v>
      </c>
      <c r="D2518" s="586">
        <v>17732</v>
      </c>
      <c r="E2518" s="587">
        <v>17.597999999999999</v>
      </c>
      <c r="F2518" s="587">
        <f t="shared" si="117"/>
        <v>312047.73599999998</v>
      </c>
      <c r="G2518" s="588">
        <v>0.19</v>
      </c>
      <c r="H2518" s="586">
        <v>4.2</v>
      </c>
      <c r="I2518" s="587">
        <f t="shared" si="118"/>
        <v>74474.400000000009</v>
      </c>
      <c r="J2518" s="589">
        <f t="shared" si="119"/>
        <v>0</v>
      </c>
    </row>
    <row r="2519" spans="1:10">
      <c r="A2519" s="584">
        <v>2016</v>
      </c>
      <c r="B2519" s="585" t="s">
        <v>1127</v>
      </c>
      <c r="C2519" s="585" t="s">
        <v>31</v>
      </c>
      <c r="D2519" s="586">
        <v>17738</v>
      </c>
      <c r="E2519" s="587">
        <v>17.725999999999999</v>
      </c>
      <c r="F2519" s="587">
        <f t="shared" si="117"/>
        <v>314423.788</v>
      </c>
      <c r="G2519" s="588">
        <v>0.2</v>
      </c>
      <c r="H2519" s="586">
        <v>4.3</v>
      </c>
      <c r="I2519" s="587">
        <f t="shared" si="118"/>
        <v>76273.399999999994</v>
      </c>
      <c r="J2519" s="589">
        <f t="shared" si="119"/>
        <v>0</v>
      </c>
    </row>
    <row r="2520" spans="1:10">
      <c r="A2520" s="584">
        <v>2016</v>
      </c>
      <c r="B2520" s="585" t="s">
        <v>1127</v>
      </c>
      <c r="C2520" s="585" t="s">
        <v>31</v>
      </c>
      <c r="D2520" s="586">
        <v>17760</v>
      </c>
      <c r="E2520" s="587">
        <v>17.558</v>
      </c>
      <c r="F2520" s="587">
        <f t="shared" si="117"/>
        <v>311830.08</v>
      </c>
      <c r="G2520" s="588">
        <v>0.19</v>
      </c>
      <c r="H2520" s="586">
        <v>4.3</v>
      </c>
      <c r="I2520" s="587">
        <f t="shared" si="118"/>
        <v>76368</v>
      </c>
      <c r="J2520" s="589">
        <f t="shared" si="119"/>
        <v>0</v>
      </c>
    </row>
    <row r="2521" spans="1:10">
      <c r="A2521" s="584">
        <v>2016</v>
      </c>
      <c r="B2521" s="585" t="s">
        <v>1127</v>
      </c>
      <c r="C2521" s="585" t="s">
        <v>31</v>
      </c>
      <c r="D2521" s="586">
        <v>70880</v>
      </c>
      <c r="E2521" s="587">
        <v>17.855</v>
      </c>
      <c r="F2521" s="587">
        <f t="shared" si="117"/>
        <v>1265562.4000000001</v>
      </c>
      <c r="G2521" s="588">
        <v>0.23</v>
      </c>
      <c r="H2521" s="586">
        <v>5.0999999999999996</v>
      </c>
      <c r="I2521" s="587">
        <f t="shared" si="118"/>
        <v>361488</v>
      </c>
      <c r="J2521" s="589">
        <f t="shared" si="119"/>
        <v>0</v>
      </c>
    </row>
    <row r="2522" spans="1:10">
      <c r="A2522" s="584">
        <v>2016</v>
      </c>
      <c r="B2522" s="585" t="s">
        <v>1131</v>
      </c>
      <c r="C2522" s="585" t="s">
        <v>31</v>
      </c>
      <c r="D2522" s="586">
        <v>16109</v>
      </c>
      <c r="E2522" s="587">
        <v>26.065999999999999</v>
      </c>
      <c r="F2522" s="587">
        <f t="shared" si="117"/>
        <v>419897.19399999996</v>
      </c>
      <c r="G2522" s="588">
        <v>0.92</v>
      </c>
      <c r="H2522" s="586">
        <v>9.1</v>
      </c>
      <c r="I2522" s="587">
        <f t="shared" si="118"/>
        <v>146591.9</v>
      </c>
      <c r="J2522" s="589">
        <f t="shared" si="119"/>
        <v>0</v>
      </c>
    </row>
    <row r="2523" spans="1:10">
      <c r="A2523" s="584">
        <v>2016</v>
      </c>
      <c r="B2523" s="585" t="s">
        <v>1131</v>
      </c>
      <c r="C2523" s="585" t="s">
        <v>31</v>
      </c>
      <c r="D2523" s="586">
        <v>78793</v>
      </c>
      <c r="E2523" s="587">
        <v>18.2</v>
      </c>
      <c r="F2523" s="587">
        <f t="shared" si="117"/>
        <v>1434032.5999999999</v>
      </c>
      <c r="G2523" s="588">
        <v>0.56000000000000005</v>
      </c>
      <c r="H2523" s="586">
        <v>15.9</v>
      </c>
      <c r="I2523" s="587">
        <f t="shared" si="118"/>
        <v>1252808.7</v>
      </c>
      <c r="J2523" s="589">
        <f t="shared" si="119"/>
        <v>0</v>
      </c>
    </row>
    <row r="2524" spans="1:10">
      <c r="A2524" s="584">
        <v>2016</v>
      </c>
      <c r="B2524" s="585" t="s">
        <v>1133</v>
      </c>
      <c r="C2524" s="585" t="s">
        <v>31</v>
      </c>
      <c r="D2524" s="586">
        <v>363682</v>
      </c>
      <c r="E2524" s="587">
        <v>13.228</v>
      </c>
      <c r="F2524" s="587">
        <f t="shared" si="117"/>
        <v>4810785.4960000003</v>
      </c>
      <c r="G2524" s="588">
        <v>0.98</v>
      </c>
      <c r="H2524" s="586">
        <v>13.95</v>
      </c>
      <c r="I2524" s="587">
        <f t="shared" si="118"/>
        <v>5073363.8999999994</v>
      </c>
      <c r="J2524" s="589">
        <f t="shared" si="119"/>
        <v>1</v>
      </c>
    </row>
    <row r="2525" spans="1:10">
      <c r="A2525" s="584">
        <v>2016</v>
      </c>
      <c r="B2525" s="585" t="s">
        <v>1127</v>
      </c>
      <c r="C2525" s="585" t="s">
        <v>31</v>
      </c>
      <c r="D2525" s="586">
        <v>13549</v>
      </c>
      <c r="E2525" s="587">
        <v>16.638000000000002</v>
      </c>
      <c r="F2525" s="587">
        <f t="shared" si="117"/>
        <v>225428.26200000002</v>
      </c>
      <c r="G2525" s="588">
        <v>0.28999999999999998</v>
      </c>
      <c r="H2525" s="586">
        <v>6.2</v>
      </c>
      <c r="I2525" s="587">
        <f t="shared" si="118"/>
        <v>84003.8</v>
      </c>
      <c r="J2525" s="589">
        <f t="shared" si="119"/>
        <v>0</v>
      </c>
    </row>
    <row r="2526" spans="1:10">
      <c r="A2526" s="584">
        <v>2016</v>
      </c>
      <c r="B2526" s="585" t="s">
        <v>1131</v>
      </c>
      <c r="C2526" s="585" t="s">
        <v>31</v>
      </c>
      <c r="D2526" s="586">
        <v>35105</v>
      </c>
      <c r="E2526" s="587">
        <v>26.05</v>
      </c>
      <c r="F2526" s="587">
        <f t="shared" si="117"/>
        <v>914485.25</v>
      </c>
      <c r="G2526" s="588">
        <v>2.4900000000000002</v>
      </c>
      <c r="H2526" s="586">
        <v>7.4</v>
      </c>
      <c r="I2526" s="587">
        <f t="shared" si="118"/>
        <v>259777</v>
      </c>
      <c r="J2526" s="589">
        <f t="shared" si="119"/>
        <v>0</v>
      </c>
    </row>
    <row r="2527" spans="1:10">
      <c r="A2527" s="584">
        <v>2016</v>
      </c>
      <c r="B2527" s="585" t="s">
        <v>1131</v>
      </c>
      <c r="C2527" s="585" t="s">
        <v>31</v>
      </c>
      <c r="D2527" s="586">
        <v>34270</v>
      </c>
      <c r="E2527" s="587">
        <v>24.36</v>
      </c>
      <c r="F2527" s="587">
        <f t="shared" si="117"/>
        <v>834817.2</v>
      </c>
      <c r="G2527" s="588">
        <v>0.76</v>
      </c>
      <c r="H2527" s="586">
        <v>12.3</v>
      </c>
      <c r="I2527" s="587">
        <f t="shared" si="118"/>
        <v>421521</v>
      </c>
      <c r="J2527" s="589">
        <f t="shared" si="119"/>
        <v>0</v>
      </c>
    </row>
    <row r="2528" spans="1:10">
      <c r="A2528" s="584">
        <v>2016</v>
      </c>
      <c r="B2528" s="585" t="s">
        <v>1131</v>
      </c>
      <c r="C2528" s="585" t="s">
        <v>31</v>
      </c>
      <c r="D2528" s="586">
        <v>11857</v>
      </c>
      <c r="E2528" s="587">
        <v>23.9</v>
      </c>
      <c r="F2528" s="587">
        <f t="shared" si="117"/>
        <v>283382.3</v>
      </c>
      <c r="G2528" s="588">
        <v>0.81</v>
      </c>
      <c r="H2528" s="586">
        <v>14.4</v>
      </c>
      <c r="I2528" s="587">
        <f t="shared" si="118"/>
        <v>170740.80000000002</v>
      </c>
      <c r="J2528" s="589">
        <f t="shared" si="119"/>
        <v>0</v>
      </c>
    </row>
    <row r="2529" spans="1:10">
      <c r="A2529" s="584">
        <v>2016</v>
      </c>
      <c r="B2529" s="585" t="s">
        <v>1131</v>
      </c>
      <c r="C2529" s="585" t="s">
        <v>31</v>
      </c>
      <c r="D2529" s="586">
        <v>24578</v>
      </c>
      <c r="E2529" s="587">
        <v>24.3</v>
      </c>
      <c r="F2529" s="587">
        <f t="shared" si="117"/>
        <v>597245.4</v>
      </c>
      <c r="G2529" s="588">
        <v>0.76</v>
      </c>
      <c r="H2529" s="586">
        <v>13.3</v>
      </c>
      <c r="I2529" s="587">
        <f t="shared" si="118"/>
        <v>326887.40000000002</v>
      </c>
      <c r="J2529" s="589">
        <f t="shared" si="119"/>
        <v>0</v>
      </c>
    </row>
    <row r="2530" spans="1:10">
      <c r="A2530" s="584">
        <v>2016</v>
      </c>
      <c r="B2530" s="585" t="s">
        <v>1131</v>
      </c>
      <c r="C2530" s="585" t="s">
        <v>31</v>
      </c>
      <c r="D2530" s="586">
        <v>77704</v>
      </c>
      <c r="E2530" s="587">
        <v>24.67</v>
      </c>
      <c r="F2530" s="587">
        <f t="shared" si="117"/>
        <v>1916957.6800000002</v>
      </c>
      <c r="G2530" s="588">
        <v>0.73</v>
      </c>
      <c r="H2530" s="586">
        <v>10.3</v>
      </c>
      <c r="I2530" s="587">
        <f t="shared" si="118"/>
        <v>800351.20000000007</v>
      </c>
      <c r="J2530" s="589">
        <f t="shared" si="119"/>
        <v>0</v>
      </c>
    </row>
    <row r="2531" spans="1:10">
      <c r="A2531" s="584">
        <v>2016</v>
      </c>
      <c r="B2531" s="585" t="s">
        <v>1131</v>
      </c>
      <c r="C2531" s="585" t="s">
        <v>31</v>
      </c>
      <c r="D2531" s="586">
        <v>48934</v>
      </c>
      <c r="E2531" s="587">
        <v>25.95</v>
      </c>
      <c r="F2531" s="587">
        <f t="shared" si="117"/>
        <v>1269837.3</v>
      </c>
      <c r="G2531" s="588">
        <v>0.85</v>
      </c>
      <c r="H2531" s="586">
        <v>7.6</v>
      </c>
      <c r="I2531" s="587">
        <f t="shared" si="118"/>
        <v>371898.39999999997</v>
      </c>
      <c r="J2531" s="589">
        <f t="shared" si="119"/>
        <v>0</v>
      </c>
    </row>
    <row r="2532" spans="1:10">
      <c r="A2532" s="584">
        <v>2016</v>
      </c>
      <c r="B2532" s="585" t="s">
        <v>1131</v>
      </c>
      <c r="C2532" s="585" t="s">
        <v>31</v>
      </c>
      <c r="D2532" s="586">
        <v>11410</v>
      </c>
      <c r="E2532" s="587">
        <v>24.18</v>
      </c>
      <c r="F2532" s="587">
        <f t="shared" si="117"/>
        <v>275893.8</v>
      </c>
      <c r="G2532" s="588">
        <v>0.89</v>
      </c>
      <c r="H2532" s="586">
        <v>12.3</v>
      </c>
      <c r="I2532" s="587">
        <f t="shared" si="118"/>
        <v>140343</v>
      </c>
      <c r="J2532" s="589">
        <f t="shared" si="119"/>
        <v>0</v>
      </c>
    </row>
    <row r="2533" spans="1:10">
      <c r="A2533" s="584">
        <v>2016</v>
      </c>
      <c r="B2533" s="585" t="s">
        <v>1131</v>
      </c>
      <c r="C2533" s="585" t="s">
        <v>31</v>
      </c>
      <c r="D2533" s="586">
        <v>72902</v>
      </c>
      <c r="E2533" s="587">
        <v>24.01</v>
      </c>
      <c r="F2533" s="587">
        <f t="shared" si="117"/>
        <v>1750377.02</v>
      </c>
      <c r="G2533" s="588">
        <v>0.7</v>
      </c>
      <c r="H2533" s="586">
        <v>12.7</v>
      </c>
      <c r="I2533" s="587">
        <f t="shared" si="118"/>
        <v>925855.39999999991</v>
      </c>
      <c r="J2533" s="589">
        <f t="shared" si="119"/>
        <v>0</v>
      </c>
    </row>
    <row r="2534" spans="1:10">
      <c r="A2534" s="584">
        <v>2016</v>
      </c>
      <c r="B2534" s="585" t="s">
        <v>1131</v>
      </c>
      <c r="C2534" s="585" t="s">
        <v>31</v>
      </c>
      <c r="D2534" s="586">
        <v>12198</v>
      </c>
      <c r="E2534" s="587">
        <v>24.76</v>
      </c>
      <c r="F2534" s="587">
        <f t="shared" si="117"/>
        <v>302022.48000000004</v>
      </c>
      <c r="G2534" s="588">
        <v>2.4700000000000002</v>
      </c>
      <c r="H2534" s="586">
        <v>9.4</v>
      </c>
      <c r="I2534" s="587">
        <f t="shared" si="118"/>
        <v>114661.2</v>
      </c>
      <c r="J2534" s="589">
        <f t="shared" si="119"/>
        <v>0</v>
      </c>
    </row>
    <row r="2535" spans="1:10">
      <c r="A2535" s="584">
        <v>2016</v>
      </c>
      <c r="B2535" s="585" t="s">
        <v>1131</v>
      </c>
      <c r="C2535" s="585" t="s">
        <v>31</v>
      </c>
      <c r="D2535" s="586">
        <v>72380</v>
      </c>
      <c r="E2535" s="587">
        <v>25.12</v>
      </c>
      <c r="F2535" s="587">
        <f t="shared" si="117"/>
        <v>1818185.6</v>
      </c>
      <c r="G2535" s="588">
        <v>2.85</v>
      </c>
      <c r="H2535" s="586">
        <v>7.6</v>
      </c>
      <c r="I2535" s="587">
        <f t="shared" si="118"/>
        <v>550088</v>
      </c>
      <c r="J2535" s="589">
        <f t="shared" si="119"/>
        <v>0</v>
      </c>
    </row>
    <row r="2536" spans="1:10">
      <c r="A2536" s="584">
        <v>2016</v>
      </c>
      <c r="B2536" s="585" t="s">
        <v>1131</v>
      </c>
      <c r="C2536" s="585" t="s">
        <v>31</v>
      </c>
      <c r="D2536" s="586">
        <v>12239</v>
      </c>
      <c r="E2536" s="587">
        <v>24.79</v>
      </c>
      <c r="F2536" s="587">
        <f t="shared" si="117"/>
        <v>303404.81</v>
      </c>
      <c r="G2536" s="588">
        <v>0.67</v>
      </c>
      <c r="H2536" s="586">
        <v>12</v>
      </c>
      <c r="I2536" s="587">
        <f t="shared" si="118"/>
        <v>146868</v>
      </c>
      <c r="J2536" s="589">
        <f t="shared" si="119"/>
        <v>0</v>
      </c>
    </row>
    <row r="2537" spans="1:10">
      <c r="A2537" s="584">
        <v>2016</v>
      </c>
      <c r="B2537" s="585" t="s">
        <v>1127</v>
      </c>
      <c r="C2537" s="585" t="s">
        <v>31</v>
      </c>
      <c r="D2537" s="586">
        <v>160777</v>
      </c>
      <c r="E2537" s="587">
        <v>18.698</v>
      </c>
      <c r="F2537" s="587">
        <f t="shared" si="117"/>
        <v>3006208.3459999999</v>
      </c>
      <c r="G2537" s="588">
        <v>0.48</v>
      </c>
      <c r="H2537" s="586">
        <v>10.1</v>
      </c>
      <c r="I2537" s="587">
        <f t="shared" si="118"/>
        <v>1623847.7</v>
      </c>
      <c r="J2537" s="589">
        <f t="shared" si="119"/>
        <v>0</v>
      </c>
    </row>
    <row r="2538" spans="1:10">
      <c r="A2538" s="584">
        <v>2016</v>
      </c>
      <c r="B2538" s="585" t="s">
        <v>1127</v>
      </c>
      <c r="C2538" s="585" t="s">
        <v>31</v>
      </c>
      <c r="D2538" s="586">
        <v>145317</v>
      </c>
      <c r="E2538" s="587">
        <v>16.815999999999999</v>
      </c>
      <c r="F2538" s="587">
        <f t="shared" si="117"/>
        <v>2443650.6719999998</v>
      </c>
      <c r="G2538" s="588">
        <v>1.66</v>
      </c>
      <c r="H2538" s="586">
        <v>17.7</v>
      </c>
      <c r="I2538" s="587">
        <f t="shared" si="118"/>
        <v>2572110.9</v>
      </c>
      <c r="J2538" s="589">
        <f t="shared" si="119"/>
        <v>0</v>
      </c>
    </row>
    <row r="2539" spans="1:10">
      <c r="A2539" s="584">
        <v>2016</v>
      </c>
      <c r="B2539" s="585" t="s">
        <v>1127</v>
      </c>
      <c r="C2539" s="585" t="s">
        <v>31</v>
      </c>
      <c r="D2539" s="586">
        <v>49801</v>
      </c>
      <c r="E2539" s="587">
        <v>16.815999999999999</v>
      </c>
      <c r="F2539" s="587">
        <f t="shared" si="117"/>
        <v>837453.61599999992</v>
      </c>
      <c r="G2539" s="588">
        <v>1.66</v>
      </c>
      <c r="H2539" s="586">
        <v>17.7</v>
      </c>
      <c r="I2539" s="587">
        <f t="shared" si="118"/>
        <v>881477.7</v>
      </c>
      <c r="J2539" s="589">
        <f t="shared" si="119"/>
        <v>0</v>
      </c>
    </row>
    <row r="2540" spans="1:10">
      <c r="A2540" s="584">
        <v>2016</v>
      </c>
      <c r="B2540" s="585" t="s">
        <v>1131</v>
      </c>
      <c r="C2540" s="585" t="s">
        <v>31</v>
      </c>
      <c r="D2540" s="586">
        <v>51024</v>
      </c>
      <c r="E2540" s="587">
        <v>23.536999999999999</v>
      </c>
      <c r="F2540" s="587">
        <f t="shared" si="117"/>
        <v>1200951.888</v>
      </c>
      <c r="G2540" s="588">
        <v>0.7</v>
      </c>
      <c r="H2540" s="586">
        <v>12.6</v>
      </c>
      <c r="I2540" s="587">
        <f t="shared" si="118"/>
        <v>642902.4</v>
      </c>
      <c r="J2540" s="589">
        <f t="shared" si="119"/>
        <v>0</v>
      </c>
    </row>
    <row r="2541" spans="1:10">
      <c r="A2541" s="584">
        <v>2016</v>
      </c>
      <c r="B2541" s="585" t="s">
        <v>1131</v>
      </c>
      <c r="C2541" s="585" t="s">
        <v>31</v>
      </c>
      <c r="D2541" s="586">
        <v>96255</v>
      </c>
      <c r="E2541" s="587">
        <v>23.486000000000001</v>
      </c>
      <c r="F2541" s="587">
        <f t="shared" si="117"/>
        <v>2260644.9300000002</v>
      </c>
      <c r="G2541" s="588">
        <v>0.56999999999999995</v>
      </c>
      <c r="H2541" s="586">
        <v>10.6</v>
      </c>
      <c r="I2541" s="587">
        <f t="shared" si="118"/>
        <v>1020303</v>
      </c>
      <c r="J2541" s="589">
        <f t="shared" si="119"/>
        <v>0</v>
      </c>
    </row>
    <row r="2542" spans="1:10">
      <c r="A2542" s="584">
        <v>2016</v>
      </c>
      <c r="B2542" s="585" t="s">
        <v>1131</v>
      </c>
      <c r="C2542" s="585" t="s">
        <v>31</v>
      </c>
      <c r="D2542" s="586">
        <v>92392</v>
      </c>
      <c r="E2542" s="587">
        <v>21.295000000000002</v>
      </c>
      <c r="F2542" s="587">
        <f t="shared" si="117"/>
        <v>1967487.6400000001</v>
      </c>
      <c r="G2542" s="588">
        <v>0.42</v>
      </c>
      <c r="H2542" s="586">
        <v>13.9</v>
      </c>
      <c r="I2542" s="587">
        <f t="shared" si="118"/>
        <v>1284248.8</v>
      </c>
      <c r="J2542" s="589">
        <f t="shared" si="119"/>
        <v>0</v>
      </c>
    </row>
    <row r="2543" spans="1:10">
      <c r="A2543" s="584">
        <v>2016</v>
      </c>
      <c r="B2543" s="585" t="s">
        <v>1131</v>
      </c>
      <c r="C2543" s="585" t="s">
        <v>31</v>
      </c>
      <c r="D2543" s="586">
        <v>7536</v>
      </c>
      <c r="E2543" s="587">
        <v>23.687000000000001</v>
      </c>
      <c r="F2543" s="587">
        <f t="shared" si="117"/>
        <v>178505.23200000002</v>
      </c>
      <c r="G2543" s="588">
        <v>1</v>
      </c>
      <c r="H2543" s="586">
        <v>12.3</v>
      </c>
      <c r="I2543" s="587">
        <f t="shared" si="118"/>
        <v>92692.800000000003</v>
      </c>
      <c r="J2543" s="589">
        <f t="shared" si="119"/>
        <v>0</v>
      </c>
    </row>
    <row r="2544" spans="1:10">
      <c r="A2544" s="584">
        <v>2016</v>
      </c>
      <c r="B2544" s="585" t="s">
        <v>1131</v>
      </c>
      <c r="C2544" s="585" t="s">
        <v>31</v>
      </c>
      <c r="D2544" s="586">
        <v>33951</v>
      </c>
      <c r="E2544" s="587">
        <v>23.69</v>
      </c>
      <c r="F2544" s="587">
        <f t="shared" si="117"/>
        <v>804299.19000000006</v>
      </c>
      <c r="G2544" s="588">
        <v>0.69</v>
      </c>
      <c r="H2544" s="586">
        <v>12.2</v>
      </c>
      <c r="I2544" s="587">
        <f t="shared" si="118"/>
        <v>414202.19999999995</v>
      </c>
      <c r="J2544" s="589">
        <f t="shared" si="119"/>
        <v>0</v>
      </c>
    </row>
    <row r="2545" spans="1:10">
      <c r="A2545" s="584">
        <v>2016</v>
      </c>
      <c r="B2545" s="585" t="s">
        <v>1131</v>
      </c>
      <c r="C2545" s="585" t="s">
        <v>31</v>
      </c>
      <c r="D2545" s="586">
        <v>62816</v>
      </c>
      <c r="E2545" s="587">
        <v>23.738</v>
      </c>
      <c r="F2545" s="587">
        <f t="shared" si="117"/>
        <v>1491126.2079999999</v>
      </c>
      <c r="G2545" s="588">
        <v>3.55</v>
      </c>
      <c r="H2545" s="586">
        <v>11.68</v>
      </c>
      <c r="I2545" s="587">
        <f t="shared" si="118"/>
        <v>733690.88</v>
      </c>
      <c r="J2545" s="589">
        <f t="shared" si="119"/>
        <v>0</v>
      </c>
    </row>
    <row r="2546" spans="1:10">
      <c r="A2546" s="584">
        <v>2016</v>
      </c>
      <c r="B2546" s="585" t="s">
        <v>1131</v>
      </c>
      <c r="C2546" s="585" t="s">
        <v>31</v>
      </c>
      <c r="D2546" s="586">
        <v>15146</v>
      </c>
      <c r="E2546" s="587">
        <v>25.986000000000001</v>
      </c>
      <c r="F2546" s="587">
        <f t="shared" si="117"/>
        <v>393583.95600000001</v>
      </c>
      <c r="G2546" s="588">
        <v>2.52</v>
      </c>
      <c r="H2546" s="586">
        <v>7.15</v>
      </c>
      <c r="I2546" s="587">
        <f t="shared" si="118"/>
        <v>108293.90000000001</v>
      </c>
      <c r="J2546" s="589">
        <f t="shared" si="119"/>
        <v>0</v>
      </c>
    </row>
    <row r="2547" spans="1:10">
      <c r="A2547" s="584">
        <v>2016</v>
      </c>
      <c r="B2547" s="585" t="s">
        <v>1131</v>
      </c>
      <c r="C2547" s="585" t="s">
        <v>31</v>
      </c>
      <c r="D2547" s="586">
        <v>239235</v>
      </c>
      <c r="E2547" s="587">
        <v>25.012</v>
      </c>
      <c r="F2547" s="587">
        <f t="shared" si="117"/>
        <v>5983745.8200000003</v>
      </c>
      <c r="G2547" s="588">
        <v>3.88</v>
      </c>
      <c r="H2547" s="586">
        <v>8.94</v>
      </c>
      <c r="I2547" s="587">
        <f t="shared" si="118"/>
        <v>2138760.9</v>
      </c>
      <c r="J2547" s="589">
        <f t="shared" si="119"/>
        <v>0</v>
      </c>
    </row>
    <row r="2548" spans="1:10">
      <c r="A2548" s="584">
        <v>2016</v>
      </c>
      <c r="B2548" s="585" t="s">
        <v>1131</v>
      </c>
      <c r="C2548" s="585" t="s">
        <v>31</v>
      </c>
      <c r="D2548" s="586">
        <v>238361</v>
      </c>
      <c r="E2548" s="587">
        <v>26.196000000000002</v>
      </c>
      <c r="F2548" s="587">
        <f t="shared" si="117"/>
        <v>6244104.7560000001</v>
      </c>
      <c r="G2548" s="588">
        <v>3.09</v>
      </c>
      <c r="H2548" s="586">
        <v>7.52</v>
      </c>
      <c r="I2548" s="587">
        <f t="shared" si="118"/>
        <v>1792474.72</v>
      </c>
      <c r="J2548" s="589">
        <f t="shared" si="119"/>
        <v>0</v>
      </c>
    </row>
    <row r="2549" spans="1:10">
      <c r="A2549" s="584">
        <v>2016</v>
      </c>
      <c r="B2549" s="585" t="s">
        <v>1131</v>
      </c>
      <c r="C2549" s="585" t="s">
        <v>31</v>
      </c>
      <c r="D2549" s="586">
        <v>3719</v>
      </c>
      <c r="E2549" s="587">
        <v>25.193999999999999</v>
      </c>
      <c r="F2549" s="587">
        <f t="shared" si="117"/>
        <v>93696.48599999999</v>
      </c>
      <c r="G2549" s="588">
        <v>2.98</v>
      </c>
      <c r="H2549" s="586">
        <v>9.0500000000000007</v>
      </c>
      <c r="I2549" s="587">
        <f t="shared" si="118"/>
        <v>33656.950000000004</v>
      </c>
      <c r="J2549" s="589">
        <f t="shared" si="119"/>
        <v>0</v>
      </c>
    </row>
    <row r="2550" spans="1:10">
      <c r="A2550" s="584">
        <v>2016</v>
      </c>
      <c r="B2550" s="585" t="s">
        <v>1131</v>
      </c>
      <c r="C2550" s="585" t="s">
        <v>31</v>
      </c>
      <c r="D2550" s="586">
        <v>57809</v>
      </c>
      <c r="E2550" s="587">
        <v>25.071999999999999</v>
      </c>
      <c r="F2550" s="587">
        <f t="shared" si="117"/>
        <v>1449387.2479999999</v>
      </c>
      <c r="G2550" s="588">
        <v>3.05</v>
      </c>
      <c r="H2550" s="586">
        <v>9.2799999999999994</v>
      </c>
      <c r="I2550" s="587">
        <f t="shared" si="118"/>
        <v>536467.52</v>
      </c>
      <c r="J2550" s="589">
        <f t="shared" si="119"/>
        <v>0</v>
      </c>
    </row>
    <row r="2551" spans="1:10">
      <c r="A2551" s="584">
        <v>2016</v>
      </c>
      <c r="B2551" s="585" t="s">
        <v>1127</v>
      </c>
      <c r="C2551" s="585" t="s">
        <v>31</v>
      </c>
      <c r="D2551" s="586">
        <v>13905</v>
      </c>
      <c r="E2551" s="587">
        <v>17.923999999999999</v>
      </c>
      <c r="F2551" s="587">
        <f t="shared" si="117"/>
        <v>249233.22</v>
      </c>
      <c r="G2551" s="588">
        <v>0.25</v>
      </c>
      <c r="H2551" s="586">
        <v>4.8</v>
      </c>
      <c r="I2551" s="587">
        <f t="shared" si="118"/>
        <v>66744</v>
      </c>
      <c r="J2551" s="589">
        <f t="shared" si="119"/>
        <v>0</v>
      </c>
    </row>
    <row r="2552" spans="1:10">
      <c r="A2552" s="584">
        <v>2016</v>
      </c>
      <c r="B2552" s="585" t="s">
        <v>1127</v>
      </c>
      <c r="C2552" s="585" t="s">
        <v>31</v>
      </c>
      <c r="D2552" s="586">
        <v>27998</v>
      </c>
      <c r="E2552" s="587">
        <v>17.457999999999998</v>
      </c>
      <c r="F2552" s="587">
        <f t="shared" si="117"/>
        <v>488789.08399999997</v>
      </c>
      <c r="G2552" s="588">
        <v>0.2</v>
      </c>
      <c r="H2552" s="586">
        <v>4.3</v>
      </c>
      <c r="I2552" s="587">
        <f t="shared" si="118"/>
        <v>120391.4</v>
      </c>
      <c r="J2552" s="589">
        <f t="shared" si="119"/>
        <v>0</v>
      </c>
    </row>
    <row r="2553" spans="1:10">
      <c r="A2553" s="584">
        <v>2016</v>
      </c>
      <c r="B2553" s="585" t="s">
        <v>1127</v>
      </c>
      <c r="C2553" s="585" t="s">
        <v>31</v>
      </c>
      <c r="D2553" s="586">
        <v>14154</v>
      </c>
      <c r="E2553" s="587">
        <v>17.93</v>
      </c>
      <c r="F2553" s="587">
        <f t="shared" si="117"/>
        <v>253781.22</v>
      </c>
      <c r="G2553" s="588">
        <v>0.26</v>
      </c>
      <c r="H2553" s="586">
        <v>5.3</v>
      </c>
      <c r="I2553" s="587">
        <f t="shared" si="118"/>
        <v>75016.2</v>
      </c>
      <c r="J2553" s="589">
        <f t="shared" si="119"/>
        <v>0</v>
      </c>
    </row>
    <row r="2554" spans="1:10">
      <c r="A2554" s="584">
        <v>2016</v>
      </c>
      <c r="B2554" s="585" t="s">
        <v>1133</v>
      </c>
      <c r="C2554" s="585" t="s">
        <v>31</v>
      </c>
      <c r="D2554" s="586">
        <v>109972</v>
      </c>
      <c r="E2554" s="587">
        <v>14.042</v>
      </c>
      <c r="F2554" s="587">
        <f t="shared" si="117"/>
        <v>1544226.824</v>
      </c>
      <c r="G2554" s="588">
        <v>0.77</v>
      </c>
      <c r="H2554" s="586">
        <v>7.9</v>
      </c>
      <c r="I2554" s="587">
        <f t="shared" si="118"/>
        <v>868778.8</v>
      </c>
      <c r="J2554" s="589">
        <f t="shared" si="119"/>
        <v>1</v>
      </c>
    </row>
    <row r="2555" spans="1:10">
      <c r="A2555" s="584">
        <v>2016</v>
      </c>
      <c r="B2555" s="585" t="s">
        <v>1127</v>
      </c>
      <c r="C2555" s="585" t="s">
        <v>31</v>
      </c>
      <c r="D2555" s="586">
        <v>15118</v>
      </c>
      <c r="E2555" s="587">
        <v>17.559999999999999</v>
      </c>
      <c r="F2555" s="587">
        <f t="shared" si="117"/>
        <v>265472.07999999996</v>
      </c>
      <c r="G2555" s="588">
        <v>0.19</v>
      </c>
      <c r="H2555" s="586">
        <v>4.8</v>
      </c>
      <c r="I2555" s="587">
        <f t="shared" si="118"/>
        <v>72566.399999999994</v>
      </c>
      <c r="J2555" s="589">
        <f t="shared" si="119"/>
        <v>0</v>
      </c>
    </row>
    <row r="2556" spans="1:10">
      <c r="A2556" s="584">
        <v>2016</v>
      </c>
      <c r="B2556" s="585" t="s">
        <v>1127</v>
      </c>
      <c r="C2556" s="585" t="s">
        <v>31</v>
      </c>
      <c r="D2556" s="586">
        <v>156201</v>
      </c>
      <c r="E2556" s="587">
        <v>18.37</v>
      </c>
      <c r="F2556" s="587">
        <f t="shared" si="117"/>
        <v>2869412.37</v>
      </c>
      <c r="G2556" s="588">
        <v>1.02</v>
      </c>
      <c r="H2556" s="586">
        <v>15.4</v>
      </c>
      <c r="I2556" s="587">
        <f t="shared" si="118"/>
        <v>2405495.4</v>
      </c>
      <c r="J2556" s="589">
        <f t="shared" si="119"/>
        <v>0</v>
      </c>
    </row>
    <row r="2557" spans="1:10">
      <c r="A2557" s="584">
        <v>2016</v>
      </c>
      <c r="B2557" s="585" t="s">
        <v>1127</v>
      </c>
      <c r="C2557" s="585" t="s">
        <v>31</v>
      </c>
      <c r="D2557" s="586">
        <v>60424</v>
      </c>
      <c r="E2557" s="587">
        <v>17.88</v>
      </c>
      <c r="F2557" s="587">
        <f t="shared" si="117"/>
        <v>1080381.1199999999</v>
      </c>
      <c r="G2557" s="588">
        <v>0.18</v>
      </c>
      <c r="H2557" s="586">
        <v>4.2</v>
      </c>
      <c r="I2557" s="587">
        <f t="shared" si="118"/>
        <v>253780.80000000002</v>
      </c>
      <c r="J2557" s="589">
        <f t="shared" si="119"/>
        <v>0</v>
      </c>
    </row>
    <row r="2558" spans="1:10">
      <c r="A2558" s="584">
        <v>2016</v>
      </c>
      <c r="B2558" s="585" t="s">
        <v>1127</v>
      </c>
      <c r="C2558" s="585" t="s">
        <v>31</v>
      </c>
      <c r="D2558" s="586">
        <v>4037</v>
      </c>
      <c r="E2558" s="587">
        <v>18.34</v>
      </c>
      <c r="F2558" s="587">
        <f t="shared" si="117"/>
        <v>74038.58</v>
      </c>
      <c r="G2558" s="588">
        <v>1.07</v>
      </c>
      <c r="H2558" s="586">
        <v>16.5</v>
      </c>
      <c r="I2558" s="587">
        <f t="shared" si="118"/>
        <v>66610.5</v>
      </c>
      <c r="J2558" s="589">
        <f t="shared" si="119"/>
        <v>0</v>
      </c>
    </row>
    <row r="2559" spans="1:10">
      <c r="A2559" s="584">
        <v>2016</v>
      </c>
      <c r="B2559" s="585" t="s">
        <v>1127</v>
      </c>
      <c r="C2559" s="585" t="s">
        <v>31</v>
      </c>
      <c r="D2559" s="586">
        <v>15139</v>
      </c>
      <c r="E2559" s="587">
        <v>17.829999999999998</v>
      </c>
      <c r="F2559" s="587">
        <f t="shared" si="117"/>
        <v>269928.37</v>
      </c>
      <c r="G2559" s="588">
        <v>0.2</v>
      </c>
      <c r="H2559" s="586">
        <v>4.9000000000000004</v>
      </c>
      <c r="I2559" s="587">
        <f t="shared" si="118"/>
        <v>74181.100000000006</v>
      </c>
      <c r="J2559" s="589">
        <f t="shared" si="119"/>
        <v>0</v>
      </c>
    </row>
    <row r="2560" spans="1:10">
      <c r="A2560" s="584">
        <v>2016</v>
      </c>
      <c r="B2560" s="585" t="s">
        <v>1131</v>
      </c>
      <c r="C2560" s="585" t="s">
        <v>31</v>
      </c>
      <c r="D2560" s="586">
        <v>35226</v>
      </c>
      <c r="E2560" s="587">
        <v>23</v>
      </c>
      <c r="F2560" s="587">
        <f t="shared" si="117"/>
        <v>810198</v>
      </c>
      <c r="G2560" s="588">
        <v>0.5</v>
      </c>
      <c r="H2560" s="586">
        <v>9.9</v>
      </c>
      <c r="I2560" s="587">
        <f t="shared" si="118"/>
        <v>348737.4</v>
      </c>
      <c r="J2560" s="589">
        <f t="shared" si="119"/>
        <v>0</v>
      </c>
    </row>
    <row r="2561" spans="1:10">
      <c r="A2561" s="584">
        <v>2016</v>
      </c>
      <c r="B2561" s="585" t="s">
        <v>1131</v>
      </c>
      <c r="C2561" s="585" t="s">
        <v>31</v>
      </c>
      <c r="D2561" s="586">
        <v>33344</v>
      </c>
      <c r="E2561" s="587">
        <v>26.16</v>
      </c>
      <c r="F2561" s="587">
        <f t="shared" si="117"/>
        <v>872279.04000000004</v>
      </c>
      <c r="G2561" s="588">
        <v>3.05</v>
      </c>
      <c r="H2561" s="586">
        <v>7.6</v>
      </c>
      <c r="I2561" s="587">
        <f t="shared" si="118"/>
        <v>253414.39999999999</v>
      </c>
      <c r="J2561" s="589">
        <f t="shared" si="119"/>
        <v>0</v>
      </c>
    </row>
    <row r="2562" spans="1:10">
      <c r="A2562" s="584">
        <v>2016</v>
      </c>
      <c r="B2562" s="585" t="s">
        <v>1131</v>
      </c>
      <c r="C2562" s="585" t="s">
        <v>31</v>
      </c>
      <c r="D2562" s="586">
        <v>45946</v>
      </c>
      <c r="E2562" s="587">
        <v>25.14</v>
      </c>
      <c r="F2562" s="587">
        <f t="shared" si="117"/>
        <v>1155082.44</v>
      </c>
      <c r="G2562" s="588">
        <v>2.84</v>
      </c>
      <c r="H2562" s="586">
        <v>9</v>
      </c>
      <c r="I2562" s="587">
        <f t="shared" si="118"/>
        <v>413514</v>
      </c>
      <c r="J2562" s="589">
        <f t="shared" si="119"/>
        <v>0</v>
      </c>
    </row>
    <row r="2563" spans="1:10">
      <c r="A2563" s="584">
        <v>2016</v>
      </c>
      <c r="B2563" s="585" t="s">
        <v>1131</v>
      </c>
      <c r="C2563" s="585" t="s">
        <v>31</v>
      </c>
      <c r="D2563" s="586">
        <v>12602</v>
      </c>
      <c r="E2563" s="587">
        <v>23.454000000000001</v>
      </c>
      <c r="F2563" s="587">
        <f t="shared" ref="F2563:F2626" si="120">E2563*D2563</f>
        <v>295567.30800000002</v>
      </c>
      <c r="G2563" s="588">
        <v>2.76</v>
      </c>
      <c r="H2563" s="586">
        <v>8.3000000000000007</v>
      </c>
      <c r="I2563" s="587">
        <f t="shared" ref="I2563:I2626" si="121">H2563*D2563</f>
        <v>104596.6</v>
      </c>
      <c r="J2563" s="589">
        <f t="shared" ref="J2563:J2626" si="122">IF(B2563="LIG",1,0)</f>
        <v>0</v>
      </c>
    </row>
    <row r="2564" spans="1:10">
      <c r="A2564" s="584">
        <v>2016</v>
      </c>
      <c r="B2564" s="585" t="s">
        <v>1131</v>
      </c>
      <c r="C2564" s="585" t="s">
        <v>31</v>
      </c>
      <c r="D2564" s="586">
        <v>101783</v>
      </c>
      <c r="E2564" s="587">
        <v>22.434000000000001</v>
      </c>
      <c r="F2564" s="587">
        <f t="shared" si="120"/>
        <v>2283399.8220000002</v>
      </c>
      <c r="G2564" s="588">
        <v>2.98</v>
      </c>
      <c r="H2564" s="586">
        <v>8.5</v>
      </c>
      <c r="I2564" s="587">
        <f t="shared" si="121"/>
        <v>865155.5</v>
      </c>
      <c r="J2564" s="589">
        <f t="shared" si="122"/>
        <v>0</v>
      </c>
    </row>
    <row r="2565" spans="1:10">
      <c r="A2565" s="584">
        <v>2016</v>
      </c>
      <c r="B2565" s="585" t="s">
        <v>1131</v>
      </c>
      <c r="C2565" s="585" t="s">
        <v>31</v>
      </c>
      <c r="D2565" s="586">
        <v>3539</v>
      </c>
      <c r="E2565" s="587">
        <v>22.216000000000001</v>
      </c>
      <c r="F2565" s="587">
        <f t="shared" si="120"/>
        <v>78622.423999999999</v>
      </c>
      <c r="G2565" s="588">
        <v>2.81</v>
      </c>
      <c r="H2565" s="586">
        <v>8.1</v>
      </c>
      <c r="I2565" s="587">
        <f t="shared" si="121"/>
        <v>28665.899999999998</v>
      </c>
      <c r="J2565" s="589">
        <f t="shared" si="122"/>
        <v>0</v>
      </c>
    </row>
    <row r="2566" spans="1:10">
      <c r="A2566" s="584">
        <v>2016</v>
      </c>
      <c r="B2566" s="585" t="s">
        <v>1131</v>
      </c>
      <c r="C2566" s="585" t="s">
        <v>31</v>
      </c>
      <c r="D2566" s="586">
        <v>20996</v>
      </c>
      <c r="E2566" s="587">
        <v>21.841999999999999</v>
      </c>
      <c r="F2566" s="587">
        <f t="shared" si="120"/>
        <v>458594.63199999998</v>
      </c>
      <c r="G2566" s="588">
        <v>2.86</v>
      </c>
      <c r="H2566" s="586">
        <v>7.6</v>
      </c>
      <c r="I2566" s="587">
        <f t="shared" si="121"/>
        <v>159569.60000000001</v>
      </c>
      <c r="J2566" s="589">
        <f t="shared" si="122"/>
        <v>0</v>
      </c>
    </row>
    <row r="2567" spans="1:10">
      <c r="A2567" s="584">
        <v>2016</v>
      </c>
      <c r="B2567" s="585" t="s">
        <v>1131</v>
      </c>
      <c r="C2567" s="585" t="s">
        <v>31</v>
      </c>
      <c r="D2567" s="586">
        <v>6047</v>
      </c>
      <c r="E2567" s="587">
        <v>23.244</v>
      </c>
      <c r="F2567" s="587">
        <f t="shared" si="120"/>
        <v>140556.46799999999</v>
      </c>
      <c r="G2567" s="588">
        <v>2.41</v>
      </c>
      <c r="H2567" s="586">
        <v>8.6</v>
      </c>
      <c r="I2567" s="587">
        <f t="shared" si="121"/>
        <v>52004.2</v>
      </c>
      <c r="J2567" s="589">
        <f t="shared" si="122"/>
        <v>0</v>
      </c>
    </row>
    <row r="2568" spans="1:10">
      <c r="A2568" s="584">
        <v>2016</v>
      </c>
      <c r="B2568" s="585" t="s">
        <v>1131</v>
      </c>
      <c r="C2568" s="585" t="s">
        <v>31</v>
      </c>
      <c r="D2568" s="586">
        <v>24263</v>
      </c>
      <c r="E2568" s="587">
        <v>22.276</v>
      </c>
      <c r="F2568" s="587">
        <f t="shared" si="120"/>
        <v>540482.58799999999</v>
      </c>
      <c r="G2568" s="588">
        <v>3</v>
      </c>
      <c r="H2568" s="586">
        <v>8.6999999999999993</v>
      </c>
      <c r="I2568" s="587">
        <f t="shared" si="121"/>
        <v>211088.09999999998</v>
      </c>
      <c r="J2568" s="589">
        <f t="shared" si="122"/>
        <v>0</v>
      </c>
    </row>
    <row r="2569" spans="1:10">
      <c r="A2569" s="584">
        <v>2016</v>
      </c>
      <c r="B2569" s="585" t="s">
        <v>1131</v>
      </c>
      <c r="C2569" s="585" t="s">
        <v>31</v>
      </c>
      <c r="D2569" s="586">
        <v>91421</v>
      </c>
      <c r="E2569" s="587">
        <v>23.422000000000001</v>
      </c>
      <c r="F2569" s="587">
        <f t="shared" si="120"/>
        <v>2141262.662</v>
      </c>
      <c r="G2569" s="588">
        <v>2.48</v>
      </c>
      <c r="H2569" s="586">
        <v>8.8000000000000007</v>
      </c>
      <c r="I2569" s="587">
        <f t="shared" si="121"/>
        <v>804504.8</v>
      </c>
      <c r="J2569" s="589">
        <f t="shared" si="122"/>
        <v>0</v>
      </c>
    </row>
    <row r="2570" spans="1:10">
      <c r="A2570" s="584">
        <v>2016</v>
      </c>
      <c r="B2570" s="585" t="s">
        <v>1131</v>
      </c>
      <c r="C2570" s="585" t="s">
        <v>31</v>
      </c>
      <c r="D2570" s="586">
        <v>57810</v>
      </c>
      <c r="E2570" s="587">
        <v>22.378</v>
      </c>
      <c r="F2570" s="587">
        <f t="shared" si="120"/>
        <v>1293672.18</v>
      </c>
      <c r="G2570" s="588">
        <v>3.11</v>
      </c>
      <c r="H2570" s="586">
        <v>8.9</v>
      </c>
      <c r="I2570" s="587">
        <f t="shared" si="121"/>
        <v>514509</v>
      </c>
      <c r="J2570" s="589">
        <f t="shared" si="122"/>
        <v>0</v>
      </c>
    </row>
    <row r="2571" spans="1:10">
      <c r="A2571" s="584">
        <v>2016</v>
      </c>
      <c r="B2571" s="585" t="s">
        <v>1131</v>
      </c>
      <c r="C2571" s="585" t="s">
        <v>31</v>
      </c>
      <c r="D2571" s="586">
        <v>5877</v>
      </c>
      <c r="E2571" s="587">
        <v>23.923999999999999</v>
      </c>
      <c r="F2571" s="587">
        <f t="shared" si="120"/>
        <v>140601.348</v>
      </c>
      <c r="G2571" s="588">
        <v>2.64</v>
      </c>
      <c r="H2571" s="586">
        <v>8.3000000000000007</v>
      </c>
      <c r="I2571" s="587">
        <f t="shared" si="121"/>
        <v>48779.100000000006</v>
      </c>
      <c r="J2571" s="589">
        <f t="shared" si="122"/>
        <v>0</v>
      </c>
    </row>
    <row r="2572" spans="1:10">
      <c r="A2572" s="584">
        <v>2016</v>
      </c>
      <c r="B2572" s="585" t="s">
        <v>1131</v>
      </c>
      <c r="C2572" s="585" t="s">
        <v>31</v>
      </c>
      <c r="D2572" s="586">
        <v>19551</v>
      </c>
      <c r="E2572" s="587">
        <v>23.178000000000001</v>
      </c>
      <c r="F2572" s="587">
        <f t="shared" si="120"/>
        <v>453153.07800000004</v>
      </c>
      <c r="G2572" s="588">
        <v>2.67</v>
      </c>
      <c r="H2572" s="586">
        <v>8.4</v>
      </c>
      <c r="I2572" s="587">
        <f t="shared" si="121"/>
        <v>164228.4</v>
      </c>
      <c r="J2572" s="589">
        <f t="shared" si="122"/>
        <v>0</v>
      </c>
    </row>
    <row r="2573" spans="1:10">
      <c r="A2573" s="584">
        <v>2016</v>
      </c>
      <c r="B2573" s="585" t="s">
        <v>1127</v>
      </c>
      <c r="C2573" s="585" t="s">
        <v>31</v>
      </c>
      <c r="D2573" s="586">
        <v>63336</v>
      </c>
      <c r="E2573" s="587">
        <v>17.63</v>
      </c>
      <c r="F2573" s="587">
        <f t="shared" si="120"/>
        <v>1116613.68</v>
      </c>
      <c r="G2573" s="588">
        <v>0.19</v>
      </c>
      <c r="H2573" s="586">
        <v>4.5</v>
      </c>
      <c r="I2573" s="587">
        <f t="shared" si="121"/>
        <v>285012</v>
      </c>
      <c r="J2573" s="589">
        <f t="shared" si="122"/>
        <v>0</v>
      </c>
    </row>
    <row r="2574" spans="1:10">
      <c r="A2574" s="584">
        <v>2016</v>
      </c>
      <c r="B2574" s="585" t="s">
        <v>1127</v>
      </c>
      <c r="C2574" s="585" t="s">
        <v>31</v>
      </c>
      <c r="D2574" s="586">
        <v>15940</v>
      </c>
      <c r="E2574" s="587">
        <v>18.158000000000001</v>
      </c>
      <c r="F2574" s="587">
        <f t="shared" si="120"/>
        <v>289438.52</v>
      </c>
      <c r="G2574" s="588">
        <v>0.26</v>
      </c>
      <c r="H2574" s="586">
        <v>4.5999999999999996</v>
      </c>
      <c r="I2574" s="587">
        <f t="shared" si="121"/>
        <v>73324</v>
      </c>
      <c r="J2574" s="589">
        <f t="shared" si="122"/>
        <v>0</v>
      </c>
    </row>
    <row r="2575" spans="1:10">
      <c r="A2575" s="584">
        <v>2016</v>
      </c>
      <c r="B2575" s="585" t="s">
        <v>1127</v>
      </c>
      <c r="C2575" s="585" t="s">
        <v>31</v>
      </c>
      <c r="D2575" s="586">
        <v>15724</v>
      </c>
      <c r="E2575" s="587">
        <v>17.814</v>
      </c>
      <c r="F2575" s="587">
        <f t="shared" si="120"/>
        <v>280107.33600000001</v>
      </c>
      <c r="G2575" s="588">
        <v>0.22</v>
      </c>
      <c r="H2575" s="586">
        <v>4.7</v>
      </c>
      <c r="I2575" s="587">
        <f t="shared" si="121"/>
        <v>73902.8</v>
      </c>
      <c r="J2575" s="589">
        <f t="shared" si="122"/>
        <v>0</v>
      </c>
    </row>
    <row r="2576" spans="1:10">
      <c r="A2576" s="584">
        <v>2016</v>
      </c>
      <c r="B2576" s="585" t="s">
        <v>1131</v>
      </c>
      <c r="C2576" s="585" t="s">
        <v>31</v>
      </c>
      <c r="D2576" s="586">
        <v>234943</v>
      </c>
      <c r="E2576" s="587">
        <v>25.173999999999999</v>
      </c>
      <c r="F2576" s="587">
        <f t="shared" si="120"/>
        <v>5914455.0819999995</v>
      </c>
      <c r="G2576" s="588">
        <v>3.12</v>
      </c>
      <c r="H2576" s="586">
        <v>6.5</v>
      </c>
      <c r="I2576" s="587">
        <f t="shared" si="121"/>
        <v>1527129.5</v>
      </c>
      <c r="J2576" s="589">
        <f t="shared" si="122"/>
        <v>0</v>
      </c>
    </row>
    <row r="2577" spans="1:10">
      <c r="A2577" s="584">
        <v>2016</v>
      </c>
      <c r="B2577" s="585" t="s">
        <v>1127</v>
      </c>
      <c r="C2577" s="585" t="s">
        <v>31</v>
      </c>
      <c r="D2577" s="586">
        <v>31860</v>
      </c>
      <c r="E2577" s="587">
        <v>17.603999999999999</v>
      </c>
      <c r="F2577" s="587">
        <f t="shared" si="120"/>
        <v>560863.43999999994</v>
      </c>
      <c r="G2577" s="588">
        <v>0.18</v>
      </c>
      <c r="H2577" s="586">
        <v>4.3</v>
      </c>
      <c r="I2577" s="587">
        <f t="shared" si="121"/>
        <v>136998</v>
      </c>
      <c r="J2577" s="589">
        <f t="shared" si="122"/>
        <v>0</v>
      </c>
    </row>
    <row r="2578" spans="1:10">
      <c r="A2578" s="584">
        <v>2016</v>
      </c>
      <c r="B2578" s="585" t="s">
        <v>1127</v>
      </c>
      <c r="C2578" s="585" t="s">
        <v>31</v>
      </c>
      <c r="D2578" s="586">
        <v>31496</v>
      </c>
      <c r="E2578" s="587">
        <v>17.923999999999999</v>
      </c>
      <c r="F2578" s="587">
        <f t="shared" si="120"/>
        <v>564534.304</v>
      </c>
      <c r="G2578" s="588">
        <v>0.19</v>
      </c>
      <c r="H2578" s="586">
        <v>5.0999999999999996</v>
      </c>
      <c r="I2578" s="587">
        <f t="shared" si="121"/>
        <v>160629.59999999998</v>
      </c>
      <c r="J2578" s="589">
        <f t="shared" si="122"/>
        <v>0</v>
      </c>
    </row>
    <row r="2579" spans="1:10">
      <c r="A2579" s="584">
        <v>2016</v>
      </c>
      <c r="B2579" s="585" t="s">
        <v>1127</v>
      </c>
      <c r="C2579" s="585" t="s">
        <v>31</v>
      </c>
      <c r="D2579" s="586">
        <v>221145</v>
      </c>
      <c r="E2579" s="587">
        <v>17.992000000000001</v>
      </c>
      <c r="F2579" s="587">
        <f t="shared" si="120"/>
        <v>3978840.8400000003</v>
      </c>
      <c r="G2579" s="588">
        <v>0.25</v>
      </c>
      <c r="H2579" s="586">
        <v>5.0999999999999996</v>
      </c>
      <c r="I2579" s="587">
        <f t="shared" si="121"/>
        <v>1127839.5</v>
      </c>
      <c r="J2579" s="589">
        <f t="shared" si="122"/>
        <v>0</v>
      </c>
    </row>
    <row r="2580" spans="1:10">
      <c r="A2580" s="584">
        <v>2016</v>
      </c>
      <c r="B2580" s="585" t="s">
        <v>1127</v>
      </c>
      <c r="C2580" s="585" t="s">
        <v>31</v>
      </c>
      <c r="D2580" s="586">
        <v>31555</v>
      </c>
      <c r="E2580" s="587">
        <v>17.834</v>
      </c>
      <c r="F2580" s="587">
        <f t="shared" si="120"/>
        <v>562751.87</v>
      </c>
      <c r="G2580" s="588">
        <v>0.32</v>
      </c>
      <c r="H2580" s="586">
        <v>5.6</v>
      </c>
      <c r="I2580" s="587">
        <f t="shared" si="121"/>
        <v>176708</v>
      </c>
      <c r="J2580" s="589">
        <f t="shared" si="122"/>
        <v>0</v>
      </c>
    </row>
    <row r="2581" spans="1:10">
      <c r="A2581" s="584">
        <v>2016</v>
      </c>
      <c r="B2581" s="585" t="s">
        <v>1127</v>
      </c>
      <c r="C2581" s="585" t="s">
        <v>31</v>
      </c>
      <c r="D2581" s="586">
        <v>3808</v>
      </c>
      <c r="E2581" s="587">
        <v>18.963999999999999</v>
      </c>
      <c r="F2581" s="587">
        <f t="shared" si="120"/>
        <v>72214.911999999997</v>
      </c>
      <c r="G2581" s="588">
        <v>0.26</v>
      </c>
      <c r="H2581" s="586">
        <v>3.9</v>
      </c>
      <c r="I2581" s="587">
        <f t="shared" si="121"/>
        <v>14851.199999999999</v>
      </c>
      <c r="J2581" s="589">
        <f t="shared" si="122"/>
        <v>0</v>
      </c>
    </row>
    <row r="2582" spans="1:10">
      <c r="A2582" s="584">
        <v>2016</v>
      </c>
      <c r="B2582" s="585" t="s">
        <v>1127</v>
      </c>
      <c r="C2582" s="585" t="s">
        <v>31</v>
      </c>
      <c r="D2582" s="586">
        <v>13938</v>
      </c>
      <c r="E2582" s="587">
        <v>19.053999999999998</v>
      </c>
      <c r="F2582" s="587">
        <f t="shared" si="120"/>
        <v>265574.652</v>
      </c>
      <c r="G2582" s="588">
        <v>0.39</v>
      </c>
      <c r="H2582" s="586">
        <v>4.5999999999999996</v>
      </c>
      <c r="I2582" s="587">
        <f t="shared" si="121"/>
        <v>64114.799999999996</v>
      </c>
      <c r="J2582" s="589">
        <f t="shared" si="122"/>
        <v>0</v>
      </c>
    </row>
    <row r="2583" spans="1:10">
      <c r="A2583" s="584">
        <v>2016</v>
      </c>
      <c r="B2583" s="585" t="s">
        <v>1127</v>
      </c>
      <c r="C2583" s="585" t="s">
        <v>31</v>
      </c>
      <c r="D2583" s="586">
        <v>48339</v>
      </c>
      <c r="E2583" s="587">
        <v>18.719000000000001</v>
      </c>
      <c r="F2583" s="587">
        <f t="shared" si="120"/>
        <v>904857.74100000004</v>
      </c>
      <c r="G2583" s="588">
        <v>0.32</v>
      </c>
      <c r="H2583" s="586">
        <v>3.8</v>
      </c>
      <c r="I2583" s="587">
        <f t="shared" si="121"/>
        <v>183688.19999999998</v>
      </c>
      <c r="J2583" s="589">
        <f t="shared" si="122"/>
        <v>0</v>
      </c>
    </row>
    <row r="2584" spans="1:10">
      <c r="A2584" s="584">
        <v>2016</v>
      </c>
      <c r="B2584" s="585" t="s">
        <v>1131</v>
      </c>
      <c r="C2584" s="585" t="s">
        <v>31</v>
      </c>
      <c r="D2584" s="586">
        <v>4254</v>
      </c>
      <c r="E2584" s="587">
        <v>23.013999999999999</v>
      </c>
      <c r="F2584" s="587">
        <f t="shared" si="120"/>
        <v>97901.555999999997</v>
      </c>
      <c r="G2584" s="588">
        <v>3.38</v>
      </c>
      <c r="H2584" s="586">
        <v>15.8</v>
      </c>
      <c r="I2584" s="587">
        <f t="shared" si="121"/>
        <v>67213.2</v>
      </c>
      <c r="J2584" s="589">
        <f t="shared" si="122"/>
        <v>0</v>
      </c>
    </row>
    <row r="2585" spans="1:10">
      <c r="A2585" s="584">
        <v>2016</v>
      </c>
      <c r="B2585" s="585" t="s">
        <v>1131</v>
      </c>
      <c r="C2585" s="585" t="s">
        <v>31</v>
      </c>
      <c r="D2585" s="586">
        <v>9946</v>
      </c>
      <c r="E2585" s="587">
        <v>25.507999999999999</v>
      </c>
      <c r="F2585" s="587">
        <f t="shared" si="120"/>
        <v>253702.568</v>
      </c>
      <c r="G2585" s="588">
        <v>3.04</v>
      </c>
      <c r="H2585" s="586">
        <v>8.6999999999999993</v>
      </c>
      <c r="I2585" s="587">
        <f t="shared" si="121"/>
        <v>86530.2</v>
      </c>
      <c r="J2585" s="589">
        <f t="shared" si="122"/>
        <v>0</v>
      </c>
    </row>
    <row r="2586" spans="1:10">
      <c r="A2586" s="584">
        <v>2016</v>
      </c>
      <c r="B2586" s="585" t="s">
        <v>1131</v>
      </c>
      <c r="C2586" s="585" t="s">
        <v>31</v>
      </c>
      <c r="D2586" s="586">
        <v>31570</v>
      </c>
      <c r="E2586" s="587">
        <v>22.564</v>
      </c>
      <c r="F2586" s="587">
        <f t="shared" si="120"/>
        <v>712345.48</v>
      </c>
      <c r="G2586" s="588">
        <v>3.52</v>
      </c>
      <c r="H2586" s="586">
        <v>20.2</v>
      </c>
      <c r="I2586" s="587">
        <f t="shared" si="121"/>
        <v>637714</v>
      </c>
      <c r="J2586" s="589">
        <f t="shared" si="122"/>
        <v>0</v>
      </c>
    </row>
    <row r="2587" spans="1:10">
      <c r="A2587" s="584">
        <v>2016</v>
      </c>
      <c r="B2587" s="585" t="s">
        <v>1131</v>
      </c>
      <c r="C2587" s="585" t="s">
        <v>31</v>
      </c>
      <c r="D2587" s="586">
        <v>1731</v>
      </c>
      <c r="E2587" s="587">
        <v>16.001999999999999</v>
      </c>
      <c r="F2587" s="587">
        <f t="shared" si="120"/>
        <v>27699.462</v>
      </c>
      <c r="G2587" s="588">
        <v>2.42</v>
      </c>
      <c r="H2587" s="586">
        <v>34.4</v>
      </c>
      <c r="I2587" s="587">
        <f t="shared" si="121"/>
        <v>59546.399999999994</v>
      </c>
      <c r="J2587" s="589">
        <f t="shared" si="122"/>
        <v>0</v>
      </c>
    </row>
    <row r="2588" spans="1:10">
      <c r="A2588" s="584">
        <v>2016</v>
      </c>
      <c r="B2588" s="585" t="s">
        <v>1131</v>
      </c>
      <c r="C2588" s="585" t="s">
        <v>31</v>
      </c>
      <c r="D2588" s="586">
        <v>75305</v>
      </c>
      <c r="E2588" s="587">
        <v>26.193999999999999</v>
      </c>
      <c r="F2588" s="587">
        <f t="shared" si="120"/>
        <v>1972539.17</v>
      </c>
      <c r="G2588" s="588">
        <v>2.11</v>
      </c>
      <c r="H2588" s="586">
        <v>8</v>
      </c>
      <c r="I2588" s="587">
        <f t="shared" si="121"/>
        <v>602440</v>
      </c>
      <c r="J2588" s="589">
        <f t="shared" si="122"/>
        <v>0</v>
      </c>
    </row>
    <row r="2589" spans="1:10">
      <c r="A2589" s="584">
        <v>2016</v>
      </c>
      <c r="B2589" s="585" t="s">
        <v>1131</v>
      </c>
      <c r="C2589" s="585" t="s">
        <v>31</v>
      </c>
      <c r="D2589" s="586">
        <v>30432</v>
      </c>
      <c r="E2589" s="587">
        <v>25.972000000000001</v>
      </c>
      <c r="F2589" s="587">
        <f t="shared" si="120"/>
        <v>790379.9040000001</v>
      </c>
      <c r="G2589" s="588">
        <v>2.4500000000000002</v>
      </c>
      <c r="H2589" s="586">
        <v>7.5</v>
      </c>
      <c r="I2589" s="587">
        <f t="shared" si="121"/>
        <v>228240</v>
      </c>
      <c r="J2589" s="589">
        <f t="shared" si="122"/>
        <v>0</v>
      </c>
    </row>
    <row r="2590" spans="1:10">
      <c r="A2590" s="584">
        <v>2016</v>
      </c>
      <c r="B2590" s="585" t="s">
        <v>1131</v>
      </c>
      <c r="C2590" s="585" t="s">
        <v>31</v>
      </c>
      <c r="D2590" s="586">
        <v>8156</v>
      </c>
      <c r="E2590" s="587">
        <v>23.404</v>
      </c>
      <c r="F2590" s="587">
        <f t="shared" si="120"/>
        <v>190883.024</v>
      </c>
      <c r="G2590" s="588">
        <v>3.02</v>
      </c>
      <c r="H2590" s="586">
        <v>16.5</v>
      </c>
      <c r="I2590" s="587">
        <f t="shared" si="121"/>
        <v>134574</v>
      </c>
      <c r="J2590" s="589">
        <f t="shared" si="122"/>
        <v>0</v>
      </c>
    </row>
    <row r="2591" spans="1:10">
      <c r="A2591" s="584">
        <v>2016</v>
      </c>
      <c r="B2591" s="585" t="s">
        <v>1131</v>
      </c>
      <c r="C2591" s="585" t="s">
        <v>31</v>
      </c>
      <c r="D2591" s="586">
        <v>16354</v>
      </c>
      <c r="E2591" s="587">
        <v>21.794</v>
      </c>
      <c r="F2591" s="587">
        <f t="shared" si="120"/>
        <v>356419.076</v>
      </c>
      <c r="G2591" s="588">
        <v>2.33</v>
      </c>
      <c r="H2591" s="586">
        <v>19.3</v>
      </c>
      <c r="I2591" s="587">
        <f t="shared" si="121"/>
        <v>315632.2</v>
      </c>
      <c r="J2591" s="589">
        <f t="shared" si="122"/>
        <v>0</v>
      </c>
    </row>
    <row r="2592" spans="1:10">
      <c r="A2592" s="584">
        <v>2016</v>
      </c>
      <c r="B2592" s="585" t="s">
        <v>1131</v>
      </c>
      <c r="C2592" s="585" t="s">
        <v>31</v>
      </c>
      <c r="D2592" s="586">
        <v>10315</v>
      </c>
      <c r="E2592" s="587">
        <v>21.858000000000001</v>
      </c>
      <c r="F2592" s="587">
        <f t="shared" si="120"/>
        <v>225465.27000000002</v>
      </c>
      <c r="G2592" s="588">
        <v>2.97</v>
      </c>
      <c r="H2592" s="586">
        <v>23.4</v>
      </c>
      <c r="I2592" s="587">
        <f t="shared" si="121"/>
        <v>241370.99999999997</v>
      </c>
      <c r="J2592" s="589">
        <f t="shared" si="122"/>
        <v>0</v>
      </c>
    </row>
    <row r="2593" spans="1:10">
      <c r="A2593" s="584">
        <v>2016</v>
      </c>
      <c r="B2593" s="585" t="s">
        <v>1129</v>
      </c>
      <c r="C2593" s="585" t="s">
        <v>31</v>
      </c>
      <c r="D2593" s="586">
        <v>1432</v>
      </c>
      <c r="E2593" s="587">
        <v>16.094000000000001</v>
      </c>
      <c r="F2593" s="587">
        <f t="shared" si="120"/>
        <v>23046.608</v>
      </c>
      <c r="G2593" s="588">
        <v>3.61</v>
      </c>
      <c r="H2593" s="586">
        <v>41.2</v>
      </c>
      <c r="I2593" s="587">
        <f t="shared" si="121"/>
        <v>58998.400000000001</v>
      </c>
      <c r="J2593" s="589">
        <f t="shared" si="122"/>
        <v>0</v>
      </c>
    </row>
    <row r="2594" spans="1:10">
      <c r="A2594" s="584">
        <v>2016</v>
      </c>
      <c r="B2594" s="585" t="s">
        <v>1131</v>
      </c>
      <c r="C2594" s="585" t="s">
        <v>31</v>
      </c>
      <c r="D2594" s="586">
        <v>9889</v>
      </c>
      <c r="E2594" s="587">
        <v>25.356000000000002</v>
      </c>
      <c r="F2594" s="587">
        <f t="shared" si="120"/>
        <v>250745.48400000003</v>
      </c>
      <c r="G2594" s="588">
        <v>3</v>
      </c>
      <c r="H2594" s="586">
        <v>9.1</v>
      </c>
      <c r="I2594" s="587">
        <f t="shared" si="121"/>
        <v>89989.9</v>
      </c>
      <c r="J2594" s="589">
        <f t="shared" si="122"/>
        <v>0</v>
      </c>
    </row>
    <row r="2595" spans="1:10">
      <c r="A2595" s="584">
        <v>2016</v>
      </c>
      <c r="B2595" s="585" t="s">
        <v>1131</v>
      </c>
      <c r="C2595" s="585" t="s">
        <v>31</v>
      </c>
      <c r="D2595" s="586">
        <v>18020</v>
      </c>
      <c r="E2595" s="587">
        <v>23.937999999999999</v>
      </c>
      <c r="F2595" s="587">
        <f t="shared" si="120"/>
        <v>431362.75999999995</v>
      </c>
      <c r="G2595" s="588">
        <v>3.32</v>
      </c>
      <c r="H2595" s="586">
        <v>17.399999999999999</v>
      </c>
      <c r="I2595" s="587">
        <f t="shared" si="121"/>
        <v>313548</v>
      </c>
      <c r="J2595" s="589">
        <f t="shared" si="122"/>
        <v>0</v>
      </c>
    </row>
    <row r="2596" spans="1:10">
      <c r="A2596" s="584">
        <v>2016</v>
      </c>
      <c r="B2596" s="585" t="s">
        <v>1131</v>
      </c>
      <c r="C2596" s="585" t="s">
        <v>31</v>
      </c>
      <c r="D2596" s="586">
        <v>2902</v>
      </c>
      <c r="E2596" s="587">
        <v>23.864000000000001</v>
      </c>
      <c r="F2596" s="587">
        <f t="shared" si="120"/>
        <v>69253.328000000009</v>
      </c>
      <c r="G2596" s="588">
        <v>2.4300000000000002</v>
      </c>
      <c r="H2596" s="586">
        <v>18.3</v>
      </c>
      <c r="I2596" s="587">
        <f t="shared" si="121"/>
        <v>53106.6</v>
      </c>
      <c r="J2596" s="589">
        <f t="shared" si="122"/>
        <v>0</v>
      </c>
    </row>
    <row r="2597" spans="1:10">
      <c r="A2597" s="584">
        <v>2016</v>
      </c>
      <c r="B2597" s="585" t="s">
        <v>1131</v>
      </c>
      <c r="C2597" s="585" t="s">
        <v>31</v>
      </c>
      <c r="D2597" s="586">
        <v>2136</v>
      </c>
      <c r="E2597" s="587">
        <v>24.702000000000002</v>
      </c>
      <c r="F2597" s="587">
        <f t="shared" si="120"/>
        <v>52763.472000000002</v>
      </c>
      <c r="G2597" s="588">
        <v>2.56</v>
      </c>
      <c r="H2597" s="586">
        <v>13.3</v>
      </c>
      <c r="I2597" s="587">
        <f t="shared" si="121"/>
        <v>28408.800000000003</v>
      </c>
      <c r="J2597" s="589">
        <f t="shared" si="122"/>
        <v>0</v>
      </c>
    </row>
    <row r="2598" spans="1:10">
      <c r="A2598" s="584">
        <v>2016</v>
      </c>
      <c r="B2598" s="585" t="s">
        <v>1131</v>
      </c>
      <c r="C2598" s="585" t="s">
        <v>31</v>
      </c>
      <c r="D2598" s="586">
        <v>6295</v>
      </c>
      <c r="E2598" s="587">
        <v>17.776</v>
      </c>
      <c r="F2598" s="587">
        <f t="shared" si="120"/>
        <v>111899.92</v>
      </c>
      <c r="G2598" s="588">
        <v>2.64</v>
      </c>
      <c r="H2598" s="586">
        <v>29.2</v>
      </c>
      <c r="I2598" s="587">
        <f t="shared" si="121"/>
        <v>183814</v>
      </c>
      <c r="J2598" s="589">
        <f t="shared" si="122"/>
        <v>0</v>
      </c>
    </row>
    <row r="2599" spans="1:10">
      <c r="A2599" s="584">
        <v>2016</v>
      </c>
      <c r="B2599" s="585" t="s">
        <v>1131</v>
      </c>
      <c r="C2599" s="585" t="s">
        <v>31</v>
      </c>
      <c r="D2599" s="586">
        <v>8445</v>
      </c>
      <c r="E2599" s="587">
        <v>23.943999999999999</v>
      </c>
      <c r="F2599" s="587">
        <f t="shared" si="120"/>
        <v>202207.08</v>
      </c>
      <c r="G2599" s="588">
        <v>2.6</v>
      </c>
      <c r="H2599" s="586">
        <v>16.600000000000001</v>
      </c>
      <c r="I2599" s="587">
        <f t="shared" si="121"/>
        <v>140187</v>
      </c>
      <c r="J2599" s="589">
        <f t="shared" si="122"/>
        <v>0</v>
      </c>
    </row>
    <row r="2600" spans="1:10">
      <c r="A2600" s="584">
        <v>2016</v>
      </c>
      <c r="B2600" s="585" t="s">
        <v>1131</v>
      </c>
      <c r="C2600" s="585" t="s">
        <v>31</v>
      </c>
      <c r="D2600" s="586">
        <v>6971</v>
      </c>
      <c r="E2600" s="587">
        <v>24.16</v>
      </c>
      <c r="F2600" s="587">
        <f t="shared" si="120"/>
        <v>168419.36000000002</v>
      </c>
      <c r="G2600" s="588">
        <v>2.9</v>
      </c>
      <c r="H2600" s="586">
        <v>14.5</v>
      </c>
      <c r="I2600" s="587">
        <f t="shared" si="121"/>
        <v>101079.5</v>
      </c>
      <c r="J2600" s="589">
        <f t="shared" si="122"/>
        <v>0</v>
      </c>
    </row>
    <row r="2601" spans="1:10">
      <c r="A2601" s="584">
        <v>2016</v>
      </c>
      <c r="B2601" s="585" t="s">
        <v>1129</v>
      </c>
      <c r="C2601" s="585" t="s">
        <v>31</v>
      </c>
      <c r="D2601" s="586">
        <v>4272</v>
      </c>
      <c r="E2601" s="587">
        <v>17.526</v>
      </c>
      <c r="F2601" s="587">
        <f t="shared" si="120"/>
        <v>74871.072</v>
      </c>
      <c r="G2601" s="588">
        <v>2.72</v>
      </c>
      <c r="H2601" s="586">
        <v>28.7</v>
      </c>
      <c r="I2601" s="587">
        <f t="shared" si="121"/>
        <v>122606.39999999999</v>
      </c>
      <c r="J2601" s="589">
        <f t="shared" si="122"/>
        <v>0</v>
      </c>
    </row>
    <row r="2602" spans="1:10">
      <c r="A2602" s="584">
        <v>2016</v>
      </c>
      <c r="B2602" s="585" t="s">
        <v>1131</v>
      </c>
      <c r="C2602" s="585" t="s">
        <v>31</v>
      </c>
      <c r="D2602" s="586">
        <v>44420</v>
      </c>
      <c r="E2602" s="587">
        <v>25.995999999999999</v>
      </c>
      <c r="F2602" s="587">
        <f t="shared" si="120"/>
        <v>1154742.3199999998</v>
      </c>
      <c r="G2602" s="588">
        <v>2.56</v>
      </c>
      <c r="H2602" s="586">
        <v>7.5</v>
      </c>
      <c r="I2602" s="587">
        <f t="shared" si="121"/>
        <v>333150</v>
      </c>
      <c r="J2602" s="589">
        <f t="shared" si="122"/>
        <v>0</v>
      </c>
    </row>
    <row r="2603" spans="1:10">
      <c r="A2603" s="584">
        <v>2016</v>
      </c>
      <c r="B2603" s="585" t="s">
        <v>1131</v>
      </c>
      <c r="C2603" s="585" t="s">
        <v>31</v>
      </c>
      <c r="D2603" s="586">
        <v>30004</v>
      </c>
      <c r="E2603" s="587">
        <v>26.114000000000001</v>
      </c>
      <c r="F2603" s="587">
        <f t="shared" si="120"/>
        <v>783524.45600000001</v>
      </c>
      <c r="G2603" s="588">
        <v>2.09</v>
      </c>
      <c r="H2603" s="586">
        <v>8.3000000000000007</v>
      </c>
      <c r="I2603" s="587">
        <f t="shared" si="121"/>
        <v>249033.2</v>
      </c>
      <c r="J2603" s="589">
        <f t="shared" si="122"/>
        <v>0</v>
      </c>
    </row>
    <row r="2604" spans="1:10">
      <c r="A2604" s="584">
        <v>2016</v>
      </c>
      <c r="B2604" s="585" t="s">
        <v>1129</v>
      </c>
      <c r="C2604" s="585" t="s">
        <v>31</v>
      </c>
      <c r="D2604" s="586">
        <v>1338</v>
      </c>
      <c r="E2604" s="587">
        <v>18.288</v>
      </c>
      <c r="F2604" s="587">
        <f t="shared" si="120"/>
        <v>24469.344000000001</v>
      </c>
      <c r="G2604" s="588">
        <v>0.88</v>
      </c>
      <c r="H2604" s="586">
        <v>11.3</v>
      </c>
      <c r="I2604" s="587">
        <f t="shared" si="121"/>
        <v>15119.400000000001</v>
      </c>
      <c r="J2604" s="589">
        <f t="shared" si="122"/>
        <v>0</v>
      </c>
    </row>
    <row r="2605" spans="1:10">
      <c r="A2605" s="584">
        <v>2016</v>
      </c>
      <c r="B2605" s="585" t="s">
        <v>1131</v>
      </c>
      <c r="C2605" s="585" t="s">
        <v>31</v>
      </c>
      <c r="D2605" s="586">
        <v>2045</v>
      </c>
      <c r="E2605" s="587">
        <v>25.16</v>
      </c>
      <c r="F2605" s="587">
        <f t="shared" si="120"/>
        <v>51452.2</v>
      </c>
      <c r="G2605" s="588">
        <v>2.74</v>
      </c>
      <c r="H2605" s="586">
        <v>10.6</v>
      </c>
      <c r="I2605" s="587">
        <f t="shared" si="121"/>
        <v>21677</v>
      </c>
      <c r="J2605" s="589">
        <f t="shared" si="122"/>
        <v>0</v>
      </c>
    </row>
    <row r="2606" spans="1:10">
      <c r="A2606" s="584">
        <v>2016</v>
      </c>
      <c r="B2606" s="585" t="s">
        <v>1131</v>
      </c>
      <c r="C2606" s="585" t="s">
        <v>31</v>
      </c>
      <c r="D2606" s="586">
        <v>3220</v>
      </c>
      <c r="E2606" s="587">
        <v>22.498000000000001</v>
      </c>
      <c r="F2606" s="587">
        <f t="shared" si="120"/>
        <v>72443.56</v>
      </c>
      <c r="G2606" s="588">
        <v>2.46</v>
      </c>
      <c r="H2606" s="586">
        <v>20.2</v>
      </c>
      <c r="I2606" s="587">
        <f t="shared" si="121"/>
        <v>65044</v>
      </c>
      <c r="J2606" s="589">
        <f t="shared" si="122"/>
        <v>0</v>
      </c>
    </row>
    <row r="2607" spans="1:10">
      <c r="A2607" s="584">
        <v>2016</v>
      </c>
      <c r="B2607" s="585" t="s">
        <v>1131</v>
      </c>
      <c r="C2607" s="585" t="s">
        <v>31</v>
      </c>
      <c r="D2607" s="586">
        <v>2045</v>
      </c>
      <c r="E2607" s="587">
        <v>21.603999999999999</v>
      </c>
      <c r="F2607" s="587">
        <f t="shared" si="120"/>
        <v>44180.18</v>
      </c>
      <c r="G2607" s="588">
        <v>2.12</v>
      </c>
      <c r="H2607" s="586">
        <v>15.9</v>
      </c>
      <c r="I2607" s="587">
        <f t="shared" si="121"/>
        <v>32515.5</v>
      </c>
      <c r="J2607" s="589">
        <f t="shared" si="122"/>
        <v>0</v>
      </c>
    </row>
    <row r="2608" spans="1:10">
      <c r="A2608" s="584">
        <v>2016</v>
      </c>
      <c r="B2608" s="585" t="s">
        <v>1131</v>
      </c>
      <c r="C2608" s="585" t="s">
        <v>31</v>
      </c>
      <c r="D2608" s="586">
        <v>30354</v>
      </c>
      <c r="E2608" s="587">
        <v>26.015999999999998</v>
      </c>
      <c r="F2608" s="587">
        <f t="shared" si="120"/>
        <v>789689.66399999999</v>
      </c>
      <c r="G2608" s="588">
        <v>2.37</v>
      </c>
      <c r="H2608" s="586">
        <v>7.4</v>
      </c>
      <c r="I2608" s="587">
        <f t="shared" si="121"/>
        <v>224619.6</v>
      </c>
      <c r="J2608" s="589">
        <f t="shared" si="122"/>
        <v>0</v>
      </c>
    </row>
    <row r="2609" spans="1:10">
      <c r="A2609" s="584">
        <v>2016</v>
      </c>
      <c r="B2609" s="585" t="s">
        <v>1131</v>
      </c>
      <c r="C2609" s="585" t="s">
        <v>31</v>
      </c>
      <c r="D2609" s="586">
        <v>5811</v>
      </c>
      <c r="E2609" s="587">
        <v>22.481999999999999</v>
      </c>
      <c r="F2609" s="587">
        <f t="shared" si="120"/>
        <v>130642.902</v>
      </c>
      <c r="G2609" s="588">
        <v>2.97</v>
      </c>
      <c r="H2609" s="586">
        <v>8.6999999999999993</v>
      </c>
      <c r="I2609" s="587">
        <f t="shared" si="121"/>
        <v>50555.7</v>
      </c>
      <c r="J2609" s="589">
        <f t="shared" si="122"/>
        <v>0</v>
      </c>
    </row>
    <row r="2610" spans="1:10">
      <c r="A2610" s="584">
        <v>2016</v>
      </c>
      <c r="B2610" s="585" t="s">
        <v>1131</v>
      </c>
      <c r="C2610" s="585" t="s">
        <v>31</v>
      </c>
      <c r="D2610" s="586">
        <v>9356</v>
      </c>
      <c r="E2610" s="587">
        <v>23.032</v>
      </c>
      <c r="F2610" s="587">
        <f t="shared" si="120"/>
        <v>215487.39199999999</v>
      </c>
      <c r="G2610" s="588">
        <v>2.96</v>
      </c>
      <c r="H2610" s="586">
        <v>7.9</v>
      </c>
      <c r="I2610" s="587">
        <f t="shared" si="121"/>
        <v>73912.400000000009</v>
      </c>
      <c r="J2610" s="589">
        <f t="shared" si="122"/>
        <v>0</v>
      </c>
    </row>
    <row r="2611" spans="1:10">
      <c r="A2611" s="584">
        <v>2016</v>
      </c>
      <c r="B2611" s="585" t="s">
        <v>1131</v>
      </c>
      <c r="C2611" s="585" t="s">
        <v>31</v>
      </c>
      <c r="D2611" s="586">
        <v>3945</v>
      </c>
      <c r="E2611" s="587">
        <v>22.492000000000001</v>
      </c>
      <c r="F2611" s="587">
        <f t="shared" si="120"/>
        <v>88730.94</v>
      </c>
      <c r="G2611" s="588">
        <v>3.21</v>
      </c>
      <c r="H2611" s="586">
        <v>8.8000000000000007</v>
      </c>
      <c r="I2611" s="587">
        <f t="shared" si="121"/>
        <v>34716</v>
      </c>
      <c r="J2611" s="589">
        <f t="shared" si="122"/>
        <v>0</v>
      </c>
    </row>
    <row r="2612" spans="1:10">
      <c r="A2612" s="584">
        <v>2016</v>
      </c>
      <c r="B2612" s="585" t="s">
        <v>1127</v>
      </c>
      <c r="C2612" s="585" t="s">
        <v>31</v>
      </c>
      <c r="D2612" s="586">
        <v>357161</v>
      </c>
      <c r="E2612" s="587">
        <v>17.585999999999999</v>
      </c>
      <c r="F2612" s="587">
        <f t="shared" si="120"/>
        <v>6281033.3459999999</v>
      </c>
      <c r="G2612" s="588">
        <v>0.2</v>
      </c>
      <c r="H2612" s="586">
        <v>4.38</v>
      </c>
      <c r="I2612" s="587">
        <f t="shared" si="121"/>
        <v>1564365.18</v>
      </c>
      <c r="J2612" s="589">
        <f t="shared" si="122"/>
        <v>0</v>
      </c>
    </row>
    <row r="2613" spans="1:10">
      <c r="A2613" s="584">
        <v>2016</v>
      </c>
      <c r="B2613" s="585" t="s">
        <v>1127</v>
      </c>
      <c r="C2613" s="585" t="s">
        <v>31</v>
      </c>
      <c r="D2613" s="586">
        <v>16566</v>
      </c>
      <c r="E2613" s="587">
        <v>18.001999999999999</v>
      </c>
      <c r="F2613" s="587">
        <f t="shared" si="120"/>
        <v>298221.13199999998</v>
      </c>
      <c r="G2613" s="588">
        <v>0.22</v>
      </c>
      <c r="H2613" s="586">
        <v>4.53</v>
      </c>
      <c r="I2613" s="587">
        <f t="shared" si="121"/>
        <v>75043.98000000001</v>
      </c>
      <c r="J2613" s="589">
        <f t="shared" si="122"/>
        <v>0</v>
      </c>
    </row>
    <row r="2614" spans="1:10">
      <c r="A2614" s="584">
        <v>2016</v>
      </c>
      <c r="B2614" s="585" t="s">
        <v>1127</v>
      </c>
      <c r="C2614" s="585" t="s">
        <v>31</v>
      </c>
      <c r="D2614" s="586">
        <v>16418</v>
      </c>
      <c r="E2614" s="587">
        <v>17.986000000000001</v>
      </c>
      <c r="F2614" s="587">
        <f t="shared" si="120"/>
        <v>295294.14799999999</v>
      </c>
      <c r="G2614" s="588">
        <v>0.24</v>
      </c>
      <c r="H2614" s="586">
        <v>4.9800000000000004</v>
      </c>
      <c r="I2614" s="587">
        <f t="shared" si="121"/>
        <v>81761.640000000014</v>
      </c>
      <c r="J2614" s="589">
        <f t="shared" si="122"/>
        <v>0</v>
      </c>
    </row>
    <row r="2615" spans="1:10">
      <c r="A2615" s="584">
        <v>2016</v>
      </c>
      <c r="B2615" s="585" t="s">
        <v>1127</v>
      </c>
      <c r="C2615" s="585" t="s">
        <v>31</v>
      </c>
      <c r="D2615" s="586">
        <v>195847</v>
      </c>
      <c r="E2615" s="587">
        <v>18.02</v>
      </c>
      <c r="F2615" s="587">
        <f t="shared" si="120"/>
        <v>3529162.94</v>
      </c>
      <c r="G2615" s="588">
        <v>0.25</v>
      </c>
      <c r="H2615" s="586">
        <v>4.8899999999999997</v>
      </c>
      <c r="I2615" s="587">
        <f t="shared" si="121"/>
        <v>957691.83</v>
      </c>
      <c r="J2615" s="589">
        <f t="shared" si="122"/>
        <v>0</v>
      </c>
    </row>
    <row r="2616" spans="1:10">
      <c r="A2616" s="584">
        <v>2016</v>
      </c>
      <c r="B2616" s="585" t="s">
        <v>1131</v>
      </c>
      <c r="C2616" s="585" t="s">
        <v>31</v>
      </c>
      <c r="D2616" s="586">
        <v>4500</v>
      </c>
      <c r="E2616" s="587">
        <v>25</v>
      </c>
      <c r="F2616" s="587">
        <f t="shared" si="120"/>
        <v>112500</v>
      </c>
      <c r="G2616" s="588">
        <v>0.75</v>
      </c>
      <c r="H2616" s="586">
        <v>6.2</v>
      </c>
      <c r="I2616" s="587">
        <f t="shared" si="121"/>
        <v>27900</v>
      </c>
      <c r="J2616" s="589">
        <f t="shared" si="122"/>
        <v>0</v>
      </c>
    </row>
    <row r="2617" spans="1:10">
      <c r="A2617" s="584">
        <v>2016</v>
      </c>
      <c r="B2617" s="585" t="s">
        <v>1131</v>
      </c>
      <c r="C2617" s="585" t="s">
        <v>31</v>
      </c>
      <c r="D2617" s="586">
        <v>8008</v>
      </c>
      <c r="E2617" s="587">
        <v>25.01</v>
      </c>
      <c r="F2617" s="587">
        <f t="shared" si="120"/>
        <v>200280.08000000002</v>
      </c>
      <c r="G2617" s="588">
        <v>0.57999999999999996</v>
      </c>
      <c r="H2617" s="586">
        <v>5.8</v>
      </c>
      <c r="I2617" s="587">
        <f t="shared" si="121"/>
        <v>46446.400000000001</v>
      </c>
      <c r="J2617" s="589">
        <f t="shared" si="122"/>
        <v>0</v>
      </c>
    </row>
    <row r="2618" spans="1:10">
      <c r="A2618" s="584">
        <v>2016</v>
      </c>
      <c r="B2618" s="585" t="s">
        <v>1131</v>
      </c>
      <c r="C2618" s="585" t="s">
        <v>31</v>
      </c>
      <c r="D2618" s="586">
        <v>8086</v>
      </c>
      <c r="E2618" s="587">
        <v>25.01</v>
      </c>
      <c r="F2618" s="587">
        <f t="shared" si="120"/>
        <v>202230.86000000002</v>
      </c>
      <c r="G2618" s="588">
        <v>0.57999999999999996</v>
      </c>
      <c r="H2618" s="586">
        <v>5.8</v>
      </c>
      <c r="I2618" s="587">
        <f t="shared" si="121"/>
        <v>46898.799999999996</v>
      </c>
      <c r="J2618" s="589">
        <f t="shared" si="122"/>
        <v>0</v>
      </c>
    </row>
    <row r="2619" spans="1:10">
      <c r="A2619" s="584">
        <v>2016</v>
      </c>
      <c r="B2619" s="585" t="s">
        <v>1131</v>
      </c>
      <c r="C2619" s="585" t="s">
        <v>31</v>
      </c>
      <c r="D2619" s="586">
        <v>16465</v>
      </c>
      <c r="E2619" s="587">
        <v>24.59</v>
      </c>
      <c r="F2619" s="587">
        <f t="shared" si="120"/>
        <v>404874.35</v>
      </c>
      <c r="G2619" s="588">
        <v>2.5099999999999998</v>
      </c>
      <c r="H2619" s="586">
        <v>7.5</v>
      </c>
      <c r="I2619" s="587">
        <f t="shared" si="121"/>
        <v>123487.5</v>
      </c>
      <c r="J2619" s="589">
        <f t="shared" si="122"/>
        <v>0</v>
      </c>
    </row>
    <row r="2620" spans="1:10">
      <c r="A2620" s="584">
        <v>2016</v>
      </c>
      <c r="B2620" s="585" t="s">
        <v>1131</v>
      </c>
      <c r="C2620" s="585" t="s">
        <v>31</v>
      </c>
      <c r="D2620" s="586">
        <v>15061</v>
      </c>
      <c r="E2620" s="587">
        <v>25.66</v>
      </c>
      <c r="F2620" s="587">
        <f t="shared" si="120"/>
        <v>386465.26</v>
      </c>
      <c r="G2620" s="588">
        <v>0.83</v>
      </c>
      <c r="H2620" s="586">
        <v>7</v>
      </c>
      <c r="I2620" s="587">
        <f t="shared" si="121"/>
        <v>105427</v>
      </c>
      <c r="J2620" s="589">
        <f t="shared" si="122"/>
        <v>0</v>
      </c>
    </row>
    <row r="2621" spans="1:10">
      <c r="A2621" s="584">
        <v>2016</v>
      </c>
      <c r="B2621" s="585" t="s">
        <v>1131</v>
      </c>
      <c r="C2621" s="585" t="s">
        <v>31</v>
      </c>
      <c r="D2621" s="586">
        <v>10996</v>
      </c>
      <c r="E2621" s="587">
        <v>25.73</v>
      </c>
      <c r="F2621" s="587">
        <f t="shared" si="120"/>
        <v>282927.08</v>
      </c>
      <c r="G2621" s="588">
        <v>0.91</v>
      </c>
      <c r="H2621" s="586">
        <v>6.7</v>
      </c>
      <c r="I2621" s="587">
        <f t="shared" si="121"/>
        <v>73673.2</v>
      </c>
      <c r="J2621" s="589">
        <f t="shared" si="122"/>
        <v>0</v>
      </c>
    </row>
    <row r="2622" spans="1:10">
      <c r="A2622" s="584">
        <v>2016</v>
      </c>
      <c r="B2622" s="585" t="s">
        <v>1129</v>
      </c>
      <c r="C2622" s="585" t="s">
        <v>31</v>
      </c>
      <c r="D2622" s="586">
        <v>1016</v>
      </c>
      <c r="E2622" s="587">
        <v>18.914000000000001</v>
      </c>
      <c r="F2622" s="587">
        <f t="shared" si="120"/>
        <v>19216.624</v>
      </c>
      <c r="G2622" s="588">
        <v>0.81</v>
      </c>
      <c r="H2622" s="586">
        <v>27.3</v>
      </c>
      <c r="I2622" s="587">
        <f t="shared" si="121"/>
        <v>27736.799999999999</v>
      </c>
      <c r="J2622" s="589">
        <f t="shared" si="122"/>
        <v>0</v>
      </c>
    </row>
    <row r="2623" spans="1:10">
      <c r="A2623" s="584">
        <v>2016</v>
      </c>
      <c r="B2623" s="585" t="s">
        <v>1129</v>
      </c>
      <c r="C2623" s="585" t="s">
        <v>31</v>
      </c>
      <c r="D2623" s="586">
        <v>7705</v>
      </c>
      <c r="E2623" s="587">
        <v>8.4450000000000003</v>
      </c>
      <c r="F2623" s="587">
        <f t="shared" si="120"/>
        <v>65068.725000000006</v>
      </c>
      <c r="G2623" s="588">
        <v>3.09</v>
      </c>
      <c r="H2623" s="586">
        <v>57</v>
      </c>
      <c r="I2623" s="587">
        <f t="shared" si="121"/>
        <v>439185</v>
      </c>
      <c r="J2623" s="589">
        <f t="shared" si="122"/>
        <v>0</v>
      </c>
    </row>
    <row r="2624" spans="1:10">
      <c r="A2624" s="584">
        <v>2016</v>
      </c>
      <c r="B2624" s="585" t="s">
        <v>1129</v>
      </c>
      <c r="C2624" s="585" t="s">
        <v>31</v>
      </c>
      <c r="D2624" s="586">
        <v>6654</v>
      </c>
      <c r="E2624" s="587">
        <v>16.244</v>
      </c>
      <c r="F2624" s="587">
        <f t="shared" si="120"/>
        <v>108087.576</v>
      </c>
      <c r="G2624" s="588">
        <v>2.6</v>
      </c>
      <c r="H2624" s="586">
        <v>36.4</v>
      </c>
      <c r="I2624" s="587">
        <f t="shared" si="121"/>
        <v>242205.59999999998</v>
      </c>
      <c r="J2624" s="589">
        <f t="shared" si="122"/>
        <v>0</v>
      </c>
    </row>
    <row r="2625" spans="1:10">
      <c r="A2625" s="584">
        <v>2016</v>
      </c>
      <c r="B2625" s="585" t="s">
        <v>1129</v>
      </c>
      <c r="C2625" s="585" t="s">
        <v>31</v>
      </c>
      <c r="D2625" s="586">
        <v>5714</v>
      </c>
      <c r="E2625" s="587">
        <v>16.244</v>
      </c>
      <c r="F2625" s="587">
        <f t="shared" si="120"/>
        <v>92818.216</v>
      </c>
      <c r="G2625" s="588">
        <v>2.6</v>
      </c>
      <c r="H2625" s="586">
        <v>36.4</v>
      </c>
      <c r="I2625" s="587">
        <f t="shared" si="121"/>
        <v>207989.6</v>
      </c>
      <c r="J2625" s="589">
        <f t="shared" si="122"/>
        <v>0</v>
      </c>
    </row>
    <row r="2626" spans="1:10">
      <c r="A2626" s="584">
        <v>2016</v>
      </c>
      <c r="B2626" s="585" t="s">
        <v>1129</v>
      </c>
      <c r="C2626" s="585" t="s">
        <v>31</v>
      </c>
      <c r="D2626" s="586">
        <v>3588</v>
      </c>
      <c r="E2626" s="587">
        <v>17.702000000000002</v>
      </c>
      <c r="F2626" s="587">
        <f t="shared" si="120"/>
        <v>63514.776000000005</v>
      </c>
      <c r="G2626" s="588">
        <v>1.07</v>
      </c>
      <c r="H2626" s="586">
        <v>20.6</v>
      </c>
      <c r="I2626" s="587">
        <f t="shared" si="121"/>
        <v>73912.800000000003</v>
      </c>
      <c r="J2626" s="589">
        <f t="shared" si="122"/>
        <v>0</v>
      </c>
    </row>
    <row r="2627" spans="1:10">
      <c r="A2627" s="584">
        <v>2016</v>
      </c>
      <c r="B2627" s="585" t="s">
        <v>1129</v>
      </c>
      <c r="C2627" s="585" t="s">
        <v>31</v>
      </c>
      <c r="D2627" s="586">
        <v>8203</v>
      </c>
      <c r="E2627" s="587">
        <v>19.440000000000001</v>
      </c>
      <c r="F2627" s="587">
        <f t="shared" ref="F2627:F2690" si="123">E2627*D2627</f>
        <v>159466.32</v>
      </c>
      <c r="G2627" s="588">
        <v>2.68</v>
      </c>
      <c r="H2627" s="586">
        <v>19.100000000000001</v>
      </c>
      <c r="I2627" s="587">
        <f t="shared" ref="I2627:I2690" si="124">H2627*D2627</f>
        <v>156677.30000000002</v>
      </c>
      <c r="J2627" s="589">
        <f t="shared" ref="J2627:J2690" si="125">IF(B2627="LIG",1,0)</f>
        <v>0</v>
      </c>
    </row>
    <row r="2628" spans="1:10">
      <c r="A2628" s="584">
        <v>2016</v>
      </c>
      <c r="B2628" s="585" t="s">
        <v>1131</v>
      </c>
      <c r="C2628" s="585" t="s">
        <v>31</v>
      </c>
      <c r="D2628" s="586">
        <v>534</v>
      </c>
      <c r="E2628" s="587">
        <v>22.98</v>
      </c>
      <c r="F2628" s="587">
        <f t="shared" si="123"/>
        <v>12271.32</v>
      </c>
      <c r="G2628" s="588">
        <v>0.53</v>
      </c>
      <c r="H2628" s="586">
        <v>6.9</v>
      </c>
      <c r="I2628" s="587">
        <f t="shared" si="124"/>
        <v>3684.6000000000004</v>
      </c>
      <c r="J2628" s="589">
        <f t="shared" si="125"/>
        <v>0</v>
      </c>
    </row>
    <row r="2629" spans="1:10">
      <c r="A2629" s="584">
        <v>2016</v>
      </c>
      <c r="B2629" s="585" t="s">
        <v>1131</v>
      </c>
      <c r="C2629" s="585" t="s">
        <v>31</v>
      </c>
      <c r="D2629" s="586">
        <v>9941</v>
      </c>
      <c r="E2629" s="587">
        <v>22.17</v>
      </c>
      <c r="F2629" s="587">
        <f t="shared" si="123"/>
        <v>220391.97000000003</v>
      </c>
      <c r="G2629" s="588">
        <v>2.83</v>
      </c>
      <c r="H2629" s="586">
        <v>8.5</v>
      </c>
      <c r="I2629" s="587">
        <f t="shared" si="124"/>
        <v>84498.5</v>
      </c>
      <c r="J2629" s="589">
        <f t="shared" si="125"/>
        <v>0</v>
      </c>
    </row>
    <row r="2630" spans="1:10">
      <c r="A2630" s="584">
        <v>2016</v>
      </c>
      <c r="B2630" s="585" t="s">
        <v>1127</v>
      </c>
      <c r="C2630" s="585" t="s">
        <v>31</v>
      </c>
      <c r="D2630" s="586">
        <v>11470</v>
      </c>
      <c r="E2630" s="587">
        <v>16.579999999999998</v>
      </c>
      <c r="F2630" s="587">
        <f t="shared" si="123"/>
        <v>190172.59999999998</v>
      </c>
      <c r="G2630" s="588">
        <v>0.28999999999999998</v>
      </c>
      <c r="H2630" s="586">
        <v>6.3</v>
      </c>
      <c r="I2630" s="587">
        <f t="shared" si="124"/>
        <v>72261</v>
      </c>
      <c r="J2630" s="589">
        <f t="shared" si="125"/>
        <v>0</v>
      </c>
    </row>
    <row r="2631" spans="1:10">
      <c r="A2631" s="584">
        <v>2016</v>
      </c>
      <c r="B2631" s="585" t="s">
        <v>1131</v>
      </c>
      <c r="C2631" s="585" t="s">
        <v>31</v>
      </c>
      <c r="D2631" s="586">
        <v>23699</v>
      </c>
      <c r="E2631" s="587">
        <v>22.867999999999999</v>
      </c>
      <c r="F2631" s="587">
        <f t="shared" si="123"/>
        <v>541948.73199999996</v>
      </c>
      <c r="G2631" s="588">
        <v>3.6</v>
      </c>
      <c r="H2631" s="586">
        <v>10.7</v>
      </c>
      <c r="I2631" s="587">
        <f t="shared" si="124"/>
        <v>253579.3</v>
      </c>
      <c r="J2631" s="589">
        <f t="shared" si="125"/>
        <v>0</v>
      </c>
    </row>
    <row r="2632" spans="1:10">
      <c r="A2632" s="584">
        <v>2016</v>
      </c>
      <c r="B2632" s="585" t="s">
        <v>1127</v>
      </c>
      <c r="C2632" s="585" t="s">
        <v>31</v>
      </c>
      <c r="D2632" s="586">
        <v>14155</v>
      </c>
      <c r="E2632" s="587">
        <v>16.579999999999998</v>
      </c>
      <c r="F2632" s="587">
        <f t="shared" si="123"/>
        <v>234689.89999999997</v>
      </c>
      <c r="G2632" s="588">
        <v>0.28999999999999998</v>
      </c>
      <c r="H2632" s="586">
        <v>6.3</v>
      </c>
      <c r="I2632" s="587">
        <f t="shared" si="124"/>
        <v>89176.5</v>
      </c>
      <c r="J2632" s="589">
        <f t="shared" si="125"/>
        <v>0</v>
      </c>
    </row>
    <row r="2633" spans="1:10">
      <c r="A2633" s="584">
        <v>2016</v>
      </c>
      <c r="B2633" s="585" t="s">
        <v>1131</v>
      </c>
      <c r="C2633" s="585" t="s">
        <v>31</v>
      </c>
      <c r="D2633" s="586">
        <v>6712</v>
      </c>
      <c r="E2633" s="587">
        <v>25.2</v>
      </c>
      <c r="F2633" s="587">
        <f t="shared" si="123"/>
        <v>169142.39999999999</v>
      </c>
      <c r="G2633" s="588">
        <v>0.79</v>
      </c>
      <c r="H2633" s="586">
        <v>8.3000000000000007</v>
      </c>
      <c r="I2633" s="587">
        <f t="shared" si="124"/>
        <v>55709.600000000006</v>
      </c>
      <c r="J2633" s="589">
        <f t="shared" si="125"/>
        <v>0</v>
      </c>
    </row>
    <row r="2634" spans="1:10">
      <c r="A2634" s="584">
        <v>2016</v>
      </c>
      <c r="B2634" s="585" t="s">
        <v>1131</v>
      </c>
      <c r="C2634" s="585" t="s">
        <v>31</v>
      </c>
      <c r="D2634" s="586">
        <v>28719</v>
      </c>
      <c r="E2634" s="587">
        <v>26.15</v>
      </c>
      <c r="F2634" s="587">
        <f t="shared" si="123"/>
        <v>751001.85</v>
      </c>
      <c r="G2634" s="588">
        <v>2.25</v>
      </c>
      <c r="H2634" s="586">
        <v>7.2</v>
      </c>
      <c r="I2634" s="587">
        <f t="shared" si="124"/>
        <v>206776.80000000002</v>
      </c>
      <c r="J2634" s="589">
        <f t="shared" si="125"/>
        <v>0</v>
      </c>
    </row>
    <row r="2635" spans="1:10">
      <c r="A2635" s="584">
        <v>2016</v>
      </c>
      <c r="B2635" s="585" t="s">
        <v>1131</v>
      </c>
      <c r="C2635" s="585" t="s">
        <v>31</v>
      </c>
      <c r="D2635" s="586">
        <v>8809</v>
      </c>
      <c r="E2635" s="587">
        <v>27.62</v>
      </c>
      <c r="F2635" s="587">
        <f t="shared" si="123"/>
        <v>243304.58000000002</v>
      </c>
      <c r="G2635" s="588">
        <v>0.69</v>
      </c>
      <c r="H2635" s="586">
        <v>5.2</v>
      </c>
      <c r="I2635" s="587">
        <f t="shared" si="124"/>
        <v>45806.8</v>
      </c>
      <c r="J2635" s="589">
        <f t="shared" si="125"/>
        <v>0</v>
      </c>
    </row>
    <row r="2636" spans="1:10">
      <c r="A2636" s="584">
        <v>2016</v>
      </c>
      <c r="B2636" s="585" t="s">
        <v>1131</v>
      </c>
      <c r="C2636" s="585" t="s">
        <v>31</v>
      </c>
      <c r="D2636" s="586">
        <v>30228</v>
      </c>
      <c r="E2636" s="587">
        <v>21.13</v>
      </c>
      <c r="F2636" s="587">
        <f t="shared" si="123"/>
        <v>638717.64</v>
      </c>
      <c r="G2636" s="588">
        <v>1.1499999999999999</v>
      </c>
      <c r="H2636" s="586">
        <v>24.7</v>
      </c>
      <c r="I2636" s="587">
        <f t="shared" si="124"/>
        <v>746631.6</v>
      </c>
      <c r="J2636" s="589">
        <f t="shared" si="125"/>
        <v>0</v>
      </c>
    </row>
    <row r="2637" spans="1:10">
      <c r="A2637" s="584">
        <v>2016</v>
      </c>
      <c r="B2637" s="585" t="s">
        <v>1127</v>
      </c>
      <c r="C2637" s="585" t="s">
        <v>31</v>
      </c>
      <c r="D2637" s="586">
        <v>13903</v>
      </c>
      <c r="E2637" s="587">
        <v>16.64</v>
      </c>
      <c r="F2637" s="587">
        <f t="shared" si="123"/>
        <v>231345.92000000001</v>
      </c>
      <c r="G2637" s="588">
        <v>0.31</v>
      </c>
      <c r="H2637" s="586">
        <v>5</v>
      </c>
      <c r="I2637" s="587">
        <f t="shared" si="124"/>
        <v>69515</v>
      </c>
      <c r="J2637" s="589">
        <f t="shared" si="125"/>
        <v>0</v>
      </c>
    </row>
    <row r="2638" spans="1:10">
      <c r="A2638" s="584">
        <v>2016</v>
      </c>
      <c r="B2638" s="585" t="s">
        <v>1131</v>
      </c>
      <c r="C2638" s="585" t="s">
        <v>31</v>
      </c>
      <c r="D2638" s="586">
        <v>8015</v>
      </c>
      <c r="E2638" s="587">
        <v>19.91</v>
      </c>
      <c r="F2638" s="587">
        <f t="shared" si="123"/>
        <v>159578.65</v>
      </c>
      <c r="G2638" s="588">
        <v>1.32</v>
      </c>
      <c r="H2638" s="586">
        <v>26.8</v>
      </c>
      <c r="I2638" s="587">
        <f t="shared" si="124"/>
        <v>214802</v>
      </c>
      <c r="J2638" s="589">
        <f t="shared" si="125"/>
        <v>0</v>
      </c>
    </row>
    <row r="2639" spans="1:10">
      <c r="A2639" s="584">
        <v>2016</v>
      </c>
      <c r="B2639" s="585" t="s">
        <v>1131</v>
      </c>
      <c r="C2639" s="585" t="s">
        <v>31</v>
      </c>
      <c r="D2639" s="586">
        <v>1292</v>
      </c>
      <c r="E2639" s="587">
        <v>24.48</v>
      </c>
      <c r="F2639" s="587">
        <f t="shared" si="123"/>
        <v>31628.16</v>
      </c>
      <c r="G2639" s="588">
        <v>1.17</v>
      </c>
      <c r="H2639" s="586">
        <v>15</v>
      </c>
      <c r="I2639" s="587">
        <f t="shared" si="124"/>
        <v>19380</v>
      </c>
      <c r="J2639" s="589">
        <f t="shared" si="125"/>
        <v>0</v>
      </c>
    </row>
    <row r="2640" spans="1:10">
      <c r="A2640" s="584">
        <v>2016</v>
      </c>
      <c r="B2640" s="585" t="s">
        <v>1131</v>
      </c>
      <c r="C2640" s="585" t="s">
        <v>31</v>
      </c>
      <c r="D2640" s="586">
        <v>781</v>
      </c>
      <c r="E2640" s="587">
        <v>17.43</v>
      </c>
      <c r="F2640" s="587">
        <f t="shared" si="123"/>
        <v>13612.83</v>
      </c>
      <c r="G2640" s="588">
        <v>1.1599999999999999</v>
      </c>
      <c r="H2640" s="586">
        <v>34.9</v>
      </c>
      <c r="I2640" s="587">
        <f t="shared" si="124"/>
        <v>27256.899999999998</v>
      </c>
      <c r="J2640" s="589">
        <f t="shared" si="125"/>
        <v>0</v>
      </c>
    </row>
    <row r="2641" spans="1:10">
      <c r="A2641" s="584">
        <v>2016</v>
      </c>
      <c r="B2641" s="585" t="s">
        <v>1131</v>
      </c>
      <c r="C2641" s="585" t="s">
        <v>31</v>
      </c>
      <c r="D2641" s="586">
        <v>59397</v>
      </c>
      <c r="E2641" s="587">
        <v>22.986000000000001</v>
      </c>
      <c r="F2641" s="587">
        <f t="shared" si="123"/>
        <v>1365299.442</v>
      </c>
      <c r="G2641" s="588">
        <v>0.51</v>
      </c>
      <c r="H2641" s="586">
        <v>13.1</v>
      </c>
      <c r="I2641" s="587">
        <f t="shared" si="124"/>
        <v>778100.7</v>
      </c>
      <c r="J2641" s="589">
        <f t="shared" si="125"/>
        <v>0</v>
      </c>
    </row>
    <row r="2642" spans="1:10">
      <c r="A2642" s="584">
        <v>2016</v>
      </c>
      <c r="B2642" s="585" t="s">
        <v>1131</v>
      </c>
      <c r="C2642" s="585" t="s">
        <v>31</v>
      </c>
      <c r="D2642" s="586">
        <v>58975</v>
      </c>
      <c r="E2642" s="587">
        <v>21.841999999999999</v>
      </c>
      <c r="F2642" s="587">
        <f t="shared" si="123"/>
        <v>1288131.95</v>
      </c>
      <c r="G2642" s="588">
        <v>0.25</v>
      </c>
      <c r="H2642" s="586">
        <v>10.3</v>
      </c>
      <c r="I2642" s="587">
        <f t="shared" si="124"/>
        <v>607442.5</v>
      </c>
      <c r="J2642" s="589">
        <f t="shared" si="125"/>
        <v>0</v>
      </c>
    </row>
    <row r="2643" spans="1:10">
      <c r="A2643" s="584">
        <v>2016</v>
      </c>
      <c r="B2643" s="585" t="s">
        <v>1131</v>
      </c>
      <c r="C2643" s="585" t="s">
        <v>31</v>
      </c>
      <c r="D2643" s="586">
        <v>3589</v>
      </c>
      <c r="E2643" s="587">
        <v>26.25</v>
      </c>
      <c r="F2643" s="587">
        <f t="shared" si="123"/>
        <v>94211.25</v>
      </c>
      <c r="G2643" s="588">
        <v>1.19</v>
      </c>
      <c r="H2643" s="586">
        <v>8.1999999999999993</v>
      </c>
      <c r="I2643" s="587">
        <f t="shared" si="124"/>
        <v>29429.799999999996</v>
      </c>
      <c r="J2643" s="589">
        <f t="shared" si="125"/>
        <v>0</v>
      </c>
    </row>
    <row r="2644" spans="1:10">
      <c r="A2644" s="584">
        <v>2016</v>
      </c>
      <c r="B2644" s="585" t="s">
        <v>1131</v>
      </c>
      <c r="C2644" s="585" t="s">
        <v>31</v>
      </c>
      <c r="D2644" s="586">
        <v>26521</v>
      </c>
      <c r="E2644" s="587">
        <v>22.33</v>
      </c>
      <c r="F2644" s="587">
        <f t="shared" si="123"/>
        <v>592213.92999999993</v>
      </c>
      <c r="G2644" s="588">
        <v>1.89</v>
      </c>
      <c r="H2644" s="586">
        <v>20.7</v>
      </c>
      <c r="I2644" s="587">
        <f t="shared" si="124"/>
        <v>548984.69999999995</v>
      </c>
      <c r="J2644" s="589">
        <f t="shared" si="125"/>
        <v>0</v>
      </c>
    </row>
    <row r="2645" spans="1:10">
      <c r="A2645" s="584">
        <v>2016</v>
      </c>
      <c r="B2645" s="585" t="s">
        <v>1131</v>
      </c>
      <c r="C2645" s="585" t="s">
        <v>31</v>
      </c>
      <c r="D2645" s="586">
        <v>2759</v>
      </c>
      <c r="E2645" s="587">
        <v>22.13</v>
      </c>
      <c r="F2645" s="587">
        <f t="shared" si="123"/>
        <v>61056.67</v>
      </c>
      <c r="G2645" s="588">
        <v>1.71</v>
      </c>
      <c r="H2645" s="586">
        <v>21.7</v>
      </c>
      <c r="I2645" s="587">
        <f t="shared" si="124"/>
        <v>59870.299999999996</v>
      </c>
      <c r="J2645" s="589">
        <f t="shared" si="125"/>
        <v>0</v>
      </c>
    </row>
    <row r="2646" spans="1:10">
      <c r="A2646" s="584">
        <v>2016</v>
      </c>
      <c r="B2646" s="585" t="s">
        <v>1131</v>
      </c>
      <c r="C2646" s="585" t="s">
        <v>31</v>
      </c>
      <c r="D2646" s="586">
        <v>3801</v>
      </c>
      <c r="E2646" s="587">
        <v>21.89</v>
      </c>
      <c r="F2646" s="587">
        <f t="shared" si="123"/>
        <v>83203.89</v>
      </c>
      <c r="G2646" s="588">
        <v>1.83</v>
      </c>
      <c r="H2646" s="586">
        <v>19.8</v>
      </c>
      <c r="I2646" s="587">
        <f t="shared" si="124"/>
        <v>75259.8</v>
      </c>
      <c r="J2646" s="589">
        <f t="shared" si="125"/>
        <v>0</v>
      </c>
    </row>
    <row r="2647" spans="1:10">
      <c r="A2647" s="584">
        <v>2016</v>
      </c>
      <c r="B2647" s="585" t="s">
        <v>1131</v>
      </c>
      <c r="C2647" s="585" t="s">
        <v>31</v>
      </c>
      <c r="D2647" s="586">
        <v>15467</v>
      </c>
      <c r="E2647" s="587">
        <v>22.23</v>
      </c>
      <c r="F2647" s="587">
        <f t="shared" si="123"/>
        <v>343831.41000000003</v>
      </c>
      <c r="G2647" s="588">
        <v>1.72</v>
      </c>
      <c r="H2647" s="586">
        <v>22.4</v>
      </c>
      <c r="I2647" s="587">
        <f t="shared" si="124"/>
        <v>346460.8</v>
      </c>
      <c r="J2647" s="589">
        <f t="shared" si="125"/>
        <v>0</v>
      </c>
    </row>
    <row r="2648" spans="1:10">
      <c r="A2648" s="584">
        <v>2016</v>
      </c>
      <c r="B2648" s="585" t="s">
        <v>1131</v>
      </c>
      <c r="C2648" s="585" t="s">
        <v>31</v>
      </c>
      <c r="D2648" s="586">
        <v>87386</v>
      </c>
      <c r="E2648" s="587">
        <v>23.228000000000002</v>
      </c>
      <c r="F2648" s="587">
        <f t="shared" si="123"/>
        <v>2029802.0080000001</v>
      </c>
      <c r="G2648" s="588">
        <v>0.57999999999999996</v>
      </c>
      <c r="H2648" s="586">
        <v>10.3</v>
      </c>
      <c r="I2648" s="587">
        <f t="shared" si="124"/>
        <v>900075.8</v>
      </c>
      <c r="J2648" s="589">
        <f t="shared" si="125"/>
        <v>0</v>
      </c>
    </row>
    <row r="2649" spans="1:10">
      <c r="A2649" s="584">
        <v>2016</v>
      </c>
      <c r="B2649" s="585" t="s">
        <v>1131</v>
      </c>
      <c r="C2649" s="585" t="s">
        <v>31</v>
      </c>
      <c r="D2649" s="586">
        <v>20961</v>
      </c>
      <c r="E2649" s="587">
        <v>21.8</v>
      </c>
      <c r="F2649" s="587">
        <f t="shared" si="123"/>
        <v>456949.8</v>
      </c>
      <c r="G2649" s="588">
        <v>3.4</v>
      </c>
      <c r="H2649" s="586">
        <v>7.5</v>
      </c>
      <c r="I2649" s="587">
        <f t="shared" si="124"/>
        <v>157207.5</v>
      </c>
      <c r="J2649" s="589">
        <f t="shared" si="125"/>
        <v>0</v>
      </c>
    </row>
    <row r="2650" spans="1:10">
      <c r="A2650" s="584">
        <v>2016</v>
      </c>
      <c r="B2650" s="585" t="s">
        <v>1127</v>
      </c>
      <c r="C2650" s="585" t="s">
        <v>31</v>
      </c>
      <c r="D2650" s="586">
        <v>97618</v>
      </c>
      <c r="E2650" s="587">
        <v>17.5</v>
      </c>
      <c r="F2650" s="587">
        <f t="shared" si="123"/>
        <v>1708315</v>
      </c>
      <c r="G2650" s="588">
        <v>0.18</v>
      </c>
      <c r="H2650" s="586">
        <v>4.4000000000000004</v>
      </c>
      <c r="I2650" s="587">
        <f t="shared" si="124"/>
        <v>429519.2</v>
      </c>
      <c r="J2650" s="589">
        <f t="shared" si="125"/>
        <v>0</v>
      </c>
    </row>
    <row r="2651" spans="1:10">
      <c r="A2651" s="584">
        <v>2016</v>
      </c>
      <c r="B2651" s="585" t="s">
        <v>1131</v>
      </c>
      <c r="C2651" s="585" t="s">
        <v>31</v>
      </c>
      <c r="D2651" s="586">
        <v>56692</v>
      </c>
      <c r="E2651" s="587">
        <v>21.1</v>
      </c>
      <c r="F2651" s="587">
        <f t="shared" si="123"/>
        <v>1196201.2000000002</v>
      </c>
      <c r="G2651" s="588">
        <v>3.7</v>
      </c>
      <c r="H2651" s="586">
        <v>8.5</v>
      </c>
      <c r="I2651" s="587">
        <f t="shared" si="124"/>
        <v>481882</v>
      </c>
      <c r="J2651" s="589">
        <f t="shared" si="125"/>
        <v>0</v>
      </c>
    </row>
    <row r="2652" spans="1:10">
      <c r="A2652" s="584">
        <v>2016</v>
      </c>
      <c r="B2652" s="585" t="s">
        <v>1131</v>
      </c>
      <c r="C2652" s="585" t="s">
        <v>31</v>
      </c>
      <c r="D2652" s="586">
        <v>23622</v>
      </c>
      <c r="E2652" s="587">
        <v>21.1</v>
      </c>
      <c r="F2652" s="587">
        <f t="shared" si="123"/>
        <v>498424.2</v>
      </c>
      <c r="G2652" s="588">
        <v>3.7</v>
      </c>
      <c r="H2652" s="586">
        <v>10</v>
      </c>
      <c r="I2652" s="587">
        <f t="shared" si="124"/>
        <v>236220</v>
      </c>
      <c r="J2652" s="589">
        <f t="shared" si="125"/>
        <v>0</v>
      </c>
    </row>
    <row r="2653" spans="1:10">
      <c r="A2653" s="584">
        <v>2016</v>
      </c>
      <c r="B2653" s="585" t="s">
        <v>1131</v>
      </c>
      <c r="C2653" s="585" t="s">
        <v>31</v>
      </c>
      <c r="D2653" s="586">
        <v>8401</v>
      </c>
      <c r="E2653" s="587">
        <v>21.1</v>
      </c>
      <c r="F2653" s="587">
        <f t="shared" si="123"/>
        <v>177261.1</v>
      </c>
      <c r="G2653" s="588">
        <v>3.7</v>
      </c>
      <c r="H2653" s="586">
        <v>8.5</v>
      </c>
      <c r="I2653" s="587">
        <f t="shared" si="124"/>
        <v>71408.5</v>
      </c>
      <c r="J2653" s="589">
        <f t="shared" si="125"/>
        <v>0</v>
      </c>
    </row>
    <row r="2654" spans="1:10">
      <c r="A2654" s="584">
        <v>2016</v>
      </c>
      <c r="B2654" s="585" t="s">
        <v>1127</v>
      </c>
      <c r="C2654" s="585" t="s">
        <v>31</v>
      </c>
      <c r="D2654" s="586">
        <v>32586</v>
      </c>
      <c r="E2654" s="587">
        <v>17.7</v>
      </c>
      <c r="F2654" s="587">
        <f t="shared" si="123"/>
        <v>576772.19999999995</v>
      </c>
      <c r="G2654" s="588">
        <v>0.25</v>
      </c>
      <c r="H2654" s="586">
        <v>4.2</v>
      </c>
      <c r="I2654" s="587">
        <f t="shared" si="124"/>
        <v>136861.20000000001</v>
      </c>
      <c r="J2654" s="589">
        <f t="shared" si="125"/>
        <v>0</v>
      </c>
    </row>
    <row r="2655" spans="1:10">
      <c r="A2655" s="584">
        <v>2016</v>
      </c>
      <c r="B2655" s="585" t="s">
        <v>1131</v>
      </c>
      <c r="C2655" s="585" t="s">
        <v>31</v>
      </c>
      <c r="D2655" s="586">
        <v>3335</v>
      </c>
      <c r="E2655" s="587">
        <v>20.8</v>
      </c>
      <c r="F2655" s="587">
        <f t="shared" si="123"/>
        <v>69368</v>
      </c>
      <c r="G2655" s="588">
        <v>1.98</v>
      </c>
      <c r="H2655" s="586">
        <v>25.1</v>
      </c>
      <c r="I2655" s="587">
        <f t="shared" si="124"/>
        <v>83708.5</v>
      </c>
      <c r="J2655" s="589">
        <f t="shared" si="125"/>
        <v>0</v>
      </c>
    </row>
    <row r="2656" spans="1:10">
      <c r="A2656" s="584">
        <v>2016</v>
      </c>
      <c r="B2656" s="585" t="s">
        <v>1131</v>
      </c>
      <c r="C2656" s="585" t="s">
        <v>31</v>
      </c>
      <c r="D2656" s="586">
        <v>11757</v>
      </c>
      <c r="E2656" s="587">
        <v>21.6</v>
      </c>
      <c r="F2656" s="587">
        <f t="shared" si="123"/>
        <v>253951.2</v>
      </c>
      <c r="G2656" s="588">
        <v>1.9</v>
      </c>
      <c r="H2656" s="586">
        <v>22.5</v>
      </c>
      <c r="I2656" s="587">
        <f t="shared" si="124"/>
        <v>264532.5</v>
      </c>
      <c r="J2656" s="589">
        <f t="shared" si="125"/>
        <v>0</v>
      </c>
    </row>
    <row r="2657" spans="1:10">
      <c r="A2657" s="584">
        <v>2016</v>
      </c>
      <c r="B2657" s="585" t="s">
        <v>1131</v>
      </c>
      <c r="C2657" s="585" t="s">
        <v>31</v>
      </c>
      <c r="D2657" s="586">
        <v>6273</v>
      </c>
      <c r="E2657" s="587">
        <v>22.35</v>
      </c>
      <c r="F2657" s="587">
        <f t="shared" si="123"/>
        <v>140201.55000000002</v>
      </c>
      <c r="G2657" s="588">
        <v>2.33</v>
      </c>
      <c r="H2657" s="586">
        <v>20.100000000000001</v>
      </c>
      <c r="I2657" s="587">
        <f t="shared" si="124"/>
        <v>126087.3</v>
      </c>
      <c r="J2657" s="589">
        <f t="shared" si="125"/>
        <v>0</v>
      </c>
    </row>
    <row r="2658" spans="1:10">
      <c r="A2658" s="584">
        <v>2016</v>
      </c>
      <c r="B2658" s="585" t="s">
        <v>1131</v>
      </c>
      <c r="C2658" s="585" t="s">
        <v>31</v>
      </c>
      <c r="D2658" s="586">
        <v>1328</v>
      </c>
      <c r="E2658" s="587">
        <v>25.24</v>
      </c>
      <c r="F2658" s="587">
        <f t="shared" si="123"/>
        <v>33518.720000000001</v>
      </c>
      <c r="G2658" s="588">
        <v>0.79</v>
      </c>
      <c r="H2658" s="586">
        <v>8.3000000000000007</v>
      </c>
      <c r="I2658" s="587">
        <f t="shared" si="124"/>
        <v>11022.400000000001</v>
      </c>
      <c r="J2658" s="589">
        <f t="shared" si="125"/>
        <v>0</v>
      </c>
    </row>
    <row r="2659" spans="1:10">
      <c r="A2659" s="584">
        <v>2016</v>
      </c>
      <c r="B2659" s="585" t="s">
        <v>1131</v>
      </c>
      <c r="C2659" s="585" t="s">
        <v>31</v>
      </c>
      <c r="D2659" s="586">
        <v>16970</v>
      </c>
      <c r="E2659" s="587">
        <v>26.34</v>
      </c>
      <c r="F2659" s="587">
        <f t="shared" si="123"/>
        <v>446989.8</v>
      </c>
      <c r="G2659" s="588">
        <v>0.75</v>
      </c>
      <c r="H2659" s="586">
        <v>8.9</v>
      </c>
      <c r="I2659" s="587">
        <f t="shared" si="124"/>
        <v>151033</v>
      </c>
      <c r="J2659" s="589">
        <f t="shared" si="125"/>
        <v>0</v>
      </c>
    </row>
    <row r="2660" spans="1:10">
      <c r="A2660" s="584">
        <v>2016</v>
      </c>
      <c r="B2660" s="585" t="s">
        <v>1131</v>
      </c>
      <c r="C2660" s="585" t="s">
        <v>31</v>
      </c>
      <c r="D2660" s="586">
        <v>21860</v>
      </c>
      <c r="E2660" s="587">
        <v>26.02</v>
      </c>
      <c r="F2660" s="587">
        <f t="shared" si="123"/>
        <v>568797.19999999995</v>
      </c>
      <c r="G2660" s="588">
        <v>0.79</v>
      </c>
      <c r="H2660" s="586">
        <v>7.8</v>
      </c>
      <c r="I2660" s="587">
        <f t="shared" si="124"/>
        <v>170508</v>
      </c>
      <c r="J2660" s="589">
        <f t="shared" si="125"/>
        <v>0</v>
      </c>
    </row>
    <row r="2661" spans="1:10">
      <c r="A2661" s="584">
        <v>2016</v>
      </c>
      <c r="B2661" s="585" t="s">
        <v>1131</v>
      </c>
      <c r="C2661" s="585" t="s">
        <v>31</v>
      </c>
      <c r="D2661" s="586">
        <v>18965</v>
      </c>
      <c r="E2661" s="587">
        <v>26.82</v>
      </c>
      <c r="F2661" s="587">
        <f t="shared" si="123"/>
        <v>508641.3</v>
      </c>
      <c r="G2661" s="588">
        <v>0.76</v>
      </c>
      <c r="H2661" s="586">
        <v>6.6</v>
      </c>
      <c r="I2661" s="587">
        <f t="shared" si="124"/>
        <v>125169</v>
      </c>
      <c r="J2661" s="589">
        <f t="shared" si="125"/>
        <v>0</v>
      </c>
    </row>
    <row r="2662" spans="1:10">
      <c r="A2662" s="584">
        <v>2016</v>
      </c>
      <c r="B2662" s="585" t="s">
        <v>1131</v>
      </c>
      <c r="C2662" s="585" t="s">
        <v>31</v>
      </c>
      <c r="D2662" s="586">
        <v>19016</v>
      </c>
      <c r="E2662" s="587">
        <v>26</v>
      </c>
      <c r="F2662" s="587">
        <f t="shared" si="123"/>
        <v>494416</v>
      </c>
      <c r="G2662" s="588">
        <v>0.99</v>
      </c>
      <c r="H2662" s="586">
        <v>9.3000000000000007</v>
      </c>
      <c r="I2662" s="587">
        <f t="shared" si="124"/>
        <v>176848.80000000002</v>
      </c>
      <c r="J2662" s="589">
        <f t="shared" si="125"/>
        <v>0</v>
      </c>
    </row>
    <row r="2663" spans="1:10">
      <c r="A2663" s="584">
        <v>2016</v>
      </c>
      <c r="B2663" s="585" t="s">
        <v>1131</v>
      </c>
      <c r="C2663" s="585" t="s">
        <v>31</v>
      </c>
      <c r="D2663" s="586">
        <v>26916</v>
      </c>
      <c r="E2663" s="587">
        <v>26.08</v>
      </c>
      <c r="F2663" s="587">
        <f t="shared" si="123"/>
        <v>701969.27999999991</v>
      </c>
      <c r="G2663" s="588">
        <v>0.88</v>
      </c>
      <c r="H2663" s="586">
        <v>6.7</v>
      </c>
      <c r="I2663" s="587">
        <f t="shared" si="124"/>
        <v>180337.2</v>
      </c>
      <c r="J2663" s="589">
        <f t="shared" si="125"/>
        <v>0</v>
      </c>
    </row>
    <row r="2664" spans="1:10">
      <c r="A2664" s="584">
        <v>2016</v>
      </c>
      <c r="B2664" s="585" t="s">
        <v>1131</v>
      </c>
      <c r="C2664" s="585" t="s">
        <v>31</v>
      </c>
      <c r="D2664" s="586">
        <v>9460</v>
      </c>
      <c r="E2664" s="587">
        <v>25.21</v>
      </c>
      <c r="F2664" s="587">
        <f t="shared" si="123"/>
        <v>238486.6</v>
      </c>
      <c r="G2664" s="588">
        <v>0.98</v>
      </c>
      <c r="H2664" s="586">
        <v>7.9</v>
      </c>
      <c r="I2664" s="587">
        <f t="shared" si="124"/>
        <v>74734</v>
      </c>
      <c r="J2664" s="589">
        <f t="shared" si="125"/>
        <v>0</v>
      </c>
    </row>
    <row r="2665" spans="1:10">
      <c r="A2665" s="584">
        <v>2016</v>
      </c>
      <c r="B2665" s="585" t="s">
        <v>1131</v>
      </c>
      <c r="C2665" s="585" t="s">
        <v>31</v>
      </c>
      <c r="D2665" s="586">
        <v>6605</v>
      </c>
      <c r="E2665" s="587">
        <v>23.82</v>
      </c>
      <c r="F2665" s="587">
        <f t="shared" si="123"/>
        <v>157331.1</v>
      </c>
      <c r="G2665" s="588">
        <v>1.25</v>
      </c>
      <c r="H2665" s="586">
        <v>13.8</v>
      </c>
      <c r="I2665" s="587">
        <f t="shared" si="124"/>
        <v>91149</v>
      </c>
      <c r="J2665" s="589">
        <f t="shared" si="125"/>
        <v>0</v>
      </c>
    </row>
    <row r="2666" spans="1:10">
      <c r="A2666" s="584">
        <v>2016</v>
      </c>
      <c r="B2666" s="585" t="s">
        <v>1131</v>
      </c>
      <c r="C2666" s="585" t="s">
        <v>31</v>
      </c>
      <c r="D2666" s="586">
        <v>1665</v>
      </c>
      <c r="E2666" s="587">
        <v>24.02</v>
      </c>
      <c r="F2666" s="587">
        <f t="shared" si="123"/>
        <v>39993.300000000003</v>
      </c>
      <c r="G2666" s="588">
        <v>0.98</v>
      </c>
      <c r="H2666" s="586">
        <v>12.5</v>
      </c>
      <c r="I2666" s="587">
        <f t="shared" si="124"/>
        <v>20812.5</v>
      </c>
      <c r="J2666" s="589">
        <f t="shared" si="125"/>
        <v>0</v>
      </c>
    </row>
    <row r="2667" spans="1:10">
      <c r="A2667" s="584">
        <v>2016</v>
      </c>
      <c r="B2667" s="585" t="s">
        <v>1131</v>
      </c>
      <c r="C2667" s="585" t="s">
        <v>31</v>
      </c>
      <c r="D2667" s="586">
        <v>7603</v>
      </c>
      <c r="E2667" s="587">
        <v>24.8</v>
      </c>
      <c r="F2667" s="587">
        <f t="shared" si="123"/>
        <v>188554.4</v>
      </c>
      <c r="G2667" s="588">
        <v>0.75</v>
      </c>
      <c r="H2667" s="586">
        <v>6.3</v>
      </c>
      <c r="I2667" s="587">
        <f t="shared" si="124"/>
        <v>47898.9</v>
      </c>
      <c r="J2667" s="589">
        <f t="shared" si="125"/>
        <v>0</v>
      </c>
    </row>
    <row r="2668" spans="1:10">
      <c r="A2668" s="584">
        <v>2016</v>
      </c>
      <c r="B2668" s="585" t="s">
        <v>1131</v>
      </c>
      <c r="C2668" s="585" t="s">
        <v>31</v>
      </c>
      <c r="D2668" s="586">
        <v>24386</v>
      </c>
      <c r="E2668" s="587">
        <v>26</v>
      </c>
      <c r="F2668" s="587">
        <f t="shared" si="123"/>
        <v>634036</v>
      </c>
      <c r="G2668" s="588">
        <v>2</v>
      </c>
      <c r="H2668" s="586">
        <v>12</v>
      </c>
      <c r="I2668" s="587">
        <f t="shared" si="124"/>
        <v>292632</v>
      </c>
      <c r="J2668" s="589">
        <f t="shared" si="125"/>
        <v>0</v>
      </c>
    </row>
    <row r="2669" spans="1:10">
      <c r="A2669" s="584">
        <v>2016</v>
      </c>
      <c r="B2669" s="585" t="s">
        <v>1131</v>
      </c>
      <c r="C2669" s="585" t="s">
        <v>31</v>
      </c>
      <c r="D2669" s="586">
        <v>7210</v>
      </c>
      <c r="E2669" s="587">
        <v>22.6</v>
      </c>
      <c r="F2669" s="587">
        <f t="shared" si="123"/>
        <v>162946</v>
      </c>
      <c r="G2669" s="588">
        <v>3.03</v>
      </c>
      <c r="H2669" s="586">
        <v>8.8000000000000007</v>
      </c>
      <c r="I2669" s="587">
        <f t="shared" si="124"/>
        <v>63448.000000000007</v>
      </c>
      <c r="J2669" s="589">
        <f t="shared" si="125"/>
        <v>0</v>
      </c>
    </row>
    <row r="2670" spans="1:10">
      <c r="A2670" s="584">
        <v>2016</v>
      </c>
      <c r="B2670" s="585" t="s">
        <v>1131</v>
      </c>
      <c r="C2670" s="585" t="s">
        <v>31</v>
      </c>
      <c r="D2670" s="586">
        <v>10331</v>
      </c>
      <c r="E2670" s="587">
        <v>25.265999999999998</v>
      </c>
      <c r="F2670" s="587">
        <f t="shared" si="123"/>
        <v>261023.04599999997</v>
      </c>
      <c r="G2670" s="588">
        <v>0.72</v>
      </c>
      <c r="H2670" s="586">
        <v>9.5</v>
      </c>
      <c r="I2670" s="587">
        <f t="shared" si="124"/>
        <v>98144.5</v>
      </c>
      <c r="J2670" s="589">
        <f t="shared" si="125"/>
        <v>0</v>
      </c>
    </row>
    <row r="2671" spans="1:10">
      <c r="A2671" s="584">
        <v>2016</v>
      </c>
      <c r="B2671" s="585" t="s">
        <v>1131</v>
      </c>
      <c r="C2671" s="585" t="s">
        <v>31</v>
      </c>
      <c r="D2671" s="586">
        <v>8056</v>
      </c>
      <c r="E2671" s="587">
        <v>26.4</v>
      </c>
      <c r="F2671" s="587">
        <f t="shared" si="123"/>
        <v>212678.39999999999</v>
      </c>
      <c r="G2671" s="588">
        <v>0.75</v>
      </c>
      <c r="H2671" s="586">
        <v>8.8000000000000007</v>
      </c>
      <c r="I2671" s="587">
        <f t="shared" si="124"/>
        <v>70892.800000000003</v>
      </c>
      <c r="J2671" s="589">
        <f t="shared" si="125"/>
        <v>0</v>
      </c>
    </row>
    <row r="2672" spans="1:10">
      <c r="A2672" s="584">
        <v>2016</v>
      </c>
      <c r="B2672" s="585" t="s">
        <v>1131</v>
      </c>
      <c r="C2672" s="585" t="s">
        <v>31</v>
      </c>
      <c r="D2672" s="586">
        <v>11257</v>
      </c>
      <c r="E2672" s="587">
        <v>25.35</v>
      </c>
      <c r="F2672" s="587">
        <f t="shared" si="123"/>
        <v>285364.95</v>
      </c>
      <c r="G2672" s="588">
        <v>0.86</v>
      </c>
      <c r="H2672" s="586">
        <v>9.5</v>
      </c>
      <c r="I2672" s="587">
        <f t="shared" si="124"/>
        <v>106941.5</v>
      </c>
      <c r="J2672" s="589">
        <f t="shared" si="125"/>
        <v>0</v>
      </c>
    </row>
    <row r="2673" spans="1:10">
      <c r="A2673" s="584">
        <v>2016</v>
      </c>
      <c r="B2673" s="585" t="s">
        <v>1131</v>
      </c>
      <c r="C2673" s="585" t="s">
        <v>31</v>
      </c>
      <c r="D2673" s="586">
        <v>11136</v>
      </c>
      <c r="E2673" s="587">
        <v>26.05</v>
      </c>
      <c r="F2673" s="587">
        <f t="shared" si="123"/>
        <v>290092.79999999999</v>
      </c>
      <c r="G2673" s="588">
        <v>0.89</v>
      </c>
      <c r="H2673" s="586">
        <v>7.2</v>
      </c>
      <c r="I2673" s="587">
        <f t="shared" si="124"/>
        <v>80179.199999999997</v>
      </c>
      <c r="J2673" s="589">
        <f t="shared" si="125"/>
        <v>0</v>
      </c>
    </row>
    <row r="2674" spans="1:10">
      <c r="A2674" s="584">
        <v>2016</v>
      </c>
      <c r="B2674" s="585" t="s">
        <v>1131</v>
      </c>
      <c r="C2674" s="585" t="s">
        <v>31</v>
      </c>
      <c r="D2674" s="586">
        <v>3348</v>
      </c>
      <c r="E2674" s="587">
        <v>25.042000000000002</v>
      </c>
      <c r="F2674" s="587">
        <f t="shared" si="123"/>
        <v>83840.616000000009</v>
      </c>
      <c r="G2674" s="588">
        <v>1.33</v>
      </c>
      <c r="H2674" s="586">
        <v>11.1</v>
      </c>
      <c r="I2674" s="587">
        <f t="shared" si="124"/>
        <v>37162.799999999996</v>
      </c>
      <c r="J2674" s="589">
        <f t="shared" si="125"/>
        <v>0</v>
      </c>
    </row>
    <row r="2675" spans="1:10">
      <c r="A2675" s="584">
        <v>2016</v>
      </c>
      <c r="B2675" s="585" t="s">
        <v>1131</v>
      </c>
      <c r="C2675" s="585" t="s">
        <v>31</v>
      </c>
      <c r="D2675" s="586">
        <v>3272</v>
      </c>
      <c r="E2675" s="587">
        <v>24.905999999999999</v>
      </c>
      <c r="F2675" s="587">
        <f t="shared" si="123"/>
        <v>81492.432000000001</v>
      </c>
      <c r="G2675" s="588">
        <v>1.2</v>
      </c>
      <c r="H2675" s="586">
        <v>9.1</v>
      </c>
      <c r="I2675" s="587">
        <f t="shared" si="124"/>
        <v>29775.199999999997</v>
      </c>
      <c r="J2675" s="589">
        <f t="shared" si="125"/>
        <v>0</v>
      </c>
    </row>
    <row r="2676" spans="1:10">
      <c r="A2676" s="584">
        <v>2016</v>
      </c>
      <c r="B2676" s="585" t="s">
        <v>1131</v>
      </c>
      <c r="C2676" s="585" t="s">
        <v>31</v>
      </c>
      <c r="D2676" s="586">
        <v>3307</v>
      </c>
      <c r="E2676" s="587">
        <v>25.052</v>
      </c>
      <c r="F2676" s="587">
        <f t="shared" si="123"/>
        <v>82846.963999999993</v>
      </c>
      <c r="G2676" s="588">
        <v>1.33</v>
      </c>
      <c r="H2676" s="586">
        <v>9.8000000000000007</v>
      </c>
      <c r="I2676" s="587">
        <f t="shared" si="124"/>
        <v>32408.600000000002</v>
      </c>
      <c r="J2676" s="589">
        <f t="shared" si="125"/>
        <v>0</v>
      </c>
    </row>
    <row r="2677" spans="1:10">
      <c r="A2677" s="584">
        <v>2016</v>
      </c>
      <c r="B2677" s="585" t="s">
        <v>1131</v>
      </c>
      <c r="C2677" s="585" t="s">
        <v>31</v>
      </c>
      <c r="D2677" s="586">
        <v>3354</v>
      </c>
      <c r="E2677" s="587">
        <v>24.652000000000001</v>
      </c>
      <c r="F2677" s="587">
        <f t="shared" si="123"/>
        <v>82682.808000000005</v>
      </c>
      <c r="G2677" s="588">
        <v>1.2</v>
      </c>
      <c r="H2677" s="586">
        <v>9.9</v>
      </c>
      <c r="I2677" s="587">
        <f t="shared" si="124"/>
        <v>33204.6</v>
      </c>
      <c r="J2677" s="589">
        <f t="shared" si="125"/>
        <v>0</v>
      </c>
    </row>
    <row r="2678" spans="1:10">
      <c r="A2678" s="584">
        <v>2016</v>
      </c>
      <c r="B2678" s="585" t="s">
        <v>1131</v>
      </c>
      <c r="C2678" s="585" t="s">
        <v>31</v>
      </c>
      <c r="D2678" s="586">
        <v>4606</v>
      </c>
      <c r="E2678" s="587">
        <v>24</v>
      </c>
      <c r="F2678" s="587">
        <f t="shared" si="123"/>
        <v>110544</v>
      </c>
      <c r="G2678" s="588">
        <v>0.69</v>
      </c>
      <c r="H2678" s="586">
        <v>9.3000000000000007</v>
      </c>
      <c r="I2678" s="587">
        <f t="shared" si="124"/>
        <v>42835.8</v>
      </c>
      <c r="J2678" s="589">
        <f t="shared" si="125"/>
        <v>0</v>
      </c>
    </row>
    <row r="2679" spans="1:10">
      <c r="A2679" s="584">
        <v>2016</v>
      </c>
      <c r="B2679" s="585" t="s">
        <v>1131</v>
      </c>
      <c r="C2679" s="585" t="s">
        <v>31</v>
      </c>
      <c r="D2679" s="586">
        <v>11829</v>
      </c>
      <c r="E2679" s="587">
        <v>24.62</v>
      </c>
      <c r="F2679" s="587">
        <f t="shared" si="123"/>
        <v>291229.98000000004</v>
      </c>
      <c r="G2679" s="588">
        <v>0.8</v>
      </c>
      <c r="H2679" s="586">
        <v>10.5</v>
      </c>
      <c r="I2679" s="587">
        <f t="shared" si="124"/>
        <v>124204.5</v>
      </c>
      <c r="J2679" s="589">
        <f t="shared" si="125"/>
        <v>0</v>
      </c>
    </row>
    <row r="2680" spans="1:10">
      <c r="A2680" s="584">
        <v>2016</v>
      </c>
      <c r="B2680" s="585" t="s">
        <v>1131</v>
      </c>
      <c r="C2680" s="585" t="s">
        <v>31</v>
      </c>
      <c r="D2680" s="586">
        <v>4604</v>
      </c>
      <c r="E2680" s="587">
        <v>24.08</v>
      </c>
      <c r="F2680" s="587">
        <f t="shared" si="123"/>
        <v>110864.31999999999</v>
      </c>
      <c r="G2680" s="588">
        <v>2</v>
      </c>
      <c r="H2680" s="586">
        <v>12.8</v>
      </c>
      <c r="I2680" s="587">
        <f t="shared" si="124"/>
        <v>58931.200000000004</v>
      </c>
      <c r="J2680" s="589">
        <f t="shared" si="125"/>
        <v>0</v>
      </c>
    </row>
    <row r="2681" spans="1:10">
      <c r="A2681" s="584">
        <v>2016</v>
      </c>
      <c r="B2681" s="585" t="s">
        <v>1131</v>
      </c>
      <c r="C2681" s="585" t="s">
        <v>31</v>
      </c>
      <c r="D2681" s="586">
        <v>4464</v>
      </c>
      <c r="E2681" s="587">
        <v>24.9</v>
      </c>
      <c r="F2681" s="587">
        <f t="shared" si="123"/>
        <v>111153.59999999999</v>
      </c>
      <c r="G2681" s="588">
        <v>2.2999999999999998</v>
      </c>
      <c r="H2681" s="586">
        <v>12.4</v>
      </c>
      <c r="I2681" s="587">
        <f t="shared" si="124"/>
        <v>55353.599999999999</v>
      </c>
      <c r="J2681" s="589">
        <f t="shared" si="125"/>
        <v>0</v>
      </c>
    </row>
    <row r="2682" spans="1:10">
      <c r="A2682" s="584">
        <v>2016</v>
      </c>
      <c r="B2682" s="585" t="s">
        <v>1131</v>
      </c>
      <c r="C2682" s="585" t="s">
        <v>31</v>
      </c>
      <c r="D2682" s="586">
        <v>2792</v>
      </c>
      <c r="E2682" s="587">
        <v>26.05</v>
      </c>
      <c r="F2682" s="587">
        <f t="shared" si="123"/>
        <v>72731.600000000006</v>
      </c>
      <c r="G2682" s="588">
        <v>1.8</v>
      </c>
      <c r="H2682" s="586">
        <v>11.4</v>
      </c>
      <c r="I2682" s="587">
        <f t="shared" si="124"/>
        <v>31828.799999999999</v>
      </c>
      <c r="J2682" s="589">
        <f t="shared" si="125"/>
        <v>0</v>
      </c>
    </row>
    <row r="2683" spans="1:10">
      <c r="A2683" s="584">
        <v>2016</v>
      </c>
      <c r="B2683" s="585" t="s">
        <v>1133</v>
      </c>
      <c r="C2683" s="585" t="s">
        <v>31</v>
      </c>
      <c r="D2683" s="586">
        <v>272573</v>
      </c>
      <c r="E2683" s="587">
        <v>10.58</v>
      </c>
      <c r="F2683" s="587">
        <f t="shared" si="123"/>
        <v>2883822.34</v>
      </c>
      <c r="G2683" s="588">
        <v>0.46</v>
      </c>
      <c r="H2683" s="586">
        <v>13</v>
      </c>
      <c r="I2683" s="587">
        <f t="shared" si="124"/>
        <v>3543449</v>
      </c>
      <c r="J2683" s="589">
        <f t="shared" si="125"/>
        <v>1</v>
      </c>
    </row>
    <row r="2684" spans="1:10">
      <c r="A2684" s="584">
        <v>2016</v>
      </c>
      <c r="B2684" s="585" t="s">
        <v>1131</v>
      </c>
      <c r="C2684" s="585" t="s">
        <v>31</v>
      </c>
      <c r="D2684" s="586">
        <v>567545</v>
      </c>
      <c r="E2684" s="587">
        <v>16.809999999999999</v>
      </c>
      <c r="F2684" s="587">
        <f t="shared" si="123"/>
        <v>9540431.4499999993</v>
      </c>
      <c r="G2684" s="588">
        <v>3.77</v>
      </c>
      <c r="H2684" s="586">
        <v>27</v>
      </c>
      <c r="I2684" s="587">
        <f t="shared" si="124"/>
        <v>15323715</v>
      </c>
      <c r="J2684" s="589">
        <f t="shared" si="125"/>
        <v>0</v>
      </c>
    </row>
    <row r="2685" spans="1:10">
      <c r="A2685" s="584">
        <v>2016</v>
      </c>
      <c r="B2685" s="585" t="s">
        <v>1131</v>
      </c>
      <c r="C2685" s="585" t="s">
        <v>31</v>
      </c>
      <c r="D2685" s="586">
        <v>93277</v>
      </c>
      <c r="E2685" s="587">
        <v>26.04</v>
      </c>
      <c r="F2685" s="587">
        <f t="shared" si="123"/>
        <v>2428933.08</v>
      </c>
      <c r="G2685" s="588">
        <v>2.4500000000000002</v>
      </c>
      <c r="H2685" s="586">
        <v>7.3</v>
      </c>
      <c r="I2685" s="587">
        <f t="shared" si="124"/>
        <v>680922.1</v>
      </c>
      <c r="J2685" s="589">
        <f t="shared" si="125"/>
        <v>0</v>
      </c>
    </row>
    <row r="2686" spans="1:10">
      <c r="A2686" s="584">
        <v>2016</v>
      </c>
      <c r="B2686" s="585" t="s">
        <v>1127</v>
      </c>
      <c r="C2686" s="585" t="s">
        <v>31</v>
      </c>
      <c r="D2686" s="586">
        <v>193413</v>
      </c>
      <c r="E2686" s="587">
        <v>17.57</v>
      </c>
      <c r="F2686" s="587">
        <f t="shared" si="123"/>
        <v>3398266.41</v>
      </c>
      <c r="G2686" s="588">
        <v>0.19</v>
      </c>
      <c r="H2686" s="586">
        <v>4.3</v>
      </c>
      <c r="I2686" s="587">
        <f t="shared" si="124"/>
        <v>831675.9</v>
      </c>
      <c r="J2686" s="589">
        <f t="shared" si="125"/>
        <v>0</v>
      </c>
    </row>
    <row r="2687" spans="1:10">
      <c r="A2687" s="584">
        <v>2016</v>
      </c>
      <c r="B2687" s="585" t="s">
        <v>1131</v>
      </c>
      <c r="C2687" s="585" t="s">
        <v>31</v>
      </c>
      <c r="D2687" s="586">
        <v>19609</v>
      </c>
      <c r="E2687" s="587">
        <v>23.47</v>
      </c>
      <c r="F2687" s="587">
        <f t="shared" si="123"/>
        <v>460223.23</v>
      </c>
      <c r="G2687" s="588">
        <v>0.56999999999999995</v>
      </c>
      <c r="H2687" s="586">
        <v>10.6</v>
      </c>
      <c r="I2687" s="587">
        <f t="shared" si="124"/>
        <v>207855.4</v>
      </c>
      <c r="J2687" s="589">
        <f t="shared" si="125"/>
        <v>0</v>
      </c>
    </row>
    <row r="2688" spans="1:10">
      <c r="A2688" s="584">
        <v>2016</v>
      </c>
      <c r="B2688" s="585" t="s">
        <v>1127</v>
      </c>
      <c r="C2688" s="585" t="s">
        <v>31</v>
      </c>
      <c r="D2688" s="586">
        <v>14750</v>
      </c>
      <c r="E2688" s="587">
        <v>18</v>
      </c>
      <c r="F2688" s="587">
        <f t="shared" si="123"/>
        <v>265500</v>
      </c>
      <c r="G2688" s="588">
        <v>0.26</v>
      </c>
      <c r="H2688" s="586">
        <v>4.8</v>
      </c>
      <c r="I2688" s="587">
        <f t="shared" si="124"/>
        <v>70800</v>
      </c>
      <c r="J2688" s="589">
        <f t="shared" si="125"/>
        <v>0</v>
      </c>
    </row>
    <row r="2689" spans="1:10">
      <c r="A2689" s="584">
        <v>2016</v>
      </c>
      <c r="B2689" s="585" t="s">
        <v>1127</v>
      </c>
      <c r="C2689" s="585" t="s">
        <v>31</v>
      </c>
      <c r="D2689" s="586">
        <v>43154</v>
      </c>
      <c r="E2689" s="587">
        <v>16.22</v>
      </c>
      <c r="F2689" s="587">
        <f t="shared" si="123"/>
        <v>699957.88</v>
      </c>
      <c r="G2689" s="588">
        <v>0.49</v>
      </c>
      <c r="H2689" s="586">
        <v>6.6</v>
      </c>
      <c r="I2689" s="587">
        <f t="shared" si="124"/>
        <v>284816.39999999997</v>
      </c>
      <c r="J2689" s="589">
        <f t="shared" si="125"/>
        <v>0</v>
      </c>
    </row>
    <row r="2690" spans="1:10">
      <c r="A2690" s="584">
        <v>2016</v>
      </c>
      <c r="B2690" s="585" t="s">
        <v>1127</v>
      </c>
      <c r="C2690" s="585" t="s">
        <v>31</v>
      </c>
      <c r="D2690" s="586">
        <v>82535</v>
      </c>
      <c r="E2690" s="587">
        <v>17.8</v>
      </c>
      <c r="F2690" s="587">
        <f t="shared" si="123"/>
        <v>1469123</v>
      </c>
      <c r="G2690" s="588">
        <v>0.22</v>
      </c>
      <c r="H2690" s="586">
        <v>5.5</v>
      </c>
      <c r="I2690" s="587">
        <f t="shared" si="124"/>
        <v>453942.5</v>
      </c>
      <c r="J2690" s="589">
        <f t="shared" si="125"/>
        <v>0</v>
      </c>
    </row>
    <row r="2691" spans="1:10">
      <c r="A2691" s="584">
        <v>2016</v>
      </c>
      <c r="B2691" s="585" t="s">
        <v>1127</v>
      </c>
      <c r="C2691" s="585" t="s">
        <v>31</v>
      </c>
      <c r="D2691" s="586">
        <v>65824</v>
      </c>
      <c r="E2691" s="587">
        <v>18</v>
      </c>
      <c r="F2691" s="587">
        <f t="shared" ref="F2691:F2754" si="126">E2691*D2691</f>
        <v>1184832</v>
      </c>
      <c r="G2691" s="588">
        <v>0.27</v>
      </c>
      <c r="H2691" s="586">
        <v>5.3</v>
      </c>
      <c r="I2691" s="587">
        <f t="shared" ref="I2691:I2754" si="127">H2691*D2691</f>
        <v>348867.2</v>
      </c>
      <c r="J2691" s="589">
        <f t="shared" ref="J2691:J2754" si="128">IF(B2691="LIG",1,0)</f>
        <v>0</v>
      </c>
    </row>
    <row r="2692" spans="1:10">
      <c r="A2692" s="584">
        <v>2016</v>
      </c>
      <c r="B2692" s="585" t="s">
        <v>1127</v>
      </c>
      <c r="C2692" s="585" t="s">
        <v>31</v>
      </c>
      <c r="D2692" s="586">
        <v>16347</v>
      </c>
      <c r="E2692" s="587">
        <v>17.765999999999998</v>
      </c>
      <c r="F2692" s="587">
        <f t="shared" si="126"/>
        <v>290420.80199999997</v>
      </c>
      <c r="G2692" s="588">
        <v>0.24</v>
      </c>
      <c r="H2692" s="586">
        <v>5.42</v>
      </c>
      <c r="I2692" s="587">
        <f t="shared" si="127"/>
        <v>88600.74</v>
      </c>
      <c r="J2692" s="589">
        <f t="shared" si="128"/>
        <v>0</v>
      </c>
    </row>
    <row r="2693" spans="1:10">
      <c r="A2693" s="584">
        <v>2016</v>
      </c>
      <c r="B2693" s="585" t="s">
        <v>1127</v>
      </c>
      <c r="C2693" s="585" t="s">
        <v>31</v>
      </c>
      <c r="D2693" s="586">
        <v>98142</v>
      </c>
      <c r="E2693" s="587">
        <v>17.962</v>
      </c>
      <c r="F2693" s="587">
        <f t="shared" si="126"/>
        <v>1762826.6040000001</v>
      </c>
      <c r="G2693" s="588">
        <v>0.25</v>
      </c>
      <c r="H2693" s="586">
        <v>5.0599999999999996</v>
      </c>
      <c r="I2693" s="587">
        <f t="shared" si="127"/>
        <v>496598.51999999996</v>
      </c>
      <c r="J2693" s="589">
        <f t="shared" si="128"/>
        <v>0</v>
      </c>
    </row>
    <row r="2694" spans="1:10">
      <c r="A2694" s="584">
        <v>2016</v>
      </c>
      <c r="B2694" s="585" t="s">
        <v>1127</v>
      </c>
      <c r="C2694" s="585" t="s">
        <v>31</v>
      </c>
      <c r="D2694" s="586">
        <v>49497</v>
      </c>
      <c r="E2694" s="587">
        <v>17.956</v>
      </c>
      <c r="F2694" s="587">
        <f t="shared" si="126"/>
        <v>888768.13199999998</v>
      </c>
      <c r="G2694" s="588">
        <v>0.22</v>
      </c>
      <c r="H2694" s="586">
        <v>5.22</v>
      </c>
      <c r="I2694" s="587">
        <f t="shared" si="127"/>
        <v>258374.34</v>
      </c>
      <c r="J2694" s="589">
        <f t="shared" si="128"/>
        <v>0</v>
      </c>
    </row>
    <row r="2695" spans="1:10">
      <c r="A2695" s="584">
        <v>2016</v>
      </c>
      <c r="B2695" s="585" t="s">
        <v>1127</v>
      </c>
      <c r="C2695" s="585" t="s">
        <v>31</v>
      </c>
      <c r="D2695" s="586">
        <v>40581</v>
      </c>
      <c r="E2695" s="587">
        <v>16.062000000000001</v>
      </c>
      <c r="F2695" s="587">
        <f t="shared" si="126"/>
        <v>651812.022</v>
      </c>
      <c r="G2695" s="588">
        <v>0.34</v>
      </c>
      <c r="H2695" s="586">
        <v>5.3</v>
      </c>
      <c r="I2695" s="587">
        <f t="shared" si="127"/>
        <v>215079.3</v>
      </c>
      <c r="J2695" s="589">
        <f t="shared" si="128"/>
        <v>0</v>
      </c>
    </row>
    <row r="2696" spans="1:10">
      <c r="A2696" s="584">
        <v>2016</v>
      </c>
      <c r="B2696" s="585" t="s">
        <v>1131</v>
      </c>
      <c r="C2696" s="585" t="s">
        <v>31</v>
      </c>
      <c r="D2696" s="586">
        <v>157048</v>
      </c>
      <c r="E2696" s="587">
        <v>22.8</v>
      </c>
      <c r="F2696" s="587">
        <f t="shared" si="126"/>
        <v>3580694.4</v>
      </c>
      <c r="G2696" s="588">
        <v>2.94</v>
      </c>
      <c r="H2696" s="586">
        <v>17.8</v>
      </c>
      <c r="I2696" s="587">
        <f t="shared" si="127"/>
        <v>2795454.4</v>
      </c>
      <c r="J2696" s="589">
        <f t="shared" si="128"/>
        <v>0</v>
      </c>
    </row>
    <row r="2697" spans="1:10">
      <c r="A2697" s="584">
        <v>2016</v>
      </c>
      <c r="B2697" s="585" t="s">
        <v>1133</v>
      </c>
      <c r="C2697" s="585" t="s">
        <v>31</v>
      </c>
      <c r="D2697" s="586">
        <v>29906</v>
      </c>
      <c r="E2697" s="587">
        <v>13.8</v>
      </c>
      <c r="F2697" s="587">
        <f t="shared" si="126"/>
        <v>412702.80000000005</v>
      </c>
      <c r="G2697" s="588">
        <v>0.63</v>
      </c>
      <c r="H2697" s="586">
        <v>9.1999999999999993</v>
      </c>
      <c r="I2697" s="587">
        <f t="shared" si="127"/>
        <v>275135.19999999995</v>
      </c>
      <c r="J2697" s="589">
        <f t="shared" si="128"/>
        <v>1</v>
      </c>
    </row>
    <row r="2698" spans="1:10">
      <c r="A2698" s="584">
        <v>2016</v>
      </c>
      <c r="B2698" s="585" t="s">
        <v>1131</v>
      </c>
      <c r="C2698" s="585" t="s">
        <v>31</v>
      </c>
      <c r="D2698" s="586">
        <v>225960</v>
      </c>
      <c r="E2698" s="587">
        <v>16.225000000000001</v>
      </c>
      <c r="F2698" s="587">
        <f t="shared" si="126"/>
        <v>3666201.0000000005</v>
      </c>
      <c r="G2698" s="588">
        <v>0.85</v>
      </c>
      <c r="H2698" s="586">
        <v>37.299999999999997</v>
      </c>
      <c r="I2698" s="587">
        <f t="shared" si="127"/>
        <v>8428308</v>
      </c>
      <c r="J2698" s="589">
        <f t="shared" si="128"/>
        <v>0</v>
      </c>
    </row>
    <row r="2699" spans="1:10">
      <c r="A2699" s="584">
        <v>2016</v>
      </c>
      <c r="B2699" s="585" t="s">
        <v>1131</v>
      </c>
      <c r="C2699" s="585" t="s">
        <v>31</v>
      </c>
      <c r="D2699" s="586">
        <v>255373</v>
      </c>
      <c r="E2699" s="587">
        <v>21.25</v>
      </c>
      <c r="F2699" s="587">
        <f t="shared" si="126"/>
        <v>5426676.25</v>
      </c>
      <c r="G2699" s="588">
        <v>0.52</v>
      </c>
      <c r="H2699" s="586">
        <v>7.9</v>
      </c>
      <c r="I2699" s="587">
        <f t="shared" si="127"/>
        <v>2017446.7000000002</v>
      </c>
      <c r="J2699" s="589">
        <f t="shared" si="128"/>
        <v>0</v>
      </c>
    </row>
    <row r="2700" spans="1:10">
      <c r="A2700" s="584">
        <v>2016</v>
      </c>
      <c r="B2700" s="585" t="s">
        <v>1131</v>
      </c>
      <c r="C2700" s="585" t="s">
        <v>31</v>
      </c>
      <c r="D2700" s="586">
        <v>177609</v>
      </c>
      <c r="E2700" s="587">
        <v>23.786000000000001</v>
      </c>
      <c r="F2700" s="587">
        <f t="shared" si="126"/>
        <v>4224607.6740000006</v>
      </c>
      <c r="G2700" s="588">
        <v>1.22</v>
      </c>
      <c r="H2700" s="586">
        <v>14.2</v>
      </c>
      <c r="I2700" s="587">
        <f t="shared" si="127"/>
        <v>2522047.7999999998</v>
      </c>
      <c r="J2700" s="589">
        <f t="shared" si="128"/>
        <v>0</v>
      </c>
    </row>
    <row r="2701" spans="1:10">
      <c r="A2701" s="584">
        <v>2016</v>
      </c>
      <c r="B2701" s="585" t="s">
        <v>1131</v>
      </c>
      <c r="C2701" s="585" t="s">
        <v>31</v>
      </c>
      <c r="D2701" s="586">
        <v>1380</v>
      </c>
      <c r="E2701" s="587">
        <v>23.786000000000001</v>
      </c>
      <c r="F2701" s="587">
        <f t="shared" si="126"/>
        <v>32824.68</v>
      </c>
      <c r="G2701" s="588">
        <v>1.22</v>
      </c>
      <c r="H2701" s="586">
        <v>14.2</v>
      </c>
      <c r="I2701" s="587">
        <f t="shared" si="127"/>
        <v>19596</v>
      </c>
      <c r="J2701" s="589">
        <f t="shared" si="128"/>
        <v>0</v>
      </c>
    </row>
    <row r="2702" spans="1:10">
      <c r="A2702" s="584">
        <v>2016</v>
      </c>
      <c r="B2702" s="585" t="s">
        <v>1131</v>
      </c>
      <c r="C2702" s="585" t="s">
        <v>31</v>
      </c>
      <c r="D2702" s="586">
        <v>21027</v>
      </c>
      <c r="E2702" s="587">
        <v>23.292000000000002</v>
      </c>
      <c r="F2702" s="587">
        <f t="shared" si="126"/>
        <v>489760.88400000002</v>
      </c>
      <c r="G2702" s="588">
        <v>1.44</v>
      </c>
      <c r="H2702" s="586">
        <v>6.4</v>
      </c>
      <c r="I2702" s="587">
        <f t="shared" si="127"/>
        <v>134572.80000000002</v>
      </c>
      <c r="J2702" s="589">
        <f t="shared" si="128"/>
        <v>0</v>
      </c>
    </row>
    <row r="2703" spans="1:10">
      <c r="A2703" s="584">
        <v>2016</v>
      </c>
      <c r="B2703" s="585" t="s">
        <v>1131</v>
      </c>
      <c r="C2703" s="585" t="s">
        <v>31</v>
      </c>
      <c r="D2703" s="586">
        <v>31729</v>
      </c>
      <c r="E2703" s="587">
        <v>23.736000000000001</v>
      </c>
      <c r="F2703" s="587">
        <f t="shared" si="126"/>
        <v>753119.54399999999</v>
      </c>
      <c r="G2703" s="588">
        <v>2.6</v>
      </c>
      <c r="H2703" s="586">
        <v>8</v>
      </c>
      <c r="I2703" s="587">
        <f t="shared" si="127"/>
        <v>253832</v>
      </c>
      <c r="J2703" s="589">
        <f t="shared" si="128"/>
        <v>0</v>
      </c>
    </row>
    <row r="2704" spans="1:10">
      <c r="A2704" s="584">
        <v>2016</v>
      </c>
      <c r="B2704" s="585" t="s">
        <v>1133</v>
      </c>
      <c r="C2704" s="585" t="s">
        <v>31</v>
      </c>
      <c r="D2704" s="586">
        <v>10327</v>
      </c>
      <c r="E2704" s="587">
        <v>14.143000000000001</v>
      </c>
      <c r="F2704" s="587">
        <f t="shared" si="126"/>
        <v>146054.761</v>
      </c>
      <c r="G2704" s="588">
        <v>0.42</v>
      </c>
      <c r="H2704" s="586">
        <v>15.3</v>
      </c>
      <c r="I2704" s="587">
        <f t="shared" si="127"/>
        <v>158003.1</v>
      </c>
      <c r="J2704" s="589">
        <f t="shared" si="128"/>
        <v>1</v>
      </c>
    </row>
    <row r="2705" spans="1:10">
      <c r="A2705" s="584">
        <v>2016</v>
      </c>
      <c r="B2705" s="585" t="s">
        <v>1133</v>
      </c>
      <c r="C2705" s="585" t="s">
        <v>31</v>
      </c>
      <c r="D2705" s="586">
        <v>5789</v>
      </c>
      <c r="E2705" s="587">
        <v>13.887</v>
      </c>
      <c r="F2705" s="587">
        <f t="shared" si="126"/>
        <v>80391.843000000008</v>
      </c>
      <c r="G2705" s="588">
        <v>0.66</v>
      </c>
      <c r="H2705" s="586">
        <v>14.2</v>
      </c>
      <c r="I2705" s="587">
        <f t="shared" si="127"/>
        <v>82203.8</v>
      </c>
      <c r="J2705" s="589">
        <f t="shared" si="128"/>
        <v>1</v>
      </c>
    </row>
    <row r="2706" spans="1:10">
      <c r="A2706" s="584">
        <v>2016</v>
      </c>
      <c r="B2706" s="585" t="s">
        <v>1131</v>
      </c>
      <c r="C2706" s="585" t="s">
        <v>31</v>
      </c>
      <c r="D2706" s="586">
        <v>25170</v>
      </c>
      <c r="E2706" s="587">
        <v>23.001999999999999</v>
      </c>
      <c r="F2706" s="587">
        <f t="shared" si="126"/>
        <v>578960.34</v>
      </c>
      <c r="G2706" s="588">
        <v>2.41</v>
      </c>
      <c r="H2706" s="586">
        <v>8.1</v>
      </c>
      <c r="I2706" s="587">
        <f t="shared" si="127"/>
        <v>203877</v>
      </c>
      <c r="J2706" s="589">
        <f t="shared" si="128"/>
        <v>0</v>
      </c>
    </row>
    <row r="2707" spans="1:10">
      <c r="A2707" s="584">
        <v>2016</v>
      </c>
      <c r="B2707" s="585" t="s">
        <v>1131</v>
      </c>
      <c r="C2707" s="585" t="s">
        <v>31</v>
      </c>
      <c r="D2707" s="586">
        <v>9154</v>
      </c>
      <c r="E2707" s="587">
        <v>23.047999999999998</v>
      </c>
      <c r="F2707" s="587">
        <f t="shared" si="126"/>
        <v>210981.39199999999</v>
      </c>
      <c r="G2707" s="588">
        <v>2.52</v>
      </c>
      <c r="H2707" s="586">
        <v>9.4</v>
      </c>
      <c r="I2707" s="587">
        <f t="shared" si="127"/>
        <v>86047.6</v>
      </c>
      <c r="J2707" s="589">
        <f t="shared" si="128"/>
        <v>0</v>
      </c>
    </row>
    <row r="2708" spans="1:10">
      <c r="A2708" s="584">
        <v>2016</v>
      </c>
      <c r="B2708" s="585" t="s">
        <v>1127</v>
      </c>
      <c r="C2708" s="585" t="s">
        <v>31</v>
      </c>
      <c r="D2708" s="586">
        <v>8095</v>
      </c>
      <c r="E2708" s="587">
        <v>16.41</v>
      </c>
      <c r="F2708" s="587">
        <f t="shared" si="126"/>
        <v>132838.95000000001</v>
      </c>
      <c r="G2708" s="588">
        <v>0.36</v>
      </c>
      <c r="H2708" s="586">
        <v>5.2</v>
      </c>
      <c r="I2708" s="587">
        <f t="shared" si="127"/>
        <v>42094</v>
      </c>
      <c r="J2708" s="589">
        <f t="shared" si="128"/>
        <v>0</v>
      </c>
    </row>
    <row r="2709" spans="1:10">
      <c r="A2709" s="584">
        <v>2016</v>
      </c>
      <c r="B2709" s="585" t="s">
        <v>1127</v>
      </c>
      <c r="C2709" s="585" t="s">
        <v>31</v>
      </c>
      <c r="D2709" s="586">
        <v>81281</v>
      </c>
      <c r="E2709" s="587">
        <v>18.54</v>
      </c>
      <c r="F2709" s="587">
        <f t="shared" si="126"/>
        <v>1506949.74</v>
      </c>
      <c r="G2709" s="588">
        <v>0.99</v>
      </c>
      <c r="H2709" s="586">
        <v>15.4</v>
      </c>
      <c r="I2709" s="587">
        <f t="shared" si="127"/>
        <v>1251727.4000000001</v>
      </c>
      <c r="J2709" s="589">
        <f t="shared" si="128"/>
        <v>0</v>
      </c>
    </row>
    <row r="2710" spans="1:10">
      <c r="A2710" s="584">
        <v>2016</v>
      </c>
      <c r="B2710" s="585" t="s">
        <v>1127</v>
      </c>
      <c r="C2710" s="585" t="s">
        <v>31</v>
      </c>
      <c r="D2710" s="586">
        <v>15020</v>
      </c>
      <c r="E2710" s="587">
        <v>17.559999999999999</v>
      </c>
      <c r="F2710" s="587">
        <f t="shared" si="126"/>
        <v>263751.19999999995</v>
      </c>
      <c r="G2710" s="588">
        <v>0.18</v>
      </c>
      <c r="H2710" s="586">
        <v>6.4</v>
      </c>
      <c r="I2710" s="587">
        <f t="shared" si="127"/>
        <v>96128</v>
      </c>
      <c r="J2710" s="589">
        <f t="shared" si="128"/>
        <v>0</v>
      </c>
    </row>
    <row r="2711" spans="1:10">
      <c r="A2711" s="584">
        <v>2016</v>
      </c>
      <c r="B2711" s="585" t="s">
        <v>1127</v>
      </c>
      <c r="C2711" s="585" t="s">
        <v>31</v>
      </c>
      <c r="D2711" s="586">
        <v>30214</v>
      </c>
      <c r="E2711" s="587">
        <v>17.940000000000001</v>
      </c>
      <c r="F2711" s="587">
        <f t="shared" si="126"/>
        <v>542039.16</v>
      </c>
      <c r="G2711" s="588">
        <v>0.23</v>
      </c>
      <c r="H2711" s="586">
        <v>4.5999999999999996</v>
      </c>
      <c r="I2711" s="587">
        <f t="shared" si="127"/>
        <v>138984.4</v>
      </c>
      <c r="J2711" s="589">
        <f t="shared" si="128"/>
        <v>0</v>
      </c>
    </row>
    <row r="2712" spans="1:10">
      <c r="A2712" s="584">
        <v>2016</v>
      </c>
      <c r="B2712" s="585" t="s">
        <v>1127</v>
      </c>
      <c r="C2712" s="585" t="s">
        <v>31</v>
      </c>
      <c r="D2712" s="586">
        <v>29999</v>
      </c>
      <c r="E2712" s="587">
        <v>17.64</v>
      </c>
      <c r="F2712" s="587">
        <f t="shared" si="126"/>
        <v>529182.36</v>
      </c>
      <c r="G2712" s="588">
        <v>0.35</v>
      </c>
      <c r="H2712" s="586">
        <v>5.4</v>
      </c>
      <c r="I2712" s="587">
        <f t="shared" si="127"/>
        <v>161994.6</v>
      </c>
      <c r="J2712" s="589">
        <f t="shared" si="128"/>
        <v>0</v>
      </c>
    </row>
    <row r="2713" spans="1:10">
      <c r="A2713" s="584">
        <v>2016</v>
      </c>
      <c r="B2713" s="585" t="s">
        <v>1127</v>
      </c>
      <c r="C2713" s="585" t="s">
        <v>31</v>
      </c>
      <c r="D2713" s="586">
        <v>29905</v>
      </c>
      <c r="E2713" s="587">
        <v>17.670000000000002</v>
      </c>
      <c r="F2713" s="587">
        <f t="shared" si="126"/>
        <v>528421.35000000009</v>
      </c>
      <c r="G2713" s="588">
        <v>0.19</v>
      </c>
      <c r="H2713" s="586">
        <v>4.5</v>
      </c>
      <c r="I2713" s="587">
        <f t="shared" si="127"/>
        <v>134572.5</v>
      </c>
      <c r="J2713" s="589">
        <f t="shared" si="128"/>
        <v>0</v>
      </c>
    </row>
    <row r="2714" spans="1:10">
      <c r="A2714" s="584">
        <v>2016</v>
      </c>
      <c r="B2714" s="585" t="s">
        <v>1127</v>
      </c>
      <c r="C2714" s="585" t="s">
        <v>31</v>
      </c>
      <c r="D2714" s="586">
        <v>75733</v>
      </c>
      <c r="E2714" s="587">
        <v>18.64</v>
      </c>
      <c r="F2714" s="587">
        <f t="shared" si="126"/>
        <v>1411663.12</v>
      </c>
      <c r="G2714" s="588">
        <v>1.08</v>
      </c>
      <c r="H2714" s="586">
        <v>14.8</v>
      </c>
      <c r="I2714" s="587">
        <f t="shared" si="127"/>
        <v>1120848.4000000001</v>
      </c>
      <c r="J2714" s="589">
        <f t="shared" si="128"/>
        <v>0</v>
      </c>
    </row>
    <row r="2715" spans="1:10">
      <c r="A2715" s="584">
        <v>2016</v>
      </c>
      <c r="B2715" s="585" t="s">
        <v>1131</v>
      </c>
      <c r="C2715" s="585" t="s">
        <v>31</v>
      </c>
      <c r="D2715" s="586">
        <v>104667</v>
      </c>
      <c r="E2715" s="587">
        <v>25.88</v>
      </c>
      <c r="F2715" s="587">
        <f t="shared" si="126"/>
        <v>2708781.96</v>
      </c>
      <c r="G2715" s="588">
        <v>2.4700000000000002</v>
      </c>
      <c r="H2715" s="586">
        <v>7.7</v>
      </c>
      <c r="I2715" s="587">
        <f t="shared" si="127"/>
        <v>805935.9</v>
      </c>
      <c r="J2715" s="589">
        <f t="shared" si="128"/>
        <v>0</v>
      </c>
    </row>
    <row r="2716" spans="1:10">
      <c r="A2716" s="584">
        <v>2016</v>
      </c>
      <c r="B2716" s="585" t="s">
        <v>1131</v>
      </c>
      <c r="C2716" s="585" t="s">
        <v>31</v>
      </c>
      <c r="D2716" s="586">
        <v>39002</v>
      </c>
      <c r="E2716" s="587">
        <v>24.86</v>
      </c>
      <c r="F2716" s="587">
        <f t="shared" si="126"/>
        <v>969589.72</v>
      </c>
      <c r="G2716" s="588">
        <v>1.66</v>
      </c>
      <c r="H2716" s="586">
        <v>11.2</v>
      </c>
      <c r="I2716" s="587">
        <f t="shared" si="127"/>
        <v>436822.39999999997</v>
      </c>
      <c r="J2716" s="589">
        <f t="shared" si="128"/>
        <v>0</v>
      </c>
    </row>
    <row r="2717" spans="1:10">
      <c r="A2717" s="584">
        <v>2016</v>
      </c>
      <c r="B2717" s="585" t="s">
        <v>1131</v>
      </c>
      <c r="C2717" s="585" t="s">
        <v>31</v>
      </c>
      <c r="D2717" s="586">
        <v>15020</v>
      </c>
      <c r="E2717" s="587">
        <v>26.6</v>
      </c>
      <c r="F2717" s="587">
        <f t="shared" si="126"/>
        <v>399532</v>
      </c>
      <c r="G2717" s="588">
        <v>1.56</v>
      </c>
      <c r="H2717" s="586">
        <v>7.6</v>
      </c>
      <c r="I2717" s="587">
        <f t="shared" si="127"/>
        <v>114152</v>
      </c>
      <c r="J2717" s="589">
        <f t="shared" si="128"/>
        <v>0</v>
      </c>
    </row>
    <row r="2718" spans="1:10">
      <c r="A2718" s="584">
        <v>2016</v>
      </c>
      <c r="B2718" s="585" t="s">
        <v>1131</v>
      </c>
      <c r="C2718" s="585" t="s">
        <v>31</v>
      </c>
      <c r="D2718" s="586">
        <v>64934</v>
      </c>
      <c r="E2718" s="587">
        <v>23.61</v>
      </c>
      <c r="F2718" s="587">
        <f t="shared" si="126"/>
        <v>1533091.74</v>
      </c>
      <c r="G2718" s="588">
        <v>1.1100000000000001</v>
      </c>
      <c r="H2718" s="586">
        <v>12.9</v>
      </c>
      <c r="I2718" s="587">
        <f t="shared" si="127"/>
        <v>837648.6</v>
      </c>
      <c r="J2718" s="589">
        <f t="shared" si="128"/>
        <v>0</v>
      </c>
    </row>
    <row r="2719" spans="1:10">
      <c r="A2719" s="584">
        <v>2016</v>
      </c>
      <c r="B2719" s="585" t="s">
        <v>1131</v>
      </c>
      <c r="C2719" s="585" t="s">
        <v>31</v>
      </c>
      <c r="D2719" s="586">
        <v>179242</v>
      </c>
      <c r="E2719" s="587">
        <v>23.93</v>
      </c>
      <c r="F2719" s="587">
        <f t="shared" si="126"/>
        <v>4289261.0599999996</v>
      </c>
      <c r="G2719" s="588">
        <v>2.6</v>
      </c>
      <c r="H2719" s="586">
        <v>8.3000000000000007</v>
      </c>
      <c r="I2719" s="587">
        <f t="shared" si="127"/>
        <v>1487708.6</v>
      </c>
      <c r="J2719" s="589">
        <f t="shared" si="128"/>
        <v>0</v>
      </c>
    </row>
    <row r="2720" spans="1:10">
      <c r="A2720" s="584">
        <v>2016</v>
      </c>
      <c r="B2720" s="585" t="s">
        <v>1131</v>
      </c>
      <c r="C2720" s="585" t="s">
        <v>31</v>
      </c>
      <c r="D2720" s="586">
        <v>91817</v>
      </c>
      <c r="E2720" s="587">
        <v>25.2</v>
      </c>
      <c r="F2720" s="587">
        <f t="shared" si="126"/>
        <v>2313788.4</v>
      </c>
      <c r="G2720" s="588">
        <v>3.13</v>
      </c>
      <c r="H2720" s="586">
        <v>6.6</v>
      </c>
      <c r="I2720" s="587">
        <f t="shared" si="127"/>
        <v>605992.19999999995</v>
      </c>
      <c r="J2720" s="589">
        <f t="shared" si="128"/>
        <v>0</v>
      </c>
    </row>
    <row r="2721" spans="1:10">
      <c r="A2721" s="584">
        <v>2016</v>
      </c>
      <c r="B2721" s="585" t="s">
        <v>1131</v>
      </c>
      <c r="C2721" s="585" t="s">
        <v>31</v>
      </c>
      <c r="D2721" s="586">
        <v>110072</v>
      </c>
      <c r="E2721" s="587">
        <v>24.32</v>
      </c>
      <c r="F2721" s="587">
        <f t="shared" si="126"/>
        <v>2676951.04</v>
      </c>
      <c r="G2721" s="588">
        <v>2.76</v>
      </c>
      <c r="H2721" s="586">
        <v>7.4</v>
      </c>
      <c r="I2721" s="587">
        <f t="shared" si="127"/>
        <v>814532.8</v>
      </c>
      <c r="J2721" s="589">
        <f t="shared" si="128"/>
        <v>0</v>
      </c>
    </row>
    <row r="2722" spans="1:10">
      <c r="A2722" s="584">
        <v>2016</v>
      </c>
      <c r="B2722" s="585" t="s">
        <v>1131</v>
      </c>
      <c r="C2722" s="585" t="s">
        <v>31</v>
      </c>
      <c r="D2722" s="586">
        <v>20365</v>
      </c>
      <c r="E2722" s="587">
        <v>24.85</v>
      </c>
      <c r="F2722" s="587">
        <f t="shared" si="126"/>
        <v>506070.25</v>
      </c>
      <c r="G2722" s="588">
        <v>3.16</v>
      </c>
      <c r="H2722" s="586">
        <v>8.1999999999999993</v>
      </c>
      <c r="I2722" s="587">
        <f t="shared" si="127"/>
        <v>166993</v>
      </c>
      <c r="J2722" s="589">
        <f t="shared" si="128"/>
        <v>0</v>
      </c>
    </row>
    <row r="2723" spans="1:10">
      <c r="A2723" s="584">
        <v>2016</v>
      </c>
      <c r="B2723" s="585" t="s">
        <v>1131</v>
      </c>
      <c r="C2723" s="585" t="s">
        <v>31</v>
      </c>
      <c r="D2723" s="586">
        <v>12201</v>
      </c>
      <c r="E2723" s="587">
        <v>22.818000000000001</v>
      </c>
      <c r="F2723" s="587">
        <f t="shared" si="126"/>
        <v>278402.41800000001</v>
      </c>
      <c r="G2723" s="588">
        <v>0.41</v>
      </c>
      <c r="H2723" s="586">
        <v>6.4</v>
      </c>
      <c r="I2723" s="587">
        <f t="shared" si="127"/>
        <v>78086.400000000009</v>
      </c>
      <c r="J2723" s="589">
        <f t="shared" si="128"/>
        <v>0</v>
      </c>
    </row>
    <row r="2724" spans="1:10">
      <c r="A2724" s="584">
        <v>2016</v>
      </c>
      <c r="B2724" s="585" t="s">
        <v>1127</v>
      </c>
      <c r="C2724" s="585" t="s">
        <v>31</v>
      </c>
      <c r="D2724" s="586">
        <v>14098</v>
      </c>
      <c r="E2724" s="587">
        <v>18.585000000000001</v>
      </c>
      <c r="F2724" s="587">
        <f t="shared" si="126"/>
        <v>262011.33000000002</v>
      </c>
      <c r="G2724" s="588">
        <v>1.06</v>
      </c>
      <c r="H2724" s="586">
        <v>14.4</v>
      </c>
      <c r="I2724" s="587">
        <f t="shared" si="127"/>
        <v>203011.20000000001</v>
      </c>
      <c r="J2724" s="589">
        <f t="shared" si="128"/>
        <v>0</v>
      </c>
    </row>
    <row r="2725" spans="1:10">
      <c r="A2725" s="584">
        <v>2016</v>
      </c>
      <c r="B2725" s="585" t="s">
        <v>1127</v>
      </c>
      <c r="C2725" s="585" t="s">
        <v>31</v>
      </c>
      <c r="D2725" s="586">
        <v>14790</v>
      </c>
      <c r="E2725" s="587">
        <v>17.8</v>
      </c>
      <c r="F2725" s="587">
        <f t="shared" si="126"/>
        <v>263262</v>
      </c>
      <c r="G2725" s="588">
        <v>0.21</v>
      </c>
      <c r="H2725" s="586">
        <v>6</v>
      </c>
      <c r="I2725" s="587">
        <f t="shared" si="127"/>
        <v>88740</v>
      </c>
      <c r="J2725" s="589">
        <f t="shared" si="128"/>
        <v>0</v>
      </c>
    </row>
    <row r="2726" spans="1:10">
      <c r="A2726" s="584">
        <v>2016</v>
      </c>
      <c r="B2726" s="585" t="s">
        <v>1127</v>
      </c>
      <c r="C2726" s="585" t="s">
        <v>31</v>
      </c>
      <c r="D2726" s="586">
        <v>80986</v>
      </c>
      <c r="E2726" s="587">
        <v>16.7</v>
      </c>
      <c r="F2726" s="587">
        <f t="shared" si="126"/>
        <v>1352466.2</v>
      </c>
      <c r="G2726" s="588">
        <v>0.37</v>
      </c>
      <c r="H2726" s="586">
        <v>5.4</v>
      </c>
      <c r="I2726" s="587">
        <f t="shared" si="127"/>
        <v>437324.4</v>
      </c>
      <c r="J2726" s="589">
        <f t="shared" si="128"/>
        <v>0</v>
      </c>
    </row>
    <row r="2727" spans="1:10">
      <c r="A2727" s="584">
        <v>2016</v>
      </c>
      <c r="B2727" s="585" t="s">
        <v>1127</v>
      </c>
      <c r="C2727" s="585" t="s">
        <v>31</v>
      </c>
      <c r="D2727" s="586">
        <v>16458</v>
      </c>
      <c r="E2727" s="587">
        <v>16.7</v>
      </c>
      <c r="F2727" s="587">
        <f t="shared" si="126"/>
        <v>274848.59999999998</v>
      </c>
      <c r="G2727" s="588">
        <v>0.37</v>
      </c>
      <c r="H2727" s="586">
        <v>5.4</v>
      </c>
      <c r="I2727" s="587">
        <f t="shared" si="127"/>
        <v>88873.200000000012</v>
      </c>
      <c r="J2727" s="589">
        <f t="shared" si="128"/>
        <v>0</v>
      </c>
    </row>
    <row r="2728" spans="1:10">
      <c r="A2728" s="584">
        <v>2016</v>
      </c>
      <c r="B2728" s="585" t="s">
        <v>1131</v>
      </c>
      <c r="C2728" s="585" t="s">
        <v>31</v>
      </c>
      <c r="D2728" s="586">
        <v>192457</v>
      </c>
      <c r="E2728" s="587">
        <v>22.082000000000001</v>
      </c>
      <c r="F2728" s="587">
        <f t="shared" si="126"/>
        <v>4249835.4740000004</v>
      </c>
      <c r="G2728" s="588">
        <v>0.57999999999999996</v>
      </c>
      <c r="H2728" s="586">
        <v>12.2</v>
      </c>
      <c r="I2728" s="587">
        <f t="shared" si="127"/>
        <v>2347975.4</v>
      </c>
      <c r="J2728" s="589">
        <f t="shared" si="128"/>
        <v>0</v>
      </c>
    </row>
    <row r="2729" spans="1:10">
      <c r="A2729" s="584">
        <v>2016</v>
      </c>
      <c r="B2729" s="585" t="s">
        <v>1131</v>
      </c>
      <c r="C2729" s="585" t="s">
        <v>31</v>
      </c>
      <c r="D2729" s="586">
        <v>13453</v>
      </c>
      <c r="E2729" s="587">
        <v>21.673999999999999</v>
      </c>
      <c r="F2729" s="587">
        <f t="shared" si="126"/>
        <v>291580.32199999999</v>
      </c>
      <c r="G2729" s="588">
        <v>0.81</v>
      </c>
      <c r="H2729" s="586">
        <v>8.5</v>
      </c>
      <c r="I2729" s="587">
        <f t="shared" si="127"/>
        <v>114350.5</v>
      </c>
      <c r="J2729" s="589">
        <f t="shared" si="128"/>
        <v>0</v>
      </c>
    </row>
    <row r="2730" spans="1:10">
      <c r="A2730" s="584">
        <v>2016</v>
      </c>
      <c r="B2730" s="585" t="s">
        <v>1127</v>
      </c>
      <c r="C2730" s="585" t="s">
        <v>31</v>
      </c>
      <c r="D2730" s="586">
        <v>32953</v>
      </c>
      <c r="E2730" s="587">
        <v>16.440000000000001</v>
      </c>
      <c r="F2730" s="587">
        <f t="shared" si="126"/>
        <v>541747.32000000007</v>
      </c>
      <c r="G2730" s="588">
        <v>0.31</v>
      </c>
      <c r="H2730" s="586">
        <v>5.3</v>
      </c>
      <c r="I2730" s="587">
        <f t="shared" si="127"/>
        <v>174650.9</v>
      </c>
      <c r="J2730" s="589">
        <f t="shared" si="128"/>
        <v>0</v>
      </c>
    </row>
    <row r="2731" spans="1:10">
      <c r="A2731" s="584">
        <v>2016</v>
      </c>
      <c r="B2731" s="585" t="s">
        <v>1127</v>
      </c>
      <c r="C2731" s="585" t="s">
        <v>31</v>
      </c>
      <c r="D2731" s="586">
        <v>32919</v>
      </c>
      <c r="E2731" s="587">
        <v>16.98</v>
      </c>
      <c r="F2731" s="587">
        <f t="shared" si="126"/>
        <v>558964.62</v>
      </c>
      <c r="G2731" s="588">
        <v>0.38</v>
      </c>
      <c r="H2731" s="586">
        <v>5.2</v>
      </c>
      <c r="I2731" s="587">
        <f t="shared" si="127"/>
        <v>171178.80000000002</v>
      </c>
      <c r="J2731" s="589">
        <f t="shared" si="128"/>
        <v>0</v>
      </c>
    </row>
    <row r="2732" spans="1:10">
      <c r="A2732" s="584">
        <v>2016</v>
      </c>
      <c r="B2732" s="585" t="s">
        <v>1133</v>
      </c>
      <c r="C2732" s="585" t="s">
        <v>31</v>
      </c>
      <c r="D2732" s="586">
        <v>278135</v>
      </c>
      <c r="E2732" s="587">
        <v>13.61</v>
      </c>
      <c r="F2732" s="587">
        <f t="shared" si="126"/>
        <v>3785417.3499999996</v>
      </c>
      <c r="G2732" s="588">
        <v>0.95</v>
      </c>
      <c r="H2732" s="586">
        <v>16</v>
      </c>
      <c r="I2732" s="587">
        <f t="shared" si="127"/>
        <v>4450160</v>
      </c>
      <c r="J2732" s="589">
        <f t="shared" si="128"/>
        <v>1</v>
      </c>
    </row>
    <row r="2733" spans="1:10">
      <c r="A2733" s="584">
        <v>2016</v>
      </c>
      <c r="B2733" s="585" t="s">
        <v>1127</v>
      </c>
      <c r="C2733" s="585" t="s">
        <v>31</v>
      </c>
      <c r="D2733" s="586">
        <v>81580</v>
      </c>
      <c r="E2733" s="587">
        <v>16.73</v>
      </c>
      <c r="F2733" s="587">
        <f t="shared" si="126"/>
        <v>1364833.4000000001</v>
      </c>
      <c r="G2733" s="588">
        <v>0.47</v>
      </c>
      <c r="H2733" s="586">
        <v>5.4</v>
      </c>
      <c r="I2733" s="587">
        <f t="shared" si="127"/>
        <v>440532</v>
      </c>
      <c r="J2733" s="589">
        <f t="shared" si="128"/>
        <v>0</v>
      </c>
    </row>
    <row r="2734" spans="1:10">
      <c r="A2734" s="584">
        <v>2016</v>
      </c>
      <c r="B2734" s="585" t="s">
        <v>1127</v>
      </c>
      <c r="C2734" s="585" t="s">
        <v>31</v>
      </c>
      <c r="D2734" s="586">
        <v>32920</v>
      </c>
      <c r="E2734" s="587">
        <v>16.95</v>
      </c>
      <c r="F2734" s="587">
        <f t="shared" si="126"/>
        <v>557994</v>
      </c>
      <c r="G2734" s="588">
        <v>0.37</v>
      </c>
      <c r="H2734" s="586">
        <v>5.5</v>
      </c>
      <c r="I2734" s="587">
        <f t="shared" si="127"/>
        <v>181060</v>
      </c>
      <c r="J2734" s="589">
        <f t="shared" si="128"/>
        <v>0</v>
      </c>
    </row>
    <row r="2735" spans="1:10">
      <c r="A2735" s="584">
        <v>2016</v>
      </c>
      <c r="B2735" s="585" t="s">
        <v>1131</v>
      </c>
      <c r="C2735" s="585" t="s">
        <v>31</v>
      </c>
      <c r="D2735" s="586">
        <v>53946</v>
      </c>
      <c r="E2735" s="587">
        <v>22.42</v>
      </c>
      <c r="F2735" s="587">
        <f t="shared" si="126"/>
        <v>1209469.32</v>
      </c>
      <c r="G2735" s="588">
        <v>0.47</v>
      </c>
      <c r="H2735" s="586">
        <v>9.8000000000000007</v>
      </c>
      <c r="I2735" s="587">
        <f t="shared" si="127"/>
        <v>528670.80000000005</v>
      </c>
      <c r="J2735" s="589">
        <f t="shared" si="128"/>
        <v>0</v>
      </c>
    </row>
    <row r="2736" spans="1:10">
      <c r="A2736" s="584">
        <v>2016</v>
      </c>
      <c r="B2736" s="585" t="s">
        <v>1127</v>
      </c>
      <c r="C2736" s="585" t="s">
        <v>31</v>
      </c>
      <c r="D2736" s="586">
        <v>127029</v>
      </c>
      <c r="E2736" s="587">
        <v>17.899999999999999</v>
      </c>
      <c r="F2736" s="587">
        <f t="shared" si="126"/>
        <v>2273819.0999999996</v>
      </c>
      <c r="G2736" s="588">
        <v>0.24</v>
      </c>
      <c r="H2736" s="586">
        <v>5.2</v>
      </c>
      <c r="I2736" s="587">
        <f t="shared" si="127"/>
        <v>660550.80000000005</v>
      </c>
      <c r="J2736" s="589">
        <f t="shared" si="128"/>
        <v>0</v>
      </c>
    </row>
    <row r="2737" spans="1:10">
      <c r="A2737" s="584">
        <v>2016</v>
      </c>
      <c r="B2737" s="585" t="s">
        <v>1127</v>
      </c>
      <c r="C2737" s="585" t="s">
        <v>31</v>
      </c>
      <c r="D2737" s="586">
        <v>14092</v>
      </c>
      <c r="E2737" s="587">
        <v>17.73</v>
      </c>
      <c r="F2737" s="587">
        <f t="shared" si="126"/>
        <v>249851.16</v>
      </c>
      <c r="G2737" s="588">
        <v>0.31</v>
      </c>
      <c r="H2737" s="586">
        <v>4.7</v>
      </c>
      <c r="I2737" s="587">
        <f t="shared" si="127"/>
        <v>66232.400000000009</v>
      </c>
      <c r="J2737" s="589">
        <f t="shared" si="128"/>
        <v>0</v>
      </c>
    </row>
    <row r="2738" spans="1:10">
      <c r="A2738" s="584">
        <v>2016</v>
      </c>
      <c r="B2738" s="585" t="s">
        <v>1127</v>
      </c>
      <c r="C2738" s="585" t="s">
        <v>31</v>
      </c>
      <c r="D2738" s="586">
        <v>14118</v>
      </c>
      <c r="E2738" s="587">
        <v>17.22</v>
      </c>
      <c r="F2738" s="587">
        <f t="shared" si="126"/>
        <v>243111.96</v>
      </c>
      <c r="G2738" s="588">
        <v>0.24</v>
      </c>
      <c r="H2738" s="586">
        <v>4.2</v>
      </c>
      <c r="I2738" s="587">
        <f t="shared" si="127"/>
        <v>59295.600000000006</v>
      </c>
      <c r="J2738" s="589">
        <f t="shared" si="128"/>
        <v>0</v>
      </c>
    </row>
    <row r="2739" spans="1:10">
      <c r="A2739" s="584">
        <v>2016</v>
      </c>
      <c r="B2739" s="585" t="s">
        <v>1127</v>
      </c>
      <c r="C2739" s="585" t="s">
        <v>31</v>
      </c>
      <c r="D2739" s="586">
        <v>42287</v>
      </c>
      <c r="E2739" s="587">
        <v>17.25</v>
      </c>
      <c r="F2739" s="587">
        <f t="shared" si="126"/>
        <v>729450.75</v>
      </c>
      <c r="G2739" s="588">
        <v>0.24</v>
      </c>
      <c r="H2739" s="586">
        <v>4.3</v>
      </c>
      <c r="I2739" s="587">
        <f t="shared" si="127"/>
        <v>181834.1</v>
      </c>
      <c r="J2739" s="589">
        <f t="shared" si="128"/>
        <v>0</v>
      </c>
    </row>
    <row r="2740" spans="1:10">
      <c r="A2740" s="584">
        <v>2016</v>
      </c>
      <c r="B2740" s="585" t="s">
        <v>1127</v>
      </c>
      <c r="C2740" s="585" t="s">
        <v>31</v>
      </c>
      <c r="D2740" s="586">
        <v>28239</v>
      </c>
      <c r="E2740" s="587">
        <v>17.329999999999998</v>
      </c>
      <c r="F2740" s="587">
        <f t="shared" si="126"/>
        <v>489381.86999999994</v>
      </c>
      <c r="G2740" s="588">
        <v>0.24</v>
      </c>
      <c r="H2740" s="586">
        <v>4.0999999999999996</v>
      </c>
      <c r="I2740" s="587">
        <f t="shared" si="127"/>
        <v>115779.9</v>
      </c>
      <c r="J2740" s="589">
        <f t="shared" si="128"/>
        <v>0</v>
      </c>
    </row>
    <row r="2741" spans="1:10">
      <c r="A2741" s="584">
        <v>2016</v>
      </c>
      <c r="B2741" s="585" t="s">
        <v>1127</v>
      </c>
      <c r="C2741" s="585" t="s">
        <v>31</v>
      </c>
      <c r="D2741" s="586">
        <v>42555</v>
      </c>
      <c r="E2741" s="587">
        <v>17.68</v>
      </c>
      <c r="F2741" s="587">
        <f t="shared" si="126"/>
        <v>752372.4</v>
      </c>
      <c r="G2741" s="588">
        <v>0.21</v>
      </c>
      <c r="H2741" s="586">
        <v>5.3</v>
      </c>
      <c r="I2741" s="587">
        <f t="shared" si="127"/>
        <v>225541.5</v>
      </c>
      <c r="J2741" s="589">
        <f t="shared" si="128"/>
        <v>0</v>
      </c>
    </row>
    <row r="2742" spans="1:10">
      <c r="A2742" s="584">
        <v>2016</v>
      </c>
      <c r="B2742" s="585" t="s">
        <v>1131</v>
      </c>
      <c r="C2742" s="585" t="s">
        <v>31</v>
      </c>
      <c r="D2742" s="586">
        <v>26457</v>
      </c>
      <c r="E2742" s="587">
        <v>22.35</v>
      </c>
      <c r="F2742" s="587">
        <f t="shared" si="126"/>
        <v>591313.95000000007</v>
      </c>
      <c r="G2742" s="588">
        <v>0.47</v>
      </c>
      <c r="H2742" s="586">
        <v>10</v>
      </c>
      <c r="I2742" s="587">
        <f t="shared" si="127"/>
        <v>264570</v>
      </c>
      <c r="J2742" s="589">
        <f t="shared" si="128"/>
        <v>0</v>
      </c>
    </row>
    <row r="2743" spans="1:10">
      <c r="A2743" s="584">
        <v>2016</v>
      </c>
      <c r="B2743" s="585" t="s">
        <v>1127</v>
      </c>
      <c r="C2743" s="585" t="s">
        <v>31</v>
      </c>
      <c r="D2743" s="586">
        <v>13917</v>
      </c>
      <c r="E2743" s="587">
        <v>17.876000000000001</v>
      </c>
      <c r="F2743" s="587">
        <f t="shared" si="126"/>
        <v>248780.29200000002</v>
      </c>
      <c r="G2743" s="588">
        <v>0.23</v>
      </c>
      <c r="H2743" s="586">
        <v>5</v>
      </c>
      <c r="I2743" s="587">
        <f t="shared" si="127"/>
        <v>69585</v>
      </c>
      <c r="J2743" s="589">
        <f t="shared" si="128"/>
        <v>0</v>
      </c>
    </row>
    <row r="2744" spans="1:10">
      <c r="A2744" s="584">
        <v>2016</v>
      </c>
      <c r="B2744" s="585" t="s">
        <v>1127</v>
      </c>
      <c r="C2744" s="585" t="s">
        <v>31</v>
      </c>
      <c r="D2744" s="586">
        <v>70529</v>
      </c>
      <c r="E2744" s="587">
        <v>17.678000000000001</v>
      </c>
      <c r="F2744" s="587">
        <f t="shared" si="126"/>
        <v>1246811.662</v>
      </c>
      <c r="G2744" s="588">
        <v>0.21</v>
      </c>
      <c r="H2744" s="586">
        <v>4.3</v>
      </c>
      <c r="I2744" s="587">
        <f t="shared" si="127"/>
        <v>303274.7</v>
      </c>
      <c r="J2744" s="589">
        <f t="shared" si="128"/>
        <v>0</v>
      </c>
    </row>
    <row r="2745" spans="1:10">
      <c r="A2745" s="584">
        <v>2016</v>
      </c>
      <c r="B2745" s="585" t="s">
        <v>1127</v>
      </c>
      <c r="C2745" s="585" t="s">
        <v>31</v>
      </c>
      <c r="D2745" s="586">
        <v>13917</v>
      </c>
      <c r="E2745" s="587">
        <v>18.155999999999999</v>
      </c>
      <c r="F2745" s="587">
        <f t="shared" si="126"/>
        <v>252677.052</v>
      </c>
      <c r="G2745" s="588">
        <v>0.22</v>
      </c>
      <c r="H2745" s="586">
        <v>4.5999999999999996</v>
      </c>
      <c r="I2745" s="587">
        <f t="shared" si="127"/>
        <v>64018.2</v>
      </c>
      <c r="J2745" s="589">
        <f t="shared" si="128"/>
        <v>0</v>
      </c>
    </row>
    <row r="2746" spans="1:10">
      <c r="A2746" s="584">
        <v>2016</v>
      </c>
      <c r="B2746" s="585" t="s">
        <v>1131</v>
      </c>
      <c r="C2746" s="585" t="s">
        <v>31</v>
      </c>
      <c r="D2746" s="586">
        <v>67667</v>
      </c>
      <c r="E2746" s="587">
        <v>22.48</v>
      </c>
      <c r="F2746" s="587">
        <f t="shared" si="126"/>
        <v>1521154.16</v>
      </c>
      <c r="G2746" s="588">
        <v>0.47</v>
      </c>
      <c r="H2746" s="586">
        <v>9.8000000000000007</v>
      </c>
      <c r="I2746" s="587">
        <f t="shared" si="127"/>
        <v>663136.60000000009</v>
      </c>
      <c r="J2746" s="589">
        <f t="shared" si="128"/>
        <v>0</v>
      </c>
    </row>
    <row r="2747" spans="1:10">
      <c r="A2747" s="584">
        <v>2016</v>
      </c>
      <c r="B2747" s="585" t="s">
        <v>1131</v>
      </c>
      <c r="C2747" s="585" t="s">
        <v>31</v>
      </c>
      <c r="D2747" s="586">
        <v>101018</v>
      </c>
      <c r="E2747" s="587">
        <v>24.27</v>
      </c>
      <c r="F2747" s="587">
        <f t="shared" si="126"/>
        <v>2451706.86</v>
      </c>
      <c r="G2747" s="588">
        <v>2.88</v>
      </c>
      <c r="H2747" s="586">
        <v>6.5</v>
      </c>
      <c r="I2747" s="587">
        <f t="shared" si="127"/>
        <v>656617</v>
      </c>
      <c r="J2747" s="589">
        <f t="shared" si="128"/>
        <v>0</v>
      </c>
    </row>
    <row r="2748" spans="1:10">
      <c r="A2748" s="584">
        <v>2016</v>
      </c>
      <c r="B2748" s="585" t="s">
        <v>1131</v>
      </c>
      <c r="C2748" s="585" t="s">
        <v>31</v>
      </c>
      <c r="D2748" s="586">
        <v>63120</v>
      </c>
      <c r="E2748" s="587">
        <v>23.79</v>
      </c>
      <c r="F2748" s="587">
        <f t="shared" si="126"/>
        <v>1501624.8</v>
      </c>
      <c r="G2748" s="588">
        <v>2.62</v>
      </c>
      <c r="H2748" s="586">
        <v>7.9</v>
      </c>
      <c r="I2748" s="587">
        <f t="shared" si="127"/>
        <v>498648</v>
      </c>
      <c r="J2748" s="589">
        <f t="shared" si="128"/>
        <v>0</v>
      </c>
    </row>
    <row r="2749" spans="1:10">
      <c r="A2749" s="584">
        <v>2016</v>
      </c>
      <c r="B2749" s="585" t="s">
        <v>1131</v>
      </c>
      <c r="C2749" s="585" t="s">
        <v>31</v>
      </c>
      <c r="D2749" s="586">
        <v>35265</v>
      </c>
      <c r="E2749" s="587">
        <v>25.91</v>
      </c>
      <c r="F2749" s="587">
        <f t="shared" si="126"/>
        <v>913716.15</v>
      </c>
      <c r="G2749" s="588">
        <v>2.5</v>
      </c>
      <c r="H2749" s="586">
        <v>7.6</v>
      </c>
      <c r="I2749" s="587">
        <f t="shared" si="127"/>
        <v>268014</v>
      </c>
      <c r="J2749" s="589">
        <f t="shared" si="128"/>
        <v>0</v>
      </c>
    </row>
    <row r="2750" spans="1:10">
      <c r="A2750" s="584">
        <v>2016</v>
      </c>
      <c r="B2750" s="585" t="s">
        <v>1131</v>
      </c>
      <c r="C2750" s="585" t="s">
        <v>31</v>
      </c>
      <c r="D2750" s="586">
        <v>166809</v>
      </c>
      <c r="E2750" s="587">
        <v>25.966000000000001</v>
      </c>
      <c r="F2750" s="587">
        <f t="shared" si="126"/>
        <v>4331362.4939999999</v>
      </c>
      <c r="G2750" s="588">
        <v>2.4300000000000002</v>
      </c>
      <c r="H2750" s="586">
        <v>7.6</v>
      </c>
      <c r="I2750" s="587">
        <f t="shared" si="127"/>
        <v>1267748.3999999999</v>
      </c>
      <c r="J2750" s="589">
        <f t="shared" si="128"/>
        <v>0</v>
      </c>
    </row>
    <row r="2751" spans="1:10">
      <c r="A2751" s="584">
        <v>2016</v>
      </c>
      <c r="B2751" s="585" t="s">
        <v>1131</v>
      </c>
      <c r="C2751" s="585" t="s">
        <v>31</v>
      </c>
      <c r="D2751" s="586">
        <v>15657</v>
      </c>
      <c r="E2751" s="587">
        <v>23.033999999999999</v>
      </c>
      <c r="F2751" s="587">
        <f t="shared" si="126"/>
        <v>360643.33799999999</v>
      </c>
      <c r="G2751" s="588">
        <v>0.44</v>
      </c>
      <c r="H2751" s="586">
        <v>7.1</v>
      </c>
      <c r="I2751" s="587">
        <f t="shared" si="127"/>
        <v>111164.7</v>
      </c>
      <c r="J2751" s="589">
        <f t="shared" si="128"/>
        <v>0</v>
      </c>
    </row>
    <row r="2752" spans="1:10">
      <c r="A2752" s="584">
        <v>2016</v>
      </c>
      <c r="B2752" s="585" t="s">
        <v>1131</v>
      </c>
      <c r="C2752" s="585" t="s">
        <v>31</v>
      </c>
      <c r="D2752" s="586">
        <v>47726</v>
      </c>
      <c r="E2752" s="587">
        <v>23.728000000000002</v>
      </c>
      <c r="F2752" s="587">
        <f t="shared" si="126"/>
        <v>1132442.5280000002</v>
      </c>
      <c r="G2752" s="588">
        <v>2.23</v>
      </c>
      <c r="H2752" s="586">
        <v>9.5</v>
      </c>
      <c r="I2752" s="587">
        <f t="shared" si="127"/>
        <v>453397</v>
      </c>
      <c r="J2752" s="589">
        <f t="shared" si="128"/>
        <v>0</v>
      </c>
    </row>
    <row r="2753" spans="1:10">
      <c r="A2753" s="584">
        <v>2016</v>
      </c>
      <c r="B2753" s="585" t="s">
        <v>1131</v>
      </c>
      <c r="C2753" s="585" t="s">
        <v>31</v>
      </c>
      <c r="D2753" s="586">
        <v>78446</v>
      </c>
      <c r="E2753" s="587">
        <v>23.31</v>
      </c>
      <c r="F2753" s="587">
        <f t="shared" si="126"/>
        <v>1828576.26</v>
      </c>
      <c r="G2753" s="588">
        <v>2.72</v>
      </c>
      <c r="H2753" s="586">
        <v>6.8</v>
      </c>
      <c r="I2753" s="587">
        <f t="shared" si="127"/>
        <v>533432.79999999993</v>
      </c>
      <c r="J2753" s="589">
        <f t="shared" si="128"/>
        <v>0</v>
      </c>
    </row>
    <row r="2754" spans="1:10">
      <c r="A2754" s="584">
        <v>2016</v>
      </c>
      <c r="B2754" s="585" t="s">
        <v>1131</v>
      </c>
      <c r="C2754" s="585" t="s">
        <v>31</v>
      </c>
      <c r="D2754" s="586">
        <v>25613</v>
      </c>
      <c r="E2754" s="587">
        <v>23.46</v>
      </c>
      <c r="F2754" s="587">
        <f t="shared" si="126"/>
        <v>600880.98</v>
      </c>
      <c r="G2754" s="588">
        <v>2.74</v>
      </c>
      <c r="H2754" s="586">
        <v>8.6</v>
      </c>
      <c r="I2754" s="587">
        <f t="shared" si="127"/>
        <v>220271.8</v>
      </c>
      <c r="J2754" s="589">
        <f t="shared" si="128"/>
        <v>0</v>
      </c>
    </row>
    <row r="2755" spans="1:10">
      <c r="A2755" s="584">
        <v>2016</v>
      </c>
      <c r="B2755" s="585" t="s">
        <v>1131</v>
      </c>
      <c r="C2755" s="585" t="s">
        <v>31</v>
      </c>
      <c r="D2755" s="586">
        <v>40069</v>
      </c>
      <c r="E2755" s="587">
        <v>22.684000000000001</v>
      </c>
      <c r="F2755" s="587">
        <f t="shared" ref="F2755:F2818" si="129">E2755*D2755</f>
        <v>908925.196</v>
      </c>
      <c r="G2755" s="588">
        <v>0.56999999999999995</v>
      </c>
      <c r="H2755" s="586">
        <v>10.4</v>
      </c>
      <c r="I2755" s="587">
        <f t="shared" ref="I2755:I2818" si="130">H2755*D2755</f>
        <v>416717.60000000003</v>
      </c>
      <c r="J2755" s="589">
        <f t="shared" ref="J2755:J2818" si="131">IF(B2755="LIG",1,0)</f>
        <v>0</v>
      </c>
    </row>
    <row r="2756" spans="1:10">
      <c r="A2756" s="584">
        <v>2016</v>
      </c>
      <c r="B2756" s="585" t="s">
        <v>1131</v>
      </c>
      <c r="C2756" s="585" t="s">
        <v>31</v>
      </c>
      <c r="D2756" s="586">
        <v>38801</v>
      </c>
      <c r="E2756" s="587">
        <v>22.957999999999998</v>
      </c>
      <c r="F2756" s="587">
        <f t="shared" si="129"/>
        <v>890793.35799999989</v>
      </c>
      <c r="G2756" s="588">
        <v>0.57999999999999996</v>
      </c>
      <c r="H2756" s="586">
        <v>6.9</v>
      </c>
      <c r="I2756" s="587">
        <f t="shared" si="130"/>
        <v>267726.90000000002</v>
      </c>
      <c r="J2756" s="589">
        <f t="shared" si="131"/>
        <v>0</v>
      </c>
    </row>
    <row r="2757" spans="1:10">
      <c r="A2757" s="584">
        <v>2016</v>
      </c>
      <c r="B2757" s="585" t="s">
        <v>1131</v>
      </c>
      <c r="C2757" s="585" t="s">
        <v>31</v>
      </c>
      <c r="D2757" s="586">
        <v>66950</v>
      </c>
      <c r="E2757" s="587">
        <v>23.88</v>
      </c>
      <c r="F2757" s="587">
        <f t="shared" si="129"/>
        <v>1598766</v>
      </c>
      <c r="G2757" s="588">
        <v>2.69</v>
      </c>
      <c r="H2757" s="586">
        <v>7.6</v>
      </c>
      <c r="I2757" s="587">
        <f t="shared" si="130"/>
        <v>508820</v>
      </c>
      <c r="J2757" s="589">
        <f t="shared" si="131"/>
        <v>0</v>
      </c>
    </row>
    <row r="2758" spans="1:10">
      <c r="A2758" s="584">
        <v>2016</v>
      </c>
      <c r="B2758" s="585" t="s">
        <v>1131</v>
      </c>
      <c r="C2758" s="585" t="s">
        <v>31</v>
      </c>
      <c r="D2758" s="586">
        <v>222821</v>
      </c>
      <c r="E2758" s="587">
        <v>23.762</v>
      </c>
      <c r="F2758" s="587">
        <f t="shared" si="129"/>
        <v>5294672.602</v>
      </c>
      <c r="G2758" s="588">
        <v>2.65</v>
      </c>
      <c r="H2758" s="586">
        <v>7.9</v>
      </c>
      <c r="I2758" s="587">
        <f t="shared" si="130"/>
        <v>1760285.9000000001</v>
      </c>
      <c r="J2758" s="589">
        <f t="shared" si="131"/>
        <v>0</v>
      </c>
    </row>
    <row r="2759" spans="1:10">
      <c r="A2759" s="584">
        <v>2016</v>
      </c>
      <c r="B2759" s="585" t="s">
        <v>1131</v>
      </c>
      <c r="C2759" s="585" t="s">
        <v>31</v>
      </c>
      <c r="D2759" s="586">
        <v>37867</v>
      </c>
      <c r="E2759" s="587">
        <v>25.882000000000001</v>
      </c>
      <c r="F2759" s="587">
        <f t="shared" si="129"/>
        <v>980073.69400000002</v>
      </c>
      <c r="G2759" s="588">
        <v>2.13</v>
      </c>
      <c r="H2759" s="586">
        <v>7.3</v>
      </c>
      <c r="I2759" s="587">
        <f t="shared" si="130"/>
        <v>276429.09999999998</v>
      </c>
      <c r="J2759" s="589">
        <f t="shared" si="131"/>
        <v>0</v>
      </c>
    </row>
    <row r="2760" spans="1:10">
      <c r="A2760" s="584">
        <v>2016</v>
      </c>
      <c r="B2760" s="585" t="s">
        <v>1131</v>
      </c>
      <c r="C2760" s="585" t="s">
        <v>31</v>
      </c>
      <c r="D2760" s="586">
        <v>63312</v>
      </c>
      <c r="E2760" s="587">
        <v>25.844000000000001</v>
      </c>
      <c r="F2760" s="587">
        <f t="shared" si="129"/>
        <v>1636235.328</v>
      </c>
      <c r="G2760" s="588">
        <v>2.4500000000000002</v>
      </c>
      <c r="H2760" s="586">
        <v>7.5</v>
      </c>
      <c r="I2760" s="587">
        <f t="shared" si="130"/>
        <v>474840</v>
      </c>
      <c r="J2760" s="589">
        <f t="shared" si="131"/>
        <v>0</v>
      </c>
    </row>
    <row r="2761" spans="1:10">
      <c r="A2761" s="584">
        <v>2016</v>
      </c>
      <c r="B2761" s="585" t="s">
        <v>1131</v>
      </c>
      <c r="C2761" s="585" t="s">
        <v>31</v>
      </c>
      <c r="D2761" s="586">
        <v>12783</v>
      </c>
      <c r="E2761" s="587">
        <v>23.702000000000002</v>
      </c>
      <c r="F2761" s="587">
        <f t="shared" si="129"/>
        <v>302982.66600000003</v>
      </c>
      <c r="G2761" s="588">
        <v>2.68</v>
      </c>
      <c r="H2761" s="586">
        <v>8.1999999999999993</v>
      </c>
      <c r="I2761" s="587">
        <f t="shared" si="130"/>
        <v>104820.59999999999</v>
      </c>
      <c r="J2761" s="589">
        <f t="shared" si="131"/>
        <v>0</v>
      </c>
    </row>
    <row r="2762" spans="1:10">
      <c r="A2762" s="584">
        <v>2016</v>
      </c>
      <c r="B2762" s="585" t="s">
        <v>1131</v>
      </c>
      <c r="C2762" s="585" t="s">
        <v>31</v>
      </c>
      <c r="D2762" s="586">
        <v>25208</v>
      </c>
      <c r="E2762" s="587">
        <v>23.893999999999998</v>
      </c>
      <c r="F2762" s="587">
        <f t="shared" si="129"/>
        <v>602319.95199999993</v>
      </c>
      <c r="G2762" s="588">
        <v>2.69</v>
      </c>
      <c r="H2762" s="586">
        <v>8</v>
      </c>
      <c r="I2762" s="587">
        <f t="shared" si="130"/>
        <v>201664</v>
      </c>
      <c r="J2762" s="589">
        <f t="shared" si="131"/>
        <v>0</v>
      </c>
    </row>
    <row r="2763" spans="1:10">
      <c r="A2763" s="584">
        <v>2016</v>
      </c>
      <c r="B2763" s="585" t="s">
        <v>1127</v>
      </c>
      <c r="C2763" s="585" t="s">
        <v>31</v>
      </c>
      <c r="D2763" s="586">
        <v>98131</v>
      </c>
      <c r="E2763" s="587">
        <v>17.600000000000001</v>
      </c>
      <c r="F2763" s="587">
        <f t="shared" si="129"/>
        <v>1727105.6</v>
      </c>
      <c r="G2763" s="588">
        <v>0.2</v>
      </c>
      <c r="H2763" s="586">
        <v>4.3</v>
      </c>
      <c r="I2763" s="587">
        <f t="shared" si="130"/>
        <v>421963.3</v>
      </c>
      <c r="J2763" s="589">
        <f t="shared" si="131"/>
        <v>0</v>
      </c>
    </row>
    <row r="2764" spans="1:10">
      <c r="A2764" s="584">
        <v>2016</v>
      </c>
      <c r="B2764" s="585" t="s">
        <v>1127</v>
      </c>
      <c r="C2764" s="585" t="s">
        <v>31</v>
      </c>
      <c r="D2764" s="586">
        <v>48639</v>
      </c>
      <c r="E2764" s="587">
        <v>17.600000000000001</v>
      </c>
      <c r="F2764" s="587">
        <f t="shared" si="129"/>
        <v>856046.4</v>
      </c>
      <c r="G2764" s="588">
        <v>0.2</v>
      </c>
      <c r="H2764" s="586">
        <v>4.8</v>
      </c>
      <c r="I2764" s="587">
        <f t="shared" si="130"/>
        <v>233467.19999999998</v>
      </c>
      <c r="J2764" s="589">
        <f t="shared" si="131"/>
        <v>0</v>
      </c>
    </row>
    <row r="2765" spans="1:10">
      <c r="A2765" s="584">
        <v>2016</v>
      </c>
      <c r="B2765" s="585" t="s">
        <v>1127</v>
      </c>
      <c r="C2765" s="585" t="s">
        <v>31</v>
      </c>
      <c r="D2765" s="586">
        <v>154013</v>
      </c>
      <c r="E2765" s="587">
        <v>17.510000000000002</v>
      </c>
      <c r="F2765" s="587">
        <f t="shared" si="129"/>
        <v>2696767.6300000004</v>
      </c>
      <c r="G2765" s="588">
        <v>0.2</v>
      </c>
      <c r="H2765" s="586">
        <v>4.4000000000000004</v>
      </c>
      <c r="I2765" s="587">
        <f t="shared" si="130"/>
        <v>677657.20000000007</v>
      </c>
      <c r="J2765" s="589">
        <f t="shared" si="131"/>
        <v>0</v>
      </c>
    </row>
    <row r="2766" spans="1:10">
      <c r="A2766" s="584">
        <v>2016</v>
      </c>
      <c r="B2766" s="585" t="s">
        <v>1127</v>
      </c>
      <c r="C2766" s="585" t="s">
        <v>31</v>
      </c>
      <c r="D2766" s="586">
        <v>41903</v>
      </c>
      <c r="E2766" s="587">
        <v>17.510000000000002</v>
      </c>
      <c r="F2766" s="587">
        <f t="shared" si="129"/>
        <v>733721.53</v>
      </c>
      <c r="G2766" s="588">
        <v>0.25</v>
      </c>
      <c r="H2766" s="586">
        <v>4.4000000000000004</v>
      </c>
      <c r="I2766" s="587">
        <f t="shared" si="130"/>
        <v>184373.2</v>
      </c>
      <c r="J2766" s="589">
        <f t="shared" si="131"/>
        <v>0</v>
      </c>
    </row>
    <row r="2767" spans="1:10">
      <c r="A2767" s="584">
        <v>2016</v>
      </c>
      <c r="B2767" s="585" t="s">
        <v>1127</v>
      </c>
      <c r="C2767" s="585" t="s">
        <v>31</v>
      </c>
      <c r="D2767" s="586">
        <v>63732</v>
      </c>
      <c r="E2767" s="587">
        <v>17.802</v>
      </c>
      <c r="F2767" s="587">
        <f t="shared" si="129"/>
        <v>1134557.064</v>
      </c>
      <c r="G2767" s="588">
        <v>0.21</v>
      </c>
      <c r="H2767" s="586">
        <v>5</v>
      </c>
      <c r="I2767" s="587">
        <f t="shared" si="130"/>
        <v>318660</v>
      </c>
      <c r="J2767" s="589">
        <f t="shared" si="131"/>
        <v>0</v>
      </c>
    </row>
    <row r="2768" spans="1:10">
      <c r="A2768" s="584">
        <v>2016</v>
      </c>
      <c r="B2768" s="585" t="s">
        <v>1127</v>
      </c>
      <c r="C2768" s="585" t="s">
        <v>31</v>
      </c>
      <c r="D2768" s="586">
        <v>63665</v>
      </c>
      <c r="E2768" s="587">
        <v>17.584</v>
      </c>
      <c r="F2768" s="587">
        <f t="shared" si="129"/>
        <v>1119485.3599999999</v>
      </c>
      <c r="G2768" s="588">
        <v>0.21</v>
      </c>
      <c r="H2768" s="586">
        <v>4.5</v>
      </c>
      <c r="I2768" s="587">
        <f t="shared" si="130"/>
        <v>286492.5</v>
      </c>
      <c r="J2768" s="589">
        <f t="shared" si="131"/>
        <v>0</v>
      </c>
    </row>
    <row r="2769" spans="1:10">
      <c r="A2769" s="584">
        <v>2016</v>
      </c>
      <c r="B2769" s="585" t="s">
        <v>1127</v>
      </c>
      <c r="C2769" s="585" t="s">
        <v>31</v>
      </c>
      <c r="D2769" s="586">
        <v>214318</v>
      </c>
      <c r="E2769" s="587">
        <v>17.190000000000001</v>
      </c>
      <c r="F2769" s="587">
        <f t="shared" si="129"/>
        <v>3684126.4200000004</v>
      </c>
      <c r="G2769" s="588">
        <v>0.2</v>
      </c>
      <c r="H2769" s="586">
        <v>4.5</v>
      </c>
      <c r="I2769" s="587">
        <f t="shared" si="130"/>
        <v>964431</v>
      </c>
      <c r="J2769" s="589">
        <f t="shared" si="131"/>
        <v>0</v>
      </c>
    </row>
    <row r="2770" spans="1:10">
      <c r="A2770" s="584">
        <v>2016</v>
      </c>
      <c r="B2770" s="585" t="s">
        <v>1127</v>
      </c>
      <c r="C2770" s="585" t="s">
        <v>31</v>
      </c>
      <c r="D2770" s="586">
        <v>55203</v>
      </c>
      <c r="E2770" s="587">
        <v>17.21</v>
      </c>
      <c r="F2770" s="587">
        <f t="shared" si="129"/>
        <v>950043.63</v>
      </c>
      <c r="G2770" s="588">
        <v>0.2</v>
      </c>
      <c r="H2770" s="586">
        <v>4.5</v>
      </c>
      <c r="I2770" s="587">
        <f t="shared" si="130"/>
        <v>248413.5</v>
      </c>
      <c r="J2770" s="589">
        <f t="shared" si="131"/>
        <v>0</v>
      </c>
    </row>
    <row r="2771" spans="1:10">
      <c r="A2771" s="584">
        <v>2016</v>
      </c>
      <c r="B2771" s="585" t="s">
        <v>1127</v>
      </c>
      <c r="C2771" s="585" t="s">
        <v>31</v>
      </c>
      <c r="D2771" s="586">
        <v>49800</v>
      </c>
      <c r="E2771" s="587">
        <v>17.18</v>
      </c>
      <c r="F2771" s="587">
        <f t="shared" si="129"/>
        <v>855564</v>
      </c>
      <c r="G2771" s="588">
        <v>0.23</v>
      </c>
      <c r="H2771" s="586">
        <v>4.4000000000000004</v>
      </c>
      <c r="I2771" s="587">
        <f t="shared" si="130"/>
        <v>219120.00000000003</v>
      </c>
      <c r="J2771" s="589">
        <f t="shared" si="131"/>
        <v>0</v>
      </c>
    </row>
    <row r="2772" spans="1:10">
      <c r="A2772" s="584">
        <v>2016</v>
      </c>
      <c r="B2772" s="585" t="s">
        <v>1127</v>
      </c>
      <c r="C2772" s="585" t="s">
        <v>31</v>
      </c>
      <c r="D2772" s="586">
        <v>47079</v>
      </c>
      <c r="E2772" s="587">
        <v>17.600000000000001</v>
      </c>
      <c r="F2772" s="587">
        <f t="shared" si="129"/>
        <v>828590.4</v>
      </c>
      <c r="G2772" s="588">
        <v>0.21</v>
      </c>
      <c r="H2772" s="586">
        <v>5.0999999999999996</v>
      </c>
      <c r="I2772" s="587">
        <f t="shared" si="130"/>
        <v>240102.9</v>
      </c>
      <c r="J2772" s="589">
        <f t="shared" si="131"/>
        <v>0</v>
      </c>
    </row>
    <row r="2773" spans="1:10">
      <c r="A2773" s="584">
        <v>2016</v>
      </c>
      <c r="B2773" s="585" t="s">
        <v>1127</v>
      </c>
      <c r="C2773" s="585" t="s">
        <v>31</v>
      </c>
      <c r="D2773" s="586">
        <v>16060</v>
      </c>
      <c r="E2773" s="587">
        <v>17.600000000000001</v>
      </c>
      <c r="F2773" s="587">
        <f t="shared" si="129"/>
        <v>282656</v>
      </c>
      <c r="G2773" s="588">
        <v>0.2</v>
      </c>
      <c r="H2773" s="586">
        <v>4.3</v>
      </c>
      <c r="I2773" s="587">
        <f t="shared" si="130"/>
        <v>69058</v>
      </c>
      <c r="J2773" s="589">
        <f t="shared" si="131"/>
        <v>0</v>
      </c>
    </row>
    <row r="2774" spans="1:10">
      <c r="A2774" s="584">
        <v>2016</v>
      </c>
      <c r="B2774" s="585" t="s">
        <v>1127</v>
      </c>
      <c r="C2774" s="585" t="s">
        <v>31</v>
      </c>
      <c r="D2774" s="586">
        <v>15090</v>
      </c>
      <c r="E2774" s="587">
        <v>17.600000000000001</v>
      </c>
      <c r="F2774" s="587">
        <f t="shared" si="129"/>
        <v>265584</v>
      </c>
      <c r="G2774" s="588">
        <v>0.24</v>
      </c>
      <c r="H2774" s="586">
        <v>4.0999999999999996</v>
      </c>
      <c r="I2774" s="587">
        <f t="shared" si="130"/>
        <v>61868.999999999993</v>
      </c>
      <c r="J2774" s="589">
        <f t="shared" si="131"/>
        <v>0</v>
      </c>
    </row>
    <row r="2775" spans="1:10">
      <c r="A2775" s="584">
        <v>2016</v>
      </c>
      <c r="B2775" s="585" t="s">
        <v>1127</v>
      </c>
      <c r="C2775" s="585" t="s">
        <v>31</v>
      </c>
      <c r="D2775" s="586">
        <v>97642</v>
      </c>
      <c r="E2775" s="587">
        <v>17.59</v>
      </c>
      <c r="F2775" s="587">
        <f t="shared" si="129"/>
        <v>1717522.78</v>
      </c>
      <c r="G2775" s="588">
        <v>0.2</v>
      </c>
      <c r="H2775" s="586">
        <v>4.3</v>
      </c>
      <c r="I2775" s="587">
        <f t="shared" si="130"/>
        <v>419860.6</v>
      </c>
      <c r="J2775" s="589">
        <f t="shared" si="131"/>
        <v>0</v>
      </c>
    </row>
    <row r="2776" spans="1:10">
      <c r="A2776" s="584">
        <v>2016</v>
      </c>
      <c r="B2776" s="585" t="s">
        <v>1127</v>
      </c>
      <c r="C2776" s="585" t="s">
        <v>31</v>
      </c>
      <c r="D2776" s="586">
        <v>16229</v>
      </c>
      <c r="E2776" s="587">
        <v>17.28</v>
      </c>
      <c r="F2776" s="587">
        <f t="shared" si="129"/>
        <v>280437.12</v>
      </c>
      <c r="G2776" s="588">
        <v>0.23</v>
      </c>
      <c r="H2776" s="586">
        <v>3.7</v>
      </c>
      <c r="I2776" s="587">
        <f t="shared" si="130"/>
        <v>60047.3</v>
      </c>
      <c r="J2776" s="589">
        <f t="shared" si="131"/>
        <v>0</v>
      </c>
    </row>
    <row r="2777" spans="1:10">
      <c r="A2777" s="584">
        <v>2016</v>
      </c>
      <c r="B2777" s="585" t="s">
        <v>1127</v>
      </c>
      <c r="C2777" s="585" t="s">
        <v>31</v>
      </c>
      <c r="D2777" s="586">
        <v>62912</v>
      </c>
      <c r="E2777" s="587">
        <v>17.494</v>
      </c>
      <c r="F2777" s="587">
        <f t="shared" si="129"/>
        <v>1100582.5279999999</v>
      </c>
      <c r="G2777" s="588">
        <v>0.2</v>
      </c>
      <c r="H2777" s="586">
        <v>4.2</v>
      </c>
      <c r="I2777" s="587">
        <f t="shared" si="130"/>
        <v>264230.40000000002</v>
      </c>
      <c r="J2777" s="589">
        <f t="shared" si="131"/>
        <v>0</v>
      </c>
    </row>
    <row r="2778" spans="1:10">
      <c r="A2778" s="584">
        <v>2016</v>
      </c>
      <c r="B2778" s="585" t="s">
        <v>1127</v>
      </c>
      <c r="C2778" s="585" t="s">
        <v>31</v>
      </c>
      <c r="D2778" s="586">
        <v>30748</v>
      </c>
      <c r="E2778" s="587">
        <v>17.251000000000001</v>
      </c>
      <c r="F2778" s="587">
        <f t="shared" si="129"/>
        <v>530433.74800000002</v>
      </c>
      <c r="G2778" s="588">
        <v>0.24</v>
      </c>
      <c r="H2778" s="586">
        <v>4.2</v>
      </c>
      <c r="I2778" s="587">
        <f t="shared" si="130"/>
        <v>129141.6</v>
      </c>
      <c r="J2778" s="589">
        <f t="shared" si="131"/>
        <v>0</v>
      </c>
    </row>
    <row r="2779" spans="1:10">
      <c r="A2779" s="584">
        <v>2016</v>
      </c>
      <c r="B2779" s="585" t="s">
        <v>1127</v>
      </c>
      <c r="C2779" s="585" t="s">
        <v>31</v>
      </c>
      <c r="D2779" s="586">
        <v>15844</v>
      </c>
      <c r="E2779" s="587">
        <v>17.867999999999999</v>
      </c>
      <c r="F2779" s="587">
        <f t="shared" si="129"/>
        <v>283100.592</v>
      </c>
      <c r="G2779" s="588">
        <v>0.27</v>
      </c>
      <c r="H2779" s="586">
        <v>5.0999999999999996</v>
      </c>
      <c r="I2779" s="587">
        <f t="shared" si="130"/>
        <v>80804.399999999994</v>
      </c>
      <c r="J2779" s="589">
        <f t="shared" si="131"/>
        <v>0</v>
      </c>
    </row>
    <row r="2780" spans="1:10">
      <c r="A2780" s="584">
        <v>2016</v>
      </c>
      <c r="B2780" s="585" t="s">
        <v>1127</v>
      </c>
      <c r="C2780" s="585" t="s">
        <v>31</v>
      </c>
      <c r="D2780" s="586">
        <v>49684</v>
      </c>
      <c r="E2780" s="587">
        <v>17.87</v>
      </c>
      <c r="F2780" s="587">
        <f t="shared" si="129"/>
        <v>887853.08000000007</v>
      </c>
      <c r="G2780" s="588">
        <v>0.23</v>
      </c>
      <c r="H2780" s="586">
        <v>5.3</v>
      </c>
      <c r="I2780" s="587">
        <f t="shared" si="130"/>
        <v>263325.2</v>
      </c>
      <c r="J2780" s="589">
        <f t="shared" si="131"/>
        <v>0</v>
      </c>
    </row>
    <row r="2781" spans="1:10">
      <c r="A2781" s="584">
        <v>2016</v>
      </c>
      <c r="B2781" s="585" t="s">
        <v>1131</v>
      </c>
      <c r="C2781" s="585" t="s">
        <v>31</v>
      </c>
      <c r="D2781" s="586">
        <v>65245</v>
      </c>
      <c r="E2781" s="587">
        <v>21.13</v>
      </c>
      <c r="F2781" s="587">
        <f t="shared" si="129"/>
        <v>1378626.8499999999</v>
      </c>
      <c r="G2781" s="588">
        <v>3.44</v>
      </c>
      <c r="H2781" s="586">
        <v>9</v>
      </c>
      <c r="I2781" s="587">
        <f t="shared" si="130"/>
        <v>587205</v>
      </c>
      <c r="J2781" s="589">
        <f t="shared" si="131"/>
        <v>0</v>
      </c>
    </row>
    <row r="2782" spans="1:10">
      <c r="A2782" s="584">
        <v>2016</v>
      </c>
      <c r="B2782" s="585" t="s">
        <v>1131</v>
      </c>
      <c r="C2782" s="585" t="s">
        <v>31</v>
      </c>
      <c r="D2782" s="586">
        <v>14053</v>
      </c>
      <c r="E2782" s="587">
        <v>23.52</v>
      </c>
      <c r="F2782" s="587">
        <f t="shared" si="129"/>
        <v>330526.56</v>
      </c>
      <c r="G2782" s="588">
        <v>4.51</v>
      </c>
      <c r="H2782" s="586">
        <v>12.9</v>
      </c>
      <c r="I2782" s="587">
        <f t="shared" si="130"/>
        <v>181283.7</v>
      </c>
      <c r="J2782" s="589">
        <f t="shared" si="131"/>
        <v>0</v>
      </c>
    </row>
    <row r="2783" spans="1:10">
      <c r="A2783" s="584">
        <v>2016</v>
      </c>
      <c r="B2783" s="585" t="s">
        <v>1131</v>
      </c>
      <c r="C2783" s="585" t="s">
        <v>31</v>
      </c>
      <c r="D2783" s="586">
        <v>17532</v>
      </c>
      <c r="E2783" s="587">
        <v>24.19</v>
      </c>
      <c r="F2783" s="587">
        <f t="shared" si="129"/>
        <v>424099.08</v>
      </c>
      <c r="G2783" s="588">
        <v>4.26</v>
      </c>
      <c r="H2783" s="586">
        <v>11.9</v>
      </c>
      <c r="I2783" s="587">
        <f t="shared" si="130"/>
        <v>208630.80000000002</v>
      </c>
      <c r="J2783" s="589">
        <f t="shared" si="131"/>
        <v>0</v>
      </c>
    </row>
    <row r="2784" spans="1:10">
      <c r="A2784" s="584">
        <v>2016</v>
      </c>
      <c r="B2784" s="585" t="s">
        <v>1131</v>
      </c>
      <c r="C2784" s="585" t="s">
        <v>31</v>
      </c>
      <c r="D2784" s="586">
        <v>19</v>
      </c>
      <c r="E2784" s="587">
        <v>22.41</v>
      </c>
      <c r="F2784" s="587">
        <f t="shared" si="129"/>
        <v>425.79</v>
      </c>
      <c r="G2784" s="588">
        <v>2.96</v>
      </c>
      <c r="H2784" s="586">
        <v>8.9</v>
      </c>
      <c r="I2784" s="587">
        <f t="shared" si="130"/>
        <v>169.1</v>
      </c>
      <c r="J2784" s="589">
        <f t="shared" si="131"/>
        <v>0</v>
      </c>
    </row>
    <row r="2785" spans="1:10">
      <c r="A2785" s="584">
        <v>2016</v>
      </c>
      <c r="B2785" s="585" t="s">
        <v>1131</v>
      </c>
      <c r="C2785" s="585" t="s">
        <v>31</v>
      </c>
      <c r="D2785" s="586">
        <v>19122</v>
      </c>
      <c r="E2785" s="587">
        <v>21.84</v>
      </c>
      <c r="F2785" s="587">
        <f t="shared" si="129"/>
        <v>417624.48</v>
      </c>
      <c r="G2785" s="588">
        <v>3.24</v>
      </c>
      <c r="H2785" s="586">
        <v>9.8000000000000007</v>
      </c>
      <c r="I2785" s="587">
        <f t="shared" si="130"/>
        <v>187395.6</v>
      </c>
      <c r="J2785" s="589">
        <f t="shared" si="131"/>
        <v>0</v>
      </c>
    </row>
    <row r="2786" spans="1:10">
      <c r="A2786" s="584">
        <v>2016</v>
      </c>
      <c r="B2786" s="585" t="s">
        <v>1131</v>
      </c>
      <c r="C2786" s="585" t="s">
        <v>31</v>
      </c>
      <c r="D2786" s="586">
        <v>735</v>
      </c>
      <c r="E2786" s="587">
        <v>21.65</v>
      </c>
      <c r="F2786" s="587">
        <f t="shared" si="129"/>
        <v>15912.749999999998</v>
      </c>
      <c r="G2786" s="588">
        <v>3.55</v>
      </c>
      <c r="H2786" s="586">
        <v>11.2</v>
      </c>
      <c r="I2786" s="587">
        <f t="shared" si="130"/>
        <v>8232</v>
      </c>
      <c r="J2786" s="589">
        <f t="shared" si="131"/>
        <v>0</v>
      </c>
    </row>
    <row r="2787" spans="1:10">
      <c r="A2787" s="584">
        <v>2016</v>
      </c>
      <c r="B2787" s="585" t="s">
        <v>1131</v>
      </c>
      <c r="C2787" s="585" t="s">
        <v>31</v>
      </c>
      <c r="D2787" s="586">
        <v>6670</v>
      </c>
      <c r="E2787" s="587">
        <v>19.21</v>
      </c>
      <c r="F2787" s="587">
        <f t="shared" si="129"/>
        <v>128130.70000000001</v>
      </c>
      <c r="G2787" s="588">
        <v>2.67</v>
      </c>
      <c r="H2787" s="586">
        <v>11.1</v>
      </c>
      <c r="I2787" s="587">
        <f t="shared" si="130"/>
        <v>74037</v>
      </c>
      <c r="J2787" s="589">
        <f t="shared" si="131"/>
        <v>0</v>
      </c>
    </row>
    <row r="2788" spans="1:10">
      <c r="A2788" s="584">
        <v>2016</v>
      </c>
      <c r="B2788" s="585" t="s">
        <v>1131</v>
      </c>
      <c r="C2788" s="585" t="s">
        <v>31</v>
      </c>
      <c r="D2788" s="586">
        <v>2852</v>
      </c>
      <c r="E2788" s="587">
        <v>15.69</v>
      </c>
      <c r="F2788" s="587">
        <f t="shared" si="129"/>
        <v>44747.88</v>
      </c>
      <c r="G2788" s="588">
        <v>2.57</v>
      </c>
      <c r="H2788" s="586">
        <v>20</v>
      </c>
      <c r="I2788" s="587">
        <f t="shared" si="130"/>
        <v>57040</v>
      </c>
      <c r="J2788" s="589">
        <f t="shared" si="131"/>
        <v>0</v>
      </c>
    </row>
    <row r="2789" spans="1:10">
      <c r="A2789" s="584">
        <v>2016</v>
      </c>
      <c r="B2789" s="585" t="s">
        <v>1131</v>
      </c>
      <c r="C2789" s="585" t="s">
        <v>31</v>
      </c>
      <c r="D2789" s="586">
        <v>9244</v>
      </c>
      <c r="E2789" s="587">
        <v>14.63</v>
      </c>
      <c r="F2789" s="587">
        <f t="shared" si="129"/>
        <v>135239.72</v>
      </c>
      <c r="G2789" s="588">
        <v>2.06</v>
      </c>
      <c r="H2789" s="586">
        <v>23.5</v>
      </c>
      <c r="I2789" s="587">
        <f t="shared" si="130"/>
        <v>217234</v>
      </c>
      <c r="J2789" s="589">
        <f t="shared" si="131"/>
        <v>0</v>
      </c>
    </row>
    <row r="2790" spans="1:10">
      <c r="A2790" s="584">
        <v>2016</v>
      </c>
      <c r="B2790" s="585" t="s">
        <v>1131</v>
      </c>
      <c r="C2790" s="585" t="s">
        <v>31</v>
      </c>
      <c r="D2790" s="586">
        <v>87980</v>
      </c>
      <c r="E2790" s="587">
        <v>22.446000000000002</v>
      </c>
      <c r="F2790" s="587">
        <f t="shared" si="129"/>
        <v>1974799.08</v>
      </c>
      <c r="G2790" s="588">
        <v>2.95</v>
      </c>
      <c r="H2790" s="586">
        <v>8.1999999999999993</v>
      </c>
      <c r="I2790" s="587">
        <f t="shared" si="130"/>
        <v>721435.99999999988</v>
      </c>
      <c r="J2790" s="589">
        <f t="shared" si="131"/>
        <v>0</v>
      </c>
    </row>
    <row r="2791" spans="1:10">
      <c r="A2791" s="584">
        <v>2016</v>
      </c>
      <c r="B2791" s="585" t="s">
        <v>1131</v>
      </c>
      <c r="C2791" s="585" t="s">
        <v>31</v>
      </c>
      <c r="D2791" s="586">
        <v>74297</v>
      </c>
      <c r="E2791" s="587">
        <v>23.02</v>
      </c>
      <c r="F2791" s="587">
        <f t="shared" si="129"/>
        <v>1710316.94</v>
      </c>
      <c r="G2791" s="588">
        <v>2.87</v>
      </c>
      <c r="H2791" s="586">
        <v>8.1</v>
      </c>
      <c r="I2791" s="587">
        <f t="shared" si="130"/>
        <v>601805.69999999995</v>
      </c>
      <c r="J2791" s="589">
        <f t="shared" si="131"/>
        <v>0</v>
      </c>
    </row>
    <row r="2792" spans="1:10">
      <c r="A2792" s="584">
        <v>2016</v>
      </c>
      <c r="B2792" s="585" t="s">
        <v>1131</v>
      </c>
      <c r="C2792" s="585" t="s">
        <v>31</v>
      </c>
      <c r="D2792" s="586">
        <v>43233</v>
      </c>
      <c r="E2792" s="587">
        <v>22.64</v>
      </c>
      <c r="F2792" s="587">
        <f t="shared" si="129"/>
        <v>978795.12</v>
      </c>
      <c r="G2792" s="588">
        <v>3.03</v>
      </c>
      <c r="H2792" s="586">
        <v>7.8</v>
      </c>
      <c r="I2792" s="587">
        <f t="shared" si="130"/>
        <v>337217.39999999997</v>
      </c>
      <c r="J2792" s="589">
        <f t="shared" si="131"/>
        <v>0</v>
      </c>
    </row>
    <row r="2793" spans="1:10">
      <c r="A2793" s="584">
        <v>2016</v>
      </c>
      <c r="B2793" s="585" t="s">
        <v>1131</v>
      </c>
      <c r="C2793" s="585" t="s">
        <v>31</v>
      </c>
      <c r="D2793" s="586">
        <v>21476</v>
      </c>
      <c r="E2793" s="587">
        <v>23.77</v>
      </c>
      <c r="F2793" s="587">
        <f t="shared" si="129"/>
        <v>510484.52</v>
      </c>
      <c r="G2793" s="588">
        <v>2.9</v>
      </c>
      <c r="H2793" s="586">
        <v>7.2</v>
      </c>
      <c r="I2793" s="587">
        <f t="shared" si="130"/>
        <v>154627.20000000001</v>
      </c>
      <c r="J2793" s="589">
        <f t="shared" si="131"/>
        <v>0</v>
      </c>
    </row>
    <row r="2794" spans="1:10">
      <c r="A2794" s="584">
        <v>2016</v>
      </c>
      <c r="B2794" s="585" t="s">
        <v>1131</v>
      </c>
      <c r="C2794" s="585" t="s">
        <v>31</v>
      </c>
      <c r="D2794" s="586">
        <v>56853</v>
      </c>
      <c r="E2794" s="587">
        <v>23.06</v>
      </c>
      <c r="F2794" s="587">
        <f t="shared" si="129"/>
        <v>1311030.18</v>
      </c>
      <c r="G2794" s="588">
        <v>3.41</v>
      </c>
      <c r="H2794" s="586">
        <v>7.7</v>
      </c>
      <c r="I2794" s="587">
        <f t="shared" si="130"/>
        <v>437768.10000000003</v>
      </c>
      <c r="J2794" s="589">
        <f t="shared" si="131"/>
        <v>0</v>
      </c>
    </row>
    <row r="2795" spans="1:10">
      <c r="A2795" s="584">
        <v>2016</v>
      </c>
      <c r="B2795" s="585" t="s">
        <v>1131</v>
      </c>
      <c r="C2795" s="585" t="s">
        <v>31</v>
      </c>
      <c r="D2795" s="586">
        <v>6794</v>
      </c>
      <c r="E2795" s="587">
        <v>23.12</v>
      </c>
      <c r="F2795" s="587">
        <f t="shared" si="129"/>
        <v>157077.28</v>
      </c>
      <c r="G2795" s="588">
        <v>3.31</v>
      </c>
      <c r="H2795" s="586">
        <v>7.5</v>
      </c>
      <c r="I2795" s="587">
        <f t="shared" si="130"/>
        <v>50955</v>
      </c>
      <c r="J2795" s="589">
        <f t="shared" si="131"/>
        <v>0</v>
      </c>
    </row>
    <row r="2796" spans="1:10">
      <c r="A2796" s="584">
        <v>2016</v>
      </c>
      <c r="B2796" s="585" t="s">
        <v>1131</v>
      </c>
      <c r="C2796" s="585" t="s">
        <v>31</v>
      </c>
      <c r="D2796" s="586">
        <v>127400</v>
      </c>
      <c r="E2796" s="587">
        <v>22.79</v>
      </c>
      <c r="F2796" s="587">
        <f t="shared" si="129"/>
        <v>2903446</v>
      </c>
      <c r="G2796" s="588">
        <v>3.38</v>
      </c>
      <c r="H2796" s="586">
        <v>7.5</v>
      </c>
      <c r="I2796" s="587">
        <f t="shared" si="130"/>
        <v>955500</v>
      </c>
      <c r="J2796" s="589">
        <f t="shared" si="131"/>
        <v>0</v>
      </c>
    </row>
    <row r="2797" spans="1:10">
      <c r="A2797" s="584">
        <v>2016</v>
      </c>
      <c r="B2797" s="585" t="s">
        <v>1131</v>
      </c>
      <c r="C2797" s="585" t="s">
        <v>31</v>
      </c>
      <c r="D2797" s="586">
        <v>17734</v>
      </c>
      <c r="E2797" s="587">
        <v>23.73</v>
      </c>
      <c r="F2797" s="587">
        <f t="shared" si="129"/>
        <v>420827.82</v>
      </c>
      <c r="G2797" s="588">
        <v>3.13</v>
      </c>
      <c r="H2797" s="586">
        <v>7.5</v>
      </c>
      <c r="I2797" s="587">
        <f t="shared" si="130"/>
        <v>133005</v>
      </c>
      <c r="J2797" s="589">
        <f t="shared" si="131"/>
        <v>0</v>
      </c>
    </row>
    <row r="2798" spans="1:10">
      <c r="A2798" s="584">
        <v>2016</v>
      </c>
      <c r="B2798" s="585" t="s">
        <v>1131</v>
      </c>
      <c r="C2798" s="585" t="s">
        <v>31</v>
      </c>
      <c r="D2798" s="586">
        <v>10962</v>
      </c>
      <c r="E2798" s="587">
        <v>22.952000000000002</v>
      </c>
      <c r="F2798" s="587">
        <f t="shared" si="129"/>
        <v>251599.82400000002</v>
      </c>
      <c r="G2798" s="588">
        <v>3.4</v>
      </c>
      <c r="H2798" s="586">
        <v>8.6</v>
      </c>
      <c r="I2798" s="587">
        <f t="shared" si="130"/>
        <v>94273.2</v>
      </c>
      <c r="J2798" s="589">
        <f t="shared" si="131"/>
        <v>0</v>
      </c>
    </row>
    <row r="2799" spans="1:10">
      <c r="A2799" s="584">
        <v>2016</v>
      </c>
      <c r="B2799" s="585" t="s">
        <v>1127</v>
      </c>
      <c r="C2799" s="585" t="s">
        <v>31</v>
      </c>
      <c r="D2799" s="586">
        <v>64105</v>
      </c>
      <c r="E2799" s="587">
        <v>17.902000000000001</v>
      </c>
      <c r="F2799" s="587">
        <f t="shared" si="129"/>
        <v>1147607.71</v>
      </c>
      <c r="G2799" s="588">
        <v>0.24</v>
      </c>
      <c r="H2799" s="586">
        <v>4.9000000000000004</v>
      </c>
      <c r="I2799" s="587">
        <f t="shared" si="130"/>
        <v>314114.5</v>
      </c>
      <c r="J2799" s="589">
        <f t="shared" si="131"/>
        <v>0</v>
      </c>
    </row>
    <row r="2800" spans="1:10">
      <c r="A2800" s="584">
        <v>2016</v>
      </c>
      <c r="B2800" s="585" t="s">
        <v>1131</v>
      </c>
      <c r="C2800" s="585" t="s">
        <v>31</v>
      </c>
      <c r="D2800" s="586">
        <v>15284</v>
      </c>
      <c r="E2800" s="587">
        <v>25.8</v>
      </c>
      <c r="F2800" s="587">
        <f t="shared" si="129"/>
        <v>394327.2</v>
      </c>
      <c r="G2800" s="588">
        <v>2.2999999999999998</v>
      </c>
      <c r="H2800" s="586">
        <v>7.9</v>
      </c>
      <c r="I2800" s="587">
        <f t="shared" si="130"/>
        <v>120743.6</v>
      </c>
      <c r="J2800" s="589">
        <f t="shared" si="131"/>
        <v>0</v>
      </c>
    </row>
    <row r="2801" spans="1:10">
      <c r="A2801" s="584">
        <v>2016</v>
      </c>
      <c r="B2801" s="585" t="s">
        <v>1131</v>
      </c>
      <c r="C2801" s="585" t="s">
        <v>31</v>
      </c>
      <c r="D2801" s="586">
        <v>23503</v>
      </c>
      <c r="E2801" s="587">
        <v>23.184000000000001</v>
      </c>
      <c r="F2801" s="587">
        <f t="shared" si="129"/>
        <v>544893.55200000003</v>
      </c>
      <c r="G2801" s="588">
        <v>3.39</v>
      </c>
      <c r="H2801" s="586">
        <v>8.6</v>
      </c>
      <c r="I2801" s="587">
        <f t="shared" si="130"/>
        <v>202125.8</v>
      </c>
      <c r="J2801" s="589">
        <f t="shared" si="131"/>
        <v>0</v>
      </c>
    </row>
    <row r="2802" spans="1:10">
      <c r="A2802" s="584">
        <v>2016</v>
      </c>
      <c r="B2802" s="585" t="s">
        <v>1131</v>
      </c>
      <c r="C2802" s="585" t="s">
        <v>31</v>
      </c>
      <c r="D2802" s="586">
        <v>29967</v>
      </c>
      <c r="E2802" s="587">
        <v>23.044</v>
      </c>
      <c r="F2802" s="587">
        <f t="shared" si="129"/>
        <v>690559.54800000007</v>
      </c>
      <c r="G2802" s="588">
        <v>2.99</v>
      </c>
      <c r="H2802" s="586">
        <v>7.9</v>
      </c>
      <c r="I2802" s="587">
        <f t="shared" si="130"/>
        <v>236739.30000000002</v>
      </c>
      <c r="J2802" s="589">
        <f t="shared" si="131"/>
        <v>0</v>
      </c>
    </row>
    <row r="2803" spans="1:10">
      <c r="A2803" s="584">
        <v>2016</v>
      </c>
      <c r="B2803" s="585" t="s">
        <v>1131</v>
      </c>
      <c r="C2803" s="585" t="s">
        <v>31</v>
      </c>
      <c r="D2803" s="586">
        <v>244136</v>
      </c>
      <c r="E2803" s="587">
        <v>22.116</v>
      </c>
      <c r="F2803" s="587">
        <f t="shared" si="129"/>
        <v>5399311.7759999996</v>
      </c>
      <c r="G2803" s="588">
        <v>2.4</v>
      </c>
      <c r="H2803" s="586">
        <v>8.6999999999999993</v>
      </c>
      <c r="I2803" s="587">
        <f t="shared" si="130"/>
        <v>2123983.1999999997</v>
      </c>
      <c r="J2803" s="589">
        <f t="shared" si="131"/>
        <v>0</v>
      </c>
    </row>
    <row r="2804" spans="1:10">
      <c r="A2804" s="584">
        <v>2016</v>
      </c>
      <c r="B2804" s="585" t="s">
        <v>1131</v>
      </c>
      <c r="C2804" s="585" t="s">
        <v>31</v>
      </c>
      <c r="D2804" s="586">
        <v>116345</v>
      </c>
      <c r="E2804" s="587">
        <v>22.172000000000001</v>
      </c>
      <c r="F2804" s="587">
        <f t="shared" si="129"/>
        <v>2579601.34</v>
      </c>
      <c r="G2804" s="588">
        <v>2.95</v>
      </c>
      <c r="H2804" s="586">
        <v>9.3000000000000007</v>
      </c>
      <c r="I2804" s="587">
        <f t="shared" si="130"/>
        <v>1082008.5</v>
      </c>
      <c r="J2804" s="589">
        <f t="shared" si="131"/>
        <v>0</v>
      </c>
    </row>
    <row r="2805" spans="1:10">
      <c r="A2805" s="584">
        <v>2016</v>
      </c>
      <c r="B2805" s="585" t="s">
        <v>1131</v>
      </c>
      <c r="C2805" s="585" t="s">
        <v>31</v>
      </c>
      <c r="D2805" s="586">
        <v>5683</v>
      </c>
      <c r="E2805" s="587">
        <v>21.99</v>
      </c>
      <c r="F2805" s="587">
        <f t="shared" si="129"/>
        <v>124969.17</v>
      </c>
      <c r="G2805" s="588">
        <v>1.69</v>
      </c>
      <c r="H2805" s="586">
        <v>8.5</v>
      </c>
      <c r="I2805" s="587">
        <f t="shared" si="130"/>
        <v>48305.5</v>
      </c>
      <c r="J2805" s="589">
        <f t="shared" si="131"/>
        <v>0</v>
      </c>
    </row>
    <row r="2806" spans="1:10">
      <c r="A2806" s="584">
        <v>2016</v>
      </c>
      <c r="B2806" s="585" t="s">
        <v>1131</v>
      </c>
      <c r="C2806" s="585" t="s">
        <v>31</v>
      </c>
      <c r="D2806" s="586">
        <v>45323</v>
      </c>
      <c r="E2806" s="587">
        <v>22.954000000000001</v>
      </c>
      <c r="F2806" s="587">
        <f t="shared" si="129"/>
        <v>1040344.142</v>
      </c>
      <c r="G2806" s="588">
        <v>3.43</v>
      </c>
      <c r="H2806" s="586">
        <v>8.6</v>
      </c>
      <c r="I2806" s="587">
        <f t="shared" si="130"/>
        <v>389777.8</v>
      </c>
      <c r="J2806" s="589">
        <f t="shared" si="131"/>
        <v>0</v>
      </c>
    </row>
    <row r="2807" spans="1:10">
      <c r="A2807" s="584">
        <v>2016</v>
      </c>
      <c r="B2807" s="585" t="s">
        <v>1127</v>
      </c>
      <c r="C2807" s="585" t="s">
        <v>31</v>
      </c>
      <c r="D2807" s="586">
        <v>36389</v>
      </c>
      <c r="E2807" s="587">
        <v>17.504999999999999</v>
      </c>
      <c r="F2807" s="587">
        <f t="shared" si="129"/>
        <v>636989.44499999995</v>
      </c>
      <c r="G2807" s="588">
        <v>0.25</v>
      </c>
      <c r="H2807" s="586">
        <v>5.2</v>
      </c>
      <c r="I2807" s="587">
        <f t="shared" si="130"/>
        <v>189222.80000000002</v>
      </c>
      <c r="J2807" s="589">
        <f t="shared" si="131"/>
        <v>0</v>
      </c>
    </row>
    <row r="2808" spans="1:10">
      <c r="A2808" s="584">
        <v>2016</v>
      </c>
      <c r="B2808" s="585" t="s">
        <v>1127</v>
      </c>
      <c r="C2808" s="585" t="s">
        <v>31</v>
      </c>
      <c r="D2808" s="586">
        <v>29625</v>
      </c>
      <c r="E2808" s="587">
        <v>17.681999999999999</v>
      </c>
      <c r="F2808" s="587">
        <f t="shared" si="129"/>
        <v>523829.24999999994</v>
      </c>
      <c r="G2808" s="588">
        <v>0.2</v>
      </c>
      <c r="H2808" s="586">
        <v>4.2</v>
      </c>
      <c r="I2808" s="587">
        <f t="shared" si="130"/>
        <v>124425</v>
      </c>
      <c r="J2808" s="589">
        <f t="shared" si="131"/>
        <v>0</v>
      </c>
    </row>
    <row r="2809" spans="1:10">
      <c r="A2809" s="584">
        <v>2016</v>
      </c>
      <c r="B2809" s="585" t="s">
        <v>1127</v>
      </c>
      <c r="C2809" s="585" t="s">
        <v>31</v>
      </c>
      <c r="D2809" s="586">
        <v>14885</v>
      </c>
      <c r="E2809" s="587">
        <v>17.498000000000001</v>
      </c>
      <c r="F2809" s="587">
        <f t="shared" si="129"/>
        <v>260457.73</v>
      </c>
      <c r="G2809" s="588">
        <v>0.23</v>
      </c>
      <c r="H2809" s="586">
        <v>4.4000000000000004</v>
      </c>
      <c r="I2809" s="587">
        <f t="shared" si="130"/>
        <v>65494.000000000007</v>
      </c>
      <c r="J2809" s="589">
        <f t="shared" si="131"/>
        <v>0</v>
      </c>
    </row>
    <row r="2810" spans="1:10">
      <c r="A2810" s="584">
        <v>2016</v>
      </c>
      <c r="B2810" s="585" t="s">
        <v>1127</v>
      </c>
      <c r="C2810" s="585" t="s">
        <v>31</v>
      </c>
      <c r="D2810" s="586">
        <v>16183</v>
      </c>
      <c r="E2810" s="587">
        <v>17.532</v>
      </c>
      <c r="F2810" s="587">
        <f t="shared" si="129"/>
        <v>283720.35600000003</v>
      </c>
      <c r="G2810" s="588">
        <v>0.23</v>
      </c>
      <c r="H2810" s="586">
        <v>5.4</v>
      </c>
      <c r="I2810" s="587">
        <f t="shared" si="130"/>
        <v>87388.200000000012</v>
      </c>
      <c r="J2810" s="589">
        <f t="shared" si="131"/>
        <v>0</v>
      </c>
    </row>
    <row r="2811" spans="1:10">
      <c r="A2811" s="584">
        <v>2016</v>
      </c>
      <c r="B2811" s="585" t="s">
        <v>1127</v>
      </c>
      <c r="C2811" s="585" t="s">
        <v>31</v>
      </c>
      <c r="D2811" s="586">
        <v>48727</v>
      </c>
      <c r="E2811" s="587">
        <v>17.687999999999999</v>
      </c>
      <c r="F2811" s="587">
        <f t="shared" si="129"/>
        <v>861883.17599999998</v>
      </c>
      <c r="G2811" s="588">
        <v>0.22</v>
      </c>
      <c r="H2811" s="586">
        <v>5.4</v>
      </c>
      <c r="I2811" s="587">
        <f t="shared" si="130"/>
        <v>263125.8</v>
      </c>
      <c r="J2811" s="589">
        <f t="shared" si="131"/>
        <v>0</v>
      </c>
    </row>
    <row r="2812" spans="1:10">
      <c r="A2812" s="584">
        <v>2016</v>
      </c>
      <c r="B2812" s="585" t="s">
        <v>1127</v>
      </c>
      <c r="C2812" s="585" t="s">
        <v>31</v>
      </c>
      <c r="D2812" s="586">
        <v>16106</v>
      </c>
      <c r="E2812" s="587">
        <v>17.774000000000001</v>
      </c>
      <c r="F2812" s="587">
        <f t="shared" si="129"/>
        <v>286268.04399999999</v>
      </c>
      <c r="G2812" s="588">
        <v>0.21</v>
      </c>
      <c r="H2812" s="586">
        <v>5.0999999999999996</v>
      </c>
      <c r="I2812" s="587">
        <f t="shared" si="130"/>
        <v>82140.599999999991</v>
      </c>
      <c r="J2812" s="589">
        <f t="shared" si="131"/>
        <v>0</v>
      </c>
    </row>
    <row r="2813" spans="1:10">
      <c r="A2813" s="584">
        <v>2016</v>
      </c>
      <c r="B2813" s="585" t="s">
        <v>1127</v>
      </c>
      <c r="C2813" s="585" t="s">
        <v>31</v>
      </c>
      <c r="D2813" s="586">
        <v>48588</v>
      </c>
      <c r="E2813" s="587">
        <v>17.864999999999998</v>
      </c>
      <c r="F2813" s="587">
        <f t="shared" si="129"/>
        <v>868024.61999999988</v>
      </c>
      <c r="G2813" s="588">
        <v>0.24</v>
      </c>
      <c r="H2813" s="586">
        <v>5.0999999999999996</v>
      </c>
      <c r="I2813" s="587">
        <f t="shared" si="130"/>
        <v>247798.8</v>
      </c>
      <c r="J2813" s="589">
        <f t="shared" si="131"/>
        <v>0</v>
      </c>
    </row>
    <row r="2814" spans="1:10">
      <c r="A2814" s="584">
        <v>2016</v>
      </c>
      <c r="B2814" s="585" t="s">
        <v>1127</v>
      </c>
      <c r="C2814" s="585" t="s">
        <v>31</v>
      </c>
      <c r="D2814" s="586">
        <v>16299</v>
      </c>
      <c r="E2814" s="587">
        <v>16.771999999999998</v>
      </c>
      <c r="F2814" s="587">
        <f t="shared" si="129"/>
        <v>273366.82799999998</v>
      </c>
      <c r="G2814" s="588">
        <v>0.37</v>
      </c>
      <c r="H2814" s="586">
        <v>5.0999999999999996</v>
      </c>
      <c r="I2814" s="587">
        <f t="shared" si="130"/>
        <v>83124.899999999994</v>
      </c>
      <c r="J2814" s="589">
        <f t="shared" si="131"/>
        <v>0</v>
      </c>
    </row>
    <row r="2815" spans="1:10">
      <c r="A2815" s="584">
        <v>2016</v>
      </c>
      <c r="B2815" s="585" t="s">
        <v>1127</v>
      </c>
      <c r="C2815" s="585" t="s">
        <v>31</v>
      </c>
      <c r="D2815" s="586">
        <v>32450</v>
      </c>
      <c r="E2815" s="587">
        <v>17.852</v>
      </c>
      <c r="F2815" s="587">
        <f t="shared" si="129"/>
        <v>579297.4</v>
      </c>
      <c r="G2815" s="588">
        <v>0.22</v>
      </c>
      <c r="H2815" s="586">
        <v>5.4</v>
      </c>
      <c r="I2815" s="587">
        <f t="shared" si="130"/>
        <v>175230</v>
      </c>
      <c r="J2815" s="589">
        <f t="shared" si="131"/>
        <v>0</v>
      </c>
    </row>
    <row r="2816" spans="1:10">
      <c r="A2816" s="584">
        <v>2016</v>
      </c>
      <c r="B2816" s="585" t="s">
        <v>1127</v>
      </c>
      <c r="C2816" s="585" t="s">
        <v>31</v>
      </c>
      <c r="D2816" s="586">
        <v>32182</v>
      </c>
      <c r="E2816" s="587">
        <v>17.669</v>
      </c>
      <c r="F2816" s="587">
        <f t="shared" si="129"/>
        <v>568623.75800000003</v>
      </c>
      <c r="G2816" s="588">
        <v>0.2</v>
      </c>
      <c r="H2816" s="586">
        <v>4.4000000000000004</v>
      </c>
      <c r="I2816" s="587">
        <f t="shared" si="130"/>
        <v>141600.80000000002</v>
      </c>
      <c r="J2816" s="589">
        <f t="shared" si="131"/>
        <v>0</v>
      </c>
    </row>
    <row r="2817" spans="1:10">
      <c r="A2817" s="584">
        <v>2016</v>
      </c>
      <c r="B2817" s="585" t="s">
        <v>1127</v>
      </c>
      <c r="C2817" s="585" t="s">
        <v>31</v>
      </c>
      <c r="D2817" s="586">
        <v>17614</v>
      </c>
      <c r="E2817" s="587">
        <v>17.936</v>
      </c>
      <c r="F2817" s="587">
        <f t="shared" si="129"/>
        <v>315924.70400000003</v>
      </c>
      <c r="G2817" s="588">
        <v>0.24</v>
      </c>
      <c r="H2817" s="586">
        <v>4.7</v>
      </c>
      <c r="I2817" s="587">
        <f t="shared" si="130"/>
        <v>82785.8</v>
      </c>
      <c r="J2817" s="589">
        <f t="shared" si="131"/>
        <v>0</v>
      </c>
    </row>
    <row r="2818" spans="1:10">
      <c r="A2818" s="584">
        <v>2016</v>
      </c>
      <c r="B2818" s="585" t="s">
        <v>1127</v>
      </c>
      <c r="C2818" s="585" t="s">
        <v>31</v>
      </c>
      <c r="D2818" s="586">
        <v>17788</v>
      </c>
      <c r="E2818" s="587">
        <v>17.713999999999999</v>
      </c>
      <c r="F2818" s="587">
        <f t="shared" si="129"/>
        <v>315096.63199999998</v>
      </c>
      <c r="G2818" s="588">
        <v>0.2</v>
      </c>
      <c r="H2818" s="586">
        <v>4.3</v>
      </c>
      <c r="I2818" s="587">
        <f t="shared" si="130"/>
        <v>76488.399999999994</v>
      </c>
      <c r="J2818" s="589">
        <f t="shared" si="131"/>
        <v>0</v>
      </c>
    </row>
    <row r="2819" spans="1:10">
      <c r="A2819" s="584">
        <v>2016</v>
      </c>
      <c r="B2819" s="585" t="s">
        <v>1127</v>
      </c>
      <c r="C2819" s="585" t="s">
        <v>31</v>
      </c>
      <c r="D2819" s="586">
        <v>17770</v>
      </c>
      <c r="E2819" s="587">
        <v>17.736000000000001</v>
      </c>
      <c r="F2819" s="587">
        <f t="shared" ref="F2819:F2882" si="132">E2819*D2819</f>
        <v>315168.72000000003</v>
      </c>
      <c r="G2819" s="588">
        <v>0.19</v>
      </c>
      <c r="H2819" s="586">
        <v>4.3</v>
      </c>
      <c r="I2819" s="587">
        <f t="shared" ref="I2819:I2882" si="133">H2819*D2819</f>
        <v>76411</v>
      </c>
      <c r="J2819" s="589">
        <f t="shared" ref="J2819:J2882" si="134">IF(B2819="LIG",1,0)</f>
        <v>0</v>
      </c>
    </row>
    <row r="2820" spans="1:10">
      <c r="A2820" s="584">
        <v>2016</v>
      </c>
      <c r="B2820" s="585" t="s">
        <v>1127</v>
      </c>
      <c r="C2820" s="585" t="s">
        <v>31</v>
      </c>
      <c r="D2820" s="586">
        <v>17603</v>
      </c>
      <c r="E2820" s="587">
        <v>17.303999999999998</v>
      </c>
      <c r="F2820" s="587">
        <f t="shared" si="132"/>
        <v>304602.31199999998</v>
      </c>
      <c r="G2820" s="588">
        <v>0.24</v>
      </c>
      <c r="H2820" s="586">
        <v>3.8</v>
      </c>
      <c r="I2820" s="587">
        <f t="shared" si="133"/>
        <v>66891.399999999994</v>
      </c>
      <c r="J2820" s="589">
        <f t="shared" si="134"/>
        <v>0</v>
      </c>
    </row>
    <row r="2821" spans="1:10">
      <c r="A2821" s="584">
        <v>2016</v>
      </c>
      <c r="B2821" s="585" t="s">
        <v>1127</v>
      </c>
      <c r="C2821" s="585" t="s">
        <v>31</v>
      </c>
      <c r="D2821" s="586">
        <v>14082</v>
      </c>
      <c r="E2821" s="587">
        <v>17.815999999999999</v>
      </c>
      <c r="F2821" s="587">
        <f t="shared" si="132"/>
        <v>250884.91199999998</v>
      </c>
      <c r="G2821" s="588">
        <v>0.27</v>
      </c>
      <c r="H2821" s="586">
        <v>5</v>
      </c>
      <c r="I2821" s="587">
        <f t="shared" si="133"/>
        <v>70410</v>
      </c>
      <c r="J2821" s="589">
        <f t="shared" si="134"/>
        <v>0</v>
      </c>
    </row>
    <row r="2822" spans="1:10">
      <c r="A2822" s="584">
        <v>2016</v>
      </c>
      <c r="B2822" s="585" t="s">
        <v>1127</v>
      </c>
      <c r="C2822" s="585" t="s">
        <v>31</v>
      </c>
      <c r="D2822" s="586">
        <v>42234</v>
      </c>
      <c r="E2822" s="587">
        <v>18.038</v>
      </c>
      <c r="F2822" s="587">
        <f t="shared" si="132"/>
        <v>761816.89199999999</v>
      </c>
      <c r="G2822" s="588">
        <v>0.2</v>
      </c>
      <c r="H2822" s="586">
        <v>4.9000000000000004</v>
      </c>
      <c r="I2822" s="587">
        <f t="shared" si="133"/>
        <v>206946.6</v>
      </c>
      <c r="J2822" s="589">
        <f t="shared" si="134"/>
        <v>0</v>
      </c>
    </row>
    <row r="2823" spans="1:10">
      <c r="A2823" s="584">
        <v>2016</v>
      </c>
      <c r="B2823" s="585" t="s">
        <v>1127</v>
      </c>
      <c r="C2823" s="585" t="s">
        <v>31</v>
      </c>
      <c r="D2823" s="586">
        <v>85293</v>
      </c>
      <c r="E2823" s="587">
        <v>16.765000000000001</v>
      </c>
      <c r="F2823" s="587">
        <f t="shared" si="132"/>
        <v>1429937.145</v>
      </c>
      <c r="G2823" s="588">
        <v>0.27</v>
      </c>
      <c r="H2823" s="586">
        <v>5</v>
      </c>
      <c r="I2823" s="587">
        <f t="shared" si="133"/>
        <v>426465</v>
      </c>
      <c r="J2823" s="589">
        <f t="shared" si="134"/>
        <v>0</v>
      </c>
    </row>
    <row r="2824" spans="1:10">
      <c r="A2824" s="584">
        <v>2016</v>
      </c>
      <c r="B2824" s="585" t="s">
        <v>1131</v>
      </c>
      <c r="C2824" s="585" t="s">
        <v>31</v>
      </c>
      <c r="D2824" s="586">
        <v>18025</v>
      </c>
      <c r="E2824" s="587">
        <v>21.68</v>
      </c>
      <c r="F2824" s="587">
        <f t="shared" si="132"/>
        <v>390782</v>
      </c>
      <c r="G2824" s="588">
        <v>3.01</v>
      </c>
      <c r="H2824" s="586">
        <v>13.1</v>
      </c>
      <c r="I2824" s="587">
        <f t="shared" si="133"/>
        <v>236127.5</v>
      </c>
      <c r="J2824" s="589">
        <f t="shared" si="134"/>
        <v>0</v>
      </c>
    </row>
    <row r="2825" spans="1:10">
      <c r="A2825" s="584">
        <v>2016</v>
      </c>
      <c r="B2825" s="585" t="s">
        <v>1127</v>
      </c>
      <c r="C2825" s="585" t="s">
        <v>31</v>
      </c>
      <c r="D2825" s="586">
        <v>244</v>
      </c>
      <c r="E2825" s="587">
        <v>17.93</v>
      </c>
      <c r="F2825" s="587">
        <f t="shared" si="132"/>
        <v>4374.92</v>
      </c>
      <c r="G2825" s="588">
        <v>0.19</v>
      </c>
      <c r="H2825" s="586">
        <v>5</v>
      </c>
      <c r="I2825" s="587">
        <f t="shared" si="133"/>
        <v>1220</v>
      </c>
      <c r="J2825" s="589">
        <f t="shared" si="134"/>
        <v>0</v>
      </c>
    </row>
    <row r="2826" spans="1:10">
      <c r="A2826" s="584">
        <v>2016</v>
      </c>
      <c r="B2826" s="585" t="s">
        <v>1127</v>
      </c>
      <c r="C2826" s="585" t="s">
        <v>31</v>
      </c>
      <c r="D2826" s="586">
        <v>32902</v>
      </c>
      <c r="E2826" s="587">
        <v>17.68</v>
      </c>
      <c r="F2826" s="587">
        <f t="shared" si="132"/>
        <v>581707.36</v>
      </c>
      <c r="G2826" s="588">
        <v>0.22</v>
      </c>
      <c r="H2826" s="586">
        <v>5.3</v>
      </c>
      <c r="I2826" s="587">
        <f t="shared" si="133"/>
        <v>174380.6</v>
      </c>
      <c r="J2826" s="589">
        <f t="shared" si="134"/>
        <v>0</v>
      </c>
    </row>
    <row r="2827" spans="1:10">
      <c r="A2827" s="584">
        <v>2016</v>
      </c>
      <c r="B2827" s="585" t="s">
        <v>1127</v>
      </c>
      <c r="C2827" s="585" t="s">
        <v>31</v>
      </c>
      <c r="D2827" s="586">
        <v>16353</v>
      </c>
      <c r="E2827" s="587">
        <v>16.809999999999999</v>
      </c>
      <c r="F2827" s="587">
        <f t="shared" si="132"/>
        <v>274893.93</v>
      </c>
      <c r="G2827" s="588">
        <v>0.37</v>
      </c>
      <c r="H2827" s="586">
        <v>4.9000000000000004</v>
      </c>
      <c r="I2827" s="587">
        <f t="shared" si="133"/>
        <v>80129.700000000012</v>
      </c>
      <c r="J2827" s="589">
        <f t="shared" si="134"/>
        <v>0</v>
      </c>
    </row>
    <row r="2828" spans="1:10">
      <c r="A2828" s="584">
        <v>2016</v>
      </c>
      <c r="B2828" s="585" t="s">
        <v>1127</v>
      </c>
      <c r="C2828" s="585" t="s">
        <v>31</v>
      </c>
      <c r="D2828" s="586">
        <v>16372</v>
      </c>
      <c r="E2828" s="587">
        <v>17.760000000000002</v>
      </c>
      <c r="F2828" s="587">
        <f t="shared" si="132"/>
        <v>290766.72000000003</v>
      </c>
      <c r="G2828" s="588">
        <v>0.23</v>
      </c>
      <c r="H2828" s="586">
        <v>4.3</v>
      </c>
      <c r="I2828" s="587">
        <f t="shared" si="133"/>
        <v>70399.599999999991</v>
      </c>
      <c r="J2828" s="589">
        <f t="shared" si="134"/>
        <v>0</v>
      </c>
    </row>
    <row r="2829" spans="1:10">
      <c r="A2829" s="584">
        <v>2016</v>
      </c>
      <c r="B2829" s="585" t="s">
        <v>1127</v>
      </c>
      <c r="C2829" s="585" t="s">
        <v>31</v>
      </c>
      <c r="D2829" s="586">
        <v>16408</v>
      </c>
      <c r="E2829" s="587">
        <v>17.62</v>
      </c>
      <c r="F2829" s="587">
        <f t="shared" si="132"/>
        <v>289108.96000000002</v>
      </c>
      <c r="G2829" s="588">
        <v>0.21</v>
      </c>
      <c r="H2829" s="586">
        <v>4.4000000000000004</v>
      </c>
      <c r="I2829" s="587">
        <f t="shared" si="133"/>
        <v>72195.200000000012</v>
      </c>
      <c r="J2829" s="589">
        <f t="shared" si="134"/>
        <v>0</v>
      </c>
    </row>
    <row r="2830" spans="1:10">
      <c r="A2830" s="584">
        <v>2016</v>
      </c>
      <c r="B2830" s="585" t="s">
        <v>1127</v>
      </c>
      <c r="C2830" s="585" t="s">
        <v>31</v>
      </c>
      <c r="D2830" s="586">
        <v>32874</v>
      </c>
      <c r="E2830" s="587">
        <v>17.899999999999999</v>
      </c>
      <c r="F2830" s="587">
        <f t="shared" si="132"/>
        <v>588444.6</v>
      </c>
      <c r="G2830" s="588">
        <v>0.22</v>
      </c>
      <c r="H2830" s="586">
        <v>4.9000000000000004</v>
      </c>
      <c r="I2830" s="587">
        <f t="shared" si="133"/>
        <v>161082.6</v>
      </c>
      <c r="J2830" s="589">
        <f t="shared" si="134"/>
        <v>0</v>
      </c>
    </row>
    <row r="2831" spans="1:10">
      <c r="A2831" s="584">
        <v>2016</v>
      </c>
      <c r="B2831" s="585" t="s">
        <v>1127</v>
      </c>
      <c r="C2831" s="585" t="s">
        <v>31</v>
      </c>
      <c r="D2831" s="586">
        <v>32913</v>
      </c>
      <c r="E2831" s="587">
        <v>17.18</v>
      </c>
      <c r="F2831" s="587">
        <f t="shared" si="132"/>
        <v>565445.34</v>
      </c>
      <c r="G2831" s="588">
        <v>0.23</v>
      </c>
      <c r="H2831" s="586">
        <v>3.9</v>
      </c>
      <c r="I2831" s="587">
        <f t="shared" si="133"/>
        <v>128360.7</v>
      </c>
      <c r="J2831" s="589">
        <f t="shared" si="134"/>
        <v>0</v>
      </c>
    </row>
    <row r="2832" spans="1:10">
      <c r="A2832" s="584">
        <v>2016</v>
      </c>
      <c r="B2832" s="585" t="s">
        <v>1127</v>
      </c>
      <c r="C2832" s="585" t="s">
        <v>31</v>
      </c>
      <c r="D2832" s="586">
        <v>49051</v>
      </c>
      <c r="E2832" s="587">
        <v>16.72</v>
      </c>
      <c r="F2832" s="587">
        <f t="shared" si="132"/>
        <v>820132.72</v>
      </c>
      <c r="G2832" s="588">
        <v>0.28000000000000003</v>
      </c>
      <c r="H2832" s="586">
        <v>6.2</v>
      </c>
      <c r="I2832" s="587">
        <f t="shared" si="133"/>
        <v>304116.2</v>
      </c>
      <c r="J2832" s="589">
        <f t="shared" si="134"/>
        <v>0</v>
      </c>
    </row>
    <row r="2833" spans="1:10">
      <c r="A2833" s="584">
        <v>2016</v>
      </c>
      <c r="B2833" s="585" t="s">
        <v>1127</v>
      </c>
      <c r="C2833" s="585" t="s">
        <v>31</v>
      </c>
      <c r="D2833" s="586">
        <v>16371</v>
      </c>
      <c r="E2833" s="587">
        <v>16.86</v>
      </c>
      <c r="F2833" s="587">
        <f t="shared" si="132"/>
        <v>276015.06</v>
      </c>
      <c r="G2833" s="588">
        <v>0.27</v>
      </c>
      <c r="H2833" s="586">
        <v>6.1</v>
      </c>
      <c r="I2833" s="587">
        <f t="shared" si="133"/>
        <v>99863.099999999991</v>
      </c>
      <c r="J2833" s="589">
        <f t="shared" si="134"/>
        <v>0</v>
      </c>
    </row>
    <row r="2834" spans="1:10">
      <c r="A2834" s="584">
        <v>2016</v>
      </c>
      <c r="B2834" s="585" t="s">
        <v>1127</v>
      </c>
      <c r="C2834" s="585" t="s">
        <v>31</v>
      </c>
      <c r="D2834" s="586">
        <v>54201</v>
      </c>
      <c r="E2834" s="587">
        <v>17.765999999999998</v>
      </c>
      <c r="F2834" s="587">
        <f t="shared" si="132"/>
        <v>962934.9659999999</v>
      </c>
      <c r="G2834" s="588">
        <v>0.31</v>
      </c>
      <c r="H2834" s="586">
        <v>5.3</v>
      </c>
      <c r="I2834" s="587">
        <f t="shared" si="133"/>
        <v>287265.3</v>
      </c>
      <c r="J2834" s="589">
        <f t="shared" si="134"/>
        <v>0</v>
      </c>
    </row>
    <row r="2835" spans="1:10">
      <c r="A2835" s="584">
        <v>2016</v>
      </c>
      <c r="B2835" s="585" t="s">
        <v>1127</v>
      </c>
      <c r="C2835" s="585" t="s">
        <v>31</v>
      </c>
      <c r="D2835" s="586">
        <v>9417</v>
      </c>
      <c r="E2835" s="587">
        <v>17.765999999999998</v>
      </c>
      <c r="F2835" s="587">
        <f t="shared" si="132"/>
        <v>167302.42199999999</v>
      </c>
      <c r="G2835" s="588">
        <v>0.31</v>
      </c>
      <c r="H2835" s="586">
        <v>5.3</v>
      </c>
      <c r="I2835" s="587">
        <f t="shared" si="133"/>
        <v>49910.1</v>
      </c>
      <c r="J2835" s="589">
        <f t="shared" si="134"/>
        <v>0</v>
      </c>
    </row>
    <row r="2836" spans="1:10">
      <c r="A2836" s="584">
        <v>2016</v>
      </c>
      <c r="B2836" s="585" t="s">
        <v>1131</v>
      </c>
      <c r="C2836" s="585" t="s">
        <v>31</v>
      </c>
      <c r="D2836" s="586">
        <v>27224</v>
      </c>
      <c r="E2836" s="587">
        <v>22.55</v>
      </c>
      <c r="F2836" s="587">
        <f t="shared" si="132"/>
        <v>613901.20000000007</v>
      </c>
      <c r="G2836" s="588">
        <v>3.25</v>
      </c>
      <c r="H2836" s="586">
        <v>11.2</v>
      </c>
      <c r="I2836" s="587">
        <f t="shared" si="133"/>
        <v>304908.79999999999</v>
      </c>
      <c r="J2836" s="589">
        <f t="shared" si="134"/>
        <v>0</v>
      </c>
    </row>
    <row r="2837" spans="1:10">
      <c r="A2837" s="584">
        <v>2016</v>
      </c>
      <c r="B2837" s="585" t="s">
        <v>1131</v>
      </c>
      <c r="C2837" s="585" t="s">
        <v>31</v>
      </c>
      <c r="D2837" s="586">
        <v>15972</v>
      </c>
      <c r="E2837" s="587">
        <v>23.73</v>
      </c>
      <c r="F2837" s="587">
        <f t="shared" si="132"/>
        <v>379015.56</v>
      </c>
      <c r="G2837" s="588">
        <v>2.9</v>
      </c>
      <c r="H2837" s="586">
        <v>8.8000000000000007</v>
      </c>
      <c r="I2837" s="587">
        <f t="shared" si="133"/>
        <v>140553.60000000001</v>
      </c>
      <c r="J2837" s="589">
        <f t="shared" si="134"/>
        <v>0</v>
      </c>
    </row>
    <row r="2838" spans="1:10">
      <c r="A2838" s="584">
        <v>2016</v>
      </c>
      <c r="B2838" s="585" t="s">
        <v>1131</v>
      </c>
      <c r="C2838" s="585" t="s">
        <v>31</v>
      </c>
      <c r="D2838" s="586">
        <v>25668</v>
      </c>
      <c r="E2838" s="587">
        <v>22.472999999999999</v>
      </c>
      <c r="F2838" s="587">
        <f t="shared" si="132"/>
        <v>576836.96399999992</v>
      </c>
      <c r="G2838" s="588">
        <v>3.14</v>
      </c>
      <c r="H2838" s="586">
        <v>11.3</v>
      </c>
      <c r="I2838" s="587">
        <f t="shared" si="133"/>
        <v>290048.40000000002</v>
      </c>
      <c r="J2838" s="589">
        <f t="shared" si="134"/>
        <v>0</v>
      </c>
    </row>
    <row r="2839" spans="1:10">
      <c r="A2839" s="584">
        <v>2016</v>
      </c>
      <c r="B2839" s="585" t="s">
        <v>1131</v>
      </c>
      <c r="C2839" s="585" t="s">
        <v>31</v>
      </c>
      <c r="D2839" s="586">
        <v>27084</v>
      </c>
      <c r="E2839" s="587">
        <v>23.17</v>
      </c>
      <c r="F2839" s="587">
        <f t="shared" si="132"/>
        <v>627536.28</v>
      </c>
      <c r="G2839" s="588">
        <v>1.39</v>
      </c>
      <c r="H2839" s="586">
        <v>6.2</v>
      </c>
      <c r="I2839" s="587">
        <f t="shared" si="133"/>
        <v>167920.80000000002</v>
      </c>
      <c r="J2839" s="589">
        <f t="shared" si="134"/>
        <v>0</v>
      </c>
    </row>
    <row r="2840" spans="1:10">
      <c r="A2840" s="584">
        <v>2016</v>
      </c>
      <c r="B2840" s="585" t="s">
        <v>1131</v>
      </c>
      <c r="C2840" s="585" t="s">
        <v>31</v>
      </c>
      <c r="D2840" s="586">
        <v>13094</v>
      </c>
      <c r="E2840" s="587">
        <v>25.239000000000001</v>
      </c>
      <c r="F2840" s="587">
        <f t="shared" si="132"/>
        <v>330479.46600000001</v>
      </c>
      <c r="G2840" s="588">
        <v>3.68</v>
      </c>
      <c r="H2840" s="586">
        <v>9.5</v>
      </c>
      <c r="I2840" s="587">
        <f t="shared" si="133"/>
        <v>124393</v>
      </c>
      <c r="J2840" s="589">
        <f t="shared" si="134"/>
        <v>0</v>
      </c>
    </row>
    <row r="2841" spans="1:10">
      <c r="A2841" s="584">
        <v>2016</v>
      </c>
      <c r="B2841" s="585" t="s">
        <v>1131</v>
      </c>
      <c r="C2841" s="585" t="s">
        <v>31</v>
      </c>
      <c r="D2841" s="586">
        <v>56889</v>
      </c>
      <c r="E2841" s="587">
        <v>22.129000000000001</v>
      </c>
      <c r="F2841" s="587">
        <f t="shared" si="132"/>
        <v>1258896.6810000001</v>
      </c>
      <c r="G2841" s="588">
        <v>3.03</v>
      </c>
      <c r="H2841" s="586">
        <v>8.8000000000000007</v>
      </c>
      <c r="I2841" s="587">
        <f t="shared" si="133"/>
        <v>500623.2</v>
      </c>
      <c r="J2841" s="589">
        <f t="shared" si="134"/>
        <v>0</v>
      </c>
    </row>
    <row r="2842" spans="1:10">
      <c r="A2842" s="584">
        <v>2016</v>
      </c>
      <c r="B2842" s="585" t="s">
        <v>1131</v>
      </c>
      <c r="C2842" s="585" t="s">
        <v>31</v>
      </c>
      <c r="D2842" s="586">
        <v>28776</v>
      </c>
      <c r="E2842" s="587">
        <v>22.509</v>
      </c>
      <c r="F2842" s="587">
        <f t="shared" si="132"/>
        <v>647718.98400000005</v>
      </c>
      <c r="G2842" s="588">
        <v>3.19</v>
      </c>
      <c r="H2842" s="586">
        <v>11.2</v>
      </c>
      <c r="I2842" s="587">
        <f t="shared" si="133"/>
        <v>322291.19999999995</v>
      </c>
      <c r="J2842" s="589">
        <f t="shared" si="134"/>
        <v>0</v>
      </c>
    </row>
    <row r="2843" spans="1:10">
      <c r="A2843" s="584">
        <v>2016</v>
      </c>
      <c r="B2843" s="585" t="s">
        <v>1131</v>
      </c>
      <c r="C2843" s="585" t="s">
        <v>31</v>
      </c>
      <c r="D2843" s="586">
        <v>6556</v>
      </c>
      <c r="E2843" s="587">
        <v>22.593</v>
      </c>
      <c r="F2843" s="587">
        <f t="shared" si="132"/>
        <v>148119.70800000001</v>
      </c>
      <c r="G2843" s="588">
        <v>3.08</v>
      </c>
      <c r="H2843" s="586">
        <v>11.2</v>
      </c>
      <c r="I2843" s="587">
        <f t="shared" si="133"/>
        <v>73427.199999999997</v>
      </c>
      <c r="J2843" s="589">
        <f t="shared" si="134"/>
        <v>0</v>
      </c>
    </row>
    <row r="2844" spans="1:10">
      <c r="A2844" s="584">
        <v>2016</v>
      </c>
      <c r="B2844" s="585" t="s">
        <v>1131</v>
      </c>
      <c r="C2844" s="585" t="s">
        <v>31</v>
      </c>
      <c r="D2844" s="586">
        <v>53046</v>
      </c>
      <c r="E2844" s="587">
        <v>22.466999999999999</v>
      </c>
      <c r="F2844" s="587">
        <f t="shared" si="132"/>
        <v>1191784.4819999998</v>
      </c>
      <c r="G2844" s="588">
        <v>3.2</v>
      </c>
      <c r="H2844" s="586">
        <v>11.2</v>
      </c>
      <c r="I2844" s="587">
        <f t="shared" si="133"/>
        <v>594115.19999999995</v>
      </c>
      <c r="J2844" s="589">
        <f t="shared" si="134"/>
        <v>0</v>
      </c>
    </row>
    <row r="2845" spans="1:10">
      <c r="A2845" s="584">
        <v>2016</v>
      </c>
      <c r="B2845" s="585" t="s">
        <v>1131</v>
      </c>
      <c r="C2845" s="585" t="s">
        <v>31</v>
      </c>
      <c r="D2845" s="586">
        <v>68327</v>
      </c>
      <c r="E2845" s="587">
        <v>22.704000000000001</v>
      </c>
      <c r="F2845" s="587">
        <f t="shared" si="132"/>
        <v>1551296.2080000001</v>
      </c>
      <c r="G2845" s="588">
        <v>2.52</v>
      </c>
      <c r="H2845" s="586">
        <v>8.1999999999999993</v>
      </c>
      <c r="I2845" s="587">
        <f t="shared" si="133"/>
        <v>560281.39999999991</v>
      </c>
      <c r="J2845" s="589">
        <f t="shared" si="134"/>
        <v>0</v>
      </c>
    </row>
    <row r="2846" spans="1:10">
      <c r="A2846" s="584">
        <v>2016</v>
      </c>
      <c r="B2846" s="585" t="s">
        <v>1131</v>
      </c>
      <c r="C2846" s="585" t="s">
        <v>31</v>
      </c>
      <c r="D2846" s="586">
        <v>52531</v>
      </c>
      <c r="E2846" s="587">
        <v>23.591999999999999</v>
      </c>
      <c r="F2846" s="587">
        <f t="shared" si="132"/>
        <v>1239311.352</v>
      </c>
      <c r="G2846" s="588">
        <v>2.63</v>
      </c>
      <c r="H2846" s="586">
        <v>8.6</v>
      </c>
      <c r="I2846" s="587">
        <f t="shared" si="133"/>
        <v>451766.6</v>
      </c>
      <c r="J2846" s="589">
        <f t="shared" si="134"/>
        <v>0</v>
      </c>
    </row>
    <row r="2847" spans="1:10">
      <c r="A2847" s="584">
        <v>2016</v>
      </c>
      <c r="B2847" s="585" t="s">
        <v>1131</v>
      </c>
      <c r="C2847" s="585" t="s">
        <v>31</v>
      </c>
      <c r="D2847" s="586">
        <v>40116</v>
      </c>
      <c r="E2847" s="587">
        <v>23.617000000000001</v>
      </c>
      <c r="F2847" s="587">
        <f t="shared" si="132"/>
        <v>947419.57200000004</v>
      </c>
      <c r="G2847" s="588">
        <v>2.4</v>
      </c>
      <c r="H2847" s="586">
        <v>9</v>
      </c>
      <c r="I2847" s="587">
        <f t="shared" si="133"/>
        <v>361044</v>
      </c>
      <c r="J2847" s="589">
        <f t="shared" si="134"/>
        <v>0</v>
      </c>
    </row>
    <row r="2848" spans="1:10">
      <c r="A2848" s="584">
        <v>2016</v>
      </c>
      <c r="B2848" s="585" t="s">
        <v>1131</v>
      </c>
      <c r="C2848" s="585" t="s">
        <v>31</v>
      </c>
      <c r="D2848" s="586">
        <v>6177</v>
      </c>
      <c r="E2848" s="587">
        <v>20.510999999999999</v>
      </c>
      <c r="F2848" s="587">
        <f t="shared" si="132"/>
        <v>126696.447</v>
      </c>
      <c r="G2848" s="588">
        <v>0.94</v>
      </c>
      <c r="H2848" s="586">
        <v>21.1</v>
      </c>
      <c r="I2848" s="587">
        <f t="shared" si="133"/>
        <v>130334.70000000001</v>
      </c>
      <c r="J2848" s="589">
        <f t="shared" si="134"/>
        <v>0</v>
      </c>
    </row>
    <row r="2849" spans="1:10">
      <c r="A2849" s="584">
        <v>2016</v>
      </c>
      <c r="B2849" s="585" t="s">
        <v>1131</v>
      </c>
      <c r="C2849" s="585" t="s">
        <v>31</v>
      </c>
      <c r="D2849" s="586">
        <v>4840</v>
      </c>
      <c r="E2849" s="587">
        <v>19.777999999999999</v>
      </c>
      <c r="F2849" s="587">
        <f t="shared" si="132"/>
        <v>95725.51999999999</v>
      </c>
      <c r="G2849" s="588">
        <v>1.1000000000000001</v>
      </c>
      <c r="H2849" s="586">
        <v>27.4</v>
      </c>
      <c r="I2849" s="587">
        <f t="shared" si="133"/>
        <v>132616</v>
      </c>
      <c r="J2849" s="589">
        <f t="shared" si="134"/>
        <v>0</v>
      </c>
    </row>
    <row r="2850" spans="1:10">
      <c r="A2850" s="584">
        <v>2016</v>
      </c>
      <c r="B2850" s="585" t="s">
        <v>1131</v>
      </c>
      <c r="C2850" s="585" t="s">
        <v>31</v>
      </c>
      <c r="D2850" s="586">
        <v>225145</v>
      </c>
      <c r="E2850" s="587">
        <v>24.481000000000002</v>
      </c>
      <c r="F2850" s="587">
        <f t="shared" si="132"/>
        <v>5511774.7450000001</v>
      </c>
      <c r="G2850" s="588">
        <v>3.45</v>
      </c>
      <c r="H2850" s="586">
        <v>9.6</v>
      </c>
      <c r="I2850" s="587">
        <f t="shared" si="133"/>
        <v>2161392</v>
      </c>
      <c r="J2850" s="589">
        <f t="shared" si="134"/>
        <v>0</v>
      </c>
    </row>
    <row r="2851" spans="1:10">
      <c r="A2851" s="584">
        <v>2016</v>
      </c>
      <c r="B2851" s="585" t="s">
        <v>1131</v>
      </c>
      <c r="C2851" s="585" t="s">
        <v>31</v>
      </c>
      <c r="D2851" s="586">
        <v>19716</v>
      </c>
      <c r="E2851" s="587">
        <v>23.99</v>
      </c>
      <c r="F2851" s="587">
        <f t="shared" si="132"/>
        <v>472986.83999999997</v>
      </c>
      <c r="G2851" s="588">
        <v>2.72</v>
      </c>
      <c r="H2851" s="586">
        <v>7.4</v>
      </c>
      <c r="I2851" s="587">
        <f t="shared" si="133"/>
        <v>145898.4</v>
      </c>
      <c r="J2851" s="589">
        <f t="shared" si="134"/>
        <v>0</v>
      </c>
    </row>
    <row r="2852" spans="1:10">
      <c r="A2852" s="584">
        <v>2016</v>
      </c>
      <c r="B2852" s="585" t="s">
        <v>1131</v>
      </c>
      <c r="C2852" s="585" t="s">
        <v>31</v>
      </c>
      <c r="D2852" s="586">
        <v>39492</v>
      </c>
      <c r="E2852" s="587">
        <v>22.878</v>
      </c>
      <c r="F2852" s="587">
        <f t="shared" si="132"/>
        <v>903497.97600000002</v>
      </c>
      <c r="G2852" s="588">
        <v>3.07</v>
      </c>
      <c r="H2852" s="586">
        <v>9.4</v>
      </c>
      <c r="I2852" s="587">
        <f t="shared" si="133"/>
        <v>371224.8</v>
      </c>
      <c r="J2852" s="589">
        <f t="shared" si="134"/>
        <v>0</v>
      </c>
    </row>
    <row r="2853" spans="1:10">
      <c r="A2853" s="584">
        <v>2016</v>
      </c>
      <c r="B2853" s="585" t="s">
        <v>1131</v>
      </c>
      <c r="C2853" s="585" t="s">
        <v>31</v>
      </c>
      <c r="D2853" s="586">
        <v>3181</v>
      </c>
      <c r="E2853" s="587">
        <v>23.007000000000001</v>
      </c>
      <c r="F2853" s="587">
        <f t="shared" si="132"/>
        <v>73185.267000000007</v>
      </c>
      <c r="G2853" s="588">
        <v>2.9</v>
      </c>
      <c r="H2853" s="586">
        <v>7.9</v>
      </c>
      <c r="I2853" s="587">
        <f t="shared" si="133"/>
        <v>25129.9</v>
      </c>
      <c r="J2853" s="589">
        <f t="shared" si="134"/>
        <v>0</v>
      </c>
    </row>
    <row r="2854" spans="1:10">
      <c r="A2854" s="584">
        <v>2016</v>
      </c>
      <c r="B2854" s="585" t="s">
        <v>1131</v>
      </c>
      <c r="C2854" s="585" t="s">
        <v>31</v>
      </c>
      <c r="D2854" s="586">
        <v>3215</v>
      </c>
      <c r="E2854" s="587">
        <v>23.718</v>
      </c>
      <c r="F2854" s="587">
        <f t="shared" si="132"/>
        <v>76253.37</v>
      </c>
      <c r="G2854" s="588">
        <v>2.4300000000000002</v>
      </c>
      <c r="H2854" s="586">
        <v>8.6999999999999993</v>
      </c>
      <c r="I2854" s="587">
        <f t="shared" si="133"/>
        <v>27970.499999999996</v>
      </c>
      <c r="J2854" s="589">
        <f t="shared" si="134"/>
        <v>0</v>
      </c>
    </row>
    <row r="2855" spans="1:10">
      <c r="A2855" s="584">
        <v>2016</v>
      </c>
      <c r="B2855" s="585" t="s">
        <v>1131</v>
      </c>
      <c r="C2855" s="585" t="s">
        <v>31</v>
      </c>
      <c r="D2855" s="586">
        <v>9574</v>
      </c>
      <c r="E2855" s="587">
        <v>23.727</v>
      </c>
      <c r="F2855" s="587">
        <f t="shared" si="132"/>
        <v>227162.29800000001</v>
      </c>
      <c r="G2855" s="588">
        <v>2.59</v>
      </c>
      <c r="H2855" s="586">
        <v>8.6</v>
      </c>
      <c r="I2855" s="587">
        <f t="shared" si="133"/>
        <v>82336.399999999994</v>
      </c>
      <c r="J2855" s="589">
        <f t="shared" si="134"/>
        <v>0</v>
      </c>
    </row>
    <row r="2856" spans="1:10">
      <c r="A2856" s="584">
        <v>2016</v>
      </c>
      <c r="B2856" s="585" t="s">
        <v>1131</v>
      </c>
      <c r="C2856" s="585" t="s">
        <v>31</v>
      </c>
      <c r="D2856" s="586">
        <v>21013</v>
      </c>
      <c r="E2856" s="587">
        <v>23.725999999999999</v>
      </c>
      <c r="F2856" s="587">
        <f t="shared" si="132"/>
        <v>498554.43799999997</v>
      </c>
      <c r="G2856" s="588">
        <v>2.81</v>
      </c>
      <c r="H2856" s="586">
        <v>8.8000000000000007</v>
      </c>
      <c r="I2856" s="587">
        <f t="shared" si="133"/>
        <v>184914.40000000002</v>
      </c>
      <c r="J2856" s="589">
        <f t="shared" si="134"/>
        <v>0</v>
      </c>
    </row>
    <row r="2857" spans="1:10">
      <c r="A2857" s="584">
        <v>2016</v>
      </c>
      <c r="B2857" s="585" t="s">
        <v>1131</v>
      </c>
      <c r="C2857" s="585" t="s">
        <v>31</v>
      </c>
      <c r="D2857" s="586">
        <v>11189</v>
      </c>
      <c r="E2857" s="587">
        <v>23.596</v>
      </c>
      <c r="F2857" s="587">
        <f t="shared" si="132"/>
        <v>264015.64400000003</v>
      </c>
      <c r="G2857" s="588">
        <v>2.87</v>
      </c>
      <c r="H2857" s="586">
        <v>8.3000000000000007</v>
      </c>
      <c r="I2857" s="587">
        <f t="shared" si="133"/>
        <v>92868.700000000012</v>
      </c>
      <c r="J2857" s="589">
        <f t="shared" si="134"/>
        <v>0</v>
      </c>
    </row>
    <row r="2858" spans="1:10">
      <c r="A2858" s="584">
        <v>2016</v>
      </c>
      <c r="B2858" s="585" t="s">
        <v>1131</v>
      </c>
      <c r="C2858" s="585" t="s">
        <v>31</v>
      </c>
      <c r="D2858" s="586">
        <v>9430</v>
      </c>
      <c r="E2858" s="587">
        <v>22.69</v>
      </c>
      <c r="F2858" s="587">
        <f t="shared" si="132"/>
        <v>213966.7</v>
      </c>
      <c r="G2858" s="588">
        <v>3.89</v>
      </c>
      <c r="H2858" s="586">
        <v>9.1</v>
      </c>
      <c r="I2858" s="587">
        <f t="shared" si="133"/>
        <v>85813</v>
      </c>
      <c r="J2858" s="589">
        <f t="shared" si="134"/>
        <v>0</v>
      </c>
    </row>
    <row r="2859" spans="1:10">
      <c r="A2859" s="584">
        <v>2016</v>
      </c>
      <c r="B2859" s="585" t="s">
        <v>1131</v>
      </c>
      <c r="C2859" s="585" t="s">
        <v>31</v>
      </c>
      <c r="D2859" s="586">
        <v>18702</v>
      </c>
      <c r="E2859" s="587">
        <v>21.962</v>
      </c>
      <c r="F2859" s="587">
        <f t="shared" si="132"/>
        <v>410733.32400000002</v>
      </c>
      <c r="G2859" s="588">
        <v>2.69</v>
      </c>
      <c r="H2859" s="586">
        <v>10.3</v>
      </c>
      <c r="I2859" s="587">
        <f t="shared" si="133"/>
        <v>192630.6</v>
      </c>
      <c r="J2859" s="589">
        <f t="shared" si="134"/>
        <v>0</v>
      </c>
    </row>
    <row r="2860" spans="1:10">
      <c r="A2860" s="584">
        <v>2016</v>
      </c>
      <c r="B2860" s="585" t="s">
        <v>1131</v>
      </c>
      <c r="C2860" s="585" t="s">
        <v>31</v>
      </c>
      <c r="D2860" s="586">
        <v>8</v>
      </c>
      <c r="E2860" s="587">
        <v>18.8</v>
      </c>
      <c r="F2860" s="587">
        <f t="shared" si="132"/>
        <v>150.4</v>
      </c>
      <c r="G2860" s="588">
        <v>7.89</v>
      </c>
      <c r="H2860" s="586">
        <v>21.4</v>
      </c>
      <c r="I2860" s="587">
        <f t="shared" si="133"/>
        <v>171.2</v>
      </c>
      <c r="J2860" s="589">
        <f t="shared" si="134"/>
        <v>0</v>
      </c>
    </row>
    <row r="2861" spans="1:10">
      <c r="A2861" s="584">
        <v>2016</v>
      </c>
      <c r="B2861" s="585" t="s">
        <v>1131</v>
      </c>
      <c r="C2861" s="585" t="s">
        <v>31</v>
      </c>
      <c r="D2861" s="586">
        <v>47756</v>
      </c>
      <c r="E2861" s="587">
        <v>23.646000000000001</v>
      </c>
      <c r="F2861" s="587">
        <f t="shared" si="132"/>
        <v>1129238.3759999999</v>
      </c>
      <c r="G2861" s="588">
        <v>2.93</v>
      </c>
      <c r="H2861" s="586">
        <v>8.6</v>
      </c>
      <c r="I2861" s="587">
        <f t="shared" si="133"/>
        <v>410701.6</v>
      </c>
      <c r="J2861" s="589">
        <f t="shared" si="134"/>
        <v>0</v>
      </c>
    </row>
    <row r="2862" spans="1:10">
      <c r="A2862" s="584">
        <v>2016</v>
      </c>
      <c r="B2862" s="585" t="s">
        <v>1131</v>
      </c>
      <c r="C2862" s="585" t="s">
        <v>31</v>
      </c>
      <c r="D2862" s="586">
        <v>63942</v>
      </c>
      <c r="E2862" s="587">
        <v>23.411999999999999</v>
      </c>
      <c r="F2862" s="587">
        <f t="shared" si="132"/>
        <v>1497010.1040000001</v>
      </c>
      <c r="G2862" s="588">
        <v>2.7</v>
      </c>
      <c r="H2862" s="586">
        <v>8.3000000000000007</v>
      </c>
      <c r="I2862" s="587">
        <f t="shared" si="133"/>
        <v>530718.60000000009</v>
      </c>
      <c r="J2862" s="589">
        <f t="shared" si="134"/>
        <v>0</v>
      </c>
    </row>
    <row r="2863" spans="1:10">
      <c r="A2863" s="584">
        <v>2016</v>
      </c>
      <c r="B2863" s="585" t="s">
        <v>1131</v>
      </c>
      <c r="C2863" s="585" t="s">
        <v>31</v>
      </c>
      <c r="D2863" s="586">
        <v>151386</v>
      </c>
      <c r="E2863" s="587">
        <v>23.248000000000001</v>
      </c>
      <c r="F2863" s="587">
        <f t="shared" si="132"/>
        <v>3519421.7280000001</v>
      </c>
      <c r="G2863" s="588">
        <v>2.74</v>
      </c>
      <c r="H2863" s="586">
        <v>6.9</v>
      </c>
      <c r="I2863" s="587">
        <f t="shared" si="133"/>
        <v>1044563.4</v>
      </c>
      <c r="J2863" s="589">
        <f t="shared" si="134"/>
        <v>0</v>
      </c>
    </row>
    <row r="2864" spans="1:10">
      <c r="A2864" s="584">
        <v>2016</v>
      </c>
      <c r="B2864" s="585" t="s">
        <v>1131</v>
      </c>
      <c r="C2864" s="585" t="s">
        <v>31</v>
      </c>
      <c r="D2864" s="586">
        <v>115747</v>
      </c>
      <c r="E2864" s="587">
        <v>23.602</v>
      </c>
      <c r="F2864" s="587">
        <f t="shared" si="132"/>
        <v>2731860.6940000001</v>
      </c>
      <c r="G2864" s="588">
        <v>2.87</v>
      </c>
      <c r="H2864" s="586">
        <v>8</v>
      </c>
      <c r="I2864" s="587">
        <f t="shared" si="133"/>
        <v>925976</v>
      </c>
      <c r="J2864" s="589">
        <f t="shared" si="134"/>
        <v>0</v>
      </c>
    </row>
    <row r="2865" spans="1:10">
      <c r="A2865" s="584">
        <v>2016</v>
      </c>
      <c r="B2865" s="585" t="s">
        <v>1127</v>
      </c>
      <c r="C2865" s="585" t="s">
        <v>31</v>
      </c>
      <c r="D2865" s="586">
        <v>127309</v>
      </c>
      <c r="E2865" s="587">
        <v>17.832000000000001</v>
      </c>
      <c r="F2865" s="587">
        <f t="shared" si="132"/>
        <v>2270174.088</v>
      </c>
      <c r="G2865" s="588">
        <v>0.25</v>
      </c>
      <c r="H2865" s="586">
        <v>5.2</v>
      </c>
      <c r="I2865" s="587">
        <f t="shared" si="133"/>
        <v>662006.80000000005</v>
      </c>
      <c r="J2865" s="589">
        <f t="shared" si="134"/>
        <v>0</v>
      </c>
    </row>
    <row r="2866" spans="1:10">
      <c r="A2866" s="584">
        <v>2016</v>
      </c>
      <c r="B2866" s="585" t="s">
        <v>1127</v>
      </c>
      <c r="C2866" s="585" t="s">
        <v>31</v>
      </c>
      <c r="D2866" s="586">
        <v>15923</v>
      </c>
      <c r="E2866" s="587">
        <v>17.806000000000001</v>
      </c>
      <c r="F2866" s="587">
        <f t="shared" si="132"/>
        <v>283524.93800000002</v>
      </c>
      <c r="G2866" s="588">
        <v>0.34</v>
      </c>
      <c r="H2866" s="586">
        <v>5.0999999999999996</v>
      </c>
      <c r="I2866" s="587">
        <f t="shared" si="133"/>
        <v>81207.299999999988</v>
      </c>
      <c r="J2866" s="589">
        <f t="shared" si="134"/>
        <v>0</v>
      </c>
    </row>
    <row r="2867" spans="1:10">
      <c r="A2867" s="584">
        <v>2016</v>
      </c>
      <c r="B2867" s="585" t="s">
        <v>1131</v>
      </c>
      <c r="C2867" s="585" t="s">
        <v>31</v>
      </c>
      <c r="D2867" s="586">
        <v>52115</v>
      </c>
      <c r="E2867" s="587">
        <v>24.41</v>
      </c>
      <c r="F2867" s="587">
        <f t="shared" si="132"/>
        <v>1272127.1499999999</v>
      </c>
      <c r="G2867" s="588">
        <v>3.3</v>
      </c>
      <c r="H2867" s="586">
        <v>9.1999999999999993</v>
      </c>
      <c r="I2867" s="587">
        <f t="shared" si="133"/>
        <v>479457.99999999994</v>
      </c>
      <c r="J2867" s="589">
        <f t="shared" si="134"/>
        <v>0</v>
      </c>
    </row>
    <row r="2868" spans="1:10">
      <c r="A2868" s="584">
        <v>2016</v>
      </c>
      <c r="B2868" s="585" t="s">
        <v>1131</v>
      </c>
      <c r="C2868" s="585" t="s">
        <v>31</v>
      </c>
      <c r="D2868" s="586">
        <v>20027</v>
      </c>
      <c r="E2868" s="587">
        <v>24.5</v>
      </c>
      <c r="F2868" s="587">
        <f t="shared" si="132"/>
        <v>490661.5</v>
      </c>
      <c r="G2868" s="588">
        <v>3.43</v>
      </c>
      <c r="H2868" s="586">
        <v>9.4</v>
      </c>
      <c r="I2868" s="587">
        <f t="shared" si="133"/>
        <v>188253.80000000002</v>
      </c>
      <c r="J2868" s="589">
        <f t="shared" si="134"/>
        <v>0</v>
      </c>
    </row>
    <row r="2869" spans="1:10">
      <c r="A2869" s="584">
        <v>2016</v>
      </c>
      <c r="B2869" s="585" t="s">
        <v>1131</v>
      </c>
      <c r="C2869" s="585" t="s">
        <v>31</v>
      </c>
      <c r="D2869" s="586">
        <v>1391</v>
      </c>
      <c r="E2869" s="587">
        <v>24.57</v>
      </c>
      <c r="F2869" s="587">
        <f t="shared" si="132"/>
        <v>34176.870000000003</v>
      </c>
      <c r="G2869" s="588">
        <v>3.4</v>
      </c>
      <c r="H2869" s="586">
        <v>9.6999999999999993</v>
      </c>
      <c r="I2869" s="587">
        <f t="shared" si="133"/>
        <v>13492.699999999999</v>
      </c>
      <c r="J2869" s="589">
        <f t="shared" si="134"/>
        <v>0</v>
      </c>
    </row>
    <row r="2870" spans="1:10">
      <c r="A2870" s="584">
        <v>2016</v>
      </c>
      <c r="B2870" s="585" t="s">
        <v>1131</v>
      </c>
      <c r="C2870" s="585" t="s">
        <v>31</v>
      </c>
      <c r="D2870" s="586">
        <v>5614</v>
      </c>
      <c r="E2870" s="587">
        <v>24.59</v>
      </c>
      <c r="F2870" s="587">
        <f t="shared" si="132"/>
        <v>138048.26</v>
      </c>
      <c r="G2870" s="588">
        <v>1.64</v>
      </c>
      <c r="H2870" s="586">
        <v>8.6999999999999993</v>
      </c>
      <c r="I2870" s="587">
        <f t="shared" si="133"/>
        <v>48841.799999999996</v>
      </c>
      <c r="J2870" s="589">
        <f t="shared" si="134"/>
        <v>0</v>
      </c>
    </row>
    <row r="2871" spans="1:10">
      <c r="A2871" s="584">
        <v>2016</v>
      </c>
      <c r="B2871" s="585" t="s">
        <v>1127</v>
      </c>
      <c r="C2871" s="585" t="s">
        <v>31</v>
      </c>
      <c r="D2871" s="586">
        <v>15242</v>
      </c>
      <c r="E2871" s="587">
        <v>16.829999999999998</v>
      </c>
      <c r="F2871" s="587">
        <f t="shared" si="132"/>
        <v>256522.86</v>
      </c>
      <c r="G2871" s="588">
        <v>0.26</v>
      </c>
      <c r="H2871" s="586">
        <v>5.4</v>
      </c>
      <c r="I2871" s="587">
        <f t="shared" si="133"/>
        <v>82306.8</v>
      </c>
      <c r="J2871" s="589">
        <f t="shared" si="134"/>
        <v>0</v>
      </c>
    </row>
    <row r="2872" spans="1:10">
      <c r="A2872" s="584">
        <v>2016</v>
      </c>
      <c r="B2872" s="585" t="s">
        <v>1127</v>
      </c>
      <c r="C2872" s="585" t="s">
        <v>31</v>
      </c>
      <c r="D2872" s="586">
        <v>45487</v>
      </c>
      <c r="E2872" s="587">
        <v>16.829999999999998</v>
      </c>
      <c r="F2872" s="587">
        <f t="shared" si="132"/>
        <v>765546.21</v>
      </c>
      <c r="G2872" s="588">
        <v>0.28000000000000003</v>
      </c>
      <c r="H2872" s="586">
        <v>6</v>
      </c>
      <c r="I2872" s="587">
        <f t="shared" si="133"/>
        <v>272922</v>
      </c>
      <c r="J2872" s="589">
        <f t="shared" si="134"/>
        <v>0</v>
      </c>
    </row>
    <row r="2873" spans="1:10">
      <c r="A2873" s="584">
        <v>2016</v>
      </c>
      <c r="B2873" s="585" t="s">
        <v>1131</v>
      </c>
      <c r="C2873" s="585" t="s">
        <v>31</v>
      </c>
      <c r="D2873" s="586">
        <v>34859</v>
      </c>
      <c r="E2873" s="587">
        <v>24.896000000000001</v>
      </c>
      <c r="F2873" s="587">
        <f t="shared" si="132"/>
        <v>867849.66399999999</v>
      </c>
      <c r="G2873" s="588">
        <v>0.86</v>
      </c>
      <c r="H2873" s="586">
        <v>12.3</v>
      </c>
      <c r="I2873" s="587">
        <f t="shared" si="133"/>
        <v>428765.7</v>
      </c>
      <c r="J2873" s="589">
        <f t="shared" si="134"/>
        <v>0</v>
      </c>
    </row>
    <row r="2874" spans="1:10">
      <c r="A2874" s="584">
        <v>2016</v>
      </c>
      <c r="B2874" s="585" t="s">
        <v>1131</v>
      </c>
      <c r="C2874" s="585" t="s">
        <v>31</v>
      </c>
      <c r="D2874" s="586">
        <v>11618</v>
      </c>
      <c r="E2874" s="587">
        <v>24.846</v>
      </c>
      <c r="F2874" s="587">
        <f t="shared" si="132"/>
        <v>288660.82799999998</v>
      </c>
      <c r="G2874" s="588">
        <v>0.78</v>
      </c>
      <c r="H2874" s="586">
        <v>12.6</v>
      </c>
      <c r="I2874" s="587">
        <f t="shared" si="133"/>
        <v>146386.79999999999</v>
      </c>
      <c r="J2874" s="589">
        <f t="shared" si="134"/>
        <v>0</v>
      </c>
    </row>
    <row r="2875" spans="1:10">
      <c r="A2875" s="584">
        <v>2016</v>
      </c>
      <c r="B2875" s="585" t="s">
        <v>1131</v>
      </c>
      <c r="C2875" s="585" t="s">
        <v>31</v>
      </c>
      <c r="D2875" s="586">
        <v>11064</v>
      </c>
      <c r="E2875" s="587">
        <v>24.4</v>
      </c>
      <c r="F2875" s="587">
        <f t="shared" si="132"/>
        <v>269961.59999999998</v>
      </c>
      <c r="G2875" s="588">
        <v>0.83</v>
      </c>
      <c r="H2875" s="586">
        <v>13</v>
      </c>
      <c r="I2875" s="587">
        <f t="shared" si="133"/>
        <v>143832</v>
      </c>
      <c r="J2875" s="589">
        <f t="shared" si="134"/>
        <v>0</v>
      </c>
    </row>
    <row r="2876" spans="1:10">
      <c r="A2876" s="584">
        <v>2016</v>
      </c>
      <c r="B2876" s="585" t="s">
        <v>1131</v>
      </c>
      <c r="C2876" s="585" t="s">
        <v>31</v>
      </c>
      <c r="D2876" s="586">
        <v>13406</v>
      </c>
      <c r="E2876" s="587">
        <v>25.76</v>
      </c>
      <c r="F2876" s="587">
        <f t="shared" si="132"/>
        <v>345338.56</v>
      </c>
      <c r="G2876" s="588">
        <v>2.76</v>
      </c>
      <c r="H2876" s="586">
        <v>7.9</v>
      </c>
      <c r="I2876" s="587">
        <f t="shared" si="133"/>
        <v>105907.40000000001</v>
      </c>
      <c r="J2876" s="589">
        <f t="shared" si="134"/>
        <v>0</v>
      </c>
    </row>
    <row r="2877" spans="1:10">
      <c r="A2877" s="584">
        <v>2016</v>
      </c>
      <c r="B2877" s="585" t="s">
        <v>1131</v>
      </c>
      <c r="C2877" s="585" t="s">
        <v>31</v>
      </c>
      <c r="D2877" s="586">
        <v>9420</v>
      </c>
      <c r="E2877" s="587">
        <v>25.9</v>
      </c>
      <c r="F2877" s="587">
        <f t="shared" si="132"/>
        <v>243978</v>
      </c>
      <c r="G2877" s="588">
        <v>2.2799999999999998</v>
      </c>
      <c r="H2877" s="586">
        <v>7.6</v>
      </c>
      <c r="I2877" s="587">
        <f t="shared" si="133"/>
        <v>71592</v>
      </c>
      <c r="J2877" s="589">
        <f t="shared" si="134"/>
        <v>0</v>
      </c>
    </row>
    <row r="2878" spans="1:10">
      <c r="A2878" s="584">
        <v>2016</v>
      </c>
      <c r="B2878" s="585" t="s">
        <v>1131</v>
      </c>
      <c r="C2878" s="585" t="s">
        <v>31</v>
      </c>
      <c r="D2878" s="586">
        <v>13434</v>
      </c>
      <c r="E2878" s="587">
        <v>26.44</v>
      </c>
      <c r="F2878" s="587">
        <f t="shared" si="132"/>
        <v>355194.96</v>
      </c>
      <c r="G2878" s="588">
        <v>2.37</v>
      </c>
      <c r="H2878" s="586">
        <v>7.5</v>
      </c>
      <c r="I2878" s="587">
        <f t="shared" si="133"/>
        <v>100755</v>
      </c>
      <c r="J2878" s="589">
        <f t="shared" si="134"/>
        <v>0</v>
      </c>
    </row>
    <row r="2879" spans="1:10">
      <c r="A2879" s="584">
        <v>2016</v>
      </c>
      <c r="B2879" s="585" t="s">
        <v>1131</v>
      </c>
      <c r="C2879" s="585" t="s">
        <v>31</v>
      </c>
      <c r="D2879" s="586">
        <v>26732</v>
      </c>
      <c r="E2879" s="587">
        <v>26.19</v>
      </c>
      <c r="F2879" s="587">
        <f t="shared" si="132"/>
        <v>700111.08000000007</v>
      </c>
      <c r="G2879" s="588">
        <v>2.1800000000000002</v>
      </c>
      <c r="H2879" s="586">
        <v>7.4</v>
      </c>
      <c r="I2879" s="587">
        <f t="shared" si="133"/>
        <v>197816.80000000002</v>
      </c>
      <c r="J2879" s="589">
        <f t="shared" si="134"/>
        <v>0</v>
      </c>
    </row>
    <row r="2880" spans="1:10">
      <c r="A2880" s="584">
        <v>2016</v>
      </c>
      <c r="B2880" s="585" t="s">
        <v>1131</v>
      </c>
      <c r="C2880" s="585" t="s">
        <v>31</v>
      </c>
      <c r="D2880" s="586">
        <v>111014</v>
      </c>
      <c r="E2880" s="587">
        <v>25.96</v>
      </c>
      <c r="F2880" s="587">
        <f t="shared" si="132"/>
        <v>2881923.44</v>
      </c>
      <c r="G2880" s="588">
        <v>2.4700000000000002</v>
      </c>
      <c r="H2880" s="586">
        <v>7.5</v>
      </c>
      <c r="I2880" s="587">
        <f t="shared" si="133"/>
        <v>832605</v>
      </c>
      <c r="J2880" s="589">
        <f t="shared" si="134"/>
        <v>0</v>
      </c>
    </row>
    <row r="2881" spans="1:10">
      <c r="A2881" s="584">
        <v>2016</v>
      </c>
      <c r="B2881" s="585" t="s">
        <v>1131</v>
      </c>
      <c r="C2881" s="585" t="s">
        <v>31</v>
      </c>
      <c r="D2881" s="586">
        <v>18485</v>
      </c>
      <c r="E2881" s="587">
        <v>25.84</v>
      </c>
      <c r="F2881" s="587">
        <f t="shared" si="132"/>
        <v>477652.4</v>
      </c>
      <c r="G2881" s="588">
        <v>2.1800000000000002</v>
      </c>
      <c r="H2881" s="586">
        <v>7.8</v>
      </c>
      <c r="I2881" s="587">
        <f t="shared" si="133"/>
        <v>144183</v>
      </c>
      <c r="J2881" s="589">
        <f t="shared" si="134"/>
        <v>0</v>
      </c>
    </row>
    <row r="2882" spans="1:10">
      <c r="A2882" s="584">
        <v>2016</v>
      </c>
      <c r="B2882" s="585" t="s">
        <v>1131</v>
      </c>
      <c r="C2882" s="585" t="s">
        <v>31</v>
      </c>
      <c r="D2882" s="586">
        <v>69062</v>
      </c>
      <c r="E2882" s="587">
        <v>21.23</v>
      </c>
      <c r="F2882" s="587">
        <f t="shared" si="132"/>
        <v>1466186.26</v>
      </c>
      <c r="G2882" s="588">
        <v>0.54</v>
      </c>
      <c r="H2882" s="586">
        <v>7.6</v>
      </c>
      <c r="I2882" s="587">
        <f t="shared" si="133"/>
        <v>524871.19999999995</v>
      </c>
      <c r="J2882" s="589">
        <f t="shared" si="134"/>
        <v>0</v>
      </c>
    </row>
    <row r="2883" spans="1:10">
      <c r="A2883" s="584">
        <v>2016</v>
      </c>
      <c r="B2883" s="585" t="s">
        <v>1127</v>
      </c>
      <c r="C2883" s="585" t="s">
        <v>31</v>
      </c>
      <c r="D2883" s="586">
        <v>31783</v>
      </c>
      <c r="E2883" s="587">
        <v>17.802</v>
      </c>
      <c r="F2883" s="587">
        <f t="shared" ref="F2883:F2946" si="135">E2883*D2883</f>
        <v>565800.96600000001</v>
      </c>
      <c r="G2883" s="588">
        <v>0.22</v>
      </c>
      <c r="H2883" s="586">
        <v>5.2</v>
      </c>
      <c r="I2883" s="587">
        <f t="shared" ref="I2883:I2946" si="136">H2883*D2883</f>
        <v>165271.6</v>
      </c>
      <c r="J2883" s="589">
        <f t="shared" ref="J2883:J2946" si="137">IF(B2883="LIG",1,0)</f>
        <v>0</v>
      </c>
    </row>
    <row r="2884" spans="1:10">
      <c r="A2884" s="584">
        <v>2016</v>
      </c>
      <c r="B2884" s="585" t="s">
        <v>1127</v>
      </c>
      <c r="C2884" s="585" t="s">
        <v>31</v>
      </c>
      <c r="D2884" s="586">
        <v>15871</v>
      </c>
      <c r="E2884" s="587">
        <v>18.036000000000001</v>
      </c>
      <c r="F2884" s="587">
        <f t="shared" si="135"/>
        <v>286249.35600000003</v>
      </c>
      <c r="G2884" s="588">
        <v>0.32</v>
      </c>
      <c r="H2884" s="586">
        <v>5.3</v>
      </c>
      <c r="I2884" s="587">
        <f t="shared" si="136"/>
        <v>84116.3</v>
      </c>
      <c r="J2884" s="589">
        <f t="shared" si="137"/>
        <v>0</v>
      </c>
    </row>
    <row r="2885" spans="1:10">
      <c r="A2885" s="584">
        <v>2016</v>
      </c>
      <c r="B2885" s="585" t="s">
        <v>1127</v>
      </c>
      <c r="C2885" s="585" t="s">
        <v>31</v>
      </c>
      <c r="D2885" s="586">
        <v>15798</v>
      </c>
      <c r="E2885" s="587">
        <v>17.878</v>
      </c>
      <c r="F2885" s="587">
        <f t="shared" si="135"/>
        <v>282436.64400000003</v>
      </c>
      <c r="G2885" s="588">
        <v>0.18</v>
      </c>
      <c r="H2885" s="586">
        <v>4.3</v>
      </c>
      <c r="I2885" s="587">
        <f t="shared" si="136"/>
        <v>67931.399999999994</v>
      </c>
      <c r="J2885" s="589">
        <f t="shared" si="137"/>
        <v>0</v>
      </c>
    </row>
    <row r="2886" spans="1:10">
      <c r="A2886" s="584">
        <v>2016</v>
      </c>
      <c r="B2886" s="585" t="s">
        <v>1127</v>
      </c>
      <c r="C2886" s="585" t="s">
        <v>31</v>
      </c>
      <c r="D2886" s="586">
        <v>31222</v>
      </c>
      <c r="E2886" s="587">
        <v>17.920000000000002</v>
      </c>
      <c r="F2886" s="587">
        <f t="shared" si="135"/>
        <v>559498.24000000011</v>
      </c>
      <c r="G2886" s="588">
        <v>0.22</v>
      </c>
      <c r="H2886" s="586">
        <v>5</v>
      </c>
      <c r="I2886" s="587">
        <f t="shared" si="136"/>
        <v>156110</v>
      </c>
      <c r="J2886" s="589">
        <f t="shared" si="137"/>
        <v>0</v>
      </c>
    </row>
    <row r="2887" spans="1:10">
      <c r="A2887" s="584">
        <v>2016</v>
      </c>
      <c r="B2887" s="585" t="s">
        <v>1131</v>
      </c>
      <c r="C2887" s="585" t="s">
        <v>31</v>
      </c>
      <c r="D2887" s="586">
        <v>387</v>
      </c>
      <c r="E2887" s="587">
        <v>21.96</v>
      </c>
      <c r="F2887" s="587">
        <f t="shared" si="135"/>
        <v>8498.52</v>
      </c>
      <c r="G2887" s="588">
        <v>0.69</v>
      </c>
      <c r="H2887" s="586">
        <v>10</v>
      </c>
      <c r="I2887" s="587">
        <f t="shared" si="136"/>
        <v>3870</v>
      </c>
      <c r="J2887" s="589">
        <f t="shared" si="137"/>
        <v>0</v>
      </c>
    </row>
    <row r="2888" spans="1:10">
      <c r="A2888" s="584">
        <v>2016</v>
      </c>
      <c r="B2888" s="585" t="s">
        <v>1127</v>
      </c>
      <c r="C2888" s="585" t="s">
        <v>31</v>
      </c>
      <c r="D2888" s="586">
        <v>47668</v>
      </c>
      <c r="E2888" s="587">
        <v>17.93</v>
      </c>
      <c r="F2888" s="587">
        <f t="shared" si="135"/>
        <v>854687.24</v>
      </c>
      <c r="G2888" s="588">
        <v>0.23</v>
      </c>
      <c r="H2888" s="586">
        <v>4.8</v>
      </c>
      <c r="I2888" s="587">
        <f t="shared" si="136"/>
        <v>228806.39999999999</v>
      </c>
      <c r="J2888" s="589">
        <f t="shared" si="137"/>
        <v>0</v>
      </c>
    </row>
    <row r="2889" spans="1:10">
      <c r="A2889" s="584">
        <v>2016</v>
      </c>
      <c r="B2889" s="585" t="s">
        <v>1127</v>
      </c>
      <c r="C2889" s="585" t="s">
        <v>31</v>
      </c>
      <c r="D2889" s="586">
        <v>95215</v>
      </c>
      <c r="E2889" s="587">
        <v>17.920999999999999</v>
      </c>
      <c r="F2889" s="587">
        <f t="shared" si="135"/>
        <v>1706348.0149999999</v>
      </c>
      <c r="G2889" s="588">
        <v>0.24</v>
      </c>
      <c r="H2889" s="586">
        <v>4.9000000000000004</v>
      </c>
      <c r="I2889" s="587">
        <f t="shared" si="136"/>
        <v>466553.50000000006</v>
      </c>
      <c r="J2889" s="589">
        <f t="shared" si="137"/>
        <v>0</v>
      </c>
    </row>
    <row r="2890" spans="1:10">
      <c r="A2890" s="584">
        <v>2016</v>
      </c>
      <c r="B2890" s="585" t="s">
        <v>1127</v>
      </c>
      <c r="C2890" s="585" t="s">
        <v>31</v>
      </c>
      <c r="D2890" s="586">
        <v>63595</v>
      </c>
      <c r="E2890" s="587">
        <v>17.956</v>
      </c>
      <c r="F2890" s="587">
        <f t="shared" si="135"/>
        <v>1141911.82</v>
      </c>
      <c r="G2890" s="588">
        <v>0.23</v>
      </c>
      <c r="H2890" s="586">
        <v>4.5999999999999996</v>
      </c>
      <c r="I2890" s="587">
        <f t="shared" si="136"/>
        <v>292537</v>
      </c>
      <c r="J2890" s="589">
        <f t="shared" si="137"/>
        <v>0</v>
      </c>
    </row>
    <row r="2891" spans="1:10">
      <c r="A2891" s="584">
        <v>2016</v>
      </c>
      <c r="B2891" s="585" t="s">
        <v>1127</v>
      </c>
      <c r="C2891" s="585" t="s">
        <v>31</v>
      </c>
      <c r="D2891" s="586">
        <v>47790</v>
      </c>
      <c r="E2891" s="587">
        <v>17.760999999999999</v>
      </c>
      <c r="F2891" s="587">
        <f t="shared" si="135"/>
        <v>848798.19</v>
      </c>
      <c r="G2891" s="588">
        <v>0.21</v>
      </c>
      <c r="H2891" s="586">
        <v>5.3</v>
      </c>
      <c r="I2891" s="587">
        <f t="shared" si="136"/>
        <v>253287</v>
      </c>
      <c r="J2891" s="589">
        <f t="shared" si="137"/>
        <v>0</v>
      </c>
    </row>
    <row r="2892" spans="1:10">
      <c r="A2892" s="584">
        <v>2016</v>
      </c>
      <c r="B2892" s="585" t="s">
        <v>1127</v>
      </c>
      <c r="C2892" s="585" t="s">
        <v>31</v>
      </c>
      <c r="D2892" s="586">
        <v>47578</v>
      </c>
      <c r="E2892" s="587">
        <v>17.712</v>
      </c>
      <c r="F2892" s="587">
        <f t="shared" si="135"/>
        <v>842701.53599999996</v>
      </c>
      <c r="G2892" s="588">
        <v>0.2</v>
      </c>
      <c r="H2892" s="586">
        <v>4.2</v>
      </c>
      <c r="I2892" s="587">
        <f t="shared" si="136"/>
        <v>199827.6</v>
      </c>
      <c r="J2892" s="589">
        <f t="shared" si="137"/>
        <v>0</v>
      </c>
    </row>
    <row r="2893" spans="1:10">
      <c r="A2893" s="584">
        <v>2016</v>
      </c>
      <c r="B2893" s="585" t="s">
        <v>1127</v>
      </c>
      <c r="C2893" s="585" t="s">
        <v>31</v>
      </c>
      <c r="D2893" s="586">
        <v>15935</v>
      </c>
      <c r="E2893" s="587">
        <v>17.872</v>
      </c>
      <c r="F2893" s="587">
        <f t="shared" si="135"/>
        <v>284790.32</v>
      </c>
      <c r="G2893" s="588">
        <v>0.21</v>
      </c>
      <c r="H2893" s="586">
        <v>4.7</v>
      </c>
      <c r="I2893" s="587">
        <f t="shared" si="136"/>
        <v>74894.5</v>
      </c>
      <c r="J2893" s="589">
        <f t="shared" si="137"/>
        <v>0</v>
      </c>
    </row>
    <row r="2894" spans="1:10">
      <c r="A2894" s="584">
        <v>2016</v>
      </c>
      <c r="B2894" s="585" t="s">
        <v>1127</v>
      </c>
      <c r="C2894" s="585" t="s">
        <v>31</v>
      </c>
      <c r="D2894" s="586">
        <v>6633</v>
      </c>
      <c r="E2894" s="587">
        <v>17.853999999999999</v>
      </c>
      <c r="F2894" s="587">
        <f t="shared" si="135"/>
        <v>118425.58199999999</v>
      </c>
      <c r="G2894" s="588">
        <v>0.2</v>
      </c>
      <c r="H2894" s="586">
        <v>4.7</v>
      </c>
      <c r="I2894" s="587">
        <f t="shared" si="136"/>
        <v>31175.100000000002</v>
      </c>
      <c r="J2894" s="589">
        <f t="shared" si="137"/>
        <v>0</v>
      </c>
    </row>
    <row r="2895" spans="1:10">
      <c r="A2895" s="584">
        <v>2016</v>
      </c>
      <c r="B2895" s="585" t="s">
        <v>1131</v>
      </c>
      <c r="C2895" s="585" t="s">
        <v>31</v>
      </c>
      <c r="D2895" s="586">
        <v>29427</v>
      </c>
      <c r="E2895" s="587">
        <v>25.8</v>
      </c>
      <c r="F2895" s="587">
        <f t="shared" si="135"/>
        <v>759216.6</v>
      </c>
      <c r="G2895" s="588">
        <v>2.4700000000000002</v>
      </c>
      <c r="H2895" s="586">
        <v>7.8</v>
      </c>
      <c r="I2895" s="587">
        <f t="shared" si="136"/>
        <v>229530.6</v>
      </c>
      <c r="J2895" s="589">
        <f t="shared" si="137"/>
        <v>0</v>
      </c>
    </row>
    <row r="2896" spans="1:10">
      <c r="A2896" s="584">
        <v>2016</v>
      </c>
      <c r="B2896" s="585" t="s">
        <v>1127</v>
      </c>
      <c r="C2896" s="585" t="s">
        <v>31</v>
      </c>
      <c r="D2896" s="586">
        <v>15553</v>
      </c>
      <c r="E2896" s="587">
        <v>17.8</v>
      </c>
      <c r="F2896" s="587">
        <f t="shared" si="135"/>
        <v>276843.40000000002</v>
      </c>
      <c r="G2896" s="588">
        <v>0.24</v>
      </c>
      <c r="H2896" s="586">
        <v>5.2</v>
      </c>
      <c r="I2896" s="587">
        <f t="shared" si="136"/>
        <v>80875.600000000006</v>
      </c>
      <c r="J2896" s="589">
        <f t="shared" si="137"/>
        <v>0</v>
      </c>
    </row>
    <row r="2897" spans="1:10">
      <c r="A2897" s="584">
        <v>2016</v>
      </c>
      <c r="B2897" s="585" t="s">
        <v>1127</v>
      </c>
      <c r="C2897" s="585" t="s">
        <v>31</v>
      </c>
      <c r="D2897" s="586">
        <v>15834</v>
      </c>
      <c r="E2897" s="587">
        <v>17.899999999999999</v>
      </c>
      <c r="F2897" s="587">
        <f t="shared" si="135"/>
        <v>283428.59999999998</v>
      </c>
      <c r="G2897" s="588">
        <v>0.21</v>
      </c>
      <c r="H2897" s="586">
        <v>4.8</v>
      </c>
      <c r="I2897" s="587">
        <f t="shared" si="136"/>
        <v>76003.199999999997</v>
      </c>
      <c r="J2897" s="589">
        <f t="shared" si="137"/>
        <v>0</v>
      </c>
    </row>
    <row r="2898" spans="1:10">
      <c r="A2898" s="584">
        <v>2016</v>
      </c>
      <c r="B2898" s="585" t="s">
        <v>1127</v>
      </c>
      <c r="C2898" s="585" t="s">
        <v>31</v>
      </c>
      <c r="D2898" s="586">
        <v>15669</v>
      </c>
      <c r="E2898" s="587">
        <v>18.100000000000001</v>
      </c>
      <c r="F2898" s="587">
        <f t="shared" si="135"/>
        <v>283608.90000000002</v>
      </c>
      <c r="G2898" s="588">
        <v>0.24</v>
      </c>
      <c r="H2898" s="586">
        <v>4.5999999999999996</v>
      </c>
      <c r="I2898" s="587">
        <f t="shared" si="136"/>
        <v>72077.399999999994</v>
      </c>
      <c r="J2898" s="589">
        <f t="shared" si="137"/>
        <v>0</v>
      </c>
    </row>
    <row r="2899" spans="1:10">
      <c r="A2899" s="584">
        <v>2016</v>
      </c>
      <c r="B2899" s="585" t="s">
        <v>1127</v>
      </c>
      <c r="C2899" s="585" t="s">
        <v>31</v>
      </c>
      <c r="D2899" s="586">
        <v>24790</v>
      </c>
      <c r="E2899" s="587">
        <v>17.385000000000002</v>
      </c>
      <c r="F2899" s="587">
        <f t="shared" si="135"/>
        <v>430974.15</v>
      </c>
      <c r="G2899" s="588">
        <v>0.2</v>
      </c>
      <c r="H2899" s="586">
        <v>4.8</v>
      </c>
      <c r="I2899" s="587">
        <f t="shared" si="136"/>
        <v>118992</v>
      </c>
      <c r="J2899" s="589">
        <f t="shared" si="137"/>
        <v>0</v>
      </c>
    </row>
    <row r="2900" spans="1:10">
      <c r="A2900" s="584">
        <v>2016</v>
      </c>
      <c r="B2900" s="585" t="s">
        <v>1127</v>
      </c>
      <c r="C2900" s="585" t="s">
        <v>31</v>
      </c>
      <c r="D2900" s="586">
        <v>31581</v>
      </c>
      <c r="E2900" s="587">
        <v>17.899999999999999</v>
      </c>
      <c r="F2900" s="587">
        <f t="shared" si="135"/>
        <v>565299.89999999991</v>
      </c>
      <c r="G2900" s="588">
        <v>0.23</v>
      </c>
      <c r="H2900" s="586">
        <v>4.8</v>
      </c>
      <c r="I2900" s="587">
        <f t="shared" si="136"/>
        <v>151588.79999999999</v>
      </c>
      <c r="J2900" s="589">
        <f t="shared" si="137"/>
        <v>0</v>
      </c>
    </row>
    <row r="2901" spans="1:10">
      <c r="A2901" s="584">
        <v>2016</v>
      </c>
      <c r="B2901" s="585" t="s">
        <v>1127</v>
      </c>
      <c r="C2901" s="585" t="s">
        <v>31</v>
      </c>
      <c r="D2901" s="586">
        <v>61522</v>
      </c>
      <c r="E2901" s="587">
        <v>17.963999999999999</v>
      </c>
      <c r="F2901" s="587">
        <f t="shared" si="135"/>
        <v>1105181.2079999999</v>
      </c>
      <c r="G2901" s="588">
        <v>0.26</v>
      </c>
      <c r="H2901" s="586">
        <v>4.8</v>
      </c>
      <c r="I2901" s="587">
        <f t="shared" si="136"/>
        <v>295305.59999999998</v>
      </c>
      <c r="J2901" s="589">
        <f t="shared" si="137"/>
        <v>0</v>
      </c>
    </row>
    <row r="2902" spans="1:10">
      <c r="A2902" s="584">
        <v>2016</v>
      </c>
      <c r="B2902" s="585" t="s">
        <v>1127</v>
      </c>
      <c r="C2902" s="585" t="s">
        <v>31</v>
      </c>
      <c r="D2902" s="586">
        <v>94467</v>
      </c>
      <c r="E2902" s="587">
        <v>17.670000000000002</v>
      </c>
      <c r="F2902" s="587">
        <f t="shared" si="135"/>
        <v>1669231.8900000001</v>
      </c>
      <c r="G2902" s="588">
        <v>0.22</v>
      </c>
      <c r="H2902" s="586">
        <v>5.0999999999999996</v>
      </c>
      <c r="I2902" s="587">
        <f t="shared" si="136"/>
        <v>481781.69999999995</v>
      </c>
      <c r="J2902" s="589">
        <f t="shared" si="137"/>
        <v>0</v>
      </c>
    </row>
    <row r="2903" spans="1:10">
      <c r="A2903" s="584">
        <v>2016</v>
      </c>
      <c r="B2903" s="585" t="s">
        <v>1127</v>
      </c>
      <c r="C2903" s="585" t="s">
        <v>31</v>
      </c>
      <c r="D2903" s="586">
        <v>125133</v>
      </c>
      <c r="E2903" s="587">
        <v>17.693000000000001</v>
      </c>
      <c r="F2903" s="587">
        <f t="shared" si="135"/>
        <v>2213978.1690000002</v>
      </c>
      <c r="G2903" s="588">
        <v>0.2</v>
      </c>
      <c r="H2903" s="586">
        <v>4.4000000000000004</v>
      </c>
      <c r="I2903" s="587">
        <f t="shared" si="136"/>
        <v>550585.20000000007</v>
      </c>
      <c r="J2903" s="589">
        <f t="shared" si="137"/>
        <v>0</v>
      </c>
    </row>
    <row r="2904" spans="1:10">
      <c r="A2904" s="584">
        <v>2016</v>
      </c>
      <c r="B2904" s="585" t="s">
        <v>1127</v>
      </c>
      <c r="C2904" s="585" t="s">
        <v>31</v>
      </c>
      <c r="D2904" s="586">
        <v>5343</v>
      </c>
      <c r="E2904" s="587">
        <v>17.314</v>
      </c>
      <c r="F2904" s="587">
        <f t="shared" si="135"/>
        <v>92508.702000000005</v>
      </c>
      <c r="G2904" s="588">
        <v>0.5</v>
      </c>
      <c r="H2904" s="586">
        <v>6.6</v>
      </c>
      <c r="I2904" s="587">
        <f t="shared" si="136"/>
        <v>35263.799999999996</v>
      </c>
      <c r="J2904" s="589">
        <f t="shared" si="137"/>
        <v>0</v>
      </c>
    </row>
    <row r="2905" spans="1:10">
      <c r="A2905" s="584">
        <v>2016</v>
      </c>
      <c r="B2905" s="585" t="s">
        <v>1131</v>
      </c>
      <c r="C2905" s="585" t="s">
        <v>31</v>
      </c>
      <c r="D2905" s="586">
        <v>20496</v>
      </c>
      <c r="E2905" s="587">
        <v>26.109000000000002</v>
      </c>
      <c r="F2905" s="587">
        <f t="shared" si="135"/>
        <v>535130.06400000001</v>
      </c>
      <c r="G2905" s="588">
        <v>1.67</v>
      </c>
      <c r="H2905" s="586">
        <v>8.1</v>
      </c>
      <c r="I2905" s="587">
        <f t="shared" si="136"/>
        <v>166017.60000000001</v>
      </c>
      <c r="J2905" s="589">
        <f t="shared" si="137"/>
        <v>0</v>
      </c>
    </row>
    <row r="2906" spans="1:10">
      <c r="A2906" s="584">
        <v>2016</v>
      </c>
      <c r="B2906" s="585" t="s">
        <v>1131</v>
      </c>
      <c r="C2906" s="585" t="s">
        <v>31</v>
      </c>
      <c r="D2906" s="586">
        <v>15617</v>
      </c>
      <c r="E2906" s="587">
        <v>25.8</v>
      </c>
      <c r="F2906" s="587">
        <f t="shared" si="135"/>
        <v>402918.60000000003</v>
      </c>
      <c r="G2906" s="588">
        <v>2.93</v>
      </c>
      <c r="H2906" s="586">
        <v>8.1</v>
      </c>
      <c r="I2906" s="587">
        <f t="shared" si="136"/>
        <v>126497.7</v>
      </c>
      <c r="J2906" s="589">
        <f t="shared" si="137"/>
        <v>0</v>
      </c>
    </row>
    <row r="2907" spans="1:10">
      <c r="A2907" s="584">
        <v>2016</v>
      </c>
      <c r="B2907" s="585" t="s">
        <v>1127</v>
      </c>
      <c r="C2907" s="585" t="s">
        <v>31</v>
      </c>
      <c r="D2907" s="586">
        <v>15535</v>
      </c>
      <c r="E2907" s="587">
        <v>17.7</v>
      </c>
      <c r="F2907" s="587">
        <f t="shared" si="135"/>
        <v>274969.5</v>
      </c>
      <c r="G2907" s="588">
        <v>0.24</v>
      </c>
      <c r="H2907" s="586">
        <v>5.4</v>
      </c>
      <c r="I2907" s="587">
        <f t="shared" si="136"/>
        <v>83889</v>
      </c>
      <c r="J2907" s="589">
        <f t="shared" si="137"/>
        <v>0</v>
      </c>
    </row>
    <row r="2908" spans="1:10">
      <c r="A2908" s="584">
        <v>2016</v>
      </c>
      <c r="B2908" s="585" t="s">
        <v>1127</v>
      </c>
      <c r="C2908" s="585" t="s">
        <v>31</v>
      </c>
      <c r="D2908" s="586">
        <v>15531</v>
      </c>
      <c r="E2908" s="587">
        <v>17.5</v>
      </c>
      <c r="F2908" s="587">
        <f t="shared" si="135"/>
        <v>271792.5</v>
      </c>
      <c r="G2908" s="588">
        <v>0.21</v>
      </c>
      <c r="H2908" s="586">
        <v>4.4000000000000004</v>
      </c>
      <c r="I2908" s="587">
        <f t="shared" si="136"/>
        <v>68336.400000000009</v>
      </c>
      <c r="J2908" s="589">
        <f t="shared" si="137"/>
        <v>0</v>
      </c>
    </row>
    <row r="2909" spans="1:10">
      <c r="A2909" s="584">
        <v>2016</v>
      </c>
      <c r="B2909" s="585" t="s">
        <v>1127</v>
      </c>
      <c r="C2909" s="585" t="s">
        <v>31</v>
      </c>
      <c r="D2909" s="586">
        <v>14549</v>
      </c>
      <c r="E2909" s="587">
        <v>18.100000000000001</v>
      </c>
      <c r="F2909" s="587">
        <f t="shared" si="135"/>
        <v>263336.90000000002</v>
      </c>
      <c r="G2909" s="588">
        <v>0.23</v>
      </c>
      <c r="H2909" s="586">
        <v>4.7</v>
      </c>
      <c r="I2909" s="587">
        <f t="shared" si="136"/>
        <v>68380.3</v>
      </c>
      <c r="J2909" s="589">
        <f t="shared" si="137"/>
        <v>0</v>
      </c>
    </row>
    <row r="2910" spans="1:10">
      <c r="A2910" s="584">
        <v>2016</v>
      </c>
      <c r="B2910" s="585" t="s">
        <v>1131</v>
      </c>
      <c r="C2910" s="585" t="s">
        <v>31</v>
      </c>
      <c r="D2910" s="586">
        <v>14279</v>
      </c>
      <c r="E2910" s="587">
        <v>25.948</v>
      </c>
      <c r="F2910" s="587">
        <f t="shared" si="135"/>
        <v>370511.49200000003</v>
      </c>
      <c r="G2910" s="588">
        <v>2.5499999999999998</v>
      </c>
      <c r="H2910" s="586">
        <v>7.6</v>
      </c>
      <c r="I2910" s="587">
        <f t="shared" si="136"/>
        <v>108520.4</v>
      </c>
      <c r="J2910" s="589">
        <f t="shared" si="137"/>
        <v>0</v>
      </c>
    </row>
    <row r="2911" spans="1:10">
      <c r="A2911" s="584">
        <v>2016</v>
      </c>
      <c r="B2911" s="585" t="s">
        <v>1127</v>
      </c>
      <c r="C2911" s="585" t="s">
        <v>31</v>
      </c>
      <c r="D2911" s="586">
        <v>72280</v>
      </c>
      <c r="E2911" s="587">
        <v>17.760000000000002</v>
      </c>
      <c r="F2911" s="587">
        <f t="shared" si="135"/>
        <v>1283692.8</v>
      </c>
      <c r="G2911" s="588">
        <v>0.23</v>
      </c>
      <c r="H2911" s="586">
        <v>5.3</v>
      </c>
      <c r="I2911" s="587">
        <f t="shared" si="136"/>
        <v>383084</v>
      </c>
      <c r="J2911" s="589">
        <f t="shared" si="137"/>
        <v>0</v>
      </c>
    </row>
    <row r="2912" spans="1:10">
      <c r="A2912" s="584">
        <v>2016</v>
      </c>
      <c r="B2912" s="585" t="s">
        <v>1127</v>
      </c>
      <c r="C2912" s="585" t="s">
        <v>31</v>
      </c>
      <c r="D2912" s="586">
        <v>59139</v>
      </c>
      <c r="E2912" s="587">
        <v>18.79</v>
      </c>
      <c r="F2912" s="587">
        <f t="shared" si="135"/>
        <v>1111221.81</v>
      </c>
      <c r="G2912" s="588">
        <v>0.33</v>
      </c>
      <c r="H2912" s="586">
        <v>4.2</v>
      </c>
      <c r="I2912" s="587">
        <f t="shared" si="136"/>
        <v>248383.80000000002</v>
      </c>
      <c r="J2912" s="589">
        <f t="shared" si="137"/>
        <v>0</v>
      </c>
    </row>
    <row r="2913" spans="1:10">
      <c r="A2913" s="584">
        <v>2016</v>
      </c>
      <c r="B2913" s="585" t="s">
        <v>1127</v>
      </c>
      <c r="C2913" s="585" t="s">
        <v>31</v>
      </c>
      <c r="D2913" s="586">
        <v>19593</v>
      </c>
      <c r="E2913" s="587">
        <v>17.928000000000001</v>
      </c>
      <c r="F2913" s="587">
        <f t="shared" si="135"/>
        <v>351263.304</v>
      </c>
      <c r="G2913" s="588">
        <v>0.22</v>
      </c>
      <c r="H2913" s="586">
        <v>4.9000000000000004</v>
      </c>
      <c r="I2913" s="587">
        <f t="shared" si="136"/>
        <v>96005.700000000012</v>
      </c>
      <c r="J2913" s="589">
        <f t="shared" si="137"/>
        <v>0</v>
      </c>
    </row>
    <row r="2914" spans="1:10">
      <c r="A2914" s="584">
        <v>2016</v>
      </c>
      <c r="B2914" s="585" t="s">
        <v>1127</v>
      </c>
      <c r="C2914" s="585" t="s">
        <v>31</v>
      </c>
      <c r="D2914" s="586">
        <v>14726</v>
      </c>
      <c r="E2914" s="587">
        <v>18.62</v>
      </c>
      <c r="F2914" s="587">
        <f t="shared" si="135"/>
        <v>274198.12</v>
      </c>
      <c r="G2914" s="588">
        <v>0.41</v>
      </c>
      <c r="H2914" s="586">
        <v>4.8</v>
      </c>
      <c r="I2914" s="587">
        <f t="shared" si="136"/>
        <v>70684.800000000003</v>
      </c>
      <c r="J2914" s="589">
        <f t="shared" si="137"/>
        <v>0</v>
      </c>
    </row>
    <row r="2915" spans="1:10">
      <c r="A2915" s="584">
        <v>2016</v>
      </c>
      <c r="B2915" s="585" t="s">
        <v>1127</v>
      </c>
      <c r="C2915" s="585" t="s">
        <v>31</v>
      </c>
      <c r="D2915" s="586">
        <v>14999</v>
      </c>
      <c r="E2915" s="587">
        <v>18.940000000000001</v>
      </c>
      <c r="F2915" s="587">
        <f t="shared" si="135"/>
        <v>284081.06</v>
      </c>
      <c r="G2915" s="588">
        <v>0.4</v>
      </c>
      <c r="H2915" s="586">
        <v>4.8</v>
      </c>
      <c r="I2915" s="587">
        <f t="shared" si="136"/>
        <v>71995.199999999997</v>
      </c>
      <c r="J2915" s="589">
        <f t="shared" si="137"/>
        <v>0</v>
      </c>
    </row>
    <row r="2916" spans="1:10">
      <c r="A2916" s="584">
        <v>2016</v>
      </c>
      <c r="B2916" s="585" t="s">
        <v>1127</v>
      </c>
      <c r="C2916" s="585" t="s">
        <v>31</v>
      </c>
      <c r="D2916" s="586">
        <v>133253</v>
      </c>
      <c r="E2916" s="587">
        <v>17.89</v>
      </c>
      <c r="F2916" s="587">
        <f t="shared" si="135"/>
        <v>2383896.17</v>
      </c>
      <c r="G2916" s="588">
        <v>0.25</v>
      </c>
      <c r="H2916" s="586">
        <v>4.9000000000000004</v>
      </c>
      <c r="I2916" s="587">
        <f t="shared" si="136"/>
        <v>652939.70000000007</v>
      </c>
      <c r="J2916" s="589">
        <f t="shared" si="137"/>
        <v>0</v>
      </c>
    </row>
    <row r="2917" spans="1:10">
      <c r="A2917" s="584">
        <v>2016</v>
      </c>
      <c r="B2917" s="585" t="s">
        <v>1127</v>
      </c>
      <c r="C2917" s="585" t="s">
        <v>31</v>
      </c>
      <c r="D2917" s="586">
        <v>29639</v>
      </c>
      <c r="E2917" s="587">
        <v>17.71</v>
      </c>
      <c r="F2917" s="587">
        <f t="shared" si="135"/>
        <v>524906.69000000006</v>
      </c>
      <c r="G2917" s="588">
        <v>0.2</v>
      </c>
      <c r="H2917" s="586">
        <v>5.4</v>
      </c>
      <c r="I2917" s="587">
        <f t="shared" si="136"/>
        <v>160050.6</v>
      </c>
      <c r="J2917" s="589">
        <f t="shared" si="137"/>
        <v>0</v>
      </c>
    </row>
    <row r="2918" spans="1:10">
      <c r="A2918" s="584">
        <v>2016</v>
      </c>
      <c r="B2918" s="585" t="s">
        <v>1127</v>
      </c>
      <c r="C2918" s="585" t="s">
        <v>31</v>
      </c>
      <c r="D2918" s="586">
        <v>16381</v>
      </c>
      <c r="E2918" s="587">
        <v>17.71</v>
      </c>
      <c r="F2918" s="587">
        <f t="shared" si="135"/>
        <v>290107.51</v>
      </c>
      <c r="G2918" s="588">
        <v>0.28000000000000003</v>
      </c>
      <c r="H2918" s="586">
        <v>5.2</v>
      </c>
      <c r="I2918" s="587">
        <f t="shared" si="136"/>
        <v>85181.2</v>
      </c>
      <c r="J2918" s="589">
        <f t="shared" si="137"/>
        <v>0</v>
      </c>
    </row>
    <row r="2919" spans="1:10">
      <c r="A2919" s="584">
        <v>2016</v>
      </c>
      <c r="B2919" s="585" t="s">
        <v>1127</v>
      </c>
      <c r="C2919" s="585" t="s">
        <v>31</v>
      </c>
      <c r="D2919" s="586">
        <v>32849</v>
      </c>
      <c r="E2919" s="587">
        <v>17.899999999999999</v>
      </c>
      <c r="F2919" s="587">
        <f t="shared" si="135"/>
        <v>587997.1</v>
      </c>
      <c r="G2919" s="588">
        <v>0.24</v>
      </c>
      <c r="H2919" s="586">
        <v>5.0999999999999996</v>
      </c>
      <c r="I2919" s="587">
        <f t="shared" si="136"/>
        <v>167529.9</v>
      </c>
      <c r="J2919" s="589">
        <f t="shared" si="137"/>
        <v>0</v>
      </c>
    </row>
    <row r="2920" spans="1:10">
      <c r="A2920" s="584">
        <v>2016</v>
      </c>
      <c r="B2920" s="585" t="s">
        <v>1127</v>
      </c>
      <c r="C2920" s="585" t="s">
        <v>31</v>
      </c>
      <c r="D2920" s="586">
        <v>49387</v>
      </c>
      <c r="E2920" s="587">
        <v>18</v>
      </c>
      <c r="F2920" s="587">
        <f t="shared" si="135"/>
        <v>888966</v>
      </c>
      <c r="G2920" s="588">
        <v>0.23</v>
      </c>
      <c r="H2920" s="586">
        <v>5</v>
      </c>
      <c r="I2920" s="587">
        <f t="shared" si="136"/>
        <v>246935</v>
      </c>
      <c r="J2920" s="589">
        <f t="shared" si="137"/>
        <v>0</v>
      </c>
    </row>
    <row r="2921" spans="1:10">
      <c r="A2921" s="584">
        <v>2016</v>
      </c>
      <c r="B2921" s="585" t="s">
        <v>1127</v>
      </c>
      <c r="C2921" s="585" t="s">
        <v>31</v>
      </c>
      <c r="D2921" s="586">
        <v>16430</v>
      </c>
      <c r="E2921" s="587">
        <v>18.23</v>
      </c>
      <c r="F2921" s="587">
        <f t="shared" si="135"/>
        <v>299518.90000000002</v>
      </c>
      <c r="G2921" s="588">
        <v>0.24</v>
      </c>
      <c r="H2921" s="586">
        <v>4.3</v>
      </c>
      <c r="I2921" s="587">
        <f t="shared" si="136"/>
        <v>70649</v>
      </c>
      <c r="J2921" s="589">
        <f t="shared" si="137"/>
        <v>0</v>
      </c>
    </row>
    <row r="2922" spans="1:10">
      <c r="A2922" s="584">
        <v>2016</v>
      </c>
      <c r="B2922" s="585" t="s">
        <v>1127</v>
      </c>
      <c r="C2922" s="585" t="s">
        <v>31</v>
      </c>
      <c r="D2922" s="586">
        <v>15497</v>
      </c>
      <c r="E2922" s="587">
        <v>17.149999999999999</v>
      </c>
      <c r="F2922" s="587">
        <f t="shared" si="135"/>
        <v>265773.55</v>
      </c>
      <c r="G2922" s="588">
        <v>0.24</v>
      </c>
      <c r="H2922" s="586">
        <v>4.0999999999999996</v>
      </c>
      <c r="I2922" s="587">
        <f t="shared" si="136"/>
        <v>63537.7</v>
      </c>
      <c r="J2922" s="589">
        <f t="shared" si="137"/>
        <v>0</v>
      </c>
    </row>
    <row r="2923" spans="1:10">
      <c r="A2923" s="584">
        <v>2016</v>
      </c>
      <c r="B2923" s="585" t="s">
        <v>1127</v>
      </c>
      <c r="C2923" s="585" t="s">
        <v>31</v>
      </c>
      <c r="D2923" s="586">
        <v>487</v>
      </c>
      <c r="E2923" s="587">
        <v>17.61</v>
      </c>
      <c r="F2923" s="587">
        <f t="shared" si="135"/>
        <v>8576.07</v>
      </c>
      <c r="G2923" s="588">
        <v>0.23</v>
      </c>
      <c r="H2923" s="586">
        <v>5.5</v>
      </c>
      <c r="I2923" s="587">
        <f t="shared" si="136"/>
        <v>2678.5</v>
      </c>
      <c r="J2923" s="589">
        <f t="shared" si="137"/>
        <v>0</v>
      </c>
    </row>
    <row r="2924" spans="1:10">
      <c r="A2924" s="584">
        <v>2016</v>
      </c>
      <c r="B2924" s="585" t="s">
        <v>1127</v>
      </c>
      <c r="C2924" s="585" t="s">
        <v>31</v>
      </c>
      <c r="D2924" s="586">
        <v>235</v>
      </c>
      <c r="E2924" s="587">
        <v>17.8</v>
      </c>
      <c r="F2924" s="587">
        <f t="shared" si="135"/>
        <v>4183</v>
      </c>
      <c r="G2924" s="588">
        <v>0.23</v>
      </c>
      <c r="H2924" s="586">
        <v>5.5</v>
      </c>
      <c r="I2924" s="587">
        <f t="shared" si="136"/>
        <v>1292.5</v>
      </c>
      <c r="J2924" s="589">
        <f t="shared" si="137"/>
        <v>0</v>
      </c>
    </row>
    <row r="2925" spans="1:10">
      <c r="A2925" s="584">
        <v>2016</v>
      </c>
      <c r="B2925" s="585" t="s">
        <v>1127</v>
      </c>
      <c r="C2925" s="585" t="s">
        <v>31</v>
      </c>
      <c r="D2925" s="586">
        <v>13078</v>
      </c>
      <c r="E2925" s="587">
        <v>17.739999999999998</v>
      </c>
      <c r="F2925" s="587">
        <f t="shared" si="135"/>
        <v>232003.71999999997</v>
      </c>
      <c r="G2925" s="588">
        <v>0.17</v>
      </c>
      <c r="H2925" s="586">
        <v>5.0999999999999996</v>
      </c>
      <c r="I2925" s="587">
        <f t="shared" si="136"/>
        <v>66697.799999999988</v>
      </c>
      <c r="J2925" s="589">
        <f t="shared" si="137"/>
        <v>0</v>
      </c>
    </row>
    <row r="2926" spans="1:10">
      <c r="A2926" s="584">
        <v>2016</v>
      </c>
      <c r="B2926" s="585" t="s">
        <v>1127</v>
      </c>
      <c r="C2926" s="585" t="s">
        <v>31</v>
      </c>
      <c r="D2926" s="586">
        <v>255218</v>
      </c>
      <c r="E2926" s="587">
        <v>17.649999999999999</v>
      </c>
      <c r="F2926" s="587">
        <f t="shared" si="135"/>
        <v>4504597.6999999993</v>
      </c>
      <c r="G2926" s="588">
        <v>0.2</v>
      </c>
      <c r="H2926" s="586">
        <v>4.3</v>
      </c>
      <c r="I2926" s="587">
        <f t="shared" si="136"/>
        <v>1097437.3999999999</v>
      </c>
      <c r="J2926" s="589">
        <f t="shared" si="137"/>
        <v>0</v>
      </c>
    </row>
    <row r="2927" spans="1:10">
      <c r="A2927" s="584">
        <v>2016</v>
      </c>
      <c r="B2927" s="585" t="s">
        <v>1127</v>
      </c>
      <c r="C2927" s="585" t="s">
        <v>31</v>
      </c>
      <c r="D2927" s="586">
        <v>63558</v>
      </c>
      <c r="E2927" s="587">
        <v>17.07</v>
      </c>
      <c r="F2927" s="587">
        <f t="shared" si="135"/>
        <v>1084935.06</v>
      </c>
      <c r="G2927" s="588">
        <v>0.23</v>
      </c>
      <c r="H2927" s="586">
        <v>4.8</v>
      </c>
      <c r="I2927" s="587">
        <f t="shared" si="136"/>
        <v>305078.39999999997</v>
      </c>
      <c r="J2927" s="589">
        <f t="shared" si="137"/>
        <v>0</v>
      </c>
    </row>
    <row r="2928" spans="1:10">
      <c r="A2928" s="584">
        <v>2016</v>
      </c>
      <c r="B2928" s="585" t="s">
        <v>1127</v>
      </c>
      <c r="C2928" s="585" t="s">
        <v>31</v>
      </c>
      <c r="D2928" s="586">
        <v>304791</v>
      </c>
      <c r="E2928" s="587">
        <v>17.739999999999998</v>
      </c>
      <c r="F2928" s="587">
        <f t="shared" si="135"/>
        <v>5406992.3399999999</v>
      </c>
      <c r="G2928" s="588">
        <v>0.21</v>
      </c>
      <c r="H2928" s="586">
        <v>4.3</v>
      </c>
      <c r="I2928" s="587">
        <f t="shared" si="136"/>
        <v>1310601.3</v>
      </c>
      <c r="J2928" s="589">
        <f t="shared" si="137"/>
        <v>0</v>
      </c>
    </row>
    <row r="2929" spans="1:10">
      <c r="A2929" s="584">
        <v>2016</v>
      </c>
      <c r="B2929" s="585" t="s">
        <v>1127</v>
      </c>
      <c r="C2929" s="585" t="s">
        <v>31</v>
      </c>
      <c r="D2929" s="586">
        <v>15877</v>
      </c>
      <c r="E2929" s="587">
        <v>17.690000000000001</v>
      </c>
      <c r="F2929" s="587">
        <f t="shared" si="135"/>
        <v>280864.13</v>
      </c>
      <c r="G2929" s="588">
        <v>0.21</v>
      </c>
      <c r="H2929" s="586">
        <v>4.2</v>
      </c>
      <c r="I2929" s="587">
        <f t="shared" si="136"/>
        <v>66683.400000000009</v>
      </c>
      <c r="J2929" s="589">
        <f t="shared" si="137"/>
        <v>0</v>
      </c>
    </row>
    <row r="2930" spans="1:10">
      <c r="A2930" s="584">
        <v>2016</v>
      </c>
      <c r="B2930" s="585" t="s">
        <v>1127</v>
      </c>
      <c r="C2930" s="585" t="s">
        <v>31</v>
      </c>
      <c r="D2930" s="586">
        <v>63563</v>
      </c>
      <c r="E2930" s="587">
        <v>16.989999999999998</v>
      </c>
      <c r="F2930" s="587">
        <f t="shared" si="135"/>
        <v>1079935.3699999999</v>
      </c>
      <c r="G2930" s="588">
        <v>0.26</v>
      </c>
      <c r="H2930" s="586">
        <v>4.9000000000000004</v>
      </c>
      <c r="I2930" s="587">
        <f t="shared" si="136"/>
        <v>311458.7</v>
      </c>
      <c r="J2930" s="589">
        <f t="shared" si="137"/>
        <v>0</v>
      </c>
    </row>
    <row r="2931" spans="1:10">
      <c r="A2931" s="584">
        <v>2016</v>
      </c>
      <c r="B2931" s="585" t="s">
        <v>1131</v>
      </c>
      <c r="C2931" s="585" t="s">
        <v>31</v>
      </c>
      <c r="D2931" s="586">
        <v>39498</v>
      </c>
      <c r="E2931" s="587">
        <v>22.28</v>
      </c>
      <c r="F2931" s="587">
        <f t="shared" si="135"/>
        <v>880015.44000000006</v>
      </c>
      <c r="G2931" s="588">
        <v>3.41</v>
      </c>
      <c r="H2931" s="586">
        <v>9.6999999999999993</v>
      </c>
      <c r="I2931" s="587">
        <f t="shared" si="136"/>
        <v>383130.6</v>
      </c>
      <c r="J2931" s="589">
        <f t="shared" si="137"/>
        <v>0</v>
      </c>
    </row>
    <row r="2932" spans="1:10">
      <c r="A2932" s="584">
        <v>2016</v>
      </c>
      <c r="B2932" s="585" t="s">
        <v>1127</v>
      </c>
      <c r="C2932" s="585" t="s">
        <v>31</v>
      </c>
      <c r="D2932" s="586">
        <v>111090</v>
      </c>
      <c r="E2932" s="587">
        <v>17.670000000000002</v>
      </c>
      <c r="F2932" s="587">
        <f t="shared" si="135"/>
        <v>1962960.3000000003</v>
      </c>
      <c r="G2932" s="588">
        <v>0.21</v>
      </c>
      <c r="H2932" s="586">
        <v>4.3</v>
      </c>
      <c r="I2932" s="587">
        <f t="shared" si="136"/>
        <v>477687</v>
      </c>
      <c r="J2932" s="589">
        <f t="shared" si="137"/>
        <v>0</v>
      </c>
    </row>
    <row r="2933" spans="1:10">
      <c r="A2933" s="584">
        <v>2016</v>
      </c>
      <c r="B2933" s="585" t="s">
        <v>1127</v>
      </c>
      <c r="C2933" s="585" t="s">
        <v>31</v>
      </c>
      <c r="D2933" s="586">
        <v>79448</v>
      </c>
      <c r="E2933" s="587">
        <v>17.7</v>
      </c>
      <c r="F2933" s="587">
        <f t="shared" si="135"/>
        <v>1406229.5999999999</v>
      </c>
      <c r="G2933" s="588">
        <v>0.21</v>
      </c>
      <c r="H2933" s="586">
        <v>4.3</v>
      </c>
      <c r="I2933" s="587">
        <f t="shared" si="136"/>
        <v>341626.39999999997</v>
      </c>
      <c r="J2933" s="589">
        <f t="shared" si="137"/>
        <v>0</v>
      </c>
    </row>
    <row r="2934" spans="1:10">
      <c r="A2934" s="584">
        <v>2016</v>
      </c>
      <c r="B2934" s="585" t="s">
        <v>1127</v>
      </c>
      <c r="C2934" s="585" t="s">
        <v>31</v>
      </c>
      <c r="D2934" s="586">
        <v>130161</v>
      </c>
      <c r="E2934" s="587">
        <v>17.681999999999999</v>
      </c>
      <c r="F2934" s="587">
        <f t="shared" si="135"/>
        <v>2301506.8019999997</v>
      </c>
      <c r="G2934" s="588">
        <v>0.21</v>
      </c>
      <c r="H2934" s="586">
        <v>4.3</v>
      </c>
      <c r="I2934" s="587">
        <f t="shared" si="136"/>
        <v>559692.29999999993</v>
      </c>
      <c r="J2934" s="589">
        <f t="shared" si="137"/>
        <v>0</v>
      </c>
    </row>
    <row r="2935" spans="1:10">
      <c r="A2935" s="584">
        <v>2016</v>
      </c>
      <c r="B2935" s="585" t="s">
        <v>1127</v>
      </c>
      <c r="C2935" s="585" t="s">
        <v>31</v>
      </c>
      <c r="D2935" s="586">
        <v>306834</v>
      </c>
      <c r="E2935" s="587">
        <v>17.709</v>
      </c>
      <c r="F2935" s="587">
        <f t="shared" si="135"/>
        <v>5433723.3059999999</v>
      </c>
      <c r="G2935" s="588">
        <v>0.2</v>
      </c>
      <c r="H2935" s="586">
        <v>4.4000000000000004</v>
      </c>
      <c r="I2935" s="587">
        <f t="shared" si="136"/>
        <v>1350069.6</v>
      </c>
      <c r="J2935" s="589">
        <f t="shared" si="137"/>
        <v>0</v>
      </c>
    </row>
    <row r="2936" spans="1:10">
      <c r="A2936" s="584">
        <v>2016</v>
      </c>
      <c r="B2936" s="585" t="s">
        <v>1127</v>
      </c>
      <c r="C2936" s="585" t="s">
        <v>31</v>
      </c>
      <c r="D2936" s="586">
        <v>14348</v>
      </c>
      <c r="E2936" s="587">
        <v>18.059999999999999</v>
      </c>
      <c r="F2936" s="587">
        <f t="shared" si="135"/>
        <v>259124.87999999998</v>
      </c>
      <c r="G2936" s="588">
        <v>0.22</v>
      </c>
      <c r="H2936" s="586">
        <v>5</v>
      </c>
      <c r="I2936" s="587">
        <f t="shared" si="136"/>
        <v>71740</v>
      </c>
      <c r="J2936" s="589">
        <f t="shared" si="137"/>
        <v>0</v>
      </c>
    </row>
    <row r="2937" spans="1:10">
      <c r="A2937" s="584">
        <v>2016</v>
      </c>
      <c r="B2937" s="585" t="s">
        <v>1127</v>
      </c>
      <c r="C2937" s="585" t="s">
        <v>31</v>
      </c>
      <c r="D2937" s="586">
        <v>13591</v>
      </c>
      <c r="E2937" s="587">
        <v>17.809999999999999</v>
      </c>
      <c r="F2937" s="587">
        <f t="shared" si="135"/>
        <v>242055.71</v>
      </c>
      <c r="G2937" s="588">
        <v>0.22</v>
      </c>
      <c r="H2937" s="586">
        <v>4.4000000000000004</v>
      </c>
      <c r="I2937" s="587">
        <f t="shared" si="136"/>
        <v>59800.4</v>
      </c>
      <c r="J2937" s="589">
        <f t="shared" si="137"/>
        <v>0</v>
      </c>
    </row>
    <row r="2938" spans="1:10">
      <c r="A2938" s="584">
        <v>2016</v>
      </c>
      <c r="B2938" s="585" t="s">
        <v>1127</v>
      </c>
      <c r="C2938" s="585" t="s">
        <v>31</v>
      </c>
      <c r="D2938" s="586">
        <v>144076</v>
      </c>
      <c r="E2938" s="587">
        <v>16.809999999999999</v>
      </c>
      <c r="F2938" s="587">
        <f t="shared" si="135"/>
        <v>2421917.5599999996</v>
      </c>
      <c r="G2938" s="588">
        <v>0.38</v>
      </c>
      <c r="H2938" s="586">
        <v>5.3</v>
      </c>
      <c r="I2938" s="587">
        <f t="shared" si="136"/>
        <v>763602.79999999993</v>
      </c>
      <c r="J2938" s="589">
        <f t="shared" si="137"/>
        <v>0</v>
      </c>
    </row>
    <row r="2939" spans="1:10">
      <c r="A2939" s="584">
        <v>2016</v>
      </c>
      <c r="B2939" s="585" t="s">
        <v>1131</v>
      </c>
      <c r="C2939" s="585" t="s">
        <v>31</v>
      </c>
      <c r="D2939" s="586">
        <v>10167</v>
      </c>
      <c r="E2939" s="587">
        <v>26.5</v>
      </c>
      <c r="F2939" s="587">
        <f t="shared" si="135"/>
        <v>269425.5</v>
      </c>
      <c r="G2939" s="588">
        <v>2.2999999999999998</v>
      </c>
      <c r="H2939" s="586">
        <v>7.6</v>
      </c>
      <c r="I2939" s="587">
        <f t="shared" si="136"/>
        <v>77269.2</v>
      </c>
      <c r="J2939" s="589">
        <f t="shared" si="137"/>
        <v>0</v>
      </c>
    </row>
    <row r="2940" spans="1:10">
      <c r="A2940" s="584">
        <v>2016</v>
      </c>
      <c r="B2940" s="585" t="s">
        <v>1127</v>
      </c>
      <c r="C2940" s="585" t="s">
        <v>31</v>
      </c>
      <c r="D2940" s="586">
        <v>7649</v>
      </c>
      <c r="E2940" s="587">
        <v>17.469000000000001</v>
      </c>
      <c r="F2940" s="587">
        <f t="shared" si="135"/>
        <v>133620.38100000002</v>
      </c>
      <c r="G2940" s="588">
        <v>0.8</v>
      </c>
      <c r="H2940" s="586">
        <v>23.6</v>
      </c>
      <c r="I2940" s="587">
        <f t="shared" si="136"/>
        <v>180516.40000000002</v>
      </c>
      <c r="J2940" s="589">
        <f t="shared" si="137"/>
        <v>0</v>
      </c>
    </row>
    <row r="2941" spans="1:10">
      <c r="A2941" s="584">
        <v>2016</v>
      </c>
      <c r="B2941" s="585" t="s">
        <v>1131</v>
      </c>
      <c r="C2941" s="585" t="s">
        <v>31</v>
      </c>
      <c r="D2941" s="586">
        <v>476009</v>
      </c>
      <c r="E2941" s="587">
        <v>20.260000000000002</v>
      </c>
      <c r="F2941" s="587">
        <f t="shared" si="135"/>
        <v>9643942.3399999999</v>
      </c>
      <c r="G2941" s="588">
        <v>0.76</v>
      </c>
      <c r="H2941" s="586">
        <v>22.3</v>
      </c>
      <c r="I2941" s="587">
        <f t="shared" si="136"/>
        <v>10615000.700000001</v>
      </c>
      <c r="J2941" s="589">
        <f t="shared" si="137"/>
        <v>0</v>
      </c>
    </row>
    <row r="2942" spans="1:10">
      <c r="A2942" s="584">
        <v>2016</v>
      </c>
      <c r="B2942" s="585" t="s">
        <v>1131</v>
      </c>
      <c r="C2942" s="585" t="s">
        <v>31</v>
      </c>
      <c r="D2942" s="586">
        <v>11640</v>
      </c>
      <c r="E2942" s="587">
        <v>25.742000000000001</v>
      </c>
      <c r="F2942" s="587">
        <f t="shared" si="135"/>
        <v>299636.88</v>
      </c>
      <c r="G2942" s="588">
        <v>2.52</v>
      </c>
      <c r="H2942" s="586">
        <v>7.5</v>
      </c>
      <c r="I2942" s="587">
        <f t="shared" si="136"/>
        <v>87300</v>
      </c>
      <c r="J2942" s="589">
        <f t="shared" si="137"/>
        <v>0</v>
      </c>
    </row>
    <row r="2943" spans="1:10">
      <c r="A2943" s="584">
        <v>2016</v>
      </c>
      <c r="B2943" s="585" t="s">
        <v>1131</v>
      </c>
      <c r="C2943" s="585" t="s">
        <v>31</v>
      </c>
      <c r="D2943" s="586">
        <v>10121</v>
      </c>
      <c r="E2943" s="587">
        <v>24.24</v>
      </c>
      <c r="F2943" s="587">
        <f t="shared" si="135"/>
        <v>245333.03999999998</v>
      </c>
      <c r="G2943" s="588">
        <v>0.75</v>
      </c>
      <c r="H2943" s="586">
        <v>13</v>
      </c>
      <c r="I2943" s="587">
        <f t="shared" si="136"/>
        <v>131573</v>
      </c>
      <c r="J2943" s="589">
        <f t="shared" si="137"/>
        <v>0</v>
      </c>
    </row>
    <row r="2944" spans="1:10">
      <c r="A2944" s="584">
        <v>2016</v>
      </c>
      <c r="B2944" s="585" t="s">
        <v>1131</v>
      </c>
      <c r="C2944" s="585" t="s">
        <v>31</v>
      </c>
      <c r="D2944" s="586">
        <v>11708</v>
      </c>
      <c r="E2944" s="587">
        <v>23.67</v>
      </c>
      <c r="F2944" s="587">
        <f t="shared" si="135"/>
        <v>277128.36000000004</v>
      </c>
      <c r="G2944" s="588">
        <v>0.75</v>
      </c>
      <c r="H2944" s="586">
        <v>14.1</v>
      </c>
      <c r="I2944" s="587">
        <f t="shared" si="136"/>
        <v>165082.79999999999</v>
      </c>
      <c r="J2944" s="589">
        <f t="shared" si="137"/>
        <v>0</v>
      </c>
    </row>
    <row r="2945" spans="1:10">
      <c r="A2945" s="584">
        <v>2016</v>
      </c>
      <c r="B2945" s="585" t="s">
        <v>1131</v>
      </c>
      <c r="C2945" s="585" t="s">
        <v>31</v>
      </c>
      <c r="D2945" s="586">
        <v>25717</v>
      </c>
      <c r="E2945" s="587">
        <v>25.314</v>
      </c>
      <c r="F2945" s="587">
        <f t="shared" si="135"/>
        <v>651000.13800000004</v>
      </c>
      <c r="G2945" s="588">
        <v>1.49</v>
      </c>
      <c r="H2945" s="586">
        <v>7.6</v>
      </c>
      <c r="I2945" s="587">
        <f t="shared" si="136"/>
        <v>195449.19999999998</v>
      </c>
      <c r="J2945" s="589">
        <f t="shared" si="137"/>
        <v>0</v>
      </c>
    </row>
    <row r="2946" spans="1:10">
      <c r="A2946" s="584">
        <v>2016</v>
      </c>
      <c r="B2946" s="585" t="s">
        <v>1131</v>
      </c>
      <c r="C2946" s="585" t="s">
        <v>31</v>
      </c>
      <c r="D2946" s="586">
        <v>11718</v>
      </c>
      <c r="E2946" s="587">
        <v>25.777999999999999</v>
      </c>
      <c r="F2946" s="587">
        <f t="shared" si="135"/>
        <v>302066.60399999999</v>
      </c>
      <c r="G2946" s="588">
        <v>2.34</v>
      </c>
      <c r="H2946" s="586">
        <v>7.7</v>
      </c>
      <c r="I2946" s="587">
        <f t="shared" si="136"/>
        <v>90228.6</v>
      </c>
      <c r="J2946" s="589">
        <f t="shared" si="137"/>
        <v>0</v>
      </c>
    </row>
    <row r="2947" spans="1:10">
      <c r="A2947" s="584">
        <v>2016</v>
      </c>
      <c r="B2947" s="585" t="s">
        <v>1131</v>
      </c>
      <c r="C2947" s="585" t="s">
        <v>31</v>
      </c>
      <c r="D2947" s="586">
        <v>11721</v>
      </c>
      <c r="E2947" s="587">
        <v>25.77</v>
      </c>
      <c r="F2947" s="587">
        <f t="shared" ref="F2947:F3010" si="138">E2947*D2947</f>
        <v>302050.17</v>
      </c>
      <c r="G2947" s="588">
        <v>2.76</v>
      </c>
      <c r="H2947" s="586">
        <v>7.6</v>
      </c>
      <c r="I2947" s="587">
        <f t="shared" ref="I2947:I3010" si="139">H2947*D2947</f>
        <v>89079.599999999991</v>
      </c>
      <c r="J2947" s="589">
        <f t="shared" ref="J2947:J3010" si="140">IF(B2947="LIG",1,0)</f>
        <v>0</v>
      </c>
    </row>
    <row r="2948" spans="1:10">
      <c r="A2948" s="584">
        <v>2016</v>
      </c>
      <c r="B2948" s="585" t="s">
        <v>1131</v>
      </c>
      <c r="C2948" s="585" t="s">
        <v>31</v>
      </c>
      <c r="D2948" s="586">
        <v>34420</v>
      </c>
      <c r="E2948" s="587">
        <v>22.9</v>
      </c>
      <c r="F2948" s="587">
        <f t="shared" si="138"/>
        <v>788218</v>
      </c>
      <c r="G2948" s="588">
        <v>3</v>
      </c>
      <c r="H2948" s="586">
        <v>7.7</v>
      </c>
      <c r="I2948" s="587">
        <f t="shared" si="139"/>
        <v>265034</v>
      </c>
      <c r="J2948" s="589">
        <f t="shared" si="140"/>
        <v>0</v>
      </c>
    </row>
    <row r="2949" spans="1:10">
      <c r="A2949" s="584">
        <v>2016</v>
      </c>
      <c r="B2949" s="585" t="s">
        <v>1131</v>
      </c>
      <c r="C2949" s="585" t="s">
        <v>31</v>
      </c>
      <c r="D2949" s="586">
        <v>12114</v>
      </c>
      <c r="E2949" s="587">
        <v>25.808</v>
      </c>
      <c r="F2949" s="587">
        <f t="shared" si="138"/>
        <v>312638.11200000002</v>
      </c>
      <c r="G2949" s="588">
        <v>0.88</v>
      </c>
      <c r="H2949" s="586">
        <v>8.1999999999999993</v>
      </c>
      <c r="I2949" s="587">
        <f t="shared" si="139"/>
        <v>99334.799999999988</v>
      </c>
      <c r="J2949" s="589">
        <f t="shared" si="140"/>
        <v>0</v>
      </c>
    </row>
    <row r="2950" spans="1:10">
      <c r="A2950" s="584">
        <v>2016</v>
      </c>
      <c r="B2950" s="585" t="s">
        <v>1131</v>
      </c>
      <c r="C2950" s="585" t="s">
        <v>31</v>
      </c>
      <c r="D2950" s="586">
        <v>23206</v>
      </c>
      <c r="E2950" s="587">
        <v>24.05</v>
      </c>
      <c r="F2950" s="587">
        <f t="shared" si="138"/>
        <v>558104.30000000005</v>
      </c>
      <c r="G2950" s="588">
        <v>0.78</v>
      </c>
      <c r="H2950" s="586">
        <v>13.8</v>
      </c>
      <c r="I2950" s="587">
        <f t="shared" si="139"/>
        <v>320242.8</v>
      </c>
      <c r="J2950" s="589">
        <f t="shared" si="140"/>
        <v>0</v>
      </c>
    </row>
    <row r="2951" spans="1:10">
      <c r="A2951" s="584">
        <v>2016</v>
      </c>
      <c r="B2951" s="585" t="s">
        <v>1131</v>
      </c>
      <c r="C2951" s="585" t="s">
        <v>31</v>
      </c>
      <c r="D2951" s="586">
        <v>46594</v>
      </c>
      <c r="E2951" s="587">
        <v>24.167999999999999</v>
      </c>
      <c r="F2951" s="587">
        <f t="shared" si="138"/>
        <v>1126083.7919999999</v>
      </c>
      <c r="G2951" s="588">
        <v>0.78</v>
      </c>
      <c r="H2951" s="586">
        <v>12.9</v>
      </c>
      <c r="I2951" s="587">
        <f t="shared" si="139"/>
        <v>601062.6</v>
      </c>
      <c r="J2951" s="589">
        <f t="shared" si="140"/>
        <v>0</v>
      </c>
    </row>
    <row r="2952" spans="1:10">
      <c r="A2952" s="584">
        <v>2016</v>
      </c>
      <c r="B2952" s="585" t="s">
        <v>1131</v>
      </c>
      <c r="C2952" s="585" t="s">
        <v>31</v>
      </c>
      <c r="D2952" s="586">
        <v>48038</v>
      </c>
      <c r="E2952" s="587">
        <v>26.082000000000001</v>
      </c>
      <c r="F2952" s="587">
        <f t="shared" si="138"/>
        <v>1252927.1159999999</v>
      </c>
      <c r="G2952" s="588">
        <v>2.0699999999999998</v>
      </c>
      <c r="H2952" s="586">
        <v>7.8</v>
      </c>
      <c r="I2952" s="587">
        <f t="shared" si="139"/>
        <v>374696.39999999997</v>
      </c>
      <c r="J2952" s="589">
        <f t="shared" si="140"/>
        <v>0</v>
      </c>
    </row>
    <row r="2953" spans="1:10">
      <c r="A2953" s="584">
        <v>2016</v>
      </c>
      <c r="B2953" s="585" t="s">
        <v>1131</v>
      </c>
      <c r="C2953" s="585" t="s">
        <v>31</v>
      </c>
      <c r="D2953" s="586">
        <v>11393</v>
      </c>
      <c r="E2953" s="587">
        <v>24.67</v>
      </c>
      <c r="F2953" s="587">
        <f t="shared" si="138"/>
        <v>281065.31</v>
      </c>
      <c r="G2953" s="588">
        <v>0.75</v>
      </c>
      <c r="H2953" s="586">
        <v>12.1</v>
      </c>
      <c r="I2953" s="587">
        <f t="shared" si="139"/>
        <v>137855.29999999999</v>
      </c>
      <c r="J2953" s="589">
        <f t="shared" si="140"/>
        <v>0</v>
      </c>
    </row>
    <row r="2954" spans="1:10">
      <c r="A2954" s="584">
        <v>2016</v>
      </c>
      <c r="B2954" s="585" t="s">
        <v>1131</v>
      </c>
      <c r="C2954" s="585" t="s">
        <v>31</v>
      </c>
      <c r="D2954" s="586">
        <v>10940</v>
      </c>
      <c r="E2954" s="587">
        <v>24.783999999999999</v>
      </c>
      <c r="F2954" s="587">
        <f t="shared" si="138"/>
        <v>271136.95999999996</v>
      </c>
      <c r="G2954" s="588">
        <v>0.55000000000000004</v>
      </c>
      <c r="H2954" s="586">
        <v>9.6999999999999993</v>
      </c>
      <c r="I2954" s="587">
        <f t="shared" si="139"/>
        <v>106117.99999999999</v>
      </c>
      <c r="J2954" s="589">
        <f t="shared" si="140"/>
        <v>0</v>
      </c>
    </row>
    <row r="2955" spans="1:10">
      <c r="A2955" s="584">
        <v>2016</v>
      </c>
      <c r="B2955" s="585" t="s">
        <v>1131</v>
      </c>
      <c r="C2955" s="585" t="s">
        <v>31</v>
      </c>
      <c r="D2955" s="586">
        <v>58011</v>
      </c>
      <c r="E2955" s="587">
        <v>24.582000000000001</v>
      </c>
      <c r="F2955" s="587">
        <f t="shared" si="138"/>
        <v>1426026.402</v>
      </c>
      <c r="G2955" s="588">
        <v>0.78</v>
      </c>
      <c r="H2955" s="586">
        <v>11.6</v>
      </c>
      <c r="I2955" s="587">
        <f t="shared" si="139"/>
        <v>672927.6</v>
      </c>
      <c r="J2955" s="589">
        <f t="shared" si="140"/>
        <v>0</v>
      </c>
    </row>
    <row r="2956" spans="1:10">
      <c r="A2956" s="584">
        <v>2016</v>
      </c>
      <c r="B2956" s="585" t="s">
        <v>1131</v>
      </c>
      <c r="C2956" s="585" t="s">
        <v>31</v>
      </c>
      <c r="D2956" s="586">
        <v>36460</v>
      </c>
      <c r="E2956" s="587">
        <v>24.052</v>
      </c>
      <c r="F2956" s="587">
        <f t="shared" si="138"/>
        <v>876935.92</v>
      </c>
      <c r="G2956" s="588">
        <v>0.69</v>
      </c>
      <c r="H2956" s="586">
        <v>13.1</v>
      </c>
      <c r="I2956" s="587">
        <f t="shared" si="139"/>
        <v>477626</v>
      </c>
      <c r="J2956" s="589">
        <f t="shared" si="140"/>
        <v>0</v>
      </c>
    </row>
    <row r="2957" spans="1:10">
      <c r="A2957" s="584">
        <v>2016</v>
      </c>
      <c r="B2957" s="585" t="s">
        <v>1131</v>
      </c>
      <c r="C2957" s="585" t="s">
        <v>31</v>
      </c>
      <c r="D2957" s="586">
        <v>11913</v>
      </c>
      <c r="E2957" s="587">
        <v>26.303999999999998</v>
      </c>
      <c r="F2957" s="587">
        <f t="shared" si="138"/>
        <v>313359.55199999997</v>
      </c>
      <c r="G2957" s="588">
        <v>2.71</v>
      </c>
      <c r="H2957" s="586">
        <v>7.7</v>
      </c>
      <c r="I2957" s="587">
        <f t="shared" si="139"/>
        <v>91730.1</v>
      </c>
      <c r="J2957" s="589">
        <f t="shared" si="140"/>
        <v>0</v>
      </c>
    </row>
    <row r="2958" spans="1:10">
      <c r="A2958" s="584">
        <v>2016</v>
      </c>
      <c r="B2958" s="585" t="s">
        <v>1131</v>
      </c>
      <c r="C2958" s="585" t="s">
        <v>31</v>
      </c>
      <c r="D2958" s="586">
        <v>24276</v>
      </c>
      <c r="E2958" s="587">
        <v>24.588000000000001</v>
      </c>
      <c r="F2958" s="587">
        <f t="shared" si="138"/>
        <v>596898.28800000006</v>
      </c>
      <c r="G2958" s="588">
        <v>2.16</v>
      </c>
      <c r="H2958" s="586">
        <v>9.8000000000000007</v>
      </c>
      <c r="I2958" s="587">
        <f t="shared" si="139"/>
        <v>237904.80000000002</v>
      </c>
      <c r="J2958" s="589">
        <f t="shared" si="140"/>
        <v>0</v>
      </c>
    </row>
    <row r="2959" spans="1:10">
      <c r="A2959" s="584">
        <v>2016</v>
      </c>
      <c r="B2959" s="585" t="s">
        <v>1133</v>
      </c>
      <c r="C2959" s="585" t="s">
        <v>31</v>
      </c>
      <c r="D2959" s="586">
        <v>233238</v>
      </c>
      <c r="E2959" s="587">
        <v>13.59</v>
      </c>
      <c r="F2959" s="587">
        <f t="shared" si="138"/>
        <v>3169704.42</v>
      </c>
      <c r="G2959" s="588">
        <v>1.1100000000000001</v>
      </c>
      <c r="H2959" s="586">
        <v>9.5</v>
      </c>
      <c r="I2959" s="587">
        <f t="shared" si="139"/>
        <v>2215761</v>
      </c>
      <c r="J2959" s="589">
        <f t="shared" si="140"/>
        <v>1</v>
      </c>
    </row>
    <row r="2960" spans="1:10">
      <c r="A2960" s="584">
        <v>2016</v>
      </c>
      <c r="B2960" s="585" t="s">
        <v>1133</v>
      </c>
      <c r="C2960" s="585" t="s">
        <v>31</v>
      </c>
      <c r="D2960" s="586">
        <v>255603</v>
      </c>
      <c r="E2960" s="587">
        <v>12.958</v>
      </c>
      <c r="F2960" s="587">
        <f t="shared" si="138"/>
        <v>3312103.6740000001</v>
      </c>
      <c r="G2960" s="588">
        <v>0.99</v>
      </c>
      <c r="H2960" s="586">
        <v>10</v>
      </c>
      <c r="I2960" s="587">
        <f t="shared" si="139"/>
        <v>2556030</v>
      </c>
      <c r="J2960" s="589">
        <f t="shared" si="140"/>
        <v>1</v>
      </c>
    </row>
    <row r="2961" spans="1:10">
      <c r="A2961" s="584">
        <v>2016</v>
      </c>
      <c r="B2961" s="585" t="s">
        <v>1133</v>
      </c>
      <c r="C2961" s="585" t="s">
        <v>31</v>
      </c>
      <c r="D2961" s="586">
        <v>127073</v>
      </c>
      <c r="E2961" s="587">
        <v>12.997999999999999</v>
      </c>
      <c r="F2961" s="587">
        <f t="shared" si="138"/>
        <v>1651694.8539999998</v>
      </c>
      <c r="G2961" s="588">
        <v>0.98</v>
      </c>
      <c r="H2961" s="586">
        <v>10</v>
      </c>
      <c r="I2961" s="587">
        <f t="shared" si="139"/>
        <v>1270730</v>
      </c>
      <c r="J2961" s="589">
        <f t="shared" si="140"/>
        <v>1</v>
      </c>
    </row>
    <row r="2962" spans="1:10">
      <c r="A2962" s="584">
        <v>2016</v>
      </c>
      <c r="B2962" s="585" t="s">
        <v>1127</v>
      </c>
      <c r="C2962" s="585" t="s">
        <v>31</v>
      </c>
      <c r="D2962" s="586">
        <v>14246</v>
      </c>
      <c r="E2962" s="587">
        <v>18.600000000000001</v>
      </c>
      <c r="F2962" s="587">
        <f t="shared" si="138"/>
        <v>264975.60000000003</v>
      </c>
      <c r="G2962" s="588">
        <v>0.37</v>
      </c>
      <c r="H2962" s="586">
        <v>4.2</v>
      </c>
      <c r="I2962" s="587">
        <f t="shared" si="139"/>
        <v>59833.200000000004</v>
      </c>
      <c r="J2962" s="589">
        <f t="shared" si="140"/>
        <v>0</v>
      </c>
    </row>
    <row r="2963" spans="1:10">
      <c r="A2963" s="584">
        <v>2016</v>
      </c>
      <c r="B2963" s="585" t="s">
        <v>1131</v>
      </c>
      <c r="C2963" s="585" t="s">
        <v>31</v>
      </c>
      <c r="D2963" s="586">
        <v>14388</v>
      </c>
      <c r="E2963" s="587">
        <v>24.204000000000001</v>
      </c>
      <c r="F2963" s="587">
        <f t="shared" si="138"/>
        <v>348247.152</v>
      </c>
      <c r="G2963" s="588">
        <v>3.02</v>
      </c>
      <c r="H2963" s="586">
        <v>10.6</v>
      </c>
      <c r="I2963" s="587">
        <f t="shared" si="139"/>
        <v>152512.79999999999</v>
      </c>
      <c r="J2963" s="589">
        <f t="shared" si="140"/>
        <v>0</v>
      </c>
    </row>
    <row r="2964" spans="1:10">
      <c r="A2964" s="584">
        <v>2016</v>
      </c>
      <c r="B2964" s="585" t="s">
        <v>1131</v>
      </c>
      <c r="C2964" s="585" t="s">
        <v>31</v>
      </c>
      <c r="D2964" s="586">
        <v>84064</v>
      </c>
      <c r="E2964" s="587">
        <v>24.896000000000001</v>
      </c>
      <c r="F2964" s="587">
        <f t="shared" si="138"/>
        <v>2092857.344</v>
      </c>
      <c r="G2964" s="588">
        <v>4.16</v>
      </c>
      <c r="H2964" s="586">
        <v>9.27</v>
      </c>
      <c r="I2964" s="587">
        <f t="shared" si="139"/>
        <v>779273.27999999991</v>
      </c>
      <c r="J2964" s="589">
        <f t="shared" si="140"/>
        <v>0</v>
      </c>
    </row>
    <row r="2965" spans="1:10">
      <c r="A2965" s="584">
        <v>2016</v>
      </c>
      <c r="B2965" s="585" t="s">
        <v>1131</v>
      </c>
      <c r="C2965" s="585" t="s">
        <v>31</v>
      </c>
      <c r="D2965" s="586">
        <v>36636</v>
      </c>
      <c r="E2965" s="587">
        <v>24.9</v>
      </c>
      <c r="F2965" s="587">
        <f t="shared" si="138"/>
        <v>912236.39999999991</v>
      </c>
      <c r="G2965" s="588">
        <v>4.53</v>
      </c>
      <c r="H2965" s="586">
        <v>9.6300000000000008</v>
      </c>
      <c r="I2965" s="587">
        <f t="shared" si="139"/>
        <v>352804.68000000005</v>
      </c>
      <c r="J2965" s="589">
        <f t="shared" si="140"/>
        <v>0</v>
      </c>
    </row>
    <row r="2966" spans="1:10">
      <c r="A2966" s="584">
        <v>2016</v>
      </c>
      <c r="B2966" s="585" t="s">
        <v>1131</v>
      </c>
      <c r="C2966" s="585" t="s">
        <v>31</v>
      </c>
      <c r="D2966" s="586">
        <v>25469</v>
      </c>
      <c r="E2966" s="587">
        <v>24.396000000000001</v>
      </c>
      <c r="F2966" s="587">
        <f t="shared" si="138"/>
        <v>621341.72400000005</v>
      </c>
      <c r="G2966" s="588">
        <v>3.35</v>
      </c>
      <c r="H2966" s="586">
        <v>11.12</v>
      </c>
      <c r="I2966" s="587">
        <f t="shared" si="139"/>
        <v>283215.27999999997</v>
      </c>
      <c r="J2966" s="589">
        <f t="shared" si="140"/>
        <v>0</v>
      </c>
    </row>
    <row r="2967" spans="1:10">
      <c r="A2967" s="584">
        <v>2016</v>
      </c>
      <c r="B2967" s="585" t="s">
        <v>1131</v>
      </c>
      <c r="C2967" s="585" t="s">
        <v>31</v>
      </c>
      <c r="D2967" s="586">
        <v>23639</v>
      </c>
      <c r="E2967" s="587">
        <v>24.414000000000001</v>
      </c>
      <c r="F2967" s="587">
        <f t="shared" si="138"/>
        <v>577122.54600000009</v>
      </c>
      <c r="G2967" s="588">
        <v>3.5</v>
      </c>
      <c r="H2967" s="586">
        <v>11</v>
      </c>
      <c r="I2967" s="587">
        <f t="shared" si="139"/>
        <v>260029</v>
      </c>
      <c r="J2967" s="589">
        <f t="shared" si="140"/>
        <v>0</v>
      </c>
    </row>
    <row r="2968" spans="1:10">
      <c r="A2968" s="584">
        <v>2016</v>
      </c>
      <c r="B2968" s="585" t="s">
        <v>1131</v>
      </c>
      <c r="C2968" s="585" t="s">
        <v>31</v>
      </c>
      <c r="D2968" s="586">
        <v>8966</v>
      </c>
      <c r="E2968" s="587">
        <v>24.995999999999999</v>
      </c>
      <c r="F2968" s="587">
        <f t="shared" si="138"/>
        <v>224114.136</v>
      </c>
      <c r="G2968" s="588">
        <v>3.06</v>
      </c>
      <c r="H2968" s="586">
        <v>9.2200000000000006</v>
      </c>
      <c r="I2968" s="587">
        <f t="shared" si="139"/>
        <v>82666.52</v>
      </c>
      <c r="J2968" s="589">
        <f t="shared" si="140"/>
        <v>0</v>
      </c>
    </row>
    <row r="2969" spans="1:10">
      <c r="A2969" s="584">
        <v>2016</v>
      </c>
      <c r="B2969" s="585" t="s">
        <v>1131</v>
      </c>
      <c r="C2969" s="585" t="s">
        <v>31</v>
      </c>
      <c r="D2969" s="586">
        <v>66662</v>
      </c>
      <c r="E2969" s="587">
        <v>26.297999999999998</v>
      </c>
      <c r="F2969" s="587">
        <f t="shared" si="138"/>
        <v>1753077.2759999998</v>
      </c>
      <c r="G2969" s="588">
        <v>3</v>
      </c>
      <c r="H2969" s="586">
        <v>7.33</v>
      </c>
      <c r="I2969" s="587">
        <f t="shared" si="139"/>
        <v>488632.46</v>
      </c>
      <c r="J2969" s="589">
        <f t="shared" si="140"/>
        <v>0</v>
      </c>
    </row>
    <row r="2970" spans="1:10">
      <c r="A2970" s="584">
        <v>2016</v>
      </c>
      <c r="B2970" s="585" t="s">
        <v>1131</v>
      </c>
      <c r="C2970" s="585" t="s">
        <v>31</v>
      </c>
      <c r="D2970" s="586">
        <v>20033</v>
      </c>
      <c r="E2970" s="587">
        <v>25.09</v>
      </c>
      <c r="F2970" s="587">
        <f t="shared" si="138"/>
        <v>502627.97</v>
      </c>
      <c r="G2970" s="588">
        <v>2.62</v>
      </c>
      <c r="H2970" s="586">
        <v>9.2200000000000006</v>
      </c>
      <c r="I2970" s="587">
        <f t="shared" si="139"/>
        <v>184704.26</v>
      </c>
      <c r="J2970" s="589">
        <f t="shared" si="140"/>
        <v>0</v>
      </c>
    </row>
    <row r="2971" spans="1:10">
      <c r="A2971" s="584">
        <v>2016</v>
      </c>
      <c r="B2971" s="585" t="s">
        <v>1131</v>
      </c>
      <c r="C2971" s="585" t="s">
        <v>31</v>
      </c>
      <c r="D2971" s="586">
        <v>20033</v>
      </c>
      <c r="E2971" s="587">
        <v>25.09</v>
      </c>
      <c r="F2971" s="587">
        <f t="shared" si="138"/>
        <v>502627.97</v>
      </c>
      <c r="G2971" s="588">
        <v>2.62</v>
      </c>
      <c r="H2971" s="586">
        <v>9.2200000000000006</v>
      </c>
      <c r="I2971" s="587">
        <f t="shared" si="139"/>
        <v>184704.26</v>
      </c>
      <c r="J2971" s="589">
        <f t="shared" si="140"/>
        <v>0</v>
      </c>
    </row>
    <row r="2972" spans="1:10">
      <c r="A2972" s="584">
        <v>2016</v>
      </c>
      <c r="B2972" s="585" t="s">
        <v>1131</v>
      </c>
      <c r="C2972" s="585" t="s">
        <v>31</v>
      </c>
      <c r="D2972" s="586">
        <v>23924</v>
      </c>
      <c r="E2972" s="587">
        <v>24.878</v>
      </c>
      <c r="F2972" s="587">
        <f t="shared" si="138"/>
        <v>595181.272</v>
      </c>
      <c r="G2972" s="588">
        <v>4.6399999999999997</v>
      </c>
      <c r="H2972" s="586">
        <v>9.59</v>
      </c>
      <c r="I2972" s="587">
        <f t="shared" si="139"/>
        <v>229431.16</v>
      </c>
      <c r="J2972" s="589">
        <f t="shared" si="140"/>
        <v>0</v>
      </c>
    </row>
    <row r="2973" spans="1:10">
      <c r="A2973" s="584">
        <v>2016</v>
      </c>
      <c r="B2973" s="585" t="s">
        <v>1131</v>
      </c>
      <c r="C2973" s="585" t="s">
        <v>31</v>
      </c>
      <c r="D2973" s="586">
        <v>35717</v>
      </c>
      <c r="E2973" s="587">
        <v>22.152000000000001</v>
      </c>
      <c r="F2973" s="587">
        <f t="shared" si="138"/>
        <v>791202.98400000005</v>
      </c>
      <c r="G2973" s="588">
        <v>3.08</v>
      </c>
      <c r="H2973" s="586">
        <v>8.8000000000000007</v>
      </c>
      <c r="I2973" s="587">
        <f t="shared" si="139"/>
        <v>314309.60000000003</v>
      </c>
      <c r="J2973" s="589">
        <f t="shared" si="140"/>
        <v>0</v>
      </c>
    </row>
    <row r="2974" spans="1:10">
      <c r="A2974" s="584">
        <v>2016</v>
      </c>
      <c r="B2974" s="585" t="s">
        <v>1131</v>
      </c>
      <c r="C2974" s="585" t="s">
        <v>31</v>
      </c>
      <c r="D2974" s="586">
        <v>21743</v>
      </c>
      <c r="E2974" s="587">
        <v>25.204000000000001</v>
      </c>
      <c r="F2974" s="587">
        <f t="shared" si="138"/>
        <v>548010.57200000004</v>
      </c>
      <c r="G2974" s="588">
        <v>2.59</v>
      </c>
      <c r="H2974" s="586">
        <v>9</v>
      </c>
      <c r="I2974" s="587">
        <f t="shared" si="139"/>
        <v>195687</v>
      </c>
      <c r="J2974" s="589">
        <f t="shared" si="140"/>
        <v>0</v>
      </c>
    </row>
    <row r="2975" spans="1:10">
      <c r="A2975" s="584">
        <v>2016</v>
      </c>
      <c r="B2975" s="585" t="s">
        <v>1131</v>
      </c>
      <c r="C2975" s="585" t="s">
        <v>31</v>
      </c>
      <c r="D2975" s="586">
        <v>66107</v>
      </c>
      <c r="E2975" s="587">
        <v>25.277999999999999</v>
      </c>
      <c r="F2975" s="587">
        <f t="shared" si="138"/>
        <v>1671052.7459999998</v>
      </c>
      <c r="G2975" s="588">
        <v>4.41</v>
      </c>
      <c r="H2975" s="586">
        <v>9.6</v>
      </c>
      <c r="I2975" s="587">
        <f t="shared" si="139"/>
        <v>634627.19999999995</v>
      </c>
      <c r="J2975" s="589">
        <f t="shared" si="140"/>
        <v>0</v>
      </c>
    </row>
    <row r="2976" spans="1:10">
      <c r="A2976" s="584">
        <v>2016</v>
      </c>
      <c r="B2976" s="585" t="s">
        <v>1131</v>
      </c>
      <c r="C2976" s="585" t="s">
        <v>31</v>
      </c>
      <c r="D2976" s="586">
        <v>12744</v>
      </c>
      <c r="E2976" s="587">
        <v>26.34</v>
      </c>
      <c r="F2976" s="587">
        <f t="shared" si="138"/>
        <v>335676.96</v>
      </c>
      <c r="G2976" s="588">
        <v>2.83</v>
      </c>
      <c r="H2976" s="586">
        <v>7.4</v>
      </c>
      <c r="I2976" s="587">
        <f t="shared" si="139"/>
        <v>94305.600000000006</v>
      </c>
      <c r="J2976" s="589">
        <f t="shared" si="140"/>
        <v>0</v>
      </c>
    </row>
    <row r="2977" spans="1:10">
      <c r="A2977" s="584">
        <v>2016</v>
      </c>
      <c r="B2977" s="585" t="s">
        <v>1131</v>
      </c>
      <c r="C2977" s="585" t="s">
        <v>31</v>
      </c>
      <c r="D2977" s="586">
        <v>17865</v>
      </c>
      <c r="E2977" s="587">
        <v>25.23</v>
      </c>
      <c r="F2977" s="587">
        <f t="shared" si="138"/>
        <v>450733.95</v>
      </c>
      <c r="G2977" s="588">
        <v>2.5499999999999998</v>
      </c>
      <c r="H2977" s="586">
        <v>8.9</v>
      </c>
      <c r="I2977" s="587">
        <f t="shared" si="139"/>
        <v>158998.5</v>
      </c>
      <c r="J2977" s="589">
        <f t="shared" si="140"/>
        <v>0</v>
      </c>
    </row>
    <row r="2978" spans="1:10">
      <c r="A2978" s="584">
        <v>2016</v>
      </c>
      <c r="B2978" s="585" t="s">
        <v>1131</v>
      </c>
      <c r="C2978" s="585" t="s">
        <v>31</v>
      </c>
      <c r="D2978" s="586">
        <v>5557</v>
      </c>
      <c r="E2978" s="587">
        <v>25.186</v>
      </c>
      <c r="F2978" s="587">
        <f t="shared" si="138"/>
        <v>139958.60200000001</v>
      </c>
      <c r="G2978" s="588">
        <v>2.72</v>
      </c>
      <c r="H2978" s="586">
        <v>9.1</v>
      </c>
      <c r="I2978" s="587">
        <f t="shared" si="139"/>
        <v>50568.7</v>
      </c>
      <c r="J2978" s="589">
        <f t="shared" si="140"/>
        <v>0</v>
      </c>
    </row>
    <row r="2979" spans="1:10">
      <c r="A2979" s="584">
        <v>2016</v>
      </c>
      <c r="B2979" s="585" t="s">
        <v>1131</v>
      </c>
      <c r="C2979" s="585" t="s">
        <v>31</v>
      </c>
      <c r="D2979" s="586">
        <v>39205</v>
      </c>
      <c r="E2979" s="587">
        <v>23.03</v>
      </c>
      <c r="F2979" s="587">
        <f t="shared" si="138"/>
        <v>902891.15</v>
      </c>
      <c r="G2979" s="588">
        <v>0.39</v>
      </c>
      <c r="H2979" s="586">
        <v>6.8</v>
      </c>
      <c r="I2979" s="587">
        <f t="shared" si="139"/>
        <v>266594</v>
      </c>
      <c r="J2979" s="589">
        <f t="shared" si="140"/>
        <v>0</v>
      </c>
    </row>
    <row r="2980" spans="1:10">
      <c r="A2980" s="584">
        <v>2016</v>
      </c>
      <c r="B2980" s="585" t="s">
        <v>1131</v>
      </c>
      <c r="C2980" s="585" t="s">
        <v>31</v>
      </c>
      <c r="D2980" s="586">
        <v>40219</v>
      </c>
      <c r="E2980" s="587">
        <v>23.303999999999998</v>
      </c>
      <c r="F2980" s="587">
        <f t="shared" si="138"/>
        <v>937263.57599999988</v>
      </c>
      <c r="G2980" s="588">
        <v>3.48</v>
      </c>
      <c r="H2980" s="586">
        <v>11.71</v>
      </c>
      <c r="I2980" s="587">
        <f t="shared" si="139"/>
        <v>470964.49000000005</v>
      </c>
      <c r="J2980" s="589">
        <f t="shared" si="140"/>
        <v>0</v>
      </c>
    </row>
    <row r="2981" spans="1:10">
      <c r="A2981" s="584">
        <v>2016</v>
      </c>
      <c r="B2981" s="585" t="s">
        <v>1131</v>
      </c>
      <c r="C2981" s="585" t="s">
        <v>31</v>
      </c>
      <c r="D2981" s="586">
        <v>55643</v>
      </c>
      <c r="E2981" s="587">
        <v>23.78</v>
      </c>
      <c r="F2981" s="587">
        <f t="shared" si="138"/>
        <v>1323190.54</v>
      </c>
      <c r="G2981" s="588">
        <v>1.87</v>
      </c>
      <c r="H2981" s="586">
        <v>8.17</v>
      </c>
      <c r="I2981" s="587">
        <f t="shared" si="139"/>
        <v>454603.31</v>
      </c>
      <c r="J2981" s="589">
        <f t="shared" si="140"/>
        <v>0</v>
      </c>
    </row>
    <row r="2982" spans="1:10">
      <c r="A2982" s="584">
        <v>2016</v>
      </c>
      <c r="B2982" s="585" t="s">
        <v>1131</v>
      </c>
      <c r="C2982" s="585" t="s">
        <v>31</v>
      </c>
      <c r="D2982" s="586">
        <v>33187</v>
      </c>
      <c r="E2982" s="587">
        <v>24.03</v>
      </c>
      <c r="F2982" s="587">
        <f t="shared" si="138"/>
        <v>797483.61</v>
      </c>
      <c r="G2982" s="588">
        <v>2.87</v>
      </c>
      <c r="H2982" s="586">
        <v>8.5500000000000007</v>
      </c>
      <c r="I2982" s="587">
        <f t="shared" si="139"/>
        <v>283748.85000000003</v>
      </c>
      <c r="J2982" s="589">
        <f t="shared" si="140"/>
        <v>0</v>
      </c>
    </row>
    <row r="2983" spans="1:10">
      <c r="A2983" s="584">
        <v>2016</v>
      </c>
      <c r="B2983" s="585" t="s">
        <v>1131</v>
      </c>
      <c r="C2983" s="585" t="s">
        <v>31</v>
      </c>
      <c r="D2983" s="586">
        <v>68424</v>
      </c>
      <c r="E2983" s="587">
        <v>23.65</v>
      </c>
      <c r="F2983" s="587">
        <f t="shared" si="138"/>
        <v>1618227.5999999999</v>
      </c>
      <c r="G2983" s="588">
        <v>2.78</v>
      </c>
      <c r="H2983" s="586">
        <v>8.6</v>
      </c>
      <c r="I2983" s="587">
        <f t="shared" si="139"/>
        <v>588446.4</v>
      </c>
      <c r="J2983" s="589">
        <f t="shared" si="140"/>
        <v>0</v>
      </c>
    </row>
    <row r="2984" spans="1:10">
      <c r="A2984" s="584">
        <v>2016</v>
      </c>
      <c r="B2984" s="585" t="s">
        <v>1131</v>
      </c>
      <c r="C2984" s="585" t="s">
        <v>31</v>
      </c>
      <c r="D2984" s="586">
        <v>12630</v>
      </c>
      <c r="E2984" s="587">
        <v>23.6</v>
      </c>
      <c r="F2984" s="587">
        <f t="shared" si="138"/>
        <v>298068</v>
      </c>
      <c r="G2984" s="588">
        <v>2.46</v>
      </c>
      <c r="H2984" s="586">
        <v>8.8000000000000007</v>
      </c>
      <c r="I2984" s="587">
        <f t="shared" si="139"/>
        <v>111144.00000000001</v>
      </c>
      <c r="J2984" s="589">
        <f t="shared" si="140"/>
        <v>0</v>
      </c>
    </row>
    <row r="2985" spans="1:10">
      <c r="A2985" s="584">
        <v>2016</v>
      </c>
      <c r="B2985" s="585" t="s">
        <v>1131</v>
      </c>
      <c r="C2985" s="585" t="s">
        <v>31</v>
      </c>
      <c r="D2985" s="586">
        <v>12712</v>
      </c>
      <c r="E2985" s="587">
        <v>23.46</v>
      </c>
      <c r="F2985" s="587">
        <f t="shared" si="138"/>
        <v>298223.52</v>
      </c>
      <c r="G2985" s="588">
        <v>2.57</v>
      </c>
      <c r="H2985" s="586">
        <v>8.3000000000000007</v>
      </c>
      <c r="I2985" s="587">
        <f t="shared" si="139"/>
        <v>105509.6</v>
      </c>
      <c r="J2985" s="589">
        <f t="shared" si="140"/>
        <v>0</v>
      </c>
    </row>
    <row r="2986" spans="1:10">
      <c r="A2986" s="584">
        <v>2016</v>
      </c>
      <c r="B2986" s="585" t="s">
        <v>1131</v>
      </c>
      <c r="C2986" s="585" t="s">
        <v>31</v>
      </c>
      <c r="D2986" s="586">
        <v>19543</v>
      </c>
      <c r="E2986" s="587">
        <v>23.49</v>
      </c>
      <c r="F2986" s="587">
        <f t="shared" si="138"/>
        <v>459065.06999999995</v>
      </c>
      <c r="G2986" s="588">
        <v>2.79</v>
      </c>
      <c r="H2986" s="586">
        <v>8.8000000000000007</v>
      </c>
      <c r="I2986" s="587">
        <f t="shared" si="139"/>
        <v>171978.40000000002</v>
      </c>
      <c r="J2986" s="589">
        <f t="shared" si="140"/>
        <v>0</v>
      </c>
    </row>
    <row r="2987" spans="1:10">
      <c r="A2987" s="584">
        <v>2016</v>
      </c>
      <c r="B2987" s="585" t="s">
        <v>1131</v>
      </c>
      <c r="C2987" s="585" t="s">
        <v>31</v>
      </c>
      <c r="D2987" s="586">
        <v>3829</v>
      </c>
      <c r="E2987" s="587">
        <v>23.57</v>
      </c>
      <c r="F2987" s="587">
        <f t="shared" si="138"/>
        <v>90249.53</v>
      </c>
      <c r="G2987" s="588">
        <v>2.52</v>
      </c>
      <c r="H2987" s="586">
        <v>8.8000000000000007</v>
      </c>
      <c r="I2987" s="587">
        <f t="shared" si="139"/>
        <v>33695.200000000004</v>
      </c>
      <c r="J2987" s="589">
        <f t="shared" si="140"/>
        <v>0</v>
      </c>
    </row>
    <row r="2988" spans="1:10">
      <c r="A2988" s="584">
        <v>2016</v>
      </c>
      <c r="B2988" s="585" t="s">
        <v>1131</v>
      </c>
      <c r="C2988" s="585" t="s">
        <v>31</v>
      </c>
      <c r="D2988" s="586">
        <v>5080</v>
      </c>
      <c r="E2988" s="587">
        <v>26.21</v>
      </c>
      <c r="F2988" s="587">
        <f t="shared" si="138"/>
        <v>133146.80000000002</v>
      </c>
      <c r="G2988" s="588">
        <v>2.97</v>
      </c>
      <c r="H2988" s="586">
        <v>7.2</v>
      </c>
      <c r="I2988" s="587">
        <f t="shared" si="139"/>
        <v>36576</v>
      </c>
      <c r="J2988" s="589">
        <f t="shared" si="140"/>
        <v>0</v>
      </c>
    </row>
    <row r="2989" spans="1:10">
      <c r="A2989" s="584">
        <v>2016</v>
      </c>
      <c r="B2989" s="585" t="s">
        <v>1131</v>
      </c>
      <c r="C2989" s="585" t="s">
        <v>31</v>
      </c>
      <c r="D2989" s="586">
        <v>46614</v>
      </c>
      <c r="E2989" s="587">
        <v>23.51</v>
      </c>
      <c r="F2989" s="587">
        <f t="shared" si="138"/>
        <v>1095895.1400000001</v>
      </c>
      <c r="G2989" s="588">
        <v>2.54</v>
      </c>
      <c r="H2989" s="586">
        <v>8.4</v>
      </c>
      <c r="I2989" s="587">
        <f t="shared" si="139"/>
        <v>391557.60000000003</v>
      </c>
      <c r="J2989" s="589">
        <f t="shared" si="140"/>
        <v>0</v>
      </c>
    </row>
    <row r="2990" spans="1:10">
      <c r="A2990" s="584">
        <v>2016</v>
      </c>
      <c r="B2990" s="585" t="s">
        <v>1131</v>
      </c>
      <c r="C2990" s="585" t="s">
        <v>31</v>
      </c>
      <c r="D2990" s="586">
        <v>43832</v>
      </c>
      <c r="E2990" s="587">
        <v>25.36</v>
      </c>
      <c r="F2990" s="587">
        <f t="shared" si="138"/>
        <v>1111579.52</v>
      </c>
      <c r="G2990" s="588">
        <v>2.69</v>
      </c>
      <c r="H2990" s="586">
        <v>8.6999999999999993</v>
      </c>
      <c r="I2990" s="587">
        <f t="shared" si="139"/>
        <v>381338.39999999997</v>
      </c>
      <c r="J2990" s="589">
        <f t="shared" si="140"/>
        <v>0</v>
      </c>
    </row>
    <row r="2991" spans="1:10">
      <c r="A2991" s="584">
        <v>2016</v>
      </c>
      <c r="B2991" s="585" t="s">
        <v>1131</v>
      </c>
      <c r="C2991" s="585" t="s">
        <v>31</v>
      </c>
      <c r="D2991" s="586">
        <v>22874</v>
      </c>
      <c r="E2991" s="587">
        <v>26.27</v>
      </c>
      <c r="F2991" s="587">
        <f t="shared" si="138"/>
        <v>600899.98</v>
      </c>
      <c r="G2991" s="588">
        <v>2.92</v>
      </c>
      <c r="H2991" s="586">
        <v>7.2</v>
      </c>
      <c r="I2991" s="587">
        <f t="shared" si="139"/>
        <v>164692.80000000002</v>
      </c>
      <c r="J2991" s="589">
        <f t="shared" si="140"/>
        <v>0</v>
      </c>
    </row>
    <row r="2992" spans="1:10">
      <c r="A2992" s="584">
        <v>2016</v>
      </c>
      <c r="B2992" s="585" t="s">
        <v>1131</v>
      </c>
      <c r="C2992" s="585" t="s">
        <v>31</v>
      </c>
      <c r="D2992" s="586">
        <v>48459</v>
      </c>
      <c r="E2992" s="587">
        <v>23.59</v>
      </c>
      <c r="F2992" s="587">
        <f t="shared" si="138"/>
        <v>1143147.81</v>
      </c>
      <c r="G2992" s="588">
        <v>2.46</v>
      </c>
      <c r="H2992" s="586">
        <v>8.6999999999999993</v>
      </c>
      <c r="I2992" s="587">
        <f t="shared" si="139"/>
        <v>421593.3</v>
      </c>
      <c r="J2992" s="589">
        <f t="shared" si="140"/>
        <v>0</v>
      </c>
    </row>
    <row r="2993" spans="1:10">
      <c r="A2993" s="584">
        <v>2016</v>
      </c>
      <c r="B2993" s="585" t="s">
        <v>1131</v>
      </c>
      <c r="C2993" s="585" t="s">
        <v>31</v>
      </c>
      <c r="D2993" s="586">
        <v>6094</v>
      </c>
      <c r="E2993" s="587">
        <v>16.86</v>
      </c>
      <c r="F2993" s="587">
        <f t="shared" si="138"/>
        <v>102744.84</v>
      </c>
      <c r="G2993" s="588">
        <v>1.73</v>
      </c>
      <c r="H2993" s="586">
        <v>26</v>
      </c>
      <c r="I2993" s="587">
        <f t="shared" si="139"/>
        <v>158444</v>
      </c>
      <c r="J2993" s="589">
        <f t="shared" si="140"/>
        <v>0</v>
      </c>
    </row>
    <row r="2994" spans="1:10">
      <c r="A2994" s="584">
        <v>2016</v>
      </c>
      <c r="B2994" s="585" t="s">
        <v>1131</v>
      </c>
      <c r="C2994" s="585" t="s">
        <v>31</v>
      </c>
      <c r="D2994" s="586">
        <v>3626</v>
      </c>
      <c r="E2994" s="587">
        <v>23.2</v>
      </c>
      <c r="F2994" s="587">
        <f t="shared" si="138"/>
        <v>84123.199999999997</v>
      </c>
      <c r="G2994" s="588">
        <v>1.85</v>
      </c>
      <c r="H2994" s="586">
        <v>13.5</v>
      </c>
      <c r="I2994" s="587">
        <f t="shared" si="139"/>
        <v>48951</v>
      </c>
      <c r="J2994" s="589">
        <f t="shared" si="140"/>
        <v>0</v>
      </c>
    </row>
    <row r="2995" spans="1:10">
      <c r="A2995" s="584">
        <v>2016</v>
      </c>
      <c r="B2995" s="585" t="s">
        <v>1131</v>
      </c>
      <c r="C2995" s="585" t="s">
        <v>31</v>
      </c>
      <c r="D2995" s="586">
        <v>20342</v>
      </c>
      <c r="E2995" s="587">
        <v>26.26</v>
      </c>
      <c r="F2995" s="587">
        <f t="shared" si="138"/>
        <v>534180.92000000004</v>
      </c>
      <c r="G2995" s="588">
        <v>3.01</v>
      </c>
      <c r="H2995" s="586">
        <v>7.2</v>
      </c>
      <c r="I2995" s="587">
        <f t="shared" si="139"/>
        <v>146462.39999999999</v>
      </c>
      <c r="J2995" s="589">
        <f t="shared" si="140"/>
        <v>0</v>
      </c>
    </row>
    <row r="2996" spans="1:10">
      <c r="A2996" s="584">
        <v>2016</v>
      </c>
      <c r="B2996" s="585" t="s">
        <v>1131</v>
      </c>
      <c r="C2996" s="585" t="s">
        <v>31</v>
      </c>
      <c r="D2996" s="586">
        <v>76735</v>
      </c>
      <c r="E2996" s="587">
        <v>26.36</v>
      </c>
      <c r="F2996" s="587">
        <f t="shared" si="138"/>
        <v>2022734.5999999999</v>
      </c>
      <c r="G2996" s="588">
        <v>3.34</v>
      </c>
      <c r="H2996" s="586">
        <v>7.8</v>
      </c>
      <c r="I2996" s="587">
        <f t="shared" si="139"/>
        <v>598533</v>
      </c>
      <c r="J2996" s="589">
        <f t="shared" si="140"/>
        <v>0</v>
      </c>
    </row>
    <row r="2997" spans="1:10">
      <c r="A2997" s="584">
        <v>2016</v>
      </c>
      <c r="B2997" s="585" t="s">
        <v>1131</v>
      </c>
      <c r="C2997" s="585" t="s">
        <v>31</v>
      </c>
      <c r="D2997" s="586">
        <v>107081</v>
      </c>
      <c r="E2997" s="587">
        <v>25.17</v>
      </c>
      <c r="F2997" s="587">
        <f t="shared" si="138"/>
        <v>2695228.77</v>
      </c>
      <c r="G2997" s="588">
        <v>2.7</v>
      </c>
      <c r="H2997" s="586">
        <v>8.9</v>
      </c>
      <c r="I2997" s="587">
        <f t="shared" si="139"/>
        <v>953020.9</v>
      </c>
      <c r="J2997" s="589">
        <f t="shared" si="140"/>
        <v>0</v>
      </c>
    </row>
    <row r="2998" spans="1:10">
      <c r="A2998" s="584">
        <v>2016</v>
      </c>
      <c r="B2998" s="585" t="s">
        <v>1131</v>
      </c>
      <c r="C2998" s="585" t="s">
        <v>31</v>
      </c>
      <c r="D2998" s="586">
        <v>109580</v>
      </c>
      <c r="E2998" s="587">
        <v>25.17</v>
      </c>
      <c r="F2998" s="587">
        <f t="shared" si="138"/>
        <v>2758128.6</v>
      </c>
      <c r="G2998" s="588">
        <v>4.49</v>
      </c>
      <c r="H2998" s="586">
        <v>9.1999999999999993</v>
      </c>
      <c r="I2998" s="587">
        <f t="shared" si="139"/>
        <v>1008135.9999999999</v>
      </c>
      <c r="J2998" s="589">
        <f t="shared" si="140"/>
        <v>0</v>
      </c>
    </row>
    <row r="2999" spans="1:10">
      <c r="A2999" s="584">
        <v>2016</v>
      </c>
      <c r="B2999" s="585" t="s">
        <v>1127</v>
      </c>
      <c r="C2999" s="585" t="s">
        <v>31</v>
      </c>
      <c r="D2999" s="586">
        <v>96595</v>
      </c>
      <c r="E2999" s="587">
        <v>17.48</v>
      </c>
      <c r="F2999" s="587">
        <f t="shared" si="138"/>
        <v>1688480.6</v>
      </c>
      <c r="G2999" s="588">
        <v>0.2</v>
      </c>
      <c r="H2999" s="586">
        <v>4.3</v>
      </c>
      <c r="I2999" s="587">
        <f t="shared" si="139"/>
        <v>415358.5</v>
      </c>
      <c r="J2999" s="589">
        <f t="shared" si="140"/>
        <v>0</v>
      </c>
    </row>
    <row r="3000" spans="1:10">
      <c r="A3000" s="584">
        <v>2016</v>
      </c>
      <c r="B3000" s="585" t="s">
        <v>1127</v>
      </c>
      <c r="C3000" s="585" t="s">
        <v>31</v>
      </c>
      <c r="D3000" s="586">
        <v>31917</v>
      </c>
      <c r="E3000" s="587">
        <v>17.686</v>
      </c>
      <c r="F3000" s="587">
        <f t="shared" si="138"/>
        <v>564484.06200000003</v>
      </c>
      <c r="G3000" s="588">
        <v>0.21</v>
      </c>
      <c r="H3000" s="586">
        <v>5.5</v>
      </c>
      <c r="I3000" s="587">
        <f t="shared" si="139"/>
        <v>175543.5</v>
      </c>
      <c r="J3000" s="589">
        <f t="shared" si="140"/>
        <v>0</v>
      </c>
    </row>
    <row r="3001" spans="1:10">
      <c r="A3001" s="584">
        <v>2016</v>
      </c>
      <c r="B3001" s="585" t="s">
        <v>1127</v>
      </c>
      <c r="C3001" s="585" t="s">
        <v>31</v>
      </c>
      <c r="D3001" s="586">
        <v>128381</v>
      </c>
      <c r="E3001" s="587">
        <v>17.155999999999999</v>
      </c>
      <c r="F3001" s="587">
        <f t="shared" si="138"/>
        <v>2202504.4359999998</v>
      </c>
      <c r="G3001" s="588">
        <v>0.24</v>
      </c>
      <c r="H3001" s="586">
        <v>4.7</v>
      </c>
      <c r="I3001" s="587">
        <f t="shared" si="139"/>
        <v>603390.70000000007</v>
      </c>
      <c r="J3001" s="589">
        <f t="shared" si="140"/>
        <v>0</v>
      </c>
    </row>
    <row r="3002" spans="1:10">
      <c r="A3002" s="584">
        <v>2016</v>
      </c>
      <c r="B3002" s="585" t="s">
        <v>1127</v>
      </c>
      <c r="C3002" s="585" t="s">
        <v>31</v>
      </c>
      <c r="D3002" s="586">
        <v>61081</v>
      </c>
      <c r="E3002" s="587">
        <v>17.366</v>
      </c>
      <c r="F3002" s="587">
        <f t="shared" si="138"/>
        <v>1060732.6459999999</v>
      </c>
      <c r="G3002" s="588">
        <v>0.2</v>
      </c>
      <c r="H3002" s="586">
        <v>4.45</v>
      </c>
      <c r="I3002" s="587">
        <f t="shared" si="139"/>
        <v>271810.45</v>
      </c>
      <c r="J3002" s="589">
        <f t="shared" si="140"/>
        <v>0</v>
      </c>
    </row>
    <row r="3003" spans="1:10">
      <c r="A3003" s="584">
        <v>2016</v>
      </c>
      <c r="B3003" s="585" t="s">
        <v>1127</v>
      </c>
      <c r="C3003" s="585" t="s">
        <v>31</v>
      </c>
      <c r="D3003" s="586">
        <v>45080</v>
      </c>
      <c r="E3003" s="587">
        <v>17.574000000000002</v>
      </c>
      <c r="F3003" s="587">
        <f t="shared" si="138"/>
        <v>792235.92</v>
      </c>
      <c r="G3003" s="588">
        <v>0.19</v>
      </c>
      <c r="H3003" s="586">
        <v>4.43</v>
      </c>
      <c r="I3003" s="587">
        <f t="shared" si="139"/>
        <v>199704.4</v>
      </c>
      <c r="J3003" s="589">
        <f t="shared" si="140"/>
        <v>0</v>
      </c>
    </row>
    <row r="3004" spans="1:10">
      <c r="A3004" s="584">
        <v>2016</v>
      </c>
      <c r="B3004" s="585" t="s">
        <v>1131</v>
      </c>
      <c r="C3004" s="585" t="s">
        <v>31</v>
      </c>
      <c r="D3004" s="586">
        <v>55463</v>
      </c>
      <c r="E3004" s="587">
        <v>26</v>
      </c>
      <c r="F3004" s="587">
        <f t="shared" si="138"/>
        <v>1442038</v>
      </c>
      <c r="G3004" s="588">
        <v>2.13</v>
      </c>
      <c r="H3004" s="586">
        <v>7.4</v>
      </c>
      <c r="I3004" s="587">
        <f t="shared" si="139"/>
        <v>410426.2</v>
      </c>
      <c r="J3004" s="589">
        <f t="shared" si="140"/>
        <v>0</v>
      </c>
    </row>
    <row r="3005" spans="1:10">
      <c r="A3005" s="584">
        <v>2016</v>
      </c>
      <c r="B3005" s="585" t="s">
        <v>1131</v>
      </c>
      <c r="C3005" s="585" t="s">
        <v>31</v>
      </c>
      <c r="D3005" s="586">
        <v>3921</v>
      </c>
      <c r="E3005" s="587">
        <v>25</v>
      </c>
      <c r="F3005" s="587">
        <f t="shared" si="138"/>
        <v>98025</v>
      </c>
      <c r="G3005" s="588">
        <v>3.7</v>
      </c>
      <c r="H3005" s="586">
        <v>16.3</v>
      </c>
      <c r="I3005" s="587">
        <f t="shared" si="139"/>
        <v>63912.3</v>
      </c>
      <c r="J3005" s="589">
        <f t="shared" si="140"/>
        <v>0</v>
      </c>
    </row>
    <row r="3006" spans="1:10">
      <c r="A3006" s="584">
        <v>2016</v>
      </c>
      <c r="B3006" s="585" t="s">
        <v>1129</v>
      </c>
      <c r="C3006" s="585" t="s">
        <v>31</v>
      </c>
      <c r="D3006" s="586">
        <v>80245</v>
      </c>
      <c r="E3006" s="587">
        <v>11.8</v>
      </c>
      <c r="F3006" s="587">
        <f t="shared" si="138"/>
        <v>946891</v>
      </c>
      <c r="G3006" s="588">
        <v>2.92</v>
      </c>
      <c r="H3006" s="586">
        <v>48.4</v>
      </c>
      <c r="I3006" s="587">
        <f t="shared" si="139"/>
        <v>3883858</v>
      </c>
      <c r="J3006" s="589">
        <f t="shared" si="140"/>
        <v>0</v>
      </c>
    </row>
    <row r="3007" spans="1:10">
      <c r="A3007" s="584">
        <v>2016</v>
      </c>
      <c r="B3007" s="585" t="s">
        <v>1131</v>
      </c>
      <c r="C3007" s="585" t="s">
        <v>31</v>
      </c>
      <c r="D3007" s="586">
        <v>15436</v>
      </c>
      <c r="E3007" s="587">
        <v>26.36</v>
      </c>
      <c r="F3007" s="587">
        <f t="shared" si="138"/>
        <v>406892.95999999996</v>
      </c>
      <c r="G3007" s="588">
        <v>3.39</v>
      </c>
      <c r="H3007" s="586">
        <v>7.8</v>
      </c>
      <c r="I3007" s="587">
        <f t="shared" si="139"/>
        <v>120400.8</v>
      </c>
      <c r="J3007" s="589">
        <f t="shared" si="140"/>
        <v>0</v>
      </c>
    </row>
    <row r="3008" spans="1:10">
      <c r="A3008" s="584">
        <v>2016</v>
      </c>
      <c r="B3008" s="585" t="s">
        <v>1131</v>
      </c>
      <c r="C3008" s="585" t="s">
        <v>31</v>
      </c>
      <c r="D3008" s="586">
        <v>29767</v>
      </c>
      <c r="E3008" s="587">
        <v>26.43</v>
      </c>
      <c r="F3008" s="587">
        <f t="shared" si="138"/>
        <v>786741.80999999994</v>
      </c>
      <c r="G3008" s="588">
        <v>2.17</v>
      </c>
      <c r="H3008" s="586">
        <v>7.2</v>
      </c>
      <c r="I3008" s="587">
        <f t="shared" si="139"/>
        <v>214322.4</v>
      </c>
      <c r="J3008" s="589">
        <f t="shared" si="140"/>
        <v>0</v>
      </c>
    </row>
    <row r="3009" spans="1:10">
      <c r="A3009" s="584">
        <v>2016</v>
      </c>
      <c r="B3009" s="585" t="s">
        <v>1131</v>
      </c>
      <c r="C3009" s="585" t="s">
        <v>31</v>
      </c>
      <c r="D3009" s="586">
        <v>15422</v>
      </c>
      <c r="E3009" s="587">
        <v>26.12</v>
      </c>
      <c r="F3009" s="587">
        <f t="shared" si="138"/>
        <v>402822.64</v>
      </c>
      <c r="G3009" s="588">
        <v>3.11</v>
      </c>
      <c r="H3009" s="586">
        <v>7.8</v>
      </c>
      <c r="I3009" s="587">
        <f t="shared" si="139"/>
        <v>120291.59999999999</v>
      </c>
      <c r="J3009" s="589">
        <f t="shared" si="140"/>
        <v>0</v>
      </c>
    </row>
    <row r="3010" spans="1:10">
      <c r="A3010" s="584">
        <v>2016</v>
      </c>
      <c r="B3010" s="585" t="s">
        <v>1131</v>
      </c>
      <c r="C3010" s="585" t="s">
        <v>31</v>
      </c>
      <c r="D3010" s="586">
        <v>13389</v>
      </c>
      <c r="E3010" s="587">
        <v>24.385999999999999</v>
      </c>
      <c r="F3010" s="587">
        <f t="shared" si="138"/>
        <v>326504.15399999998</v>
      </c>
      <c r="G3010" s="588">
        <v>1.99</v>
      </c>
      <c r="H3010" s="586">
        <v>8.5</v>
      </c>
      <c r="I3010" s="587">
        <f t="shared" si="139"/>
        <v>113806.5</v>
      </c>
      <c r="J3010" s="589">
        <f t="shared" si="140"/>
        <v>0</v>
      </c>
    </row>
    <row r="3011" spans="1:10">
      <c r="A3011" s="584">
        <v>2016</v>
      </c>
      <c r="B3011" s="585" t="s">
        <v>1131</v>
      </c>
      <c r="C3011" s="585" t="s">
        <v>31</v>
      </c>
      <c r="D3011" s="586">
        <v>92846</v>
      </c>
      <c r="E3011" s="587">
        <v>26.405000000000001</v>
      </c>
      <c r="F3011" s="587">
        <f t="shared" ref="F3011:F3074" si="141">E3011*D3011</f>
        <v>2451598.63</v>
      </c>
      <c r="G3011" s="588">
        <v>3.36</v>
      </c>
      <c r="H3011" s="586">
        <v>7.6</v>
      </c>
      <c r="I3011" s="587">
        <f t="shared" ref="I3011:I3074" si="142">H3011*D3011</f>
        <v>705629.6</v>
      </c>
      <c r="J3011" s="589">
        <f t="shared" ref="J3011:J3074" si="143">IF(B3011="LIG",1,0)</f>
        <v>0</v>
      </c>
    </row>
    <row r="3012" spans="1:10">
      <c r="A3012" s="584">
        <v>2016</v>
      </c>
      <c r="B3012" s="585" t="s">
        <v>1131</v>
      </c>
      <c r="C3012" s="585" t="s">
        <v>31</v>
      </c>
      <c r="D3012" s="586">
        <v>15490</v>
      </c>
      <c r="E3012" s="587">
        <v>26.064</v>
      </c>
      <c r="F3012" s="587">
        <f t="shared" si="141"/>
        <v>403731.36</v>
      </c>
      <c r="G3012" s="588">
        <v>1.94</v>
      </c>
      <c r="H3012" s="586">
        <v>7.6</v>
      </c>
      <c r="I3012" s="587">
        <f t="shared" si="142"/>
        <v>117724</v>
      </c>
      <c r="J3012" s="589">
        <f t="shared" si="143"/>
        <v>0</v>
      </c>
    </row>
    <row r="3013" spans="1:10">
      <c r="A3013" s="584">
        <v>2016</v>
      </c>
      <c r="B3013" s="585" t="s">
        <v>1131</v>
      </c>
      <c r="C3013" s="585" t="s">
        <v>31</v>
      </c>
      <c r="D3013" s="586">
        <v>15489</v>
      </c>
      <c r="E3013" s="587">
        <v>26.006</v>
      </c>
      <c r="F3013" s="587">
        <f t="shared" si="141"/>
        <v>402806.93400000001</v>
      </c>
      <c r="G3013" s="588">
        <v>2.33</v>
      </c>
      <c r="H3013" s="586">
        <v>7.7</v>
      </c>
      <c r="I3013" s="587">
        <f t="shared" si="142"/>
        <v>119265.3</v>
      </c>
      <c r="J3013" s="589">
        <f t="shared" si="143"/>
        <v>0</v>
      </c>
    </row>
    <row r="3014" spans="1:10">
      <c r="A3014" s="584">
        <v>2016</v>
      </c>
      <c r="B3014" s="585" t="s">
        <v>1131</v>
      </c>
      <c r="C3014" s="585" t="s">
        <v>31</v>
      </c>
      <c r="D3014" s="586">
        <v>39689</v>
      </c>
      <c r="E3014" s="587">
        <v>26.11</v>
      </c>
      <c r="F3014" s="587">
        <f t="shared" si="141"/>
        <v>1036279.7899999999</v>
      </c>
      <c r="G3014" s="588">
        <v>1.44</v>
      </c>
      <c r="H3014" s="586">
        <v>7.5</v>
      </c>
      <c r="I3014" s="587">
        <f t="shared" si="142"/>
        <v>297667.5</v>
      </c>
      <c r="J3014" s="589">
        <f t="shared" si="143"/>
        <v>0</v>
      </c>
    </row>
    <row r="3015" spans="1:10">
      <c r="A3015" s="584">
        <v>2016</v>
      </c>
      <c r="B3015" s="585" t="s">
        <v>1131</v>
      </c>
      <c r="C3015" s="585" t="s">
        <v>31</v>
      </c>
      <c r="D3015" s="586">
        <v>863</v>
      </c>
      <c r="E3015" s="587">
        <v>26.51</v>
      </c>
      <c r="F3015" s="587">
        <f t="shared" si="141"/>
        <v>22878.13</v>
      </c>
      <c r="G3015" s="588">
        <v>0.89</v>
      </c>
      <c r="H3015" s="586">
        <v>7.6</v>
      </c>
      <c r="I3015" s="587">
        <f t="shared" si="142"/>
        <v>6558.7999999999993</v>
      </c>
      <c r="J3015" s="589">
        <f t="shared" si="143"/>
        <v>0</v>
      </c>
    </row>
    <row r="3016" spans="1:10">
      <c r="A3016" s="584">
        <v>2016</v>
      </c>
      <c r="B3016" s="585" t="s">
        <v>1131</v>
      </c>
      <c r="C3016" s="585" t="s">
        <v>31</v>
      </c>
      <c r="D3016" s="586">
        <v>12982</v>
      </c>
      <c r="E3016" s="587">
        <v>25.36</v>
      </c>
      <c r="F3016" s="587">
        <f t="shared" si="141"/>
        <v>329223.52</v>
      </c>
      <c r="G3016" s="588">
        <v>1.2</v>
      </c>
      <c r="H3016" s="586">
        <v>11.7</v>
      </c>
      <c r="I3016" s="587">
        <f t="shared" si="142"/>
        <v>151889.4</v>
      </c>
      <c r="J3016" s="589">
        <f t="shared" si="143"/>
        <v>0</v>
      </c>
    </row>
    <row r="3017" spans="1:10">
      <c r="A3017" s="584">
        <v>2016</v>
      </c>
      <c r="B3017" s="585" t="s">
        <v>1131</v>
      </c>
      <c r="C3017" s="585" t="s">
        <v>31</v>
      </c>
      <c r="D3017" s="586">
        <v>10938</v>
      </c>
      <c r="E3017" s="587">
        <v>25.89</v>
      </c>
      <c r="F3017" s="587">
        <f t="shared" si="141"/>
        <v>283184.82</v>
      </c>
      <c r="G3017" s="588">
        <v>0.96</v>
      </c>
      <c r="H3017" s="586">
        <v>10.5</v>
      </c>
      <c r="I3017" s="587">
        <f t="shared" si="142"/>
        <v>114849</v>
      </c>
      <c r="J3017" s="589">
        <f t="shared" si="143"/>
        <v>0</v>
      </c>
    </row>
    <row r="3018" spans="1:10">
      <c r="A3018" s="584">
        <v>2016</v>
      </c>
      <c r="B3018" s="585" t="s">
        <v>1131</v>
      </c>
      <c r="C3018" s="585" t="s">
        <v>31</v>
      </c>
      <c r="D3018" s="586">
        <v>13009</v>
      </c>
      <c r="E3018" s="587">
        <v>24.85</v>
      </c>
      <c r="F3018" s="587">
        <f t="shared" si="141"/>
        <v>323273.65000000002</v>
      </c>
      <c r="G3018" s="588">
        <v>0.87</v>
      </c>
      <c r="H3018" s="586">
        <v>10.8</v>
      </c>
      <c r="I3018" s="587">
        <f t="shared" si="142"/>
        <v>140497.20000000001</v>
      </c>
      <c r="J3018" s="589">
        <f t="shared" si="143"/>
        <v>0</v>
      </c>
    </row>
    <row r="3019" spans="1:10">
      <c r="A3019" s="584">
        <v>2016</v>
      </c>
      <c r="B3019" s="585" t="s">
        <v>1131</v>
      </c>
      <c r="C3019" s="585" t="s">
        <v>31</v>
      </c>
      <c r="D3019" s="586">
        <v>116</v>
      </c>
      <c r="E3019" s="587">
        <v>25.88</v>
      </c>
      <c r="F3019" s="587">
        <f t="shared" si="141"/>
        <v>3002.08</v>
      </c>
      <c r="G3019" s="588">
        <v>0.5</v>
      </c>
      <c r="H3019" s="586">
        <v>6.6</v>
      </c>
      <c r="I3019" s="587">
        <f t="shared" si="142"/>
        <v>765.59999999999991</v>
      </c>
      <c r="J3019" s="589">
        <f t="shared" si="143"/>
        <v>0</v>
      </c>
    </row>
    <row r="3020" spans="1:10">
      <c r="A3020" s="584">
        <v>2016</v>
      </c>
      <c r="B3020" s="585" t="s">
        <v>1131</v>
      </c>
      <c r="C3020" s="585" t="s">
        <v>31</v>
      </c>
      <c r="D3020" s="586">
        <v>118</v>
      </c>
      <c r="E3020" s="587">
        <v>24.89</v>
      </c>
      <c r="F3020" s="587">
        <f t="shared" si="141"/>
        <v>2937.02</v>
      </c>
      <c r="G3020" s="588">
        <v>0.99</v>
      </c>
      <c r="H3020" s="586">
        <v>10.5</v>
      </c>
      <c r="I3020" s="587">
        <f t="shared" si="142"/>
        <v>1239</v>
      </c>
      <c r="J3020" s="589">
        <f t="shared" si="143"/>
        <v>0</v>
      </c>
    </row>
    <row r="3021" spans="1:10">
      <c r="A3021" s="584">
        <v>2016</v>
      </c>
      <c r="B3021" s="585" t="s">
        <v>1131</v>
      </c>
      <c r="C3021" s="585" t="s">
        <v>31</v>
      </c>
      <c r="D3021" s="586">
        <v>39306</v>
      </c>
      <c r="E3021" s="587">
        <v>25.06</v>
      </c>
      <c r="F3021" s="587">
        <f t="shared" si="141"/>
        <v>985008.36</v>
      </c>
      <c r="G3021" s="588">
        <v>0.83</v>
      </c>
      <c r="H3021" s="586">
        <v>9.6999999999999993</v>
      </c>
      <c r="I3021" s="587">
        <f t="shared" si="142"/>
        <v>381268.19999999995</v>
      </c>
      <c r="J3021" s="589">
        <f t="shared" si="143"/>
        <v>0</v>
      </c>
    </row>
    <row r="3022" spans="1:10">
      <c r="A3022" s="584">
        <v>2016</v>
      </c>
      <c r="B3022" s="585" t="s">
        <v>1131</v>
      </c>
      <c r="C3022" s="585" t="s">
        <v>31</v>
      </c>
      <c r="D3022" s="586">
        <v>38767</v>
      </c>
      <c r="E3022" s="587">
        <v>26.06</v>
      </c>
      <c r="F3022" s="587">
        <f t="shared" si="141"/>
        <v>1010268.0199999999</v>
      </c>
      <c r="G3022" s="588">
        <v>0.91</v>
      </c>
      <c r="H3022" s="586">
        <v>6.4</v>
      </c>
      <c r="I3022" s="587">
        <f t="shared" si="142"/>
        <v>248108.80000000002</v>
      </c>
      <c r="J3022" s="589">
        <f t="shared" si="143"/>
        <v>0</v>
      </c>
    </row>
    <row r="3023" spans="1:10">
      <c r="A3023" s="584">
        <v>2016</v>
      </c>
      <c r="B3023" s="585" t="s">
        <v>1131</v>
      </c>
      <c r="C3023" s="585" t="s">
        <v>31</v>
      </c>
      <c r="D3023" s="586">
        <v>13340</v>
      </c>
      <c r="E3023" s="587">
        <v>26.03</v>
      </c>
      <c r="F3023" s="587">
        <f t="shared" si="141"/>
        <v>347240.2</v>
      </c>
      <c r="G3023" s="588">
        <v>0.74</v>
      </c>
      <c r="H3023" s="586">
        <v>8.6999999999999993</v>
      </c>
      <c r="I3023" s="587">
        <f t="shared" si="142"/>
        <v>116057.99999999999</v>
      </c>
      <c r="J3023" s="589">
        <f t="shared" si="143"/>
        <v>0</v>
      </c>
    </row>
    <row r="3024" spans="1:10">
      <c r="A3024" s="584">
        <v>2016</v>
      </c>
      <c r="B3024" s="585" t="s">
        <v>1131</v>
      </c>
      <c r="C3024" s="585" t="s">
        <v>31</v>
      </c>
      <c r="D3024" s="586">
        <v>12686</v>
      </c>
      <c r="E3024" s="587">
        <v>25.95</v>
      </c>
      <c r="F3024" s="587">
        <f t="shared" si="141"/>
        <v>329201.7</v>
      </c>
      <c r="G3024" s="588">
        <v>0.48</v>
      </c>
      <c r="H3024" s="586">
        <v>6.3</v>
      </c>
      <c r="I3024" s="587">
        <f t="shared" si="142"/>
        <v>79921.8</v>
      </c>
      <c r="J3024" s="589">
        <f t="shared" si="143"/>
        <v>0</v>
      </c>
    </row>
    <row r="3025" spans="1:10">
      <c r="A3025" s="584">
        <v>2016</v>
      </c>
      <c r="B3025" s="585" t="s">
        <v>1131</v>
      </c>
      <c r="C3025" s="585" t="s">
        <v>31</v>
      </c>
      <c r="D3025" s="586">
        <v>13403</v>
      </c>
      <c r="E3025" s="587">
        <v>26.02</v>
      </c>
      <c r="F3025" s="587">
        <f t="shared" si="141"/>
        <v>348746.06</v>
      </c>
      <c r="G3025" s="588">
        <v>0.53</v>
      </c>
      <c r="H3025" s="586">
        <v>6.1</v>
      </c>
      <c r="I3025" s="587">
        <f t="shared" si="142"/>
        <v>81758.299999999988</v>
      </c>
      <c r="J3025" s="589">
        <f t="shared" si="143"/>
        <v>0</v>
      </c>
    </row>
    <row r="3026" spans="1:10">
      <c r="A3026" s="584">
        <v>2016</v>
      </c>
      <c r="B3026" s="585" t="s">
        <v>1131</v>
      </c>
      <c r="C3026" s="585" t="s">
        <v>31</v>
      </c>
      <c r="D3026" s="586">
        <v>23491</v>
      </c>
      <c r="E3026" s="587">
        <v>23.187999999999999</v>
      </c>
      <c r="F3026" s="587">
        <f t="shared" si="141"/>
        <v>544709.30799999996</v>
      </c>
      <c r="G3026" s="588">
        <v>1.39</v>
      </c>
      <c r="H3026" s="586">
        <v>6.1</v>
      </c>
      <c r="I3026" s="587">
        <f t="shared" si="142"/>
        <v>143295.1</v>
      </c>
      <c r="J3026" s="589">
        <f t="shared" si="143"/>
        <v>0</v>
      </c>
    </row>
    <row r="3027" spans="1:10">
      <c r="A3027" s="584">
        <v>2016</v>
      </c>
      <c r="B3027" s="585" t="s">
        <v>1131</v>
      </c>
      <c r="C3027" s="585" t="s">
        <v>31</v>
      </c>
      <c r="D3027" s="586">
        <v>11581</v>
      </c>
      <c r="E3027" s="587">
        <v>26.175999999999998</v>
      </c>
      <c r="F3027" s="587">
        <f t="shared" si="141"/>
        <v>303144.25599999999</v>
      </c>
      <c r="G3027" s="588">
        <v>0.87</v>
      </c>
      <c r="H3027" s="586">
        <v>7.2</v>
      </c>
      <c r="I3027" s="587">
        <f t="shared" si="142"/>
        <v>83383.199999999997</v>
      </c>
      <c r="J3027" s="589">
        <f t="shared" si="143"/>
        <v>0</v>
      </c>
    </row>
    <row r="3028" spans="1:10">
      <c r="A3028" s="584">
        <v>2016</v>
      </c>
      <c r="B3028" s="585" t="s">
        <v>1131</v>
      </c>
      <c r="C3028" s="585" t="s">
        <v>31</v>
      </c>
      <c r="D3028" s="586">
        <v>63602</v>
      </c>
      <c r="E3028" s="587">
        <v>23.664000000000001</v>
      </c>
      <c r="F3028" s="587">
        <f t="shared" si="141"/>
        <v>1505077.7280000001</v>
      </c>
      <c r="G3028" s="588">
        <v>2.62</v>
      </c>
      <c r="H3028" s="586">
        <v>8.6999999999999993</v>
      </c>
      <c r="I3028" s="587">
        <f t="shared" si="142"/>
        <v>553337.39999999991</v>
      </c>
      <c r="J3028" s="589">
        <f t="shared" si="143"/>
        <v>0</v>
      </c>
    </row>
    <row r="3029" spans="1:10">
      <c r="A3029" s="584">
        <v>2016</v>
      </c>
      <c r="B3029" s="585" t="s">
        <v>1131</v>
      </c>
      <c r="C3029" s="585" t="s">
        <v>31</v>
      </c>
      <c r="D3029" s="586">
        <v>23012</v>
      </c>
      <c r="E3029" s="587">
        <v>23.004000000000001</v>
      </c>
      <c r="F3029" s="587">
        <f t="shared" si="141"/>
        <v>529368.04800000007</v>
      </c>
      <c r="G3029" s="588">
        <v>2.92</v>
      </c>
      <c r="H3029" s="586">
        <v>8</v>
      </c>
      <c r="I3029" s="587">
        <f t="shared" si="142"/>
        <v>184096</v>
      </c>
      <c r="J3029" s="589">
        <f t="shared" si="143"/>
        <v>0</v>
      </c>
    </row>
    <row r="3030" spans="1:10">
      <c r="A3030" s="584">
        <v>2016</v>
      </c>
      <c r="B3030" s="585" t="s">
        <v>1131</v>
      </c>
      <c r="C3030" s="585" t="s">
        <v>31</v>
      </c>
      <c r="D3030" s="586">
        <v>169545</v>
      </c>
      <c r="E3030" s="587">
        <v>24.186</v>
      </c>
      <c r="F3030" s="587">
        <f t="shared" si="141"/>
        <v>4100615.37</v>
      </c>
      <c r="G3030" s="588">
        <v>2.64</v>
      </c>
      <c r="H3030" s="586">
        <v>7.9</v>
      </c>
      <c r="I3030" s="587">
        <f t="shared" si="142"/>
        <v>1339405.5</v>
      </c>
      <c r="J3030" s="589">
        <f t="shared" si="143"/>
        <v>0</v>
      </c>
    </row>
    <row r="3031" spans="1:10">
      <c r="A3031" s="584">
        <v>2016</v>
      </c>
      <c r="B3031" s="585" t="s">
        <v>1131</v>
      </c>
      <c r="C3031" s="585" t="s">
        <v>31</v>
      </c>
      <c r="D3031" s="586">
        <v>33531</v>
      </c>
      <c r="E3031" s="587">
        <v>23.411999999999999</v>
      </c>
      <c r="F3031" s="587">
        <f t="shared" si="141"/>
        <v>785027.772</v>
      </c>
      <c r="G3031" s="588">
        <v>2.72</v>
      </c>
      <c r="H3031" s="586">
        <v>8.5</v>
      </c>
      <c r="I3031" s="587">
        <f t="shared" si="142"/>
        <v>285013.5</v>
      </c>
      <c r="J3031" s="589">
        <f t="shared" si="143"/>
        <v>0</v>
      </c>
    </row>
    <row r="3032" spans="1:10">
      <c r="A3032" s="584">
        <v>2016</v>
      </c>
      <c r="B3032" s="585" t="s">
        <v>1131</v>
      </c>
      <c r="C3032" s="585" t="s">
        <v>31</v>
      </c>
      <c r="D3032" s="586">
        <v>11522</v>
      </c>
      <c r="E3032" s="587">
        <v>21.803999999999998</v>
      </c>
      <c r="F3032" s="587">
        <f t="shared" si="141"/>
        <v>251225.68799999999</v>
      </c>
      <c r="G3032" s="588">
        <v>2.67</v>
      </c>
      <c r="H3032" s="586">
        <v>9.8000000000000007</v>
      </c>
      <c r="I3032" s="587">
        <f t="shared" si="142"/>
        <v>112915.6</v>
      </c>
      <c r="J3032" s="589">
        <f t="shared" si="143"/>
        <v>0</v>
      </c>
    </row>
    <row r="3033" spans="1:10">
      <c r="A3033" s="584">
        <v>2016</v>
      </c>
      <c r="B3033" s="585" t="s">
        <v>1131</v>
      </c>
      <c r="C3033" s="585" t="s">
        <v>31</v>
      </c>
      <c r="D3033" s="586">
        <v>44472</v>
      </c>
      <c r="E3033" s="587">
        <v>25.256</v>
      </c>
      <c r="F3033" s="587">
        <f t="shared" si="141"/>
        <v>1123184.8319999999</v>
      </c>
      <c r="G3033" s="588">
        <v>3.14</v>
      </c>
      <c r="H3033" s="586">
        <v>6.5</v>
      </c>
      <c r="I3033" s="587">
        <f t="shared" si="142"/>
        <v>289068</v>
      </c>
      <c r="J3033" s="589">
        <f t="shared" si="143"/>
        <v>0</v>
      </c>
    </row>
    <row r="3034" spans="1:10">
      <c r="A3034" s="584">
        <v>2016</v>
      </c>
      <c r="B3034" s="585" t="s">
        <v>1127</v>
      </c>
      <c r="C3034" s="585" t="s">
        <v>31</v>
      </c>
      <c r="D3034" s="586">
        <v>14604</v>
      </c>
      <c r="E3034" s="587">
        <v>17.622</v>
      </c>
      <c r="F3034" s="587">
        <f t="shared" si="141"/>
        <v>257351.68799999999</v>
      </c>
      <c r="G3034" s="588">
        <v>0.23</v>
      </c>
      <c r="H3034" s="586">
        <v>5.5</v>
      </c>
      <c r="I3034" s="587">
        <f t="shared" si="142"/>
        <v>80322</v>
      </c>
      <c r="J3034" s="589">
        <f t="shared" si="143"/>
        <v>0</v>
      </c>
    </row>
    <row r="3035" spans="1:10">
      <c r="A3035" s="584">
        <v>2016</v>
      </c>
      <c r="B3035" s="585" t="s">
        <v>1127</v>
      </c>
      <c r="C3035" s="585" t="s">
        <v>31</v>
      </c>
      <c r="D3035" s="586">
        <v>14900</v>
      </c>
      <c r="E3035" s="587">
        <v>17.73</v>
      </c>
      <c r="F3035" s="587">
        <f t="shared" si="141"/>
        <v>264177</v>
      </c>
      <c r="G3035" s="588">
        <v>0.2</v>
      </c>
      <c r="H3035" s="586">
        <v>6.2</v>
      </c>
      <c r="I3035" s="587">
        <f t="shared" si="142"/>
        <v>92380</v>
      </c>
      <c r="J3035" s="589">
        <f t="shared" si="143"/>
        <v>0</v>
      </c>
    </row>
    <row r="3036" spans="1:10">
      <c r="A3036" s="584">
        <v>2016</v>
      </c>
      <c r="B3036" s="585" t="s">
        <v>1127</v>
      </c>
      <c r="C3036" s="585" t="s">
        <v>31</v>
      </c>
      <c r="D3036" s="586">
        <v>30271</v>
      </c>
      <c r="E3036" s="587">
        <v>16.97</v>
      </c>
      <c r="F3036" s="587">
        <f t="shared" si="141"/>
        <v>513698.86999999994</v>
      </c>
      <c r="G3036" s="588">
        <v>0.35</v>
      </c>
      <c r="H3036" s="586">
        <v>5.4</v>
      </c>
      <c r="I3036" s="587">
        <f t="shared" si="142"/>
        <v>163463.40000000002</v>
      </c>
      <c r="J3036" s="589">
        <f t="shared" si="143"/>
        <v>0</v>
      </c>
    </row>
    <row r="3037" spans="1:10">
      <c r="A3037" s="584">
        <v>2016</v>
      </c>
      <c r="B3037" s="585" t="s">
        <v>1127</v>
      </c>
      <c r="C3037" s="585" t="s">
        <v>31</v>
      </c>
      <c r="D3037" s="586">
        <v>15165</v>
      </c>
      <c r="E3037" s="587">
        <v>16.399999999999999</v>
      </c>
      <c r="F3037" s="587">
        <f t="shared" si="141"/>
        <v>248705.99999999997</v>
      </c>
      <c r="G3037" s="588">
        <v>0.34</v>
      </c>
      <c r="H3037" s="586">
        <v>5.2</v>
      </c>
      <c r="I3037" s="587">
        <f t="shared" si="142"/>
        <v>78858</v>
      </c>
      <c r="J3037" s="589">
        <f t="shared" si="143"/>
        <v>0</v>
      </c>
    </row>
    <row r="3038" spans="1:10">
      <c r="A3038" s="584">
        <v>2016</v>
      </c>
      <c r="B3038" s="585" t="s">
        <v>1127</v>
      </c>
      <c r="C3038" s="585" t="s">
        <v>31</v>
      </c>
      <c r="D3038" s="586">
        <v>136092</v>
      </c>
      <c r="E3038" s="587">
        <v>16.670000000000002</v>
      </c>
      <c r="F3038" s="587">
        <f t="shared" si="141"/>
        <v>2268653.64</v>
      </c>
      <c r="G3038" s="588">
        <v>0.39</v>
      </c>
      <c r="H3038" s="586">
        <v>5.4</v>
      </c>
      <c r="I3038" s="587">
        <f t="shared" si="142"/>
        <v>734896.8</v>
      </c>
      <c r="J3038" s="589">
        <f t="shared" si="143"/>
        <v>0</v>
      </c>
    </row>
    <row r="3039" spans="1:10">
      <c r="A3039" s="584">
        <v>2016</v>
      </c>
      <c r="B3039" s="585" t="s">
        <v>1127</v>
      </c>
      <c r="C3039" s="585" t="s">
        <v>31</v>
      </c>
      <c r="D3039" s="586">
        <v>122</v>
      </c>
      <c r="E3039" s="587">
        <v>16.73</v>
      </c>
      <c r="F3039" s="587">
        <f t="shared" si="141"/>
        <v>2041.06</v>
      </c>
      <c r="G3039" s="588">
        <v>0.4</v>
      </c>
      <c r="H3039" s="586">
        <v>5.9</v>
      </c>
      <c r="I3039" s="587">
        <f t="shared" si="142"/>
        <v>719.80000000000007</v>
      </c>
      <c r="J3039" s="589">
        <f t="shared" si="143"/>
        <v>0</v>
      </c>
    </row>
    <row r="3040" spans="1:10">
      <c r="A3040" s="584">
        <v>2016</v>
      </c>
      <c r="B3040" s="585" t="s">
        <v>1127</v>
      </c>
      <c r="C3040" s="585" t="s">
        <v>31</v>
      </c>
      <c r="D3040" s="586">
        <v>15147</v>
      </c>
      <c r="E3040" s="587">
        <v>16.440000000000001</v>
      </c>
      <c r="F3040" s="587">
        <f t="shared" si="141"/>
        <v>249016.68000000002</v>
      </c>
      <c r="G3040" s="588">
        <v>0.36</v>
      </c>
      <c r="H3040" s="586">
        <v>5.8</v>
      </c>
      <c r="I3040" s="587">
        <f t="shared" si="142"/>
        <v>87852.599999999991</v>
      </c>
      <c r="J3040" s="589">
        <f t="shared" si="143"/>
        <v>0</v>
      </c>
    </row>
    <row r="3041" spans="1:10">
      <c r="A3041" s="584">
        <v>2016</v>
      </c>
      <c r="B3041" s="585" t="s">
        <v>1127</v>
      </c>
      <c r="C3041" s="585" t="s">
        <v>31</v>
      </c>
      <c r="D3041" s="586">
        <v>15975</v>
      </c>
      <c r="E3041" s="587">
        <v>16.73</v>
      </c>
      <c r="F3041" s="587">
        <f t="shared" si="141"/>
        <v>267261.75</v>
      </c>
      <c r="G3041" s="588">
        <v>0.3</v>
      </c>
      <c r="H3041" s="586">
        <v>5</v>
      </c>
      <c r="I3041" s="587">
        <f t="shared" si="142"/>
        <v>79875</v>
      </c>
      <c r="J3041" s="589">
        <f t="shared" si="143"/>
        <v>0</v>
      </c>
    </row>
    <row r="3042" spans="1:10">
      <c r="A3042" s="584">
        <v>2016</v>
      </c>
      <c r="B3042" s="585" t="s">
        <v>1133</v>
      </c>
      <c r="C3042" s="585" t="s">
        <v>31</v>
      </c>
      <c r="D3042" s="586">
        <v>137014</v>
      </c>
      <c r="E3042" s="587">
        <v>13.33</v>
      </c>
      <c r="F3042" s="587">
        <f t="shared" si="141"/>
        <v>1826396.62</v>
      </c>
      <c r="G3042" s="588">
        <v>0.7</v>
      </c>
      <c r="H3042" s="586">
        <v>15.5</v>
      </c>
      <c r="I3042" s="587">
        <f t="shared" si="142"/>
        <v>2123717</v>
      </c>
      <c r="J3042" s="589">
        <f t="shared" si="143"/>
        <v>1</v>
      </c>
    </row>
    <row r="3043" spans="1:10">
      <c r="A3043" s="584">
        <v>2016</v>
      </c>
      <c r="B3043" s="585" t="s">
        <v>1131</v>
      </c>
      <c r="C3043" s="585" t="s">
        <v>31</v>
      </c>
      <c r="D3043" s="586">
        <v>11757</v>
      </c>
      <c r="E3043" s="587">
        <v>25.096</v>
      </c>
      <c r="F3043" s="587">
        <f t="shared" si="141"/>
        <v>295053.67200000002</v>
      </c>
      <c r="G3043" s="588">
        <v>0.94</v>
      </c>
      <c r="H3043" s="586">
        <v>11</v>
      </c>
      <c r="I3043" s="587">
        <f t="shared" si="142"/>
        <v>129327</v>
      </c>
      <c r="J3043" s="589">
        <f t="shared" si="143"/>
        <v>0</v>
      </c>
    </row>
    <row r="3044" spans="1:10">
      <c r="A3044" s="584">
        <v>2016</v>
      </c>
      <c r="B3044" s="585" t="s">
        <v>1131</v>
      </c>
      <c r="C3044" s="585" t="s">
        <v>31</v>
      </c>
      <c r="D3044" s="586">
        <v>11716</v>
      </c>
      <c r="E3044" s="587">
        <v>25.338000000000001</v>
      </c>
      <c r="F3044" s="587">
        <f t="shared" si="141"/>
        <v>296860.00800000003</v>
      </c>
      <c r="G3044" s="588">
        <v>0.94</v>
      </c>
      <c r="H3044" s="586">
        <v>9.6999999999999993</v>
      </c>
      <c r="I3044" s="587">
        <f t="shared" si="142"/>
        <v>113645.2</v>
      </c>
      <c r="J3044" s="589">
        <f t="shared" si="143"/>
        <v>0</v>
      </c>
    </row>
    <row r="3045" spans="1:10">
      <c r="A3045" s="584">
        <v>2016</v>
      </c>
      <c r="B3045" s="585" t="s">
        <v>1131</v>
      </c>
      <c r="C3045" s="585" t="s">
        <v>31</v>
      </c>
      <c r="D3045" s="586">
        <v>11670</v>
      </c>
      <c r="E3045" s="587">
        <v>24.882000000000001</v>
      </c>
      <c r="F3045" s="587">
        <f t="shared" si="141"/>
        <v>290372.94</v>
      </c>
      <c r="G3045" s="588">
        <v>0.94</v>
      </c>
      <c r="H3045" s="586">
        <v>10.3</v>
      </c>
      <c r="I3045" s="587">
        <f t="shared" si="142"/>
        <v>120201.00000000001</v>
      </c>
      <c r="J3045" s="589">
        <f t="shared" si="143"/>
        <v>0</v>
      </c>
    </row>
    <row r="3046" spans="1:10">
      <c r="A3046" s="584">
        <v>2016</v>
      </c>
      <c r="B3046" s="585" t="s">
        <v>1131</v>
      </c>
      <c r="C3046" s="585" t="s">
        <v>31</v>
      </c>
      <c r="D3046" s="586">
        <v>11828</v>
      </c>
      <c r="E3046" s="587">
        <v>24.606000000000002</v>
      </c>
      <c r="F3046" s="587">
        <f t="shared" si="141"/>
        <v>291039.76800000004</v>
      </c>
      <c r="G3046" s="588">
        <v>0.97</v>
      </c>
      <c r="H3046" s="586">
        <v>11.2</v>
      </c>
      <c r="I3046" s="587">
        <f t="shared" si="142"/>
        <v>132473.60000000001</v>
      </c>
      <c r="J3046" s="589">
        <f t="shared" si="143"/>
        <v>0</v>
      </c>
    </row>
    <row r="3047" spans="1:10">
      <c r="A3047" s="584">
        <v>2016</v>
      </c>
      <c r="B3047" s="585" t="s">
        <v>1131</v>
      </c>
      <c r="C3047" s="585" t="s">
        <v>31</v>
      </c>
      <c r="D3047" s="586">
        <v>11992</v>
      </c>
      <c r="E3047" s="587">
        <v>24.97</v>
      </c>
      <c r="F3047" s="587">
        <f t="shared" si="141"/>
        <v>299440.24</v>
      </c>
      <c r="G3047" s="588">
        <v>0.85</v>
      </c>
      <c r="H3047" s="586">
        <v>9.6</v>
      </c>
      <c r="I3047" s="587">
        <f t="shared" si="142"/>
        <v>115123.2</v>
      </c>
      <c r="J3047" s="589">
        <f t="shared" si="143"/>
        <v>0</v>
      </c>
    </row>
    <row r="3048" spans="1:10">
      <c r="A3048" s="584">
        <v>2016</v>
      </c>
      <c r="B3048" s="585" t="s">
        <v>1131</v>
      </c>
      <c r="C3048" s="585" t="s">
        <v>31</v>
      </c>
      <c r="D3048" s="586">
        <v>12074</v>
      </c>
      <c r="E3048" s="587">
        <v>24.66</v>
      </c>
      <c r="F3048" s="587">
        <f t="shared" si="141"/>
        <v>297744.84000000003</v>
      </c>
      <c r="G3048" s="588">
        <v>0.77</v>
      </c>
      <c r="H3048" s="586">
        <v>12.5</v>
      </c>
      <c r="I3048" s="587">
        <f t="shared" si="142"/>
        <v>150925</v>
      </c>
      <c r="J3048" s="589">
        <f t="shared" si="143"/>
        <v>0</v>
      </c>
    </row>
    <row r="3049" spans="1:10">
      <c r="A3049" s="584">
        <v>2016</v>
      </c>
      <c r="B3049" s="585" t="s">
        <v>1131</v>
      </c>
      <c r="C3049" s="585" t="s">
        <v>31</v>
      </c>
      <c r="D3049" s="586">
        <v>12037</v>
      </c>
      <c r="E3049" s="587">
        <v>24.904</v>
      </c>
      <c r="F3049" s="587">
        <f t="shared" si="141"/>
        <v>299769.44799999997</v>
      </c>
      <c r="G3049" s="588">
        <v>0.93</v>
      </c>
      <c r="H3049" s="586">
        <v>10.199999999999999</v>
      </c>
      <c r="I3049" s="587">
        <f t="shared" si="142"/>
        <v>122777.4</v>
      </c>
      <c r="J3049" s="589">
        <f t="shared" si="143"/>
        <v>0</v>
      </c>
    </row>
    <row r="3050" spans="1:10">
      <c r="A3050" s="584">
        <v>2016</v>
      </c>
      <c r="B3050" s="585" t="s">
        <v>1131</v>
      </c>
      <c r="C3050" s="585" t="s">
        <v>31</v>
      </c>
      <c r="D3050" s="586">
        <v>12020</v>
      </c>
      <c r="E3050" s="587">
        <v>24.667999999999999</v>
      </c>
      <c r="F3050" s="587">
        <f t="shared" si="141"/>
        <v>296509.36</v>
      </c>
      <c r="G3050" s="588">
        <v>0.91</v>
      </c>
      <c r="H3050" s="586">
        <v>10</v>
      </c>
      <c r="I3050" s="587">
        <f t="shared" si="142"/>
        <v>120200</v>
      </c>
      <c r="J3050" s="589">
        <f t="shared" si="143"/>
        <v>0</v>
      </c>
    </row>
    <row r="3051" spans="1:10">
      <c r="A3051" s="584">
        <v>2016</v>
      </c>
      <c r="B3051" s="585" t="s">
        <v>1131</v>
      </c>
      <c r="C3051" s="585" t="s">
        <v>31</v>
      </c>
      <c r="D3051" s="586">
        <v>35711</v>
      </c>
      <c r="E3051" s="587">
        <v>25.855</v>
      </c>
      <c r="F3051" s="587">
        <f t="shared" si="141"/>
        <v>923307.90500000003</v>
      </c>
      <c r="G3051" s="588">
        <v>1.2</v>
      </c>
      <c r="H3051" s="586">
        <v>8.1</v>
      </c>
      <c r="I3051" s="587">
        <f t="shared" si="142"/>
        <v>289259.09999999998</v>
      </c>
      <c r="J3051" s="589">
        <f t="shared" si="143"/>
        <v>0</v>
      </c>
    </row>
    <row r="3052" spans="1:10">
      <c r="A3052" s="584">
        <v>2016</v>
      </c>
      <c r="B3052" s="585" t="s">
        <v>1131</v>
      </c>
      <c r="C3052" s="585" t="s">
        <v>31</v>
      </c>
      <c r="D3052" s="586">
        <v>11957</v>
      </c>
      <c r="E3052" s="587">
        <v>26.146000000000001</v>
      </c>
      <c r="F3052" s="587">
        <f t="shared" si="141"/>
        <v>312627.72200000001</v>
      </c>
      <c r="G3052" s="588">
        <v>2.23</v>
      </c>
      <c r="H3052" s="586">
        <v>7.2</v>
      </c>
      <c r="I3052" s="587">
        <f t="shared" si="142"/>
        <v>86090.400000000009</v>
      </c>
      <c r="J3052" s="589">
        <f t="shared" si="143"/>
        <v>0</v>
      </c>
    </row>
    <row r="3053" spans="1:10">
      <c r="A3053" s="584">
        <v>2016</v>
      </c>
      <c r="B3053" s="585" t="s">
        <v>1131</v>
      </c>
      <c r="C3053" s="585" t="s">
        <v>31</v>
      </c>
      <c r="D3053" s="586">
        <v>23848</v>
      </c>
      <c r="E3053" s="587">
        <v>26.039000000000001</v>
      </c>
      <c r="F3053" s="587">
        <f t="shared" si="141"/>
        <v>620978.07200000004</v>
      </c>
      <c r="G3053" s="588">
        <v>2.5099999999999998</v>
      </c>
      <c r="H3053" s="586">
        <v>7.6</v>
      </c>
      <c r="I3053" s="587">
        <f t="shared" si="142"/>
        <v>181244.79999999999</v>
      </c>
      <c r="J3053" s="589">
        <f t="shared" si="143"/>
        <v>0</v>
      </c>
    </row>
    <row r="3054" spans="1:10">
      <c r="A3054" s="584">
        <v>2016</v>
      </c>
      <c r="B3054" s="585" t="s">
        <v>1131</v>
      </c>
      <c r="C3054" s="585" t="s">
        <v>31</v>
      </c>
      <c r="D3054" s="586">
        <v>11769</v>
      </c>
      <c r="E3054" s="587">
        <v>25.832000000000001</v>
      </c>
      <c r="F3054" s="587">
        <f t="shared" si="141"/>
        <v>304016.80800000002</v>
      </c>
      <c r="G3054" s="588">
        <v>2.59</v>
      </c>
      <c r="H3054" s="586">
        <v>7.8</v>
      </c>
      <c r="I3054" s="587">
        <f t="shared" si="142"/>
        <v>91798.2</v>
      </c>
      <c r="J3054" s="589">
        <f t="shared" si="143"/>
        <v>0</v>
      </c>
    </row>
    <row r="3055" spans="1:10">
      <c r="A3055" s="584">
        <v>2016</v>
      </c>
      <c r="B3055" s="585" t="s">
        <v>1129</v>
      </c>
      <c r="C3055" s="585" t="s">
        <v>31</v>
      </c>
      <c r="D3055" s="586">
        <v>1555</v>
      </c>
      <c r="E3055" s="587">
        <v>14.83</v>
      </c>
      <c r="F3055" s="587">
        <f t="shared" si="141"/>
        <v>23060.65</v>
      </c>
      <c r="G3055" s="588">
        <v>0.72</v>
      </c>
      <c r="H3055" s="586">
        <v>12.7</v>
      </c>
      <c r="I3055" s="587">
        <f t="shared" si="142"/>
        <v>19748.5</v>
      </c>
      <c r="J3055" s="589">
        <f t="shared" si="143"/>
        <v>0</v>
      </c>
    </row>
    <row r="3056" spans="1:10">
      <c r="A3056" s="584">
        <v>2016</v>
      </c>
      <c r="B3056" s="585" t="s">
        <v>1131</v>
      </c>
      <c r="C3056" s="585" t="s">
        <v>31</v>
      </c>
      <c r="D3056" s="586">
        <v>22053</v>
      </c>
      <c r="E3056" s="587">
        <v>24.815999999999999</v>
      </c>
      <c r="F3056" s="587">
        <f t="shared" si="141"/>
        <v>547267.24800000002</v>
      </c>
      <c r="G3056" s="588">
        <v>0.78</v>
      </c>
      <c r="H3056" s="586">
        <v>12.07</v>
      </c>
      <c r="I3056" s="587">
        <f t="shared" si="142"/>
        <v>266179.71000000002</v>
      </c>
      <c r="J3056" s="589">
        <f t="shared" si="143"/>
        <v>0</v>
      </c>
    </row>
    <row r="3057" spans="1:10">
      <c r="A3057" s="584">
        <v>2016</v>
      </c>
      <c r="B3057" s="585" t="s">
        <v>1131</v>
      </c>
      <c r="C3057" s="585" t="s">
        <v>31</v>
      </c>
      <c r="D3057" s="586">
        <v>25073</v>
      </c>
      <c r="E3057" s="587">
        <v>24.148</v>
      </c>
      <c r="F3057" s="587">
        <f t="shared" si="141"/>
        <v>605462.804</v>
      </c>
      <c r="G3057" s="588">
        <v>0.82</v>
      </c>
      <c r="H3057" s="586">
        <v>12.16</v>
      </c>
      <c r="I3057" s="587">
        <f t="shared" si="142"/>
        <v>304887.67999999999</v>
      </c>
      <c r="J3057" s="589">
        <f t="shared" si="143"/>
        <v>0</v>
      </c>
    </row>
    <row r="3058" spans="1:10">
      <c r="A3058" s="584">
        <v>2016</v>
      </c>
      <c r="B3058" s="585" t="s">
        <v>1131</v>
      </c>
      <c r="C3058" s="585" t="s">
        <v>31</v>
      </c>
      <c r="D3058" s="586">
        <v>25073</v>
      </c>
      <c r="E3058" s="587">
        <v>24.148</v>
      </c>
      <c r="F3058" s="587">
        <f t="shared" si="141"/>
        <v>605462.804</v>
      </c>
      <c r="G3058" s="588">
        <v>0.82</v>
      </c>
      <c r="H3058" s="586">
        <v>12.16</v>
      </c>
      <c r="I3058" s="587">
        <f t="shared" si="142"/>
        <v>304887.67999999999</v>
      </c>
      <c r="J3058" s="589">
        <f t="shared" si="143"/>
        <v>0</v>
      </c>
    </row>
    <row r="3059" spans="1:10">
      <c r="A3059" s="584">
        <v>2016</v>
      </c>
      <c r="B3059" s="585" t="s">
        <v>1131</v>
      </c>
      <c r="C3059" s="585" t="s">
        <v>31</v>
      </c>
      <c r="D3059" s="586">
        <v>48615</v>
      </c>
      <c r="E3059" s="587">
        <v>24.274000000000001</v>
      </c>
      <c r="F3059" s="587">
        <f t="shared" si="141"/>
        <v>1180080.51</v>
      </c>
      <c r="G3059" s="588">
        <v>0.85</v>
      </c>
      <c r="H3059" s="586">
        <v>12</v>
      </c>
      <c r="I3059" s="587">
        <f t="shared" si="142"/>
        <v>583380</v>
      </c>
      <c r="J3059" s="589">
        <f t="shared" si="143"/>
        <v>0</v>
      </c>
    </row>
    <row r="3060" spans="1:10">
      <c r="A3060" s="584">
        <v>2016</v>
      </c>
      <c r="B3060" s="585" t="s">
        <v>1131</v>
      </c>
      <c r="C3060" s="585" t="s">
        <v>31</v>
      </c>
      <c r="D3060" s="586">
        <v>48615</v>
      </c>
      <c r="E3060" s="587">
        <v>24.274000000000001</v>
      </c>
      <c r="F3060" s="587">
        <f t="shared" si="141"/>
        <v>1180080.51</v>
      </c>
      <c r="G3060" s="588">
        <v>0.85</v>
      </c>
      <c r="H3060" s="586">
        <v>12</v>
      </c>
      <c r="I3060" s="587">
        <f t="shared" si="142"/>
        <v>583380</v>
      </c>
      <c r="J3060" s="589">
        <f t="shared" si="143"/>
        <v>0</v>
      </c>
    </row>
    <row r="3061" spans="1:10">
      <c r="A3061" s="584">
        <v>2016</v>
      </c>
      <c r="B3061" s="585" t="s">
        <v>1131</v>
      </c>
      <c r="C3061" s="585" t="s">
        <v>31</v>
      </c>
      <c r="D3061" s="586">
        <v>42581</v>
      </c>
      <c r="E3061" s="587">
        <v>24.344000000000001</v>
      </c>
      <c r="F3061" s="587">
        <f t="shared" si="141"/>
        <v>1036591.8640000001</v>
      </c>
      <c r="G3061" s="588">
        <v>0.82</v>
      </c>
      <c r="H3061" s="586">
        <v>12.57</v>
      </c>
      <c r="I3061" s="587">
        <f t="shared" si="142"/>
        <v>535243.17000000004</v>
      </c>
      <c r="J3061" s="589">
        <f t="shared" si="143"/>
        <v>0</v>
      </c>
    </row>
    <row r="3062" spans="1:10">
      <c r="A3062" s="584">
        <v>2016</v>
      </c>
      <c r="B3062" s="585" t="s">
        <v>1131</v>
      </c>
      <c r="C3062" s="585" t="s">
        <v>31</v>
      </c>
      <c r="D3062" s="586">
        <v>35115</v>
      </c>
      <c r="E3062" s="587">
        <v>24.696000000000002</v>
      </c>
      <c r="F3062" s="587">
        <f t="shared" si="141"/>
        <v>867200.04</v>
      </c>
      <c r="G3062" s="588">
        <v>0.91</v>
      </c>
      <c r="H3062" s="586">
        <v>12.59</v>
      </c>
      <c r="I3062" s="587">
        <f t="shared" si="142"/>
        <v>442097.85</v>
      </c>
      <c r="J3062" s="589">
        <f t="shared" si="143"/>
        <v>0</v>
      </c>
    </row>
    <row r="3063" spans="1:10">
      <c r="A3063" s="584">
        <v>2016</v>
      </c>
      <c r="B3063" s="585" t="s">
        <v>1131</v>
      </c>
      <c r="C3063" s="585" t="s">
        <v>31</v>
      </c>
      <c r="D3063" s="586">
        <v>25415</v>
      </c>
      <c r="E3063" s="587">
        <v>25.207999999999998</v>
      </c>
      <c r="F3063" s="587">
        <f t="shared" si="141"/>
        <v>640661.31999999995</v>
      </c>
      <c r="G3063" s="588">
        <v>4.1399999999999997</v>
      </c>
      <c r="H3063" s="586">
        <v>9.7899999999999991</v>
      </c>
      <c r="I3063" s="587">
        <f t="shared" si="142"/>
        <v>248812.84999999998</v>
      </c>
      <c r="J3063" s="589">
        <f t="shared" si="143"/>
        <v>0</v>
      </c>
    </row>
    <row r="3064" spans="1:10">
      <c r="A3064" s="584">
        <v>2016</v>
      </c>
      <c r="B3064" s="585" t="s">
        <v>1131</v>
      </c>
      <c r="C3064" s="585" t="s">
        <v>31</v>
      </c>
      <c r="D3064" s="586">
        <v>28902</v>
      </c>
      <c r="E3064" s="587">
        <v>25.22</v>
      </c>
      <c r="F3064" s="587">
        <f t="shared" si="141"/>
        <v>728908.44</v>
      </c>
      <c r="G3064" s="588">
        <v>3</v>
      </c>
      <c r="H3064" s="586">
        <v>9.43</v>
      </c>
      <c r="I3064" s="587">
        <f t="shared" si="142"/>
        <v>272545.86</v>
      </c>
      <c r="J3064" s="589">
        <f t="shared" si="143"/>
        <v>0</v>
      </c>
    </row>
    <row r="3065" spans="1:10">
      <c r="A3065" s="584">
        <v>2016</v>
      </c>
      <c r="B3065" s="585" t="s">
        <v>1131</v>
      </c>
      <c r="C3065" s="585" t="s">
        <v>31</v>
      </c>
      <c r="D3065" s="586">
        <v>127009</v>
      </c>
      <c r="E3065" s="587">
        <v>24.986000000000001</v>
      </c>
      <c r="F3065" s="587">
        <f t="shared" si="141"/>
        <v>3173446.8740000003</v>
      </c>
      <c r="G3065" s="588">
        <v>4.5199999999999996</v>
      </c>
      <c r="H3065" s="586">
        <v>9.2100000000000009</v>
      </c>
      <c r="I3065" s="587">
        <f t="shared" si="142"/>
        <v>1169752.8900000001</v>
      </c>
      <c r="J3065" s="589">
        <f t="shared" si="143"/>
        <v>0</v>
      </c>
    </row>
    <row r="3066" spans="1:10">
      <c r="A3066" s="584">
        <v>2016</v>
      </c>
      <c r="B3066" s="585" t="s">
        <v>1131</v>
      </c>
      <c r="C3066" s="585" t="s">
        <v>31</v>
      </c>
      <c r="D3066" s="586">
        <v>1813</v>
      </c>
      <c r="E3066" s="587">
        <v>25.12</v>
      </c>
      <c r="F3066" s="587">
        <f t="shared" si="141"/>
        <v>45542.560000000005</v>
      </c>
      <c r="G3066" s="588">
        <v>3.42</v>
      </c>
      <c r="H3066" s="586">
        <v>9.9</v>
      </c>
      <c r="I3066" s="587">
        <f t="shared" si="142"/>
        <v>17948.7</v>
      </c>
      <c r="J3066" s="589">
        <f t="shared" si="143"/>
        <v>0</v>
      </c>
    </row>
    <row r="3067" spans="1:10">
      <c r="A3067" s="584">
        <v>2016</v>
      </c>
      <c r="B3067" s="585" t="s">
        <v>1131</v>
      </c>
      <c r="C3067" s="585" t="s">
        <v>31</v>
      </c>
      <c r="D3067" s="586">
        <v>36574</v>
      </c>
      <c r="E3067" s="587">
        <v>26.28</v>
      </c>
      <c r="F3067" s="587">
        <f t="shared" si="141"/>
        <v>961164.72000000009</v>
      </c>
      <c r="G3067" s="588">
        <v>3.01</v>
      </c>
      <c r="H3067" s="586">
        <v>7.3</v>
      </c>
      <c r="I3067" s="587">
        <f t="shared" si="142"/>
        <v>266990.2</v>
      </c>
      <c r="J3067" s="589">
        <f t="shared" si="143"/>
        <v>0</v>
      </c>
    </row>
    <row r="3068" spans="1:10">
      <c r="A3068" s="584">
        <v>2016</v>
      </c>
      <c r="B3068" s="585" t="s">
        <v>1131</v>
      </c>
      <c r="C3068" s="585" t="s">
        <v>31</v>
      </c>
      <c r="D3068" s="586">
        <v>50031</v>
      </c>
      <c r="E3068" s="587">
        <v>24.15</v>
      </c>
      <c r="F3068" s="587">
        <f t="shared" si="141"/>
        <v>1208248.6499999999</v>
      </c>
      <c r="G3068" s="588">
        <v>2.56</v>
      </c>
      <c r="H3068" s="586">
        <v>14.9</v>
      </c>
      <c r="I3068" s="587">
        <f t="shared" si="142"/>
        <v>745461.9</v>
      </c>
      <c r="J3068" s="589">
        <f t="shared" si="143"/>
        <v>0</v>
      </c>
    </row>
    <row r="3069" spans="1:10">
      <c r="A3069" s="584">
        <v>2016</v>
      </c>
      <c r="B3069" s="585" t="s">
        <v>1131</v>
      </c>
      <c r="C3069" s="585" t="s">
        <v>31</v>
      </c>
      <c r="D3069" s="586">
        <v>82149</v>
      </c>
      <c r="E3069" s="587">
        <v>25.19</v>
      </c>
      <c r="F3069" s="587">
        <f t="shared" si="141"/>
        <v>2069333.31</v>
      </c>
      <c r="G3069" s="588">
        <v>2.69</v>
      </c>
      <c r="H3069" s="586">
        <v>9.1</v>
      </c>
      <c r="I3069" s="587">
        <f t="shared" si="142"/>
        <v>747555.9</v>
      </c>
      <c r="J3069" s="589">
        <f t="shared" si="143"/>
        <v>0</v>
      </c>
    </row>
    <row r="3070" spans="1:10">
      <c r="A3070" s="584">
        <v>2016</v>
      </c>
      <c r="B3070" s="585" t="s">
        <v>1131</v>
      </c>
      <c r="C3070" s="585" t="s">
        <v>31</v>
      </c>
      <c r="D3070" s="586">
        <v>457088</v>
      </c>
      <c r="E3070" s="587">
        <v>25</v>
      </c>
      <c r="F3070" s="587">
        <f t="shared" si="141"/>
        <v>11427200</v>
      </c>
      <c r="G3070" s="588">
        <v>3.1</v>
      </c>
      <c r="H3070" s="586">
        <v>12.5</v>
      </c>
      <c r="I3070" s="587">
        <f t="shared" si="142"/>
        <v>5713600</v>
      </c>
      <c r="J3070" s="589">
        <f t="shared" si="143"/>
        <v>0</v>
      </c>
    </row>
    <row r="3071" spans="1:10">
      <c r="A3071" s="584">
        <v>2016</v>
      </c>
      <c r="B3071" s="585" t="s">
        <v>1131</v>
      </c>
      <c r="C3071" s="585" t="s">
        <v>31</v>
      </c>
      <c r="D3071" s="586">
        <v>29896</v>
      </c>
      <c r="E3071" s="587">
        <v>24.271999999999998</v>
      </c>
      <c r="F3071" s="587">
        <f t="shared" si="141"/>
        <v>725635.71199999994</v>
      </c>
      <c r="G3071" s="588">
        <v>0.78</v>
      </c>
      <c r="H3071" s="586">
        <v>12.8</v>
      </c>
      <c r="I3071" s="587">
        <f t="shared" si="142"/>
        <v>382668.80000000005</v>
      </c>
      <c r="J3071" s="589">
        <f t="shared" si="143"/>
        <v>0</v>
      </c>
    </row>
    <row r="3072" spans="1:10">
      <c r="A3072" s="584">
        <v>2016</v>
      </c>
      <c r="B3072" s="585" t="s">
        <v>1131</v>
      </c>
      <c r="C3072" s="585" t="s">
        <v>31</v>
      </c>
      <c r="D3072" s="586">
        <v>3209</v>
      </c>
      <c r="E3072" s="587">
        <v>24.114000000000001</v>
      </c>
      <c r="F3072" s="587">
        <f t="shared" si="141"/>
        <v>77381.826000000001</v>
      </c>
      <c r="G3072" s="588">
        <v>0.8</v>
      </c>
      <c r="H3072" s="586">
        <v>12.31</v>
      </c>
      <c r="I3072" s="587">
        <f t="shared" si="142"/>
        <v>39502.79</v>
      </c>
      <c r="J3072" s="589">
        <f t="shared" si="143"/>
        <v>0</v>
      </c>
    </row>
    <row r="3073" spans="1:10">
      <c r="A3073" s="584">
        <v>2016</v>
      </c>
      <c r="B3073" s="585" t="s">
        <v>1131</v>
      </c>
      <c r="C3073" s="585" t="s">
        <v>31</v>
      </c>
      <c r="D3073" s="586">
        <v>3209</v>
      </c>
      <c r="E3073" s="587">
        <v>24.114000000000001</v>
      </c>
      <c r="F3073" s="587">
        <f t="shared" si="141"/>
        <v>77381.826000000001</v>
      </c>
      <c r="G3073" s="588">
        <v>0.8</v>
      </c>
      <c r="H3073" s="586">
        <v>12.31</v>
      </c>
      <c r="I3073" s="587">
        <f t="shared" si="142"/>
        <v>39502.79</v>
      </c>
      <c r="J3073" s="589">
        <f t="shared" si="143"/>
        <v>0</v>
      </c>
    </row>
    <row r="3074" spans="1:10">
      <c r="A3074" s="584">
        <v>2016</v>
      </c>
      <c r="B3074" s="585" t="s">
        <v>1131</v>
      </c>
      <c r="C3074" s="585" t="s">
        <v>31</v>
      </c>
      <c r="D3074" s="586">
        <v>24574</v>
      </c>
      <c r="E3074" s="587">
        <v>24.026</v>
      </c>
      <c r="F3074" s="587">
        <f t="shared" si="141"/>
        <v>590414.924</v>
      </c>
      <c r="G3074" s="588">
        <v>0.99</v>
      </c>
      <c r="H3074" s="586">
        <v>10.58</v>
      </c>
      <c r="I3074" s="587">
        <f t="shared" si="142"/>
        <v>259992.92</v>
      </c>
      <c r="J3074" s="589">
        <f t="shared" si="143"/>
        <v>0</v>
      </c>
    </row>
    <row r="3075" spans="1:10">
      <c r="A3075" s="584">
        <v>2016</v>
      </c>
      <c r="B3075" s="585" t="s">
        <v>1131</v>
      </c>
      <c r="C3075" s="585" t="s">
        <v>31</v>
      </c>
      <c r="D3075" s="586">
        <v>29896</v>
      </c>
      <c r="E3075" s="587">
        <v>24.271999999999998</v>
      </c>
      <c r="F3075" s="587">
        <f t="shared" ref="F3075:F3138" si="144">E3075*D3075</f>
        <v>725635.71199999994</v>
      </c>
      <c r="G3075" s="588">
        <v>0.78</v>
      </c>
      <c r="H3075" s="586">
        <v>12.8</v>
      </c>
      <c r="I3075" s="587">
        <f t="shared" ref="I3075:I3138" si="145">H3075*D3075</f>
        <v>382668.80000000005</v>
      </c>
      <c r="J3075" s="589">
        <f t="shared" ref="J3075:J3138" si="146">IF(B3075="LIG",1,0)</f>
        <v>0</v>
      </c>
    </row>
    <row r="3076" spans="1:10">
      <c r="A3076" s="584">
        <v>2016</v>
      </c>
      <c r="B3076" s="585" t="s">
        <v>1131</v>
      </c>
      <c r="C3076" s="585" t="s">
        <v>31</v>
      </c>
      <c r="D3076" s="586">
        <v>100270</v>
      </c>
      <c r="E3076" s="587">
        <v>25.245999999999999</v>
      </c>
      <c r="F3076" s="587">
        <f t="shared" si="144"/>
        <v>2531416.42</v>
      </c>
      <c r="G3076" s="588">
        <v>4.47</v>
      </c>
      <c r="H3076" s="586">
        <v>9.31</v>
      </c>
      <c r="I3076" s="587">
        <f t="shared" si="145"/>
        <v>933513.70000000007</v>
      </c>
      <c r="J3076" s="589">
        <f t="shared" si="146"/>
        <v>0</v>
      </c>
    </row>
    <row r="3077" spans="1:10">
      <c r="A3077" s="584">
        <v>2016</v>
      </c>
      <c r="B3077" s="585" t="s">
        <v>1131</v>
      </c>
      <c r="C3077" s="585" t="s">
        <v>31</v>
      </c>
      <c r="D3077" s="586">
        <v>25485</v>
      </c>
      <c r="E3077" s="587">
        <v>24.224</v>
      </c>
      <c r="F3077" s="587">
        <f t="shared" si="144"/>
        <v>617348.64</v>
      </c>
      <c r="G3077" s="588">
        <v>0.83</v>
      </c>
      <c r="H3077" s="586">
        <v>12.51</v>
      </c>
      <c r="I3077" s="587">
        <f t="shared" si="145"/>
        <v>318817.34999999998</v>
      </c>
      <c r="J3077" s="589">
        <f t="shared" si="146"/>
        <v>0</v>
      </c>
    </row>
    <row r="3078" spans="1:10">
      <c r="A3078" s="584">
        <v>2016</v>
      </c>
      <c r="B3078" s="585" t="s">
        <v>1131</v>
      </c>
      <c r="C3078" s="585" t="s">
        <v>31</v>
      </c>
      <c r="D3078" s="586">
        <v>25485</v>
      </c>
      <c r="E3078" s="587">
        <v>24.224</v>
      </c>
      <c r="F3078" s="587">
        <f t="shared" si="144"/>
        <v>617348.64</v>
      </c>
      <c r="G3078" s="588">
        <v>0.83</v>
      </c>
      <c r="H3078" s="586">
        <v>12.51</v>
      </c>
      <c r="I3078" s="587">
        <f t="shared" si="145"/>
        <v>318817.34999999998</v>
      </c>
      <c r="J3078" s="589">
        <f t="shared" si="146"/>
        <v>0</v>
      </c>
    </row>
    <row r="3079" spans="1:10">
      <c r="A3079" s="584">
        <v>2016</v>
      </c>
      <c r="B3079" s="585" t="s">
        <v>1131</v>
      </c>
      <c r="C3079" s="585" t="s">
        <v>31</v>
      </c>
      <c r="D3079" s="586">
        <v>9665</v>
      </c>
      <c r="E3079" s="587">
        <v>22.335000000000001</v>
      </c>
      <c r="F3079" s="587">
        <f t="shared" si="144"/>
        <v>215867.77499999999</v>
      </c>
      <c r="G3079" s="588">
        <v>1.71</v>
      </c>
      <c r="H3079" s="586">
        <v>22.8</v>
      </c>
      <c r="I3079" s="587">
        <f t="shared" si="145"/>
        <v>220362</v>
      </c>
      <c r="J3079" s="589">
        <f t="shared" si="146"/>
        <v>0</v>
      </c>
    </row>
    <row r="3080" spans="1:10">
      <c r="A3080" s="584">
        <v>2016</v>
      </c>
      <c r="B3080" s="585" t="s">
        <v>1131</v>
      </c>
      <c r="C3080" s="585" t="s">
        <v>31</v>
      </c>
      <c r="D3080" s="586">
        <v>53269</v>
      </c>
      <c r="E3080" s="587">
        <v>24.457999999999998</v>
      </c>
      <c r="F3080" s="587">
        <f t="shared" si="144"/>
        <v>1302853.2019999998</v>
      </c>
      <c r="G3080" s="588">
        <v>1.72</v>
      </c>
      <c r="H3080" s="586">
        <v>15.2</v>
      </c>
      <c r="I3080" s="587">
        <f t="shared" si="145"/>
        <v>809688.79999999993</v>
      </c>
      <c r="J3080" s="589">
        <f t="shared" si="146"/>
        <v>0</v>
      </c>
    </row>
    <row r="3081" spans="1:10">
      <c r="A3081" s="584">
        <v>2016</v>
      </c>
      <c r="B3081" s="585" t="s">
        <v>1131</v>
      </c>
      <c r="C3081" s="585" t="s">
        <v>31</v>
      </c>
      <c r="D3081" s="586">
        <v>18725</v>
      </c>
      <c r="E3081" s="587">
        <v>23.393999999999998</v>
      </c>
      <c r="F3081" s="587">
        <f t="shared" si="144"/>
        <v>438052.64999999997</v>
      </c>
      <c r="G3081" s="588">
        <v>1.7</v>
      </c>
      <c r="H3081" s="586">
        <v>19.100000000000001</v>
      </c>
      <c r="I3081" s="587">
        <f t="shared" si="145"/>
        <v>357647.5</v>
      </c>
      <c r="J3081" s="589">
        <f t="shared" si="146"/>
        <v>0</v>
      </c>
    </row>
    <row r="3082" spans="1:10">
      <c r="A3082" s="584">
        <v>2016</v>
      </c>
      <c r="B3082" s="585" t="s">
        <v>1131</v>
      </c>
      <c r="C3082" s="585" t="s">
        <v>31</v>
      </c>
      <c r="D3082" s="586">
        <v>9002</v>
      </c>
      <c r="E3082" s="587">
        <v>26.027999999999999</v>
      </c>
      <c r="F3082" s="587">
        <f t="shared" si="144"/>
        <v>234304.05599999998</v>
      </c>
      <c r="G3082" s="588">
        <v>2.79</v>
      </c>
      <c r="H3082" s="586">
        <v>7.6</v>
      </c>
      <c r="I3082" s="587">
        <f t="shared" si="145"/>
        <v>68415.199999999997</v>
      </c>
      <c r="J3082" s="589">
        <f t="shared" si="146"/>
        <v>0</v>
      </c>
    </row>
    <row r="3083" spans="1:10">
      <c r="A3083" s="584">
        <v>2016</v>
      </c>
      <c r="B3083" s="585" t="s">
        <v>1131</v>
      </c>
      <c r="C3083" s="585" t="s">
        <v>31</v>
      </c>
      <c r="D3083" s="586">
        <v>35965</v>
      </c>
      <c r="E3083" s="587">
        <v>25.983000000000001</v>
      </c>
      <c r="F3083" s="587">
        <f t="shared" si="144"/>
        <v>934478.59499999997</v>
      </c>
      <c r="G3083" s="588">
        <v>2.19</v>
      </c>
      <c r="H3083" s="586">
        <v>7.5</v>
      </c>
      <c r="I3083" s="587">
        <f t="shared" si="145"/>
        <v>269737.5</v>
      </c>
      <c r="J3083" s="589">
        <f t="shared" si="146"/>
        <v>0</v>
      </c>
    </row>
    <row r="3084" spans="1:10">
      <c r="A3084" s="584">
        <v>2016</v>
      </c>
      <c r="B3084" s="585" t="s">
        <v>1131</v>
      </c>
      <c r="C3084" s="585" t="s">
        <v>31</v>
      </c>
      <c r="D3084" s="586">
        <v>8873</v>
      </c>
      <c r="E3084" s="587">
        <v>26.05</v>
      </c>
      <c r="F3084" s="587">
        <f t="shared" si="144"/>
        <v>231141.65</v>
      </c>
      <c r="G3084" s="588">
        <v>2.38</v>
      </c>
      <c r="H3084" s="586">
        <v>7.4</v>
      </c>
      <c r="I3084" s="587">
        <f t="shared" si="145"/>
        <v>65660.2</v>
      </c>
      <c r="J3084" s="589">
        <f t="shared" si="146"/>
        <v>0</v>
      </c>
    </row>
    <row r="3085" spans="1:10">
      <c r="A3085" s="584">
        <v>2016</v>
      </c>
      <c r="B3085" s="585" t="s">
        <v>1131</v>
      </c>
      <c r="C3085" s="585" t="s">
        <v>31</v>
      </c>
      <c r="D3085" s="586">
        <v>137525</v>
      </c>
      <c r="E3085" s="587">
        <v>24.053999999999998</v>
      </c>
      <c r="F3085" s="587">
        <f t="shared" si="144"/>
        <v>3308026.3499999996</v>
      </c>
      <c r="G3085" s="588">
        <v>1.49</v>
      </c>
      <c r="H3085" s="586">
        <v>15.9</v>
      </c>
      <c r="I3085" s="587">
        <f t="shared" si="145"/>
        <v>2186647.5</v>
      </c>
      <c r="J3085" s="589">
        <f t="shared" si="146"/>
        <v>0</v>
      </c>
    </row>
    <row r="3086" spans="1:10">
      <c r="A3086" s="584">
        <v>2016</v>
      </c>
      <c r="B3086" s="585" t="s">
        <v>1131</v>
      </c>
      <c r="C3086" s="585" t="s">
        <v>31</v>
      </c>
      <c r="D3086" s="586">
        <v>17903</v>
      </c>
      <c r="E3086" s="587">
        <v>26.495999999999999</v>
      </c>
      <c r="F3086" s="587">
        <f t="shared" si="144"/>
        <v>474357.88799999998</v>
      </c>
      <c r="G3086" s="588">
        <v>2.31</v>
      </c>
      <c r="H3086" s="586">
        <v>7.4</v>
      </c>
      <c r="I3086" s="587">
        <f t="shared" si="145"/>
        <v>132482.20000000001</v>
      </c>
      <c r="J3086" s="589">
        <f t="shared" si="146"/>
        <v>0</v>
      </c>
    </row>
    <row r="3087" spans="1:10">
      <c r="A3087" s="584">
        <v>2016</v>
      </c>
      <c r="B3087" s="585" t="s">
        <v>1127</v>
      </c>
      <c r="C3087" s="585" t="s">
        <v>31</v>
      </c>
      <c r="D3087" s="586">
        <v>35561</v>
      </c>
      <c r="E3087" s="587">
        <v>17.84</v>
      </c>
      <c r="F3087" s="587">
        <f t="shared" si="144"/>
        <v>634408.24</v>
      </c>
      <c r="G3087" s="588">
        <v>0.21</v>
      </c>
      <c r="H3087" s="586">
        <v>4.9000000000000004</v>
      </c>
      <c r="I3087" s="587">
        <f t="shared" si="145"/>
        <v>174248.90000000002</v>
      </c>
      <c r="J3087" s="589">
        <f t="shared" si="146"/>
        <v>0</v>
      </c>
    </row>
    <row r="3088" spans="1:10">
      <c r="A3088" s="584">
        <v>2016</v>
      </c>
      <c r="B3088" s="585" t="s">
        <v>1127</v>
      </c>
      <c r="C3088" s="585" t="s">
        <v>31</v>
      </c>
      <c r="D3088" s="586">
        <v>45616</v>
      </c>
      <c r="E3088" s="587">
        <v>17.98</v>
      </c>
      <c r="F3088" s="587">
        <f t="shared" si="144"/>
        <v>820175.68</v>
      </c>
      <c r="G3088" s="588">
        <v>0.22</v>
      </c>
      <c r="H3088" s="586">
        <v>4.8</v>
      </c>
      <c r="I3088" s="587">
        <f t="shared" si="145"/>
        <v>218956.79999999999</v>
      </c>
      <c r="J3088" s="589">
        <f t="shared" si="146"/>
        <v>0</v>
      </c>
    </row>
    <row r="3089" spans="1:10">
      <c r="A3089" s="584">
        <v>2016</v>
      </c>
      <c r="B3089" s="585" t="s">
        <v>1127</v>
      </c>
      <c r="C3089" s="585" t="s">
        <v>31</v>
      </c>
      <c r="D3089" s="586">
        <v>30207</v>
      </c>
      <c r="E3089" s="587">
        <v>18.158000000000001</v>
      </c>
      <c r="F3089" s="587">
        <f t="shared" si="144"/>
        <v>548498.70600000001</v>
      </c>
      <c r="G3089" s="588">
        <v>0.24</v>
      </c>
      <c r="H3089" s="586">
        <v>4.4000000000000004</v>
      </c>
      <c r="I3089" s="587">
        <f t="shared" si="145"/>
        <v>132910.80000000002</v>
      </c>
      <c r="J3089" s="589">
        <f t="shared" si="146"/>
        <v>0</v>
      </c>
    </row>
    <row r="3090" spans="1:10">
      <c r="A3090" s="584">
        <v>2016</v>
      </c>
      <c r="B3090" s="585" t="s">
        <v>1127</v>
      </c>
      <c r="C3090" s="585" t="s">
        <v>31</v>
      </c>
      <c r="D3090" s="586">
        <v>33981</v>
      </c>
      <c r="E3090" s="587">
        <v>18</v>
      </c>
      <c r="F3090" s="587">
        <f t="shared" si="144"/>
        <v>611658</v>
      </c>
      <c r="G3090" s="588">
        <v>0.23</v>
      </c>
      <c r="H3090" s="586">
        <v>5</v>
      </c>
      <c r="I3090" s="587">
        <f t="shared" si="145"/>
        <v>169905</v>
      </c>
      <c r="J3090" s="589">
        <f t="shared" si="146"/>
        <v>0</v>
      </c>
    </row>
    <row r="3091" spans="1:10">
      <c r="A3091" s="584">
        <v>2016</v>
      </c>
      <c r="B3091" s="585" t="s">
        <v>1127</v>
      </c>
      <c r="C3091" s="585" t="s">
        <v>31</v>
      </c>
      <c r="D3091" s="586">
        <v>50699</v>
      </c>
      <c r="E3091" s="587">
        <v>17.600000000000001</v>
      </c>
      <c r="F3091" s="587">
        <f t="shared" si="144"/>
        <v>892302.4</v>
      </c>
      <c r="G3091" s="588">
        <v>0.22</v>
      </c>
      <c r="H3091" s="586">
        <v>5.8</v>
      </c>
      <c r="I3091" s="587">
        <f t="shared" si="145"/>
        <v>294054.2</v>
      </c>
      <c r="J3091" s="589">
        <f t="shared" si="146"/>
        <v>0</v>
      </c>
    </row>
    <row r="3092" spans="1:10">
      <c r="A3092" s="584">
        <v>2016</v>
      </c>
      <c r="B3092" s="585" t="s">
        <v>1127</v>
      </c>
      <c r="C3092" s="585" t="s">
        <v>31</v>
      </c>
      <c r="D3092" s="586">
        <v>50853</v>
      </c>
      <c r="E3092" s="587">
        <v>18</v>
      </c>
      <c r="F3092" s="587">
        <f t="shared" si="144"/>
        <v>915354</v>
      </c>
      <c r="G3092" s="588">
        <v>0.24</v>
      </c>
      <c r="H3092" s="586">
        <v>4.5999999999999996</v>
      </c>
      <c r="I3092" s="587">
        <f t="shared" si="145"/>
        <v>233923.8</v>
      </c>
      <c r="J3092" s="589">
        <f t="shared" si="146"/>
        <v>0</v>
      </c>
    </row>
    <row r="3093" spans="1:10">
      <c r="A3093" s="584">
        <v>2016</v>
      </c>
      <c r="B3093" s="585" t="s">
        <v>1131</v>
      </c>
      <c r="C3093" s="585" t="s">
        <v>31</v>
      </c>
      <c r="D3093" s="586">
        <v>305</v>
      </c>
      <c r="E3093" s="587">
        <v>22.78</v>
      </c>
      <c r="F3093" s="587">
        <f t="shared" si="144"/>
        <v>6947.9000000000005</v>
      </c>
      <c r="G3093" s="588">
        <v>1.37</v>
      </c>
      <c r="H3093" s="586">
        <v>7</v>
      </c>
      <c r="I3093" s="587">
        <f t="shared" si="145"/>
        <v>2135</v>
      </c>
      <c r="J3093" s="589">
        <f t="shared" si="146"/>
        <v>0</v>
      </c>
    </row>
    <row r="3094" spans="1:10">
      <c r="A3094" s="584">
        <v>2016</v>
      </c>
      <c r="B3094" s="585" t="s">
        <v>1127</v>
      </c>
      <c r="C3094" s="585" t="s">
        <v>31</v>
      </c>
      <c r="D3094" s="586">
        <v>134148</v>
      </c>
      <c r="E3094" s="587">
        <v>17.911999999999999</v>
      </c>
      <c r="F3094" s="587">
        <f t="shared" si="144"/>
        <v>2402858.9759999998</v>
      </c>
      <c r="G3094" s="588">
        <v>0.23</v>
      </c>
      <c r="H3094" s="586">
        <v>5.0999999999999996</v>
      </c>
      <c r="I3094" s="587">
        <f t="shared" si="145"/>
        <v>684154.79999999993</v>
      </c>
      <c r="J3094" s="589">
        <f t="shared" si="146"/>
        <v>0</v>
      </c>
    </row>
    <row r="3095" spans="1:10">
      <c r="A3095" s="584">
        <v>2016</v>
      </c>
      <c r="B3095" s="585" t="s">
        <v>1127</v>
      </c>
      <c r="C3095" s="585" t="s">
        <v>31</v>
      </c>
      <c r="D3095" s="586">
        <v>241243</v>
      </c>
      <c r="E3095" s="587">
        <v>15.972</v>
      </c>
      <c r="F3095" s="587">
        <f t="shared" si="144"/>
        <v>3853133.196</v>
      </c>
      <c r="G3095" s="588">
        <v>0.33</v>
      </c>
      <c r="H3095" s="586">
        <v>5.7</v>
      </c>
      <c r="I3095" s="587">
        <f t="shared" si="145"/>
        <v>1375085.1</v>
      </c>
      <c r="J3095" s="589">
        <f t="shared" si="146"/>
        <v>0</v>
      </c>
    </row>
    <row r="3096" spans="1:10">
      <c r="A3096" s="584">
        <v>2016</v>
      </c>
      <c r="B3096" s="585" t="s">
        <v>1127</v>
      </c>
      <c r="C3096" s="585" t="s">
        <v>31</v>
      </c>
      <c r="D3096" s="586">
        <v>31795</v>
      </c>
      <c r="E3096" s="587">
        <v>16.763999999999999</v>
      </c>
      <c r="F3096" s="587">
        <f t="shared" si="144"/>
        <v>533011.38</v>
      </c>
      <c r="G3096" s="588">
        <v>0.28000000000000003</v>
      </c>
      <c r="H3096" s="586">
        <v>5.9</v>
      </c>
      <c r="I3096" s="587">
        <f t="shared" si="145"/>
        <v>187590.5</v>
      </c>
      <c r="J3096" s="589">
        <f t="shared" si="146"/>
        <v>0</v>
      </c>
    </row>
    <row r="3097" spans="1:10">
      <c r="A3097" s="584">
        <v>2016</v>
      </c>
      <c r="B3097" s="585" t="s">
        <v>1127</v>
      </c>
      <c r="C3097" s="585" t="s">
        <v>31</v>
      </c>
      <c r="D3097" s="586">
        <v>193502</v>
      </c>
      <c r="E3097" s="587">
        <v>20.170000000000002</v>
      </c>
      <c r="F3097" s="587">
        <f t="shared" si="144"/>
        <v>3902935.3400000003</v>
      </c>
      <c r="G3097" s="588">
        <v>0.76</v>
      </c>
      <c r="H3097" s="586">
        <v>4.8</v>
      </c>
      <c r="I3097" s="587">
        <f t="shared" si="145"/>
        <v>928809.6</v>
      </c>
      <c r="J3097" s="589">
        <f t="shared" si="146"/>
        <v>0</v>
      </c>
    </row>
    <row r="3098" spans="1:10">
      <c r="A3098" s="584">
        <v>2016</v>
      </c>
      <c r="B3098" s="585" t="s">
        <v>1127</v>
      </c>
      <c r="C3098" s="585" t="s">
        <v>31</v>
      </c>
      <c r="D3098" s="586">
        <v>33588</v>
      </c>
      <c r="E3098" s="587">
        <v>17.654</v>
      </c>
      <c r="F3098" s="587">
        <f t="shared" si="144"/>
        <v>592962.55200000003</v>
      </c>
      <c r="G3098" s="588">
        <v>0.23</v>
      </c>
      <c r="H3098" s="586">
        <v>5.2</v>
      </c>
      <c r="I3098" s="587">
        <f t="shared" si="145"/>
        <v>174657.6</v>
      </c>
      <c r="J3098" s="589">
        <f t="shared" si="146"/>
        <v>0</v>
      </c>
    </row>
    <row r="3099" spans="1:10">
      <c r="A3099" s="584">
        <v>2016</v>
      </c>
      <c r="B3099" s="585" t="s">
        <v>1131</v>
      </c>
      <c r="C3099" s="585" t="s">
        <v>31</v>
      </c>
      <c r="D3099" s="586">
        <v>349250</v>
      </c>
      <c r="E3099" s="587">
        <v>21.5</v>
      </c>
      <c r="F3099" s="587">
        <f t="shared" si="144"/>
        <v>7508875</v>
      </c>
      <c r="G3099" s="588">
        <v>0.59</v>
      </c>
      <c r="H3099" s="586">
        <v>10.7</v>
      </c>
      <c r="I3099" s="587">
        <f t="shared" si="145"/>
        <v>3736974.9999999995</v>
      </c>
      <c r="J3099" s="589">
        <f t="shared" si="146"/>
        <v>0</v>
      </c>
    </row>
    <row r="3100" spans="1:10">
      <c r="A3100" s="584">
        <v>2016</v>
      </c>
      <c r="B3100" s="585" t="s">
        <v>1127</v>
      </c>
      <c r="C3100" s="585" t="s">
        <v>31</v>
      </c>
      <c r="D3100" s="586">
        <v>144376</v>
      </c>
      <c r="E3100" s="587">
        <v>17.696000000000002</v>
      </c>
      <c r="F3100" s="587">
        <f t="shared" si="144"/>
        <v>2554877.696</v>
      </c>
      <c r="G3100" s="588">
        <v>0.2</v>
      </c>
      <c r="H3100" s="586">
        <v>5.3</v>
      </c>
      <c r="I3100" s="587">
        <f t="shared" si="145"/>
        <v>765192.79999999993</v>
      </c>
      <c r="J3100" s="589">
        <f t="shared" si="146"/>
        <v>0</v>
      </c>
    </row>
    <row r="3101" spans="1:10">
      <c r="A3101" s="584">
        <v>2016</v>
      </c>
      <c r="B3101" s="585" t="s">
        <v>1127</v>
      </c>
      <c r="C3101" s="585" t="s">
        <v>31</v>
      </c>
      <c r="D3101" s="586">
        <v>32040</v>
      </c>
      <c r="E3101" s="587">
        <v>17.54</v>
      </c>
      <c r="F3101" s="587">
        <f t="shared" si="144"/>
        <v>561981.6</v>
      </c>
      <c r="G3101" s="588">
        <v>0.19</v>
      </c>
      <c r="H3101" s="586">
        <v>4.5999999999999996</v>
      </c>
      <c r="I3101" s="587">
        <f t="shared" si="145"/>
        <v>147384</v>
      </c>
      <c r="J3101" s="589">
        <f t="shared" si="146"/>
        <v>0</v>
      </c>
    </row>
    <row r="3102" spans="1:10">
      <c r="A3102" s="584">
        <v>2016</v>
      </c>
      <c r="B3102" s="585" t="s">
        <v>1127</v>
      </c>
      <c r="C3102" s="585" t="s">
        <v>31</v>
      </c>
      <c r="D3102" s="586">
        <v>192176</v>
      </c>
      <c r="E3102" s="587">
        <v>17.861999999999998</v>
      </c>
      <c r="F3102" s="587">
        <f t="shared" si="144"/>
        <v>3432647.7119999998</v>
      </c>
      <c r="G3102" s="588">
        <v>0.23</v>
      </c>
      <c r="H3102" s="586">
        <v>4.8</v>
      </c>
      <c r="I3102" s="587">
        <f t="shared" si="145"/>
        <v>922444.79999999993</v>
      </c>
      <c r="J3102" s="589">
        <f t="shared" si="146"/>
        <v>0</v>
      </c>
    </row>
    <row r="3103" spans="1:10">
      <c r="A3103" s="584">
        <v>2016</v>
      </c>
      <c r="B3103" s="585" t="s">
        <v>1127</v>
      </c>
      <c r="C3103" s="585" t="s">
        <v>31</v>
      </c>
      <c r="D3103" s="586">
        <v>16059</v>
      </c>
      <c r="E3103" s="587">
        <v>17.783999999999999</v>
      </c>
      <c r="F3103" s="587">
        <f t="shared" si="144"/>
        <v>285593.25599999999</v>
      </c>
      <c r="G3103" s="588">
        <v>0.19</v>
      </c>
      <c r="H3103" s="586">
        <v>4.8</v>
      </c>
      <c r="I3103" s="587">
        <f t="shared" si="145"/>
        <v>77083.199999999997</v>
      </c>
      <c r="J3103" s="589">
        <f t="shared" si="146"/>
        <v>0</v>
      </c>
    </row>
    <row r="3104" spans="1:10">
      <c r="A3104" s="584">
        <v>2016</v>
      </c>
      <c r="B3104" s="585" t="s">
        <v>1127</v>
      </c>
      <c r="C3104" s="585" t="s">
        <v>31</v>
      </c>
      <c r="D3104" s="586">
        <v>79868</v>
      </c>
      <c r="E3104" s="587">
        <v>17.768000000000001</v>
      </c>
      <c r="F3104" s="587">
        <f t="shared" si="144"/>
        <v>1419094.6240000001</v>
      </c>
      <c r="G3104" s="588">
        <v>0.24</v>
      </c>
      <c r="H3104" s="586">
        <v>5</v>
      </c>
      <c r="I3104" s="587">
        <f t="shared" si="145"/>
        <v>399340</v>
      </c>
      <c r="J3104" s="589">
        <f t="shared" si="146"/>
        <v>0</v>
      </c>
    </row>
    <row r="3105" spans="1:10">
      <c r="A3105" s="584">
        <v>2016</v>
      </c>
      <c r="B3105" s="585" t="s">
        <v>1127</v>
      </c>
      <c r="C3105" s="585" t="s">
        <v>31</v>
      </c>
      <c r="D3105" s="586">
        <v>32077</v>
      </c>
      <c r="E3105" s="587">
        <v>17.760000000000002</v>
      </c>
      <c r="F3105" s="587">
        <f t="shared" si="144"/>
        <v>569687.52</v>
      </c>
      <c r="G3105" s="588">
        <v>0.26</v>
      </c>
      <c r="H3105" s="586">
        <v>5</v>
      </c>
      <c r="I3105" s="587">
        <f t="shared" si="145"/>
        <v>160385</v>
      </c>
      <c r="J3105" s="589">
        <f t="shared" si="146"/>
        <v>0</v>
      </c>
    </row>
    <row r="3106" spans="1:10">
      <c r="A3106" s="584">
        <v>2016</v>
      </c>
      <c r="B3106" s="585" t="s">
        <v>1131</v>
      </c>
      <c r="C3106" s="585" t="s">
        <v>31</v>
      </c>
      <c r="D3106" s="586">
        <v>143163</v>
      </c>
      <c r="E3106" s="587">
        <v>24.94</v>
      </c>
      <c r="F3106" s="587">
        <f t="shared" si="144"/>
        <v>3570485.22</v>
      </c>
      <c r="G3106" s="588">
        <v>4.54</v>
      </c>
      <c r="H3106" s="586">
        <v>9.5</v>
      </c>
      <c r="I3106" s="587">
        <f t="shared" si="145"/>
        <v>1360048.5</v>
      </c>
      <c r="J3106" s="589">
        <f t="shared" si="146"/>
        <v>0</v>
      </c>
    </row>
    <row r="3107" spans="1:10">
      <c r="A3107" s="584">
        <v>2016</v>
      </c>
      <c r="B3107" s="585" t="s">
        <v>1127</v>
      </c>
      <c r="C3107" s="585" t="s">
        <v>31</v>
      </c>
      <c r="D3107" s="586">
        <v>49077</v>
      </c>
      <c r="E3107" s="587">
        <v>17.79</v>
      </c>
      <c r="F3107" s="587">
        <f t="shared" si="144"/>
        <v>873079.83</v>
      </c>
      <c r="G3107" s="588">
        <v>0.24</v>
      </c>
      <c r="H3107" s="586">
        <v>5.3</v>
      </c>
      <c r="I3107" s="587">
        <f t="shared" si="145"/>
        <v>260108.1</v>
      </c>
      <c r="J3107" s="589">
        <f t="shared" si="146"/>
        <v>0</v>
      </c>
    </row>
    <row r="3108" spans="1:10">
      <c r="A3108" s="584">
        <v>2016</v>
      </c>
      <c r="B3108" s="585" t="s">
        <v>1127</v>
      </c>
      <c r="C3108" s="585" t="s">
        <v>31</v>
      </c>
      <c r="D3108" s="586">
        <v>63707</v>
      </c>
      <c r="E3108" s="587">
        <v>17.600000000000001</v>
      </c>
      <c r="F3108" s="587">
        <f t="shared" si="144"/>
        <v>1121243.2000000002</v>
      </c>
      <c r="G3108" s="588">
        <v>0.23</v>
      </c>
      <c r="H3108" s="586">
        <v>5.2</v>
      </c>
      <c r="I3108" s="587">
        <f t="shared" si="145"/>
        <v>331276.40000000002</v>
      </c>
      <c r="J3108" s="589">
        <f t="shared" si="146"/>
        <v>0</v>
      </c>
    </row>
    <row r="3109" spans="1:10">
      <c r="A3109" s="584">
        <v>2016</v>
      </c>
      <c r="B3109" s="585" t="s">
        <v>1127</v>
      </c>
      <c r="C3109" s="585" t="s">
        <v>31</v>
      </c>
      <c r="D3109" s="586">
        <v>52561</v>
      </c>
      <c r="E3109" s="587">
        <v>17.600000000000001</v>
      </c>
      <c r="F3109" s="587">
        <f t="shared" si="144"/>
        <v>925073.60000000009</v>
      </c>
      <c r="G3109" s="588">
        <v>0.23</v>
      </c>
      <c r="H3109" s="586">
        <v>4.7</v>
      </c>
      <c r="I3109" s="587">
        <f t="shared" si="145"/>
        <v>247036.7</v>
      </c>
      <c r="J3109" s="589">
        <f t="shared" si="146"/>
        <v>0</v>
      </c>
    </row>
    <row r="3110" spans="1:10">
      <c r="A3110" s="584">
        <v>2016</v>
      </c>
      <c r="B3110" s="585" t="s">
        <v>1127</v>
      </c>
      <c r="C3110" s="585" t="s">
        <v>31</v>
      </c>
      <c r="D3110" s="586">
        <v>606</v>
      </c>
      <c r="E3110" s="587">
        <v>17.600000000000001</v>
      </c>
      <c r="F3110" s="587">
        <f t="shared" si="144"/>
        <v>10665.6</v>
      </c>
      <c r="G3110" s="588">
        <v>0.28999999999999998</v>
      </c>
      <c r="H3110" s="586">
        <v>5.8</v>
      </c>
      <c r="I3110" s="587">
        <f t="shared" si="145"/>
        <v>3514.7999999999997</v>
      </c>
      <c r="J3110" s="589">
        <f t="shared" si="146"/>
        <v>0</v>
      </c>
    </row>
    <row r="3111" spans="1:10">
      <c r="A3111" s="584">
        <v>2016</v>
      </c>
      <c r="B3111" s="585" t="s">
        <v>1127</v>
      </c>
      <c r="C3111" s="585" t="s">
        <v>31</v>
      </c>
      <c r="D3111" s="586">
        <v>102630</v>
      </c>
      <c r="E3111" s="587">
        <v>20.8</v>
      </c>
      <c r="F3111" s="587">
        <f t="shared" si="144"/>
        <v>2134704</v>
      </c>
      <c r="G3111" s="588">
        <v>0.46</v>
      </c>
      <c r="H3111" s="586">
        <v>5.9</v>
      </c>
      <c r="I3111" s="587">
        <f t="shared" si="145"/>
        <v>605517</v>
      </c>
      <c r="J3111" s="589">
        <f t="shared" si="146"/>
        <v>0</v>
      </c>
    </row>
    <row r="3112" spans="1:10">
      <c r="A3112" s="584">
        <v>2016</v>
      </c>
      <c r="B3112" s="585" t="s">
        <v>1127</v>
      </c>
      <c r="C3112" s="585" t="s">
        <v>31</v>
      </c>
      <c r="D3112" s="586">
        <v>91855</v>
      </c>
      <c r="E3112" s="587">
        <v>20.8</v>
      </c>
      <c r="F3112" s="587">
        <f t="shared" si="144"/>
        <v>1910584</v>
      </c>
      <c r="G3112" s="588">
        <v>0.46</v>
      </c>
      <c r="H3112" s="586">
        <v>5.9</v>
      </c>
      <c r="I3112" s="587">
        <f t="shared" si="145"/>
        <v>541944.5</v>
      </c>
      <c r="J3112" s="589">
        <f t="shared" si="146"/>
        <v>0</v>
      </c>
    </row>
    <row r="3113" spans="1:10">
      <c r="A3113" s="584">
        <v>2016</v>
      </c>
      <c r="B3113" s="585" t="s">
        <v>1127</v>
      </c>
      <c r="C3113" s="585" t="s">
        <v>31</v>
      </c>
      <c r="D3113" s="586">
        <v>162739</v>
      </c>
      <c r="E3113" s="587">
        <v>19.63</v>
      </c>
      <c r="F3113" s="587">
        <f t="shared" si="144"/>
        <v>3194566.57</v>
      </c>
      <c r="G3113" s="588">
        <v>0.42</v>
      </c>
      <c r="H3113" s="586">
        <v>7.4</v>
      </c>
      <c r="I3113" s="587">
        <f t="shared" si="145"/>
        <v>1204268.6000000001</v>
      </c>
      <c r="J3113" s="589">
        <f t="shared" si="146"/>
        <v>0</v>
      </c>
    </row>
    <row r="3114" spans="1:10">
      <c r="A3114" s="584">
        <v>2016</v>
      </c>
      <c r="B3114" s="585" t="s">
        <v>1133</v>
      </c>
      <c r="C3114" s="585" t="s">
        <v>31</v>
      </c>
      <c r="D3114" s="586">
        <v>476631</v>
      </c>
      <c r="E3114" s="587">
        <v>12.8</v>
      </c>
      <c r="F3114" s="587">
        <f t="shared" si="144"/>
        <v>6100876.8000000007</v>
      </c>
      <c r="G3114" s="588">
        <v>0.64</v>
      </c>
      <c r="H3114" s="586">
        <v>10</v>
      </c>
      <c r="I3114" s="587">
        <f t="shared" si="145"/>
        <v>4766310</v>
      </c>
      <c r="J3114" s="589">
        <f t="shared" si="146"/>
        <v>1</v>
      </c>
    </row>
    <row r="3115" spans="1:10">
      <c r="A3115" s="584">
        <v>2016</v>
      </c>
      <c r="B3115" s="585" t="s">
        <v>1131</v>
      </c>
      <c r="C3115" s="585" t="s">
        <v>31</v>
      </c>
      <c r="D3115" s="586">
        <v>51684</v>
      </c>
      <c r="E3115" s="587">
        <v>23.58</v>
      </c>
      <c r="F3115" s="587">
        <f t="shared" si="144"/>
        <v>1218708.72</v>
      </c>
      <c r="G3115" s="588">
        <v>2.78</v>
      </c>
      <c r="H3115" s="586">
        <v>8.4</v>
      </c>
      <c r="I3115" s="587">
        <f t="shared" si="145"/>
        <v>434145.60000000003</v>
      </c>
      <c r="J3115" s="589">
        <f t="shared" si="146"/>
        <v>0</v>
      </c>
    </row>
    <row r="3116" spans="1:10">
      <c r="A3116" s="584">
        <v>2016</v>
      </c>
      <c r="B3116" s="585" t="s">
        <v>1131</v>
      </c>
      <c r="C3116" s="585" t="s">
        <v>31</v>
      </c>
      <c r="D3116" s="586">
        <v>22774</v>
      </c>
      <c r="E3116" s="587">
        <v>23.41</v>
      </c>
      <c r="F3116" s="587">
        <f t="shared" si="144"/>
        <v>533139.34</v>
      </c>
      <c r="G3116" s="588">
        <v>2.4900000000000002</v>
      </c>
      <c r="H3116" s="586">
        <v>8.8000000000000007</v>
      </c>
      <c r="I3116" s="587">
        <f t="shared" si="145"/>
        <v>200411.2</v>
      </c>
      <c r="J3116" s="589">
        <f t="shared" si="146"/>
        <v>0</v>
      </c>
    </row>
    <row r="3117" spans="1:10">
      <c r="A3117" s="584">
        <v>2016</v>
      </c>
      <c r="B3117" s="585" t="s">
        <v>1131</v>
      </c>
      <c r="C3117" s="585" t="s">
        <v>31</v>
      </c>
      <c r="D3117" s="586">
        <v>10406</v>
      </c>
      <c r="E3117" s="587">
        <v>25.17</v>
      </c>
      <c r="F3117" s="587">
        <f t="shared" si="144"/>
        <v>261919.02000000002</v>
      </c>
      <c r="G3117" s="588">
        <v>2.65</v>
      </c>
      <c r="H3117" s="586">
        <v>9.1999999999999993</v>
      </c>
      <c r="I3117" s="587">
        <f t="shared" si="145"/>
        <v>95735.2</v>
      </c>
      <c r="J3117" s="589">
        <f t="shared" si="146"/>
        <v>0</v>
      </c>
    </row>
    <row r="3118" spans="1:10">
      <c r="A3118" s="584">
        <v>2016</v>
      </c>
      <c r="B3118" s="585" t="s">
        <v>1131</v>
      </c>
      <c r="C3118" s="585" t="s">
        <v>31</v>
      </c>
      <c r="D3118" s="586">
        <v>12648</v>
      </c>
      <c r="E3118" s="587">
        <v>23.7</v>
      </c>
      <c r="F3118" s="587">
        <f t="shared" si="144"/>
        <v>299757.59999999998</v>
      </c>
      <c r="G3118" s="588">
        <v>2.79</v>
      </c>
      <c r="H3118" s="586">
        <v>8.6</v>
      </c>
      <c r="I3118" s="587">
        <f t="shared" si="145"/>
        <v>108772.79999999999</v>
      </c>
      <c r="J3118" s="589">
        <f t="shared" si="146"/>
        <v>0</v>
      </c>
    </row>
    <row r="3119" spans="1:10">
      <c r="A3119" s="584">
        <v>2016</v>
      </c>
      <c r="B3119" s="585" t="s">
        <v>1131</v>
      </c>
      <c r="C3119" s="585" t="s">
        <v>31</v>
      </c>
      <c r="D3119" s="586">
        <v>30208</v>
      </c>
      <c r="E3119" s="587">
        <v>23.53</v>
      </c>
      <c r="F3119" s="587">
        <f t="shared" si="144"/>
        <v>710794.23999999999</v>
      </c>
      <c r="G3119" s="588">
        <v>2.5499999999999998</v>
      </c>
      <c r="H3119" s="586">
        <v>8.1</v>
      </c>
      <c r="I3119" s="587">
        <f t="shared" si="145"/>
        <v>244684.79999999999</v>
      </c>
      <c r="J3119" s="589">
        <f t="shared" si="146"/>
        <v>0</v>
      </c>
    </row>
    <row r="3120" spans="1:10">
      <c r="A3120" s="584">
        <v>2016</v>
      </c>
      <c r="B3120" s="585" t="s">
        <v>1131</v>
      </c>
      <c r="C3120" s="585" t="s">
        <v>31</v>
      </c>
      <c r="D3120" s="586">
        <v>9037</v>
      </c>
      <c r="E3120" s="587">
        <v>25.09</v>
      </c>
      <c r="F3120" s="587">
        <f t="shared" si="144"/>
        <v>226738.33</v>
      </c>
      <c r="G3120" s="588">
        <v>3</v>
      </c>
      <c r="H3120" s="586">
        <v>9.5</v>
      </c>
      <c r="I3120" s="587">
        <f t="shared" si="145"/>
        <v>85851.5</v>
      </c>
      <c r="J3120" s="589">
        <f t="shared" si="146"/>
        <v>0</v>
      </c>
    </row>
    <row r="3121" spans="1:10">
      <c r="A3121" s="584">
        <v>2016</v>
      </c>
      <c r="B3121" s="585" t="s">
        <v>1131</v>
      </c>
      <c r="C3121" s="585" t="s">
        <v>31</v>
      </c>
      <c r="D3121" s="586">
        <v>1951</v>
      </c>
      <c r="E3121" s="587">
        <v>23.75</v>
      </c>
      <c r="F3121" s="587">
        <f t="shared" si="144"/>
        <v>46336.25</v>
      </c>
      <c r="G3121" s="588">
        <v>2.8</v>
      </c>
      <c r="H3121" s="586">
        <v>8.6999999999999993</v>
      </c>
      <c r="I3121" s="587">
        <f t="shared" si="145"/>
        <v>16973.699999999997</v>
      </c>
      <c r="J3121" s="589">
        <f t="shared" si="146"/>
        <v>0</v>
      </c>
    </row>
    <row r="3122" spans="1:10">
      <c r="A3122" s="584">
        <v>2016</v>
      </c>
      <c r="B3122" s="585" t="s">
        <v>1131</v>
      </c>
      <c r="C3122" s="585" t="s">
        <v>31</v>
      </c>
      <c r="D3122" s="586">
        <v>39168</v>
      </c>
      <c r="E3122" s="587">
        <v>21.69</v>
      </c>
      <c r="F3122" s="587">
        <f t="shared" si="144"/>
        <v>849553.92000000004</v>
      </c>
      <c r="G3122" s="588">
        <v>3.76</v>
      </c>
      <c r="H3122" s="586">
        <v>18</v>
      </c>
      <c r="I3122" s="587">
        <f t="shared" si="145"/>
        <v>705024</v>
      </c>
      <c r="J3122" s="589">
        <f t="shared" si="146"/>
        <v>0</v>
      </c>
    </row>
    <row r="3123" spans="1:10">
      <c r="A3123" s="584">
        <v>2016</v>
      </c>
      <c r="B3123" s="585" t="s">
        <v>1131</v>
      </c>
      <c r="C3123" s="585" t="s">
        <v>31</v>
      </c>
      <c r="D3123" s="586">
        <v>31753</v>
      </c>
      <c r="E3123" s="587">
        <v>21.76</v>
      </c>
      <c r="F3123" s="587">
        <f t="shared" si="144"/>
        <v>690945.28</v>
      </c>
      <c r="G3123" s="588">
        <v>4.72</v>
      </c>
      <c r="H3123" s="586">
        <v>18.3</v>
      </c>
      <c r="I3123" s="587">
        <f t="shared" si="145"/>
        <v>581079.9</v>
      </c>
      <c r="J3123" s="589">
        <f t="shared" si="146"/>
        <v>0</v>
      </c>
    </row>
    <row r="3124" spans="1:10">
      <c r="A3124" s="584">
        <v>2016</v>
      </c>
      <c r="B3124" s="585" t="s">
        <v>1131</v>
      </c>
      <c r="C3124" s="585" t="s">
        <v>31</v>
      </c>
      <c r="D3124" s="586">
        <v>11392</v>
      </c>
      <c r="E3124" s="587">
        <v>23.76</v>
      </c>
      <c r="F3124" s="587">
        <f t="shared" si="144"/>
        <v>270673.92000000004</v>
      </c>
      <c r="G3124" s="588">
        <v>2.81</v>
      </c>
      <c r="H3124" s="586">
        <v>8.3000000000000007</v>
      </c>
      <c r="I3124" s="587">
        <f t="shared" si="145"/>
        <v>94553.600000000006</v>
      </c>
      <c r="J3124" s="589">
        <f t="shared" si="146"/>
        <v>0</v>
      </c>
    </row>
    <row r="3125" spans="1:10">
      <c r="A3125" s="584">
        <v>2016</v>
      </c>
      <c r="B3125" s="585" t="s">
        <v>1131</v>
      </c>
      <c r="C3125" s="585" t="s">
        <v>31</v>
      </c>
      <c r="D3125" s="586">
        <v>30261</v>
      </c>
      <c r="E3125" s="587">
        <v>23.03</v>
      </c>
      <c r="F3125" s="587">
        <f t="shared" si="144"/>
        <v>696910.83000000007</v>
      </c>
      <c r="G3125" s="588">
        <v>2.89</v>
      </c>
      <c r="H3125" s="586">
        <v>8.1</v>
      </c>
      <c r="I3125" s="587">
        <f t="shared" si="145"/>
        <v>245114.09999999998</v>
      </c>
      <c r="J3125" s="589">
        <f t="shared" si="146"/>
        <v>0</v>
      </c>
    </row>
    <row r="3126" spans="1:10">
      <c r="A3126" s="584">
        <v>2016</v>
      </c>
      <c r="B3126" s="585" t="s">
        <v>1131</v>
      </c>
      <c r="C3126" s="585" t="s">
        <v>31</v>
      </c>
      <c r="D3126" s="586">
        <v>30991</v>
      </c>
      <c r="E3126" s="587">
        <v>22.26</v>
      </c>
      <c r="F3126" s="587">
        <f t="shared" si="144"/>
        <v>689859.66</v>
      </c>
      <c r="G3126" s="588">
        <v>3.09</v>
      </c>
      <c r="H3126" s="586">
        <v>8.8000000000000007</v>
      </c>
      <c r="I3126" s="587">
        <f t="shared" si="145"/>
        <v>272720.80000000005</v>
      </c>
      <c r="J3126" s="589">
        <f t="shared" si="146"/>
        <v>0</v>
      </c>
    </row>
    <row r="3127" spans="1:10">
      <c r="A3127" s="584">
        <v>2016</v>
      </c>
      <c r="B3127" s="585" t="s">
        <v>1131</v>
      </c>
      <c r="C3127" s="585" t="s">
        <v>31</v>
      </c>
      <c r="D3127" s="586">
        <v>4990</v>
      </c>
      <c r="E3127" s="587">
        <v>22.32</v>
      </c>
      <c r="F3127" s="587">
        <f t="shared" si="144"/>
        <v>111376.8</v>
      </c>
      <c r="G3127" s="588">
        <v>4.42</v>
      </c>
      <c r="H3127" s="586">
        <v>17.100000000000001</v>
      </c>
      <c r="I3127" s="587">
        <f t="shared" si="145"/>
        <v>85329</v>
      </c>
      <c r="J3127" s="589">
        <f t="shared" si="146"/>
        <v>0</v>
      </c>
    </row>
    <row r="3128" spans="1:10">
      <c r="A3128" s="584">
        <v>2016</v>
      </c>
      <c r="B3128" s="585" t="s">
        <v>1131</v>
      </c>
      <c r="C3128" s="585" t="s">
        <v>31</v>
      </c>
      <c r="D3128" s="586">
        <v>8215</v>
      </c>
      <c r="E3128" s="587">
        <v>23.64</v>
      </c>
      <c r="F3128" s="587">
        <f t="shared" si="144"/>
        <v>194202.6</v>
      </c>
      <c r="G3128" s="588">
        <v>2.77</v>
      </c>
      <c r="H3128" s="586">
        <v>8.4</v>
      </c>
      <c r="I3128" s="587">
        <f t="shared" si="145"/>
        <v>69006</v>
      </c>
      <c r="J3128" s="589">
        <f t="shared" si="146"/>
        <v>0</v>
      </c>
    </row>
    <row r="3129" spans="1:10">
      <c r="A3129" s="584">
        <v>2016</v>
      </c>
      <c r="B3129" s="585" t="s">
        <v>1131</v>
      </c>
      <c r="C3129" s="585" t="s">
        <v>31</v>
      </c>
      <c r="D3129" s="586">
        <v>8459</v>
      </c>
      <c r="E3129" s="587">
        <v>22.3</v>
      </c>
      <c r="F3129" s="587">
        <f t="shared" si="144"/>
        <v>188635.7</v>
      </c>
      <c r="G3129" s="588">
        <v>4.78</v>
      </c>
      <c r="H3129" s="586">
        <v>17.2</v>
      </c>
      <c r="I3129" s="587">
        <f t="shared" si="145"/>
        <v>145494.79999999999</v>
      </c>
      <c r="J3129" s="589">
        <f t="shared" si="146"/>
        <v>0</v>
      </c>
    </row>
    <row r="3130" spans="1:10">
      <c r="A3130" s="584">
        <v>2016</v>
      </c>
      <c r="B3130" s="585" t="s">
        <v>1131</v>
      </c>
      <c r="C3130" s="585" t="s">
        <v>31</v>
      </c>
      <c r="D3130" s="586">
        <v>3181</v>
      </c>
      <c r="E3130" s="587">
        <v>23.61</v>
      </c>
      <c r="F3130" s="587">
        <f t="shared" si="144"/>
        <v>75103.41</v>
      </c>
      <c r="G3130" s="588">
        <v>2.75</v>
      </c>
      <c r="H3130" s="586">
        <v>8.4</v>
      </c>
      <c r="I3130" s="587">
        <f t="shared" si="145"/>
        <v>26720.400000000001</v>
      </c>
      <c r="J3130" s="589">
        <f t="shared" si="146"/>
        <v>0</v>
      </c>
    </row>
    <row r="3131" spans="1:10">
      <c r="A3131" s="584">
        <v>2016</v>
      </c>
      <c r="B3131" s="585" t="s">
        <v>1131</v>
      </c>
      <c r="C3131" s="585" t="s">
        <v>31</v>
      </c>
      <c r="D3131" s="586">
        <v>8221</v>
      </c>
      <c r="E3131" s="587">
        <v>23.76</v>
      </c>
      <c r="F3131" s="587">
        <f t="shared" si="144"/>
        <v>195330.96000000002</v>
      </c>
      <c r="G3131" s="588">
        <v>2.8</v>
      </c>
      <c r="H3131" s="586">
        <v>8.1999999999999993</v>
      </c>
      <c r="I3131" s="587">
        <f t="shared" si="145"/>
        <v>67412.2</v>
      </c>
      <c r="J3131" s="589">
        <f t="shared" si="146"/>
        <v>0</v>
      </c>
    </row>
    <row r="3132" spans="1:10">
      <c r="A3132" s="584">
        <v>2016</v>
      </c>
      <c r="B3132" s="585" t="s">
        <v>1131</v>
      </c>
      <c r="C3132" s="585" t="s">
        <v>31</v>
      </c>
      <c r="D3132" s="586">
        <v>25293</v>
      </c>
      <c r="E3132" s="587">
        <v>22.99</v>
      </c>
      <c r="F3132" s="587">
        <f t="shared" si="144"/>
        <v>581486.06999999995</v>
      </c>
      <c r="G3132" s="588">
        <v>2.88</v>
      </c>
      <c r="H3132" s="586">
        <v>8</v>
      </c>
      <c r="I3132" s="587">
        <f t="shared" si="145"/>
        <v>202344</v>
      </c>
      <c r="J3132" s="589">
        <f t="shared" si="146"/>
        <v>0</v>
      </c>
    </row>
    <row r="3133" spans="1:10">
      <c r="A3133" s="584">
        <v>2016</v>
      </c>
      <c r="B3133" s="585" t="s">
        <v>1131</v>
      </c>
      <c r="C3133" s="585" t="s">
        <v>31</v>
      </c>
      <c r="D3133" s="586">
        <v>6272</v>
      </c>
      <c r="E3133" s="587">
        <v>23.61</v>
      </c>
      <c r="F3133" s="587">
        <f t="shared" si="144"/>
        <v>148081.91999999998</v>
      </c>
      <c r="G3133" s="588">
        <v>2.78</v>
      </c>
      <c r="H3133" s="586">
        <v>8.5</v>
      </c>
      <c r="I3133" s="587">
        <f t="shared" si="145"/>
        <v>53312</v>
      </c>
      <c r="J3133" s="589">
        <f t="shared" si="146"/>
        <v>0</v>
      </c>
    </row>
    <row r="3134" spans="1:10">
      <c r="A3134" s="584">
        <v>2016</v>
      </c>
      <c r="B3134" s="585" t="s">
        <v>1131</v>
      </c>
      <c r="C3134" s="585" t="s">
        <v>31</v>
      </c>
      <c r="D3134" s="586">
        <v>1498</v>
      </c>
      <c r="E3134" s="587">
        <v>23.78</v>
      </c>
      <c r="F3134" s="587">
        <f t="shared" si="144"/>
        <v>35622.44</v>
      </c>
      <c r="G3134" s="588">
        <v>2.79</v>
      </c>
      <c r="H3134" s="586">
        <v>7.7</v>
      </c>
      <c r="I3134" s="587">
        <f t="shared" si="145"/>
        <v>11534.6</v>
      </c>
      <c r="J3134" s="589">
        <f t="shared" si="146"/>
        <v>0</v>
      </c>
    </row>
    <row r="3135" spans="1:10">
      <c r="A3135" s="584">
        <v>2016</v>
      </c>
      <c r="B3135" s="585" t="s">
        <v>1131</v>
      </c>
      <c r="C3135" s="585" t="s">
        <v>31</v>
      </c>
      <c r="D3135" s="586">
        <v>39037</v>
      </c>
      <c r="E3135" s="587">
        <v>23.19</v>
      </c>
      <c r="F3135" s="587">
        <f t="shared" si="144"/>
        <v>905268.03</v>
      </c>
      <c r="G3135" s="588">
        <v>3.66</v>
      </c>
      <c r="H3135" s="586">
        <v>13.9</v>
      </c>
      <c r="I3135" s="587">
        <f t="shared" si="145"/>
        <v>542614.30000000005</v>
      </c>
      <c r="J3135" s="589">
        <f t="shared" si="146"/>
        <v>0</v>
      </c>
    </row>
    <row r="3136" spans="1:10">
      <c r="A3136" s="584">
        <v>2016</v>
      </c>
      <c r="B3136" s="585" t="s">
        <v>1131</v>
      </c>
      <c r="C3136" s="585" t="s">
        <v>31</v>
      </c>
      <c r="D3136" s="586">
        <v>3352</v>
      </c>
      <c r="E3136" s="587">
        <v>25.27</v>
      </c>
      <c r="F3136" s="587">
        <f t="shared" si="144"/>
        <v>84705.04</v>
      </c>
      <c r="G3136" s="588">
        <v>2.5499999999999998</v>
      </c>
      <c r="H3136" s="586">
        <v>9.1999999999999993</v>
      </c>
      <c r="I3136" s="587">
        <f t="shared" si="145"/>
        <v>30838.399999999998</v>
      </c>
      <c r="J3136" s="589">
        <f t="shared" si="146"/>
        <v>0</v>
      </c>
    </row>
    <row r="3137" spans="1:10">
      <c r="A3137" s="584">
        <v>2016</v>
      </c>
      <c r="B3137" s="585" t="s">
        <v>1131</v>
      </c>
      <c r="C3137" s="585" t="s">
        <v>31</v>
      </c>
      <c r="D3137" s="586">
        <v>25296</v>
      </c>
      <c r="E3137" s="587">
        <v>23.34</v>
      </c>
      <c r="F3137" s="587">
        <f t="shared" si="144"/>
        <v>590408.64</v>
      </c>
      <c r="G3137" s="588">
        <v>1.89</v>
      </c>
      <c r="H3137" s="586">
        <v>10.199999999999999</v>
      </c>
      <c r="I3137" s="587">
        <f t="shared" si="145"/>
        <v>258019.19999999998</v>
      </c>
      <c r="J3137" s="589">
        <f t="shared" si="146"/>
        <v>0</v>
      </c>
    </row>
    <row r="3138" spans="1:10">
      <c r="A3138" s="584">
        <v>2016</v>
      </c>
      <c r="B3138" s="585" t="s">
        <v>1131</v>
      </c>
      <c r="C3138" s="585" t="s">
        <v>31</v>
      </c>
      <c r="D3138" s="586">
        <v>6559</v>
      </c>
      <c r="E3138" s="587">
        <v>25.26</v>
      </c>
      <c r="F3138" s="587">
        <f t="shared" si="144"/>
        <v>165680.34</v>
      </c>
      <c r="G3138" s="588">
        <v>2.46</v>
      </c>
      <c r="H3138" s="586">
        <v>9.1</v>
      </c>
      <c r="I3138" s="587">
        <f t="shared" si="145"/>
        <v>59686.899999999994</v>
      </c>
      <c r="J3138" s="589">
        <f t="shared" si="146"/>
        <v>0</v>
      </c>
    </row>
    <row r="3139" spans="1:10">
      <c r="A3139" s="584">
        <v>2016</v>
      </c>
      <c r="B3139" s="585" t="s">
        <v>1131</v>
      </c>
      <c r="C3139" s="585" t="s">
        <v>31</v>
      </c>
      <c r="D3139" s="586">
        <v>19055</v>
      </c>
      <c r="E3139" s="587">
        <v>23</v>
      </c>
      <c r="F3139" s="587">
        <f t="shared" ref="F3139:F3202" si="147">E3139*D3139</f>
        <v>438265</v>
      </c>
      <c r="G3139" s="588">
        <v>2.86</v>
      </c>
      <c r="H3139" s="586">
        <v>8</v>
      </c>
      <c r="I3139" s="587">
        <f t="shared" ref="I3139:I3202" si="148">H3139*D3139</f>
        <v>152440</v>
      </c>
      <c r="J3139" s="589">
        <f t="shared" ref="J3139:J3202" si="149">IF(B3139="LIG",1,0)</f>
        <v>0</v>
      </c>
    </row>
    <row r="3140" spans="1:10">
      <c r="A3140" s="584">
        <v>2016</v>
      </c>
      <c r="B3140" s="585" t="s">
        <v>1131</v>
      </c>
      <c r="C3140" s="585" t="s">
        <v>31</v>
      </c>
      <c r="D3140" s="586">
        <v>18061</v>
      </c>
      <c r="E3140" s="587">
        <v>25.17</v>
      </c>
      <c r="F3140" s="587">
        <f t="shared" si="147"/>
        <v>454595.37000000005</v>
      </c>
      <c r="G3140" s="588">
        <v>2.74</v>
      </c>
      <c r="H3140" s="586">
        <v>9.1</v>
      </c>
      <c r="I3140" s="587">
        <f t="shared" si="148"/>
        <v>164355.1</v>
      </c>
      <c r="J3140" s="589">
        <f t="shared" si="149"/>
        <v>0</v>
      </c>
    </row>
    <row r="3141" spans="1:10">
      <c r="A3141" s="584">
        <v>2016</v>
      </c>
      <c r="B3141" s="585" t="s">
        <v>1131</v>
      </c>
      <c r="C3141" s="585" t="s">
        <v>31</v>
      </c>
      <c r="D3141" s="586">
        <v>25323</v>
      </c>
      <c r="E3141" s="587">
        <v>23.731999999999999</v>
      </c>
      <c r="F3141" s="587">
        <f t="shared" si="147"/>
        <v>600965.43599999999</v>
      </c>
      <c r="G3141" s="588">
        <v>2.65</v>
      </c>
      <c r="H3141" s="586">
        <v>8.3000000000000007</v>
      </c>
      <c r="I3141" s="587">
        <f t="shared" si="148"/>
        <v>210180.90000000002</v>
      </c>
      <c r="J3141" s="589">
        <f t="shared" si="149"/>
        <v>0</v>
      </c>
    </row>
    <row r="3142" spans="1:10">
      <c r="A3142" s="584">
        <v>2016</v>
      </c>
      <c r="B3142" s="585" t="s">
        <v>1131</v>
      </c>
      <c r="C3142" s="585" t="s">
        <v>31</v>
      </c>
      <c r="D3142" s="586">
        <v>12764</v>
      </c>
      <c r="E3142" s="587">
        <v>23.716000000000001</v>
      </c>
      <c r="F3142" s="587">
        <f t="shared" si="147"/>
        <v>302711.02400000003</v>
      </c>
      <c r="G3142" s="588">
        <v>2.7</v>
      </c>
      <c r="H3142" s="586">
        <v>8.1999999999999993</v>
      </c>
      <c r="I3142" s="587">
        <f t="shared" si="148"/>
        <v>104664.79999999999</v>
      </c>
      <c r="J3142" s="589">
        <f t="shared" si="149"/>
        <v>0</v>
      </c>
    </row>
    <row r="3143" spans="1:10">
      <c r="A3143" s="584">
        <v>2016</v>
      </c>
      <c r="B3143" s="585" t="s">
        <v>1131</v>
      </c>
      <c r="C3143" s="585" t="s">
        <v>31</v>
      </c>
      <c r="D3143" s="586">
        <v>23556</v>
      </c>
      <c r="E3143" s="587">
        <v>25.776</v>
      </c>
      <c r="F3143" s="587">
        <f t="shared" si="147"/>
        <v>607179.45600000001</v>
      </c>
      <c r="G3143" s="588">
        <v>2.4300000000000002</v>
      </c>
      <c r="H3143" s="586">
        <v>7.5</v>
      </c>
      <c r="I3143" s="587">
        <f t="shared" si="148"/>
        <v>176670</v>
      </c>
      <c r="J3143" s="589">
        <f t="shared" si="149"/>
        <v>0</v>
      </c>
    </row>
    <row r="3144" spans="1:10">
      <c r="A3144" s="584">
        <v>2016</v>
      </c>
      <c r="B3144" s="585" t="s">
        <v>1131</v>
      </c>
      <c r="C3144" s="585" t="s">
        <v>31</v>
      </c>
      <c r="D3144" s="586">
        <v>61913</v>
      </c>
      <c r="E3144" s="587">
        <v>23.908000000000001</v>
      </c>
      <c r="F3144" s="587">
        <f t="shared" si="147"/>
        <v>1480216.0040000002</v>
      </c>
      <c r="G3144" s="588">
        <v>2.67</v>
      </c>
      <c r="H3144" s="586">
        <v>8</v>
      </c>
      <c r="I3144" s="587">
        <f t="shared" si="148"/>
        <v>495304</v>
      </c>
      <c r="J3144" s="589">
        <f t="shared" si="149"/>
        <v>0</v>
      </c>
    </row>
    <row r="3145" spans="1:10">
      <c r="A3145" s="584">
        <v>2016</v>
      </c>
      <c r="B3145" s="585" t="s">
        <v>1127</v>
      </c>
      <c r="C3145" s="585" t="s">
        <v>31</v>
      </c>
      <c r="D3145" s="586">
        <v>16460</v>
      </c>
      <c r="E3145" s="587">
        <v>16.79</v>
      </c>
      <c r="F3145" s="587">
        <f t="shared" si="147"/>
        <v>276363.39999999997</v>
      </c>
      <c r="G3145" s="588">
        <v>0.22</v>
      </c>
      <c r="H3145" s="586">
        <v>4.4000000000000004</v>
      </c>
      <c r="I3145" s="587">
        <f t="shared" si="148"/>
        <v>72424</v>
      </c>
      <c r="J3145" s="589">
        <f t="shared" si="149"/>
        <v>0</v>
      </c>
    </row>
    <row r="3146" spans="1:10">
      <c r="A3146" s="584">
        <v>2016</v>
      </c>
      <c r="B3146" s="585" t="s">
        <v>1127</v>
      </c>
      <c r="C3146" s="585" t="s">
        <v>31</v>
      </c>
      <c r="D3146" s="586">
        <v>49262</v>
      </c>
      <c r="E3146" s="587">
        <v>16.66</v>
      </c>
      <c r="F3146" s="587">
        <f t="shared" si="147"/>
        <v>820704.92</v>
      </c>
      <c r="G3146" s="588">
        <v>0.41</v>
      </c>
      <c r="H3146" s="586">
        <v>5.4</v>
      </c>
      <c r="I3146" s="587">
        <f t="shared" si="148"/>
        <v>266014.80000000005</v>
      </c>
      <c r="J3146" s="589">
        <f t="shared" si="149"/>
        <v>0</v>
      </c>
    </row>
    <row r="3147" spans="1:10">
      <c r="A3147" s="584">
        <v>2016</v>
      </c>
      <c r="B3147" s="585" t="s">
        <v>1127</v>
      </c>
      <c r="C3147" s="585" t="s">
        <v>31</v>
      </c>
      <c r="D3147" s="586">
        <v>16375</v>
      </c>
      <c r="E3147" s="587">
        <v>17.829999999999998</v>
      </c>
      <c r="F3147" s="587">
        <f t="shared" si="147"/>
        <v>291966.25</v>
      </c>
      <c r="G3147" s="588">
        <v>0.24</v>
      </c>
      <c r="H3147" s="586">
        <v>4.8</v>
      </c>
      <c r="I3147" s="587">
        <f t="shared" si="148"/>
        <v>78600</v>
      </c>
      <c r="J3147" s="589">
        <f t="shared" si="149"/>
        <v>0</v>
      </c>
    </row>
    <row r="3148" spans="1:10">
      <c r="A3148" s="584">
        <v>2016</v>
      </c>
      <c r="B3148" s="585" t="s">
        <v>1127</v>
      </c>
      <c r="C3148" s="585" t="s">
        <v>31</v>
      </c>
      <c r="D3148" s="586">
        <v>32929</v>
      </c>
      <c r="E3148" s="587">
        <v>16.64</v>
      </c>
      <c r="F3148" s="587">
        <f t="shared" si="147"/>
        <v>547938.56000000006</v>
      </c>
      <c r="G3148" s="588">
        <v>0.38</v>
      </c>
      <c r="H3148" s="586">
        <v>5.4</v>
      </c>
      <c r="I3148" s="587">
        <f t="shared" si="148"/>
        <v>177816.6</v>
      </c>
      <c r="J3148" s="589">
        <f t="shared" si="149"/>
        <v>0</v>
      </c>
    </row>
    <row r="3149" spans="1:10">
      <c r="A3149" s="584">
        <v>2016</v>
      </c>
      <c r="B3149" s="585" t="s">
        <v>1127</v>
      </c>
      <c r="C3149" s="585" t="s">
        <v>31</v>
      </c>
      <c r="D3149" s="586">
        <v>48092</v>
      </c>
      <c r="E3149" s="587">
        <v>16.64</v>
      </c>
      <c r="F3149" s="587">
        <f t="shared" si="147"/>
        <v>800250.88</v>
      </c>
      <c r="G3149" s="588">
        <v>0.38</v>
      </c>
      <c r="H3149" s="586">
        <v>5.4</v>
      </c>
      <c r="I3149" s="587">
        <f t="shared" si="148"/>
        <v>259696.80000000002</v>
      </c>
      <c r="J3149" s="589">
        <f t="shared" si="149"/>
        <v>0</v>
      </c>
    </row>
    <row r="3150" spans="1:10">
      <c r="A3150" s="584">
        <v>2016</v>
      </c>
      <c r="B3150" s="585" t="s">
        <v>1127</v>
      </c>
      <c r="C3150" s="585" t="s">
        <v>31</v>
      </c>
      <c r="D3150" s="586">
        <v>32935</v>
      </c>
      <c r="E3150" s="587">
        <v>17.78</v>
      </c>
      <c r="F3150" s="587">
        <f t="shared" si="147"/>
        <v>585584.30000000005</v>
      </c>
      <c r="G3150" s="588">
        <v>0.19</v>
      </c>
      <c r="H3150" s="586">
        <v>5</v>
      </c>
      <c r="I3150" s="587">
        <f t="shared" si="148"/>
        <v>164675</v>
      </c>
      <c r="J3150" s="589">
        <f t="shared" si="149"/>
        <v>0</v>
      </c>
    </row>
    <row r="3151" spans="1:10">
      <c r="A3151" s="584">
        <v>2016</v>
      </c>
      <c r="B3151" s="585" t="s">
        <v>1127</v>
      </c>
      <c r="C3151" s="585" t="s">
        <v>31</v>
      </c>
      <c r="D3151" s="586">
        <v>48177</v>
      </c>
      <c r="E3151" s="587">
        <v>17.72</v>
      </c>
      <c r="F3151" s="587">
        <f t="shared" si="147"/>
        <v>853696.44</v>
      </c>
      <c r="G3151" s="588">
        <v>0.21</v>
      </c>
      <c r="H3151" s="586">
        <v>5.3</v>
      </c>
      <c r="I3151" s="587">
        <f t="shared" si="148"/>
        <v>255338.1</v>
      </c>
      <c r="J3151" s="589">
        <f t="shared" si="149"/>
        <v>0</v>
      </c>
    </row>
    <row r="3152" spans="1:10">
      <c r="A3152" s="584">
        <v>2016</v>
      </c>
      <c r="B3152" s="585" t="s">
        <v>1127</v>
      </c>
      <c r="C3152" s="585" t="s">
        <v>31</v>
      </c>
      <c r="D3152" s="586">
        <v>49126</v>
      </c>
      <c r="E3152" s="587">
        <v>17.27</v>
      </c>
      <c r="F3152" s="587">
        <f t="shared" si="147"/>
        <v>848406.02</v>
      </c>
      <c r="G3152" s="588">
        <v>0.23</v>
      </c>
      <c r="H3152" s="586">
        <v>4.0999999999999996</v>
      </c>
      <c r="I3152" s="587">
        <f t="shared" si="148"/>
        <v>201416.59999999998</v>
      </c>
      <c r="J3152" s="589">
        <f t="shared" si="149"/>
        <v>0</v>
      </c>
    </row>
    <row r="3153" spans="1:10">
      <c r="A3153" s="584">
        <v>2016</v>
      </c>
      <c r="B3153" s="585" t="s">
        <v>1127</v>
      </c>
      <c r="C3153" s="585" t="s">
        <v>31</v>
      </c>
      <c r="D3153" s="586">
        <v>120</v>
      </c>
      <c r="E3153" s="587">
        <v>16.82</v>
      </c>
      <c r="F3153" s="587">
        <f t="shared" si="147"/>
        <v>2018.4</v>
      </c>
      <c r="G3153" s="588">
        <v>0.39</v>
      </c>
      <c r="H3153" s="586">
        <v>6.2</v>
      </c>
      <c r="I3153" s="587">
        <f t="shared" si="148"/>
        <v>744</v>
      </c>
      <c r="J3153" s="589">
        <f t="shared" si="149"/>
        <v>0</v>
      </c>
    </row>
    <row r="3154" spans="1:10">
      <c r="A3154" s="584">
        <v>2016</v>
      </c>
      <c r="B3154" s="585" t="s">
        <v>1127</v>
      </c>
      <c r="C3154" s="585" t="s">
        <v>31</v>
      </c>
      <c r="D3154" s="586">
        <v>33078</v>
      </c>
      <c r="E3154" s="587">
        <v>17.809999999999999</v>
      </c>
      <c r="F3154" s="587">
        <f t="shared" si="147"/>
        <v>589119.17999999993</v>
      </c>
      <c r="G3154" s="588">
        <v>0.23</v>
      </c>
      <c r="H3154" s="586">
        <v>5.0999999999999996</v>
      </c>
      <c r="I3154" s="587">
        <f t="shared" si="148"/>
        <v>168697.8</v>
      </c>
      <c r="J3154" s="589">
        <f t="shared" si="149"/>
        <v>0</v>
      </c>
    </row>
    <row r="3155" spans="1:10">
      <c r="A3155" s="584">
        <v>2016</v>
      </c>
      <c r="B3155" s="585" t="s">
        <v>1127</v>
      </c>
      <c r="C3155" s="585" t="s">
        <v>31</v>
      </c>
      <c r="D3155" s="586">
        <v>65434</v>
      </c>
      <c r="E3155" s="587">
        <v>17.690000000000001</v>
      </c>
      <c r="F3155" s="587">
        <f t="shared" si="147"/>
        <v>1157527.4600000002</v>
      </c>
      <c r="G3155" s="588">
        <v>0.2</v>
      </c>
      <c r="H3155" s="586">
        <v>4.3</v>
      </c>
      <c r="I3155" s="587">
        <f t="shared" si="148"/>
        <v>281366.2</v>
      </c>
      <c r="J3155" s="589">
        <f t="shared" si="149"/>
        <v>0</v>
      </c>
    </row>
    <row r="3156" spans="1:10">
      <c r="A3156" s="584">
        <v>2016</v>
      </c>
      <c r="B3156" s="585" t="s">
        <v>1127</v>
      </c>
      <c r="C3156" s="585" t="s">
        <v>31</v>
      </c>
      <c r="D3156" s="586">
        <v>16481</v>
      </c>
      <c r="E3156" s="587">
        <v>17.68</v>
      </c>
      <c r="F3156" s="587">
        <f t="shared" si="147"/>
        <v>291384.08</v>
      </c>
      <c r="G3156" s="588">
        <v>0.23</v>
      </c>
      <c r="H3156" s="586">
        <v>5.3</v>
      </c>
      <c r="I3156" s="587">
        <f t="shared" si="148"/>
        <v>87349.3</v>
      </c>
      <c r="J3156" s="589">
        <f t="shared" si="149"/>
        <v>0</v>
      </c>
    </row>
    <row r="3157" spans="1:10">
      <c r="A3157" s="584">
        <v>2016</v>
      </c>
      <c r="B3157" s="585" t="s">
        <v>1127</v>
      </c>
      <c r="C3157" s="585" t="s">
        <v>31</v>
      </c>
      <c r="D3157" s="586">
        <v>16366</v>
      </c>
      <c r="E3157" s="587">
        <v>16.809999999999999</v>
      </c>
      <c r="F3157" s="587">
        <f t="shared" si="147"/>
        <v>275112.45999999996</v>
      </c>
      <c r="G3157" s="588">
        <v>0.26</v>
      </c>
      <c r="H3157" s="586">
        <v>5.5</v>
      </c>
      <c r="I3157" s="587">
        <f t="shared" si="148"/>
        <v>90013</v>
      </c>
      <c r="J3157" s="589">
        <f t="shared" si="149"/>
        <v>0</v>
      </c>
    </row>
    <row r="3158" spans="1:10">
      <c r="A3158" s="584">
        <v>2016</v>
      </c>
      <c r="B3158" s="585" t="s">
        <v>1127</v>
      </c>
      <c r="C3158" s="585" t="s">
        <v>31</v>
      </c>
      <c r="D3158" s="586">
        <v>16346</v>
      </c>
      <c r="E3158" s="587">
        <v>16.89</v>
      </c>
      <c r="F3158" s="587">
        <f t="shared" si="147"/>
        <v>276083.94</v>
      </c>
      <c r="G3158" s="588">
        <v>0.28999999999999998</v>
      </c>
      <c r="H3158" s="586">
        <v>6</v>
      </c>
      <c r="I3158" s="587">
        <f t="shared" si="148"/>
        <v>98076</v>
      </c>
      <c r="J3158" s="589">
        <f t="shared" si="149"/>
        <v>0</v>
      </c>
    </row>
    <row r="3159" spans="1:10">
      <c r="A3159" s="584">
        <v>2016</v>
      </c>
      <c r="B3159" s="585" t="s">
        <v>1127</v>
      </c>
      <c r="C3159" s="585" t="s">
        <v>31</v>
      </c>
      <c r="D3159" s="586">
        <v>49321</v>
      </c>
      <c r="E3159" s="587">
        <v>17.18</v>
      </c>
      <c r="F3159" s="587">
        <f t="shared" si="147"/>
        <v>847334.78</v>
      </c>
      <c r="G3159" s="588">
        <v>0.23</v>
      </c>
      <c r="H3159" s="586">
        <v>4.2</v>
      </c>
      <c r="I3159" s="587">
        <f t="shared" si="148"/>
        <v>207148.2</v>
      </c>
      <c r="J3159" s="589">
        <f t="shared" si="149"/>
        <v>0</v>
      </c>
    </row>
    <row r="3160" spans="1:10">
      <c r="A3160" s="584">
        <v>2016</v>
      </c>
      <c r="B3160" s="585" t="s">
        <v>1127</v>
      </c>
      <c r="C3160" s="585" t="s">
        <v>31</v>
      </c>
      <c r="D3160" s="586">
        <v>49170</v>
      </c>
      <c r="E3160" s="587">
        <v>17.239999999999998</v>
      </c>
      <c r="F3160" s="587">
        <f t="shared" si="147"/>
        <v>847690.79999999993</v>
      </c>
      <c r="G3160" s="588">
        <v>0.25</v>
      </c>
      <c r="H3160" s="586">
        <v>4.4000000000000004</v>
      </c>
      <c r="I3160" s="587">
        <f t="shared" si="148"/>
        <v>216348.00000000003</v>
      </c>
      <c r="J3160" s="589">
        <f t="shared" si="149"/>
        <v>0</v>
      </c>
    </row>
    <row r="3161" spans="1:10">
      <c r="A3161" s="584">
        <v>2016</v>
      </c>
      <c r="B3161" s="585" t="s">
        <v>1127</v>
      </c>
      <c r="C3161" s="585" t="s">
        <v>31</v>
      </c>
      <c r="D3161" s="586">
        <v>32851</v>
      </c>
      <c r="E3161" s="587">
        <v>16.75</v>
      </c>
      <c r="F3161" s="587">
        <f t="shared" si="147"/>
        <v>550254.25</v>
      </c>
      <c r="G3161" s="588">
        <v>0.28999999999999998</v>
      </c>
      <c r="H3161" s="586">
        <v>6.1</v>
      </c>
      <c r="I3161" s="587">
        <f t="shared" si="148"/>
        <v>200391.09999999998</v>
      </c>
      <c r="J3161" s="589">
        <f t="shared" si="149"/>
        <v>0</v>
      </c>
    </row>
    <row r="3162" spans="1:10">
      <c r="A3162" s="584">
        <v>2016</v>
      </c>
      <c r="B3162" s="585" t="s">
        <v>1127</v>
      </c>
      <c r="C3162" s="585" t="s">
        <v>31</v>
      </c>
      <c r="D3162" s="586">
        <v>328400</v>
      </c>
      <c r="E3162" s="587">
        <v>16.884</v>
      </c>
      <c r="F3162" s="587">
        <f t="shared" si="147"/>
        <v>5544705.6000000006</v>
      </c>
      <c r="G3162" s="588">
        <v>0.37</v>
      </c>
      <c r="H3162" s="586">
        <v>4.9000000000000004</v>
      </c>
      <c r="I3162" s="587">
        <f t="shared" si="148"/>
        <v>1609160.0000000002</v>
      </c>
      <c r="J3162" s="589">
        <f t="shared" si="149"/>
        <v>0</v>
      </c>
    </row>
    <row r="3163" spans="1:10">
      <c r="A3163" s="584">
        <v>2016</v>
      </c>
      <c r="B3163" s="585" t="s">
        <v>1131</v>
      </c>
      <c r="C3163" s="585" t="s">
        <v>31</v>
      </c>
      <c r="D3163" s="586">
        <v>14562</v>
      </c>
      <c r="E3163" s="587">
        <v>22.35</v>
      </c>
      <c r="F3163" s="587">
        <f t="shared" si="147"/>
        <v>325460.7</v>
      </c>
      <c r="G3163" s="588">
        <v>3.27</v>
      </c>
      <c r="H3163" s="586">
        <v>10.6</v>
      </c>
      <c r="I3163" s="587">
        <f t="shared" si="148"/>
        <v>154357.19999999998</v>
      </c>
      <c r="J3163" s="589">
        <f t="shared" si="149"/>
        <v>0</v>
      </c>
    </row>
    <row r="3164" spans="1:10">
      <c r="A3164" s="584">
        <v>2016</v>
      </c>
      <c r="B3164" s="585" t="s">
        <v>1127</v>
      </c>
      <c r="C3164" s="585" t="s">
        <v>31</v>
      </c>
      <c r="D3164" s="586">
        <v>41148</v>
      </c>
      <c r="E3164" s="587">
        <v>17.945</v>
      </c>
      <c r="F3164" s="587">
        <f t="shared" si="147"/>
        <v>738400.86</v>
      </c>
      <c r="G3164" s="588">
        <v>0.25</v>
      </c>
      <c r="H3164" s="586">
        <v>5.0999999999999996</v>
      </c>
      <c r="I3164" s="587">
        <f t="shared" si="148"/>
        <v>209854.8</v>
      </c>
      <c r="J3164" s="589">
        <f t="shared" si="149"/>
        <v>0</v>
      </c>
    </row>
    <row r="3165" spans="1:10">
      <c r="A3165" s="584">
        <v>2016</v>
      </c>
      <c r="B3165" s="585" t="s">
        <v>1131</v>
      </c>
      <c r="C3165" s="585" t="s">
        <v>31</v>
      </c>
      <c r="D3165" s="586">
        <v>12868</v>
      </c>
      <c r="E3165" s="587">
        <v>25.233000000000001</v>
      </c>
      <c r="F3165" s="587">
        <f t="shared" si="147"/>
        <v>324698.24400000001</v>
      </c>
      <c r="G3165" s="588">
        <v>3.74</v>
      </c>
      <c r="H3165" s="586">
        <v>9.6999999999999993</v>
      </c>
      <c r="I3165" s="587">
        <f t="shared" si="148"/>
        <v>124819.59999999999</v>
      </c>
      <c r="J3165" s="589">
        <f t="shared" si="149"/>
        <v>0</v>
      </c>
    </row>
    <row r="3166" spans="1:10">
      <c r="A3166" s="584">
        <v>2016</v>
      </c>
      <c r="B3166" s="585" t="s">
        <v>1131</v>
      </c>
      <c r="C3166" s="585" t="s">
        <v>31</v>
      </c>
      <c r="D3166" s="586">
        <v>9720</v>
      </c>
      <c r="E3166" s="587">
        <v>22.244</v>
      </c>
      <c r="F3166" s="587">
        <f t="shared" si="147"/>
        <v>216211.68</v>
      </c>
      <c r="G3166" s="588">
        <v>3.17</v>
      </c>
      <c r="H3166" s="586">
        <v>10.9</v>
      </c>
      <c r="I3166" s="587">
        <f t="shared" si="148"/>
        <v>105948</v>
      </c>
      <c r="J3166" s="589">
        <f t="shared" si="149"/>
        <v>0</v>
      </c>
    </row>
    <row r="3167" spans="1:10">
      <c r="A3167" s="584">
        <v>2016</v>
      </c>
      <c r="B3167" s="585" t="s">
        <v>1131</v>
      </c>
      <c r="C3167" s="585" t="s">
        <v>31</v>
      </c>
      <c r="D3167" s="586">
        <v>1585</v>
      </c>
      <c r="E3167" s="587">
        <v>23.85</v>
      </c>
      <c r="F3167" s="587">
        <f t="shared" si="147"/>
        <v>37802.25</v>
      </c>
      <c r="G3167" s="588">
        <v>2.54</v>
      </c>
      <c r="H3167" s="586">
        <v>8.1</v>
      </c>
      <c r="I3167" s="587">
        <f t="shared" si="148"/>
        <v>12838.5</v>
      </c>
      <c r="J3167" s="589">
        <f t="shared" si="149"/>
        <v>0</v>
      </c>
    </row>
    <row r="3168" spans="1:10">
      <c r="A3168" s="584">
        <v>2016</v>
      </c>
      <c r="B3168" s="585" t="s">
        <v>1131</v>
      </c>
      <c r="C3168" s="585" t="s">
        <v>31</v>
      </c>
      <c r="D3168" s="586">
        <v>71737</v>
      </c>
      <c r="E3168" s="587">
        <v>22.88</v>
      </c>
      <c r="F3168" s="587">
        <f t="shared" si="147"/>
        <v>1641342.5599999998</v>
      </c>
      <c r="G3168" s="588">
        <v>2.96</v>
      </c>
      <c r="H3168" s="586">
        <v>8.3000000000000007</v>
      </c>
      <c r="I3168" s="587">
        <f t="shared" si="148"/>
        <v>595417.10000000009</v>
      </c>
      <c r="J3168" s="589">
        <f t="shared" si="149"/>
        <v>0</v>
      </c>
    </row>
    <row r="3169" spans="1:10">
      <c r="A3169" s="584">
        <v>2016</v>
      </c>
      <c r="B3169" s="585" t="s">
        <v>1131</v>
      </c>
      <c r="C3169" s="585" t="s">
        <v>31</v>
      </c>
      <c r="D3169" s="586">
        <v>91199</v>
      </c>
      <c r="E3169" s="587">
        <v>23.04</v>
      </c>
      <c r="F3169" s="587">
        <f t="shared" si="147"/>
        <v>2101224.96</v>
      </c>
      <c r="G3169" s="588">
        <v>2.91</v>
      </c>
      <c r="H3169" s="586">
        <v>8</v>
      </c>
      <c r="I3169" s="587">
        <f t="shared" si="148"/>
        <v>729592</v>
      </c>
      <c r="J3169" s="589">
        <f t="shared" si="149"/>
        <v>0</v>
      </c>
    </row>
    <row r="3170" spans="1:10">
      <c r="A3170" s="584">
        <v>2016</v>
      </c>
      <c r="B3170" s="585" t="s">
        <v>1131</v>
      </c>
      <c r="C3170" s="585" t="s">
        <v>31</v>
      </c>
      <c r="D3170" s="586">
        <v>24109</v>
      </c>
      <c r="E3170" s="587">
        <v>23.645</v>
      </c>
      <c r="F3170" s="587">
        <f t="shared" si="147"/>
        <v>570057.30499999993</v>
      </c>
      <c r="G3170" s="588">
        <v>2.4</v>
      </c>
      <c r="H3170" s="586">
        <v>8.9</v>
      </c>
      <c r="I3170" s="587">
        <f t="shared" si="148"/>
        <v>214570.1</v>
      </c>
      <c r="J3170" s="589">
        <f t="shared" si="149"/>
        <v>0</v>
      </c>
    </row>
    <row r="3171" spans="1:10">
      <c r="A3171" s="584">
        <v>2016</v>
      </c>
      <c r="B3171" s="585" t="s">
        <v>1131</v>
      </c>
      <c r="C3171" s="585" t="s">
        <v>31</v>
      </c>
      <c r="D3171" s="586">
        <v>3094</v>
      </c>
      <c r="E3171" s="587">
        <v>20.943999999999999</v>
      </c>
      <c r="F3171" s="587">
        <f t="shared" si="147"/>
        <v>64800.735999999997</v>
      </c>
      <c r="G3171" s="588">
        <v>0.98</v>
      </c>
      <c r="H3171" s="586">
        <v>19</v>
      </c>
      <c r="I3171" s="587">
        <f t="shared" si="148"/>
        <v>58786</v>
      </c>
      <c r="J3171" s="589">
        <f t="shared" si="149"/>
        <v>0</v>
      </c>
    </row>
    <row r="3172" spans="1:10">
      <c r="A3172" s="584">
        <v>2016</v>
      </c>
      <c r="B3172" s="585" t="s">
        <v>1131</v>
      </c>
      <c r="C3172" s="585" t="s">
        <v>31</v>
      </c>
      <c r="D3172" s="586">
        <v>3203</v>
      </c>
      <c r="E3172" s="587">
        <v>20.960999999999999</v>
      </c>
      <c r="F3172" s="587">
        <f t="shared" si="147"/>
        <v>67138.082999999999</v>
      </c>
      <c r="G3172" s="588">
        <v>1.03</v>
      </c>
      <c r="H3172" s="586">
        <v>25</v>
      </c>
      <c r="I3172" s="587">
        <f t="shared" si="148"/>
        <v>80075</v>
      </c>
      <c r="J3172" s="589">
        <f t="shared" si="149"/>
        <v>0</v>
      </c>
    </row>
    <row r="3173" spans="1:10">
      <c r="A3173" s="584">
        <v>2016</v>
      </c>
      <c r="B3173" s="585" t="s">
        <v>1127</v>
      </c>
      <c r="C3173" s="585" t="s">
        <v>31</v>
      </c>
      <c r="D3173" s="586">
        <v>433870</v>
      </c>
      <c r="E3173" s="587">
        <v>16.670000000000002</v>
      </c>
      <c r="F3173" s="587">
        <f t="shared" si="147"/>
        <v>7232612.9000000004</v>
      </c>
      <c r="G3173" s="588">
        <v>0.65</v>
      </c>
      <c r="H3173" s="586">
        <v>10.6</v>
      </c>
      <c r="I3173" s="587">
        <f t="shared" si="148"/>
        <v>4599022</v>
      </c>
      <c r="J3173" s="589">
        <f t="shared" si="149"/>
        <v>0</v>
      </c>
    </row>
    <row r="3174" spans="1:10">
      <c r="A3174" s="584">
        <v>2016</v>
      </c>
      <c r="B3174" s="585" t="s">
        <v>1127</v>
      </c>
      <c r="C3174" s="585" t="s">
        <v>31</v>
      </c>
      <c r="D3174" s="586">
        <v>56948</v>
      </c>
      <c r="E3174" s="587">
        <v>17.52</v>
      </c>
      <c r="F3174" s="587">
        <f t="shared" si="147"/>
        <v>997728.96</v>
      </c>
      <c r="G3174" s="588">
        <v>0.62</v>
      </c>
      <c r="H3174" s="586">
        <v>8.5</v>
      </c>
      <c r="I3174" s="587">
        <f t="shared" si="148"/>
        <v>484058</v>
      </c>
      <c r="J3174" s="589">
        <f t="shared" si="149"/>
        <v>0</v>
      </c>
    </row>
    <row r="3175" spans="1:10">
      <c r="A3175" s="584">
        <v>2016</v>
      </c>
      <c r="B3175" s="585" t="s">
        <v>1127</v>
      </c>
      <c r="C3175" s="585" t="s">
        <v>31</v>
      </c>
      <c r="D3175" s="586">
        <v>17105</v>
      </c>
      <c r="E3175" s="587">
        <v>16.846</v>
      </c>
      <c r="F3175" s="587">
        <f t="shared" si="147"/>
        <v>288150.83</v>
      </c>
      <c r="G3175" s="588">
        <v>0.28999999999999998</v>
      </c>
      <c r="H3175" s="586">
        <v>6.1</v>
      </c>
      <c r="I3175" s="587">
        <f t="shared" si="148"/>
        <v>104340.5</v>
      </c>
      <c r="J3175" s="589">
        <f t="shared" si="149"/>
        <v>0</v>
      </c>
    </row>
    <row r="3176" spans="1:10">
      <c r="A3176" s="584">
        <v>2016</v>
      </c>
      <c r="B3176" s="585" t="s">
        <v>1127</v>
      </c>
      <c r="C3176" s="585" t="s">
        <v>31</v>
      </c>
      <c r="D3176" s="586">
        <v>68413</v>
      </c>
      <c r="E3176" s="587">
        <v>16.7</v>
      </c>
      <c r="F3176" s="587">
        <f t="shared" si="147"/>
        <v>1142497.0999999999</v>
      </c>
      <c r="G3176" s="588">
        <v>0.28999999999999998</v>
      </c>
      <c r="H3176" s="586">
        <v>6.2</v>
      </c>
      <c r="I3176" s="587">
        <f t="shared" si="148"/>
        <v>424160.60000000003</v>
      </c>
      <c r="J3176" s="589">
        <f t="shared" si="149"/>
        <v>0</v>
      </c>
    </row>
    <row r="3177" spans="1:10">
      <c r="A3177" s="584">
        <v>2016</v>
      </c>
      <c r="B3177" s="585" t="s">
        <v>1127</v>
      </c>
      <c r="C3177" s="585" t="s">
        <v>31</v>
      </c>
      <c r="D3177" s="586">
        <v>136771</v>
      </c>
      <c r="E3177" s="587">
        <v>17.169</v>
      </c>
      <c r="F3177" s="587">
        <f t="shared" si="147"/>
        <v>2348221.2990000001</v>
      </c>
      <c r="G3177" s="588">
        <v>0.24</v>
      </c>
      <c r="H3177" s="586">
        <v>4.0999999999999996</v>
      </c>
      <c r="I3177" s="587">
        <f t="shared" si="148"/>
        <v>560761.1</v>
      </c>
      <c r="J3177" s="589">
        <f t="shared" si="149"/>
        <v>0</v>
      </c>
    </row>
    <row r="3178" spans="1:10">
      <c r="A3178" s="584">
        <v>2016</v>
      </c>
      <c r="B3178" s="585" t="s">
        <v>1127</v>
      </c>
      <c r="C3178" s="585" t="s">
        <v>31</v>
      </c>
      <c r="D3178" s="586">
        <v>51382</v>
      </c>
      <c r="E3178" s="587">
        <v>17.068999999999999</v>
      </c>
      <c r="F3178" s="587">
        <f t="shared" si="147"/>
        <v>877039.35800000001</v>
      </c>
      <c r="G3178" s="588">
        <v>0.25</v>
      </c>
      <c r="H3178" s="586">
        <v>4.9000000000000004</v>
      </c>
      <c r="I3178" s="587">
        <f t="shared" si="148"/>
        <v>251771.80000000002</v>
      </c>
      <c r="J3178" s="589">
        <f t="shared" si="149"/>
        <v>0</v>
      </c>
    </row>
    <row r="3179" spans="1:10">
      <c r="A3179" s="584">
        <v>2016</v>
      </c>
      <c r="B3179" s="585" t="s">
        <v>1127</v>
      </c>
      <c r="C3179" s="585" t="s">
        <v>31</v>
      </c>
      <c r="D3179" s="586">
        <v>15003</v>
      </c>
      <c r="E3179" s="587">
        <v>17.956</v>
      </c>
      <c r="F3179" s="587">
        <f t="shared" si="147"/>
        <v>269393.86800000002</v>
      </c>
      <c r="G3179" s="588">
        <v>0.25</v>
      </c>
      <c r="H3179" s="586">
        <v>4.5999999999999996</v>
      </c>
      <c r="I3179" s="587">
        <f t="shared" si="148"/>
        <v>69013.799999999988</v>
      </c>
      <c r="J3179" s="589">
        <f t="shared" si="149"/>
        <v>0</v>
      </c>
    </row>
    <row r="3180" spans="1:10">
      <c r="A3180" s="584">
        <v>2016</v>
      </c>
      <c r="B3180" s="585" t="s">
        <v>1127</v>
      </c>
      <c r="C3180" s="585" t="s">
        <v>31</v>
      </c>
      <c r="D3180" s="586">
        <v>47416</v>
      </c>
      <c r="E3180" s="587">
        <v>17.776</v>
      </c>
      <c r="F3180" s="587">
        <f t="shared" si="147"/>
        <v>842866.81599999999</v>
      </c>
      <c r="G3180" s="588">
        <v>0.2</v>
      </c>
      <c r="H3180" s="586">
        <v>4.4000000000000004</v>
      </c>
      <c r="I3180" s="587">
        <f t="shared" si="148"/>
        <v>208630.40000000002</v>
      </c>
      <c r="J3180" s="589">
        <f t="shared" si="149"/>
        <v>0</v>
      </c>
    </row>
    <row r="3181" spans="1:10">
      <c r="A3181" s="584">
        <v>2016</v>
      </c>
      <c r="B3181" s="585" t="s">
        <v>1131</v>
      </c>
      <c r="C3181" s="585" t="s">
        <v>31</v>
      </c>
      <c r="D3181" s="586">
        <v>90354</v>
      </c>
      <c r="E3181" s="587">
        <v>21.853999999999999</v>
      </c>
      <c r="F3181" s="587">
        <f t="shared" si="147"/>
        <v>1974596.3159999999</v>
      </c>
      <c r="G3181" s="588">
        <v>2.72</v>
      </c>
      <c r="H3181" s="586">
        <v>8.8000000000000007</v>
      </c>
      <c r="I3181" s="587">
        <f t="shared" si="148"/>
        <v>795115.20000000007</v>
      </c>
      <c r="J3181" s="589">
        <f t="shared" si="149"/>
        <v>0</v>
      </c>
    </row>
    <row r="3182" spans="1:10">
      <c r="A3182" s="584">
        <v>2016</v>
      </c>
      <c r="B3182" s="585" t="s">
        <v>1127</v>
      </c>
      <c r="C3182" s="585" t="s">
        <v>31</v>
      </c>
      <c r="D3182" s="586">
        <v>72481</v>
      </c>
      <c r="E3182" s="587">
        <v>17.02</v>
      </c>
      <c r="F3182" s="587">
        <f t="shared" si="147"/>
        <v>1233626.6199999999</v>
      </c>
      <c r="G3182" s="588">
        <v>0.66</v>
      </c>
      <c r="H3182" s="586">
        <v>9.3000000000000007</v>
      </c>
      <c r="I3182" s="587">
        <f t="shared" si="148"/>
        <v>674073.3</v>
      </c>
      <c r="J3182" s="589">
        <f t="shared" si="149"/>
        <v>0</v>
      </c>
    </row>
    <row r="3183" spans="1:10">
      <c r="A3183" s="584">
        <v>2016</v>
      </c>
      <c r="B3183" s="585" t="s">
        <v>1127</v>
      </c>
      <c r="C3183" s="585" t="s">
        <v>31</v>
      </c>
      <c r="D3183" s="586">
        <v>43467</v>
      </c>
      <c r="E3183" s="587">
        <v>17.84</v>
      </c>
      <c r="F3183" s="587">
        <f t="shared" si="147"/>
        <v>775451.28</v>
      </c>
      <c r="G3183" s="588">
        <v>0.2</v>
      </c>
      <c r="H3183" s="586">
        <v>5.4</v>
      </c>
      <c r="I3183" s="587">
        <f t="shared" si="148"/>
        <v>234721.80000000002</v>
      </c>
      <c r="J3183" s="589">
        <f t="shared" si="149"/>
        <v>0</v>
      </c>
    </row>
    <row r="3184" spans="1:10">
      <c r="A3184" s="584">
        <v>2016</v>
      </c>
      <c r="B3184" s="585" t="s">
        <v>1127</v>
      </c>
      <c r="C3184" s="585" t="s">
        <v>31</v>
      </c>
      <c r="D3184" s="586">
        <v>43332</v>
      </c>
      <c r="E3184" s="587">
        <v>16.96</v>
      </c>
      <c r="F3184" s="587">
        <f t="shared" si="147"/>
        <v>734910.72000000009</v>
      </c>
      <c r="G3184" s="588">
        <v>0.61</v>
      </c>
      <c r="H3184" s="586">
        <v>9.6999999999999993</v>
      </c>
      <c r="I3184" s="587">
        <f t="shared" si="148"/>
        <v>420320.39999999997</v>
      </c>
      <c r="J3184" s="589">
        <f t="shared" si="149"/>
        <v>0</v>
      </c>
    </row>
    <row r="3185" spans="1:10">
      <c r="A3185" s="584">
        <v>2016</v>
      </c>
      <c r="B3185" s="585" t="s">
        <v>1127</v>
      </c>
      <c r="C3185" s="585" t="s">
        <v>31</v>
      </c>
      <c r="D3185" s="586">
        <v>58085</v>
      </c>
      <c r="E3185" s="587">
        <v>16.95</v>
      </c>
      <c r="F3185" s="587">
        <f t="shared" si="147"/>
        <v>984540.75</v>
      </c>
      <c r="G3185" s="588">
        <v>0.57999999999999996</v>
      </c>
      <c r="H3185" s="586">
        <v>9.3000000000000007</v>
      </c>
      <c r="I3185" s="587">
        <f t="shared" si="148"/>
        <v>540190.5</v>
      </c>
      <c r="J3185" s="589">
        <f t="shared" si="149"/>
        <v>0</v>
      </c>
    </row>
    <row r="3186" spans="1:10">
      <c r="A3186" s="584">
        <v>2016</v>
      </c>
      <c r="B3186" s="585" t="s">
        <v>1127</v>
      </c>
      <c r="C3186" s="585" t="s">
        <v>31</v>
      </c>
      <c r="D3186" s="586">
        <v>14663</v>
      </c>
      <c r="E3186" s="587">
        <v>18.12</v>
      </c>
      <c r="F3186" s="587">
        <f t="shared" si="147"/>
        <v>265693.56</v>
      </c>
      <c r="G3186" s="588">
        <v>0.34</v>
      </c>
      <c r="H3186" s="586">
        <v>5.2</v>
      </c>
      <c r="I3186" s="587">
        <f t="shared" si="148"/>
        <v>76247.600000000006</v>
      </c>
      <c r="J3186" s="589">
        <f t="shared" si="149"/>
        <v>0</v>
      </c>
    </row>
    <row r="3187" spans="1:10">
      <c r="A3187" s="584">
        <v>2016</v>
      </c>
      <c r="B3187" s="585" t="s">
        <v>1127</v>
      </c>
      <c r="C3187" s="585" t="s">
        <v>31</v>
      </c>
      <c r="D3187" s="586">
        <v>58553</v>
      </c>
      <c r="E3187" s="587">
        <v>17.920000000000002</v>
      </c>
      <c r="F3187" s="587">
        <f t="shared" si="147"/>
        <v>1049269.76</v>
      </c>
      <c r="G3187" s="588">
        <v>0.24</v>
      </c>
      <c r="H3187" s="586">
        <v>4.8</v>
      </c>
      <c r="I3187" s="587">
        <f t="shared" si="148"/>
        <v>281054.39999999997</v>
      </c>
      <c r="J3187" s="589">
        <f t="shared" si="149"/>
        <v>0</v>
      </c>
    </row>
    <row r="3188" spans="1:10">
      <c r="A3188" s="584">
        <v>2016</v>
      </c>
      <c r="B3188" s="585" t="s">
        <v>1127</v>
      </c>
      <c r="C3188" s="585" t="s">
        <v>31</v>
      </c>
      <c r="D3188" s="586">
        <v>28678</v>
      </c>
      <c r="E3188" s="587">
        <v>16.97</v>
      </c>
      <c r="F3188" s="587">
        <f t="shared" si="147"/>
        <v>486665.66</v>
      </c>
      <c r="G3188" s="588">
        <v>0.6</v>
      </c>
      <c r="H3188" s="586">
        <v>9.6999999999999993</v>
      </c>
      <c r="I3188" s="587">
        <f t="shared" si="148"/>
        <v>278176.59999999998</v>
      </c>
      <c r="J3188" s="589">
        <f t="shared" si="149"/>
        <v>0</v>
      </c>
    </row>
    <row r="3189" spans="1:10">
      <c r="A3189" s="584">
        <v>2016</v>
      </c>
      <c r="B3189" s="585" t="s">
        <v>1131</v>
      </c>
      <c r="C3189" s="585" t="s">
        <v>31</v>
      </c>
      <c r="D3189" s="586">
        <v>7657</v>
      </c>
      <c r="E3189" s="587">
        <v>22.23</v>
      </c>
      <c r="F3189" s="587">
        <f t="shared" si="147"/>
        <v>170215.11000000002</v>
      </c>
      <c r="G3189" s="588">
        <v>3.01</v>
      </c>
      <c r="H3189" s="586">
        <v>18.5</v>
      </c>
      <c r="I3189" s="587">
        <f t="shared" si="148"/>
        <v>141654.5</v>
      </c>
      <c r="J3189" s="589">
        <f t="shared" si="149"/>
        <v>0</v>
      </c>
    </row>
    <row r="3190" spans="1:10">
      <c r="A3190" s="584">
        <v>2016</v>
      </c>
      <c r="B3190" s="585" t="s">
        <v>1131</v>
      </c>
      <c r="C3190" s="585" t="s">
        <v>31</v>
      </c>
      <c r="D3190" s="586">
        <v>1366</v>
      </c>
      <c r="E3190" s="587">
        <v>16.75</v>
      </c>
      <c r="F3190" s="587">
        <f t="shared" si="147"/>
        <v>22880.5</v>
      </c>
      <c r="G3190" s="588">
        <v>1.69</v>
      </c>
      <c r="H3190" s="586">
        <v>25.6</v>
      </c>
      <c r="I3190" s="587">
        <f t="shared" si="148"/>
        <v>34969.599999999999</v>
      </c>
      <c r="J3190" s="589">
        <f t="shared" si="149"/>
        <v>0</v>
      </c>
    </row>
    <row r="3191" spans="1:10">
      <c r="A3191" s="584">
        <v>2016</v>
      </c>
      <c r="B3191" s="585" t="s">
        <v>1131</v>
      </c>
      <c r="C3191" s="585" t="s">
        <v>31</v>
      </c>
      <c r="D3191" s="586">
        <v>191120</v>
      </c>
      <c r="E3191" s="587">
        <v>25.37</v>
      </c>
      <c r="F3191" s="587">
        <f t="shared" si="147"/>
        <v>4848714.4000000004</v>
      </c>
      <c r="G3191" s="588">
        <v>4.41</v>
      </c>
      <c r="H3191" s="586">
        <v>9.5</v>
      </c>
      <c r="I3191" s="587">
        <f t="shared" si="148"/>
        <v>1815640</v>
      </c>
      <c r="J3191" s="589">
        <f t="shared" si="149"/>
        <v>0</v>
      </c>
    </row>
    <row r="3192" spans="1:10">
      <c r="A3192" s="584">
        <v>2016</v>
      </c>
      <c r="B3192" s="585" t="s">
        <v>1131</v>
      </c>
      <c r="C3192" s="585" t="s">
        <v>31</v>
      </c>
      <c r="D3192" s="586">
        <v>15837</v>
      </c>
      <c r="E3192" s="587">
        <v>25.13</v>
      </c>
      <c r="F3192" s="587">
        <f t="shared" si="147"/>
        <v>397983.81</v>
      </c>
      <c r="G3192" s="588">
        <v>2.89</v>
      </c>
      <c r="H3192" s="586">
        <v>9.6999999999999993</v>
      </c>
      <c r="I3192" s="587">
        <f t="shared" si="148"/>
        <v>153618.9</v>
      </c>
      <c r="J3192" s="589">
        <f t="shared" si="149"/>
        <v>0</v>
      </c>
    </row>
    <row r="3193" spans="1:10">
      <c r="A3193" s="584">
        <v>2016</v>
      </c>
      <c r="B3193" s="585" t="s">
        <v>1127</v>
      </c>
      <c r="C3193" s="585" t="s">
        <v>31</v>
      </c>
      <c r="D3193" s="586">
        <v>18244</v>
      </c>
      <c r="E3193" s="587">
        <v>17.756</v>
      </c>
      <c r="F3193" s="587">
        <f t="shared" si="147"/>
        <v>323940.46399999998</v>
      </c>
      <c r="G3193" s="588">
        <v>0.18</v>
      </c>
      <c r="H3193" s="586">
        <v>5</v>
      </c>
      <c r="I3193" s="587">
        <f t="shared" si="148"/>
        <v>91220</v>
      </c>
      <c r="J3193" s="589">
        <f t="shared" si="149"/>
        <v>0</v>
      </c>
    </row>
    <row r="3194" spans="1:10">
      <c r="A3194" s="584">
        <v>2016</v>
      </c>
      <c r="B3194" s="585" t="s">
        <v>1127</v>
      </c>
      <c r="C3194" s="585" t="s">
        <v>31</v>
      </c>
      <c r="D3194" s="586">
        <v>18146</v>
      </c>
      <c r="E3194" s="587">
        <v>17.16</v>
      </c>
      <c r="F3194" s="587">
        <f t="shared" si="147"/>
        <v>311385.36</v>
      </c>
      <c r="G3194" s="588">
        <v>0.22</v>
      </c>
      <c r="H3194" s="586">
        <v>4.9000000000000004</v>
      </c>
      <c r="I3194" s="587">
        <f t="shared" si="148"/>
        <v>88915.400000000009</v>
      </c>
      <c r="J3194" s="589">
        <f t="shared" si="149"/>
        <v>0</v>
      </c>
    </row>
    <row r="3195" spans="1:10">
      <c r="A3195" s="584">
        <v>2016</v>
      </c>
      <c r="B3195" s="585" t="s">
        <v>1127</v>
      </c>
      <c r="C3195" s="585" t="s">
        <v>31</v>
      </c>
      <c r="D3195" s="586">
        <v>18170</v>
      </c>
      <c r="E3195" s="587">
        <v>17.170000000000002</v>
      </c>
      <c r="F3195" s="587">
        <f t="shared" si="147"/>
        <v>311978.90000000002</v>
      </c>
      <c r="G3195" s="588">
        <v>0.2</v>
      </c>
      <c r="H3195" s="586">
        <v>4.5</v>
      </c>
      <c r="I3195" s="587">
        <f t="shared" si="148"/>
        <v>81765</v>
      </c>
      <c r="J3195" s="589">
        <f t="shared" si="149"/>
        <v>0</v>
      </c>
    </row>
    <row r="3196" spans="1:10">
      <c r="A3196" s="584">
        <v>2016</v>
      </c>
      <c r="B3196" s="585" t="s">
        <v>1127</v>
      </c>
      <c r="C3196" s="585" t="s">
        <v>31</v>
      </c>
      <c r="D3196" s="586">
        <v>405663</v>
      </c>
      <c r="E3196" s="587">
        <v>16.72</v>
      </c>
      <c r="F3196" s="587">
        <f t="shared" si="147"/>
        <v>6782685.3599999994</v>
      </c>
      <c r="G3196" s="588">
        <v>0.28000000000000003</v>
      </c>
      <c r="H3196" s="586">
        <v>5.8</v>
      </c>
      <c r="I3196" s="587">
        <f t="shared" si="148"/>
        <v>2352845.4</v>
      </c>
      <c r="J3196" s="589">
        <f t="shared" si="149"/>
        <v>0</v>
      </c>
    </row>
    <row r="3197" spans="1:10">
      <c r="A3197" s="584">
        <v>2016</v>
      </c>
      <c r="B3197" s="585" t="s">
        <v>1127</v>
      </c>
      <c r="C3197" s="585" t="s">
        <v>31</v>
      </c>
      <c r="D3197" s="586">
        <v>28505</v>
      </c>
      <c r="E3197" s="587">
        <v>16.391999999999999</v>
      </c>
      <c r="F3197" s="587">
        <f t="shared" si="147"/>
        <v>467253.95999999996</v>
      </c>
      <c r="G3197" s="588">
        <v>0.4</v>
      </c>
      <c r="H3197" s="586">
        <v>5.9</v>
      </c>
      <c r="I3197" s="587">
        <f t="shared" si="148"/>
        <v>168179.5</v>
      </c>
      <c r="J3197" s="589">
        <f t="shared" si="149"/>
        <v>0</v>
      </c>
    </row>
    <row r="3198" spans="1:10">
      <c r="A3198" s="584">
        <v>2016</v>
      </c>
      <c r="B3198" s="585" t="s">
        <v>1127</v>
      </c>
      <c r="C3198" s="585" t="s">
        <v>31</v>
      </c>
      <c r="D3198" s="586">
        <v>14148</v>
      </c>
      <c r="E3198" s="587">
        <v>16.576000000000001</v>
      </c>
      <c r="F3198" s="587">
        <f t="shared" si="147"/>
        <v>234517.24800000002</v>
      </c>
      <c r="G3198" s="588">
        <v>0.46</v>
      </c>
      <c r="H3198" s="586">
        <v>5.4</v>
      </c>
      <c r="I3198" s="587">
        <f t="shared" si="148"/>
        <v>76399.200000000012</v>
      </c>
      <c r="J3198" s="589">
        <f t="shared" si="149"/>
        <v>0</v>
      </c>
    </row>
    <row r="3199" spans="1:10">
      <c r="A3199" s="584">
        <v>2016</v>
      </c>
      <c r="B3199" s="585" t="s">
        <v>1127</v>
      </c>
      <c r="C3199" s="585" t="s">
        <v>31</v>
      </c>
      <c r="D3199" s="586">
        <v>14193</v>
      </c>
      <c r="E3199" s="587">
        <v>16.524000000000001</v>
      </c>
      <c r="F3199" s="587">
        <f t="shared" si="147"/>
        <v>234525.13200000001</v>
      </c>
      <c r="G3199" s="588">
        <v>0.42</v>
      </c>
      <c r="H3199" s="586">
        <v>5.7</v>
      </c>
      <c r="I3199" s="587">
        <f t="shared" si="148"/>
        <v>80900.100000000006</v>
      </c>
      <c r="J3199" s="589">
        <f t="shared" si="149"/>
        <v>0</v>
      </c>
    </row>
    <row r="3200" spans="1:10">
      <c r="A3200" s="584">
        <v>2016</v>
      </c>
      <c r="B3200" s="585" t="s">
        <v>1127</v>
      </c>
      <c r="C3200" s="585" t="s">
        <v>31</v>
      </c>
      <c r="D3200" s="586">
        <v>28369</v>
      </c>
      <c r="E3200" s="587">
        <v>16.315999999999999</v>
      </c>
      <c r="F3200" s="587">
        <f t="shared" si="147"/>
        <v>462868.60399999999</v>
      </c>
      <c r="G3200" s="588">
        <v>0.37</v>
      </c>
      <c r="H3200" s="586">
        <v>5.7</v>
      </c>
      <c r="I3200" s="587">
        <f t="shared" si="148"/>
        <v>161703.30000000002</v>
      </c>
      <c r="J3200" s="589">
        <f t="shared" si="149"/>
        <v>0</v>
      </c>
    </row>
    <row r="3201" spans="1:10">
      <c r="A3201" s="584">
        <v>2016</v>
      </c>
      <c r="B3201" s="585" t="s">
        <v>1127</v>
      </c>
      <c r="C3201" s="585" t="s">
        <v>31</v>
      </c>
      <c r="D3201" s="586">
        <v>79295</v>
      </c>
      <c r="E3201" s="587">
        <v>16</v>
      </c>
      <c r="F3201" s="587">
        <f t="shared" si="147"/>
        <v>1268720</v>
      </c>
      <c r="G3201" s="588">
        <v>0.51</v>
      </c>
      <c r="H3201" s="586">
        <v>6.7</v>
      </c>
      <c r="I3201" s="587">
        <f t="shared" si="148"/>
        <v>531276.5</v>
      </c>
      <c r="J3201" s="589">
        <f t="shared" si="149"/>
        <v>0</v>
      </c>
    </row>
    <row r="3202" spans="1:10">
      <c r="A3202" s="584">
        <v>2016</v>
      </c>
      <c r="B3202" s="585" t="s">
        <v>1131</v>
      </c>
      <c r="C3202" s="585" t="s">
        <v>31</v>
      </c>
      <c r="D3202" s="586">
        <v>98237</v>
      </c>
      <c r="E3202" s="587">
        <v>23.22</v>
      </c>
      <c r="F3202" s="587">
        <f t="shared" si="147"/>
        <v>2281063.1399999997</v>
      </c>
      <c r="G3202" s="588">
        <v>1.42</v>
      </c>
      <c r="H3202" s="586">
        <v>6</v>
      </c>
      <c r="I3202" s="587">
        <f t="shared" si="148"/>
        <v>589422</v>
      </c>
      <c r="J3202" s="589">
        <f t="shared" si="149"/>
        <v>0</v>
      </c>
    </row>
    <row r="3203" spans="1:10">
      <c r="A3203" s="584">
        <v>2016</v>
      </c>
      <c r="B3203" s="585" t="s">
        <v>1131</v>
      </c>
      <c r="C3203" s="585" t="s">
        <v>31</v>
      </c>
      <c r="D3203" s="586">
        <v>157484</v>
      </c>
      <c r="E3203" s="587">
        <v>22.978000000000002</v>
      </c>
      <c r="F3203" s="587">
        <f t="shared" ref="F3203:F3266" si="150">E3203*D3203</f>
        <v>3618667.3520000004</v>
      </c>
      <c r="G3203" s="588">
        <v>3.53</v>
      </c>
      <c r="H3203" s="586">
        <v>8.9</v>
      </c>
      <c r="I3203" s="587">
        <f t="shared" ref="I3203:I3266" si="151">H3203*D3203</f>
        <v>1401607.6</v>
      </c>
      <c r="J3203" s="589">
        <f t="shared" ref="J3203:J3266" si="152">IF(B3203="LIG",1,0)</f>
        <v>0</v>
      </c>
    </row>
    <row r="3204" spans="1:10">
      <c r="A3204" s="584">
        <v>2016</v>
      </c>
      <c r="B3204" s="585" t="s">
        <v>1131</v>
      </c>
      <c r="C3204" s="585" t="s">
        <v>31</v>
      </c>
      <c r="D3204" s="586">
        <v>165003</v>
      </c>
      <c r="E3204" s="587">
        <v>22.542000000000002</v>
      </c>
      <c r="F3204" s="587">
        <f t="shared" si="150"/>
        <v>3719497.6260000002</v>
      </c>
      <c r="G3204" s="588">
        <v>2.38</v>
      </c>
      <c r="H3204" s="586">
        <v>8.3000000000000007</v>
      </c>
      <c r="I3204" s="587">
        <f t="shared" si="151"/>
        <v>1369524.9000000001</v>
      </c>
      <c r="J3204" s="589">
        <f t="shared" si="152"/>
        <v>0</v>
      </c>
    </row>
    <row r="3205" spans="1:10">
      <c r="A3205" s="584">
        <v>2016</v>
      </c>
      <c r="B3205" s="585" t="s">
        <v>1131</v>
      </c>
      <c r="C3205" s="585" t="s">
        <v>31</v>
      </c>
      <c r="D3205" s="586">
        <v>35235</v>
      </c>
      <c r="E3205" s="587">
        <v>23.196000000000002</v>
      </c>
      <c r="F3205" s="587">
        <f t="shared" si="150"/>
        <v>817311.06</v>
      </c>
      <c r="G3205" s="588">
        <v>3.52</v>
      </c>
      <c r="H3205" s="586">
        <v>8.1999999999999993</v>
      </c>
      <c r="I3205" s="587">
        <f t="shared" si="151"/>
        <v>288927</v>
      </c>
      <c r="J3205" s="589">
        <f t="shared" si="152"/>
        <v>0</v>
      </c>
    </row>
    <row r="3206" spans="1:10">
      <c r="A3206" s="584">
        <v>2016</v>
      </c>
      <c r="B3206" s="585" t="s">
        <v>1131</v>
      </c>
      <c r="C3206" s="585" t="s">
        <v>31</v>
      </c>
      <c r="D3206" s="586">
        <v>27905</v>
      </c>
      <c r="E3206" s="587">
        <v>21.972000000000001</v>
      </c>
      <c r="F3206" s="587">
        <f t="shared" si="150"/>
        <v>613128.66</v>
      </c>
      <c r="G3206" s="588">
        <v>3.08</v>
      </c>
      <c r="H3206" s="586">
        <v>9.5</v>
      </c>
      <c r="I3206" s="587">
        <f t="shared" si="151"/>
        <v>265097.5</v>
      </c>
      <c r="J3206" s="589">
        <f t="shared" si="152"/>
        <v>0</v>
      </c>
    </row>
    <row r="3207" spans="1:10">
      <c r="A3207" s="584">
        <v>2016</v>
      </c>
      <c r="B3207" s="585" t="s">
        <v>1127</v>
      </c>
      <c r="C3207" s="585" t="s">
        <v>31</v>
      </c>
      <c r="D3207" s="586">
        <v>59858</v>
      </c>
      <c r="E3207" s="587">
        <v>16.327999999999999</v>
      </c>
      <c r="F3207" s="587">
        <f t="shared" si="150"/>
        <v>977361.424</v>
      </c>
      <c r="G3207" s="588">
        <v>0.28000000000000003</v>
      </c>
      <c r="H3207" s="586">
        <v>6.4</v>
      </c>
      <c r="I3207" s="587">
        <f t="shared" si="151"/>
        <v>383091.20000000001</v>
      </c>
      <c r="J3207" s="589">
        <f t="shared" si="152"/>
        <v>0</v>
      </c>
    </row>
    <row r="3208" spans="1:10">
      <c r="A3208" s="584">
        <v>2016</v>
      </c>
      <c r="B3208" s="585" t="s">
        <v>1131</v>
      </c>
      <c r="C3208" s="585" t="s">
        <v>31</v>
      </c>
      <c r="D3208" s="586">
        <v>70754</v>
      </c>
      <c r="E3208" s="587">
        <v>22.922999999999998</v>
      </c>
      <c r="F3208" s="587">
        <f t="shared" si="150"/>
        <v>1621893.9419999998</v>
      </c>
      <c r="G3208" s="588">
        <v>3.38</v>
      </c>
      <c r="H3208" s="586">
        <v>8.4</v>
      </c>
      <c r="I3208" s="587">
        <f t="shared" si="151"/>
        <v>594333.6</v>
      </c>
      <c r="J3208" s="589">
        <f t="shared" si="152"/>
        <v>0</v>
      </c>
    </row>
    <row r="3209" spans="1:10">
      <c r="A3209" s="584">
        <v>2016</v>
      </c>
      <c r="B3209" s="585" t="s">
        <v>1127</v>
      </c>
      <c r="C3209" s="585" t="s">
        <v>31</v>
      </c>
      <c r="D3209" s="586">
        <v>60249</v>
      </c>
      <c r="E3209" s="587">
        <v>17.356000000000002</v>
      </c>
      <c r="F3209" s="587">
        <f t="shared" si="150"/>
        <v>1045681.6440000001</v>
      </c>
      <c r="G3209" s="588">
        <v>0.21</v>
      </c>
      <c r="H3209" s="586">
        <v>4.34</v>
      </c>
      <c r="I3209" s="587">
        <f t="shared" si="151"/>
        <v>261480.66</v>
      </c>
      <c r="J3209" s="589">
        <f t="shared" si="152"/>
        <v>0</v>
      </c>
    </row>
    <row r="3210" spans="1:10">
      <c r="A3210" s="584">
        <v>2016</v>
      </c>
      <c r="B3210" s="585" t="s">
        <v>1127</v>
      </c>
      <c r="C3210" s="585" t="s">
        <v>31</v>
      </c>
      <c r="D3210" s="586">
        <v>14962</v>
      </c>
      <c r="E3210" s="587">
        <v>17.239999999999998</v>
      </c>
      <c r="F3210" s="587">
        <f t="shared" si="150"/>
        <v>257944.87999999998</v>
      </c>
      <c r="G3210" s="588">
        <v>0.25</v>
      </c>
      <c r="H3210" s="586">
        <v>4.32</v>
      </c>
      <c r="I3210" s="587">
        <f t="shared" si="151"/>
        <v>64635.840000000004</v>
      </c>
      <c r="J3210" s="589">
        <f t="shared" si="152"/>
        <v>0</v>
      </c>
    </row>
    <row r="3211" spans="1:10">
      <c r="A3211" s="584">
        <v>2016</v>
      </c>
      <c r="B3211" s="585" t="s">
        <v>1133</v>
      </c>
      <c r="C3211" s="585" t="s">
        <v>31</v>
      </c>
      <c r="D3211" s="586">
        <v>234458</v>
      </c>
      <c r="E3211" s="587">
        <v>13.79</v>
      </c>
      <c r="F3211" s="587">
        <f t="shared" si="150"/>
        <v>3233175.82</v>
      </c>
      <c r="G3211" s="588">
        <v>0.7</v>
      </c>
      <c r="H3211" s="586">
        <v>12</v>
      </c>
      <c r="I3211" s="587">
        <f t="shared" si="151"/>
        <v>2813496</v>
      </c>
      <c r="J3211" s="589">
        <f t="shared" si="152"/>
        <v>1</v>
      </c>
    </row>
    <row r="3212" spans="1:10">
      <c r="A3212" s="584">
        <v>2016</v>
      </c>
      <c r="B3212" s="585" t="s">
        <v>1127</v>
      </c>
      <c r="C3212" s="585" t="s">
        <v>31</v>
      </c>
      <c r="D3212" s="586">
        <v>380381</v>
      </c>
      <c r="E3212" s="587">
        <v>17.079999999999998</v>
      </c>
      <c r="F3212" s="587">
        <f t="shared" si="150"/>
        <v>6496907.4799999995</v>
      </c>
      <c r="G3212" s="588">
        <v>0.25</v>
      </c>
      <c r="H3212" s="586">
        <v>4.9000000000000004</v>
      </c>
      <c r="I3212" s="587">
        <f t="shared" si="151"/>
        <v>1863866.9000000001</v>
      </c>
      <c r="J3212" s="589">
        <f t="shared" si="152"/>
        <v>0</v>
      </c>
    </row>
    <row r="3213" spans="1:10">
      <c r="A3213" s="584">
        <v>2016</v>
      </c>
      <c r="B3213" s="585" t="s">
        <v>1127</v>
      </c>
      <c r="C3213" s="585" t="s">
        <v>31</v>
      </c>
      <c r="D3213" s="586">
        <v>15933</v>
      </c>
      <c r="E3213" s="587">
        <v>18.11</v>
      </c>
      <c r="F3213" s="587">
        <f t="shared" si="150"/>
        <v>288546.63</v>
      </c>
      <c r="G3213" s="588">
        <v>0.21</v>
      </c>
      <c r="H3213" s="586">
        <v>4.3</v>
      </c>
      <c r="I3213" s="587">
        <f t="shared" si="151"/>
        <v>68511.899999999994</v>
      </c>
      <c r="J3213" s="589">
        <f t="shared" si="152"/>
        <v>0</v>
      </c>
    </row>
    <row r="3214" spans="1:10">
      <c r="A3214" s="584">
        <v>2016</v>
      </c>
      <c r="B3214" s="585" t="s">
        <v>1131</v>
      </c>
      <c r="C3214" s="585" t="s">
        <v>31</v>
      </c>
      <c r="D3214" s="586">
        <v>54781</v>
      </c>
      <c r="E3214" s="587">
        <v>23.68</v>
      </c>
      <c r="F3214" s="587">
        <f t="shared" si="150"/>
        <v>1297214.08</v>
      </c>
      <c r="G3214" s="588">
        <v>0.97</v>
      </c>
      <c r="H3214" s="586">
        <v>10.7</v>
      </c>
      <c r="I3214" s="587">
        <f t="shared" si="151"/>
        <v>586156.69999999995</v>
      </c>
      <c r="J3214" s="589">
        <f t="shared" si="152"/>
        <v>0</v>
      </c>
    </row>
    <row r="3215" spans="1:10">
      <c r="A3215" s="584">
        <v>2016</v>
      </c>
      <c r="B3215" s="585" t="s">
        <v>1131</v>
      </c>
      <c r="C3215" s="585" t="s">
        <v>31</v>
      </c>
      <c r="D3215" s="586">
        <v>260823</v>
      </c>
      <c r="E3215" s="587">
        <v>22.1</v>
      </c>
      <c r="F3215" s="587">
        <f t="shared" si="150"/>
        <v>5764188.3000000007</v>
      </c>
      <c r="G3215" s="588">
        <v>0.49</v>
      </c>
      <c r="H3215" s="586">
        <v>11.5</v>
      </c>
      <c r="I3215" s="587">
        <f t="shared" si="151"/>
        <v>2999464.5</v>
      </c>
      <c r="J3215" s="589">
        <f t="shared" si="152"/>
        <v>0</v>
      </c>
    </row>
    <row r="3216" spans="1:10">
      <c r="A3216" s="584">
        <v>2016</v>
      </c>
      <c r="B3216" s="585" t="s">
        <v>1131</v>
      </c>
      <c r="C3216" s="585" t="s">
        <v>31</v>
      </c>
      <c r="D3216" s="586">
        <v>15587</v>
      </c>
      <c r="E3216" s="587">
        <v>24.175999999999998</v>
      </c>
      <c r="F3216" s="587">
        <f t="shared" si="150"/>
        <v>376831.31199999998</v>
      </c>
      <c r="G3216" s="588">
        <v>0.79</v>
      </c>
      <c r="H3216" s="586">
        <v>12.66</v>
      </c>
      <c r="I3216" s="587">
        <f t="shared" si="151"/>
        <v>197331.42</v>
      </c>
      <c r="J3216" s="589">
        <f t="shared" si="152"/>
        <v>0</v>
      </c>
    </row>
    <row r="3217" spans="1:10">
      <c r="A3217" s="584">
        <v>2016</v>
      </c>
      <c r="B3217" s="585" t="s">
        <v>1131</v>
      </c>
      <c r="C3217" s="585" t="s">
        <v>31</v>
      </c>
      <c r="D3217" s="586">
        <v>25765</v>
      </c>
      <c r="E3217" s="587">
        <v>24.416</v>
      </c>
      <c r="F3217" s="587">
        <f t="shared" si="150"/>
        <v>629078.24</v>
      </c>
      <c r="G3217" s="588">
        <v>0.84</v>
      </c>
      <c r="H3217" s="586">
        <v>11.92</v>
      </c>
      <c r="I3217" s="587">
        <f t="shared" si="151"/>
        <v>307118.8</v>
      </c>
      <c r="J3217" s="589">
        <f t="shared" si="152"/>
        <v>0</v>
      </c>
    </row>
    <row r="3218" spans="1:10">
      <c r="A3218" s="584">
        <v>2016</v>
      </c>
      <c r="B3218" s="585" t="s">
        <v>1131</v>
      </c>
      <c r="C3218" s="585" t="s">
        <v>31</v>
      </c>
      <c r="D3218" s="586">
        <v>30333</v>
      </c>
      <c r="E3218" s="587">
        <v>24.007999999999999</v>
      </c>
      <c r="F3218" s="587">
        <f t="shared" si="150"/>
        <v>728234.66399999999</v>
      </c>
      <c r="G3218" s="588">
        <v>0.93</v>
      </c>
      <c r="H3218" s="586">
        <v>10.6</v>
      </c>
      <c r="I3218" s="587">
        <f t="shared" si="151"/>
        <v>321529.8</v>
      </c>
      <c r="J3218" s="589">
        <f t="shared" si="152"/>
        <v>0</v>
      </c>
    </row>
    <row r="3219" spans="1:10">
      <c r="A3219" s="584">
        <v>2016</v>
      </c>
      <c r="B3219" s="585" t="s">
        <v>1131</v>
      </c>
      <c r="C3219" s="585" t="s">
        <v>31</v>
      </c>
      <c r="D3219" s="586">
        <v>9836</v>
      </c>
      <c r="E3219" s="587">
        <v>24.021999999999998</v>
      </c>
      <c r="F3219" s="587">
        <f t="shared" si="150"/>
        <v>236280.39199999999</v>
      </c>
      <c r="G3219" s="588">
        <v>0.94</v>
      </c>
      <c r="H3219" s="586">
        <v>11.24</v>
      </c>
      <c r="I3219" s="587">
        <f t="shared" si="151"/>
        <v>110556.64</v>
      </c>
      <c r="J3219" s="589">
        <f t="shared" si="152"/>
        <v>0</v>
      </c>
    </row>
    <row r="3220" spans="1:10">
      <c r="A3220" s="584">
        <v>2016</v>
      </c>
      <c r="B3220" s="585" t="s">
        <v>1127</v>
      </c>
      <c r="C3220" s="585" t="s">
        <v>31</v>
      </c>
      <c r="D3220" s="586">
        <v>32499</v>
      </c>
      <c r="E3220" s="587">
        <v>16.809999999999999</v>
      </c>
      <c r="F3220" s="587">
        <f t="shared" si="150"/>
        <v>546308.18999999994</v>
      </c>
      <c r="G3220" s="588">
        <v>0.38</v>
      </c>
      <c r="H3220" s="586">
        <v>5.4</v>
      </c>
      <c r="I3220" s="587">
        <f t="shared" si="151"/>
        <v>175494.6</v>
      </c>
      <c r="J3220" s="589">
        <f t="shared" si="152"/>
        <v>0</v>
      </c>
    </row>
    <row r="3221" spans="1:10">
      <c r="A3221" s="584">
        <v>2016</v>
      </c>
      <c r="B3221" s="585" t="s">
        <v>1127</v>
      </c>
      <c r="C3221" s="585" t="s">
        <v>31</v>
      </c>
      <c r="D3221" s="586">
        <v>32632</v>
      </c>
      <c r="E3221" s="587">
        <v>16.649999999999999</v>
      </c>
      <c r="F3221" s="587">
        <f t="shared" si="150"/>
        <v>543322.79999999993</v>
      </c>
      <c r="G3221" s="588">
        <v>0.28000000000000003</v>
      </c>
      <c r="H3221" s="586">
        <v>6.4</v>
      </c>
      <c r="I3221" s="587">
        <f t="shared" si="151"/>
        <v>208844.80000000002</v>
      </c>
      <c r="J3221" s="589">
        <f t="shared" si="152"/>
        <v>0</v>
      </c>
    </row>
    <row r="3222" spans="1:10">
      <c r="A3222" s="584">
        <v>2016</v>
      </c>
      <c r="B3222" s="585" t="s">
        <v>1127</v>
      </c>
      <c r="C3222" s="585" t="s">
        <v>31</v>
      </c>
      <c r="D3222" s="586">
        <v>81592</v>
      </c>
      <c r="E3222" s="587">
        <v>16.8</v>
      </c>
      <c r="F3222" s="587">
        <f t="shared" si="150"/>
        <v>1370745.6</v>
      </c>
      <c r="G3222" s="588">
        <v>0.27</v>
      </c>
      <c r="H3222" s="586">
        <v>6</v>
      </c>
      <c r="I3222" s="587">
        <f t="shared" si="151"/>
        <v>489552</v>
      </c>
      <c r="J3222" s="589">
        <f t="shared" si="152"/>
        <v>0</v>
      </c>
    </row>
    <row r="3223" spans="1:10">
      <c r="A3223" s="584">
        <v>2016</v>
      </c>
      <c r="B3223" s="585" t="s">
        <v>1127</v>
      </c>
      <c r="C3223" s="585" t="s">
        <v>31</v>
      </c>
      <c r="D3223" s="586">
        <v>162091</v>
      </c>
      <c r="E3223" s="587">
        <v>17.7</v>
      </c>
      <c r="F3223" s="587">
        <f t="shared" si="150"/>
        <v>2869010.6999999997</v>
      </c>
      <c r="G3223" s="588">
        <v>0.3</v>
      </c>
      <c r="H3223" s="586">
        <v>5.2</v>
      </c>
      <c r="I3223" s="587">
        <f t="shared" si="151"/>
        <v>842873.20000000007</v>
      </c>
      <c r="J3223" s="589">
        <f t="shared" si="152"/>
        <v>0</v>
      </c>
    </row>
    <row r="3224" spans="1:10">
      <c r="A3224" s="584">
        <v>2016</v>
      </c>
      <c r="B3224" s="585" t="s">
        <v>1127</v>
      </c>
      <c r="C3224" s="585" t="s">
        <v>31</v>
      </c>
      <c r="D3224" s="586">
        <v>105335</v>
      </c>
      <c r="E3224" s="587">
        <v>18.7</v>
      </c>
      <c r="F3224" s="587">
        <f t="shared" si="150"/>
        <v>1969764.5</v>
      </c>
      <c r="G3224" s="588">
        <v>0.4</v>
      </c>
      <c r="H3224" s="586">
        <v>4.4000000000000004</v>
      </c>
      <c r="I3224" s="587">
        <f t="shared" si="151"/>
        <v>463474.00000000006</v>
      </c>
      <c r="J3224" s="589">
        <f t="shared" si="152"/>
        <v>0</v>
      </c>
    </row>
    <row r="3225" spans="1:10">
      <c r="A3225" s="584">
        <v>2016</v>
      </c>
      <c r="B3225" s="585" t="s">
        <v>1127</v>
      </c>
      <c r="C3225" s="585" t="s">
        <v>31</v>
      </c>
      <c r="D3225" s="586">
        <v>16585</v>
      </c>
      <c r="E3225" s="587">
        <v>17.39</v>
      </c>
      <c r="F3225" s="587">
        <f t="shared" si="150"/>
        <v>288413.15000000002</v>
      </c>
      <c r="G3225" s="588">
        <v>0.19</v>
      </c>
      <c r="H3225" s="586">
        <v>4.3</v>
      </c>
      <c r="I3225" s="587">
        <f t="shared" si="151"/>
        <v>71315.5</v>
      </c>
      <c r="J3225" s="589">
        <f t="shared" si="152"/>
        <v>0</v>
      </c>
    </row>
    <row r="3226" spans="1:10">
      <c r="A3226" s="584">
        <v>2016</v>
      </c>
      <c r="B3226" s="585" t="s">
        <v>1127</v>
      </c>
      <c r="C3226" s="585" t="s">
        <v>31</v>
      </c>
      <c r="D3226" s="586">
        <v>16532</v>
      </c>
      <c r="E3226" s="587">
        <v>17.8</v>
      </c>
      <c r="F3226" s="587">
        <f t="shared" si="150"/>
        <v>294269.60000000003</v>
      </c>
      <c r="G3226" s="588">
        <v>0.22</v>
      </c>
      <c r="H3226" s="586">
        <v>5</v>
      </c>
      <c r="I3226" s="587">
        <f t="shared" si="151"/>
        <v>82660</v>
      </c>
      <c r="J3226" s="589">
        <f t="shared" si="152"/>
        <v>0</v>
      </c>
    </row>
    <row r="3227" spans="1:10">
      <c r="A3227" s="584">
        <v>2016</v>
      </c>
      <c r="B3227" s="585" t="s">
        <v>1127</v>
      </c>
      <c r="C3227" s="585" t="s">
        <v>31</v>
      </c>
      <c r="D3227" s="586">
        <v>16423</v>
      </c>
      <c r="E3227" s="587">
        <v>17.8</v>
      </c>
      <c r="F3227" s="587">
        <f t="shared" si="150"/>
        <v>292329.40000000002</v>
      </c>
      <c r="G3227" s="588">
        <v>0.24</v>
      </c>
      <c r="H3227" s="586">
        <v>5.2</v>
      </c>
      <c r="I3227" s="587">
        <f t="shared" si="151"/>
        <v>85399.6</v>
      </c>
      <c r="J3227" s="589">
        <f t="shared" si="152"/>
        <v>0</v>
      </c>
    </row>
    <row r="3228" spans="1:10">
      <c r="A3228" s="584">
        <v>2016</v>
      </c>
      <c r="B3228" s="585" t="s">
        <v>1127</v>
      </c>
      <c r="C3228" s="585" t="s">
        <v>31</v>
      </c>
      <c r="D3228" s="586">
        <v>14647</v>
      </c>
      <c r="E3228" s="587">
        <v>16.366</v>
      </c>
      <c r="F3228" s="587">
        <f t="shared" si="150"/>
        <v>239712.802</v>
      </c>
      <c r="G3228" s="588">
        <v>0.43</v>
      </c>
      <c r="H3228" s="586">
        <v>6.1</v>
      </c>
      <c r="I3228" s="587">
        <f t="shared" si="151"/>
        <v>89346.7</v>
      </c>
      <c r="J3228" s="589">
        <f t="shared" si="152"/>
        <v>0</v>
      </c>
    </row>
    <row r="3229" spans="1:10">
      <c r="A3229" s="584">
        <v>2016</v>
      </c>
      <c r="B3229" s="585" t="s">
        <v>1127</v>
      </c>
      <c r="C3229" s="585" t="s">
        <v>31</v>
      </c>
      <c r="D3229" s="586">
        <v>14650</v>
      </c>
      <c r="E3229" s="587">
        <v>16.681999999999999</v>
      </c>
      <c r="F3229" s="587">
        <f t="shared" si="150"/>
        <v>244391.3</v>
      </c>
      <c r="G3229" s="588">
        <v>0.26</v>
      </c>
      <c r="H3229" s="586">
        <v>6</v>
      </c>
      <c r="I3229" s="587">
        <f t="shared" si="151"/>
        <v>87900</v>
      </c>
      <c r="J3229" s="589">
        <f t="shared" si="152"/>
        <v>0</v>
      </c>
    </row>
    <row r="3230" spans="1:10">
      <c r="A3230" s="584">
        <v>2016</v>
      </c>
      <c r="B3230" s="585" t="s">
        <v>1127</v>
      </c>
      <c r="C3230" s="585" t="s">
        <v>31</v>
      </c>
      <c r="D3230" s="586">
        <v>29212</v>
      </c>
      <c r="E3230" s="587">
        <v>16.696000000000002</v>
      </c>
      <c r="F3230" s="587">
        <f t="shared" si="150"/>
        <v>487723.55200000003</v>
      </c>
      <c r="G3230" s="588">
        <v>0.28999999999999998</v>
      </c>
      <c r="H3230" s="586">
        <v>6.8</v>
      </c>
      <c r="I3230" s="587">
        <f t="shared" si="151"/>
        <v>198641.6</v>
      </c>
      <c r="J3230" s="589">
        <f t="shared" si="152"/>
        <v>0</v>
      </c>
    </row>
    <row r="3231" spans="1:10">
      <c r="A3231" s="584">
        <v>2016</v>
      </c>
      <c r="B3231" s="585" t="s">
        <v>1127</v>
      </c>
      <c r="C3231" s="585" t="s">
        <v>31</v>
      </c>
      <c r="D3231" s="586">
        <v>43004</v>
      </c>
      <c r="E3231" s="587">
        <v>16.425000000000001</v>
      </c>
      <c r="F3231" s="587">
        <f t="shared" si="150"/>
        <v>706340.70000000007</v>
      </c>
      <c r="G3231" s="588">
        <v>0.39</v>
      </c>
      <c r="H3231" s="586">
        <v>5.7</v>
      </c>
      <c r="I3231" s="587">
        <f t="shared" si="151"/>
        <v>245122.80000000002</v>
      </c>
      <c r="J3231" s="589">
        <f t="shared" si="152"/>
        <v>0</v>
      </c>
    </row>
    <row r="3232" spans="1:10">
      <c r="A3232" s="584">
        <v>2016</v>
      </c>
      <c r="B3232" s="585" t="s">
        <v>1127</v>
      </c>
      <c r="C3232" s="585" t="s">
        <v>31</v>
      </c>
      <c r="D3232" s="586">
        <v>43794</v>
      </c>
      <c r="E3232" s="587">
        <v>16.754000000000001</v>
      </c>
      <c r="F3232" s="587">
        <f t="shared" si="150"/>
        <v>733724.67600000009</v>
      </c>
      <c r="G3232" s="588">
        <v>0.45</v>
      </c>
      <c r="H3232" s="586">
        <v>5.3</v>
      </c>
      <c r="I3232" s="587">
        <f t="shared" si="151"/>
        <v>232108.19999999998</v>
      </c>
      <c r="J3232" s="589">
        <f t="shared" si="152"/>
        <v>0</v>
      </c>
    </row>
    <row r="3233" spans="1:10">
      <c r="A3233" s="584">
        <v>2016</v>
      </c>
      <c r="B3233" s="585" t="s">
        <v>1127</v>
      </c>
      <c r="C3233" s="585" t="s">
        <v>31</v>
      </c>
      <c r="D3233" s="586">
        <v>73010</v>
      </c>
      <c r="E3233" s="587">
        <v>16.742999999999999</v>
      </c>
      <c r="F3233" s="587">
        <f t="shared" si="150"/>
        <v>1222406.43</v>
      </c>
      <c r="G3233" s="588">
        <v>0.28999999999999998</v>
      </c>
      <c r="H3233" s="586">
        <v>5</v>
      </c>
      <c r="I3233" s="587">
        <f t="shared" si="151"/>
        <v>365050</v>
      </c>
      <c r="J3233" s="589">
        <f t="shared" si="152"/>
        <v>0</v>
      </c>
    </row>
    <row r="3234" spans="1:10">
      <c r="A3234" s="584">
        <v>2016</v>
      </c>
      <c r="B3234" s="585" t="s">
        <v>1133</v>
      </c>
      <c r="C3234" s="585" t="s">
        <v>31</v>
      </c>
      <c r="D3234" s="586">
        <v>670220</v>
      </c>
      <c r="E3234" s="587">
        <v>13.56</v>
      </c>
      <c r="F3234" s="587">
        <f t="shared" si="150"/>
        <v>9088183.2000000011</v>
      </c>
      <c r="G3234" s="588">
        <v>0.9</v>
      </c>
      <c r="H3234" s="586">
        <v>16</v>
      </c>
      <c r="I3234" s="587">
        <f t="shared" si="151"/>
        <v>10723520</v>
      </c>
      <c r="J3234" s="589">
        <f t="shared" si="152"/>
        <v>1</v>
      </c>
    </row>
    <row r="3235" spans="1:10">
      <c r="A3235" s="584">
        <v>2016</v>
      </c>
      <c r="B3235" s="585" t="s">
        <v>1127</v>
      </c>
      <c r="C3235" s="585" t="s">
        <v>31</v>
      </c>
      <c r="D3235" s="586">
        <v>16531</v>
      </c>
      <c r="E3235" s="587">
        <v>16.776</v>
      </c>
      <c r="F3235" s="587">
        <f t="shared" si="150"/>
        <v>277324.05599999998</v>
      </c>
      <c r="G3235" s="588">
        <v>0.28000000000000003</v>
      </c>
      <c r="H3235" s="586">
        <v>6</v>
      </c>
      <c r="I3235" s="587">
        <f t="shared" si="151"/>
        <v>99186</v>
      </c>
      <c r="J3235" s="589">
        <f t="shared" si="152"/>
        <v>0</v>
      </c>
    </row>
    <row r="3236" spans="1:10">
      <c r="A3236" s="584">
        <v>2016</v>
      </c>
      <c r="B3236" s="585" t="s">
        <v>1133</v>
      </c>
      <c r="C3236" s="585" t="s">
        <v>31</v>
      </c>
      <c r="D3236" s="586">
        <v>175779</v>
      </c>
      <c r="E3236" s="587">
        <v>10.25</v>
      </c>
      <c r="F3236" s="587">
        <f t="shared" si="150"/>
        <v>1801734.75</v>
      </c>
      <c r="G3236" s="588">
        <v>2.15</v>
      </c>
      <c r="H3236" s="586">
        <v>30.6</v>
      </c>
      <c r="I3236" s="587">
        <f t="shared" si="151"/>
        <v>5378837.4000000004</v>
      </c>
      <c r="J3236" s="589">
        <f t="shared" si="152"/>
        <v>1</v>
      </c>
    </row>
    <row r="3237" spans="1:10">
      <c r="A3237" s="584">
        <v>2016</v>
      </c>
      <c r="B3237" s="585" t="s">
        <v>1131</v>
      </c>
      <c r="C3237" s="585" t="s">
        <v>31</v>
      </c>
      <c r="D3237" s="586">
        <v>47399</v>
      </c>
      <c r="E3237" s="587">
        <v>22.36</v>
      </c>
      <c r="F3237" s="587">
        <f t="shared" si="150"/>
        <v>1059841.6399999999</v>
      </c>
      <c r="G3237" s="588">
        <v>3.35</v>
      </c>
      <c r="H3237" s="586">
        <v>9.6</v>
      </c>
      <c r="I3237" s="587">
        <f t="shared" si="151"/>
        <v>455030.39999999997</v>
      </c>
      <c r="J3237" s="589">
        <f t="shared" si="152"/>
        <v>0</v>
      </c>
    </row>
    <row r="3238" spans="1:10">
      <c r="A3238" s="584">
        <v>2016</v>
      </c>
      <c r="B3238" s="585" t="s">
        <v>1127</v>
      </c>
      <c r="C3238" s="585" t="s">
        <v>31</v>
      </c>
      <c r="D3238" s="586">
        <v>198662</v>
      </c>
      <c r="E3238" s="587">
        <v>17.77</v>
      </c>
      <c r="F3238" s="587">
        <f t="shared" si="150"/>
        <v>3530223.7399999998</v>
      </c>
      <c r="G3238" s="588">
        <v>0.22</v>
      </c>
      <c r="H3238" s="586">
        <v>4.7</v>
      </c>
      <c r="I3238" s="587">
        <f t="shared" si="151"/>
        <v>933711.4</v>
      </c>
      <c r="J3238" s="589">
        <f t="shared" si="152"/>
        <v>0</v>
      </c>
    </row>
    <row r="3239" spans="1:10">
      <c r="A3239" s="584">
        <v>2016</v>
      </c>
      <c r="B3239" s="585" t="s">
        <v>1127</v>
      </c>
      <c r="C3239" s="585" t="s">
        <v>31</v>
      </c>
      <c r="D3239" s="586">
        <v>56644</v>
      </c>
      <c r="E3239" s="587">
        <v>17.773</v>
      </c>
      <c r="F3239" s="587">
        <f t="shared" si="150"/>
        <v>1006733.812</v>
      </c>
      <c r="G3239" s="588">
        <v>0.23</v>
      </c>
      <c r="H3239" s="586">
        <v>4.9000000000000004</v>
      </c>
      <c r="I3239" s="587">
        <f t="shared" si="151"/>
        <v>277555.60000000003</v>
      </c>
      <c r="J3239" s="589">
        <f t="shared" si="152"/>
        <v>0</v>
      </c>
    </row>
    <row r="3240" spans="1:10">
      <c r="A3240" s="584">
        <v>2016</v>
      </c>
      <c r="B3240" s="585" t="s">
        <v>1127</v>
      </c>
      <c r="C3240" s="585" t="s">
        <v>31</v>
      </c>
      <c r="D3240" s="586">
        <v>94065</v>
      </c>
      <c r="E3240" s="587">
        <v>17.760000000000002</v>
      </c>
      <c r="F3240" s="587">
        <f t="shared" si="150"/>
        <v>1670594.4000000001</v>
      </c>
      <c r="G3240" s="588">
        <v>0.21</v>
      </c>
      <c r="H3240" s="586">
        <v>4.2</v>
      </c>
      <c r="I3240" s="587">
        <f t="shared" si="151"/>
        <v>395073</v>
      </c>
      <c r="J3240" s="589">
        <f t="shared" si="152"/>
        <v>0</v>
      </c>
    </row>
    <row r="3241" spans="1:10">
      <c r="A3241" s="584">
        <v>2016</v>
      </c>
      <c r="B3241" s="585" t="s">
        <v>1127</v>
      </c>
      <c r="C3241" s="585" t="s">
        <v>31</v>
      </c>
      <c r="D3241" s="586">
        <v>30141</v>
      </c>
      <c r="E3241" s="587">
        <v>17.782</v>
      </c>
      <c r="F3241" s="587">
        <f t="shared" si="150"/>
        <v>535967.26199999999</v>
      </c>
      <c r="G3241" s="588">
        <v>0.21</v>
      </c>
      <c r="H3241" s="586">
        <v>4.3</v>
      </c>
      <c r="I3241" s="587">
        <f t="shared" si="151"/>
        <v>129606.29999999999</v>
      </c>
      <c r="J3241" s="589">
        <f t="shared" si="152"/>
        <v>0</v>
      </c>
    </row>
    <row r="3242" spans="1:10">
      <c r="A3242" s="584">
        <v>2016</v>
      </c>
      <c r="B3242" s="585" t="s">
        <v>1127</v>
      </c>
      <c r="C3242" s="585" t="s">
        <v>31</v>
      </c>
      <c r="D3242" s="586">
        <v>106579</v>
      </c>
      <c r="E3242" s="587">
        <v>18.047999999999998</v>
      </c>
      <c r="F3242" s="587">
        <f t="shared" si="150"/>
        <v>1923537.7919999999</v>
      </c>
      <c r="G3242" s="588">
        <v>0.23</v>
      </c>
      <c r="H3242" s="586">
        <v>4.5</v>
      </c>
      <c r="I3242" s="587">
        <f t="shared" si="151"/>
        <v>479605.5</v>
      </c>
      <c r="J3242" s="589">
        <f t="shared" si="152"/>
        <v>0</v>
      </c>
    </row>
    <row r="3243" spans="1:10">
      <c r="A3243" s="584">
        <v>2016</v>
      </c>
      <c r="B3243" s="585" t="s">
        <v>1127</v>
      </c>
      <c r="C3243" s="585" t="s">
        <v>31</v>
      </c>
      <c r="D3243" s="586">
        <v>198664</v>
      </c>
      <c r="E3243" s="587">
        <v>17.681999999999999</v>
      </c>
      <c r="F3243" s="587">
        <f t="shared" si="150"/>
        <v>3512776.8479999998</v>
      </c>
      <c r="G3243" s="588">
        <v>0.23</v>
      </c>
      <c r="H3243" s="586">
        <v>5.4</v>
      </c>
      <c r="I3243" s="587">
        <f t="shared" si="151"/>
        <v>1072785.6000000001</v>
      </c>
      <c r="J3243" s="589">
        <f t="shared" si="152"/>
        <v>0</v>
      </c>
    </row>
    <row r="3244" spans="1:10">
      <c r="A3244" s="584">
        <v>2016</v>
      </c>
      <c r="B3244" s="585" t="s">
        <v>1127</v>
      </c>
      <c r="C3244" s="585" t="s">
        <v>31</v>
      </c>
      <c r="D3244" s="586">
        <v>106465</v>
      </c>
      <c r="E3244" s="587">
        <v>17.141999999999999</v>
      </c>
      <c r="F3244" s="587">
        <f t="shared" si="150"/>
        <v>1825023.03</v>
      </c>
      <c r="G3244" s="588">
        <v>0.24</v>
      </c>
      <c r="H3244" s="586">
        <v>4.7</v>
      </c>
      <c r="I3244" s="587">
        <f t="shared" si="151"/>
        <v>500385.5</v>
      </c>
      <c r="J3244" s="589">
        <f t="shared" si="152"/>
        <v>0</v>
      </c>
    </row>
    <row r="3245" spans="1:10">
      <c r="A3245" s="584">
        <v>2016</v>
      </c>
      <c r="B3245" s="585" t="s">
        <v>1127</v>
      </c>
      <c r="C3245" s="585" t="s">
        <v>31</v>
      </c>
      <c r="D3245" s="586">
        <v>106658</v>
      </c>
      <c r="E3245" s="587">
        <v>16.132000000000001</v>
      </c>
      <c r="F3245" s="587">
        <f t="shared" si="150"/>
        <v>1720606.8560000001</v>
      </c>
      <c r="G3245" s="588">
        <v>0.35</v>
      </c>
      <c r="H3245" s="586">
        <v>4.9000000000000004</v>
      </c>
      <c r="I3245" s="587">
        <f t="shared" si="151"/>
        <v>522624.2</v>
      </c>
      <c r="J3245" s="589">
        <f t="shared" si="152"/>
        <v>0</v>
      </c>
    </row>
    <row r="3246" spans="1:10">
      <c r="A3246" s="584">
        <v>2016</v>
      </c>
      <c r="B3246" s="585" t="s">
        <v>1131</v>
      </c>
      <c r="C3246" s="585" t="s">
        <v>31</v>
      </c>
      <c r="D3246" s="586">
        <v>101652</v>
      </c>
      <c r="E3246" s="587">
        <v>22.95</v>
      </c>
      <c r="F3246" s="587">
        <f t="shared" si="150"/>
        <v>2332913.4</v>
      </c>
      <c r="G3246" s="588">
        <v>2.98</v>
      </c>
      <c r="H3246" s="586">
        <v>8.3000000000000007</v>
      </c>
      <c r="I3246" s="587">
        <f t="shared" si="151"/>
        <v>843711.60000000009</v>
      </c>
      <c r="J3246" s="589">
        <f t="shared" si="152"/>
        <v>0</v>
      </c>
    </row>
    <row r="3247" spans="1:10">
      <c r="A3247" s="584">
        <v>2016</v>
      </c>
      <c r="B3247" s="585" t="s">
        <v>1131</v>
      </c>
      <c r="C3247" s="585" t="s">
        <v>31</v>
      </c>
      <c r="D3247" s="586">
        <v>169176</v>
      </c>
      <c r="E3247" s="587">
        <v>22.2</v>
      </c>
      <c r="F3247" s="587">
        <f t="shared" si="150"/>
        <v>3755707.1999999997</v>
      </c>
      <c r="G3247" s="588">
        <v>2.92</v>
      </c>
      <c r="H3247" s="586">
        <v>9.3000000000000007</v>
      </c>
      <c r="I3247" s="587">
        <f t="shared" si="151"/>
        <v>1573336.8</v>
      </c>
      <c r="J3247" s="589">
        <f t="shared" si="152"/>
        <v>0</v>
      </c>
    </row>
    <row r="3248" spans="1:10">
      <c r="A3248" s="584">
        <v>2016</v>
      </c>
      <c r="B3248" s="585" t="s">
        <v>1131</v>
      </c>
      <c r="C3248" s="585" t="s">
        <v>31</v>
      </c>
      <c r="D3248" s="586">
        <v>23456</v>
      </c>
      <c r="E3248" s="587">
        <v>25.83</v>
      </c>
      <c r="F3248" s="587">
        <f t="shared" si="150"/>
        <v>605868.48</v>
      </c>
      <c r="G3248" s="588">
        <v>2.48</v>
      </c>
      <c r="H3248" s="586">
        <v>7.5</v>
      </c>
      <c r="I3248" s="587">
        <f t="shared" si="151"/>
        <v>175920</v>
      </c>
      <c r="J3248" s="589">
        <f t="shared" si="152"/>
        <v>0</v>
      </c>
    </row>
    <row r="3249" spans="1:10">
      <c r="A3249" s="584">
        <v>2016</v>
      </c>
      <c r="B3249" s="585" t="s">
        <v>1131</v>
      </c>
      <c r="C3249" s="585" t="s">
        <v>31</v>
      </c>
      <c r="D3249" s="586">
        <v>34814</v>
      </c>
      <c r="E3249" s="587">
        <v>23.87</v>
      </c>
      <c r="F3249" s="587">
        <f t="shared" si="150"/>
        <v>831010.18</v>
      </c>
      <c r="G3249" s="588">
        <v>0.74</v>
      </c>
      <c r="H3249" s="586">
        <v>13.6</v>
      </c>
      <c r="I3249" s="587">
        <f t="shared" si="151"/>
        <v>473470.39999999997</v>
      </c>
      <c r="J3249" s="589">
        <f t="shared" si="152"/>
        <v>0</v>
      </c>
    </row>
    <row r="3250" spans="1:10">
      <c r="A3250" s="584">
        <v>2016</v>
      </c>
      <c r="B3250" s="585" t="s">
        <v>1131</v>
      </c>
      <c r="C3250" s="585" t="s">
        <v>31</v>
      </c>
      <c r="D3250" s="586">
        <v>38544</v>
      </c>
      <c r="E3250" s="587">
        <v>25.37</v>
      </c>
      <c r="F3250" s="587">
        <f t="shared" si="150"/>
        <v>977861.28</v>
      </c>
      <c r="G3250" s="588">
        <v>1.6</v>
      </c>
      <c r="H3250" s="586">
        <v>7.6</v>
      </c>
      <c r="I3250" s="587">
        <f t="shared" si="151"/>
        <v>292934.39999999997</v>
      </c>
      <c r="J3250" s="589">
        <f t="shared" si="152"/>
        <v>0</v>
      </c>
    </row>
    <row r="3251" spans="1:10">
      <c r="A3251" s="584">
        <v>2016</v>
      </c>
      <c r="B3251" s="585" t="s">
        <v>1131</v>
      </c>
      <c r="C3251" s="585" t="s">
        <v>31</v>
      </c>
      <c r="D3251" s="586">
        <v>11765</v>
      </c>
      <c r="E3251" s="587">
        <v>25.954000000000001</v>
      </c>
      <c r="F3251" s="587">
        <f t="shared" si="150"/>
        <v>305348.81</v>
      </c>
      <c r="G3251" s="588">
        <v>2.59</v>
      </c>
      <c r="H3251" s="586">
        <v>7.7</v>
      </c>
      <c r="I3251" s="587">
        <f t="shared" si="151"/>
        <v>90590.5</v>
      </c>
      <c r="J3251" s="589">
        <f t="shared" si="152"/>
        <v>0</v>
      </c>
    </row>
    <row r="3252" spans="1:10">
      <c r="A3252" s="584">
        <v>2016</v>
      </c>
      <c r="B3252" s="585" t="s">
        <v>1127</v>
      </c>
      <c r="C3252" s="585" t="s">
        <v>31</v>
      </c>
      <c r="D3252" s="586">
        <v>61397</v>
      </c>
      <c r="E3252" s="587">
        <v>17.63</v>
      </c>
      <c r="F3252" s="587">
        <f t="shared" si="150"/>
        <v>1082429.1099999999</v>
      </c>
      <c r="G3252" s="588">
        <v>0.2</v>
      </c>
      <c r="H3252" s="586">
        <v>4.4000000000000004</v>
      </c>
      <c r="I3252" s="587">
        <f t="shared" si="151"/>
        <v>270146.80000000005</v>
      </c>
      <c r="J3252" s="589">
        <f t="shared" si="152"/>
        <v>0</v>
      </c>
    </row>
    <row r="3253" spans="1:10">
      <c r="A3253" s="584">
        <v>2016</v>
      </c>
      <c r="B3253" s="585" t="s">
        <v>1127</v>
      </c>
      <c r="C3253" s="585" t="s">
        <v>31</v>
      </c>
      <c r="D3253" s="586">
        <v>15352</v>
      </c>
      <c r="E3253" s="587">
        <v>16.838000000000001</v>
      </c>
      <c r="F3253" s="587">
        <f t="shared" si="150"/>
        <v>258496.97600000002</v>
      </c>
      <c r="G3253" s="588">
        <v>0.31</v>
      </c>
      <c r="H3253" s="586">
        <v>4.9000000000000004</v>
      </c>
      <c r="I3253" s="587">
        <f t="shared" si="151"/>
        <v>75224.800000000003</v>
      </c>
      <c r="J3253" s="589">
        <f t="shared" si="152"/>
        <v>0</v>
      </c>
    </row>
    <row r="3254" spans="1:10">
      <c r="A3254" s="584">
        <v>2016</v>
      </c>
      <c r="B3254" s="585" t="s">
        <v>1127</v>
      </c>
      <c r="C3254" s="585" t="s">
        <v>31</v>
      </c>
      <c r="D3254" s="586">
        <v>30668</v>
      </c>
      <c r="E3254" s="587">
        <v>17.186</v>
      </c>
      <c r="F3254" s="587">
        <f t="shared" si="150"/>
        <v>527060.24800000002</v>
      </c>
      <c r="G3254" s="588">
        <v>0.26</v>
      </c>
      <c r="H3254" s="586">
        <v>4</v>
      </c>
      <c r="I3254" s="587">
        <f t="shared" si="151"/>
        <v>122672</v>
      </c>
      <c r="J3254" s="589">
        <f t="shared" si="152"/>
        <v>0</v>
      </c>
    </row>
    <row r="3255" spans="1:10">
      <c r="A3255" s="584">
        <v>2016</v>
      </c>
      <c r="B3255" s="585" t="s">
        <v>1127</v>
      </c>
      <c r="C3255" s="585" t="s">
        <v>31</v>
      </c>
      <c r="D3255" s="586">
        <v>92240</v>
      </c>
      <c r="E3255" s="587">
        <v>17.89</v>
      </c>
      <c r="F3255" s="587">
        <f t="shared" si="150"/>
        <v>1650173.6</v>
      </c>
      <c r="G3255" s="588">
        <v>0.25</v>
      </c>
      <c r="H3255" s="586">
        <v>5</v>
      </c>
      <c r="I3255" s="587">
        <f t="shared" si="151"/>
        <v>461200</v>
      </c>
      <c r="J3255" s="589">
        <f t="shared" si="152"/>
        <v>0</v>
      </c>
    </row>
    <row r="3256" spans="1:10">
      <c r="A3256" s="584">
        <v>2016</v>
      </c>
      <c r="B3256" s="585" t="s">
        <v>1127</v>
      </c>
      <c r="C3256" s="585" t="s">
        <v>31</v>
      </c>
      <c r="D3256" s="586">
        <v>95153</v>
      </c>
      <c r="E3256" s="587">
        <v>17.675999999999998</v>
      </c>
      <c r="F3256" s="587">
        <f t="shared" si="150"/>
        <v>1681924.4279999998</v>
      </c>
      <c r="G3256" s="588">
        <v>0.22</v>
      </c>
      <c r="H3256" s="586">
        <v>4.2</v>
      </c>
      <c r="I3256" s="587">
        <f t="shared" si="151"/>
        <v>399642.60000000003</v>
      </c>
      <c r="J3256" s="589">
        <f t="shared" si="152"/>
        <v>0</v>
      </c>
    </row>
    <row r="3257" spans="1:10">
      <c r="A3257" s="584">
        <v>2016</v>
      </c>
      <c r="B3257" s="585" t="s">
        <v>1127</v>
      </c>
      <c r="C3257" s="585" t="s">
        <v>31</v>
      </c>
      <c r="D3257" s="586">
        <v>15954</v>
      </c>
      <c r="E3257" s="587">
        <v>17.202000000000002</v>
      </c>
      <c r="F3257" s="587">
        <f t="shared" si="150"/>
        <v>274440.70800000004</v>
      </c>
      <c r="G3257" s="588">
        <v>0.28999999999999998</v>
      </c>
      <c r="H3257" s="586">
        <v>4.5999999999999996</v>
      </c>
      <c r="I3257" s="587">
        <f t="shared" si="151"/>
        <v>73388.399999999994</v>
      </c>
      <c r="J3257" s="589">
        <f t="shared" si="152"/>
        <v>0</v>
      </c>
    </row>
    <row r="3258" spans="1:10">
      <c r="A3258" s="584">
        <v>2016</v>
      </c>
      <c r="B3258" s="585" t="s">
        <v>1127</v>
      </c>
      <c r="C3258" s="585" t="s">
        <v>31</v>
      </c>
      <c r="D3258" s="586">
        <v>254119</v>
      </c>
      <c r="E3258" s="587">
        <v>16.896000000000001</v>
      </c>
      <c r="F3258" s="587">
        <f t="shared" si="150"/>
        <v>4293594.6239999998</v>
      </c>
      <c r="G3258" s="588">
        <v>0.45</v>
      </c>
      <c r="H3258" s="586">
        <v>5.2</v>
      </c>
      <c r="I3258" s="587">
        <f t="shared" si="151"/>
        <v>1321418.8</v>
      </c>
      <c r="J3258" s="589">
        <f t="shared" si="152"/>
        <v>0</v>
      </c>
    </row>
    <row r="3259" spans="1:10">
      <c r="A3259" s="584">
        <v>2016</v>
      </c>
      <c r="B3259" s="585" t="s">
        <v>1127</v>
      </c>
      <c r="C3259" s="585" t="s">
        <v>31</v>
      </c>
      <c r="D3259" s="586">
        <v>79607</v>
      </c>
      <c r="E3259" s="587">
        <v>17.832000000000001</v>
      </c>
      <c r="F3259" s="587">
        <f t="shared" si="150"/>
        <v>1419552.024</v>
      </c>
      <c r="G3259" s="588">
        <v>0.27</v>
      </c>
      <c r="H3259" s="586">
        <v>4.9000000000000004</v>
      </c>
      <c r="I3259" s="587">
        <f t="shared" si="151"/>
        <v>390074.30000000005</v>
      </c>
      <c r="J3259" s="589">
        <f t="shared" si="152"/>
        <v>0</v>
      </c>
    </row>
    <row r="3260" spans="1:10">
      <c r="A3260" s="584">
        <v>2016</v>
      </c>
      <c r="B3260" s="585" t="s">
        <v>1127</v>
      </c>
      <c r="C3260" s="585" t="s">
        <v>31</v>
      </c>
      <c r="D3260" s="586">
        <v>254772</v>
      </c>
      <c r="E3260" s="587">
        <v>17.084</v>
      </c>
      <c r="F3260" s="587">
        <f t="shared" si="150"/>
        <v>4352524.8480000002</v>
      </c>
      <c r="G3260" s="588">
        <v>0.27</v>
      </c>
      <c r="H3260" s="586">
        <v>4.7</v>
      </c>
      <c r="I3260" s="587">
        <f t="shared" si="151"/>
        <v>1197428.4000000001</v>
      </c>
      <c r="J3260" s="589">
        <f t="shared" si="152"/>
        <v>0</v>
      </c>
    </row>
    <row r="3261" spans="1:10">
      <c r="A3261" s="584">
        <v>2016</v>
      </c>
      <c r="B3261" s="585" t="s">
        <v>1131</v>
      </c>
      <c r="C3261" s="585" t="s">
        <v>31</v>
      </c>
      <c r="D3261" s="586">
        <v>31197</v>
      </c>
      <c r="E3261" s="587">
        <v>25.975999999999999</v>
      </c>
      <c r="F3261" s="587">
        <f t="shared" si="150"/>
        <v>810373.272</v>
      </c>
      <c r="G3261" s="588">
        <v>2.44</v>
      </c>
      <c r="H3261" s="586">
        <v>7.69</v>
      </c>
      <c r="I3261" s="587">
        <f t="shared" si="151"/>
        <v>239904.93000000002</v>
      </c>
      <c r="J3261" s="589">
        <f t="shared" si="152"/>
        <v>0</v>
      </c>
    </row>
    <row r="3262" spans="1:10">
      <c r="A3262" s="584">
        <v>2016</v>
      </c>
      <c r="B3262" s="585" t="s">
        <v>1131</v>
      </c>
      <c r="C3262" s="585" t="s">
        <v>31</v>
      </c>
      <c r="D3262" s="586">
        <v>5995</v>
      </c>
      <c r="E3262" s="587">
        <v>26.367999999999999</v>
      </c>
      <c r="F3262" s="587">
        <f t="shared" si="150"/>
        <v>158076.16</v>
      </c>
      <c r="G3262" s="588">
        <v>2.9</v>
      </c>
      <c r="H3262" s="586">
        <v>7.46</v>
      </c>
      <c r="I3262" s="587">
        <f t="shared" si="151"/>
        <v>44722.7</v>
      </c>
      <c r="J3262" s="589">
        <f t="shared" si="152"/>
        <v>0</v>
      </c>
    </row>
    <row r="3263" spans="1:10">
      <c r="A3263" s="584">
        <v>2016</v>
      </c>
      <c r="B3263" s="585" t="s">
        <v>1131</v>
      </c>
      <c r="C3263" s="585" t="s">
        <v>31</v>
      </c>
      <c r="D3263" s="586">
        <v>23136</v>
      </c>
      <c r="E3263" s="587">
        <v>24.908000000000001</v>
      </c>
      <c r="F3263" s="587">
        <f t="shared" si="150"/>
        <v>576271.48800000001</v>
      </c>
      <c r="G3263" s="588">
        <v>3.07</v>
      </c>
      <c r="H3263" s="586">
        <v>9.66</v>
      </c>
      <c r="I3263" s="587">
        <f t="shared" si="151"/>
        <v>223493.76000000001</v>
      </c>
      <c r="J3263" s="589">
        <f t="shared" si="152"/>
        <v>0</v>
      </c>
    </row>
    <row r="3264" spans="1:10">
      <c r="A3264" s="584">
        <v>2016</v>
      </c>
      <c r="B3264" s="585" t="s">
        <v>1131</v>
      </c>
      <c r="C3264" s="585" t="s">
        <v>31</v>
      </c>
      <c r="D3264" s="586">
        <v>70843</v>
      </c>
      <c r="E3264" s="587">
        <v>26.302</v>
      </c>
      <c r="F3264" s="587">
        <f t="shared" si="150"/>
        <v>1863312.5859999999</v>
      </c>
      <c r="G3264" s="588">
        <v>2.99</v>
      </c>
      <c r="H3264" s="586">
        <v>7.69</v>
      </c>
      <c r="I3264" s="587">
        <f t="shared" si="151"/>
        <v>544782.67000000004</v>
      </c>
      <c r="J3264" s="589">
        <f t="shared" si="152"/>
        <v>0</v>
      </c>
    </row>
    <row r="3265" spans="1:10">
      <c r="A3265" s="584">
        <v>2016</v>
      </c>
      <c r="B3265" s="585" t="s">
        <v>1131</v>
      </c>
      <c r="C3265" s="585" t="s">
        <v>31</v>
      </c>
      <c r="D3265" s="586">
        <v>128581</v>
      </c>
      <c r="E3265" s="587">
        <v>24.628</v>
      </c>
      <c r="F3265" s="587">
        <f t="shared" si="150"/>
        <v>3166692.8679999998</v>
      </c>
      <c r="G3265" s="588">
        <v>4.55</v>
      </c>
      <c r="H3265" s="586">
        <v>9.4700000000000006</v>
      </c>
      <c r="I3265" s="587">
        <f t="shared" si="151"/>
        <v>1217662.07</v>
      </c>
      <c r="J3265" s="589">
        <f t="shared" si="152"/>
        <v>0</v>
      </c>
    </row>
    <row r="3266" spans="1:10">
      <c r="A3266" s="584">
        <v>2016</v>
      </c>
      <c r="B3266" s="585" t="s">
        <v>1131</v>
      </c>
      <c r="C3266" s="585" t="s">
        <v>31</v>
      </c>
      <c r="D3266" s="586">
        <v>103787</v>
      </c>
      <c r="E3266" s="587">
        <v>25.123999999999999</v>
      </c>
      <c r="F3266" s="587">
        <f t="shared" si="150"/>
        <v>2607544.588</v>
      </c>
      <c r="G3266" s="588">
        <v>4.41</v>
      </c>
      <c r="H3266" s="586">
        <v>9.24</v>
      </c>
      <c r="I3266" s="587">
        <f t="shared" si="151"/>
        <v>958991.88</v>
      </c>
      <c r="J3266" s="589">
        <f t="shared" si="152"/>
        <v>0</v>
      </c>
    </row>
    <row r="3267" spans="1:10">
      <c r="A3267" s="584">
        <v>2016</v>
      </c>
      <c r="B3267" s="585" t="s">
        <v>1133</v>
      </c>
      <c r="C3267" s="585" t="s">
        <v>31</v>
      </c>
      <c r="D3267" s="586">
        <v>2003</v>
      </c>
      <c r="E3267" s="587">
        <v>14</v>
      </c>
      <c r="F3267" s="587">
        <f t="shared" ref="F3267:F3330" si="153">E3267*D3267</f>
        <v>28042</v>
      </c>
      <c r="G3267" s="588">
        <v>0.15</v>
      </c>
      <c r="H3267" s="586">
        <v>8.8000000000000007</v>
      </c>
      <c r="I3267" s="587">
        <f t="shared" ref="I3267:I3330" si="154">H3267*D3267</f>
        <v>17626.400000000001</v>
      </c>
      <c r="J3267" s="589">
        <f t="shared" ref="J3267:J3330" si="155">IF(B3267="LIG",1,0)</f>
        <v>1</v>
      </c>
    </row>
    <row r="3268" spans="1:10">
      <c r="A3268" s="584">
        <v>2016</v>
      </c>
      <c r="B3268" s="585" t="s">
        <v>1129</v>
      </c>
      <c r="C3268" s="585" t="s">
        <v>31</v>
      </c>
      <c r="D3268" s="586">
        <v>1254</v>
      </c>
      <c r="E3268" s="587">
        <v>14</v>
      </c>
      <c r="F3268" s="587">
        <f t="shared" si="153"/>
        <v>17556</v>
      </c>
      <c r="G3268" s="588">
        <v>0.15</v>
      </c>
      <c r="H3268" s="586">
        <v>8.8000000000000007</v>
      </c>
      <c r="I3268" s="587">
        <f t="shared" si="154"/>
        <v>11035.2</v>
      </c>
      <c r="J3268" s="589">
        <f t="shared" si="155"/>
        <v>0</v>
      </c>
    </row>
    <row r="3269" spans="1:10">
      <c r="A3269" s="584">
        <v>2016</v>
      </c>
      <c r="B3269" s="585" t="s">
        <v>1133</v>
      </c>
      <c r="C3269" s="585" t="s">
        <v>31</v>
      </c>
      <c r="D3269" s="586">
        <v>354184</v>
      </c>
      <c r="E3269" s="587">
        <v>13.536</v>
      </c>
      <c r="F3269" s="587">
        <f t="shared" si="153"/>
        <v>4794234.6239999998</v>
      </c>
      <c r="G3269" s="588">
        <v>0.98</v>
      </c>
      <c r="H3269" s="586">
        <v>10.4</v>
      </c>
      <c r="I3269" s="587">
        <f t="shared" si="154"/>
        <v>3683513.6</v>
      </c>
      <c r="J3269" s="589">
        <f t="shared" si="155"/>
        <v>1</v>
      </c>
    </row>
    <row r="3270" spans="1:10">
      <c r="A3270" s="584">
        <v>2016</v>
      </c>
      <c r="B3270" s="585" t="s">
        <v>1131</v>
      </c>
      <c r="C3270" s="585" t="s">
        <v>31</v>
      </c>
      <c r="D3270" s="586">
        <v>47405</v>
      </c>
      <c r="E3270" s="587">
        <v>23.686</v>
      </c>
      <c r="F3270" s="587">
        <f t="shared" si="153"/>
        <v>1122834.83</v>
      </c>
      <c r="G3270" s="588">
        <v>1.1100000000000001</v>
      </c>
      <c r="H3270" s="586">
        <v>11.4</v>
      </c>
      <c r="I3270" s="587">
        <f t="shared" si="154"/>
        <v>540417</v>
      </c>
      <c r="J3270" s="589">
        <f t="shared" si="155"/>
        <v>0</v>
      </c>
    </row>
    <row r="3271" spans="1:10">
      <c r="A3271" s="584">
        <v>2016</v>
      </c>
      <c r="B3271" s="585" t="s">
        <v>1131</v>
      </c>
      <c r="C3271" s="585" t="s">
        <v>31</v>
      </c>
      <c r="D3271" s="586">
        <v>33099</v>
      </c>
      <c r="E3271" s="587">
        <v>22.472999999999999</v>
      </c>
      <c r="F3271" s="587">
        <f t="shared" si="153"/>
        <v>743833.82699999993</v>
      </c>
      <c r="G3271" s="588">
        <v>0.53</v>
      </c>
      <c r="H3271" s="586">
        <v>12.6</v>
      </c>
      <c r="I3271" s="587">
        <f t="shared" si="154"/>
        <v>417047.39999999997</v>
      </c>
      <c r="J3271" s="589">
        <f t="shared" si="155"/>
        <v>0</v>
      </c>
    </row>
    <row r="3272" spans="1:10">
      <c r="A3272" s="584">
        <v>2016</v>
      </c>
      <c r="B3272" s="585" t="s">
        <v>1131</v>
      </c>
      <c r="C3272" s="585" t="s">
        <v>31</v>
      </c>
      <c r="D3272" s="586">
        <v>24434</v>
      </c>
      <c r="E3272" s="587">
        <v>22.888999999999999</v>
      </c>
      <c r="F3272" s="587">
        <f t="shared" si="153"/>
        <v>559269.826</v>
      </c>
      <c r="G3272" s="588">
        <v>0.41</v>
      </c>
      <c r="H3272" s="586">
        <v>7.4</v>
      </c>
      <c r="I3272" s="587">
        <f t="shared" si="154"/>
        <v>180811.6</v>
      </c>
      <c r="J3272" s="589">
        <f t="shared" si="155"/>
        <v>0</v>
      </c>
    </row>
    <row r="3273" spans="1:10">
      <c r="A3273" s="584">
        <v>2016</v>
      </c>
      <c r="B3273" s="585" t="s">
        <v>1131</v>
      </c>
      <c r="C3273" s="585" t="s">
        <v>31</v>
      </c>
      <c r="D3273" s="586">
        <v>45347</v>
      </c>
      <c r="E3273" s="587">
        <v>22.341000000000001</v>
      </c>
      <c r="F3273" s="587">
        <f t="shared" si="153"/>
        <v>1013097.327</v>
      </c>
      <c r="G3273" s="588">
        <v>0.53</v>
      </c>
      <c r="H3273" s="586">
        <v>12.9</v>
      </c>
      <c r="I3273" s="587">
        <f t="shared" si="154"/>
        <v>584976.30000000005</v>
      </c>
      <c r="J3273" s="589">
        <f t="shared" si="155"/>
        <v>0</v>
      </c>
    </row>
    <row r="3274" spans="1:10">
      <c r="A3274" s="584">
        <v>2016</v>
      </c>
      <c r="B3274" s="585" t="s">
        <v>1131</v>
      </c>
      <c r="C3274" s="585" t="s">
        <v>31</v>
      </c>
      <c r="D3274" s="586">
        <v>113948</v>
      </c>
      <c r="E3274" s="587">
        <v>21.042000000000002</v>
      </c>
      <c r="F3274" s="587">
        <f t="shared" si="153"/>
        <v>2397693.8160000001</v>
      </c>
      <c r="G3274" s="588">
        <v>0.39</v>
      </c>
      <c r="H3274" s="586">
        <v>13.3</v>
      </c>
      <c r="I3274" s="587">
        <f t="shared" si="154"/>
        <v>1515508.4000000001</v>
      </c>
      <c r="J3274" s="589">
        <f t="shared" si="155"/>
        <v>0</v>
      </c>
    </row>
    <row r="3275" spans="1:10">
      <c r="A3275" s="584">
        <v>2016</v>
      </c>
      <c r="B3275" s="585" t="s">
        <v>1127</v>
      </c>
      <c r="C3275" s="585" t="s">
        <v>31</v>
      </c>
      <c r="D3275" s="586">
        <v>33691</v>
      </c>
      <c r="E3275" s="587">
        <v>19.655999999999999</v>
      </c>
      <c r="F3275" s="587">
        <f t="shared" si="153"/>
        <v>662230.29599999997</v>
      </c>
      <c r="G3275" s="588">
        <v>0.82</v>
      </c>
      <c r="H3275" s="586">
        <v>8.1</v>
      </c>
      <c r="I3275" s="587">
        <f t="shared" si="154"/>
        <v>272897.09999999998</v>
      </c>
      <c r="J3275" s="589">
        <f t="shared" si="155"/>
        <v>0</v>
      </c>
    </row>
    <row r="3276" spans="1:10">
      <c r="A3276" s="584">
        <v>2016</v>
      </c>
      <c r="B3276" s="585" t="s">
        <v>1131</v>
      </c>
      <c r="C3276" s="585" t="s">
        <v>31</v>
      </c>
      <c r="D3276" s="586">
        <v>42580</v>
      </c>
      <c r="E3276" s="587">
        <v>23.06</v>
      </c>
      <c r="F3276" s="587">
        <f t="shared" si="153"/>
        <v>981894.79999999993</v>
      </c>
      <c r="G3276" s="588">
        <v>2.91</v>
      </c>
      <c r="H3276" s="586">
        <v>8.1</v>
      </c>
      <c r="I3276" s="587">
        <f t="shared" si="154"/>
        <v>344898</v>
      </c>
      <c r="J3276" s="589">
        <f t="shared" si="155"/>
        <v>0</v>
      </c>
    </row>
    <row r="3277" spans="1:10">
      <c r="A3277" s="584">
        <v>2016</v>
      </c>
      <c r="B3277" s="585" t="s">
        <v>1131</v>
      </c>
      <c r="C3277" s="585" t="s">
        <v>31</v>
      </c>
      <c r="D3277" s="586">
        <v>36660</v>
      </c>
      <c r="E3277" s="587">
        <v>22.11</v>
      </c>
      <c r="F3277" s="587">
        <f t="shared" si="153"/>
        <v>810552.6</v>
      </c>
      <c r="G3277" s="588">
        <v>3.04</v>
      </c>
      <c r="H3277" s="586">
        <v>8.8000000000000007</v>
      </c>
      <c r="I3277" s="587">
        <f t="shared" si="154"/>
        <v>322608</v>
      </c>
      <c r="J3277" s="589">
        <f t="shared" si="155"/>
        <v>0</v>
      </c>
    </row>
    <row r="3278" spans="1:10">
      <c r="A3278" s="584">
        <v>2016</v>
      </c>
      <c r="B3278" s="585" t="s">
        <v>1127</v>
      </c>
      <c r="C3278" s="585" t="s">
        <v>31</v>
      </c>
      <c r="D3278" s="586">
        <v>163851</v>
      </c>
      <c r="E3278" s="587">
        <v>17.91</v>
      </c>
      <c r="F3278" s="587">
        <f t="shared" si="153"/>
        <v>2934571.41</v>
      </c>
      <c r="G3278" s="588">
        <v>0.23</v>
      </c>
      <c r="H3278" s="586">
        <v>4.9000000000000004</v>
      </c>
      <c r="I3278" s="587">
        <f t="shared" si="154"/>
        <v>802869.9</v>
      </c>
      <c r="J3278" s="589">
        <f t="shared" si="155"/>
        <v>0</v>
      </c>
    </row>
    <row r="3279" spans="1:10">
      <c r="A3279" s="584">
        <v>2016</v>
      </c>
      <c r="B3279" s="585" t="s">
        <v>1127</v>
      </c>
      <c r="C3279" s="585" t="s">
        <v>31</v>
      </c>
      <c r="D3279" s="586">
        <v>98284</v>
      </c>
      <c r="E3279" s="587">
        <v>16.809999999999999</v>
      </c>
      <c r="F3279" s="587">
        <f t="shared" si="153"/>
        <v>1652154.0399999998</v>
      </c>
      <c r="G3279" s="588">
        <v>0.28000000000000003</v>
      </c>
      <c r="H3279" s="586">
        <v>6.2</v>
      </c>
      <c r="I3279" s="587">
        <f t="shared" si="154"/>
        <v>609360.80000000005</v>
      </c>
      <c r="J3279" s="589">
        <f t="shared" si="155"/>
        <v>0</v>
      </c>
    </row>
    <row r="3280" spans="1:10">
      <c r="A3280" s="584">
        <v>2016</v>
      </c>
      <c r="B3280" s="585" t="s">
        <v>1127</v>
      </c>
      <c r="C3280" s="585" t="s">
        <v>31</v>
      </c>
      <c r="D3280" s="586">
        <v>49222</v>
      </c>
      <c r="E3280" s="587">
        <v>17.72</v>
      </c>
      <c r="F3280" s="587">
        <f t="shared" si="153"/>
        <v>872213.84</v>
      </c>
      <c r="G3280" s="588">
        <v>0.2</v>
      </c>
      <c r="H3280" s="586">
        <v>4.4000000000000004</v>
      </c>
      <c r="I3280" s="587">
        <f t="shared" si="154"/>
        <v>216576.80000000002</v>
      </c>
      <c r="J3280" s="589">
        <f t="shared" si="155"/>
        <v>0</v>
      </c>
    </row>
    <row r="3281" spans="1:10">
      <c r="A3281" s="584">
        <v>2016</v>
      </c>
      <c r="B3281" s="585" t="s">
        <v>1127</v>
      </c>
      <c r="C3281" s="585" t="s">
        <v>31</v>
      </c>
      <c r="D3281" s="586">
        <v>114062</v>
      </c>
      <c r="E3281" s="587">
        <v>16.73</v>
      </c>
      <c r="F3281" s="587">
        <f t="shared" si="153"/>
        <v>1908257.26</v>
      </c>
      <c r="G3281" s="588">
        <v>0.28000000000000003</v>
      </c>
      <c r="H3281" s="586">
        <v>6</v>
      </c>
      <c r="I3281" s="587">
        <f t="shared" si="154"/>
        <v>684372</v>
      </c>
      <c r="J3281" s="589">
        <f t="shared" si="155"/>
        <v>0</v>
      </c>
    </row>
    <row r="3282" spans="1:10">
      <c r="A3282" s="584">
        <v>2016</v>
      </c>
      <c r="B3282" s="585" t="s">
        <v>1133</v>
      </c>
      <c r="C3282" s="585" t="s">
        <v>31</v>
      </c>
      <c r="D3282" s="586">
        <v>469757</v>
      </c>
      <c r="E3282" s="587">
        <v>12.53</v>
      </c>
      <c r="F3282" s="587">
        <f t="shared" si="153"/>
        <v>5886055.21</v>
      </c>
      <c r="G3282" s="588">
        <v>1.1000000000000001</v>
      </c>
      <c r="H3282" s="586">
        <v>19.399999999999999</v>
      </c>
      <c r="I3282" s="587">
        <f t="shared" si="154"/>
        <v>9113285.7999999989</v>
      </c>
      <c r="J3282" s="589">
        <f t="shared" si="155"/>
        <v>1</v>
      </c>
    </row>
    <row r="3283" spans="1:10">
      <c r="A3283" s="584">
        <v>2016</v>
      </c>
      <c r="B3283" s="585" t="s">
        <v>1127</v>
      </c>
      <c r="C3283" s="585" t="s">
        <v>31</v>
      </c>
      <c r="D3283" s="586">
        <v>32429</v>
      </c>
      <c r="E3283" s="587">
        <v>18.033000000000001</v>
      </c>
      <c r="F3283" s="587">
        <f t="shared" si="153"/>
        <v>584792.15700000001</v>
      </c>
      <c r="G3283" s="588">
        <v>0.22</v>
      </c>
      <c r="H3283" s="586">
        <v>4.7</v>
      </c>
      <c r="I3283" s="587">
        <f t="shared" si="154"/>
        <v>152416.30000000002</v>
      </c>
      <c r="J3283" s="589">
        <f t="shared" si="155"/>
        <v>0</v>
      </c>
    </row>
    <row r="3284" spans="1:10">
      <c r="A3284" s="584">
        <v>2016</v>
      </c>
      <c r="B3284" s="585" t="s">
        <v>1127</v>
      </c>
      <c r="C3284" s="585" t="s">
        <v>31</v>
      </c>
      <c r="D3284" s="586">
        <v>16326</v>
      </c>
      <c r="E3284" s="587">
        <v>17.792000000000002</v>
      </c>
      <c r="F3284" s="587">
        <f t="shared" si="153"/>
        <v>290472.19200000004</v>
      </c>
      <c r="G3284" s="588">
        <v>0.23</v>
      </c>
      <c r="H3284" s="586">
        <v>4.7</v>
      </c>
      <c r="I3284" s="587">
        <f t="shared" si="154"/>
        <v>76732.2</v>
      </c>
      <c r="J3284" s="589">
        <f t="shared" si="155"/>
        <v>0</v>
      </c>
    </row>
    <row r="3285" spans="1:10">
      <c r="A3285" s="584">
        <v>2016</v>
      </c>
      <c r="B3285" s="585" t="s">
        <v>1127</v>
      </c>
      <c r="C3285" s="585" t="s">
        <v>31</v>
      </c>
      <c r="D3285" s="586">
        <v>49444</v>
      </c>
      <c r="E3285" s="587">
        <v>17.962</v>
      </c>
      <c r="F3285" s="587">
        <f t="shared" si="153"/>
        <v>888113.12800000003</v>
      </c>
      <c r="G3285" s="588">
        <v>0.25</v>
      </c>
      <c r="H3285" s="586">
        <v>4.7</v>
      </c>
      <c r="I3285" s="587">
        <f t="shared" si="154"/>
        <v>232386.80000000002</v>
      </c>
      <c r="J3285" s="589">
        <f t="shared" si="155"/>
        <v>0</v>
      </c>
    </row>
    <row r="3286" spans="1:10">
      <c r="A3286" s="584">
        <v>2016</v>
      </c>
      <c r="B3286" s="585" t="s">
        <v>1127</v>
      </c>
      <c r="C3286" s="585" t="s">
        <v>31</v>
      </c>
      <c r="D3286" s="586">
        <v>32707</v>
      </c>
      <c r="E3286" s="587">
        <v>17.257000000000001</v>
      </c>
      <c r="F3286" s="587">
        <f t="shared" si="153"/>
        <v>564424.69900000002</v>
      </c>
      <c r="G3286" s="588">
        <v>0.24</v>
      </c>
      <c r="H3286" s="586">
        <v>4</v>
      </c>
      <c r="I3286" s="587">
        <f t="shared" si="154"/>
        <v>130828</v>
      </c>
      <c r="J3286" s="589">
        <f t="shared" si="155"/>
        <v>0</v>
      </c>
    </row>
    <row r="3287" spans="1:10">
      <c r="A3287" s="584">
        <v>2016</v>
      </c>
      <c r="B3287" s="585" t="s">
        <v>1127</v>
      </c>
      <c r="C3287" s="585" t="s">
        <v>31</v>
      </c>
      <c r="D3287" s="586">
        <v>16351</v>
      </c>
      <c r="E3287" s="587">
        <v>17.7</v>
      </c>
      <c r="F3287" s="587">
        <f t="shared" si="153"/>
        <v>289412.7</v>
      </c>
      <c r="G3287" s="588">
        <v>0.18</v>
      </c>
      <c r="H3287" s="586">
        <v>4.5</v>
      </c>
      <c r="I3287" s="587">
        <f t="shared" si="154"/>
        <v>73579.5</v>
      </c>
      <c r="J3287" s="589">
        <f t="shared" si="155"/>
        <v>0</v>
      </c>
    </row>
    <row r="3288" spans="1:10">
      <c r="A3288" s="584">
        <v>2016</v>
      </c>
      <c r="B3288" s="585" t="s">
        <v>1127</v>
      </c>
      <c r="C3288" s="585" t="s">
        <v>31</v>
      </c>
      <c r="D3288" s="586">
        <v>16259</v>
      </c>
      <c r="E3288" s="587">
        <v>17.556000000000001</v>
      </c>
      <c r="F3288" s="587">
        <f t="shared" si="153"/>
        <v>285443.00400000002</v>
      </c>
      <c r="G3288" s="588">
        <v>0.2</v>
      </c>
      <c r="H3288" s="586">
        <v>4.3</v>
      </c>
      <c r="I3288" s="587">
        <f t="shared" si="154"/>
        <v>69913.7</v>
      </c>
      <c r="J3288" s="589">
        <f t="shared" si="155"/>
        <v>0</v>
      </c>
    </row>
    <row r="3289" spans="1:10">
      <c r="A3289" s="584">
        <v>2016</v>
      </c>
      <c r="B3289" s="585" t="s">
        <v>1127</v>
      </c>
      <c r="C3289" s="585" t="s">
        <v>31</v>
      </c>
      <c r="D3289" s="586">
        <v>16317</v>
      </c>
      <c r="E3289" s="587">
        <v>17.41</v>
      </c>
      <c r="F3289" s="587">
        <f t="shared" si="153"/>
        <v>284078.97000000003</v>
      </c>
      <c r="G3289" s="588">
        <v>0.19</v>
      </c>
      <c r="H3289" s="586">
        <v>4.2</v>
      </c>
      <c r="I3289" s="587">
        <f t="shared" si="154"/>
        <v>68531.400000000009</v>
      </c>
      <c r="J3289" s="589">
        <f t="shared" si="155"/>
        <v>0</v>
      </c>
    </row>
    <row r="3290" spans="1:10">
      <c r="A3290" s="584">
        <v>2016</v>
      </c>
      <c r="B3290" s="585" t="s">
        <v>1127</v>
      </c>
      <c r="C3290" s="585" t="s">
        <v>31</v>
      </c>
      <c r="D3290" s="586">
        <v>32858</v>
      </c>
      <c r="E3290" s="587">
        <v>17.765999999999998</v>
      </c>
      <c r="F3290" s="587">
        <f t="shared" si="153"/>
        <v>583755.22799999989</v>
      </c>
      <c r="G3290" s="588">
        <v>0.2</v>
      </c>
      <c r="H3290" s="586">
        <v>5.2</v>
      </c>
      <c r="I3290" s="587">
        <f t="shared" si="154"/>
        <v>170861.6</v>
      </c>
      <c r="J3290" s="589">
        <f t="shared" si="155"/>
        <v>0</v>
      </c>
    </row>
    <row r="3291" spans="1:10">
      <c r="A3291" s="584">
        <v>2016</v>
      </c>
      <c r="B3291" s="585" t="s">
        <v>1131</v>
      </c>
      <c r="C3291" s="585" t="s">
        <v>31</v>
      </c>
      <c r="D3291" s="586">
        <v>46431</v>
      </c>
      <c r="E3291" s="587">
        <v>22.96</v>
      </c>
      <c r="F3291" s="587">
        <f t="shared" si="153"/>
        <v>1066055.76</v>
      </c>
      <c r="G3291" s="588">
        <v>3.38</v>
      </c>
      <c r="H3291" s="586">
        <v>8.6999999999999993</v>
      </c>
      <c r="I3291" s="587">
        <f t="shared" si="154"/>
        <v>403949.69999999995</v>
      </c>
      <c r="J3291" s="589">
        <f t="shared" si="155"/>
        <v>0</v>
      </c>
    </row>
    <row r="3292" spans="1:10">
      <c r="A3292" s="584">
        <v>2016</v>
      </c>
      <c r="B3292" s="585" t="s">
        <v>1131</v>
      </c>
      <c r="C3292" s="585" t="s">
        <v>31</v>
      </c>
      <c r="D3292" s="586">
        <v>87543</v>
      </c>
      <c r="E3292" s="587">
        <v>22.46</v>
      </c>
      <c r="F3292" s="587">
        <f t="shared" si="153"/>
        <v>1966215.78</v>
      </c>
      <c r="G3292" s="588">
        <v>3.6</v>
      </c>
      <c r="H3292" s="586">
        <v>10.1</v>
      </c>
      <c r="I3292" s="587">
        <f t="shared" si="154"/>
        <v>884184.29999999993</v>
      </c>
      <c r="J3292" s="589">
        <f t="shared" si="155"/>
        <v>0</v>
      </c>
    </row>
    <row r="3293" spans="1:10">
      <c r="A3293" s="584">
        <v>2016</v>
      </c>
      <c r="B3293" s="585" t="s">
        <v>1127</v>
      </c>
      <c r="C3293" s="585" t="s">
        <v>31</v>
      </c>
      <c r="D3293" s="586">
        <v>102526</v>
      </c>
      <c r="E3293" s="587">
        <v>17.702999999999999</v>
      </c>
      <c r="F3293" s="587">
        <f t="shared" si="153"/>
        <v>1815017.7779999999</v>
      </c>
      <c r="G3293" s="588">
        <v>0.21</v>
      </c>
      <c r="H3293" s="586">
        <v>5.0999999999999996</v>
      </c>
      <c r="I3293" s="587">
        <f t="shared" si="154"/>
        <v>522882.6</v>
      </c>
      <c r="J3293" s="589">
        <f t="shared" si="155"/>
        <v>0</v>
      </c>
    </row>
    <row r="3294" spans="1:10">
      <c r="A3294" s="584">
        <v>2016</v>
      </c>
      <c r="B3294" s="585" t="s">
        <v>1127</v>
      </c>
      <c r="C3294" s="585" t="s">
        <v>31</v>
      </c>
      <c r="D3294" s="586">
        <v>15865</v>
      </c>
      <c r="E3294" s="587">
        <v>17.853999999999999</v>
      </c>
      <c r="F3294" s="587">
        <f t="shared" si="153"/>
        <v>283253.70999999996</v>
      </c>
      <c r="G3294" s="588">
        <v>0.23</v>
      </c>
      <c r="H3294" s="586">
        <v>4.8</v>
      </c>
      <c r="I3294" s="587">
        <f t="shared" si="154"/>
        <v>76152</v>
      </c>
      <c r="J3294" s="589">
        <f t="shared" si="155"/>
        <v>0</v>
      </c>
    </row>
    <row r="3295" spans="1:10">
      <c r="A3295" s="584">
        <v>2016</v>
      </c>
      <c r="B3295" s="585" t="s">
        <v>1131</v>
      </c>
      <c r="C3295" s="585" t="s">
        <v>31</v>
      </c>
      <c r="D3295" s="586">
        <v>9747</v>
      </c>
      <c r="E3295" s="587">
        <v>23.02</v>
      </c>
      <c r="F3295" s="587">
        <f t="shared" si="153"/>
        <v>224375.94</v>
      </c>
      <c r="G3295" s="588">
        <v>2.85</v>
      </c>
      <c r="H3295" s="586">
        <v>8</v>
      </c>
      <c r="I3295" s="587">
        <f t="shared" si="154"/>
        <v>77976</v>
      </c>
      <c r="J3295" s="589">
        <f t="shared" si="155"/>
        <v>0</v>
      </c>
    </row>
    <row r="3296" spans="1:10">
      <c r="A3296" s="584">
        <v>2016</v>
      </c>
      <c r="B3296" s="585" t="s">
        <v>1131</v>
      </c>
      <c r="C3296" s="585" t="s">
        <v>31</v>
      </c>
      <c r="D3296" s="586">
        <v>42224</v>
      </c>
      <c r="E3296" s="587">
        <v>22.75</v>
      </c>
      <c r="F3296" s="587">
        <f t="shared" si="153"/>
        <v>960596</v>
      </c>
      <c r="G3296" s="588">
        <v>2.54</v>
      </c>
      <c r="H3296" s="586">
        <v>8.3000000000000007</v>
      </c>
      <c r="I3296" s="587">
        <f t="shared" si="154"/>
        <v>350459.2</v>
      </c>
      <c r="J3296" s="589">
        <f t="shared" si="155"/>
        <v>0</v>
      </c>
    </row>
    <row r="3297" spans="1:10">
      <c r="A3297" s="584">
        <v>2016</v>
      </c>
      <c r="B3297" s="585" t="s">
        <v>1131</v>
      </c>
      <c r="C3297" s="585" t="s">
        <v>31</v>
      </c>
      <c r="D3297" s="586">
        <v>19342</v>
      </c>
      <c r="E3297" s="587">
        <v>22.32</v>
      </c>
      <c r="F3297" s="587">
        <f t="shared" si="153"/>
        <v>431713.44</v>
      </c>
      <c r="G3297" s="588">
        <v>3.28</v>
      </c>
      <c r="H3297" s="586">
        <v>7.6</v>
      </c>
      <c r="I3297" s="587">
        <f t="shared" si="154"/>
        <v>146999.19999999998</v>
      </c>
      <c r="J3297" s="589">
        <f t="shared" si="155"/>
        <v>0</v>
      </c>
    </row>
    <row r="3298" spans="1:10">
      <c r="A3298" s="584">
        <v>2016</v>
      </c>
      <c r="B3298" s="585" t="s">
        <v>1131</v>
      </c>
      <c r="C3298" s="585" t="s">
        <v>31</v>
      </c>
      <c r="D3298" s="586">
        <v>43115</v>
      </c>
      <c r="E3298" s="587">
        <v>23.63</v>
      </c>
      <c r="F3298" s="587">
        <f t="shared" si="153"/>
        <v>1018807.45</v>
      </c>
      <c r="G3298" s="588">
        <v>2.78</v>
      </c>
      <c r="H3298" s="586">
        <v>7.9</v>
      </c>
      <c r="I3298" s="587">
        <f t="shared" si="154"/>
        <v>340608.5</v>
      </c>
      <c r="J3298" s="589">
        <f t="shared" si="155"/>
        <v>0</v>
      </c>
    </row>
    <row r="3299" spans="1:10">
      <c r="A3299" s="584">
        <v>2016</v>
      </c>
      <c r="B3299" s="585" t="s">
        <v>1133</v>
      </c>
      <c r="C3299" s="585" t="s">
        <v>31</v>
      </c>
      <c r="D3299" s="586">
        <v>156017</v>
      </c>
      <c r="E3299" s="587">
        <v>13.66</v>
      </c>
      <c r="F3299" s="587">
        <f t="shared" si="153"/>
        <v>2131192.2200000002</v>
      </c>
      <c r="G3299" s="588">
        <v>0.88</v>
      </c>
      <c r="H3299" s="586">
        <v>14.9</v>
      </c>
      <c r="I3299" s="587">
        <f t="shared" si="154"/>
        <v>2324653.3000000003</v>
      </c>
      <c r="J3299" s="589">
        <f t="shared" si="155"/>
        <v>1</v>
      </c>
    </row>
    <row r="3300" spans="1:10">
      <c r="A3300" s="584">
        <v>2016</v>
      </c>
      <c r="B3300" s="585" t="s">
        <v>1131</v>
      </c>
      <c r="C3300" s="585" t="s">
        <v>31</v>
      </c>
      <c r="D3300" s="586">
        <v>13028</v>
      </c>
      <c r="E3300" s="587">
        <v>25.02</v>
      </c>
      <c r="F3300" s="587">
        <f t="shared" si="153"/>
        <v>325960.56</v>
      </c>
      <c r="G3300" s="588">
        <v>0.86</v>
      </c>
      <c r="H3300" s="586">
        <v>10.7</v>
      </c>
      <c r="I3300" s="587">
        <f t="shared" si="154"/>
        <v>139399.59999999998</v>
      </c>
      <c r="J3300" s="589">
        <f t="shared" si="155"/>
        <v>0</v>
      </c>
    </row>
    <row r="3301" spans="1:10">
      <c r="A3301" s="584">
        <v>2016</v>
      </c>
      <c r="B3301" s="585" t="s">
        <v>1131</v>
      </c>
      <c r="C3301" s="585" t="s">
        <v>31</v>
      </c>
      <c r="D3301" s="586">
        <v>26059</v>
      </c>
      <c r="E3301" s="587">
        <v>24.89</v>
      </c>
      <c r="F3301" s="587">
        <f t="shared" si="153"/>
        <v>648608.51</v>
      </c>
      <c r="G3301" s="588">
        <v>0.87</v>
      </c>
      <c r="H3301" s="586">
        <v>11.1</v>
      </c>
      <c r="I3301" s="587">
        <f t="shared" si="154"/>
        <v>289254.89999999997</v>
      </c>
      <c r="J3301" s="589">
        <f t="shared" si="155"/>
        <v>0</v>
      </c>
    </row>
    <row r="3302" spans="1:10">
      <c r="A3302" s="584">
        <v>2016</v>
      </c>
      <c r="B3302" s="585" t="s">
        <v>1131</v>
      </c>
      <c r="C3302" s="585" t="s">
        <v>31</v>
      </c>
      <c r="D3302" s="586">
        <v>13104</v>
      </c>
      <c r="E3302" s="587">
        <v>24.69</v>
      </c>
      <c r="F3302" s="587">
        <f t="shared" si="153"/>
        <v>323537.76</v>
      </c>
      <c r="G3302" s="588">
        <v>0.68</v>
      </c>
      <c r="H3302" s="586">
        <v>12.8</v>
      </c>
      <c r="I3302" s="587">
        <f t="shared" si="154"/>
        <v>167731.20000000001</v>
      </c>
      <c r="J3302" s="589">
        <f t="shared" si="155"/>
        <v>0</v>
      </c>
    </row>
    <row r="3303" spans="1:10">
      <c r="A3303" s="584">
        <v>2016</v>
      </c>
      <c r="B3303" s="585" t="s">
        <v>1131</v>
      </c>
      <c r="C3303" s="585" t="s">
        <v>31</v>
      </c>
      <c r="D3303" s="586">
        <v>12829</v>
      </c>
      <c r="E3303" s="587">
        <v>24.46</v>
      </c>
      <c r="F3303" s="587">
        <f t="shared" si="153"/>
        <v>313797.34000000003</v>
      </c>
      <c r="G3303" s="588">
        <v>0.73</v>
      </c>
      <c r="H3303" s="586">
        <v>10.1</v>
      </c>
      <c r="I3303" s="587">
        <f t="shared" si="154"/>
        <v>129572.9</v>
      </c>
      <c r="J3303" s="589">
        <f t="shared" si="155"/>
        <v>0</v>
      </c>
    </row>
    <row r="3304" spans="1:10">
      <c r="A3304" s="584">
        <v>2016</v>
      </c>
      <c r="B3304" s="585" t="s">
        <v>1131</v>
      </c>
      <c r="C3304" s="585" t="s">
        <v>31</v>
      </c>
      <c r="D3304" s="586">
        <v>44138</v>
      </c>
      <c r="E3304" s="587">
        <v>25.497</v>
      </c>
      <c r="F3304" s="587">
        <f t="shared" si="153"/>
        <v>1125386.5859999999</v>
      </c>
      <c r="G3304" s="588">
        <v>0.86</v>
      </c>
      <c r="H3304" s="586">
        <v>13.3</v>
      </c>
      <c r="I3304" s="587">
        <f t="shared" si="154"/>
        <v>587035.4</v>
      </c>
      <c r="J3304" s="589">
        <f t="shared" si="155"/>
        <v>0</v>
      </c>
    </row>
    <row r="3305" spans="1:10">
      <c r="A3305" s="584">
        <v>2016</v>
      </c>
      <c r="B3305" s="585" t="s">
        <v>1131</v>
      </c>
      <c r="C3305" s="585" t="s">
        <v>31</v>
      </c>
      <c r="D3305" s="586">
        <v>23869</v>
      </c>
      <c r="E3305" s="587">
        <v>25.276</v>
      </c>
      <c r="F3305" s="587">
        <f t="shared" si="153"/>
        <v>603312.84400000004</v>
      </c>
      <c r="G3305" s="588">
        <v>1.22</v>
      </c>
      <c r="H3305" s="586">
        <v>10.6</v>
      </c>
      <c r="I3305" s="587">
        <f t="shared" si="154"/>
        <v>253011.4</v>
      </c>
      <c r="J3305" s="589">
        <f t="shared" si="155"/>
        <v>0</v>
      </c>
    </row>
    <row r="3306" spans="1:10">
      <c r="A3306" s="584">
        <v>2016</v>
      </c>
      <c r="B3306" s="585" t="s">
        <v>1131</v>
      </c>
      <c r="C3306" s="585" t="s">
        <v>31</v>
      </c>
      <c r="D3306" s="586">
        <v>11740</v>
      </c>
      <c r="E3306" s="587">
        <v>25.044</v>
      </c>
      <c r="F3306" s="587">
        <f t="shared" si="153"/>
        <v>294016.56</v>
      </c>
      <c r="G3306" s="588">
        <v>0.81</v>
      </c>
      <c r="H3306" s="586">
        <v>11.4</v>
      </c>
      <c r="I3306" s="587">
        <f t="shared" si="154"/>
        <v>133836</v>
      </c>
      <c r="J3306" s="589">
        <f t="shared" si="155"/>
        <v>0</v>
      </c>
    </row>
    <row r="3307" spans="1:10">
      <c r="A3307" s="584">
        <v>2016</v>
      </c>
      <c r="B3307" s="585" t="s">
        <v>1131</v>
      </c>
      <c r="C3307" s="585" t="s">
        <v>31</v>
      </c>
      <c r="D3307" s="586">
        <v>11909</v>
      </c>
      <c r="E3307" s="587">
        <v>25.265999999999998</v>
      </c>
      <c r="F3307" s="587">
        <f t="shared" si="153"/>
        <v>300892.79399999999</v>
      </c>
      <c r="G3307" s="588">
        <v>0.63</v>
      </c>
      <c r="H3307" s="586">
        <v>10.5</v>
      </c>
      <c r="I3307" s="587">
        <f t="shared" si="154"/>
        <v>125044.5</v>
      </c>
      <c r="J3307" s="589">
        <f t="shared" si="155"/>
        <v>0</v>
      </c>
    </row>
    <row r="3308" spans="1:10">
      <c r="A3308" s="584">
        <v>2016</v>
      </c>
      <c r="B3308" s="585" t="s">
        <v>1131</v>
      </c>
      <c r="C3308" s="585" t="s">
        <v>31</v>
      </c>
      <c r="D3308" s="586">
        <v>25175</v>
      </c>
      <c r="E3308" s="587">
        <v>24.259</v>
      </c>
      <c r="F3308" s="587">
        <f t="shared" si="153"/>
        <v>610720.32499999995</v>
      </c>
      <c r="G3308" s="588">
        <v>0.69</v>
      </c>
      <c r="H3308" s="586">
        <v>13.7</v>
      </c>
      <c r="I3308" s="587">
        <f t="shared" si="154"/>
        <v>344897.5</v>
      </c>
      <c r="J3308" s="589">
        <f t="shared" si="155"/>
        <v>0</v>
      </c>
    </row>
    <row r="3309" spans="1:10">
      <c r="A3309" s="584">
        <v>2016</v>
      </c>
      <c r="B3309" s="585" t="s">
        <v>1131</v>
      </c>
      <c r="C3309" s="585" t="s">
        <v>31</v>
      </c>
      <c r="D3309" s="586">
        <v>34210</v>
      </c>
      <c r="E3309" s="587">
        <v>25.82</v>
      </c>
      <c r="F3309" s="587">
        <f t="shared" si="153"/>
        <v>883302.2</v>
      </c>
      <c r="G3309" s="588">
        <v>1.08</v>
      </c>
      <c r="H3309" s="586">
        <v>9.9</v>
      </c>
      <c r="I3309" s="587">
        <f t="shared" si="154"/>
        <v>338679</v>
      </c>
      <c r="J3309" s="589">
        <f t="shared" si="155"/>
        <v>0</v>
      </c>
    </row>
    <row r="3310" spans="1:10">
      <c r="A3310" s="584">
        <v>2016</v>
      </c>
      <c r="B3310" s="585" t="s">
        <v>1131</v>
      </c>
      <c r="C3310" s="585" t="s">
        <v>31</v>
      </c>
      <c r="D3310" s="586">
        <v>34903</v>
      </c>
      <c r="E3310" s="587">
        <v>24.72</v>
      </c>
      <c r="F3310" s="587">
        <f t="shared" si="153"/>
        <v>862802.15999999992</v>
      </c>
      <c r="G3310" s="588">
        <v>0.84</v>
      </c>
      <c r="H3310" s="586">
        <v>12.9</v>
      </c>
      <c r="I3310" s="587">
        <f t="shared" si="154"/>
        <v>450248.7</v>
      </c>
      <c r="J3310" s="589">
        <f t="shared" si="155"/>
        <v>0</v>
      </c>
    </row>
    <row r="3311" spans="1:10">
      <c r="A3311" s="584">
        <v>2016</v>
      </c>
      <c r="B3311" s="585" t="s">
        <v>1131</v>
      </c>
      <c r="C3311" s="585" t="s">
        <v>31</v>
      </c>
      <c r="D3311" s="586">
        <v>10968</v>
      </c>
      <c r="E3311" s="587">
        <v>25.431999999999999</v>
      </c>
      <c r="F3311" s="587">
        <f t="shared" si="153"/>
        <v>278938.17599999998</v>
      </c>
      <c r="G3311" s="588">
        <v>0.87</v>
      </c>
      <c r="H3311" s="586">
        <v>11.3</v>
      </c>
      <c r="I3311" s="587">
        <f t="shared" si="154"/>
        <v>123938.40000000001</v>
      </c>
      <c r="J3311" s="589">
        <f t="shared" si="155"/>
        <v>0</v>
      </c>
    </row>
    <row r="3312" spans="1:10">
      <c r="A3312" s="584">
        <v>2016</v>
      </c>
      <c r="B3312" s="585" t="s">
        <v>1131</v>
      </c>
      <c r="C3312" s="585" t="s">
        <v>31</v>
      </c>
      <c r="D3312" s="586">
        <v>11935</v>
      </c>
      <c r="E3312" s="587">
        <v>24.542000000000002</v>
      </c>
      <c r="F3312" s="587">
        <f t="shared" si="153"/>
        <v>292908.77</v>
      </c>
      <c r="G3312" s="588">
        <v>0.78</v>
      </c>
      <c r="H3312" s="586">
        <v>12.8</v>
      </c>
      <c r="I3312" s="587">
        <f t="shared" si="154"/>
        <v>152768</v>
      </c>
      <c r="J3312" s="589">
        <f t="shared" si="155"/>
        <v>0</v>
      </c>
    </row>
    <row r="3313" spans="1:10">
      <c r="A3313" s="584">
        <v>2016</v>
      </c>
      <c r="B3313" s="585" t="s">
        <v>1127</v>
      </c>
      <c r="C3313" s="585" t="s">
        <v>31</v>
      </c>
      <c r="D3313" s="586">
        <v>17808</v>
      </c>
      <c r="E3313" s="587">
        <v>17.568000000000001</v>
      </c>
      <c r="F3313" s="587">
        <f t="shared" si="153"/>
        <v>312850.94400000002</v>
      </c>
      <c r="G3313" s="588">
        <v>0.21</v>
      </c>
      <c r="H3313" s="586">
        <v>5.8</v>
      </c>
      <c r="I3313" s="587">
        <f t="shared" si="154"/>
        <v>103286.39999999999</v>
      </c>
      <c r="J3313" s="589">
        <f t="shared" si="155"/>
        <v>0</v>
      </c>
    </row>
    <row r="3314" spans="1:10">
      <c r="A3314" s="584">
        <v>2016</v>
      </c>
      <c r="B3314" s="585" t="s">
        <v>1127</v>
      </c>
      <c r="C3314" s="585" t="s">
        <v>31</v>
      </c>
      <c r="D3314" s="586">
        <v>35337</v>
      </c>
      <c r="E3314" s="587">
        <v>17.577999999999999</v>
      </c>
      <c r="F3314" s="587">
        <f t="shared" si="153"/>
        <v>621153.78599999996</v>
      </c>
      <c r="G3314" s="588">
        <v>0.21</v>
      </c>
      <c r="H3314" s="586">
        <v>4.4000000000000004</v>
      </c>
      <c r="I3314" s="587">
        <f t="shared" si="154"/>
        <v>155482.80000000002</v>
      </c>
      <c r="J3314" s="589">
        <f t="shared" si="155"/>
        <v>0</v>
      </c>
    </row>
    <row r="3315" spans="1:10">
      <c r="A3315" s="584">
        <v>2016</v>
      </c>
      <c r="B3315" s="585" t="s">
        <v>1127</v>
      </c>
      <c r="C3315" s="585" t="s">
        <v>31</v>
      </c>
      <c r="D3315" s="586">
        <v>17309</v>
      </c>
      <c r="E3315" s="587">
        <v>17.172000000000001</v>
      </c>
      <c r="F3315" s="587">
        <f t="shared" si="153"/>
        <v>297230.14799999999</v>
      </c>
      <c r="G3315" s="588">
        <v>0.27</v>
      </c>
      <c r="H3315" s="586">
        <v>4.2</v>
      </c>
      <c r="I3315" s="587">
        <f t="shared" si="154"/>
        <v>72697.8</v>
      </c>
      <c r="J3315" s="589">
        <f t="shared" si="155"/>
        <v>0</v>
      </c>
    </row>
    <row r="3316" spans="1:10">
      <c r="A3316" s="584">
        <v>2016</v>
      </c>
      <c r="B3316" s="585" t="s">
        <v>1127</v>
      </c>
      <c r="C3316" s="585" t="s">
        <v>31</v>
      </c>
      <c r="D3316" s="586">
        <v>17702</v>
      </c>
      <c r="E3316" s="587">
        <v>17.815999999999999</v>
      </c>
      <c r="F3316" s="587">
        <f t="shared" si="153"/>
        <v>315378.83199999999</v>
      </c>
      <c r="G3316" s="588">
        <v>0.22</v>
      </c>
      <c r="H3316" s="586">
        <v>5.2</v>
      </c>
      <c r="I3316" s="587">
        <f t="shared" si="154"/>
        <v>92050.400000000009</v>
      </c>
      <c r="J3316" s="589">
        <f t="shared" si="155"/>
        <v>0</v>
      </c>
    </row>
    <row r="3317" spans="1:10">
      <c r="A3317" s="584">
        <v>2016</v>
      </c>
      <c r="B3317" s="585" t="s">
        <v>1127</v>
      </c>
      <c r="C3317" s="585" t="s">
        <v>31</v>
      </c>
      <c r="D3317" s="586">
        <v>17700</v>
      </c>
      <c r="E3317" s="587">
        <v>17.838000000000001</v>
      </c>
      <c r="F3317" s="587">
        <f t="shared" si="153"/>
        <v>315732.60000000003</v>
      </c>
      <c r="G3317" s="588">
        <v>0.28999999999999998</v>
      </c>
      <c r="H3317" s="586">
        <v>5.2</v>
      </c>
      <c r="I3317" s="587">
        <f t="shared" si="154"/>
        <v>92040</v>
      </c>
      <c r="J3317" s="589">
        <f t="shared" si="155"/>
        <v>0</v>
      </c>
    </row>
    <row r="3318" spans="1:10">
      <c r="A3318" s="584">
        <v>2016</v>
      </c>
      <c r="B3318" s="585" t="s">
        <v>1127</v>
      </c>
      <c r="C3318" s="585" t="s">
        <v>31</v>
      </c>
      <c r="D3318" s="586">
        <v>17745</v>
      </c>
      <c r="E3318" s="587">
        <v>17.783999999999999</v>
      </c>
      <c r="F3318" s="587">
        <f t="shared" si="153"/>
        <v>315577.07999999996</v>
      </c>
      <c r="G3318" s="588">
        <v>0.22</v>
      </c>
      <c r="H3318" s="586">
        <v>5.3</v>
      </c>
      <c r="I3318" s="587">
        <f t="shared" si="154"/>
        <v>94048.5</v>
      </c>
      <c r="J3318" s="589">
        <f t="shared" si="155"/>
        <v>0</v>
      </c>
    </row>
    <row r="3319" spans="1:10">
      <c r="A3319" s="584">
        <v>2016</v>
      </c>
      <c r="B3319" s="585" t="s">
        <v>1131</v>
      </c>
      <c r="C3319" s="585" t="s">
        <v>31</v>
      </c>
      <c r="D3319" s="586">
        <v>8726</v>
      </c>
      <c r="E3319" s="587">
        <v>26.044</v>
      </c>
      <c r="F3319" s="587">
        <f t="shared" si="153"/>
        <v>227259.94400000002</v>
      </c>
      <c r="G3319" s="588">
        <v>0.94</v>
      </c>
      <c r="H3319" s="586">
        <v>9.1999999999999993</v>
      </c>
      <c r="I3319" s="587">
        <f t="shared" si="154"/>
        <v>80279.199999999997</v>
      </c>
      <c r="J3319" s="589">
        <f t="shared" si="155"/>
        <v>0</v>
      </c>
    </row>
    <row r="3320" spans="1:10">
      <c r="A3320" s="584">
        <v>2016</v>
      </c>
      <c r="B3320" s="585" t="s">
        <v>1131</v>
      </c>
      <c r="C3320" s="585" t="s">
        <v>31</v>
      </c>
      <c r="D3320" s="586">
        <v>147547</v>
      </c>
      <c r="E3320" s="587">
        <v>18.2</v>
      </c>
      <c r="F3320" s="587">
        <f t="shared" si="153"/>
        <v>2685355.4</v>
      </c>
      <c r="G3320" s="588">
        <v>0.64</v>
      </c>
      <c r="H3320" s="586">
        <v>15.8</v>
      </c>
      <c r="I3320" s="587">
        <f t="shared" si="154"/>
        <v>2331242.6</v>
      </c>
      <c r="J3320" s="589">
        <f t="shared" si="155"/>
        <v>0</v>
      </c>
    </row>
    <row r="3321" spans="1:10">
      <c r="A3321" s="584">
        <v>2016</v>
      </c>
      <c r="B3321" s="585" t="s">
        <v>1133</v>
      </c>
      <c r="C3321" s="585" t="s">
        <v>31</v>
      </c>
      <c r="D3321" s="586">
        <v>373741</v>
      </c>
      <c r="E3321" s="587">
        <v>13.064</v>
      </c>
      <c r="F3321" s="587">
        <f t="shared" si="153"/>
        <v>4882552.4239999996</v>
      </c>
      <c r="G3321" s="588">
        <v>0.81</v>
      </c>
      <c r="H3321" s="586">
        <v>14.06</v>
      </c>
      <c r="I3321" s="587">
        <f t="shared" si="154"/>
        <v>5254798.46</v>
      </c>
      <c r="J3321" s="589">
        <f t="shared" si="155"/>
        <v>1</v>
      </c>
    </row>
    <row r="3322" spans="1:10">
      <c r="A3322" s="584">
        <v>2016</v>
      </c>
      <c r="B3322" s="585" t="s">
        <v>1127</v>
      </c>
      <c r="C3322" s="585" t="s">
        <v>31</v>
      </c>
      <c r="D3322" s="586">
        <v>41935</v>
      </c>
      <c r="E3322" s="587">
        <v>16.768000000000001</v>
      </c>
      <c r="F3322" s="587">
        <f t="shared" si="153"/>
        <v>703166.08000000007</v>
      </c>
      <c r="G3322" s="588">
        <v>0.28999999999999998</v>
      </c>
      <c r="H3322" s="586">
        <v>6.2</v>
      </c>
      <c r="I3322" s="587">
        <f t="shared" si="154"/>
        <v>259997</v>
      </c>
      <c r="J3322" s="589">
        <f t="shared" si="155"/>
        <v>0</v>
      </c>
    </row>
    <row r="3323" spans="1:10">
      <c r="A3323" s="584">
        <v>2016</v>
      </c>
      <c r="B3323" s="585" t="s">
        <v>1127</v>
      </c>
      <c r="C3323" s="585" t="s">
        <v>31</v>
      </c>
      <c r="D3323" s="586">
        <v>14012</v>
      </c>
      <c r="E3323" s="587">
        <v>17.745999999999999</v>
      </c>
      <c r="F3323" s="587">
        <f t="shared" si="153"/>
        <v>248656.95199999999</v>
      </c>
      <c r="G3323" s="588">
        <v>0.21</v>
      </c>
      <c r="H3323" s="586">
        <v>4.3</v>
      </c>
      <c r="I3323" s="587">
        <f t="shared" si="154"/>
        <v>60251.6</v>
      </c>
      <c r="J3323" s="589">
        <f t="shared" si="155"/>
        <v>0</v>
      </c>
    </row>
    <row r="3324" spans="1:10">
      <c r="A3324" s="584">
        <v>2016</v>
      </c>
      <c r="B3324" s="585" t="s">
        <v>1127</v>
      </c>
      <c r="C3324" s="585" t="s">
        <v>31</v>
      </c>
      <c r="D3324" s="586">
        <v>13851</v>
      </c>
      <c r="E3324" s="587">
        <v>18.082000000000001</v>
      </c>
      <c r="F3324" s="587">
        <f t="shared" si="153"/>
        <v>250453.78200000001</v>
      </c>
      <c r="G3324" s="588">
        <v>0.21</v>
      </c>
      <c r="H3324" s="586">
        <v>4.5</v>
      </c>
      <c r="I3324" s="587">
        <f t="shared" si="154"/>
        <v>62329.5</v>
      </c>
      <c r="J3324" s="589">
        <f t="shared" si="155"/>
        <v>0</v>
      </c>
    </row>
    <row r="3325" spans="1:10">
      <c r="A3325" s="584">
        <v>2016</v>
      </c>
      <c r="B3325" s="585" t="s">
        <v>1127</v>
      </c>
      <c r="C3325" s="585" t="s">
        <v>31</v>
      </c>
      <c r="D3325" s="586">
        <v>27704</v>
      </c>
      <c r="E3325" s="587">
        <v>17.876000000000001</v>
      </c>
      <c r="F3325" s="587">
        <f t="shared" si="153"/>
        <v>495236.70400000003</v>
      </c>
      <c r="G3325" s="588">
        <v>0.24</v>
      </c>
      <c r="H3325" s="586">
        <v>5</v>
      </c>
      <c r="I3325" s="587">
        <f t="shared" si="154"/>
        <v>138520</v>
      </c>
      <c r="J3325" s="589">
        <f t="shared" si="155"/>
        <v>0</v>
      </c>
    </row>
    <row r="3326" spans="1:10">
      <c r="A3326" s="584">
        <v>2016</v>
      </c>
      <c r="B3326" s="585" t="s">
        <v>1131</v>
      </c>
      <c r="C3326" s="585" t="s">
        <v>31</v>
      </c>
      <c r="D3326" s="586">
        <v>1417</v>
      </c>
      <c r="E3326" s="587">
        <v>26.01</v>
      </c>
      <c r="F3326" s="587">
        <f t="shared" si="153"/>
        <v>36856.170000000006</v>
      </c>
      <c r="G3326" s="588">
        <v>2.4900000000000002</v>
      </c>
      <c r="H3326" s="586">
        <v>7.3</v>
      </c>
      <c r="I3326" s="587">
        <f t="shared" si="154"/>
        <v>10344.1</v>
      </c>
      <c r="J3326" s="589">
        <f t="shared" si="155"/>
        <v>0</v>
      </c>
    </row>
    <row r="3327" spans="1:10">
      <c r="A3327" s="584">
        <v>2016</v>
      </c>
      <c r="B3327" s="585" t="s">
        <v>1131</v>
      </c>
      <c r="C3327" s="585" t="s">
        <v>31</v>
      </c>
      <c r="D3327" s="586">
        <v>12366</v>
      </c>
      <c r="E3327" s="587">
        <v>25.75</v>
      </c>
      <c r="F3327" s="587">
        <f t="shared" si="153"/>
        <v>318424.5</v>
      </c>
      <c r="G3327" s="588">
        <v>0.87</v>
      </c>
      <c r="H3327" s="586">
        <v>7.3</v>
      </c>
      <c r="I3327" s="587">
        <f t="shared" si="154"/>
        <v>90271.8</v>
      </c>
      <c r="J3327" s="589">
        <f t="shared" si="155"/>
        <v>0</v>
      </c>
    </row>
    <row r="3328" spans="1:10">
      <c r="A3328" s="584">
        <v>2016</v>
      </c>
      <c r="B3328" s="585" t="s">
        <v>1131</v>
      </c>
      <c r="C3328" s="585" t="s">
        <v>31</v>
      </c>
      <c r="D3328" s="586">
        <v>1338</v>
      </c>
      <c r="E3328" s="587">
        <v>24.66</v>
      </c>
      <c r="F3328" s="587">
        <f t="shared" si="153"/>
        <v>32995.08</v>
      </c>
      <c r="G3328" s="588">
        <v>0.74</v>
      </c>
      <c r="H3328" s="586">
        <v>10.8</v>
      </c>
      <c r="I3328" s="587">
        <f t="shared" si="154"/>
        <v>14450.400000000001</v>
      </c>
      <c r="J3328" s="589">
        <f t="shared" si="155"/>
        <v>0</v>
      </c>
    </row>
    <row r="3329" spans="1:10">
      <c r="A3329" s="584">
        <v>2016</v>
      </c>
      <c r="B3329" s="585" t="s">
        <v>1131</v>
      </c>
      <c r="C3329" s="585" t="s">
        <v>31</v>
      </c>
      <c r="D3329" s="586">
        <v>11854</v>
      </c>
      <c r="E3329" s="587">
        <v>24.4</v>
      </c>
      <c r="F3329" s="587">
        <f t="shared" si="153"/>
        <v>289237.59999999998</v>
      </c>
      <c r="G3329" s="588">
        <v>0.85</v>
      </c>
      <c r="H3329" s="586">
        <v>12</v>
      </c>
      <c r="I3329" s="587">
        <f t="shared" si="154"/>
        <v>142248</v>
      </c>
      <c r="J3329" s="589">
        <f t="shared" si="155"/>
        <v>0</v>
      </c>
    </row>
    <row r="3330" spans="1:10">
      <c r="A3330" s="584">
        <v>2016</v>
      </c>
      <c r="B3330" s="585" t="s">
        <v>1131</v>
      </c>
      <c r="C3330" s="585" t="s">
        <v>31</v>
      </c>
      <c r="D3330" s="586">
        <v>12169</v>
      </c>
      <c r="E3330" s="587">
        <v>25.58</v>
      </c>
      <c r="F3330" s="587">
        <f t="shared" si="153"/>
        <v>311283.01999999996</v>
      </c>
      <c r="G3330" s="588">
        <v>2.84</v>
      </c>
      <c r="H3330" s="586">
        <v>8.8000000000000007</v>
      </c>
      <c r="I3330" s="587">
        <f t="shared" si="154"/>
        <v>107087.20000000001</v>
      </c>
      <c r="J3330" s="589">
        <f t="shared" si="155"/>
        <v>0</v>
      </c>
    </row>
    <row r="3331" spans="1:10">
      <c r="A3331" s="584">
        <v>2016</v>
      </c>
      <c r="B3331" s="585" t="s">
        <v>1127</v>
      </c>
      <c r="C3331" s="585" t="s">
        <v>31</v>
      </c>
      <c r="D3331" s="586">
        <v>149068</v>
      </c>
      <c r="E3331" s="587">
        <v>18.675999999999998</v>
      </c>
      <c r="F3331" s="587">
        <f t="shared" ref="F3331:F3394" si="156">E3331*D3331</f>
        <v>2783993.9679999999</v>
      </c>
      <c r="G3331" s="588">
        <v>0.47</v>
      </c>
      <c r="H3331" s="586">
        <v>10.199999999999999</v>
      </c>
      <c r="I3331" s="587">
        <f t="shared" ref="I3331:I3394" si="157">H3331*D3331</f>
        <v>1520493.5999999999</v>
      </c>
      <c r="J3331" s="589">
        <f t="shared" ref="J3331:J3394" si="158">IF(B3331="LIG",1,0)</f>
        <v>0</v>
      </c>
    </row>
    <row r="3332" spans="1:10">
      <c r="A3332" s="584">
        <v>2016</v>
      </c>
      <c r="B3332" s="585" t="s">
        <v>1127</v>
      </c>
      <c r="C3332" s="585" t="s">
        <v>31</v>
      </c>
      <c r="D3332" s="586">
        <v>33732</v>
      </c>
      <c r="E3332" s="587">
        <v>16.876000000000001</v>
      </c>
      <c r="F3332" s="587">
        <f t="shared" si="156"/>
        <v>569261.23200000008</v>
      </c>
      <c r="G3332" s="588">
        <v>0.68</v>
      </c>
      <c r="H3332" s="586">
        <v>17.8</v>
      </c>
      <c r="I3332" s="587">
        <f t="shared" si="157"/>
        <v>600429.6</v>
      </c>
      <c r="J3332" s="589">
        <f t="shared" si="158"/>
        <v>0</v>
      </c>
    </row>
    <row r="3333" spans="1:10">
      <c r="A3333" s="584">
        <v>2016</v>
      </c>
      <c r="B3333" s="585" t="s">
        <v>1127</v>
      </c>
      <c r="C3333" s="585" t="s">
        <v>31</v>
      </c>
      <c r="D3333" s="586">
        <v>73297</v>
      </c>
      <c r="E3333" s="587">
        <v>16.876000000000001</v>
      </c>
      <c r="F3333" s="587">
        <f t="shared" si="156"/>
        <v>1236960.172</v>
      </c>
      <c r="G3333" s="588">
        <v>0.68</v>
      </c>
      <c r="H3333" s="586">
        <v>17.8</v>
      </c>
      <c r="I3333" s="587">
        <f t="shared" si="157"/>
        <v>1304686.6000000001</v>
      </c>
      <c r="J3333" s="589">
        <f t="shared" si="158"/>
        <v>0</v>
      </c>
    </row>
    <row r="3334" spans="1:10">
      <c r="A3334" s="584">
        <v>2016</v>
      </c>
      <c r="B3334" s="585" t="s">
        <v>1131</v>
      </c>
      <c r="C3334" s="585" t="s">
        <v>31</v>
      </c>
      <c r="D3334" s="586">
        <v>43959</v>
      </c>
      <c r="E3334" s="587">
        <v>23.638000000000002</v>
      </c>
      <c r="F3334" s="587">
        <f t="shared" si="156"/>
        <v>1039102.8420000001</v>
      </c>
      <c r="G3334" s="588">
        <v>0.64</v>
      </c>
      <c r="H3334" s="586">
        <v>11.8</v>
      </c>
      <c r="I3334" s="587">
        <f t="shared" si="157"/>
        <v>518716.2</v>
      </c>
      <c r="J3334" s="589">
        <f t="shared" si="158"/>
        <v>0</v>
      </c>
    </row>
    <row r="3335" spans="1:10">
      <c r="A3335" s="584">
        <v>2016</v>
      </c>
      <c r="B3335" s="585" t="s">
        <v>1131</v>
      </c>
      <c r="C3335" s="585" t="s">
        <v>31</v>
      </c>
      <c r="D3335" s="586">
        <v>12209</v>
      </c>
      <c r="E3335" s="587">
        <v>23.722000000000001</v>
      </c>
      <c r="F3335" s="587">
        <f t="shared" si="156"/>
        <v>289621.89800000004</v>
      </c>
      <c r="G3335" s="588">
        <v>0.66</v>
      </c>
      <c r="H3335" s="586">
        <v>11.9</v>
      </c>
      <c r="I3335" s="587">
        <f t="shared" si="157"/>
        <v>145287.1</v>
      </c>
      <c r="J3335" s="589">
        <f t="shared" si="158"/>
        <v>0</v>
      </c>
    </row>
    <row r="3336" spans="1:10">
      <c r="A3336" s="584">
        <v>2016</v>
      </c>
      <c r="B3336" s="585" t="s">
        <v>1131</v>
      </c>
      <c r="C3336" s="585" t="s">
        <v>31</v>
      </c>
      <c r="D3336" s="586">
        <v>19681</v>
      </c>
      <c r="E3336" s="587">
        <v>23.588999999999999</v>
      </c>
      <c r="F3336" s="587">
        <f t="shared" si="156"/>
        <v>464255.109</v>
      </c>
      <c r="G3336" s="588">
        <v>0.54</v>
      </c>
      <c r="H3336" s="586">
        <v>10.199999999999999</v>
      </c>
      <c r="I3336" s="587">
        <f t="shared" si="157"/>
        <v>200746.19999999998</v>
      </c>
      <c r="J3336" s="589">
        <f t="shared" si="158"/>
        <v>0</v>
      </c>
    </row>
    <row r="3337" spans="1:10">
      <c r="A3337" s="584">
        <v>2016</v>
      </c>
      <c r="B3337" s="585" t="s">
        <v>1131</v>
      </c>
      <c r="C3337" s="585" t="s">
        <v>31</v>
      </c>
      <c r="D3337" s="586">
        <v>22795</v>
      </c>
      <c r="E3337" s="587">
        <v>21.254999999999999</v>
      </c>
      <c r="F3337" s="587">
        <f t="shared" si="156"/>
        <v>484507.72499999998</v>
      </c>
      <c r="G3337" s="588">
        <v>0.39</v>
      </c>
      <c r="H3337" s="586">
        <v>12.9</v>
      </c>
      <c r="I3337" s="587">
        <f t="shared" si="157"/>
        <v>294055.5</v>
      </c>
      <c r="J3337" s="589">
        <f t="shared" si="158"/>
        <v>0</v>
      </c>
    </row>
    <row r="3338" spans="1:10">
      <c r="A3338" s="584">
        <v>2016</v>
      </c>
      <c r="B3338" s="585" t="s">
        <v>1131</v>
      </c>
      <c r="C3338" s="585" t="s">
        <v>31</v>
      </c>
      <c r="D3338" s="586">
        <v>33934</v>
      </c>
      <c r="E3338" s="587">
        <v>23.722000000000001</v>
      </c>
      <c r="F3338" s="587">
        <f t="shared" si="156"/>
        <v>804982.348</v>
      </c>
      <c r="G3338" s="588">
        <v>3.71</v>
      </c>
      <c r="H3338" s="586">
        <v>11.81</v>
      </c>
      <c r="I3338" s="587">
        <f t="shared" si="157"/>
        <v>400760.54000000004</v>
      </c>
      <c r="J3338" s="589">
        <f t="shared" si="158"/>
        <v>0</v>
      </c>
    </row>
    <row r="3339" spans="1:10">
      <c r="A3339" s="584">
        <v>2016</v>
      </c>
      <c r="B3339" s="585" t="s">
        <v>1131</v>
      </c>
      <c r="C3339" s="585" t="s">
        <v>31</v>
      </c>
      <c r="D3339" s="586">
        <v>4726</v>
      </c>
      <c r="E3339" s="587">
        <v>23.832000000000001</v>
      </c>
      <c r="F3339" s="587">
        <f t="shared" si="156"/>
        <v>112630.03200000001</v>
      </c>
      <c r="G3339" s="588">
        <v>3.8</v>
      </c>
      <c r="H3339" s="586">
        <v>11.8</v>
      </c>
      <c r="I3339" s="587">
        <f t="shared" si="157"/>
        <v>55766.8</v>
      </c>
      <c r="J3339" s="589">
        <f t="shared" si="158"/>
        <v>0</v>
      </c>
    </row>
    <row r="3340" spans="1:10">
      <c r="A3340" s="584">
        <v>2016</v>
      </c>
      <c r="B3340" s="585" t="s">
        <v>1131</v>
      </c>
      <c r="C3340" s="585" t="s">
        <v>31</v>
      </c>
      <c r="D3340" s="586">
        <v>4726</v>
      </c>
      <c r="E3340" s="587">
        <v>23.832000000000001</v>
      </c>
      <c r="F3340" s="587">
        <f t="shared" si="156"/>
        <v>112630.03200000001</v>
      </c>
      <c r="G3340" s="588">
        <v>3.8</v>
      </c>
      <c r="H3340" s="586">
        <v>11.8</v>
      </c>
      <c r="I3340" s="587">
        <f t="shared" si="157"/>
        <v>55766.8</v>
      </c>
      <c r="J3340" s="589">
        <f t="shared" si="158"/>
        <v>0</v>
      </c>
    </row>
    <row r="3341" spans="1:10">
      <c r="A3341" s="584">
        <v>2016</v>
      </c>
      <c r="B3341" s="585" t="s">
        <v>1131</v>
      </c>
      <c r="C3341" s="585" t="s">
        <v>31</v>
      </c>
      <c r="D3341" s="586">
        <v>25746</v>
      </c>
      <c r="E3341" s="587">
        <v>26.062000000000001</v>
      </c>
      <c r="F3341" s="587">
        <f t="shared" si="156"/>
        <v>670992.25199999998</v>
      </c>
      <c r="G3341" s="588">
        <v>2.2599999999999998</v>
      </c>
      <c r="H3341" s="586">
        <v>7.36</v>
      </c>
      <c r="I3341" s="587">
        <f t="shared" si="157"/>
        <v>189490.56</v>
      </c>
      <c r="J3341" s="589">
        <f t="shared" si="158"/>
        <v>0</v>
      </c>
    </row>
    <row r="3342" spans="1:10">
      <c r="A3342" s="584">
        <v>2016</v>
      </c>
      <c r="B3342" s="585" t="s">
        <v>1131</v>
      </c>
      <c r="C3342" s="585" t="s">
        <v>31</v>
      </c>
      <c r="D3342" s="586">
        <v>452720</v>
      </c>
      <c r="E3342" s="587">
        <v>24.943999999999999</v>
      </c>
      <c r="F3342" s="587">
        <f t="shared" si="156"/>
        <v>11292647.68</v>
      </c>
      <c r="G3342" s="588">
        <v>3.24</v>
      </c>
      <c r="H3342" s="586">
        <v>9.5299999999999994</v>
      </c>
      <c r="I3342" s="587">
        <f t="shared" si="157"/>
        <v>4314421.5999999996</v>
      </c>
      <c r="J3342" s="589">
        <f t="shared" si="158"/>
        <v>0</v>
      </c>
    </row>
    <row r="3343" spans="1:10">
      <c r="A3343" s="584">
        <v>2016</v>
      </c>
      <c r="B3343" s="585" t="s">
        <v>1131</v>
      </c>
      <c r="C3343" s="585" t="s">
        <v>31</v>
      </c>
      <c r="D3343" s="586">
        <v>144373</v>
      </c>
      <c r="E3343" s="587">
        <v>26.256</v>
      </c>
      <c r="F3343" s="587">
        <f t="shared" si="156"/>
        <v>3790657.4879999999</v>
      </c>
      <c r="G3343" s="588">
        <v>3.02</v>
      </c>
      <c r="H3343" s="586">
        <v>7.4</v>
      </c>
      <c r="I3343" s="587">
        <f t="shared" si="157"/>
        <v>1068360.2</v>
      </c>
      <c r="J3343" s="589">
        <f t="shared" si="158"/>
        <v>0</v>
      </c>
    </row>
    <row r="3344" spans="1:10">
      <c r="A3344" s="584">
        <v>2016</v>
      </c>
      <c r="B3344" s="585" t="s">
        <v>1131</v>
      </c>
      <c r="C3344" s="585" t="s">
        <v>31</v>
      </c>
      <c r="D3344" s="586">
        <v>1742</v>
      </c>
      <c r="E3344" s="587">
        <v>24.995999999999999</v>
      </c>
      <c r="F3344" s="587">
        <f t="shared" si="156"/>
        <v>43543.031999999999</v>
      </c>
      <c r="G3344" s="588">
        <v>4.5</v>
      </c>
      <c r="H3344" s="586">
        <v>10.39</v>
      </c>
      <c r="I3344" s="587">
        <f t="shared" si="157"/>
        <v>18099.38</v>
      </c>
      <c r="J3344" s="589">
        <f t="shared" si="158"/>
        <v>0</v>
      </c>
    </row>
    <row r="3345" spans="1:10">
      <c r="A3345" s="584">
        <v>2016</v>
      </c>
      <c r="B3345" s="585" t="s">
        <v>1131</v>
      </c>
      <c r="C3345" s="585" t="s">
        <v>31</v>
      </c>
      <c r="D3345" s="586">
        <v>38558</v>
      </c>
      <c r="E3345" s="587">
        <v>25.085999999999999</v>
      </c>
      <c r="F3345" s="587">
        <f t="shared" si="156"/>
        <v>967265.9879999999</v>
      </c>
      <c r="G3345" s="588">
        <v>4.24</v>
      </c>
      <c r="H3345" s="586">
        <v>9.17</v>
      </c>
      <c r="I3345" s="587">
        <f t="shared" si="157"/>
        <v>353576.86</v>
      </c>
      <c r="J3345" s="589">
        <f t="shared" si="158"/>
        <v>0</v>
      </c>
    </row>
    <row r="3346" spans="1:10">
      <c r="A3346" s="584">
        <v>2016</v>
      </c>
      <c r="B3346" s="585" t="s">
        <v>1131</v>
      </c>
      <c r="C3346" s="585" t="s">
        <v>31</v>
      </c>
      <c r="D3346" s="586">
        <v>42028</v>
      </c>
      <c r="E3346" s="587">
        <v>24.992000000000001</v>
      </c>
      <c r="F3346" s="587">
        <f t="shared" si="156"/>
        <v>1050363.7760000001</v>
      </c>
      <c r="G3346" s="588">
        <v>2.9</v>
      </c>
      <c r="H3346" s="586">
        <v>9.25</v>
      </c>
      <c r="I3346" s="587">
        <f t="shared" si="157"/>
        <v>388759</v>
      </c>
      <c r="J3346" s="589">
        <f t="shared" si="158"/>
        <v>0</v>
      </c>
    </row>
    <row r="3347" spans="1:10">
      <c r="A3347" s="584">
        <v>2016</v>
      </c>
      <c r="B3347" s="585" t="s">
        <v>1127</v>
      </c>
      <c r="C3347" s="585" t="s">
        <v>31</v>
      </c>
      <c r="D3347" s="586">
        <v>42369</v>
      </c>
      <c r="E3347" s="587">
        <v>17.684999999999999</v>
      </c>
      <c r="F3347" s="587">
        <f t="shared" si="156"/>
        <v>749295.7649999999</v>
      </c>
      <c r="G3347" s="588">
        <v>0.21</v>
      </c>
      <c r="H3347" s="586">
        <v>4.2</v>
      </c>
      <c r="I3347" s="587">
        <f t="shared" si="157"/>
        <v>177949.80000000002</v>
      </c>
      <c r="J3347" s="589">
        <f t="shared" si="158"/>
        <v>0</v>
      </c>
    </row>
    <row r="3348" spans="1:10">
      <c r="A3348" s="584">
        <v>2016</v>
      </c>
      <c r="B3348" s="585" t="s">
        <v>1127</v>
      </c>
      <c r="C3348" s="585" t="s">
        <v>31</v>
      </c>
      <c r="D3348" s="586">
        <v>139894</v>
      </c>
      <c r="E3348" s="587">
        <v>18.489999999999998</v>
      </c>
      <c r="F3348" s="587">
        <f t="shared" si="156"/>
        <v>2586640.0599999996</v>
      </c>
      <c r="G3348" s="588">
        <v>1.03</v>
      </c>
      <c r="H3348" s="586">
        <v>15.2</v>
      </c>
      <c r="I3348" s="587">
        <f t="shared" si="157"/>
        <v>2126388.7999999998</v>
      </c>
      <c r="J3348" s="589">
        <f t="shared" si="158"/>
        <v>0</v>
      </c>
    </row>
    <row r="3349" spans="1:10">
      <c r="A3349" s="584">
        <v>2016</v>
      </c>
      <c r="B3349" s="585" t="s">
        <v>1127</v>
      </c>
      <c r="C3349" s="585" t="s">
        <v>31</v>
      </c>
      <c r="D3349" s="586">
        <v>90485</v>
      </c>
      <c r="E3349" s="587">
        <v>17.7</v>
      </c>
      <c r="F3349" s="587">
        <f t="shared" si="156"/>
        <v>1601584.5</v>
      </c>
      <c r="G3349" s="588">
        <v>0.2</v>
      </c>
      <c r="H3349" s="586">
        <v>4.4000000000000004</v>
      </c>
      <c r="I3349" s="587">
        <f t="shared" si="157"/>
        <v>398134.00000000006</v>
      </c>
      <c r="J3349" s="589">
        <f t="shared" si="158"/>
        <v>0</v>
      </c>
    </row>
    <row r="3350" spans="1:10">
      <c r="A3350" s="584">
        <v>2016</v>
      </c>
      <c r="B3350" s="585" t="s">
        <v>1127</v>
      </c>
      <c r="C3350" s="585" t="s">
        <v>31</v>
      </c>
      <c r="D3350" s="586">
        <v>15088</v>
      </c>
      <c r="E3350" s="587">
        <v>18.23</v>
      </c>
      <c r="F3350" s="587">
        <f t="shared" si="156"/>
        <v>275054.24</v>
      </c>
      <c r="G3350" s="588">
        <v>0.2</v>
      </c>
      <c r="H3350" s="586">
        <v>4.4000000000000004</v>
      </c>
      <c r="I3350" s="587">
        <f t="shared" si="157"/>
        <v>66387.200000000012</v>
      </c>
      <c r="J3350" s="589">
        <f t="shared" si="158"/>
        <v>0</v>
      </c>
    </row>
    <row r="3351" spans="1:10">
      <c r="A3351" s="584">
        <v>2016</v>
      </c>
      <c r="B3351" s="585" t="s">
        <v>1131</v>
      </c>
      <c r="C3351" s="585" t="s">
        <v>31</v>
      </c>
      <c r="D3351" s="586">
        <v>109129</v>
      </c>
      <c r="E3351" s="587">
        <v>23</v>
      </c>
      <c r="F3351" s="587">
        <f t="shared" si="156"/>
        <v>2509967</v>
      </c>
      <c r="G3351" s="588">
        <v>0.5</v>
      </c>
      <c r="H3351" s="586">
        <v>11</v>
      </c>
      <c r="I3351" s="587">
        <f t="shared" si="157"/>
        <v>1200419</v>
      </c>
      <c r="J3351" s="589">
        <f t="shared" si="158"/>
        <v>0</v>
      </c>
    </row>
    <row r="3352" spans="1:10">
      <c r="A3352" s="584">
        <v>2016</v>
      </c>
      <c r="B3352" s="585" t="s">
        <v>1131</v>
      </c>
      <c r="C3352" s="585" t="s">
        <v>31</v>
      </c>
      <c r="D3352" s="586">
        <v>107262</v>
      </c>
      <c r="E3352" s="587">
        <v>26.32</v>
      </c>
      <c r="F3352" s="587">
        <f t="shared" si="156"/>
        <v>2823135.84</v>
      </c>
      <c r="G3352" s="588">
        <v>2.97</v>
      </c>
      <c r="H3352" s="586">
        <v>7.3</v>
      </c>
      <c r="I3352" s="587">
        <f t="shared" si="157"/>
        <v>783012.6</v>
      </c>
      <c r="J3352" s="589">
        <f t="shared" si="158"/>
        <v>0</v>
      </c>
    </row>
    <row r="3353" spans="1:10">
      <c r="A3353" s="584">
        <v>2016</v>
      </c>
      <c r="B3353" s="585" t="s">
        <v>1131</v>
      </c>
      <c r="C3353" s="585" t="s">
        <v>31</v>
      </c>
      <c r="D3353" s="586">
        <v>44149</v>
      </c>
      <c r="E3353" s="587">
        <v>25.15</v>
      </c>
      <c r="F3353" s="587">
        <f t="shared" si="156"/>
        <v>1110347.3499999999</v>
      </c>
      <c r="G3353" s="588">
        <v>2.73</v>
      </c>
      <c r="H3353" s="586">
        <v>9</v>
      </c>
      <c r="I3353" s="587">
        <f t="shared" si="157"/>
        <v>397341</v>
      </c>
      <c r="J3353" s="589">
        <f t="shared" si="158"/>
        <v>0</v>
      </c>
    </row>
    <row r="3354" spans="1:10">
      <c r="A3354" s="584">
        <v>2016</v>
      </c>
      <c r="B3354" s="585" t="s">
        <v>1131</v>
      </c>
      <c r="C3354" s="585" t="s">
        <v>31</v>
      </c>
      <c r="D3354" s="586">
        <v>31915</v>
      </c>
      <c r="E3354" s="587">
        <v>22.513999999999999</v>
      </c>
      <c r="F3354" s="587">
        <f t="shared" si="156"/>
        <v>718534.30999999994</v>
      </c>
      <c r="G3354" s="588">
        <v>2.99</v>
      </c>
      <c r="H3354" s="586">
        <v>8.4</v>
      </c>
      <c r="I3354" s="587">
        <f t="shared" si="157"/>
        <v>268086</v>
      </c>
      <c r="J3354" s="589">
        <f t="shared" si="158"/>
        <v>0</v>
      </c>
    </row>
    <row r="3355" spans="1:10">
      <c r="A3355" s="584">
        <v>2016</v>
      </c>
      <c r="B3355" s="585" t="s">
        <v>1131</v>
      </c>
      <c r="C3355" s="585" t="s">
        <v>31</v>
      </c>
      <c r="D3355" s="586">
        <v>26388</v>
      </c>
      <c r="E3355" s="587">
        <v>22.553999999999998</v>
      </c>
      <c r="F3355" s="587">
        <f t="shared" si="156"/>
        <v>595154.95199999993</v>
      </c>
      <c r="G3355" s="588">
        <v>3.12</v>
      </c>
      <c r="H3355" s="586">
        <v>7.5</v>
      </c>
      <c r="I3355" s="587">
        <f t="shared" si="157"/>
        <v>197910</v>
      </c>
      <c r="J3355" s="589">
        <f t="shared" si="158"/>
        <v>0</v>
      </c>
    </row>
    <row r="3356" spans="1:10">
      <c r="A3356" s="584">
        <v>2016</v>
      </c>
      <c r="B3356" s="585" t="s">
        <v>1131</v>
      </c>
      <c r="C3356" s="585" t="s">
        <v>31</v>
      </c>
      <c r="D3356" s="586">
        <v>26367</v>
      </c>
      <c r="E3356" s="587">
        <v>22.332000000000001</v>
      </c>
      <c r="F3356" s="587">
        <f t="shared" si="156"/>
        <v>588827.84400000004</v>
      </c>
      <c r="G3356" s="588">
        <v>3.01</v>
      </c>
      <c r="H3356" s="586">
        <v>8.6</v>
      </c>
      <c r="I3356" s="587">
        <f t="shared" si="157"/>
        <v>226756.19999999998</v>
      </c>
      <c r="J3356" s="589">
        <f t="shared" si="158"/>
        <v>0</v>
      </c>
    </row>
    <row r="3357" spans="1:10">
      <c r="A3357" s="584">
        <v>2016</v>
      </c>
      <c r="B3357" s="585" t="s">
        <v>1131</v>
      </c>
      <c r="C3357" s="585" t="s">
        <v>31</v>
      </c>
      <c r="D3357" s="586">
        <v>18389</v>
      </c>
      <c r="E3357" s="587">
        <v>23.474</v>
      </c>
      <c r="F3357" s="587">
        <f t="shared" si="156"/>
        <v>431663.386</v>
      </c>
      <c r="G3357" s="588">
        <v>2.4</v>
      </c>
      <c r="H3357" s="586">
        <v>8.6</v>
      </c>
      <c r="I3357" s="587">
        <f t="shared" si="157"/>
        <v>158145.4</v>
      </c>
      <c r="J3357" s="589">
        <f t="shared" si="158"/>
        <v>0</v>
      </c>
    </row>
    <row r="3358" spans="1:10">
      <c r="A3358" s="584">
        <v>2016</v>
      </c>
      <c r="B3358" s="585" t="s">
        <v>1131</v>
      </c>
      <c r="C3358" s="585" t="s">
        <v>31</v>
      </c>
      <c r="D3358" s="586">
        <v>34300</v>
      </c>
      <c r="E3358" s="587">
        <v>22.448</v>
      </c>
      <c r="F3358" s="587">
        <f t="shared" si="156"/>
        <v>769966.4</v>
      </c>
      <c r="G3358" s="588">
        <v>3.18</v>
      </c>
      <c r="H3358" s="586">
        <v>8.9</v>
      </c>
      <c r="I3358" s="587">
        <f t="shared" si="157"/>
        <v>305270</v>
      </c>
      <c r="J3358" s="589">
        <f t="shared" si="158"/>
        <v>0</v>
      </c>
    </row>
    <row r="3359" spans="1:10">
      <c r="A3359" s="584">
        <v>2016</v>
      </c>
      <c r="B3359" s="585" t="s">
        <v>1131</v>
      </c>
      <c r="C3359" s="585" t="s">
        <v>31</v>
      </c>
      <c r="D3359" s="586">
        <v>31390</v>
      </c>
      <c r="E3359" s="587">
        <v>23.99</v>
      </c>
      <c r="F3359" s="587">
        <f t="shared" si="156"/>
        <v>753046.1</v>
      </c>
      <c r="G3359" s="588">
        <v>2.67</v>
      </c>
      <c r="H3359" s="586">
        <v>8.4</v>
      </c>
      <c r="I3359" s="587">
        <f t="shared" si="157"/>
        <v>263676</v>
      </c>
      <c r="J3359" s="589">
        <f t="shared" si="158"/>
        <v>0</v>
      </c>
    </row>
    <row r="3360" spans="1:10">
      <c r="A3360" s="584">
        <v>2016</v>
      </c>
      <c r="B3360" s="585" t="s">
        <v>1127</v>
      </c>
      <c r="C3360" s="585" t="s">
        <v>31</v>
      </c>
      <c r="D3360" s="586">
        <v>31921</v>
      </c>
      <c r="E3360" s="587">
        <v>17.402000000000001</v>
      </c>
      <c r="F3360" s="587">
        <f t="shared" si="156"/>
        <v>555489.24200000009</v>
      </c>
      <c r="G3360" s="588">
        <v>0.21</v>
      </c>
      <c r="H3360" s="586">
        <v>4.4000000000000004</v>
      </c>
      <c r="I3360" s="587">
        <f t="shared" si="157"/>
        <v>140452.40000000002</v>
      </c>
      <c r="J3360" s="589">
        <f t="shared" si="158"/>
        <v>0</v>
      </c>
    </row>
    <row r="3361" spans="1:10">
      <c r="A3361" s="584">
        <v>2016</v>
      </c>
      <c r="B3361" s="585" t="s">
        <v>1131</v>
      </c>
      <c r="C3361" s="585" t="s">
        <v>31</v>
      </c>
      <c r="D3361" s="586">
        <v>10795</v>
      </c>
      <c r="E3361" s="587">
        <v>24.521999999999998</v>
      </c>
      <c r="F3361" s="587">
        <f t="shared" si="156"/>
        <v>264714.99</v>
      </c>
      <c r="G3361" s="588">
        <v>0.71</v>
      </c>
      <c r="H3361" s="586">
        <v>11.9</v>
      </c>
      <c r="I3361" s="587">
        <f t="shared" si="157"/>
        <v>128460.5</v>
      </c>
      <c r="J3361" s="589">
        <f t="shared" si="158"/>
        <v>0</v>
      </c>
    </row>
    <row r="3362" spans="1:10">
      <c r="A3362" s="584">
        <v>2016</v>
      </c>
      <c r="B3362" s="585" t="s">
        <v>1131</v>
      </c>
      <c r="C3362" s="585" t="s">
        <v>31</v>
      </c>
      <c r="D3362" s="586">
        <v>149685</v>
      </c>
      <c r="E3362" s="587">
        <v>25.128</v>
      </c>
      <c r="F3362" s="587">
        <f t="shared" si="156"/>
        <v>3761284.68</v>
      </c>
      <c r="G3362" s="588">
        <v>3.09</v>
      </c>
      <c r="H3362" s="586">
        <v>7</v>
      </c>
      <c r="I3362" s="587">
        <f t="shared" si="157"/>
        <v>1047795</v>
      </c>
      <c r="J3362" s="589">
        <f t="shared" si="158"/>
        <v>0</v>
      </c>
    </row>
    <row r="3363" spans="1:10">
      <c r="A3363" s="584">
        <v>2016</v>
      </c>
      <c r="B3363" s="585" t="s">
        <v>1127</v>
      </c>
      <c r="C3363" s="585" t="s">
        <v>31</v>
      </c>
      <c r="D3363" s="586">
        <v>127021</v>
      </c>
      <c r="E3363" s="587">
        <v>17.675999999999998</v>
      </c>
      <c r="F3363" s="587">
        <f t="shared" si="156"/>
        <v>2245223.196</v>
      </c>
      <c r="G3363" s="588">
        <v>0.2</v>
      </c>
      <c r="H3363" s="586">
        <v>4.3</v>
      </c>
      <c r="I3363" s="587">
        <f t="shared" si="157"/>
        <v>546190.29999999993</v>
      </c>
      <c r="J3363" s="589">
        <f t="shared" si="158"/>
        <v>0</v>
      </c>
    </row>
    <row r="3364" spans="1:10">
      <c r="A3364" s="584">
        <v>2016</v>
      </c>
      <c r="B3364" s="585" t="s">
        <v>1127</v>
      </c>
      <c r="C3364" s="585" t="s">
        <v>31</v>
      </c>
      <c r="D3364" s="586">
        <v>78878</v>
      </c>
      <c r="E3364" s="587">
        <v>17.702000000000002</v>
      </c>
      <c r="F3364" s="587">
        <f t="shared" si="156"/>
        <v>1396298.3560000001</v>
      </c>
      <c r="G3364" s="588">
        <v>0.55000000000000004</v>
      </c>
      <c r="H3364" s="586">
        <v>5.3</v>
      </c>
      <c r="I3364" s="587">
        <f t="shared" si="157"/>
        <v>418053.39999999997</v>
      </c>
      <c r="J3364" s="589">
        <f t="shared" si="158"/>
        <v>0</v>
      </c>
    </row>
    <row r="3365" spans="1:10">
      <c r="A3365" s="584">
        <v>2016</v>
      </c>
      <c r="B3365" s="585" t="s">
        <v>1127</v>
      </c>
      <c r="C3365" s="585" t="s">
        <v>31</v>
      </c>
      <c r="D3365" s="586">
        <v>63754</v>
      </c>
      <c r="E3365" s="587">
        <v>17.657</v>
      </c>
      <c r="F3365" s="587">
        <f t="shared" si="156"/>
        <v>1125704.378</v>
      </c>
      <c r="G3365" s="588">
        <v>0.28999999999999998</v>
      </c>
      <c r="H3365" s="586">
        <v>5.4</v>
      </c>
      <c r="I3365" s="587">
        <f t="shared" si="157"/>
        <v>344271.60000000003</v>
      </c>
      <c r="J3365" s="589">
        <f t="shared" si="158"/>
        <v>0</v>
      </c>
    </row>
    <row r="3366" spans="1:10">
      <c r="A3366" s="584">
        <v>2016</v>
      </c>
      <c r="B3366" s="585" t="s">
        <v>1127</v>
      </c>
      <c r="C3366" s="585" t="s">
        <v>31</v>
      </c>
      <c r="D3366" s="586">
        <v>156749</v>
      </c>
      <c r="E3366" s="587">
        <v>17.934000000000001</v>
      </c>
      <c r="F3366" s="587">
        <f t="shared" si="156"/>
        <v>2811136.5660000001</v>
      </c>
      <c r="G3366" s="588">
        <v>0.24</v>
      </c>
      <c r="H3366" s="586">
        <v>5</v>
      </c>
      <c r="I3366" s="587">
        <f t="shared" si="157"/>
        <v>783745</v>
      </c>
      <c r="J3366" s="589">
        <f t="shared" si="158"/>
        <v>0</v>
      </c>
    </row>
    <row r="3367" spans="1:10">
      <c r="A3367" s="584">
        <v>2016</v>
      </c>
      <c r="B3367" s="585" t="s">
        <v>1127</v>
      </c>
      <c r="C3367" s="585" t="s">
        <v>31</v>
      </c>
      <c r="D3367" s="586">
        <v>187158</v>
      </c>
      <c r="E3367" s="587">
        <v>18.911000000000001</v>
      </c>
      <c r="F3367" s="587">
        <f t="shared" si="156"/>
        <v>3539344.9380000001</v>
      </c>
      <c r="G3367" s="588">
        <v>0.33</v>
      </c>
      <c r="H3367" s="586">
        <v>4.0999999999999996</v>
      </c>
      <c r="I3367" s="587">
        <f t="shared" si="157"/>
        <v>767347.79999999993</v>
      </c>
      <c r="J3367" s="589">
        <f t="shared" si="158"/>
        <v>0</v>
      </c>
    </row>
    <row r="3368" spans="1:10">
      <c r="A3368" s="584">
        <v>2016</v>
      </c>
      <c r="B3368" s="585" t="s">
        <v>1127</v>
      </c>
      <c r="C3368" s="585" t="s">
        <v>31</v>
      </c>
      <c r="D3368" s="586">
        <v>87525</v>
      </c>
      <c r="E3368" s="587">
        <v>18.849</v>
      </c>
      <c r="F3368" s="587">
        <f t="shared" si="156"/>
        <v>1649758.7250000001</v>
      </c>
      <c r="G3368" s="588">
        <v>0.39</v>
      </c>
      <c r="H3368" s="586">
        <v>4.5</v>
      </c>
      <c r="I3368" s="587">
        <f t="shared" si="157"/>
        <v>393862.5</v>
      </c>
      <c r="J3368" s="589">
        <f t="shared" si="158"/>
        <v>0</v>
      </c>
    </row>
    <row r="3369" spans="1:10">
      <c r="A3369" s="584">
        <v>2016</v>
      </c>
      <c r="B3369" s="585" t="s">
        <v>1127</v>
      </c>
      <c r="C3369" s="585" t="s">
        <v>31</v>
      </c>
      <c r="D3369" s="586">
        <v>207181</v>
      </c>
      <c r="E3369" s="587">
        <v>18.760000000000002</v>
      </c>
      <c r="F3369" s="587">
        <f t="shared" si="156"/>
        <v>3886715.5600000005</v>
      </c>
      <c r="G3369" s="588">
        <v>0.32</v>
      </c>
      <c r="H3369" s="586">
        <v>3.8</v>
      </c>
      <c r="I3369" s="587">
        <f t="shared" si="157"/>
        <v>787287.79999999993</v>
      </c>
      <c r="J3369" s="589">
        <f t="shared" si="158"/>
        <v>0</v>
      </c>
    </row>
    <row r="3370" spans="1:10">
      <c r="A3370" s="584">
        <v>2016</v>
      </c>
      <c r="B3370" s="585" t="s">
        <v>1127</v>
      </c>
      <c r="C3370" s="585" t="s">
        <v>31</v>
      </c>
      <c r="D3370" s="586">
        <v>233341</v>
      </c>
      <c r="E3370" s="587">
        <v>18.751999999999999</v>
      </c>
      <c r="F3370" s="587">
        <f t="shared" si="156"/>
        <v>4375610.432</v>
      </c>
      <c r="G3370" s="588">
        <v>0.35</v>
      </c>
      <c r="H3370" s="586">
        <v>4.5999999999999996</v>
      </c>
      <c r="I3370" s="587">
        <f t="shared" si="157"/>
        <v>1073368.5999999999</v>
      </c>
      <c r="J3370" s="589">
        <f t="shared" si="158"/>
        <v>0</v>
      </c>
    </row>
    <row r="3371" spans="1:10">
      <c r="A3371" s="584">
        <v>2016</v>
      </c>
      <c r="B3371" s="585" t="s">
        <v>1131</v>
      </c>
      <c r="C3371" s="585" t="s">
        <v>31</v>
      </c>
      <c r="D3371" s="586">
        <v>4292</v>
      </c>
      <c r="E3371" s="587">
        <v>22.867999999999999</v>
      </c>
      <c r="F3371" s="587">
        <f t="shared" si="156"/>
        <v>98149.455999999991</v>
      </c>
      <c r="G3371" s="588">
        <v>3.88</v>
      </c>
      <c r="H3371" s="586">
        <v>16.5</v>
      </c>
      <c r="I3371" s="587">
        <f t="shared" si="157"/>
        <v>70818</v>
      </c>
      <c r="J3371" s="589">
        <f t="shared" si="158"/>
        <v>0</v>
      </c>
    </row>
    <row r="3372" spans="1:10">
      <c r="A3372" s="584">
        <v>2016</v>
      </c>
      <c r="B3372" s="585" t="s">
        <v>1131</v>
      </c>
      <c r="C3372" s="585" t="s">
        <v>31</v>
      </c>
      <c r="D3372" s="586">
        <v>9991</v>
      </c>
      <c r="E3372" s="587">
        <v>25.748000000000001</v>
      </c>
      <c r="F3372" s="587">
        <f t="shared" si="156"/>
        <v>257248.26800000001</v>
      </c>
      <c r="G3372" s="588">
        <v>3.08</v>
      </c>
      <c r="H3372" s="586">
        <v>8.4</v>
      </c>
      <c r="I3372" s="587">
        <f t="shared" si="157"/>
        <v>83924.400000000009</v>
      </c>
      <c r="J3372" s="589">
        <f t="shared" si="158"/>
        <v>0</v>
      </c>
    </row>
    <row r="3373" spans="1:10">
      <c r="A3373" s="584">
        <v>2016</v>
      </c>
      <c r="B3373" s="585" t="s">
        <v>1131</v>
      </c>
      <c r="C3373" s="585" t="s">
        <v>31</v>
      </c>
      <c r="D3373" s="586">
        <v>1687</v>
      </c>
      <c r="E3373" s="587">
        <v>16.052</v>
      </c>
      <c r="F3373" s="587">
        <f t="shared" si="156"/>
        <v>27079.723999999998</v>
      </c>
      <c r="G3373" s="588">
        <v>1.5</v>
      </c>
      <c r="H3373" s="586">
        <v>29.4</v>
      </c>
      <c r="I3373" s="587">
        <f t="shared" si="157"/>
        <v>49597.799999999996</v>
      </c>
      <c r="J3373" s="589">
        <f t="shared" si="158"/>
        <v>0</v>
      </c>
    </row>
    <row r="3374" spans="1:10">
      <c r="A3374" s="584">
        <v>2016</v>
      </c>
      <c r="B3374" s="585" t="s">
        <v>1131</v>
      </c>
      <c r="C3374" s="585" t="s">
        <v>31</v>
      </c>
      <c r="D3374" s="586">
        <v>46911</v>
      </c>
      <c r="E3374" s="587">
        <v>22.638000000000002</v>
      </c>
      <c r="F3374" s="587">
        <f t="shared" si="156"/>
        <v>1061971.2180000001</v>
      </c>
      <c r="G3374" s="588">
        <v>2.2400000000000002</v>
      </c>
      <c r="H3374" s="586">
        <v>20.3</v>
      </c>
      <c r="I3374" s="587">
        <f t="shared" si="157"/>
        <v>952293.3</v>
      </c>
      <c r="J3374" s="589">
        <f t="shared" si="158"/>
        <v>0</v>
      </c>
    </row>
    <row r="3375" spans="1:10">
      <c r="A3375" s="584">
        <v>2016</v>
      </c>
      <c r="B3375" s="585" t="s">
        <v>1131</v>
      </c>
      <c r="C3375" s="585" t="s">
        <v>31</v>
      </c>
      <c r="D3375" s="586">
        <v>28446</v>
      </c>
      <c r="E3375" s="587">
        <v>26.096</v>
      </c>
      <c r="F3375" s="587">
        <f t="shared" si="156"/>
        <v>742326.81599999999</v>
      </c>
      <c r="G3375" s="588">
        <v>2.19</v>
      </c>
      <c r="H3375" s="586">
        <v>7.1</v>
      </c>
      <c r="I3375" s="587">
        <f t="shared" si="157"/>
        <v>201966.59999999998</v>
      </c>
      <c r="J3375" s="589">
        <f t="shared" si="158"/>
        <v>0</v>
      </c>
    </row>
    <row r="3376" spans="1:10">
      <c r="A3376" s="584">
        <v>2016</v>
      </c>
      <c r="B3376" s="585" t="s">
        <v>1131</v>
      </c>
      <c r="C3376" s="585" t="s">
        <v>31</v>
      </c>
      <c r="D3376" s="586">
        <v>8135</v>
      </c>
      <c r="E3376" s="587">
        <v>23.545999999999999</v>
      </c>
      <c r="F3376" s="587">
        <f t="shared" si="156"/>
        <v>191546.71</v>
      </c>
      <c r="G3376" s="588">
        <v>3.33</v>
      </c>
      <c r="H3376" s="586">
        <v>16.3</v>
      </c>
      <c r="I3376" s="587">
        <f t="shared" si="157"/>
        <v>132600.5</v>
      </c>
      <c r="J3376" s="589">
        <f t="shared" si="158"/>
        <v>0</v>
      </c>
    </row>
    <row r="3377" spans="1:10">
      <c r="A3377" s="584">
        <v>2016</v>
      </c>
      <c r="B3377" s="585" t="s">
        <v>1131</v>
      </c>
      <c r="C3377" s="585" t="s">
        <v>31</v>
      </c>
      <c r="D3377" s="586">
        <v>76528</v>
      </c>
      <c r="E3377" s="587">
        <v>26.425999999999998</v>
      </c>
      <c r="F3377" s="587">
        <f t="shared" si="156"/>
        <v>2022328.9279999998</v>
      </c>
      <c r="G3377" s="588">
        <v>3.28</v>
      </c>
      <c r="H3377" s="586">
        <v>7.7</v>
      </c>
      <c r="I3377" s="587">
        <f t="shared" si="157"/>
        <v>589265.6</v>
      </c>
      <c r="J3377" s="589">
        <f t="shared" si="158"/>
        <v>0</v>
      </c>
    </row>
    <row r="3378" spans="1:10">
      <c r="A3378" s="584">
        <v>2016</v>
      </c>
      <c r="B3378" s="585" t="s">
        <v>1131</v>
      </c>
      <c r="C3378" s="585" t="s">
        <v>31</v>
      </c>
      <c r="D3378" s="586">
        <v>10273</v>
      </c>
      <c r="E3378" s="587">
        <v>22.213999999999999</v>
      </c>
      <c r="F3378" s="587">
        <f t="shared" si="156"/>
        <v>228204.42199999999</v>
      </c>
      <c r="G3378" s="588">
        <v>2.71</v>
      </c>
      <c r="H3378" s="586">
        <v>21.8</v>
      </c>
      <c r="I3378" s="587">
        <f t="shared" si="157"/>
        <v>223951.4</v>
      </c>
      <c r="J3378" s="589">
        <f t="shared" si="158"/>
        <v>0</v>
      </c>
    </row>
    <row r="3379" spans="1:10">
      <c r="A3379" s="584">
        <v>2016</v>
      </c>
      <c r="B3379" s="585" t="s">
        <v>1131</v>
      </c>
      <c r="C3379" s="585" t="s">
        <v>31</v>
      </c>
      <c r="D3379" s="586">
        <v>16285</v>
      </c>
      <c r="E3379" s="587">
        <v>21.795999999999999</v>
      </c>
      <c r="F3379" s="587">
        <f t="shared" si="156"/>
        <v>354947.86</v>
      </c>
      <c r="G3379" s="588">
        <v>1.89</v>
      </c>
      <c r="H3379" s="586">
        <v>18.600000000000001</v>
      </c>
      <c r="I3379" s="587">
        <f t="shared" si="157"/>
        <v>302901</v>
      </c>
      <c r="J3379" s="589">
        <f t="shared" si="158"/>
        <v>0</v>
      </c>
    </row>
    <row r="3380" spans="1:10">
      <c r="A3380" s="584">
        <v>2016</v>
      </c>
      <c r="B3380" s="585" t="s">
        <v>1129</v>
      </c>
      <c r="C3380" s="585" t="s">
        <v>31</v>
      </c>
      <c r="D3380" s="586">
        <v>1425</v>
      </c>
      <c r="E3380" s="587">
        <v>15.938000000000001</v>
      </c>
      <c r="F3380" s="587">
        <f t="shared" si="156"/>
        <v>22711.65</v>
      </c>
      <c r="G3380" s="588">
        <v>3.67</v>
      </c>
      <c r="H3380" s="586">
        <v>40</v>
      </c>
      <c r="I3380" s="587">
        <f t="shared" si="157"/>
        <v>57000</v>
      </c>
      <c r="J3380" s="589">
        <f t="shared" si="158"/>
        <v>0</v>
      </c>
    </row>
    <row r="3381" spans="1:10">
      <c r="A3381" s="584">
        <v>2016</v>
      </c>
      <c r="B3381" s="585" t="s">
        <v>1131</v>
      </c>
      <c r="C3381" s="585" t="s">
        <v>31</v>
      </c>
      <c r="D3381" s="586">
        <v>9706</v>
      </c>
      <c r="E3381" s="587">
        <v>25.707999999999998</v>
      </c>
      <c r="F3381" s="587">
        <f t="shared" si="156"/>
        <v>249521.848</v>
      </c>
      <c r="G3381" s="588">
        <v>2.93</v>
      </c>
      <c r="H3381" s="586">
        <v>8.9</v>
      </c>
      <c r="I3381" s="587">
        <f t="shared" si="157"/>
        <v>86383.400000000009</v>
      </c>
      <c r="J3381" s="589">
        <f t="shared" si="158"/>
        <v>0</v>
      </c>
    </row>
    <row r="3382" spans="1:10">
      <c r="A3382" s="584">
        <v>2016</v>
      </c>
      <c r="B3382" s="585" t="s">
        <v>1131</v>
      </c>
      <c r="C3382" s="585" t="s">
        <v>31</v>
      </c>
      <c r="D3382" s="586">
        <v>17930</v>
      </c>
      <c r="E3382" s="587">
        <v>23.908000000000001</v>
      </c>
      <c r="F3382" s="587">
        <f t="shared" si="156"/>
        <v>428670.44</v>
      </c>
      <c r="G3382" s="588">
        <v>3.3</v>
      </c>
      <c r="H3382" s="586">
        <v>17.600000000000001</v>
      </c>
      <c r="I3382" s="587">
        <f t="shared" si="157"/>
        <v>315568</v>
      </c>
      <c r="J3382" s="589">
        <f t="shared" si="158"/>
        <v>0</v>
      </c>
    </row>
    <row r="3383" spans="1:10">
      <c r="A3383" s="584">
        <v>2016</v>
      </c>
      <c r="B3383" s="585" t="s">
        <v>1131</v>
      </c>
      <c r="C3383" s="585" t="s">
        <v>31</v>
      </c>
      <c r="D3383" s="586">
        <v>2910</v>
      </c>
      <c r="E3383" s="587">
        <v>24.356000000000002</v>
      </c>
      <c r="F3383" s="587">
        <f t="shared" si="156"/>
        <v>70875.960000000006</v>
      </c>
      <c r="G3383" s="588">
        <v>2.11</v>
      </c>
      <c r="H3383" s="586">
        <v>16.3</v>
      </c>
      <c r="I3383" s="587">
        <f t="shared" si="157"/>
        <v>47433</v>
      </c>
      <c r="J3383" s="589">
        <f t="shared" si="158"/>
        <v>0</v>
      </c>
    </row>
    <row r="3384" spans="1:10">
      <c r="A3384" s="584">
        <v>2016</v>
      </c>
      <c r="B3384" s="585" t="s">
        <v>1131</v>
      </c>
      <c r="C3384" s="585" t="s">
        <v>31</v>
      </c>
      <c r="D3384" s="586">
        <v>2097</v>
      </c>
      <c r="E3384" s="587">
        <v>24.38</v>
      </c>
      <c r="F3384" s="587">
        <f t="shared" si="156"/>
        <v>51124.86</v>
      </c>
      <c r="G3384" s="588">
        <v>2.17</v>
      </c>
      <c r="H3384" s="586">
        <v>13.1</v>
      </c>
      <c r="I3384" s="587">
        <f t="shared" si="157"/>
        <v>27470.7</v>
      </c>
      <c r="J3384" s="589">
        <f t="shared" si="158"/>
        <v>0</v>
      </c>
    </row>
    <row r="3385" spans="1:10">
      <c r="A3385" s="584">
        <v>2016</v>
      </c>
      <c r="B3385" s="585" t="s">
        <v>1131</v>
      </c>
      <c r="C3385" s="585" t="s">
        <v>31</v>
      </c>
      <c r="D3385" s="586">
        <v>6331</v>
      </c>
      <c r="E3385" s="587">
        <v>18.391999999999999</v>
      </c>
      <c r="F3385" s="587">
        <f t="shared" si="156"/>
        <v>116439.75199999999</v>
      </c>
      <c r="G3385" s="588">
        <v>2.4</v>
      </c>
      <c r="H3385" s="586">
        <v>26.1</v>
      </c>
      <c r="I3385" s="587">
        <f t="shared" si="157"/>
        <v>165239.1</v>
      </c>
      <c r="J3385" s="589">
        <f t="shared" si="158"/>
        <v>0</v>
      </c>
    </row>
    <row r="3386" spans="1:10">
      <c r="A3386" s="584">
        <v>2016</v>
      </c>
      <c r="B3386" s="585" t="s">
        <v>1131</v>
      </c>
      <c r="C3386" s="585" t="s">
        <v>31</v>
      </c>
      <c r="D3386" s="586">
        <v>8473</v>
      </c>
      <c r="E3386" s="587">
        <v>22.812000000000001</v>
      </c>
      <c r="F3386" s="587">
        <f t="shared" si="156"/>
        <v>193286.076</v>
      </c>
      <c r="G3386" s="588">
        <v>1.72</v>
      </c>
      <c r="H3386" s="586">
        <v>16.600000000000001</v>
      </c>
      <c r="I3386" s="587">
        <f t="shared" si="157"/>
        <v>140651.80000000002</v>
      </c>
      <c r="J3386" s="589">
        <f t="shared" si="158"/>
        <v>0</v>
      </c>
    </row>
    <row r="3387" spans="1:10">
      <c r="A3387" s="584">
        <v>2016</v>
      </c>
      <c r="B3387" s="585" t="s">
        <v>1131</v>
      </c>
      <c r="C3387" s="585" t="s">
        <v>31</v>
      </c>
      <c r="D3387" s="586">
        <v>7012</v>
      </c>
      <c r="E3387" s="587">
        <v>24.091999999999999</v>
      </c>
      <c r="F3387" s="587">
        <f t="shared" si="156"/>
        <v>168933.10399999999</v>
      </c>
      <c r="G3387" s="588">
        <v>2.5099999999999998</v>
      </c>
      <c r="H3387" s="586">
        <v>13.1</v>
      </c>
      <c r="I3387" s="587">
        <f t="shared" si="157"/>
        <v>91857.2</v>
      </c>
      <c r="J3387" s="589">
        <f t="shared" si="158"/>
        <v>0</v>
      </c>
    </row>
    <row r="3388" spans="1:10">
      <c r="A3388" s="584">
        <v>2016</v>
      </c>
      <c r="B3388" s="585" t="s">
        <v>1129</v>
      </c>
      <c r="C3388" s="585" t="s">
        <v>31</v>
      </c>
      <c r="D3388" s="586">
        <v>4335</v>
      </c>
      <c r="E3388" s="587">
        <v>17.552</v>
      </c>
      <c r="F3388" s="587">
        <f t="shared" si="156"/>
        <v>76087.92</v>
      </c>
      <c r="G3388" s="588">
        <v>2.57</v>
      </c>
      <c r="H3388" s="586">
        <v>26.6</v>
      </c>
      <c r="I3388" s="587">
        <f t="shared" si="157"/>
        <v>115311</v>
      </c>
      <c r="J3388" s="589">
        <f t="shared" si="158"/>
        <v>0</v>
      </c>
    </row>
    <row r="3389" spans="1:10">
      <c r="A3389" s="584">
        <v>2016</v>
      </c>
      <c r="B3389" s="585" t="s">
        <v>1131</v>
      </c>
      <c r="C3389" s="585" t="s">
        <v>31</v>
      </c>
      <c r="D3389" s="586">
        <v>14901</v>
      </c>
      <c r="E3389" s="587">
        <v>25.97</v>
      </c>
      <c r="F3389" s="587">
        <f t="shared" si="156"/>
        <v>386978.97</v>
      </c>
      <c r="G3389" s="588">
        <v>2.29</v>
      </c>
      <c r="H3389" s="586">
        <v>7.6</v>
      </c>
      <c r="I3389" s="587">
        <f t="shared" si="157"/>
        <v>113247.59999999999</v>
      </c>
      <c r="J3389" s="589">
        <f t="shared" si="158"/>
        <v>0</v>
      </c>
    </row>
    <row r="3390" spans="1:10">
      <c r="A3390" s="584">
        <v>2016</v>
      </c>
      <c r="B3390" s="585" t="s">
        <v>1131</v>
      </c>
      <c r="C3390" s="585" t="s">
        <v>31</v>
      </c>
      <c r="D3390" s="586">
        <v>29803</v>
      </c>
      <c r="E3390" s="587">
        <v>26.414000000000001</v>
      </c>
      <c r="F3390" s="587">
        <f t="shared" si="156"/>
        <v>787216.44200000004</v>
      </c>
      <c r="G3390" s="588">
        <v>3.26</v>
      </c>
      <c r="H3390" s="586">
        <v>7.8</v>
      </c>
      <c r="I3390" s="587">
        <f t="shared" si="157"/>
        <v>232463.4</v>
      </c>
      <c r="J3390" s="589">
        <f t="shared" si="158"/>
        <v>0</v>
      </c>
    </row>
    <row r="3391" spans="1:10">
      <c r="A3391" s="584">
        <v>2016</v>
      </c>
      <c r="B3391" s="585" t="s">
        <v>1129</v>
      </c>
      <c r="C3391" s="585" t="s">
        <v>31</v>
      </c>
      <c r="D3391" s="586">
        <v>4089</v>
      </c>
      <c r="E3391" s="587">
        <v>18.187999999999999</v>
      </c>
      <c r="F3391" s="587">
        <f t="shared" si="156"/>
        <v>74370.731999999989</v>
      </c>
      <c r="G3391" s="588">
        <v>0.99</v>
      </c>
      <c r="H3391" s="586">
        <v>10.7</v>
      </c>
      <c r="I3391" s="587">
        <f t="shared" si="157"/>
        <v>43752.299999999996</v>
      </c>
      <c r="J3391" s="589">
        <f t="shared" si="158"/>
        <v>0</v>
      </c>
    </row>
    <row r="3392" spans="1:10">
      <c r="A3392" s="584">
        <v>2016</v>
      </c>
      <c r="B3392" s="585" t="s">
        <v>1131</v>
      </c>
      <c r="C3392" s="585" t="s">
        <v>31</v>
      </c>
      <c r="D3392" s="586">
        <v>2089</v>
      </c>
      <c r="E3392" s="587">
        <v>24.417999999999999</v>
      </c>
      <c r="F3392" s="587">
        <f t="shared" si="156"/>
        <v>51009.201999999997</v>
      </c>
      <c r="G3392" s="588">
        <v>2.5499999999999998</v>
      </c>
      <c r="H3392" s="586">
        <v>12.6</v>
      </c>
      <c r="I3392" s="587">
        <f t="shared" si="157"/>
        <v>26321.399999999998</v>
      </c>
      <c r="J3392" s="589">
        <f t="shared" si="158"/>
        <v>0</v>
      </c>
    </row>
    <row r="3393" spans="1:10">
      <c r="A3393" s="584">
        <v>2016</v>
      </c>
      <c r="B3393" s="585" t="s">
        <v>1131</v>
      </c>
      <c r="C3393" s="585" t="s">
        <v>31</v>
      </c>
      <c r="D3393" s="586">
        <v>2112</v>
      </c>
      <c r="E3393" s="587">
        <v>22.667999999999999</v>
      </c>
      <c r="F3393" s="587">
        <f t="shared" si="156"/>
        <v>47874.815999999999</v>
      </c>
      <c r="G3393" s="588">
        <v>2.57</v>
      </c>
      <c r="H3393" s="586">
        <v>18.600000000000001</v>
      </c>
      <c r="I3393" s="587">
        <f t="shared" si="157"/>
        <v>39283.200000000004</v>
      </c>
      <c r="J3393" s="589">
        <f t="shared" si="158"/>
        <v>0</v>
      </c>
    </row>
    <row r="3394" spans="1:10">
      <c r="A3394" s="584">
        <v>2016</v>
      </c>
      <c r="B3394" s="585" t="s">
        <v>1131</v>
      </c>
      <c r="C3394" s="585" t="s">
        <v>31</v>
      </c>
      <c r="D3394" s="586">
        <v>3222</v>
      </c>
      <c r="E3394" s="587">
        <v>22.738</v>
      </c>
      <c r="F3394" s="587">
        <f t="shared" si="156"/>
        <v>73261.835999999996</v>
      </c>
      <c r="G3394" s="588">
        <v>2.56</v>
      </c>
      <c r="H3394" s="586">
        <v>21</v>
      </c>
      <c r="I3394" s="587">
        <f t="shared" si="157"/>
        <v>67662</v>
      </c>
      <c r="J3394" s="589">
        <f t="shared" si="158"/>
        <v>0</v>
      </c>
    </row>
    <row r="3395" spans="1:10">
      <c r="A3395" s="584">
        <v>2016</v>
      </c>
      <c r="B3395" s="585" t="s">
        <v>1131</v>
      </c>
      <c r="C3395" s="585" t="s">
        <v>31</v>
      </c>
      <c r="D3395" s="586">
        <v>30378</v>
      </c>
      <c r="E3395" s="587">
        <v>25.896000000000001</v>
      </c>
      <c r="F3395" s="587">
        <f t="shared" ref="F3395:F3458" si="159">E3395*D3395</f>
        <v>786668.68800000008</v>
      </c>
      <c r="G3395" s="588">
        <v>2.48</v>
      </c>
      <c r="H3395" s="586">
        <v>7.5</v>
      </c>
      <c r="I3395" s="587">
        <f t="shared" ref="I3395:I3458" si="160">H3395*D3395</f>
        <v>227835</v>
      </c>
      <c r="J3395" s="589">
        <f t="shared" ref="J3395:J3458" si="161">IF(B3395="LIG",1,0)</f>
        <v>0</v>
      </c>
    </row>
    <row r="3396" spans="1:10">
      <c r="A3396" s="584">
        <v>2016</v>
      </c>
      <c r="B3396" s="585" t="s">
        <v>1131</v>
      </c>
      <c r="C3396" s="585" t="s">
        <v>31</v>
      </c>
      <c r="D3396" s="586">
        <v>20705</v>
      </c>
      <c r="E3396" s="587">
        <v>22.283999999999999</v>
      </c>
      <c r="F3396" s="587">
        <f t="shared" si="159"/>
        <v>461390.22</v>
      </c>
      <c r="G3396" s="588">
        <v>3.11</v>
      </c>
      <c r="H3396" s="586">
        <v>7.9</v>
      </c>
      <c r="I3396" s="587">
        <f t="shared" si="160"/>
        <v>163569.5</v>
      </c>
      <c r="J3396" s="589">
        <f t="shared" si="161"/>
        <v>0</v>
      </c>
    </row>
    <row r="3397" spans="1:10">
      <c r="A3397" s="584">
        <v>2016</v>
      </c>
      <c r="B3397" s="585" t="s">
        <v>1131</v>
      </c>
      <c r="C3397" s="585" t="s">
        <v>31</v>
      </c>
      <c r="D3397" s="586">
        <v>13308</v>
      </c>
      <c r="E3397" s="587">
        <v>23.026</v>
      </c>
      <c r="F3397" s="587">
        <f t="shared" si="159"/>
        <v>306430.00799999997</v>
      </c>
      <c r="G3397" s="588">
        <v>2.93</v>
      </c>
      <c r="H3397" s="586">
        <v>7.9</v>
      </c>
      <c r="I3397" s="587">
        <f t="shared" si="160"/>
        <v>105133.20000000001</v>
      </c>
      <c r="J3397" s="589">
        <f t="shared" si="161"/>
        <v>0</v>
      </c>
    </row>
    <row r="3398" spans="1:10">
      <c r="A3398" s="584">
        <v>2016</v>
      </c>
      <c r="B3398" s="585" t="s">
        <v>1131</v>
      </c>
      <c r="C3398" s="585" t="s">
        <v>31</v>
      </c>
      <c r="D3398" s="586">
        <v>1500</v>
      </c>
      <c r="E3398" s="587">
        <v>23.521999999999998</v>
      </c>
      <c r="F3398" s="587">
        <f t="shared" si="159"/>
        <v>35283</v>
      </c>
      <c r="G3398" s="588">
        <v>2.48</v>
      </c>
      <c r="H3398" s="586">
        <v>8.1</v>
      </c>
      <c r="I3398" s="587">
        <f t="shared" si="160"/>
        <v>12150</v>
      </c>
      <c r="J3398" s="589">
        <f t="shared" si="161"/>
        <v>0</v>
      </c>
    </row>
    <row r="3399" spans="1:10">
      <c r="A3399" s="584">
        <v>2016</v>
      </c>
      <c r="B3399" s="585" t="s">
        <v>1131</v>
      </c>
      <c r="C3399" s="585" t="s">
        <v>31</v>
      </c>
      <c r="D3399" s="586">
        <v>1851</v>
      </c>
      <c r="E3399" s="587">
        <v>22.376000000000001</v>
      </c>
      <c r="F3399" s="587">
        <f t="shared" si="159"/>
        <v>41417.976000000002</v>
      </c>
      <c r="G3399" s="588">
        <v>2.88</v>
      </c>
      <c r="H3399" s="586">
        <v>8.1999999999999993</v>
      </c>
      <c r="I3399" s="587">
        <f t="shared" si="160"/>
        <v>15178.199999999999</v>
      </c>
      <c r="J3399" s="589">
        <f t="shared" si="161"/>
        <v>0</v>
      </c>
    </row>
    <row r="3400" spans="1:10">
      <c r="A3400" s="584">
        <v>2016</v>
      </c>
      <c r="B3400" s="585" t="s">
        <v>1131</v>
      </c>
      <c r="C3400" s="585" t="s">
        <v>31</v>
      </c>
      <c r="D3400" s="586">
        <v>11535</v>
      </c>
      <c r="E3400" s="587">
        <v>22.494</v>
      </c>
      <c r="F3400" s="587">
        <f t="shared" si="159"/>
        <v>259468.29</v>
      </c>
      <c r="G3400" s="588">
        <v>3.03</v>
      </c>
      <c r="H3400" s="586">
        <v>8.6999999999999993</v>
      </c>
      <c r="I3400" s="587">
        <f t="shared" si="160"/>
        <v>100354.49999999999</v>
      </c>
      <c r="J3400" s="589">
        <f t="shared" si="161"/>
        <v>0</v>
      </c>
    </row>
    <row r="3401" spans="1:10">
      <c r="A3401" s="584">
        <v>2016</v>
      </c>
      <c r="B3401" s="585" t="s">
        <v>1131</v>
      </c>
      <c r="C3401" s="585" t="s">
        <v>31</v>
      </c>
      <c r="D3401" s="586">
        <v>5525</v>
      </c>
      <c r="E3401" s="587">
        <v>24.122</v>
      </c>
      <c r="F3401" s="587">
        <f t="shared" si="159"/>
        <v>133274.04999999999</v>
      </c>
      <c r="G3401" s="588">
        <v>2.73</v>
      </c>
      <c r="H3401" s="586">
        <v>8.3000000000000007</v>
      </c>
      <c r="I3401" s="587">
        <f t="shared" si="160"/>
        <v>45857.500000000007</v>
      </c>
      <c r="J3401" s="589">
        <f t="shared" si="161"/>
        <v>0</v>
      </c>
    </row>
    <row r="3402" spans="1:10">
      <c r="A3402" s="584">
        <v>2016</v>
      </c>
      <c r="B3402" s="585" t="s">
        <v>1127</v>
      </c>
      <c r="C3402" s="585" t="s">
        <v>31</v>
      </c>
      <c r="D3402" s="586">
        <v>362749</v>
      </c>
      <c r="E3402" s="587">
        <v>17.692</v>
      </c>
      <c r="F3402" s="587">
        <f t="shared" si="159"/>
        <v>6417755.3080000002</v>
      </c>
      <c r="G3402" s="588">
        <v>0.21</v>
      </c>
      <c r="H3402" s="586">
        <v>4.3099999999999996</v>
      </c>
      <c r="I3402" s="587">
        <f t="shared" si="160"/>
        <v>1563448.19</v>
      </c>
      <c r="J3402" s="589">
        <f t="shared" si="161"/>
        <v>0</v>
      </c>
    </row>
    <row r="3403" spans="1:10">
      <c r="A3403" s="584">
        <v>2016</v>
      </c>
      <c r="B3403" s="585" t="s">
        <v>1127</v>
      </c>
      <c r="C3403" s="585" t="s">
        <v>31</v>
      </c>
      <c r="D3403" s="586">
        <v>81529</v>
      </c>
      <c r="E3403" s="587">
        <v>17.867999999999999</v>
      </c>
      <c r="F3403" s="587">
        <f t="shared" si="159"/>
        <v>1456760.1719999998</v>
      </c>
      <c r="G3403" s="588">
        <v>0.23</v>
      </c>
      <c r="H3403" s="586">
        <v>4.8</v>
      </c>
      <c r="I3403" s="587">
        <f t="shared" si="160"/>
        <v>391339.2</v>
      </c>
      <c r="J3403" s="589">
        <f t="shared" si="161"/>
        <v>0</v>
      </c>
    </row>
    <row r="3404" spans="1:10">
      <c r="A3404" s="584">
        <v>2016</v>
      </c>
      <c r="B3404" s="585" t="s">
        <v>1127</v>
      </c>
      <c r="C3404" s="585" t="s">
        <v>31</v>
      </c>
      <c r="D3404" s="586">
        <v>16272</v>
      </c>
      <c r="E3404" s="587">
        <v>17.742000000000001</v>
      </c>
      <c r="F3404" s="587">
        <f t="shared" si="159"/>
        <v>288697.82400000002</v>
      </c>
      <c r="G3404" s="588">
        <v>0.19</v>
      </c>
      <c r="H3404" s="586">
        <v>5.0599999999999996</v>
      </c>
      <c r="I3404" s="587">
        <f t="shared" si="160"/>
        <v>82336.319999999992</v>
      </c>
      <c r="J3404" s="589">
        <f t="shared" si="161"/>
        <v>0</v>
      </c>
    </row>
    <row r="3405" spans="1:10">
      <c r="A3405" s="584">
        <v>2016</v>
      </c>
      <c r="B3405" s="585" t="s">
        <v>1127</v>
      </c>
      <c r="C3405" s="585" t="s">
        <v>31</v>
      </c>
      <c r="D3405" s="586">
        <v>122</v>
      </c>
      <c r="E3405" s="587">
        <v>17.98</v>
      </c>
      <c r="F3405" s="587">
        <f t="shared" si="159"/>
        <v>2193.56</v>
      </c>
      <c r="G3405" s="588">
        <v>0.25</v>
      </c>
      <c r="H3405" s="586">
        <v>5.14</v>
      </c>
      <c r="I3405" s="587">
        <f t="shared" si="160"/>
        <v>627.07999999999993</v>
      </c>
      <c r="J3405" s="589">
        <f t="shared" si="161"/>
        <v>0</v>
      </c>
    </row>
    <row r="3406" spans="1:10">
      <c r="A3406" s="584">
        <v>2016</v>
      </c>
      <c r="B3406" s="585" t="s">
        <v>1131</v>
      </c>
      <c r="C3406" s="585" t="s">
        <v>31</v>
      </c>
      <c r="D3406" s="586">
        <v>2000</v>
      </c>
      <c r="E3406" s="587">
        <v>25</v>
      </c>
      <c r="F3406" s="587">
        <f t="shared" si="159"/>
        <v>50000</v>
      </c>
      <c r="G3406" s="588">
        <v>0.77</v>
      </c>
      <c r="H3406" s="586">
        <v>6.8</v>
      </c>
      <c r="I3406" s="587">
        <f t="shared" si="160"/>
        <v>13600</v>
      </c>
      <c r="J3406" s="589">
        <f t="shared" si="161"/>
        <v>0</v>
      </c>
    </row>
    <row r="3407" spans="1:10">
      <c r="A3407" s="584">
        <v>2016</v>
      </c>
      <c r="B3407" s="585" t="s">
        <v>1131</v>
      </c>
      <c r="C3407" s="585" t="s">
        <v>31</v>
      </c>
      <c r="D3407" s="586">
        <v>7613</v>
      </c>
      <c r="E3407" s="587">
        <v>26.25</v>
      </c>
      <c r="F3407" s="587">
        <f t="shared" si="159"/>
        <v>199841.25</v>
      </c>
      <c r="G3407" s="588">
        <v>0.56999999999999995</v>
      </c>
      <c r="H3407" s="586">
        <v>5.9</v>
      </c>
      <c r="I3407" s="587">
        <f t="shared" si="160"/>
        <v>44916.700000000004</v>
      </c>
      <c r="J3407" s="589">
        <f t="shared" si="161"/>
        <v>0</v>
      </c>
    </row>
    <row r="3408" spans="1:10">
      <c r="A3408" s="584">
        <v>2016</v>
      </c>
      <c r="B3408" s="585" t="s">
        <v>1131</v>
      </c>
      <c r="C3408" s="585" t="s">
        <v>31</v>
      </c>
      <c r="D3408" s="586">
        <v>8118</v>
      </c>
      <c r="E3408" s="587">
        <v>26</v>
      </c>
      <c r="F3408" s="587">
        <f t="shared" si="159"/>
        <v>211068</v>
      </c>
      <c r="G3408" s="588">
        <v>2.36</v>
      </c>
      <c r="H3408" s="586">
        <v>7.4</v>
      </c>
      <c r="I3408" s="587">
        <f t="shared" si="160"/>
        <v>60073.200000000004</v>
      </c>
      <c r="J3408" s="589">
        <f t="shared" si="161"/>
        <v>0</v>
      </c>
    </row>
    <row r="3409" spans="1:10">
      <c r="A3409" s="584">
        <v>2016</v>
      </c>
      <c r="B3409" s="585" t="s">
        <v>1131</v>
      </c>
      <c r="C3409" s="585" t="s">
        <v>31</v>
      </c>
      <c r="D3409" s="586">
        <v>15654</v>
      </c>
      <c r="E3409" s="587">
        <v>25.85</v>
      </c>
      <c r="F3409" s="587">
        <f t="shared" si="159"/>
        <v>404655.9</v>
      </c>
      <c r="G3409" s="588">
        <v>0.81</v>
      </c>
      <c r="H3409" s="586">
        <v>6.3</v>
      </c>
      <c r="I3409" s="587">
        <f t="shared" si="160"/>
        <v>98620.2</v>
      </c>
      <c r="J3409" s="589">
        <f t="shared" si="161"/>
        <v>0</v>
      </c>
    </row>
    <row r="3410" spans="1:10">
      <c r="A3410" s="584">
        <v>2016</v>
      </c>
      <c r="B3410" s="585" t="s">
        <v>1129</v>
      </c>
      <c r="C3410" s="585" t="s">
        <v>31</v>
      </c>
      <c r="D3410" s="586">
        <v>10446</v>
      </c>
      <c r="E3410" s="587">
        <v>17.37</v>
      </c>
      <c r="F3410" s="587">
        <f t="shared" si="159"/>
        <v>181447.02000000002</v>
      </c>
      <c r="G3410" s="588">
        <v>3.01</v>
      </c>
      <c r="H3410" s="586">
        <v>25</v>
      </c>
      <c r="I3410" s="587">
        <f t="shared" si="160"/>
        <v>261150</v>
      </c>
      <c r="J3410" s="589">
        <f t="shared" si="161"/>
        <v>0</v>
      </c>
    </row>
    <row r="3411" spans="1:10">
      <c r="A3411" s="584">
        <v>2016</v>
      </c>
      <c r="B3411" s="585" t="s">
        <v>1129</v>
      </c>
      <c r="C3411" s="585" t="s">
        <v>31</v>
      </c>
      <c r="D3411" s="586">
        <v>5797</v>
      </c>
      <c r="E3411" s="587">
        <v>7.91</v>
      </c>
      <c r="F3411" s="587">
        <f t="shared" si="159"/>
        <v>45854.270000000004</v>
      </c>
      <c r="G3411" s="588">
        <v>2.83</v>
      </c>
      <c r="H3411" s="586">
        <v>58.5</v>
      </c>
      <c r="I3411" s="587">
        <f t="shared" si="160"/>
        <v>339124.5</v>
      </c>
      <c r="J3411" s="589">
        <f t="shared" si="161"/>
        <v>0</v>
      </c>
    </row>
    <row r="3412" spans="1:10">
      <c r="A3412" s="584">
        <v>2016</v>
      </c>
      <c r="B3412" s="585" t="s">
        <v>1129</v>
      </c>
      <c r="C3412" s="585" t="s">
        <v>31</v>
      </c>
      <c r="D3412" s="586">
        <v>2989</v>
      </c>
      <c r="E3412" s="587">
        <v>16.739999999999998</v>
      </c>
      <c r="F3412" s="587">
        <f t="shared" si="159"/>
        <v>50035.859999999993</v>
      </c>
      <c r="G3412" s="588">
        <v>2.86</v>
      </c>
      <c r="H3412" s="586">
        <v>33.6</v>
      </c>
      <c r="I3412" s="587">
        <f t="shared" si="160"/>
        <v>100430.40000000001</v>
      </c>
      <c r="J3412" s="589">
        <f t="shared" si="161"/>
        <v>0</v>
      </c>
    </row>
    <row r="3413" spans="1:10">
      <c r="A3413" s="584">
        <v>2016</v>
      </c>
      <c r="B3413" s="585" t="s">
        <v>1129</v>
      </c>
      <c r="C3413" s="585" t="s">
        <v>31</v>
      </c>
      <c r="D3413" s="586">
        <v>1894</v>
      </c>
      <c r="E3413" s="587">
        <v>8.77</v>
      </c>
      <c r="F3413" s="587">
        <f t="shared" si="159"/>
        <v>16610.379999999997</v>
      </c>
      <c r="G3413" s="588">
        <v>1.76</v>
      </c>
      <c r="H3413" s="586">
        <v>50.7</v>
      </c>
      <c r="I3413" s="587">
        <f t="shared" si="160"/>
        <v>96025.8</v>
      </c>
      <c r="J3413" s="589">
        <f t="shared" si="161"/>
        <v>0</v>
      </c>
    </row>
    <row r="3414" spans="1:10">
      <c r="A3414" s="584">
        <v>2016</v>
      </c>
      <c r="B3414" s="585" t="s">
        <v>1129</v>
      </c>
      <c r="C3414" s="585" t="s">
        <v>31</v>
      </c>
      <c r="D3414" s="586">
        <v>10484</v>
      </c>
      <c r="E3414" s="587">
        <v>16.739999999999998</v>
      </c>
      <c r="F3414" s="587">
        <f t="shared" si="159"/>
        <v>175502.15999999997</v>
      </c>
      <c r="G3414" s="588">
        <v>2.86</v>
      </c>
      <c r="H3414" s="586">
        <v>33.6</v>
      </c>
      <c r="I3414" s="587">
        <f t="shared" si="160"/>
        <v>352262.40000000002</v>
      </c>
      <c r="J3414" s="589">
        <f t="shared" si="161"/>
        <v>0</v>
      </c>
    </row>
    <row r="3415" spans="1:10">
      <c r="A3415" s="584">
        <v>2016</v>
      </c>
      <c r="B3415" s="585" t="s">
        <v>1129</v>
      </c>
      <c r="C3415" s="585" t="s">
        <v>31</v>
      </c>
      <c r="D3415" s="586">
        <v>4452</v>
      </c>
      <c r="E3415" s="587">
        <v>17.71</v>
      </c>
      <c r="F3415" s="587">
        <f t="shared" si="159"/>
        <v>78844.92</v>
      </c>
      <c r="G3415" s="588">
        <v>1.1100000000000001</v>
      </c>
      <c r="H3415" s="586">
        <v>19.5</v>
      </c>
      <c r="I3415" s="587">
        <f t="shared" si="160"/>
        <v>86814</v>
      </c>
      <c r="J3415" s="589">
        <f t="shared" si="161"/>
        <v>0</v>
      </c>
    </row>
    <row r="3416" spans="1:10">
      <c r="A3416" s="584">
        <v>2016</v>
      </c>
      <c r="B3416" s="585" t="s">
        <v>1131</v>
      </c>
      <c r="C3416" s="585" t="s">
        <v>31</v>
      </c>
      <c r="D3416" s="586">
        <v>29</v>
      </c>
      <c r="E3416" s="587">
        <v>22.98</v>
      </c>
      <c r="F3416" s="587">
        <f t="shared" si="159"/>
        <v>666.42</v>
      </c>
      <c r="G3416" s="588">
        <v>0.52</v>
      </c>
      <c r="H3416" s="586">
        <v>6.7</v>
      </c>
      <c r="I3416" s="587">
        <f t="shared" si="160"/>
        <v>194.3</v>
      </c>
      <c r="J3416" s="589">
        <f t="shared" si="161"/>
        <v>0</v>
      </c>
    </row>
    <row r="3417" spans="1:10">
      <c r="A3417" s="584">
        <v>2016</v>
      </c>
      <c r="B3417" s="585" t="s">
        <v>1131</v>
      </c>
      <c r="C3417" s="585" t="s">
        <v>31</v>
      </c>
      <c r="D3417" s="586">
        <v>7697</v>
      </c>
      <c r="E3417" s="587">
        <v>22.2</v>
      </c>
      <c r="F3417" s="587">
        <f t="shared" si="159"/>
        <v>170873.4</v>
      </c>
      <c r="G3417" s="588">
        <v>2.83</v>
      </c>
      <c r="H3417" s="586">
        <v>8.5</v>
      </c>
      <c r="I3417" s="587">
        <f t="shared" si="160"/>
        <v>65424.5</v>
      </c>
      <c r="J3417" s="589">
        <f t="shared" si="161"/>
        <v>0</v>
      </c>
    </row>
    <row r="3418" spans="1:10">
      <c r="A3418" s="584">
        <v>2016</v>
      </c>
      <c r="B3418" s="585" t="s">
        <v>1127</v>
      </c>
      <c r="C3418" s="585" t="s">
        <v>31</v>
      </c>
      <c r="D3418" s="586">
        <v>10532</v>
      </c>
      <c r="E3418" s="587">
        <v>17.3</v>
      </c>
      <c r="F3418" s="587">
        <f t="shared" si="159"/>
        <v>182203.6</v>
      </c>
      <c r="G3418" s="588">
        <v>0.25</v>
      </c>
      <c r="H3418" s="586">
        <v>5.6</v>
      </c>
      <c r="I3418" s="587">
        <f t="shared" si="160"/>
        <v>58979.199999999997</v>
      </c>
      <c r="J3418" s="589">
        <f t="shared" si="161"/>
        <v>0</v>
      </c>
    </row>
    <row r="3419" spans="1:10">
      <c r="A3419" s="584">
        <v>2016</v>
      </c>
      <c r="B3419" s="585" t="s">
        <v>1131</v>
      </c>
      <c r="C3419" s="585" t="s">
        <v>31</v>
      </c>
      <c r="D3419" s="586">
        <v>23199</v>
      </c>
      <c r="E3419" s="587">
        <v>22.545999999999999</v>
      </c>
      <c r="F3419" s="587">
        <f t="shared" si="159"/>
        <v>523044.65399999998</v>
      </c>
      <c r="G3419" s="588">
        <v>2.61</v>
      </c>
      <c r="H3419" s="586">
        <v>11.1</v>
      </c>
      <c r="I3419" s="587">
        <f t="shared" si="160"/>
        <v>257508.9</v>
      </c>
      <c r="J3419" s="589">
        <f t="shared" si="161"/>
        <v>0</v>
      </c>
    </row>
    <row r="3420" spans="1:10">
      <c r="A3420" s="584">
        <v>2016</v>
      </c>
      <c r="B3420" s="585" t="s">
        <v>1131</v>
      </c>
      <c r="C3420" s="585" t="s">
        <v>31</v>
      </c>
      <c r="D3420" s="586">
        <v>12780</v>
      </c>
      <c r="E3420" s="587">
        <v>22.26</v>
      </c>
      <c r="F3420" s="587">
        <f t="shared" si="159"/>
        <v>284482.80000000005</v>
      </c>
      <c r="G3420" s="588">
        <v>0.49</v>
      </c>
      <c r="H3420" s="586">
        <v>9.6999999999999993</v>
      </c>
      <c r="I3420" s="587">
        <f t="shared" si="160"/>
        <v>123965.99999999999</v>
      </c>
      <c r="J3420" s="589">
        <f t="shared" si="161"/>
        <v>0</v>
      </c>
    </row>
    <row r="3421" spans="1:10">
      <c r="A3421" s="584">
        <v>2016</v>
      </c>
      <c r="B3421" s="585" t="s">
        <v>1127</v>
      </c>
      <c r="C3421" s="585" t="s">
        <v>31</v>
      </c>
      <c r="D3421" s="586">
        <v>11942</v>
      </c>
      <c r="E3421" s="587">
        <v>16.899999999999999</v>
      </c>
      <c r="F3421" s="587">
        <f t="shared" si="159"/>
        <v>201819.8</v>
      </c>
      <c r="G3421" s="588">
        <v>0.25</v>
      </c>
      <c r="H3421" s="586">
        <v>5.6</v>
      </c>
      <c r="I3421" s="587">
        <f t="shared" si="160"/>
        <v>66875.199999999997</v>
      </c>
      <c r="J3421" s="589">
        <f t="shared" si="161"/>
        <v>0</v>
      </c>
    </row>
    <row r="3422" spans="1:10">
      <c r="A3422" s="584">
        <v>2016</v>
      </c>
      <c r="B3422" s="585" t="s">
        <v>1131</v>
      </c>
      <c r="C3422" s="585" t="s">
        <v>31</v>
      </c>
      <c r="D3422" s="586">
        <v>4257</v>
      </c>
      <c r="E3422" s="587">
        <v>25.2</v>
      </c>
      <c r="F3422" s="587">
        <f t="shared" si="159"/>
        <v>107276.4</v>
      </c>
      <c r="G3422" s="588">
        <v>0.79</v>
      </c>
      <c r="H3422" s="586">
        <v>8.3000000000000007</v>
      </c>
      <c r="I3422" s="587">
        <f t="shared" si="160"/>
        <v>35333.100000000006</v>
      </c>
      <c r="J3422" s="589">
        <f t="shared" si="161"/>
        <v>0</v>
      </c>
    </row>
    <row r="3423" spans="1:10">
      <c r="A3423" s="584">
        <v>2016</v>
      </c>
      <c r="B3423" s="585" t="s">
        <v>1131</v>
      </c>
      <c r="C3423" s="585" t="s">
        <v>31</v>
      </c>
      <c r="D3423" s="586">
        <v>37446</v>
      </c>
      <c r="E3423" s="587">
        <v>21.15</v>
      </c>
      <c r="F3423" s="587">
        <f t="shared" si="159"/>
        <v>791982.89999999991</v>
      </c>
      <c r="G3423" s="588">
        <v>1.2</v>
      </c>
      <c r="H3423" s="586">
        <v>24.9</v>
      </c>
      <c r="I3423" s="587">
        <f t="shared" si="160"/>
        <v>932405.39999999991</v>
      </c>
      <c r="J3423" s="589">
        <f t="shared" si="161"/>
        <v>0</v>
      </c>
    </row>
    <row r="3424" spans="1:10">
      <c r="A3424" s="584">
        <v>2016</v>
      </c>
      <c r="B3424" s="585" t="s">
        <v>1127</v>
      </c>
      <c r="C3424" s="585" t="s">
        <v>31</v>
      </c>
      <c r="D3424" s="586">
        <v>41850</v>
      </c>
      <c r="E3424" s="587">
        <v>16.7</v>
      </c>
      <c r="F3424" s="587">
        <f t="shared" si="159"/>
        <v>698895</v>
      </c>
      <c r="G3424" s="588">
        <v>0.28999999999999998</v>
      </c>
      <c r="H3424" s="586">
        <v>4.9000000000000004</v>
      </c>
      <c r="I3424" s="587">
        <f t="shared" si="160"/>
        <v>205065.00000000003</v>
      </c>
      <c r="J3424" s="589">
        <f t="shared" si="161"/>
        <v>0</v>
      </c>
    </row>
    <row r="3425" spans="1:10">
      <c r="A3425" s="584">
        <v>2016</v>
      </c>
      <c r="B3425" s="585" t="s">
        <v>1131</v>
      </c>
      <c r="C3425" s="585" t="s">
        <v>31</v>
      </c>
      <c r="D3425" s="586">
        <v>14839</v>
      </c>
      <c r="E3425" s="587">
        <v>19.28</v>
      </c>
      <c r="F3425" s="587">
        <f t="shared" si="159"/>
        <v>286095.92000000004</v>
      </c>
      <c r="G3425" s="588">
        <v>1.24</v>
      </c>
      <c r="H3425" s="586">
        <v>29.2</v>
      </c>
      <c r="I3425" s="587">
        <f t="shared" si="160"/>
        <v>433298.8</v>
      </c>
      <c r="J3425" s="589">
        <f t="shared" si="161"/>
        <v>0</v>
      </c>
    </row>
    <row r="3426" spans="1:10">
      <c r="A3426" s="584">
        <v>2016</v>
      </c>
      <c r="B3426" s="585" t="s">
        <v>1131</v>
      </c>
      <c r="C3426" s="585" t="s">
        <v>31</v>
      </c>
      <c r="D3426" s="586">
        <v>2962</v>
      </c>
      <c r="E3426" s="587">
        <v>25.16</v>
      </c>
      <c r="F3426" s="587">
        <f t="shared" si="159"/>
        <v>74523.92</v>
      </c>
      <c r="G3426" s="588">
        <v>1.08</v>
      </c>
      <c r="H3426" s="586">
        <v>13.5</v>
      </c>
      <c r="I3426" s="587">
        <f t="shared" si="160"/>
        <v>39987</v>
      </c>
      <c r="J3426" s="589">
        <f t="shared" si="161"/>
        <v>0</v>
      </c>
    </row>
    <row r="3427" spans="1:10">
      <c r="A3427" s="584">
        <v>2016</v>
      </c>
      <c r="B3427" s="585" t="s">
        <v>1131</v>
      </c>
      <c r="C3427" s="585" t="s">
        <v>31</v>
      </c>
      <c r="D3427" s="586">
        <v>1044</v>
      </c>
      <c r="E3427" s="587">
        <v>17.190000000000001</v>
      </c>
      <c r="F3427" s="587">
        <f t="shared" si="159"/>
        <v>17946.36</v>
      </c>
      <c r="G3427" s="588">
        <v>1.18</v>
      </c>
      <c r="H3427" s="586">
        <v>35.4</v>
      </c>
      <c r="I3427" s="587">
        <f t="shared" si="160"/>
        <v>36957.599999999999</v>
      </c>
      <c r="J3427" s="589">
        <f t="shared" si="161"/>
        <v>0</v>
      </c>
    </row>
    <row r="3428" spans="1:10">
      <c r="A3428" s="584">
        <v>2016</v>
      </c>
      <c r="B3428" s="585" t="s">
        <v>1131</v>
      </c>
      <c r="C3428" s="585" t="s">
        <v>31</v>
      </c>
      <c r="D3428" s="586">
        <v>62569</v>
      </c>
      <c r="E3428" s="587">
        <v>23.064</v>
      </c>
      <c r="F3428" s="587">
        <f t="shared" si="159"/>
        <v>1443091.416</v>
      </c>
      <c r="G3428" s="588">
        <v>0.47</v>
      </c>
      <c r="H3428" s="586">
        <v>12.2</v>
      </c>
      <c r="I3428" s="587">
        <f t="shared" si="160"/>
        <v>763341.79999999993</v>
      </c>
      <c r="J3428" s="589">
        <f t="shared" si="161"/>
        <v>0</v>
      </c>
    </row>
    <row r="3429" spans="1:10">
      <c r="A3429" s="584">
        <v>2016</v>
      </c>
      <c r="B3429" s="585" t="s">
        <v>1131</v>
      </c>
      <c r="C3429" s="585" t="s">
        <v>31</v>
      </c>
      <c r="D3429" s="586">
        <v>12713</v>
      </c>
      <c r="E3429" s="587">
        <v>22.04</v>
      </c>
      <c r="F3429" s="587">
        <f t="shared" si="159"/>
        <v>280194.51999999996</v>
      </c>
      <c r="G3429" s="588">
        <v>1.85</v>
      </c>
      <c r="H3429" s="586">
        <v>21.8</v>
      </c>
      <c r="I3429" s="587">
        <f t="shared" si="160"/>
        <v>277143.40000000002</v>
      </c>
      <c r="J3429" s="589">
        <f t="shared" si="161"/>
        <v>0</v>
      </c>
    </row>
    <row r="3430" spans="1:10">
      <c r="A3430" s="584">
        <v>2016</v>
      </c>
      <c r="B3430" s="585" t="s">
        <v>1131</v>
      </c>
      <c r="C3430" s="585" t="s">
        <v>31</v>
      </c>
      <c r="D3430" s="586">
        <v>1121</v>
      </c>
      <c r="E3430" s="587">
        <v>22.29</v>
      </c>
      <c r="F3430" s="587">
        <f t="shared" si="159"/>
        <v>24987.09</v>
      </c>
      <c r="G3430" s="588">
        <v>1.46</v>
      </c>
      <c r="H3430" s="586">
        <v>20.6</v>
      </c>
      <c r="I3430" s="587">
        <f t="shared" si="160"/>
        <v>23092.600000000002</v>
      </c>
      <c r="J3430" s="589">
        <f t="shared" si="161"/>
        <v>0</v>
      </c>
    </row>
    <row r="3431" spans="1:10">
      <c r="A3431" s="584">
        <v>2016</v>
      </c>
      <c r="B3431" s="585" t="s">
        <v>1131</v>
      </c>
      <c r="C3431" s="585" t="s">
        <v>31</v>
      </c>
      <c r="D3431" s="586">
        <v>8144</v>
      </c>
      <c r="E3431" s="587">
        <v>22.19</v>
      </c>
      <c r="F3431" s="587">
        <f t="shared" si="159"/>
        <v>180715.36000000002</v>
      </c>
      <c r="G3431" s="588">
        <v>1.67</v>
      </c>
      <c r="H3431" s="586">
        <v>22.5</v>
      </c>
      <c r="I3431" s="587">
        <f t="shared" si="160"/>
        <v>183240</v>
      </c>
      <c r="J3431" s="589">
        <f t="shared" si="161"/>
        <v>0</v>
      </c>
    </row>
    <row r="3432" spans="1:10">
      <c r="A3432" s="584">
        <v>2016</v>
      </c>
      <c r="B3432" s="585" t="s">
        <v>1131</v>
      </c>
      <c r="C3432" s="585" t="s">
        <v>31</v>
      </c>
      <c r="D3432" s="586">
        <v>55143</v>
      </c>
      <c r="E3432" s="587">
        <v>23.314</v>
      </c>
      <c r="F3432" s="587">
        <f t="shared" si="159"/>
        <v>1285603.902</v>
      </c>
      <c r="G3432" s="588">
        <v>0.55000000000000004</v>
      </c>
      <c r="H3432" s="586">
        <v>10.4</v>
      </c>
      <c r="I3432" s="587">
        <f t="shared" si="160"/>
        <v>573487.20000000007</v>
      </c>
      <c r="J3432" s="589">
        <f t="shared" si="161"/>
        <v>0</v>
      </c>
    </row>
    <row r="3433" spans="1:10">
      <c r="A3433" s="584">
        <v>2016</v>
      </c>
      <c r="B3433" s="585" t="s">
        <v>1131</v>
      </c>
      <c r="C3433" s="585" t="s">
        <v>31</v>
      </c>
      <c r="D3433" s="586">
        <v>22214</v>
      </c>
      <c r="E3433" s="587">
        <v>21.8</v>
      </c>
      <c r="F3433" s="587">
        <f t="shared" si="159"/>
        <v>484265.2</v>
      </c>
      <c r="G3433" s="588">
        <v>3.4</v>
      </c>
      <c r="H3433" s="586">
        <v>7.5</v>
      </c>
      <c r="I3433" s="587">
        <f t="shared" si="160"/>
        <v>166605</v>
      </c>
      <c r="J3433" s="589">
        <f t="shared" si="161"/>
        <v>0</v>
      </c>
    </row>
    <row r="3434" spans="1:10">
      <c r="A3434" s="584">
        <v>2016</v>
      </c>
      <c r="B3434" s="585" t="s">
        <v>1127</v>
      </c>
      <c r="C3434" s="585" t="s">
        <v>31</v>
      </c>
      <c r="D3434" s="586">
        <v>49121</v>
      </c>
      <c r="E3434" s="587">
        <v>17.5</v>
      </c>
      <c r="F3434" s="587">
        <f t="shared" si="159"/>
        <v>859617.5</v>
      </c>
      <c r="G3434" s="588">
        <v>0.18</v>
      </c>
      <c r="H3434" s="586">
        <v>4.4000000000000004</v>
      </c>
      <c r="I3434" s="587">
        <f t="shared" si="160"/>
        <v>216132.40000000002</v>
      </c>
      <c r="J3434" s="589">
        <f t="shared" si="161"/>
        <v>0</v>
      </c>
    </row>
    <row r="3435" spans="1:10">
      <c r="A3435" s="584">
        <v>2016</v>
      </c>
      <c r="B3435" s="585" t="s">
        <v>1131</v>
      </c>
      <c r="C3435" s="585" t="s">
        <v>31</v>
      </c>
      <c r="D3435" s="586">
        <v>575</v>
      </c>
      <c r="E3435" s="587">
        <v>21.1</v>
      </c>
      <c r="F3435" s="587">
        <f t="shared" si="159"/>
        <v>12132.5</v>
      </c>
      <c r="G3435" s="588">
        <v>3.7</v>
      </c>
      <c r="H3435" s="586">
        <v>8.5</v>
      </c>
      <c r="I3435" s="587">
        <f t="shared" si="160"/>
        <v>4887.5</v>
      </c>
      <c r="J3435" s="589">
        <f t="shared" si="161"/>
        <v>0</v>
      </c>
    </row>
    <row r="3436" spans="1:10">
      <c r="A3436" s="584">
        <v>2016</v>
      </c>
      <c r="B3436" s="585" t="s">
        <v>1131</v>
      </c>
      <c r="C3436" s="585" t="s">
        <v>31</v>
      </c>
      <c r="D3436" s="586">
        <v>72763</v>
      </c>
      <c r="E3436" s="587">
        <v>21.1</v>
      </c>
      <c r="F3436" s="587">
        <f t="shared" si="159"/>
        <v>1535299.3</v>
      </c>
      <c r="G3436" s="588">
        <v>3.7</v>
      </c>
      <c r="H3436" s="586">
        <v>8.5</v>
      </c>
      <c r="I3436" s="587">
        <f t="shared" si="160"/>
        <v>618485.5</v>
      </c>
      <c r="J3436" s="589">
        <f t="shared" si="161"/>
        <v>0</v>
      </c>
    </row>
    <row r="3437" spans="1:10">
      <c r="A3437" s="584">
        <v>2016</v>
      </c>
      <c r="B3437" s="585" t="s">
        <v>1131</v>
      </c>
      <c r="C3437" s="585" t="s">
        <v>31</v>
      </c>
      <c r="D3437" s="586">
        <v>28770</v>
      </c>
      <c r="E3437" s="587">
        <v>21.1</v>
      </c>
      <c r="F3437" s="587">
        <f t="shared" si="159"/>
        <v>607047</v>
      </c>
      <c r="G3437" s="588">
        <v>3.7</v>
      </c>
      <c r="H3437" s="586">
        <v>10</v>
      </c>
      <c r="I3437" s="587">
        <f t="shared" si="160"/>
        <v>287700</v>
      </c>
      <c r="J3437" s="589">
        <f t="shared" si="161"/>
        <v>0</v>
      </c>
    </row>
    <row r="3438" spans="1:10">
      <c r="A3438" s="584">
        <v>2016</v>
      </c>
      <c r="B3438" s="585" t="s">
        <v>1131</v>
      </c>
      <c r="C3438" s="585" t="s">
        <v>31</v>
      </c>
      <c r="D3438" s="586">
        <v>5914</v>
      </c>
      <c r="E3438" s="587">
        <v>21.1</v>
      </c>
      <c r="F3438" s="587">
        <f t="shared" si="159"/>
        <v>124785.40000000001</v>
      </c>
      <c r="G3438" s="588">
        <v>3.7</v>
      </c>
      <c r="H3438" s="586">
        <v>8.5</v>
      </c>
      <c r="I3438" s="587">
        <f t="shared" si="160"/>
        <v>50269</v>
      </c>
      <c r="J3438" s="589">
        <f t="shared" si="161"/>
        <v>0</v>
      </c>
    </row>
    <row r="3439" spans="1:10">
      <c r="A3439" s="584">
        <v>2016</v>
      </c>
      <c r="B3439" s="585" t="s">
        <v>1127</v>
      </c>
      <c r="C3439" s="585" t="s">
        <v>31</v>
      </c>
      <c r="D3439" s="586">
        <v>32912</v>
      </c>
      <c r="E3439" s="587">
        <v>17.5</v>
      </c>
      <c r="F3439" s="587">
        <f t="shared" si="159"/>
        <v>575960</v>
      </c>
      <c r="G3439" s="588">
        <v>0.8</v>
      </c>
      <c r="H3439" s="586">
        <v>6.5</v>
      </c>
      <c r="I3439" s="587">
        <f t="shared" si="160"/>
        <v>213928</v>
      </c>
      <c r="J3439" s="589">
        <f t="shared" si="161"/>
        <v>0</v>
      </c>
    </row>
    <row r="3440" spans="1:10">
      <c r="A3440" s="584">
        <v>2016</v>
      </c>
      <c r="B3440" s="585" t="s">
        <v>1131</v>
      </c>
      <c r="C3440" s="585" t="s">
        <v>31</v>
      </c>
      <c r="D3440" s="586">
        <v>5105</v>
      </c>
      <c r="E3440" s="587">
        <v>22.34</v>
      </c>
      <c r="F3440" s="587">
        <f t="shared" si="159"/>
        <v>114045.7</v>
      </c>
      <c r="G3440" s="588">
        <v>2.34</v>
      </c>
      <c r="H3440" s="586">
        <v>20.3</v>
      </c>
      <c r="I3440" s="587">
        <f t="shared" si="160"/>
        <v>103631.5</v>
      </c>
      <c r="J3440" s="589">
        <f t="shared" si="161"/>
        <v>0</v>
      </c>
    </row>
    <row r="3441" spans="1:10">
      <c r="A3441" s="584">
        <v>2016</v>
      </c>
      <c r="B3441" s="585" t="s">
        <v>1131</v>
      </c>
      <c r="C3441" s="585" t="s">
        <v>31</v>
      </c>
      <c r="D3441" s="586">
        <v>2629</v>
      </c>
      <c r="E3441" s="587">
        <v>20.7</v>
      </c>
      <c r="F3441" s="587">
        <f t="shared" si="159"/>
        <v>54420.299999999996</v>
      </c>
      <c r="G3441" s="588">
        <v>1.97</v>
      </c>
      <c r="H3441" s="586">
        <v>25.2</v>
      </c>
      <c r="I3441" s="587">
        <f t="shared" si="160"/>
        <v>66250.8</v>
      </c>
      <c r="J3441" s="589">
        <f t="shared" si="161"/>
        <v>0</v>
      </c>
    </row>
    <row r="3442" spans="1:10">
      <c r="A3442" s="584">
        <v>2016</v>
      </c>
      <c r="B3442" s="585" t="s">
        <v>1131</v>
      </c>
      <c r="C3442" s="585" t="s">
        <v>31</v>
      </c>
      <c r="D3442" s="586">
        <v>9856</v>
      </c>
      <c r="E3442" s="587">
        <v>21.5</v>
      </c>
      <c r="F3442" s="587">
        <f t="shared" si="159"/>
        <v>211904</v>
      </c>
      <c r="G3442" s="588">
        <v>1.8</v>
      </c>
      <c r="H3442" s="586">
        <v>22.3</v>
      </c>
      <c r="I3442" s="587">
        <f t="shared" si="160"/>
        <v>219788.80000000002</v>
      </c>
      <c r="J3442" s="589">
        <f t="shared" si="161"/>
        <v>0</v>
      </c>
    </row>
    <row r="3443" spans="1:10">
      <c r="A3443" s="584">
        <v>2016</v>
      </c>
      <c r="B3443" s="585" t="s">
        <v>1131</v>
      </c>
      <c r="C3443" s="585" t="s">
        <v>31</v>
      </c>
      <c r="D3443" s="586">
        <v>1112</v>
      </c>
      <c r="E3443" s="587">
        <v>25.24</v>
      </c>
      <c r="F3443" s="587">
        <f t="shared" si="159"/>
        <v>28066.879999999997</v>
      </c>
      <c r="G3443" s="588">
        <v>0.73</v>
      </c>
      <c r="H3443" s="586">
        <v>8.4</v>
      </c>
      <c r="I3443" s="587">
        <f t="shared" si="160"/>
        <v>9340.8000000000011</v>
      </c>
      <c r="J3443" s="589">
        <f t="shared" si="161"/>
        <v>0</v>
      </c>
    </row>
    <row r="3444" spans="1:10">
      <c r="A3444" s="584">
        <v>2016</v>
      </c>
      <c r="B3444" s="585" t="s">
        <v>1131</v>
      </c>
      <c r="C3444" s="585" t="s">
        <v>31</v>
      </c>
      <c r="D3444" s="586">
        <v>16301</v>
      </c>
      <c r="E3444" s="587">
        <v>26.46</v>
      </c>
      <c r="F3444" s="587">
        <f t="shared" si="159"/>
        <v>431324.46</v>
      </c>
      <c r="G3444" s="588">
        <v>0.72</v>
      </c>
      <c r="H3444" s="586">
        <v>8.1999999999999993</v>
      </c>
      <c r="I3444" s="587">
        <f t="shared" si="160"/>
        <v>133668.19999999998</v>
      </c>
      <c r="J3444" s="589">
        <f t="shared" si="161"/>
        <v>0</v>
      </c>
    </row>
    <row r="3445" spans="1:10">
      <c r="A3445" s="584">
        <v>2016</v>
      </c>
      <c r="B3445" s="585" t="s">
        <v>1131</v>
      </c>
      <c r="C3445" s="585" t="s">
        <v>31</v>
      </c>
      <c r="D3445" s="586">
        <v>21118</v>
      </c>
      <c r="E3445" s="587">
        <v>26.37</v>
      </c>
      <c r="F3445" s="587">
        <f t="shared" si="159"/>
        <v>556881.66</v>
      </c>
      <c r="G3445" s="588">
        <v>0.83</v>
      </c>
      <c r="H3445" s="586">
        <v>6.8</v>
      </c>
      <c r="I3445" s="587">
        <f t="shared" si="160"/>
        <v>143602.4</v>
      </c>
      <c r="J3445" s="589">
        <f t="shared" si="161"/>
        <v>0</v>
      </c>
    </row>
    <row r="3446" spans="1:10">
      <c r="A3446" s="584">
        <v>2016</v>
      </c>
      <c r="B3446" s="585" t="s">
        <v>1131</v>
      </c>
      <c r="C3446" s="585" t="s">
        <v>31</v>
      </c>
      <c r="D3446" s="586">
        <v>18045</v>
      </c>
      <c r="E3446" s="587">
        <v>26.13</v>
      </c>
      <c r="F3446" s="587">
        <f t="shared" si="159"/>
        <v>471515.85</v>
      </c>
      <c r="G3446" s="588">
        <v>0.82</v>
      </c>
      <c r="H3446" s="586">
        <v>7.2</v>
      </c>
      <c r="I3446" s="587">
        <f t="shared" si="160"/>
        <v>129924</v>
      </c>
      <c r="J3446" s="589">
        <f t="shared" si="161"/>
        <v>0</v>
      </c>
    </row>
    <row r="3447" spans="1:10">
      <c r="A3447" s="584">
        <v>2016</v>
      </c>
      <c r="B3447" s="585" t="s">
        <v>1131</v>
      </c>
      <c r="C3447" s="585" t="s">
        <v>31</v>
      </c>
      <c r="D3447" s="586">
        <v>34417</v>
      </c>
      <c r="E3447" s="587">
        <v>26.86</v>
      </c>
      <c r="F3447" s="587">
        <f t="shared" si="159"/>
        <v>924440.62</v>
      </c>
      <c r="G3447" s="588">
        <v>0.76</v>
      </c>
      <c r="H3447" s="586">
        <v>6.7</v>
      </c>
      <c r="I3447" s="587">
        <f t="shared" si="160"/>
        <v>230593.9</v>
      </c>
      <c r="J3447" s="589">
        <f t="shared" si="161"/>
        <v>0</v>
      </c>
    </row>
    <row r="3448" spans="1:10">
      <c r="A3448" s="584">
        <v>2016</v>
      </c>
      <c r="B3448" s="585" t="s">
        <v>1131</v>
      </c>
      <c r="C3448" s="585" t="s">
        <v>31</v>
      </c>
      <c r="D3448" s="586">
        <v>10010</v>
      </c>
      <c r="E3448" s="587">
        <v>26.15</v>
      </c>
      <c r="F3448" s="587">
        <f t="shared" si="159"/>
        <v>261761.5</v>
      </c>
      <c r="G3448" s="588">
        <v>1</v>
      </c>
      <c r="H3448" s="586">
        <v>9.3000000000000007</v>
      </c>
      <c r="I3448" s="587">
        <f t="shared" si="160"/>
        <v>93093</v>
      </c>
      <c r="J3448" s="589">
        <f t="shared" si="161"/>
        <v>0</v>
      </c>
    </row>
    <row r="3449" spans="1:10">
      <c r="A3449" s="584">
        <v>2016</v>
      </c>
      <c r="B3449" s="585" t="s">
        <v>1131</v>
      </c>
      <c r="C3449" s="585" t="s">
        <v>31</v>
      </c>
      <c r="D3449" s="586">
        <v>9401</v>
      </c>
      <c r="E3449" s="587">
        <v>26.67</v>
      </c>
      <c r="F3449" s="587">
        <f t="shared" si="159"/>
        <v>250724.67</v>
      </c>
      <c r="G3449" s="588">
        <v>0.91</v>
      </c>
      <c r="H3449" s="586">
        <v>7.2</v>
      </c>
      <c r="I3449" s="587">
        <f t="shared" si="160"/>
        <v>67687.199999999997</v>
      </c>
      <c r="J3449" s="589">
        <f t="shared" si="161"/>
        <v>0</v>
      </c>
    </row>
    <row r="3450" spans="1:10">
      <c r="A3450" s="584">
        <v>2016</v>
      </c>
      <c r="B3450" s="585" t="s">
        <v>1131</v>
      </c>
      <c r="C3450" s="585" t="s">
        <v>31</v>
      </c>
      <c r="D3450" s="586">
        <v>6643</v>
      </c>
      <c r="E3450" s="587">
        <v>23.57</v>
      </c>
      <c r="F3450" s="587">
        <f t="shared" si="159"/>
        <v>156575.51</v>
      </c>
      <c r="G3450" s="588">
        <v>1.27</v>
      </c>
      <c r="H3450" s="586">
        <v>15.4</v>
      </c>
      <c r="I3450" s="587">
        <f t="shared" si="160"/>
        <v>102302.2</v>
      </c>
      <c r="J3450" s="589">
        <f t="shared" si="161"/>
        <v>0</v>
      </c>
    </row>
    <row r="3451" spans="1:10">
      <c r="A3451" s="584">
        <v>2016</v>
      </c>
      <c r="B3451" s="585" t="s">
        <v>1131</v>
      </c>
      <c r="C3451" s="585" t="s">
        <v>31</v>
      </c>
      <c r="D3451" s="586">
        <v>4853</v>
      </c>
      <c r="E3451" s="587">
        <v>24.16</v>
      </c>
      <c r="F3451" s="587">
        <f t="shared" si="159"/>
        <v>117248.48</v>
      </c>
      <c r="G3451" s="588">
        <v>0.74</v>
      </c>
      <c r="H3451" s="586">
        <v>12.7</v>
      </c>
      <c r="I3451" s="587">
        <f t="shared" si="160"/>
        <v>61633.1</v>
      </c>
      <c r="J3451" s="589">
        <f t="shared" si="161"/>
        <v>0</v>
      </c>
    </row>
    <row r="3452" spans="1:10">
      <c r="A3452" s="584">
        <v>2016</v>
      </c>
      <c r="B3452" s="585" t="s">
        <v>1131</v>
      </c>
      <c r="C3452" s="585" t="s">
        <v>31</v>
      </c>
      <c r="D3452" s="586">
        <v>7571</v>
      </c>
      <c r="E3452" s="587">
        <v>24.8</v>
      </c>
      <c r="F3452" s="587">
        <f t="shared" si="159"/>
        <v>187760.80000000002</v>
      </c>
      <c r="G3452" s="588">
        <v>0.75</v>
      </c>
      <c r="H3452" s="586">
        <v>6.3</v>
      </c>
      <c r="I3452" s="587">
        <f t="shared" si="160"/>
        <v>47697.299999999996</v>
      </c>
      <c r="J3452" s="589">
        <f t="shared" si="161"/>
        <v>0</v>
      </c>
    </row>
    <row r="3453" spans="1:10">
      <c r="A3453" s="584">
        <v>2016</v>
      </c>
      <c r="B3453" s="585" t="s">
        <v>1131</v>
      </c>
      <c r="C3453" s="585" t="s">
        <v>31</v>
      </c>
      <c r="D3453" s="586">
        <v>17984</v>
      </c>
      <c r="E3453" s="587">
        <v>20.27</v>
      </c>
      <c r="F3453" s="587">
        <f t="shared" si="159"/>
        <v>364535.68</v>
      </c>
      <c r="G3453" s="588">
        <v>0.47</v>
      </c>
      <c r="H3453" s="586">
        <v>5.7</v>
      </c>
      <c r="I3453" s="587">
        <f t="shared" si="160"/>
        <v>102508.8</v>
      </c>
      <c r="J3453" s="589">
        <f t="shared" si="161"/>
        <v>0</v>
      </c>
    </row>
    <row r="3454" spans="1:10">
      <c r="A3454" s="584">
        <v>2016</v>
      </c>
      <c r="B3454" s="585" t="s">
        <v>1131</v>
      </c>
      <c r="C3454" s="585" t="s">
        <v>31</v>
      </c>
      <c r="D3454" s="586">
        <v>17248</v>
      </c>
      <c r="E3454" s="587">
        <v>25.57</v>
      </c>
      <c r="F3454" s="587">
        <f t="shared" si="159"/>
        <v>441031.36</v>
      </c>
      <c r="G3454" s="588">
        <v>2.2400000000000002</v>
      </c>
      <c r="H3454" s="586">
        <v>7.5</v>
      </c>
      <c r="I3454" s="587">
        <f t="shared" si="160"/>
        <v>129360</v>
      </c>
      <c r="J3454" s="589">
        <f t="shared" si="161"/>
        <v>0</v>
      </c>
    </row>
    <row r="3455" spans="1:10">
      <c r="A3455" s="584">
        <v>2016</v>
      </c>
      <c r="B3455" s="585" t="s">
        <v>1131</v>
      </c>
      <c r="C3455" s="585" t="s">
        <v>31</v>
      </c>
      <c r="D3455" s="586">
        <v>24158</v>
      </c>
      <c r="E3455" s="587">
        <v>26</v>
      </c>
      <c r="F3455" s="587">
        <f t="shared" si="159"/>
        <v>628108</v>
      </c>
      <c r="G3455" s="588">
        <v>2</v>
      </c>
      <c r="H3455" s="586">
        <v>12</v>
      </c>
      <c r="I3455" s="587">
        <f t="shared" si="160"/>
        <v>289896</v>
      </c>
      <c r="J3455" s="589">
        <f t="shared" si="161"/>
        <v>0</v>
      </c>
    </row>
    <row r="3456" spans="1:10">
      <c r="A3456" s="584">
        <v>2016</v>
      </c>
      <c r="B3456" s="585" t="s">
        <v>1131</v>
      </c>
      <c r="C3456" s="585" t="s">
        <v>31</v>
      </c>
      <c r="D3456" s="586">
        <v>393</v>
      </c>
      <c r="E3456" s="587">
        <v>22.64</v>
      </c>
      <c r="F3456" s="587">
        <f t="shared" si="159"/>
        <v>8897.52</v>
      </c>
      <c r="G3456" s="588">
        <v>2.98</v>
      </c>
      <c r="H3456" s="586">
        <v>8.9</v>
      </c>
      <c r="I3456" s="587">
        <f t="shared" si="160"/>
        <v>3497.7000000000003</v>
      </c>
      <c r="J3456" s="589">
        <f t="shared" si="161"/>
        <v>0</v>
      </c>
    </row>
    <row r="3457" spans="1:10">
      <c r="A3457" s="584">
        <v>2016</v>
      </c>
      <c r="B3457" s="585" t="s">
        <v>1131</v>
      </c>
      <c r="C3457" s="585" t="s">
        <v>31</v>
      </c>
      <c r="D3457" s="586">
        <v>24257</v>
      </c>
      <c r="E3457" s="587">
        <v>24.8</v>
      </c>
      <c r="F3457" s="587">
        <f t="shared" si="159"/>
        <v>601573.6</v>
      </c>
      <c r="G3457" s="588">
        <v>0.84</v>
      </c>
      <c r="H3457" s="586">
        <v>10.1</v>
      </c>
      <c r="I3457" s="587">
        <f t="shared" si="160"/>
        <v>244995.69999999998</v>
      </c>
      <c r="J3457" s="589">
        <f t="shared" si="161"/>
        <v>0</v>
      </c>
    </row>
    <row r="3458" spans="1:10">
      <c r="A3458" s="584">
        <v>2016</v>
      </c>
      <c r="B3458" s="585" t="s">
        <v>1131</v>
      </c>
      <c r="C3458" s="585" t="s">
        <v>31</v>
      </c>
      <c r="D3458" s="586">
        <v>11283</v>
      </c>
      <c r="E3458" s="587">
        <v>25.134</v>
      </c>
      <c r="F3458" s="587">
        <f t="shared" si="159"/>
        <v>283586.92200000002</v>
      </c>
      <c r="G3458" s="588">
        <v>0.6</v>
      </c>
      <c r="H3458" s="586">
        <v>10.199999999999999</v>
      </c>
      <c r="I3458" s="587">
        <f t="shared" si="160"/>
        <v>115086.59999999999</v>
      </c>
      <c r="J3458" s="589">
        <f t="shared" si="161"/>
        <v>0</v>
      </c>
    </row>
    <row r="3459" spans="1:10">
      <c r="A3459" s="584">
        <v>2016</v>
      </c>
      <c r="B3459" s="585" t="s">
        <v>1131</v>
      </c>
      <c r="C3459" s="585" t="s">
        <v>31</v>
      </c>
      <c r="D3459" s="586">
        <v>22629</v>
      </c>
      <c r="E3459" s="587">
        <v>25.42</v>
      </c>
      <c r="F3459" s="587">
        <f t="shared" ref="F3459:F3522" si="162">E3459*D3459</f>
        <v>575229.18000000005</v>
      </c>
      <c r="G3459" s="588">
        <v>0.95</v>
      </c>
      <c r="H3459" s="586">
        <v>8.5</v>
      </c>
      <c r="I3459" s="587">
        <f t="shared" ref="I3459:I3522" si="163">H3459*D3459</f>
        <v>192346.5</v>
      </c>
      <c r="J3459" s="589">
        <f t="shared" ref="J3459:J3522" si="164">IF(B3459="LIG",1,0)</f>
        <v>0</v>
      </c>
    </row>
    <row r="3460" spans="1:10">
      <c r="A3460" s="584">
        <v>2016</v>
      </c>
      <c r="B3460" s="585" t="s">
        <v>1131</v>
      </c>
      <c r="C3460" s="585" t="s">
        <v>31</v>
      </c>
      <c r="D3460" s="586">
        <v>11265</v>
      </c>
      <c r="E3460" s="587">
        <v>26.13</v>
      </c>
      <c r="F3460" s="587">
        <f t="shared" si="162"/>
        <v>294354.45</v>
      </c>
      <c r="G3460" s="588">
        <v>0.79</v>
      </c>
      <c r="H3460" s="586">
        <v>6.4</v>
      </c>
      <c r="I3460" s="587">
        <f t="shared" si="163"/>
        <v>72096</v>
      </c>
      <c r="J3460" s="589">
        <f t="shared" si="164"/>
        <v>0</v>
      </c>
    </row>
    <row r="3461" spans="1:10">
      <c r="A3461" s="584">
        <v>2016</v>
      </c>
      <c r="B3461" s="585" t="s">
        <v>1131</v>
      </c>
      <c r="C3461" s="585" t="s">
        <v>31</v>
      </c>
      <c r="D3461" s="586">
        <v>3700</v>
      </c>
      <c r="E3461" s="587">
        <v>25.088000000000001</v>
      </c>
      <c r="F3461" s="587">
        <f t="shared" si="162"/>
        <v>92825.600000000006</v>
      </c>
      <c r="G3461" s="588">
        <v>1.31</v>
      </c>
      <c r="H3461" s="586">
        <v>9.8000000000000007</v>
      </c>
      <c r="I3461" s="587">
        <f t="shared" si="163"/>
        <v>36260</v>
      </c>
      <c r="J3461" s="589">
        <f t="shared" si="164"/>
        <v>0</v>
      </c>
    </row>
    <row r="3462" spans="1:10">
      <c r="A3462" s="584">
        <v>2016</v>
      </c>
      <c r="B3462" s="585" t="s">
        <v>1131</v>
      </c>
      <c r="C3462" s="585" t="s">
        <v>31</v>
      </c>
      <c r="D3462" s="586">
        <v>3257</v>
      </c>
      <c r="E3462" s="587">
        <v>24.736000000000001</v>
      </c>
      <c r="F3462" s="587">
        <f t="shared" si="162"/>
        <v>80565.152000000002</v>
      </c>
      <c r="G3462" s="588">
        <v>0.72</v>
      </c>
      <c r="H3462" s="586">
        <v>7.9</v>
      </c>
      <c r="I3462" s="587">
        <f t="shared" si="163"/>
        <v>25730.300000000003</v>
      </c>
      <c r="J3462" s="589">
        <f t="shared" si="164"/>
        <v>0</v>
      </c>
    </row>
    <row r="3463" spans="1:10">
      <c r="A3463" s="584">
        <v>2016</v>
      </c>
      <c r="B3463" s="585" t="s">
        <v>1131</v>
      </c>
      <c r="C3463" s="585" t="s">
        <v>31</v>
      </c>
      <c r="D3463" s="586">
        <v>3341</v>
      </c>
      <c r="E3463" s="587">
        <v>25.021999999999998</v>
      </c>
      <c r="F3463" s="587">
        <f t="shared" si="162"/>
        <v>83598.501999999993</v>
      </c>
      <c r="G3463" s="588">
        <v>1.45</v>
      </c>
      <c r="H3463" s="586">
        <v>9.8000000000000007</v>
      </c>
      <c r="I3463" s="587">
        <f t="shared" si="163"/>
        <v>32741.800000000003</v>
      </c>
      <c r="J3463" s="589">
        <f t="shared" si="164"/>
        <v>0</v>
      </c>
    </row>
    <row r="3464" spans="1:10">
      <c r="A3464" s="584">
        <v>2016</v>
      </c>
      <c r="B3464" s="585" t="s">
        <v>1131</v>
      </c>
      <c r="C3464" s="585" t="s">
        <v>31</v>
      </c>
      <c r="D3464" s="586">
        <v>5978</v>
      </c>
      <c r="E3464" s="587">
        <v>24</v>
      </c>
      <c r="F3464" s="587">
        <f t="shared" si="162"/>
        <v>143472</v>
      </c>
      <c r="G3464" s="588">
        <v>0.69</v>
      </c>
      <c r="H3464" s="586">
        <v>9.3000000000000007</v>
      </c>
      <c r="I3464" s="587">
        <f t="shared" si="163"/>
        <v>55595.4</v>
      </c>
      <c r="J3464" s="589">
        <f t="shared" si="164"/>
        <v>0</v>
      </c>
    </row>
    <row r="3465" spans="1:10">
      <c r="A3465" s="584">
        <v>2016</v>
      </c>
      <c r="B3465" s="585" t="s">
        <v>1131</v>
      </c>
      <c r="C3465" s="585" t="s">
        <v>31</v>
      </c>
      <c r="D3465" s="586">
        <v>1916</v>
      </c>
      <c r="E3465" s="587">
        <v>26.33</v>
      </c>
      <c r="F3465" s="587">
        <f t="shared" si="162"/>
        <v>50448.28</v>
      </c>
      <c r="G3465" s="588">
        <v>1.5</v>
      </c>
      <c r="H3465" s="586">
        <v>11.6</v>
      </c>
      <c r="I3465" s="587">
        <f t="shared" si="163"/>
        <v>22225.599999999999</v>
      </c>
      <c r="J3465" s="589">
        <f t="shared" si="164"/>
        <v>0</v>
      </c>
    </row>
    <row r="3466" spans="1:10">
      <c r="A3466" s="584">
        <v>2016</v>
      </c>
      <c r="B3466" s="585" t="s">
        <v>1131</v>
      </c>
      <c r="C3466" s="585" t="s">
        <v>31</v>
      </c>
      <c r="D3466" s="586">
        <v>2428</v>
      </c>
      <c r="E3466" s="587">
        <v>25.39</v>
      </c>
      <c r="F3466" s="587">
        <f t="shared" si="162"/>
        <v>61646.92</v>
      </c>
      <c r="G3466" s="588">
        <v>2.2999999999999998</v>
      </c>
      <c r="H3466" s="586">
        <v>11.1</v>
      </c>
      <c r="I3466" s="587">
        <f t="shared" si="163"/>
        <v>26950.799999999999</v>
      </c>
      <c r="J3466" s="589">
        <f t="shared" si="164"/>
        <v>0</v>
      </c>
    </row>
    <row r="3467" spans="1:10">
      <c r="A3467" s="584">
        <v>2016</v>
      </c>
      <c r="B3467" s="585" t="s">
        <v>1131</v>
      </c>
      <c r="C3467" s="585" t="s">
        <v>31</v>
      </c>
      <c r="D3467" s="586">
        <v>2846</v>
      </c>
      <c r="E3467" s="587">
        <v>21.17</v>
      </c>
      <c r="F3467" s="587">
        <f t="shared" si="162"/>
        <v>60249.820000000007</v>
      </c>
      <c r="G3467" s="588">
        <v>2.1</v>
      </c>
      <c r="H3467" s="586">
        <v>10.7</v>
      </c>
      <c r="I3467" s="587">
        <f t="shared" si="163"/>
        <v>30452.199999999997</v>
      </c>
      <c r="J3467" s="589">
        <f t="shared" si="164"/>
        <v>0</v>
      </c>
    </row>
    <row r="3468" spans="1:10">
      <c r="A3468" s="584">
        <v>2016</v>
      </c>
      <c r="B3468" s="585" t="s">
        <v>1133</v>
      </c>
      <c r="C3468" s="585" t="s">
        <v>31</v>
      </c>
      <c r="D3468" s="586">
        <v>56175</v>
      </c>
      <c r="E3468" s="587">
        <v>10.84</v>
      </c>
      <c r="F3468" s="587">
        <f t="shared" si="162"/>
        <v>608937</v>
      </c>
      <c r="G3468" s="588">
        <v>0.34</v>
      </c>
      <c r="H3468" s="586">
        <v>12.3</v>
      </c>
      <c r="I3468" s="587">
        <f t="shared" si="163"/>
        <v>690952.5</v>
      </c>
      <c r="J3468" s="589">
        <f t="shared" si="164"/>
        <v>1</v>
      </c>
    </row>
    <row r="3469" spans="1:10">
      <c r="A3469" s="584">
        <v>2016</v>
      </c>
      <c r="B3469" s="585" t="s">
        <v>1131</v>
      </c>
      <c r="C3469" s="585" t="s">
        <v>31</v>
      </c>
      <c r="D3469" s="586">
        <v>522274</v>
      </c>
      <c r="E3469" s="587">
        <v>17.079999999999998</v>
      </c>
      <c r="F3469" s="587">
        <f t="shared" si="162"/>
        <v>8920439.9199999999</v>
      </c>
      <c r="G3469" s="588">
        <v>3.95</v>
      </c>
      <c r="H3469" s="586">
        <v>26.6</v>
      </c>
      <c r="I3469" s="587">
        <f t="shared" si="163"/>
        <v>13892488.4</v>
      </c>
      <c r="J3469" s="589">
        <f t="shared" si="164"/>
        <v>0</v>
      </c>
    </row>
    <row r="3470" spans="1:10">
      <c r="A3470" s="584">
        <v>2016</v>
      </c>
      <c r="B3470" s="585" t="s">
        <v>1131</v>
      </c>
      <c r="C3470" s="585" t="s">
        <v>31</v>
      </c>
      <c r="D3470" s="586">
        <v>124188</v>
      </c>
      <c r="E3470" s="587">
        <v>25.9</v>
      </c>
      <c r="F3470" s="587">
        <f t="shared" si="162"/>
        <v>3216469.1999999997</v>
      </c>
      <c r="G3470" s="588">
        <v>2.4300000000000002</v>
      </c>
      <c r="H3470" s="586">
        <v>7.6</v>
      </c>
      <c r="I3470" s="587">
        <f t="shared" si="163"/>
        <v>943828.79999999993</v>
      </c>
      <c r="J3470" s="589">
        <f t="shared" si="164"/>
        <v>0</v>
      </c>
    </row>
    <row r="3471" spans="1:10">
      <c r="A3471" s="584">
        <v>2016</v>
      </c>
      <c r="B3471" s="585" t="s">
        <v>1127</v>
      </c>
      <c r="C3471" s="585" t="s">
        <v>31</v>
      </c>
      <c r="D3471" s="586">
        <v>230587</v>
      </c>
      <c r="E3471" s="587">
        <v>17.7</v>
      </c>
      <c r="F3471" s="587">
        <f t="shared" si="162"/>
        <v>4081389.9</v>
      </c>
      <c r="G3471" s="588">
        <v>0.21</v>
      </c>
      <c r="H3471" s="586">
        <v>4.3</v>
      </c>
      <c r="I3471" s="587">
        <f t="shared" si="163"/>
        <v>991524.1</v>
      </c>
      <c r="J3471" s="589">
        <f t="shared" si="164"/>
        <v>0</v>
      </c>
    </row>
    <row r="3472" spans="1:10">
      <c r="A3472" s="584">
        <v>2016</v>
      </c>
      <c r="B3472" s="585" t="s">
        <v>1131</v>
      </c>
      <c r="C3472" s="585" t="s">
        <v>31</v>
      </c>
      <c r="D3472" s="586">
        <v>8021</v>
      </c>
      <c r="E3472" s="587">
        <v>23.7</v>
      </c>
      <c r="F3472" s="587">
        <f t="shared" si="162"/>
        <v>190097.69999999998</v>
      </c>
      <c r="G3472" s="588">
        <v>0.55000000000000004</v>
      </c>
      <c r="H3472" s="586">
        <v>10.199999999999999</v>
      </c>
      <c r="I3472" s="587">
        <f t="shared" si="163"/>
        <v>81814.2</v>
      </c>
      <c r="J3472" s="589">
        <f t="shared" si="164"/>
        <v>0</v>
      </c>
    </row>
    <row r="3473" spans="1:10">
      <c r="A3473" s="584">
        <v>2016</v>
      </c>
      <c r="B3473" s="585" t="s">
        <v>1127</v>
      </c>
      <c r="C3473" s="585" t="s">
        <v>31</v>
      </c>
      <c r="D3473" s="586">
        <v>29653</v>
      </c>
      <c r="E3473" s="587">
        <v>17.797999999999998</v>
      </c>
      <c r="F3473" s="587">
        <f t="shared" si="162"/>
        <v>527764.09399999992</v>
      </c>
      <c r="G3473" s="588">
        <v>0.25</v>
      </c>
      <c r="H3473" s="586">
        <v>4.9000000000000004</v>
      </c>
      <c r="I3473" s="587">
        <f t="shared" si="163"/>
        <v>145299.70000000001</v>
      </c>
      <c r="J3473" s="589">
        <f t="shared" si="164"/>
        <v>0</v>
      </c>
    </row>
    <row r="3474" spans="1:10">
      <c r="A3474" s="584">
        <v>2016</v>
      </c>
      <c r="B3474" s="585" t="s">
        <v>1127</v>
      </c>
      <c r="C3474" s="585" t="s">
        <v>31</v>
      </c>
      <c r="D3474" s="586">
        <v>42695</v>
      </c>
      <c r="E3474" s="587">
        <v>15.96</v>
      </c>
      <c r="F3474" s="587">
        <f t="shared" si="162"/>
        <v>681412.20000000007</v>
      </c>
      <c r="G3474" s="588">
        <v>0.42</v>
      </c>
      <c r="H3474" s="586">
        <v>6</v>
      </c>
      <c r="I3474" s="587">
        <f t="shared" si="163"/>
        <v>256170</v>
      </c>
      <c r="J3474" s="589">
        <f t="shared" si="164"/>
        <v>0</v>
      </c>
    </row>
    <row r="3475" spans="1:10">
      <c r="A3475" s="584">
        <v>2016</v>
      </c>
      <c r="B3475" s="585" t="s">
        <v>1127</v>
      </c>
      <c r="C3475" s="585" t="s">
        <v>31</v>
      </c>
      <c r="D3475" s="586">
        <v>66042</v>
      </c>
      <c r="E3475" s="587">
        <v>17.8</v>
      </c>
      <c r="F3475" s="587">
        <f t="shared" si="162"/>
        <v>1175547.6000000001</v>
      </c>
      <c r="G3475" s="588">
        <v>0.24</v>
      </c>
      <c r="H3475" s="586">
        <v>5.0999999999999996</v>
      </c>
      <c r="I3475" s="587">
        <f t="shared" si="163"/>
        <v>336814.19999999995</v>
      </c>
      <c r="J3475" s="589">
        <f t="shared" si="164"/>
        <v>0</v>
      </c>
    </row>
    <row r="3476" spans="1:10">
      <c r="A3476" s="584">
        <v>2016</v>
      </c>
      <c r="B3476" s="585" t="s">
        <v>1127</v>
      </c>
      <c r="C3476" s="585" t="s">
        <v>31</v>
      </c>
      <c r="D3476" s="586">
        <v>81120</v>
      </c>
      <c r="E3476" s="587">
        <v>16.600000000000001</v>
      </c>
      <c r="F3476" s="587">
        <f t="shared" si="162"/>
        <v>1346592</v>
      </c>
      <c r="G3476" s="588">
        <v>0.26</v>
      </c>
      <c r="H3476" s="586">
        <v>5.0999999999999996</v>
      </c>
      <c r="I3476" s="587">
        <f t="shared" si="163"/>
        <v>413712</v>
      </c>
      <c r="J3476" s="589">
        <f t="shared" si="164"/>
        <v>0</v>
      </c>
    </row>
    <row r="3477" spans="1:10">
      <c r="A3477" s="584">
        <v>2016</v>
      </c>
      <c r="B3477" s="585" t="s">
        <v>1127</v>
      </c>
      <c r="C3477" s="585" t="s">
        <v>31</v>
      </c>
      <c r="D3477" s="586">
        <v>98515</v>
      </c>
      <c r="E3477" s="587">
        <v>17.812000000000001</v>
      </c>
      <c r="F3477" s="587">
        <f t="shared" si="162"/>
        <v>1754749.1800000002</v>
      </c>
      <c r="G3477" s="588">
        <v>0.26</v>
      </c>
      <c r="H3477" s="586">
        <v>5.17</v>
      </c>
      <c r="I3477" s="587">
        <f t="shared" si="163"/>
        <v>509322.55</v>
      </c>
      <c r="J3477" s="589">
        <f t="shared" si="164"/>
        <v>0</v>
      </c>
    </row>
    <row r="3478" spans="1:10">
      <c r="A3478" s="584">
        <v>2016</v>
      </c>
      <c r="B3478" s="585" t="s">
        <v>1127</v>
      </c>
      <c r="C3478" s="585" t="s">
        <v>31</v>
      </c>
      <c r="D3478" s="586">
        <v>65987</v>
      </c>
      <c r="E3478" s="587">
        <v>17.824000000000002</v>
      </c>
      <c r="F3478" s="587">
        <f t="shared" si="162"/>
        <v>1176152.2880000002</v>
      </c>
      <c r="G3478" s="588">
        <v>0.27</v>
      </c>
      <c r="H3478" s="586">
        <v>5.26</v>
      </c>
      <c r="I3478" s="587">
        <f t="shared" si="163"/>
        <v>347091.62</v>
      </c>
      <c r="J3478" s="589">
        <f t="shared" si="164"/>
        <v>0</v>
      </c>
    </row>
    <row r="3479" spans="1:10">
      <c r="A3479" s="584">
        <v>2016</v>
      </c>
      <c r="B3479" s="585" t="s">
        <v>1127</v>
      </c>
      <c r="C3479" s="585" t="s">
        <v>31</v>
      </c>
      <c r="D3479" s="586">
        <v>16771</v>
      </c>
      <c r="E3479" s="587">
        <v>17.808</v>
      </c>
      <c r="F3479" s="587">
        <f t="shared" si="162"/>
        <v>298657.96799999999</v>
      </c>
      <c r="G3479" s="588">
        <v>0.2</v>
      </c>
      <c r="H3479" s="586">
        <v>4.7</v>
      </c>
      <c r="I3479" s="587">
        <f t="shared" si="163"/>
        <v>78823.7</v>
      </c>
      <c r="J3479" s="589">
        <f t="shared" si="164"/>
        <v>0</v>
      </c>
    </row>
    <row r="3480" spans="1:10">
      <c r="A3480" s="584">
        <v>2016</v>
      </c>
      <c r="B3480" s="585" t="s">
        <v>1127</v>
      </c>
      <c r="C3480" s="585" t="s">
        <v>31</v>
      </c>
      <c r="D3480" s="586">
        <v>42123</v>
      </c>
      <c r="E3480" s="587">
        <v>16.007999999999999</v>
      </c>
      <c r="F3480" s="587">
        <f t="shared" si="162"/>
        <v>674304.98399999994</v>
      </c>
      <c r="G3480" s="588">
        <v>0.33</v>
      </c>
      <c r="H3480" s="586">
        <v>5.4</v>
      </c>
      <c r="I3480" s="587">
        <f t="shared" si="163"/>
        <v>227464.2</v>
      </c>
      <c r="J3480" s="589">
        <f t="shared" si="164"/>
        <v>0</v>
      </c>
    </row>
    <row r="3481" spans="1:10">
      <c r="A3481" s="584">
        <v>2016</v>
      </c>
      <c r="B3481" s="585" t="s">
        <v>1131</v>
      </c>
      <c r="C3481" s="585" t="s">
        <v>31</v>
      </c>
      <c r="D3481" s="586">
        <v>90797</v>
      </c>
      <c r="E3481" s="587">
        <v>22.6</v>
      </c>
      <c r="F3481" s="587">
        <f t="shared" si="162"/>
        <v>2052012.2000000002</v>
      </c>
      <c r="G3481" s="588">
        <v>2.8</v>
      </c>
      <c r="H3481" s="586">
        <v>18.899999999999999</v>
      </c>
      <c r="I3481" s="587">
        <f t="shared" si="163"/>
        <v>1716063.2999999998</v>
      </c>
      <c r="J3481" s="589">
        <f t="shared" si="164"/>
        <v>0</v>
      </c>
    </row>
    <row r="3482" spans="1:10">
      <c r="A3482" s="584">
        <v>2016</v>
      </c>
      <c r="B3482" s="585" t="s">
        <v>1133</v>
      </c>
      <c r="C3482" s="585" t="s">
        <v>31</v>
      </c>
      <c r="D3482" s="586">
        <v>35366</v>
      </c>
      <c r="E3482" s="587">
        <v>13.6</v>
      </c>
      <c r="F3482" s="587">
        <f t="shared" si="162"/>
        <v>480977.6</v>
      </c>
      <c r="G3482" s="588">
        <v>0.67</v>
      </c>
      <c r="H3482" s="586">
        <v>9.9</v>
      </c>
      <c r="I3482" s="587">
        <f t="shared" si="163"/>
        <v>350123.4</v>
      </c>
      <c r="J3482" s="589">
        <f t="shared" si="164"/>
        <v>1</v>
      </c>
    </row>
    <row r="3483" spans="1:10">
      <c r="A3483" s="584">
        <v>2016</v>
      </c>
      <c r="B3483" s="585" t="s">
        <v>1131</v>
      </c>
      <c r="C3483" s="585" t="s">
        <v>31</v>
      </c>
      <c r="D3483" s="586">
        <v>55103</v>
      </c>
      <c r="E3483" s="587">
        <v>16.388000000000002</v>
      </c>
      <c r="F3483" s="587">
        <f t="shared" si="162"/>
        <v>903027.96400000004</v>
      </c>
      <c r="G3483" s="588">
        <v>0.76</v>
      </c>
      <c r="H3483" s="586">
        <v>36.6</v>
      </c>
      <c r="I3483" s="587">
        <f t="shared" si="163"/>
        <v>2016769.8</v>
      </c>
      <c r="J3483" s="589">
        <f t="shared" si="164"/>
        <v>0</v>
      </c>
    </row>
    <row r="3484" spans="1:10">
      <c r="A3484" s="584">
        <v>2016</v>
      </c>
      <c r="B3484" s="585" t="s">
        <v>1131</v>
      </c>
      <c r="C3484" s="585" t="s">
        <v>31</v>
      </c>
      <c r="D3484" s="586">
        <v>11506</v>
      </c>
      <c r="E3484" s="587">
        <v>17.696000000000002</v>
      </c>
      <c r="F3484" s="587">
        <f t="shared" si="162"/>
        <v>203610.17600000001</v>
      </c>
      <c r="G3484" s="588">
        <v>0.97</v>
      </c>
      <c r="H3484" s="586">
        <v>33.5</v>
      </c>
      <c r="I3484" s="587">
        <f t="shared" si="163"/>
        <v>385451</v>
      </c>
      <c r="J3484" s="589">
        <f t="shared" si="164"/>
        <v>0</v>
      </c>
    </row>
    <row r="3485" spans="1:10">
      <c r="A3485" s="584">
        <v>2016</v>
      </c>
      <c r="B3485" s="585" t="s">
        <v>1131</v>
      </c>
      <c r="C3485" s="585" t="s">
        <v>31</v>
      </c>
      <c r="D3485" s="586">
        <v>252802</v>
      </c>
      <c r="E3485" s="587">
        <v>21.321999999999999</v>
      </c>
      <c r="F3485" s="587">
        <f t="shared" si="162"/>
        <v>5390244.2439999999</v>
      </c>
      <c r="G3485" s="588">
        <v>0.54</v>
      </c>
      <c r="H3485" s="586">
        <v>7.4</v>
      </c>
      <c r="I3485" s="587">
        <f t="shared" si="163"/>
        <v>1870734.8</v>
      </c>
      <c r="J3485" s="589">
        <f t="shared" si="164"/>
        <v>0</v>
      </c>
    </row>
    <row r="3486" spans="1:10">
      <c r="A3486" s="584">
        <v>2016</v>
      </c>
      <c r="B3486" s="585" t="s">
        <v>1131</v>
      </c>
      <c r="C3486" s="585" t="s">
        <v>31</v>
      </c>
      <c r="D3486" s="586">
        <v>159134</v>
      </c>
      <c r="E3486" s="587">
        <v>24.61</v>
      </c>
      <c r="F3486" s="587">
        <f t="shared" si="162"/>
        <v>3916287.7399999998</v>
      </c>
      <c r="G3486" s="588">
        <v>1.18</v>
      </c>
      <c r="H3486" s="586">
        <v>14</v>
      </c>
      <c r="I3486" s="587">
        <f t="shared" si="163"/>
        <v>2227876</v>
      </c>
      <c r="J3486" s="589">
        <f t="shared" si="164"/>
        <v>0</v>
      </c>
    </row>
    <row r="3487" spans="1:10">
      <c r="A3487" s="584">
        <v>2016</v>
      </c>
      <c r="B3487" s="585" t="s">
        <v>1131</v>
      </c>
      <c r="C3487" s="585" t="s">
        <v>31</v>
      </c>
      <c r="D3487" s="586">
        <v>83998</v>
      </c>
      <c r="E3487" s="587">
        <v>23.164000000000001</v>
      </c>
      <c r="F3487" s="587">
        <f t="shared" si="162"/>
        <v>1945729.672</v>
      </c>
      <c r="G3487" s="588">
        <v>1.34</v>
      </c>
      <c r="H3487" s="586">
        <v>5.9</v>
      </c>
      <c r="I3487" s="587">
        <f t="shared" si="163"/>
        <v>495588.2</v>
      </c>
      <c r="J3487" s="589">
        <f t="shared" si="164"/>
        <v>0</v>
      </c>
    </row>
    <row r="3488" spans="1:10">
      <c r="A3488" s="584">
        <v>2016</v>
      </c>
      <c r="B3488" s="585" t="s">
        <v>1131</v>
      </c>
      <c r="C3488" s="585" t="s">
        <v>31</v>
      </c>
      <c r="D3488" s="586">
        <v>42273</v>
      </c>
      <c r="E3488" s="587">
        <v>24.065999999999999</v>
      </c>
      <c r="F3488" s="587">
        <f t="shared" si="162"/>
        <v>1017342.0179999999</v>
      </c>
      <c r="G3488" s="588">
        <v>2.78</v>
      </c>
      <c r="H3488" s="586">
        <v>7.8</v>
      </c>
      <c r="I3488" s="587">
        <f t="shared" si="163"/>
        <v>329729.39999999997</v>
      </c>
      <c r="J3488" s="589">
        <f t="shared" si="164"/>
        <v>0</v>
      </c>
    </row>
    <row r="3489" spans="1:10">
      <c r="A3489" s="584">
        <v>2016</v>
      </c>
      <c r="B3489" s="585" t="s">
        <v>1133</v>
      </c>
      <c r="C3489" s="585" t="s">
        <v>31</v>
      </c>
      <c r="D3489" s="586">
        <v>55659</v>
      </c>
      <c r="E3489" s="587">
        <v>13.58</v>
      </c>
      <c r="F3489" s="587">
        <f t="shared" si="162"/>
        <v>755849.22</v>
      </c>
      <c r="G3489" s="588">
        <v>0.67</v>
      </c>
      <c r="H3489" s="586">
        <v>16.399999999999999</v>
      </c>
      <c r="I3489" s="587">
        <f t="shared" si="163"/>
        <v>912807.6</v>
      </c>
      <c r="J3489" s="589">
        <f t="shared" si="164"/>
        <v>1</v>
      </c>
    </row>
    <row r="3490" spans="1:10">
      <c r="A3490" s="584">
        <v>2016</v>
      </c>
      <c r="B3490" s="585" t="s">
        <v>1133</v>
      </c>
      <c r="C3490" s="585" t="s">
        <v>31</v>
      </c>
      <c r="D3490" s="586">
        <v>232824</v>
      </c>
      <c r="E3490" s="587">
        <v>14.143000000000001</v>
      </c>
      <c r="F3490" s="587">
        <f t="shared" si="162"/>
        <v>3292829.8319999999</v>
      </c>
      <c r="G3490" s="588">
        <v>0.42</v>
      </c>
      <c r="H3490" s="586">
        <v>15.3</v>
      </c>
      <c r="I3490" s="587">
        <f t="shared" si="163"/>
        <v>3562207.2</v>
      </c>
      <c r="J3490" s="589">
        <f t="shared" si="164"/>
        <v>1</v>
      </c>
    </row>
    <row r="3491" spans="1:10">
      <c r="A3491" s="584">
        <v>2016</v>
      </c>
      <c r="B3491" s="585" t="s">
        <v>1131</v>
      </c>
      <c r="C3491" s="585" t="s">
        <v>31</v>
      </c>
      <c r="D3491" s="586">
        <v>25085</v>
      </c>
      <c r="E3491" s="587">
        <v>23.068000000000001</v>
      </c>
      <c r="F3491" s="587">
        <f t="shared" si="162"/>
        <v>578660.78</v>
      </c>
      <c r="G3491" s="588">
        <v>2.38</v>
      </c>
      <c r="H3491" s="586">
        <v>8.1999999999999993</v>
      </c>
      <c r="I3491" s="587">
        <f t="shared" si="163"/>
        <v>205696.99999999997</v>
      </c>
      <c r="J3491" s="589">
        <f t="shared" si="164"/>
        <v>0</v>
      </c>
    </row>
    <row r="3492" spans="1:10">
      <c r="A3492" s="584">
        <v>2016</v>
      </c>
      <c r="B3492" s="585" t="s">
        <v>1131</v>
      </c>
      <c r="C3492" s="585" t="s">
        <v>31</v>
      </c>
      <c r="D3492" s="586">
        <v>3043</v>
      </c>
      <c r="E3492" s="587">
        <v>23.254000000000001</v>
      </c>
      <c r="F3492" s="587">
        <f t="shared" si="162"/>
        <v>70761.922000000006</v>
      </c>
      <c r="G3492" s="588">
        <v>2.56</v>
      </c>
      <c r="H3492" s="586">
        <v>9.5</v>
      </c>
      <c r="I3492" s="587">
        <f t="shared" si="163"/>
        <v>28908.5</v>
      </c>
      <c r="J3492" s="589">
        <f t="shared" si="164"/>
        <v>0</v>
      </c>
    </row>
    <row r="3493" spans="1:10">
      <c r="A3493" s="584">
        <v>2016</v>
      </c>
      <c r="B3493" s="585" t="s">
        <v>1127</v>
      </c>
      <c r="C3493" s="585" t="s">
        <v>31</v>
      </c>
      <c r="D3493" s="586">
        <v>41704</v>
      </c>
      <c r="E3493" s="587">
        <v>16.456</v>
      </c>
      <c r="F3493" s="587">
        <f t="shared" si="162"/>
        <v>686281.02399999998</v>
      </c>
      <c r="G3493" s="588">
        <v>0.34</v>
      </c>
      <c r="H3493" s="586">
        <v>5.8</v>
      </c>
      <c r="I3493" s="587">
        <f t="shared" si="163"/>
        <v>241883.19999999998</v>
      </c>
      <c r="J3493" s="589">
        <f t="shared" si="164"/>
        <v>0</v>
      </c>
    </row>
    <row r="3494" spans="1:10">
      <c r="A3494" s="584">
        <v>2016</v>
      </c>
      <c r="B3494" s="585" t="s">
        <v>1127</v>
      </c>
      <c r="C3494" s="585" t="s">
        <v>31</v>
      </c>
      <c r="D3494" s="586">
        <v>62352</v>
      </c>
      <c r="E3494" s="587">
        <v>18.53</v>
      </c>
      <c r="F3494" s="587">
        <f t="shared" si="162"/>
        <v>1155382.56</v>
      </c>
      <c r="G3494" s="588">
        <v>0.99</v>
      </c>
      <c r="H3494" s="586">
        <v>15.4</v>
      </c>
      <c r="I3494" s="587">
        <f t="shared" si="163"/>
        <v>960220.8</v>
      </c>
      <c r="J3494" s="589">
        <f t="shared" si="164"/>
        <v>0</v>
      </c>
    </row>
    <row r="3495" spans="1:10">
      <c r="A3495" s="584">
        <v>2016</v>
      </c>
      <c r="B3495" s="585" t="s">
        <v>1127</v>
      </c>
      <c r="C3495" s="585" t="s">
        <v>31</v>
      </c>
      <c r="D3495" s="586">
        <v>15080</v>
      </c>
      <c r="E3495" s="587">
        <v>17.739999999999998</v>
      </c>
      <c r="F3495" s="587">
        <f t="shared" si="162"/>
        <v>267519.19999999995</v>
      </c>
      <c r="G3495" s="588">
        <v>0.23</v>
      </c>
      <c r="H3495" s="586">
        <v>5.8</v>
      </c>
      <c r="I3495" s="587">
        <f t="shared" si="163"/>
        <v>87464</v>
      </c>
      <c r="J3495" s="589">
        <f t="shared" si="164"/>
        <v>0</v>
      </c>
    </row>
    <row r="3496" spans="1:10">
      <c r="A3496" s="584">
        <v>2016</v>
      </c>
      <c r="B3496" s="585" t="s">
        <v>1127</v>
      </c>
      <c r="C3496" s="585" t="s">
        <v>31</v>
      </c>
      <c r="D3496" s="586">
        <v>30038</v>
      </c>
      <c r="E3496" s="587">
        <v>17.52</v>
      </c>
      <c r="F3496" s="587">
        <f t="shared" si="162"/>
        <v>526265.76</v>
      </c>
      <c r="G3496" s="588">
        <v>0.2</v>
      </c>
      <c r="H3496" s="586">
        <v>4.7</v>
      </c>
      <c r="I3496" s="587">
        <f t="shared" si="163"/>
        <v>141178.6</v>
      </c>
      <c r="J3496" s="589">
        <f t="shared" si="164"/>
        <v>0</v>
      </c>
    </row>
    <row r="3497" spans="1:10">
      <c r="A3497" s="584">
        <v>2016</v>
      </c>
      <c r="B3497" s="585" t="s">
        <v>1127</v>
      </c>
      <c r="C3497" s="585" t="s">
        <v>31</v>
      </c>
      <c r="D3497" s="586">
        <v>15015</v>
      </c>
      <c r="E3497" s="587">
        <v>17.71</v>
      </c>
      <c r="F3497" s="587">
        <f t="shared" si="162"/>
        <v>265915.65000000002</v>
      </c>
      <c r="G3497" s="588">
        <v>0.35</v>
      </c>
      <c r="H3497" s="586">
        <v>5.2</v>
      </c>
      <c r="I3497" s="587">
        <f t="shared" si="163"/>
        <v>78078</v>
      </c>
      <c r="J3497" s="589">
        <f t="shared" si="164"/>
        <v>0</v>
      </c>
    </row>
    <row r="3498" spans="1:10">
      <c r="A3498" s="584">
        <v>2016</v>
      </c>
      <c r="B3498" s="585" t="s">
        <v>1127</v>
      </c>
      <c r="C3498" s="585" t="s">
        <v>31</v>
      </c>
      <c r="D3498" s="586">
        <v>44407</v>
      </c>
      <c r="E3498" s="587">
        <v>17.88</v>
      </c>
      <c r="F3498" s="587">
        <f t="shared" si="162"/>
        <v>793997.15999999992</v>
      </c>
      <c r="G3498" s="588">
        <v>0.21</v>
      </c>
      <c r="H3498" s="586">
        <v>5</v>
      </c>
      <c r="I3498" s="587">
        <f t="shared" si="163"/>
        <v>222035</v>
      </c>
      <c r="J3498" s="589">
        <f t="shared" si="164"/>
        <v>0</v>
      </c>
    </row>
    <row r="3499" spans="1:10">
      <c r="A3499" s="584">
        <v>2016</v>
      </c>
      <c r="B3499" s="585" t="s">
        <v>1127</v>
      </c>
      <c r="C3499" s="585" t="s">
        <v>31</v>
      </c>
      <c r="D3499" s="586">
        <v>58843</v>
      </c>
      <c r="E3499" s="587">
        <v>17.315999999999999</v>
      </c>
      <c r="F3499" s="587">
        <f t="shared" si="162"/>
        <v>1018925.3879999999</v>
      </c>
      <c r="G3499" s="588">
        <v>0.18</v>
      </c>
      <c r="H3499" s="586">
        <v>4.32</v>
      </c>
      <c r="I3499" s="587">
        <f t="shared" si="163"/>
        <v>254201.76</v>
      </c>
      <c r="J3499" s="589">
        <f t="shared" si="164"/>
        <v>0</v>
      </c>
    </row>
    <row r="3500" spans="1:10">
      <c r="A3500" s="584">
        <v>2016</v>
      </c>
      <c r="B3500" s="585" t="s">
        <v>1131</v>
      </c>
      <c r="C3500" s="585" t="s">
        <v>31</v>
      </c>
      <c r="D3500" s="586">
        <v>30242</v>
      </c>
      <c r="E3500" s="587">
        <v>24.75</v>
      </c>
      <c r="F3500" s="587">
        <f t="shared" si="162"/>
        <v>748489.5</v>
      </c>
      <c r="G3500" s="588">
        <v>1.69</v>
      </c>
      <c r="H3500" s="586">
        <v>11.3</v>
      </c>
      <c r="I3500" s="587">
        <f t="shared" si="163"/>
        <v>341734.60000000003</v>
      </c>
      <c r="J3500" s="589">
        <f t="shared" si="164"/>
        <v>0</v>
      </c>
    </row>
    <row r="3501" spans="1:10">
      <c r="A3501" s="584">
        <v>2016</v>
      </c>
      <c r="B3501" s="585" t="s">
        <v>1131</v>
      </c>
      <c r="C3501" s="585" t="s">
        <v>31</v>
      </c>
      <c r="D3501" s="586">
        <v>66713</v>
      </c>
      <c r="E3501" s="587">
        <v>25.81</v>
      </c>
      <c r="F3501" s="587">
        <f t="shared" si="162"/>
        <v>1721862.53</v>
      </c>
      <c r="G3501" s="588">
        <v>2.1</v>
      </c>
      <c r="H3501" s="586">
        <v>7.5</v>
      </c>
      <c r="I3501" s="587">
        <f t="shared" si="163"/>
        <v>500347.5</v>
      </c>
      <c r="J3501" s="589">
        <f t="shared" si="164"/>
        <v>0</v>
      </c>
    </row>
    <row r="3502" spans="1:10">
      <c r="A3502" s="584">
        <v>2016</v>
      </c>
      <c r="B3502" s="585" t="s">
        <v>1131</v>
      </c>
      <c r="C3502" s="585" t="s">
        <v>31</v>
      </c>
      <c r="D3502" s="586">
        <v>86253</v>
      </c>
      <c r="E3502" s="587">
        <v>25.8</v>
      </c>
      <c r="F3502" s="587">
        <f t="shared" si="162"/>
        <v>2225327.4</v>
      </c>
      <c r="G3502" s="588">
        <v>1.47</v>
      </c>
      <c r="H3502" s="586">
        <v>7.6</v>
      </c>
      <c r="I3502" s="587">
        <f t="shared" si="163"/>
        <v>655522.79999999993</v>
      </c>
      <c r="J3502" s="589">
        <f t="shared" si="164"/>
        <v>0</v>
      </c>
    </row>
    <row r="3503" spans="1:10">
      <c r="A3503" s="584">
        <v>2016</v>
      </c>
      <c r="B3503" s="585" t="s">
        <v>1131</v>
      </c>
      <c r="C3503" s="585" t="s">
        <v>31</v>
      </c>
      <c r="D3503" s="586">
        <v>12953</v>
      </c>
      <c r="E3503" s="587">
        <v>23.52</v>
      </c>
      <c r="F3503" s="587">
        <f t="shared" si="162"/>
        <v>304654.56</v>
      </c>
      <c r="G3503" s="588">
        <v>1.1299999999999999</v>
      </c>
      <c r="H3503" s="586">
        <v>11.2</v>
      </c>
      <c r="I3503" s="587">
        <f t="shared" si="163"/>
        <v>145073.59999999998</v>
      </c>
      <c r="J3503" s="589">
        <f t="shared" si="164"/>
        <v>0</v>
      </c>
    </row>
    <row r="3504" spans="1:10">
      <c r="A3504" s="584">
        <v>2016</v>
      </c>
      <c r="B3504" s="585" t="s">
        <v>1131</v>
      </c>
      <c r="C3504" s="585" t="s">
        <v>31</v>
      </c>
      <c r="D3504" s="586">
        <v>104517</v>
      </c>
      <c r="E3504" s="587">
        <v>24.06</v>
      </c>
      <c r="F3504" s="587">
        <f t="shared" si="162"/>
        <v>2514679.02</v>
      </c>
      <c r="G3504" s="588">
        <v>2.68</v>
      </c>
      <c r="H3504" s="586">
        <v>7.8</v>
      </c>
      <c r="I3504" s="587">
        <f t="shared" si="163"/>
        <v>815232.6</v>
      </c>
      <c r="J3504" s="589">
        <f t="shared" si="164"/>
        <v>0</v>
      </c>
    </row>
    <row r="3505" spans="1:10">
      <c r="A3505" s="584">
        <v>2016</v>
      </c>
      <c r="B3505" s="585" t="s">
        <v>1131</v>
      </c>
      <c r="C3505" s="585" t="s">
        <v>31</v>
      </c>
      <c r="D3505" s="586">
        <v>221591</v>
      </c>
      <c r="E3505" s="587">
        <v>24.99</v>
      </c>
      <c r="F3505" s="587">
        <f t="shared" si="162"/>
        <v>5537559.0899999999</v>
      </c>
      <c r="G3505" s="588">
        <v>3.18</v>
      </c>
      <c r="H3505" s="586">
        <v>6.8</v>
      </c>
      <c r="I3505" s="587">
        <f t="shared" si="163"/>
        <v>1506818.8</v>
      </c>
      <c r="J3505" s="589">
        <f t="shared" si="164"/>
        <v>0</v>
      </c>
    </row>
    <row r="3506" spans="1:10">
      <c r="A3506" s="584">
        <v>2016</v>
      </c>
      <c r="B3506" s="585" t="s">
        <v>1131</v>
      </c>
      <c r="C3506" s="585" t="s">
        <v>31</v>
      </c>
      <c r="D3506" s="586">
        <v>20405</v>
      </c>
      <c r="E3506" s="587">
        <v>23.09</v>
      </c>
      <c r="F3506" s="587">
        <f t="shared" si="162"/>
        <v>471151.45</v>
      </c>
      <c r="G3506" s="588">
        <v>2.73</v>
      </c>
      <c r="H3506" s="586">
        <v>7.1</v>
      </c>
      <c r="I3506" s="587">
        <f t="shared" si="163"/>
        <v>144875.5</v>
      </c>
      <c r="J3506" s="589">
        <f t="shared" si="164"/>
        <v>0</v>
      </c>
    </row>
    <row r="3507" spans="1:10">
      <c r="A3507" s="584">
        <v>2016</v>
      </c>
      <c r="B3507" s="585" t="s">
        <v>1131</v>
      </c>
      <c r="C3507" s="585" t="s">
        <v>31</v>
      </c>
      <c r="D3507" s="586">
        <v>13447</v>
      </c>
      <c r="E3507" s="587">
        <v>22.41</v>
      </c>
      <c r="F3507" s="587">
        <f t="shared" si="162"/>
        <v>301347.27</v>
      </c>
      <c r="G3507" s="588">
        <v>0.46</v>
      </c>
      <c r="H3507" s="586">
        <v>9.9</v>
      </c>
      <c r="I3507" s="587">
        <f t="shared" si="163"/>
        <v>133125.30000000002</v>
      </c>
      <c r="J3507" s="589">
        <f t="shared" si="164"/>
        <v>0</v>
      </c>
    </row>
    <row r="3508" spans="1:10">
      <c r="A3508" s="584">
        <v>2016</v>
      </c>
      <c r="B3508" s="585" t="s">
        <v>1131</v>
      </c>
      <c r="C3508" s="585" t="s">
        <v>31</v>
      </c>
      <c r="D3508" s="586">
        <v>36337</v>
      </c>
      <c r="E3508" s="587">
        <v>22.981999999999999</v>
      </c>
      <c r="F3508" s="587">
        <f t="shared" si="162"/>
        <v>835096.93400000001</v>
      </c>
      <c r="G3508" s="588">
        <v>0.42</v>
      </c>
      <c r="H3508" s="586">
        <v>7.2</v>
      </c>
      <c r="I3508" s="587">
        <f t="shared" si="163"/>
        <v>261626.4</v>
      </c>
      <c r="J3508" s="589">
        <f t="shared" si="164"/>
        <v>0</v>
      </c>
    </row>
    <row r="3509" spans="1:10">
      <c r="A3509" s="584">
        <v>2016</v>
      </c>
      <c r="B3509" s="585" t="s">
        <v>1127</v>
      </c>
      <c r="C3509" s="585" t="s">
        <v>31</v>
      </c>
      <c r="D3509" s="586">
        <v>13846</v>
      </c>
      <c r="E3509" s="587">
        <v>17.614000000000001</v>
      </c>
      <c r="F3509" s="587">
        <f t="shared" si="162"/>
        <v>243883.44400000002</v>
      </c>
      <c r="G3509" s="588">
        <v>0.38</v>
      </c>
      <c r="H3509" s="586">
        <v>4.5999999999999996</v>
      </c>
      <c r="I3509" s="587">
        <f t="shared" si="163"/>
        <v>63691.6</v>
      </c>
      <c r="J3509" s="589">
        <f t="shared" si="164"/>
        <v>0</v>
      </c>
    </row>
    <row r="3510" spans="1:10">
      <c r="A3510" s="584">
        <v>2016</v>
      </c>
      <c r="B3510" s="585" t="s">
        <v>1127</v>
      </c>
      <c r="C3510" s="585" t="s">
        <v>31</v>
      </c>
      <c r="D3510" s="586">
        <v>40376</v>
      </c>
      <c r="E3510" s="587">
        <v>18.422000000000001</v>
      </c>
      <c r="F3510" s="587">
        <f t="shared" si="162"/>
        <v>743806.67200000002</v>
      </c>
      <c r="G3510" s="588">
        <v>1.03</v>
      </c>
      <c r="H3510" s="586">
        <v>15.8</v>
      </c>
      <c r="I3510" s="587">
        <f t="shared" si="163"/>
        <v>637940.80000000005</v>
      </c>
      <c r="J3510" s="589">
        <f t="shared" si="164"/>
        <v>0</v>
      </c>
    </row>
    <row r="3511" spans="1:10">
      <c r="A3511" s="584">
        <v>2016</v>
      </c>
      <c r="B3511" s="585" t="s">
        <v>1127</v>
      </c>
      <c r="C3511" s="585" t="s">
        <v>31</v>
      </c>
      <c r="D3511" s="586">
        <v>16403</v>
      </c>
      <c r="E3511" s="587">
        <v>16.64</v>
      </c>
      <c r="F3511" s="587">
        <f t="shared" si="162"/>
        <v>272945.91999999998</v>
      </c>
      <c r="G3511" s="588">
        <v>0.37</v>
      </c>
      <c r="H3511" s="586">
        <v>5.8</v>
      </c>
      <c r="I3511" s="587">
        <f t="shared" si="163"/>
        <v>95137.4</v>
      </c>
      <c r="J3511" s="589">
        <f t="shared" si="164"/>
        <v>0</v>
      </c>
    </row>
    <row r="3512" spans="1:10">
      <c r="A3512" s="584">
        <v>2016</v>
      </c>
      <c r="B3512" s="585" t="s">
        <v>1127</v>
      </c>
      <c r="C3512" s="585" t="s">
        <v>31</v>
      </c>
      <c r="D3512" s="586">
        <v>80431</v>
      </c>
      <c r="E3512" s="587">
        <v>16.64</v>
      </c>
      <c r="F3512" s="587">
        <f t="shared" si="162"/>
        <v>1338371.8400000001</v>
      </c>
      <c r="G3512" s="588">
        <v>0.37</v>
      </c>
      <c r="H3512" s="586">
        <v>5.8</v>
      </c>
      <c r="I3512" s="587">
        <f t="shared" si="163"/>
        <v>466499.8</v>
      </c>
      <c r="J3512" s="589">
        <f t="shared" si="164"/>
        <v>0</v>
      </c>
    </row>
    <row r="3513" spans="1:10">
      <c r="A3513" s="584">
        <v>2016</v>
      </c>
      <c r="B3513" s="585" t="s">
        <v>1131</v>
      </c>
      <c r="C3513" s="585" t="s">
        <v>31</v>
      </c>
      <c r="D3513" s="586">
        <v>128937</v>
      </c>
      <c r="E3513" s="587">
        <v>21.803999999999998</v>
      </c>
      <c r="F3513" s="587">
        <f t="shared" si="162"/>
        <v>2811342.3479999998</v>
      </c>
      <c r="G3513" s="588">
        <v>0.61</v>
      </c>
      <c r="H3513" s="586">
        <v>11.9</v>
      </c>
      <c r="I3513" s="587">
        <f t="shared" si="163"/>
        <v>1534350.3</v>
      </c>
      <c r="J3513" s="589">
        <f t="shared" si="164"/>
        <v>0</v>
      </c>
    </row>
    <row r="3514" spans="1:10">
      <c r="A3514" s="584">
        <v>2016</v>
      </c>
      <c r="B3514" s="585" t="s">
        <v>1131</v>
      </c>
      <c r="C3514" s="585" t="s">
        <v>31</v>
      </c>
      <c r="D3514" s="586">
        <v>13447</v>
      </c>
      <c r="E3514" s="587">
        <v>22.148</v>
      </c>
      <c r="F3514" s="587">
        <f t="shared" si="162"/>
        <v>297824.15600000002</v>
      </c>
      <c r="G3514" s="588">
        <v>0.73</v>
      </c>
      <c r="H3514" s="586">
        <v>8.3000000000000007</v>
      </c>
      <c r="I3514" s="587">
        <f t="shared" si="163"/>
        <v>111610.1</v>
      </c>
      <c r="J3514" s="589">
        <f t="shared" si="164"/>
        <v>0</v>
      </c>
    </row>
    <row r="3515" spans="1:10">
      <c r="A3515" s="584">
        <v>2016</v>
      </c>
      <c r="B3515" s="585" t="s">
        <v>1133</v>
      </c>
      <c r="C3515" s="585" t="s">
        <v>31</v>
      </c>
      <c r="D3515" s="586">
        <v>219701</v>
      </c>
      <c r="E3515" s="587">
        <v>13.36</v>
      </c>
      <c r="F3515" s="587">
        <f t="shared" si="162"/>
        <v>2935205.36</v>
      </c>
      <c r="G3515" s="588">
        <v>1.01</v>
      </c>
      <c r="H3515" s="586">
        <v>17.899999999999999</v>
      </c>
      <c r="I3515" s="587">
        <f t="shared" si="163"/>
        <v>3932647.9</v>
      </c>
      <c r="J3515" s="589">
        <f t="shared" si="164"/>
        <v>1</v>
      </c>
    </row>
    <row r="3516" spans="1:10">
      <c r="A3516" s="584">
        <v>2016</v>
      </c>
      <c r="B3516" s="585" t="s">
        <v>1127</v>
      </c>
      <c r="C3516" s="585" t="s">
        <v>31</v>
      </c>
      <c r="D3516" s="586">
        <v>159878</v>
      </c>
      <c r="E3516" s="587">
        <v>16.579999999999998</v>
      </c>
      <c r="F3516" s="587">
        <f t="shared" si="162"/>
        <v>2650777.2399999998</v>
      </c>
      <c r="G3516" s="588">
        <v>0.37</v>
      </c>
      <c r="H3516" s="586">
        <v>4.9000000000000004</v>
      </c>
      <c r="I3516" s="587">
        <f t="shared" si="163"/>
        <v>783402.20000000007</v>
      </c>
      <c r="J3516" s="589">
        <f t="shared" si="164"/>
        <v>0</v>
      </c>
    </row>
    <row r="3517" spans="1:10">
      <c r="A3517" s="584">
        <v>2016</v>
      </c>
      <c r="B3517" s="585" t="s">
        <v>1127</v>
      </c>
      <c r="C3517" s="585" t="s">
        <v>31</v>
      </c>
      <c r="D3517" s="586">
        <v>16566</v>
      </c>
      <c r="E3517" s="587">
        <v>17.87</v>
      </c>
      <c r="F3517" s="587">
        <f t="shared" si="162"/>
        <v>296034.42000000004</v>
      </c>
      <c r="G3517" s="588">
        <v>0.3</v>
      </c>
      <c r="H3517" s="586">
        <v>5.6</v>
      </c>
      <c r="I3517" s="587">
        <f t="shared" si="163"/>
        <v>92769.599999999991</v>
      </c>
      <c r="J3517" s="589">
        <f t="shared" si="164"/>
        <v>0</v>
      </c>
    </row>
    <row r="3518" spans="1:10">
      <c r="A3518" s="584">
        <v>2016</v>
      </c>
      <c r="B3518" s="585" t="s">
        <v>1131</v>
      </c>
      <c r="C3518" s="585" t="s">
        <v>31</v>
      </c>
      <c r="D3518" s="586">
        <v>67704</v>
      </c>
      <c r="E3518" s="587">
        <v>22.29</v>
      </c>
      <c r="F3518" s="587">
        <f t="shared" si="162"/>
        <v>1509122.16</v>
      </c>
      <c r="G3518" s="588">
        <v>0.46</v>
      </c>
      <c r="H3518" s="586">
        <v>10.3</v>
      </c>
      <c r="I3518" s="587">
        <f t="shared" si="163"/>
        <v>697351.20000000007</v>
      </c>
      <c r="J3518" s="589">
        <f t="shared" si="164"/>
        <v>0</v>
      </c>
    </row>
    <row r="3519" spans="1:10">
      <c r="A3519" s="584">
        <v>2016</v>
      </c>
      <c r="B3519" s="585" t="s">
        <v>1127</v>
      </c>
      <c r="C3519" s="585" t="s">
        <v>31</v>
      </c>
      <c r="D3519" s="586">
        <v>70530</v>
      </c>
      <c r="E3519" s="587">
        <v>17.670000000000002</v>
      </c>
      <c r="F3519" s="587">
        <f t="shared" si="162"/>
        <v>1246265.1000000001</v>
      </c>
      <c r="G3519" s="588">
        <v>0.31</v>
      </c>
      <c r="H3519" s="586">
        <v>5.0999999999999996</v>
      </c>
      <c r="I3519" s="587">
        <f t="shared" si="163"/>
        <v>359703</v>
      </c>
      <c r="J3519" s="589">
        <f t="shared" si="164"/>
        <v>0</v>
      </c>
    </row>
    <row r="3520" spans="1:10">
      <c r="A3520" s="584">
        <v>2016</v>
      </c>
      <c r="B3520" s="585" t="s">
        <v>1127</v>
      </c>
      <c r="C3520" s="585" t="s">
        <v>31</v>
      </c>
      <c r="D3520" s="586">
        <v>70761</v>
      </c>
      <c r="E3520" s="587">
        <v>17.95</v>
      </c>
      <c r="F3520" s="587">
        <f t="shared" si="162"/>
        <v>1270159.95</v>
      </c>
      <c r="G3520" s="588">
        <v>0.25</v>
      </c>
      <c r="H3520" s="586">
        <v>5.3</v>
      </c>
      <c r="I3520" s="587">
        <f t="shared" si="163"/>
        <v>375033.3</v>
      </c>
      <c r="J3520" s="589">
        <f t="shared" si="164"/>
        <v>0</v>
      </c>
    </row>
    <row r="3521" spans="1:10">
      <c r="A3521" s="584">
        <v>2016</v>
      </c>
      <c r="B3521" s="585" t="s">
        <v>1127</v>
      </c>
      <c r="C3521" s="585" t="s">
        <v>31</v>
      </c>
      <c r="D3521" s="586">
        <v>28205</v>
      </c>
      <c r="E3521" s="587">
        <v>17.239999999999998</v>
      </c>
      <c r="F3521" s="587">
        <f t="shared" si="162"/>
        <v>486254.19999999995</v>
      </c>
      <c r="G3521" s="588">
        <v>0.28999999999999998</v>
      </c>
      <c r="H3521" s="586">
        <v>4</v>
      </c>
      <c r="I3521" s="587">
        <f t="shared" si="163"/>
        <v>112820</v>
      </c>
      <c r="J3521" s="589">
        <f t="shared" si="164"/>
        <v>0</v>
      </c>
    </row>
    <row r="3522" spans="1:10">
      <c r="A3522" s="584">
        <v>2016</v>
      </c>
      <c r="B3522" s="585" t="s">
        <v>1127</v>
      </c>
      <c r="C3522" s="585" t="s">
        <v>31</v>
      </c>
      <c r="D3522" s="586">
        <v>28234</v>
      </c>
      <c r="E3522" s="587">
        <v>17.28</v>
      </c>
      <c r="F3522" s="587">
        <f t="shared" si="162"/>
        <v>487883.52000000002</v>
      </c>
      <c r="G3522" s="588">
        <v>0.28000000000000003</v>
      </c>
      <c r="H3522" s="586">
        <v>4.0999999999999996</v>
      </c>
      <c r="I3522" s="587">
        <f t="shared" si="163"/>
        <v>115759.4</v>
      </c>
      <c r="J3522" s="589">
        <f t="shared" si="164"/>
        <v>0</v>
      </c>
    </row>
    <row r="3523" spans="1:10">
      <c r="A3523" s="584">
        <v>2016</v>
      </c>
      <c r="B3523" s="585" t="s">
        <v>1127</v>
      </c>
      <c r="C3523" s="585" t="s">
        <v>31</v>
      </c>
      <c r="D3523" s="586">
        <v>28174</v>
      </c>
      <c r="E3523" s="587">
        <v>17.309999999999999</v>
      </c>
      <c r="F3523" s="587">
        <f t="shared" ref="F3523:F3586" si="165">E3523*D3523</f>
        <v>487691.93999999994</v>
      </c>
      <c r="G3523" s="588">
        <v>0.27</v>
      </c>
      <c r="H3523" s="586">
        <v>4</v>
      </c>
      <c r="I3523" s="587">
        <f t="shared" ref="I3523:I3586" si="166">H3523*D3523</f>
        <v>112696</v>
      </c>
      <c r="J3523" s="589">
        <f t="shared" ref="J3523:J3586" si="167">IF(B3523="LIG",1,0)</f>
        <v>0</v>
      </c>
    </row>
    <row r="3524" spans="1:10">
      <c r="A3524" s="584">
        <v>2016</v>
      </c>
      <c r="B3524" s="585" t="s">
        <v>1127</v>
      </c>
      <c r="C3524" s="585" t="s">
        <v>31</v>
      </c>
      <c r="D3524" s="586">
        <v>14104</v>
      </c>
      <c r="E3524" s="587">
        <v>17.3</v>
      </c>
      <c r="F3524" s="587">
        <f t="shared" si="165"/>
        <v>243999.2</v>
      </c>
      <c r="G3524" s="588">
        <v>0.27</v>
      </c>
      <c r="H3524" s="586">
        <v>4</v>
      </c>
      <c r="I3524" s="587">
        <f t="shared" si="166"/>
        <v>56416</v>
      </c>
      <c r="J3524" s="589">
        <f t="shared" si="167"/>
        <v>0</v>
      </c>
    </row>
    <row r="3525" spans="1:10">
      <c r="A3525" s="584">
        <v>2016</v>
      </c>
      <c r="B3525" s="585" t="s">
        <v>1127</v>
      </c>
      <c r="C3525" s="585" t="s">
        <v>31</v>
      </c>
      <c r="D3525" s="586">
        <v>28219</v>
      </c>
      <c r="E3525" s="587">
        <v>17.12</v>
      </c>
      <c r="F3525" s="587">
        <f t="shared" si="165"/>
        <v>483109.28</v>
      </c>
      <c r="G3525" s="588">
        <v>0.22</v>
      </c>
      <c r="H3525" s="586">
        <v>4.2</v>
      </c>
      <c r="I3525" s="587">
        <f t="shared" si="166"/>
        <v>118519.8</v>
      </c>
      <c r="J3525" s="589">
        <f t="shared" si="167"/>
        <v>0</v>
      </c>
    </row>
    <row r="3526" spans="1:10">
      <c r="A3526" s="584">
        <v>2016</v>
      </c>
      <c r="B3526" s="585" t="s">
        <v>1127</v>
      </c>
      <c r="C3526" s="585" t="s">
        <v>31</v>
      </c>
      <c r="D3526" s="586">
        <v>42533</v>
      </c>
      <c r="E3526" s="587">
        <v>17.670000000000002</v>
      </c>
      <c r="F3526" s="587">
        <f t="shared" si="165"/>
        <v>751558.1100000001</v>
      </c>
      <c r="G3526" s="588">
        <v>0.24</v>
      </c>
      <c r="H3526" s="586">
        <v>5.4</v>
      </c>
      <c r="I3526" s="587">
        <f t="shared" si="166"/>
        <v>229678.2</v>
      </c>
      <c r="J3526" s="589">
        <f t="shared" si="167"/>
        <v>0</v>
      </c>
    </row>
    <row r="3527" spans="1:10">
      <c r="A3527" s="584">
        <v>2016</v>
      </c>
      <c r="B3527" s="585" t="s">
        <v>1127</v>
      </c>
      <c r="C3527" s="585" t="s">
        <v>31</v>
      </c>
      <c r="D3527" s="586">
        <v>28046</v>
      </c>
      <c r="E3527" s="587">
        <v>17.09</v>
      </c>
      <c r="F3527" s="587">
        <f t="shared" si="165"/>
        <v>479306.14</v>
      </c>
      <c r="G3527" s="588">
        <v>0.24</v>
      </c>
      <c r="H3527" s="586">
        <v>4.0999999999999996</v>
      </c>
      <c r="I3527" s="587">
        <f t="shared" si="166"/>
        <v>114988.59999999999</v>
      </c>
      <c r="J3527" s="589">
        <f t="shared" si="167"/>
        <v>0</v>
      </c>
    </row>
    <row r="3528" spans="1:10">
      <c r="A3528" s="584">
        <v>2016</v>
      </c>
      <c r="B3528" s="585" t="s">
        <v>1131</v>
      </c>
      <c r="C3528" s="585" t="s">
        <v>31</v>
      </c>
      <c r="D3528" s="586">
        <v>47085</v>
      </c>
      <c r="E3528" s="587">
        <v>22.3</v>
      </c>
      <c r="F3528" s="587">
        <f t="shared" si="165"/>
        <v>1049995.5</v>
      </c>
      <c r="G3528" s="588">
        <v>0.45</v>
      </c>
      <c r="H3528" s="586">
        <v>10.3</v>
      </c>
      <c r="I3528" s="587">
        <f t="shared" si="166"/>
        <v>484975.50000000006</v>
      </c>
      <c r="J3528" s="589">
        <f t="shared" si="167"/>
        <v>0</v>
      </c>
    </row>
    <row r="3529" spans="1:10">
      <c r="A3529" s="584">
        <v>2016</v>
      </c>
      <c r="B3529" s="585" t="s">
        <v>1127</v>
      </c>
      <c r="C3529" s="585" t="s">
        <v>31</v>
      </c>
      <c r="D3529" s="586">
        <v>56306</v>
      </c>
      <c r="E3529" s="587">
        <v>17.521000000000001</v>
      </c>
      <c r="F3529" s="587">
        <f t="shared" si="165"/>
        <v>986537.42600000009</v>
      </c>
      <c r="G3529" s="588">
        <v>0.19</v>
      </c>
      <c r="H3529" s="586">
        <v>4.4000000000000004</v>
      </c>
      <c r="I3529" s="587">
        <f t="shared" si="166"/>
        <v>247746.40000000002</v>
      </c>
      <c r="J3529" s="589">
        <f t="shared" si="167"/>
        <v>0</v>
      </c>
    </row>
    <row r="3530" spans="1:10">
      <c r="A3530" s="584">
        <v>2016</v>
      </c>
      <c r="B3530" s="585" t="s">
        <v>1131</v>
      </c>
      <c r="C3530" s="585" t="s">
        <v>31</v>
      </c>
      <c r="D3530" s="586">
        <v>81570</v>
      </c>
      <c r="E3530" s="587">
        <v>22.36</v>
      </c>
      <c r="F3530" s="587">
        <f t="shared" si="165"/>
        <v>1823905.2</v>
      </c>
      <c r="G3530" s="588">
        <v>0.46</v>
      </c>
      <c r="H3530" s="586">
        <v>10.5</v>
      </c>
      <c r="I3530" s="587">
        <f t="shared" si="166"/>
        <v>856485</v>
      </c>
      <c r="J3530" s="589">
        <f t="shared" si="167"/>
        <v>0</v>
      </c>
    </row>
    <row r="3531" spans="1:10">
      <c r="A3531" s="584">
        <v>2016</v>
      </c>
      <c r="B3531" s="585" t="s">
        <v>1131</v>
      </c>
      <c r="C3531" s="585" t="s">
        <v>31</v>
      </c>
      <c r="D3531" s="586">
        <v>51664</v>
      </c>
      <c r="E3531" s="587">
        <v>23.97</v>
      </c>
      <c r="F3531" s="587">
        <f t="shared" si="165"/>
        <v>1238386.0799999998</v>
      </c>
      <c r="G3531" s="588">
        <v>2.71</v>
      </c>
      <c r="H3531" s="586">
        <v>7.5</v>
      </c>
      <c r="I3531" s="587">
        <f t="shared" si="166"/>
        <v>387480</v>
      </c>
      <c r="J3531" s="589">
        <f t="shared" si="167"/>
        <v>0</v>
      </c>
    </row>
    <row r="3532" spans="1:10">
      <c r="A3532" s="584">
        <v>2016</v>
      </c>
      <c r="B3532" s="585" t="s">
        <v>1131</v>
      </c>
      <c r="C3532" s="585" t="s">
        <v>31</v>
      </c>
      <c r="D3532" s="586">
        <v>85648</v>
      </c>
      <c r="E3532" s="587">
        <v>24.29</v>
      </c>
      <c r="F3532" s="587">
        <f t="shared" si="165"/>
        <v>2080389.92</v>
      </c>
      <c r="G3532" s="588">
        <v>2.88</v>
      </c>
      <c r="H3532" s="586">
        <v>6.6</v>
      </c>
      <c r="I3532" s="587">
        <f t="shared" si="166"/>
        <v>565276.79999999993</v>
      </c>
      <c r="J3532" s="589">
        <f t="shared" si="167"/>
        <v>0</v>
      </c>
    </row>
    <row r="3533" spans="1:10">
      <c r="A3533" s="584">
        <v>2016</v>
      </c>
      <c r="B3533" s="585" t="s">
        <v>1131</v>
      </c>
      <c r="C3533" s="585" t="s">
        <v>31</v>
      </c>
      <c r="D3533" s="586">
        <v>60970</v>
      </c>
      <c r="E3533" s="587">
        <v>25.92</v>
      </c>
      <c r="F3533" s="587">
        <f t="shared" si="165"/>
        <v>1580342.4000000001</v>
      </c>
      <c r="G3533" s="588">
        <v>2.6</v>
      </c>
      <c r="H3533" s="586">
        <v>8.3000000000000007</v>
      </c>
      <c r="I3533" s="587">
        <f t="shared" si="166"/>
        <v>506051.00000000006</v>
      </c>
      <c r="J3533" s="589">
        <f t="shared" si="167"/>
        <v>0</v>
      </c>
    </row>
    <row r="3534" spans="1:10">
      <c r="A3534" s="584">
        <v>2016</v>
      </c>
      <c r="B3534" s="585" t="s">
        <v>1131</v>
      </c>
      <c r="C3534" s="585" t="s">
        <v>31</v>
      </c>
      <c r="D3534" s="586">
        <v>23818</v>
      </c>
      <c r="E3534" s="587">
        <v>25.94</v>
      </c>
      <c r="F3534" s="587">
        <f t="shared" si="165"/>
        <v>617838.92000000004</v>
      </c>
      <c r="G3534" s="588">
        <v>2.11</v>
      </c>
      <c r="H3534" s="586">
        <v>7.5</v>
      </c>
      <c r="I3534" s="587">
        <f t="shared" si="166"/>
        <v>178635</v>
      </c>
      <c r="J3534" s="589">
        <f t="shared" si="167"/>
        <v>0</v>
      </c>
    </row>
    <row r="3535" spans="1:10">
      <c r="A3535" s="584">
        <v>2016</v>
      </c>
      <c r="B3535" s="585" t="s">
        <v>1131</v>
      </c>
      <c r="C3535" s="585" t="s">
        <v>31</v>
      </c>
      <c r="D3535" s="586">
        <v>273410</v>
      </c>
      <c r="E3535" s="587">
        <v>24.459</v>
      </c>
      <c r="F3535" s="587">
        <f t="shared" si="165"/>
        <v>6687335.1899999995</v>
      </c>
      <c r="G3535" s="588">
        <v>4.07</v>
      </c>
      <c r="H3535" s="586">
        <v>7.3</v>
      </c>
      <c r="I3535" s="587">
        <f t="shared" si="166"/>
        <v>1995893</v>
      </c>
      <c r="J3535" s="589">
        <f t="shared" si="167"/>
        <v>0</v>
      </c>
    </row>
    <row r="3536" spans="1:10">
      <c r="A3536" s="584">
        <v>2016</v>
      </c>
      <c r="B3536" s="585" t="s">
        <v>1131</v>
      </c>
      <c r="C3536" s="585" t="s">
        <v>31</v>
      </c>
      <c r="D3536" s="586">
        <v>15278</v>
      </c>
      <c r="E3536" s="587">
        <v>26.352</v>
      </c>
      <c r="F3536" s="587">
        <f t="shared" si="165"/>
        <v>402605.85600000003</v>
      </c>
      <c r="G3536" s="588">
        <v>3.26</v>
      </c>
      <c r="H3536" s="586">
        <v>7.6</v>
      </c>
      <c r="I3536" s="587">
        <f t="shared" si="166"/>
        <v>116112.79999999999</v>
      </c>
      <c r="J3536" s="589">
        <f t="shared" si="167"/>
        <v>0</v>
      </c>
    </row>
    <row r="3537" spans="1:10">
      <c r="A3537" s="584">
        <v>2016</v>
      </c>
      <c r="B3537" s="585" t="s">
        <v>1131</v>
      </c>
      <c r="C3537" s="585" t="s">
        <v>31</v>
      </c>
      <c r="D3537" s="586">
        <v>48629</v>
      </c>
      <c r="E3537" s="587">
        <v>22.457999999999998</v>
      </c>
      <c r="F3537" s="587">
        <f t="shared" si="165"/>
        <v>1092110.0819999999</v>
      </c>
      <c r="G3537" s="588">
        <v>0.42</v>
      </c>
      <c r="H3537" s="586">
        <v>6.1</v>
      </c>
      <c r="I3537" s="587">
        <f t="shared" si="166"/>
        <v>296636.89999999997</v>
      </c>
      <c r="J3537" s="589">
        <f t="shared" si="167"/>
        <v>0</v>
      </c>
    </row>
    <row r="3538" spans="1:10">
      <c r="A3538" s="584">
        <v>2016</v>
      </c>
      <c r="B3538" s="585" t="s">
        <v>1131</v>
      </c>
      <c r="C3538" s="585" t="s">
        <v>31</v>
      </c>
      <c r="D3538" s="586">
        <v>89182</v>
      </c>
      <c r="E3538" s="587">
        <v>23.728000000000002</v>
      </c>
      <c r="F3538" s="587">
        <f t="shared" si="165"/>
        <v>2116110.4960000003</v>
      </c>
      <c r="G3538" s="588">
        <v>2.23</v>
      </c>
      <c r="H3538" s="586">
        <v>9.5</v>
      </c>
      <c r="I3538" s="587">
        <f t="shared" si="166"/>
        <v>847229</v>
      </c>
      <c r="J3538" s="589">
        <f t="shared" si="167"/>
        <v>0</v>
      </c>
    </row>
    <row r="3539" spans="1:10">
      <c r="A3539" s="584">
        <v>2016</v>
      </c>
      <c r="B3539" s="585" t="s">
        <v>1131</v>
      </c>
      <c r="C3539" s="585" t="s">
        <v>31</v>
      </c>
      <c r="D3539" s="586">
        <v>25851</v>
      </c>
      <c r="E3539" s="587">
        <v>25.82</v>
      </c>
      <c r="F3539" s="587">
        <f t="shared" si="165"/>
        <v>667472.82000000007</v>
      </c>
      <c r="G3539" s="588">
        <v>2.5299999999999998</v>
      </c>
      <c r="H3539" s="586">
        <v>7.8</v>
      </c>
      <c r="I3539" s="587">
        <f t="shared" si="166"/>
        <v>201637.8</v>
      </c>
      <c r="J3539" s="589">
        <f t="shared" si="167"/>
        <v>0</v>
      </c>
    </row>
    <row r="3540" spans="1:10">
      <c r="A3540" s="584">
        <v>2016</v>
      </c>
      <c r="B3540" s="585" t="s">
        <v>1131</v>
      </c>
      <c r="C3540" s="585" t="s">
        <v>31</v>
      </c>
      <c r="D3540" s="586">
        <v>77280</v>
      </c>
      <c r="E3540" s="587">
        <v>23.21</v>
      </c>
      <c r="F3540" s="587">
        <f t="shared" si="165"/>
        <v>1793668.8</v>
      </c>
      <c r="G3540" s="588">
        <v>2.76</v>
      </c>
      <c r="H3540" s="586">
        <v>7</v>
      </c>
      <c r="I3540" s="587">
        <f t="shared" si="166"/>
        <v>540960</v>
      </c>
      <c r="J3540" s="589">
        <f t="shared" si="167"/>
        <v>0</v>
      </c>
    </row>
    <row r="3541" spans="1:10">
      <c r="A3541" s="584">
        <v>2016</v>
      </c>
      <c r="B3541" s="585" t="s">
        <v>1131</v>
      </c>
      <c r="C3541" s="585" t="s">
        <v>31</v>
      </c>
      <c r="D3541" s="586">
        <v>33519</v>
      </c>
      <c r="E3541" s="587">
        <v>22.948</v>
      </c>
      <c r="F3541" s="587">
        <f t="shared" si="165"/>
        <v>769194.01199999999</v>
      </c>
      <c r="G3541" s="588">
        <v>0.57999999999999996</v>
      </c>
      <c r="H3541" s="586">
        <v>7.9</v>
      </c>
      <c r="I3541" s="587">
        <f t="shared" si="166"/>
        <v>264800.10000000003</v>
      </c>
      <c r="J3541" s="589">
        <f t="shared" si="167"/>
        <v>0</v>
      </c>
    </row>
    <row r="3542" spans="1:10">
      <c r="A3542" s="584">
        <v>2016</v>
      </c>
      <c r="B3542" s="585" t="s">
        <v>1131</v>
      </c>
      <c r="C3542" s="585" t="s">
        <v>31</v>
      </c>
      <c r="D3542" s="586">
        <v>55869</v>
      </c>
      <c r="E3542" s="587">
        <v>24.062000000000001</v>
      </c>
      <c r="F3542" s="587">
        <f t="shared" si="165"/>
        <v>1344319.878</v>
      </c>
      <c r="G3542" s="588">
        <v>2.66</v>
      </c>
      <c r="H3542" s="586">
        <v>7.4</v>
      </c>
      <c r="I3542" s="587">
        <f t="shared" si="166"/>
        <v>413430.60000000003</v>
      </c>
      <c r="J3542" s="589">
        <f t="shared" si="167"/>
        <v>0</v>
      </c>
    </row>
    <row r="3543" spans="1:10">
      <c r="A3543" s="584">
        <v>2016</v>
      </c>
      <c r="B3543" s="585" t="s">
        <v>1131</v>
      </c>
      <c r="C3543" s="585" t="s">
        <v>31</v>
      </c>
      <c r="D3543" s="586">
        <v>145219</v>
      </c>
      <c r="E3543" s="587">
        <v>23.956</v>
      </c>
      <c r="F3543" s="587">
        <f t="shared" si="165"/>
        <v>3478866.3640000001</v>
      </c>
      <c r="G3543" s="588">
        <v>2.7</v>
      </c>
      <c r="H3543" s="586">
        <v>7.6</v>
      </c>
      <c r="I3543" s="587">
        <f t="shared" si="166"/>
        <v>1103664.3999999999</v>
      </c>
      <c r="J3543" s="589">
        <f t="shared" si="167"/>
        <v>0</v>
      </c>
    </row>
    <row r="3544" spans="1:10">
      <c r="A3544" s="584">
        <v>2016</v>
      </c>
      <c r="B3544" s="585" t="s">
        <v>1131</v>
      </c>
      <c r="C3544" s="585" t="s">
        <v>31</v>
      </c>
      <c r="D3544" s="586">
        <v>279417</v>
      </c>
      <c r="E3544" s="587">
        <v>23.981999999999999</v>
      </c>
      <c r="F3544" s="587">
        <f t="shared" si="165"/>
        <v>6700978.4939999999</v>
      </c>
      <c r="G3544" s="588">
        <v>2.7</v>
      </c>
      <c r="H3544" s="586">
        <v>7.5</v>
      </c>
      <c r="I3544" s="587">
        <f t="shared" si="166"/>
        <v>2095627.5</v>
      </c>
      <c r="J3544" s="589">
        <f t="shared" si="167"/>
        <v>0</v>
      </c>
    </row>
    <row r="3545" spans="1:10">
      <c r="A3545" s="584">
        <v>2016</v>
      </c>
      <c r="B3545" s="585" t="s">
        <v>1131</v>
      </c>
      <c r="C3545" s="585" t="s">
        <v>31</v>
      </c>
      <c r="D3545" s="586">
        <v>63207</v>
      </c>
      <c r="E3545" s="587">
        <v>25.763999999999999</v>
      </c>
      <c r="F3545" s="587">
        <f t="shared" si="165"/>
        <v>1628465.148</v>
      </c>
      <c r="G3545" s="588">
        <v>2.35</v>
      </c>
      <c r="H3545" s="586">
        <v>7.6</v>
      </c>
      <c r="I3545" s="587">
        <f t="shared" si="166"/>
        <v>480373.19999999995</v>
      </c>
      <c r="J3545" s="589">
        <f t="shared" si="167"/>
        <v>0</v>
      </c>
    </row>
    <row r="3546" spans="1:10">
      <c r="A3546" s="584">
        <v>2016</v>
      </c>
      <c r="B3546" s="585" t="s">
        <v>1131</v>
      </c>
      <c r="C3546" s="585" t="s">
        <v>31</v>
      </c>
      <c r="D3546" s="586">
        <v>37896</v>
      </c>
      <c r="E3546" s="587">
        <v>25.925999999999998</v>
      </c>
      <c r="F3546" s="587">
        <f t="shared" si="165"/>
        <v>982491.696</v>
      </c>
      <c r="G3546" s="588">
        <v>2.1800000000000002</v>
      </c>
      <c r="H3546" s="586">
        <v>7.4</v>
      </c>
      <c r="I3546" s="587">
        <f t="shared" si="166"/>
        <v>280430.40000000002</v>
      </c>
      <c r="J3546" s="589">
        <f t="shared" si="167"/>
        <v>0</v>
      </c>
    </row>
    <row r="3547" spans="1:10">
      <c r="A3547" s="584">
        <v>2016</v>
      </c>
      <c r="B3547" s="585" t="s">
        <v>1131</v>
      </c>
      <c r="C3547" s="585" t="s">
        <v>31</v>
      </c>
      <c r="D3547" s="586">
        <v>38271</v>
      </c>
      <c r="E3547" s="587">
        <v>23.92</v>
      </c>
      <c r="F3547" s="587">
        <f t="shared" si="165"/>
        <v>915442.32000000007</v>
      </c>
      <c r="G3547" s="588">
        <v>2.65</v>
      </c>
      <c r="H3547" s="586">
        <v>7.6</v>
      </c>
      <c r="I3547" s="587">
        <f t="shared" si="166"/>
        <v>290859.59999999998</v>
      </c>
      <c r="J3547" s="589">
        <f t="shared" si="167"/>
        <v>0</v>
      </c>
    </row>
    <row r="3548" spans="1:10">
      <c r="A3548" s="584">
        <v>2016</v>
      </c>
      <c r="B3548" s="585" t="s">
        <v>1127</v>
      </c>
      <c r="C3548" s="585" t="s">
        <v>31</v>
      </c>
      <c r="D3548" s="586">
        <v>81830</v>
      </c>
      <c r="E3548" s="587">
        <v>17.600000000000001</v>
      </c>
      <c r="F3548" s="587">
        <f t="shared" si="165"/>
        <v>1440208</v>
      </c>
      <c r="G3548" s="588">
        <v>0.2</v>
      </c>
      <c r="H3548" s="586">
        <v>4.3</v>
      </c>
      <c r="I3548" s="587">
        <f t="shared" si="166"/>
        <v>351869</v>
      </c>
      <c r="J3548" s="589">
        <f t="shared" si="167"/>
        <v>0</v>
      </c>
    </row>
    <row r="3549" spans="1:10">
      <c r="A3549" s="584">
        <v>2016</v>
      </c>
      <c r="B3549" s="585" t="s">
        <v>1127</v>
      </c>
      <c r="C3549" s="585" t="s">
        <v>31</v>
      </c>
      <c r="D3549" s="586">
        <v>32813</v>
      </c>
      <c r="E3549" s="587">
        <v>17.600000000000001</v>
      </c>
      <c r="F3549" s="587">
        <f t="shared" si="165"/>
        <v>577508.80000000005</v>
      </c>
      <c r="G3549" s="588">
        <v>0.2</v>
      </c>
      <c r="H3549" s="586">
        <v>5.7</v>
      </c>
      <c r="I3549" s="587">
        <f t="shared" si="166"/>
        <v>187034.1</v>
      </c>
      <c r="J3549" s="589">
        <f t="shared" si="167"/>
        <v>0</v>
      </c>
    </row>
    <row r="3550" spans="1:10">
      <c r="A3550" s="584">
        <v>2016</v>
      </c>
      <c r="B3550" s="585" t="s">
        <v>1127</v>
      </c>
      <c r="C3550" s="585" t="s">
        <v>31</v>
      </c>
      <c r="D3550" s="586">
        <v>168328</v>
      </c>
      <c r="E3550" s="587">
        <v>17.506</v>
      </c>
      <c r="F3550" s="587">
        <f t="shared" si="165"/>
        <v>2946749.9679999999</v>
      </c>
      <c r="G3550" s="588">
        <v>0.19</v>
      </c>
      <c r="H3550" s="586">
        <v>4.4000000000000004</v>
      </c>
      <c r="I3550" s="587">
        <f t="shared" si="166"/>
        <v>740643.20000000007</v>
      </c>
      <c r="J3550" s="589">
        <f t="shared" si="167"/>
        <v>0</v>
      </c>
    </row>
    <row r="3551" spans="1:10">
      <c r="A3551" s="584">
        <v>2016</v>
      </c>
      <c r="B3551" s="585" t="s">
        <v>1127</v>
      </c>
      <c r="C3551" s="585" t="s">
        <v>31</v>
      </c>
      <c r="D3551" s="586">
        <v>27958</v>
      </c>
      <c r="E3551" s="587">
        <v>17.506</v>
      </c>
      <c r="F3551" s="587">
        <f t="shared" si="165"/>
        <v>489432.74800000002</v>
      </c>
      <c r="G3551" s="588">
        <v>0.23</v>
      </c>
      <c r="H3551" s="586">
        <v>4.0999999999999996</v>
      </c>
      <c r="I3551" s="587">
        <f t="shared" si="166"/>
        <v>114627.79999999999</v>
      </c>
      <c r="J3551" s="589">
        <f t="shared" si="167"/>
        <v>0</v>
      </c>
    </row>
    <row r="3552" spans="1:10">
      <c r="A3552" s="584">
        <v>2016</v>
      </c>
      <c r="B3552" s="585" t="s">
        <v>1127</v>
      </c>
      <c r="C3552" s="585" t="s">
        <v>31</v>
      </c>
      <c r="D3552" s="586">
        <v>46398</v>
      </c>
      <c r="E3552" s="587">
        <v>17.774000000000001</v>
      </c>
      <c r="F3552" s="587">
        <f t="shared" si="165"/>
        <v>824678.05200000003</v>
      </c>
      <c r="G3552" s="588">
        <v>0.22</v>
      </c>
      <c r="H3552" s="586">
        <v>5.2</v>
      </c>
      <c r="I3552" s="587">
        <f t="shared" si="166"/>
        <v>241269.6</v>
      </c>
      <c r="J3552" s="589">
        <f t="shared" si="167"/>
        <v>0</v>
      </c>
    </row>
    <row r="3553" spans="1:10">
      <c r="A3553" s="584">
        <v>2016</v>
      </c>
      <c r="B3553" s="585" t="s">
        <v>1127</v>
      </c>
      <c r="C3553" s="585" t="s">
        <v>31</v>
      </c>
      <c r="D3553" s="586">
        <v>79243</v>
      </c>
      <c r="E3553" s="587">
        <v>17.526</v>
      </c>
      <c r="F3553" s="587">
        <f t="shared" si="165"/>
        <v>1388812.818</v>
      </c>
      <c r="G3553" s="588">
        <v>0.2</v>
      </c>
      <c r="H3553" s="586">
        <v>4.4000000000000004</v>
      </c>
      <c r="I3553" s="587">
        <f t="shared" si="166"/>
        <v>348669.2</v>
      </c>
      <c r="J3553" s="589">
        <f t="shared" si="167"/>
        <v>0</v>
      </c>
    </row>
    <row r="3554" spans="1:10">
      <c r="A3554" s="584">
        <v>2016</v>
      </c>
      <c r="B3554" s="585" t="s">
        <v>1127</v>
      </c>
      <c r="C3554" s="585" t="s">
        <v>31</v>
      </c>
      <c r="D3554" s="586">
        <v>98940</v>
      </c>
      <c r="E3554" s="587">
        <v>17.21</v>
      </c>
      <c r="F3554" s="587">
        <f t="shared" si="165"/>
        <v>1702757.4000000001</v>
      </c>
      <c r="G3554" s="588">
        <v>0.19</v>
      </c>
      <c r="H3554" s="586">
        <v>4.3</v>
      </c>
      <c r="I3554" s="587">
        <f t="shared" si="166"/>
        <v>425442</v>
      </c>
      <c r="J3554" s="589">
        <f t="shared" si="167"/>
        <v>0</v>
      </c>
    </row>
    <row r="3555" spans="1:10">
      <c r="A3555" s="584">
        <v>2016</v>
      </c>
      <c r="B3555" s="585" t="s">
        <v>1127</v>
      </c>
      <c r="C3555" s="585" t="s">
        <v>31</v>
      </c>
      <c r="D3555" s="586">
        <v>82725</v>
      </c>
      <c r="E3555" s="587">
        <v>17</v>
      </c>
      <c r="F3555" s="587">
        <f t="shared" si="165"/>
        <v>1406325</v>
      </c>
      <c r="G3555" s="588">
        <v>0.18</v>
      </c>
      <c r="H3555" s="586">
        <v>4.3</v>
      </c>
      <c r="I3555" s="587">
        <f t="shared" si="166"/>
        <v>355717.5</v>
      </c>
      <c r="J3555" s="589">
        <f t="shared" si="167"/>
        <v>0</v>
      </c>
    </row>
    <row r="3556" spans="1:10">
      <c r="A3556" s="584">
        <v>2016</v>
      </c>
      <c r="B3556" s="585" t="s">
        <v>1127</v>
      </c>
      <c r="C3556" s="585" t="s">
        <v>31</v>
      </c>
      <c r="D3556" s="586">
        <v>66218</v>
      </c>
      <c r="E3556" s="587">
        <v>17.170000000000002</v>
      </c>
      <c r="F3556" s="587">
        <f t="shared" si="165"/>
        <v>1136963.06</v>
      </c>
      <c r="G3556" s="588">
        <v>0.18</v>
      </c>
      <c r="H3556" s="586">
        <v>4.3</v>
      </c>
      <c r="I3556" s="587">
        <f t="shared" si="166"/>
        <v>284737.39999999997</v>
      </c>
      <c r="J3556" s="589">
        <f t="shared" si="167"/>
        <v>0</v>
      </c>
    </row>
    <row r="3557" spans="1:10">
      <c r="A3557" s="584">
        <v>2016</v>
      </c>
      <c r="B3557" s="585" t="s">
        <v>1127</v>
      </c>
      <c r="C3557" s="585" t="s">
        <v>31</v>
      </c>
      <c r="D3557" s="586">
        <v>47834</v>
      </c>
      <c r="E3557" s="587">
        <v>17.04</v>
      </c>
      <c r="F3557" s="587">
        <f t="shared" si="165"/>
        <v>815091.36</v>
      </c>
      <c r="G3557" s="588">
        <v>0.24</v>
      </c>
      <c r="H3557" s="586">
        <v>4.0999999999999996</v>
      </c>
      <c r="I3557" s="587">
        <f t="shared" si="166"/>
        <v>196119.4</v>
      </c>
      <c r="J3557" s="589">
        <f t="shared" si="167"/>
        <v>0</v>
      </c>
    </row>
    <row r="3558" spans="1:10">
      <c r="A3558" s="584">
        <v>2016</v>
      </c>
      <c r="B3558" s="585" t="s">
        <v>1127</v>
      </c>
      <c r="C3558" s="585" t="s">
        <v>31</v>
      </c>
      <c r="D3558" s="586">
        <v>31909</v>
      </c>
      <c r="E3558" s="587">
        <v>17.04</v>
      </c>
      <c r="F3558" s="587">
        <f t="shared" si="165"/>
        <v>543729.36</v>
      </c>
      <c r="G3558" s="588">
        <v>0.25</v>
      </c>
      <c r="H3558" s="586">
        <v>4.8</v>
      </c>
      <c r="I3558" s="587">
        <f t="shared" si="166"/>
        <v>153163.19999999998</v>
      </c>
      <c r="J3558" s="589">
        <f t="shared" si="167"/>
        <v>0</v>
      </c>
    </row>
    <row r="3559" spans="1:10">
      <c r="A3559" s="584">
        <v>2016</v>
      </c>
      <c r="B3559" s="585" t="s">
        <v>1127</v>
      </c>
      <c r="C3559" s="585" t="s">
        <v>31</v>
      </c>
      <c r="D3559" s="586">
        <v>16141</v>
      </c>
      <c r="E3559" s="587">
        <v>17.04</v>
      </c>
      <c r="F3559" s="587">
        <f t="shared" si="165"/>
        <v>275042.64</v>
      </c>
      <c r="G3559" s="588">
        <v>0.18</v>
      </c>
      <c r="H3559" s="586">
        <v>4.0999999999999996</v>
      </c>
      <c r="I3559" s="587">
        <f t="shared" si="166"/>
        <v>66178.099999999991</v>
      </c>
      <c r="J3559" s="589">
        <f t="shared" si="167"/>
        <v>0</v>
      </c>
    </row>
    <row r="3560" spans="1:10">
      <c r="A3560" s="584">
        <v>2016</v>
      </c>
      <c r="B3560" s="585" t="s">
        <v>1127</v>
      </c>
      <c r="C3560" s="585" t="s">
        <v>31</v>
      </c>
      <c r="D3560" s="586">
        <v>278418</v>
      </c>
      <c r="E3560" s="587">
        <v>17.510000000000002</v>
      </c>
      <c r="F3560" s="587">
        <f t="shared" si="165"/>
        <v>4875099.1800000006</v>
      </c>
      <c r="G3560" s="588">
        <v>0.19</v>
      </c>
      <c r="H3560" s="586">
        <v>4.3</v>
      </c>
      <c r="I3560" s="587">
        <f t="shared" si="166"/>
        <v>1197197.3999999999</v>
      </c>
      <c r="J3560" s="589">
        <f t="shared" si="167"/>
        <v>0</v>
      </c>
    </row>
    <row r="3561" spans="1:10">
      <c r="A3561" s="584">
        <v>2016</v>
      </c>
      <c r="B3561" s="585" t="s">
        <v>1127</v>
      </c>
      <c r="C3561" s="585" t="s">
        <v>31</v>
      </c>
      <c r="D3561" s="586">
        <v>81476</v>
      </c>
      <c r="E3561" s="587">
        <v>17.190000000000001</v>
      </c>
      <c r="F3561" s="587">
        <f t="shared" si="165"/>
        <v>1400572.4400000002</v>
      </c>
      <c r="G3561" s="588">
        <v>0.24</v>
      </c>
      <c r="H3561" s="586">
        <v>4</v>
      </c>
      <c r="I3561" s="587">
        <f t="shared" si="166"/>
        <v>325904</v>
      </c>
      <c r="J3561" s="589">
        <f t="shared" si="167"/>
        <v>0</v>
      </c>
    </row>
    <row r="3562" spans="1:10">
      <c r="A3562" s="584">
        <v>2016</v>
      </c>
      <c r="B3562" s="585" t="s">
        <v>1127</v>
      </c>
      <c r="C3562" s="585" t="s">
        <v>31</v>
      </c>
      <c r="D3562" s="586">
        <v>51464</v>
      </c>
      <c r="E3562" s="587">
        <v>17.46</v>
      </c>
      <c r="F3562" s="587">
        <f t="shared" si="165"/>
        <v>898561.44000000006</v>
      </c>
      <c r="G3562" s="588">
        <v>0.19</v>
      </c>
      <c r="H3562" s="586">
        <v>4.3</v>
      </c>
      <c r="I3562" s="587">
        <f t="shared" si="166"/>
        <v>221295.19999999998</v>
      </c>
      <c r="J3562" s="589">
        <f t="shared" si="167"/>
        <v>0</v>
      </c>
    </row>
    <row r="3563" spans="1:10">
      <c r="A3563" s="584">
        <v>2016</v>
      </c>
      <c r="B3563" s="585" t="s">
        <v>1127</v>
      </c>
      <c r="C3563" s="585" t="s">
        <v>31</v>
      </c>
      <c r="D3563" s="586">
        <v>50279</v>
      </c>
      <c r="E3563" s="587">
        <v>18.02</v>
      </c>
      <c r="F3563" s="587">
        <f t="shared" si="165"/>
        <v>906027.58</v>
      </c>
      <c r="G3563" s="588">
        <v>0.21</v>
      </c>
      <c r="H3563" s="586">
        <v>4.7</v>
      </c>
      <c r="I3563" s="587">
        <f t="shared" si="166"/>
        <v>236311.30000000002</v>
      </c>
      <c r="J3563" s="589">
        <f t="shared" si="167"/>
        <v>0</v>
      </c>
    </row>
    <row r="3564" spans="1:10">
      <c r="A3564" s="584">
        <v>2016</v>
      </c>
      <c r="B3564" s="585" t="s">
        <v>1127</v>
      </c>
      <c r="C3564" s="585" t="s">
        <v>31</v>
      </c>
      <c r="D3564" s="586">
        <v>31678</v>
      </c>
      <c r="E3564" s="587">
        <v>17.100000000000001</v>
      </c>
      <c r="F3564" s="587">
        <f t="shared" si="165"/>
        <v>541693.80000000005</v>
      </c>
      <c r="G3564" s="588">
        <v>0.23</v>
      </c>
      <c r="H3564" s="586">
        <v>4.2</v>
      </c>
      <c r="I3564" s="587">
        <f t="shared" si="166"/>
        <v>133047.6</v>
      </c>
      <c r="J3564" s="589">
        <f t="shared" si="167"/>
        <v>0</v>
      </c>
    </row>
    <row r="3565" spans="1:10">
      <c r="A3565" s="584">
        <v>2016</v>
      </c>
      <c r="B3565" s="585" t="s">
        <v>1127</v>
      </c>
      <c r="C3565" s="585" t="s">
        <v>31</v>
      </c>
      <c r="D3565" s="586">
        <v>19481</v>
      </c>
      <c r="E3565" s="587">
        <v>17.739999999999998</v>
      </c>
      <c r="F3565" s="587">
        <f t="shared" si="165"/>
        <v>345592.93999999994</v>
      </c>
      <c r="G3565" s="588">
        <v>0.2</v>
      </c>
      <c r="H3565" s="586">
        <v>4.4000000000000004</v>
      </c>
      <c r="I3565" s="587">
        <f t="shared" si="166"/>
        <v>85716.400000000009</v>
      </c>
      <c r="J3565" s="589">
        <f t="shared" si="167"/>
        <v>0</v>
      </c>
    </row>
    <row r="3566" spans="1:10">
      <c r="A3566" s="584">
        <v>2016</v>
      </c>
      <c r="B3566" s="585" t="s">
        <v>1131</v>
      </c>
      <c r="C3566" s="585" t="s">
        <v>31</v>
      </c>
      <c r="D3566" s="586">
        <v>60021</v>
      </c>
      <c r="E3566" s="587">
        <v>21.219000000000001</v>
      </c>
      <c r="F3566" s="587">
        <f t="shared" si="165"/>
        <v>1273585.5990000002</v>
      </c>
      <c r="G3566" s="588">
        <v>3.44</v>
      </c>
      <c r="H3566" s="586">
        <v>9</v>
      </c>
      <c r="I3566" s="587">
        <f t="shared" si="166"/>
        <v>540189</v>
      </c>
      <c r="J3566" s="589">
        <f t="shared" si="167"/>
        <v>0</v>
      </c>
    </row>
    <row r="3567" spans="1:10">
      <c r="A3567" s="584">
        <v>2016</v>
      </c>
      <c r="B3567" s="585" t="s">
        <v>1131</v>
      </c>
      <c r="C3567" s="585" t="s">
        <v>31</v>
      </c>
      <c r="D3567" s="586">
        <v>23009</v>
      </c>
      <c r="E3567" s="587">
        <v>24.24</v>
      </c>
      <c r="F3567" s="587">
        <f t="shared" si="165"/>
        <v>557738.15999999992</v>
      </c>
      <c r="G3567" s="588">
        <v>4.09</v>
      </c>
      <c r="H3567" s="586">
        <v>11.6</v>
      </c>
      <c r="I3567" s="587">
        <f t="shared" si="166"/>
        <v>266904.39999999997</v>
      </c>
      <c r="J3567" s="589">
        <f t="shared" si="167"/>
        <v>0</v>
      </c>
    </row>
    <row r="3568" spans="1:10">
      <c r="A3568" s="584">
        <v>2016</v>
      </c>
      <c r="B3568" s="585" t="s">
        <v>1131</v>
      </c>
      <c r="C3568" s="585" t="s">
        <v>31</v>
      </c>
      <c r="D3568" s="586">
        <v>7191</v>
      </c>
      <c r="E3568" s="587">
        <v>23.25</v>
      </c>
      <c r="F3568" s="587">
        <f t="shared" si="165"/>
        <v>167190.75</v>
      </c>
      <c r="G3568" s="588">
        <v>4.3899999999999997</v>
      </c>
      <c r="H3568" s="586">
        <v>13.2</v>
      </c>
      <c r="I3568" s="587">
        <f t="shared" si="166"/>
        <v>94921.2</v>
      </c>
      <c r="J3568" s="589">
        <f t="shared" si="167"/>
        <v>0</v>
      </c>
    </row>
    <row r="3569" spans="1:10">
      <c r="A3569" s="584">
        <v>2016</v>
      </c>
      <c r="B3569" s="585" t="s">
        <v>1131</v>
      </c>
      <c r="C3569" s="585" t="s">
        <v>31</v>
      </c>
      <c r="D3569" s="586">
        <v>12</v>
      </c>
      <c r="E3569" s="587">
        <v>20.5</v>
      </c>
      <c r="F3569" s="587">
        <f t="shared" si="165"/>
        <v>246</v>
      </c>
      <c r="G3569" s="588">
        <v>2.76</v>
      </c>
      <c r="H3569" s="586">
        <v>15</v>
      </c>
      <c r="I3569" s="587">
        <f t="shared" si="166"/>
        <v>180</v>
      </c>
      <c r="J3569" s="589">
        <f t="shared" si="167"/>
        <v>0</v>
      </c>
    </row>
    <row r="3570" spans="1:10">
      <c r="A3570" s="584">
        <v>2016</v>
      </c>
      <c r="B3570" s="585" t="s">
        <v>1131</v>
      </c>
      <c r="C3570" s="585" t="s">
        <v>31</v>
      </c>
      <c r="D3570" s="586">
        <v>500</v>
      </c>
      <c r="E3570" s="587">
        <v>19.18</v>
      </c>
      <c r="F3570" s="587">
        <f t="shared" si="165"/>
        <v>9590</v>
      </c>
      <c r="G3570" s="588">
        <v>0.84</v>
      </c>
      <c r="H3570" s="586">
        <v>12.4</v>
      </c>
      <c r="I3570" s="587">
        <f t="shared" si="166"/>
        <v>6200</v>
      </c>
      <c r="J3570" s="589">
        <f t="shared" si="167"/>
        <v>0</v>
      </c>
    </row>
    <row r="3571" spans="1:10">
      <c r="A3571" s="584">
        <v>2016</v>
      </c>
      <c r="B3571" s="585" t="s">
        <v>1131</v>
      </c>
      <c r="C3571" s="585" t="s">
        <v>31</v>
      </c>
      <c r="D3571" s="586">
        <v>1611</v>
      </c>
      <c r="E3571" s="587">
        <v>21.89</v>
      </c>
      <c r="F3571" s="587">
        <f t="shared" si="165"/>
        <v>35264.79</v>
      </c>
      <c r="G3571" s="588">
        <v>3.63</v>
      </c>
      <c r="H3571" s="586">
        <v>10.1</v>
      </c>
      <c r="I3571" s="587">
        <f t="shared" si="166"/>
        <v>16271.099999999999</v>
      </c>
      <c r="J3571" s="589">
        <f t="shared" si="167"/>
        <v>0</v>
      </c>
    </row>
    <row r="3572" spans="1:10">
      <c r="A3572" s="584">
        <v>2016</v>
      </c>
      <c r="B3572" s="585" t="s">
        <v>1131</v>
      </c>
      <c r="C3572" s="585" t="s">
        <v>31</v>
      </c>
      <c r="D3572" s="586">
        <v>18358</v>
      </c>
      <c r="E3572" s="587">
        <v>21.62</v>
      </c>
      <c r="F3572" s="587">
        <f t="shared" si="165"/>
        <v>396899.96</v>
      </c>
      <c r="G3572" s="588">
        <v>3.5</v>
      </c>
      <c r="H3572" s="586">
        <v>10.5</v>
      </c>
      <c r="I3572" s="587">
        <f t="shared" si="166"/>
        <v>192759</v>
      </c>
      <c r="J3572" s="589">
        <f t="shared" si="167"/>
        <v>0</v>
      </c>
    </row>
    <row r="3573" spans="1:10">
      <c r="A3573" s="584">
        <v>2016</v>
      </c>
      <c r="B3573" s="585" t="s">
        <v>1131</v>
      </c>
      <c r="C3573" s="585" t="s">
        <v>31</v>
      </c>
      <c r="D3573" s="586">
        <v>4441</v>
      </c>
      <c r="E3573" s="587">
        <v>15.33</v>
      </c>
      <c r="F3573" s="587">
        <f t="shared" si="165"/>
        <v>68080.53</v>
      </c>
      <c r="G3573" s="588">
        <v>2.5499999999999998</v>
      </c>
      <c r="H3573" s="586">
        <v>21</v>
      </c>
      <c r="I3573" s="587">
        <f t="shared" si="166"/>
        <v>93261</v>
      </c>
      <c r="J3573" s="589">
        <f t="shared" si="167"/>
        <v>0</v>
      </c>
    </row>
    <row r="3574" spans="1:10">
      <c r="A3574" s="584">
        <v>2016</v>
      </c>
      <c r="B3574" s="585" t="s">
        <v>1131</v>
      </c>
      <c r="C3574" s="585" t="s">
        <v>31</v>
      </c>
      <c r="D3574" s="586">
        <v>14388</v>
      </c>
      <c r="E3574" s="587">
        <v>19.670000000000002</v>
      </c>
      <c r="F3574" s="587">
        <f t="shared" si="165"/>
        <v>283011.96000000002</v>
      </c>
      <c r="G3574" s="588">
        <v>2.8</v>
      </c>
      <c r="H3574" s="586">
        <v>10</v>
      </c>
      <c r="I3574" s="587">
        <f t="shared" si="166"/>
        <v>143880</v>
      </c>
      <c r="J3574" s="589">
        <f t="shared" si="167"/>
        <v>0</v>
      </c>
    </row>
    <row r="3575" spans="1:10">
      <c r="A3575" s="584">
        <v>2016</v>
      </c>
      <c r="B3575" s="585" t="s">
        <v>1131</v>
      </c>
      <c r="C3575" s="585" t="s">
        <v>31</v>
      </c>
      <c r="D3575" s="586">
        <v>11531</v>
      </c>
      <c r="E3575" s="587">
        <v>15.55</v>
      </c>
      <c r="F3575" s="587">
        <f t="shared" si="165"/>
        <v>179307.05000000002</v>
      </c>
      <c r="G3575" s="588">
        <v>2.3199999999999998</v>
      </c>
      <c r="H3575" s="586">
        <v>23.5</v>
      </c>
      <c r="I3575" s="587">
        <f t="shared" si="166"/>
        <v>270978.5</v>
      </c>
      <c r="J3575" s="589">
        <f t="shared" si="167"/>
        <v>0</v>
      </c>
    </row>
    <row r="3576" spans="1:10">
      <c r="A3576" s="584">
        <v>2016</v>
      </c>
      <c r="B3576" s="585" t="s">
        <v>1131</v>
      </c>
      <c r="C3576" s="585" t="s">
        <v>31</v>
      </c>
      <c r="D3576" s="586">
        <v>94147</v>
      </c>
      <c r="E3576" s="587">
        <v>22.338000000000001</v>
      </c>
      <c r="F3576" s="587">
        <f t="shared" si="165"/>
        <v>2103055.6860000002</v>
      </c>
      <c r="G3576" s="588">
        <v>2.91</v>
      </c>
      <c r="H3576" s="586">
        <v>8.5</v>
      </c>
      <c r="I3576" s="587">
        <f t="shared" si="166"/>
        <v>800249.5</v>
      </c>
      <c r="J3576" s="589">
        <f t="shared" si="167"/>
        <v>0</v>
      </c>
    </row>
    <row r="3577" spans="1:10">
      <c r="A3577" s="584">
        <v>2016</v>
      </c>
      <c r="B3577" s="585" t="s">
        <v>1131</v>
      </c>
      <c r="C3577" s="585" t="s">
        <v>31</v>
      </c>
      <c r="D3577" s="586">
        <v>80455</v>
      </c>
      <c r="E3577" s="587">
        <v>23</v>
      </c>
      <c r="F3577" s="587">
        <f t="shared" si="165"/>
        <v>1850465</v>
      </c>
      <c r="G3577" s="588">
        <v>2.92</v>
      </c>
      <c r="H3577" s="586">
        <v>8.1999999999999993</v>
      </c>
      <c r="I3577" s="587">
        <f t="shared" si="166"/>
        <v>659731</v>
      </c>
      <c r="J3577" s="589">
        <f t="shared" si="167"/>
        <v>0</v>
      </c>
    </row>
    <row r="3578" spans="1:10">
      <c r="A3578" s="584">
        <v>2016</v>
      </c>
      <c r="B3578" s="585" t="s">
        <v>1131</v>
      </c>
      <c r="C3578" s="585" t="s">
        <v>31</v>
      </c>
      <c r="D3578" s="586">
        <v>32745</v>
      </c>
      <c r="E3578" s="587">
        <v>22.646000000000001</v>
      </c>
      <c r="F3578" s="587">
        <f t="shared" si="165"/>
        <v>741543.27</v>
      </c>
      <c r="G3578" s="588">
        <v>3.06</v>
      </c>
      <c r="H3578" s="586">
        <v>7.9</v>
      </c>
      <c r="I3578" s="587">
        <f t="shared" si="166"/>
        <v>258685.5</v>
      </c>
      <c r="J3578" s="589">
        <f t="shared" si="167"/>
        <v>0</v>
      </c>
    </row>
    <row r="3579" spans="1:10">
      <c r="A3579" s="584">
        <v>2016</v>
      </c>
      <c r="B3579" s="585" t="s">
        <v>1131</v>
      </c>
      <c r="C3579" s="585" t="s">
        <v>31</v>
      </c>
      <c r="D3579" s="586">
        <v>24446</v>
      </c>
      <c r="E3579" s="587">
        <v>23.45</v>
      </c>
      <c r="F3579" s="587">
        <f t="shared" si="165"/>
        <v>573258.69999999995</v>
      </c>
      <c r="G3579" s="588">
        <v>1.3</v>
      </c>
      <c r="H3579" s="586">
        <v>5.7</v>
      </c>
      <c r="I3579" s="587">
        <f t="shared" si="166"/>
        <v>139342.20000000001</v>
      </c>
      <c r="J3579" s="589">
        <f t="shared" si="167"/>
        <v>0</v>
      </c>
    </row>
    <row r="3580" spans="1:10">
      <c r="A3580" s="584">
        <v>2016</v>
      </c>
      <c r="B3580" s="585" t="s">
        <v>1131</v>
      </c>
      <c r="C3580" s="585" t="s">
        <v>31</v>
      </c>
      <c r="D3580" s="586">
        <v>18277</v>
      </c>
      <c r="E3580" s="587">
        <v>23.84</v>
      </c>
      <c r="F3580" s="587">
        <f t="shared" si="165"/>
        <v>435723.68</v>
      </c>
      <c r="G3580" s="588">
        <v>2.94</v>
      </c>
      <c r="H3580" s="586">
        <v>7</v>
      </c>
      <c r="I3580" s="587">
        <f t="shared" si="166"/>
        <v>127939</v>
      </c>
      <c r="J3580" s="589">
        <f t="shared" si="167"/>
        <v>0</v>
      </c>
    </row>
    <row r="3581" spans="1:10">
      <c r="A3581" s="584">
        <v>2016</v>
      </c>
      <c r="B3581" s="585" t="s">
        <v>1131</v>
      </c>
      <c r="C3581" s="585" t="s">
        <v>31</v>
      </c>
      <c r="D3581" s="586">
        <v>70570</v>
      </c>
      <c r="E3581" s="587">
        <v>23.16</v>
      </c>
      <c r="F3581" s="587">
        <f t="shared" si="165"/>
        <v>1634401.2</v>
      </c>
      <c r="G3581" s="588">
        <v>3.45</v>
      </c>
      <c r="H3581" s="586">
        <v>7.5</v>
      </c>
      <c r="I3581" s="587">
        <f t="shared" si="166"/>
        <v>529275</v>
      </c>
      <c r="J3581" s="589">
        <f t="shared" si="167"/>
        <v>0</v>
      </c>
    </row>
    <row r="3582" spans="1:10">
      <c r="A3582" s="584">
        <v>2016</v>
      </c>
      <c r="B3582" s="585" t="s">
        <v>1131</v>
      </c>
      <c r="C3582" s="585" t="s">
        <v>31</v>
      </c>
      <c r="D3582" s="586">
        <v>146902</v>
      </c>
      <c r="E3582" s="587">
        <v>22.75</v>
      </c>
      <c r="F3582" s="587">
        <f t="shared" si="165"/>
        <v>3342020.5</v>
      </c>
      <c r="G3582" s="588">
        <v>3.38</v>
      </c>
      <c r="H3582" s="586">
        <v>7.6</v>
      </c>
      <c r="I3582" s="587">
        <f t="shared" si="166"/>
        <v>1116455.2</v>
      </c>
      <c r="J3582" s="589">
        <f t="shared" si="167"/>
        <v>0</v>
      </c>
    </row>
    <row r="3583" spans="1:10">
      <c r="A3583" s="584">
        <v>2016</v>
      </c>
      <c r="B3583" s="585" t="s">
        <v>1131</v>
      </c>
      <c r="C3583" s="585" t="s">
        <v>31</v>
      </c>
      <c r="D3583" s="586">
        <v>20147</v>
      </c>
      <c r="E3583" s="587">
        <v>23.29</v>
      </c>
      <c r="F3583" s="587">
        <f t="shared" si="165"/>
        <v>469223.63</v>
      </c>
      <c r="G3583" s="588">
        <v>3.28</v>
      </c>
      <c r="H3583" s="586">
        <v>7.6</v>
      </c>
      <c r="I3583" s="587">
        <f t="shared" si="166"/>
        <v>153117.19999999998</v>
      </c>
      <c r="J3583" s="589">
        <f t="shared" si="167"/>
        <v>0</v>
      </c>
    </row>
    <row r="3584" spans="1:10">
      <c r="A3584" s="584">
        <v>2016</v>
      </c>
      <c r="B3584" s="585" t="s">
        <v>1131</v>
      </c>
      <c r="C3584" s="585" t="s">
        <v>31</v>
      </c>
      <c r="D3584" s="586">
        <v>53390</v>
      </c>
      <c r="E3584" s="587">
        <v>23.245999999999999</v>
      </c>
      <c r="F3584" s="587">
        <f t="shared" si="165"/>
        <v>1241103.94</v>
      </c>
      <c r="G3584" s="588">
        <v>3.26</v>
      </c>
      <c r="H3584" s="586">
        <v>7.7</v>
      </c>
      <c r="I3584" s="587">
        <f t="shared" si="166"/>
        <v>411103</v>
      </c>
      <c r="J3584" s="589">
        <f t="shared" si="167"/>
        <v>0</v>
      </c>
    </row>
    <row r="3585" spans="1:10">
      <c r="A3585" s="584">
        <v>2016</v>
      </c>
      <c r="B3585" s="585" t="s">
        <v>1127</v>
      </c>
      <c r="C3585" s="585" t="s">
        <v>31</v>
      </c>
      <c r="D3585" s="586">
        <v>40392</v>
      </c>
      <c r="E3585" s="587">
        <v>17.934000000000001</v>
      </c>
      <c r="F3585" s="587">
        <f t="shared" si="165"/>
        <v>724390.12800000003</v>
      </c>
      <c r="G3585" s="588">
        <v>0.32</v>
      </c>
      <c r="H3585" s="586">
        <v>4.9000000000000004</v>
      </c>
      <c r="I3585" s="587">
        <f t="shared" si="166"/>
        <v>197920.80000000002</v>
      </c>
      <c r="J3585" s="589">
        <f t="shared" si="167"/>
        <v>0</v>
      </c>
    </row>
    <row r="3586" spans="1:10">
      <c r="A3586" s="584">
        <v>2016</v>
      </c>
      <c r="B3586" s="585" t="s">
        <v>1131</v>
      </c>
      <c r="C3586" s="585" t="s">
        <v>31</v>
      </c>
      <c r="D3586" s="586">
        <v>29053</v>
      </c>
      <c r="E3586" s="587">
        <v>25.922000000000001</v>
      </c>
      <c r="F3586" s="587">
        <f t="shared" si="165"/>
        <v>753111.86600000004</v>
      </c>
      <c r="G3586" s="588">
        <v>2.2799999999999998</v>
      </c>
      <c r="H3586" s="586">
        <v>7.9</v>
      </c>
      <c r="I3586" s="587">
        <f t="shared" si="166"/>
        <v>229518.7</v>
      </c>
      <c r="J3586" s="589">
        <f t="shared" si="167"/>
        <v>0</v>
      </c>
    </row>
    <row r="3587" spans="1:10">
      <c r="A3587" s="584">
        <v>2016</v>
      </c>
      <c r="B3587" s="585" t="s">
        <v>1131</v>
      </c>
      <c r="C3587" s="585" t="s">
        <v>31</v>
      </c>
      <c r="D3587" s="586">
        <v>11708</v>
      </c>
      <c r="E3587" s="587">
        <v>22.882000000000001</v>
      </c>
      <c r="F3587" s="587">
        <f t="shared" ref="F3587:F3650" si="168">E3587*D3587</f>
        <v>267902.45600000001</v>
      </c>
      <c r="G3587" s="588">
        <v>3.55</v>
      </c>
      <c r="H3587" s="586">
        <v>9</v>
      </c>
      <c r="I3587" s="587">
        <f t="shared" ref="I3587:I3650" si="169">H3587*D3587</f>
        <v>105372</v>
      </c>
      <c r="J3587" s="589">
        <f t="shared" ref="J3587:J3650" si="170">IF(B3587="LIG",1,0)</f>
        <v>0</v>
      </c>
    </row>
    <row r="3588" spans="1:10">
      <c r="A3588" s="584">
        <v>2016</v>
      </c>
      <c r="B3588" s="585" t="s">
        <v>1131</v>
      </c>
      <c r="C3588" s="585" t="s">
        <v>31</v>
      </c>
      <c r="D3588" s="586">
        <v>17350</v>
      </c>
      <c r="E3588" s="587">
        <v>22.808</v>
      </c>
      <c r="F3588" s="587">
        <f t="shared" si="168"/>
        <v>395718.8</v>
      </c>
      <c r="G3588" s="588">
        <v>2.86</v>
      </c>
      <c r="H3588" s="586">
        <v>7.8</v>
      </c>
      <c r="I3588" s="587">
        <f t="shared" si="169"/>
        <v>135330</v>
      </c>
      <c r="J3588" s="589">
        <f t="shared" si="170"/>
        <v>0</v>
      </c>
    </row>
    <row r="3589" spans="1:10">
      <c r="A3589" s="584">
        <v>2016</v>
      </c>
      <c r="B3589" s="585" t="s">
        <v>1131</v>
      </c>
      <c r="C3589" s="585" t="s">
        <v>31</v>
      </c>
      <c r="D3589" s="586">
        <v>81389</v>
      </c>
      <c r="E3589" s="587">
        <v>22.158000000000001</v>
      </c>
      <c r="F3589" s="587">
        <f t="shared" si="168"/>
        <v>1803417.4620000001</v>
      </c>
      <c r="G3589" s="588">
        <v>2.63</v>
      </c>
      <c r="H3589" s="586">
        <v>8.9</v>
      </c>
      <c r="I3589" s="587">
        <f t="shared" si="169"/>
        <v>724362.1</v>
      </c>
      <c r="J3589" s="589">
        <f t="shared" si="170"/>
        <v>0</v>
      </c>
    </row>
    <row r="3590" spans="1:10">
      <c r="A3590" s="584">
        <v>2016</v>
      </c>
      <c r="B3590" s="585" t="s">
        <v>1131</v>
      </c>
      <c r="C3590" s="585" t="s">
        <v>31</v>
      </c>
      <c r="D3590" s="586">
        <v>53826</v>
      </c>
      <c r="E3590" s="587">
        <v>22.658000000000001</v>
      </c>
      <c r="F3590" s="587">
        <f t="shared" si="168"/>
        <v>1219589.5080000001</v>
      </c>
      <c r="G3590" s="588">
        <v>3.47</v>
      </c>
      <c r="H3590" s="586">
        <v>9.6</v>
      </c>
      <c r="I3590" s="587">
        <f t="shared" si="169"/>
        <v>516729.59999999998</v>
      </c>
      <c r="J3590" s="589">
        <f t="shared" si="170"/>
        <v>0</v>
      </c>
    </row>
    <row r="3591" spans="1:10">
      <c r="A3591" s="584">
        <v>2016</v>
      </c>
      <c r="B3591" s="585" t="s">
        <v>1127</v>
      </c>
      <c r="C3591" s="585" t="s">
        <v>31</v>
      </c>
      <c r="D3591" s="586">
        <v>71833</v>
      </c>
      <c r="E3591" s="587">
        <v>17.52</v>
      </c>
      <c r="F3591" s="587">
        <f t="shared" si="168"/>
        <v>1258514.1599999999</v>
      </c>
      <c r="G3591" s="588">
        <v>0.27</v>
      </c>
      <c r="H3591" s="586">
        <v>5.7</v>
      </c>
      <c r="I3591" s="587">
        <f t="shared" si="169"/>
        <v>409448.10000000003</v>
      </c>
      <c r="J3591" s="589">
        <f t="shared" si="170"/>
        <v>0</v>
      </c>
    </row>
    <row r="3592" spans="1:10">
      <c r="A3592" s="584">
        <v>2016</v>
      </c>
      <c r="B3592" s="585" t="s">
        <v>1127</v>
      </c>
      <c r="C3592" s="585" t="s">
        <v>31</v>
      </c>
      <c r="D3592" s="586">
        <v>43972</v>
      </c>
      <c r="E3592" s="587">
        <v>17.45</v>
      </c>
      <c r="F3592" s="587">
        <f t="shared" si="168"/>
        <v>767311.4</v>
      </c>
      <c r="G3592" s="588">
        <v>0.19</v>
      </c>
      <c r="H3592" s="586">
        <v>4.4000000000000004</v>
      </c>
      <c r="I3592" s="587">
        <f t="shared" si="169"/>
        <v>193476.80000000002</v>
      </c>
      <c r="J3592" s="589">
        <f t="shared" si="170"/>
        <v>0</v>
      </c>
    </row>
    <row r="3593" spans="1:10">
      <c r="A3593" s="584">
        <v>2016</v>
      </c>
      <c r="B3593" s="585" t="s">
        <v>1127</v>
      </c>
      <c r="C3593" s="585" t="s">
        <v>31</v>
      </c>
      <c r="D3593" s="586">
        <v>80832</v>
      </c>
      <c r="E3593" s="587">
        <v>17.79</v>
      </c>
      <c r="F3593" s="587">
        <f t="shared" si="168"/>
        <v>1438001.28</v>
      </c>
      <c r="G3593" s="588">
        <v>0.28999999999999998</v>
      </c>
      <c r="H3593" s="586">
        <v>4.9000000000000004</v>
      </c>
      <c r="I3593" s="587">
        <f t="shared" si="169"/>
        <v>396076.80000000005</v>
      </c>
      <c r="J3593" s="589">
        <f t="shared" si="170"/>
        <v>0</v>
      </c>
    </row>
    <row r="3594" spans="1:10">
      <c r="A3594" s="584">
        <v>2016</v>
      </c>
      <c r="B3594" s="585" t="s">
        <v>1127</v>
      </c>
      <c r="C3594" s="585" t="s">
        <v>31</v>
      </c>
      <c r="D3594" s="586">
        <v>49053</v>
      </c>
      <c r="E3594" s="587">
        <v>17.526</v>
      </c>
      <c r="F3594" s="587">
        <f t="shared" si="168"/>
        <v>859702.87800000003</v>
      </c>
      <c r="G3594" s="588">
        <v>0.19</v>
      </c>
      <c r="H3594" s="586">
        <v>4.4000000000000004</v>
      </c>
      <c r="I3594" s="587">
        <f t="shared" si="169"/>
        <v>215833.2</v>
      </c>
      <c r="J3594" s="589">
        <f t="shared" si="170"/>
        <v>0</v>
      </c>
    </row>
    <row r="3595" spans="1:10">
      <c r="A3595" s="584">
        <v>2016</v>
      </c>
      <c r="B3595" s="585" t="s">
        <v>1127</v>
      </c>
      <c r="C3595" s="585" t="s">
        <v>31</v>
      </c>
      <c r="D3595" s="586">
        <v>32548</v>
      </c>
      <c r="E3595" s="587">
        <v>16.75</v>
      </c>
      <c r="F3595" s="587">
        <f t="shared" si="168"/>
        <v>545179</v>
      </c>
      <c r="G3595" s="588">
        <v>0.37</v>
      </c>
      <c r="H3595" s="586">
        <v>5.8</v>
      </c>
      <c r="I3595" s="587">
        <f t="shared" si="169"/>
        <v>188778.4</v>
      </c>
      <c r="J3595" s="589">
        <f t="shared" si="170"/>
        <v>0</v>
      </c>
    </row>
    <row r="3596" spans="1:10">
      <c r="A3596" s="584">
        <v>2016</v>
      </c>
      <c r="B3596" s="585" t="s">
        <v>1127</v>
      </c>
      <c r="C3596" s="585" t="s">
        <v>31</v>
      </c>
      <c r="D3596" s="586">
        <v>32245</v>
      </c>
      <c r="E3596" s="587">
        <v>17.533999999999999</v>
      </c>
      <c r="F3596" s="587">
        <f t="shared" si="168"/>
        <v>565383.82999999996</v>
      </c>
      <c r="G3596" s="588">
        <v>0.19</v>
      </c>
      <c r="H3596" s="586">
        <v>4.5</v>
      </c>
      <c r="I3596" s="587">
        <f t="shared" si="169"/>
        <v>145102.5</v>
      </c>
      <c r="J3596" s="589">
        <f t="shared" si="170"/>
        <v>0</v>
      </c>
    </row>
    <row r="3597" spans="1:10">
      <c r="A3597" s="584">
        <v>2016</v>
      </c>
      <c r="B3597" s="585" t="s">
        <v>1127</v>
      </c>
      <c r="C3597" s="585" t="s">
        <v>31</v>
      </c>
      <c r="D3597" s="586">
        <v>16152</v>
      </c>
      <c r="E3597" s="587">
        <v>17.667999999999999</v>
      </c>
      <c r="F3597" s="587">
        <f t="shared" si="168"/>
        <v>285373.53599999996</v>
      </c>
      <c r="G3597" s="588">
        <v>0.19</v>
      </c>
      <c r="H3597" s="586">
        <v>5.5</v>
      </c>
      <c r="I3597" s="587">
        <f t="shared" si="169"/>
        <v>88836</v>
      </c>
      <c r="J3597" s="589">
        <f t="shared" si="170"/>
        <v>0</v>
      </c>
    </row>
    <row r="3598" spans="1:10">
      <c r="A3598" s="584">
        <v>2016</v>
      </c>
      <c r="B3598" s="585" t="s">
        <v>1127</v>
      </c>
      <c r="C3598" s="585" t="s">
        <v>31</v>
      </c>
      <c r="D3598" s="586">
        <v>17366</v>
      </c>
      <c r="E3598" s="587">
        <v>18.065999999999999</v>
      </c>
      <c r="F3598" s="587">
        <f t="shared" si="168"/>
        <v>313734.15599999996</v>
      </c>
      <c r="G3598" s="588">
        <v>0.33</v>
      </c>
      <c r="H3598" s="586">
        <v>5</v>
      </c>
      <c r="I3598" s="587">
        <f t="shared" si="169"/>
        <v>86830</v>
      </c>
      <c r="J3598" s="589">
        <f t="shared" si="170"/>
        <v>0</v>
      </c>
    </row>
    <row r="3599" spans="1:10">
      <c r="A3599" s="584">
        <v>2016</v>
      </c>
      <c r="B3599" s="585" t="s">
        <v>1127</v>
      </c>
      <c r="C3599" s="585" t="s">
        <v>31</v>
      </c>
      <c r="D3599" s="586">
        <v>17565</v>
      </c>
      <c r="E3599" s="587">
        <v>17.882000000000001</v>
      </c>
      <c r="F3599" s="587">
        <f t="shared" si="168"/>
        <v>314097.33</v>
      </c>
      <c r="G3599" s="588">
        <v>0.18</v>
      </c>
      <c r="H3599" s="586">
        <v>4.5999999999999996</v>
      </c>
      <c r="I3599" s="587">
        <f t="shared" si="169"/>
        <v>80799</v>
      </c>
      <c r="J3599" s="589">
        <f t="shared" si="170"/>
        <v>0</v>
      </c>
    </row>
    <row r="3600" spans="1:10">
      <c r="A3600" s="584">
        <v>2016</v>
      </c>
      <c r="B3600" s="585" t="s">
        <v>1127</v>
      </c>
      <c r="C3600" s="585" t="s">
        <v>31</v>
      </c>
      <c r="D3600" s="586">
        <v>17481</v>
      </c>
      <c r="E3600" s="587">
        <v>18.004000000000001</v>
      </c>
      <c r="F3600" s="587">
        <f t="shared" si="168"/>
        <v>314727.924</v>
      </c>
      <c r="G3600" s="588">
        <v>0.24</v>
      </c>
      <c r="H3600" s="586">
        <v>5</v>
      </c>
      <c r="I3600" s="587">
        <f t="shared" si="169"/>
        <v>87405</v>
      </c>
      <c r="J3600" s="589">
        <f t="shared" si="170"/>
        <v>0</v>
      </c>
    </row>
    <row r="3601" spans="1:10">
      <c r="A3601" s="584">
        <v>2016</v>
      </c>
      <c r="B3601" s="585" t="s">
        <v>1127</v>
      </c>
      <c r="C3601" s="585" t="s">
        <v>31</v>
      </c>
      <c r="D3601" s="586">
        <v>17511</v>
      </c>
      <c r="E3601" s="587">
        <v>17.521999999999998</v>
      </c>
      <c r="F3601" s="587">
        <f t="shared" si="168"/>
        <v>306827.74199999997</v>
      </c>
      <c r="G3601" s="588">
        <v>0.19</v>
      </c>
      <c r="H3601" s="586">
        <v>4.5</v>
      </c>
      <c r="I3601" s="587">
        <f t="shared" si="169"/>
        <v>78799.5</v>
      </c>
      <c r="J3601" s="589">
        <f t="shared" si="170"/>
        <v>0</v>
      </c>
    </row>
    <row r="3602" spans="1:10">
      <c r="A3602" s="584">
        <v>2016</v>
      </c>
      <c r="B3602" s="585" t="s">
        <v>1127</v>
      </c>
      <c r="C3602" s="585" t="s">
        <v>31</v>
      </c>
      <c r="D3602" s="586">
        <v>17721</v>
      </c>
      <c r="E3602" s="587">
        <v>17.32</v>
      </c>
      <c r="F3602" s="587">
        <f t="shared" si="168"/>
        <v>306927.72000000003</v>
      </c>
      <c r="G3602" s="588">
        <v>0.2</v>
      </c>
      <c r="H3602" s="586">
        <v>4.4000000000000004</v>
      </c>
      <c r="I3602" s="587">
        <f t="shared" si="169"/>
        <v>77972.400000000009</v>
      </c>
      <c r="J3602" s="589">
        <f t="shared" si="170"/>
        <v>0</v>
      </c>
    </row>
    <row r="3603" spans="1:10">
      <c r="A3603" s="584">
        <v>2016</v>
      </c>
      <c r="B3603" s="585" t="s">
        <v>1127</v>
      </c>
      <c r="C3603" s="585" t="s">
        <v>31</v>
      </c>
      <c r="D3603" s="586">
        <v>35388</v>
      </c>
      <c r="E3603" s="587">
        <v>17.937000000000001</v>
      </c>
      <c r="F3603" s="587">
        <f t="shared" si="168"/>
        <v>634754.5560000001</v>
      </c>
      <c r="G3603" s="588">
        <v>0.27</v>
      </c>
      <c r="H3603" s="586">
        <v>5.8</v>
      </c>
      <c r="I3603" s="587">
        <f t="shared" si="169"/>
        <v>205250.4</v>
      </c>
      <c r="J3603" s="589">
        <f t="shared" si="170"/>
        <v>0</v>
      </c>
    </row>
    <row r="3604" spans="1:10">
      <c r="A3604" s="584">
        <v>2016</v>
      </c>
      <c r="B3604" s="585" t="s">
        <v>1127</v>
      </c>
      <c r="C3604" s="585" t="s">
        <v>31</v>
      </c>
      <c r="D3604" s="586">
        <v>16997</v>
      </c>
      <c r="E3604" s="587">
        <v>17.34</v>
      </c>
      <c r="F3604" s="587">
        <f t="shared" si="168"/>
        <v>294727.98</v>
      </c>
      <c r="G3604" s="588">
        <v>0.28000000000000003</v>
      </c>
      <c r="H3604" s="586">
        <v>3.9</v>
      </c>
      <c r="I3604" s="587">
        <f t="shared" si="169"/>
        <v>66288.3</v>
      </c>
      <c r="J3604" s="589">
        <f t="shared" si="170"/>
        <v>0</v>
      </c>
    </row>
    <row r="3605" spans="1:10">
      <c r="A3605" s="584">
        <v>2016</v>
      </c>
      <c r="B3605" s="585" t="s">
        <v>1127</v>
      </c>
      <c r="C3605" s="585" t="s">
        <v>31</v>
      </c>
      <c r="D3605" s="586">
        <v>28169</v>
      </c>
      <c r="E3605" s="587">
        <v>17.963999999999999</v>
      </c>
      <c r="F3605" s="587">
        <f t="shared" si="168"/>
        <v>506027.91599999997</v>
      </c>
      <c r="G3605" s="588">
        <v>0.25</v>
      </c>
      <c r="H3605" s="586">
        <v>5</v>
      </c>
      <c r="I3605" s="587">
        <f t="shared" si="169"/>
        <v>140845</v>
      </c>
      <c r="J3605" s="589">
        <f t="shared" si="170"/>
        <v>0</v>
      </c>
    </row>
    <row r="3606" spans="1:10">
      <c r="A3606" s="584">
        <v>2016</v>
      </c>
      <c r="B3606" s="585" t="s">
        <v>1127</v>
      </c>
      <c r="C3606" s="585" t="s">
        <v>31</v>
      </c>
      <c r="D3606" s="586">
        <v>14030</v>
      </c>
      <c r="E3606" s="587">
        <v>17.61</v>
      </c>
      <c r="F3606" s="587">
        <f t="shared" si="168"/>
        <v>247068.3</v>
      </c>
      <c r="G3606" s="588">
        <v>0.28000000000000003</v>
      </c>
      <c r="H3606" s="586">
        <v>5.5</v>
      </c>
      <c r="I3606" s="587">
        <f t="shared" si="169"/>
        <v>77165</v>
      </c>
      <c r="J3606" s="589">
        <f t="shared" si="170"/>
        <v>0</v>
      </c>
    </row>
    <row r="3607" spans="1:10">
      <c r="A3607" s="584">
        <v>2016</v>
      </c>
      <c r="B3607" s="585" t="s">
        <v>1127</v>
      </c>
      <c r="C3607" s="585" t="s">
        <v>31</v>
      </c>
      <c r="D3607" s="586">
        <v>57241</v>
      </c>
      <c r="E3607" s="587">
        <v>16.738</v>
      </c>
      <c r="F3607" s="587">
        <f t="shared" si="168"/>
        <v>958099.85800000001</v>
      </c>
      <c r="G3607" s="588">
        <v>0.28000000000000003</v>
      </c>
      <c r="H3607" s="586">
        <v>5.0999999999999996</v>
      </c>
      <c r="I3607" s="587">
        <f t="shared" si="169"/>
        <v>291929.09999999998</v>
      </c>
      <c r="J3607" s="589">
        <f t="shared" si="170"/>
        <v>0</v>
      </c>
    </row>
    <row r="3608" spans="1:10">
      <c r="A3608" s="584">
        <v>2016</v>
      </c>
      <c r="B3608" s="585" t="s">
        <v>1131</v>
      </c>
      <c r="C3608" s="585" t="s">
        <v>31</v>
      </c>
      <c r="D3608" s="586">
        <v>18014</v>
      </c>
      <c r="E3608" s="587">
        <v>21.64</v>
      </c>
      <c r="F3608" s="587">
        <f t="shared" si="168"/>
        <v>389822.96</v>
      </c>
      <c r="G3608" s="588">
        <v>3.15</v>
      </c>
      <c r="H3608" s="586">
        <v>12.9</v>
      </c>
      <c r="I3608" s="587">
        <f t="shared" si="169"/>
        <v>232380.6</v>
      </c>
      <c r="J3608" s="589">
        <f t="shared" si="170"/>
        <v>0</v>
      </c>
    </row>
    <row r="3609" spans="1:10">
      <c r="A3609" s="584">
        <v>2016</v>
      </c>
      <c r="B3609" s="585" t="s">
        <v>1127</v>
      </c>
      <c r="C3609" s="585" t="s">
        <v>31</v>
      </c>
      <c r="D3609" s="586">
        <v>16474</v>
      </c>
      <c r="E3609" s="587">
        <v>17.73</v>
      </c>
      <c r="F3609" s="587">
        <f t="shared" si="168"/>
        <v>292084.02</v>
      </c>
      <c r="G3609" s="588">
        <v>0.25</v>
      </c>
      <c r="H3609" s="586">
        <v>5.5</v>
      </c>
      <c r="I3609" s="587">
        <f t="shared" si="169"/>
        <v>90607</v>
      </c>
      <c r="J3609" s="589">
        <f t="shared" si="170"/>
        <v>0</v>
      </c>
    </row>
    <row r="3610" spans="1:10">
      <c r="A3610" s="584">
        <v>2016</v>
      </c>
      <c r="B3610" s="585" t="s">
        <v>1127</v>
      </c>
      <c r="C3610" s="585" t="s">
        <v>31</v>
      </c>
      <c r="D3610" s="586">
        <v>82246</v>
      </c>
      <c r="E3610" s="587">
        <v>17.649999999999999</v>
      </c>
      <c r="F3610" s="587">
        <f t="shared" si="168"/>
        <v>1451641.9</v>
      </c>
      <c r="G3610" s="588">
        <v>0.24</v>
      </c>
      <c r="H3610" s="586">
        <v>5.7</v>
      </c>
      <c r="I3610" s="587">
        <f t="shared" si="169"/>
        <v>468802.2</v>
      </c>
      <c r="J3610" s="589">
        <f t="shared" si="170"/>
        <v>0</v>
      </c>
    </row>
    <row r="3611" spans="1:10">
      <c r="A3611" s="584">
        <v>2016</v>
      </c>
      <c r="B3611" s="585" t="s">
        <v>1127</v>
      </c>
      <c r="C3611" s="585" t="s">
        <v>31</v>
      </c>
      <c r="D3611" s="586">
        <v>32250</v>
      </c>
      <c r="E3611" s="587">
        <v>17.89</v>
      </c>
      <c r="F3611" s="587">
        <f t="shared" si="168"/>
        <v>576952.5</v>
      </c>
      <c r="G3611" s="588">
        <v>0.25</v>
      </c>
      <c r="H3611" s="586">
        <v>5.0999999999999996</v>
      </c>
      <c r="I3611" s="587">
        <f t="shared" si="169"/>
        <v>164475</v>
      </c>
      <c r="J3611" s="589">
        <f t="shared" si="170"/>
        <v>0</v>
      </c>
    </row>
    <row r="3612" spans="1:10">
      <c r="A3612" s="584">
        <v>2016</v>
      </c>
      <c r="B3612" s="585" t="s">
        <v>1127</v>
      </c>
      <c r="C3612" s="585" t="s">
        <v>31</v>
      </c>
      <c r="D3612" s="586">
        <v>32309</v>
      </c>
      <c r="E3612" s="587">
        <v>17.95</v>
      </c>
      <c r="F3612" s="587">
        <f t="shared" si="168"/>
        <v>579946.54999999993</v>
      </c>
      <c r="G3612" s="588">
        <v>0.32</v>
      </c>
      <c r="H3612" s="586">
        <v>5.0999999999999996</v>
      </c>
      <c r="I3612" s="587">
        <f t="shared" si="169"/>
        <v>164775.9</v>
      </c>
      <c r="J3612" s="589">
        <f t="shared" si="170"/>
        <v>0</v>
      </c>
    </row>
    <row r="3613" spans="1:10">
      <c r="A3613" s="584">
        <v>2016</v>
      </c>
      <c r="B3613" s="585" t="s">
        <v>1127</v>
      </c>
      <c r="C3613" s="585" t="s">
        <v>31</v>
      </c>
      <c r="D3613" s="586">
        <v>32565</v>
      </c>
      <c r="E3613" s="587">
        <v>16.8</v>
      </c>
      <c r="F3613" s="587">
        <f t="shared" si="168"/>
        <v>547092</v>
      </c>
      <c r="G3613" s="588">
        <v>0.36</v>
      </c>
      <c r="H3613" s="586">
        <v>5.8</v>
      </c>
      <c r="I3613" s="587">
        <f t="shared" si="169"/>
        <v>188877</v>
      </c>
      <c r="J3613" s="589">
        <f t="shared" si="170"/>
        <v>0</v>
      </c>
    </row>
    <row r="3614" spans="1:10">
      <c r="A3614" s="584">
        <v>2016</v>
      </c>
      <c r="B3614" s="585" t="s">
        <v>1127</v>
      </c>
      <c r="C3614" s="585" t="s">
        <v>31</v>
      </c>
      <c r="D3614" s="586">
        <v>32778</v>
      </c>
      <c r="E3614" s="587">
        <v>16.7</v>
      </c>
      <c r="F3614" s="587">
        <f t="shared" si="168"/>
        <v>547392.6</v>
      </c>
      <c r="G3614" s="588">
        <v>0.3</v>
      </c>
      <c r="H3614" s="586">
        <v>6.8</v>
      </c>
      <c r="I3614" s="587">
        <f t="shared" si="169"/>
        <v>222890.4</v>
      </c>
      <c r="J3614" s="589">
        <f t="shared" si="170"/>
        <v>0</v>
      </c>
    </row>
    <row r="3615" spans="1:10">
      <c r="A3615" s="584">
        <v>2016</v>
      </c>
      <c r="B3615" s="585" t="s">
        <v>1127</v>
      </c>
      <c r="C3615" s="585" t="s">
        <v>31</v>
      </c>
      <c r="D3615" s="586">
        <v>32816</v>
      </c>
      <c r="E3615" s="587">
        <v>17.2</v>
      </c>
      <c r="F3615" s="587">
        <f t="shared" si="168"/>
        <v>564435.19999999995</v>
      </c>
      <c r="G3615" s="588">
        <v>0.23</v>
      </c>
      <c r="H3615" s="586">
        <v>3.9</v>
      </c>
      <c r="I3615" s="587">
        <f t="shared" si="169"/>
        <v>127982.39999999999</v>
      </c>
      <c r="J3615" s="589">
        <f t="shared" si="170"/>
        <v>0</v>
      </c>
    </row>
    <row r="3616" spans="1:10">
      <c r="A3616" s="584">
        <v>2016</v>
      </c>
      <c r="B3616" s="585" t="s">
        <v>1127</v>
      </c>
      <c r="C3616" s="585" t="s">
        <v>31</v>
      </c>
      <c r="D3616" s="586">
        <v>49152</v>
      </c>
      <c r="E3616" s="587">
        <v>17.27</v>
      </c>
      <c r="F3616" s="587">
        <f t="shared" si="168"/>
        <v>848855.04000000004</v>
      </c>
      <c r="G3616" s="588">
        <v>0.24</v>
      </c>
      <c r="H3616" s="586">
        <v>3.9</v>
      </c>
      <c r="I3616" s="587">
        <f t="shared" si="169"/>
        <v>191692.79999999999</v>
      </c>
      <c r="J3616" s="589">
        <f t="shared" si="170"/>
        <v>0</v>
      </c>
    </row>
    <row r="3617" spans="1:10">
      <c r="A3617" s="584">
        <v>2016</v>
      </c>
      <c r="B3617" s="585" t="s">
        <v>1127</v>
      </c>
      <c r="C3617" s="585" t="s">
        <v>31</v>
      </c>
      <c r="D3617" s="586">
        <v>32073</v>
      </c>
      <c r="E3617" s="587">
        <v>17.399999999999999</v>
      </c>
      <c r="F3617" s="587">
        <f t="shared" si="168"/>
        <v>558070.19999999995</v>
      </c>
      <c r="G3617" s="588">
        <v>0.19</v>
      </c>
      <c r="H3617" s="586">
        <v>4.3</v>
      </c>
      <c r="I3617" s="587">
        <f t="shared" si="169"/>
        <v>137913.9</v>
      </c>
      <c r="J3617" s="589">
        <f t="shared" si="170"/>
        <v>0</v>
      </c>
    </row>
    <row r="3618" spans="1:10">
      <c r="A3618" s="584">
        <v>2016</v>
      </c>
      <c r="B3618" s="585" t="s">
        <v>1127</v>
      </c>
      <c r="C3618" s="585" t="s">
        <v>31</v>
      </c>
      <c r="D3618" s="586">
        <v>72505</v>
      </c>
      <c r="E3618" s="587">
        <v>17.815999999999999</v>
      </c>
      <c r="F3618" s="587">
        <f t="shared" si="168"/>
        <v>1291749.0799999998</v>
      </c>
      <c r="G3618" s="588">
        <v>0.27</v>
      </c>
      <c r="H3618" s="586">
        <v>5.2</v>
      </c>
      <c r="I3618" s="587">
        <f t="shared" si="169"/>
        <v>377026</v>
      </c>
      <c r="J3618" s="589">
        <f t="shared" si="170"/>
        <v>0</v>
      </c>
    </row>
    <row r="3619" spans="1:10">
      <c r="A3619" s="584">
        <v>2016</v>
      </c>
      <c r="B3619" s="585" t="s">
        <v>1127</v>
      </c>
      <c r="C3619" s="585" t="s">
        <v>31</v>
      </c>
      <c r="D3619" s="586">
        <v>7064</v>
      </c>
      <c r="E3619" s="587">
        <v>17.652000000000001</v>
      </c>
      <c r="F3619" s="587">
        <f t="shared" si="168"/>
        <v>124693.728</v>
      </c>
      <c r="G3619" s="588">
        <v>0.3</v>
      </c>
      <c r="H3619" s="586">
        <v>5.6</v>
      </c>
      <c r="I3619" s="587">
        <f t="shared" si="169"/>
        <v>39558.399999999994</v>
      </c>
      <c r="J3619" s="589">
        <f t="shared" si="170"/>
        <v>0</v>
      </c>
    </row>
    <row r="3620" spans="1:10">
      <c r="A3620" s="584">
        <v>2016</v>
      </c>
      <c r="B3620" s="585" t="s">
        <v>1131</v>
      </c>
      <c r="C3620" s="585" t="s">
        <v>31</v>
      </c>
      <c r="D3620" s="586">
        <v>8632</v>
      </c>
      <c r="E3620" s="587">
        <v>24.664000000000001</v>
      </c>
      <c r="F3620" s="587">
        <f t="shared" si="168"/>
        <v>212899.64800000002</v>
      </c>
      <c r="G3620" s="588">
        <v>2.48</v>
      </c>
      <c r="H3620" s="586">
        <v>9.8000000000000007</v>
      </c>
      <c r="I3620" s="587">
        <f t="shared" si="169"/>
        <v>84593.600000000006</v>
      </c>
      <c r="J3620" s="589">
        <f t="shared" si="170"/>
        <v>0</v>
      </c>
    </row>
    <row r="3621" spans="1:10">
      <c r="A3621" s="584">
        <v>2016</v>
      </c>
      <c r="B3621" s="585" t="s">
        <v>1131</v>
      </c>
      <c r="C3621" s="585" t="s">
        <v>31</v>
      </c>
      <c r="D3621" s="586">
        <v>56468</v>
      </c>
      <c r="E3621" s="587">
        <v>23.01</v>
      </c>
      <c r="F3621" s="587">
        <f t="shared" si="168"/>
        <v>1299328.6800000002</v>
      </c>
      <c r="G3621" s="588">
        <v>3.53</v>
      </c>
      <c r="H3621" s="586">
        <v>8.1</v>
      </c>
      <c r="I3621" s="587">
        <f t="shared" si="169"/>
        <v>457390.8</v>
      </c>
      <c r="J3621" s="589">
        <f t="shared" si="170"/>
        <v>0</v>
      </c>
    </row>
    <row r="3622" spans="1:10">
      <c r="A3622" s="584">
        <v>2016</v>
      </c>
      <c r="B3622" s="585" t="s">
        <v>1131</v>
      </c>
      <c r="C3622" s="585" t="s">
        <v>31</v>
      </c>
      <c r="D3622" s="586">
        <v>11210</v>
      </c>
      <c r="E3622" s="587">
        <v>22.814</v>
      </c>
      <c r="F3622" s="587">
        <f t="shared" si="168"/>
        <v>255744.94</v>
      </c>
      <c r="G3622" s="588">
        <v>3.38</v>
      </c>
      <c r="H3622" s="586">
        <v>7.5</v>
      </c>
      <c r="I3622" s="587">
        <f t="shared" si="169"/>
        <v>84075</v>
      </c>
      <c r="J3622" s="589">
        <f t="shared" si="170"/>
        <v>0</v>
      </c>
    </row>
    <row r="3623" spans="1:10">
      <c r="A3623" s="584">
        <v>2016</v>
      </c>
      <c r="B3623" s="585" t="s">
        <v>1131</v>
      </c>
      <c r="C3623" s="585" t="s">
        <v>31</v>
      </c>
      <c r="D3623" s="586">
        <v>21100</v>
      </c>
      <c r="E3623" s="587">
        <v>22.414999999999999</v>
      </c>
      <c r="F3623" s="587">
        <f t="shared" si="168"/>
        <v>472956.5</v>
      </c>
      <c r="G3623" s="588">
        <v>3.27</v>
      </c>
      <c r="H3623" s="586">
        <v>11.1</v>
      </c>
      <c r="I3623" s="587">
        <f t="shared" si="169"/>
        <v>234210</v>
      </c>
      <c r="J3623" s="589">
        <f t="shared" si="170"/>
        <v>0</v>
      </c>
    </row>
    <row r="3624" spans="1:10">
      <c r="A3624" s="584">
        <v>2016</v>
      </c>
      <c r="B3624" s="585" t="s">
        <v>1131</v>
      </c>
      <c r="C3624" s="585" t="s">
        <v>31</v>
      </c>
      <c r="D3624" s="586">
        <v>30170</v>
      </c>
      <c r="E3624" s="587">
        <v>23.829000000000001</v>
      </c>
      <c r="F3624" s="587">
        <f t="shared" si="168"/>
        <v>718920.93</v>
      </c>
      <c r="G3624" s="588">
        <v>2.82</v>
      </c>
      <c r="H3624" s="586">
        <v>8.9</v>
      </c>
      <c r="I3624" s="587">
        <f t="shared" si="169"/>
        <v>268513</v>
      </c>
      <c r="J3624" s="589">
        <f t="shared" si="170"/>
        <v>0</v>
      </c>
    </row>
    <row r="3625" spans="1:10">
      <c r="A3625" s="584">
        <v>2016</v>
      </c>
      <c r="B3625" s="585" t="s">
        <v>1131</v>
      </c>
      <c r="C3625" s="585" t="s">
        <v>31</v>
      </c>
      <c r="D3625" s="586">
        <v>33738</v>
      </c>
      <c r="E3625" s="587">
        <v>22.401</v>
      </c>
      <c r="F3625" s="587">
        <f t="shared" si="168"/>
        <v>755764.93799999997</v>
      </c>
      <c r="G3625" s="588">
        <v>3.22</v>
      </c>
      <c r="H3625" s="586">
        <v>10.9</v>
      </c>
      <c r="I3625" s="587">
        <f t="shared" si="169"/>
        <v>367744.2</v>
      </c>
      <c r="J3625" s="589">
        <f t="shared" si="170"/>
        <v>0</v>
      </c>
    </row>
    <row r="3626" spans="1:10">
      <c r="A3626" s="584">
        <v>2016</v>
      </c>
      <c r="B3626" s="585" t="s">
        <v>1131</v>
      </c>
      <c r="C3626" s="585" t="s">
        <v>31</v>
      </c>
      <c r="D3626" s="586">
        <v>20580</v>
      </c>
      <c r="E3626" s="587">
        <v>23.085999999999999</v>
      </c>
      <c r="F3626" s="587">
        <f t="shared" si="168"/>
        <v>475109.87999999995</v>
      </c>
      <c r="G3626" s="588">
        <v>1.33</v>
      </c>
      <c r="H3626" s="586">
        <v>6</v>
      </c>
      <c r="I3626" s="587">
        <f t="shared" si="169"/>
        <v>123480</v>
      </c>
      <c r="J3626" s="589">
        <f t="shared" si="170"/>
        <v>0</v>
      </c>
    </row>
    <row r="3627" spans="1:10">
      <c r="A3627" s="584">
        <v>2016</v>
      </c>
      <c r="B3627" s="585" t="s">
        <v>1131</v>
      </c>
      <c r="C3627" s="585" t="s">
        <v>31</v>
      </c>
      <c r="D3627" s="586">
        <v>53897</v>
      </c>
      <c r="E3627" s="587">
        <v>22.123000000000001</v>
      </c>
      <c r="F3627" s="587">
        <f t="shared" si="168"/>
        <v>1192363.331</v>
      </c>
      <c r="G3627" s="588">
        <v>3.01</v>
      </c>
      <c r="H3627" s="586">
        <v>8.6999999999999993</v>
      </c>
      <c r="I3627" s="587">
        <f t="shared" si="169"/>
        <v>468903.89999999997</v>
      </c>
      <c r="J3627" s="589">
        <f t="shared" si="170"/>
        <v>0</v>
      </c>
    </row>
    <row r="3628" spans="1:10">
      <c r="A3628" s="584">
        <v>2016</v>
      </c>
      <c r="B3628" s="585" t="s">
        <v>1131</v>
      </c>
      <c r="C3628" s="585" t="s">
        <v>31</v>
      </c>
      <c r="D3628" s="586">
        <v>24435</v>
      </c>
      <c r="E3628" s="587">
        <v>25.19</v>
      </c>
      <c r="F3628" s="587">
        <f t="shared" si="168"/>
        <v>615517.65</v>
      </c>
      <c r="G3628" s="588">
        <v>3.88</v>
      </c>
      <c r="H3628" s="586">
        <v>9.9</v>
      </c>
      <c r="I3628" s="587">
        <f t="shared" si="169"/>
        <v>241906.5</v>
      </c>
      <c r="J3628" s="589">
        <f t="shared" si="170"/>
        <v>0</v>
      </c>
    </row>
    <row r="3629" spans="1:10">
      <c r="A3629" s="584">
        <v>2016</v>
      </c>
      <c r="B3629" s="585" t="s">
        <v>1131</v>
      </c>
      <c r="C3629" s="585" t="s">
        <v>31</v>
      </c>
      <c r="D3629" s="586">
        <v>32122</v>
      </c>
      <c r="E3629" s="587">
        <v>22.472999999999999</v>
      </c>
      <c r="F3629" s="587">
        <f t="shared" si="168"/>
        <v>721877.70600000001</v>
      </c>
      <c r="G3629" s="588">
        <v>3.31</v>
      </c>
      <c r="H3629" s="586">
        <v>10.5</v>
      </c>
      <c r="I3629" s="587">
        <f t="shared" si="169"/>
        <v>337281</v>
      </c>
      <c r="J3629" s="589">
        <f t="shared" si="170"/>
        <v>0</v>
      </c>
    </row>
    <row r="3630" spans="1:10">
      <c r="A3630" s="584">
        <v>2016</v>
      </c>
      <c r="B3630" s="585" t="s">
        <v>1131</v>
      </c>
      <c r="C3630" s="585" t="s">
        <v>31</v>
      </c>
      <c r="D3630" s="586">
        <v>59034</v>
      </c>
      <c r="E3630" s="587">
        <v>22.545999999999999</v>
      </c>
      <c r="F3630" s="587">
        <f t="shared" si="168"/>
        <v>1330980.564</v>
      </c>
      <c r="G3630" s="588">
        <v>3.38</v>
      </c>
      <c r="H3630" s="586">
        <v>11</v>
      </c>
      <c r="I3630" s="587">
        <f t="shared" si="169"/>
        <v>649374</v>
      </c>
      <c r="J3630" s="589">
        <f t="shared" si="170"/>
        <v>0</v>
      </c>
    </row>
    <row r="3631" spans="1:10">
      <c r="A3631" s="584">
        <v>2016</v>
      </c>
      <c r="B3631" s="585" t="s">
        <v>1131</v>
      </c>
      <c r="C3631" s="585" t="s">
        <v>31</v>
      </c>
      <c r="D3631" s="586">
        <v>9684</v>
      </c>
      <c r="E3631" s="587">
        <v>22.433</v>
      </c>
      <c r="F3631" s="587">
        <f t="shared" si="168"/>
        <v>217241.17199999999</v>
      </c>
      <c r="G3631" s="588">
        <v>3.27</v>
      </c>
      <c r="H3631" s="586">
        <v>11</v>
      </c>
      <c r="I3631" s="587">
        <f t="shared" si="169"/>
        <v>106524</v>
      </c>
      <c r="J3631" s="589">
        <f t="shared" si="170"/>
        <v>0</v>
      </c>
    </row>
    <row r="3632" spans="1:10">
      <c r="A3632" s="584">
        <v>2016</v>
      </c>
      <c r="B3632" s="585" t="s">
        <v>1131</v>
      </c>
      <c r="C3632" s="585" t="s">
        <v>31</v>
      </c>
      <c r="D3632" s="586">
        <v>59035</v>
      </c>
      <c r="E3632" s="587">
        <v>22.677</v>
      </c>
      <c r="F3632" s="587">
        <f t="shared" si="168"/>
        <v>1338736.6950000001</v>
      </c>
      <c r="G3632" s="588">
        <v>2.57</v>
      </c>
      <c r="H3632" s="586">
        <v>8.3000000000000007</v>
      </c>
      <c r="I3632" s="587">
        <f t="shared" si="169"/>
        <v>489990.50000000006</v>
      </c>
      <c r="J3632" s="589">
        <f t="shared" si="170"/>
        <v>0</v>
      </c>
    </row>
    <row r="3633" spans="1:10">
      <c r="A3633" s="584">
        <v>2016</v>
      </c>
      <c r="B3633" s="585" t="s">
        <v>1131</v>
      </c>
      <c r="C3633" s="585" t="s">
        <v>31</v>
      </c>
      <c r="D3633" s="586">
        <v>55666</v>
      </c>
      <c r="E3633" s="587">
        <v>23.731000000000002</v>
      </c>
      <c r="F3633" s="587">
        <f t="shared" si="168"/>
        <v>1321009.8460000001</v>
      </c>
      <c r="G3633" s="588">
        <v>2.67</v>
      </c>
      <c r="H3633" s="586">
        <v>8.1999999999999993</v>
      </c>
      <c r="I3633" s="587">
        <f t="shared" si="169"/>
        <v>456461.19999999995</v>
      </c>
      <c r="J3633" s="589">
        <f t="shared" si="170"/>
        <v>0</v>
      </c>
    </row>
    <row r="3634" spans="1:10">
      <c r="A3634" s="584">
        <v>2016</v>
      </c>
      <c r="B3634" s="585" t="s">
        <v>1131</v>
      </c>
      <c r="C3634" s="585" t="s">
        <v>31</v>
      </c>
      <c r="D3634" s="586">
        <v>35120</v>
      </c>
      <c r="E3634" s="587">
        <v>23.411999999999999</v>
      </c>
      <c r="F3634" s="587">
        <f t="shared" si="168"/>
        <v>822229.44</v>
      </c>
      <c r="G3634" s="588">
        <v>2.38</v>
      </c>
      <c r="H3634" s="586">
        <v>8.8000000000000007</v>
      </c>
      <c r="I3634" s="587">
        <f t="shared" si="169"/>
        <v>309056</v>
      </c>
      <c r="J3634" s="589">
        <f t="shared" si="170"/>
        <v>0</v>
      </c>
    </row>
    <row r="3635" spans="1:10">
      <c r="A3635" s="584">
        <v>2016</v>
      </c>
      <c r="B3635" s="585" t="s">
        <v>1131</v>
      </c>
      <c r="C3635" s="585" t="s">
        <v>31</v>
      </c>
      <c r="D3635" s="586">
        <v>3174</v>
      </c>
      <c r="E3635" s="587">
        <v>22.84</v>
      </c>
      <c r="F3635" s="587">
        <f t="shared" si="168"/>
        <v>72494.16</v>
      </c>
      <c r="G3635" s="588">
        <v>2.81</v>
      </c>
      <c r="H3635" s="586">
        <v>8.1</v>
      </c>
      <c r="I3635" s="587">
        <f t="shared" si="169"/>
        <v>25709.399999999998</v>
      </c>
      <c r="J3635" s="589">
        <f t="shared" si="170"/>
        <v>0</v>
      </c>
    </row>
    <row r="3636" spans="1:10">
      <c r="A3636" s="584">
        <v>2016</v>
      </c>
      <c r="B3636" s="585" t="s">
        <v>1131</v>
      </c>
      <c r="C3636" s="585" t="s">
        <v>31</v>
      </c>
      <c r="D3636" s="586">
        <v>6281</v>
      </c>
      <c r="E3636" s="587">
        <v>19.498000000000001</v>
      </c>
      <c r="F3636" s="587">
        <f t="shared" si="168"/>
        <v>122466.93800000001</v>
      </c>
      <c r="G3636" s="588">
        <v>0.79</v>
      </c>
      <c r="H3636" s="586">
        <v>23</v>
      </c>
      <c r="I3636" s="587">
        <f t="shared" si="169"/>
        <v>144463</v>
      </c>
      <c r="J3636" s="589">
        <f t="shared" si="170"/>
        <v>0</v>
      </c>
    </row>
    <row r="3637" spans="1:10">
      <c r="A3637" s="584">
        <v>2016</v>
      </c>
      <c r="B3637" s="585" t="s">
        <v>1131</v>
      </c>
      <c r="C3637" s="585" t="s">
        <v>31</v>
      </c>
      <c r="D3637" s="586">
        <v>6566</v>
      </c>
      <c r="E3637" s="587">
        <v>20.55</v>
      </c>
      <c r="F3637" s="587">
        <f t="shared" si="168"/>
        <v>134931.30000000002</v>
      </c>
      <c r="G3637" s="588">
        <v>1.1000000000000001</v>
      </c>
      <c r="H3637" s="586">
        <v>26.2</v>
      </c>
      <c r="I3637" s="587">
        <f t="shared" si="169"/>
        <v>172029.19999999998</v>
      </c>
      <c r="J3637" s="589">
        <f t="shared" si="170"/>
        <v>0</v>
      </c>
    </row>
    <row r="3638" spans="1:10">
      <c r="A3638" s="584">
        <v>2016</v>
      </c>
      <c r="B3638" s="585" t="s">
        <v>1131</v>
      </c>
      <c r="C3638" s="585" t="s">
        <v>31</v>
      </c>
      <c r="D3638" s="586">
        <v>184106</v>
      </c>
      <c r="E3638" s="587">
        <v>24.388999999999999</v>
      </c>
      <c r="F3638" s="587">
        <f t="shared" si="168"/>
        <v>4490161.2340000002</v>
      </c>
      <c r="G3638" s="588">
        <v>3.43</v>
      </c>
      <c r="H3638" s="586">
        <v>9.8000000000000007</v>
      </c>
      <c r="I3638" s="587">
        <f t="shared" si="169"/>
        <v>1804238.8</v>
      </c>
      <c r="J3638" s="589">
        <f t="shared" si="170"/>
        <v>0</v>
      </c>
    </row>
    <row r="3639" spans="1:10">
      <c r="A3639" s="584">
        <v>2016</v>
      </c>
      <c r="B3639" s="585" t="s">
        <v>1131</v>
      </c>
      <c r="C3639" s="585" t="s">
        <v>31</v>
      </c>
      <c r="D3639" s="586">
        <v>7892</v>
      </c>
      <c r="E3639" s="587">
        <v>22.338000000000001</v>
      </c>
      <c r="F3639" s="587">
        <f t="shared" si="168"/>
        <v>176291.49600000001</v>
      </c>
      <c r="G3639" s="588">
        <v>3.23</v>
      </c>
      <c r="H3639" s="586">
        <v>10.4</v>
      </c>
      <c r="I3639" s="587">
        <f t="shared" si="169"/>
        <v>82076.800000000003</v>
      </c>
      <c r="J3639" s="589">
        <f t="shared" si="170"/>
        <v>0</v>
      </c>
    </row>
    <row r="3640" spans="1:10">
      <c r="A3640" s="584">
        <v>2016</v>
      </c>
      <c r="B3640" s="585" t="s">
        <v>1131</v>
      </c>
      <c r="C3640" s="585" t="s">
        <v>31</v>
      </c>
      <c r="D3640" s="586">
        <v>6543</v>
      </c>
      <c r="E3640" s="587">
        <v>22.358000000000001</v>
      </c>
      <c r="F3640" s="587">
        <f t="shared" si="168"/>
        <v>146288.394</v>
      </c>
      <c r="G3640" s="588">
        <v>3.38</v>
      </c>
      <c r="H3640" s="586">
        <v>10.9</v>
      </c>
      <c r="I3640" s="587">
        <f t="shared" si="169"/>
        <v>71318.7</v>
      </c>
      <c r="J3640" s="589">
        <f t="shared" si="170"/>
        <v>0</v>
      </c>
    </row>
    <row r="3641" spans="1:10">
      <c r="A3641" s="584">
        <v>2016</v>
      </c>
      <c r="B3641" s="585" t="s">
        <v>1131</v>
      </c>
      <c r="C3641" s="585" t="s">
        <v>31</v>
      </c>
      <c r="D3641" s="586">
        <v>1587</v>
      </c>
      <c r="E3641" s="587">
        <v>22.678000000000001</v>
      </c>
      <c r="F3641" s="587">
        <f t="shared" si="168"/>
        <v>35989.986000000004</v>
      </c>
      <c r="G3641" s="588">
        <v>3.18</v>
      </c>
      <c r="H3641" s="586">
        <v>9</v>
      </c>
      <c r="I3641" s="587">
        <f t="shared" si="169"/>
        <v>14283</v>
      </c>
      <c r="J3641" s="589">
        <f t="shared" si="170"/>
        <v>0</v>
      </c>
    </row>
    <row r="3642" spans="1:10">
      <c r="A3642" s="584">
        <v>2016</v>
      </c>
      <c r="B3642" s="585" t="s">
        <v>1131</v>
      </c>
      <c r="C3642" s="585" t="s">
        <v>31</v>
      </c>
      <c r="D3642" s="586">
        <v>8059</v>
      </c>
      <c r="E3642" s="587">
        <v>23.835000000000001</v>
      </c>
      <c r="F3642" s="587">
        <f t="shared" si="168"/>
        <v>192086.26500000001</v>
      </c>
      <c r="G3642" s="588">
        <v>2.62</v>
      </c>
      <c r="H3642" s="586">
        <v>8.4</v>
      </c>
      <c r="I3642" s="587">
        <f t="shared" si="169"/>
        <v>67695.600000000006</v>
      </c>
      <c r="J3642" s="589">
        <f t="shared" si="170"/>
        <v>0</v>
      </c>
    </row>
    <row r="3643" spans="1:10">
      <c r="A3643" s="584">
        <v>2016</v>
      </c>
      <c r="B3643" s="585" t="s">
        <v>1131</v>
      </c>
      <c r="C3643" s="585" t="s">
        <v>31</v>
      </c>
      <c r="D3643" s="586">
        <v>31359</v>
      </c>
      <c r="E3643" s="587">
        <v>23.77</v>
      </c>
      <c r="F3643" s="587">
        <f t="shared" si="168"/>
        <v>745403.42999999993</v>
      </c>
      <c r="G3643" s="588">
        <v>2.66</v>
      </c>
      <c r="H3643" s="586">
        <v>8.6</v>
      </c>
      <c r="I3643" s="587">
        <f t="shared" si="169"/>
        <v>269687.39999999997</v>
      </c>
      <c r="J3643" s="589">
        <f t="shared" si="170"/>
        <v>0</v>
      </c>
    </row>
    <row r="3644" spans="1:10">
      <c r="A3644" s="584">
        <v>2016</v>
      </c>
      <c r="B3644" s="585" t="s">
        <v>1131</v>
      </c>
      <c r="C3644" s="585" t="s">
        <v>31</v>
      </c>
      <c r="D3644" s="586">
        <v>18490</v>
      </c>
      <c r="E3644" s="587">
        <v>22.21</v>
      </c>
      <c r="F3644" s="587">
        <f t="shared" si="168"/>
        <v>410662.9</v>
      </c>
      <c r="G3644" s="588">
        <v>2.76</v>
      </c>
      <c r="H3644" s="586">
        <v>9.1</v>
      </c>
      <c r="I3644" s="587">
        <f t="shared" si="169"/>
        <v>168259</v>
      </c>
      <c r="J3644" s="589">
        <f t="shared" si="170"/>
        <v>0</v>
      </c>
    </row>
    <row r="3645" spans="1:10">
      <c r="A3645" s="584">
        <v>2016</v>
      </c>
      <c r="B3645" s="585" t="s">
        <v>1131</v>
      </c>
      <c r="C3645" s="585" t="s">
        <v>31</v>
      </c>
      <c r="D3645" s="586">
        <v>15908</v>
      </c>
      <c r="E3645" s="587">
        <v>22.738</v>
      </c>
      <c r="F3645" s="587">
        <f t="shared" si="168"/>
        <v>361716.10399999999</v>
      </c>
      <c r="G3645" s="588">
        <v>3.8</v>
      </c>
      <c r="H3645" s="586">
        <v>8.9</v>
      </c>
      <c r="I3645" s="587">
        <f t="shared" si="169"/>
        <v>141581.20000000001</v>
      </c>
      <c r="J3645" s="589">
        <f t="shared" si="170"/>
        <v>0</v>
      </c>
    </row>
    <row r="3646" spans="1:10">
      <c r="A3646" s="584">
        <v>2016</v>
      </c>
      <c r="B3646" s="585" t="s">
        <v>1131</v>
      </c>
      <c r="C3646" s="585" t="s">
        <v>31</v>
      </c>
      <c r="D3646" s="586">
        <v>8726</v>
      </c>
      <c r="E3646" s="587">
        <v>23.564</v>
      </c>
      <c r="F3646" s="587">
        <f t="shared" si="168"/>
        <v>205619.46400000001</v>
      </c>
      <c r="G3646" s="588">
        <v>2.84</v>
      </c>
      <c r="H3646" s="586">
        <v>8.1</v>
      </c>
      <c r="I3646" s="587">
        <f t="shared" si="169"/>
        <v>70680.599999999991</v>
      </c>
      <c r="J3646" s="589">
        <f t="shared" si="170"/>
        <v>0</v>
      </c>
    </row>
    <row r="3647" spans="1:10">
      <c r="A3647" s="584">
        <v>2016</v>
      </c>
      <c r="B3647" s="585" t="s">
        <v>1131</v>
      </c>
      <c r="C3647" s="585" t="s">
        <v>31</v>
      </c>
      <c r="D3647" s="586">
        <v>99018</v>
      </c>
      <c r="E3647" s="587">
        <v>23.294</v>
      </c>
      <c r="F3647" s="587">
        <f t="shared" si="168"/>
        <v>2306525.2919999999</v>
      </c>
      <c r="G3647" s="588">
        <v>2.73</v>
      </c>
      <c r="H3647" s="586">
        <v>8.4</v>
      </c>
      <c r="I3647" s="587">
        <f t="shared" si="169"/>
        <v>831751.20000000007</v>
      </c>
      <c r="J3647" s="589">
        <f t="shared" si="170"/>
        <v>0</v>
      </c>
    </row>
    <row r="3648" spans="1:10">
      <c r="A3648" s="584">
        <v>2016</v>
      </c>
      <c r="B3648" s="585" t="s">
        <v>1131</v>
      </c>
      <c r="C3648" s="585" t="s">
        <v>31</v>
      </c>
      <c r="D3648" s="586">
        <v>51147</v>
      </c>
      <c r="E3648" s="587">
        <v>23.641999999999999</v>
      </c>
      <c r="F3648" s="587">
        <f t="shared" si="168"/>
        <v>1209217.3740000001</v>
      </c>
      <c r="G3648" s="588">
        <v>2.86</v>
      </c>
      <c r="H3648" s="586">
        <v>8.1999999999999993</v>
      </c>
      <c r="I3648" s="587">
        <f t="shared" si="169"/>
        <v>419405.39999999997</v>
      </c>
      <c r="J3648" s="589">
        <f t="shared" si="170"/>
        <v>0</v>
      </c>
    </row>
    <row r="3649" spans="1:10">
      <c r="A3649" s="584">
        <v>2016</v>
      </c>
      <c r="B3649" s="585" t="s">
        <v>1131</v>
      </c>
      <c r="C3649" s="585" t="s">
        <v>31</v>
      </c>
      <c r="D3649" s="586">
        <v>88121</v>
      </c>
      <c r="E3649" s="587">
        <v>23.212</v>
      </c>
      <c r="F3649" s="587">
        <f t="shared" si="168"/>
        <v>2045464.652</v>
      </c>
      <c r="G3649" s="588">
        <v>2.76</v>
      </c>
      <c r="H3649" s="586">
        <v>7</v>
      </c>
      <c r="I3649" s="587">
        <f t="shared" si="169"/>
        <v>616847</v>
      </c>
      <c r="J3649" s="589">
        <f t="shared" si="170"/>
        <v>0</v>
      </c>
    </row>
    <row r="3650" spans="1:10">
      <c r="A3650" s="584">
        <v>2016</v>
      </c>
      <c r="B3650" s="585" t="s">
        <v>1131</v>
      </c>
      <c r="C3650" s="585" t="s">
        <v>31</v>
      </c>
      <c r="D3650" s="586">
        <v>111527</v>
      </c>
      <c r="E3650" s="587">
        <v>23.571999999999999</v>
      </c>
      <c r="F3650" s="587">
        <f t="shared" si="168"/>
        <v>2628914.4440000001</v>
      </c>
      <c r="G3650" s="588">
        <v>2.88</v>
      </c>
      <c r="H3650" s="586">
        <v>8</v>
      </c>
      <c r="I3650" s="587">
        <f t="shared" si="169"/>
        <v>892216</v>
      </c>
      <c r="J3650" s="589">
        <f t="shared" si="170"/>
        <v>0</v>
      </c>
    </row>
    <row r="3651" spans="1:10">
      <c r="A3651" s="584">
        <v>2016</v>
      </c>
      <c r="B3651" s="585" t="s">
        <v>1127</v>
      </c>
      <c r="C3651" s="585" t="s">
        <v>31</v>
      </c>
      <c r="D3651" s="586">
        <v>158710</v>
      </c>
      <c r="E3651" s="587">
        <v>17.931999999999999</v>
      </c>
      <c r="F3651" s="587">
        <f t="shared" ref="F3651:F3714" si="171">E3651*D3651</f>
        <v>2845987.7199999997</v>
      </c>
      <c r="G3651" s="588">
        <v>0.25</v>
      </c>
      <c r="H3651" s="586">
        <v>5</v>
      </c>
      <c r="I3651" s="587">
        <f t="shared" ref="I3651:I3714" si="172">H3651*D3651</f>
        <v>793550</v>
      </c>
      <c r="J3651" s="589">
        <f t="shared" ref="J3651:J3714" si="173">IF(B3651="LIG",1,0)</f>
        <v>0</v>
      </c>
    </row>
    <row r="3652" spans="1:10">
      <c r="A3652" s="584">
        <v>2016</v>
      </c>
      <c r="B3652" s="585" t="s">
        <v>1127</v>
      </c>
      <c r="C3652" s="585" t="s">
        <v>31</v>
      </c>
      <c r="D3652" s="586">
        <v>174864</v>
      </c>
      <c r="E3652" s="587">
        <v>17.690000000000001</v>
      </c>
      <c r="F3652" s="587">
        <f t="shared" si="171"/>
        <v>3093344.16</v>
      </c>
      <c r="G3652" s="588">
        <v>0.31</v>
      </c>
      <c r="H3652" s="586">
        <v>5.2</v>
      </c>
      <c r="I3652" s="587">
        <f t="shared" si="172"/>
        <v>909292.8</v>
      </c>
      <c r="J3652" s="589">
        <f t="shared" si="173"/>
        <v>0</v>
      </c>
    </row>
    <row r="3653" spans="1:10">
      <c r="A3653" s="584">
        <v>2016</v>
      </c>
      <c r="B3653" s="585" t="s">
        <v>1131</v>
      </c>
      <c r="C3653" s="585" t="s">
        <v>31</v>
      </c>
      <c r="D3653" s="586">
        <v>22104</v>
      </c>
      <c r="E3653" s="587">
        <v>24.45</v>
      </c>
      <c r="F3653" s="587">
        <f t="shared" si="171"/>
        <v>540442.79999999993</v>
      </c>
      <c r="G3653" s="588">
        <v>3.24</v>
      </c>
      <c r="H3653" s="586">
        <v>9</v>
      </c>
      <c r="I3653" s="587">
        <f t="shared" si="172"/>
        <v>198936</v>
      </c>
      <c r="J3653" s="589">
        <f t="shared" si="173"/>
        <v>0</v>
      </c>
    </row>
    <row r="3654" spans="1:10">
      <c r="A3654" s="584">
        <v>2016</v>
      </c>
      <c r="B3654" s="585" t="s">
        <v>1131</v>
      </c>
      <c r="C3654" s="585" t="s">
        <v>31</v>
      </c>
      <c r="D3654" s="586">
        <v>22480</v>
      </c>
      <c r="E3654" s="587">
        <v>24.21</v>
      </c>
      <c r="F3654" s="587">
        <f t="shared" si="171"/>
        <v>544240.80000000005</v>
      </c>
      <c r="G3654" s="588">
        <v>3.39</v>
      </c>
      <c r="H3654" s="586">
        <v>9.6</v>
      </c>
      <c r="I3654" s="587">
        <f t="shared" si="172"/>
        <v>215808</v>
      </c>
      <c r="J3654" s="589">
        <f t="shared" si="173"/>
        <v>0</v>
      </c>
    </row>
    <row r="3655" spans="1:10">
      <c r="A3655" s="584">
        <v>2016</v>
      </c>
      <c r="B3655" s="585" t="s">
        <v>1131</v>
      </c>
      <c r="C3655" s="585" t="s">
        <v>31</v>
      </c>
      <c r="D3655" s="586">
        <v>8008</v>
      </c>
      <c r="E3655" s="587">
        <v>24.29</v>
      </c>
      <c r="F3655" s="587">
        <f t="shared" si="171"/>
        <v>194514.32</v>
      </c>
      <c r="G3655" s="588">
        <v>3.43</v>
      </c>
      <c r="H3655" s="586">
        <v>9.6999999999999993</v>
      </c>
      <c r="I3655" s="587">
        <f t="shared" si="172"/>
        <v>77677.599999999991</v>
      </c>
      <c r="J3655" s="589">
        <f t="shared" si="173"/>
        <v>0</v>
      </c>
    </row>
    <row r="3656" spans="1:10">
      <c r="A3656" s="584">
        <v>2016</v>
      </c>
      <c r="B3656" s="585" t="s">
        <v>1131</v>
      </c>
      <c r="C3656" s="585" t="s">
        <v>31</v>
      </c>
      <c r="D3656" s="586">
        <v>4021</v>
      </c>
      <c r="E3656" s="587">
        <v>23.49</v>
      </c>
      <c r="F3656" s="587">
        <f t="shared" si="171"/>
        <v>94453.29</v>
      </c>
      <c r="G3656" s="588">
        <v>1.39</v>
      </c>
      <c r="H3656" s="586">
        <v>11.9</v>
      </c>
      <c r="I3656" s="587">
        <f t="shared" si="172"/>
        <v>47849.9</v>
      </c>
      <c r="J3656" s="589">
        <f t="shared" si="173"/>
        <v>0</v>
      </c>
    </row>
    <row r="3657" spans="1:10">
      <c r="A3657" s="584">
        <v>2016</v>
      </c>
      <c r="B3657" s="585" t="s">
        <v>1127</v>
      </c>
      <c r="C3657" s="585" t="s">
        <v>31</v>
      </c>
      <c r="D3657" s="586">
        <v>45486</v>
      </c>
      <c r="E3657" s="587">
        <v>17.89</v>
      </c>
      <c r="F3657" s="587">
        <f t="shared" si="171"/>
        <v>813744.54</v>
      </c>
      <c r="G3657" s="588">
        <v>0.24</v>
      </c>
      <c r="H3657" s="586">
        <v>4.9000000000000004</v>
      </c>
      <c r="I3657" s="587">
        <f t="shared" si="172"/>
        <v>222881.40000000002</v>
      </c>
      <c r="J3657" s="589">
        <f t="shared" si="173"/>
        <v>0</v>
      </c>
    </row>
    <row r="3658" spans="1:10">
      <c r="A3658" s="584">
        <v>2016</v>
      </c>
      <c r="B3658" s="585" t="s">
        <v>1127</v>
      </c>
      <c r="C3658" s="585" t="s">
        <v>31</v>
      </c>
      <c r="D3658" s="586">
        <v>30464</v>
      </c>
      <c r="E3658" s="587">
        <v>16.89</v>
      </c>
      <c r="F3658" s="587">
        <f t="shared" si="171"/>
        <v>514536.96000000002</v>
      </c>
      <c r="G3658" s="588">
        <v>0.28000000000000003</v>
      </c>
      <c r="H3658" s="586">
        <v>6</v>
      </c>
      <c r="I3658" s="587">
        <f t="shared" si="172"/>
        <v>182784</v>
      </c>
      <c r="J3658" s="589">
        <f t="shared" si="173"/>
        <v>0</v>
      </c>
    </row>
    <row r="3659" spans="1:10">
      <c r="A3659" s="584">
        <v>2016</v>
      </c>
      <c r="B3659" s="585" t="s">
        <v>1127</v>
      </c>
      <c r="C3659" s="585" t="s">
        <v>31</v>
      </c>
      <c r="D3659" s="586">
        <v>30307</v>
      </c>
      <c r="E3659" s="587">
        <v>16.829999999999998</v>
      </c>
      <c r="F3659" s="587">
        <f t="shared" si="171"/>
        <v>510066.80999999994</v>
      </c>
      <c r="G3659" s="588">
        <v>0.3</v>
      </c>
      <c r="H3659" s="586">
        <v>6</v>
      </c>
      <c r="I3659" s="587">
        <f t="shared" si="172"/>
        <v>181842</v>
      </c>
      <c r="J3659" s="589">
        <f t="shared" si="173"/>
        <v>0</v>
      </c>
    </row>
    <row r="3660" spans="1:10">
      <c r="A3660" s="584">
        <v>2016</v>
      </c>
      <c r="B3660" s="585" t="s">
        <v>1131</v>
      </c>
      <c r="C3660" s="585" t="s">
        <v>31</v>
      </c>
      <c r="D3660" s="586">
        <v>11616</v>
      </c>
      <c r="E3660" s="587">
        <v>24.533999999999999</v>
      </c>
      <c r="F3660" s="587">
        <f t="shared" si="171"/>
        <v>284986.94399999996</v>
      </c>
      <c r="G3660" s="588">
        <v>0.92</v>
      </c>
      <c r="H3660" s="586">
        <v>9.3000000000000007</v>
      </c>
      <c r="I3660" s="587">
        <f t="shared" si="172"/>
        <v>108028.8</v>
      </c>
      <c r="J3660" s="589">
        <f t="shared" si="173"/>
        <v>0</v>
      </c>
    </row>
    <row r="3661" spans="1:10">
      <c r="A3661" s="584">
        <v>2016</v>
      </c>
      <c r="B3661" s="585" t="s">
        <v>1131</v>
      </c>
      <c r="C3661" s="585" t="s">
        <v>31</v>
      </c>
      <c r="D3661" s="586">
        <v>23379</v>
      </c>
      <c r="E3661" s="587">
        <v>24.260999999999999</v>
      </c>
      <c r="F3661" s="587">
        <f t="shared" si="171"/>
        <v>567197.91899999999</v>
      </c>
      <c r="G3661" s="588">
        <v>0.81</v>
      </c>
      <c r="H3661" s="586">
        <v>9.9</v>
      </c>
      <c r="I3661" s="587">
        <f t="shared" si="172"/>
        <v>231452.1</v>
      </c>
      <c r="J3661" s="589">
        <f t="shared" si="173"/>
        <v>0</v>
      </c>
    </row>
    <row r="3662" spans="1:10">
      <c r="A3662" s="584">
        <v>2016</v>
      </c>
      <c r="B3662" s="585" t="s">
        <v>1131</v>
      </c>
      <c r="C3662" s="585" t="s">
        <v>31</v>
      </c>
      <c r="D3662" s="586">
        <v>13094</v>
      </c>
      <c r="E3662" s="587">
        <v>26.35</v>
      </c>
      <c r="F3662" s="587">
        <f t="shared" si="171"/>
        <v>345026.9</v>
      </c>
      <c r="G3662" s="588">
        <v>2.17</v>
      </c>
      <c r="H3662" s="586">
        <v>7.4</v>
      </c>
      <c r="I3662" s="587">
        <f t="shared" si="172"/>
        <v>96895.6</v>
      </c>
      <c r="J3662" s="589">
        <f t="shared" si="173"/>
        <v>0</v>
      </c>
    </row>
    <row r="3663" spans="1:10">
      <c r="A3663" s="584">
        <v>2016</v>
      </c>
      <c r="B3663" s="585" t="s">
        <v>1131</v>
      </c>
      <c r="C3663" s="585" t="s">
        <v>31</v>
      </c>
      <c r="D3663" s="586">
        <v>26984</v>
      </c>
      <c r="E3663" s="587">
        <v>25.83</v>
      </c>
      <c r="F3663" s="587">
        <f t="shared" si="171"/>
        <v>696996.72</v>
      </c>
      <c r="G3663" s="588">
        <v>2.0699999999999998</v>
      </c>
      <c r="H3663" s="586">
        <v>7.5</v>
      </c>
      <c r="I3663" s="587">
        <f t="shared" si="172"/>
        <v>202380</v>
      </c>
      <c r="J3663" s="589">
        <f t="shared" si="173"/>
        <v>0</v>
      </c>
    </row>
    <row r="3664" spans="1:10">
      <c r="A3664" s="584">
        <v>2016</v>
      </c>
      <c r="B3664" s="585" t="s">
        <v>1131</v>
      </c>
      <c r="C3664" s="585" t="s">
        <v>31</v>
      </c>
      <c r="D3664" s="586">
        <v>28180</v>
      </c>
      <c r="E3664" s="587">
        <v>26.11</v>
      </c>
      <c r="F3664" s="587">
        <f t="shared" si="171"/>
        <v>735779.79999999993</v>
      </c>
      <c r="G3664" s="588">
        <v>2.1</v>
      </c>
      <c r="H3664" s="586">
        <v>8.1</v>
      </c>
      <c r="I3664" s="587">
        <f t="shared" si="172"/>
        <v>228258</v>
      </c>
      <c r="J3664" s="589">
        <f t="shared" si="173"/>
        <v>0</v>
      </c>
    </row>
    <row r="3665" spans="1:10">
      <c r="A3665" s="584">
        <v>2016</v>
      </c>
      <c r="B3665" s="585" t="s">
        <v>1131</v>
      </c>
      <c r="C3665" s="585" t="s">
        <v>31</v>
      </c>
      <c r="D3665" s="586">
        <v>17951</v>
      </c>
      <c r="E3665" s="587">
        <v>25.32</v>
      </c>
      <c r="F3665" s="587">
        <f t="shared" si="171"/>
        <v>454519.32</v>
      </c>
      <c r="G3665" s="588">
        <v>2.2200000000000002</v>
      </c>
      <c r="H3665" s="586">
        <v>7.6</v>
      </c>
      <c r="I3665" s="587">
        <f t="shared" si="172"/>
        <v>136427.6</v>
      </c>
      <c r="J3665" s="589">
        <f t="shared" si="173"/>
        <v>0</v>
      </c>
    </row>
    <row r="3666" spans="1:10">
      <c r="A3666" s="584">
        <v>2016</v>
      </c>
      <c r="B3666" s="585" t="s">
        <v>1131</v>
      </c>
      <c r="C3666" s="585" t="s">
        <v>31</v>
      </c>
      <c r="D3666" s="586">
        <v>56653</v>
      </c>
      <c r="E3666" s="587">
        <v>26</v>
      </c>
      <c r="F3666" s="587">
        <f t="shared" si="171"/>
        <v>1472978</v>
      </c>
      <c r="G3666" s="588">
        <v>2.27</v>
      </c>
      <c r="H3666" s="586">
        <v>7.6</v>
      </c>
      <c r="I3666" s="587">
        <f t="shared" si="172"/>
        <v>430562.8</v>
      </c>
      <c r="J3666" s="589">
        <f t="shared" si="173"/>
        <v>0</v>
      </c>
    </row>
    <row r="3667" spans="1:10">
      <c r="A3667" s="584">
        <v>2016</v>
      </c>
      <c r="B3667" s="585" t="s">
        <v>1127</v>
      </c>
      <c r="C3667" s="585" t="s">
        <v>31</v>
      </c>
      <c r="D3667" s="586">
        <v>79754</v>
      </c>
      <c r="E3667" s="587">
        <v>17.623999999999999</v>
      </c>
      <c r="F3667" s="587">
        <f t="shared" si="171"/>
        <v>1405584.4959999998</v>
      </c>
      <c r="G3667" s="588">
        <v>0.23</v>
      </c>
      <c r="H3667" s="586">
        <v>5.7</v>
      </c>
      <c r="I3667" s="587">
        <f t="shared" si="172"/>
        <v>454597.8</v>
      </c>
      <c r="J3667" s="589">
        <f t="shared" si="173"/>
        <v>0</v>
      </c>
    </row>
    <row r="3668" spans="1:10">
      <c r="A3668" s="584">
        <v>2016</v>
      </c>
      <c r="B3668" s="585" t="s">
        <v>1127</v>
      </c>
      <c r="C3668" s="585" t="s">
        <v>31</v>
      </c>
      <c r="D3668" s="586">
        <v>15807</v>
      </c>
      <c r="E3668" s="587">
        <v>17.803999999999998</v>
      </c>
      <c r="F3668" s="587">
        <f t="shared" si="171"/>
        <v>281427.82799999998</v>
      </c>
      <c r="G3668" s="588">
        <v>0.28000000000000003</v>
      </c>
      <c r="H3668" s="586">
        <v>4.5999999999999996</v>
      </c>
      <c r="I3668" s="587">
        <f t="shared" si="172"/>
        <v>72712.2</v>
      </c>
      <c r="J3668" s="589">
        <f t="shared" si="173"/>
        <v>0</v>
      </c>
    </row>
    <row r="3669" spans="1:10">
      <c r="A3669" s="584">
        <v>2016</v>
      </c>
      <c r="B3669" s="585" t="s">
        <v>1127</v>
      </c>
      <c r="C3669" s="585" t="s">
        <v>31</v>
      </c>
      <c r="D3669" s="586">
        <v>15846</v>
      </c>
      <c r="E3669" s="587">
        <v>17.59</v>
      </c>
      <c r="F3669" s="587">
        <f t="shared" si="171"/>
        <v>278731.14</v>
      </c>
      <c r="G3669" s="588">
        <v>0.21</v>
      </c>
      <c r="H3669" s="586">
        <v>4.2</v>
      </c>
      <c r="I3669" s="587">
        <f t="shared" si="172"/>
        <v>66553.2</v>
      </c>
      <c r="J3669" s="589">
        <f t="shared" si="173"/>
        <v>0</v>
      </c>
    </row>
    <row r="3670" spans="1:10">
      <c r="A3670" s="584">
        <v>2016</v>
      </c>
      <c r="B3670" s="585" t="s">
        <v>1127</v>
      </c>
      <c r="C3670" s="585" t="s">
        <v>31</v>
      </c>
      <c r="D3670" s="586">
        <v>15931</v>
      </c>
      <c r="E3670" s="587">
        <v>17.495999999999999</v>
      </c>
      <c r="F3670" s="587">
        <f t="shared" si="171"/>
        <v>278728.77599999995</v>
      </c>
      <c r="G3670" s="588">
        <v>0.22</v>
      </c>
      <c r="H3670" s="586">
        <v>6.4</v>
      </c>
      <c r="I3670" s="587">
        <f t="shared" si="172"/>
        <v>101958.40000000001</v>
      </c>
      <c r="J3670" s="589">
        <f t="shared" si="173"/>
        <v>0</v>
      </c>
    </row>
    <row r="3671" spans="1:10">
      <c r="A3671" s="584">
        <v>2016</v>
      </c>
      <c r="B3671" s="585" t="s">
        <v>1127</v>
      </c>
      <c r="C3671" s="585" t="s">
        <v>31</v>
      </c>
      <c r="D3671" s="586">
        <v>15851</v>
      </c>
      <c r="E3671" s="587">
        <v>17.885999999999999</v>
      </c>
      <c r="F3671" s="587">
        <f t="shared" si="171"/>
        <v>283510.98599999998</v>
      </c>
      <c r="G3671" s="588">
        <v>0.32</v>
      </c>
      <c r="H3671" s="586">
        <v>4.8</v>
      </c>
      <c r="I3671" s="587">
        <f t="shared" si="172"/>
        <v>76084.800000000003</v>
      </c>
      <c r="J3671" s="589">
        <f t="shared" si="173"/>
        <v>0</v>
      </c>
    </row>
    <row r="3672" spans="1:10">
      <c r="A3672" s="584">
        <v>2016</v>
      </c>
      <c r="B3672" s="585" t="s">
        <v>1127</v>
      </c>
      <c r="C3672" s="585" t="s">
        <v>31</v>
      </c>
      <c r="D3672" s="586">
        <v>79354</v>
      </c>
      <c r="E3672" s="587">
        <v>17.579999999999998</v>
      </c>
      <c r="F3672" s="587">
        <f t="shared" si="171"/>
        <v>1395043.3199999998</v>
      </c>
      <c r="G3672" s="588">
        <v>0.2</v>
      </c>
      <c r="H3672" s="586">
        <v>4.3</v>
      </c>
      <c r="I3672" s="587">
        <f t="shared" si="172"/>
        <v>341222.2</v>
      </c>
      <c r="J3672" s="589">
        <f t="shared" si="173"/>
        <v>0</v>
      </c>
    </row>
    <row r="3673" spans="1:10">
      <c r="A3673" s="584">
        <v>2016</v>
      </c>
      <c r="B3673" s="585" t="s">
        <v>1127</v>
      </c>
      <c r="C3673" s="585" t="s">
        <v>31</v>
      </c>
      <c r="D3673" s="586">
        <v>47681</v>
      </c>
      <c r="E3673" s="587">
        <v>17.888999999999999</v>
      </c>
      <c r="F3673" s="587">
        <f t="shared" si="171"/>
        <v>852965.40899999999</v>
      </c>
      <c r="G3673" s="588">
        <v>0.24</v>
      </c>
      <c r="H3673" s="586">
        <v>5</v>
      </c>
      <c r="I3673" s="587">
        <f t="shared" si="172"/>
        <v>238405</v>
      </c>
      <c r="J3673" s="589">
        <f t="shared" si="173"/>
        <v>0</v>
      </c>
    </row>
    <row r="3674" spans="1:10">
      <c r="A3674" s="584">
        <v>2016</v>
      </c>
      <c r="B3674" s="585" t="s">
        <v>1127</v>
      </c>
      <c r="C3674" s="585" t="s">
        <v>31</v>
      </c>
      <c r="D3674" s="586">
        <v>47597</v>
      </c>
      <c r="E3674" s="587">
        <v>17.684999999999999</v>
      </c>
      <c r="F3674" s="587">
        <f t="shared" si="171"/>
        <v>841752.94499999995</v>
      </c>
      <c r="G3674" s="588">
        <v>0.28999999999999998</v>
      </c>
      <c r="H3674" s="586">
        <v>5.3</v>
      </c>
      <c r="I3674" s="587">
        <f t="shared" si="172"/>
        <v>252264.1</v>
      </c>
      <c r="J3674" s="589">
        <f t="shared" si="173"/>
        <v>0</v>
      </c>
    </row>
    <row r="3675" spans="1:10">
      <c r="A3675" s="584">
        <v>2016</v>
      </c>
      <c r="B3675" s="585" t="s">
        <v>1127</v>
      </c>
      <c r="C3675" s="585" t="s">
        <v>31</v>
      </c>
      <c r="D3675" s="586">
        <v>31794</v>
      </c>
      <c r="E3675" s="587">
        <v>17.844999999999999</v>
      </c>
      <c r="F3675" s="587">
        <f t="shared" si="171"/>
        <v>567363.92999999993</v>
      </c>
      <c r="G3675" s="588">
        <v>0.19</v>
      </c>
      <c r="H3675" s="586">
        <v>5</v>
      </c>
      <c r="I3675" s="587">
        <f t="shared" si="172"/>
        <v>158970</v>
      </c>
      <c r="J3675" s="589">
        <f t="shared" si="173"/>
        <v>0</v>
      </c>
    </row>
    <row r="3676" spans="1:10">
      <c r="A3676" s="584">
        <v>2016</v>
      </c>
      <c r="B3676" s="585" t="s">
        <v>1127</v>
      </c>
      <c r="C3676" s="585" t="s">
        <v>31</v>
      </c>
      <c r="D3676" s="586">
        <v>31777</v>
      </c>
      <c r="E3676" s="587">
        <v>17.863</v>
      </c>
      <c r="F3676" s="587">
        <f t="shared" si="171"/>
        <v>567632.55099999998</v>
      </c>
      <c r="G3676" s="588">
        <v>0.22</v>
      </c>
      <c r="H3676" s="586">
        <v>5</v>
      </c>
      <c r="I3676" s="587">
        <f t="shared" si="172"/>
        <v>158885</v>
      </c>
      <c r="J3676" s="589">
        <f t="shared" si="173"/>
        <v>0</v>
      </c>
    </row>
    <row r="3677" spans="1:10">
      <c r="A3677" s="584">
        <v>2016</v>
      </c>
      <c r="B3677" s="585" t="s">
        <v>1127</v>
      </c>
      <c r="C3677" s="585" t="s">
        <v>31</v>
      </c>
      <c r="D3677" s="586">
        <v>31728</v>
      </c>
      <c r="E3677" s="587">
        <v>17.814</v>
      </c>
      <c r="F3677" s="587">
        <f t="shared" si="171"/>
        <v>565202.59199999995</v>
      </c>
      <c r="G3677" s="588">
        <v>0.33</v>
      </c>
      <c r="H3677" s="586">
        <v>5.0999999999999996</v>
      </c>
      <c r="I3677" s="587">
        <f t="shared" si="172"/>
        <v>161812.79999999999</v>
      </c>
      <c r="J3677" s="589">
        <f t="shared" si="173"/>
        <v>0</v>
      </c>
    </row>
    <row r="3678" spans="1:10">
      <c r="A3678" s="584">
        <v>2016</v>
      </c>
      <c r="B3678" s="585" t="s">
        <v>1127</v>
      </c>
      <c r="C3678" s="585" t="s">
        <v>31</v>
      </c>
      <c r="D3678" s="586">
        <v>15960</v>
      </c>
      <c r="E3678" s="587">
        <v>17.547999999999998</v>
      </c>
      <c r="F3678" s="587">
        <f t="shared" si="171"/>
        <v>280066.07999999996</v>
      </c>
      <c r="G3678" s="588">
        <v>0.26</v>
      </c>
      <c r="H3678" s="586">
        <v>5.8</v>
      </c>
      <c r="I3678" s="587">
        <f t="shared" si="172"/>
        <v>92568</v>
      </c>
      <c r="J3678" s="589">
        <f t="shared" si="173"/>
        <v>0</v>
      </c>
    </row>
    <row r="3679" spans="1:10">
      <c r="A3679" s="584">
        <v>2016</v>
      </c>
      <c r="B3679" s="585" t="s">
        <v>1127</v>
      </c>
      <c r="C3679" s="585" t="s">
        <v>31</v>
      </c>
      <c r="D3679" s="586">
        <v>15859</v>
      </c>
      <c r="E3679" s="587">
        <v>17.565999999999999</v>
      </c>
      <c r="F3679" s="587">
        <f t="shared" si="171"/>
        <v>278579.19399999996</v>
      </c>
      <c r="G3679" s="588">
        <v>0.3</v>
      </c>
      <c r="H3679" s="586">
        <v>5.5</v>
      </c>
      <c r="I3679" s="587">
        <f t="shared" si="172"/>
        <v>87224.5</v>
      </c>
      <c r="J3679" s="589">
        <f t="shared" si="173"/>
        <v>0</v>
      </c>
    </row>
    <row r="3680" spans="1:10">
      <c r="A3680" s="584">
        <v>2016</v>
      </c>
      <c r="B3680" s="585" t="s">
        <v>1131</v>
      </c>
      <c r="C3680" s="585" t="s">
        <v>31</v>
      </c>
      <c r="D3680" s="586">
        <v>15426</v>
      </c>
      <c r="E3680" s="587">
        <v>25.9</v>
      </c>
      <c r="F3680" s="587">
        <f t="shared" si="171"/>
        <v>399533.39999999997</v>
      </c>
      <c r="G3680" s="588">
        <v>2.2599999999999998</v>
      </c>
      <c r="H3680" s="586">
        <v>7.5</v>
      </c>
      <c r="I3680" s="587">
        <f t="shared" si="172"/>
        <v>115695</v>
      </c>
      <c r="J3680" s="589">
        <f t="shared" si="173"/>
        <v>0</v>
      </c>
    </row>
    <row r="3681" spans="1:10">
      <c r="A3681" s="584">
        <v>2016</v>
      </c>
      <c r="B3681" s="585" t="s">
        <v>1131</v>
      </c>
      <c r="C3681" s="585" t="s">
        <v>31</v>
      </c>
      <c r="D3681" s="586">
        <v>20284</v>
      </c>
      <c r="E3681" s="587">
        <v>26.134</v>
      </c>
      <c r="F3681" s="587">
        <f t="shared" si="171"/>
        <v>530102.05599999998</v>
      </c>
      <c r="G3681" s="588">
        <v>1.64</v>
      </c>
      <c r="H3681" s="586">
        <v>8.1999999999999993</v>
      </c>
      <c r="I3681" s="587">
        <f t="shared" si="172"/>
        <v>166328.79999999999</v>
      </c>
      <c r="J3681" s="589">
        <f t="shared" si="173"/>
        <v>0</v>
      </c>
    </row>
    <row r="3682" spans="1:10">
      <c r="A3682" s="584">
        <v>2016</v>
      </c>
      <c r="B3682" s="585" t="s">
        <v>1127</v>
      </c>
      <c r="C3682" s="585" t="s">
        <v>31</v>
      </c>
      <c r="D3682" s="586">
        <v>14899</v>
      </c>
      <c r="E3682" s="587">
        <v>17.48</v>
      </c>
      <c r="F3682" s="587">
        <f t="shared" si="171"/>
        <v>260434.52000000002</v>
      </c>
      <c r="G3682" s="588">
        <v>0.19</v>
      </c>
      <c r="H3682" s="586">
        <v>4.7</v>
      </c>
      <c r="I3682" s="587">
        <f t="shared" si="172"/>
        <v>70025.3</v>
      </c>
      <c r="J3682" s="589">
        <f t="shared" si="173"/>
        <v>0</v>
      </c>
    </row>
    <row r="3683" spans="1:10">
      <c r="A3683" s="584">
        <v>2016</v>
      </c>
      <c r="B3683" s="585" t="s">
        <v>1127</v>
      </c>
      <c r="C3683" s="585" t="s">
        <v>31</v>
      </c>
      <c r="D3683" s="586">
        <v>15815</v>
      </c>
      <c r="E3683" s="587">
        <v>17.5</v>
      </c>
      <c r="F3683" s="587">
        <f t="shared" si="171"/>
        <v>276762.5</v>
      </c>
      <c r="G3683" s="588">
        <v>0.27</v>
      </c>
      <c r="H3683" s="586">
        <v>6</v>
      </c>
      <c r="I3683" s="587">
        <f t="shared" si="172"/>
        <v>94890</v>
      </c>
      <c r="J3683" s="589">
        <f t="shared" si="173"/>
        <v>0</v>
      </c>
    </row>
    <row r="3684" spans="1:10">
      <c r="A3684" s="584">
        <v>2016</v>
      </c>
      <c r="B3684" s="585" t="s">
        <v>1127</v>
      </c>
      <c r="C3684" s="585" t="s">
        <v>31</v>
      </c>
      <c r="D3684" s="586">
        <v>30636</v>
      </c>
      <c r="E3684" s="587">
        <v>17.899999999999999</v>
      </c>
      <c r="F3684" s="587">
        <f t="shared" si="171"/>
        <v>548384.39999999991</v>
      </c>
      <c r="G3684" s="588">
        <v>0.3</v>
      </c>
      <c r="H3684" s="586">
        <v>5.2</v>
      </c>
      <c r="I3684" s="587">
        <f t="shared" si="172"/>
        <v>159307.20000000001</v>
      </c>
      <c r="J3684" s="589">
        <f t="shared" si="173"/>
        <v>0</v>
      </c>
    </row>
    <row r="3685" spans="1:10">
      <c r="A3685" s="584">
        <v>2016</v>
      </c>
      <c r="B3685" s="585" t="s">
        <v>1127</v>
      </c>
      <c r="C3685" s="585" t="s">
        <v>31</v>
      </c>
      <c r="D3685" s="586">
        <v>31482</v>
      </c>
      <c r="E3685" s="587">
        <v>17.899999999999999</v>
      </c>
      <c r="F3685" s="587">
        <f t="shared" si="171"/>
        <v>563527.79999999993</v>
      </c>
      <c r="G3685" s="588">
        <v>0.21</v>
      </c>
      <c r="H3685" s="586">
        <v>4.8</v>
      </c>
      <c r="I3685" s="587">
        <f t="shared" si="172"/>
        <v>151113.60000000001</v>
      </c>
      <c r="J3685" s="589">
        <f t="shared" si="173"/>
        <v>0</v>
      </c>
    </row>
    <row r="3686" spans="1:10">
      <c r="A3686" s="584">
        <v>2016</v>
      </c>
      <c r="B3686" s="585" t="s">
        <v>1127</v>
      </c>
      <c r="C3686" s="585" t="s">
        <v>31</v>
      </c>
      <c r="D3686" s="586">
        <v>48356</v>
      </c>
      <c r="E3686" s="587">
        <v>18</v>
      </c>
      <c r="F3686" s="587">
        <f t="shared" si="171"/>
        <v>870408</v>
      </c>
      <c r="G3686" s="588">
        <v>0.21</v>
      </c>
      <c r="H3686" s="586">
        <v>4.8</v>
      </c>
      <c r="I3686" s="587">
        <f t="shared" si="172"/>
        <v>232108.79999999999</v>
      </c>
      <c r="J3686" s="589">
        <f t="shared" si="173"/>
        <v>0</v>
      </c>
    </row>
    <row r="3687" spans="1:10">
      <c r="A3687" s="584">
        <v>2016</v>
      </c>
      <c r="B3687" s="585" t="s">
        <v>1127</v>
      </c>
      <c r="C3687" s="585" t="s">
        <v>31</v>
      </c>
      <c r="D3687" s="586">
        <v>79152</v>
      </c>
      <c r="E3687" s="587">
        <v>17.635999999999999</v>
      </c>
      <c r="F3687" s="587">
        <f t="shared" si="171"/>
        <v>1395924.672</v>
      </c>
      <c r="G3687" s="588">
        <v>0.22</v>
      </c>
      <c r="H3687" s="586">
        <v>5.7</v>
      </c>
      <c r="I3687" s="587">
        <f t="shared" si="172"/>
        <v>451166.4</v>
      </c>
      <c r="J3687" s="589">
        <f t="shared" si="173"/>
        <v>0</v>
      </c>
    </row>
    <row r="3688" spans="1:10">
      <c r="A3688" s="584">
        <v>2016</v>
      </c>
      <c r="B3688" s="585" t="s">
        <v>1127</v>
      </c>
      <c r="C3688" s="585" t="s">
        <v>31</v>
      </c>
      <c r="D3688" s="586">
        <v>89765</v>
      </c>
      <c r="E3688" s="587">
        <v>17.724</v>
      </c>
      <c r="F3688" s="587">
        <f t="shared" si="171"/>
        <v>1590994.86</v>
      </c>
      <c r="G3688" s="588">
        <v>0.25</v>
      </c>
      <c r="H3688" s="586">
        <v>5.5</v>
      </c>
      <c r="I3688" s="587">
        <f t="shared" si="172"/>
        <v>493707.5</v>
      </c>
      <c r="J3688" s="589">
        <f t="shared" si="173"/>
        <v>0</v>
      </c>
    </row>
    <row r="3689" spans="1:10">
      <c r="A3689" s="584">
        <v>2016</v>
      </c>
      <c r="B3689" s="585" t="s">
        <v>1127</v>
      </c>
      <c r="C3689" s="585" t="s">
        <v>31</v>
      </c>
      <c r="D3689" s="586">
        <v>92108</v>
      </c>
      <c r="E3689" s="587">
        <v>17.795000000000002</v>
      </c>
      <c r="F3689" s="587">
        <f t="shared" si="171"/>
        <v>1639061.86</v>
      </c>
      <c r="G3689" s="588">
        <v>0.25</v>
      </c>
      <c r="H3689" s="586">
        <v>5.0999999999999996</v>
      </c>
      <c r="I3689" s="587">
        <f t="shared" si="172"/>
        <v>469750.8</v>
      </c>
      <c r="J3689" s="589">
        <f t="shared" si="173"/>
        <v>0</v>
      </c>
    </row>
    <row r="3690" spans="1:10">
      <c r="A3690" s="584">
        <v>2016</v>
      </c>
      <c r="B3690" s="585" t="s">
        <v>1127</v>
      </c>
      <c r="C3690" s="585" t="s">
        <v>31</v>
      </c>
      <c r="D3690" s="586">
        <v>91999</v>
      </c>
      <c r="E3690" s="587">
        <v>17.529</v>
      </c>
      <c r="F3690" s="587">
        <f t="shared" si="171"/>
        <v>1612650.4709999999</v>
      </c>
      <c r="G3690" s="588">
        <v>0.2</v>
      </c>
      <c r="H3690" s="586">
        <v>4.5</v>
      </c>
      <c r="I3690" s="587">
        <f t="shared" si="172"/>
        <v>413995.5</v>
      </c>
      <c r="J3690" s="589">
        <f t="shared" si="173"/>
        <v>0</v>
      </c>
    </row>
    <row r="3691" spans="1:10">
      <c r="A3691" s="584">
        <v>2016</v>
      </c>
      <c r="B3691" s="585" t="s">
        <v>1131</v>
      </c>
      <c r="C3691" s="585" t="s">
        <v>31</v>
      </c>
      <c r="D3691" s="586">
        <v>21388</v>
      </c>
      <c r="E3691" s="587">
        <v>25.837</v>
      </c>
      <c r="F3691" s="587">
        <f t="shared" si="171"/>
        <v>552601.75600000005</v>
      </c>
      <c r="G3691" s="588">
        <v>2.59</v>
      </c>
      <c r="H3691" s="586">
        <v>8</v>
      </c>
      <c r="I3691" s="587">
        <f t="shared" si="172"/>
        <v>171104</v>
      </c>
      <c r="J3691" s="589">
        <f t="shared" si="173"/>
        <v>0</v>
      </c>
    </row>
    <row r="3692" spans="1:10">
      <c r="A3692" s="584">
        <v>2016</v>
      </c>
      <c r="B3692" s="585" t="s">
        <v>1127</v>
      </c>
      <c r="C3692" s="585" t="s">
        <v>31</v>
      </c>
      <c r="D3692" s="586">
        <v>68790</v>
      </c>
      <c r="E3692" s="587">
        <v>17.815999999999999</v>
      </c>
      <c r="F3692" s="587">
        <f t="shared" si="171"/>
        <v>1225562.6399999999</v>
      </c>
      <c r="G3692" s="588">
        <v>0.33</v>
      </c>
      <c r="H3692" s="586">
        <v>5.3</v>
      </c>
      <c r="I3692" s="587">
        <f t="shared" si="172"/>
        <v>364587</v>
      </c>
      <c r="J3692" s="589">
        <f t="shared" si="173"/>
        <v>0</v>
      </c>
    </row>
    <row r="3693" spans="1:10">
      <c r="A3693" s="584">
        <v>2016</v>
      </c>
      <c r="B3693" s="585" t="s">
        <v>1131</v>
      </c>
      <c r="C3693" s="585" t="s">
        <v>31</v>
      </c>
      <c r="D3693" s="586">
        <v>41368</v>
      </c>
      <c r="E3693" s="587">
        <v>26.059000000000001</v>
      </c>
      <c r="F3693" s="587">
        <f t="shared" si="171"/>
        <v>1078008.7120000001</v>
      </c>
      <c r="G3693" s="588">
        <v>2.5099999999999998</v>
      </c>
      <c r="H3693" s="586">
        <v>7.5</v>
      </c>
      <c r="I3693" s="587">
        <f t="shared" si="172"/>
        <v>310260</v>
      </c>
      <c r="J3693" s="589">
        <f t="shared" si="173"/>
        <v>0</v>
      </c>
    </row>
    <row r="3694" spans="1:10">
      <c r="A3694" s="584">
        <v>2016</v>
      </c>
      <c r="B3694" s="585" t="s">
        <v>1131</v>
      </c>
      <c r="C3694" s="585" t="s">
        <v>31</v>
      </c>
      <c r="D3694" s="586">
        <v>5595</v>
      </c>
      <c r="E3694" s="587">
        <v>26.231999999999999</v>
      </c>
      <c r="F3694" s="587">
        <f t="shared" si="171"/>
        <v>146768.04</v>
      </c>
      <c r="G3694" s="588">
        <v>2.54</v>
      </c>
      <c r="H3694" s="586">
        <v>7.5</v>
      </c>
      <c r="I3694" s="587">
        <f t="shared" si="172"/>
        <v>41962.5</v>
      </c>
      <c r="J3694" s="589">
        <f t="shared" si="173"/>
        <v>0</v>
      </c>
    </row>
    <row r="3695" spans="1:10">
      <c r="A3695" s="584">
        <v>2016</v>
      </c>
      <c r="B3695" s="585" t="s">
        <v>1127</v>
      </c>
      <c r="C3695" s="585" t="s">
        <v>31</v>
      </c>
      <c r="D3695" s="586">
        <v>73961</v>
      </c>
      <c r="E3695" s="587">
        <v>17.670000000000002</v>
      </c>
      <c r="F3695" s="587">
        <f t="shared" si="171"/>
        <v>1306890.8700000001</v>
      </c>
      <c r="G3695" s="588">
        <v>0.23</v>
      </c>
      <c r="H3695" s="586">
        <v>5.6</v>
      </c>
      <c r="I3695" s="587">
        <f t="shared" si="172"/>
        <v>414181.6</v>
      </c>
      <c r="J3695" s="589">
        <f t="shared" si="173"/>
        <v>0</v>
      </c>
    </row>
    <row r="3696" spans="1:10">
      <c r="A3696" s="584">
        <v>2016</v>
      </c>
      <c r="B3696" s="585" t="s">
        <v>1127</v>
      </c>
      <c r="C3696" s="585" t="s">
        <v>31</v>
      </c>
      <c r="D3696" s="586">
        <v>60513</v>
      </c>
      <c r="E3696" s="587">
        <v>18.79</v>
      </c>
      <c r="F3696" s="587">
        <f t="shared" si="171"/>
        <v>1137039.27</v>
      </c>
      <c r="G3696" s="588">
        <v>0.32</v>
      </c>
      <c r="H3696" s="586">
        <v>4.2</v>
      </c>
      <c r="I3696" s="587">
        <f t="shared" si="172"/>
        <v>254154.6</v>
      </c>
      <c r="J3696" s="589">
        <f t="shared" si="173"/>
        <v>0</v>
      </c>
    </row>
    <row r="3697" spans="1:10">
      <c r="A3697" s="584">
        <v>2016</v>
      </c>
      <c r="B3697" s="585" t="s">
        <v>1127</v>
      </c>
      <c r="C3697" s="585" t="s">
        <v>31</v>
      </c>
      <c r="D3697" s="586">
        <v>19752</v>
      </c>
      <c r="E3697" s="587">
        <v>17.98</v>
      </c>
      <c r="F3697" s="587">
        <f t="shared" si="171"/>
        <v>355140.96</v>
      </c>
      <c r="G3697" s="588">
        <v>0.25</v>
      </c>
      <c r="H3697" s="586">
        <v>4.9000000000000004</v>
      </c>
      <c r="I3697" s="587">
        <f t="shared" si="172"/>
        <v>96784.8</v>
      </c>
      <c r="J3697" s="589">
        <f t="shared" si="173"/>
        <v>0</v>
      </c>
    </row>
    <row r="3698" spans="1:10">
      <c r="A3698" s="584">
        <v>2016</v>
      </c>
      <c r="B3698" s="585" t="s">
        <v>1127</v>
      </c>
      <c r="C3698" s="585" t="s">
        <v>31</v>
      </c>
      <c r="D3698" s="586">
        <v>14703</v>
      </c>
      <c r="E3698" s="587">
        <v>18.8</v>
      </c>
      <c r="F3698" s="587">
        <f t="shared" si="171"/>
        <v>276416.40000000002</v>
      </c>
      <c r="G3698" s="588">
        <v>0.46</v>
      </c>
      <c r="H3698" s="586">
        <v>5.4</v>
      </c>
      <c r="I3698" s="587">
        <f t="shared" si="172"/>
        <v>79396.200000000012</v>
      </c>
      <c r="J3698" s="589">
        <f t="shared" si="173"/>
        <v>0</v>
      </c>
    </row>
    <row r="3699" spans="1:10">
      <c r="A3699" s="584">
        <v>2016</v>
      </c>
      <c r="B3699" s="585" t="s">
        <v>1127</v>
      </c>
      <c r="C3699" s="585" t="s">
        <v>31</v>
      </c>
      <c r="D3699" s="586">
        <v>179445</v>
      </c>
      <c r="E3699" s="587">
        <v>17.899999999999999</v>
      </c>
      <c r="F3699" s="587">
        <f t="shared" si="171"/>
        <v>3212065.4999999995</v>
      </c>
      <c r="G3699" s="588">
        <v>0.28000000000000003</v>
      </c>
      <c r="H3699" s="586">
        <v>5.0999999999999996</v>
      </c>
      <c r="I3699" s="587">
        <f t="shared" si="172"/>
        <v>915169.49999999988</v>
      </c>
      <c r="J3699" s="589">
        <f t="shared" si="173"/>
        <v>0</v>
      </c>
    </row>
    <row r="3700" spans="1:10">
      <c r="A3700" s="584">
        <v>2016</v>
      </c>
      <c r="B3700" s="585" t="s">
        <v>1127</v>
      </c>
      <c r="C3700" s="585" t="s">
        <v>31</v>
      </c>
      <c r="D3700" s="586">
        <v>58824</v>
      </c>
      <c r="E3700" s="587">
        <v>18.77</v>
      </c>
      <c r="F3700" s="587">
        <f t="shared" si="171"/>
        <v>1104126.48</v>
      </c>
      <c r="G3700" s="588">
        <v>0.32</v>
      </c>
      <c r="H3700" s="586">
        <v>4</v>
      </c>
      <c r="I3700" s="587">
        <f t="shared" si="172"/>
        <v>235296</v>
      </c>
      <c r="J3700" s="589">
        <f t="shared" si="173"/>
        <v>0</v>
      </c>
    </row>
    <row r="3701" spans="1:10">
      <c r="A3701" s="584">
        <v>2016</v>
      </c>
      <c r="B3701" s="585" t="s">
        <v>1127</v>
      </c>
      <c r="C3701" s="585" t="s">
        <v>31</v>
      </c>
      <c r="D3701" s="586">
        <v>45080</v>
      </c>
      <c r="E3701" s="587">
        <v>17.59</v>
      </c>
      <c r="F3701" s="587">
        <f t="shared" si="171"/>
        <v>792957.2</v>
      </c>
      <c r="G3701" s="588">
        <v>0.24</v>
      </c>
      <c r="H3701" s="586">
        <v>5.8</v>
      </c>
      <c r="I3701" s="587">
        <f t="shared" si="172"/>
        <v>261464</v>
      </c>
      <c r="J3701" s="589">
        <f t="shared" si="173"/>
        <v>0</v>
      </c>
    </row>
    <row r="3702" spans="1:10">
      <c r="A3702" s="584">
        <v>2016</v>
      </c>
      <c r="B3702" s="585" t="s">
        <v>1127</v>
      </c>
      <c r="C3702" s="585" t="s">
        <v>31</v>
      </c>
      <c r="D3702" s="586">
        <v>14937</v>
      </c>
      <c r="E3702" s="587">
        <v>17.45</v>
      </c>
      <c r="F3702" s="587">
        <f t="shared" si="171"/>
        <v>260650.65</v>
      </c>
      <c r="G3702" s="588">
        <v>0.2</v>
      </c>
      <c r="H3702" s="586">
        <v>4.5</v>
      </c>
      <c r="I3702" s="587">
        <f t="shared" si="172"/>
        <v>67216.5</v>
      </c>
      <c r="J3702" s="589">
        <f t="shared" si="173"/>
        <v>0</v>
      </c>
    </row>
    <row r="3703" spans="1:10">
      <c r="A3703" s="584">
        <v>2016</v>
      </c>
      <c r="B3703" s="585" t="s">
        <v>1127</v>
      </c>
      <c r="C3703" s="585" t="s">
        <v>31</v>
      </c>
      <c r="D3703" s="586">
        <v>26247</v>
      </c>
      <c r="E3703" s="587">
        <v>17.55</v>
      </c>
      <c r="F3703" s="587">
        <f t="shared" si="171"/>
        <v>460634.85000000003</v>
      </c>
      <c r="G3703" s="588">
        <v>0.2</v>
      </c>
      <c r="H3703" s="586">
        <v>4.5</v>
      </c>
      <c r="I3703" s="587">
        <f t="shared" si="172"/>
        <v>118111.5</v>
      </c>
      <c r="J3703" s="589">
        <f t="shared" si="173"/>
        <v>0</v>
      </c>
    </row>
    <row r="3704" spans="1:10">
      <c r="A3704" s="584">
        <v>2016</v>
      </c>
      <c r="B3704" s="585" t="s">
        <v>1127</v>
      </c>
      <c r="C3704" s="585" t="s">
        <v>31</v>
      </c>
      <c r="D3704" s="586">
        <v>13204</v>
      </c>
      <c r="E3704" s="587">
        <v>18.010000000000002</v>
      </c>
      <c r="F3704" s="587">
        <f t="shared" si="171"/>
        <v>237804.04</v>
      </c>
      <c r="G3704" s="588">
        <v>0.26</v>
      </c>
      <c r="H3704" s="586">
        <v>5.0999999999999996</v>
      </c>
      <c r="I3704" s="587">
        <f t="shared" si="172"/>
        <v>67340.399999999994</v>
      </c>
      <c r="J3704" s="589">
        <f t="shared" si="173"/>
        <v>0</v>
      </c>
    </row>
    <row r="3705" spans="1:10">
      <c r="A3705" s="584">
        <v>2016</v>
      </c>
      <c r="B3705" s="585" t="s">
        <v>1127</v>
      </c>
      <c r="C3705" s="585" t="s">
        <v>31</v>
      </c>
      <c r="D3705" s="586">
        <v>13131</v>
      </c>
      <c r="E3705" s="587">
        <v>18.010000000000002</v>
      </c>
      <c r="F3705" s="587">
        <f t="shared" si="171"/>
        <v>236489.31000000003</v>
      </c>
      <c r="G3705" s="588">
        <v>0.21</v>
      </c>
      <c r="H3705" s="586">
        <v>5.0999999999999996</v>
      </c>
      <c r="I3705" s="587">
        <f t="shared" si="172"/>
        <v>66968.099999999991</v>
      </c>
      <c r="J3705" s="589">
        <f t="shared" si="173"/>
        <v>0</v>
      </c>
    </row>
    <row r="3706" spans="1:10">
      <c r="A3706" s="584">
        <v>2016</v>
      </c>
      <c r="B3706" s="585" t="s">
        <v>1127</v>
      </c>
      <c r="C3706" s="585" t="s">
        <v>31</v>
      </c>
      <c r="D3706" s="586">
        <v>15319</v>
      </c>
      <c r="E3706" s="587">
        <v>17.829999999999998</v>
      </c>
      <c r="F3706" s="587">
        <f t="shared" si="171"/>
        <v>273137.76999999996</v>
      </c>
      <c r="G3706" s="588">
        <v>0.24</v>
      </c>
      <c r="H3706" s="586">
        <v>4.9000000000000004</v>
      </c>
      <c r="I3706" s="587">
        <f t="shared" si="172"/>
        <v>75063.100000000006</v>
      </c>
      <c r="J3706" s="589">
        <f t="shared" si="173"/>
        <v>0</v>
      </c>
    </row>
    <row r="3707" spans="1:10">
      <c r="A3707" s="584">
        <v>2016</v>
      </c>
      <c r="B3707" s="585" t="s">
        <v>1127</v>
      </c>
      <c r="C3707" s="585" t="s">
        <v>31</v>
      </c>
      <c r="D3707" s="586">
        <v>30451</v>
      </c>
      <c r="E3707" s="587">
        <v>17.38</v>
      </c>
      <c r="F3707" s="587">
        <f t="shared" si="171"/>
        <v>529238.38</v>
      </c>
      <c r="G3707" s="588">
        <v>0.2</v>
      </c>
      <c r="H3707" s="586">
        <v>4.5999999999999996</v>
      </c>
      <c r="I3707" s="587">
        <f t="shared" si="172"/>
        <v>140074.59999999998</v>
      </c>
      <c r="J3707" s="589">
        <f t="shared" si="173"/>
        <v>0</v>
      </c>
    </row>
    <row r="3708" spans="1:10">
      <c r="A3708" s="584">
        <v>2016</v>
      </c>
      <c r="B3708" s="585" t="s">
        <v>1127</v>
      </c>
      <c r="C3708" s="585" t="s">
        <v>31</v>
      </c>
      <c r="D3708" s="586">
        <v>15312</v>
      </c>
      <c r="E3708" s="587">
        <v>17.66</v>
      </c>
      <c r="F3708" s="587">
        <f t="shared" si="171"/>
        <v>270409.92</v>
      </c>
      <c r="G3708" s="588">
        <v>0.28999999999999998</v>
      </c>
      <c r="H3708" s="586">
        <v>5.7</v>
      </c>
      <c r="I3708" s="587">
        <f t="shared" si="172"/>
        <v>87278.400000000009</v>
      </c>
      <c r="J3708" s="589">
        <f t="shared" si="173"/>
        <v>0</v>
      </c>
    </row>
    <row r="3709" spans="1:10">
      <c r="A3709" s="584">
        <v>2016</v>
      </c>
      <c r="B3709" s="585" t="s">
        <v>1127</v>
      </c>
      <c r="C3709" s="585" t="s">
        <v>31</v>
      </c>
      <c r="D3709" s="586">
        <v>16247</v>
      </c>
      <c r="E3709" s="587">
        <v>18.16</v>
      </c>
      <c r="F3709" s="587">
        <f t="shared" si="171"/>
        <v>295045.52</v>
      </c>
      <c r="G3709" s="588">
        <v>0.22</v>
      </c>
      <c r="H3709" s="586">
        <v>4.3</v>
      </c>
      <c r="I3709" s="587">
        <f t="shared" si="172"/>
        <v>69862.099999999991</v>
      </c>
      <c r="J3709" s="589">
        <f t="shared" si="173"/>
        <v>0</v>
      </c>
    </row>
    <row r="3710" spans="1:10">
      <c r="A3710" s="584">
        <v>2016</v>
      </c>
      <c r="B3710" s="585" t="s">
        <v>1127</v>
      </c>
      <c r="C3710" s="585" t="s">
        <v>31</v>
      </c>
      <c r="D3710" s="586">
        <v>16394</v>
      </c>
      <c r="E3710" s="587">
        <v>17.53</v>
      </c>
      <c r="F3710" s="587">
        <f t="shared" si="171"/>
        <v>287386.82</v>
      </c>
      <c r="G3710" s="588">
        <v>0.19</v>
      </c>
      <c r="H3710" s="586">
        <v>4.5</v>
      </c>
      <c r="I3710" s="587">
        <f t="shared" si="172"/>
        <v>73773</v>
      </c>
      <c r="J3710" s="589">
        <f t="shared" si="173"/>
        <v>0</v>
      </c>
    </row>
    <row r="3711" spans="1:10">
      <c r="A3711" s="584">
        <v>2016</v>
      </c>
      <c r="B3711" s="585" t="s">
        <v>1127</v>
      </c>
      <c r="C3711" s="585" t="s">
        <v>31</v>
      </c>
      <c r="D3711" s="586">
        <v>16404</v>
      </c>
      <c r="E3711" s="587">
        <v>17.61</v>
      </c>
      <c r="F3711" s="587">
        <f t="shared" si="171"/>
        <v>288874.44</v>
      </c>
      <c r="G3711" s="588">
        <v>0.2</v>
      </c>
      <c r="H3711" s="586">
        <v>4.4000000000000004</v>
      </c>
      <c r="I3711" s="587">
        <f t="shared" si="172"/>
        <v>72177.600000000006</v>
      </c>
      <c r="J3711" s="589">
        <f t="shared" si="173"/>
        <v>0</v>
      </c>
    </row>
    <row r="3712" spans="1:10">
      <c r="A3712" s="584">
        <v>2016</v>
      </c>
      <c r="B3712" s="585" t="s">
        <v>1127</v>
      </c>
      <c r="C3712" s="585" t="s">
        <v>31</v>
      </c>
      <c r="D3712" s="586">
        <v>49153</v>
      </c>
      <c r="E3712" s="587">
        <v>17.91</v>
      </c>
      <c r="F3712" s="587">
        <f t="shared" si="171"/>
        <v>880330.23</v>
      </c>
      <c r="G3712" s="588">
        <v>0.28000000000000003</v>
      </c>
      <c r="H3712" s="586">
        <v>5.6</v>
      </c>
      <c r="I3712" s="587">
        <f t="shared" si="172"/>
        <v>275256.8</v>
      </c>
      <c r="J3712" s="589">
        <f t="shared" si="173"/>
        <v>0</v>
      </c>
    </row>
    <row r="3713" spans="1:10">
      <c r="A3713" s="584">
        <v>2016</v>
      </c>
      <c r="B3713" s="585" t="s">
        <v>1127</v>
      </c>
      <c r="C3713" s="585" t="s">
        <v>31</v>
      </c>
      <c r="D3713" s="586">
        <v>13012</v>
      </c>
      <c r="E3713" s="587">
        <v>17.760000000000002</v>
      </c>
      <c r="F3713" s="587">
        <f t="shared" si="171"/>
        <v>231093.12000000002</v>
      </c>
      <c r="G3713" s="588">
        <v>0.28000000000000003</v>
      </c>
      <c r="H3713" s="586">
        <v>6</v>
      </c>
      <c r="I3713" s="587">
        <f t="shared" si="172"/>
        <v>78072</v>
      </c>
      <c r="J3713" s="589">
        <f t="shared" si="173"/>
        <v>0</v>
      </c>
    </row>
    <row r="3714" spans="1:10">
      <c r="A3714" s="584">
        <v>2016</v>
      </c>
      <c r="B3714" s="585" t="s">
        <v>1127</v>
      </c>
      <c r="C3714" s="585" t="s">
        <v>31</v>
      </c>
      <c r="D3714" s="586">
        <v>430514</v>
      </c>
      <c r="E3714" s="587">
        <v>17.579999999999998</v>
      </c>
      <c r="F3714" s="587">
        <f t="shared" si="171"/>
        <v>7568436.1199999992</v>
      </c>
      <c r="G3714" s="588">
        <v>0.2</v>
      </c>
      <c r="H3714" s="586">
        <v>4.4000000000000004</v>
      </c>
      <c r="I3714" s="587">
        <f t="shared" si="172"/>
        <v>1894261.6</v>
      </c>
      <c r="J3714" s="589">
        <f t="shared" si="173"/>
        <v>0</v>
      </c>
    </row>
    <row r="3715" spans="1:10">
      <c r="A3715" s="584">
        <v>2016</v>
      </c>
      <c r="B3715" s="585" t="s">
        <v>1127</v>
      </c>
      <c r="C3715" s="585" t="s">
        <v>31</v>
      </c>
      <c r="D3715" s="586">
        <v>31900</v>
      </c>
      <c r="E3715" s="587">
        <v>17.739999999999998</v>
      </c>
      <c r="F3715" s="587">
        <f t="shared" ref="F3715:F3778" si="174">E3715*D3715</f>
        <v>565906</v>
      </c>
      <c r="G3715" s="588">
        <v>0.2</v>
      </c>
      <c r="H3715" s="586">
        <v>4.5</v>
      </c>
      <c r="I3715" s="587">
        <f t="shared" ref="I3715:I3778" si="175">H3715*D3715</f>
        <v>143550</v>
      </c>
      <c r="J3715" s="589">
        <f t="shared" ref="J3715:J3778" si="176">IF(B3715="LIG",1,0)</f>
        <v>0</v>
      </c>
    </row>
    <row r="3716" spans="1:10">
      <c r="A3716" s="584">
        <v>2016</v>
      </c>
      <c r="B3716" s="585" t="s">
        <v>1127</v>
      </c>
      <c r="C3716" s="585" t="s">
        <v>31</v>
      </c>
      <c r="D3716" s="586">
        <v>31512</v>
      </c>
      <c r="E3716" s="587">
        <v>16.95</v>
      </c>
      <c r="F3716" s="587">
        <f t="shared" si="174"/>
        <v>534128.4</v>
      </c>
      <c r="G3716" s="588">
        <v>0.27</v>
      </c>
      <c r="H3716" s="586">
        <v>4.8</v>
      </c>
      <c r="I3716" s="587">
        <f t="shared" si="175"/>
        <v>151257.60000000001</v>
      </c>
      <c r="J3716" s="589">
        <f t="shared" si="176"/>
        <v>0</v>
      </c>
    </row>
    <row r="3717" spans="1:10">
      <c r="A3717" s="584">
        <v>2016</v>
      </c>
      <c r="B3717" s="585" t="s">
        <v>1127</v>
      </c>
      <c r="C3717" s="585" t="s">
        <v>31</v>
      </c>
      <c r="D3717" s="586">
        <v>47574</v>
      </c>
      <c r="E3717" s="587">
        <v>16.920000000000002</v>
      </c>
      <c r="F3717" s="587">
        <f t="shared" si="174"/>
        <v>804952.08000000007</v>
      </c>
      <c r="G3717" s="588">
        <v>0.27</v>
      </c>
      <c r="H3717" s="586">
        <v>4.8</v>
      </c>
      <c r="I3717" s="587">
        <f t="shared" si="175"/>
        <v>228355.19999999998</v>
      </c>
      <c r="J3717" s="589">
        <f t="shared" si="176"/>
        <v>0</v>
      </c>
    </row>
    <row r="3718" spans="1:10">
      <c r="A3718" s="584">
        <v>2016</v>
      </c>
      <c r="B3718" s="585" t="s">
        <v>1127</v>
      </c>
      <c r="C3718" s="585" t="s">
        <v>31</v>
      </c>
      <c r="D3718" s="586">
        <v>16117</v>
      </c>
      <c r="E3718" s="587">
        <v>17.54</v>
      </c>
      <c r="F3718" s="587">
        <f t="shared" si="174"/>
        <v>282692.18</v>
      </c>
      <c r="G3718" s="588">
        <v>0.2</v>
      </c>
      <c r="H3718" s="586">
        <v>4.2</v>
      </c>
      <c r="I3718" s="587">
        <f t="shared" si="175"/>
        <v>67691.400000000009</v>
      </c>
      <c r="J3718" s="589">
        <f t="shared" si="176"/>
        <v>0</v>
      </c>
    </row>
    <row r="3719" spans="1:10">
      <c r="A3719" s="584">
        <v>2016</v>
      </c>
      <c r="B3719" s="585" t="s">
        <v>1127</v>
      </c>
      <c r="C3719" s="585" t="s">
        <v>31</v>
      </c>
      <c r="D3719" s="586">
        <v>16005</v>
      </c>
      <c r="E3719" s="587">
        <v>17.77</v>
      </c>
      <c r="F3719" s="587">
        <f t="shared" si="174"/>
        <v>284408.84999999998</v>
      </c>
      <c r="G3719" s="588">
        <v>0.21</v>
      </c>
      <c r="H3719" s="586">
        <v>4.4000000000000004</v>
      </c>
      <c r="I3719" s="587">
        <f t="shared" si="175"/>
        <v>70422</v>
      </c>
      <c r="J3719" s="589">
        <f t="shared" si="176"/>
        <v>0</v>
      </c>
    </row>
    <row r="3720" spans="1:10">
      <c r="A3720" s="584">
        <v>2016</v>
      </c>
      <c r="B3720" s="585" t="s">
        <v>1131</v>
      </c>
      <c r="C3720" s="585" t="s">
        <v>31</v>
      </c>
      <c r="D3720" s="586">
        <v>33838</v>
      </c>
      <c r="E3720" s="587">
        <v>22.19</v>
      </c>
      <c r="F3720" s="587">
        <f t="shared" si="174"/>
        <v>750865.22000000009</v>
      </c>
      <c r="G3720" s="588">
        <v>3.3</v>
      </c>
      <c r="H3720" s="586">
        <v>10</v>
      </c>
      <c r="I3720" s="587">
        <f t="shared" si="175"/>
        <v>338380</v>
      </c>
      <c r="J3720" s="589">
        <f t="shared" si="176"/>
        <v>0</v>
      </c>
    </row>
    <row r="3721" spans="1:10">
      <c r="A3721" s="584">
        <v>2016</v>
      </c>
      <c r="B3721" s="585" t="s">
        <v>1127</v>
      </c>
      <c r="C3721" s="585" t="s">
        <v>31</v>
      </c>
      <c r="D3721" s="586">
        <v>127158</v>
      </c>
      <c r="E3721" s="587">
        <v>17.61</v>
      </c>
      <c r="F3721" s="587">
        <f t="shared" si="174"/>
        <v>2239252.38</v>
      </c>
      <c r="G3721" s="588">
        <v>0.2</v>
      </c>
      <c r="H3721" s="586">
        <v>4.3</v>
      </c>
      <c r="I3721" s="587">
        <f t="shared" si="175"/>
        <v>546779.4</v>
      </c>
      <c r="J3721" s="589">
        <f t="shared" si="176"/>
        <v>0</v>
      </c>
    </row>
    <row r="3722" spans="1:10">
      <c r="A3722" s="584">
        <v>2016</v>
      </c>
      <c r="B3722" s="585" t="s">
        <v>1127</v>
      </c>
      <c r="C3722" s="585" t="s">
        <v>31</v>
      </c>
      <c r="D3722" s="586">
        <v>111088</v>
      </c>
      <c r="E3722" s="587">
        <v>17.62</v>
      </c>
      <c r="F3722" s="587">
        <f t="shared" si="174"/>
        <v>1957370.56</v>
      </c>
      <c r="G3722" s="588">
        <v>0.2</v>
      </c>
      <c r="H3722" s="586">
        <v>4.3</v>
      </c>
      <c r="I3722" s="587">
        <f t="shared" si="175"/>
        <v>477678.39999999997</v>
      </c>
      <c r="J3722" s="589">
        <f t="shared" si="176"/>
        <v>0</v>
      </c>
    </row>
    <row r="3723" spans="1:10">
      <c r="A3723" s="584">
        <v>2016</v>
      </c>
      <c r="B3723" s="585" t="s">
        <v>1127</v>
      </c>
      <c r="C3723" s="585" t="s">
        <v>31</v>
      </c>
      <c r="D3723" s="586">
        <v>295708</v>
      </c>
      <c r="E3723" s="587">
        <v>17.594000000000001</v>
      </c>
      <c r="F3723" s="587">
        <f t="shared" si="174"/>
        <v>5202686.5520000001</v>
      </c>
      <c r="G3723" s="588">
        <v>0.19</v>
      </c>
      <c r="H3723" s="586">
        <v>4.3</v>
      </c>
      <c r="I3723" s="587">
        <f t="shared" si="175"/>
        <v>1271544.3999999999</v>
      </c>
      <c r="J3723" s="589">
        <f t="shared" si="176"/>
        <v>0</v>
      </c>
    </row>
    <row r="3724" spans="1:10">
      <c r="A3724" s="584">
        <v>2016</v>
      </c>
      <c r="B3724" s="585" t="s">
        <v>1127</v>
      </c>
      <c r="C3724" s="585" t="s">
        <v>31</v>
      </c>
      <c r="D3724" s="586">
        <v>364390</v>
      </c>
      <c r="E3724" s="587">
        <v>17.576000000000001</v>
      </c>
      <c r="F3724" s="587">
        <f t="shared" si="174"/>
        <v>6404518.6400000006</v>
      </c>
      <c r="G3724" s="588">
        <v>0.2</v>
      </c>
      <c r="H3724" s="586">
        <v>4.4000000000000004</v>
      </c>
      <c r="I3724" s="587">
        <f t="shared" si="175"/>
        <v>1603316.0000000002</v>
      </c>
      <c r="J3724" s="589">
        <f t="shared" si="176"/>
        <v>0</v>
      </c>
    </row>
    <row r="3725" spans="1:10">
      <c r="A3725" s="584">
        <v>2016</v>
      </c>
      <c r="B3725" s="585" t="s">
        <v>1127</v>
      </c>
      <c r="C3725" s="585" t="s">
        <v>31</v>
      </c>
      <c r="D3725" s="586">
        <v>28168</v>
      </c>
      <c r="E3725" s="587">
        <v>17.940000000000001</v>
      </c>
      <c r="F3725" s="587">
        <f t="shared" si="174"/>
        <v>505333.92000000004</v>
      </c>
      <c r="G3725" s="588">
        <v>0.24</v>
      </c>
      <c r="H3725" s="586">
        <v>5.3</v>
      </c>
      <c r="I3725" s="587">
        <f t="shared" si="175"/>
        <v>149290.4</v>
      </c>
      <c r="J3725" s="589">
        <f t="shared" si="176"/>
        <v>0</v>
      </c>
    </row>
    <row r="3726" spans="1:10">
      <c r="A3726" s="584">
        <v>2016</v>
      </c>
      <c r="B3726" s="585" t="s">
        <v>1127</v>
      </c>
      <c r="C3726" s="585" t="s">
        <v>31</v>
      </c>
      <c r="D3726" s="586">
        <v>15848</v>
      </c>
      <c r="E3726" s="587">
        <v>16.68</v>
      </c>
      <c r="F3726" s="587">
        <f t="shared" si="174"/>
        <v>264344.64</v>
      </c>
      <c r="G3726" s="588">
        <v>0.37</v>
      </c>
      <c r="H3726" s="586">
        <v>5.9</v>
      </c>
      <c r="I3726" s="587">
        <f t="shared" si="175"/>
        <v>93503.200000000012</v>
      </c>
      <c r="J3726" s="589">
        <f t="shared" si="176"/>
        <v>0</v>
      </c>
    </row>
    <row r="3727" spans="1:10">
      <c r="A3727" s="584">
        <v>2016</v>
      </c>
      <c r="B3727" s="585" t="s">
        <v>1127</v>
      </c>
      <c r="C3727" s="585" t="s">
        <v>31</v>
      </c>
      <c r="D3727" s="586">
        <v>79128</v>
      </c>
      <c r="E3727" s="587">
        <v>16.850000000000001</v>
      </c>
      <c r="F3727" s="587">
        <f t="shared" si="174"/>
        <v>1333306.8</v>
      </c>
      <c r="G3727" s="588">
        <v>0.37</v>
      </c>
      <c r="H3727" s="586">
        <v>5.9</v>
      </c>
      <c r="I3727" s="587">
        <f t="shared" si="175"/>
        <v>466855.2</v>
      </c>
      <c r="J3727" s="589">
        <f t="shared" si="176"/>
        <v>0</v>
      </c>
    </row>
    <row r="3728" spans="1:10">
      <c r="A3728" s="584">
        <v>2016</v>
      </c>
      <c r="B3728" s="585" t="s">
        <v>1131</v>
      </c>
      <c r="C3728" s="585" t="s">
        <v>31</v>
      </c>
      <c r="D3728" s="586">
        <v>3546</v>
      </c>
      <c r="E3728" s="587">
        <v>23.9</v>
      </c>
      <c r="F3728" s="587">
        <f t="shared" si="174"/>
        <v>84749.4</v>
      </c>
      <c r="G3728" s="588">
        <v>0.56999999999999995</v>
      </c>
      <c r="H3728" s="586">
        <v>7.1</v>
      </c>
      <c r="I3728" s="587">
        <f t="shared" si="175"/>
        <v>25176.6</v>
      </c>
      <c r="J3728" s="589">
        <f t="shared" si="176"/>
        <v>0</v>
      </c>
    </row>
    <row r="3729" spans="1:10">
      <c r="A3729" s="584">
        <v>2016</v>
      </c>
      <c r="B3729" s="585" t="s">
        <v>1131</v>
      </c>
      <c r="C3729" s="585" t="s">
        <v>31</v>
      </c>
      <c r="D3729" s="586">
        <v>9066</v>
      </c>
      <c r="E3729" s="587">
        <v>25.9</v>
      </c>
      <c r="F3729" s="587">
        <f t="shared" si="174"/>
        <v>234809.4</v>
      </c>
      <c r="G3729" s="588">
        <v>2.37</v>
      </c>
      <c r="H3729" s="586">
        <v>7.9</v>
      </c>
      <c r="I3729" s="587">
        <f t="shared" si="175"/>
        <v>71621.400000000009</v>
      </c>
      <c r="J3729" s="589">
        <f t="shared" si="176"/>
        <v>0</v>
      </c>
    </row>
    <row r="3730" spans="1:10">
      <c r="A3730" s="584">
        <v>2016</v>
      </c>
      <c r="B3730" s="585" t="s">
        <v>1131</v>
      </c>
      <c r="C3730" s="585" t="s">
        <v>31</v>
      </c>
      <c r="D3730" s="586">
        <v>9693</v>
      </c>
      <c r="E3730" s="587">
        <v>25.7</v>
      </c>
      <c r="F3730" s="587">
        <f t="shared" si="174"/>
        <v>249110.1</v>
      </c>
      <c r="G3730" s="588">
        <v>3.03</v>
      </c>
      <c r="H3730" s="586">
        <v>8.5</v>
      </c>
      <c r="I3730" s="587">
        <f t="shared" si="175"/>
        <v>82390.5</v>
      </c>
      <c r="J3730" s="589">
        <f t="shared" si="176"/>
        <v>0</v>
      </c>
    </row>
    <row r="3731" spans="1:10">
      <c r="A3731" s="584">
        <v>2016</v>
      </c>
      <c r="B3731" s="585" t="s">
        <v>1127</v>
      </c>
      <c r="C3731" s="585" t="s">
        <v>31</v>
      </c>
      <c r="D3731" s="586">
        <v>170203</v>
      </c>
      <c r="E3731" s="587">
        <v>17.524999999999999</v>
      </c>
      <c r="F3731" s="587">
        <f t="shared" si="174"/>
        <v>2982807.5749999997</v>
      </c>
      <c r="G3731" s="588">
        <v>0.8</v>
      </c>
      <c r="H3731" s="586">
        <v>23</v>
      </c>
      <c r="I3731" s="587">
        <f t="shared" si="175"/>
        <v>3914669</v>
      </c>
      <c r="J3731" s="589">
        <f t="shared" si="176"/>
        <v>0</v>
      </c>
    </row>
    <row r="3732" spans="1:10">
      <c r="A3732" s="584">
        <v>2016</v>
      </c>
      <c r="B3732" s="585" t="s">
        <v>1131</v>
      </c>
      <c r="C3732" s="585" t="s">
        <v>31</v>
      </c>
      <c r="D3732" s="586">
        <v>491230</v>
      </c>
      <c r="E3732" s="587">
        <v>18.64</v>
      </c>
      <c r="F3732" s="587">
        <f t="shared" si="174"/>
        <v>9156527.2000000011</v>
      </c>
      <c r="G3732" s="588">
        <v>0.78</v>
      </c>
      <c r="H3732" s="586">
        <v>24.8</v>
      </c>
      <c r="I3732" s="587">
        <f t="shared" si="175"/>
        <v>12182504</v>
      </c>
      <c r="J3732" s="589">
        <f t="shared" si="176"/>
        <v>0</v>
      </c>
    </row>
    <row r="3733" spans="1:10">
      <c r="A3733" s="584">
        <v>2016</v>
      </c>
      <c r="B3733" s="585" t="s">
        <v>1131</v>
      </c>
      <c r="C3733" s="585" t="s">
        <v>31</v>
      </c>
      <c r="D3733" s="586">
        <v>11693</v>
      </c>
      <c r="E3733" s="587">
        <v>25.806000000000001</v>
      </c>
      <c r="F3733" s="587">
        <f t="shared" si="174"/>
        <v>301749.55800000002</v>
      </c>
      <c r="G3733" s="588">
        <v>2.37</v>
      </c>
      <c r="H3733" s="586">
        <v>8</v>
      </c>
      <c r="I3733" s="587">
        <f t="shared" si="175"/>
        <v>93544</v>
      </c>
      <c r="J3733" s="589">
        <f t="shared" si="176"/>
        <v>0</v>
      </c>
    </row>
    <row r="3734" spans="1:10">
      <c r="A3734" s="584">
        <v>2016</v>
      </c>
      <c r="B3734" s="585" t="s">
        <v>1131</v>
      </c>
      <c r="C3734" s="585" t="s">
        <v>31</v>
      </c>
      <c r="D3734" s="586">
        <v>11472</v>
      </c>
      <c r="E3734" s="587">
        <v>25.928000000000001</v>
      </c>
      <c r="F3734" s="587">
        <f t="shared" si="174"/>
        <v>297446.016</v>
      </c>
      <c r="G3734" s="588">
        <v>1.96</v>
      </c>
      <c r="H3734" s="586">
        <v>7.2</v>
      </c>
      <c r="I3734" s="587">
        <f t="shared" si="175"/>
        <v>82598.400000000009</v>
      </c>
      <c r="J3734" s="589">
        <f t="shared" si="176"/>
        <v>0</v>
      </c>
    </row>
    <row r="3735" spans="1:10">
      <c r="A3735" s="584">
        <v>2016</v>
      </c>
      <c r="B3735" s="585" t="s">
        <v>1131</v>
      </c>
      <c r="C3735" s="585" t="s">
        <v>31</v>
      </c>
      <c r="D3735" s="586">
        <v>23508</v>
      </c>
      <c r="E3735" s="587">
        <v>25.815999999999999</v>
      </c>
      <c r="F3735" s="587">
        <f t="shared" si="174"/>
        <v>606882.52799999993</v>
      </c>
      <c r="G3735" s="588">
        <v>2.25</v>
      </c>
      <c r="H3735" s="586">
        <v>7.5</v>
      </c>
      <c r="I3735" s="587">
        <f t="shared" si="175"/>
        <v>176310</v>
      </c>
      <c r="J3735" s="589">
        <f t="shared" si="176"/>
        <v>0</v>
      </c>
    </row>
    <row r="3736" spans="1:10">
      <c r="A3736" s="584">
        <v>2016</v>
      </c>
      <c r="B3736" s="585" t="s">
        <v>1131</v>
      </c>
      <c r="C3736" s="585" t="s">
        <v>31</v>
      </c>
      <c r="D3736" s="586">
        <v>51427</v>
      </c>
      <c r="E3736" s="587">
        <v>25.021999999999998</v>
      </c>
      <c r="F3736" s="587">
        <f t="shared" si="174"/>
        <v>1286806.3939999999</v>
      </c>
      <c r="G3736" s="588">
        <v>1.51</v>
      </c>
      <c r="H3736" s="586">
        <v>8</v>
      </c>
      <c r="I3736" s="587">
        <f t="shared" si="175"/>
        <v>411416</v>
      </c>
      <c r="J3736" s="589">
        <f t="shared" si="176"/>
        <v>0</v>
      </c>
    </row>
    <row r="3737" spans="1:10">
      <c r="A3737" s="584">
        <v>2016</v>
      </c>
      <c r="B3737" s="585" t="s">
        <v>1131</v>
      </c>
      <c r="C3737" s="585" t="s">
        <v>31</v>
      </c>
      <c r="D3737" s="586">
        <v>46429</v>
      </c>
      <c r="E3737" s="587">
        <v>23.835999999999999</v>
      </c>
      <c r="F3737" s="587">
        <f t="shared" si="174"/>
        <v>1106681.6439999999</v>
      </c>
      <c r="G3737" s="588">
        <v>0.77</v>
      </c>
      <c r="H3737" s="586">
        <v>13.8</v>
      </c>
      <c r="I3737" s="587">
        <f t="shared" si="175"/>
        <v>640720.20000000007</v>
      </c>
      <c r="J3737" s="589">
        <f t="shared" si="176"/>
        <v>0</v>
      </c>
    </row>
    <row r="3738" spans="1:10">
      <c r="A3738" s="584">
        <v>2016</v>
      </c>
      <c r="B3738" s="585" t="s">
        <v>1131</v>
      </c>
      <c r="C3738" s="585" t="s">
        <v>31</v>
      </c>
      <c r="D3738" s="586">
        <v>35181</v>
      </c>
      <c r="E3738" s="587">
        <v>25.808</v>
      </c>
      <c r="F3738" s="587">
        <f t="shared" si="174"/>
        <v>907951.24800000002</v>
      </c>
      <c r="G3738" s="588">
        <v>2.25</v>
      </c>
      <c r="H3738" s="586">
        <v>7.5</v>
      </c>
      <c r="I3738" s="587">
        <f t="shared" si="175"/>
        <v>263857.5</v>
      </c>
      <c r="J3738" s="589">
        <f t="shared" si="176"/>
        <v>0</v>
      </c>
    </row>
    <row r="3739" spans="1:10">
      <c r="A3739" s="584">
        <v>2016</v>
      </c>
      <c r="B3739" s="585" t="s">
        <v>1131</v>
      </c>
      <c r="C3739" s="585" t="s">
        <v>31</v>
      </c>
      <c r="D3739" s="586">
        <v>11746</v>
      </c>
      <c r="E3739" s="587">
        <v>25.89</v>
      </c>
      <c r="F3739" s="587">
        <f t="shared" si="174"/>
        <v>304103.94</v>
      </c>
      <c r="G3739" s="588">
        <v>2.5</v>
      </c>
      <c r="H3739" s="586">
        <v>7.6</v>
      </c>
      <c r="I3739" s="587">
        <f t="shared" si="175"/>
        <v>89269.599999999991</v>
      </c>
      <c r="J3739" s="589">
        <f t="shared" si="176"/>
        <v>0</v>
      </c>
    </row>
    <row r="3740" spans="1:10">
      <c r="A3740" s="584">
        <v>2016</v>
      </c>
      <c r="B3740" s="585" t="s">
        <v>1131</v>
      </c>
      <c r="C3740" s="585" t="s">
        <v>31</v>
      </c>
      <c r="D3740" s="586">
        <v>10469</v>
      </c>
      <c r="E3740" s="587">
        <v>24.36</v>
      </c>
      <c r="F3740" s="587">
        <f t="shared" si="174"/>
        <v>255024.84</v>
      </c>
      <c r="G3740" s="588">
        <v>0.76</v>
      </c>
      <c r="H3740" s="586">
        <v>12.3</v>
      </c>
      <c r="I3740" s="587">
        <f t="shared" si="175"/>
        <v>128768.70000000001</v>
      </c>
      <c r="J3740" s="589">
        <f t="shared" si="176"/>
        <v>0</v>
      </c>
    </row>
    <row r="3741" spans="1:10">
      <c r="A3741" s="584">
        <v>2016</v>
      </c>
      <c r="B3741" s="585" t="s">
        <v>1131</v>
      </c>
      <c r="C3741" s="585" t="s">
        <v>31</v>
      </c>
      <c r="D3741" s="586">
        <v>11842</v>
      </c>
      <c r="E3741" s="587">
        <v>22.475999999999999</v>
      </c>
      <c r="F3741" s="587">
        <f t="shared" si="174"/>
        <v>266160.79200000002</v>
      </c>
      <c r="G3741" s="588">
        <v>2.73</v>
      </c>
      <c r="H3741" s="586">
        <v>7.8</v>
      </c>
      <c r="I3741" s="587">
        <f t="shared" si="175"/>
        <v>92367.599999999991</v>
      </c>
      <c r="J3741" s="589">
        <f t="shared" si="176"/>
        <v>0</v>
      </c>
    </row>
    <row r="3742" spans="1:10">
      <c r="A3742" s="584">
        <v>2016</v>
      </c>
      <c r="B3742" s="585" t="s">
        <v>1131</v>
      </c>
      <c r="C3742" s="585" t="s">
        <v>31</v>
      </c>
      <c r="D3742" s="586">
        <v>10764</v>
      </c>
      <c r="E3742" s="587">
        <v>25.815999999999999</v>
      </c>
      <c r="F3742" s="587">
        <f t="shared" si="174"/>
        <v>277883.424</v>
      </c>
      <c r="G3742" s="588">
        <v>0.64</v>
      </c>
      <c r="H3742" s="586">
        <v>10.3</v>
      </c>
      <c r="I3742" s="587">
        <f t="shared" si="175"/>
        <v>110869.20000000001</v>
      </c>
      <c r="J3742" s="589">
        <f t="shared" si="176"/>
        <v>0</v>
      </c>
    </row>
    <row r="3743" spans="1:10">
      <c r="A3743" s="584">
        <v>2016</v>
      </c>
      <c r="B3743" s="585" t="s">
        <v>1131</v>
      </c>
      <c r="C3743" s="585" t="s">
        <v>31</v>
      </c>
      <c r="D3743" s="586">
        <v>11393</v>
      </c>
      <c r="E3743" s="587">
        <v>24.425999999999998</v>
      </c>
      <c r="F3743" s="587">
        <f t="shared" si="174"/>
        <v>278285.41800000001</v>
      </c>
      <c r="G3743" s="588">
        <v>0.94</v>
      </c>
      <c r="H3743" s="586">
        <v>12</v>
      </c>
      <c r="I3743" s="587">
        <f t="shared" si="175"/>
        <v>136716</v>
      </c>
      <c r="J3743" s="589">
        <f t="shared" si="176"/>
        <v>0</v>
      </c>
    </row>
    <row r="3744" spans="1:10">
      <c r="A3744" s="584">
        <v>2016</v>
      </c>
      <c r="B3744" s="585" t="s">
        <v>1131</v>
      </c>
      <c r="C3744" s="585" t="s">
        <v>31</v>
      </c>
      <c r="D3744" s="586">
        <v>47770</v>
      </c>
      <c r="E3744" s="587">
        <v>25.994</v>
      </c>
      <c r="F3744" s="587">
        <f t="shared" si="174"/>
        <v>1241733.3799999999</v>
      </c>
      <c r="G3744" s="588">
        <v>2.4300000000000002</v>
      </c>
      <c r="H3744" s="586">
        <v>8</v>
      </c>
      <c r="I3744" s="587">
        <f t="shared" si="175"/>
        <v>382160</v>
      </c>
      <c r="J3744" s="589">
        <f t="shared" si="176"/>
        <v>0</v>
      </c>
    </row>
    <row r="3745" spans="1:10">
      <c r="A3745" s="584">
        <v>2016</v>
      </c>
      <c r="B3745" s="585" t="s">
        <v>1131</v>
      </c>
      <c r="C3745" s="585" t="s">
        <v>31</v>
      </c>
      <c r="D3745" s="586">
        <v>33176</v>
      </c>
      <c r="E3745" s="587">
        <v>24.372</v>
      </c>
      <c r="F3745" s="587">
        <f t="shared" si="174"/>
        <v>808565.47199999995</v>
      </c>
      <c r="G3745" s="588">
        <v>0.7</v>
      </c>
      <c r="H3745" s="586">
        <v>11.7</v>
      </c>
      <c r="I3745" s="587">
        <f t="shared" si="175"/>
        <v>388159.19999999995</v>
      </c>
      <c r="J3745" s="589">
        <f t="shared" si="176"/>
        <v>0</v>
      </c>
    </row>
    <row r="3746" spans="1:10">
      <c r="A3746" s="584">
        <v>2016</v>
      </c>
      <c r="B3746" s="585" t="s">
        <v>1131</v>
      </c>
      <c r="C3746" s="585" t="s">
        <v>31</v>
      </c>
      <c r="D3746" s="586">
        <v>69017</v>
      </c>
      <c r="E3746" s="587">
        <v>24.228000000000002</v>
      </c>
      <c r="F3746" s="587">
        <f t="shared" si="174"/>
        <v>1672143.8760000002</v>
      </c>
      <c r="G3746" s="588">
        <v>0.78</v>
      </c>
      <c r="H3746" s="586">
        <v>12.2</v>
      </c>
      <c r="I3746" s="587">
        <f t="shared" si="175"/>
        <v>842007.39999999991</v>
      </c>
      <c r="J3746" s="589">
        <f t="shared" si="176"/>
        <v>0</v>
      </c>
    </row>
    <row r="3747" spans="1:10">
      <c r="A3747" s="584">
        <v>2016</v>
      </c>
      <c r="B3747" s="585" t="s">
        <v>1131</v>
      </c>
      <c r="C3747" s="585" t="s">
        <v>31</v>
      </c>
      <c r="D3747" s="586">
        <v>35784</v>
      </c>
      <c r="E3747" s="587">
        <v>25.846</v>
      </c>
      <c r="F3747" s="587">
        <f t="shared" si="174"/>
        <v>924873.26399999997</v>
      </c>
      <c r="G3747" s="588">
        <v>2.41</v>
      </c>
      <c r="H3747" s="586">
        <v>7.7</v>
      </c>
      <c r="I3747" s="587">
        <f t="shared" si="175"/>
        <v>275536.8</v>
      </c>
      <c r="J3747" s="589">
        <f t="shared" si="176"/>
        <v>0</v>
      </c>
    </row>
    <row r="3748" spans="1:10">
      <c r="A3748" s="584">
        <v>2016</v>
      </c>
      <c r="B3748" s="585" t="s">
        <v>1131</v>
      </c>
      <c r="C3748" s="585" t="s">
        <v>31</v>
      </c>
      <c r="D3748" s="586">
        <v>59228</v>
      </c>
      <c r="E3748" s="587">
        <v>25.83</v>
      </c>
      <c r="F3748" s="587">
        <f t="shared" si="174"/>
        <v>1529859.24</v>
      </c>
      <c r="G3748" s="588">
        <v>2.35</v>
      </c>
      <c r="H3748" s="586">
        <v>7.6</v>
      </c>
      <c r="I3748" s="587">
        <f t="shared" si="175"/>
        <v>450132.8</v>
      </c>
      <c r="J3748" s="589">
        <f t="shared" si="176"/>
        <v>0</v>
      </c>
    </row>
    <row r="3749" spans="1:10">
      <c r="A3749" s="584">
        <v>2016</v>
      </c>
      <c r="B3749" s="585" t="s">
        <v>1131</v>
      </c>
      <c r="C3749" s="585" t="s">
        <v>31</v>
      </c>
      <c r="D3749" s="586">
        <v>24361</v>
      </c>
      <c r="E3749" s="587">
        <v>24.327999999999999</v>
      </c>
      <c r="F3749" s="587">
        <f t="shared" si="174"/>
        <v>592654.40799999994</v>
      </c>
      <c r="G3749" s="588">
        <v>1.92</v>
      </c>
      <c r="H3749" s="586">
        <v>10.8</v>
      </c>
      <c r="I3749" s="587">
        <f t="shared" si="175"/>
        <v>263098.8</v>
      </c>
      <c r="J3749" s="589">
        <f t="shared" si="176"/>
        <v>0</v>
      </c>
    </row>
    <row r="3750" spans="1:10">
      <c r="A3750" s="584">
        <v>2016</v>
      </c>
      <c r="B3750" s="585" t="s">
        <v>1133</v>
      </c>
      <c r="C3750" s="585" t="s">
        <v>31</v>
      </c>
      <c r="D3750" s="586">
        <v>256935</v>
      </c>
      <c r="E3750" s="587">
        <v>13.34</v>
      </c>
      <c r="F3750" s="587">
        <f t="shared" si="174"/>
        <v>3427512.9</v>
      </c>
      <c r="G3750" s="588">
        <v>1.1100000000000001</v>
      </c>
      <c r="H3750" s="586">
        <v>9.5</v>
      </c>
      <c r="I3750" s="587">
        <f t="shared" si="175"/>
        <v>2440882.5</v>
      </c>
      <c r="J3750" s="589">
        <f t="shared" si="176"/>
        <v>1</v>
      </c>
    </row>
    <row r="3751" spans="1:10">
      <c r="A3751" s="584">
        <v>2016</v>
      </c>
      <c r="B3751" s="585" t="s">
        <v>1127</v>
      </c>
      <c r="C3751" s="585" t="s">
        <v>31</v>
      </c>
      <c r="D3751" s="586">
        <v>10582</v>
      </c>
      <c r="E3751" s="587">
        <v>15.96</v>
      </c>
      <c r="F3751" s="587">
        <f t="shared" si="174"/>
        <v>168888.72</v>
      </c>
      <c r="G3751" s="588">
        <v>0.37</v>
      </c>
      <c r="H3751" s="586">
        <v>5.0999999999999996</v>
      </c>
      <c r="I3751" s="587">
        <f t="shared" si="175"/>
        <v>53968.2</v>
      </c>
      <c r="J3751" s="589">
        <f t="shared" si="176"/>
        <v>0</v>
      </c>
    </row>
    <row r="3752" spans="1:10">
      <c r="A3752" s="584">
        <v>2016</v>
      </c>
      <c r="B3752" s="585" t="s">
        <v>1133</v>
      </c>
      <c r="C3752" s="585" t="s">
        <v>31</v>
      </c>
      <c r="D3752" s="586">
        <v>248362</v>
      </c>
      <c r="E3752" s="587">
        <v>13.385999999999999</v>
      </c>
      <c r="F3752" s="587">
        <f t="shared" si="174"/>
        <v>3324573.7319999998</v>
      </c>
      <c r="G3752" s="588">
        <v>0.77</v>
      </c>
      <c r="H3752" s="586">
        <v>7.7</v>
      </c>
      <c r="I3752" s="587">
        <f t="shared" si="175"/>
        <v>1912387.4000000001</v>
      </c>
      <c r="J3752" s="589">
        <f t="shared" si="176"/>
        <v>1</v>
      </c>
    </row>
    <row r="3753" spans="1:10">
      <c r="A3753" s="584">
        <v>2016</v>
      </c>
      <c r="B3753" s="585" t="s">
        <v>1133</v>
      </c>
      <c r="C3753" s="585" t="s">
        <v>31</v>
      </c>
      <c r="D3753" s="586">
        <v>136619</v>
      </c>
      <c r="E3753" s="587">
        <v>13.162000000000001</v>
      </c>
      <c r="F3753" s="587">
        <f t="shared" si="174"/>
        <v>1798179.2780000002</v>
      </c>
      <c r="G3753" s="588">
        <v>1.23</v>
      </c>
      <c r="H3753" s="586">
        <v>8.4</v>
      </c>
      <c r="I3753" s="587">
        <f t="shared" si="175"/>
        <v>1147599.6000000001</v>
      </c>
      <c r="J3753" s="589">
        <f t="shared" si="176"/>
        <v>1</v>
      </c>
    </row>
    <row r="3754" spans="1:10">
      <c r="A3754" s="584">
        <v>2016</v>
      </c>
      <c r="B3754" s="585" t="s">
        <v>1131</v>
      </c>
      <c r="C3754" s="585" t="s">
        <v>31</v>
      </c>
      <c r="D3754" s="586">
        <v>11075</v>
      </c>
      <c r="E3754" s="587">
        <v>23.67</v>
      </c>
      <c r="F3754" s="587">
        <f t="shared" si="174"/>
        <v>262145.25</v>
      </c>
      <c r="G3754" s="588">
        <v>2.97</v>
      </c>
      <c r="H3754" s="586">
        <v>12.09</v>
      </c>
      <c r="I3754" s="587">
        <f t="shared" si="175"/>
        <v>133896.75</v>
      </c>
      <c r="J3754" s="589">
        <f t="shared" si="176"/>
        <v>0</v>
      </c>
    </row>
    <row r="3755" spans="1:10">
      <c r="A3755" s="584">
        <v>2016</v>
      </c>
      <c r="B3755" s="585" t="s">
        <v>1131</v>
      </c>
      <c r="C3755" s="585" t="s">
        <v>31</v>
      </c>
      <c r="D3755" s="586">
        <v>17672</v>
      </c>
      <c r="E3755" s="587">
        <v>24.667999999999999</v>
      </c>
      <c r="F3755" s="587">
        <f t="shared" si="174"/>
        <v>435932.89600000001</v>
      </c>
      <c r="G3755" s="588">
        <v>4.45</v>
      </c>
      <c r="H3755" s="586">
        <v>9.2200000000000006</v>
      </c>
      <c r="I3755" s="587">
        <f t="shared" si="175"/>
        <v>162935.84000000003</v>
      </c>
      <c r="J3755" s="589">
        <f t="shared" si="176"/>
        <v>0</v>
      </c>
    </row>
    <row r="3756" spans="1:10">
      <c r="A3756" s="584">
        <v>2016</v>
      </c>
      <c r="B3756" s="585" t="s">
        <v>1131</v>
      </c>
      <c r="C3756" s="585" t="s">
        <v>31</v>
      </c>
      <c r="D3756" s="586">
        <v>7390</v>
      </c>
      <c r="E3756" s="587">
        <v>24.033999999999999</v>
      </c>
      <c r="F3756" s="587">
        <f t="shared" si="174"/>
        <v>177611.25999999998</v>
      </c>
      <c r="G3756" s="588">
        <v>3.56</v>
      </c>
      <c r="H3756" s="586">
        <v>11.96</v>
      </c>
      <c r="I3756" s="587">
        <f t="shared" si="175"/>
        <v>88384.400000000009</v>
      </c>
      <c r="J3756" s="589">
        <f t="shared" si="176"/>
        <v>0</v>
      </c>
    </row>
    <row r="3757" spans="1:10">
      <c r="A3757" s="584">
        <v>2016</v>
      </c>
      <c r="B3757" s="585" t="s">
        <v>1131</v>
      </c>
      <c r="C3757" s="585" t="s">
        <v>31</v>
      </c>
      <c r="D3757" s="586">
        <v>6623</v>
      </c>
      <c r="E3757" s="587">
        <v>23.975999999999999</v>
      </c>
      <c r="F3757" s="587">
        <f t="shared" si="174"/>
        <v>158793.04799999998</v>
      </c>
      <c r="G3757" s="588">
        <v>3.31</v>
      </c>
      <c r="H3757" s="586">
        <v>11.88</v>
      </c>
      <c r="I3757" s="587">
        <f t="shared" si="175"/>
        <v>78681.240000000005</v>
      </c>
      <c r="J3757" s="589">
        <f t="shared" si="176"/>
        <v>0</v>
      </c>
    </row>
    <row r="3758" spans="1:10">
      <c r="A3758" s="584">
        <v>2016</v>
      </c>
      <c r="B3758" s="585" t="s">
        <v>1131</v>
      </c>
      <c r="C3758" s="585" t="s">
        <v>31</v>
      </c>
      <c r="D3758" s="586">
        <v>24067</v>
      </c>
      <c r="E3758" s="587">
        <v>24.856000000000002</v>
      </c>
      <c r="F3758" s="587">
        <f t="shared" si="174"/>
        <v>598209.35200000007</v>
      </c>
      <c r="G3758" s="588">
        <v>4.3899999999999997</v>
      </c>
      <c r="H3758" s="586">
        <v>9.42</v>
      </c>
      <c r="I3758" s="587">
        <f t="shared" si="175"/>
        <v>226711.13999999998</v>
      </c>
      <c r="J3758" s="589">
        <f t="shared" si="176"/>
        <v>0</v>
      </c>
    </row>
    <row r="3759" spans="1:10">
      <c r="A3759" s="584">
        <v>2016</v>
      </c>
      <c r="B3759" s="585" t="s">
        <v>1131</v>
      </c>
      <c r="C3759" s="585" t="s">
        <v>31</v>
      </c>
      <c r="D3759" s="586">
        <v>9919</v>
      </c>
      <c r="E3759" s="587">
        <v>25.111999999999998</v>
      </c>
      <c r="F3759" s="587">
        <f t="shared" si="174"/>
        <v>249085.92799999999</v>
      </c>
      <c r="G3759" s="588">
        <v>2.64</v>
      </c>
      <c r="H3759" s="586">
        <v>9.2100000000000009</v>
      </c>
      <c r="I3759" s="587">
        <f t="shared" si="175"/>
        <v>91353.99</v>
      </c>
      <c r="J3759" s="589">
        <f t="shared" si="176"/>
        <v>0</v>
      </c>
    </row>
    <row r="3760" spans="1:10">
      <c r="A3760" s="584">
        <v>2016</v>
      </c>
      <c r="B3760" s="585" t="s">
        <v>1131</v>
      </c>
      <c r="C3760" s="585" t="s">
        <v>31</v>
      </c>
      <c r="D3760" s="586">
        <v>9919</v>
      </c>
      <c r="E3760" s="587">
        <v>25.111999999999998</v>
      </c>
      <c r="F3760" s="587">
        <f t="shared" si="174"/>
        <v>249085.92799999999</v>
      </c>
      <c r="G3760" s="588">
        <v>2.64</v>
      </c>
      <c r="H3760" s="586">
        <v>9.2100000000000009</v>
      </c>
      <c r="I3760" s="587">
        <f t="shared" si="175"/>
        <v>91353.99</v>
      </c>
      <c r="J3760" s="589">
        <f t="shared" si="176"/>
        <v>0</v>
      </c>
    </row>
    <row r="3761" spans="1:10">
      <c r="A3761" s="584">
        <v>2016</v>
      </c>
      <c r="B3761" s="585" t="s">
        <v>1131</v>
      </c>
      <c r="C3761" s="585" t="s">
        <v>31</v>
      </c>
      <c r="D3761" s="586">
        <v>28373</v>
      </c>
      <c r="E3761" s="587">
        <v>25.198</v>
      </c>
      <c r="F3761" s="587">
        <f t="shared" si="174"/>
        <v>714942.85400000005</v>
      </c>
      <c r="G3761" s="588">
        <v>2.7</v>
      </c>
      <c r="H3761" s="586">
        <v>8.9600000000000009</v>
      </c>
      <c r="I3761" s="587">
        <f t="shared" si="175"/>
        <v>254222.08000000002</v>
      </c>
      <c r="J3761" s="589">
        <f t="shared" si="176"/>
        <v>0</v>
      </c>
    </row>
    <row r="3762" spans="1:10">
      <c r="A3762" s="584">
        <v>2016</v>
      </c>
      <c r="B3762" s="585" t="s">
        <v>1131</v>
      </c>
      <c r="C3762" s="585" t="s">
        <v>31</v>
      </c>
      <c r="D3762" s="586">
        <v>28373</v>
      </c>
      <c r="E3762" s="587">
        <v>25.198</v>
      </c>
      <c r="F3762" s="587">
        <f t="shared" si="174"/>
        <v>714942.85400000005</v>
      </c>
      <c r="G3762" s="588">
        <v>2.7</v>
      </c>
      <c r="H3762" s="586">
        <v>8.9600000000000009</v>
      </c>
      <c r="I3762" s="587">
        <f t="shared" si="175"/>
        <v>254222.08000000002</v>
      </c>
      <c r="J3762" s="589">
        <f t="shared" si="176"/>
        <v>0</v>
      </c>
    </row>
    <row r="3763" spans="1:10">
      <c r="A3763" s="584">
        <v>2016</v>
      </c>
      <c r="B3763" s="585" t="s">
        <v>1131</v>
      </c>
      <c r="C3763" s="585" t="s">
        <v>31</v>
      </c>
      <c r="D3763" s="586">
        <v>89691</v>
      </c>
      <c r="E3763" s="587">
        <v>26.158000000000001</v>
      </c>
      <c r="F3763" s="587">
        <f t="shared" si="174"/>
        <v>2346137.1780000003</v>
      </c>
      <c r="G3763" s="588">
        <v>2.99</v>
      </c>
      <c r="H3763" s="586">
        <v>7.71</v>
      </c>
      <c r="I3763" s="587">
        <f t="shared" si="175"/>
        <v>691517.61</v>
      </c>
      <c r="J3763" s="589">
        <f t="shared" si="176"/>
        <v>0</v>
      </c>
    </row>
    <row r="3764" spans="1:10">
      <c r="A3764" s="584">
        <v>2016</v>
      </c>
      <c r="B3764" s="585" t="s">
        <v>1131</v>
      </c>
      <c r="C3764" s="585" t="s">
        <v>31</v>
      </c>
      <c r="D3764" s="586">
        <v>5158</v>
      </c>
      <c r="E3764" s="587">
        <v>24.952000000000002</v>
      </c>
      <c r="F3764" s="587">
        <f t="shared" si="174"/>
        <v>128702.41600000001</v>
      </c>
      <c r="G3764" s="588">
        <v>2.54</v>
      </c>
      <c r="H3764" s="586">
        <v>9.39</v>
      </c>
      <c r="I3764" s="587">
        <f t="shared" si="175"/>
        <v>48433.62</v>
      </c>
      <c r="J3764" s="589">
        <f t="shared" si="176"/>
        <v>0</v>
      </c>
    </row>
    <row r="3765" spans="1:10">
      <c r="A3765" s="584">
        <v>2016</v>
      </c>
      <c r="B3765" s="585" t="s">
        <v>1131</v>
      </c>
      <c r="C3765" s="585" t="s">
        <v>31</v>
      </c>
      <c r="D3765" s="586">
        <v>24412</v>
      </c>
      <c r="E3765" s="587">
        <v>24.652000000000001</v>
      </c>
      <c r="F3765" s="587">
        <f t="shared" si="174"/>
        <v>601804.62400000007</v>
      </c>
      <c r="G3765" s="588">
        <v>4.47</v>
      </c>
      <c r="H3765" s="586">
        <v>9.14</v>
      </c>
      <c r="I3765" s="587">
        <f t="shared" si="175"/>
        <v>223125.68000000002</v>
      </c>
      <c r="J3765" s="589">
        <f t="shared" si="176"/>
        <v>0</v>
      </c>
    </row>
    <row r="3766" spans="1:10">
      <c r="A3766" s="584">
        <v>2016</v>
      </c>
      <c r="B3766" s="585" t="s">
        <v>1131</v>
      </c>
      <c r="C3766" s="585" t="s">
        <v>31</v>
      </c>
      <c r="D3766" s="586">
        <v>844</v>
      </c>
      <c r="E3766" s="587">
        <v>24.893999999999998</v>
      </c>
      <c r="F3766" s="587">
        <f t="shared" si="174"/>
        <v>21010.536</v>
      </c>
      <c r="G3766" s="588">
        <v>3.06</v>
      </c>
      <c r="H3766" s="586">
        <v>10.32</v>
      </c>
      <c r="I3766" s="587">
        <f t="shared" si="175"/>
        <v>8710.08</v>
      </c>
      <c r="J3766" s="589">
        <f t="shared" si="176"/>
        <v>0</v>
      </c>
    </row>
    <row r="3767" spans="1:10">
      <c r="A3767" s="584">
        <v>2016</v>
      </c>
      <c r="B3767" s="585" t="s">
        <v>1131</v>
      </c>
      <c r="C3767" s="585" t="s">
        <v>31</v>
      </c>
      <c r="D3767" s="586">
        <v>844</v>
      </c>
      <c r="E3767" s="587">
        <v>24.893999999999998</v>
      </c>
      <c r="F3767" s="587">
        <f t="shared" si="174"/>
        <v>21010.536</v>
      </c>
      <c r="G3767" s="588">
        <v>3.06</v>
      </c>
      <c r="H3767" s="586">
        <v>10.3</v>
      </c>
      <c r="I3767" s="587">
        <f t="shared" si="175"/>
        <v>8693.2000000000007</v>
      </c>
      <c r="J3767" s="589">
        <f t="shared" si="176"/>
        <v>0</v>
      </c>
    </row>
    <row r="3768" spans="1:10">
      <c r="A3768" s="584">
        <v>2016</v>
      </c>
      <c r="B3768" s="585" t="s">
        <v>1131</v>
      </c>
      <c r="C3768" s="585" t="s">
        <v>31</v>
      </c>
      <c r="D3768" s="586">
        <v>70438</v>
      </c>
      <c r="E3768" s="587">
        <v>22.175999999999998</v>
      </c>
      <c r="F3768" s="587">
        <f t="shared" si="174"/>
        <v>1562033.088</v>
      </c>
      <c r="G3768" s="588">
        <v>3.09</v>
      </c>
      <c r="H3768" s="586">
        <v>9</v>
      </c>
      <c r="I3768" s="587">
        <f t="shared" si="175"/>
        <v>633942</v>
      </c>
      <c r="J3768" s="589">
        <f t="shared" si="176"/>
        <v>0</v>
      </c>
    </row>
    <row r="3769" spans="1:10">
      <c r="A3769" s="584">
        <v>2016</v>
      </c>
      <c r="B3769" s="585" t="s">
        <v>1131</v>
      </c>
      <c r="C3769" s="585" t="s">
        <v>31</v>
      </c>
      <c r="D3769" s="586">
        <v>56346</v>
      </c>
      <c r="E3769" s="587">
        <v>25.141999999999999</v>
      </c>
      <c r="F3769" s="587">
        <f t="shared" si="174"/>
        <v>1416651.132</v>
      </c>
      <c r="G3769" s="588">
        <v>4.12</v>
      </c>
      <c r="H3769" s="586">
        <v>9.8000000000000007</v>
      </c>
      <c r="I3769" s="587">
        <f t="shared" si="175"/>
        <v>552190.80000000005</v>
      </c>
      <c r="J3769" s="589">
        <f t="shared" si="176"/>
        <v>0</v>
      </c>
    </row>
    <row r="3770" spans="1:10">
      <c r="A3770" s="584">
        <v>2016</v>
      </c>
      <c r="B3770" s="585" t="s">
        <v>1131</v>
      </c>
      <c r="C3770" s="585" t="s">
        <v>31</v>
      </c>
      <c r="D3770" s="586">
        <v>32493</v>
      </c>
      <c r="E3770" s="587">
        <v>25.172000000000001</v>
      </c>
      <c r="F3770" s="587">
        <f t="shared" si="174"/>
        <v>817913.79599999997</v>
      </c>
      <c r="G3770" s="588">
        <v>2.58</v>
      </c>
      <c r="H3770" s="586">
        <v>9.1</v>
      </c>
      <c r="I3770" s="587">
        <f t="shared" si="175"/>
        <v>295686.3</v>
      </c>
      <c r="J3770" s="589">
        <f t="shared" si="176"/>
        <v>0</v>
      </c>
    </row>
    <row r="3771" spans="1:10">
      <c r="A3771" s="584">
        <v>2016</v>
      </c>
      <c r="B3771" s="585" t="s">
        <v>1131</v>
      </c>
      <c r="C3771" s="585" t="s">
        <v>31</v>
      </c>
      <c r="D3771" s="586">
        <v>30505</v>
      </c>
      <c r="E3771" s="587">
        <v>25.152000000000001</v>
      </c>
      <c r="F3771" s="587">
        <f t="shared" si="174"/>
        <v>767261.76</v>
      </c>
      <c r="G3771" s="588">
        <v>2.6</v>
      </c>
      <c r="H3771" s="586">
        <v>9.1</v>
      </c>
      <c r="I3771" s="587">
        <f t="shared" si="175"/>
        <v>277595.5</v>
      </c>
      <c r="J3771" s="589">
        <f t="shared" si="176"/>
        <v>0</v>
      </c>
    </row>
    <row r="3772" spans="1:10">
      <c r="A3772" s="584">
        <v>2016</v>
      </c>
      <c r="B3772" s="585" t="s">
        <v>1131</v>
      </c>
      <c r="C3772" s="585" t="s">
        <v>31</v>
      </c>
      <c r="D3772" s="586">
        <v>28929</v>
      </c>
      <c r="E3772" s="587">
        <v>26.102</v>
      </c>
      <c r="F3772" s="587">
        <f t="shared" si="174"/>
        <v>755104.75800000003</v>
      </c>
      <c r="G3772" s="588">
        <v>2.99</v>
      </c>
      <c r="H3772" s="586">
        <v>7.8</v>
      </c>
      <c r="I3772" s="587">
        <f t="shared" si="175"/>
        <v>225646.19999999998</v>
      </c>
      <c r="J3772" s="589">
        <f t="shared" si="176"/>
        <v>0</v>
      </c>
    </row>
    <row r="3773" spans="1:10">
      <c r="A3773" s="584">
        <v>2016</v>
      </c>
      <c r="B3773" s="585" t="s">
        <v>1131</v>
      </c>
      <c r="C3773" s="585" t="s">
        <v>31</v>
      </c>
      <c r="D3773" s="586">
        <v>27093</v>
      </c>
      <c r="E3773" s="587">
        <v>25.123999999999999</v>
      </c>
      <c r="F3773" s="587">
        <f t="shared" si="174"/>
        <v>680684.53200000001</v>
      </c>
      <c r="G3773" s="588">
        <v>2.54</v>
      </c>
      <c r="H3773" s="586">
        <v>9.3000000000000007</v>
      </c>
      <c r="I3773" s="587">
        <f t="shared" si="175"/>
        <v>251964.90000000002</v>
      </c>
      <c r="J3773" s="589">
        <f t="shared" si="176"/>
        <v>0</v>
      </c>
    </row>
    <row r="3774" spans="1:10">
      <c r="A3774" s="584">
        <v>2016</v>
      </c>
      <c r="B3774" s="585" t="s">
        <v>1131</v>
      </c>
      <c r="C3774" s="585" t="s">
        <v>31</v>
      </c>
      <c r="D3774" s="586">
        <v>50399</v>
      </c>
      <c r="E3774" s="587">
        <v>22.86</v>
      </c>
      <c r="F3774" s="587">
        <f t="shared" si="174"/>
        <v>1152121.1399999999</v>
      </c>
      <c r="G3774" s="588">
        <v>0.41</v>
      </c>
      <c r="H3774" s="586">
        <v>7.2</v>
      </c>
      <c r="I3774" s="587">
        <f t="shared" si="175"/>
        <v>362872.8</v>
      </c>
      <c r="J3774" s="589">
        <f t="shared" si="176"/>
        <v>0</v>
      </c>
    </row>
    <row r="3775" spans="1:10">
      <c r="A3775" s="584">
        <v>2016</v>
      </c>
      <c r="B3775" s="585" t="s">
        <v>1131</v>
      </c>
      <c r="C3775" s="585" t="s">
        <v>31</v>
      </c>
      <c r="D3775" s="586">
        <v>58991</v>
      </c>
      <c r="E3775" s="587">
        <v>23.3</v>
      </c>
      <c r="F3775" s="587">
        <f t="shared" si="174"/>
        <v>1374490.3</v>
      </c>
      <c r="G3775" s="588">
        <v>3.55</v>
      </c>
      <c r="H3775" s="586">
        <v>12.04</v>
      </c>
      <c r="I3775" s="587">
        <f t="shared" si="175"/>
        <v>710251.6399999999</v>
      </c>
      <c r="J3775" s="589">
        <f t="shared" si="176"/>
        <v>0</v>
      </c>
    </row>
    <row r="3776" spans="1:10">
      <c r="A3776" s="584">
        <v>2016</v>
      </c>
      <c r="B3776" s="585" t="s">
        <v>1131</v>
      </c>
      <c r="C3776" s="585" t="s">
        <v>31</v>
      </c>
      <c r="D3776" s="586">
        <v>61458</v>
      </c>
      <c r="E3776" s="587">
        <v>23.571999999999999</v>
      </c>
      <c r="F3776" s="587">
        <f t="shared" si="174"/>
        <v>1448687.976</v>
      </c>
      <c r="G3776" s="588">
        <v>1.8</v>
      </c>
      <c r="H3776" s="586">
        <v>8.81</v>
      </c>
      <c r="I3776" s="587">
        <f t="shared" si="175"/>
        <v>541444.98</v>
      </c>
      <c r="J3776" s="589">
        <f t="shared" si="176"/>
        <v>0</v>
      </c>
    </row>
    <row r="3777" spans="1:10">
      <c r="A3777" s="584">
        <v>2016</v>
      </c>
      <c r="B3777" s="585" t="s">
        <v>1131</v>
      </c>
      <c r="C3777" s="585" t="s">
        <v>31</v>
      </c>
      <c r="D3777" s="586">
        <v>46095</v>
      </c>
      <c r="E3777" s="587">
        <v>23.734000000000002</v>
      </c>
      <c r="F3777" s="587">
        <f t="shared" si="174"/>
        <v>1094018.73</v>
      </c>
      <c r="G3777" s="588">
        <v>2.98</v>
      </c>
      <c r="H3777" s="586">
        <v>9.82</v>
      </c>
      <c r="I3777" s="587">
        <f t="shared" si="175"/>
        <v>452652.9</v>
      </c>
      <c r="J3777" s="589">
        <f t="shared" si="176"/>
        <v>0</v>
      </c>
    </row>
    <row r="3778" spans="1:10">
      <c r="A3778" s="584">
        <v>2016</v>
      </c>
      <c r="B3778" s="585" t="s">
        <v>1131</v>
      </c>
      <c r="C3778" s="585" t="s">
        <v>31</v>
      </c>
      <c r="D3778" s="586">
        <v>65151</v>
      </c>
      <c r="E3778" s="587">
        <v>23.64</v>
      </c>
      <c r="F3778" s="587">
        <f t="shared" si="174"/>
        <v>1540169.6400000001</v>
      </c>
      <c r="G3778" s="588">
        <v>2.79</v>
      </c>
      <c r="H3778" s="586">
        <v>8.1999999999999993</v>
      </c>
      <c r="I3778" s="587">
        <f t="shared" si="175"/>
        <v>534238.19999999995</v>
      </c>
      <c r="J3778" s="589">
        <f t="shared" si="176"/>
        <v>0</v>
      </c>
    </row>
    <row r="3779" spans="1:10">
      <c r="A3779" s="584">
        <v>2016</v>
      </c>
      <c r="B3779" s="585" t="s">
        <v>1131</v>
      </c>
      <c r="C3779" s="585" t="s">
        <v>31</v>
      </c>
      <c r="D3779" s="586">
        <v>30425</v>
      </c>
      <c r="E3779" s="587">
        <v>23.54</v>
      </c>
      <c r="F3779" s="587">
        <f t="shared" ref="F3779:F3842" si="177">E3779*D3779</f>
        <v>716204.5</v>
      </c>
      <c r="G3779" s="588">
        <v>2.4900000000000002</v>
      </c>
      <c r="H3779" s="586">
        <v>8.8000000000000007</v>
      </c>
      <c r="I3779" s="587">
        <f t="shared" ref="I3779:I3842" si="178">H3779*D3779</f>
        <v>267740</v>
      </c>
      <c r="J3779" s="589">
        <f t="shared" ref="J3779:J3842" si="179">IF(B3779="LIG",1,0)</f>
        <v>0</v>
      </c>
    </row>
    <row r="3780" spans="1:10">
      <c r="A3780" s="584">
        <v>2016</v>
      </c>
      <c r="B3780" s="585" t="s">
        <v>1131</v>
      </c>
      <c r="C3780" s="585" t="s">
        <v>31</v>
      </c>
      <c r="D3780" s="586">
        <v>3702</v>
      </c>
      <c r="E3780" s="587">
        <v>25.16</v>
      </c>
      <c r="F3780" s="587">
        <f t="shared" si="177"/>
        <v>93142.32</v>
      </c>
      <c r="G3780" s="588">
        <v>2.65</v>
      </c>
      <c r="H3780" s="586">
        <v>9.1999999999999993</v>
      </c>
      <c r="I3780" s="587">
        <f t="shared" si="178"/>
        <v>34058.399999999994</v>
      </c>
      <c r="J3780" s="589">
        <f t="shared" si="179"/>
        <v>0</v>
      </c>
    </row>
    <row r="3781" spans="1:10">
      <c r="A3781" s="584">
        <v>2016</v>
      </c>
      <c r="B3781" s="585" t="s">
        <v>1131</v>
      </c>
      <c r="C3781" s="585" t="s">
        <v>31</v>
      </c>
      <c r="D3781" s="586">
        <v>33189</v>
      </c>
      <c r="E3781" s="587">
        <v>23.66</v>
      </c>
      <c r="F3781" s="587">
        <f t="shared" si="177"/>
        <v>785251.74</v>
      </c>
      <c r="G3781" s="588">
        <v>2.79</v>
      </c>
      <c r="H3781" s="586">
        <v>8.4</v>
      </c>
      <c r="I3781" s="587">
        <f t="shared" si="178"/>
        <v>278787.60000000003</v>
      </c>
      <c r="J3781" s="589">
        <f t="shared" si="179"/>
        <v>0</v>
      </c>
    </row>
    <row r="3782" spans="1:10">
      <c r="A3782" s="584">
        <v>2016</v>
      </c>
      <c r="B3782" s="585" t="s">
        <v>1131</v>
      </c>
      <c r="C3782" s="585" t="s">
        <v>31</v>
      </c>
      <c r="D3782" s="586">
        <v>3931</v>
      </c>
      <c r="E3782" s="587">
        <v>25.6</v>
      </c>
      <c r="F3782" s="587">
        <f t="shared" si="177"/>
        <v>100633.60000000001</v>
      </c>
      <c r="G3782" s="588">
        <v>2.69</v>
      </c>
      <c r="H3782" s="586">
        <v>9.5</v>
      </c>
      <c r="I3782" s="587">
        <f t="shared" si="178"/>
        <v>37344.5</v>
      </c>
      <c r="J3782" s="589">
        <f t="shared" si="179"/>
        <v>0</v>
      </c>
    </row>
    <row r="3783" spans="1:10">
      <c r="A3783" s="584">
        <v>2016</v>
      </c>
      <c r="B3783" s="585" t="s">
        <v>1131</v>
      </c>
      <c r="C3783" s="585" t="s">
        <v>31</v>
      </c>
      <c r="D3783" s="586">
        <v>3657</v>
      </c>
      <c r="E3783" s="587">
        <v>23.53</v>
      </c>
      <c r="F3783" s="587">
        <f t="shared" si="177"/>
        <v>86049.21</v>
      </c>
      <c r="G3783" s="588">
        <v>2.58</v>
      </c>
      <c r="H3783" s="586">
        <v>8.3000000000000007</v>
      </c>
      <c r="I3783" s="587">
        <f t="shared" si="178"/>
        <v>30353.100000000002</v>
      </c>
      <c r="J3783" s="589">
        <f t="shared" si="179"/>
        <v>0</v>
      </c>
    </row>
    <row r="3784" spans="1:10">
      <c r="A3784" s="584">
        <v>2016</v>
      </c>
      <c r="B3784" s="585" t="s">
        <v>1131</v>
      </c>
      <c r="C3784" s="585" t="s">
        <v>31</v>
      </c>
      <c r="D3784" s="586">
        <v>100881</v>
      </c>
      <c r="E3784" s="587">
        <v>26.26</v>
      </c>
      <c r="F3784" s="587">
        <f t="shared" si="177"/>
        <v>2649135.06</v>
      </c>
      <c r="G3784" s="588">
        <v>2.94</v>
      </c>
      <c r="H3784" s="586">
        <v>7.5</v>
      </c>
      <c r="I3784" s="587">
        <f t="shared" si="178"/>
        <v>756607.5</v>
      </c>
      <c r="J3784" s="589">
        <f t="shared" si="179"/>
        <v>0</v>
      </c>
    </row>
    <row r="3785" spans="1:10">
      <c r="A3785" s="584">
        <v>2016</v>
      </c>
      <c r="B3785" s="585" t="s">
        <v>1131</v>
      </c>
      <c r="C3785" s="585" t="s">
        <v>31</v>
      </c>
      <c r="D3785" s="586">
        <v>62034</v>
      </c>
      <c r="E3785" s="587">
        <v>26.12</v>
      </c>
      <c r="F3785" s="587">
        <f t="shared" si="177"/>
        <v>1620328.08</v>
      </c>
      <c r="G3785" s="588">
        <v>3.01</v>
      </c>
      <c r="H3785" s="586">
        <v>7.8</v>
      </c>
      <c r="I3785" s="587">
        <f t="shared" si="178"/>
        <v>483865.2</v>
      </c>
      <c r="J3785" s="589">
        <f t="shared" si="179"/>
        <v>0</v>
      </c>
    </row>
    <row r="3786" spans="1:10">
      <c r="A3786" s="584">
        <v>2016</v>
      </c>
      <c r="B3786" s="585" t="s">
        <v>1131</v>
      </c>
      <c r="C3786" s="585" t="s">
        <v>31</v>
      </c>
      <c r="D3786" s="586">
        <v>28521</v>
      </c>
      <c r="E3786" s="587">
        <v>26.17</v>
      </c>
      <c r="F3786" s="587">
        <f t="shared" si="177"/>
        <v>746394.57000000007</v>
      </c>
      <c r="G3786" s="588">
        <v>2.91</v>
      </c>
      <c r="H3786" s="586">
        <v>7.4</v>
      </c>
      <c r="I3786" s="587">
        <f t="shared" si="178"/>
        <v>211055.40000000002</v>
      </c>
      <c r="J3786" s="589">
        <f t="shared" si="179"/>
        <v>0</v>
      </c>
    </row>
    <row r="3787" spans="1:10">
      <c r="A3787" s="584">
        <v>2016</v>
      </c>
      <c r="B3787" s="585" t="s">
        <v>1131</v>
      </c>
      <c r="C3787" s="585" t="s">
        <v>31</v>
      </c>
      <c r="D3787" s="586">
        <v>25379</v>
      </c>
      <c r="E3787" s="587">
        <v>23.59</v>
      </c>
      <c r="F3787" s="587">
        <f t="shared" si="177"/>
        <v>598690.61</v>
      </c>
      <c r="G3787" s="588">
        <v>2.56</v>
      </c>
      <c r="H3787" s="586">
        <v>8.4</v>
      </c>
      <c r="I3787" s="587">
        <f t="shared" si="178"/>
        <v>213183.6</v>
      </c>
      <c r="J3787" s="589">
        <f t="shared" si="179"/>
        <v>0</v>
      </c>
    </row>
    <row r="3788" spans="1:10">
      <c r="A3788" s="584">
        <v>2016</v>
      </c>
      <c r="B3788" s="585" t="s">
        <v>1131</v>
      </c>
      <c r="C3788" s="585" t="s">
        <v>31</v>
      </c>
      <c r="D3788" s="586">
        <v>6753</v>
      </c>
      <c r="E3788" s="587">
        <v>23.7</v>
      </c>
      <c r="F3788" s="587">
        <f t="shared" si="177"/>
        <v>160046.1</v>
      </c>
      <c r="G3788" s="588">
        <v>2.78</v>
      </c>
      <c r="H3788" s="586">
        <v>7.9</v>
      </c>
      <c r="I3788" s="587">
        <f t="shared" si="178"/>
        <v>53348.700000000004</v>
      </c>
      <c r="J3788" s="589">
        <f t="shared" si="179"/>
        <v>0</v>
      </c>
    </row>
    <row r="3789" spans="1:10">
      <c r="A3789" s="584">
        <v>2016</v>
      </c>
      <c r="B3789" s="585" t="s">
        <v>1131</v>
      </c>
      <c r="C3789" s="585" t="s">
        <v>31</v>
      </c>
      <c r="D3789" s="586">
        <v>6218</v>
      </c>
      <c r="E3789" s="587">
        <v>23.95</v>
      </c>
      <c r="F3789" s="587">
        <f t="shared" si="177"/>
        <v>148921.1</v>
      </c>
      <c r="G3789" s="588">
        <v>2.84</v>
      </c>
      <c r="H3789" s="586">
        <v>9</v>
      </c>
      <c r="I3789" s="587">
        <f t="shared" si="178"/>
        <v>55962</v>
      </c>
      <c r="J3789" s="589">
        <f t="shared" si="179"/>
        <v>0</v>
      </c>
    </row>
    <row r="3790" spans="1:10">
      <c r="A3790" s="584">
        <v>2016</v>
      </c>
      <c r="B3790" s="585" t="s">
        <v>1131</v>
      </c>
      <c r="C3790" s="585" t="s">
        <v>31</v>
      </c>
      <c r="D3790" s="586">
        <v>1272</v>
      </c>
      <c r="E3790" s="587">
        <v>16.98</v>
      </c>
      <c r="F3790" s="587">
        <f t="shared" si="177"/>
        <v>21598.560000000001</v>
      </c>
      <c r="G3790" s="588">
        <v>1.96</v>
      </c>
      <c r="H3790" s="586">
        <v>25.8</v>
      </c>
      <c r="I3790" s="587">
        <f t="shared" si="178"/>
        <v>32817.599999999999</v>
      </c>
      <c r="J3790" s="589">
        <f t="shared" si="179"/>
        <v>0</v>
      </c>
    </row>
    <row r="3791" spans="1:10">
      <c r="A3791" s="584">
        <v>2016</v>
      </c>
      <c r="B3791" s="585" t="s">
        <v>1131</v>
      </c>
      <c r="C3791" s="585" t="s">
        <v>31</v>
      </c>
      <c r="D3791" s="586">
        <v>6677</v>
      </c>
      <c r="E3791" s="587">
        <v>23.4</v>
      </c>
      <c r="F3791" s="587">
        <f t="shared" si="177"/>
        <v>156241.79999999999</v>
      </c>
      <c r="G3791" s="588">
        <v>2.0699999999999998</v>
      </c>
      <c r="H3791" s="586">
        <v>12.4</v>
      </c>
      <c r="I3791" s="587">
        <f t="shared" si="178"/>
        <v>82794.8</v>
      </c>
      <c r="J3791" s="589">
        <f t="shared" si="179"/>
        <v>0</v>
      </c>
    </row>
    <row r="3792" spans="1:10">
      <c r="A3792" s="584">
        <v>2016</v>
      </c>
      <c r="B3792" s="585" t="s">
        <v>1131</v>
      </c>
      <c r="C3792" s="585" t="s">
        <v>31</v>
      </c>
      <c r="D3792" s="586">
        <v>32553</v>
      </c>
      <c r="E3792" s="587">
        <v>25.14</v>
      </c>
      <c r="F3792" s="587">
        <f t="shared" si="177"/>
        <v>818382.42</v>
      </c>
      <c r="G3792" s="588">
        <v>3.17</v>
      </c>
      <c r="H3792" s="586">
        <v>9.5</v>
      </c>
      <c r="I3792" s="587">
        <f t="shared" si="178"/>
        <v>309253.5</v>
      </c>
      <c r="J3792" s="589">
        <f t="shared" si="179"/>
        <v>0</v>
      </c>
    </row>
    <row r="3793" spans="1:10">
      <c r="A3793" s="584">
        <v>2016</v>
      </c>
      <c r="B3793" s="585" t="s">
        <v>1131</v>
      </c>
      <c r="C3793" s="585" t="s">
        <v>31</v>
      </c>
      <c r="D3793" s="586">
        <v>15812</v>
      </c>
      <c r="E3793" s="587">
        <v>26.19</v>
      </c>
      <c r="F3793" s="587">
        <f t="shared" si="177"/>
        <v>414116.28</v>
      </c>
      <c r="G3793" s="588">
        <v>2.21</v>
      </c>
      <c r="H3793" s="586">
        <v>7.8</v>
      </c>
      <c r="I3793" s="587">
        <f t="shared" si="178"/>
        <v>123333.59999999999</v>
      </c>
      <c r="J3793" s="589">
        <f t="shared" si="179"/>
        <v>0</v>
      </c>
    </row>
    <row r="3794" spans="1:10">
      <c r="A3794" s="584">
        <v>2016</v>
      </c>
      <c r="B3794" s="585" t="s">
        <v>1131</v>
      </c>
      <c r="C3794" s="585" t="s">
        <v>31</v>
      </c>
      <c r="D3794" s="586">
        <v>139762</v>
      </c>
      <c r="E3794" s="587">
        <v>25.19</v>
      </c>
      <c r="F3794" s="587">
        <f t="shared" si="177"/>
        <v>3520604.7800000003</v>
      </c>
      <c r="G3794" s="588">
        <v>2.75</v>
      </c>
      <c r="H3794" s="586">
        <v>9</v>
      </c>
      <c r="I3794" s="587">
        <f t="shared" si="178"/>
        <v>1257858</v>
      </c>
      <c r="J3794" s="589">
        <f t="shared" si="179"/>
        <v>0</v>
      </c>
    </row>
    <row r="3795" spans="1:10">
      <c r="A3795" s="584">
        <v>2016</v>
      </c>
      <c r="B3795" s="585" t="s">
        <v>1131</v>
      </c>
      <c r="C3795" s="585" t="s">
        <v>31</v>
      </c>
      <c r="D3795" s="586">
        <v>15510</v>
      </c>
      <c r="E3795" s="587">
        <v>25.68</v>
      </c>
      <c r="F3795" s="587">
        <f t="shared" si="177"/>
        <v>398296.8</v>
      </c>
      <c r="G3795" s="588">
        <v>2.2799999999999998</v>
      </c>
      <c r="H3795" s="586">
        <v>8.1</v>
      </c>
      <c r="I3795" s="587">
        <f t="shared" si="178"/>
        <v>125631</v>
      </c>
      <c r="J3795" s="589">
        <f t="shared" si="179"/>
        <v>0</v>
      </c>
    </row>
    <row r="3796" spans="1:10">
      <c r="A3796" s="584">
        <v>2016</v>
      </c>
      <c r="B3796" s="585" t="s">
        <v>1127</v>
      </c>
      <c r="C3796" s="585" t="s">
        <v>31</v>
      </c>
      <c r="D3796" s="586">
        <v>15374</v>
      </c>
      <c r="E3796" s="587">
        <v>17.84</v>
      </c>
      <c r="F3796" s="587">
        <f t="shared" si="177"/>
        <v>274272.15999999997</v>
      </c>
      <c r="G3796" s="588">
        <v>0.34</v>
      </c>
      <c r="H3796" s="586">
        <v>5.0999999999999996</v>
      </c>
      <c r="I3796" s="587">
        <f t="shared" si="178"/>
        <v>78407.399999999994</v>
      </c>
      <c r="J3796" s="589">
        <f t="shared" si="179"/>
        <v>0</v>
      </c>
    </row>
    <row r="3797" spans="1:10">
      <c r="A3797" s="584">
        <v>2016</v>
      </c>
      <c r="B3797" s="585" t="s">
        <v>1131</v>
      </c>
      <c r="C3797" s="585" t="s">
        <v>31</v>
      </c>
      <c r="D3797" s="586">
        <v>114389</v>
      </c>
      <c r="E3797" s="587">
        <v>25.17</v>
      </c>
      <c r="F3797" s="587">
        <f t="shared" si="177"/>
        <v>2879171.1300000004</v>
      </c>
      <c r="G3797" s="588">
        <v>3.77</v>
      </c>
      <c r="H3797" s="586">
        <v>9.1</v>
      </c>
      <c r="I3797" s="587">
        <f t="shared" si="178"/>
        <v>1040939.8999999999</v>
      </c>
      <c r="J3797" s="589">
        <f t="shared" si="179"/>
        <v>0</v>
      </c>
    </row>
    <row r="3798" spans="1:10">
      <c r="A3798" s="584">
        <v>2016</v>
      </c>
      <c r="B3798" s="585" t="s">
        <v>1127</v>
      </c>
      <c r="C3798" s="585" t="s">
        <v>31</v>
      </c>
      <c r="D3798" s="586">
        <v>16224</v>
      </c>
      <c r="E3798" s="587">
        <v>17.059999999999999</v>
      </c>
      <c r="F3798" s="587">
        <f t="shared" si="177"/>
        <v>276781.44</v>
      </c>
      <c r="G3798" s="588">
        <v>0.26</v>
      </c>
      <c r="H3798" s="586">
        <v>4.5</v>
      </c>
      <c r="I3798" s="587">
        <f t="shared" si="178"/>
        <v>73008</v>
      </c>
      <c r="J3798" s="589">
        <f t="shared" si="179"/>
        <v>0</v>
      </c>
    </row>
    <row r="3799" spans="1:10">
      <c r="A3799" s="584">
        <v>2016</v>
      </c>
      <c r="B3799" s="585" t="s">
        <v>1127</v>
      </c>
      <c r="C3799" s="585" t="s">
        <v>31</v>
      </c>
      <c r="D3799" s="586">
        <v>95844</v>
      </c>
      <c r="E3799" s="587">
        <v>17.283999999999999</v>
      </c>
      <c r="F3799" s="587">
        <f t="shared" si="177"/>
        <v>1656567.696</v>
      </c>
      <c r="G3799" s="588">
        <v>0.19</v>
      </c>
      <c r="H3799" s="586">
        <v>4.5</v>
      </c>
      <c r="I3799" s="587">
        <f t="shared" si="178"/>
        <v>431298</v>
      </c>
      <c r="J3799" s="589">
        <f t="shared" si="179"/>
        <v>0</v>
      </c>
    </row>
    <row r="3800" spans="1:10">
      <c r="A3800" s="584">
        <v>2016</v>
      </c>
      <c r="B3800" s="585" t="s">
        <v>1127</v>
      </c>
      <c r="C3800" s="585" t="s">
        <v>31</v>
      </c>
      <c r="D3800" s="586">
        <v>15814</v>
      </c>
      <c r="E3800" s="587">
        <v>17.632000000000001</v>
      </c>
      <c r="F3800" s="587">
        <f t="shared" si="177"/>
        <v>278832.44800000003</v>
      </c>
      <c r="G3800" s="588">
        <v>0.27</v>
      </c>
      <c r="H3800" s="586">
        <v>5.9</v>
      </c>
      <c r="I3800" s="587">
        <f t="shared" si="178"/>
        <v>93302.6</v>
      </c>
      <c r="J3800" s="589">
        <f t="shared" si="179"/>
        <v>0</v>
      </c>
    </row>
    <row r="3801" spans="1:10">
      <c r="A3801" s="584">
        <v>2016</v>
      </c>
      <c r="B3801" s="585" t="s">
        <v>1127</v>
      </c>
      <c r="C3801" s="585" t="s">
        <v>31</v>
      </c>
      <c r="D3801" s="586">
        <v>121</v>
      </c>
      <c r="E3801" s="587">
        <v>17.634</v>
      </c>
      <c r="F3801" s="587">
        <f t="shared" si="177"/>
        <v>2133.7139999999999</v>
      </c>
      <c r="G3801" s="588">
        <v>0.19</v>
      </c>
      <c r="H3801" s="586">
        <v>4.5599999999999996</v>
      </c>
      <c r="I3801" s="587">
        <f t="shared" si="178"/>
        <v>551.76</v>
      </c>
      <c r="J3801" s="589">
        <f t="shared" si="179"/>
        <v>0</v>
      </c>
    </row>
    <row r="3802" spans="1:10">
      <c r="A3802" s="584">
        <v>2016</v>
      </c>
      <c r="B3802" s="585" t="s">
        <v>1127</v>
      </c>
      <c r="C3802" s="585" t="s">
        <v>31</v>
      </c>
      <c r="D3802" s="586">
        <v>92534</v>
      </c>
      <c r="E3802" s="587">
        <v>17.398</v>
      </c>
      <c r="F3802" s="587">
        <f t="shared" si="177"/>
        <v>1609906.5319999999</v>
      </c>
      <c r="G3802" s="588">
        <v>0.19</v>
      </c>
      <c r="H3802" s="586">
        <v>4.3</v>
      </c>
      <c r="I3802" s="587">
        <f t="shared" si="178"/>
        <v>397896.2</v>
      </c>
      <c r="J3802" s="589">
        <f t="shared" si="179"/>
        <v>0</v>
      </c>
    </row>
    <row r="3803" spans="1:10">
      <c r="A3803" s="584">
        <v>2016</v>
      </c>
      <c r="B3803" s="585" t="s">
        <v>1127</v>
      </c>
      <c r="C3803" s="585" t="s">
        <v>31</v>
      </c>
      <c r="D3803" s="586">
        <v>61371</v>
      </c>
      <c r="E3803" s="587">
        <v>17.193999999999999</v>
      </c>
      <c r="F3803" s="587">
        <f t="shared" si="177"/>
        <v>1055212.9739999999</v>
      </c>
      <c r="G3803" s="588">
        <v>0.19</v>
      </c>
      <c r="H3803" s="586">
        <v>4.4800000000000004</v>
      </c>
      <c r="I3803" s="587">
        <f t="shared" si="178"/>
        <v>274942.08000000002</v>
      </c>
      <c r="J3803" s="589">
        <f t="shared" si="179"/>
        <v>0</v>
      </c>
    </row>
    <row r="3804" spans="1:10">
      <c r="A3804" s="584">
        <v>2016</v>
      </c>
      <c r="B3804" s="585" t="s">
        <v>1131</v>
      </c>
      <c r="C3804" s="585" t="s">
        <v>31</v>
      </c>
      <c r="D3804" s="586">
        <v>4958</v>
      </c>
      <c r="E3804" s="587">
        <v>25</v>
      </c>
      <c r="F3804" s="587">
        <f t="shared" si="177"/>
        <v>123950</v>
      </c>
      <c r="G3804" s="588">
        <v>1.88</v>
      </c>
      <c r="H3804" s="586">
        <v>13</v>
      </c>
      <c r="I3804" s="587">
        <f t="shared" si="178"/>
        <v>64454</v>
      </c>
      <c r="J3804" s="589">
        <f t="shared" si="179"/>
        <v>0</v>
      </c>
    </row>
    <row r="3805" spans="1:10">
      <c r="A3805" s="584">
        <v>2016</v>
      </c>
      <c r="B3805" s="585" t="s">
        <v>1131</v>
      </c>
      <c r="C3805" s="585" t="s">
        <v>31</v>
      </c>
      <c r="D3805" s="586">
        <v>14663</v>
      </c>
      <c r="E3805" s="587">
        <v>24</v>
      </c>
      <c r="F3805" s="587">
        <f t="shared" si="177"/>
        <v>351912</v>
      </c>
      <c r="G3805" s="588">
        <v>2.33</v>
      </c>
      <c r="H3805" s="586">
        <v>19</v>
      </c>
      <c r="I3805" s="587">
        <f t="shared" si="178"/>
        <v>278597</v>
      </c>
      <c r="J3805" s="589">
        <f t="shared" si="179"/>
        <v>0</v>
      </c>
    </row>
    <row r="3806" spans="1:10">
      <c r="A3806" s="584">
        <v>2016</v>
      </c>
      <c r="B3806" s="585" t="s">
        <v>1131</v>
      </c>
      <c r="C3806" s="585" t="s">
        <v>31</v>
      </c>
      <c r="D3806" s="586">
        <v>138935</v>
      </c>
      <c r="E3806" s="587">
        <v>26</v>
      </c>
      <c r="F3806" s="587">
        <f t="shared" si="177"/>
        <v>3612310</v>
      </c>
      <c r="G3806" s="588">
        <v>2.42</v>
      </c>
      <c r="H3806" s="586">
        <v>8</v>
      </c>
      <c r="I3806" s="587">
        <f t="shared" si="178"/>
        <v>1111480</v>
      </c>
      <c r="J3806" s="589">
        <f t="shared" si="179"/>
        <v>0</v>
      </c>
    </row>
    <row r="3807" spans="1:10">
      <c r="A3807" s="584">
        <v>2016</v>
      </c>
      <c r="B3807" s="585" t="s">
        <v>1129</v>
      </c>
      <c r="C3807" s="585" t="s">
        <v>31</v>
      </c>
      <c r="D3807" s="586">
        <v>193199</v>
      </c>
      <c r="E3807" s="587">
        <v>12.4</v>
      </c>
      <c r="F3807" s="587">
        <f t="shared" si="177"/>
        <v>2395667.6</v>
      </c>
      <c r="G3807" s="588">
        <v>2.93</v>
      </c>
      <c r="H3807" s="586">
        <v>45.8</v>
      </c>
      <c r="I3807" s="587">
        <f t="shared" si="178"/>
        <v>8848514.1999999993</v>
      </c>
      <c r="J3807" s="589">
        <f t="shared" si="179"/>
        <v>0</v>
      </c>
    </row>
    <row r="3808" spans="1:10">
      <c r="A3808" s="584">
        <v>2016</v>
      </c>
      <c r="B3808" s="585" t="s">
        <v>1131</v>
      </c>
      <c r="C3808" s="585" t="s">
        <v>31</v>
      </c>
      <c r="D3808" s="586">
        <v>30877</v>
      </c>
      <c r="E3808" s="587">
        <v>26.341999999999999</v>
      </c>
      <c r="F3808" s="587">
        <f t="shared" si="177"/>
        <v>813361.93400000001</v>
      </c>
      <c r="G3808" s="588">
        <v>2.2000000000000002</v>
      </c>
      <c r="H3808" s="586">
        <v>7.5</v>
      </c>
      <c r="I3808" s="587">
        <f t="shared" si="178"/>
        <v>231577.5</v>
      </c>
      <c r="J3808" s="589">
        <f t="shared" si="179"/>
        <v>0</v>
      </c>
    </row>
    <row r="3809" spans="1:10">
      <c r="A3809" s="584">
        <v>2016</v>
      </c>
      <c r="B3809" s="585" t="s">
        <v>1131</v>
      </c>
      <c r="C3809" s="585" t="s">
        <v>31</v>
      </c>
      <c r="D3809" s="586">
        <v>15559</v>
      </c>
      <c r="E3809" s="587">
        <v>26.228000000000002</v>
      </c>
      <c r="F3809" s="587">
        <f t="shared" si="177"/>
        <v>408081.45200000005</v>
      </c>
      <c r="G3809" s="588">
        <v>3.2</v>
      </c>
      <c r="H3809" s="586">
        <v>7.7</v>
      </c>
      <c r="I3809" s="587">
        <f t="shared" si="178"/>
        <v>119804.3</v>
      </c>
      <c r="J3809" s="589">
        <f t="shared" si="179"/>
        <v>0</v>
      </c>
    </row>
    <row r="3810" spans="1:10">
      <c r="A3810" s="584">
        <v>2016</v>
      </c>
      <c r="B3810" s="585" t="s">
        <v>1131</v>
      </c>
      <c r="C3810" s="585" t="s">
        <v>31</v>
      </c>
      <c r="D3810" s="586">
        <v>77808</v>
      </c>
      <c r="E3810" s="587">
        <v>26.431000000000001</v>
      </c>
      <c r="F3810" s="587">
        <f t="shared" si="177"/>
        <v>2056543.2480000001</v>
      </c>
      <c r="G3810" s="588">
        <v>3.52</v>
      </c>
      <c r="H3810" s="586">
        <v>7.6</v>
      </c>
      <c r="I3810" s="587">
        <f t="shared" si="178"/>
        <v>591340.79999999993</v>
      </c>
      <c r="J3810" s="589">
        <f t="shared" si="179"/>
        <v>0</v>
      </c>
    </row>
    <row r="3811" spans="1:10">
      <c r="A3811" s="584">
        <v>2016</v>
      </c>
      <c r="B3811" s="585" t="s">
        <v>1131</v>
      </c>
      <c r="C3811" s="585" t="s">
        <v>31</v>
      </c>
      <c r="D3811" s="586">
        <v>26245</v>
      </c>
      <c r="E3811" s="587">
        <v>25.99</v>
      </c>
      <c r="F3811" s="587">
        <f t="shared" si="177"/>
        <v>682107.54999999993</v>
      </c>
      <c r="G3811" s="588">
        <v>1.53</v>
      </c>
      <c r="H3811" s="586">
        <v>8.3000000000000007</v>
      </c>
      <c r="I3811" s="587">
        <f t="shared" si="178"/>
        <v>217833.50000000003</v>
      </c>
      <c r="J3811" s="589">
        <f t="shared" si="179"/>
        <v>0</v>
      </c>
    </row>
    <row r="3812" spans="1:10">
      <c r="A3812" s="584">
        <v>2016</v>
      </c>
      <c r="B3812" s="585" t="s">
        <v>1131</v>
      </c>
      <c r="C3812" s="585" t="s">
        <v>31</v>
      </c>
      <c r="D3812" s="586">
        <v>24902</v>
      </c>
      <c r="E3812" s="587">
        <v>25.89</v>
      </c>
      <c r="F3812" s="587">
        <f t="shared" si="177"/>
        <v>644712.78</v>
      </c>
      <c r="G3812" s="588">
        <v>0.95</v>
      </c>
      <c r="H3812" s="586">
        <v>9</v>
      </c>
      <c r="I3812" s="587">
        <f t="shared" si="178"/>
        <v>224118</v>
      </c>
      <c r="J3812" s="589">
        <f t="shared" si="179"/>
        <v>0</v>
      </c>
    </row>
    <row r="3813" spans="1:10">
      <c r="A3813" s="584">
        <v>2016</v>
      </c>
      <c r="B3813" s="585" t="s">
        <v>1131</v>
      </c>
      <c r="C3813" s="585" t="s">
        <v>31</v>
      </c>
      <c r="D3813" s="586">
        <v>25949</v>
      </c>
      <c r="E3813" s="587">
        <v>25.33</v>
      </c>
      <c r="F3813" s="587">
        <f t="shared" si="177"/>
        <v>657288.16999999993</v>
      </c>
      <c r="G3813" s="588">
        <v>1.18</v>
      </c>
      <c r="H3813" s="586">
        <v>10.7</v>
      </c>
      <c r="I3813" s="587">
        <f t="shared" si="178"/>
        <v>277654.3</v>
      </c>
      <c r="J3813" s="589">
        <f t="shared" si="179"/>
        <v>0</v>
      </c>
    </row>
    <row r="3814" spans="1:10">
      <c r="A3814" s="584">
        <v>2016</v>
      </c>
      <c r="B3814" s="585" t="s">
        <v>1131</v>
      </c>
      <c r="C3814" s="585" t="s">
        <v>31</v>
      </c>
      <c r="D3814" s="586">
        <v>26573</v>
      </c>
      <c r="E3814" s="587">
        <v>24.96</v>
      </c>
      <c r="F3814" s="587">
        <f t="shared" si="177"/>
        <v>663262.08000000007</v>
      </c>
      <c r="G3814" s="588">
        <v>0.88</v>
      </c>
      <c r="H3814" s="586">
        <v>10.8</v>
      </c>
      <c r="I3814" s="587">
        <f t="shared" si="178"/>
        <v>286988.40000000002</v>
      </c>
      <c r="J3814" s="589">
        <f t="shared" si="179"/>
        <v>0</v>
      </c>
    </row>
    <row r="3815" spans="1:10">
      <c r="A3815" s="584">
        <v>2016</v>
      </c>
      <c r="B3815" s="585" t="s">
        <v>1131</v>
      </c>
      <c r="C3815" s="585" t="s">
        <v>31</v>
      </c>
      <c r="D3815" s="586">
        <v>26132</v>
      </c>
      <c r="E3815" s="587">
        <v>24.88</v>
      </c>
      <c r="F3815" s="587">
        <f t="shared" si="177"/>
        <v>650164.15999999992</v>
      </c>
      <c r="G3815" s="588">
        <v>0.9</v>
      </c>
      <c r="H3815" s="586">
        <v>10.5</v>
      </c>
      <c r="I3815" s="587">
        <f t="shared" si="178"/>
        <v>274386</v>
      </c>
      <c r="J3815" s="589">
        <f t="shared" si="179"/>
        <v>0</v>
      </c>
    </row>
    <row r="3816" spans="1:10">
      <c r="A3816" s="584">
        <v>2016</v>
      </c>
      <c r="B3816" s="585" t="s">
        <v>1131</v>
      </c>
      <c r="C3816" s="585" t="s">
        <v>31</v>
      </c>
      <c r="D3816" s="586">
        <v>26465</v>
      </c>
      <c r="E3816" s="587">
        <v>24.7</v>
      </c>
      <c r="F3816" s="587">
        <f t="shared" si="177"/>
        <v>653685.5</v>
      </c>
      <c r="G3816" s="588">
        <v>0.78</v>
      </c>
      <c r="H3816" s="586">
        <v>9.1999999999999993</v>
      </c>
      <c r="I3816" s="587">
        <f t="shared" si="178"/>
        <v>243477.99999999997</v>
      </c>
      <c r="J3816" s="589">
        <f t="shared" si="179"/>
        <v>0</v>
      </c>
    </row>
    <row r="3817" spans="1:10">
      <c r="A3817" s="584">
        <v>2016</v>
      </c>
      <c r="B3817" s="585" t="s">
        <v>1131</v>
      </c>
      <c r="C3817" s="585" t="s">
        <v>31</v>
      </c>
      <c r="D3817" s="586">
        <v>116</v>
      </c>
      <c r="E3817" s="587">
        <v>26.09</v>
      </c>
      <c r="F3817" s="587">
        <f t="shared" si="177"/>
        <v>3026.44</v>
      </c>
      <c r="G3817" s="588">
        <v>0.86</v>
      </c>
      <c r="H3817" s="586">
        <v>6.1</v>
      </c>
      <c r="I3817" s="587">
        <f t="shared" si="178"/>
        <v>707.59999999999991</v>
      </c>
      <c r="J3817" s="589">
        <f t="shared" si="179"/>
        <v>0</v>
      </c>
    </row>
    <row r="3818" spans="1:10">
      <c r="A3818" s="584">
        <v>2016</v>
      </c>
      <c r="B3818" s="585" t="s">
        <v>1131</v>
      </c>
      <c r="C3818" s="585" t="s">
        <v>31</v>
      </c>
      <c r="D3818" s="586">
        <v>52098</v>
      </c>
      <c r="E3818" s="587">
        <v>25.72</v>
      </c>
      <c r="F3818" s="587">
        <f t="shared" si="177"/>
        <v>1339960.56</v>
      </c>
      <c r="G3818" s="588">
        <v>0.71</v>
      </c>
      <c r="H3818" s="586">
        <v>8.6</v>
      </c>
      <c r="I3818" s="587">
        <f t="shared" si="178"/>
        <v>448042.8</v>
      </c>
      <c r="J3818" s="589">
        <f t="shared" si="179"/>
        <v>0</v>
      </c>
    </row>
    <row r="3819" spans="1:10">
      <c r="A3819" s="584">
        <v>2016</v>
      </c>
      <c r="B3819" s="585" t="s">
        <v>1131</v>
      </c>
      <c r="C3819" s="585" t="s">
        <v>31</v>
      </c>
      <c r="D3819" s="586">
        <v>12677</v>
      </c>
      <c r="E3819" s="587">
        <v>25.95</v>
      </c>
      <c r="F3819" s="587">
        <f t="shared" si="177"/>
        <v>328968.14999999997</v>
      </c>
      <c r="G3819" s="588">
        <v>0.5</v>
      </c>
      <c r="H3819" s="586">
        <v>6</v>
      </c>
      <c r="I3819" s="587">
        <f t="shared" si="178"/>
        <v>76062</v>
      </c>
      <c r="J3819" s="589">
        <f t="shared" si="179"/>
        <v>0</v>
      </c>
    </row>
    <row r="3820" spans="1:10">
      <c r="A3820" s="584">
        <v>2016</v>
      </c>
      <c r="B3820" s="585" t="s">
        <v>1131</v>
      </c>
      <c r="C3820" s="585" t="s">
        <v>31</v>
      </c>
      <c r="D3820" s="586">
        <v>11724</v>
      </c>
      <c r="E3820" s="587">
        <v>26.417999999999999</v>
      </c>
      <c r="F3820" s="587">
        <f t="shared" si="177"/>
        <v>309724.63199999998</v>
      </c>
      <c r="G3820" s="588">
        <v>0.86</v>
      </c>
      <c r="H3820" s="586">
        <v>7</v>
      </c>
      <c r="I3820" s="587">
        <f t="shared" si="178"/>
        <v>82068</v>
      </c>
      <c r="J3820" s="589">
        <f t="shared" si="179"/>
        <v>0</v>
      </c>
    </row>
    <row r="3821" spans="1:10">
      <c r="A3821" s="584">
        <v>2016</v>
      </c>
      <c r="B3821" s="585" t="s">
        <v>1131</v>
      </c>
      <c r="C3821" s="585" t="s">
        <v>31</v>
      </c>
      <c r="D3821" s="586">
        <v>42585</v>
      </c>
      <c r="E3821" s="587">
        <v>23.024000000000001</v>
      </c>
      <c r="F3821" s="587">
        <f t="shared" si="177"/>
        <v>980477.04</v>
      </c>
      <c r="G3821" s="588">
        <v>2.89</v>
      </c>
      <c r="H3821" s="586">
        <v>8.1</v>
      </c>
      <c r="I3821" s="587">
        <f t="shared" si="178"/>
        <v>344938.5</v>
      </c>
      <c r="J3821" s="589">
        <f t="shared" si="179"/>
        <v>0</v>
      </c>
    </row>
    <row r="3822" spans="1:10">
      <c r="A3822" s="584">
        <v>2016</v>
      </c>
      <c r="B3822" s="585" t="s">
        <v>1131</v>
      </c>
      <c r="C3822" s="585" t="s">
        <v>31</v>
      </c>
      <c r="D3822" s="586">
        <v>38041</v>
      </c>
      <c r="E3822" s="587">
        <v>23.922000000000001</v>
      </c>
      <c r="F3822" s="587">
        <f t="shared" si="177"/>
        <v>910016.80200000003</v>
      </c>
      <c r="G3822" s="588">
        <v>2.75</v>
      </c>
      <c r="H3822" s="586">
        <v>7.7</v>
      </c>
      <c r="I3822" s="587">
        <f t="shared" si="178"/>
        <v>292915.7</v>
      </c>
      <c r="J3822" s="589">
        <f t="shared" si="179"/>
        <v>0</v>
      </c>
    </row>
    <row r="3823" spans="1:10">
      <c r="A3823" s="584">
        <v>2016</v>
      </c>
      <c r="B3823" s="585" t="s">
        <v>1131</v>
      </c>
      <c r="C3823" s="585" t="s">
        <v>31</v>
      </c>
      <c r="D3823" s="586">
        <v>166944</v>
      </c>
      <c r="E3823" s="587">
        <v>24.167999999999999</v>
      </c>
      <c r="F3823" s="587">
        <f t="shared" si="177"/>
        <v>4034702.5919999997</v>
      </c>
      <c r="G3823" s="588">
        <v>2.64</v>
      </c>
      <c r="H3823" s="586">
        <v>7.9</v>
      </c>
      <c r="I3823" s="587">
        <f t="shared" si="178"/>
        <v>1318857.6000000001</v>
      </c>
      <c r="J3823" s="589">
        <f t="shared" si="179"/>
        <v>0</v>
      </c>
    </row>
    <row r="3824" spans="1:10">
      <c r="A3824" s="584">
        <v>2016</v>
      </c>
      <c r="B3824" s="585" t="s">
        <v>1131</v>
      </c>
      <c r="C3824" s="585" t="s">
        <v>31</v>
      </c>
      <c r="D3824" s="586">
        <v>23658</v>
      </c>
      <c r="E3824" s="587">
        <v>23.321999999999999</v>
      </c>
      <c r="F3824" s="587">
        <f t="shared" si="177"/>
        <v>551751.87599999993</v>
      </c>
      <c r="G3824" s="588">
        <v>2.44</v>
      </c>
      <c r="H3824" s="586">
        <v>8.3000000000000007</v>
      </c>
      <c r="I3824" s="587">
        <f t="shared" si="178"/>
        <v>196361.40000000002</v>
      </c>
      <c r="J3824" s="589">
        <f t="shared" si="179"/>
        <v>0</v>
      </c>
    </row>
    <row r="3825" spans="1:10">
      <c r="A3825" s="584">
        <v>2016</v>
      </c>
      <c r="B3825" s="585" t="s">
        <v>1127</v>
      </c>
      <c r="C3825" s="585" t="s">
        <v>31</v>
      </c>
      <c r="D3825" s="586">
        <v>14061</v>
      </c>
      <c r="E3825" s="587">
        <v>17.565999999999999</v>
      </c>
      <c r="F3825" s="587">
        <f t="shared" si="177"/>
        <v>246995.52599999998</v>
      </c>
      <c r="G3825" s="588">
        <v>0.28999999999999998</v>
      </c>
      <c r="H3825" s="586">
        <v>5</v>
      </c>
      <c r="I3825" s="587">
        <f t="shared" si="178"/>
        <v>70305</v>
      </c>
      <c r="J3825" s="589">
        <f t="shared" si="179"/>
        <v>0</v>
      </c>
    </row>
    <row r="3826" spans="1:10">
      <c r="A3826" s="584">
        <v>2016</v>
      </c>
      <c r="B3826" s="585" t="s">
        <v>1127</v>
      </c>
      <c r="C3826" s="585" t="s">
        <v>31</v>
      </c>
      <c r="D3826" s="586">
        <v>165631</v>
      </c>
      <c r="E3826" s="587">
        <v>16.59</v>
      </c>
      <c r="F3826" s="587">
        <f t="shared" si="177"/>
        <v>2747818.29</v>
      </c>
      <c r="G3826" s="588">
        <v>0.31</v>
      </c>
      <c r="H3826" s="586">
        <v>4.5999999999999996</v>
      </c>
      <c r="I3826" s="587">
        <f t="shared" si="178"/>
        <v>761902.6</v>
      </c>
      <c r="J3826" s="589">
        <f t="shared" si="179"/>
        <v>0</v>
      </c>
    </row>
    <row r="3827" spans="1:10">
      <c r="A3827" s="584">
        <v>2016</v>
      </c>
      <c r="B3827" s="585" t="s">
        <v>1133</v>
      </c>
      <c r="C3827" s="585" t="s">
        <v>31</v>
      </c>
      <c r="D3827" s="586">
        <v>51739</v>
      </c>
      <c r="E3827" s="587">
        <v>12.97</v>
      </c>
      <c r="F3827" s="587">
        <f t="shared" si="177"/>
        <v>671054.83000000007</v>
      </c>
      <c r="G3827" s="588">
        <v>0.8</v>
      </c>
      <c r="H3827" s="586">
        <v>18.5</v>
      </c>
      <c r="I3827" s="587">
        <f t="shared" si="178"/>
        <v>957171.5</v>
      </c>
      <c r="J3827" s="589">
        <f t="shared" si="179"/>
        <v>1</v>
      </c>
    </row>
    <row r="3828" spans="1:10">
      <c r="A3828" s="584">
        <v>2016</v>
      </c>
      <c r="B3828" s="585" t="s">
        <v>1131</v>
      </c>
      <c r="C3828" s="585" t="s">
        <v>31</v>
      </c>
      <c r="D3828" s="586">
        <v>11713</v>
      </c>
      <c r="E3828" s="587">
        <v>24.885999999999999</v>
      </c>
      <c r="F3828" s="587">
        <f t="shared" si="177"/>
        <v>291489.71799999999</v>
      </c>
      <c r="G3828" s="588">
        <v>0.96</v>
      </c>
      <c r="H3828" s="586">
        <v>10.4</v>
      </c>
      <c r="I3828" s="587">
        <f t="shared" si="178"/>
        <v>121815.2</v>
      </c>
      <c r="J3828" s="589">
        <f t="shared" si="179"/>
        <v>0</v>
      </c>
    </row>
    <row r="3829" spans="1:10">
      <c r="A3829" s="584">
        <v>2016</v>
      </c>
      <c r="B3829" s="585" t="s">
        <v>1131</v>
      </c>
      <c r="C3829" s="585" t="s">
        <v>31</v>
      </c>
      <c r="D3829" s="586">
        <v>11590</v>
      </c>
      <c r="E3829" s="587">
        <v>24.928000000000001</v>
      </c>
      <c r="F3829" s="587">
        <f t="shared" si="177"/>
        <v>288915.52</v>
      </c>
      <c r="G3829" s="588">
        <v>0.98</v>
      </c>
      <c r="H3829" s="586">
        <v>9.8000000000000007</v>
      </c>
      <c r="I3829" s="587">
        <f t="shared" si="178"/>
        <v>113582.00000000001</v>
      </c>
      <c r="J3829" s="589">
        <f t="shared" si="179"/>
        <v>0</v>
      </c>
    </row>
    <row r="3830" spans="1:10">
      <c r="A3830" s="584">
        <v>2016</v>
      </c>
      <c r="B3830" s="585" t="s">
        <v>1131</v>
      </c>
      <c r="C3830" s="585" t="s">
        <v>31</v>
      </c>
      <c r="D3830" s="586">
        <v>11838</v>
      </c>
      <c r="E3830" s="587">
        <v>24.456</v>
      </c>
      <c r="F3830" s="587">
        <f t="shared" si="177"/>
        <v>289510.12799999997</v>
      </c>
      <c r="G3830" s="588">
        <v>1.86</v>
      </c>
      <c r="H3830" s="586">
        <v>14.9</v>
      </c>
      <c r="I3830" s="587">
        <f t="shared" si="178"/>
        <v>176386.2</v>
      </c>
      <c r="J3830" s="589">
        <f t="shared" si="179"/>
        <v>0</v>
      </c>
    </row>
    <row r="3831" spans="1:10">
      <c r="A3831" s="584">
        <v>2016</v>
      </c>
      <c r="B3831" s="585" t="s">
        <v>1131</v>
      </c>
      <c r="C3831" s="585" t="s">
        <v>31</v>
      </c>
      <c r="D3831" s="586">
        <v>11940</v>
      </c>
      <c r="E3831" s="587">
        <v>24.506</v>
      </c>
      <c r="F3831" s="587">
        <f t="shared" si="177"/>
        <v>292601.64</v>
      </c>
      <c r="G3831" s="588">
        <v>0.91</v>
      </c>
      <c r="H3831" s="586">
        <v>11</v>
      </c>
      <c r="I3831" s="587">
        <f t="shared" si="178"/>
        <v>131340</v>
      </c>
      <c r="J3831" s="589">
        <f t="shared" si="179"/>
        <v>0</v>
      </c>
    </row>
    <row r="3832" spans="1:10">
      <c r="A3832" s="584">
        <v>2016</v>
      </c>
      <c r="B3832" s="585" t="s">
        <v>1131</v>
      </c>
      <c r="C3832" s="585" t="s">
        <v>31</v>
      </c>
      <c r="D3832" s="586">
        <v>12070</v>
      </c>
      <c r="E3832" s="587">
        <v>24.826000000000001</v>
      </c>
      <c r="F3832" s="587">
        <f t="shared" si="177"/>
        <v>299649.82</v>
      </c>
      <c r="G3832" s="588">
        <v>0.83</v>
      </c>
      <c r="H3832" s="586">
        <v>12.2</v>
      </c>
      <c r="I3832" s="587">
        <f t="shared" si="178"/>
        <v>147254</v>
      </c>
      <c r="J3832" s="589">
        <f t="shared" si="179"/>
        <v>0</v>
      </c>
    </row>
    <row r="3833" spans="1:10">
      <c r="A3833" s="584">
        <v>2016</v>
      </c>
      <c r="B3833" s="585" t="s">
        <v>1131</v>
      </c>
      <c r="C3833" s="585" t="s">
        <v>31</v>
      </c>
      <c r="D3833" s="586">
        <v>35921</v>
      </c>
      <c r="E3833" s="587">
        <v>26.016999999999999</v>
      </c>
      <c r="F3833" s="587">
        <f t="shared" si="177"/>
        <v>934556.65700000001</v>
      </c>
      <c r="G3833" s="588">
        <v>1.24</v>
      </c>
      <c r="H3833" s="586">
        <v>7.5</v>
      </c>
      <c r="I3833" s="587">
        <f t="shared" si="178"/>
        <v>269407.5</v>
      </c>
      <c r="J3833" s="589">
        <f t="shared" si="179"/>
        <v>0</v>
      </c>
    </row>
    <row r="3834" spans="1:10">
      <c r="A3834" s="584">
        <v>2016</v>
      </c>
      <c r="B3834" s="585" t="s">
        <v>1131</v>
      </c>
      <c r="C3834" s="585" t="s">
        <v>31</v>
      </c>
      <c r="D3834" s="586">
        <v>11930</v>
      </c>
      <c r="E3834" s="587">
        <v>25.806000000000001</v>
      </c>
      <c r="F3834" s="587">
        <f t="shared" si="177"/>
        <v>307865.58</v>
      </c>
      <c r="G3834" s="588">
        <v>2.7</v>
      </c>
      <c r="H3834" s="586">
        <v>8.1</v>
      </c>
      <c r="I3834" s="587">
        <f t="shared" si="178"/>
        <v>96633</v>
      </c>
      <c r="J3834" s="589">
        <f t="shared" si="179"/>
        <v>0</v>
      </c>
    </row>
    <row r="3835" spans="1:10">
      <c r="A3835" s="584">
        <v>2016</v>
      </c>
      <c r="B3835" s="585" t="s">
        <v>1131</v>
      </c>
      <c r="C3835" s="585" t="s">
        <v>31</v>
      </c>
      <c r="D3835" s="586">
        <v>23758</v>
      </c>
      <c r="E3835" s="587">
        <v>26.081</v>
      </c>
      <c r="F3835" s="587">
        <f t="shared" si="177"/>
        <v>619632.39800000004</v>
      </c>
      <c r="G3835" s="588">
        <v>2.21</v>
      </c>
      <c r="H3835" s="586">
        <v>7.5</v>
      </c>
      <c r="I3835" s="587">
        <f t="shared" si="178"/>
        <v>178185</v>
      </c>
      <c r="J3835" s="589">
        <f t="shared" si="179"/>
        <v>0</v>
      </c>
    </row>
    <row r="3836" spans="1:10">
      <c r="A3836" s="584">
        <v>2016</v>
      </c>
      <c r="B3836" s="585" t="s">
        <v>1131</v>
      </c>
      <c r="C3836" s="585" t="s">
        <v>31</v>
      </c>
      <c r="D3836" s="586">
        <v>12031</v>
      </c>
      <c r="E3836" s="587">
        <v>25.116</v>
      </c>
      <c r="F3836" s="587">
        <f t="shared" si="177"/>
        <v>302170.59600000002</v>
      </c>
      <c r="G3836" s="588">
        <v>0.89</v>
      </c>
      <c r="H3836" s="586">
        <v>9.6999999999999993</v>
      </c>
      <c r="I3836" s="587">
        <f t="shared" si="178"/>
        <v>116700.7</v>
      </c>
      <c r="J3836" s="589">
        <f t="shared" si="179"/>
        <v>0</v>
      </c>
    </row>
    <row r="3837" spans="1:10">
      <c r="A3837" s="584">
        <v>2016</v>
      </c>
      <c r="B3837" s="585" t="s">
        <v>1131</v>
      </c>
      <c r="C3837" s="585" t="s">
        <v>31</v>
      </c>
      <c r="D3837" s="586">
        <v>23367</v>
      </c>
      <c r="E3837" s="587">
        <v>25.815999999999999</v>
      </c>
      <c r="F3837" s="587">
        <f t="shared" si="177"/>
        <v>603242.47199999995</v>
      </c>
      <c r="G3837" s="588">
        <v>0.5</v>
      </c>
      <c r="H3837" s="586">
        <v>5.9</v>
      </c>
      <c r="I3837" s="587">
        <f t="shared" si="178"/>
        <v>137865.30000000002</v>
      </c>
      <c r="J3837" s="589">
        <f t="shared" si="179"/>
        <v>0</v>
      </c>
    </row>
    <row r="3838" spans="1:10">
      <c r="A3838" s="584">
        <v>2016</v>
      </c>
      <c r="B3838" s="585" t="s">
        <v>1129</v>
      </c>
      <c r="C3838" s="585" t="s">
        <v>31</v>
      </c>
      <c r="D3838" s="586">
        <v>1267</v>
      </c>
      <c r="E3838" s="587">
        <v>15.83</v>
      </c>
      <c r="F3838" s="587">
        <f t="shared" si="177"/>
        <v>20056.61</v>
      </c>
      <c r="G3838" s="588">
        <v>0.99</v>
      </c>
      <c r="H3838" s="586">
        <v>12</v>
      </c>
      <c r="I3838" s="587">
        <f t="shared" si="178"/>
        <v>15204</v>
      </c>
      <c r="J3838" s="589">
        <f t="shared" si="179"/>
        <v>0</v>
      </c>
    </row>
    <row r="3839" spans="1:10">
      <c r="A3839" s="584">
        <v>2016</v>
      </c>
      <c r="B3839" s="585" t="s">
        <v>1131</v>
      </c>
      <c r="C3839" s="585" t="s">
        <v>31</v>
      </c>
      <c r="D3839" s="586">
        <v>27013</v>
      </c>
      <c r="E3839" s="587">
        <v>23.937999999999999</v>
      </c>
      <c r="F3839" s="587">
        <f t="shared" si="177"/>
        <v>646637.19400000002</v>
      </c>
      <c r="G3839" s="588">
        <v>0.74</v>
      </c>
      <c r="H3839" s="586">
        <v>11.86</v>
      </c>
      <c r="I3839" s="587">
        <f t="shared" si="178"/>
        <v>320374.18</v>
      </c>
      <c r="J3839" s="589">
        <f t="shared" si="179"/>
        <v>0</v>
      </c>
    </row>
    <row r="3840" spans="1:10">
      <c r="A3840" s="584">
        <v>2016</v>
      </c>
      <c r="B3840" s="585" t="s">
        <v>1131</v>
      </c>
      <c r="C3840" s="585" t="s">
        <v>31</v>
      </c>
      <c r="D3840" s="586">
        <v>45274</v>
      </c>
      <c r="E3840" s="587">
        <v>24.056000000000001</v>
      </c>
      <c r="F3840" s="587">
        <f t="shared" si="177"/>
        <v>1089111.344</v>
      </c>
      <c r="G3840" s="588">
        <v>0.76</v>
      </c>
      <c r="H3840" s="586">
        <v>11.97</v>
      </c>
      <c r="I3840" s="587">
        <f t="shared" si="178"/>
        <v>541929.78</v>
      </c>
      <c r="J3840" s="589">
        <f t="shared" si="179"/>
        <v>0</v>
      </c>
    </row>
    <row r="3841" spans="1:10">
      <c r="A3841" s="584">
        <v>2016</v>
      </c>
      <c r="B3841" s="585" t="s">
        <v>1131</v>
      </c>
      <c r="C3841" s="585" t="s">
        <v>31</v>
      </c>
      <c r="D3841" s="586">
        <v>45274</v>
      </c>
      <c r="E3841" s="587">
        <v>24.056000000000001</v>
      </c>
      <c r="F3841" s="587">
        <f t="shared" si="177"/>
        <v>1089111.344</v>
      </c>
      <c r="G3841" s="588">
        <v>0.76</v>
      </c>
      <c r="H3841" s="586">
        <v>11.97</v>
      </c>
      <c r="I3841" s="587">
        <f t="shared" si="178"/>
        <v>541929.78</v>
      </c>
      <c r="J3841" s="589">
        <f t="shared" si="179"/>
        <v>0</v>
      </c>
    </row>
    <row r="3842" spans="1:10">
      <c r="A3842" s="584">
        <v>2016</v>
      </c>
      <c r="B3842" s="585" t="s">
        <v>1131</v>
      </c>
      <c r="C3842" s="585" t="s">
        <v>31</v>
      </c>
      <c r="D3842" s="586">
        <v>52110</v>
      </c>
      <c r="E3842" s="587">
        <v>24.596</v>
      </c>
      <c r="F3842" s="587">
        <f t="shared" si="177"/>
        <v>1281697.56</v>
      </c>
      <c r="G3842" s="588">
        <v>0.9</v>
      </c>
      <c r="H3842" s="586">
        <v>12.3</v>
      </c>
      <c r="I3842" s="587">
        <f t="shared" si="178"/>
        <v>640953</v>
      </c>
      <c r="J3842" s="589">
        <f t="shared" si="179"/>
        <v>0</v>
      </c>
    </row>
    <row r="3843" spans="1:10">
      <c r="A3843" s="584">
        <v>2016</v>
      </c>
      <c r="B3843" s="585" t="s">
        <v>1131</v>
      </c>
      <c r="C3843" s="585" t="s">
        <v>31</v>
      </c>
      <c r="D3843" s="586">
        <v>27013</v>
      </c>
      <c r="E3843" s="587">
        <v>23.937999999999999</v>
      </c>
      <c r="F3843" s="587">
        <f t="shared" ref="F3843:F3906" si="180">E3843*D3843</f>
        <v>646637.19400000002</v>
      </c>
      <c r="G3843" s="588">
        <v>0.74</v>
      </c>
      <c r="H3843" s="586">
        <v>11.86</v>
      </c>
      <c r="I3843" s="587">
        <f t="shared" ref="I3843:I3906" si="181">H3843*D3843</f>
        <v>320374.18</v>
      </c>
      <c r="J3843" s="589">
        <f t="shared" ref="J3843:J3906" si="182">IF(B3843="LIG",1,0)</f>
        <v>0</v>
      </c>
    </row>
    <row r="3844" spans="1:10">
      <c r="A3844" s="584">
        <v>2016</v>
      </c>
      <c r="B3844" s="585" t="s">
        <v>1131</v>
      </c>
      <c r="C3844" s="585" t="s">
        <v>31</v>
      </c>
      <c r="D3844" s="586">
        <v>59577</v>
      </c>
      <c r="E3844" s="587">
        <v>24.568000000000001</v>
      </c>
      <c r="F3844" s="587">
        <f t="shared" si="180"/>
        <v>1463687.736</v>
      </c>
      <c r="G3844" s="588">
        <v>0.77</v>
      </c>
      <c r="H3844" s="586">
        <v>11.97</v>
      </c>
      <c r="I3844" s="587">
        <f t="shared" si="181"/>
        <v>713136.69000000006</v>
      </c>
      <c r="J3844" s="589">
        <f t="shared" si="182"/>
        <v>0</v>
      </c>
    </row>
    <row r="3845" spans="1:10">
      <c r="A3845" s="584">
        <v>2016</v>
      </c>
      <c r="B3845" s="585" t="s">
        <v>1131</v>
      </c>
      <c r="C3845" s="585" t="s">
        <v>31</v>
      </c>
      <c r="D3845" s="586">
        <v>46609</v>
      </c>
      <c r="E3845" s="587">
        <v>25.228000000000002</v>
      </c>
      <c r="F3845" s="587">
        <f t="shared" si="180"/>
        <v>1175851.852</v>
      </c>
      <c r="G3845" s="588">
        <v>3.2</v>
      </c>
      <c r="H3845" s="586">
        <v>9.51</v>
      </c>
      <c r="I3845" s="587">
        <f t="shared" si="181"/>
        <v>443251.58999999997</v>
      </c>
      <c r="J3845" s="589">
        <f t="shared" si="182"/>
        <v>0</v>
      </c>
    </row>
    <row r="3846" spans="1:10">
      <c r="A3846" s="584">
        <v>2016</v>
      </c>
      <c r="B3846" s="585" t="s">
        <v>1131</v>
      </c>
      <c r="C3846" s="585" t="s">
        <v>31</v>
      </c>
      <c r="D3846" s="586">
        <v>48420</v>
      </c>
      <c r="E3846" s="587">
        <v>25.068000000000001</v>
      </c>
      <c r="F3846" s="587">
        <f t="shared" si="180"/>
        <v>1213792.56</v>
      </c>
      <c r="G3846" s="588">
        <v>3.03</v>
      </c>
      <c r="H3846" s="586">
        <v>9.66</v>
      </c>
      <c r="I3846" s="587">
        <f t="shared" si="181"/>
        <v>467737.2</v>
      </c>
      <c r="J3846" s="589">
        <f t="shared" si="182"/>
        <v>0</v>
      </c>
    </row>
    <row r="3847" spans="1:10">
      <c r="A3847" s="584">
        <v>2016</v>
      </c>
      <c r="B3847" s="585" t="s">
        <v>1131</v>
      </c>
      <c r="C3847" s="585" t="s">
        <v>31</v>
      </c>
      <c r="D3847" s="586">
        <v>117758</v>
      </c>
      <c r="E3847" s="587">
        <v>24.948</v>
      </c>
      <c r="F3847" s="587">
        <f t="shared" si="180"/>
        <v>2937826.5840000003</v>
      </c>
      <c r="G3847" s="588">
        <v>4.46</v>
      </c>
      <c r="H3847" s="586">
        <v>9.25</v>
      </c>
      <c r="I3847" s="587">
        <f t="shared" si="181"/>
        <v>1089261.5</v>
      </c>
      <c r="J3847" s="589">
        <f t="shared" si="182"/>
        <v>0</v>
      </c>
    </row>
    <row r="3848" spans="1:10">
      <c r="A3848" s="584">
        <v>2016</v>
      </c>
      <c r="B3848" s="585" t="s">
        <v>1131</v>
      </c>
      <c r="C3848" s="585" t="s">
        <v>31</v>
      </c>
      <c r="D3848" s="586">
        <v>72001</v>
      </c>
      <c r="E3848" s="587">
        <v>25.366</v>
      </c>
      <c r="F3848" s="587">
        <f t="shared" si="180"/>
        <v>1826377.3659999999</v>
      </c>
      <c r="G3848" s="588">
        <v>4.5199999999999996</v>
      </c>
      <c r="H3848" s="586">
        <v>9.23</v>
      </c>
      <c r="I3848" s="587">
        <f t="shared" si="181"/>
        <v>664569.23</v>
      </c>
      <c r="J3848" s="589">
        <f t="shared" si="182"/>
        <v>0</v>
      </c>
    </row>
    <row r="3849" spans="1:10">
      <c r="A3849" s="584">
        <v>2016</v>
      </c>
      <c r="B3849" s="585" t="s">
        <v>1131</v>
      </c>
      <c r="C3849" s="585" t="s">
        <v>31</v>
      </c>
      <c r="D3849" s="586">
        <v>42476</v>
      </c>
      <c r="E3849" s="587">
        <v>24.12</v>
      </c>
      <c r="F3849" s="587">
        <f t="shared" si="180"/>
        <v>1024521.12</v>
      </c>
      <c r="G3849" s="588">
        <v>2.77</v>
      </c>
      <c r="H3849" s="586">
        <v>14.8</v>
      </c>
      <c r="I3849" s="587">
        <f t="shared" si="181"/>
        <v>628644.80000000005</v>
      </c>
      <c r="J3849" s="589">
        <f t="shared" si="182"/>
        <v>0</v>
      </c>
    </row>
    <row r="3850" spans="1:10">
      <c r="A3850" s="584">
        <v>2016</v>
      </c>
      <c r="B3850" s="585" t="s">
        <v>1131</v>
      </c>
      <c r="C3850" s="585" t="s">
        <v>31</v>
      </c>
      <c r="D3850" s="586">
        <v>87714</v>
      </c>
      <c r="E3850" s="587">
        <v>25.21</v>
      </c>
      <c r="F3850" s="587">
        <f t="shared" si="180"/>
        <v>2211269.94</v>
      </c>
      <c r="G3850" s="588">
        <v>2.7</v>
      </c>
      <c r="H3850" s="586">
        <v>9</v>
      </c>
      <c r="I3850" s="587">
        <f t="shared" si="181"/>
        <v>789426</v>
      </c>
      <c r="J3850" s="589">
        <f t="shared" si="182"/>
        <v>0</v>
      </c>
    </row>
    <row r="3851" spans="1:10">
      <c r="A3851" s="584">
        <v>2016</v>
      </c>
      <c r="B3851" s="585" t="s">
        <v>1131</v>
      </c>
      <c r="C3851" s="585" t="s">
        <v>31</v>
      </c>
      <c r="D3851" s="586">
        <v>434857</v>
      </c>
      <c r="E3851" s="587">
        <v>25.06</v>
      </c>
      <c r="F3851" s="587">
        <f t="shared" si="180"/>
        <v>10897516.42</v>
      </c>
      <c r="G3851" s="588">
        <v>3.1</v>
      </c>
      <c r="H3851" s="586">
        <v>12</v>
      </c>
      <c r="I3851" s="587">
        <f t="shared" si="181"/>
        <v>5218284</v>
      </c>
      <c r="J3851" s="589">
        <f t="shared" si="182"/>
        <v>0</v>
      </c>
    </row>
    <row r="3852" spans="1:10">
      <c r="A3852" s="584">
        <v>2016</v>
      </c>
      <c r="B3852" s="585" t="s">
        <v>1131</v>
      </c>
      <c r="C3852" s="585" t="s">
        <v>31</v>
      </c>
      <c r="D3852" s="586">
        <v>26118</v>
      </c>
      <c r="E3852" s="587">
        <v>24.212</v>
      </c>
      <c r="F3852" s="587">
        <f t="shared" si="180"/>
        <v>632369.01599999995</v>
      </c>
      <c r="G3852" s="588">
        <v>0.77</v>
      </c>
      <c r="H3852" s="586">
        <v>12.9</v>
      </c>
      <c r="I3852" s="587">
        <f t="shared" si="181"/>
        <v>336922.2</v>
      </c>
      <c r="J3852" s="589">
        <f t="shared" si="182"/>
        <v>0</v>
      </c>
    </row>
    <row r="3853" spans="1:10">
      <c r="A3853" s="584">
        <v>2016</v>
      </c>
      <c r="B3853" s="585" t="s">
        <v>1131</v>
      </c>
      <c r="C3853" s="585" t="s">
        <v>31</v>
      </c>
      <c r="D3853" s="586">
        <v>21288</v>
      </c>
      <c r="E3853" s="587">
        <v>24.256</v>
      </c>
      <c r="F3853" s="587">
        <f t="shared" si="180"/>
        <v>516361.728</v>
      </c>
      <c r="G3853" s="588">
        <v>0.74</v>
      </c>
      <c r="H3853" s="586">
        <v>12.15</v>
      </c>
      <c r="I3853" s="587">
        <f t="shared" si="181"/>
        <v>258649.2</v>
      </c>
      <c r="J3853" s="589">
        <f t="shared" si="182"/>
        <v>0</v>
      </c>
    </row>
    <row r="3854" spans="1:10">
      <c r="A3854" s="584">
        <v>2016</v>
      </c>
      <c r="B3854" s="585" t="s">
        <v>1131</v>
      </c>
      <c r="C3854" s="585" t="s">
        <v>31</v>
      </c>
      <c r="D3854" s="586">
        <v>26118</v>
      </c>
      <c r="E3854" s="587">
        <v>24.212</v>
      </c>
      <c r="F3854" s="587">
        <f t="shared" si="180"/>
        <v>632369.01599999995</v>
      </c>
      <c r="G3854" s="588">
        <v>0.77</v>
      </c>
      <c r="H3854" s="586">
        <v>12.9</v>
      </c>
      <c r="I3854" s="587">
        <f t="shared" si="181"/>
        <v>336922.2</v>
      </c>
      <c r="J3854" s="589">
        <f t="shared" si="182"/>
        <v>0</v>
      </c>
    </row>
    <row r="3855" spans="1:10">
      <c r="A3855" s="584">
        <v>2016</v>
      </c>
      <c r="B3855" s="585" t="s">
        <v>1131</v>
      </c>
      <c r="C3855" s="585" t="s">
        <v>31</v>
      </c>
      <c r="D3855" s="586">
        <v>21534</v>
      </c>
      <c r="E3855" s="587">
        <v>23.917999999999999</v>
      </c>
      <c r="F3855" s="587">
        <f t="shared" si="180"/>
        <v>515050.212</v>
      </c>
      <c r="G3855" s="588">
        <v>0.92</v>
      </c>
      <c r="H3855" s="586">
        <v>10.95</v>
      </c>
      <c r="I3855" s="587">
        <f t="shared" si="181"/>
        <v>235797.3</v>
      </c>
      <c r="J3855" s="589">
        <f t="shared" si="182"/>
        <v>0</v>
      </c>
    </row>
    <row r="3856" spans="1:10">
      <c r="A3856" s="584">
        <v>2016</v>
      </c>
      <c r="B3856" s="585" t="s">
        <v>1131</v>
      </c>
      <c r="C3856" s="585" t="s">
        <v>31</v>
      </c>
      <c r="D3856" s="586">
        <v>25945</v>
      </c>
      <c r="E3856" s="587">
        <v>24.256</v>
      </c>
      <c r="F3856" s="587">
        <f t="shared" si="180"/>
        <v>629321.92000000004</v>
      </c>
      <c r="G3856" s="588">
        <v>0.74</v>
      </c>
      <c r="H3856" s="586">
        <v>12.15</v>
      </c>
      <c r="I3856" s="587">
        <f t="shared" si="181"/>
        <v>315231.75</v>
      </c>
      <c r="J3856" s="589">
        <f t="shared" si="182"/>
        <v>0</v>
      </c>
    </row>
    <row r="3857" spans="1:10">
      <c r="A3857" s="584">
        <v>2016</v>
      </c>
      <c r="B3857" s="585" t="s">
        <v>1131</v>
      </c>
      <c r="C3857" s="585" t="s">
        <v>31</v>
      </c>
      <c r="D3857" s="586">
        <v>103350</v>
      </c>
      <c r="E3857" s="587">
        <v>25.306000000000001</v>
      </c>
      <c r="F3857" s="587">
        <f t="shared" si="180"/>
        <v>2615375.1</v>
      </c>
      <c r="G3857" s="588">
        <v>3.97</v>
      </c>
      <c r="H3857" s="586">
        <v>8.4600000000000009</v>
      </c>
      <c r="I3857" s="587">
        <f t="shared" si="181"/>
        <v>874341.00000000012</v>
      </c>
      <c r="J3857" s="589">
        <f t="shared" si="182"/>
        <v>0</v>
      </c>
    </row>
    <row r="3858" spans="1:10">
      <c r="A3858" s="584">
        <v>2016</v>
      </c>
      <c r="B3858" s="585" t="s">
        <v>1131</v>
      </c>
      <c r="C3858" s="585" t="s">
        <v>31</v>
      </c>
      <c r="D3858" s="586">
        <v>6695</v>
      </c>
      <c r="E3858" s="587">
        <v>24.268000000000001</v>
      </c>
      <c r="F3858" s="587">
        <f t="shared" si="180"/>
        <v>162474.26</v>
      </c>
      <c r="G3858" s="588">
        <v>0.84</v>
      </c>
      <c r="H3858" s="586">
        <v>12.76</v>
      </c>
      <c r="I3858" s="587">
        <f t="shared" si="181"/>
        <v>85428.2</v>
      </c>
      <c r="J3858" s="589">
        <f t="shared" si="182"/>
        <v>0</v>
      </c>
    </row>
    <row r="3859" spans="1:10">
      <c r="A3859" s="584">
        <v>2016</v>
      </c>
      <c r="B3859" s="585" t="s">
        <v>1131</v>
      </c>
      <c r="C3859" s="585" t="s">
        <v>31</v>
      </c>
      <c r="D3859" s="586">
        <v>6695</v>
      </c>
      <c r="E3859" s="587">
        <v>24.268000000000001</v>
      </c>
      <c r="F3859" s="587">
        <f t="shared" si="180"/>
        <v>162474.26</v>
      </c>
      <c r="G3859" s="588">
        <v>0.84</v>
      </c>
      <c r="H3859" s="586">
        <v>12.76</v>
      </c>
      <c r="I3859" s="587">
        <f t="shared" si="181"/>
        <v>85428.2</v>
      </c>
      <c r="J3859" s="589">
        <f t="shared" si="182"/>
        <v>0</v>
      </c>
    </row>
    <row r="3860" spans="1:10">
      <c r="A3860" s="584">
        <v>2016</v>
      </c>
      <c r="B3860" s="585" t="s">
        <v>1131</v>
      </c>
      <c r="C3860" s="585" t="s">
        <v>31</v>
      </c>
      <c r="D3860" s="586">
        <v>12620</v>
      </c>
      <c r="E3860" s="587">
        <v>22.870999999999999</v>
      </c>
      <c r="F3860" s="587">
        <f t="shared" si="180"/>
        <v>288632.01999999996</v>
      </c>
      <c r="G3860" s="588">
        <v>1.61</v>
      </c>
      <c r="H3860" s="586">
        <v>21</v>
      </c>
      <c r="I3860" s="587">
        <f t="shared" si="181"/>
        <v>265020</v>
      </c>
      <c r="J3860" s="589">
        <f t="shared" si="182"/>
        <v>0</v>
      </c>
    </row>
    <row r="3861" spans="1:10">
      <c r="A3861" s="584">
        <v>2016</v>
      </c>
      <c r="B3861" s="585" t="s">
        <v>1131</v>
      </c>
      <c r="C3861" s="585" t="s">
        <v>31</v>
      </c>
      <c r="D3861" s="586">
        <v>44156</v>
      </c>
      <c r="E3861" s="587">
        <v>24.448</v>
      </c>
      <c r="F3861" s="587">
        <f t="shared" si="180"/>
        <v>1079525.888</v>
      </c>
      <c r="G3861" s="588">
        <v>1.68</v>
      </c>
      <c r="H3861" s="586">
        <v>14.9</v>
      </c>
      <c r="I3861" s="587">
        <f t="shared" si="181"/>
        <v>657924.4</v>
      </c>
      <c r="J3861" s="589">
        <f t="shared" si="182"/>
        <v>0</v>
      </c>
    </row>
    <row r="3862" spans="1:10">
      <c r="A3862" s="584">
        <v>2016</v>
      </c>
      <c r="B3862" s="585" t="s">
        <v>1131</v>
      </c>
      <c r="C3862" s="585" t="s">
        <v>31</v>
      </c>
      <c r="D3862" s="586">
        <v>29742</v>
      </c>
      <c r="E3862" s="587">
        <v>23.52</v>
      </c>
      <c r="F3862" s="587">
        <f t="shared" si="180"/>
        <v>699531.84</v>
      </c>
      <c r="G3862" s="588">
        <v>1.49</v>
      </c>
      <c r="H3862" s="586">
        <v>18.399999999999999</v>
      </c>
      <c r="I3862" s="587">
        <f t="shared" si="181"/>
        <v>547252.79999999993</v>
      </c>
      <c r="J3862" s="589">
        <f t="shared" si="182"/>
        <v>0</v>
      </c>
    </row>
    <row r="3863" spans="1:10">
      <c r="A3863" s="584">
        <v>2016</v>
      </c>
      <c r="B3863" s="585" t="s">
        <v>1131</v>
      </c>
      <c r="C3863" s="585" t="s">
        <v>31</v>
      </c>
      <c r="D3863" s="586">
        <v>27145</v>
      </c>
      <c r="E3863" s="587">
        <v>25.992999999999999</v>
      </c>
      <c r="F3863" s="587">
        <f t="shared" si="180"/>
        <v>705579.98499999999</v>
      </c>
      <c r="G3863" s="588">
        <v>2.29</v>
      </c>
      <c r="H3863" s="586">
        <v>7.6</v>
      </c>
      <c r="I3863" s="587">
        <f t="shared" si="181"/>
        <v>206302</v>
      </c>
      <c r="J3863" s="589">
        <f t="shared" si="182"/>
        <v>0</v>
      </c>
    </row>
    <row r="3864" spans="1:10">
      <c r="A3864" s="584">
        <v>2016</v>
      </c>
      <c r="B3864" s="585" t="s">
        <v>1131</v>
      </c>
      <c r="C3864" s="585" t="s">
        <v>31</v>
      </c>
      <c r="D3864" s="586">
        <v>63030</v>
      </c>
      <c r="E3864" s="587">
        <v>26.013999999999999</v>
      </c>
      <c r="F3864" s="587">
        <f t="shared" si="180"/>
        <v>1639662.42</v>
      </c>
      <c r="G3864" s="588">
        <v>2.12</v>
      </c>
      <c r="H3864" s="586">
        <v>7.5</v>
      </c>
      <c r="I3864" s="587">
        <f t="shared" si="181"/>
        <v>472725</v>
      </c>
      <c r="J3864" s="589">
        <f t="shared" si="182"/>
        <v>0</v>
      </c>
    </row>
    <row r="3865" spans="1:10">
      <c r="A3865" s="584">
        <v>2016</v>
      </c>
      <c r="B3865" s="585" t="s">
        <v>1131</v>
      </c>
      <c r="C3865" s="585" t="s">
        <v>31</v>
      </c>
      <c r="D3865" s="586">
        <v>36214</v>
      </c>
      <c r="E3865" s="587">
        <v>25.954999999999998</v>
      </c>
      <c r="F3865" s="587">
        <f t="shared" si="180"/>
        <v>939934.37</v>
      </c>
      <c r="G3865" s="588">
        <v>2.23</v>
      </c>
      <c r="H3865" s="586">
        <v>7.5</v>
      </c>
      <c r="I3865" s="587">
        <f t="shared" si="181"/>
        <v>271605</v>
      </c>
      <c r="J3865" s="589">
        <f t="shared" si="182"/>
        <v>0</v>
      </c>
    </row>
    <row r="3866" spans="1:10">
      <c r="A3866" s="584">
        <v>2016</v>
      </c>
      <c r="B3866" s="585" t="s">
        <v>1131</v>
      </c>
      <c r="C3866" s="585" t="s">
        <v>31</v>
      </c>
      <c r="D3866" s="586">
        <v>111298</v>
      </c>
      <c r="E3866" s="587">
        <v>24.064</v>
      </c>
      <c r="F3866" s="587">
        <f t="shared" si="180"/>
        <v>2678275.0720000002</v>
      </c>
      <c r="G3866" s="588">
        <v>1.56</v>
      </c>
      <c r="H3866" s="586">
        <v>15.3</v>
      </c>
      <c r="I3866" s="587">
        <f t="shared" si="181"/>
        <v>1702859.4000000001</v>
      </c>
      <c r="J3866" s="589">
        <f t="shared" si="182"/>
        <v>0</v>
      </c>
    </row>
    <row r="3867" spans="1:10">
      <c r="A3867" s="584">
        <v>2016</v>
      </c>
      <c r="B3867" s="585" t="s">
        <v>1131</v>
      </c>
      <c r="C3867" s="585" t="s">
        <v>31</v>
      </c>
      <c r="D3867" s="586">
        <v>17907</v>
      </c>
      <c r="E3867" s="587">
        <v>26.302</v>
      </c>
      <c r="F3867" s="587">
        <f t="shared" si="180"/>
        <v>470989.91399999999</v>
      </c>
      <c r="G3867" s="588">
        <v>2.35</v>
      </c>
      <c r="H3867" s="586">
        <v>7.7</v>
      </c>
      <c r="I3867" s="587">
        <f t="shared" si="181"/>
        <v>137883.9</v>
      </c>
      <c r="J3867" s="589">
        <f t="shared" si="182"/>
        <v>0</v>
      </c>
    </row>
    <row r="3868" spans="1:10">
      <c r="A3868" s="584">
        <v>2016</v>
      </c>
      <c r="B3868" s="585" t="s">
        <v>1131</v>
      </c>
      <c r="C3868" s="585" t="s">
        <v>31</v>
      </c>
      <c r="D3868" s="586">
        <v>8947</v>
      </c>
      <c r="E3868" s="587">
        <v>26.228000000000002</v>
      </c>
      <c r="F3868" s="587">
        <f t="shared" si="180"/>
        <v>234661.91600000003</v>
      </c>
      <c r="G3868" s="588">
        <v>2.3199999999999998</v>
      </c>
      <c r="H3868" s="586">
        <v>7.4</v>
      </c>
      <c r="I3868" s="587">
        <f t="shared" si="181"/>
        <v>66207.8</v>
      </c>
      <c r="J3868" s="589">
        <f t="shared" si="182"/>
        <v>0</v>
      </c>
    </row>
    <row r="3869" spans="1:10">
      <c r="A3869" s="584">
        <v>2016</v>
      </c>
      <c r="B3869" s="585" t="s">
        <v>1127</v>
      </c>
      <c r="C3869" s="585" t="s">
        <v>31</v>
      </c>
      <c r="D3869" s="586">
        <v>142686</v>
      </c>
      <c r="E3869" s="587">
        <v>17.5</v>
      </c>
      <c r="F3869" s="587">
        <f t="shared" si="180"/>
        <v>2497005</v>
      </c>
      <c r="G3869" s="588">
        <v>0.19</v>
      </c>
      <c r="H3869" s="586">
        <v>4.4000000000000004</v>
      </c>
      <c r="I3869" s="587">
        <f t="shared" si="181"/>
        <v>627818.4</v>
      </c>
      <c r="J3869" s="589">
        <f t="shared" si="182"/>
        <v>0</v>
      </c>
    </row>
    <row r="3870" spans="1:10">
      <c r="A3870" s="584">
        <v>2016</v>
      </c>
      <c r="B3870" s="585" t="s">
        <v>1127</v>
      </c>
      <c r="C3870" s="585" t="s">
        <v>31</v>
      </c>
      <c r="D3870" s="586">
        <v>53479</v>
      </c>
      <c r="E3870" s="587">
        <v>17.46</v>
      </c>
      <c r="F3870" s="587">
        <f t="shared" si="180"/>
        <v>933743.34000000008</v>
      </c>
      <c r="G3870" s="588">
        <v>0.25</v>
      </c>
      <c r="H3870" s="586">
        <v>6.1</v>
      </c>
      <c r="I3870" s="587">
        <f t="shared" si="181"/>
        <v>326221.89999999997</v>
      </c>
      <c r="J3870" s="589">
        <f t="shared" si="182"/>
        <v>0</v>
      </c>
    </row>
    <row r="3871" spans="1:10">
      <c r="A3871" s="584">
        <v>2016</v>
      </c>
      <c r="B3871" s="585" t="s">
        <v>1127</v>
      </c>
      <c r="C3871" s="585" t="s">
        <v>31</v>
      </c>
      <c r="D3871" s="586">
        <v>14873</v>
      </c>
      <c r="E3871" s="587">
        <v>17.972000000000001</v>
      </c>
      <c r="F3871" s="587">
        <f t="shared" si="180"/>
        <v>267297.55600000004</v>
      </c>
      <c r="G3871" s="588">
        <v>0.19</v>
      </c>
      <c r="H3871" s="586">
        <v>4.9000000000000004</v>
      </c>
      <c r="I3871" s="587">
        <f t="shared" si="181"/>
        <v>72877.700000000012</v>
      </c>
      <c r="J3871" s="589">
        <f t="shared" si="182"/>
        <v>0</v>
      </c>
    </row>
    <row r="3872" spans="1:10">
      <c r="A3872" s="584">
        <v>2016</v>
      </c>
      <c r="B3872" s="585" t="s">
        <v>1127</v>
      </c>
      <c r="C3872" s="585" t="s">
        <v>31</v>
      </c>
      <c r="D3872" s="586">
        <v>15197</v>
      </c>
      <c r="E3872" s="587">
        <v>17.420000000000002</v>
      </c>
      <c r="F3872" s="587">
        <f t="shared" si="180"/>
        <v>264731.74000000005</v>
      </c>
      <c r="G3872" s="588">
        <v>0.22</v>
      </c>
      <c r="H3872" s="586">
        <v>4.5999999999999996</v>
      </c>
      <c r="I3872" s="587">
        <f t="shared" si="181"/>
        <v>69906.2</v>
      </c>
      <c r="J3872" s="589">
        <f t="shared" si="182"/>
        <v>0</v>
      </c>
    </row>
    <row r="3873" spans="1:10">
      <c r="A3873" s="584">
        <v>2016</v>
      </c>
      <c r="B3873" s="585" t="s">
        <v>1127</v>
      </c>
      <c r="C3873" s="585" t="s">
        <v>31</v>
      </c>
      <c r="D3873" s="586">
        <v>15254</v>
      </c>
      <c r="E3873" s="587">
        <v>17.940000000000001</v>
      </c>
      <c r="F3873" s="587">
        <f t="shared" si="180"/>
        <v>273656.76</v>
      </c>
      <c r="G3873" s="588">
        <v>0.24</v>
      </c>
      <c r="H3873" s="586">
        <v>4.5999999999999996</v>
      </c>
      <c r="I3873" s="587">
        <f t="shared" si="181"/>
        <v>70168.399999999994</v>
      </c>
      <c r="J3873" s="589">
        <f t="shared" si="182"/>
        <v>0</v>
      </c>
    </row>
    <row r="3874" spans="1:10">
      <c r="A3874" s="584">
        <v>2016</v>
      </c>
      <c r="B3874" s="585" t="s">
        <v>1127</v>
      </c>
      <c r="C3874" s="585" t="s">
        <v>31</v>
      </c>
      <c r="D3874" s="586">
        <v>50875</v>
      </c>
      <c r="E3874" s="587">
        <v>17.75</v>
      </c>
      <c r="F3874" s="587">
        <f t="shared" si="180"/>
        <v>903031.25</v>
      </c>
      <c r="G3874" s="588">
        <v>0.32</v>
      </c>
      <c r="H3874" s="586">
        <v>5.8</v>
      </c>
      <c r="I3874" s="587">
        <f t="shared" si="181"/>
        <v>295075</v>
      </c>
      <c r="J3874" s="589">
        <f t="shared" si="182"/>
        <v>0</v>
      </c>
    </row>
    <row r="3875" spans="1:10">
      <c r="A3875" s="584">
        <v>2016</v>
      </c>
      <c r="B3875" s="585" t="s">
        <v>1127</v>
      </c>
      <c r="C3875" s="585" t="s">
        <v>31</v>
      </c>
      <c r="D3875" s="586">
        <v>49993</v>
      </c>
      <c r="E3875" s="587">
        <v>17.73</v>
      </c>
      <c r="F3875" s="587">
        <f t="shared" si="180"/>
        <v>886375.89</v>
      </c>
      <c r="G3875" s="588">
        <v>0.23</v>
      </c>
      <c r="H3875" s="586">
        <v>5.6</v>
      </c>
      <c r="I3875" s="587">
        <f t="shared" si="181"/>
        <v>279960.8</v>
      </c>
      <c r="J3875" s="589">
        <f t="shared" si="182"/>
        <v>0</v>
      </c>
    </row>
    <row r="3876" spans="1:10">
      <c r="A3876" s="584">
        <v>2016</v>
      </c>
      <c r="B3876" s="585" t="s">
        <v>1127</v>
      </c>
      <c r="C3876" s="585" t="s">
        <v>31</v>
      </c>
      <c r="D3876" s="586">
        <v>49740</v>
      </c>
      <c r="E3876" s="587">
        <v>17.41</v>
      </c>
      <c r="F3876" s="587">
        <f t="shared" si="180"/>
        <v>865973.4</v>
      </c>
      <c r="G3876" s="588">
        <v>0.19</v>
      </c>
      <c r="H3876" s="586">
        <v>4.4000000000000004</v>
      </c>
      <c r="I3876" s="587">
        <f t="shared" si="181"/>
        <v>218856.00000000003</v>
      </c>
      <c r="J3876" s="589">
        <f t="shared" si="182"/>
        <v>0</v>
      </c>
    </row>
    <row r="3877" spans="1:10">
      <c r="A3877" s="584">
        <v>2016</v>
      </c>
      <c r="B3877" s="585" t="s">
        <v>1131</v>
      </c>
      <c r="C3877" s="585" t="s">
        <v>31</v>
      </c>
      <c r="D3877" s="586">
        <v>794</v>
      </c>
      <c r="E3877" s="587">
        <v>23.17</v>
      </c>
      <c r="F3877" s="587">
        <f t="shared" si="180"/>
        <v>18396.98</v>
      </c>
      <c r="G3877" s="588">
        <v>1.29</v>
      </c>
      <c r="H3877" s="586">
        <v>7.1</v>
      </c>
      <c r="I3877" s="587">
        <f t="shared" si="181"/>
        <v>5637.4</v>
      </c>
      <c r="J3877" s="589">
        <f t="shared" si="182"/>
        <v>0</v>
      </c>
    </row>
    <row r="3878" spans="1:10">
      <c r="A3878" s="584">
        <v>2016</v>
      </c>
      <c r="B3878" s="585" t="s">
        <v>1127</v>
      </c>
      <c r="C3878" s="585" t="s">
        <v>31</v>
      </c>
      <c r="D3878" s="586">
        <v>25040</v>
      </c>
      <c r="E3878" s="587">
        <v>17.98</v>
      </c>
      <c r="F3878" s="587">
        <f t="shared" si="180"/>
        <v>450219.2</v>
      </c>
      <c r="G3878" s="588">
        <v>0.22</v>
      </c>
      <c r="H3878" s="586">
        <v>5</v>
      </c>
      <c r="I3878" s="587">
        <f t="shared" si="181"/>
        <v>125200</v>
      </c>
      <c r="J3878" s="589">
        <f t="shared" si="182"/>
        <v>0</v>
      </c>
    </row>
    <row r="3879" spans="1:10">
      <c r="A3879" s="584">
        <v>2016</v>
      </c>
      <c r="B3879" s="585" t="s">
        <v>1127</v>
      </c>
      <c r="C3879" s="585" t="s">
        <v>31</v>
      </c>
      <c r="D3879" s="586">
        <v>173252</v>
      </c>
      <c r="E3879" s="587">
        <v>15.988</v>
      </c>
      <c r="F3879" s="587">
        <f t="shared" si="180"/>
        <v>2769952.9759999998</v>
      </c>
      <c r="G3879" s="588">
        <v>0.31</v>
      </c>
      <c r="H3879" s="586">
        <v>5.5</v>
      </c>
      <c r="I3879" s="587">
        <f t="shared" si="181"/>
        <v>952886</v>
      </c>
      <c r="J3879" s="589">
        <f t="shared" si="182"/>
        <v>0</v>
      </c>
    </row>
    <row r="3880" spans="1:10">
      <c r="A3880" s="584">
        <v>2016</v>
      </c>
      <c r="B3880" s="585" t="s">
        <v>1127</v>
      </c>
      <c r="C3880" s="585" t="s">
        <v>31</v>
      </c>
      <c r="D3880" s="586">
        <v>31414</v>
      </c>
      <c r="E3880" s="587">
        <v>17.962</v>
      </c>
      <c r="F3880" s="587">
        <f t="shared" si="180"/>
        <v>564258.26800000004</v>
      </c>
      <c r="G3880" s="588">
        <v>0.23</v>
      </c>
      <c r="H3880" s="586">
        <v>5.0999999999999996</v>
      </c>
      <c r="I3880" s="587">
        <f t="shared" si="181"/>
        <v>160211.4</v>
      </c>
      <c r="J3880" s="589">
        <f t="shared" si="182"/>
        <v>0</v>
      </c>
    </row>
    <row r="3881" spans="1:10">
      <c r="A3881" s="584">
        <v>2016</v>
      </c>
      <c r="B3881" s="585" t="s">
        <v>1127</v>
      </c>
      <c r="C3881" s="585" t="s">
        <v>31</v>
      </c>
      <c r="D3881" s="586">
        <v>125489</v>
      </c>
      <c r="E3881" s="587">
        <v>16.847999999999999</v>
      </c>
      <c r="F3881" s="587">
        <f t="shared" si="180"/>
        <v>2114238.6719999998</v>
      </c>
      <c r="G3881" s="588">
        <v>0.28999999999999998</v>
      </c>
      <c r="H3881" s="586">
        <v>6</v>
      </c>
      <c r="I3881" s="587">
        <f t="shared" si="181"/>
        <v>752934</v>
      </c>
      <c r="J3881" s="589">
        <f t="shared" si="182"/>
        <v>0</v>
      </c>
    </row>
    <row r="3882" spans="1:10">
      <c r="A3882" s="584">
        <v>2016</v>
      </c>
      <c r="B3882" s="585" t="s">
        <v>1127</v>
      </c>
      <c r="C3882" s="585" t="s">
        <v>31</v>
      </c>
      <c r="D3882" s="586">
        <v>165002</v>
      </c>
      <c r="E3882" s="587">
        <v>20.302</v>
      </c>
      <c r="F3882" s="587">
        <f t="shared" si="180"/>
        <v>3349870.6039999998</v>
      </c>
      <c r="G3882" s="588">
        <v>0.86</v>
      </c>
      <c r="H3882" s="586">
        <v>4.3</v>
      </c>
      <c r="I3882" s="587">
        <f t="shared" si="181"/>
        <v>709508.6</v>
      </c>
      <c r="J3882" s="589">
        <f t="shared" si="182"/>
        <v>0</v>
      </c>
    </row>
    <row r="3883" spans="1:10">
      <c r="A3883" s="584">
        <v>2016</v>
      </c>
      <c r="B3883" s="585" t="s">
        <v>1127</v>
      </c>
      <c r="C3883" s="585" t="s">
        <v>31</v>
      </c>
      <c r="D3883" s="586">
        <v>71536</v>
      </c>
      <c r="E3883" s="587">
        <v>17.616</v>
      </c>
      <c r="F3883" s="587">
        <f t="shared" si="180"/>
        <v>1260178.176</v>
      </c>
      <c r="G3883" s="588">
        <v>0.2</v>
      </c>
      <c r="H3883" s="586">
        <v>4.4000000000000004</v>
      </c>
      <c r="I3883" s="587">
        <f t="shared" si="181"/>
        <v>314758.40000000002</v>
      </c>
      <c r="J3883" s="589">
        <f t="shared" si="182"/>
        <v>0</v>
      </c>
    </row>
    <row r="3884" spans="1:10">
      <c r="A3884" s="584">
        <v>2016</v>
      </c>
      <c r="B3884" s="585" t="s">
        <v>1131</v>
      </c>
      <c r="C3884" s="585" t="s">
        <v>31</v>
      </c>
      <c r="D3884" s="586">
        <v>445186</v>
      </c>
      <c r="E3884" s="587">
        <v>21.5</v>
      </c>
      <c r="F3884" s="587">
        <f t="shared" si="180"/>
        <v>9571499</v>
      </c>
      <c r="G3884" s="588">
        <v>0.59</v>
      </c>
      <c r="H3884" s="586">
        <v>10.7</v>
      </c>
      <c r="I3884" s="587">
        <f t="shared" si="181"/>
        <v>4763490.1999999993</v>
      </c>
      <c r="J3884" s="589">
        <f t="shared" si="182"/>
        <v>0</v>
      </c>
    </row>
    <row r="3885" spans="1:10">
      <c r="A3885" s="584">
        <v>2016</v>
      </c>
      <c r="B3885" s="585" t="s">
        <v>1127</v>
      </c>
      <c r="C3885" s="585" t="s">
        <v>31</v>
      </c>
      <c r="D3885" s="586">
        <v>112188</v>
      </c>
      <c r="E3885" s="587">
        <v>17.417999999999999</v>
      </c>
      <c r="F3885" s="587">
        <f t="shared" si="180"/>
        <v>1954090.584</v>
      </c>
      <c r="G3885" s="588">
        <v>0.24</v>
      </c>
      <c r="H3885" s="586">
        <v>6</v>
      </c>
      <c r="I3885" s="587">
        <f t="shared" si="181"/>
        <v>673128</v>
      </c>
      <c r="J3885" s="589">
        <f t="shared" si="182"/>
        <v>0</v>
      </c>
    </row>
    <row r="3886" spans="1:10">
      <c r="A3886" s="584">
        <v>2016</v>
      </c>
      <c r="B3886" s="585" t="s">
        <v>1127</v>
      </c>
      <c r="C3886" s="585" t="s">
        <v>31</v>
      </c>
      <c r="D3886" s="586">
        <v>192215</v>
      </c>
      <c r="E3886" s="587">
        <v>17.818000000000001</v>
      </c>
      <c r="F3886" s="587">
        <f t="shared" si="180"/>
        <v>3424886.87</v>
      </c>
      <c r="G3886" s="588">
        <v>0.25</v>
      </c>
      <c r="H3886" s="586">
        <v>5</v>
      </c>
      <c r="I3886" s="587">
        <f t="shared" si="181"/>
        <v>961075</v>
      </c>
      <c r="J3886" s="589">
        <f t="shared" si="182"/>
        <v>0</v>
      </c>
    </row>
    <row r="3887" spans="1:10">
      <c r="A3887" s="584">
        <v>2016</v>
      </c>
      <c r="B3887" s="585" t="s">
        <v>1127</v>
      </c>
      <c r="C3887" s="585" t="s">
        <v>31</v>
      </c>
      <c r="D3887" s="586">
        <v>192030</v>
      </c>
      <c r="E3887" s="587">
        <v>17.745999999999999</v>
      </c>
      <c r="F3887" s="587">
        <f t="shared" si="180"/>
        <v>3407764.38</v>
      </c>
      <c r="G3887" s="588">
        <v>0.28999999999999998</v>
      </c>
      <c r="H3887" s="586">
        <v>5.3</v>
      </c>
      <c r="I3887" s="587">
        <f t="shared" si="181"/>
        <v>1017759</v>
      </c>
      <c r="J3887" s="589">
        <f t="shared" si="182"/>
        <v>0</v>
      </c>
    </row>
    <row r="3888" spans="1:10">
      <c r="A3888" s="584">
        <v>2016</v>
      </c>
      <c r="B3888" s="585" t="s">
        <v>1127</v>
      </c>
      <c r="C3888" s="585" t="s">
        <v>31</v>
      </c>
      <c r="D3888" s="586">
        <v>80116</v>
      </c>
      <c r="E3888" s="587">
        <v>17.873999999999999</v>
      </c>
      <c r="F3888" s="587">
        <f t="shared" si="180"/>
        <v>1431993.3839999998</v>
      </c>
      <c r="G3888" s="588">
        <v>0.25</v>
      </c>
      <c r="H3888" s="586">
        <v>4.8</v>
      </c>
      <c r="I3888" s="587">
        <f t="shared" si="181"/>
        <v>384556.79999999999</v>
      </c>
      <c r="J3888" s="589">
        <f t="shared" si="182"/>
        <v>0</v>
      </c>
    </row>
    <row r="3889" spans="1:10">
      <c r="A3889" s="584">
        <v>2016</v>
      </c>
      <c r="B3889" s="585" t="s">
        <v>1127</v>
      </c>
      <c r="C3889" s="585" t="s">
        <v>31</v>
      </c>
      <c r="D3889" s="586">
        <v>64235</v>
      </c>
      <c r="E3889" s="587">
        <v>17.474</v>
      </c>
      <c r="F3889" s="587">
        <f t="shared" si="180"/>
        <v>1122442.3899999999</v>
      </c>
      <c r="G3889" s="588">
        <v>0.23</v>
      </c>
      <c r="H3889" s="586">
        <v>5.7</v>
      </c>
      <c r="I3889" s="587">
        <f t="shared" si="181"/>
        <v>366139.5</v>
      </c>
      <c r="J3889" s="589">
        <f t="shared" si="182"/>
        <v>0</v>
      </c>
    </row>
    <row r="3890" spans="1:10">
      <c r="A3890" s="584">
        <v>2016</v>
      </c>
      <c r="B3890" s="585" t="s">
        <v>1131</v>
      </c>
      <c r="C3890" s="585" t="s">
        <v>31</v>
      </c>
      <c r="D3890" s="586">
        <v>215513</v>
      </c>
      <c r="E3890" s="587">
        <v>25.04</v>
      </c>
      <c r="F3890" s="587">
        <f t="shared" si="180"/>
        <v>5396445.5199999996</v>
      </c>
      <c r="G3890" s="588">
        <v>4.4400000000000004</v>
      </c>
      <c r="H3890" s="586">
        <v>9.3000000000000007</v>
      </c>
      <c r="I3890" s="587">
        <f t="shared" si="181"/>
        <v>2004270.9000000001</v>
      </c>
      <c r="J3890" s="589">
        <f t="shared" si="182"/>
        <v>0</v>
      </c>
    </row>
    <row r="3891" spans="1:10">
      <c r="A3891" s="584">
        <v>2016</v>
      </c>
      <c r="B3891" s="585" t="s">
        <v>1131</v>
      </c>
      <c r="C3891" s="585" t="s">
        <v>31</v>
      </c>
      <c r="D3891" s="586">
        <v>20546</v>
      </c>
      <c r="E3891" s="587">
        <v>25.32</v>
      </c>
      <c r="F3891" s="587">
        <f t="shared" si="180"/>
        <v>520224.72000000003</v>
      </c>
      <c r="G3891" s="588">
        <v>4.5199999999999996</v>
      </c>
      <c r="H3891" s="586">
        <v>9.4</v>
      </c>
      <c r="I3891" s="587">
        <f t="shared" si="181"/>
        <v>193132.4</v>
      </c>
      <c r="J3891" s="589">
        <f t="shared" si="182"/>
        <v>0</v>
      </c>
    </row>
    <row r="3892" spans="1:10">
      <c r="A3892" s="584">
        <v>2016</v>
      </c>
      <c r="B3892" s="585" t="s">
        <v>1127</v>
      </c>
      <c r="C3892" s="585" t="s">
        <v>31</v>
      </c>
      <c r="D3892" s="586">
        <v>147822</v>
      </c>
      <c r="E3892" s="587">
        <v>17.95</v>
      </c>
      <c r="F3892" s="587">
        <f t="shared" si="180"/>
        <v>2653404.9</v>
      </c>
      <c r="G3892" s="588">
        <v>0.25</v>
      </c>
      <c r="H3892" s="586">
        <v>5.0999999999999996</v>
      </c>
      <c r="I3892" s="587">
        <f t="shared" si="181"/>
        <v>753892.2</v>
      </c>
      <c r="J3892" s="589">
        <f t="shared" si="182"/>
        <v>0</v>
      </c>
    </row>
    <row r="3893" spans="1:10">
      <c r="A3893" s="584">
        <v>2016</v>
      </c>
      <c r="B3893" s="585" t="s">
        <v>1127</v>
      </c>
      <c r="C3893" s="585" t="s">
        <v>31</v>
      </c>
      <c r="D3893" s="586">
        <v>51989</v>
      </c>
      <c r="E3893" s="587">
        <v>17.7</v>
      </c>
      <c r="F3893" s="587">
        <f t="shared" si="180"/>
        <v>920205.29999999993</v>
      </c>
      <c r="G3893" s="588">
        <v>0.27</v>
      </c>
      <c r="H3893" s="586">
        <v>5.2</v>
      </c>
      <c r="I3893" s="587">
        <f t="shared" si="181"/>
        <v>270342.8</v>
      </c>
      <c r="J3893" s="589">
        <f t="shared" si="182"/>
        <v>0</v>
      </c>
    </row>
    <row r="3894" spans="1:10">
      <c r="A3894" s="584">
        <v>2016</v>
      </c>
      <c r="B3894" s="585" t="s">
        <v>1127</v>
      </c>
      <c r="C3894" s="585" t="s">
        <v>31</v>
      </c>
      <c r="D3894" s="586">
        <v>29054</v>
      </c>
      <c r="E3894" s="587">
        <v>17.7</v>
      </c>
      <c r="F3894" s="587">
        <f t="shared" si="180"/>
        <v>514255.8</v>
      </c>
      <c r="G3894" s="588">
        <v>0.27</v>
      </c>
      <c r="H3894" s="586">
        <v>5.2</v>
      </c>
      <c r="I3894" s="587">
        <f t="shared" si="181"/>
        <v>151080.80000000002</v>
      </c>
      <c r="J3894" s="589">
        <f t="shared" si="182"/>
        <v>0</v>
      </c>
    </row>
    <row r="3895" spans="1:10">
      <c r="A3895" s="584">
        <v>2016</v>
      </c>
      <c r="B3895" s="585" t="s">
        <v>1127</v>
      </c>
      <c r="C3895" s="585" t="s">
        <v>31</v>
      </c>
      <c r="D3895" s="586">
        <v>243</v>
      </c>
      <c r="E3895" s="587">
        <v>17.7</v>
      </c>
      <c r="F3895" s="587">
        <f t="shared" si="180"/>
        <v>4301.0999999999995</v>
      </c>
      <c r="G3895" s="588">
        <v>0.27</v>
      </c>
      <c r="H3895" s="586">
        <v>5.2</v>
      </c>
      <c r="I3895" s="587">
        <f t="shared" si="181"/>
        <v>1263.6000000000001</v>
      </c>
      <c r="J3895" s="589">
        <f t="shared" si="182"/>
        <v>0</v>
      </c>
    </row>
    <row r="3896" spans="1:10">
      <c r="A3896" s="584">
        <v>2016</v>
      </c>
      <c r="B3896" s="585" t="s">
        <v>1131</v>
      </c>
      <c r="C3896" s="585" t="s">
        <v>31</v>
      </c>
      <c r="D3896" s="586">
        <v>30007</v>
      </c>
      <c r="E3896" s="587">
        <v>26.02</v>
      </c>
      <c r="F3896" s="587">
        <f t="shared" si="180"/>
        <v>780782.14</v>
      </c>
      <c r="G3896" s="588">
        <v>2.15</v>
      </c>
      <c r="H3896" s="586">
        <v>7.3</v>
      </c>
      <c r="I3896" s="587">
        <f t="shared" si="181"/>
        <v>219051.1</v>
      </c>
      <c r="J3896" s="589">
        <f t="shared" si="182"/>
        <v>0</v>
      </c>
    </row>
    <row r="3897" spans="1:10">
      <c r="A3897" s="584">
        <v>2016</v>
      </c>
      <c r="B3897" s="585" t="s">
        <v>1131</v>
      </c>
      <c r="C3897" s="585" t="s">
        <v>31</v>
      </c>
      <c r="D3897" s="586">
        <v>9452</v>
      </c>
      <c r="E3897" s="587">
        <v>23.077999999999999</v>
      </c>
      <c r="F3897" s="587">
        <f t="shared" si="180"/>
        <v>218133.25599999999</v>
      </c>
      <c r="G3897" s="588">
        <v>2.9</v>
      </c>
      <c r="H3897" s="586">
        <v>8.1</v>
      </c>
      <c r="I3897" s="587">
        <f t="shared" si="181"/>
        <v>76561.2</v>
      </c>
      <c r="J3897" s="589">
        <f t="shared" si="182"/>
        <v>0</v>
      </c>
    </row>
    <row r="3898" spans="1:10">
      <c r="A3898" s="584">
        <v>2016</v>
      </c>
      <c r="B3898" s="585" t="s">
        <v>1131</v>
      </c>
      <c r="C3898" s="585" t="s">
        <v>31</v>
      </c>
      <c r="D3898" s="586">
        <v>31331</v>
      </c>
      <c r="E3898" s="587">
        <v>26.292000000000002</v>
      </c>
      <c r="F3898" s="587">
        <f t="shared" si="180"/>
        <v>823754.652</v>
      </c>
      <c r="G3898" s="588">
        <v>2.88</v>
      </c>
      <c r="H3898" s="586">
        <v>7.4</v>
      </c>
      <c r="I3898" s="587">
        <f t="shared" si="181"/>
        <v>231849.40000000002</v>
      </c>
      <c r="J3898" s="589">
        <f t="shared" si="182"/>
        <v>0</v>
      </c>
    </row>
    <row r="3899" spans="1:10">
      <c r="A3899" s="584">
        <v>2016</v>
      </c>
      <c r="B3899" s="585" t="s">
        <v>1131</v>
      </c>
      <c r="C3899" s="585" t="s">
        <v>31</v>
      </c>
      <c r="D3899" s="586">
        <v>1638</v>
      </c>
      <c r="E3899" s="587">
        <v>24.45</v>
      </c>
      <c r="F3899" s="587">
        <f t="shared" si="180"/>
        <v>40049.1</v>
      </c>
      <c r="G3899" s="588">
        <v>1.9</v>
      </c>
      <c r="H3899" s="586">
        <v>15</v>
      </c>
      <c r="I3899" s="587">
        <f t="shared" si="181"/>
        <v>24570</v>
      </c>
      <c r="J3899" s="589">
        <f t="shared" si="182"/>
        <v>0</v>
      </c>
    </row>
    <row r="3900" spans="1:10">
      <c r="A3900" s="584">
        <v>2016</v>
      </c>
      <c r="B3900" s="585" t="s">
        <v>1131</v>
      </c>
      <c r="C3900" s="585" t="s">
        <v>31</v>
      </c>
      <c r="D3900" s="586">
        <v>32240</v>
      </c>
      <c r="E3900" s="587">
        <v>25.17</v>
      </c>
      <c r="F3900" s="587">
        <f t="shared" si="180"/>
        <v>811480.8</v>
      </c>
      <c r="G3900" s="588">
        <v>2.57</v>
      </c>
      <c r="H3900" s="586">
        <v>8.1999999999999993</v>
      </c>
      <c r="I3900" s="587">
        <f t="shared" si="181"/>
        <v>264368</v>
      </c>
      <c r="J3900" s="589">
        <f t="shared" si="182"/>
        <v>0</v>
      </c>
    </row>
    <row r="3901" spans="1:10">
      <c r="A3901" s="584">
        <v>2016</v>
      </c>
      <c r="B3901" s="585" t="s">
        <v>1131</v>
      </c>
      <c r="C3901" s="585" t="s">
        <v>31</v>
      </c>
      <c r="D3901" s="586">
        <v>25613</v>
      </c>
      <c r="E3901" s="587">
        <v>25.06</v>
      </c>
      <c r="F3901" s="587">
        <f t="shared" si="180"/>
        <v>641861.77999999991</v>
      </c>
      <c r="G3901" s="588">
        <v>2.58</v>
      </c>
      <c r="H3901" s="586">
        <v>8.1</v>
      </c>
      <c r="I3901" s="587">
        <f t="shared" si="181"/>
        <v>207465.3</v>
      </c>
      <c r="J3901" s="589">
        <f t="shared" si="182"/>
        <v>0</v>
      </c>
    </row>
    <row r="3902" spans="1:10">
      <c r="A3902" s="584">
        <v>2016</v>
      </c>
      <c r="B3902" s="585" t="s">
        <v>1131</v>
      </c>
      <c r="C3902" s="585" t="s">
        <v>31</v>
      </c>
      <c r="D3902" s="586">
        <v>24239</v>
      </c>
      <c r="E3902" s="587">
        <v>25.17</v>
      </c>
      <c r="F3902" s="587">
        <f t="shared" si="180"/>
        <v>610095.63</v>
      </c>
      <c r="G3902" s="588">
        <v>2.59</v>
      </c>
      <c r="H3902" s="586">
        <v>8</v>
      </c>
      <c r="I3902" s="587">
        <f t="shared" si="181"/>
        <v>193912</v>
      </c>
      <c r="J3902" s="589">
        <f t="shared" si="182"/>
        <v>0</v>
      </c>
    </row>
    <row r="3903" spans="1:10">
      <c r="A3903" s="584">
        <v>2016</v>
      </c>
      <c r="B3903" s="585" t="s">
        <v>1131</v>
      </c>
      <c r="C3903" s="585" t="s">
        <v>31</v>
      </c>
      <c r="D3903" s="586">
        <v>26903</v>
      </c>
      <c r="E3903" s="587">
        <v>25.6</v>
      </c>
      <c r="F3903" s="587">
        <f t="shared" si="180"/>
        <v>688716.80000000005</v>
      </c>
      <c r="G3903" s="588">
        <v>2.91</v>
      </c>
      <c r="H3903" s="586">
        <v>7.4</v>
      </c>
      <c r="I3903" s="587">
        <f t="shared" si="181"/>
        <v>199082.2</v>
      </c>
      <c r="J3903" s="589">
        <f t="shared" si="182"/>
        <v>0</v>
      </c>
    </row>
    <row r="3904" spans="1:10">
      <c r="A3904" s="584">
        <v>2016</v>
      </c>
      <c r="B3904" s="585" t="s">
        <v>1131</v>
      </c>
      <c r="C3904" s="585" t="s">
        <v>31</v>
      </c>
      <c r="D3904" s="586">
        <v>61479</v>
      </c>
      <c r="E3904" s="587">
        <v>22.08</v>
      </c>
      <c r="F3904" s="587">
        <f t="shared" si="180"/>
        <v>1357456.3199999998</v>
      </c>
      <c r="G3904" s="588">
        <v>2.99</v>
      </c>
      <c r="H3904" s="586">
        <v>8.1999999999999993</v>
      </c>
      <c r="I3904" s="587">
        <f t="shared" si="181"/>
        <v>504127.79999999993</v>
      </c>
      <c r="J3904" s="589">
        <f t="shared" si="182"/>
        <v>0</v>
      </c>
    </row>
    <row r="3905" spans="1:10">
      <c r="A3905" s="584">
        <v>2016</v>
      </c>
      <c r="B3905" s="585" t="s">
        <v>1127</v>
      </c>
      <c r="C3905" s="585" t="s">
        <v>31</v>
      </c>
      <c r="D3905" s="586">
        <v>32255</v>
      </c>
      <c r="E3905" s="587">
        <v>20.14</v>
      </c>
      <c r="F3905" s="587">
        <f t="shared" si="180"/>
        <v>649615.70000000007</v>
      </c>
      <c r="G3905" s="588">
        <v>0.49</v>
      </c>
      <c r="H3905" s="586">
        <v>7.3</v>
      </c>
      <c r="I3905" s="587">
        <f t="shared" si="181"/>
        <v>235461.5</v>
      </c>
      <c r="J3905" s="589">
        <f t="shared" si="182"/>
        <v>0</v>
      </c>
    </row>
    <row r="3906" spans="1:10">
      <c r="A3906" s="584">
        <v>2016</v>
      </c>
      <c r="B3906" s="585" t="s">
        <v>1127</v>
      </c>
      <c r="C3906" s="585" t="s">
        <v>31</v>
      </c>
      <c r="D3906" s="586">
        <v>28869</v>
      </c>
      <c r="E3906" s="587">
        <v>20.14</v>
      </c>
      <c r="F3906" s="587">
        <f t="shared" si="180"/>
        <v>581421.66</v>
      </c>
      <c r="G3906" s="588">
        <v>0.49</v>
      </c>
      <c r="H3906" s="586">
        <v>7.3</v>
      </c>
      <c r="I3906" s="587">
        <f t="shared" si="181"/>
        <v>210743.69999999998</v>
      </c>
      <c r="J3906" s="589">
        <f t="shared" si="182"/>
        <v>0</v>
      </c>
    </row>
    <row r="3907" spans="1:10">
      <c r="A3907" s="584">
        <v>2016</v>
      </c>
      <c r="B3907" s="585" t="s">
        <v>1127</v>
      </c>
      <c r="C3907" s="585" t="s">
        <v>31</v>
      </c>
      <c r="D3907" s="586">
        <v>169521</v>
      </c>
      <c r="E3907" s="587">
        <v>19.579999999999998</v>
      </c>
      <c r="F3907" s="587">
        <f t="shared" ref="F3907:F3970" si="183">E3907*D3907</f>
        <v>3319221.1799999997</v>
      </c>
      <c r="G3907" s="588">
        <v>0.42</v>
      </c>
      <c r="H3907" s="586">
        <v>8.1999999999999993</v>
      </c>
      <c r="I3907" s="587">
        <f t="shared" ref="I3907:I3970" si="184">H3907*D3907</f>
        <v>1390072.2</v>
      </c>
      <c r="J3907" s="589">
        <f t="shared" ref="J3907:J3970" si="185">IF(B3907="LIG",1,0)</f>
        <v>0</v>
      </c>
    </row>
    <row r="3908" spans="1:10">
      <c r="A3908" s="584">
        <v>2016</v>
      </c>
      <c r="B3908" s="585" t="s">
        <v>1133</v>
      </c>
      <c r="C3908" s="585" t="s">
        <v>31</v>
      </c>
      <c r="D3908" s="586">
        <v>437212</v>
      </c>
      <c r="E3908" s="587">
        <v>12.9</v>
      </c>
      <c r="F3908" s="587">
        <f t="shared" si="183"/>
        <v>5640034.7999999998</v>
      </c>
      <c r="G3908" s="588">
        <v>0.61</v>
      </c>
      <c r="H3908" s="586">
        <v>9.5</v>
      </c>
      <c r="I3908" s="587">
        <f t="shared" si="184"/>
        <v>4153514</v>
      </c>
      <c r="J3908" s="589">
        <f t="shared" si="185"/>
        <v>1</v>
      </c>
    </row>
    <row r="3909" spans="1:10">
      <c r="A3909" s="584">
        <v>2016</v>
      </c>
      <c r="B3909" s="585" t="s">
        <v>1131</v>
      </c>
      <c r="C3909" s="585" t="s">
        <v>31</v>
      </c>
      <c r="D3909" s="586">
        <v>8703</v>
      </c>
      <c r="E3909" s="587">
        <v>23.55</v>
      </c>
      <c r="F3909" s="587">
        <f t="shared" si="183"/>
        <v>204955.65</v>
      </c>
      <c r="G3909" s="588">
        <v>2.5</v>
      </c>
      <c r="H3909" s="586">
        <v>8.8000000000000007</v>
      </c>
      <c r="I3909" s="587">
        <f t="shared" si="184"/>
        <v>76586.400000000009</v>
      </c>
      <c r="J3909" s="589">
        <f t="shared" si="185"/>
        <v>0</v>
      </c>
    </row>
    <row r="3910" spans="1:10">
      <c r="A3910" s="584">
        <v>2016</v>
      </c>
      <c r="B3910" s="585" t="s">
        <v>1131</v>
      </c>
      <c r="C3910" s="585" t="s">
        <v>31</v>
      </c>
      <c r="D3910" s="586">
        <v>35969</v>
      </c>
      <c r="E3910" s="587">
        <v>23.7</v>
      </c>
      <c r="F3910" s="587">
        <f t="shared" si="183"/>
        <v>852465.29999999993</v>
      </c>
      <c r="G3910" s="588">
        <v>2.78</v>
      </c>
      <c r="H3910" s="586">
        <v>8.1999999999999993</v>
      </c>
      <c r="I3910" s="587">
        <f t="shared" si="184"/>
        <v>294945.8</v>
      </c>
      <c r="J3910" s="589">
        <f t="shared" si="185"/>
        <v>0</v>
      </c>
    </row>
    <row r="3911" spans="1:10">
      <c r="A3911" s="584">
        <v>2016</v>
      </c>
      <c r="B3911" s="585" t="s">
        <v>1131</v>
      </c>
      <c r="C3911" s="585" t="s">
        <v>31</v>
      </c>
      <c r="D3911" s="586">
        <v>16358</v>
      </c>
      <c r="E3911" s="587">
        <v>25.12</v>
      </c>
      <c r="F3911" s="587">
        <f t="shared" si="183"/>
        <v>410912.96</v>
      </c>
      <c r="G3911" s="588">
        <v>2.73</v>
      </c>
      <c r="H3911" s="586">
        <v>9.4</v>
      </c>
      <c r="I3911" s="587">
        <f t="shared" si="184"/>
        <v>153765.20000000001</v>
      </c>
      <c r="J3911" s="589">
        <f t="shared" si="185"/>
        <v>0</v>
      </c>
    </row>
    <row r="3912" spans="1:10">
      <c r="A3912" s="584">
        <v>2016</v>
      </c>
      <c r="B3912" s="585" t="s">
        <v>1131</v>
      </c>
      <c r="C3912" s="585" t="s">
        <v>31</v>
      </c>
      <c r="D3912" s="586">
        <v>7138</v>
      </c>
      <c r="E3912" s="587">
        <v>23.58</v>
      </c>
      <c r="F3912" s="587">
        <f t="shared" si="183"/>
        <v>168314.03999999998</v>
      </c>
      <c r="G3912" s="588">
        <v>2.78</v>
      </c>
      <c r="H3912" s="586">
        <v>8.6</v>
      </c>
      <c r="I3912" s="587">
        <f t="shared" si="184"/>
        <v>61386.799999999996</v>
      </c>
      <c r="J3912" s="589">
        <f t="shared" si="185"/>
        <v>0</v>
      </c>
    </row>
    <row r="3913" spans="1:10">
      <c r="A3913" s="584">
        <v>2016</v>
      </c>
      <c r="B3913" s="585" t="s">
        <v>1131</v>
      </c>
      <c r="C3913" s="585" t="s">
        <v>31</v>
      </c>
      <c r="D3913" s="586">
        <v>3775</v>
      </c>
      <c r="E3913" s="587">
        <v>23.44</v>
      </c>
      <c r="F3913" s="587">
        <f t="shared" si="183"/>
        <v>88486</v>
      </c>
      <c r="G3913" s="588">
        <v>2.57</v>
      </c>
      <c r="H3913" s="586">
        <v>8.6</v>
      </c>
      <c r="I3913" s="587">
        <f t="shared" si="184"/>
        <v>32465</v>
      </c>
      <c r="J3913" s="589">
        <f t="shared" si="185"/>
        <v>0</v>
      </c>
    </row>
    <row r="3914" spans="1:10">
      <c r="A3914" s="584">
        <v>2016</v>
      </c>
      <c r="B3914" s="585" t="s">
        <v>1131</v>
      </c>
      <c r="C3914" s="585" t="s">
        <v>31</v>
      </c>
      <c r="D3914" s="586">
        <v>3351</v>
      </c>
      <c r="E3914" s="587">
        <v>23.65</v>
      </c>
      <c r="F3914" s="587">
        <f t="shared" si="183"/>
        <v>79251.149999999994</v>
      </c>
      <c r="G3914" s="588">
        <v>2.56</v>
      </c>
      <c r="H3914" s="586">
        <v>8.5</v>
      </c>
      <c r="I3914" s="587">
        <f t="shared" si="184"/>
        <v>28483.5</v>
      </c>
      <c r="J3914" s="589">
        <f t="shared" si="185"/>
        <v>0</v>
      </c>
    </row>
    <row r="3915" spans="1:10">
      <c r="A3915" s="584">
        <v>2016</v>
      </c>
      <c r="B3915" s="585" t="s">
        <v>1131</v>
      </c>
      <c r="C3915" s="585" t="s">
        <v>31</v>
      </c>
      <c r="D3915" s="586">
        <v>1784</v>
      </c>
      <c r="E3915" s="587">
        <v>23.91</v>
      </c>
      <c r="F3915" s="587">
        <f t="shared" si="183"/>
        <v>42655.44</v>
      </c>
      <c r="G3915" s="588">
        <v>2.81</v>
      </c>
      <c r="H3915" s="586">
        <v>8.9</v>
      </c>
      <c r="I3915" s="587">
        <f t="shared" si="184"/>
        <v>15877.6</v>
      </c>
      <c r="J3915" s="589">
        <f t="shared" si="185"/>
        <v>0</v>
      </c>
    </row>
    <row r="3916" spans="1:10">
      <c r="A3916" s="584">
        <v>2016</v>
      </c>
      <c r="B3916" s="585" t="s">
        <v>1131</v>
      </c>
      <c r="C3916" s="585" t="s">
        <v>31</v>
      </c>
      <c r="D3916" s="586">
        <v>39118</v>
      </c>
      <c r="E3916" s="587">
        <v>22.15</v>
      </c>
      <c r="F3916" s="587">
        <f t="shared" si="183"/>
        <v>866463.7</v>
      </c>
      <c r="G3916" s="588">
        <v>3.95</v>
      </c>
      <c r="H3916" s="586">
        <v>16.600000000000001</v>
      </c>
      <c r="I3916" s="587">
        <f t="shared" si="184"/>
        <v>649358.80000000005</v>
      </c>
      <c r="J3916" s="589">
        <f t="shared" si="185"/>
        <v>0</v>
      </c>
    </row>
    <row r="3917" spans="1:10">
      <c r="A3917" s="584">
        <v>2016</v>
      </c>
      <c r="B3917" s="585" t="s">
        <v>1131</v>
      </c>
      <c r="C3917" s="585" t="s">
        <v>31</v>
      </c>
      <c r="D3917" s="586">
        <v>23580</v>
      </c>
      <c r="E3917" s="587">
        <v>22.14</v>
      </c>
      <c r="F3917" s="587">
        <f t="shared" si="183"/>
        <v>522061.2</v>
      </c>
      <c r="G3917" s="588">
        <v>4.37</v>
      </c>
      <c r="H3917" s="586">
        <v>17.600000000000001</v>
      </c>
      <c r="I3917" s="587">
        <f t="shared" si="184"/>
        <v>415008.00000000006</v>
      </c>
      <c r="J3917" s="589">
        <f t="shared" si="185"/>
        <v>0</v>
      </c>
    </row>
    <row r="3918" spans="1:10">
      <c r="A3918" s="584">
        <v>2016</v>
      </c>
      <c r="B3918" s="585" t="s">
        <v>1131</v>
      </c>
      <c r="C3918" s="585" t="s">
        <v>31</v>
      </c>
      <c r="D3918" s="586">
        <v>13479</v>
      </c>
      <c r="E3918" s="587">
        <v>21.81</v>
      </c>
      <c r="F3918" s="587">
        <f t="shared" si="183"/>
        <v>293976.99</v>
      </c>
      <c r="G3918" s="588">
        <v>4.5199999999999996</v>
      </c>
      <c r="H3918" s="586">
        <v>17.899999999999999</v>
      </c>
      <c r="I3918" s="587">
        <f t="shared" si="184"/>
        <v>241274.09999999998</v>
      </c>
      <c r="J3918" s="589">
        <f t="shared" si="185"/>
        <v>0</v>
      </c>
    </row>
    <row r="3919" spans="1:10">
      <c r="A3919" s="584">
        <v>2016</v>
      </c>
      <c r="B3919" s="585" t="s">
        <v>1131</v>
      </c>
      <c r="C3919" s="585" t="s">
        <v>31</v>
      </c>
      <c r="D3919" s="586">
        <v>11234</v>
      </c>
      <c r="E3919" s="587">
        <v>23.69</v>
      </c>
      <c r="F3919" s="587">
        <f t="shared" si="183"/>
        <v>266133.46000000002</v>
      </c>
      <c r="G3919" s="588">
        <v>2.77</v>
      </c>
      <c r="H3919" s="586">
        <v>8.1</v>
      </c>
      <c r="I3919" s="587">
        <f t="shared" si="184"/>
        <v>90995.4</v>
      </c>
      <c r="J3919" s="589">
        <f t="shared" si="185"/>
        <v>0</v>
      </c>
    </row>
    <row r="3920" spans="1:10">
      <c r="A3920" s="584">
        <v>2016</v>
      </c>
      <c r="B3920" s="585" t="s">
        <v>1131</v>
      </c>
      <c r="C3920" s="585" t="s">
        <v>31</v>
      </c>
      <c r="D3920" s="586">
        <v>30820</v>
      </c>
      <c r="E3920" s="587">
        <v>22.17</v>
      </c>
      <c r="F3920" s="587">
        <f t="shared" si="183"/>
        <v>683279.4</v>
      </c>
      <c r="G3920" s="588">
        <v>3.02</v>
      </c>
      <c r="H3920" s="586">
        <v>8.8000000000000007</v>
      </c>
      <c r="I3920" s="587">
        <f t="shared" si="184"/>
        <v>271216</v>
      </c>
      <c r="J3920" s="589">
        <f t="shared" si="185"/>
        <v>0</v>
      </c>
    </row>
    <row r="3921" spans="1:10">
      <c r="A3921" s="584">
        <v>2016</v>
      </c>
      <c r="B3921" s="585" t="s">
        <v>1131</v>
      </c>
      <c r="C3921" s="585" t="s">
        <v>31</v>
      </c>
      <c r="D3921" s="586">
        <v>3186</v>
      </c>
      <c r="E3921" s="587">
        <v>23.74</v>
      </c>
      <c r="F3921" s="587">
        <f t="shared" si="183"/>
        <v>75635.64</v>
      </c>
      <c r="G3921" s="588">
        <v>2.8</v>
      </c>
      <c r="H3921" s="586">
        <v>8</v>
      </c>
      <c r="I3921" s="587">
        <f t="shared" si="184"/>
        <v>25488</v>
      </c>
      <c r="J3921" s="589">
        <f t="shared" si="185"/>
        <v>0</v>
      </c>
    </row>
    <row r="3922" spans="1:10">
      <c r="A3922" s="584">
        <v>2016</v>
      </c>
      <c r="B3922" s="585" t="s">
        <v>1131</v>
      </c>
      <c r="C3922" s="585" t="s">
        <v>31</v>
      </c>
      <c r="D3922" s="586">
        <v>1582</v>
      </c>
      <c r="E3922" s="587">
        <v>23.74</v>
      </c>
      <c r="F3922" s="587">
        <f t="shared" si="183"/>
        <v>37556.68</v>
      </c>
      <c r="G3922" s="588">
        <v>2.82</v>
      </c>
      <c r="H3922" s="586">
        <v>8</v>
      </c>
      <c r="I3922" s="587">
        <f t="shared" si="184"/>
        <v>12656</v>
      </c>
      <c r="J3922" s="589">
        <f t="shared" si="185"/>
        <v>0</v>
      </c>
    </row>
    <row r="3923" spans="1:10">
      <c r="A3923" s="584">
        <v>2016</v>
      </c>
      <c r="B3923" s="585" t="s">
        <v>1131</v>
      </c>
      <c r="C3923" s="585" t="s">
        <v>31</v>
      </c>
      <c r="D3923" s="586">
        <v>15084</v>
      </c>
      <c r="E3923" s="587">
        <v>22.11</v>
      </c>
      <c r="F3923" s="587">
        <f t="shared" si="183"/>
        <v>333507.24</v>
      </c>
      <c r="G3923" s="588">
        <v>4.45</v>
      </c>
      <c r="H3923" s="586">
        <v>17.8</v>
      </c>
      <c r="I3923" s="587">
        <f t="shared" si="184"/>
        <v>268495.2</v>
      </c>
      <c r="J3923" s="589">
        <f t="shared" si="185"/>
        <v>0</v>
      </c>
    </row>
    <row r="3924" spans="1:10">
      <c r="A3924" s="584">
        <v>2016</v>
      </c>
      <c r="B3924" s="585" t="s">
        <v>1131</v>
      </c>
      <c r="C3924" s="585" t="s">
        <v>31</v>
      </c>
      <c r="D3924" s="586">
        <v>7822</v>
      </c>
      <c r="E3924" s="587">
        <v>23.7</v>
      </c>
      <c r="F3924" s="587">
        <f t="shared" si="183"/>
        <v>185381.4</v>
      </c>
      <c r="G3924" s="588">
        <v>2.77</v>
      </c>
      <c r="H3924" s="586">
        <v>8.1</v>
      </c>
      <c r="I3924" s="587">
        <f t="shared" si="184"/>
        <v>63358.2</v>
      </c>
      <c r="J3924" s="589">
        <f t="shared" si="185"/>
        <v>0</v>
      </c>
    </row>
    <row r="3925" spans="1:10">
      <c r="A3925" s="584">
        <v>2016</v>
      </c>
      <c r="B3925" s="585" t="s">
        <v>1131</v>
      </c>
      <c r="C3925" s="585" t="s">
        <v>31</v>
      </c>
      <c r="D3925" s="586">
        <v>6443</v>
      </c>
      <c r="E3925" s="587">
        <v>23.68</v>
      </c>
      <c r="F3925" s="587">
        <f t="shared" si="183"/>
        <v>152570.23999999999</v>
      </c>
      <c r="G3925" s="588">
        <v>2.8</v>
      </c>
      <c r="H3925" s="586">
        <v>8.1</v>
      </c>
      <c r="I3925" s="587">
        <f t="shared" si="184"/>
        <v>52188.299999999996</v>
      </c>
      <c r="J3925" s="589">
        <f t="shared" si="185"/>
        <v>0</v>
      </c>
    </row>
    <row r="3926" spans="1:10">
      <c r="A3926" s="584">
        <v>2016</v>
      </c>
      <c r="B3926" s="585" t="s">
        <v>1131</v>
      </c>
      <c r="C3926" s="585" t="s">
        <v>31</v>
      </c>
      <c r="D3926" s="586">
        <v>3198</v>
      </c>
      <c r="E3926" s="587">
        <v>23.74</v>
      </c>
      <c r="F3926" s="587">
        <f t="shared" si="183"/>
        <v>75920.51999999999</v>
      </c>
      <c r="G3926" s="588">
        <v>2.79</v>
      </c>
      <c r="H3926" s="586">
        <v>8</v>
      </c>
      <c r="I3926" s="587">
        <f t="shared" si="184"/>
        <v>25584</v>
      </c>
      <c r="J3926" s="589">
        <f t="shared" si="185"/>
        <v>0</v>
      </c>
    </row>
    <row r="3927" spans="1:10">
      <c r="A3927" s="584">
        <v>2016</v>
      </c>
      <c r="B3927" s="585" t="s">
        <v>1131</v>
      </c>
      <c r="C3927" s="585" t="s">
        <v>31</v>
      </c>
      <c r="D3927" s="586">
        <v>23716</v>
      </c>
      <c r="E3927" s="587">
        <v>23.23</v>
      </c>
      <c r="F3927" s="587">
        <f t="shared" si="183"/>
        <v>550922.68000000005</v>
      </c>
      <c r="G3927" s="588">
        <v>3.93</v>
      </c>
      <c r="H3927" s="586">
        <v>13.8</v>
      </c>
      <c r="I3927" s="587">
        <f t="shared" si="184"/>
        <v>327280.8</v>
      </c>
      <c r="J3927" s="589">
        <f t="shared" si="185"/>
        <v>0</v>
      </c>
    </row>
    <row r="3928" spans="1:10">
      <c r="A3928" s="584">
        <v>2016</v>
      </c>
      <c r="B3928" s="585" t="s">
        <v>1131</v>
      </c>
      <c r="C3928" s="585" t="s">
        <v>31</v>
      </c>
      <c r="D3928" s="586">
        <v>16614</v>
      </c>
      <c r="E3928" s="587">
        <v>25.17</v>
      </c>
      <c r="F3928" s="587">
        <f t="shared" si="183"/>
        <v>418174.38</v>
      </c>
      <c r="G3928" s="588">
        <v>2.67</v>
      </c>
      <c r="H3928" s="586">
        <v>9.1</v>
      </c>
      <c r="I3928" s="587">
        <f t="shared" si="184"/>
        <v>151187.4</v>
      </c>
      <c r="J3928" s="589">
        <f t="shared" si="185"/>
        <v>0</v>
      </c>
    </row>
    <row r="3929" spans="1:10">
      <c r="A3929" s="584">
        <v>2016</v>
      </c>
      <c r="B3929" s="585" t="s">
        <v>1131</v>
      </c>
      <c r="C3929" s="585" t="s">
        <v>31</v>
      </c>
      <c r="D3929" s="586">
        <v>20045</v>
      </c>
      <c r="E3929" s="587">
        <v>25.16</v>
      </c>
      <c r="F3929" s="587">
        <f t="shared" si="183"/>
        <v>504332.2</v>
      </c>
      <c r="G3929" s="588">
        <v>2.65</v>
      </c>
      <c r="H3929" s="586">
        <v>9.1999999999999993</v>
      </c>
      <c r="I3929" s="587">
        <f t="shared" si="184"/>
        <v>184414</v>
      </c>
      <c r="J3929" s="589">
        <f t="shared" si="185"/>
        <v>0</v>
      </c>
    </row>
    <row r="3930" spans="1:10">
      <c r="A3930" s="584">
        <v>2016</v>
      </c>
      <c r="B3930" s="585" t="s">
        <v>1131</v>
      </c>
      <c r="C3930" s="585" t="s">
        <v>31</v>
      </c>
      <c r="D3930" s="586">
        <v>27094</v>
      </c>
      <c r="E3930" s="587">
        <v>23.26</v>
      </c>
      <c r="F3930" s="587">
        <f t="shared" si="183"/>
        <v>630206.44000000006</v>
      </c>
      <c r="G3930" s="588">
        <v>2</v>
      </c>
      <c r="H3930" s="586">
        <v>11.3</v>
      </c>
      <c r="I3930" s="587">
        <f t="shared" si="184"/>
        <v>306162.2</v>
      </c>
      <c r="J3930" s="589">
        <f t="shared" si="185"/>
        <v>0</v>
      </c>
    </row>
    <row r="3931" spans="1:10">
      <c r="A3931" s="584">
        <v>2016</v>
      </c>
      <c r="B3931" s="585" t="s">
        <v>1131</v>
      </c>
      <c r="C3931" s="585" t="s">
        <v>31</v>
      </c>
      <c r="D3931" s="586">
        <v>32883</v>
      </c>
      <c r="E3931" s="587">
        <v>25.15</v>
      </c>
      <c r="F3931" s="587">
        <f t="shared" si="183"/>
        <v>827007.45</v>
      </c>
      <c r="G3931" s="588">
        <v>2.61</v>
      </c>
      <c r="H3931" s="586">
        <v>9.1999999999999993</v>
      </c>
      <c r="I3931" s="587">
        <f t="shared" si="184"/>
        <v>302523.59999999998</v>
      </c>
      <c r="J3931" s="589">
        <f t="shared" si="185"/>
        <v>0</v>
      </c>
    </row>
    <row r="3932" spans="1:10">
      <c r="A3932" s="584">
        <v>2016</v>
      </c>
      <c r="B3932" s="585" t="s">
        <v>1131</v>
      </c>
      <c r="C3932" s="585" t="s">
        <v>31</v>
      </c>
      <c r="D3932" s="586">
        <v>19368</v>
      </c>
      <c r="E3932" s="587">
        <v>22.99</v>
      </c>
      <c r="F3932" s="587">
        <f t="shared" si="183"/>
        <v>445270.31999999995</v>
      </c>
      <c r="G3932" s="588">
        <v>2.89</v>
      </c>
      <c r="H3932" s="586">
        <v>8.1</v>
      </c>
      <c r="I3932" s="587">
        <f t="shared" si="184"/>
        <v>156880.79999999999</v>
      </c>
      <c r="J3932" s="589">
        <f t="shared" si="185"/>
        <v>0</v>
      </c>
    </row>
    <row r="3933" spans="1:10">
      <c r="A3933" s="584">
        <v>2016</v>
      </c>
      <c r="B3933" s="585" t="s">
        <v>1131</v>
      </c>
      <c r="C3933" s="585" t="s">
        <v>31</v>
      </c>
      <c r="D3933" s="586">
        <v>25570</v>
      </c>
      <c r="E3933" s="587">
        <v>24.018000000000001</v>
      </c>
      <c r="F3933" s="587">
        <f t="shared" si="183"/>
        <v>614140.26</v>
      </c>
      <c r="G3933" s="588">
        <v>2.72</v>
      </c>
      <c r="H3933" s="586">
        <v>7.5</v>
      </c>
      <c r="I3933" s="587">
        <f t="shared" si="184"/>
        <v>191775</v>
      </c>
      <c r="J3933" s="589">
        <f t="shared" si="185"/>
        <v>0</v>
      </c>
    </row>
    <row r="3934" spans="1:10">
      <c r="A3934" s="584">
        <v>2016</v>
      </c>
      <c r="B3934" s="585" t="s">
        <v>1131</v>
      </c>
      <c r="C3934" s="585" t="s">
        <v>31</v>
      </c>
      <c r="D3934" s="586">
        <v>11829</v>
      </c>
      <c r="E3934" s="587">
        <v>25.82</v>
      </c>
      <c r="F3934" s="587">
        <f t="shared" si="183"/>
        <v>305424.78000000003</v>
      </c>
      <c r="G3934" s="588">
        <v>2.78</v>
      </c>
      <c r="H3934" s="586">
        <v>7.9</v>
      </c>
      <c r="I3934" s="587">
        <f t="shared" si="184"/>
        <v>93449.1</v>
      </c>
      <c r="J3934" s="589">
        <f t="shared" si="185"/>
        <v>0</v>
      </c>
    </row>
    <row r="3935" spans="1:10">
      <c r="A3935" s="584">
        <v>2016</v>
      </c>
      <c r="B3935" s="585" t="s">
        <v>1131</v>
      </c>
      <c r="C3935" s="585" t="s">
        <v>31</v>
      </c>
      <c r="D3935" s="586">
        <v>51179</v>
      </c>
      <c r="E3935" s="587">
        <v>23.914000000000001</v>
      </c>
      <c r="F3935" s="587">
        <f t="shared" si="183"/>
        <v>1223894.6060000001</v>
      </c>
      <c r="G3935" s="588">
        <v>2.68</v>
      </c>
      <c r="H3935" s="586">
        <v>7.7</v>
      </c>
      <c r="I3935" s="587">
        <f t="shared" si="184"/>
        <v>394078.3</v>
      </c>
      <c r="J3935" s="589">
        <f t="shared" si="185"/>
        <v>0</v>
      </c>
    </row>
    <row r="3936" spans="1:10">
      <c r="A3936" s="584">
        <v>2016</v>
      </c>
      <c r="B3936" s="585" t="s">
        <v>1127</v>
      </c>
      <c r="C3936" s="585" t="s">
        <v>31</v>
      </c>
      <c r="D3936" s="586">
        <v>16501</v>
      </c>
      <c r="E3936" s="587">
        <v>17.899999999999999</v>
      </c>
      <c r="F3936" s="587">
        <f t="shared" si="183"/>
        <v>295367.89999999997</v>
      </c>
      <c r="G3936" s="588">
        <v>0.23</v>
      </c>
      <c r="H3936" s="586">
        <v>5</v>
      </c>
      <c r="I3936" s="587">
        <f t="shared" si="184"/>
        <v>82505</v>
      </c>
      <c r="J3936" s="589">
        <f t="shared" si="185"/>
        <v>0</v>
      </c>
    </row>
    <row r="3937" spans="1:10">
      <c r="A3937" s="584">
        <v>2016</v>
      </c>
      <c r="B3937" s="585" t="s">
        <v>1127</v>
      </c>
      <c r="C3937" s="585" t="s">
        <v>31</v>
      </c>
      <c r="D3937" s="586">
        <v>147981</v>
      </c>
      <c r="E3937" s="587">
        <v>16.64</v>
      </c>
      <c r="F3937" s="587">
        <f t="shared" si="183"/>
        <v>2462403.8400000003</v>
      </c>
      <c r="G3937" s="588">
        <v>0.32</v>
      </c>
      <c r="H3937" s="586">
        <v>4.7</v>
      </c>
      <c r="I3937" s="587">
        <f t="shared" si="184"/>
        <v>695510.70000000007</v>
      </c>
      <c r="J3937" s="589">
        <f t="shared" si="185"/>
        <v>0</v>
      </c>
    </row>
    <row r="3938" spans="1:10">
      <c r="A3938" s="584">
        <v>2016</v>
      </c>
      <c r="B3938" s="585" t="s">
        <v>1127</v>
      </c>
      <c r="C3938" s="585" t="s">
        <v>31</v>
      </c>
      <c r="D3938" s="586">
        <v>27516</v>
      </c>
      <c r="E3938" s="587">
        <v>16.920000000000002</v>
      </c>
      <c r="F3938" s="587">
        <f t="shared" si="183"/>
        <v>465570.72000000003</v>
      </c>
      <c r="G3938" s="588">
        <v>0.28999999999999998</v>
      </c>
      <c r="H3938" s="586">
        <v>5.4</v>
      </c>
      <c r="I3938" s="587">
        <f t="shared" si="184"/>
        <v>148586.40000000002</v>
      </c>
      <c r="J3938" s="589">
        <f t="shared" si="185"/>
        <v>0</v>
      </c>
    </row>
    <row r="3939" spans="1:10">
      <c r="A3939" s="584">
        <v>2016</v>
      </c>
      <c r="B3939" s="585" t="s">
        <v>1127</v>
      </c>
      <c r="C3939" s="585" t="s">
        <v>31</v>
      </c>
      <c r="D3939" s="586">
        <v>48169</v>
      </c>
      <c r="E3939" s="587">
        <v>17.72</v>
      </c>
      <c r="F3939" s="587">
        <f t="shared" si="183"/>
        <v>853554.67999999993</v>
      </c>
      <c r="G3939" s="588">
        <v>0.23</v>
      </c>
      <c r="H3939" s="586">
        <v>5.4</v>
      </c>
      <c r="I3939" s="587">
        <f t="shared" si="184"/>
        <v>260112.6</v>
      </c>
      <c r="J3939" s="589">
        <f t="shared" si="185"/>
        <v>0</v>
      </c>
    </row>
    <row r="3940" spans="1:10">
      <c r="A3940" s="584">
        <v>2016</v>
      </c>
      <c r="B3940" s="585" t="s">
        <v>1127</v>
      </c>
      <c r="C3940" s="585" t="s">
        <v>31</v>
      </c>
      <c r="D3940" s="586">
        <v>48144</v>
      </c>
      <c r="E3940" s="587">
        <v>17.579999999999998</v>
      </c>
      <c r="F3940" s="587">
        <f t="shared" si="183"/>
        <v>846371.5199999999</v>
      </c>
      <c r="G3940" s="588">
        <v>0.26</v>
      </c>
      <c r="H3940" s="586">
        <v>5.7</v>
      </c>
      <c r="I3940" s="587">
        <f t="shared" si="184"/>
        <v>274420.8</v>
      </c>
      <c r="J3940" s="589">
        <f t="shared" si="185"/>
        <v>0</v>
      </c>
    </row>
    <row r="3941" spans="1:10">
      <c r="A3941" s="584">
        <v>2016</v>
      </c>
      <c r="B3941" s="585" t="s">
        <v>1127</v>
      </c>
      <c r="C3941" s="585" t="s">
        <v>31</v>
      </c>
      <c r="D3941" s="586">
        <v>48013</v>
      </c>
      <c r="E3941" s="587">
        <v>17.28</v>
      </c>
      <c r="F3941" s="587">
        <f t="shared" si="183"/>
        <v>829664.64</v>
      </c>
      <c r="G3941" s="588">
        <v>0.25</v>
      </c>
      <c r="H3941" s="586">
        <v>4</v>
      </c>
      <c r="I3941" s="587">
        <f t="shared" si="184"/>
        <v>192052</v>
      </c>
      <c r="J3941" s="589">
        <f t="shared" si="185"/>
        <v>0</v>
      </c>
    </row>
    <row r="3942" spans="1:10">
      <c r="A3942" s="584">
        <v>2016</v>
      </c>
      <c r="B3942" s="585" t="s">
        <v>1127</v>
      </c>
      <c r="C3942" s="585" t="s">
        <v>31</v>
      </c>
      <c r="D3942" s="586">
        <v>32919</v>
      </c>
      <c r="E3942" s="587">
        <v>17.18</v>
      </c>
      <c r="F3942" s="587">
        <f t="shared" si="183"/>
        <v>565548.42000000004</v>
      </c>
      <c r="G3942" s="588">
        <v>0.25</v>
      </c>
      <c r="H3942" s="586">
        <v>4.0999999999999996</v>
      </c>
      <c r="I3942" s="587">
        <f t="shared" si="184"/>
        <v>134967.9</v>
      </c>
      <c r="J3942" s="589">
        <f t="shared" si="185"/>
        <v>0</v>
      </c>
    </row>
    <row r="3943" spans="1:10">
      <c r="A3943" s="584">
        <v>2016</v>
      </c>
      <c r="B3943" s="585" t="s">
        <v>1127</v>
      </c>
      <c r="C3943" s="585" t="s">
        <v>31</v>
      </c>
      <c r="D3943" s="586">
        <v>16279</v>
      </c>
      <c r="E3943" s="587">
        <v>18.079999999999998</v>
      </c>
      <c r="F3943" s="587">
        <f t="shared" si="183"/>
        <v>294324.31999999995</v>
      </c>
      <c r="G3943" s="588">
        <v>0.23</v>
      </c>
      <c r="H3943" s="586">
        <v>4.4000000000000004</v>
      </c>
      <c r="I3943" s="587">
        <f t="shared" si="184"/>
        <v>71627.600000000006</v>
      </c>
      <c r="J3943" s="589">
        <f t="shared" si="185"/>
        <v>0</v>
      </c>
    </row>
    <row r="3944" spans="1:10">
      <c r="A3944" s="584">
        <v>2016</v>
      </c>
      <c r="B3944" s="585" t="s">
        <v>1127</v>
      </c>
      <c r="C3944" s="585" t="s">
        <v>31</v>
      </c>
      <c r="D3944" s="586">
        <v>122</v>
      </c>
      <c r="E3944" s="587">
        <v>17.899999999999999</v>
      </c>
      <c r="F3944" s="587">
        <f t="shared" si="183"/>
        <v>2183.7999999999997</v>
      </c>
      <c r="G3944" s="588">
        <v>0.23</v>
      </c>
      <c r="H3944" s="586">
        <v>5</v>
      </c>
      <c r="I3944" s="587">
        <f t="shared" si="184"/>
        <v>610</v>
      </c>
      <c r="J3944" s="589">
        <f t="shared" si="185"/>
        <v>0</v>
      </c>
    </row>
    <row r="3945" spans="1:10">
      <c r="A3945" s="584">
        <v>2016</v>
      </c>
      <c r="B3945" s="585" t="s">
        <v>1127</v>
      </c>
      <c r="C3945" s="585" t="s">
        <v>31</v>
      </c>
      <c r="D3945" s="586">
        <v>49073</v>
      </c>
      <c r="E3945" s="587">
        <v>16.93</v>
      </c>
      <c r="F3945" s="587">
        <f t="shared" si="183"/>
        <v>830805.89</v>
      </c>
      <c r="G3945" s="588">
        <v>0.28999999999999998</v>
      </c>
      <c r="H3945" s="586">
        <v>5.7</v>
      </c>
      <c r="I3945" s="587">
        <f t="shared" si="184"/>
        <v>279716.10000000003</v>
      </c>
      <c r="J3945" s="589">
        <f t="shared" si="185"/>
        <v>0</v>
      </c>
    </row>
    <row r="3946" spans="1:10">
      <c r="A3946" s="584">
        <v>2016</v>
      </c>
      <c r="B3946" s="585" t="s">
        <v>1127</v>
      </c>
      <c r="C3946" s="585" t="s">
        <v>31</v>
      </c>
      <c r="D3946" s="586">
        <v>49232</v>
      </c>
      <c r="E3946" s="587">
        <v>17.47</v>
      </c>
      <c r="F3946" s="587">
        <f t="shared" si="183"/>
        <v>860083.03999999992</v>
      </c>
      <c r="G3946" s="588">
        <v>0.2</v>
      </c>
      <c r="H3946" s="586">
        <v>4.4000000000000004</v>
      </c>
      <c r="I3946" s="587">
        <f t="shared" si="184"/>
        <v>216620.80000000002</v>
      </c>
      <c r="J3946" s="589">
        <f t="shared" si="185"/>
        <v>0</v>
      </c>
    </row>
    <row r="3947" spans="1:10">
      <c r="A3947" s="584">
        <v>2016</v>
      </c>
      <c r="B3947" s="585" t="s">
        <v>1127</v>
      </c>
      <c r="C3947" s="585" t="s">
        <v>31</v>
      </c>
      <c r="D3947" s="586">
        <v>49357</v>
      </c>
      <c r="E3947" s="587">
        <v>17.64</v>
      </c>
      <c r="F3947" s="587">
        <f t="shared" si="183"/>
        <v>870657.48</v>
      </c>
      <c r="G3947" s="588">
        <v>0.21</v>
      </c>
      <c r="H3947" s="586">
        <v>4.3</v>
      </c>
      <c r="I3947" s="587">
        <f t="shared" si="184"/>
        <v>212235.09999999998</v>
      </c>
      <c r="J3947" s="589">
        <f t="shared" si="185"/>
        <v>0</v>
      </c>
    </row>
    <row r="3948" spans="1:10">
      <c r="A3948" s="584">
        <v>2016</v>
      </c>
      <c r="B3948" s="585" t="s">
        <v>1127</v>
      </c>
      <c r="C3948" s="585" t="s">
        <v>31</v>
      </c>
      <c r="D3948" s="586">
        <v>48074</v>
      </c>
      <c r="E3948" s="587">
        <v>16.84</v>
      </c>
      <c r="F3948" s="587">
        <f t="shared" si="183"/>
        <v>809566.16</v>
      </c>
      <c r="G3948" s="588">
        <v>0.28999999999999998</v>
      </c>
      <c r="H3948" s="586">
        <v>6.2</v>
      </c>
      <c r="I3948" s="587">
        <f t="shared" si="184"/>
        <v>298058.8</v>
      </c>
      <c r="J3948" s="589">
        <f t="shared" si="185"/>
        <v>0</v>
      </c>
    </row>
    <row r="3949" spans="1:10">
      <c r="A3949" s="584">
        <v>2016</v>
      </c>
      <c r="B3949" s="585" t="s">
        <v>1127</v>
      </c>
      <c r="C3949" s="585" t="s">
        <v>31</v>
      </c>
      <c r="D3949" s="586">
        <v>508792</v>
      </c>
      <c r="E3949" s="587">
        <v>16.600000000000001</v>
      </c>
      <c r="F3949" s="587">
        <f t="shared" si="183"/>
        <v>8445947.2000000011</v>
      </c>
      <c r="G3949" s="588">
        <v>0.3</v>
      </c>
      <c r="H3949" s="586">
        <v>4.5</v>
      </c>
      <c r="I3949" s="587">
        <f t="shared" si="184"/>
        <v>2289564</v>
      </c>
      <c r="J3949" s="589">
        <f t="shared" si="185"/>
        <v>0</v>
      </c>
    </row>
    <row r="3950" spans="1:10">
      <c r="A3950" s="584">
        <v>2016</v>
      </c>
      <c r="B3950" s="585" t="s">
        <v>1131</v>
      </c>
      <c r="C3950" s="585" t="s">
        <v>31</v>
      </c>
      <c r="D3950" s="586">
        <v>30537</v>
      </c>
      <c r="E3950" s="587">
        <v>21.873999999999999</v>
      </c>
      <c r="F3950" s="587">
        <f t="shared" si="183"/>
        <v>667966.33799999999</v>
      </c>
      <c r="G3950" s="588">
        <v>3.39</v>
      </c>
      <c r="H3950" s="586">
        <v>11.4</v>
      </c>
      <c r="I3950" s="587">
        <f t="shared" si="184"/>
        <v>348121.8</v>
      </c>
      <c r="J3950" s="589">
        <f t="shared" si="185"/>
        <v>0</v>
      </c>
    </row>
    <row r="3951" spans="1:10">
      <c r="A3951" s="584">
        <v>2016</v>
      </c>
      <c r="B3951" s="585" t="s">
        <v>1131</v>
      </c>
      <c r="C3951" s="585" t="s">
        <v>31</v>
      </c>
      <c r="D3951" s="586">
        <v>16072</v>
      </c>
      <c r="E3951" s="587">
        <v>21.940999999999999</v>
      </c>
      <c r="F3951" s="587">
        <f t="shared" si="183"/>
        <v>352635.75199999998</v>
      </c>
      <c r="G3951" s="588">
        <v>3.42</v>
      </c>
      <c r="H3951" s="586">
        <v>11.5</v>
      </c>
      <c r="I3951" s="587">
        <f t="shared" si="184"/>
        <v>184828</v>
      </c>
      <c r="J3951" s="589">
        <f t="shared" si="185"/>
        <v>0</v>
      </c>
    </row>
    <row r="3952" spans="1:10">
      <c r="A3952" s="584">
        <v>2016</v>
      </c>
      <c r="B3952" s="585" t="s">
        <v>1127</v>
      </c>
      <c r="C3952" s="585" t="s">
        <v>31</v>
      </c>
      <c r="D3952" s="586">
        <v>64592</v>
      </c>
      <c r="E3952" s="587">
        <v>17.891999999999999</v>
      </c>
      <c r="F3952" s="587">
        <f t="shared" si="183"/>
        <v>1155680.064</v>
      </c>
      <c r="G3952" s="588">
        <v>0.22</v>
      </c>
      <c r="H3952" s="586">
        <v>5.0999999999999996</v>
      </c>
      <c r="I3952" s="587">
        <f t="shared" si="184"/>
        <v>329419.19999999995</v>
      </c>
      <c r="J3952" s="589">
        <f t="shared" si="185"/>
        <v>0</v>
      </c>
    </row>
    <row r="3953" spans="1:10">
      <c r="A3953" s="584">
        <v>2016</v>
      </c>
      <c r="B3953" s="585" t="s">
        <v>1131</v>
      </c>
      <c r="C3953" s="585" t="s">
        <v>31</v>
      </c>
      <c r="D3953" s="586">
        <v>9687</v>
      </c>
      <c r="E3953" s="587">
        <v>24.911000000000001</v>
      </c>
      <c r="F3953" s="587">
        <f t="shared" si="183"/>
        <v>241312.85700000002</v>
      </c>
      <c r="G3953" s="588">
        <v>3.85</v>
      </c>
      <c r="H3953" s="586">
        <v>10.3</v>
      </c>
      <c r="I3953" s="587">
        <f t="shared" si="184"/>
        <v>99776.1</v>
      </c>
      <c r="J3953" s="589">
        <f t="shared" si="185"/>
        <v>0</v>
      </c>
    </row>
    <row r="3954" spans="1:10">
      <c r="A3954" s="584">
        <v>2016</v>
      </c>
      <c r="B3954" s="585" t="s">
        <v>1131</v>
      </c>
      <c r="C3954" s="585" t="s">
        <v>31</v>
      </c>
      <c r="D3954" s="586">
        <v>18981</v>
      </c>
      <c r="E3954" s="587">
        <v>22.196999999999999</v>
      </c>
      <c r="F3954" s="587">
        <f t="shared" si="183"/>
        <v>421321.25699999998</v>
      </c>
      <c r="G3954" s="588">
        <v>3.33</v>
      </c>
      <c r="H3954" s="586">
        <v>11</v>
      </c>
      <c r="I3954" s="587">
        <f t="shared" si="184"/>
        <v>208791</v>
      </c>
      <c r="J3954" s="589">
        <f t="shared" si="185"/>
        <v>0</v>
      </c>
    </row>
    <row r="3955" spans="1:10">
      <c r="A3955" s="584">
        <v>2016</v>
      </c>
      <c r="B3955" s="585" t="s">
        <v>1131</v>
      </c>
      <c r="C3955" s="585" t="s">
        <v>31</v>
      </c>
      <c r="D3955" s="586">
        <v>41467</v>
      </c>
      <c r="E3955" s="587">
        <v>23.506</v>
      </c>
      <c r="F3955" s="587">
        <f t="shared" si="183"/>
        <v>974723.30200000003</v>
      </c>
      <c r="G3955" s="588">
        <v>2.36</v>
      </c>
      <c r="H3955" s="586">
        <v>8.8000000000000007</v>
      </c>
      <c r="I3955" s="587">
        <f t="shared" si="184"/>
        <v>364909.60000000003</v>
      </c>
      <c r="J3955" s="589">
        <f t="shared" si="185"/>
        <v>0</v>
      </c>
    </row>
    <row r="3956" spans="1:10">
      <c r="A3956" s="584">
        <v>2016</v>
      </c>
      <c r="B3956" s="585" t="s">
        <v>1131</v>
      </c>
      <c r="C3956" s="585" t="s">
        <v>31</v>
      </c>
      <c r="D3956" s="586">
        <v>48769</v>
      </c>
      <c r="E3956" s="587">
        <v>22.684000000000001</v>
      </c>
      <c r="F3956" s="587">
        <f t="shared" si="183"/>
        <v>1106275.996</v>
      </c>
      <c r="G3956" s="588">
        <v>2.96</v>
      </c>
      <c r="H3956" s="586">
        <v>8.3000000000000007</v>
      </c>
      <c r="I3956" s="587">
        <f t="shared" si="184"/>
        <v>404782.7</v>
      </c>
      <c r="J3956" s="589">
        <f t="shared" si="185"/>
        <v>0</v>
      </c>
    </row>
    <row r="3957" spans="1:10">
      <c r="A3957" s="584">
        <v>2016</v>
      </c>
      <c r="B3957" s="585" t="s">
        <v>1131</v>
      </c>
      <c r="C3957" s="585" t="s">
        <v>31</v>
      </c>
      <c r="D3957" s="586">
        <v>50792</v>
      </c>
      <c r="E3957" s="587">
        <v>22.916</v>
      </c>
      <c r="F3957" s="587">
        <f t="shared" si="183"/>
        <v>1163949.4720000001</v>
      </c>
      <c r="G3957" s="588">
        <v>2.87</v>
      </c>
      <c r="H3957" s="586">
        <v>8</v>
      </c>
      <c r="I3957" s="587">
        <f t="shared" si="184"/>
        <v>406336</v>
      </c>
      <c r="J3957" s="589">
        <f t="shared" si="185"/>
        <v>0</v>
      </c>
    </row>
    <row r="3958" spans="1:10">
      <c r="A3958" s="584">
        <v>2016</v>
      </c>
      <c r="B3958" s="585" t="s">
        <v>1131</v>
      </c>
      <c r="C3958" s="585" t="s">
        <v>31</v>
      </c>
      <c r="D3958" s="586">
        <v>20843</v>
      </c>
      <c r="E3958" s="587">
        <v>23.850999999999999</v>
      </c>
      <c r="F3958" s="587">
        <f t="shared" si="183"/>
        <v>497126.39299999998</v>
      </c>
      <c r="G3958" s="588">
        <v>2.66</v>
      </c>
      <c r="H3958" s="586">
        <v>8.1</v>
      </c>
      <c r="I3958" s="587">
        <f t="shared" si="184"/>
        <v>168828.3</v>
      </c>
      <c r="J3958" s="589">
        <f t="shared" si="185"/>
        <v>0</v>
      </c>
    </row>
    <row r="3959" spans="1:10">
      <c r="A3959" s="584">
        <v>2016</v>
      </c>
      <c r="B3959" s="585" t="s">
        <v>1131</v>
      </c>
      <c r="C3959" s="585" t="s">
        <v>31</v>
      </c>
      <c r="D3959" s="586">
        <v>3223</v>
      </c>
      <c r="E3959" s="587">
        <v>20.035</v>
      </c>
      <c r="F3959" s="587">
        <f t="shared" si="183"/>
        <v>64572.805</v>
      </c>
      <c r="G3959" s="588">
        <v>1.44</v>
      </c>
      <c r="H3959" s="586">
        <v>27.6</v>
      </c>
      <c r="I3959" s="587">
        <f t="shared" si="184"/>
        <v>88954.8</v>
      </c>
      <c r="J3959" s="589">
        <f t="shared" si="185"/>
        <v>0</v>
      </c>
    </row>
    <row r="3960" spans="1:10">
      <c r="A3960" s="584">
        <v>2016</v>
      </c>
      <c r="B3960" s="585" t="s">
        <v>1127</v>
      </c>
      <c r="C3960" s="585" t="s">
        <v>31</v>
      </c>
      <c r="D3960" s="586">
        <v>194952</v>
      </c>
      <c r="E3960" s="587">
        <v>16.608000000000001</v>
      </c>
      <c r="F3960" s="587">
        <f t="shared" si="183"/>
        <v>3237762.8160000001</v>
      </c>
      <c r="G3960" s="588">
        <v>0.77</v>
      </c>
      <c r="H3960" s="586">
        <v>10.6</v>
      </c>
      <c r="I3960" s="587">
        <f t="shared" si="184"/>
        <v>2066491.2</v>
      </c>
      <c r="J3960" s="589">
        <f t="shared" si="185"/>
        <v>0</v>
      </c>
    </row>
    <row r="3961" spans="1:10">
      <c r="A3961" s="584">
        <v>2016</v>
      </c>
      <c r="B3961" s="585" t="s">
        <v>1127</v>
      </c>
      <c r="C3961" s="585" t="s">
        <v>31</v>
      </c>
      <c r="D3961" s="586">
        <v>95989</v>
      </c>
      <c r="E3961" s="587">
        <v>17.265999999999998</v>
      </c>
      <c r="F3961" s="587">
        <f t="shared" si="183"/>
        <v>1657346.0739999998</v>
      </c>
      <c r="G3961" s="588">
        <v>0.62</v>
      </c>
      <c r="H3961" s="586">
        <v>8.8000000000000007</v>
      </c>
      <c r="I3961" s="587">
        <f t="shared" si="184"/>
        <v>844703.20000000007</v>
      </c>
      <c r="J3961" s="589">
        <f t="shared" si="185"/>
        <v>0</v>
      </c>
    </row>
    <row r="3962" spans="1:10">
      <c r="A3962" s="584">
        <v>2016</v>
      </c>
      <c r="B3962" s="585" t="s">
        <v>1127</v>
      </c>
      <c r="C3962" s="585" t="s">
        <v>31</v>
      </c>
      <c r="D3962" s="586">
        <v>68411</v>
      </c>
      <c r="E3962" s="587">
        <v>16.881</v>
      </c>
      <c r="F3962" s="587">
        <f t="shared" si="183"/>
        <v>1154846.091</v>
      </c>
      <c r="G3962" s="588">
        <v>0.28999999999999998</v>
      </c>
      <c r="H3962" s="586">
        <v>5.9</v>
      </c>
      <c r="I3962" s="587">
        <f t="shared" si="184"/>
        <v>403624.9</v>
      </c>
      <c r="J3962" s="589">
        <f t="shared" si="185"/>
        <v>0</v>
      </c>
    </row>
    <row r="3963" spans="1:10">
      <c r="A3963" s="584">
        <v>2016</v>
      </c>
      <c r="B3963" s="585" t="s">
        <v>1127</v>
      </c>
      <c r="C3963" s="585" t="s">
        <v>31</v>
      </c>
      <c r="D3963" s="586">
        <v>16985</v>
      </c>
      <c r="E3963" s="587">
        <v>16.634</v>
      </c>
      <c r="F3963" s="587">
        <f t="shared" si="183"/>
        <v>282528.49</v>
      </c>
      <c r="G3963" s="588">
        <v>0.28999999999999998</v>
      </c>
      <c r="H3963" s="586">
        <v>6</v>
      </c>
      <c r="I3963" s="587">
        <f t="shared" si="184"/>
        <v>101910</v>
      </c>
      <c r="J3963" s="589">
        <f t="shared" si="185"/>
        <v>0</v>
      </c>
    </row>
    <row r="3964" spans="1:10">
      <c r="A3964" s="584">
        <v>2016</v>
      </c>
      <c r="B3964" s="585" t="s">
        <v>1127</v>
      </c>
      <c r="C3964" s="585" t="s">
        <v>31</v>
      </c>
      <c r="D3964" s="586">
        <v>68493</v>
      </c>
      <c r="E3964" s="587">
        <v>16.988</v>
      </c>
      <c r="F3964" s="587">
        <f t="shared" si="183"/>
        <v>1163559.084</v>
      </c>
      <c r="G3964" s="588">
        <v>0.25</v>
      </c>
      <c r="H3964" s="586">
        <v>4.7</v>
      </c>
      <c r="I3964" s="587">
        <f t="shared" si="184"/>
        <v>321917.10000000003</v>
      </c>
      <c r="J3964" s="589">
        <f t="shared" si="185"/>
        <v>0</v>
      </c>
    </row>
    <row r="3965" spans="1:10">
      <c r="A3965" s="584">
        <v>2016</v>
      </c>
      <c r="B3965" s="585" t="s">
        <v>1127</v>
      </c>
      <c r="C3965" s="585" t="s">
        <v>31</v>
      </c>
      <c r="D3965" s="586">
        <v>120106</v>
      </c>
      <c r="E3965" s="587">
        <v>17.149999999999999</v>
      </c>
      <c r="F3965" s="587">
        <f t="shared" si="183"/>
        <v>2059817.9</v>
      </c>
      <c r="G3965" s="588">
        <v>0.23</v>
      </c>
      <c r="H3965" s="586">
        <v>4.0999999999999996</v>
      </c>
      <c r="I3965" s="587">
        <f t="shared" si="184"/>
        <v>492434.6</v>
      </c>
      <c r="J3965" s="589">
        <f t="shared" si="185"/>
        <v>0</v>
      </c>
    </row>
    <row r="3966" spans="1:10">
      <c r="A3966" s="584">
        <v>2016</v>
      </c>
      <c r="B3966" s="585" t="s">
        <v>1127</v>
      </c>
      <c r="C3966" s="585" t="s">
        <v>31</v>
      </c>
      <c r="D3966" s="586">
        <v>45028</v>
      </c>
      <c r="E3966" s="587">
        <v>17.838000000000001</v>
      </c>
      <c r="F3966" s="587">
        <f t="shared" si="183"/>
        <v>803209.46400000004</v>
      </c>
      <c r="G3966" s="588">
        <v>0.26</v>
      </c>
      <c r="H3966" s="586">
        <v>4.7</v>
      </c>
      <c r="I3966" s="587">
        <f t="shared" si="184"/>
        <v>211631.6</v>
      </c>
      <c r="J3966" s="589">
        <f t="shared" si="185"/>
        <v>0</v>
      </c>
    </row>
    <row r="3967" spans="1:10">
      <c r="A3967" s="584">
        <v>2016</v>
      </c>
      <c r="B3967" s="585" t="s">
        <v>1127</v>
      </c>
      <c r="C3967" s="585" t="s">
        <v>31</v>
      </c>
      <c r="D3967" s="586">
        <v>72667</v>
      </c>
      <c r="E3967" s="587">
        <v>17.582000000000001</v>
      </c>
      <c r="F3967" s="587">
        <f t="shared" si="183"/>
        <v>1277631.1940000001</v>
      </c>
      <c r="G3967" s="588">
        <v>0.2</v>
      </c>
      <c r="H3967" s="586">
        <v>4.3</v>
      </c>
      <c r="I3967" s="587">
        <f t="shared" si="184"/>
        <v>312468.09999999998</v>
      </c>
      <c r="J3967" s="589">
        <f t="shared" si="185"/>
        <v>0</v>
      </c>
    </row>
    <row r="3968" spans="1:10">
      <c r="A3968" s="584">
        <v>2016</v>
      </c>
      <c r="B3968" s="585" t="s">
        <v>1131</v>
      </c>
      <c r="C3968" s="585" t="s">
        <v>31</v>
      </c>
      <c r="D3968" s="586">
        <v>44495</v>
      </c>
      <c r="E3968" s="587">
        <v>21.922000000000001</v>
      </c>
      <c r="F3968" s="587">
        <f t="shared" si="183"/>
        <v>975419.39</v>
      </c>
      <c r="G3968" s="588">
        <v>2.7</v>
      </c>
      <c r="H3968" s="586">
        <v>8.9</v>
      </c>
      <c r="I3968" s="587">
        <f t="shared" si="184"/>
        <v>396005.5</v>
      </c>
      <c r="J3968" s="589">
        <f t="shared" si="185"/>
        <v>0</v>
      </c>
    </row>
    <row r="3969" spans="1:10">
      <c r="A3969" s="584">
        <v>2016</v>
      </c>
      <c r="B3969" s="585" t="s">
        <v>1131</v>
      </c>
      <c r="C3969" s="585" t="s">
        <v>31</v>
      </c>
      <c r="D3969" s="586">
        <v>30121</v>
      </c>
      <c r="E3969" s="587">
        <v>25.815999999999999</v>
      </c>
      <c r="F3969" s="587">
        <f t="shared" si="183"/>
        <v>777603.73599999992</v>
      </c>
      <c r="G3969" s="588">
        <v>2.37</v>
      </c>
      <c r="H3969" s="586">
        <v>7.8</v>
      </c>
      <c r="I3969" s="587">
        <f t="shared" si="184"/>
        <v>234943.8</v>
      </c>
      <c r="J3969" s="589">
        <f t="shared" si="185"/>
        <v>0</v>
      </c>
    </row>
    <row r="3970" spans="1:10">
      <c r="A3970" s="584">
        <v>2016</v>
      </c>
      <c r="B3970" s="585" t="s">
        <v>1127</v>
      </c>
      <c r="C3970" s="585" t="s">
        <v>31</v>
      </c>
      <c r="D3970" s="586">
        <v>14488</v>
      </c>
      <c r="E3970" s="587">
        <v>18.11</v>
      </c>
      <c r="F3970" s="587">
        <f t="shared" si="183"/>
        <v>262377.68</v>
      </c>
      <c r="G3970" s="588">
        <v>0.16</v>
      </c>
      <c r="H3970" s="586">
        <v>4.5999999999999996</v>
      </c>
      <c r="I3970" s="587">
        <f t="shared" si="184"/>
        <v>66644.799999999988</v>
      </c>
      <c r="J3970" s="589">
        <f t="shared" si="185"/>
        <v>0</v>
      </c>
    </row>
    <row r="3971" spans="1:10">
      <c r="A3971" s="584">
        <v>2016</v>
      </c>
      <c r="B3971" s="585" t="s">
        <v>1127</v>
      </c>
      <c r="C3971" s="585" t="s">
        <v>31</v>
      </c>
      <c r="D3971" s="586">
        <v>28419</v>
      </c>
      <c r="E3971" s="587">
        <v>16.88</v>
      </c>
      <c r="F3971" s="587">
        <f t="shared" ref="F3971:F4034" si="186">E3971*D3971</f>
        <v>479712.72</v>
      </c>
      <c r="G3971" s="588">
        <v>0.65</v>
      </c>
      <c r="H3971" s="586">
        <v>9.6999999999999993</v>
      </c>
      <c r="I3971" s="587">
        <f t="shared" ref="I3971:I4034" si="187">H3971*D3971</f>
        <v>275664.3</v>
      </c>
      <c r="J3971" s="589">
        <f t="shared" ref="J3971:J4034" si="188">IF(B3971="LIG",1,0)</f>
        <v>0</v>
      </c>
    </row>
    <row r="3972" spans="1:10">
      <c r="A3972" s="584">
        <v>2016</v>
      </c>
      <c r="B3972" s="585" t="s">
        <v>1127</v>
      </c>
      <c r="C3972" s="585" t="s">
        <v>31</v>
      </c>
      <c r="D3972" s="586">
        <v>14596</v>
      </c>
      <c r="E3972" s="587">
        <v>17.71</v>
      </c>
      <c r="F3972" s="587">
        <f t="shared" si="186"/>
        <v>258495.16</v>
      </c>
      <c r="G3972" s="588">
        <v>0.35</v>
      </c>
      <c r="H3972" s="586">
        <v>5.3</v>
      </c>
      <c r="I3972" s="587">
        <f t="shared" si="187"/>
        <v>77358.8</v>
      </c>
      <c r="J3972" s="589">
        <f t="shared" si="188"/>
        <v>0</v>
      </c>
    </row>
    <row r="3973" spans="1:10">
      <c r="A3973" s="584">
        <v>2016</v>
      </c>
      <c r="B3973" s="585" t="s">
        <v>1127</v>
      </c>
      <c r="C3973" s="585" t="s">
        <v>31</v>
      </c>
      <c r="D3973" s="586">
        <v>28892</v>
      </c>
      <c r="E3973" s="587">
        <v>17.13</v>
      </c>
      <c r="F3973" s="587">
        <f t="shared" si="186"/>
        <v>494919.95999999996</v>
      </c>
      <c r="G3973" s="588">
        <v>0.27</v>
      </c>
      <c r="H3973" s="586">
        <v>4.3</v>
      </c>
      <c r="I3973" s="587">
        <f t="shared" si="187"/>
        <v>124235.59999999999</v>
      </c>
      <c r="J3973" s="589">
        <f t="shared" si="188"/>
        <v>0</v>
      </c>
    </row>
    <row r="3974" spans="1:10">
      <c r="A3974" s="584">
        <v>2016</v>
      </c>
      <c r="B3974" s="585" t="s">
        <v>1127</v>
      </c>
      <c r="C3974" s="585" t="s">
        <v>31</v>
      </c>
      <c r="D3974" s="586">
        <v>72004</v>
      </c>
      <c r="E3974" s="587">
        <v>16.84</v>
      </c>
      <c r="F3974" s="587">
        <f t="shared" si="186"/>
        <v>1212547.3600000001</v>
      </c>
      <c r="G3974" s="588">
        <v>0.64</v>
      </c>
      <c r="H3974" s="586">
        <v>9.6</v>
      </c>
      <c r="I3974" s="587">
        <f t="shared" si="187"/>
        <v>691238.40000000002</v>
      </c>
      <c r="J3974" s="589">
        <f t="shared" si="188"/>
        <v>0</v>
      </c>
    </row>
    <row r="3975" spans="1:10">
      <c r="A3975" s="584">
        <v>2016</v>
      </c>
      <c r="B3975" s="585" t="s">
        <v>1127</v>
      </c>
      <c r="C3975" s="585" t="s">
        <v>31</v>
      </c>
      <c r="D3975" s="586">
        <v>86983</v>
      </c>
      <c r="E3975" s="587">
        <v>16.91</v>
      </c>
      <c r="F3975" s="587">
        <f t="shared" si="186"/>
        <v>1470882.53</v>
      </c>
      <c r="G3975" s="588">
        <v>0.6</v>
      </c>
      <c r="H3975" s="586">
        <v>9.3000000000000007</v>
      </c>
      <c r="I3975" s="587">
        <f t="shared" si="187"/>
        <v>808941.9</v>
      </c>
      <c r="J3975" s="589">
        <f t="shared" si="188"/>
        <v>0</v>
      </c>
    </row>
    <row r="3976" spans="1:10">
      <c r="A3976" s="584">
        <v>2016</v>
      </c>
      <c r="B3976" s="585" t="s">
        <v>1127</v>
      </c>
      <c r="C3976" s="585" t="s">
        <v>31</v>
      </c>
      <c r="D3976" s="586">
        <v>29150</v>
      </c>
      <c r="E3976" s="587">
        <v>17.61</v>
      </c>
      <c r="F3976" s="587">
        <f t="shared" si="186"/>
        <v>513331.5</v>
      </c>
      <c r="G3976" s="588">
        <v>0.37</v>
      </c>
      <c r="H3976" s="586">
        <v>6</v>
      </c>
      <c r="I3976" s="587">
        <f t="shared" si="187"/>
        <v>174900</v>
      </c>
      <c r="J3976" s="589">
        <f t="shared" si="188"/>
        <v>0</v>
      </c>
    </row>
    <row r="3977" spans="1:10">
      <c r="A3977" s="584">
        <v>2016</v>
      </c>
      <c r="B3977" s="585" t="s">
        <v>1127</v>
      </c>
      <c r="C3977" s="585" t="s">
        <v>31</v>
      </c>
      <c r="D3977" s="586">
        <v>29880</v>
      </c>
      <c r="E3977" s="587">
        <v>17.899999999999999</v>
      </c>
      <c r="F3977" s="587">
        <f t="shared" si="186"/>
        <v>534852</v>
      </c>
      <c r="G3977" s="588">
        <v>0.2</v>
      </c>
      <c r="H3977" s="586">
        <v>5</v>
      </c>
      <c r="I3977" s="587">
        <f t="shared" si="187"/>
        <v>149400</v>
      </c>
      <c r="J3977" s="589">
        <f t="shared" si="188"/>
        <v>0</v>
      </c>
    </row>
    <row r="3978" spans="1:10">
      <c r="A3978" s="584">
        <v>2016</v>
      </c>
      <c r="B3978" s="585" t="s">
        <v>1127</v>
      </c>
      <c r="C3978" s="585" t="s">
        <v>31</v>
      </c>
      <c r="D3978" s="586">
        <v>610</v>
      </c>
      <c r="E3978" s="587">
        <v>17.88</v>
      </c>
      <c r="F3978" s="587">
        <f t="shared" si="186"/>
        <v>10906.8</v>
      </c>
      <c r="G3978" s="588">
        <v>0.25</v>
      </c>
      <c r="H3978" s="586">
        <v>4.9000000000000004</v>
      </c>
      <c r="I3978" s="587">
        <f t="shared" si="187"/>
        <v>2989</v>
      </c>
      <c r="J3978" s="589">
        <f t="shared" si="188"/>
        <v>0</v>
      </c>
    </row>
    <row r="3979" spans="1:10">
      <c r="A3979" s="584">
        <v>2016</v>
      </c>
      <c r="B3979" s="585" t="s">
        <v>1127</v>
      </c>
      <c r="C3979" s="585" t="s">
        <v>31</v>
      </c>
      <c r="D3979" s="586">
        <v>14072</v>
      </c>
      <c r="E3979" s="587">
        <v>17.79</v>
      </c>
      <c r="F3979" s="587">
        <f t="shared" si="186"/>
        <v>250340.87999999998</v>
      </c>
      <c r="G3979" s="588">
        <v>0.38</v>
      </c>
      <c r="H3979" s="586">
        <v>5</v>
      </c>
      <c r="I3979" s="587">
        <f t="shared" si="187"/>
        <v>70360</v>
      </c>
      <c r="J3979" s="589">
        <f t="shared" si="188"/>
        <v>0</v>
      </c>
    </row>
    <row r="3980" spans="1:10">
      <c r="A3980" s="584">
        <v>2016</v>
      </c>
      <c r="B3980" s="585" t="s">
        <v>1127</v>
      </c>
      <c r="C3980" s="585" t="s">
        <v>31</v>
      </c>
      <c r="D3980" s="586">
        <v>121</v>
      </c>
      <c r="E3980" s="587">
        <v>16.899999999999999</v>
      </c>
      <c r="F3980" s="587">
        <f t="shared" si="186"/>
        <v>2044.8999999999999</v>
      </c>
      <c r="G3980" s="588">
        <v>0.51</v>
      </c>
      <c r="H3980" s="586">
        <v>9.8000000000000007</v>
      </c>
      <c r="I3980" s="587">
        <f t="shared" si="187"/>
        <v>1185.8000000000002</v>
      </c>
      <c r="J3980" s="589">
        <f t="shared" si="188"/>
        <v>0</v>
      </c>
    </row>
    <row r="3981" spans="1:10">
      <c r="A3981" s="584">
        <v>2016</v>
      </c>
      <c r="B3981" s="585" t="s">
        <v>1127</v>
      </c>
      <c r="C3981" s="585" t="s">
        <v>31</v>
      </c>
      <c r="D3981" s="586">
        <v>14454</v>
      </c>
      <c r="E3981" s="587">
        <v>17.29</v>
      </c>
      <c r="F3981" s="587">
        <f t="shared" si="186"/>
        <v>249909.65999999997</v>
      </c>
      <c r="G3981" s="588">
        <v>0.24</v>
      </c>
      <c r="H3981" s="586">
        <v>4</v>
      </c>
      <c r="I3981" s="587">
        <f t="shared" si="187"/>
        <v>57816</v>
      </c>
      <c r="J3981" s="589">
        <f t="shared" si="188"/>
        <v>0</v>
      </c>
    </row>
    <row r="3982" spans="1:10">
      <c r="A3982" s="584">
        <v>2016</v>
      </c>
      <c r="B3982" s="585" t="s">
        <v>1131</v>
      </c>
      <c r="C3982" s="585" t="s">
        <v>31</v>
      </c>
      <c r="D3982" s="586">
        <v>9390</v>
      </c>
      <c r="E3982" s="587">
        <v>22.26</v>
      </c>
      <c r="F3982" s="587">
        <f t="shared" si="186"/>
        <v>209021.40000000002</v>
      </c>
      <c r="G3982" s="588">
        <v>3.26</v>
      </c>
      <c r="H3982" s="586">
        <v>18.399999999999999</v>
      </c>
      <c r="I3982" s="587">
        <f t="shared" si="187"/>
        <v>172776</v>
      </c>
      <c r="J3982" s="589">
        <f t="shared" si="188"/>
        <v>0</v>
      </c>
    </row>
    <row r="3983" spans="1:10">
      <c r="A3983" s="584">
        <v>2016</v>
      </c>
      <c r="B3983" s="585" t="s">
        <v>1131</v>
      </c>
      <c r="C3983" s="585" t="s">
        <v>31</v>
      </c>
      <c r="D3983" s="586">
        <v>15705</v>
      </c>
      <c r="E3983" s="587">
        <v>16.91</v>
      </c>
      <c r="F3983" s="587">
        <f t="shared" si="186"/>
        <v>265571.55</v>
      </c>
      <c r="G3983" s="588">
        <v>1.89</v>
      </c>
      <c r="H3983" s="586">
        <v>25.5</v>
      </c>
      <c r="I3983" s="587">
        <f t="shared" si="187"/>
        <v>400477.5</v>
      </c>
      <c r="J3983" s="589">
        <f t="shared" si="188"/>
        <v>0</v>
      </c>
    </row>
    <row r="3984" spans="1:10">
      <c r="A3984" s="584">
        <v>2016</v>
      </c>
      <c r="B3984" s="585" t="s">
        <v>1131</v>
      </c>
      <c r="C3984" s="585" t="s">
        <v>31</v>
      </c>
      <c r="D3984" s="586">
        <v>317615</v>
      </c>
      <c r="E3984" s="587">
        <v>25.49</v>
      </c>
      <c r="F3984" s="587">
        <f t="shared" si="186"/>
        <v>8096006.3499999996</v>
      </c>
      <c r="G3984" s="588">
        <v>4.1900000000000004</v>
      </c>
      <c r="H3984" s="586">
        <v>8.9</v>
      </c>
      <c r="I3984" s="587">
        <f t="shared" si="187"/>
        <v>2826773.5</v>
      </c>
      <c r="J3984" s="589">
        <f t="shared" si="188"/>
        <v>0</v>
      </c>
    </row>
    <row r="3985" spans="1:10">
      <c r="A3985" s="584">
        <v>2016</v>
      </c>
      <c r="B3985" s="585" t="s">
        <v>1127</v>
      </c>
      <c r="C3985" s="585" t="s">
        <v>31</v>
      </c>
      <c r="D3985" s="586">
        <v>453506</v>
      </c>
      <c r="E3985" s="587">
        <v>16.7</v>
      </c>
      <c r="F3985" s="587">
        <f t="shared" si="186"/>
        <v>7573550.1999999993</v>
      </c>
      <c r="G3985" s="588">
        <v>0.28000000000000003</v>
      </c>
      <c r="H3985" s="586">
        <v>5.9</v>
      </c>
      <c r="I3985" s="587">
        <f t="shared" si="187"/>
        <v>2675685.4000000004</v>
      </c>
      <c r="J3985" s="589">
        <f t="shared" si="188"/>
        <v>0</v>
      </c>
    </row>
    <row r="3986" spans="1:10">
      <c r="A3986" s="584">
        <v>2016</v>
      </c>
      <c r="B3986" s="585" t="s">
        <v>1127</v>
      </c>
      <c r="C3986" s="585" t="s">
        <v>31</v>
      </c>
      <c r="D3986" s="586">
        <v>56719</v>
      </c>
      <c r="E3986" s="587">
        <v>16.47</v>
      </c>
      <c r="F3986" s="587">
        <f t="shared" si="186"/>
        <v>934161.92999999993</v>
      </c>
      <c r="G3986" s="588">
        <v>0.35</v>
      </c>
      <c r="H3986" s="586">
        <v>5.6</v>
      </c>
      <c r="I3986" s="587">
        <f t="shared" si="187"/>
        <v>317626.39999999997</v>
      </c>
      <c r="J3986" s="589">
        <f t="shared" si="188"/>
        <v>0</v>
      </c>
    </row>
    <row r="3987" spans="1:10">
      <c r="A3987" s="584">
        <v>2016</v>
      </c>
      <c r="B3987" s="585" t="s">
        <v>1127</v>
      </c>
      <c r="C3987" s="585" t="s">
        <v>31</v>
      </c>
      <c r="D3987" s="586">
        <v>28312</v>
      </c>
      <c r="E3987" s="587">
        <v>16.425999999999998</v>
      </c>
      <c r="F3987" s="587">
        <f t="shared" si="186"/>
        <v>465052.91199999995</v>
      </c>
      <c r="G3987" s="588">
        <v>0.33</v>
      </c>
      <c r="H3987" s="586">
        <v>4.5</v>
      </c>
      <c r="I3987" s="587">
        <f t="shared" si="187"/>
        <v>127404</v>
      </c>
      <c r="J3987" s="589">
        <f t="shared" si="188"/>
        <v>0</v>
      </c>
    </row>
    <row r="3988" spans="1:10">
      <c r="A3988" s="584">
        <v>2016</v>
      </c>
      <c r="B3988" s="585" t="s">
        <v>1131</v>
      </c>
      <c r="C3988" s="585" t="s">
        <v>31</v>
      </c>
      <c r="D3988" s="586">
        <v>98373</v>
      </c>
      <c r="E3988" s="587">
        <v>23.29</v>
      </c>
      <c r="F3988" s="587">
        <f t="shared" si="186"/>
        <v>2291107.17</v>
      </c>
      <c r="G3988" s="588">
        <v>1.32</v>
      </c>
      <c r="H3988" s="586">
        <v>5.8</v>
      </c>
      <c r="I3988" s="587">
        <f t="shared" si="187"/>
        <v>570563.4</v>
      </c>
      <c r="J3988" s="589">
        <f t="shared" si="188"/>
        <v>0</v>
      </c>
    </row>
    <row r="3989" spans="1:10">
      <c r="A3989" s="584">
        <v>2016</v>
      </c>
      <c r="B3989" s="585" t="s">
        <v>1131</v>
      </c>
      <c r="C3989" s="585" t="s">
        <v>31</v>
      </c>
      <c r="D3989" s="586">
        <v>171192</v>
      </c>
      <c r="E3989" s="587">
        <v>22.81</v>
      </c>
      <c r="F3989" s="587">
        <f t="shared" si="186"/>
        <v>3904889.5199999996</v>
      </c>
      <c r="G3989" s="588">
        <v>3.48</v>
      </c>
      <c r="H3989" s="586">
        <v>8.9</v>
      </c>
      <c r="I3989" s="587">
        <f t="shared" si="187"/>
        <v>1523608.8</v>
      </c>
      <c r="J3989" s="589">
        <f t="shared" si="188"/>
        <v>0</v>
      </c>
    </row>
    <row r="3990" spans="1:10">
      <c r="A3990" s="584">
        <v>2016</v>
      </c>
      <c r="B3990" s="585" t="s">
        <v>1131</v>
      </c>
      <c r="C3990" s="585" t="s">
        <v>31</v>
      </c>
      <c r="D3990" s="586">
        <v>151082</v>
      </c>
      <c r="E3990" s="587">
        <v>22.512</v>
      </c>
      <c r="F3990" s="587">
        <f t="shared" si="186"/>
        <v>3401157.9840000002</v>
      </c>
      <c r="G3990" s="588">
        <v>2.2599999999999998</v>
      </c>
      <c r="H3990" s="586">
        <v>8</v>
      </c>
      <c r="I3990" s="587">
        <f t="shared" si="187"/>
        <v>1208656</v>
      </c>
      <c r="J3990" s="589">
        <f t="shared" si="188"/>
        <v>0</v>
      </c>
    </row>
    <row r="3991" spans="1:10">
      <c r="A3991" s="584">
        <v>2016</v>
      </c>
      <c r="B3991" s="585" t="s">
        <v>1131</v>
      </c>
      <c r="C3991" s="585" t="s">
        <v>31</v>
      </c>
      <c r="D3991" s="586">
        <v>83786</v>
      </c>
      <c r="E3991" s="587">
        <v>22.184000000000001</v>
      </c>
      <c r="F3991" s="587">
        <f t="shared" si="186"/>
        <v>1858708.6240000001</v>
      </c>
      <c r="G3991" s="588">
        <v>2.5</v>
      </c>
      <c r="H3991" s="586">
        <v>8.8000000000000007</v>
      </c>
      <c r="I3991" s="587">
        <f t="shared" si="187"/>
        <v>737316.8</v>
      </c>
      <c r="J3991" s="589">
        <f t="shared" si="188"/>
        <v>0</v>
      </c>
    </row>
    <row r="3992" spans="1:10">
      <c r="A3992" s="584">
        <v>2016</v>
      </c>
      <c r="B3992" s="585" t="s">
        <v>1131</v>
      </c>
      <c r="C3992" s="585" t="s">
        <v>31</v>
      </c>
      <c r="D3992" s="586">
        <v>46914</v>
      </c>
      <c r="E3992" s="587">
        <v>22.646000000000001</v>
      </c>
      <c r="F3992" s="587">
        <f t="shared" si="186"/>
        <v>1062414.4440000001</v>
      </c>
      <c r="G3992" s="588">
        <v>3.5</v>
      </c>
      <c r="H3992" s="586">
        <v>9.6</v>
      </c>
      <c r="I3992" s="587">
        <f t="shared" si="187"/>
        <v>450374.39999999997</v>
      </c>
      <c r="J3992" s="589">
        <f t="shared" si="188"/>
        <v>0</v>
      </c>
    </row>
    <row r="3993" spans="1:10">
      <c r="A3993" s="584">
        <v>2016</v>
      </c>
      <c r="B3993" s="585" t="s">
        <v>1127</v>
      </c>
      <c r="C3993" s="585" t="s">
        <v>31</v>
      </c>
      <c r="D3993" s="586">
        <v>44425</v>
      </c>
      <c r="E3993" s="587">
        <v>16.222000000000001</v>
      </c>
      <c r="F3993" s="587">
        <f t="shared" si="186"/>
        <v>720662.35000000009</v>
      </c>
      <c r="G3993" s="588">
        <v>0.28999999999999998</v>
      </c>
      <c r="H3993" s="586">
        <v>7</v>
      </c>
      <c r="I3993" s="587">
        <f t="shared" si="187"/>
        <v>310975</v>
      </c>
      <c r="J3993" s="589">
        <f t="shared" si="188"/>
        <v>0</v>
      </c>
    </row>
    <row r="3994" spans="1:10">
      <c r="A3994" s="584">
        <v>2016</v>
      </c>
      <c r="B3994" s="585" t="s">
        <v>1131</v>
      </c>
      <c r="C3994" s="585" t="s">
        <v>31</v>
      </c>
      <c r="D3994" s="586">
        <v>61891</v>
      </c>
      <c r="E3994" s="587">
        <v>23.21</v>
      </c>
      <c r="F3994" s="587">
        <f t="shared" si="186"/>
        <v>1436490.11</v>
      </c>
      <c r="G3994" s="588">
        <v>3.43</v>
      </c>
      <c r="H3994" s="586">
        <v>8.1</v>
      </c>
      <c r="I3994" s="587">
        <f t="shared" si="187"/>
        <v>501317.1</v>
      </c>
      <c r="J3994" s="589">
        <f t="shared" si="188"/>
        <v>0</v>
      </c>
    </row>
    <row r="3995" spans="1:10">
      <c r="A3995" s="584">
        <v>2016</v>
      </c>
      <c r="B3995" s="585" t="s">
        <v>1127</v>
      </c>
      <c r="C3995" s="585" t="s">
        <v>31</v>
      </c>
      <c r="D3995" s="586">
        <v>14723</v>
      </c>
      <c r="E3995" s="587">
        <v>16.844000000000001</v>
      </c>
      <c r="F3995" s="587">
        <f t="shared" si="186"/>
        <v>247994.21200000003</v>
      </c>
      <c r="G3995" s="588">
        <v>0.23</v>
      </c>
      <c r="H3995" s="586">
        <v>4.8099999999999996</v>
      </c>
      <c r="I3995" s="587">
        <f t="shared" si="187"/>
        <v>70817.62999999999</v>
      </c>
      <c r="J3995" s="589">
        <f t="shared" si="188"/>
        <v>0</v>
      </c>
    </row>
    <row r="3996" spans="1:10">
      <c r="A3996" s="584">
        <v>2016</v>
      </c>
      <c r="B3996" s="585" t="s">
        <v>1127</v>
      </c>
      <c r="C3996" s="585" t="s">
        <v>31</v>
      </c>
      <c r="D3996" s="586">
        <v>76248</v>
      </c>
      <c r="E3996" s="587">
        <v>17.334</v>
      </c>
      <c r="F3996" s="587">
        <f t="shared" si="186"/>
        <v>1321682.8319999999</v>
      </c>
      <c r="G3996" s="588">
        <v>0.2</v>
      </c>
      <c r="H3996" s="586">
        <v>4.41</v>
      </c>
      <c r="I3996" s="587">
        <f t="shared" si="187"/>
        <v>336253.68</v>
      </c>
      <c r="J3996" s="589">
        <f t="shared" si="188"/>
        <v>0</v>
      </c>
    </row>
    <row r="3997" spans="1:10">
      <c r="A3997" s="584">
        <v>2016</v>
      </c>
      <c r="B3997" s="585" t="s">
        <v>1127</v>
      </c>
      <c r="C3997" s="585" t="s">
        <v>31</v>
      </c>
      <c r="D3997" s="586">
        <v>60779</v>
      </c>
      <c r="E3997" s="587">
        <v>17.242000000000001</v>
      </c>
      <c r="F3997" s="587">
        <f t="shared" si="186"/>
        <v>1047951.518</v>
      </c>
      <c r="G3997" s="588">
        <v>0.26</v>
      </c>
      <c r="H3997" s="586">
        <v>3.87</v>
      </c>
      <c r="I3997" s="587">
        <f t="shared" si="187"/>
        <v>235214.73</v>
      </c>
      <c r="J3997" s="589">
        <f t="shared" si="188"/>
        <v>0</v>
      </c>
    </row>
    <row r="3998" spans="1:10">
      <c r="A3998" s="584">
        <v>2016</v>
      </c>
      <c r="B3998" s="585" t="s">
        <v>1127</v>
      </c>
      <c r="C3998" s="585" t="s">
        <v>31</v>
      </c>
      <c r="D3998" s="586">
        <v>45984</v>
      </c>
      <c r="E3998" s="587">
        <v>17.248000000000001</v>
      </c>
      <c r="F3998" s="587">
        <f t="shared" si="186"/>
        <v>793132.03200000001</v>
      </c>
      <c r="G3998" s="588">
        <v>0.19</v>
      </c>
      <c r="H3998" s="586">
        <v>4.54</v>
      </c>
      <c r="I3998" s="587">
        <f t="shared" si="187"/>
        <v>208767.36000000002</v>
      </c>
      <c r="J3998" s="589">
        <f t="shared" si="188"/>
        <v>0</v>
      </c>
    </row>
    <row r="3999" spans="1:10">
      <c r="A3999" s="584">
        <v>2016</v>
      </c>
      <c r="B3999" s="585" t="s">
        <v>1127</v>
      </c>
      <c r="C3999" s="585" t="s">
        <v>31</v>
      </c>
      <c r="D3999" s="586">
        <v>14638</v>
      </c>
      <c r="E3999" s="587">
        <v>16.809999999999999</v>
      </c>
      <c r="F3999" s="587">
        <f t="shared" si="186"/>
        <v>246064.77999999997</v>
      </c>
      <c r="G3999" s="588">
        <v>0.4</v>
      </c>
      <c r="H3999" s="586">
        <v>5.8</v>
      </c>
      <c r="I3999" s="587">
        <f t="shared" si="187"/>
        <v>84900.4</v>
      </c>
      <c r="J3999" s="589">
        <f t="shared" si="188"/>
        <v>0</v>
      </c>
    </row>
    <row r="4000" spans="1:10">
      <c r="A4000" s="584">
        <v>2016</v>
      </c>
      <c r="B4000" s="585" t="s">
        <v>1133</v>
      </c>
      <c r="C4000" s="585" t="s">
        <v>31</v>
      </c>
      <c r="D4000" s="586">
        <v>418850</v>
      </c>
      <c r="E4000" s="587">
        <v>13.84</v>
      </c>
      <c r="F4000" s="587">
        <f t="shared" si="186"/>
        <v>5796884</v>
      </c>
      <c r="G4000" s="588">
        <v>0.6</v>
      </c>
      <c r="H4000" s="586">
        <v>10.9</v>
      </c>
      <c r="I4000" s="587">
        <f t="shared" si="187"/>
        <v>4565465</v>
      </c>
      <c r="J4000" s="589">
        <f t="shared" si="188"/>
        <v>1</v>
      </c>
    </row>
    <row r="4001" spans="1:10">
      <c r="A4001" s="584">
        <v>2016</v>
      </c>
      <c r="B4001" s="585" t="s">
        <v>1127</v>
      </c>
      <c r="C4001" s="585" t="s">
        <v>31</v>
      </c>
      <c r="D4001" s="586">
        <v>29127</v>
      </c>
      <c r="E4001" s="587">
        <v>15.23</v>
      </c>
      <c r="F4001" s="587">
        <f t="shared" si="186"/>
        <v>443604.21</v>
      </c>
      <c r="G4001" s="588">
        <v>0.3</v>
      </c>
      <c r="H4001" s="586">
        <v>5.3</v>
      </c>
      <c r="I4001" s="587">
        <f t="shared" si="187"/>
        <v>154373.1</v>
      </c>
      <c r="J4001" s="589">
        <f t="shared" si="188"/>
        <v>0</v>
      </c>
    </row>
    <row r="4002" spans="1:10">
      <c r="A4002" s="584">
        <v>2016</v>
      </c>
      <c r="B4002" s="585" t="s">
        <v>1127</v>
      </c>
      <c r="C4002" s="585" t="s">
        <v>31</v>
      </c>
      <c r="D4002" s="586">
        <v>286158</v>
      </c>
      <c r="E4002" s="587">
        <v>17.04</v>
      </c>
      <c r="F4002" s="587">
        <f t="shared" si="186"/>
        <v>4876132.3199999994</v>
      </c>
      <c r="G4002" s="588">
        <v>0.25</v>
      </c>
      <c r="H4002" s="586">
        <v>4.8</v>
      </c>
      <c r="I4002" s="587">
        <f t="shared" si="187"/>
        <v>1373558.4</v>
      </c>
      <c r="J4002" s="589">
        <f t="shared" si="188"/>
        <v>0</v>
      </c>
    </row>
    <row r="4003" spans="1:10">
      <c r="A4003" s="584">
        <v>2016</v>
      </c>
      <c r="B4003" s="585" t="s">
        <v>1131</v>
      </c>
      <c r="C4003" s="585" t="s">
        <v>31</v>
      </c>
      <c r="D4003" s="586">
        <v>47417</v>
      </c>
      <c r="E4003" s="587">
        <v>23.762</v>
      </c>
      <c r="F4003" s="587">
        <f t="shared" si="186"/>
        <v>1126722.754</v>
      </c>
      <c r="G4003" s="588">
        <v>0.91</v>
      </c>
      <c r="H4003" s="586">
        <v>10.7</v>
      </c>
      <c r="I4003" s="587">
        <f t="shared" si="187"/>
        <v>507361.89999999997</v>
      </c>
      <c r="J4003" s="589">
        <f t="shared" si="188"/>
        <v>0</v>
      </c>
    </row>
    <row r="4004" spans="1:10">
      <c r="A4004" s="584">
        <v>2016</v>
      </c>
      <c r="B4004" s="585" t="s">
        <v>1131</v>
      </c>
      <c r="C4004" s="585" t="s">
        <v>31</v>
      </c>
      <c r="D4004" s="586">
        <v>266091</v>
      </c>
      <c r="E4004" s="587">
        <v>22.248000000000001</v>
      </c>
      <c r="F4004" s="587">
        <f t="shared" si="186"/>
        <v>5919992.568</v>
      </c>
      <c r="G4004" s="588">
        <v>0.51</v>
      </c>
      <c r="H4004" s="586">
        <v>11.7</v>
      </c>
      <c r="I4004" s="587">
        <f t="shared" si="187"/>
        <v>3113264.6999999997</v>
      </c>
      <c r="J4004" s="589">
        <f t="shared" si="188"/>
        <v>0</v>
      </c>
    </row>
    <row r="4005" spans="1:10">
      <c r="A4005" s="584">
        <v>2016</v>
      </c>
      <c r="B4005" s="585" t="s">
        <v>1131</v>
      </c>
      <c r="C4005" s="585" t="s">
        <v>31</v>
      </c>
      <c r="D4005" s="586">
        <v>22998</v>
      </c>
      <c r="E4005" s="587">
        <v>24.507999999999999</v>
      </c>
      <c r="F4005" s="587">
        <f t="shared" si="186"/>
        <v>563634.98399999994</v>
      </c>
      <c r="G4005" s="588">
        <v>0.78</v>
      </c>
      <c r="H4005" s="586">
        <v>12.35</v>
      </c>
      <c r="I4005" s="587">
        <f t="shared" si="187"/>
        <v>284025.3</v>
      </c>
      <c r="J4005" s="589">
        <f t="shared" si="188"/>
        <v>0</v>
      </c>
    </row>
    <row r="4006" spans="1:10">
      <c r="A4006" s="584">
        <v>2016</v>
      </c>
      <c r="B4006" s="585" t="s">
        <v>1131</v>
      </c>
      <c r="C4006" s="585" t="s">
        <v>31</v>
      </c>
      <c r="D4006" s="586">
        <v>50690</v>
      </c>
      <c r="E4006" s="587">
        <v>24.212</v>
      </c>
      <c r="F4006" s="587">
        <f t="shared" si="186"/>
        <v>1227306.28</v>
      </c>
      <c r="G4006" s="588">
        <v>0.78</v>
      </c>
      <c r="H4006" s="586">
        <v>12.71</v>
      </c>
      <c r="I4006" s="587">
        <f t="shared" si="187"/>
        <v>644269.9</v>
      </c>
      <c r="J4006" s="589">
        <f t="shared" si="188"/>
        <v>0</v>
      </c>
    </row>
    <row r="4007" spans="1:10">
      <c r="A4007" s="584">
        <v>2016</v>
      </c>
      <c r="B4007" s="585" t="s">
        <v>1131</v>
      </c>
      <c r="C4007" s="585" t="s">
        <v>31</v>
      </c>
      <c r="D4007" s="586">
        <v>21129</v>
      </c>
      <c r="E4007" s="587">
        <v>23.911999999999999</v>
      </c>
      <c r="F4007" s="587">
        <f t="shared" si="186"/>
        <v>505236.64799999999</v>
      </c>
      <c r="G4007" s="588">
        <v>0.96</v>
      </c>
      <c r="H4007" s="586">
        <v>10.94</v>
      </c>
      <c r="I4007" s="587">
        <f t="shared" si="187"/>
        <v>231151.25999999998</v>
      </c>
      <c r="J4007" s="589">
        <f t="shared" si="188"/>
        <v>0</v>
      </c>
    </row>
    <row r="4008" spans="1:10">
      <c r="A4008" s="584">
        <v>2016</v>
      </c>
      <c r="B4008" s="585" t="s">
        <v>1131</v>
      </c>
      <c r="C4008" s="585" t="s">
        <v>31</v>
      </c>
      <c r="D4008" s="586">
        <v>7880</v>
      </c>
      <c r="E4008" s="587">
        <v>23.77</v>
      </c>
      <c r="F4008" s="587">
        <f t="shared" si="186"/>
        <v>187307.6</v>
      </c>
      <c r="G4008" s="588">
        <v>0.99</v>
      </c>
      <c r="H4008" s="586">
        <v>10.4</v>
      </c>
      <c r="I4008" s="587">
        <f t="shared" si="187"/>
        <v>81952</v>
      </c>
      <c r="J4008" s="589">
        <f t="shared" si="188"/>
        <v>0</v>
      </c>
    </row>
    <row r="4009" spans="1:10">
      <c r="A4009" s="584">
        <v>2016</v>
      </c>
      <c r="B4009" s="585" t="s">
        <v>1127</v>
      </c>
      <c r="C4009" s="585" t="s">
        <v>31</v>
      </c>
      <c r="D4009" s="586">
        <v>33586</v>
      </c>
      <c r="E4009" s="587">
        <v>17.61</v>
      </c>
      <c r="F4009" s="587">
        <f t="shared" si="186"/>
        <v>591449.46</v>
      </c>
      <c r="G4009" s="588">
        <v>0.2</v>
      </c>
      <c r="H4009" s="586">
        <v>4.4000000000000004</v>
      </c>
      <c r="I4009" s="587">
        <f t="shared" si="187"/>
        <v>147778.40000000002</v>
      </c>
      <c r="J4009" s="589">
        <f t="shared" si="188"/>
        <v>0</v>
      </c>
    </row>
    <row r="4010" spans="1:10">
      <c r="A4010" s="584">
        <v>2016</v>
      </c>
      <c r="B4010" s="585" t="s">
        <v>1127</v>
      </c>
      <c r="C4010" s="585" t="s">
        <v>31</v>
      </c>
      <c r="D4010" s="586">
        <v>163264</v>
      </c>
      <c r="E4010" s="587">
        <v>16.89</v>
      </c>
      <c r="F4010" s="587">
        <f t="shared" si="186"/>
        <v>2757528.96</v>
      </c>
      <c r="G4010" s="588">
        <v>0.28000000000000003</v>
      </c>
      <c r="H4010" s="586">
        <v>6</v>
      </c>
      <c r="I4010" s="587">
        <f t="shared" si="187"/>
        <v>979584</v>
      </c>
      <c r="J4010" s="589">
        <f t="shared" si="188"/>
        <v>0</v>
      </c>
    </row>
    <row r="4011" spans="1:10">
      <c r="A4011" s="584">
        <v>2016</v>
      </c>
      <c r="B4011" s="585" t="s">
        <v>1127</v>
      </c>
      <c r="C4011" s="585" t="s">
        <v>31</v>
      </c>
      <c r="D4011" s="586">
        <v>66497</v>
      </c>
      <c r="E4011" s="587">
        <v>16.84</v>
      </c>
      <c r="F4011" s="587">
        <f t="shared" si="186"/>
        <v>1119809.48</v>
      </c>
      <c r="G4011" s="588">
        <v>0.38</v>
      </c>
      <c r="H4011" s="586">
        <v>5.7</v>
      </c>
      <c r="I4011" s="587">
        <f t="shared" si="187"/>
        <v>379032.9</v>
      </c>
      <c r="J4011" s="589">
        <f t="shared" si="188"/>
        <v>0</v>
      </c>
    </row>
    <row r="4012" spans="1:10">
      <c r="A4012" s="584">
        <v>2016</v>
      </c>
      <c r="B4012" s="585" t="s">
        <v>1127</v>
      </c>
      <c r="C4012" s="585" t="s">
        <v>31</v>
      </c>
      <c r="D4012" s="586">
        <v>32303</v>
      </c>
      <c r="E4012" s="587">
        <v>16.89</v>
      </c>
      <c r="F4012" s="587">
        <f t="shared" si="186"/>
        <v>545597.67000000004</v>
      </c>
      <c r="G4012" s="588">
        <v>0.28999999999999998</v>
      </c>
      <c r="H4012" s="586">
        <v>5.9</v>
      </c>
      <c r="I4012" s="587">
        <f t="shared" si="187"/>
        <v>190587.7</v>
      </c>
      <c r="J4012" s="589">
        <f t="shared" si="188"/>
        <v>0</v>
      </c>
    </row>
    <row r="4013" spans="1:10">
      <c r="A4013" s="584">
        <v>2016</v>
      </c>
      <c r="B4013" s="585" t="s">
        <v>1127</v>
      </c>
      <c r="C4013" s="585" t="s">
        <v>31</v>
      </c>
      <c r="D4013" s="586">
        <v>148851</v>
      </c>
      <c r="E4013" s="587">
        <v>17.600000000000001</v>
      </c>
      <c r="F4013" s="587">
        <f t="shared" si="186"/>
        <v>2619777.6</v>
      </c>
      <c r="G4013" s="588">
        <v>0.24</v>
      </c>
      <c r="H4013" s="586">
        <v>5.7</v>
      </c>
      <c r="I4013" s="587">
        <f t="shared" si="187"/>
        <v>848450.70000000007</v>
      </c>
      <c r="J4013" s="589">
        <f t="shared" si="188"/>
        <v>0</v>
      </c>
    </row>
    <row r="4014" spans="1:10">
      <c r="A4014" s="584">
        <v>2016</v>
      </c>
      <c r="B4014" s="585" t="s">
        <v>1127</v>
      </c>
      <c r="C4014" s="585" t="s">
        <v>31</v>
      </c>
      <c r="D4014" s="586">
        <v>14937</v>
      </c>
      <c r="E4014" s="587">
        <v>18.8</v>
      </c>
      <c r="F4014" s="587">
        <f t="shared" si="186"/>
        <v>280815.60000000003</v>
      </c>
      <c r="G4014" s="588">
        <v>0.32</v>
      </c>
      <c r="H4014" s="586">
        <v>3.7</v>
      </c>
      <c r="I4014" s="587">
        <f t="shared" si="187"/>
        <v>55266.9</v>
      </c>
      <c r="J4014" s="589">
        <f t="shared" si="188"/>
        <v>0</v>
      </c>
    </row>
    <row r="4015" spans="1:10">
      <c r="A4015" s="584">
        <v>2016</v>
      </c>
      <c r="B4015" s="585" t="s">
        <v>1127</v>
      </c>
      <c r="C4015" s="585" t="s">
        <v>31</v>
      </c>
      <c r="D4015" s="586">
        <v>48939</v>
      </c>
      <c r="E4015" s="587">
        <v>17.670000000000002</v>
      </c>
      <c r="F4015" s="587">
        <f t="shared" si="186"/>
        <v>864752.13000000012</v>
      </c>
      <c r="G4015" s="588">
        <v>0.19</v>
      </c>
      <c r="H4015" s="586">
        <v>4.3</v>
      </c>
      <c r="I4015" s="587">
        <f t="shared" si="187"/>
        <v>210437.69999999998</v>
      </c>
      <c r="J4015" s="589">
        <f t="shared" si="188"/>
        <v>0</v>
      </c>
    </row>
    <row r="4016" spans="1:10">
      <c r="A4016" s="584">
        <v>2016</v>
      </c>
      <c r="B4016" s="585" t="s">
        <v>1127</v>
      </c>
      <c r="C4016" s="585" t="s">
        <v>31</v>
      </c>
      <c r="D4016" s="586">
        <v>16467</v>
      </c>
      <c r="E4016" s="587">
        <v>17.45</v>
      </c>
      <c r="F4016" s="587">
        <f t="shared" si="186"/>
        <v>287349.14999999997</v>
      </c>
      <c r="G4016" s="588">
        <v>0.28999999999999998</v>
      </c>
      <c r="H4016" s="586">
        <v>6.4</v>
      </c>
      <c r="I4016" s="587">
        <f t="shared" si="187"/>
        <v>105388.8</v>
      </c>
      <c r="J4016" s="589">
        <f t="shared" si="188"/>
        <v>0</v>
      </c>
    </row>
    <row r="4017" spans="1:10">
      <c r="A4017" s="584">
        <v>2016</v>
      </c>
      <c r="B4017" s="585" t="s">
        <v>1127</v>
      </c>
      <c r="C4017" s="585" t="s">
        <v>31</v>
      </c>
      <c r="D4017" s="586">
        <v>28915</v>
      </c>
      <c r="E4017" s="587">
        <v>16.513000000000002</v>
      </c>
      <c r="F4017" s="587">
        <f t="shared" si="186"/>
        <v>477473.39500000008</v>
      </c>
      <c r="G4017" s="588">
        <v>0.34</v>
      </c>
      <c r="H4017" s="586">
        <v>5.0999999999999996</v>
      </c>
      <c r="I4017" s="587">
        <f t="shared" si="187"/>
        <v>147466.5</v>
      </c>
      <c r="J4017" s="589">
        <f t="shared" si="188"/>
        <v>0</v>
      </c>
    </row>
    <row r="4018" spans="1:10">
      <c r="A4018" s="584">
        <v>2016</v>
      </c>
      <c r="B4018" s="585" t="s">
        <v>1127</v>
      </c>
      <c r="C4018" s="585" t="s">
        <v>31</v>
      </c>
      <c r="D4018" s="586">
        <v>44346</v>
      </c>
      <c r="E4018" s="587">
        <v>16.702999999999999</v>
      </c>
      <c r="F4018" s="587">
        <f t="shared" si="186"/>
        <v>740711.23800000001</v>
      </c>
      <c r="G4018" s="588">
        <v>0.39</v>
      </c>
      <c r="H4018" s="586">
        <v>6.1</v>
      </c>
      <c r="I4018" s="587">
        <f t="shared" si="187"/>
        <v>270510.59999999998</v>
      </c>
      <c r="J4018" s="589">
        <f t="shared" si="188"/>
        <v>0</v>
      </c>
    </row>
    <row r="4019" spans="1:10">
      <c r="A4019" s="584">
        <v>2016</v>
      </c>
      <c r="B4019" s="585" t="s">
        <v>1127</v>
      </c>
      <c r="C4019" s="585" t="s">
        <v>31</v>
      </c>
      <c r="D4019" s="586">
        <v>15112</v>
      </c>
      <c r="E4019" s="587">
        <v>16.571999999999999</v>
      </c>
      <c r="F4019" s="587">
        <f t="shared" si="186"/>
        <v>250436.06399999998</v>
      </c>
      <c r="G4019" s="588">
        <v>0.39</v>
      </c>
      <c r="H4019" s="586">
        <v>6.9</v>
      </c>
      <c r="I4019" s="587">
        <f t="shared" si="187"/>
        <v>104272.8</v>
      </c>
      <c r="J4019" s="589">
        <f t="shared" si="188"/>
        <v>0</v>
      </c>
    </row>
    <row r="4020" spans="1:10">
      <c r="A4020" s="584">
        <v>2016</v>
      </c>
      <c r="B4020" s="585" t="s">
        <v>1127</v>
      </c>
      <c r="C4020" s="585" t="s">
        <v>31</v>
      </c>
      <c r="D4020" s="586">
        <v>14627</v>
      </c>
      <c r="E4020" s="587">
        <v>17.015999999999998</v>
      </c>
      <c r="F4020" s="587">
        <f t="shared" si="186"/>
        <v>248893.03199999998</v>
      </c>
      <c r="G4020" s="588">
        <v>0.27</v>
      </c>
      <c r="H4020" s="586">
        <v>5.2</v>
      </c>
      <c r="I4020" s="587">
        <f t="shared" si="187"/>
        <v>76060.400000000009</v>
      </c>
      <c r="J4020" s="589">
        <f t="shared" si="188"/>
        <v>0</v>
      </c>
    </row>
    <row r="4021" spans="1:10">
      <c r="A4021" s="584">
        <v>2016</v>
      </c>
      <c r="B4021" s="585" t="s">
        <v>1127</v>
      </c>
      <c r="C4021" s="585" t="s">
        <v>31</v>
      </c>
      <c r="D4021" s="586">
        <v>73623</v>
      </c>
      <c r="E4021" s="587">
        <v>16.815999999999999</v>
      </c>
      <c r="F4021" s="587">
        <f t="shared" si="186"/>
        <v>1238044.368</v>
      </c>
      <c r="G4021" s="588">
        <v>0.3</v>
      </c>
      <c r="H4021" s="586">
        <v>6.2</v>
      </c>
      <c r="I4021" s="587">
        <f t="shared" si="187"/>
        <v>456462.60000000003</v>
      </c>
      <c r="J4021" s="589">
        <f t="shared" si="188"/>
        <v>0</v>
      </c>
    </row>
    <row r="4022" spans="1:10">
      <c r="A4022" s="584">
        <v>2016</v>
      </c>
      <c r="B4022" s="585" t="s">
        <v>1127</v>
      </c>
      <c r="C4022" s="585" t="s">
        <v>31</v>
      </c>
      <c r="D4022" s="586">
        <v>29031</v>
      </c>
      <c r="E4022" s="587">
        <v>16.608000000000001</v>
      </c>
      <c r="F4022" s="587">
        <f t="shared" si="186"/>
        <v>482146.848</v>
      </c>
      <c r="G4022" s="588">
        <v>0.31</v>
      </c>
      <c r="H4022" s="586">
        <v>4.7</v>
      </c>
      <c r="I4022" s="587">
        <f t="shared" si="187"/>
        <v>136445.70000000001</v>
      </c>
      <c r="J4022" s="589">
        <f t="shared" si="188"/>
        <v>0</v>
      </c>
    </row>
    <row r="4023" spans="1:10">
      <c r="A4023" s="584">
        <v>2016</v>
      </c>
      <c r="B4023" s="585" t="s">
        <v>1127</v>
      </c>
      <c r="C4023" s="585" t="s">
        <v>31</v>
      </c>
      <c r="D4023" s="586">
        <v>43859</v>
      </c>
      <c r="E4023" s="587">
        <v>16.593</v>
      </c>
      <c r="F4023" s="587">
        <f t="shared" si="186"/>
        <v>727752.38699999999</v>
      </c>
      <c r="G4023" s="588">
        <v>0.33</v>
      </c>
      <c r="H4023" s="586">
        <v>4.5999999999999996</v>
      </c>
      <c r="I4023" s="587">
        <f t="shared" si="187"/>
        <v>201751.4</v>
      </c>
      <c r="J4023" s="589">
        <f t="shared" si="188"/>
        <v>0</v>
      </c>
    </row>
    <row r="4024" spans="1:10">
      <c r="A4024" s="584">
        <v>2016</v>
      </c>
      <c r="B4024" s="585" t="s">
        <v>1127</v>
      </c>
      <c r="C4024" s="585" t="s">
        <v>31</v>
      </c>
      <c r="D4024" s="586">
        <v>58748</v>
      </c>
      <c r="E4024" s="587">
        <v>16.733000000000001</v>
      </c>
      <c r="F4024" s="587">
        <f t="shared" si="186"/>
        <v>983030.28399999999</v>
      </c>
      <c r="G4024" s="588">
        <v>0.26</v>
      </c>
      <c r="H4024" s="586">
        <v>5.2</v>
      </c>
      <c r="I4024" s="587">
        <f t="shared" si="187"/>
        <v>305489.60000000003</v>
      </c>
      <c r="J4024" s="589">
        <f t="shared" si="188"/>
        <v>0</v>
      </c>
    </row>
    <row r="4025" spans="1:10">
      <c r="A4025" s="584">
        <v>2016</v>
      </c>
      <c r="B4025" s="585" t="s">
        <v>1127</v>
      </c>
      <c r="C4025" s="585" t="s">
        <v>31</v>
      </c>
      <c r="D4025" s="586">
        <v>29428</v>
      </c>
      <c r="E4025" s="587">
        <v>16.733000000000001</v>
      </c>
      <c r="F4025" s="587">
        <f t="shared" si="186"/>
        <v>492418.72399999999</v>
      </c>
      <c r="G4025" s="588">
        <v>0.31</v>
      </c>
      <c r="H4025" s="586">
        <v>5.2</v>
      </c>
      <c r="I4025" s="587">
        <f t="shared" si="187"/>
        <v>153025.60000000001</v>
      </c>
      <c r="J4025" s="589">
        <f t="shared" si="188"/>
        <v>0</v>
      </c>
    </row>
    <row r="4026" spans="1:10">
      <c r="A4026" s="584">
        <v>2016</v>
      </c>
      <c r="B4026" s="585" t="s">
        <v>1133</v>
      </c>
      <c r="C4026" s="585" t="s">
        <v>31</v>
      </c>
      <c r="D4026" s="586">
        <v>780305</v>
      </c>
      <c r="E4026" s="587">
        <v>13.78</v>
      </c>
      <c r="F4026" s="587">
        <f t="shared" si="186"/>
        <v>10752602.9</v>
      </c>
      <c r="G4026" s="588">
        <v>0.9</v>
      </c>
      <c r="H4026" s="586">
        <v>16.2</v>
      </c>
      <c r="I4026" s="587">
        <f t="shared" si="187"/>
        <v>12640941</v>
      </c>
      <c r="J4026" s="589">
        <f t="shared" si="188"/>
        <v>1</v>
      </c>
    </row>
    <row r="4027" spans="1:10">
      <c r="A4027" s="584">
        <v>2016</v>
      </c>
      <c r="B4027" s="585" t="s">
        <v>1127</v>
      </c>
      <c r="C4027" s="585" t="s">
        <v>31</v>
      </c>
      <c r="D4027" s="586">
        <v>16349</v>
      </c>
      <c r="E4027" s="587">
        <v>17.276</v>
      </c>
      <c r="F4027" s="587">
        <f t="shared" si="186"/>
        <v>282445.32400000002</v>
      </c>
      <c r="G4027" s="588">
        <v>0.18</v>
      </c>
      <c r="H4027" s="586">
        <v>4.8</v>
      </c>
      <c r="I4027" s="587">
        <f t="shared" si="187"/>
        <v>78475.199999999997</v>
      </c>
      <c r="J4027" s="589">
        <f t="shared" si="188"/>
        <v>0</v>
      </c>
    </row>
    <row r="4028" spans="1:10">
      <c r="A4028" s="584">
        <v>2016</v>
      </c>
      <c r="B4028" s="585" t="s">
        <v>1127</v>
      </c>
      <c r="C4028" s="585" t="s">
        <v>31</v>
      </c>
      <c r="D4028" s="586">
        <v>16551</v>
      </c>
      <c r="E4028" s="587">
        <v>16.718</v>
      </c>
      <c r="F4028" s="587">
        <f t="shared" si="186"/>
        <v>276699.61800000002</v>
      </c>
      <c r="G4028" s="588">
        <v>0.28999999999999998</v>
      </c>
      <c r="H4028" s="586">
        <v>5.8</v>
      </c>
      <c r="I4028" s="587">
        <f t="shared" si="187"/>
        <v>95995.8</v>
      </c>
      <c r="J4028" s="589">
        <f t="shared" si="188"/>
        <v>0</v>
      </c>
    </row>
    <row r="4029" spans="1:10">
      <c r="A4029" s="584">
        <v>2016</v>
      </c>
      <c r="B4029" s="585" t="s">
        <v>1127</v>
      </c>
      <c r="C4029" s="585" t="s">
        <v>31</v>
      </c>
      <c r="D4029" s="586">
        <v>18171</v>
      </c>
      <c r="E4029" s="587">
        <v>17.04</v>
      </c>
      <c r="F4029" s="587">
        <f t="shared" si="186"/>
        <v>309633.83999999997</v>
      </c>
      <c r="G4029" s="588">
        <v>0.28999999999999998</v>
      </c>
      <c r="H4029" s="586">
        <v>5.5</v>
      </c>
      <c r="I4029" s="587">
        <f t="shared" si="187"/>
        <v>99940.5</v>
      </c>
      <c r="J4029" s="589">
        <f t="shared" si="188"/>
        <v>0</v>
      </c>
    </row>
    <row r="4030" spans="1:10">
      <c r="A4030" s="584">
        <v>2016</v>
      </c>
      <c r="B4030" s="585" t="s">
        <v>1127</v>
      </c>
      <c r="C4030" s="585" t="s">
        <v>31</v>
      </c>
      <c r="D4030" s="586">
        <v>16452</v>
      </c>
      <c r="E4030" s="587">
        <v>16.77</v>
      </c>
      <c r="F4030" s="587">
        <f t="shared" si="186"/>
        <v>275900.03999999998</v>
      </c>
      <c r="G4030" s="588">
        <v>0.28000000000000003</v>
      </c>
      <c r="H4030" s="586">
        <v>6.3</v>
      </c>
      <c r="I4030" s="587">
        <f t="shared" si="187"/>
        <v>103647.59999999999</v>
      </c>
      <c r="J4030" s="589">
        <f t="shared" si="188"/>
        <v>0</v>
      </c>
    </row>
    <row r="4031" spans="1:10">
      <c r="A4031" s="584">
        <v>2016</v>
      </c>
      <c r="B4031" s="585" t="s">
        <v>1133</v>
      </c>
      <c r="C4031" s="585" t="s">
        <v>31</v>
      </c>
      <c r="D4031" s="586">
        <v>188383</v>
      </c>
      <c r="E4031" s="587">
        <v>10.210000000000001</v>
      </c>
      <c r="F4031" s="587">
        <f t="shared" si="186"/>
        <v>1923390.4300000002</v>
      </c>
      <c r="G4031" s="588">
        <v>2.38</v>
      </c>
      <c r="H4031" s="586">
        <v>30</v>
      </c>
      <c r="I4031" s="587">
        <f t="shared" si="187"/>
        <v>5651490</v>
      </c>
      <c r="J4031" s="589">
        <f t="shared" si="188"/>
        <v>1</v>
      </c>
    </row>
    <row r="4032" spans="1:10">
      <c r="A4032" s="584">
        <v>2016</v>
      </c>
      <c r="B4032" s="585" t="s">
        <v>1127</v>
      </c>
      <c r="C4032" s="585" t="s">
        <v>31</v>
      </c>
      <c r="D4032" s="586">
        <v>16252</v>
      </c>
      <c r="E4032" s="587">
        <v>17.498000000000001</v>
      </c>
      <c r="F4032" s="587">
        <f t="shared" si="186"/>
        <v>284377.49600000004</v>
      </c>
      <c r="G4032" s="588">
        <v>0.19</v>
      </c>
      <c r="H4032" s="586">
        <v>4.5</v>
      </c>
      <c r="I4032" s="587">
        <f t="shared" si="187"/>
        <v>73134</v>
      </c>
      <c r="J4032" s="589">
        <f t="shared" si="188"/>
        <v>0</v>
      </c>
    </row>
    <row r="4033" spans="1:10">
      <c r="A4033" s="584">
        <v>2016</v>
      </c>
      <c r="B4033" s="585" t="s">
        <v>1131</v>
      </c>
      <c r="C4033" s="585" t="s">
        <v>31</v>
      </c>
      <c r="D4033" s="586">
        <v>18946</v>
      </c>
      <c r="E4033" s="587">
        <v>23.19</v>
      </c>
      <c r="F4033" s="587">
        <f t="shared" si="186"/>
        <v>439357.74000000005</v>
      </c>
      <c r="G4033" s="588">
        <v>3.26</v>
      </c>
      <c r="H4033" s="586">
        <v>9.9</v>
      </c>
      <c r="I4033" s="587">
        <f t="shared" si="187"/>
        <v>187565.4</v>
      </c>
      <c r="J4033" s="589">
        <f t="shared" si="188"/>
        <v>0</v>
      </c>
    </row>
    <row r="4034" spans="1:10">
      <c r="A4034" s="584">
        <v>2016</v>
      </c>
      <c r="B4034" s="585" t="s">
        <v>1127</v>
      </c>
      <c r="C4034" s="585" t="s">
        <v>31</v>
      </c>
      <c r="D4034" s="586">
        <v>245440</v>
      </c>
      <c r="E4034" s="587">
        <v>17.744</v>
      </c>
      <c r="F4034" s="587">
        <f t="shared" si="186"/>
        <v>4355087.3600000003</v>
      </c>
      <c r="G4034" s="588">
        <v>0.25</v>
      </c>
      <c r="H4034" s="586">
        <v>4.9000000000000004</v>
      </c>
      <c r="I4034" s="587">
        <f t="shared" si="187"/>
        <v>1202656</v>
      </c>
      <c r="J4034" s="589">
        <f t="shared" si="188"/>
        <v>0</v>
      </c>
    </row>
    <row r="4035" spans="1:10">
      <c r="A4035" s="584">
        <v>2016</v>
      </c>
      <c r="B4035" s="585" t="s">
        <v>1127</v>
      </c>
      <c r="C4035" s="585" t="s">
        <v>31</v>
      </c>
      <c r="D4035" s="586">
        <v>72132</v>
      </c>
      <c r="E4035" s="587">
        <v>17.686</v>
      </c>
      <c r="F4035" s="587">
        <f t="shared" ref="F4035:F4098" si="189">E4035*D4035</f>
        <v>1275726.5519999999</v>
      </c>
      <c r="G4035" s="588">
        <v>0.25</v>
      </c>
      <c r="H4035" s="586">
        <v>4.8</v>
      </c>
      <c r="I4035" s="587">
        <f t="shared" ref="I4035:I4098" si="190">H4035*D4035</f>
        <v>346233.59999999998</v>
      </c>
      <c r="J4035" s="589">
        <f t="shared" ref="J4035:J4098" si="191">IF(B4035="LIG",1,0)</f>
        <v>0</v>
      </c>
    </row>
    <row r="4036" spans="1:10">
      <c r="A4036" s="584">
        <v>2016</v>
      </c>
      <c r="B4036" s="585" t="s">
        <v>1127</v>
      </c>
      <c r="C4036" s="585" t="s">
        <v>31</v>
      </c>
      <c r="D4036" s="586">
        <v>31638</v>
      </c>
      <c r="E4036" s="587">
        <v>17.738</v>
      </c>
      <c r="F4036" s="587">
        <f t="shared" si="189"/>
        <v>561194.84400000004</v>
      </c>
      <c r="G4036" s="588">
        <v>0.19</v>
      </c>
      <c r="H4036" s="586">
        <v>4.2</v>
      </c>
      <c r="I4036" s="587">
        <f t="shared" si="190"/>
        <v>132879.6</v>
      </c>
      <c r="J4036" s="589">
        <f t="shared" si="191"/>
        <v>0</v>
      </c>
    </row>
    <row r="4037" spans="1:10">
      <c r="A4037" s="584">
        <v>2016</v>
      </c>
      <c r="B4037" s="585" t="s">
        <v>1127</v>
      </c>
      <c r="C4037" s="585" t="s">
        <v>31</v>
      </c>
      <c r="D4037" s="586">
        <v>15961</v>
      </c>
      <c r="E4037" s="587">
        <v>17.59</v>
      </c>
      <c r="F4037" s="587">
        <f t="shared" si="189"/>
        <v>280753.99</v>
      </c>
      <c r="G4037" s="588">
        <v>0.2</v>
      </c>
      <c r="H4037" s="586">
        <v>4.4000000000000004</v>
      </c>
      <c r="I4037" s="587">
        <f t="shared" si="190"/>
        <v>70228.400000000009</v>
      </c>
      <c r="J4037" s="589">
        <f t="shared" si="191"/>
        <v>0</v>
      </c>
    </row>
    <row r="4038" spans="1:10">
      <c r="A4038" s="584">
        <v>2016</v>
      </c>
      <c r="B4038" s="585" t="s">
        <v>1127</v>
      </c>
      <c r="C4038" s="585" t="s">
        <v>31</v>
      </c>
      <c r="D4038" s="586">
        <v>214045</v>
      </c>
      <c r="E4038" s="587">
        <v>17.652000000000001</v>
      </c>
      <c r="F4038" s="587">
        <f t="shared" si="189"/>
        <v>3778322.3400000003</v>
      </c>
      <c r="G4038" s="588">
        <v>0.25</v>
      </c>
      <c r="H4038" s="586">
        <v>5.5</v>
      </c>
      <c r="I4038" s="587">
        <f t="shared" si="190"/>
        <v>1177247.5</v>
      </c>
      <c r="J4038" s="589">
        <f t="shared" si="191"/>
        <v>0</v>
      </c>
    </row>
    <row r="4039" spans="1:10">
      <c r="A4039" s="584">
        <v>2016</v>
      </c>
      <c r="B4039" s="585" t="s">
        <v>1127</v>
      </c>
      <c r="C4039" s="585" t="s">
        <v>31</v>
      </c>
      <c r="D4039" s="586">
        <v>105984</v>
      </c>
      <c r="E4039" s="587">
        <v>17.006</v>
      </c>
      <c r="F4039" s="587">
        <f t="shared" si="189"/>
        <v>1802363.9040000001</v>
      </c>
      <c r="G4039" s="588">
        <v>0.26</v>
      </c>
      <c r="H4039" s="586">
        <v>4.7</v>
      </c>
      <c r="I4039" s="587">
        <f t="shared" si="190"/>
        <v>498124.80000000005</v>
      </c>
      <c r="J4039" s="589">
        <f t="shared" si="191"/>
        <v>0</v>
      </c>
    </row>
    <row r="4040" spans="1:10">
      <c r="A4040" s="584">
        <v>2016</v>
      </c>
      <c r="B4040" s="585" t="s">
        <v>1127</v>
      </c>
      <c r="C4040" s="585" t="s">
        <v>31</v>
      </c>
      <c r="D4040" s="586">
        <v>75848</v>
      </c>
      <c r="E4040" s="587">
        <v>17.899999999999999</v>
      </c>
      <c r="F4040" s="587">
        <f t="shared" si="189"/>
        <v>1357679.2</v>
      </c>
      <c r="G4040" s="588">
        <v>0.24</v>
      </c>
      <c r="H4040" s="586">
        <v>5.5</v>
      </c>
      <c r="I4040" s="587">
        <f t="shared" si="190"/>
        <v>417164</v>
      </c>
      <c r="J4040" s="589">
        <f t="shared" si="191"/>
        <v>0</v>
      </c>
    </row>
    <row r="4041" spans="1:10">
      <c r="A4041" s="584">
        <v>2016</v>
      </c>
      <c r="B4041" s="585" t="s">
        <v>1127</v>
      </c>
      <c r="C4041" s="585" t="s">
        <v>31</v>
      </c>
      <c r="D4041" s="586">
        <v>30376</v>
      </c>
      <c r="E4041" s="587">
        <v>17.658000000000001</v>
      </c>
      <c r="F4041" s="587">
        <f t="shared" si="189"/>
        <v>536379.40800000005</v>
      </c>
      <c r="G4041" s="588">
        <v>0.37</v>
      </c>
      <c r="H4041" s="586">
        <v>5</v>
      </c>
      <c r="I4041" s="587">
        <f t="shared" si="190"/>
        <v>151880</v>
      </c>
      <c r="J4041" s="589">
        <f t="shared" si="191"/>
        <v>0</v>
      </c>
    </row>
    <row r="4042" spans="1:10">
      <c r="A4042" s="584">
        <v>2016</v>
      </c>
      <c r="B4042" s="585" t="s">
        <v>1127</v>
      </c>
      <c r="C4042" s="585" t="s">
        <v>31</v>
      </c>
      <c r="D4042" s="586">
        <v>75480</v>
      </c>
      <c r="E4042" s="587">
        <v>16.158000000000001</v>
      </c>
      <c r="F4042" s="587">
        <f t="shared" si="189"/>
        <v>1219605.8400000001</v>
      </c>
      <c r="G4042" s="588">
        <v>0.34</v>
      </c>
      <c r="H4042" s="586">
        <v>4.7</v>
      </c>
      <c r="I4042" s="587">
        <f t="shared" si="190"/>
        <v>354756</v>
      </c>
      <c r="J4042" s="589">
        <f t="shared" si="191"/>
        <v>0</v>
      </c>
    </row>
    <row r="4043" spans="1:10">
      <c r="A4043" s="584">
        <v>2016</v>
      </c>
      <c r="B4043" s="585" t="s">
        <v>1131</v>
      </c>
      <c r="C4043" s="585" t="s">
        <v>31</v>
      </c>
      <c r="D4043" s="586">
        <v>109708</v>
      </c>
      <c r="E4043" s="587">
        <v>23.3</v>
      </c>
      <c r="F4043" s="587">
        <f t="shared" si="189"/>
        <v>2556196.4</v>
      </c>
      <c r="G4043" s="588">
        <v>3.34</v>
      </c>
      <c r="H4043" s="586">
        <v>7.8</v>
      </c>
      <c r="I4043" s="587">
        <f t="shared" si="190"/>
        <v>855722.4</v>
      </c>
      <c r="J4043" s="589">
        <f t="shared" si="191"/>
        <v>0</v>
      </c>
    </row>
    <row r="4044" spans="1:10">
      <c r="A4044" s="584">
        <v>2016</v>
      </c>
      <c r="B4044" s="585" t="s">
        <v>1131</v>
      </c>
      <c r="C4044" s="585" t="s">
        <v>31</v>
      </c>
      <c r="D4044" s="586">
        <v>186194</v>
      </c>
      <c r="E4044" s="587">
        <v>22.21</v>
      </c>
      <c r="F4044" s="587">
        <f t="shared" si="189"/>
        <v>4135368.74</v>
      </c>
      <c r="G4044" s="588">
        <v>3.15</v>
      </c>
      <c r="H4044" s="586">
        <v>9.4</v>
      </c>
      <c r="I4044" s="587">
        <f t="shared" si="190"/>
        <v>1750223.6</v>
      </c>
      <c r="J4044" s="589">
        <f t="shared" si="191"/>
        <v>0</v>
      </c>
    </row>
    <row r="4045" spans="1:10">
      <c r="A4045" s="584">
        <v>2016</v>
      </c>
      <c r="B4045" s="585" t="s">
        <v>1127</v>
      </c>
      <c r="C4045" s="585" t="s">
        <v>31</v>
      </c>
      <c r="D4045" s="586">
        <v>28092</v>
      </c>
      <c r="E4045" s="587">
        <v>16.77</v>
      </c>
      <c r="F4045" s="587">
        <f t="shared" si="189"/>
        <v>471102.83999999997</v>
      </c>
      <c r="G4045" s="588">
        <v>0.3</v>
      </c>
      <c r="H4045" s="586">
        <v>5.0999999999999996</v>
      </c>
      <c r="I4045" s="587">
        <f t="shared" si="190"/>
        <v>143269.19999999998</v>
      </c>
      <c r="J4045" s="589">
        <f t="shared" si="191"/>
        <v>0</v>
      </c>
    </row>
    <row r="4046" spans="1:10">
      <c r="A4046" s="584">
        <v>2016</v>
      </c>
      <c r="B4046" s="585" t="s">
        <v>1127</v>
      </c>
      <c r="C4046" s="585" t="s">
        <v>31</v>
      </c>
      <c r="D4046" s="586">
        <v>28217</v>
      </c>
      <c r="E4046" s="587">
        <v>16.760000000000002</v>
      </c>
      <c r="F4046" s="587">
        <f t="shared" si="189"/>
        <v>472916.92000000004</v>
      </c>
      <c r="G4046" s="588">
        <v>0.37</v>
      </c>
      <c r="H4046" s="586">
        <v>5.3</v>
      </c>
      <c r="I4046" s="587">
        <f t="shared" si="190"/>
        <v>149550.1</v>
      </c>
      <c r="J4046" s="589">
        <f t="shared" si="191"/>
        <v>0</v>
      </c>
    </row>
    <row r="4047" spans="1:10">
      <c r="A4047" s="584">
        <v>2016</v>
      </c>
      <c r="B4047" s="585" t="s">
        <v>1127</v>
      </c>
      <c r="C4047" s="585" t="s">
        <v>31</v>
      </c>
      <c r="D4047" s="586">
        <v>14093</v>
      </c>
      <c r="E4047" s="587">
        <v>16.63</v>
      </c>
      <c r="F4047" s="587">
        <f t="shared" si="189"/>
        <v>234366.59</v>
      </c>
      <c r="G4047" s="588">
        <v>0.28000000000000003</v>
      </c>
      <c r="H4047" s="586">
        <v>4.5</v>
      </c>
      <c r="I4047" s="587">
        <f t="shared" si="190"/>
        <v>63418.5</v>
      </c>
      <c r="J4047" s="589">
        <f t="shared" si="191"/>
        <v>0</v>
      </c>
    </row>
    <row r="4048" spans="1:10">
      <c r="A4048" s="584">
        <v>2016</v>
      </c>
      <c r="B4048" s="585" t="s">
        <v>1127</v>
      </c>
      <c r="C4048" s="585" t="s">
        <v>31</v>
      </c>
      <c r="D4048" s="586">
        <v>28214</v>
      </c>
      <c r="E4048" s="587">
        <v>16.600000000000001</v>
      </c>
      <c r="F4048" s="587">
        <f t="shared" si="189"/>
        <v>468352.4</v>
      </c>
      <c r="G4048" s="588">
        <v>0.3</v>
      </c>
      <c r="H4048" s="586">
        <v>4.4000000000000004</v>
      </c>
      <c r="I4048" s="587">
        <f t="shared" si="190"/>
        <v>124141.6</v>
      </c>
      <c r="J4048" s="589">
        <f t="shared" si="191"/>
        <v>0</v>
      </c>
    </row>
    <row r="4049" spans="1:10">
      <c r="A4049" s="584">
        <v>2016</v>
      </c>
      <c r="B4049" s="585" t="s">
        <v>1131</v>
      </c>
      <c r="C4049" s="585" t="s">
        <v>31</v>
      </c>
      <c r="D4049" s="586">
        <v>25960</v>
      </c>
      <c r="E4049" s="587">
        <v>25.2</v>
      </c>
      <c r="F4049" s="587">
        <f t="shared" si="189"/>
        <v>654192</v>
      </c>
      <c r="G4049" s="588">
        <v>1.62</v>
      </c>
      <c r="H4049" s="586">
        <v>10</v>
      </c>
      <c r="I4049" s="587">
        <f t="shared" si="190"/>
        <v>259600</v>
      </c>
      <c r="J4049" s="589">
        <f t="shared" si="191"/>
        <v>0</v>
      </c>
    </row>
    <row r="4050" spans="1:10">
      <c r="A4050" s="584">
        <v>2016</v>
      </c>
      <c r="B4050" s="585" t="s">
        <v>1131</v>
      </c>
      <c r="C4050" s="585" t="s">
        <v>31</v>
      </c>
      <c r="D4050" s="586">
        <v>28185</v>
      </c>
      <c r="E4050" s="587">
        <v>25.76</v>
      </c>
      <c r="F4050" s="587">
        <f t="shared" si="189"/>
        <v>726045.60000000009</v>
      </c>
      <c r="G4050" s="588">
        <v>1.48</v>
      </c>
      <c r="H4050" s="586">
        <v>8.8000000000000007</v>
      </c>
      <c r="I4050" s="587">
        <f t="shared" si="190"/>
        <v>248028.00000000003</v>
      </c>
      <c r="J4050" s="589">
        <f t="shared" si="191"/>
        <v>0</v>
      </c>
    </row>
    <row r="4051" spans="1:10">
      <c r="A4051" s="584">
        <v>2016</v>
      </c>
      <c r="B4051" s="585" t="s">
        <v>1131</v>
      </c>
      <c r="C4051" s="585" t="s">
        <v>31</v>
      </c>
      <c r="D4051" s="586">
        <v>53971</v>
      </c>
      <c r="E4051" s="587">
        <v>23.51</v>
      </c>
      <c r="F4051" s="587">
        <f t="shared" si="189"/>
        <v>1268858.2100000002</v>
      </c>
      <c r="G4051" s="588">
        <v>1.18</v>
      </c>
      <c r="H4051" s="586">
        <v>11.6</v>
      </c>
      <c r="I4051" s="587">
        <f t="shared" si="190"/>
        <v>626063.6</v>
      </c>
      <c r="J4051" s="589">
        <f t="shared" si="191"/>
        <v>0</v>
      </c>
    </row>
    <row r="4052" spans="1:10">
      <c r="A4052" s="584">
        <v>2016</v>
      </c>
      <c r="B4052" s="585" t="s">
        <v>1131</v>
      </c>
      <c r="C4052" s="585" t="s">
        <v>31</v>
      </c>
      <c r="D4052" s="586">
        <v>11730</v>
      </c>
      <c r="E4052" s="587">
        <v>25.966000000000001</v>
      </c>
      <c r="F4052" s="587">
        <f t="shared" si="189"/>
        <v>304581.18</v>
      </c>
      <c r="G4052" s="588">
        <v>2.25</v>
      </c>
      <c r="H4052" s="586">
        <v>7.1</v>
      </c>
      <c r="I4052" s="587">
        <f t="shared" si="190"/>
        <v>83283</v>
      </c>
      <c r="J4052" s="589">
        <f t="shared" si="191"/>
        <v>0</v>
      </c>
    </row>
    <row r="4053" spans="1:10">
      <c r="A4053" s="584">
        <v>2016</v>
      </c>
      <c r="B4053" s="585" t="s">
        <v>1127</v>
      </c>
      <c r="C4053" s="585" t="s">
        <v>31</v>
      </c>
      <c r="D4053" s="586">
        <v>109844</v>
      </c>
      <c r="E4053" s="587">
        <v>17.571999999999999</v>
      </c>
      <c r="F4053" s="587">
        <f t="shared" si="189"/>
        <v>1930178.7679999999</v>
      </c>
      <c r="G4053" s="588">
        <v>0.24</v>
      </c>
      <c r="H4053" s="586">
        <v>4.3</v>
      </c>
      <c r="I4053" s="587">
        <f t="shared" si="190"/>
        <v>472329.19999999995</v>
      </c>
      <c r="J4053" s="589">
        <f t="shared" si="191"/>
        <v>0</v>
      </c>
    </row>
    <row r="4054" spans="1:10">
      <c r="A4054" s="584">
        <v>2016</v>
      </c>
      <c r="B4054" s="585" t="s">
        <v>1127</v>
      </c>
      <c r="C4054" s="585" t="s">
        <v>31</v>
      </c>
      <c r="D4054" s="586">
        <v>301740</v>
      </c>
      <c r="E4054" s="587">
        <v>16.574000000000002</v>
      </c>
      <c r="F4054" s="587">
        <f t="shared" si="189"/>
        <v>5001038.7600000007</v>
      </c>
      <c r="G4054" s="588">
        <v>0.36</v>
      </c>
      <c r="H4054" s="586">
        <v>4.5999999999999996</v>
      </c>
      <c r="I4054" s="587">
        <f t="shared" si="190"/>
        <v>1388004</v>
      </c>
      <c r="J4054" s="589">
        <f t="shared" si="191"/>
        <v>0</v>
      </c>
    </row>
    <row r="4055" spans="1:10">
      <c r="A4055" s="584">
        <v>2016</v>
      </c>
      <c r="B4055" s="585" t="s">
        <v>1127</v>
      </c>
      <c r="C4055" s="585" t="s">
        <v>31</v>
      </c>
      <c r="D4055" s="586">
        <v>268451</v>
      </c>
      <c r="E4055" s="587">
        <v>16.974</v>
      </c>
      <c r="F4055" s="587">
        <f t="shared" si="189"/>
        <v>4556687.2740000002</v>
      </c>
      <c r="G4055" s="588">
        <v>0.28999999999999998</v>
      </c>
      <c r="H4055" s="586">
        <v>4.5999999999999996</v>
      </c>
      <c r="I4055" s="587">
        <f t="shared" si="190"/>
        <v>1234874.5999999999</v>
      </c>
      <c r="J4055" s="589">
        <f t="shared" si="191"/>
        <v>0</v>
      </c>
    </row>
    <row r="4056" spans="1:10">
      <c r="A4056" s="584">
        <v>2016</v>
      </c>
      <c r="B4056" s="585" t="s">
        <v>1127</v>
      </c>
      <c r="C4056" s="585" t="s">
        <v>31</v>
      </c>
      <c r="D4056" s="586">
        <v>63673</v>
      </c>
      <c r="E4056" s="587">
        <v>16.994</v>
      </c>
      <c r="F4056" s="587">
        <f t="shared" si="189"/>
        <v>1082058.9620000001</v>
      </c>
      <c r="G4056" s="588">
        <v>0.28000000000000003</v>
      </c>
      <c r="H4056" s="586">
        <v>4.7</v>
      </c>
      <c r="I4056" s="587">
        <f t="shared" si="190"/>
        <v>299263.10000000003</v>
      </c>
      <c r="J4056" s="589">
        <f t="shared" si="191"/>
        <v>0</v>
      </c>
    </row>
    <row r="4057" spans="1:10">
      <c r="A4057" s="584">
        <v>2016</v>
      </c>
      <c r="B4057" s="585" t="s">
        <v>1127</v>
      </c>
      <c r="C4057" s="585" t="s">
        <v>31</v>
      </c>
      <c r="D4057" s="586">
        <v>47800</v>
      </c>
      <c r="E4057" s="587">
        <v>17.763999999999999</v>
      </c>
      <c r="F4057" s="587">
        <f t="shared" si="189"/>
        <v>849119.2</v>
      </c>
      <c r="G4057" s="588">
        <v>0.28999999999999998</v>
      </c>
      <c r="H4057" s="586">
        <v>4.5999999999999996</v>
      </c>
      <c r="I4057" s="587">
        <f t="shared" si="190"/>
        <v>219879.99999999997</v>
      </c>
      <c r="J4057" s="589">
        <f t="shared" si="191"/>
        <v>0</v>
      </c>
    </row>
    <row r="4058" spans="1:10">
      <c r="A4058" s="584">
        <v>2016</v>
      </c>
      <c r="B4058" s="585" t="s">
        <v>1131</v>
      </c>
      <c r="C4058" s="585" t="s">
        <v>31</v>
      </c>
      <c r="D4058" s="586">
        <v>34794</v>
      </c>
      <c r="E4058" s="587">
        <v>26.26</v>
      </c>
      <c r="F4058" s="587">
        <f t="shared" si="189"/>
        <v>913690.44000000006</v>
      </c>
      <c r="G4058" s="588">
        <v>2.9</v>
      </c>
      <c r="H4058" s="586">
        <v>7.58</v>
      </c>
      <c r="I4058" s="587">
        <f t="shared" si="190"/>
        <v>263738.52</v>
      </c>
      <c r="J4058" s="589">
        <f t="shared" si="191"/>
        <v>0</v>
      </c>
    </row>
    <row r="4059" spans="1:10">
      <c r="A4059" s="584">
        <v>2016</v>
      </c>
      <c r="B4059" s="585" t="s">
        <v>1131</v>
      </c>
      <c r="C4059" s="585" t="s">
        <v>31</v>
      </c>
      <c r="D4059" s="586">
        <v>20867</v>
      </c>
      <c r="E4059" s="587">
        <v>25.957999999999998</v>
      </c>
      <c r="F4059" s="587">
        <f t="shared" si="189"/>
        <v>541665.58600000001</v>
      </c>
      <c r="G4059" s="588">
        <v>2.1</v>
      </c>
      <c r="H4059" s="586">
        <v>7.64</v>
      </c>
      <c r="I4059" s="587">
        <f t="shared" si="190"/>
        <v>159423.88</v>
      </c>
      <c r="J4059" s="589">
        <f t="shared" si="191"/>
        <v>0</v>
      </c>
    </row>
    <row r="4060" spans="1:10">
      <c r="A4060" s="584">
        <v>2016</v>
      </c>
      <c r="B4060" s="585" t="s">
        <v>1131</v>
      </c>
      <c r="C4060" s="585" t="s">
        <v>31</v>
      </c>
      <c r="D4060" s="586">
        <v>44434</v>
      </c>
      <c r="E4060" s="587">
        <v>24.928000000000001</v>
      </c>
      <c r="F4060" s="587">
        <f t="shared" si="189"/>
        <v>1107650.7520000001</v>
      </c>
      <c r="G4060" s="588">
        <v>2.98</v>
      </c>
      <c r="H4060" s="586">
        <v>9.3800000000000008</v>
      </c>
      <c r="I4060" s="587">
        <f t="shared" si="190"/>
        <v>416790.92000000004</v>
      </c>
      <c r="J4060" s="589">
        <f t="shared" si="191"/>
        <v>0</v>
      </c>
    </row>
    <row r="4061" spans="1:10">
      <c r="A4061" s="584">
        <v>2016</v>
      </c>
      <c r="B4061" s="585" t="s">
        <v>1131</v>
      </c>
      <c r="C4061" s="585" t="s">
        <v>31</v>
      </c>
      <c r="D4061" s="586">
        <v>40333</v>
      </c>
      <c r="E4061" s="587">
        <v>26.218</v>
      </c>
      <c r="F4061" s="587">
        <f t="shared" si="189"/>
        <v>1057450.594</v>
      </c>
      <c r="G4061" s="588">
        <v>3.04</v>
      </c>
      <c r="H4061" s="586">
        <v>7.88</v>
      </c>
      <c r="I4061" s="587">
        <f t="shared" si="190"/>
        <v>317824.03999999998</v>
      </c>
      <c r="J4061" s="589">
        <f t="shared" si="191"/>
        <v>0</v>
      </c>
    </row>
    <row r="4062" spans="1:10">
      <c r="A4062" s="584">
        <v>2016</v>
      </c>
      <c r="B4062" s="585" t="s">
        <v>1131</v>
      </c>
      <c r="C4062" s="585" t="s">
        <v>31</v>
      </c>
      <c r="D4062" s="586">
        <v>10241</v>
      </c>
      <c r="E4062" s="587">
        <v>25.292000000000002</v>
      </c>
      <c r="F4062" s="587">
        <f t="shared" si="189"/>
        <v>259015.372</v>
      </c>
      <c r="G4062" s="588">
        <v>4.29</v>
      </c>
      <c r="H4062" s="586">
        <v>8.83</v>
      </c>
      <c r="I4062" s="587">
        <f t="shared" si="190"/>
        <v>90428.03</v>
      </c>
      <c r="J4062" s="589">
        <f t="shared" si="191"/>
        <v>0</v>
      </c>
    </row>
    <row r="4063" spans="1:10">
      <c r="A4063" s="584">
        <v>2016</v>
      </c>
      <c r="B4063" s="585" t="s">
        <v>1131</v>
      </c>
      <c r="C4063" s="585" t="s">
        <v>31</v>
      </c>
      <c r="D4063" s="586">
        <v>75684</v>
      </c>
      <c r="E4063" s="587">
        <v>24.908000000000001</v>
      </c>
      <c r="F4063" s="587">
        <f t="shared" si="189"/>
        <v>1885137.0720000002</v>
      </c>
      <c r="G4063" s="588">
        <v>3.02</v>
      </c>
      <c r="H4063" s="586">
        <v>9.41</v>
      </c>
      <c r="I4063" s="587">
        <f t="shared" si="190"/>
        <v>712186.44000000006</v>
      </c>
      <c r="J4063" s="589">
        <f t="shared" si="191"/>
        <v>0</v>
      </c>
    </row>
    <row r="4064" spans="1:10">
      <c r="A4064" s="584">
        <v>2016</v>
      </c>
      <c r="B4064" s="585" t="s">
        <v>1131</v>
      </c>
      <c r="C4064" s="585" t="s">
        <v>31</v>
      </c>
      <c r="D4064" s="586">
        <v>97917</v>
      </c>
      <c r="E4064" s="587">
        <v>24.738</v>
      </c>
      <c r="F4064" s="587">
        <f t="shared" si="189"/>
        <v>2422270.7459999998</v>
      </c>
      <c r="G4064" s="588">
        <v>4.41</v>
      </c>
      <c r="H4064" s="586">
        <v>9.24</v>
      </c>
      <c r="I4064" s="587">
        <f t="shared" si="190"/>
        <v>904753.08000000007</v>
      </c>
      <c r="J4064" s="589">
        <f t="shared" si="191"/>
        <v>0</v>
      </c>
    </row>
    <row r="4065" spans="1:10">
      <c r="A4065" s="584">
        <v>2016</v>
      </c>
      <c r="B4065" s="585" t="s">
        <v>1133</v>
      </c>
      <c r="C4065" s="585" t="s">
        <v>31</v>
      </c>
      <c r="D4065" s="586">
        <v>7704</v>
      </c>
      <c r="E4065" s="587">
        <v>14</v>
      </c>
      <c r="F4065" s="587">
        <f t="shared" si="189"/>
        <v>107856</v>
      </c>
      <c r="G4065" s="588">
        <v>0.17</v>
      </c>
      <c r="H4065" s="586">
        <v>10.199999999999999</v>
      </c>
      <c r="I4065" s="587">
        <f t="shared" si="190"/>
        <v>78580.799999999988</v>
      </c>
      <c r="J4065" s="589">
        <f t="shared" si="191"/>
        <v>1</v>
      </c>
    </row>
    <row r="4066" spans="1:10">
      <c r="A4066" s="584">
        <v>2016</v>
      </c>
      <c r="B4066" s="585" t="s">
        <v>1129</v>
      </c>
      <c r="C4066" s="585" t="s">
        <v>31</v>
      </c>
      <c r="D4066" s="586">
        <v>5776</v>
      </c>
      <c r="E4066" s="587">
        <v>14</v>
      </c>
      <c r="F4066" s="587">
        <f t="shared" si="189"/>
        <v>80864</v>
      </c>
      <c r="G4066" s="588">
        <v>0.17</v>
      </c>
      <c r="H4066" s="586">
        <v>10.199999999999999</v>
      </c>
      <c r="I4066" s="587">
        <f t="shared" si="190"/>
        <v>58915.199999999997</v>
      </c>
      <c r="J4066" s="589">
        <f t="shared" si="191"/>
        <v>0</v>
      </c>
    </row>
    <row r="4067" spans="1:10">
      <c r="A4067" s="584">
        <v>2016</v>
      </c>
      <c r="B4067" s="585" t="s">
        <v>1133</v>
      </c>
      <c r="C4067" s="585" t="s">
        <v>31</v>
      </c>
      <c r="D4067" s="586">
        <v>375954</v>
      </c>
      <c r="E4067" s="587">
        <v>13.234</v>
      </c>
      <c r="F4067" s="587">
        <f t="shared" si="189"/>
        <v>4975375.2359999996</v>
      </c>
      <c r="G4067" s="588">
        <v>1.06</v>
      </c>
      <c r="H4067" s="586">
        <v>10.6</v>
      </c>
      <c r="I4067" s="587">
        <f t="shared" si="190"/>
        <v>3985112.4</v>
      </c>
      <c r="J4067" s="589">
        <f t="shared" si="191"/>
        <v>1</v>
      </c>
    </row>
    <row r="4068" spans="1:10">
      <c r="A4068" s="584">
        <v>2016</v>
      </c>
      <c r="B4068" s="585" t="s">
        <v>1131</v>
      </c>
      <c r="C4068" s="585" t="s">
        <v>31</v>
      </c>
      <c r="D4068" s="586">
        <v>88134</v>
      </c>
      <c r="E4068" s="587">
        <v>23.141999999999999</v>
      </c>
      <c r="F4068" s="587">
        <f t="shared" si="189"/>
        <v>2039597.0279999999</v>
      </c>
      <c r="G4068" s="588">
        <v>1.07</v>
      </c>
      <c r="H4068" s="586">
        <v>13.4</v>
      </c>
      <c r="I4068" s="587">
        <f t="shared" si="190"/>
        <v>1180995.6000000001</v>
      </c>
      <c r="J4068" s="589">
        <f t="shared" si="191"/>
        <v>0</v>
      </c>
    </row>
    <row r="4069" spans="1:10">
      <c r="A4069" s="584">
        <v>2016</v>
      </c>
      <c r="B4069" s="585" t="s">
        <v>1131</v>
      </c>
      <c r="C4069" s="585" t="s">
        <v>31</v>
      </c>
      <c r="D4069" s="586">
        <v>48858</v>
      </c>
      <c r="E4069" s="587">
        <v>22.751999999999999</v>
      </c>
      <c r="F4069" s="587">
        <f t="shared" si="189"/>
        <v>1111617.216</v>
      </c>
      <c r="G4069" s="588">
        <v>0.42</v>
      </c>
      <c r="H4069" s="586">
        <v>7.4</v>
      </c>
      <c r="I4069" s="587">
        <f t="shared" si="190"/>
        <v>361549.2</v>
      </c>
      <c r="J4069" s="589">
        <f t="shared" si="191"/>
        <v>0</v>
      </c>
    </row>
    <row r="4070" spans="1:10">
      <c r="A4070" s="584">
        <v>2016</v>
      </c>
      <c r="B4070" s="585" t="s">
        <v>1131</v>
      </c>
      <c r="C4070" s="585" t="s">
        <v>31</v>
      </c>
      <c r="D4070" s="586">
        <v>36367</v>
      </c>
      <c r="E4070" s="587">
        <v>22.373999999999999</v>
      </c>
      <c r="F4070" s="587">
        <f t="shared" si="189"/>
        <v>813675.25799999991</v>
      </c>
      <c r="G4070" s="588">
        <v>0.5</v>
      </c>
      <c r="H4070" s="586">
        <v>12.1</v>
      </c>
      <c r="I4070" s="587">
        <f t="shared" si="190"/>
        <v>440040.7</v>
      </c>
      <c r="J4070" s="589">
        <f t="shared" si="191"/>
        <v>0</v>
      </c>
    </row>
    <row r="4071" spans="1:10">
      <c r="A4071" s="584">
        <v>2016</v>
      </c>
      <c r="B4071" s="585" t="s">
        <v>1131</v>
      </c>
      <c r="C4071" s="585" t="s">
        <v>31</v>
      </c>
      <c r="D4071" s="586">
        <v>70440</v>
      </c>
      <c r="E4071" s="587">
        <v>22.183</v>
      </c>
      <c r="F4071" s="587">
        <f t="shared" si="189"/>
        <v>1562570.52</v>
      </c>
      <c r="G4071" s="588">
        <v>0.51</v>
      </c>
      <c r="H4071" s="586">
        <v>13.1</v>
      </c>
      <c r="I4071" s="587">
        <f t="shared" si="190"/>
        <v>922764</v>
      </c>
      <c r="J4071" s="589">
        <f t="shared" si="191"/>
        <v>0</v>
      </c>
    </row>
    <row r="4072" spans="1:10">
      <c r="A4072" s="584">
        <v>2016</v>
      </c>
      <c r="B4072" s="585" t="s">
        <v>1131</v>
      </c>
      <c r="C4072" s="585" t="s">
        <v>31</v>
      </c>
      <c r="D4072" s="586">
        <v>158089</v>
      </c>
      <c r="E4072" s="587">
        <v>21.356999999999999</v>
      </c>
      <c r="F4072" s="587">
        <f t="shared" si="189"/>
        <v>3376306.773</v>
      </c>
      <c r="G4072" s="588">
        <v>0.38</v>
      </c>
      <c r="H4072" s="586">
        <v>12.3</v>
      </c>
      <c r="I4072" s="587">
        <f t="shared" si="190"/>
        <v>1944494.7000000002</v>
      </c>
      <c r="J4072" s="589">
        <f t="shared" si="191"/>
        <v>0</v>
      </c>
    </row>
    <row r="4073" spans="1:10">
      <c r="A4073" s="584">
        <v>2016</v>
      </c>
      <c r="B4073" s="585" t="s">
        <v>1127</v>
      </c>
      <c r="C4073" s="585" t="s">
        <v>31</v>
      </c>
      <c r="D4073" s="586">
        <v>68930</v>
      </c>
      <c r="E4073" s="587">
        <v>19.603000000000002</v>
      </c>
      <c r="F4073" s="587">
        <f t="shared" si="189"/>
        <v>1351234.79</v>
      </c>
      <c r="G4073" s="588">
        <v>1.1000000000000001</v>
      </c>
      <c r="H4073" s="586">
        <v>12</v>
      </c>
      <c r="I4073" s="587">
        <f t="shared" si="190"/>
        <v>827160</v>
      </c>
      <c r="J4073" s="589">
        <f t="shared" si="191"/>
        <v>0</v>
      </c>
    </row>
    <row r="4074" spans="1:10">
      <c r="A4074" s="584">
        <v>2016</v>
      </c>
      <c r="B4074" s="585" t="s">
        <v>1131</v>
      </c>
      <c r="C4074" s="585" t="s">
        <v>31</v>
      </c>
      <c r="D4074" s="586">
        <v>51193</v>
      </c>
      <c r="E4074" s="587">
        <v>22.99</v>
      </c>
      <c r="F4074" s="587">
        <f t="shared" si="189"/>
        <v>1176927.0699999998</v>
      </c>
      <c r="G4074" s="588">
        <v>2.92</v>
      </c>
      <c r="H4074" s="586">
        <v>8.1</v>
      </c>
      <c r="I4074" s="587">
        <f t="shared" si="190"/>
        <v>414663.3</v>
      </c>
      <c r="J4074" s="589">
        <f t="shared" si="191"/>
        <v>0</v>
      </c>
    </row>
    <row r="4075" spans="1:10">
      <c r="A4075" s="584">
        <v>2016</v>
      </c>
      <c r="B4075" s="585" t="s">
        <v>1131</v>
      </c>
      <c r="C4075" s="585" t="s">
        <v>31</v>
      </c>
      <c r="D4075" s="586">
        <v>33832</v>
      </c>
      <c r="E4075" s="587">
        <v>22.15</v>
      </c>
      <c r="F4075" s="587">
        <f t="shared" si="189"/>
        <v>749378.79999999993</v>
      </c>
      <c r="G4075" s="588">
        <v>3.07</v>
      </c>
      <c r="H4075" s="586">
        <v>8.8000000000000007</v>
      </c>
      <c r="I4075" s="587">
        <f t="shared" si="190"/>
        <v>297721.60000000003</v>
      </c>
      <c r="J4075" s="589">
        <f t="shared" si="191"/>
        <v>0</v>
      </c>
    </row>
    <row r="4076" spans="1:10">
      <c r="A4076" s="584">
        <v>2016</v>
      </c>
      <c r="B4076" s="585" t="s">
        <v>1127</v>
      </c>
      <c r="C4076" s="585" t="s">
        <v>31</v>
      </c>
      <c r="D4076" s="586">
        <v>115381</v>
      </c>
      <c r="E4076" s="587">
        <v>17.88</v>
      </c>
      <c r="F4076" s="587">
        <f t="shared" si="189"/>
        <v>2063012.2799999998</v>
      </c>
      <c r="G4076" s="588">
        <v>0.26</v>
      </c>
      <c r="H4076" s="586">
        <v>5</v>
      </c>
      <c r="I4076" s="587">
        <f t="shared" si="190"/>
        <v>576905</v>
      </c>
      <c r="J4076" s="589">
        <f t="shared" si="191"/>
        <v>0</v>
      </c>
    </row>
    <row r="4077" spans="1:10">
      <c r="A4077" s="584">
        <v>2016</v>
      </c>
      <c r="B4077" s="585" t="s">
        <v>1127</v>
      </c>
      <c r="C4077" s="585" t="s">
        <v>31</v>
      </c>
      <c r="D4077" s="586">
        <v>82135</v>
      </c>
      <c r="E4077" s="587">
        <v>17.54</v>
      </c>
      <c r="F4077" s="587">
        <f t="shared" si="189"/>
        <v>1440647.9</v>
      </c>
      <c r="G4077" s="588">
        <v>0.2</v>
      </c>
      <c r="H4077" s="586">
        <v>4.5</v>
      </c>
      <c r="I4077" s="587">
        <f t="shared" si="190"/>
        <v>369607.5</v>
      </c>
      <c r="J4077" s="589">
        <f t="shared" si="191"/>
        <v>0</v>
      </c>
    </row>
    <row r="4078" spans="1:10">
      <c r="A4078" s="584">
        <v>2016</v>
      </c>
      <c r="B4078" s="585" t="s">
        <v>1127</v>
      </c>
      <c r="C4078" s="585" t="s">
        <v>31</v>
      </c>
      <c r="D4078" s="586">
        <v>130626</v>
      </c>
      <c r="E4078" s="587">
        <v>16.850000000000001</v>
      </c>
      <c r="F4078" s="587">
        <f t="shared" si="189"/>
        <v>2201048.1</v>
      </c>
      <c r="G4078" s="588">
        <v>0.28000000000000003</v>
      </c>
      <c r="H4078" s="586">
        <v>6</v>
      </c>
      <c r="I4078" s="587">
        <f t="shared" si="190"/>
        <v>783756</v>
      </c>
      <c r="J4078" s="589">
        <f t="shared" si="191"/>
        <v>0</v>
      </c>
    </row>
    <row r="4079" spans="1:10">
      <c r="A4079" s="584">
        <v>2016</v>
      </c>
      <c r="B4079" s="585" t="s">
        <v>1127</v>
      </c>
      <c r="C4079" s="585" t="s">
        <v>31</v>
      </c>
      <c r="D4079" s="586">
        <v>130063</v>
      </c>
      <c r="E4079" s="587">
        <v>16.829999999999998</v>
      </c>
      <c r="F4079" s="587">
        <f t="shared" si="189"/>
        <v>2188960.2899999996</v>
      </c>
      <c r="G4079" s="588">
        <v>0.28000000000000003</v>
      </c>
      <c r="H4079" s="586">
        <v>6.2</v>
      </c>
      <c r="I4079" s="587">
        <f t="shared" si="190"/>
        <v>806390.6</v>
      </c>
      <c r="J4079" s="589">
        <f t="shared" si="191"/>
        <v>0</v>
      </c>
    </row>
    <row r="4080" spans="1:10">
      <c r="A4080" s="584">
        <v>2016</v>
      </c>
      <c r="B4080" s="585" t="s">
        <v>1133</v>
      </c>
      <c r="C4080" s="585" t="s">
        <v>31</v>
      </c>
      <c r="D4080" s="586">
        <v>440183</v>
      </c>
      <c r="E4080" s="587">
        <v>12.54</v>
      </c>
      <c r="F4080" s="587">
        <f t="shared" si="189"/>
        <v>5519894.8199999994</v>
      </c>
      <c r="G4080" s="588">
        <v>1.2</v>
      </c>
      <c r="H4080" s="586">
        <v>18.8</v>
      </c>
      <c r="I4080" s="587">
        <f t="shared" si="190"/>
        <v>8275440.4000000004</v>
      </c>
      <c r="J4080" s="589">
        <f t="shared" si="191"/>
        <v>1</v>
      </c>
    </row>
    <row r="4081" spans="1:10">
      <c r="A4081" s="584">
        <v>2016</v>
      </c>
      <c r="B4081" s="585" t="s">
        <v>1127</v>
      </c>
      <c r="C4081" s="585" t="s">
        <v>31</v>
      </c>
      <c r="D4081" s="586">
        <v>32994</v>
      </c>
      <c r="E4081" s="587">
        <v>17.57</v>
      </c>
      <c r="F4081" s="587">
        <f t="shared" si="189"/>
        <v>579704.57999999996</v>
      </c>
      <c r="G4081" s="588">
        <v>0.26</v>
      </c>
      <c r="H4081" s="586">
        <v>5.4</v>
      </c>
      <c r="I4081" s="587">
        <f t="shared" si="190"/>
        <v>178167.6</v>
      </c>
      <c r="J4081" s="589">
        <f t="shared" si="191"/>
        <v>0</v>
      </c>
    </row>
    <row r="4082" spans="1:10">
      <c r="A4082" s="584">
        <v>2016</v>
      </c>
      <c r="B4082" s="585" t="s">
        <v>1127</v>
      </c>
      <c r="C4082" s="585" t="s">
        <v>31</v>
      </c>
      <c r="D4082" s="586">
        <v>16528</v>
      </c>
      <c r="E4082" s="587">
        <v>17.5</v>
      </c>
      <c r="F4082" s="587">
        <f t="shared" si="189"/>
        <v>289240</v>
      </c>
      <c r="G4082" s="588">
        <v>0.26</v>
      </c>
      <c r="H4082" s="586">
        <v>5.7</v>
      </c>
      <c r="I4082" s="587">
        <f t="shared" si="190"/>
        <v>94209.600000000006</v>
      </c>
      <c r="J4082" s="589">
        <f t="shared" si="191"/>
        <v>0</v>
      </c>
    </row>
    <row r="4083" spans="1:10">
      <c r="A4083" s="584">
        <v>2016</v>
      </c>
      <c r="B4083" s="585" t="s">
        <v>1127</v>
      </c>
      <c r="C4083" s="585" t="s">
        <v>31</v>
      </c>
      <c r="D4083" s="586">
        <v>65419</v>
      </c>
      <c r="E4083" s="587">
        <v>18.02</v>
      </c>
      <c r="F4083" s="587">
        <f t="shared" si="189"/>
        <v>1178850.3799999999</v>
      </c>
      <c r="G4083" s="588">
        <v>0.3</v>
      </c>
      <c r="H4083" s="586">
        <v>4.7</v>
      </c>
      <c r="I4083" s="587">
        <f t="shared" si="190"/>
        <v>307469.3</v>
      </c>
      <c r="J4083" s="589">
        <f t="shared" si="191"/>
        <v>0</v>
      </c>
    </row>
    <row r="4084" spans="1:10">
      <c r="A4084" s="584">
        <v>2016</v>
      </c>
      <c r="B4084" s="585" t="s">
        <v>1127</v>
      </c>
      <c r="C4084" s="585" t="s">
        <v>31</v>
      </c>
      <c r="D4084" s="586">
        <v>32875</v>
      </c>
      <c r="E4084" s="587">
        <v>17.39</v>
      </c>
      <c r="F4084" s="587">
        <f t="shared" si="189"/>
        <v>571696.25</v>
      </c>
      <c r="G4084" s="588">
        <v>0.18</v>
      </c>
      <c r="H4084" s="586">
        <v>4.4000000000000004</v>
      </c>
      <c r="I4084" s="587">
        <f t="shared" si="190"/>
        <v>144650</v>
      </c>
      <c r="J4084" s="589">
        <f t="shared" si="191"/>
        <v>0</v>
      </c>
    </row>
    <row r="4085" spans="1:10">
      <c r="A4085" s="584">
        <v>2016</v>
      </c>
      <c r="B4085" s="585" t="s">
        <v>1127</v>
      </c>
      <c r="C4085" s="585" t="s">
        <v>31</v>
      </c>
      <c r="D4085" s="586">
        <v>16462</v>
      </c>
      <c r="E4085" s="587">
        <v>17.98</v>
      </c>
      <c r="F4085" s="587">
        <f t="shared" si="189"/>
        <v>295986.76</v>
      </c>
      <c r="G4085" s="588">
        <v>0.21</v>
      </c>
      <c r="H4085" s="586">
        <v>5.0999999999999996</v>
      </c>
      <c r="I4085" s="587">
        <f t="shared" si="190"/>
        <v>83956.2</v>
      </c>
      <c r="J4085" s="589">
        <f t="shared" si="191"/>
        <v>0</v>
      </c>
    </row>
    <row r="4086" spans="1:10">
      <c r="A4086" s="584">
        <v>2016</v>
      </c>
      <c r="B4086" s="585" t="s">
        <v>1127</v>
      </c>
      <c r="C4086" s="585" t="s">
        <v>31</v>
      </c>
      <c r="D4086" s="586">
        <v>16433</v>
      </c>
      <c r="E4086" s="587">
        <v>17.75</v>
      </c>
      <c r="F4086" s="587">
        <f t="shared" si="189"/>
        <v>291685.75</v>
      </c>
      <c r="G4086" s="588">
        <v>0.2</v>
      </c>
      <c r="H4086" s="586">
        <v>4.2</v>
      </c>
      <c r="I4086" s="587">
        <f t="shared" si="190"/>
        <v>69018.600000000006</v>
      </c>
      <c r="J4086" s="589">
        <f t="shared" si="191"/>
        <v>0</v>
      </c>
    </row>
    <row r="4087" spans="1:10">
      <c r="A4087" s="584">
        <v>2016</v>
      </c>
      <c r="B4087" s="585" t="s">
        <v>1127</v>
      </c>
      <c r="C4087" s="585" t="s">
        <v>31</v>
      </c>
      <c r="D4087" s="586">
        <v>32908</v>
      </c>
      <c r="E4087" s="587">
        <v>17.190000000000001</v>
      </c>
      <c r="F4087" s="587">
        <f t="shared" si="189"/>
        <v>565688.52</v>
      </c>
      <c r="G4087" s="588">
        <v>0.26</v>
      </c>
      <c r="H4087" s="586">
        <v>4.2</v>
      </c>
      <c r="I4087" s="587">
        <f t="shared" si="190"/>
        <v>138213.6</v>
      </c>
      <c r="J4087" s="589">
        <f t="shared" si="191"/>
        <v>0</v>
      </c>
    </row>
    <row r="4088" spans="1:10">
      <c r="A4088" s="584">
        <v>2016</v>
      </c>
      <c r="B4088" s="585" t="s">
        <v>1127</v>
      </c>
      <c r="C4088" s="585" t="s">
        <v>31</v>
      </c>
      <c r="D4088" s="586">
        <v>16457</v>
      </c>
      <c r="E4088" s="587">
        <v>17.829999999999998</v>
      </c>
      <c r="F4088" s="587">
        <f t="shared" si="189"/>
        <v>293428.31</v>
      </c>
      <c r="G4088" s="588">
        <v>0.24</v>
      </c>
      <c r="H4088" s="586">
        <v>5.5</v>
      </c>
      <c r="I4088" s="587">
        <f t="shared" si="190"/>
        <v>90513.5</v>
      </c>
      <c r="J4088" s="589">
        <f t="shared" si="191"/>
        <v>0</v>
      </c>
    </row>
    <row r="4089" spans="1:10">
      <c r="A4089" s="584">
        <v>2016</v>
      </c>
      <c r="B4089" s="585" t="s">
        <v>1131</v>
      </c>
      <c r="C4089" s="585" t="s">
        <v>31</v>
      </c>
      <c r="D4089" s="586">
        <v>87762</v>
      </c>
      <c r="E4089" s="587">
        <v>22.73</v>
      </c>
      <c r="F4089" s="587">
        <f t="shared" si="189"/>
        <v>1994830.26</v>
      </c>
      <c r="G4089" s="588">
        <v>3.73</v>
      </c>
      <c r="H4089" s="586">
        <v>9.3000000000000007</v>
      </c>
      <c r="I4089" s="587">
        <f t="shared" si="190"/>
        <v>816186.60000000009</v>
      </c>
      <c r="J4089" s="589">
        <f t="shared" si="191"/>
        <v>0</v>
      </c>
    </row>
    <row r="4090" spans="1:10">
      <c r="A4090" s="584">
        <v>2016</v>
      </c>
      <c r="B4090" s="585" t="s">
        <v>1131</v>
      </c>
      <c r="C4090" s="585" t="s">
        <v>31</v>
      </c>
      <c r="D4090" s="586">
        <v>31821</v>
      </c>
      <c r="E4090" s="587">
        <v>23.28</v>
      </c>
      <c r="F4090" s="587">
        <f t="shared" si="189"/>
        <v>740792.88</v>
      </c>
      <c r="G4090" s="588">
        <v>3.37</v>
      </c>
      <c r="H4090" s="586">
        <v>7.9</v>
      </c>
      <c r="I4090" s="587">
        <f t="shared" si="190"/>
        <v>251385.90000000002</v>
      </c>
      <c r="J4090" s="589">
        <f t="shared" si="191"/>
        <v>0</v>
      </c>
    </row>
    <row r="4091" spans="1:10">
      <c r="A4091" s="584">
        <v>2016</v>
      </c>
      <c r="B4091" s="585" t="s">
        <v>1127</v>
      </c>
      <c r="C4091" s="585" t="s">
        <v>31</v>
      </c>
      <c r="D4091" s="586">
        <v>87869</v>
      </c>
      <c r="E4091" s="587">
        <v>17.710999999999999</v>
      </c>
      <c r="F4091" s="587">
        <f t="shared" si="189"/>
        <v>1556247.8589999999</v>
      </c>
      <c r="G4091" s="588">
        <v>0.24</v>
      </c>
      <c r="H4091" s="586">
        <v>5.4</v>
      </c>
      <c r="I4091" s="587">
        <f t="shared" si="190"/>
        <v>474492.60000000003</v>
      </c>
      <c r="J4091" s="589">
        <f t="shared" si="191"/>
        <v>0</v>
      </c>
    </row>
    <row r="4092" spans="1:10">
      <c r="A4092" s="584">
        <v>2016</v>
      </c>
      <c r="B4092" s="585" t="s">
        <v>1127</v>
      </c>
      <c r="C4092" s="585" t="s">
        <v>31</v>
      </c>
      <c r="D4092" s="586">
        <v>63682</v>
      </c>
      <c r="E4092" s="587">
        <v>17.795999999999999</v>
      </c>
      <c r="F4092" s="587">
        <f t="shared" si="189"/>
        <v>1133284.872</v>
      </c>
      <c r="G4092" s="588">
        <v>0.25</v>
      </c>
      <c r="H4092" s="586">
        <v>4.8</v>
      </c>
      <c r="I4092" s="587">
        <f t="shared" si="190"/>
        <v>305673.59999999998</v>
      </c>
      <c r="J4092" s="589">
        <f t="shared" si="191"/>
        <v>0</v>
      </c>
    </row>
    <row r="4093" spans="1:10">
      <c r="A4093" s="584">
        <v>2016</v>
      </c>
      <c r="B4093" s="585" t="s">
        <v>1127</v>
      </c>
      <c r="C4093" s="585" t="s">
        <v>31</v>
      </c>
      <c r="D4093" s="586">
        <v>33014</v>
      </c>
      <c r="E4093" s="587">
        <v>16.824000000000002</v>
      </c>
      <c r="F4093" s="587">
        <f t="shared" si="189"/>
        <v>555427.53600000008</v>
      </c>
      <c r="G4093" s="588">
        <v>0.22</v>
      </c>
      <c r="H4093" s="586">
        <v>5</v>
      </c>
      <c r="I4093" s="587">
        <f t="shared" si="190"/>
        <v>165070</v>
      </c>
      <c r="J4093" s="589">
        <f t="shared" si="191"/>
        <v>0</v>
      </c>
    </row>
    <row r="4094" spans="1:10">
      <c r="A4094" s="584">
        <v>2016</v>
      </c>
      <c r="B4094" s="585" t="s">
        <v>1131</v>
      </c>
      <c r="C4094" s="585" t="s">
        <v>31</v>
      </c>
      <c r="D4094" s="586">
        <v>21812</v>
      </c>
      <c r="E4094" s="587">
        <v>22.99</v>
      </c>
      <c r="F4094" s="587">
        <f t="shared" si="189"/>
        <v>501457.87999999995</v>
      </c>
      <c r="G4094" s="588">
        <v>2.91</v>
      </c>
      <c r="H4094" s="586">
        <v>8.1999999999999993</v>
      </c>
      <c r="I4094" s="587">
        <f t="shared" si="190"/>
        <v>178858.4</v>
      </c>
      <c r="J4094" s="589">
        <f t="shared" si="191"/>
        <v>0</v>
      </c>
    </row>
    <row r="4095" spans="1:10">
      <c r="A4095" s="584">
        <v>2016</v>
      </c>
      <c r="B4095" s="585" t="s">
        <v>1131</v>
      </c>
      <c r="C4095" s="585" t="s">
        <v>31</v>
      </c>
      <c r="D4095" s="586">
        <v>36469</v>
      </c>
      <c r="E4095" s="587">
        <v>22.66</v>
      </c>
      <c r="F4095" s="587">
        <f t="shared" si="189"/>
        <v>826387.54</v>
      </c>
      <c r="G4095" s="588">
        <v>2.6</v>
      </c>
      <c r="H4095" s="586">
        <v>8.4</v>
      </c>
      <c r="I4095" s="587">
        <f t="shared" si="190"/>
        <v>306339.60000000003</v>
      </c>
      <c r="J4095" s="589">
        <f t="shared" si="191"/>
        <v>0</v>
      </c>
    </row>
    <row r="4096" spans="1:10">
      <c r="A4096" s="584">
        <v>2016</v>
      </c>
      <c r="B4096" s="585" t="s">
        <v>1131</v>
      </c>
      <c r="C4096" s="585" t="s">
        <v>31</v>
      </c>
      <c r="D4096" s="586">
        <v>18685</v>
      </c>
      <c r="E4096" s="587">
        <v>22.14</v>
      </c>
      <c r="F4096" s="587">
        <f t="shared" si="189"/>
        <v>413685.9</v>
      </c>
      <c r="G4096" s="588">
        <v>3.17</v>
      </c>
      <c r="H4096" s="586">
        <v>7.6</v>
      </c>
      <c r="I4096" s="587">
        <f t="shared" si="190"/>
        <v>142006</v>
      </c>
      <c r="J4096" s="589">
        <f t="shared" si="191"/>
        <v>0</v>
      </c>
    </row>
    <row r="4097" spans="1:10">
      <c r="A4097" s="584">
        <v>2016</v>
      </c>
      <c r="B4097" s="585" t="s">
        <v>1131</v>
      </c>
      <c r="C4097" s="585" t="s">
        <v>31</v>
      </c>
      <c r="D4097" s="586">
        <v>46117</v>
      </c>
      <c r="E4097" s="587">
        <v>23.65</v>
      </c>
      <c r="F4097" s="587">
        <f t="shared" si="189"/>
        <v>1090667.05</v>
      </c>
      <c r="G4097" s="588">
        <v>2.84</v>
      </c>
      <c r="H4097" s="586">
        <v>8</v>
      </c>
      <c r="I4097" s="587">
        <f t="shared" si="190"/>
        <v>368936</v>
      </c>
      <c r="J4097" s="589">
        <f t="shared" si="191"/>
        <v>0</v>
      </c>
    </row>
    <row r="4098" spans="1:10">
      <c r="A4098" s="584">
        <v>2016</v>
      </c>
      <c r="B4098" s="585" t="s">
        <v>1133</v>
      </c>
      <c r="C4098" s="585" t="s">
        <v>31</v>
      </c>
      <c r="D4098" s="586">
        <v>200626</v>
      </c>
      <c r="E4098" s="587">
        <v>13.407999999999999</v>
      </c>
      <c r="F4098" s="587">
        <f t="shared" si="189"/>
        <v>2689993.4079999998</v>
      </c>
      <c r="G4098" s="588">
        <v>0.96</v>
      </c>
      <c r="H4098" s="586">
        <v>16</v>
      </c>
      <c r="I4098" s="587">
        <f t="shared" si="190"/>
        <v>3210016</v>
      </c>
      <c r="J4098" s="589">
        <f t="shared" si="191"/>
        <v>1</v>
      </c>
    </row>
    <row r="4099" spans="1:10">
      <c r="A4099" s="584">
        <v>2016</v>
      </c>
      <c r="B4099" s="585" t="s">
        <v>1131</v>
      </c>
      <c r="C4099" s="585" t="s">
        <v>31</v>
      </c>
      <c r="D4099" s="586">
        <v>12315</v>
      </c>
      <c r="E4099" s="587">
        <v>25.07</v>
      </c>
      <c r="F4099" s="587">
        <f t="shared" ref="F4099:F4162" si="192">E4099*D4099</f>
        <v>308737.05</v>
      </c>
      <c r="G4099" s="588">
        <v>0.89</v>
      </c>
      <c r="H4099" s="586">
        <v>9.1999999999999993</v>
      </c>
      <c r="I4099" s="587">
        <f t="shared" ref="I4099:I4162" si="193">H4099*D4099</f>
        <v>113297.99999999999</v>
      </c>
      <c r="J4099" s="589">
        <f t="shared" ref="J4099:J4162" si="194">IF(B4099="LIG",1,0)</f>
        <v>0</v>
      </c>
    </row>
    <row r="4100" spans="1:10">
      <c r="A4100" s="584">
        <v>2016</v>
      </c>
      <c r="B4100" s="585" t="s">
        <v>1131</v>
      </c>
      <c r="C4100" s="585" t="s">
        <v>31</v>
      </c>
      <c r="D4100" s="586">
        <v>47954</v>
      </c>
      <c r="E4100" s="587">
        <v>24.201000000000001</v>
      </c>
      <c r="F4100" s="587">
        <f t="shared" si="192"/>
        <v>1160534.754</v>
      </c>
      <c r="G4100" s="588">
        <v>0.69</v>
      </c>
      <c r="H4100" s="586">
        <v>12.4</v>
      </c>
      <c r="I4100" s="587">
        <f t="shared" si="193"/>
        <v>594629.6</v>
      </c>
      <c r="J4100" s="589">
        <f t="shared" si="194"/>
        <v>0</v>
      </c>
    </row>
    <row r="4101" spans="1:10">
      <c r="A4101" s="584">
        <v>2016</v>
      </c>
      <c r="B4101" s="585" t="s">
        <v>1131</v>
      </c>
      <c r="C4101" s="585" t="s">
        <v>31</v>
      </c>
      <c r="D4101" s="586">
        <v>24037</v>
      </c>
      <c r="E4101" s="587">
        <v>25.329000000000001</v>
      </c>
      <c r="F4101" s="587">
        <f t="shared" si="192"/>
        <v>608833.17300000007</v>
      </c>
      <c r="G4101" s="588">
        <v>1.1200000000000001</v>
      </c>
      <c r="H4101" s="586">
        <v>9.6999999999999993</v>
      </c>
      <c r="I4101" s="587">
        <f t="shared" si="193"/>
        <v>233158.9</v>
      </c>
      <c r="J4101" s="589">
        <f t="shared" si="194"/>
        <v>0</v>
      </c>
    </row>
    <row r="4102" spans="1:10">
      <c r="A4102" s="584">
        <v>2016</v>
      </c>
      <c r="B4102" s="585" t="s">
        <v>1131</v>
      </c>
      <c r="C4102" s="585" t="s">
        <v>31</v>
      </c>
      <c r="D4102" s="586">
        <v>12095</v>
      </c>
      <c r="E4102" s="587">
        <v>24.8</v>
      </c>
      <c r="F4102" s="587">
        <f t="shared" si="192"/>
        <v>299956</v>
      </c>
      <c r="G4102" s="588">
        <v>1.07</v>
      </c>
      <c r="H4102" s="586">
        <v>11.7</v>
      </c>
      <c r="I4102" s="587">
        <f t="shared" si="193"/>
        <v>141511.5</v>
      </c>
      <c r="J4102" s="589">
        <f t="shared" si="194"/>
        <v>0</v>
      </c>
    </row>
    <row r="4103" spans="1:10">
      <c r="A4103" s="584">
        <v>2016</v>
      </c>
      <c r="B4103" s="585" t="s">
        <v>1131</v>
      </c>
      <c r="C4103" s="585" t="s">
        <v>31</v>
      </c>
      <c r="D4103" s="586">
        <v>11416</v>
      </c>
      <c r="E4103" s="587">
        <v>24.684000000000001</v>
      </c>
      <c r="F4103" s="587">
        <f t="shared" si="192"/>
        <v>281792.54399999999</v>
      </c>
      <c r="G4103" s="588">
        <v>0.86</v>
      </c>
      <c r="H4103" s="586">
        <v>12.7</v>
      </c>
      <c r="I4103" s="587">
        <f t="shared" si="193"/>
        <v>144983.19999999998</v>
      </c>
      <c r="J4103" s="589">
        <f t="shared" si="194"/>
        <v>0</v>
      </c>
    </row>
    <row r="4104" spans="1:10">
      <c r="A4104" s="584">
        <v>2016</v>
      </c>
      <c r="B4104" s="585" t="s">
        <v>1131</v>
      </c>
      <c r="C4104" s="585" t="s">
        <v>31</v>
      </c>
      <c r="D4104" s="586">
        <v>12442</v>
      </c>
      <c r="E4104" s="587">
        <v>26.042000000000002</v>
      </c>
      <c r="F4104" s="587">
        <f t="shared" si="192"/>
        <v>324014.56400000001</v>
      </c>
      <c r="G4104" s="588">
        <v>0.61</v>
      </c>
      <c r="H4104" s="586">
        <v>7.9</v>
      </c>
      <c r="I4104" s="587">
        <f t="shared" si="193"/>
        <v>98291.8</v>
      </c>
      <c r="J4104" s="589">
        <f t="shared" si="194"/>
        <v>0</v>
      </c>
    </row>
    <row r="4105" spans="1:10">
      <c r="A4105" s="584">
        <v>2016</v>
      </c>
      <c r="B4105" s="585" t="s">
        <v>1131</v>
      </c>
      <c r="C4105" s="585" t="s">
        <v>31</v>
      </c>
      <c r="D4105" s="586">
        <v>21458</v>
      </c>
      <c r="E4105" s="587">
        <v>25.254999999999999</v>
      </c>
      <c r="F4105" s="587">
        <f t="shared" si="192"/>
        <v>541921.78999999992</v>
      </c>
      <c r="G4105" s="588">
        <v>1.0900000000000001</v>
      </c>
      <c r="H4105" s="586">
        <v>10.8</v>
      </c>
      <c r="I4105" s="587">
        <f t="shared" si="193"/>
        <v>231746.40000000002</v>
      </c>
      <c r="J4105" s="589">
        <f t="shared" si="194"/>
        <v>0</v>
      </c>
    </row>
    <row r="4106" spans="1:10">
      <c r="A4106" s="584">
        <v>2016</v>
      </c>
      <c r="B4106" s="585" t="s">
        <v>1131</v>
      </c>
      <c r="C4106" s="585" t="s">
        <v>31</v>
      </c>
      <c r="D4106" s="586">
        <v>23743</v>
      </c>
      <c r="E4106" s="587">
        <v>24.637</v>
      </c>
      <c r="F4106" s="587">
        <f t="shared" si="192"/>
        <v>584956.29099999997</v>
      </c>
      <c r="G4106" s="588">
        <v>0.85</v>
      </c>
      <c r="H4106" s="586">
        <v>12.6</v>
      </c>
      <c r="I4106" s="587">
        <f t="shared" si="193"/>
        <v>299161.8</v>
      </c>
      <c r="J4106" s="589">
        <f t="shared" si="194"/>
        <v>0</v>
      </c>
    </row>
    <row r="4107" spans="1:10">
      <c r="A4107" s="584">
        <v>2016</v>
      </c>
      <c r="B4107" s="585" t="s">
        <v>1131</v>
      </c>
      <c r="C4107" s="585" t="s">
        <v>31</v>
      </c>
      <c r="D4107" s="586">
        <v>23436</v>
      </c>
      <c r="E4107" s="587">
        <v>24.08</v>
      </c>
      <c r="F4107" s="587">
        <f t="shared" si="192"/>
        <v>564338.88</v>
      </c>
      <c r="G4107" s="588">
        <v>0.66</v>
      </c>
      <c r="H4107" s="586">
        <v>12.5</v>
      </c>
      <c r="I4107" s="587">
        <f t="shared" si="193"/>
        <v>292950</v>
      </c>
      <c r="J4107" s="589">
        <f t="shared" si="194"/>
        <v>0</v>
      </c>
    </row>
    <row r="4108" spans="1:10">
      <c r="A4108" s="584">
        <v>2016</v>
      </c>
      <c r="B4108" s="585" t="s">
        <v>1131</v>
      </c>
      <c r="C4108" s="585" t="s">
        <v>31</v>
      </c>
      <c r="D4108" s="586">
        <v>31509</v>
      </c>
      <c r="E4108" s="587">
        <v>23.058</v>
      </c>
      <c r="F4108" s="587">
        <f t="shared" si="192"/>
        <v>726534.522</v>
      </c>
      <c r="G4108" s="588">
        <v>0.7</v>
      </c>
      <c r="H4108" s="586">
        <v>6.5</v>
      </c>
      <c r="I4108" s="587">
        <f t="shared" si="193"/>
        <v>204808.5</v>
      </c>
      <c r="J4108" s="589">
        <f t="shared" si="194"/>
        <v>0</v>
      </c>
    </row>
    <row r="4109" spans="1:10">
      <c r="A4109" s="584">
        <v>2016</v>
      </c>
      <c r="B4109" s="585" t="s">
        <v>1127</v>
      </c>
      <c r="C4109" s="585" t="s">
        <v>31</v>
      </c>
      <c r="D4109" s="586">
        <v>355</v>
      </c>
      <c r="E4109" s="587">
        <v>18.065999999999999</v>
      </c>
      <c r="F4109" s="587">
        <f t="shared" si="192"/>
        <v>6413.4299999999994</v>
      </c>
      <c r="G4109" s="588">
        <v>0.33</v>
      </c>
      <c r="H4109" s="586">
        <v>5</v>
      </c>
      <c r="I4109" s="587">
        <f t="shared" si="193"/>
        <v>1775</v>
      </c>
      <c r="J4109" s="589">
        <f t="shared" si="194"/>
        <v>0</v>
      </c>
    </row>
    <row r="4110" spans="1:10">
      <c r="A4110" s="584">
        <v>2016</v>
      </c>
      <c r="B4110" s="585" t="s">
        <v>1127</v>
      </c>
      <c r="C4110" s="585" t="s">
        <v>31</v>
      </c>
      <c r="D4110" s="586">
        <v>34985</v>
      </c>
      <c r="E4110" s="587">
        <v>17.875</v>
      </c>
      <c r="F4110" s="587">
        <f t="shared" si="192"/>
        <v>625356.875</v>
      </c>
      <c r="G4110" s="588">
        <v>0.27</v>
      </c>
      <c r="H4110" s="586">
        <v>4.9000000000000004</v>
      </c>
      <c r="I4110" s="587">
        <f t="shared" si="193"/>
        <v>171426.5</v>
      </c>
      <c r="J4110" s="589">
        <f t="shared" si="194"/>
        <v>0</v>
      </c>
    </row>
    <row r="4111" spans="1:10">
      <c r="A4111" s="584">
        <v>2016</v>
      </c>
      <c r="B4111" s="585" t="s">
        <v>1127</v>
      </c>
      <c r="C4111" s="585" t="s">
        <v>31</v>
      </c>
      <c r="D4111" s="586">
        <v>236</v>
      </c>
      <c r="E4111" s="587">
        <v>18.004000000000001</v>
      </c>
      <c r="F4111" s="587">
        <f t="shared" si="192"/>
        <v>4248.9440000000004</v>
      </c>
      <c r="G4111" s="588">
        <v>0.24</v>
      </c>
      <c r="H4111" s="586">
        <v>5</v>
      </c>
      <c r="I4111" s="587">
        <f t="shared" si="193"/>
        <v>1180</v>
      </c>
      <c r="J4111" s="589">
        <f t="shared" si="194"/>
        <v>0</v>
      </c>
    </row>
    <row r="4112" spans="1:10">
      <c r="A4112" s="584">
        <v>2016</v>
      </c>
      <c r="B4112" s="585" t="s">
        <v>1127</v>
      </c>
      <c r="C4112" s="585" t="s">
        <v>31</v>
      </c>
      <c r="D4112" s="586">
        <v>17735</v>
      </c>
      <c r="E4112" s="587">
        <v>17.384</v>
      </c>
      <c r="F4112" s="587">
        <f t="shared" si="192"/>
        <v>308305.24</v>
      </c>
      <c r="G4112" s="588">
        <v>0.18</v>
      </c>
      <c r="H4112" s="586">
        <v>4.4000000000000004</v>
      </c>
      <c r="I4112" s="587">
        <f t="shared" si="193"/>
        <v>78034</v>
      </c>
      <c r="J4112" s="589">
        <f t="shared" si="194"/>
        <v>0</v>
      </c>
    </row>
    <row r="4113" spans="1:10">
      <c r="A4113" s="584">
        <v>2016</v>
      </c>
      <c r="B4113" s="585" t="s">
        <v>1127</v>
      </c>
      <c r="C4113" s="585" t="s">
        <v>31</v>
      </c>
      <c r="D4113" s="586">
        <v>17773</v>
      </c>
      <c r="E4113" s="587">
        <v>17.440000000000001</v>
      </c>
      <c r="F4113" s="587">
        <f t="shared" si="192"/>
        <v>309961.12</v>
      </c>
      <c r="G4113" s="588">
        <v>0.2</v>
      </c>
      <c r="H4113" s="586">
        <v>4.9000000000000004</v>
      </c>
      <c r="I4113" s="587">
        <f t="shared" si="193"/>
        <v>87087.700000000012</v>
      </c>
      <c r="J4113" s="589">
        <f t="shared" si="194"/>
        <v>0</v>
      </c>
    </row>
    <row r="4114" spans="1:10">
      <c r="A4114" s="584">
        <v>2016</v>
      </c>
      <c r="B4114" s="585" t="s">
        <v>1127</v>
      </c>
      <c r="C4114" s="585" t="s">
        <v>31</v>
      </c>
      <c r="D4114" s="586">
        <v>17789</v>
      </c>
      <c r="E4114" s="587">
        <v>17.123999999999999</v>
      </c>
      <c r="F4114" s="587">
        <f t="shared" si="192"/>
        <v>304618.83599999995</v>
      </c>
      <c r="G4114" s="588">
        <v>0.23</v>
      </c>
      <c r="H4114" s="586">
        <v>3.9</v>
      </c>
      <c r="I4114" s="587">
        <f t="shared" si="193"/>
        <v>69377.099999999991</v>
      </c>
      <c r="J4114" s="589">
        <f t="shared" si="194"/>
        <v>0</v>
      </c>
    </row>
    <row r="4115" spans="1:10">
      <c r="A4115" s="584">
        <v>2016</v>
      </c>
      <c r="B4115" s="585" t="s">
        <v>1127</v>
      </c>
      <c r="C4115" s="585" t="s">
        <v>31</v>
      </c>
      <c r="D4115" s="586">
        <v>17719</v>
      </c>
      <c r="E4115" s="587">
        <v>17.884</v>
      </c>
      <c r="F4115" s="587">
        <f t="shared" si="192"/>
        <v>316886.59600000002</v>
      </c>
      <c r="G4115" s="588">
        <v>0.27</v>
      </c>
      <c r="H4115" s="586">
        <v>5.2</v>
      </c>
      <c r="I4115" s="587">
        <f t="shared" si="193"/>
        <v>92138.8</v>
      </c>
      <c r="J4115" s="589">
        <f t="shared" si="194"/>
        <v>0</v>
      </c>
    </row>
    <row r="4116" spans="1:10">
      <c r="A4116" s="584">
        <v>2016</v>
      </c>
      <c r="B4116" s="585" t="s">
        <v>1127</v>
      </c>
      <c r="C4116" s="585" t="s">
        <v>31</v>
      </c>
      <c r="D4116" s="586">
        <v>17749</v>
      </c>
      <c r="E4116" s="587">
        <v>17.718</v>
      </c>
      <c r="F4116" s="587">
        <f t="shared" si="192"/>
        <v>314476.78200000001</v>
      </c>
      <c r="G4116" s="588">
        <v>0.24</v>
      </c>
      <c r="H4116" s="586">
        <v>5.4</v>
      </c>
      <c r="I4116" s="587">
        <f t="shared" si="193"/>
        <v>95844.6</v>
      </c>
      <c r="J4116" s="589">
        <f t="shared" si="194"/>
        <v>0</v>
      </c>
    </row>
    <row r="4117" spans="1:10">
      <c r="A4117" s="584">
        <v>2016</v>
      </c>
      <c r="B4117" s="585" t="s">
        <v>1131</v>
      </c>
      <c r="C4117" s="585" t="s">
        <v>31</v>
      </c>
      <c r="D4117" s="586">
        <v>8046</v>
      </c>
      <c r="E4117" s="587">
        <v>26.047999999999998</v>
      </c>
      <c r="F4117" s="587">
        <f t="shared" si="192"/>
        <v>209582.20799999998</v>
      </c>
      <c r="G4117" s="588">
        <v>1.21</v>
      </c>
      <c r="H4117" s="586">
        <v>7.1</v>
      </c>
      <c r="I4117" s="587">
        <f t="shared" si="193"/>
        <v>57126.6</v>
      </c>
      <c r="J4117" s="589">
        <f t="shared" si="194"/>
        <v>0</v>
      </c>
    </row>
    <row r="4118" spans="1:10">
      <c r="A4118" s="584">
        <v>2016</v>
      </c>
      <c r="B4118" s="585" t="s">
        <v>1131</v>
      </c>
      <c r="C4118" s="585" t="s">
        <v>31</v>
      </c>
      <c r="D4118" s="586">
        <v>16121</v>
      </c>
      <c r="E4118" s="587">
        <v>26.065000000000001</v>
      </c>
      <c r="F4118" s="587">
        <f t="shared" si="192"/>
        <v>420193.86500000005</v>
      </c>
      <c r="G4118" s="588">
        <v>0.92</v>
      </c>
      <c r="H4118" s="586">
        <v>8.8000000000000007</v>
      </c>
      <c r="I4118" s="587">
        <f t="shared" si="193"/>
        <v>141864.80000000002</v>
      </c>
      <c r="J4118" s="589">
        <f t="shared" si="194"/>
        <v>0</v>
      </c>
    </row>
    <row r="4119" spans="1:10">
      <c r="A4119" s="584">
        <v>2016</v>
      </c>
      <c r="B4119" s="585" t="s">
        <v>1131</v>
      </c>
      <c r="C4119" s="585" t="s">
        <v>31</v>
      </c>
      <c r="D4119" s="586">
        <v>11196</v>
      </c>
      <c r="E4119" s="587">
        <v>18.2</v>
      </c>
      <c r="F4119" s="587">
        <f t="shared" si="192"/>
        <v>203767.19999999998</v>
      </c>
      <c r="G4119" s="588">
        <v>0.7</v>
      </c>
      <c r="H4119" s="586">
        <v>14.3</v>
      </c>
      <c r="I4119" s="587">
        <f t="shared" si="193"/>
        <v>160102.80000000002</v>
      </c>
      <c r="J4119" s="589">
        <f t="shared" si="194"/>
        <v>0</v>
      </c>
    </row>
    <row r="4120" spans="1:10">
      <c r="A4120" s="584">
        <v>2016</v>
      </c>
      <c r="B4120" s="585" t="s">
        <v>1133</v>
      </c>
      <c r="C4120" s="585" t="s">
        <v>31</v>
      </c>
      <c r="D4120" s="586">
        <v>352356</v>
      </c>
      <c r="E4120" s="587">
        <v>12.926</v>
      </c>
      <c r="F4120" s="587">
        <f t="shared" si="192"/>
        <v>4554553.6560000004</v>
      </c>
      <c r="G4120" s="588">
        <v>0.72</v>
      </c>
      <c r="H4120" s="586">
        <v>14.66</v>
      </c>
      <c r="I4120" s="587">
        <f t="shared" si="193"/>
        <v>5165538.96</v>
      </c>
      <c r="J4120" s="589">
        <f t="shared" si="194"/>
        <v>1</v>
      </c>
    </row>
    <row r="4121" spans="1:10">
      <c r="A4121" s="584">
        <v>2016</v>
      </c>
      <c r="B4121" s="585" t="s">
        <v>1127</v>
      </c>
      <c r="C4121" s="585" t="s">
        <v>31</v>
      </c>
      <c r="D4121" s="586">
        <v>28086</v>
      </c>
      <c r="E4121" s="587">
        <v>17.672000000000001</v>
      </c>
      <c r="F4121" s="587">
        <f t="shared" si="192"/>
        <v>496335.79200000002</v>
      </c>
      <c r="G4121" s="588">
        <v>0.2</v>
      </c>
      <c r="H4121" s="586">
        <v>4.0999999999999996</v>
      </c>
      <c r="I4121" s="587">
        <f t="shared" si="193"/>
        <v>115152.59999999999</v>
      </c>
      <c r="J4121" s="589">
        <f t="shared" si="194"/>
        <v>0</v>
      </c>
    </row>
    <row r="4122" spans="1:10">
      <c r="A4122" s="584">
        <v>2016</v>
      </c>
      <c r="B4122" s="585" t="s">
        <v>1127</v>
      </c>
      <c r="C4122" s="585" t="s">
        <v>31</v>
      </c>
      <c r="D4122" s="586">
        <v>111737</v>
      </c>
      <c r="E4122" s="587">
        <v>17.936</v>
      </c>
      <c r="F4122" s="587">
        <f t="shared" si="192"/>
        <v>2004114.8319999999</v>
      </c>
      <c r="G4122" s="588">
        <v>0.23</v>
      </c>
      <c r="H4122" s="586">
        <v>5</v>
      </c>
      <c r="I4122" s="587">
        <f t="shared" si="193"/>
        <v>558685</v>
      </c>
      <c r="J4122" s="589">
        <f t="shared" si="194"/>
        <v>0</v>
      </c>
    </row>
    <row r="4123" spans="1:10">
      <c r="A4123" s="584">
        <v>2016</v>
      </c>
      <c r="B4123" s="585" t="s">
        <v>1127</v>
      </c>
      <c r="C4123" s="585" t="s">
        <v>31</v>
      </c>
      <c r="D4123" s="586">
        <v>28057</v>
      </c>
      <c r="E4123" s="587">
        <v>16.803999999999998</v>
      </c>
      <c r="F4123" s="587">
        <f t="shared" si="192"/>
        <v>471469.82799999998</v>
      </c>
      <c r="G4123" s="588">
        <v>0.3</v>
      </c>
      <c r="H4123" s="586">
        <v>6.3</v>
      </c>
      <c r="I4123" s="587">
        <f t="shared" si="193"/>
        <v>176759.1</v>
      </c>
      <c r="J4123" s="589">
        <f t="shared" si="194"/>
        <v>0</v>
      </c>
    </row>
    <row r="4124" spans="1:10">
      <c r="A4124" s="584">
        <v>2016</v>
      </c>
      <c r="B4124" s="585" t="s">
        <v>1131</v>
      </c>
      <c r="C4124" s="585" t="s">
        <v>31</v>
      </c>
      <c r="D4124" s="586">
        <v>10344</v>
      </c>
      <c r="E4124" s="587">
        <v>24.076000000000001</v>
      </c>
      <c r="F4124" s="587">
        <f t="shared" si="192"/>
        <v>249042.144</v>
      </c>
      <c r="G4124" s="588">
        <v>0.76</v>
      </c>
      <c r="H4124" s="586">
        <v>12.2</v>
      </c>
      <c r="I4124" s="587">
        <f t="shared" si="193"/>
        <v>126196.79999999999</v>
      </c>
      <c r="J4124" s="589">
        <f t="shared" si="194"/>
        <v>0</v>
      </c>
    </row>
    <row r="4125" spans="1:10">
      <c r="A4125" s="584">
        <v>2016</v>
      </c>
      <c r="B4125" s="585" t="s">
        <v>1131</v>
      </c>
      <c r="C4125" s="585" t="s">
        <v>31</v>
      </c>
      <c r="D4125" s="586">
        <v>56675</v>
      </c>
      <c r="E4125" s="587">
        <v>24.693999999999999</v>
      </c>
      <c r="F4125" s="587">
        <f t="shared" si="192"/>
        <v>1399532.45</v>
      </c>
      <c r="G4125" s="588">
        <v>0.65</v>
      </c>
      <c r="H4125" s="586">
        <v>9.8000000000000007</v>
      </c>
      <c r="I4125" s="587">
        <f t="shared" si="193"/>
        <v>555415</v>
      </c>
      <c r="J4125" s="589">
        <f t="shared" si="194"/>
        <v>0</v>
      </c>
    </row>
    <row r="4126" spans="1:10">
      <c r="A4126" s="584">
        <v>2016</v>
      </c>
      <c r="B4126" s="585" t="s">
        <v>1131</v>
      </c>
      <c r="C4126" s="585" t="s">
        <v>31</v>
      </c>
      <c r="D4126" s="586">
        <v>23810</v>
      </c>
      <c r="E4126" s="587">
        <v>23.937999999999999</v>
      </c>
      <c r="F4126" s="587">
        <f t="shared" si="192"/>
        <v>569963.78</v>
      </c>
      <c r="G4126" s="588">
        <v>0.89</v>
      </c>
      <c r="H4126" s="586">
        <v>13.6</v>
      </c>
      <c r="I4126" s="587">
        <f t="shared" si="193"/>
        <v>323816</v>
      </c>
      <c r="J4126" s="589">
        <f t="shared" si="194"/>
        <v>0</v>
      </c>
    </row>
    <row r="4127" spans="1:10">
      <c r="A4127" s="584">
        <v>2016</v>
      </c>
      <c r="B4127" s="585" t="s">
        <v>1131</v>
      </c>
      <c r="C4127" s="585" t="s">
        <v>31</v>
      </c>
      <c r="D4127" s="586">
        <v>11679</v>
      </c>
      <c r="E4127" s="587">
        <v>24.256</v>
      </c>
      <c r="F4127" s="587">
        <f t="shared" si="192"/>
        <v>283285.82400000002</v>
      </c>
      <c r="G4127" s="588">
        <v>0.91</v>
      </c>
      <c r="H4127" s="586">
        <v>12.1</v>
      </c>
      <c r="I4127" s="587">
        <f t="shared" si="193"/>
        <v>141315.9</v>
      </c>
      <c r="J4127" s="589">
        <f t="shared" si="194"/>
        <v>0</v>
      </c>
    </row>
    <row r="4128" spans="1:10">
      <c r="A4128" s="584">
        <v>2016</v>
      </c>
      <c r="B4128" s="585" t="s">
        <v>1131</v>
      </c>
      <c r="C4128" s="585" t="s">
        <v>31</v>
      </c>
      <c r="D4128" s="586">
        <v>48454</v>
      </c>
      <c r="E4128" s="587">
        <v>24.052</v>
      </c>
      <c r="F4128" s="587">
        <f t="shared" si="192"/>
        <v>1165415.608</v>
      </c>
      <c r="G4128" s="588">
        <v>0.68</v>
      </c>
      <c r="H4128" s="586">
        <v>12.4</v>
      </c>
      <c r="I4128" s="587">
        <f t="shared" si="193"/>
        <v>600829.6</v>
      </c>
      <c r="J4128" s="589">
        <f t="shared" si="194"/>
        <v>0</v>
      </c>
    </row>
    <row r="4129" spans="1:10">
      <c r="A4129" s="584">
        <v>2016</v>
      </c>
      <c r="B4129" s="585" t="s">
        <v>1131</v>
      </c>
      <c r="C4129" s="585" t="s">
        <v>31</v>
      </c>
      <c r="D4129" s="586">
        <v>12328</v>
      </c>
      <c r="E4129" s="587">
        <v>25.068000000000001</v>
      </c>
      <c r="F4129" s="587">
        <f t="shared" si="192"/>
        <v>309038.304</v>
      </c>
      <c r="G4129" s="588">
        <v>2.73</v>
      </c>
      <c r="H4129" s="586">
        <v>8.9</v>
      </c>
      <c r="I4129" s="587">
        <f t="shared" si="193"/>
        <v>109719.20000000001</v>
      </c>
      <c r="J4129" s="589">
        <f t="shared" si="194"/>
        <v>0</v>
      </c>
    </row>
    <row r="4130" spans="1:10">
      <c r="A4130" s="584">
        <v>2016</v>
      </c>
      <c r="B4130" s="585" t="s">
        <v>1131</v>
      </c>
      <c r="C4130" s="585" t="s">
        <v>31</v>
      </c>
      <c r="D4130" s="586">
        <v>11909</v>
      </c>
      <c r="E4130" s="587">
        <v>25.565999999999999</v>
      </c>
      <c r="F4130" s="587">
        <f t="shared" si="192"/>
        <v>304465.49400000001</v>
      </c>
      <c r="G4130" s="588">
        <v>2.39</v>
      </c>
      <c r="H4130" s="586">
        <v>7.4</v>
      </c>
      <c r="I4130" s="587">
        <f t="shared" si="193"/>
        <v>88126.6</v>
      </c>
      <c r="J4130" s="589">
        <f t="shared" si="194"/>
        <v>0</v>
      </c>
    </row>
    <row r="4131" spans="1:10">
      <c r="A4131" s="584">
        <v>2016</v>
      </c>
      <c r="B4131" s="585" t="s">
        <v>1127</v>
      </c>
      <c r="C4131" s="585" t="s">
        <v>31</v>
      </c>
      <c r="D4131" s="586">
        <v>149146</v>
      </c>
      <c r="E4131" s="587">
        <v>18.794</v>
      </c>
      <c r="F4131" s="587">
        <f t="shared" si="192"/>
        <v>2803049.9240000001</v>
      </c>
      <c r="G4131" s="588">
        <v>0.5</v>
      </c>
      <c r="H4131" s="586">
        <v>10.199999999999999</v>
      </c>
      <c r="I4131" s="587">
        <f t="shared" si="193"/>
        <v>1521289.2</v>
      </c>
      <c r="J4131" s="589">
        <f t="shared" si="194"/>
        <v>0</v>
      </c>
    </row>
    <row r="4132" spans="1:10">
      <c r="A4132" s="584">
        <v>2016</v>
      </c>
      <c r="B4132" s="585" t="s">
        <v>1127</v>
      </c>
      <c r="C4132" s="585" t="s">
        <v>31</v>
      </c>
      <c r="D4132" s="586">
        <v>102823</v>
      </c>
      <c r="E4132" s="587">
        <v>17.134</v>
      </c>
      <c r="F4132" s="587">
        <f t="shared" si="192"/>
        <v>1761769.2820000001</v>
      </c>
      <c r="G4132" s="588">
        <v>0.6</v>
      </c>
      <c r="H4132" s="586">
        <v>14.9</v>
      </c>
      <c r="I4132" s="587">
        <f t="shared" si="193"/>
        <v>1532062.7</v>
      </c>
      <c r="J4132" s="589">
        <f t="shared" si="194"/>
        <v>0</v>
      </c>
    </row>
    <row r="4133" spans="1:10">
      <c r="A4133" s="584">
        <v>2016</v>
      </c>
      <c r="B4133" s="585" t="s">
        <v>1127</v>
      </c>
      <c r="C4133" s="585" t="s">
        <v>31</v>
      </c>
      <c r="D4133" s="586">
        <v>63061</v>
      </c>
      <c r="E4133" s="587">
        <v>17.134</v>
      </c>
      <c r="F4133" s="587">
        <f t="shared" si="192"/>
        <v>1080487.1740000001</v>
      </c>
      <c r="G4133" s="588">
        <v>0.6</v>
      </c>
      <c r="H4133" s="586">
        <v>14.9</v>
      </c>
      <c r="I4133" s="587">
        <f t="shared" si="193"/>
        <v>939608.9</v>
      </c>
      <c r="J4133" s="589">
        <f t="shared" si="194"/>
        <v>0</v>
      </c>
    </row>
    <row r="4134" spans="1:10">
      <c r="A4134" s="584">
        <v>2016</v>
      </c>
      <c r="B4134" s="585" t="s">
        <v>1131</v>
      </c>
      <c r="C4134" s="585" t="s">
        <v>31</v>
      </c>
      <c r="D4134" s="586">
        <v>44687</v>
      </c>
      <c r="E4134" s="587">
        <v>23.643000000000001</v>
      </c>
      <c r="F4134" s="587">
        <f t="shared" si="192"/>
        <v>1056534.7409999999</v>
      </c>
      <c r="G4134" s="588">
        <v>0.61</v>
      </c>
      <c r="H4134" s="586">
        <v>12.6</v>
      </c>
      <c r="I4134" s="587">
        <f t="shared" si="193"/>
        <v>563056.19999999995</v>
      </c>
      <c r="J4134" s="589">
        <f t="shared" si="194"/>
        <v>0</v>
      </c>
    </row>
    <row r="4135" spans="1:10">
      <c r="A4135" s="584">
        <v>2016</v>
      </c>
      <c r="B4135" s="585" t="s">
        <v>1131</v>
      </c>
      <c r="C4135" s="585" t="s">
        <v>31</v>
      </c>
      <c r="D4135" s="586">
        <v>44084</v>
      </c>
      <c r="E4135" s="587">
        <v>21.536000000000001</v>
      </c>
      <c r="F4135" s="587">
        <f t="shared" si="192"/>
        <v>949393.02400000009</v>
      </c>
      <c r="G4135" s="588">
        <v>0.43</v>
      </c>
      <c r="H4135" s="586">
        <v>12.1</v>
      </c>
      <c r="I4135" s="587">
        <f t="shared" si="193"/>
        <v>533416.4</v>
      </c>
      <c r="J4135" s="589">
        <f t="shared" si="194"/>
        <v>0</v>
      </c>
    </row>
    <row r="4136" spans="1:10">
      <c r="A4136" s="584">
        <v>2016</v>
      </c>
      <c r="B4136" s="585" t="s">
        <v>1131</v>
      </c>
      <c r="C4136" s="585" t="s">
        <v>31</v>
      </c>
      <c r="D4136" s="586">
        <v>33539</v>
      </c>
      <c r="E4136" s="587">
        <v>23.646000000000001</v>
      </c>
      <c r="F4136" s="587">
        <f t="shared" si="192"/>
        <v>793063.19400000002</v>
      </c>
      <c r="G4136" s="588">
        <v>0.61</v>
      </c>
      <c r="H4136" s="586">
        <v>12.5</v>
      </c>
      <c r="I4136" s="587">
        <f t="shared" si="193"/>
        <v>419237.5</v>
      </c>
      <c r="J4136" s="589">
        <f t="shared" si="194"/>
        <v>0</v>
      </c>
    </row>
    <row r="4137" spans="1:10">
      <c r="A4137" s="584">
        <v>2016</v>
      </c>
      <c r="B4137" s="585" t="s">
        <v>1131</v>
      </c>
      <c r="C4137" s="585" t="s">
        <v>31</v>
      </c>
      <c r="D4137" s="586">
        <v>15004</v>
      </c>
      <c r="E4137" s="587">
        <v>23.35</v>
      </c>
      <c r="F4137" s="587">
        <f t="shared" si="192"/>
        <v>350343.4</v>
      </c>
      <c r="G4137" s="588">
        <v>0.51</v>
      </c>
      <c r="H4137" s="586">
        <v>10.4</v>
      </c>
      <c r="I4137" s="587">
        <f t="shared" si="193"/>
        <v>156041.60000000001</v>
      </c>
      <c r="J4137" s="589">
        <f t="shared" si="194"/>
        <v>0</v>
      </c>
    </row>
    <row r="4138" spans="1:10">
      <c r="A4138" s="584">
        <v>2016</v>
      </c>
      <c r="B4138" s="585" t="s">
        <v>1131</v>
      </c>
      <c r="C4138" s="585" t="s">
        <v>31</v>
      </c>
      <c r="D4138" s="586">
        <v>13235</v>
      </c>
      <c r="E4138" s="587">
        <v>23.991</v>
      </c>
      <c r="F4138" s="587">
        <f t="shared" si="192"/>
        <v>317520.88500000001</v>
      </c>
      <c r="G4138" s="588">
        <v>0.89</v>
      </c>
      <c r="H4138" s="586">
        <v>11.6</v>
      </c>
      <c r="I4138" s="587">
        <f t="shared" si="193"/>
        <v>153526</v>
      </c>
      <c r="J4138" s="589">
        <f t="shared" si="194"/>
        <v>0</v>
      </c>
    </row>
    <row r="4139" spans="1:10">
      <c r="A4139" s="584">
        <v>2016</v>
      </c>
      <c r="B4139" s="585" t="s">
        <v>1131</v>
      </c>
      <c r="C4139" s="585" t="s">
        <v>31</v>
      </c>
      <c r="D4139" s="586">
        <v>22383</v>
      </c>
      <c r="E4139" s="587">
        <v>23.934000000000001</v>
      </c>
      <c r="F4139" s="587">
        <f t="shared" si="192"/>
        <v>535714.72200000007</v>
      </c>
      <c r="G4139" s="588">
        <v>3.54</v>
      </c>
      <c r="H4139" s="586">
        <v>11.31</v>
      </c>
      <c r="I4139" s="587">
        <f t="shared" si="193"/>
        <v>253151.73</v>
      </c>
      <c r="J4139" s="589">
        <f t="shared" si="194"/>
        <v>0</v>
      </c>
    </row>
    <row r="4140" spans="1:10">
      <c r="A4140" s="584">
        <v>2016</v>
      </c>
      <c r="B4140" s="585" t="s">
        <v>1131</v>
      </c>
      <c r="C4140" s="585" t="s">
        <v>31</v>
      </c>
      <c r="D4140" s="586">
        <v>13686</v>
      </c>
      <c r="E4140" s="587">
        <v>26.044</v>
      </c>
      <c r="F4140" s="587">
        <f t="shared" si="192"/>
        <v>356438.18400000001</v>
      </c>
      <c r="G4140" s="588">
        <v>2</v>
      </c>
      <c r="H4140" s="586">
        <v>7.19</v>
      </c>
      <c r="I4140" s="587">
        <f t="shared" si="193"/>
        <v>98402.340000000011</v>
      </c>
      <c r="J4140" s="589">
        <f t="shared" si="194"/>
        <v>0</v>
      </c>
    </row>
    <row r="4141" spans="1:10">
      <c r="A4141" s="584">
        <v>2016</v>
      </c>
      <c r="B4141" s="585" t="s">
        <v>1131</v>
      </c>
      <c r="C4141" s="585" t="s">
        <v>31</v>
      </c>
      <c r="D4141" s="586">
        <v>22383</v>
      </c>
      <c r="E4141" s="587">
        <v>23.934000000000001</v>
      </c>
      <c r="F4141" s="587">
        <f t="shared" si="192"/>
        <v>535714.72200000007</v>
      </c>
      <c r="G4141" s="588">
        <v>3.54</v>
      </c>
      <c r="H4141" s="586">
        <v>11.31</v>
      </c>
      <c r="I4141" s="587">
        <f t="shared" si="193"/>
        <v>253151.73</v>
      </c>
      <c r="J4141" s="589">
        <f t="shared" si="194"/>
        <v>0</v>
      </c>
    </row>
    <row r="4142" spans="1:10">
      <c r="A4142" s="584">
        <v>2016</v>
      </c>
      <c r="B4142" s="585" t="s">
        <v>1131</v>
      </c>
      <c r="C4142" s="585" t="s">
        <v>31</v>
      </c>
      <c r="D4142" s="586">
        <v>336598</v>
      </c>
      <c r="E4142" s="587">
        <v>24.975999999999999</v>
      </c>
      <c r="F4142" s="587">
        <f t="shared" si="192"/>
        <v>8406871.648</v>
      </c>
      <c r="G4142" s="588">
        <v>3.77</v>
      </c>
      <c r="H4142" s="586">
        <v>9.16</v>
      </c>
      <c r="I4142" s="587">
        <f t="shared" si="193"/>
        <v>3083237.68</v>
      </c>
      <c r="J4142" s="589">
        <f t="shared" si="194"/>
        <v>0</v>
      </c>
    </row>
    <row r="4143" spans="1:10">
      <c r="A4143" s="584">
        <v>2016</v>
      </c>
      <c r="B4143" s="585" t="s">
        <v>1131</v>
      </c>
      <c r="C4143" s="585" t="s">
        <v>31</v>
      </c>
      <c r="D4143" s="586">
        <v>89927</v>
      </c>
      <c r="E4143" s="587">
        <v>26.18</v>
      </c>
      <c r="F4143" s="587">
        <f t="shared" si="192"/>
        <v>2354288.86</v>
      </c>
      <c r="G4143" s="588">
        <v>2.94</v>
      </c>
      <c r="H4143" s="586">
        <v>7.64</v>
      </c>
      <c r="I4143" s="587">
        <f t="shared" si="193"/>
        <v>687042.28</v>
      </c>
      <c r="J4143" s="589">
        <f t="shared" si="194"/>
        <v>0</v>
      </c>
    </row>
    <row r="4144" spans="1:10">
      <c r="A4144" s="584">
        <v>2016</v>
      </c>
      <c r="B4144" s="585" t="s">
        <v>1131</v>
      </c>
      <c r="C4144" s="585" t="s">
        <v>31</v>
      </c>
      <c r="D4144" s="586">
        <v>91843</v>
      </c>
      <c r="E4144" s="587">
        <v>25.062000000000001</v>
      </c>
      <c r="F4144" s="587">
        <f t="shared" si="192"/>
        <v>2301769.2660000003</v>
      </c>
      <c r="G4144" s="588">
        <v>3.43</v>
      </c>
      <c r="H4144" s="586">
        <v>9.1999999999999993</v>
      </c>
      <c r="I4144" s="587">
        <f t="shared" si="193"/>
        <v>844955.6</v>
      </c>
      <c r="J4144" s="589">
        <f t="shared" si="194"/>
        <v>0</v>
      </c>
    </row>
    <row r="4145" spans="1:10">
      <c r="A4145" s="584">
        <v>2016</v>
      </c>
      <c r="B4145" s="585" t="s">
        <v>1127</v>
      </c>
      <c r="C4145" s="585" t="s">
        <v>31</v>
      </c>
      <c r="D4145" s="586">
        <v>14025</v>
      </c>
      <c r="E4145" s="587">
        <v>17.744</v>
      </c>
      <c r="F4145" s="587">
        <f t="shared" si="192"/>
        <v>248859.6</v>
      </c>
      <c r="G4145" s="588">
        <v>0.22</v>
      </c>
      <c r="H4145" s="586">
        <v>5.3</v>
      </c>
      <c r="I4145" s="587">
        <f t="shared" si="193"/>
        <v>74332.5</v>
      </c>
      <c r="J4145" s="589">
        <f t="shared" si="194"/>
        <v>0</v>
      </c>
    </row>
    <row r="4146" spans="1:10">
      <c r="A4146" s="584">
        <v>2016</v>
      </c>
      <c r="B4146" s="585" t="s">
        <v>1127</v>
      </c>
      <c r="C4146" s="585" t="s">
        <v>31</v>
      </c>
      <c r="D4146" s="586">
        <v>28151</v>
      </c>
      <c r="E4146" s="587">
        <v>17.547999999999998</v>
      </c>
      <c r="F4146" s="587">
        <f t="shared" si="192"/>
        <v>493993.74799999996</v>
      </c>
      <c r="G4146" s="588">
        <v>0.19</v>
      </c>
      <c r="H4146" s="586">
        <v>4.4000000000000004</v>
      </c>
      <c r="I4146" s="587">
        <f t="shared" si="193"/>
        <v>123864.40000000001</v>
      </c>
      <c r="J4146" s="589">
        <f t="shared" si="194"/>
        <v>0</v>
      </c>
    </row>
    <row r="4147" spans="1:10">
      <c r="A4147" s="584">
        <v>2016</v>
      </c>
      <c r="B4147" s="585" t="s">
        <v>1127</v>
      </c>
      <c r="C4147" s="585" t="s">
        <v>31</v>
      </c>
      <c r="D4147" s="586">
        <v>14125</v>
      </c>
      <c r="E4147" s="587">
        <v>17.986000000000001</v>
      </c>
      <c r="F4147" s="587">
        <f t="shared" si="192"/>
        <v>254052.25</v>
      </c>
      <c r="G4147" s="588">
        <v>0.19</v>
      </c>
      <c r="H4147" s="586">
        <v>4</v>
      </c>
      <c r="I4147" s="587">
        <f t="shared" si="193"/>
        <v>56500</v>
      </c>
      <c r="J4147" s="589">
        <f t="shared" si="194"/>
        <v>0</v>
      </c>
    </row>
    <row r="4148" spans="1:10">
      <c r="A4148" s="584">
        <v>2016</v>
      </c>
      <c r="B4148" s="585" t="s">
        <v>1133</v>
      </c>
      <c r="C4148" s="585" t="s">
        <v>31</v>
      </c>
      <c r="D4148" s="586">
        <v>13607</v>
      </c>
      <c r="E4148" s="587">
        <v>13.68</v>
      </c>
      <c r="F4148" s="587">
        <f t="shared" si="192"/>
        <v>186143.76</v>
      </c>
      <c r="G4148" s="588">
        <v>0.77</v>
      </c>
      <c r="H4148" s="586">
        <v>7.9</v>
      </c>
      <c r="I4148" s="587">
        <f t="shared" si="193"/>
        <v>107495.3</v>
      </c>
      <c r="J4148" s="589">
        <f t="shared" si="194"/>
        <v>1</v>
      </c>
    </row>
    <row r="4149" spans="1:10">
      <c r="A4149" s="584">
        <v>2016</v>
      </c>
      <c r="B4149" s="585" t="s">
        <v>1127</v>
      </c>
      <c r="C4149" s="585" t="s">
        <v>31</v>
      </c>
      <c r="D4149" s="586">
        <v>74869</v>
      </c>
      <c r="E4149" s="587">
        <v>17.690000000000001</v>
      </c>
      <c r="F4149" s="587">
        <f t="shared" si="192"/>
        <v>1324432.6100000001</v>
      </c>
      <c r="G4149" s="588">
        <v>0.19</v>
      </c>
      <c r="H4149" s="586">
        <v>4.3</v>
      </c>
      <c r="I4149" s="587">
        <f t="shared" si="193"/>
        <v>321936.7</v>
      </c>
      <c r="J4149" s="589">
        <f t="shared" si="194"/>
        <v>0</v>
      </c>
    </row>
    <row r="4150" spans="1:10">
      <c r="A4150" s="584">
        <v>2016</v>
      </c>
      <c r="B4150" s="585" t="s">
        <v>1127</v>
      </c>
      <c r="C4150" s="585" t="s">
        <v>31</v>
      </c>
      <c r="D4150" s="586">
        <v>219317</v>
      </c>
      <c r="E4150" s="587">
        <v>18.260000000000002</v>
      </c>
      <c r="F4150" s="587">
        <f t="shared" si="192"/>
        <v>4004728.4200000004</v>
      </c>
      <c r="G4150" s="588">
        <v>1.04</v>
      </c>
      <c r="H4150" s="586">
        <v>16.2</v>
      </c>
      <c r="I4150" s="587">
        <f t="shared" si="193"/>
        <v>3552935.4</v>
      </c>
      <c r="J4150" s="589">
        <f t="shared" si="194"/>
        <v>0</v>
      </c>
    </row>
    <row r="4151" spans="1:10">
      <c r="A4151" s="584">
        <v>2016</v>
      </c>
      <c r="B4151" s="585" t="s">
        <v>1127</v>
      </c>
      <c r="C4151" s="585" t="s">
        <v>31</v>
      </c>
      <c r="D4151" s="586">
        <v>120620</v>
      </c>
      <c r="E4151" s="587">
        <v>17.579999999999998</v>
      </c>
      <c r="F4151" s="587">
        <f t="shared" si="192"/>
        <v>2120499.5999999996</v>
      </c>
      <c r="G4151" s="588">
        <v>0.19</v>
      </c>
      <c r="H4151" s="586">
        <v>4.4000000000000004</v>
      </c>
      <c r="I4151" s="587">
        <f t="shared" si="193"/>
        <v>530728</v>
      </c>
      <c r="J4151" s="589">
        <f t="shared" si="194"/>
        <v>0</v>
      </c>
    </row>
    <row r="4152" spans="1:10">
      <c r="A4152" s="584">
        <v>2016</v>
      </c>
      <c r="B4152" s="585" t="s">
        <v>1131</v>
      </c>
      <c r="C4152" s="585" t="s">
        <v>31</v>
      </c>
      <c r="D4152" s="586">
        <v>38582</v>
      </c>
      <c r="E4152" s="587">
        <v>25.21</v>
      </c>
      <c r="F4152" s="587">
        <f t="shared" si="192"/>
        <v>972652.22000000009</v>
      </c>
      <c r="G4152" s="588">
        <v>2.79</v>
      </c>
      <c r="H4152" s="586">
        <v>9</v>
      </c>
      <c r="I4152" s="587">
        <f t="shared" si="193"/>
        <v>347238</v>
      </c>
      <c r="J4152" s="589">
        <f t="shared" si="194"/>
        <v>0</v>
      </c>
    </row>
    <row r="4153" spans="1:10">
      <c r="A4153" s="584">
        <v>2016</v>
      </c>
      <c r="B4153" s="585" t="s">
        <v>1131</v>
      </c>
      <c r="C4153" s="585" t="s">
        <v>31</v>
      </c>
      <c r="D4153" s="586">
        <v>72053</v>
      </c>
      <c r="E4153" s="587">
        <v>26.18</v>
      </c>
      <c r="F4153" s="587">
        <f t="shared" si="192"/>
        <v>1886347.54</v>
      </c>
      <c r="G4153" s="588">
        <v>2.89</v>
      </c>
      <c r="H4153" s="586">
        <v>7.6</v>
      </c>
      <c r="I4153" s="587">
        <f t="shared" si="193"/>
        <v>547602.79999999993</v>
      </c>
      <c r="J4153" s="589">
        <f t="shared" si="194"/>
        <v>0</v>
      </c>
    </row>
    <row r="4154" spans="1:10">
      <c r="A4154" s="584">
        <v>2016</v>
      </c>
      <c r="B4154" s="585" t="s">
        <v>1131</v>
      </c>
      <c r="C4154" s="585" t="s">
        <v>31</v>
      </c>
      <c r="D4154" s="586">
        <v>284</v>
      </c>
      <c r="E4154" s="587">
        <v>24.02</v>
      </c>
      <c r="F4154" s="587">
        <f t="shared" si="192"/>
        <v>6821.68</v>
      </c>
      <c r="G4154" s="588">
        <v>0.94</v>
      </c>
      <c r="H4154" s="586">
        <v>13.2</v>
      </c>
      <c r="I4154" s="587">
        <f t="shared" si="193"/>
        <v>3748.7999999999997</v>
      </c>
      <c r="J4154" s="589">
        <f t="shared" si="194"/>
        <v>0</v>
      </c>
    </row>
    <row r="4155" spans="1:10">
      <c r="A4155" s="584">
        <v>2016</v>
      </c>
      <c r="B4155" s="585" t="s">
        <v>1131</v>
      </c>
      <c r="C4155" s="585" t="s">
        <v>31</v>
      </c>
      <c r="D4155" s="586">
        <v>12316</v>
      </c>
      <c r="E4155" s="587">
        <v>23.373999999999999</v>
      </c>
      <c r="F4155" s="587">
        <f t="shared" si="192"/>
        <v>287874.18400000001</v>
      </c>
      <c r="G4155" s="588">
        <v>2.7</v>
      </c>
      <c r="H4155" s="586">
        <v>8.4</v>
      </c>
      <c r="I4155" s="587">
        <f t="shared" si="193"/>
        <v>103454.40000000001</v>
      </c>
      <c r="J4155" s="589">
        <f t="shared" si="194"/>
        <v>0</v>
      </c>
    </row>
    <row r="4156" spans="1:10">
      <c r="A4156" s="584">
        <v>2016</v>
      </c>
      <c r="B4156" s="585" t="s">
        <v>1131</v>
      </c>
      <c r="C4156" s="585" t="s">
        <v>31</v>
      </c>
      <c r="D4156" s="586">
        <v>67604</v>
      </c>
      <c r="E4156" s="587">
        <v>22.495999999999999</v>
      </c>
      <c r="F4156" s="587">
        <f t="shared" si="192"/>
        <v>1520819.5839999998</v>
      </c>
      <c r="G4156" s="588">
        <v>3.02</v>
      </c>
      <c r="H4156" s="586">
        <v>8.4</v>
      </c>
      <c r="I4156" s="587">
        <f t="shared" si="193"/>
        <v>567873.6</v>
      </c>
      <c r="J4156" s="589">
        <f t="shared" si="194"/>
        <v>0</v>
      </c>
    </row>
    <row r="4157" spans="1:10">
      <c r="A4157" s="584">
        <v>2016</v>
      </c>
      <c r="B4157" s="585" t="s">
        <v>1131</v>
      </c>
      <c r="C4157" s="585" t="s">
        <v>31</v>
      </c>
      <c r="D4157" s="586">
        <v>22432</v>
      </c>
      <c r="E4157" s="587">
        <v>22.437999999999999</v>
      </c>
      <c r="F4157" s="587">
        <f t="shared" si="192"/>
        <v>503329.21599999996</v>
      </c>
      <c r="G4157" s="588">
        <v>3.1</v>
      </c>
      <c r="H4157" s="586">
        <v>8.6</v>
      </c>
      <c r="I4157" s="587">
        <f t="shared" si="193"/>
        <v>192915.19999999998</v>
      </c>
      <c r="J4157" s="589">
        <f t="shared" si="194"/>
        <v>0</v>
      </c>
    </row>
    <row r="4158" spans="1:10">
      <c r="A4158" s="584">
        <v>2016</v>
      </c>
      <c r="B4158" s="585" t="s">
        <v>1131</v>
      </c>
      <c r="C4158" s="585" t="s">
        <v>31</v>
      </c>
      <c r="D4158" s="586">
        <v>25569</v>
      </c>
      <c r="E4158" s="587">
        <v>22.454000000000001</v>
      </c>
      <c r="F4158" s="587">
        <f t="shared" si="192"/>
        <v>574126.326</v>
      </c>
      <c r="G4158" s="588">
        <v>3.1</v>
      </c>
      <c r="H4158" s="586">
        <v>7.8</v>
      </c>
      <c r="I4158" s="587">
        <f t="shared" si="193"/>
        <v>199438.19999999998</v>
      </c>
      <c r="J4158" s="589">
        <f t="shared" si="194"/>
        <v>0</v>
      </c>
    </row>
    <row r="4159" spans="1:10">
      <c r="A4159" s="584">
        <v>2016</v>
      </c>
      <c r="B4159" s="585" t="s">
        <v>1131</v>
      </c>
      <c r="C4159" s="585" t="s">
        <v>31</v>
      </c>
      <c r="D4159" s="586">
        <v>56867</v>
      </c>
      <c r="E4159" s="587">
        <v>23.404</v>
      </c>
      <c r="F4159" s="587">
        <f t="shared" si="192"/>
        <v>1330915.2679999999</v>
      </c>
      <c r="G4159" s="588">
        <v>2.36</v>
      </c>
      <c r="H4159" s="586">
        <v>8.9</v>
      </c>
      <c r="I4159" s="587">
        <f t="shared" si="193"/>
        <v>506116.30000000005</v>
      </c>
      <c r="J4159" s="589">
        <f t="shared" si="194"/>
        <v>0</v>
      </c>
    </row>
    <row r="4160" spans="1:10">
      <c r="A4160" s="584">
        <v>2016</v>
      </c>
      <c r="B4160" s="585" t="s">
        <v>1131</v>
      </c>
      <c r="C4160" s="585" t="s">
        <v>31</v>
      </c>
      <c r="D4160" s="586">
        <v>47835</v>
      </c>
      <c r="E4160" s="587">
        <v>22.384</v>
      </c>
      <c r="F4160" s="587">
        <f t="shared" si="192"/>
        <v>1070738.6400000001</v>
      </c>
      <c r="G4160" s="588">
        <v>3.22</v>
      </c>
      <c r="H4160" s="586">
        <v>9.3000000000000007</v>
      </c>
      <c r="I4160" s="587">
        <f t="shared" si="193"/>
        <v>444865.50000000006</v>
      </c>
      <c r="J4160" s="589">
        <f t="shared" si="194"/>
        <v>0</v>
      </c>
    </row>
    <row r="4161" spans="1:10">
      <c r="A4161" s="584">
        <v>2016</v>
      </c>
      <c r="B4161" s="585" t="s">
        <v>1131</v>
      </c>
      <c r="C4161" s="585" t="s">
        <v>31</v>
      </c>
      <c r="D4161" s="586">
        <v>46537</v>
      </c>
      <c r="E4161" s="587">
        <v>24.013999999999999</v>
      </c>
      <c r="F4161" s="587">
        <f t="shared" si="192"/>
        <v>1117539.5179999999</v>
      </c>
      <c r="G4161" s="588">
        <v>2.7</v>
      </c>
      <c r="H4161" s="586">
        <v>8.3000000000000007</v>
      </c>
      <c r="I4161" s="587">
        <f t="shared" si="193"/>
        <v>386257.10000000003</v>
      </c>
      <c r="J4161" s="589">
        <f t="shared" si="194"/>
        <v>0</v>
      </c>
    </row>
    <row r="4162" spans="1:10">
      <c r="A4162" s="584">
        <v>2016</v>
      </c>
      <c r="B4162" s="585" t="s">
        <v>1127</v>
      </c>
      <c r="C4162" s="585" t="s">
        <v>31</v>
      </c>
      <c r="D4162" s="586">
        <v>33172</v>
      </c>
      <c r="E4162" s="587">
        <v>17.498000000000001</v>
      </c>
      <c r="F4162" s="587">
        <f t="shared" si="192"/>
        <v>580443.65600000008</v>
      </c>
      <c r="G4162" s="588">
        <v>0.2</v>
      </c>
      <c r="H4162" s="586">
        <v>4.4000000000000004</v>
      </c>
      <c r="I4162" s="587">
        <f t="shared" si="193"/>
        <v>145956.80000000002</v>
      </c>
      <c r="J4162" s="589">
        <f t="shared" si="194"/>
        <v>0</v>
      </c>
    </row>
    <row r="4163" spans="1:10">
      <c r="A4163" s="584">
        <v>2016</v>
      </c>
      <c r="B4163" s="585" t="s">
        <v>1131</v>
      </c>
      <c r="C4163" s="585" t="s">
        <v>31</v>
      </c>
      <c r="D4163" s="586">
        <v>86137</v>
      </c>
      <c r="E4163" s="587">
        <v>25.038</v>
      </c>
      <c r="F4163" s="587">
        <f t="shared" ref="F4163:F4226" si="195">E4163*D4163</f>
        <v>2156698.2060000002</v>
      </c>
      <c r="G4163" s="588">
        <v>3.12</v>
      </c>
      <c r="H4163" s="586">
        <v>6.6</v>
      </c>
      <c r="I4163" s="587">
        <f t="shared" ref="I4163:I4226" si="196">H4163*D4163</f>
        <v>568504.19999999995</v>
      </c>
      <c r="J4163" s="589">
        <f t="shared" ref="J4163:J4226" si="197">IF(B4163="LIG",1,0)</f>
        <v>0</v>
      </c>
    </row>
    <row r="4164" spans="1:10">
      <c r="A4164" s="584">
        <v>2016</v>
      </c>
      <c r="B4164" s="585" t="s">
        <v>1127</v>
      </c>
      <c r="C4164" s="585" t="s">
        <v>31</v>
      </c>
      <c r="D4164" s="586">
        <v>175335</v>
      </c>
      <c r="E4164" s="587">
        <v>17.507999999999999</v>
      </c>
      <c r="F4164" s="587">
        <f t="shared" si="195"/>
        <v>3069765.1799999997</v>
      </c>
      <c r="G4164" s="588">
        <v>0.2</v>
      </c>
      <c r="H4164" s="586">
        <v>4.4000000000000004</v>
      </c>
      <c r="I4164" s="587">
        <f t="shared" si="196"/>
        <v>771474.00000000012</v>
      </c>
      <c r="J4164" s="589">
        <f t="shared" si="197"/>
        <v>0</v>
      </c>
    </row>
    <row r="4165" spans="1:10">
      <c r="A4165" s="584">
        <v>2016</v>
      </c>
      <c r="B4165" s="585" t="s">
        <v>1127</v>
      </c>
      <c r="C4165" s="585" t="s">
        <v>31</v>
      </c>
      <c r="D4165" s="586">
        <v>15790</v>
      </c>
      <c r="E4165" s="587">
        <v>17.492000000000001</v>
      </c>
      <c r="F4165" s="587">
        <f t="shared" si="195"/>
        <v>276198.68</v>
      </c>
      <c r="G4165" s="588">
        <v>0.24</v>
      </c>
      <c r="H4165" s="586">
        <v>5.8</v>
      </c>
      <c r="I4165" s="587">
        <f t="shared" si="196"/>
        <v>91582</v>
      </c>
      <c r="J4165" s="589">
        <f t="shared" si="197"/>
        <v>0</v>
      </c>
    </row>
    <row r="4166" spans="1:10">
      <c r="A4166" s="584">
        <v>2016</v>
      </c>
      <c r="B4166" s="585" t="s">
        <v>1127</v>
      </c>
      <c r="C4166" s="585" t="s">
        <v>31</v>
      </c>
      <c r="D4166" s="586">
        <v>48383</v>
      </c>
      <c r="E4166" s="587">
        <v>17.986000000000001</v>
      </c>
      <c r="F4166" s="587">
        <f t="shared" si="195"/>
        <v>870216.63800000004</v>
      </c>
      <c r="G4166" s="588">
        <v>0.24</v>
      </c>
      <c r="H4166" s="586">
        <v>5</v>
      </c>
      <c r="I4166" s="587">
        <f t="shared" si="196"/>
        <v>241915</v>
      </c>
      <c r="J4166" s="589">
        <f t="shared" si="197"/>
        <v>0</v>
      </c>
    </row>
    <row r="4167" spans="1:10">
      <c r="A4167" s="584">
        <v>2016</v>
      </c>
      <c r="B4167" s="585" t="s">
        <v>1127</v>
      </c>
      <c r="C4167" s="585" t="s">
        <v>31</v>
      </c>
      <c r="D4167" s="586">
        <v>32439</v>
      </c>
      <c r="E4167" s="587">
        <v>17.684000000000001</v>
      </c>
      <c r="F4167" s="587">
        <f t="shared" si="195"/>
        <v>573651.27600000007</v>
      </c>
      <c r="G4167" s="588">
        <v>0.28000000000000003</v>
      </c>
      <c r="H4167" s="586">
        <v>5.3</v>
      </c>
      <c r="I4167" s="587">
        <f t="shared" si="196"/>
        <v>171926.69999999998</v>
      </c>
      <c r="J4167" s="589">
        <f t="shared" si="197"/>
        <v>0</v>
      </c>
    </row>
    <row r="4168" spans="1:10">
      <c r="A4168" s="584">
        <v>2016</v>
      </c>
      <c r="B4168" s="585" t="s">
        <v>1127</v>
      </c>
      <c r="C4168" s="585" t="s">
        <v>31</v>
      </c>
      <c r="D4168" s="586">
        <v>88346</v>
      </c>
      <c r="E4168" s="587">
        <v>18.884</v>
      </c>
      <c r="F4168" s="587">
        <f t="shared" si="195"/>
        <v>1668325.8640000001</v>
      </c>
      <c r="G4168" s="588">
        <v>0.35</v>
      </c>
      <c r="H4168" s="586">
        <v>3.8</v>
      </c>
      <c r="I4168" s="587">
        <f t="shared" si="196"/>
        <v>335714.8</v>
      </c>
      <c r="J4168" s="589">
        <f t="shared" si="197"/>
        <v>0</v>
      </c>
    </row>
    <row r="4169" spans="1:10">
      <c r="A4169" s="584">
        <v>2016</v>
      </c>
      <c r="B4169" s="585" t="s">
        <v>1127</v>
      </c>
      <c r="C4169" s="585" t="s">
        <v>31</v>
      </c>
      <c r="D4169" s="586">
        <v>132424</v>
      </c>
      <c r="E4169" s="587">
        <v>18.867999999999999</v>
      </c>
      <c r="F4169" s="587">
        <f t="shared" si="195"/>
        <v>2498576.0319999997</v>
      </c>
      <c r="G4169" s="588">
        <v>0.35</v>
      </c>
      <c r="H4169" s="586">
        <v>4</v>
      </c>
      <c r="I4169" s="587">
        <f t="shared" si="196"/>
        <v>529696</v>
      </c>
      <c r="J4169" s="589">
        <f t="shared" si="197"/>
        <v>0</v>
      </c>
    </row>
    <row r="4170" spans="1:10">
      <c r="A4170" s="584">
        <v>2016</v>
      </c>
      <c r="B4170" s="585" t="s">
        <v>1127</v>
      </c>
      <c r="C4170" s="585" t="s">
        <v>31</v>
      </c>
      <c r="D4170" s="586">
        <v>57358</v>
      </c>
      <c r="E4170" s="587">
        <v>18.899999999999999</v>
      </c>
      <c r="F4170" s="587">
        <f t="shared" si="195"/>
        <v>1084066.2</v>
      </c>
      <c r="G4170" s="588">
        <v>0.34</v>
      </c>
      <c r="H4170" s="586">
        <v>4.0999999999999996</v>
      </c>
      <c r="I4170" s="587">
        <f t="shared" si="196"/>
        <v>235167.8</v>
      </c>
      <c r="J4170" s="589">
        <f t="shared" si="197"/>
        <v>0</v>
      </c>
    </row>
    <row r="4171" spans="1:10">
      <c r="A4171" s="584">
        <v>2016</v>
      </c>
      <c r="B4171" s="585" t="s">
        <v>1127</v>
      </c>
      <c r="C4171" s="585" t="s">
        <v>31</v>
      </c>
      <c r="D4171" s="586">
        <v>235420</v>
      </c>
      <c r="E4171" s="587">
        <v>18.777000000000001</v>
      </c>
      <c r="F4171" s="587">
        <f t="shared" si="195"/>
        <v>4420481.34</v>
      </c>
      <c r="G4171" s="588">
        <v>0.34</v>
      </c>
      <c r="H4171" s="586">
        <v>4.0999999999999996</v>
      </c>
      <c r="I4171" s="587">
        <f t="shared" si="196"/>
        <v>965221.99999999988</v>
      </c>
      <c r="J4171" s="589">
        <f t="shared" si="197"/>
        <v>0</v>
      </c>
    </row>
    <row r="4172" spans="1:10">
      <c r="A4172" s="584">
        <v>2016</v>
      </c>
      <c r="B4172" s="585" t="s">
        <v>1127</v>
      </c>
      <c r="C4172" s="585" t="s">
        <v>31</v>
      </c>
      <c r="D4172" s="586">
        <v>176040</v>
      </c>
      <c r="E4172" s="587">
        <v>18.867999999999999</v>
      </c>
      <c r="F4172" s="587">
        <f t="shared" si="195"/>
        <v>3321522.7199999997</v>
      </c>
      <c r="G4172" s="588">
        <v>0.4</v>
      </c>
      <c r="H4172" s="586">
        <v>4.7</v>
      </c>
      <c r="I4172" s="587">
        <f t="shared" si="196"/>
        <v>827388</v>
      </c>
      <c r="J4172" s="589">
        <f t="shared" si="197"/>
        <v>0</v>
      </c>
    </row>
    <row r="4173" spans="1:10">
      <c r="A4173" s="584">
        <v>2016</v>
      </c>
      <c r="B4173" s="585" t="s">
        <v>1131</v>
      </c>
      <c r="C4173" s="585" t="s">
        <v>31</v>
      </c>
      <c r="D4173" s="586">
        <v>1574</v>
      </c>
      <c r="E4173" s="587">
        <v>22.724</v>
      </c>
      <c r="F4173" s="587">
        <f t="shared" si="195"/>
        <v>35767.576000000001</v>
      </c>
      <c r="G4173" s="588">
        <v>3.64</v>
      </c>
      <c r="H4173" s="586">
        <v>17.100000000000001</v>
      </c>
      <c r="I4173" s="587">
        <f t="shared" si="196"/>
        <v>26915.4</v>
      </c>
      <c r="J4173" s="589">
        <f t="shared" si="197"/>
        <v>0</v>
      </c>
    </row>
    <row r="4174" spans="1:10">
      <c r="A4174" s="584">
        <v>2016</v>
      </c>
      <c r="B4174" s="585" t="s">
        <v>1131</v>
      </c>
      <c r="C4174" s="585" t="s">
        <v>31</v>
      </c>
      <c r="D4174" s="586">
        <v>9974</v>
      </c>
      <c r="E4174" s="587">
        <v>25.398</v>
      </c>
      <c r="F4174" s="587">
        <f t="shared" si="195"/>
        <v>253319.652</v>
      </c>
      <c r="G4174" s="588">
        <v>2.9</v>
      </c>
      <c r="H4174" s="586">
        <v>8.5</v>
      </c>
      <c r="I4174" s="587">
        <f t="shared" si="196"/>
        <v>84779</v>
      </c>
      <c r="J4174" s="589">
        <f t="shared" si="197"/>
        <v>0</v>
      </c>
    </row>
    <row r="4175" spans="1:10">
      <c r="A4175" s="584">
        <v>2016</v>
      </c>
      <c r="B4175" s="585" t="s">
        <v>1131</v>
      </c>
      <c r="C4175" s="585" t="s">
        <v>31</v>
      </c>
      <c r="D4175" s="586">
        <v>1742</v>
      </c>
      <c r="E4175" s="587">
        <v>15.788</v>
      </c>
      <c r="F4175" s="587">
        <f t="shared" si="195"/>
        <v>27502.696</v>
      </c>
      <c r="G4175" s="588">
        <v>1.6</v>
      </c>
      <c r="H4175" s="586">
        <v>31.2</v>
      </c>
      <c r="I4175" s="587">
        <f t="shared" si="196"/>
        <v>54350.400000000001</v>
      </c>
      <c r="J4175" s="589">
        <f t="shared" si="197"/>
        <v>0</v>
      </c>
    </row>
    <row r="4176" spans="1:10">
      <c r="A4176" s="584">
        <v>2016</v>
      </c>
      <c r="B4176" s="585" t="s">
        <v>1131</v>
      </c>
      <c r="C4176" s="585" t="s">
        <v>31</v>
      </c>
      <c r="D4176" s="586">
        <v>62116</v>
      </c>
      <c r="E4176" s="587">
        <v>22.692</v>
      </c>
      <c r="F4176" s="587">
        <f t="shared" si="195"/>
        <v>1409536.2720000001</v>
      </c>
      <c r="G4176" s="588">
        <v>3.06</v>
      </c>
      <c r="H4176" s="586">
        <v>20.2</v>
      </c>
      <c r="I4176" s="587">
        <f t="shared" si="196"/>
        <v>1254743.2</v>
      </c>
      <c r="J4176" s="589">
        <f t="shared" si="197"/>
        <v>0</v>
      </c>
    </row>
    <row r="4177" spans="1:10">
      <c r="A4177" s="584">
        <v>2016</v>
      </c>
      <c r="B4177" s="585" t="s">
        <v>1131</v>
      </c>
      <c r="C4177" s="585" t="s">
        <v>31</v>
      </c>
      <c r="D4177" s="586">
        <v>8110</v>
      </c>
      <c r="E4177" s="587">
        <v>23.49</v>
      </c>
      <c r="F4177" s="587">
        <f t="shared" si="195"/>
        <v>190503.9</v>
      </c>
      <c r="G4177" s="588">
        <v>2.98</v>
      </c>
      <c r="H4177" s="586">
        <v>16</v>
      </c>
      <c r="I4177" s="587">
        <f t="shared" si="196"/>
        <v>129760</v>
      </c>
      <c r="J4177" s="589">
        <f t="shared" si="197"/>
        <v>0</v>
      </c>
    </row>
    <row r="4178" spans="1:10">
      <c r="A4178" s="584">
        <v>2016</v>
      </c>
      <c r="B4178" s="585" t="s">
        <v>1131</v>
      </c>
      <c r="C4178" s="585" t="s">
        <v>31</v>
      </c>
      <c r="D4178" s="586">
        <v>152316</v>
      </c>
      <c r="E4178" s="587">
        <v>26.096</v>
      </c>
      <c r="F4178" s="587">
        <f t="shared" si="195"/>
        <v>3974838.3360000001</v>
      </c>
      <c r="G4178" s="588">
        <v>2.97</v>
      </c>
      <c r="H4178" s="586">
        <v>8</v>
      </c>
      <c r="I4178" s="587">
        <f t="shared" si="196"/>
        <v>1218528</v>
      </c>
      <c r="J4178" s="589">
        <f t="shared" si="197"/>
        <v>0</v>
      </c>
    </row>
    <row r="4179" spans="1:10">
      <c r="A4179" s="584">
        <v>2016</v>
      </c>
      <c r="B4179" s="585" t="s">
        <v>1131</v>
      </c>
      <c r="C4179" s="585" t="s">
        <v>31</v>
      </c>
      <c r="D4179" s="586">
        <v>30433</v>
      </c>
      <c r="E4179" s="587">
        <v>25.956</v>
      </c>
      <c r="F4179" s="587">
        <f t="shared" si="195"/>
        <v>789918.94799999997</v>
      </c>
      <c r="G4179" s="588">
        <v>2.23</v>
      </c>
      <c r="H4179" s="586">
        <v>7.2</v>
      </c>
      <c r="I4179" s="587">
        <f t="shared" si="196"/>
        <v>219117.6</v>
      </c>
      <c r="J4179" s="589">
        <f t="shared" si="197"/>
        <v>0</v>
      </c>
    </row>
    <row r="4180" spans="1:10">
      <c r="A4180" s="584">
        <v>2016</v>
      </c>
      <c r="B4180" s="585" t="s">
        <v>1131</v>
      </c>
      <c r="C4180" s="585" t="s">
        <v>31</v>
      </c>
      <c r="D4180" s="586">
        <v>1547</v>
      </c>
      <c r="E4180" s="587">
        <v>15.644</v>
      </c>
      <c r="F4180" s="587">
        <f t="shared" si="195"/>
        <v>24201.268</v>
      </c>
      <c r="G4180" s="588">
        <v>1.6</v>
      </c>
      <c r="H4180" s="586">
        <v>32.1</v>
      </c>
      <c r="I4180" s="587">
        <f t="shared" si="196"/>
        <v>49658.700000000004</v>
      </c>
      <c r="J4180" s="589">
        <f t="shared" si="197"/>
        <v>0</v>
      </c>
    </row>
    <row r="4181" spans="1:10">
      <c r="A4181" s="584">
        <v>2016</v>
      </c>
      <c r="B4181" s="585" t="s">
        <v>1131</v>
      </c>
      <c r="C4181" s="585" t="s">
        <v>31</v>
      </c>
      <c r="D4181" s="586">
        <v>1595</v>
      </c>
      <c r="E4181" s="587">
        <v>22.968</v>
      </c>
      <c r="F4181" s="587">
        <f t="shared" si="195"/>
        <v>36633.96</v>
      </c>
      <c r="G4181" s="588">
        <v>3.43</v>
      </c>
      <c r="H4181" s="586">
        <v>16.7</v>
      </c>
      <c r="I4181" s="587">
        <f t="shared" si="196"/>
        <v>26636.5</v>
      </c>
      <c r="J4181" s="589">
        <f t="shared" si="197"/>
        <v>0</v>
      </c>
    </row>
    <row r="4182" spans="1:10">
      <c r="A4182" s="584">
        <v>2016</v>
      </c>
      <c r="B4182" s="585" t="s">
        <v>1131</v>
      </c>
      <c r="C4182" s="585" t="s">
        <v>31</v>
      </c>
      <c r="D4182" s="586">
        <v>16374</v>
      </c>
      <c r="E4182" s="587">
        <v>21.85</v>
      </c>
      <c r="F4182" s="587">
        <f t="shared" si="195"/>
        <v>357771.9</v>
      </c>
      <c r="G4182" s="588">
        <v>2.3199999999999998</v>
      </c>
      <c r="H4182" s="586">
        <v>19.100000000000001</v>
      </c>
      <c r="I4182" s="587">
        <f t="shared" si="196"/>
        <v>312743.40000000002</v>
      </c>
      <c r="J4182" s="589">
        <f t="shared" si="197"/>
        <v>0</v>
      </c>
    </row>
    <row r="4183" spans="1:10">
      <c r="A4183" s="584">
        <v>2016</v>
      </c>
      <c r="B4183" s="585" t="s">
        <v>1131</v>
      </c>
      <c r="C4183" s="585" t="s">
        <v>31</v>
      </c>
      <c r="D4183" s="586">
        <v>10430</v>
      </c>
      <c r="E4183" s="587">
        <v>21.827999999999999</v>
      </c>
      <c r="F4183" s="587">
        <f t="shared" si="195"/>
        <v>227666.04</v>
      </c>
      <c r="G4183" s="588">
        <v>2.87</v>
      </c>
      <c r="H4183" s="586">
        <v>23.7</v>
      </c>
      <c r="I4183" s="587">
        <f t="shared" si="196"/>
        <v>247191</v>
      </c>
      <c r="J4183" s="589">
        <f t="shared" si="197"/>
        <v>0</v>
      </c>
    </row>
    <row r="4184" spans="1:10">
      <c r="A4184" s="584">
        <v>2016</v>
      </c>
      <c r="B4184" s="585" t="s">
        <v>1129</v>
      </c>
      <c r="C4184" s="585" t="s">
        <v>31</v>
      </c>
      <c r="D4184" s="586">
        <v>1428</v>
      </c>
      <c r="E4184" s="587">
        <v>15.853999999999999</v>
      </c>
      <c r="F4184" s="587">
        <f t="shared" si="195"/>
        <v>22639.511999999999</v>
      </c>
      <c r="G4184" s="588">
        <v>3.55</v>
      </c>
      <c r="H4184" s="586">
        <v>42</v>
      </c>
      <c r="I4184" s="587">
        <f t="shared" si="196"/>
        <v>59976</v>
      </c>
      <c r="J4184" s="589">
        <f t="shared" si="197"/>
        <v>0</v>
      </c>
    </row>
    <row r="4185" spans="1:10">
      <c r="A4185" s="584">
        <v>2016</v>
      </c>
      <c r="B4185" s="585" t="s">
        <v>1131</v>
      </c>
      <c r="C4185" s="585" t="s">
        <v>31</v>
      </c>
      <c r="D4185" s="586">
        <v>9794</v>
      </c>
      <c r="E4185" s="587">
        <v>25.294</v>
      </c>
      <c r="F4185" s="587">
        <f t="shared" si="195"/>
        <v>247729.43600000002</v>
      </c>
      <c r="G4185" s="588">
        <v>2.87</v>
      </c>
      <c r="H4185" s="586">
        <v>9.1</v>
      </c>
      <c r="I4185" s="587">
        <f t="shared" si="196"/>
        <v>89125.4</v>
      </c>
      <c r="J4185" s="589">
        <f t="shared" si="197"/>
        <v>0</v>
      </c>
    </row>
    <row r="4186" spans="1:10">
      <c r="A4186" s="584">
        <v>2016</v>
      </c>
      <c r="B4186" s="585" t="s">
        <v>1131</v>
      </c>
      <c r="C4186" s="585" t="s">
        <v>31</v>
      </c>
      <c r="D4186" s="586">
        <v>17963</v>
      </c>
      <c r="E4186" s="587">
        <v>23.552</v>
      </c>
      <c r="F4186" s="587">
        <f t="shared" si="195"/>
        <v>423064.576</v>
      </c>
      <c r="G4186" s="588">
        <v>3.23</v>
      </c>
      <c r="H4186" s="586">
        <v>18.3</v>
      </c>
      <c r="I4186" s="587">
        <f t="shared" si="196"/>
        <v>328722.90000000002</v>
      </c>
      <c r="J4186" s="589">
        <f t="shared" si="197"/>
        <v>0</v>
      </c>
    </row>
    <row r="4187" spans="1:10">
      <c r="A4187" s="584">
        <v>2016</v>
      </c>
      <c r="B4187" s="585" t="s">
        <v>1131</v>
      </c>
      <c r="C4187" s="585" t="s">
        <v>31</v>
      </c>
      <c r="D4187" s="586">
        <v>2740</v>
      </c>
      <c r="E4187" s="587">
        <v>24.175999999999998</v>
      </c>
      <c r="F4187" s="587">
        <f t="shared" si="195"/>
        <v>66242.239999999991</v>
      </c>
      <c r="G4187" s="588">
        <v>2.13</v>
      </c>
      <c r="H4187" s="586">
        <v>16.5</v>
      </c>
      <c r="I4187" s="587">
        <f t="shared" si="196"/>
        <v>45210</v>
      </c>
      <c r="J4187" s="589">
        <f t="shared" si="197"/>
        <v>0</v>
      </c>
    </row>
    <row r="4188" spans="1:10">
      <c r="A4188" s="584">
        <v>2016</v>
      </c>
      <c r="B4188" s="585" t="s">
        <v>1131</v>
      </c>
      <c r="C4188" s="585" t="s">
        <v>31</v>
      </c>
      <c r="D4188" s="586">
        <v>2107</v>
      </c>
      <c r="E4188" s="587">
        <v>24.882000000000001</v>
      </c>
      <c r="F4188" s="587">
        <f t="shared" si="195"/>
        <v>52426.374000000003</v>
      </c>
      <c r="G4188" s="588">
        <v>2.5099999999999998</v>
      </c>
      <c r="H4188" s="586">
        <v>13.8</v>
      </c>
      <c r="I4188" s="587">
        <f t="shared" si="196"/>
        <v>29076.600000000002</v>
      </c>
      <c r="J4188" s="589">
        <f t="shared" si="197"/>
        <v>0</v>
      </c>
    </row>
    <row r="4189" spans="1:10">
      <c r="A4189" s="584">
        <v>2016</v>
      </c>
      <c r="B4189" s="585" t="s">
        <v>1131</v>
      </c>
      <c r="C4189" s="585" t="s">
        <v>31</v>
      </c>
      <c r="D4189" s="586">
        <v>6319</v>
      </c>
      <c r="E4189" s="587">
        <v>18.963999999999999</v>
      </c>
      <c r="F4189" s="587">
        <f t="shared" si="195"/>
        <v>119833.51599999999</v>
      </c>
      <c r="G4189" s="588">
        <v>2.11</v>
      </c>
      <c r="H4189" s="586">
        <v>22</v>
      </c>
      <c r="I4189" s="587">
        <f t="shared" si="196"/>
        <v>139018</v>
      </c>
      <c r="J4189" s="589">
        <f t="shared" si="197"/>
        <v>0</v>
      </c>
    </row>
    <row r="4190" spans="1:10">
      <c r="A4190" s="584">
        <v>2016</v>
      </c>
      <c r="B4190" s="585" t="s">
        <v>1131</v>
      </c>
      <c r="C4190" s="585" t="s">
        <v>31</v>
      </c>
      <c r="D4190" s="586">
        <v>8573</v>
      </c>
      <c r="E4190" s="587">
        <v>23.734000000000002</v>
      </c>
      <c r="F4190" s="587">
        <f t="shared" si="195"/>
        <v>203471.58200000002</v>
      </c>
      <c r="G4190" s="588">
        <v>2.71</v>
      </c>
      <c r="H4190" s="586">
        <v>16.3</v>
      </c>
      <c r="I4190" s="587">
        <f t="shared" si="196"/>
        <v>139739.9</v>
      </c>
      <c r="J4190" s="589">
        <f t="shared" si="197"/>
        <v>0</v>
      </c>
    </row>
    <row r="4191" spans="1:10">
      <c r="A4191" s="584">
        <v>2016</v>
      </c>
      <c r="B4191" s="585" t="s">
        <v>1131</v>
      </c>
      <c r="C4191" s="585" t="s">
        <v>31</v>
      </c>
      <c r="D4191" s="586">
        <v>7004</v>
      </c>
      <c r="E4191" s="587">
        <v>23.667999999999999</v>
      </c>
      <c r="F4191" s="587">
        <f t="shared" si="195"/>
        <v>165770.67199999999</v>
      </c>
      <c r="G4191" s="588">
        <v>2.72</v>
      </c>
      <c r="H4191" s="586">
        <v>17.399999999999999</v>
      </c>
      <c r="I4191" s="587">
        <f t="shared" si="196"/>
        <v>121869.59999999999</v>
      </c>
      <c r="J4191" s="589">
        <f t="shared" si="197"/>
        <v>0</v>
      </c>
    </row>
    <row r="4192" spans="1:10">
      <c r="A4192" s="584">
        <v>2016</v>
      </c>
      <c r="B4192" s="585" t="s">
        <v>1129</v>
      </c>
      <c r="C4192" s="585" t="s">
        <v>31</v>
      </c>
      <c r="D4192" s="586">
        <v>4261</v>
      </c>
      <c r="E4192" s="587">
        <v>18.231999999999999</v>
      </c>
      <c r="F4192" s="587">
        <f t="shared" si="195"/>
        <v>77686.551999999996</v>
      </c>
      <c r="G4192" s="588">
        <v>2.2599999999999998</v>
      </c>
      <c r="H4192" s="586">
        <v>25.2</v>
      </c>
      <c r="I4192" s="587">
        <f t="shared" si="196"/>
        <v>107377.2</v>
      </c>
      <c r="J4192" s="589">
        <f t="shared" si="197"/>
        <v>0</v>
      </c>
    </row>
    <row r="4193" spans="1:10">
      <c r="A4193" s="584">
        <v>2016</v>
      </c>
      <c r="B4193" s="585" t="s">
        <v>1131</v>
      </c>
      <c r="C4193" s="585" t="s">
        <v>31</v>
      </c>
      <c r="D4193" s="586">
        <v>29717</v>
      </c>
      <c r="E4193" s="587">
        <v>25.943999999999999</v>
      </c>
      <c r="F4193" s="587">
        <f t="shared" si="195"/>
        <v>770977.848</v>
      </c>
      <c r="G4193" s="588">
        <v>2.31</v>
      </c>
      <c r="H4193" s="586">
        <v>7.5</v>
      </c>
      <c r="I4193" s="587">
        <f t="shared" si="196"/>
        <v>222877.5</v>
      </c>
      <c r="J4193" s="589">
        <f t="shared" si="197"/>
        <v>0</v>
      </c>
    </row>
    <row r="4194" spans="1:10">
      <c r="A4194" s="584">
        <v>2016</v>
      </c>
      <c r="B4194" s="585" t="s">
        <v>1131</v>
      </c>
      <c r="C4194" s="585" t="s">
        <v>31</v>
      </c>
      <c r="D4194" s="586">
        <v>74412</v>
      </c>
      <c r="E4194" s="587">
        <v>26.158000000000001</v>
      </c>
      <c r="F4194" s="587">
        <f t="shared" si="195"/>
        <v>1946469.0960000001</v>
      </c>
      <c r="G4194" s="588">
        <v>3</v>
      </c>
      <c r="H4194" s="586">
        <v>8.1</v>
      </c>
      <c r="I4194" s="587">
        <f t="shared" si="196"/>
        <v>602737.19999999995</v>
      </c>
      <c r="J4194" s="589">
        <f t="shared" si="197"/>
        <v>0</v>
      </c>
    </row>
    <row r="4195" spans="1:10">
      <c r="A4195" s="584">
        <v>2016</v>
      </c>
      <c r="B4195" s="585" t="s">
        <v>1131</v>
      </c>
      <c r="C4195" s="585" t="s">
        <v>31</v>
      </c>
      <c r="D4195" s="586">
        <v>3242</v>
      </c>
      <c r="E4195" s="587">
        <v>22.422000000000001</v>
      </c>
      <c r="F4195" s="587">
        <f t="shared" si="195"/>
        <v>72692.123999999996</v>
      </c>
      <c r="G4195" s="588">
        <v>2.58</v>
      </c>
      <c r="H4195" s="586">
        <v>20.6</v>
      </c>
      <c r="I4195" s="587">
        <f t="shared" si="196"/>
        <v>66785.200000000012</v>
      </c>
      <c r="J4195" s="589">
        <f t="shared" si="197"/>
        <v>0</v>
      </c>
    </row>
    <row r="4196" spans="1:10">
      <c r="A4196" s="584">
        <v>2016</v>
      </c>
      <c r="B4196" s="585" t="s">
        <v>1131</v>
      </c>
      <c r="C4196" s="585" t="s">
        <v>31</v>
      </c>
      <c r="D4196" s="586">
        <v>2016</v>
      </c>
      <c r="E4196" s="587">
        <v>23.936</v>
      </c>
      <c r="F4196" s="587">
        <f t="shared" si="195"/>
        <v>48254.976000000002</v>
      </c>
      <c r="G4196" s="588">
        <v>2.67</v>
      </c>
      <c r="H4196" s="586">
        <v>13.9</v>
      </c>
      <c r="I4196" s="587">
        <f t="shared" si="196"/>
        <v>28022.400000000001</v>
      </c>
      <c r="J4196" s="589">
        <f t="shared" si="197"/>
        <v>0</v>
      </c>
    </row>
    <row r="4197" spans="1:10">
      <c r="A4197" s="584">
        <v>2016</v>
      </c>
      <c r="B4197" s="585" t="s">
        <v>1131</v>
      </c>
      <c r="C4197" s="585" t="s">
        <v>31</v>
      </c>
      <c r="D4197" s="586">
        <v>29466</v>
      </c>
      <c r="E4197" s="587">
        <v>22.96</v>
      </c>
      <c r="F4197" s="587">
        <f t="shared" si="195"/>
        <v>676539.36</v>
      </c>
      <c r="G4197" s="588">
        <v>2.85</v>
      </c>
      <c r="H4197" s="586">
        <v>8</v>
      </c>
      <c r="I4197" s="587">
        <f t="shared" si="196"/>
        <v>235728</v>
      </c>
      <c r="J4197" s="589">
        <f t="shared" si="197"/>
        <v>0</v>
      </c>
    </row>
    <row r="4198" spans="1:10">
      <c r="A4198" s="584">
        <v>2016</v>
      </c>
      <c r="B4198" s="585" t="s">
        <v>1131</v>
      </c>
      <c r="C4198" s="585" t="s">
        <v>31</v>
      </c>
      <c r="D4198" s="586">
        <v>2150</v>
      </c>
      <c r="E4198" s="587">
        <v>23.501999999999999</v>
      </c>
      <c r="F4198" s="587">
        <f t="shared" si="195"/>
        <v>50529.299999999996</v>
      </c>
      <c r="G4198" s="588">
        <v>2.48</v>
      </c>
      <c r="H4198" s="586">
        <v>7.9</v>
      </c>
      <c r="I4198" s="587">
        <f t="shared" si="196"/>
        <v>16985</v>
      </c>
      <c r="J4198" s="589">
        <f t="shared" si="197"/>
        <v>0</v>
      </c>
    </row>
    <row r="4199" spans="1:10">
      <c r="A4199" s="584">
        <v>2016</v>
      </c>
      <c r="B4199" s="585" t="s">
        <v>1131</v>
      </c>
      <c r="C4199" s="585" t="s">
        <v>31</v>
      </c>
      <c r="D4199" s="586">
        <v>4016</v>
      </c>
      <c r="E4199" s="587">
        <v>22.59</v>
      </c>
      <c r="F4199" s="587">
        <f t="shared" si="195"/>
        <v>90721.44</v>
      </c>
      <c r="G4199" s="588">
        <v>3.2</v>
      </c>
      <c r="H4199" s="586">
        <v>8.8000000000000007</v>
      </c>
      <c r="I4199" s="587">
        <f t="shared" si="196"/>
        <v>35340.800000000003</v>
      </c>
      <c r="J4199" s="589">
        <f t="shared" si="197"/>
        <v>0</v>
      </c>
    </row>
    <row r="4200" spans="1:10">
      <c r="A4200" s="584">
        <v>2016</v>
      </c>
      <c r="B4200" s="585" t="s">
        <v>1127</v>
      </c>
      <c r="C4200" s="585" t="s">
        <v>31</v>
      </c>
      <c r="D4200" s="586">
        <v>16675</v>
      </c>
      <c r="E4200" s="587">
        <v>17.64</v>
      </c>
      <c r="F4200" s="587">
        <f t="shared" si="195"/>
        <v>294147</v>
      </c>
      <c r="G4200" s="588">
        <v>0.3</v>
      </c>
      <c r="H4200" s="586">
        <v>6.13</v>
      </c>
      <c r="I4200" s="587">
        <f t="shared" si="196"/>
        <v>102217.75</v>
      </c>
      <c r="J4200" s="589">
        <f t="shared" si="197"/>
        <v>0</v>
      </c>
    </row>
    <row r="4201" spans="1:10">
      <c r="A4201" s="584">
        <v>2016</v>
      </c>
      <c r="B4201" s="585" t="s">
        <v>1127</v>
      </c>
      <c r="C4201" s="585" t="s">
        <v>31</v>
      </c>
      <c r="D4201" s="586">
        <v>33102</v>
      </c>
      <c r="E4201" s="587">
        <v>17.568000000000001</v>
      </c>
      <c r="F4201" s="587">
        <f t="shared" si="195"/>
        <v>581535.9360000001</v>
      </c>
      <c r="G4201" s="588">
        <v>0.25</v>
      </c>
      <c r="H4201" s="586">
        <v>5.53</v>
      </c>
      <c r="I4201" s="587">
        <f t="shared" si="196"/>
        <v>183054.06</v>
      </c>
      <c r="J4201" s="589">
        <f t="shared" si="197"/>
        <v>0</v>
      </c>
    </row>
    <row r="4202" spans="1:10">
      <c r="A4202" s="584">
        <v>2016</v>
      </c>
      <c r="B4202" s="585" t="s">
        <v>1127</v>
      </c>
      <c r="C4202" s="585" t="s">
        <v>31</v>
      </c>
      <c r="D4202" s="586">
        <v>313331</v>
      </c>
      <c r="E4202" s="587">
        <v>17.568000000000001</v>
      </c>
      <c r="F4202" s="587">
        <f t="shared" si="195"/>
        <v>5504599.0080000004</v>
      </c>
      <c r="G4202" s="588">
        <v>0.21</v>
      </c>
      <c r="H4202" s="586">
        <v>4.3499999999999996</v>
      </c>
      <c r="I4202" s="587">
        <f t="shared" si="196"/>
        <v>1362989.8499999999</v>
      </c>
      <c r="J4202" s="589">
        <f t="shared" si="197"/>
        <v>0</v>
      </c>
    </row>
    <row r="4203" spans="1:10">
      <c r="A4203" s="584">
        <v>2016</v>
      </c>
      <c r="B4203" s="585" t="s">
        <v>1127</v>
      </c>
      <c r="C4203" s="585" t="s">
        <v>31</v>
      </c>
      <c r="D4203" s="586">
        <v>120</v>
      </c>
      <c r="E4203" s="587">
        <v>18.196000000000002</v>
      </c>
      <c r="F4203" s="587">
        <f t="shared" si="195"/>
        <v>2183.52</v>
      </c>
      <c r="G4203" s="588">
        <v>0.21</v>
      </c>
      <c r="H4203" s="586">
        <v>4.38</v>
      </c>
      <c r="I4203" s="587">
        <f t="shared" si="196"/>
        <v>525.6</v>
      </c>
      <c r="J4203" s="589">
        <f t="shared" si="197"/>
        <v>0</v>
      </c>
    </row>
    <row r="4204" spans="1:10">
      <c r="A4204" s="584">
        <v>2016</v>
      </c>
      <c r="B4204" s="585" t="s">
        <v>1131</v>
      </c>
      <c r="C4204" s="585" t="s">
        <v>31</v>
      </c>
      <c r="D4204" s="586">
        <v>1576</v>
      </c>
      <c r="E4204" s="587">
        <v>25</v>
      </c>
      <c r="F4204" s="587">
        <f t="shared" si="195"/>
        <v>39400</v>
      </c>
      <c r="G4204" s="588">
        <v>0.81</v>
      </c>
      <c r="H4204" s="586">
        <v>6.8</v>
      </c>
      <c r="I4204" s="587">
        <f t="shared" si="196"/>
        <v>10716.8</v>
      </c>
      <c r="J4204" s="589">
        <f t="shared" si="197"/>
        <v>0</v>
      </c>
    </row>
    <row r="4205" spans="1:10">
      <c r="A4205" s="584">
        <v>2016</v>
      </c>
      <c r="B4205" s="585" t="s">
        <v>1131</v>
      </c>
      <c r="C4205" s="585" t="s">
        <v>31</v>
      </c>
      <c r="D4205" s="586">
        <v>16004</v>
      </c>
      <c r="E4205" s="587">
        <v>26.35</v>
      </c>
      <c r="F4205" s="587">
        <f t="shared" si="195"/>
        <v>421705.4</v>
      </c>
      <c r="G4205" s="588">
        <v>0.82</v>
      </c>
      <c r="H4205" s="586">
        <v>8.3000000000000007</v>
      </c>
      <c r="I4205" s="587">
        <f t="shared" si="196"/>
        <v>132833.20000000001</v>
      </c>
      <c r="J4205" s="589">
        <f t="shared" si="197"/>
        <v>0</v>
      </c>
    </row>
    <row r="4206" spans="1:10">
      <c r="A4206" s="584">
        <v>2016</v>
      </c>
      <c r="B4206" s="585" t="s">
        <v>1131</v>
      </c>
      <c r="C4206" s="585" t="s">
        <v>31</v>
      </c>
      <c r="D4206" s="586">
        <v>16496</v>
      </c>
      <c r="E4206" s="587">
        <v>26.05</v>
      </c>
      <c r="F4206" s="587">
        <f t="shared" si="195"/>
        <v>429720.8</v>
      </c>
      <c r="G4206" s="588">
        <v>1.96</v>
      </c>
      <c r="H4206" s="586">
        <v>7.2</v>
      </c>
      <c r="I4206" s="587">
        <f t="shared" si="196"/>
        <v>118771.2</v>
      </c>
      <c r="J4206" s="589">
        <f t="shared" si="197"/>
        <v>0</v>
      </c>
    </row>
    <row r="4207" spans="1:10">
      <c r="A4207" s="584">
        <v>2016</v>
      </c>
      <c r="B4207" s="585" t="s">
        <v>1131</v>
      </c>
      <c r="C4207" s="585" t="s">
        <v>31</v>
      </c>
      <c r="D4207" s="586">
        <v>15694</v>
      </c>
      <c r="E4207" s="587">
        <v>25.61</v>
      </c>
      <c r="F4207" s="587">
        <f t="shared" si="195"/>
        <v>401923.33999999997</v>
      </c>
      <c r="G4207" s="588">
        <v>0.85</v>
      </c>
      <c r="H4207" s="586">
        <v>8</v>
      </c>
      <c r="I4207" s="587">
        <f t="shared" si="196"/>
        <v>125552</v>
      </c>
      <c r="J4207" s="589">
        <f t="shared" si="197"/>
        <v>0</v>
      </c>
    </row>
    <row r="4208" spans="1:10">
      <c r="A4208" s="584">
        <v>2016</v>
      </c>
      <c r="B4208" s="585" t="s">
        <v>1129</v>
      </c>
      <c r="C4208" s="585" t="s">
        <v>31</v>
      </c>
      <c r="D4208" s="586">
        <v>7851</v>
      </c>
      <c r="E4208" s="587">
        <v>18.239999999999998</v>
      </c>
      <c r="F4208" s="587">
        <f t="shared" si="195"/>
        <v>143202.23999999999</v>
      </c>
      <c r="G4208" s="588">
        <v>3.16</v>
      </c>
      <c r="H4208" s="586">
        <v>23.8</v>
      </c>
      <c r="I4208" s="587">
        <f t="shared" si="196"/>
        <v>186853.80000000002</v>
      </c>
      <c r="J4208" s="589">
        <f t="shared" si="197"/>
        <v>0</v>
      </c>
    </row>
    <row r="4209" spans="1:10">
      <c r="A4209" s="584">
        <v>2016</v>
      </c>
      <c r="B4209" s="585" t="s">
        <v>1129</v>
      </c>
      <c r="C4209" s="585" t="s">
        <v>31</v>
      </c>
      <c r="D4209" s="586">
        <v>8696</v>
      </c>
      <c r="E4209" s="587">
        <v>8.58</v>
      </c>
      <c r="F4209" s="587">
        <f t="shared" si="195"/>
        <v>74611.680000000008</v>
      </c>
      <c r="G4209" s="588">
        <v>2.0499999999999998</v>
      </c>
      <c r="H4209" s="586">
        <v>54.3</v>
      </c>
      <c r="I4209" s="587">
        <f t="shared" si="196"/>
        <v>472192.8</v>
      </c>
      <c r="J4209" s="589">
        <f t="shared" si="197"/>
        <v>0</v>
      </c>
    </row>
    <row r="4210" spans="1:10">
      <c r="A4210" s="584">
        <v>2016</v>
      </c>
      <c r="B4210" s="585" t="s">
        <v>1129</v>
      </c>
      <c r="C4210" s="585" t="s">
        <v>31</v>
      </c>
      <c r="D4210" s="586">
        <v>6492</v>
      </c>
      <c r="E4210" s="587">
        <v>17.54</v>
      </c>
      <c r="F4210" s="587">
        <f t="shared" si="195"/>
        <v>113869.68</v>
      </c>
      <c r="G4210" s="588">
        <v>1.87</v>
      </c>
      <c r="H4210" s="586">
        <v>25.5</v>
      </c>
      <c r="I4210" s="587">
        <f t="shared" si="196"/>
        <v>165546</v>
      </c>
      <c r="J4210" s="589">
        <f t="shared" si="197"/>
        <v>0</v>
      </c>
    </row>
    <row r="4211" spans="1:10">
      <c r="A4211" s="584">
        <v>2016</v>
      </c>
      <c r="B4211" s="585" t="s">
        <v>1129</v>
      </c>
      <c r="C4211" s="585" t="s">
        <v>31</v>
      </c>
      <c r="D4211" s="586">
        <v>628</v>
      </c>
      <c r="E4211" s="587">
        <v>17.73</v>
      </c>
      <c r="F4211" s="587">
        <f t="shared" si="195"/>
        <v>11134.44</v>
      </c>
      <c r="G4211" s="588">
        <v>0.86</v>
      </c>
      <c r="H4211" s="586">
        <v>16.5</v>
      </c>
      <c r="I4211" s="587">
        <f t="shared" si="196"/>
        <v>10362</v>
      </c>
      <c r="J4211" s="589">
        <f t="shared" si="197"/>
        <v>0</v>
      </c>
    </row>
    <row r="4212" spans="1:10">
      <c r="A4212" s="584">
        <v>2016</v>
      </c>
      <c r="B4212" s="585" t="s">
        <v>1129</v>
      </c>
      <c r="C4212" s="585" t="s">
        <v>31</v>
      </c>
      <c r="D4212" s="586">
        <v>1491</v>
      </c>
      <c r="E4212" s="587">
        <v>9.6300000000000008</v>
      </c>
      <c r="F4212" s="587">
        <f t="shared" si="195"/>
        <v>14358.330000000002</v>
      </c>
      <c r="G4212" s="588">
        <v>1.83</v>
      </c>
      <c r="H4212" s="586">
        <v>48</v>
      </c>
      <c r="I4212" s="587">
        <f t="shared" si="196"/>
        <v>71568</v>
      </c>
      <c r="J4212" s="589">
        <f t="shared" si="197"/>
        <v>0</v>
      </c>
    </row>
    <row r="4213" spans="1:10">
      <c r="A4213" s="584">
        <v>2016</v>
      </c>
      <c r="B4213" s="585" t="s">
        <v>1129</v>
      </c>
      <c r="C4213" s="585" t="s">
        <v>31</v>
      </c>
      <c r="D4213" s="586">
        <v>2288</v>
      </c>
      <c r="E4213" s="587">
        <v>15.35</v>
      </c>
      <c r="F4213" s="587">
        <f t="shared" si="195"/>
        <v>35120.799999999996</v>
      </c>
      <c r="G4213" s="588">
        <v>1.9</v>
      </c>
      <c r="H4213" s="586">
        <v>28.8</v>
      </c>
      <c r="I4213" s="587">
        <f t="shared" si="196"/>
        <v>65894.400000000009</v>
      </c>
      <c r="J4213" s="589">
        <f t="shared" si="197"/>
        <v>0</v>
      </c>
    </row>
    <row r="4214" spans="1:10">
      <c r="A4214" s="584">
        <v>2016</v>
      </c>
      <c r="B4214" s="585" t="s">
        <v>1129</v>
      </c>
      <c r="C4214" s="585" t="s">
        <v>31</v>
      </c>
      <c r="D4214" s="586">
        <v>4104</v>
      </c>
      <c r="E4214" s="587">
        <v>16.170000000000002</v>
      </c>
      <c r="F4214" s="587">
        <f t="shared" si="195"/>
        <v>66361.680000000008</v>
      </c>
      <c r="G4214" s="588">
        <v>2.1800000000000002</v>
      </c>
      <c r="H4214" s="586">
        <v>35.6</v>
      </c>
      <c r="I4214" s="587">
        <f t="shared" si="196"/>
        <v>146102.39999999999</v>
      </c>
      <c r="J4214" s="589">
        <f t="shared" si="197"/>
        <v>0</v>
      </c>
    </row>
    <row r="4215" spans="1:10">
      <c r="A4215" s="584">
        <v>2016</v>
      </c>
      <c r="B4215" s="585" t="s">
        <v>1129</v>
      </c>
      <c r="C4215" s="585" t="s">
        <v>31</v>
      </c>
      <c r="D4215" s="586">
        <v>5986</v>
      </c>
      <c r="E4215" s="587">
        <v>16.170000000000002</v>
      </c>
      <c r="F4215" s="587">
        <f t="shared" si="195"/>
        <v>96793.62000000001</v>
      </c>
      <c r="G4215" s="588">
        <v>2.1800000000000002</v>
      </c>
      <c r="H4215" s="586">
        <v>35.6</v>
      </c>
      <c r="I4215" s="587">
        <f t="shared" si="196"/>
        <v>213101.6</v>
      </c>
      <c r="J4215" s="589">
        <f t="shared" si="197"/>
        <v>0</v>
      </c>
    </row>
    <row r="4216" spans="1:10">
      <c r="A4216" s="584">
        <v>2016</v>
      </c>
      <c r="B4216" s="585" t="s">
        <v>1131</v>
      </c>
      <c r="C4216" s="585" t="s">
        <v>31</v>
      </c>
      <c r="D4216" s="586">
        <v>2775</v>
      </c>
      <c r="E4216" s="587">
        <v>22.2</v>
      </c>
      <c r="F4216" s="587">
        <f t="shared" si="195"/>
        <v>61605</v>
      </c>
      <c r="G4216" s="588">
        <v>2.83</v>
      </c>
      <c r="H4216" s="586">
        <v>8.5</v>
      </c>
      <c r="I4216" s="587">
        <f t="shared" si="196"/>
        <v>23587.5</v>
      </c>
      <c r="J4216" s="589">
        <f t="shared" si="197"/>
        <v>0</v>
      </c>
    </row>
    <row r="4217" spans="1:10">
      <c r="A4217" s="584">
        <v>2016</v>
      </c>
      <c r="B4217" s="585" t="s">
        <v>1127</v>
      </c>
      <c r="C4217" s="585" t="s">
        <v>31</v>
      </c>
      <c r="D4217" s="586">
        <v>10632</v>
      </c>
      <c r="E4217" s="587">
        <v>17.53</v>
      </c>
      <c r="F4217" s="587">
        <f t="shared" si="195"/>
        <v>186378.96000000002</v>
      </c>
      <c r="G4217" s="588">
        <v>0.25</v>
      </c>
      <c r="H4217" s="586">
        <v>5.2</v>
      </c>
      <c r="I4217" s="587">
        <f t="shared" si="196"/>
        <v>55286.400000000001</v>
      </c>
      <c r="J4217" s="589">
        <f t="shared" si="197"/>
        <v>0</v>
      </c>
    </row>
    <row r="4218" spans="1:10">
      <c r="A4218" s="584">
        <v>2016</v>
      </c>
      <c r="B4218" s="585" t="s">
        <v>1131</v>
      </c>
      <c r="C4218" s="585" t="s">
        <v>31</v>
      </c>
      <c r="D4218" s="586">
        <v>17701</v>
      </c>
      <c r="E4218" s="587">
        <v>22.95</v>
      </c>
      <c r="F4218" s="587">
        <f t="shared" si="195"/>
        <v>406237.95</v>
      </c>
      <c r="G4218" s="588">
        <v>3.01</v>
      </c>
      <c r="H4218" s="586">
        <v>9.9</v>
      </c>
      <c r="I4218" s="587">
        <f t="shared" si="196"/>
        <v>175239.9</v>
      </c>
      <c r="J4218" s="589">
        <f t="shared" si="197"/>
        <v>0</v>
      </c>
    </row>
    <row r="4219" spans="1:10">
      <c r="A4219" s="584">
        <v>2016</v>
      </c>
      <c r="B4219" s="585" t="s">
        <v>1131</v>
      </c>
      <c r="C4219" s="585" t="s">
        <v>31</v>
      </c>
      <c r="D4219" s="586">
        <v>13962</v>
      </c>
      <c r="E4219" s="587">
        <v>22.37</v>
      </c>
      <c r="F4219" s="587">
        <f t="shared" si="195"/>
        <v>312329.94</v>
      </c>
      <c r="G4219" s="588">
        <v>0.49</v>
      </c>
      <c r="H4219" s="586">
        <v>9.9</v>
      </c>
      <c r="I4219" s="587">
        <f t="shared" si="196"/>
        <v>138223.80000000002</v>
      </c>
      <c r="J4219" s="589">
        <f t="shared" si="197"/>
        <v>0</v>
      </c>
    </row>
    <row r="4220" spans="1:10">
      <c r="A4220" s="584">
        <v>2016</v>
      </c>
      <c r="B4220" s="585" t="s">
        <v>1131</v>
      </c>
      <c r="C4220" s="585" t="s">
        <v>31</v>
      </c>
      <c r="D4220" s="586">
        <v>11141</v>
      </c>
      <c r="E4220" s="587">
        <v>21.9</v>
      </c>
      <c r="F4220" s="587">
        <f t="shared" si="195"/>
        <v>243987.9</v>
      </c>
      <c r="G4220" s="588">
        <v>1.25</v>
      </c>
      <c r="H4220" s="586">
        <v>18.7</v>
      </c>
      <c r="I4220" s="587">
        <f t="shared" si="196"/>
        <v>208336.69999999998</v>
      </c>
      <c r="J4220" s="589">
        <f t="shared" si="197"/>
        <v>0</v>
      </c>
    </row>
    <row r="4221" spans="1:10">
      <c r="A4221" s="584">
        <v>2016</v>
      </c>
      <c r="B4221" s="585" t="s">
        <v>1127</v>
      </c>
      <c r="C4221" s="585" t="s">
        <v>31</v>
      </c>
      <c r="D4221" s="586">
        <v>10944</v>
      </c>
      <c r="E4221" s="587">
        <v>17.53</v>
      </c>
      <c r="F4221" s="587">
        <f t="shared" si="195"/>
        <v>191848.32000000001</v>
      </c>
      <c r="G4221" s="588">
        <v>0.25</v>
      </c>
      <c r="H4221" s="586">
        <v>5.2</v>
      </c>
      <c r="I4221" s="587">
        <f t="shared" si="196"/>
        <v>56908.800000000003</v>
      </c>
      <c r="J4221" s="589">
        <f t="shared" si="197"/>
        <v>0</v>
      </c>
    </row>
    <row r="4222" spans="1:10">
      <c r="A4222" s="584">
        <v>2016</v>
      </c>
      <c r="B4222" s="585" t="s">
        <v>1131</v>
      </c>
      <c r="C4222" s="585" t="s">
        <v>31</v>
      </c>
      <c r="D4222" s="586">
        <v>5199</v>
      </c>
      <c r="E4222" s="587">
        <v>25.2</v>
      </c>
      <c r="F4222" s="587">
        <f t="shared" si="195"/>
        <v>131014.8</v>
      </c>
      <c r="G4222" s="588">
        <v>0.79</v>
      </c>
      <c r="H4222" s="586">
        <v>8.3000000000000007</v>
      </c>
      <c r="I4222" s="587">
        <f t="shared" si="196"/>
        <v>43151.700000000004</v>
      </c>
      <c r="J4222" s="589">
        <f t="shared" si="197"/>
        <v>0</v>
      </c>
    </row>
    <row r="4223" spans="1:10">
      <c r="A4223" s="584">
        <v>2016</v>
      </c>
      <c r="B4223" s="585" t="s">
        <v>1131</v>
      </c>
      <c r="C4223" s="585" t="s">
        <v>31</v>
      </c>
      <c r="D4223" s="586">
        <v>34720</v>
      </c>
      <c r="E4223" s="587">
        <v>26.01</v>
      </c>
      <c r="F4223" s="587">
        <f t="shared" si="195"/>
        <v>903067.20000000007</v>
      </c>
      <c r="G4223" s="588">
        <v>2.0099999999999998</v>
      </c>
      <c r="H4223" s="586">
        <v>7.5</v>
      </c>
      <c r="I4223" s="587">
        <f t="shared" si="196"/>
        <v>260400</v>
      </c>
      <c r="J4223" s="589">
        <f t="shared" si="197"/>
        <v>0</v>
      </c>
    </row>
    <row r="4224" spans="1:10">
      <c r="A4224" s="584">
        <v>2016</v>
      </c>
      <c r="B4224" s="585" t="s">
        <v>1131</v>
      </c>
      <c r="C4224" s="585" t="s">
        <v>31</v>
      </c>
      <c r="D4224" s="586">
        <v>32615</v>
      </c>
      <c r="E4224" s="587">
        <v>21.17</v>
      </c>
      <c r="F4224" s="587">
        <f t="shared" si="195"/>
        <v>690459.55</v>
      </c>
      <c r="G4224" s="588">
        <v>1.22</v>
      </c>
      <c r="H4224" s="586">
        <v>24.6</v>
      </c>
      <c r="I4224" s="587">
        <f t="shared" si="196"/>
        <v>802329</v>
      </c>
      <c r="J4224" s="589">
        <f t="shared" si="197"/>
        <v>0</v>
      </c>
    </row>
    <row r="4225" spans="1:10">
      <c r="A4225" s="584">
        <v>2016</v>
      </c>
      <c r="B4225" s="585" t="s">
        <v>1127</v>
      </c>
      <c r="C4225" s="585" t="s">
        <v>31</v>
      </c>
      <c r="D4225" s="586">
        <v>27758</v>
      </c>
      <c r="E4225" s="587">
        <v>16.62</v>
      </c>
      <c r="F4225" s="587">
        <f t="shared" si="195"/>
        <v>461337.96</v>
      </c>
      <c r="G4225" s="588">
        <v>0.32</v>
      </c>
      <c r="H4225" s="586">
        <v>5.4</v>
      </c>
      <c r="I4225" s="587">
        <f t="shared" si="196"/>
        <v>149893.20000000001</v>
      </c>
      <c r="J4225" s="589">
        <f t="shared" si="197"/>
        <v>0</v>
      </c>
    </row>
    <row r="4226" spans="1:10">
      <c r="A4226" s="584">
        <v>2016</v>
      </c>
      <c r="B4226" s="585" t="s">
        <v>1131</v>
      </c>
      <c r="C4226" s="585" t="s">
        <v>31</v>
      </c>
      <c r="D4226" s="586">
        <v>13233</v>
      </c>
      <c r="E4226" s="587">
        <v>21.02</v>
      </c>
      <c r="F4226" s="587">
        <f t="shared" si="195"/>
        <v>278157.65999999997</v>
      </c>
      <c r="G4226" s="588">
        <v>1.06</v>
      </c>
      <c r="H4226" s="586">
        <v>29.6</v>
      </c>
      <c r="I4226" s="587">
        <f t="shared" si="196"/>
        <v>391696.80000000005</v>
      </c>
      <c r="J4226" s="589">
        <f t="shared" si="197"/>
        <v>0</v>
      </c>
    </row>
    <row r="4227" spans="1:10">
      <c r="A4227" s="584">
        <v>2016</v>
      </c>
      <c r="B4227" s="585" t="s">
        <v>1131</v>
      </c>
      <c r="C4227" s="585" t="s">
        <v>31</v>
      </c>
      <c r="D4227" s="586">
        <v>1207</v>
      </c>
      <c r="E4227" s="587">
        <v>16.809999999999999</v>
      </c>
      <c r="F4227" s="587">
        <f t="shared" ref="F4227:F4290" si="198">E4227*D4227</f>
        <v>20289.669999999998</v>
      </c>
      <c r="G4227" s="588">
        <v>1.19</v>
      </c>
      <c r="H4227" s="586">
        <v>37.700000000000003</v>
      </c>
      <c r="I4227" s="587">
        <f t="shared" ref="I4227:I4290" si="199">H4227*D4227</f>
        <v>45503.9</v>
      </c>
      <c r="J4227" s="589">
        <f t="shared" ref="J4227:J4290" si="200">IF(B4227="LIG",1,0)</f>
        <v>0</v>
      </c>
    </row>
    <row r="4228" spans="1:10">
      <c r="A4228" s="584">
        <v>2016</v>
      </c>
      <c r="B4228" s="585" t="s">
        <v>1131</v>
      </c>
      <c r="C4228" s="585" t="s">
        <v>31</v>
      </c>
      <c r="D4228" s="586">
        <v>59205</v>
      </c>
      <c r="E4228" s="587">
        <v>21.87</v>
      </c>
      <c r="F4228" s="587">
        <f t="shared" si="198"/>
        <v>1294813.3500000001</v>
      </c>
      <c r="G4228" s="588">
        <v>0.25</v>
      </c>
      <c r="H4228" s="586">
        <v>9.5</v>
      </c>
      <c r="I4228" s="587">
        <f t="shared" si="199"/>
        <v>562447.5</v>
      </c>
      <c r="J4228" s="589">
        <f t="shared" si="200"/>
        <v>0</v>
      </c>
    </row>
    <row r="4229" spans="1:10">
      <c r="A4229" s="584">
        <v>2016</v>
      </c>
      <c r="B4229" s="585" t="s">
        <v>1131</v>
      </c>
      <c r="C4229" s="585" t="s">
        <v>31</v>
      </c>
      <c r="D4229" s="586">
        <v>12350</v>
      </c>
      <c r="E4229" s="587">
        <v>22.2</v>
      </c>
      <c r="F4229" s="587">
        <f t="shared" si="198"/>
        <v>274170</v>
      </c>
      <c r="G4229" s="588">
        <v>1.8</v>
      </c>
      <c r="H4229" s="586">
        <v>21.3</v>
      </c>
      <c r="I4229" s="587">
        <f t="shared" si="199"/>
        <v>263055</v>
      </c>
      <c r="J4229" s="589">
        <f t="shared" si="200"/>
        <v>0</v>
      </c>
    </row>
    <row r="4230" spans="1:10">
      <c r="A4230" s="584">
        <v>2016</v>
      </c>
      <c r="B4230" s="585" t="s">
        <v>1131</v>
      </c>
      <c r="C4230" s="585" t="s">
        <v>31</v>
      </c>
      <c r="D4230" s="586">
        <v>3189</v>
      </c>
      <c r="E4230" s="587">
        <v>22.26</v>
      </c>
      <c r="F4230" s="587">
        <f t="shared" si="198"/>
        <v>70987.14</v>
      </c>
      <c r="G4230" s="588">
        <v>1.82</v>
      </c>
      <c r="H4230" s="586">
        <v>20</v>
      </c>
      <c r="I4230" s="587">
        <f t="shared" si="199"/>
        <v>63780</v>
      </c>
      <c r="J4230" s="589">
        <f t="shared" si="200"/>
        <v>0</v>
      </c>
    </row>
    <row r="4231" spans="1:10">
      <c r="A4231" s="584">
        <v>2016</v>
      </c>
      <c r="B4231" s="585" t="s">
        <v>1131</v>
      </c>
      <c r="C4231" s="585" t="s">
        <v>31</v>
      </c>
      <c r="D4231" s="586">
        <v>11746</v>
      </c>
      <c r="E4231" s="587">
        <v>22.46</v>
      </c>
      <c r="F4231" s="587">
        <f t="shared" si="198"/>
        <v>263815.16000000003</v>
      </c>
      <c r="G4231" s="588">
        <v>1.35</v>
      </c>
      <c r="H4231" s="586">
        <v>20.100000000000001</v>
      </c>
      <c r="I4231" s="587">
        <f t="shared" si="199"/>
        <v>236094.6</v>
      </c>
      <c r="J4231" s="589">
        <f t="shared" si="200"/>
        <v>0</v>
      </c>
    </row>
    <row r="4232" spans="1:10">
      <c r="A4232" s="584">
        <v>2016</v>
      </c>
      <c r="B4232" s="585" t="s">
        <v>1131</v>
      </c>
      <c r="C4232" s="585" t="s">
        <v>31</v>
      </c>
      <c r="D4232" s="586">
        <v>11765</v>
      </c>
      <c r="E4232" s="587">
        <v>22.08</v>
      </c>
      <c r="F4232" s="587">
        <f t="shared" si="198"/>
        <v>259771.19999999998</v>
      </c>
      <c r="G4232" s="588">
        <v>1.71</v>
      </c>
      <c r="H4232" s="586">
        <v>23.1</v>
      </c>
      <c r="I4232" s="587">
        <f t="shared" si="199"/>
        <v>271771.5</v>
      </c>
      <c r="J4232" s="589">
        <f t="shared" si="200"/>
        <v>0</v>
      </c>
    </row>
    <row r="4233" spans="1:10">
      <c r="A4233" s="584">
        <v>2016</v>
      </c>
      <c r="B4233" s="585" t="s">
        <v>1131</v>
      </c>
      <c r="C4233" s="585" t="s">
        <v>31</v>
      </c>
      <c r="D4233" s="586">
        <v>43848</v>
      </c>
      <c r="E4233" s="587">
        <v>23.1</v>
      </c>
      <c r="F4233" s="587">
        <f t="shared" si="198"/>
        <v>1012888.8</v>
      </c>
      <c r="G4233" s="588">
        <v>0.51</v>
      </c>
      <c r="H4233" s="586">
        <v>10.8</v>
      </c>
      <c r="I4233" s="587">
        <f t="shared" si="199"/>
        <v>473558.4</v>
      </c>
      <c r="J4233" s="589">
        <f t="shared" si="200"/>
        <v>0</v>
      </c>
    </row>
    <row r="4234" spans="1:10">
      <c r="A4234" s="584">
        <v>2016</v>
      </c>
      <c r="B4234" s="585" t="s">
        <v>1131</v>
      </c>
      <c r="C4234" s="585" t="s">
        <v>31</v>
      </c>
      <c r="D4234" s="586">
        <v>32845</v>
      </c>
      <c r="E4234" s="587">
        <v>21.8</v>
      </c>
      <c r="F4234" s="587">
        <f t="shared" si="198"/>
        <v>716021</v>
      </c>
      <c r="G4234" s="588">
        <v>3.4</v>
      </c>
      <c r="H4234" s="586">
        <v>7.5</v>
      </c>
      <c r="I4234" s="587">
        <f t="shared" si="199"/>
        <v>246337.5</v>
      </c>
      <c r="J4234" s="589">
        <f t="shared" si="200"/>
        <v>0</v>
      </c>
    </row>
    <row r="4235" spans="1:10">
      <c r="A4235" s="584">
        <v>2016</v>
      </c>
      <c r="B4235" s="585" t="s">
        <v>1127</v>
      </c>
      <c r="C4235" s="585" t="s">
        <v>31</v>
      </c>
      <c r="D4235" s="586">
        <v>65489</v>
      </c>
      <c r="E4235" s="587">
        <v>17.5</v>
      </c>
      <c r="F4235" s="587">
        <f t="shared" si="198"/>
        <v>1146057.5</v>
      </c>
      <c r="G4235" s="588">
        <v>0.18</v>
      </c>
      <c r="H4235" s="586">
        <v>4.4000000000000004</v>
      </c>
      <c r="I4235" s="587">
        <f t="shared" si="199"/>
        <v>288151.60000000003</v>
      </c>
      <c r="J4235" s="589">
        <f t="shared" si="200"/>
        <v>0</v>
      </c>
    </row>
    <row r="4236" spans="1:10">
      <c r="A4236" s="584">
        <v>2016</v>
      </c>
      <c r="B4236" s="585" t="s">
        <v>1131</v>
      </c>
      <c r="C4236" s="585" t="s">
        <v>31</v>
      </c>
      <c r="D4236" s="586">
        <v>1130</v>
      </c>
      <c r="E4236" s="587">
        <v>21.1</v>
      </c>
      <c r="F4236" s="587">
        <f t="shared" si="198"/>
        <v>23843</v>
      </c>
      <c r="G4236" s="588">
        <v>3.7</v>
      </c>
      <c r="H4236" s="586">
        <v>8.5</v>
      </c>
      <c r="I4236" s="587">
        <f t="shared" si="199"/>
        <v>9605</v>
      </c>
      <c r="J4236" s="589">
        <f t="shared" si="200"/>
        <v>0</v>
      </c>
    </row>
    <row r="4237" spans="1:10">
      <c r="A4237" s="584">
        <v>2016</v>
      </c>
      <c r="B4237" s="585" t="s">
        <v>1131</v>
      </c>
      <c r="C4237" s="585" t="s">
        <v>31</v>
      </c>
      <c r="D4237" s="586">
        <v>54194</v>
      </c>
      <c r="E4237" s="587">
        <v>21.1</v>
      </c>
      <c r="F4237" s="587">
        <f t="shared" si="198"/>
        <v>1143493.4000000001</v>
      </c>
      <c r="G4237" s="588">
        <v>3.7</v>
      </c>
      <c r="H4237" s="586">
        <v>8.5</v>
      </c>
      <c r="I4237" s="587">
        <f t="shared" si="199"/>
        <v>460649</v>
      </c>
      <c r="J4237" s="589">
        <f t="shared" si="200"/>
        <v>0</v>
      </c>
    </row>
    <row r="4238" spans="1:10">
      <c r="A4238" s="584">
        <v>2016</v>
      </c>
      <c r="B4238" s="585" t="s">
        <v>1131</v>
      </c>
      <c r="C4238" s="585" t="s">
        <v>31</v>
      </c>
      <c r="D4238" s="586">
        <v>35668</v>
      </c>
      <c r="E4238" s="587">
        <v>21.1</v>
      </c>
      <c r="F4238" s="587">
        <f t="shared" si="198"/>
        <v>752594.8</v>
      </c>
      <c r="G4238" s="588">
        <v>3.7</v>
      </c>
      <c r="H4238" s="586">
        <v>10</v>
      </c>
      <c r="I4238" s="587">
        <f t="shared" si="199"/>
        <v>356680</v>
      </c>
      <c r="J4238" s="589">
        <f t="shared" si="200"/>
        <v>0</v>
      </c>
    </row>
    <row r="4239" spans="1:10">
      <c r="A4239" s="584">
        <v>2016</v>
      </c>
      <c r="B4239" s="585" t="s">
        <v>1131</v>
      </c>
      <c r="C4239" s="585" t="s">
        <v>31</v>
      </c>
      <c r="D4239" s="586">
        <v>3806</v>
      </c>
      <c r="E4239" s="587">
        <v>21.1</v>
      </c>
      <c r="F4239" s="587">
        <f t="shared" si="198"/>
        <v>80306.600000000006</v>
      </c>
      <c r="G4239" s="588">
        <v>3.7</v>
      </c>
      <c r="H4239" s="586">
        <v>8.5</v>
      </c>
      <c r="I4239" s="587">
        <f t="shared" si="199"/>
        <v>32351</v>
      </c>
      <c r="J4239" s="589">
        <f t="shared" si="200"/>
        <v>0</v>
      </c>
    </row>
    <row r="4240" spans="1:10">
      <c r="A4240" s="584">
        <v>2016</v>
      </c>
      <c r="B4240" s="585" t="s">
        <v>1127</v>
      </c>
      <c r="C4240" s="585" t="s">
        <v>31</v>
      </c>
      <c r="D4240" s="586">
        <v>32757</v>
      </c>
      <c r="E4240" s="587">
        <v>17.5</v>
      </c>
      <c r="F4240" s="587">
        <f t="shared" si="198"/>
        <v>573247.5</v>
      </c>
      <c r="G4240" s="588">
        <v>0.8</v>
      </c>
      <c r="H4240" s="586">
        <v>6.5</v>
      </c>
      <c r="I4240" s="587">
        <f t="shared" si="199"/>
        <v>212920.5</v>
      </c>
      <c r="J4240" s="589">
        <f t="shared" si="200"/>
        <v>0</v>
      </c>
    </row>
    <row r="4241" spans="1:10">
      <c r="A4241" s="584">
        <v>2016</v>
      </c>
      <c r="B4241" s="585" t="s">
        <v>1127</v>
      </c>
      <c r="C4241" s="585" t="s">
        <v>31</v>
      </c>
      <c r="D4241" s="586">
        <v>32358</v>
      </c>
      <c r="E4241" s="587">
        <v>17.7</v>
      </c>
      <c r="F4241" s="587">
        <f t="shared" si="198"/>
        <v>572736.6</v>
      </c>
      <c r="G4241" s="588">
        <v>0.25</v>
      </c>
      <c r="H4241" s="586">
        <v>4.2</v>
      </c>
      <c r="I4241" s="587">
        <f t="shared" si="199"/>
        <v>135903.6</v>
      </c>
      <c r="J4241" s="589">
        <f t="shared" si="200"/>
        <v>0</v>
      </c>
    </row>
    <row r="4242" spans="1:10">
      <c r="A4242" s="584">
        <v>2016</v>
      </c>
      <c r="B4242" s="585" t="s">
        <v>1131</v>
      </c>
      <c r="C4242" s="585" t="s">
        <v>31</v>
      </c>
      <c r="D4242" s="586">
        <v>4880</v>
      </c>
      <c r="E4242" s="587">
        <v>22.34</v>
      </c>
      <c r="F4242" s="587">
        <f t="shared" si="198"/>
        <v>109019.2</v>
      </c>
      <c r="G4242" s="588">
        <v>2.34</v>
      </c>
      <c r="H4242" s="586">
        <v>20.3</v>
      </c>
      <c r="I4242" s="587">
        <f t="shared" si="199"/>
        <v>99064</v>
      </c>
      <c r="J4242" s="589">
        <f t="shared" si="200"/>
        <v>0</v>
      </c>
    </row>
    <row r="4243" spans="1:10">
      <c r="A4243" s="584">
        <v>2016</v>
      </c>
      <c r="B4243" s="585" t="s">
        <v>1131</v>
      </c>
      <c r="C4243" s="585" t="s">
        <v>31</v>
      </c>
      <c r="D4243" s="586">
        <v>10399</v>
      </c>
      <c r="E4243" s="587">
        <v>21.5</v>
      </c>
      <c r="F4243" s="587">
        <f t="shared" si="198"/>
        <v>223578.5</v>
      </c>
      <c r="G4243" s="588">
        <v>1.8</v>
      </c>
      <c r="H4243" s="586">
        <v>22.3</v>
      </c>
      <c r="I4243" s="587">
        <f t="shared" si="199"/>
        <v>231897.7</v>
      </c>
      <c r="J4243" s="589">
        <f t="shared" si="200"/>
        <v>0</v>
      </c>
    </row>
    <row r="4244" spans="1:10">
      <c r="A4244" s="584">
        <v>2016</v>
      </c>
      <c r="B4244" s="585" t="s">
        <v>1131</v>
      </c>
      <c r="C4244" s="585" t="s">
        <v>31</v>
      </c>
      <c r="D4244" s="586">
        <v>3215</v>
      </c>
      <c r="E4244" s="587">
        <v>20.7</v>
      </c>
      <c r="F4244" s="587">
        <f t="shared" si="198"/>
        <v>66550.5</v>
      </c>
      <c r="G4244" s="588">
        <v>1.97</v>
      </c>
      <c r="H4244" s="586">
        <v>25.2</v>
      </c>
      <c r="I4244" s="587">
        <f t="shared" si="199"/>
        <v>81018</v>
      </c>
      <c r="J4244" s="589">
        <f t="shared" si="200"/>
        <v>0</v>
      </c>
    </row>
    <row r="4245" spans="1:10">
      <c r="A4245" s="584">
        <v>2016</v>
      </c>
      <c r="B4245" s="585" t="s">
        <v>1131</v>
      </c>
      <c r="C4245" s="585" t="s">
        <v>31</v>
      </c>
      <c r="D4245" s="586">
        <v>756</v>
      </c>
      <c r="E4245" s="587">
        <v>25.24</v>
      </c>
      <c r="F4245" s="587">
        <f t="shared" si="198"/>
        <v>19081.439999999999</v>
      </c>
      <c r="G4245" s="588">
        <v>0.79</v>
      </c>
      <c r="H4245" s="586">
        <v>8.3000000000000007</v>
      </c>
      <c r="I4245" s="587">
        <f t="shared" si="199"/>
        <v>6274.8</v>
      </c>
      <c r="J4245" s="589">
        <f t="shared" si="200"/>
        <v>0</v>
      </c>
    </row>
    <row r="4246" spans="1:10">
      <c r="A4246" s="584">
        <v>2016</v>
      </c>
      <c r="B4246" s="585" t="s">
        <v>1131</v>
      </c>
      <c r="C4246" s="585" t="s">
        <v>31</v>
      </c>
      <c r="D4246" s="586">
        <v>12847</v>
      </c>
      <c r="E4246" s="587">
        <v>26.48</v>
      </c>
      <c r="F4246" s="587">
        <f t="shared" si="198"/>
        <v>340188.56</v>
      </c>
      <c r="G4246" s="588">
        <v>0.74</v>
      </c>
      <c r="H4246" s="586">
        <v>8.5</v>
      </c>
      <c r="I4246" s="587">
        <f t="shared" si="199"/>
        <v>109199.5</v>
      </c>
      <c r="J4246" s="589">
        <f t="shared" si="200"/>
        <v>0</v>
      </c>
    </row>
    <row r="4247" spans="1:10">
      <c r="A4247" s="584">
        <v>2016</v>
      </c>
      <c r="B4247" s="585" t="s">
        <v>1131</v>
      </c>
      <c r="C4247" s="585" t="s">
        <v>31</v>
      </c>
      <c r="D4247" s="586">
        <v>21032</v>
      </c>
      <c r="E4247" s="587">
        <v>26.14</v>
      </c>
      <c r="F4247" s="587">
        <f t="shared" si="198"/>
        <v>549776.48</v>
      </c>
      <c r="G4247" s="588">
        <v>0.94</v>
      </c>
      <c r="H4247" s="586">
        <v>7.5</v>
      </c>
      <c r="I4247" s="587">
        <f t="shared" si="199"/>
        <v>157740</v>
      </c>
      <c r="J4247" s="589">
        <f t="shared" si="200"/>
        <v>0</v>
      </c>
    </row>
    <row r="4248" spans="1:10">
      <c r="A4248" s="584">
        <v>2016</v>
      </c>
      <c r="B4248" s="585" t="s">
        <v>1131</v>
      </c>
      <c r="C4248" s="585" t="s">
        <v>31</v>
      </c>
      <c r="D4248" s="586">
        <v>9438</v>
      </c>
      <c r="E4248" s="587">
        <v>26.69</v>
      </c>
      <c r="F4248" s="587">
        <f t="shared" si="198"/>
        <v>251900.22</v>
      </c>
      <c r="G4248" s="588">
        <v>0.8</v>
      </c>
      <c r="H4248" s="586">
        <v>3.3</v>
      </c>
      <c r="I4248" s="587">
        <f t="shared" si="199"/>
        <v>31145.399999999998</v>
      </c>
      <c r="J4248" s="589">
        <f t="shared" si="200"/>
        <v>0</v>
      </c>
    </row>
    <row r="4249" spans="1:10">
      <c r="A4249" s="584">
        <v>2016</v>
      </c>
      <c r="B4249" s="585" t="s">
        <v>1131</v>
      </c>
      <c r="C4249" s="585" t="s">
        <v>31</v>
      </c>
      <c r="D4249" s="586">
        <v>10648</v>
      </c>
      <c r="E4249" s="587">
        <v>26.13</v>
      </c>
      <c r="F4249" s="587">
        <f t="shared" si="198"/>
        <v>278232.24</v>
      </c>
      <c r="G4249" s="588">
        <v>1.04</v>
      </c>
      <c r="H4249" s="586">
        <v>9.4</v>
      </c>
      <c r="I4249" s="587">
        <f t="shared" si="199"/>
        <v>100091.2</v>
      </c>
      <c r="J4249" s="589">
        <f t="shared" si="200"/>
        <v>0</v>
      </c>
    </row>
    <row r="4250" spans="1:10">
      <c r="A4250" s="584">
        <v>2016</v>
      </c>
      <c r="B4250" s="585" t="s">
        <v>1131</v>
      </c>
      <c r="C4250" s="585" t="s">
        <v>31</v>
      </c>
      <c r="D4250" s="586">
        <v>40624</v>
      </c>
      <c r="E4250" s="587">
        <v>26.92</v>
      </c>
      <c r="F4250" s="587">
        <f t="shared" si="198"/>
        <v>1093598.08</v>
      </c>
      <c r="G4250" s="588">
        <v>0.82</v>
      </c>
      <c r="H4250" s="586">
        <v>6.6</v>
      </c>
      <c r="I4250" s="587">
        <f t="shared" si="199"/>
        <v>268118.39999999997</v>
      </c>
      <c r="J4250" s="589">
        <f t="shared" si="200"/>
        <v>0</v>
      </c>
    </row>
    <row r="4251" spans="1:10">
      <c r="A4251" s="584">
        <v>2016</v>
      </c>
      <c r="B4251" s="585" t="s">
        <v>1131</v>
      </c>
      <c r="C4251" s="585" t="s">
        <v>31</v>
      </c>
      <c r="D4251" s="586">
        <v>8976</v>
      </c>
      <c r="E4251" s="587">
        <v>26.28</v>
      </c>
      <c r="F4251" s="587">
        <f t="shared" si="198"/>
        <v>235889.28</v>
      </c>
      <c r="G4251" s="588">
        <v>0.75</v>
      </c>
      <c r="H4251" s="586">
        <v>6.2</v>
      </c>
      <c r="I4251" s="587">
        <f t="shared" si="199"/>
        <v>55651.200000000004</v>
      </c>
      <c r="J4251" s="589">
        <f t="shared" si="200"/>
        <v>0</v>
      </c>
    </row>
    <row r="4252" spans="1:10">
      <c r="A4252" s="584">
        <v>2016</v>
      </c>
      <c r="B4252" s="585" t="s">
        <v>1131</v>
      </c>
      <c r="C4252" s="585" t="s">
        <v>31</v>
      </c>
      <c r="D4252" s="586">
        <v>6828</v>
      </c>
      <c r="E4252" s="587">
        <v>24.44</v>
      </c>
      <c r="F4252" s="587">
        <f t="shared" si="198"/>
        <v>166876.32</v>
      </c>
      <c r="G4252" s="588">
        <v>0.84</v>
      </c>
      <c r="H4252" s="586">
        <v>12.3</v>
      </c>
      <c r="I4252" s="587">
        <f t="shared" si="199"/>
        <v>83984.400000000009</v>
      </c>
      <c r="J4252" s="589">
        <f t="shared" si="200"/>
        <v>0</v>
      </c>
    </row>
    <row r="4253" spans="1:10">
      <c r="A4253" s="584">
        <v>2016</v>
      </c>
      <c r="B4253" s="585" t="s">
        <v>1131</v>
      </c>
      <c r="C4253" s="585" t="s">
        <v>31</v>
      </c>
      <c r="D4253" s="586">
        <v>3257</v>
      </c>
      <c r="E4253" s="587">
        <v>22.94</v>
      </c>
      <c r="F4253" s="587">
        <f t="shared" si="198"/>
        <v>74715.58</v>
      </c>
      <c r="G4253" s="588">
        <v>1.03</v>
      </c>
      <c r="H4253" s="586">
        <v>13.6</v>
      </c>
      <c r="I4253" s="587">
        <f t="shared" si="199"/>
        <v>44295.199999999997</v>
      </c>
      <c r="J4253" s="589">
        <f t="shared" si="200"/>
        <v>0</v>
      </c>
    </row>
    <row r="4254" spans="1:10">
      <c r="A4254" s="584">
        <v>2016</v>
      </c>
      <c r="B4254" s="585" t="s">
        <v>1131</v>
      </c>
      <c r="C4254" s="585" t="s">
        <v>31</v>
      </c>
      <c r="D4254" s="586">
        <v>17944</v>
      </c>
      <c r="E4254" s="587">
        <v>20.45</v>
      </c>
      <c r="F4254" s="587">
        <f t="shared" si="198"/>
        <v>366954.8</v>
      </c>
      <c r="G4254" s="588">
        <v>0.48</v>
      </c>
      <c r="H4254" s="586">
        <v>5.6</v>
      </c>
      <c r="I4254" s="587">
        <f t="shared" si="199"/>
        <v>100486.39999999999</v>
      </c>
      <c r="J4254" s="589">
        <f t="shared" si="200"/>
        <v>0</v>
      </c>
    </row>
    <row r="4255" spans="1:10">
      <c r="A4255" s="584">
        <v>2016</v>
      </c>
      <c r="B4255" s="585" t="s">
        <v>1131</v>
      </c>
      <c r="C4255" s="585" t="s">
        <v>31</v>
      </c>
      <c r="D4255" s="586">
        <v>16552</v>
      </c>
      <c r="E4255" s="587">
        <v>25.81</v>
      </c>
      <c r="F4255" s="587">
        <f t="shared" si="198"/>
        <v>427207.12</v>
      </c>
      <c r="G4255" s="588">
        <v>1.97</v>
      </c>
      <c r="H4255" s="586">
        <v>7.8</v>
      </c>
      <c r="I4255" s="587">
        <f t="shared" si="199"/>
        <v>129105.59999999999</v>
      </c>
      <c r="J4255" s="589">
        <f t="shared" si="200"/>
        <v>0</v>
      </c>
    </row>
    <row r="4256" spans="1:10">
      <c r="A4256" s="584">
        <v>2016</v>
      </c>
      <c r="B4256" s="585" t="s">
        <v>1131</v>
      </c>
      <c r="C4256" s="585" t="s">
        <v>31</v>
      </c>
      <c r="D4256" s="586">
        <v>16882</v>
      </c>
      <c r="E4256" s="587">
        <v>26</v>
      </c>
      <c r="F4256" s="587">
        <f t="shared" si="198"/>
        <v>438932</v>
      </c>
      <c r="G4256" s="588">
        <v>2</v>
      </c>
      <c r="H4256" s="586">
        <v>12</v>
      </c>
      <c r="I4256" s="587">
        <f t="shared" si="199"/>
        <v>202584</v>
      </c>
      <c r="J4256" s="589">
        <f t="shared" si="200"/>
        <v>0</v>
      </c>
    </row>
    <row r="4257" spans="1:10">
      <c r="A4257" s="584">
        <v>2016</v>
      </c>
      <c r="B4257" s="585" t="s">
        <v>1131</v>
      </c>
      <c r="C4257" s="585" t="s">
        <v>31</v>
      </c>
      <c r="D4257" s="586">
        <v>36610</v>
      </c>
      <c r="E4257" s="587">
        <v>24.52</v>
      </c>
      <c r="F4257" s="587">
        <f t="shared" si="198"/>
        <v>897677.2</v>
      </c>
      <c r="G4257" s="588">
        <v>0.84</v>
      </c>
      <c r="H4257" s="586">
        <v>10.5</v>
      </c>
      <c r="I4257" s="587">
        <f t="shared" si="199"/>
        <v>384405</v>
      </c>
      <c r="J4257" s="589">
        <f t="shared" si="200"/>
        <v>0</v>
      </c>
    </row>
    <row r="4258" spans="1:10">
      <c r="A4258" s="584">
        <v>2016</v>
      </c>
      <c r="B4258" s="585" t="s">
        <v>1131</v>
      </c>
      <c r="C4258" s="585" t="s">
        <v>31</v>
      </c>
      <c r="D4258" s="586">
        <v>9351</v>
      </c>
      <c r="E4258" s="587">
        <v>25.481999999999999</v>
      </c>
      <c r="F4258" s="587">
        <f t="shared" si="198"/>
        <v>238282.182</v>
      </c>
      <c r="G4258" s="588">
        <v>0.56999999999999995</v>
      </c>
      <c r="H4258" s="586">
        <v>8.6999999999999993</v>
      </c>
      <c r="I4258" s="587">
        <f t="shared" si="199"/>
        <v>81353.7</v>
      </c>
      <c r="J4258" s="589">
        <f t="shared" si="200"/>
        <v>0</v>
      </c>
    </row>
    <row r="4259" spans="1:10">
      <c r="A4259" s="584">
        <v>2016</v>
      </c>
      <c r="B4259" s="585" t="s">
        <v>1131</v>
      </c>
      <c r="C4259" s="585" t="s">
        <v>31</v>
      </c>
      <c r="D4259" s="586">
        <v>3420</v>
      </c>
      <c r="E4259" s="587">
        <v>25.1</v>
      </c>
      <c r="F4259" s="587">
        <f t="shared" si="198"/>
        <v>85842</v>
      </c>
      <c r="G4259" s="588">
        <v>1.41</v>
      </c>
      <c r="H4259" s="586">
        <v>9.4</v>
      </c>
      <c r="I4259" s="587">
        <f t="shared" si="199"/>
        <v>32148</v>
      </c>
      <c r="J4259" s="589">
        <f t="shared" si="200"/>
        <v>0</v>
      </c>
    </row>
    <row r="4260" spans="1:10">
      <c r="A4260" s="584">
        <v>2016</v>
      </c>
      <c r="B4260" s="585" t="s">
        <v>1131</v>
      </c>
      <c r="C4260" s="585" t="s">
        <v>31</v>
      </c>
      <c r="D4260" s="586">
        <v>3110</v>
      </c>
      <c r="E4260" s="587">
        <v>24.655999999999999</v>
      </c>
      <c r="F4260" s="587">
        <f t="shared" si="198"/>
        <v>76680.160000000003</v>
      </c>
      <c r="G4260" s="588">
        <v>0.64</v>
      </c>
      <c r="H4260" s="586">
        <v>9</v>
      </c>
      <c r="I4260" s="587">
        <f t="shared" si="199"/>
        <v>27990</v>
      </c>
      <c r="J4260" s="589">
        <f t="shared" si="200"/>
        <v>0</v>
      </c>
    </row>
    <row r="4261" spans="1:10">
      <c r="A4261" s="584">
        <v>2016</v>
      </c>
      <c r="B4261" s="585" t="s">
        <v>1131</v>
      </c>
      <c r="C4261" s="585" t="s">
        <v>31</v>
      </c>
      <c r="D4261" s="586">
        <v>2450</v>
      </c>
      <c r="E4261" s="587">
        <v>24</v>
      </c>
      <c r="F4261" s="587">
        <f t="shared" si="198"/>
        <v>58800</v>
      </c>
      <c r="G4261" s="588">
        <v>0.69</v>
      </c>
      <c r="H4261" s="586">
        <v>9.3000000000000007</v>
      </c>
      <c r="I4261" s="587">
        <f t="shared" si="199"/>
        <v>22785</v>
      </c>
      <c r="J4261" s="589">
        <f t="shared" si="200"/>
        <v>0</v>
      </c>
    </row>
    <row r="4262" spans="1:10">
      <c r="A4262" s="584">
        <v>2016</v>
      </c>
      <c r="B4262" s="585" t="s">
        <v>1131</v>
      </c>
      <c r="C4262" s="585" t="s">
        <v>31</v>
      </c>
      <c r="D4262" s="586">
        <v>3122</v>
      </c>
      <c r="E4262" s="587">
        <v>24.06</v>
      </c>
      <c r="F4262" s="587">
        <f t="shared" si="198"/>
        <v>75115.319999999992</v>
      </c>
      <c r="G4262" s="588">
        <v>2.1</v>
      </c>
      <c r="H4262" s="586">
        <v>10.1</v>
      </c>
      <c r="I4262" s="587">
        <f t="shared" si="199"/>
        <v>31532.199999999997</v>
      </c>
      <c r="J4262" s="589">
        <f t="shared" si="200"/>
        <v>0</v>
      </c>
    </row>
    <row r="4263" spans="1:10">
      <c r="A4263" s="584">
        <v>2016</v>
      </c>
      <c r="B4263" s="585" t="s">
        <v>1131</v>
      </c>
      <c r="C4263" s="585" t="s">
        <v>31</v>
      </c>
      <c r="D4263" s="586">
        <v>2175</v>
      </c>
      <c r="E4263" s="587">
        <v>26.42</v>
      </c>
      <c r="F4263" s="587">
        <f t="shared" si="198"/>
        <v>57463.500000000007</v>
      </c>
      <c r="G4263" s="588">
        <v>1.4</v>
      </c>
      <c r="H4263" s="586">
        <v>10.7</v>
      </c>
      <c r="I4263" s="587">
        <f t="shared" si="199"/>
        <v>23272.5</v>
      </c>
      <c r="J4263" s="589">
        <f t="shared" si="200"/>
        <v>0</v>
      </c>
    </row>
    <row r="4264" spans="1:10">
      <c r="A4264" s="584">
        <v>2016</v>
      </c>
      <c r="B4264" s="585" t="s">
        <v>1131</v>
      </c>
      <c r="C4264" s="585" t="s">
        <v>31</v>
      </c>
      <c r="D4264" s="586">
        <v>3082</v>
      </c>
      <c r="E4264" s="587">
        <v>23.66</v>
      </c>
      <c r="F4264" s="587">
        <f t="shared" si="198"/>
        <v>72920.12</v>
      </c>
      <c r="G4264" s="588">
        <v>2.6</v>
      </c>
      <c r="H4264" s="586">
        <v>14.8</v>
      </c>
      <c r="I4264" s="587">
        <f t="shared" si="199"/>
        <v>45613.600000000006</v>
      </c>
      <c r="J4264" s="589">
        <f t="shared" si="200"/>
        <v>0</v>
      </c>
    </row>
    <row r="4265" spans="1:10">
      <c r="A4265" s="584">
        <v>2016</v>
      </c>
      <c r="B4265" s="585" t="s">
        <v>1133</v>
      </c>
      <c r="C4265" s="585" t="s">
        <v>31</v>
      </c>
      <c r="D4265" s="586">
        <v>213854</v>
      </c>
      <c r="E4265" s="587">
        <v>10.53</v>
      </c>
      <c r="F4265" s="587">
        <f t="shared" si="198"/>
        <v>2251882.6199999996</v>
      </c>
      <c r="G4265" s="588">
        <v>0.48</v>
      </c>
      <c r="H4265" s="586">
        <v>14.5</v>
      </c>
      <c r="I4265" s="587">
        <f t="shared" si="199"/>
        <v>3100883</v>
      </c>
      <c r="J4265" s="589">
        <f t="shared" si="200"/>
        <v>1</v>
      </c>
    </row>
    <row r="4266" spans="1:10">
      <c r="A4266" s="584">
        <v>2016</v>
      </c>
      <c r="B4266" s="585" t="s">
        <v>1131</v>
      </c>
      <c r="C4266" s="585" t="s">
        <v>31</v>
      </c>
      <c r="D4266" s="586">
        <v>506747</v>
      </c>
      <c r="E4266" s="587">
        <v>16.93</v>
      </c>
      <c r="F4266" s="587">
        <f t="shared" si="198"/>
        <v>8579226.709999999</v>
      </c>
      <c r="G4266" s="588">
        <v>3.9</v>
      </c>
      <c r="H4266" s="586">
        <v>27</v>
      </c>
      <c r="I4266" s="587">
        <f t="shared" si="199"/>
        <v>13682169</v>
      </c>
      <c r="J4266" s="589">
        <f t="shared" si="200"/>
        <v>0</v>
      </c>
    </row>
    <row r="4267" spans="1:10">
      <c r="A4267" s="584">
        <v>2016</v>
      </c>
      <c r="B4267" s="585" t="s">
        <v>1131</v>
      </c>
      <c r="C4267" s="585" t="s">
        <v>31</v>
      </c>
      <c r="D4267" s="586">
        <v>15639</v>
      </c>
      <c r="E4267" s="587">
        <v>26.02</v>
      </c>
      <c r="F4267" s="587">
        <f t="shared" si="198"/>
        <v>406926.77999999997</v>
      </c>
      <c r="G4267" s="588">
        <v>2.0699999999999998</v>
      </c>
      <c r="H4267" s="586">
        <v>7.4</v>
      </c>
      <c r="I4267" s="587">
        <f t="shared" si="199"/>
        <v>115728.6</v>
      </c>
      <c r="J4267" s="589">
        <f t="shared" si="200"/>
        <v>0</v>
      </c>
    </row>
    <row r="4268" spans="1:10">
      <c r="A4268" s="584">
        <v>2016</v>
      </c>
      <c r="B4268" s="585" t="s">
        <v>1127</v>
      </c>
      <c r="C4268" s="585" t="s">
        <v>31</v>
      </c>
      <c r="D4268" s="586">
        <v>264872</v>
      </c>
      <c r="E4268" s="587">
        <v>17.53</v>
      </c>
      <c r="F4268" s="587">
        <f t="shared" si="198"/>
        <v>4643206.16</v>
      </c>
      <c r="G4268" s="588">
        <v>0.2</v>
      </c>
      <c r="H4268" s="586">
        <v>4.4000000000000004</v>
      </c>
      <c r="I4268" s="587">
        <f t="shared" si="199"/>
        <v>1165436.8</v>
      </c>
      <c r="J4268" s="589">
        <f t="shared" si="200"/>
        <v>0</v>
      </c>
    </row>
    <row r="4269" spans="1:10">
      <c r="A4269" s="584">
        <v>2016</v>
      </c>
      <c r="B4269" s="585" t="s">
        <v>1131</v>
      </c>
      <c r="C4269" s="585" t="s">
        <v>31</v>
      </c>
      <c r="D4269" s="586">
        <v>2470</v>
      </c>
      <c r="E4269" s="587">
        <v>22.6</v>
      </c>
      <c r="F4269" s="587">
        <f t="shared" si="198"/>
        <v>55822</v>
      </c>
      <c r="G4269" s="588">
        <v>0.42</v>
      </c>
      <c r="H4269" s="586">
        <v>8.4</v>
      </c>
      <c r="I4269" s="587">
        <f t="shared" si="199"/>
        <v>20748</v>
      </c>
      <c r="J4269" s="589">
        <f t="shared" si="200"/>
        <v>0</v>
      </c>
    </row>
    <row r="4270" spans="1:10">
      <c r="A4270" s="584">
        <v>2016</v>
      </c>
      <c r="B4270" s="585" t="s">
        <v>1127</v>
      </c>
      <c r="C4270" s="585" t="s">
        <v>31</v>
      </c>
      <c r="D4270" s="586">
        <v>44403</v>
      </c>
      <c r="E4270" s="587">
        <v>17.943999999999999</v>
      </c>
      <c r="F4270" s="587">
        <f t="shared" si="198"/>
        <v>796767.43199999991</v>
      </c>
      <c r="G4270" s="588">
        <v>0.22</v>
      </c>
      <c r="H4270" s="586">
        <v>4.8</v>
      </c>
      <c r="I4270" s="587">
        <f t="shared" si="199"/>
        <v>213134.4</v>
      </c>
      <c r="J4270" s="589">
        <f t="shared" si="200"/>
        <v>0</v>
      </c>
    </row>
    <row r="4271" spans="1:10">
      <c r="A4271" s="584">
        <v>2016</v>
      </c>
      <c r="B4271" s="585" t="s">
        <v>1127</v>
      </c>
      <c r="C4271" s="585" t="s">
        <v>31</v>
      </c>
      <c r="D4271" s="586">
        <v>47726</v>
      </c>
      <c r="E4271" s="587">
        <v>15.79</v>
      </c>
      <c r="F4271" s="587">
        <f t="shared" si="198"/>
        <v>753593.53999999992</v>
      </c>
      <c r="G4271" s="588">
        <v>0.33</v>
      </c>
      <c r="H4271" s="586">
        <v>5.4</v>
      </c>
      <c r="I4271" s="587">
        <f t="shared" si="199"/>
        <v>257720.40000000002</v>
      </c>
      <c r="J4271" s="589">
        <f t="shared" si="200"/>
        <v>0</v>
      </c>
    </row>
    <row r="4272" spans="1:10">
      <c r="A4272" s="584">
        <v>2016</v>
      </c>
      <c r="B4272" s="585" t="s">
        <v>1127</v>
      </c>
      <c r="C4272" s="585" t="s">
        <v>31</v>
      </c>
      <c r="D4272" s="586">
        <v>49656</v>
      </c>
      <c r="E4272" s="587">
        <v>17.600000000000001</v>
      </c>
      <c r="F4272" s="587">
        <f t="shared" si="198"/>
        <v>873945.60000000009</v>
      </c>
      <c r="G4272" s="588">
        <v>0.25</v>
      </c>
      <c r="H4272" s="586">
        <v>5.6</v>
      </c>
      <c r="I4272" s="587">
        <f t="shared" si="199"/>
        <v>278073.59999999998</v>
      </c>
      <c r="J4272" s="589">
        <f t="shared" si="200"/>
        <v>0</v>
      </c>
    </row>
    <row r="4273" spans="1:10">
      <c r="A4273" s="584">
        <v>2016</v>
      </c>
      <c r="B4273" s="585" t="s">
        <v>1127</v>
      </c>
      <c r="C4273" s="585" t="s">
        <v>31</v>
      </c>
      <c r="D4273" s="586">
        <v>65814</v>
      </c>
      <c r="E4273" s="587">
        <v>17.899999999999999</v>
      </c>
      <c r="F4273" s="587">
        <f t="shared" si="198"/>
        <v>1178070.5999999999</v>
      </c>
      <c r="G4273" s="588">
        <v>0.26</v>
      </c>
      <c r="H4273" s="586">
        <v>5.2</v>
      </c>
      <c r="I4273" s="587">
        <f t="shared" si="199"/>
        <v>342232.8</v>
      </c>
      <c r="J4273" s="589">
        <f t="shared" si="200"/>
        <v>0</v>
      </c>
    </row>
    <row r="4274" spans="1:10">
      <c r="A4274" s="584">
        <v>2016</v>
      </c>
      <c r="B4274" s="585" t="s">
        <v>1127</v>
      </c>
      <c r="C4274" s="585" t="s">
        <v>31</v>
      </c>
      <c r="D4274" s="586">
        <v>49053</v>
      </c>
      <c r="E4274" s="587">
        <v>17.686</v>
      </c>
      <c r="F4274" s="587">
        <f t="shared" si="198"/>
        <v>867551.35800000001</v>
      </c>
      <c r="G4274" s="588">
        <v>0.28999999999999998</v>
      </c>
      <c r="H4274" s="586">
        <v>6.13</v>
      </c>
      <c r="I4274" s="587">
        <f t="shared" si="199"/>
        <v>300694.89</v>
      </c>
      <c r="J4274" s="589">
        <f t="shared" si="200"/>
        <v>0</v>
      </c>
    </row>
    <row r="4275" spans="1:10">
      <c r="A4275" s="584">
        <v>2016</v>
      </c>
      <c r="B4275" s="585" t="s">
        <v>1127</v>
      </c>
      <c r="C4275" s="585" t="s">
        <v>31</v>
      </c>
      <c r="D4275" s="586">
        <v>16654</v>
      </c>
      <c r="E4275" s="587">
        <v>18.167999999999999</v>
      </c>
      <c r="F4275" s="587">
        <f t="shared" si="198"/>
        <v>302569.87199999997</v>
      </c>
      <c r="G4275" s="588">
        <v>0.24</v>
      </c>
      <c r="H4275" s="586">
        <v>4.7</v>
      </c>
      <c r="I4275" s="587">
        <f t="shared" si="199"/>
        <v>78273.8</v>
      </c>
      <c r="J4275" s="589">
        <f t="shared" si="200"/>
        <v>0</v>
      </c>
    </row>
    <row r="4276" spans="1:10">
      <c r="A4276" s="584">
        <v>2016</v>
      </c>
      <c r="B4276" s="585" t="s">
        <v>1127</v>
      </c>
      <c r="C4276" s="585" t="s">
        <v>31</v>
      </c>
      <c r="D4276" s="586">
        <v>156942</v>
      </c>
      <c r="E4276" s="587">
        <v>16.024000000000001</v>
      </c>
      <c r="F4276" s="587">
        <f t="shared" si="198"/>
        <v>2514838.608</v>
      </c>
      <c r="G4276" s="588">
        <v>0.32</v>
      </c>
      <c r="H4276" s="586">
        <v>5.3</v>
      </c>
      <c r="I4276" s="587">
        <f t="shared" si="199"/>
        <v>831792.6</v>
      </c>
      <c r="J4276" s="589">
        <f t="shared" si="200"/>
        <v>0</v>
      </c>
    </row>
    <row r="4277" spans="1:10">
      <c r="A4277" s="584">
        <v>2016</v>
      </c>
      <c r="B4277" s="585" t="s">
        <v>1127</v>
      </c>
      <c r="C4277" s="585" t="s">
        <v>31</v>
      </c>
      <c r="D4277" s="586">
        <v>161854</v>
      </c>
      <c r="E4277" s="587">
        <v>17.61</v>
      </c>
      <c r="F4277" s="587">
        <f t="shared" si="198"/>
        <v>2850248.94</v>
      </c>
      <c r="G4277" s="588">
        <v>0.26</v>
      </c>
      <c r="H4277" s="586">
        <v>5.7</v>
      </c>
      <c r="I4277" s="587">
        <f t="shared" si="199"/>
        <v>922567.8</v>
      </c>
      <c r="J4277" s="589">
        <f t="shared" si="200"/>
        <v>0</v>
      </c>
    </row>
    <row r="4278" spans="1:10">
      <c r="A4278" s="584">
        <v>2016</v>
      </c>
      <c r="B4278" s="585" t="s">
        <v>1131</v>
      </c>
      <c r="C4278" s="585" t="s">
        <v>31</v>
      </c>
      <c r="D4278" s="586">
        <v>266186</v>
      </c>
      <c r="E4278" s="587">
        <v>21.95</v>
      </c>
      <c r="F4278" s="587">
        <f t="shared" si="198"/>
        <v>5842782.7000000002</v>
      </c>
      <c r="G4278" s="588">
        <v>2.83</v>
      </c>
      <c r="H4278" s="586">
        <v>20.3</v>
      </c>
      <c r="I4278" s="587">
        <f t="shared" si="199"/>
        <v>5403575.7999999998</v>
      </c>
      <c r="J4278" s="589">
        <f t="shared" si="200"/>
        <v>0</v>
      </c>
    </row>
    <row r="4279" spans="1:10">
      <c r="A4279" s="584">
        <v>2016</v>
      </c>
      <c r="B4279" s="585" t="s">
        <v>1133</v>
      </c>
      <c r="C4279" s="585" t="s">
        <v>31</v>
      </c>
      <c r="D4279" s="586">
        <v>25030</v>
      </c>
      <c r="E4279" s="587">
        <v>14.1</v>
      </c>
      <c r="F4279" s="587">
        <f t="shared" si="198"/>
        <v>352923</v>
      </c>
      <c r="G4279" s="588">
        <v>0.66</v>
      </c>
      <c r="H4279" s="586">
        <v>8.4</v>
      </c>
      <c r="I4279" s="587">
        <f t="shared" si="199"/>
        <v>210252</v>
      </c>
      <c r="J4279" s="589">
        <f t="shared" si="200"/>
        <v>1</v>
      </c>
    </row>
    <row r="4280" spans="1:10">
      <c r="A4280" s="584">
        <v>2016</v>
      </c>
      <c r="B4280" s="585" t="s">
        <v>1131</v>
      </c>
      <c r="C4280" s="585" t="s">
        <v>31</v>
      </c>
      <c r="D4280" s="586">
        <v>194806</v>
      </c>
      <c r="E4280" s="587">
        <v>15.667</v>
      </c>
      <c r="F4280" s="587">
        <f t="shared" si="198"/>
        <v>3052025.602</v>
      </c>
      <c r="G4280" s="588">
        <v>0.64</v>
      </c>
      <c r="H4280" s="586">
        <v>39.200000000000003</v>
      </c>
      <c r="I4280" s="587">
        <f t="shared" si="199"/>
        <v>7636395.2000000002</v>
      </c>
      <c r="J4280" s="589">
        <f t="shared" si="200"/>
        <v>0</v>
      </c>
    </row>
    <row r="4281" spans="1:10">
      <c r="A4281" s="584">
        <v>2016</v>
      </c>
      <c r="B4281" s="585" t="s">
        <v>1131</v>
      </c>
      <c r="C4281" s="585" t="s">
        <v>31</v>
      </c>
      <c r="D4281" s="586">
        <v>296306</v>
      </c>
      <c r="E4281" s="587">
        <v>21.466000000000001</v>
      </c>
      <c r="F4281" s="587">
        <f t="shared" si="198"/>
        <v>6360504.5959999999</v>
      </c>
      <c r="G4281" s="588">
        <v>0.52</v>
      </c>
      <c r="H4281" s="586">
        <v>7</v>
      </c>
      <c r="I4281" s="587">
        <f t="shared" si="199"/>
        <v>2074142</v>
      </c>
      <c r="J4281" s="589">
        <f t="shared" si="200"/>
        <v>0</v>
      </c>
    </row>
    <row r="4282" spans="1:10">
      <c r="A4282" s="584">
        <v>2016</v>
      </c>
      <c r="B4282" s="585" t="s">
        <v>1131</v>
      </c>
      <c r="C4282" s="585" t="s">
        <v>31</v>
      </c>
      <c r="D4282" s="586">
        <v>123547</v>
      </c>
      <c r="E4282" s="587">
        <v>24.48</v>
      </c>
      <c r="F4282" s="587">
        <f t="shared" si="198"/>
        <v>3024430.56</v>
      </c>
      <c r="G4282" s="588">
        <v>1.18</v>
      </c>
      <c r="H4282" s="586">
        <v>14</v>
      </c>
      <c r="I4282" s="587">
        <f t="shared" si="199"/>
        <v>1729658</v>
      </c>
      <c r="J4282" s="589">
        <f t="shared" si="200"/>
        <v>0</v>
      </c>
    </row>
    <row r="4283" spans="1:10">
      <c r="A4283" s="584">
        <v>2016</v>
      </c>
      <c r="B4283" s="585" t="s">
        <v>1131</v>
      </c>
      <c r="C4283" s="585" t="s">
        <v>31</v>
      </c>
      <c r="D4283" s="586">
        <v>83954</v>
      </c>
      <c r="E4283" s="587">
        <v>23.45</v>
      </c>
      <c r="F4283" s="587">
        <f t="shared" si="198"/>
        <v>1968721.3</v>
      </c>
      <c r="G4283" s="588">
        <v>1.38</v>
      </c>
      <c r="H4283" s="586">
        <v>6</v>
      </c>
      <c r="I4283" s="587">
        <f t="shared" si="199"/>
        <v>503724</v>
      </c>
      <c r="J4283" s="589">
        <f t="shared" si="200"/>
        <v>0</v>
      </c>
    </row>
    <row r="4284" spans="1:10">
      <c r="A4284" s="584">
        <v>2016</v>
      </c>
      <c r="B4284" s="585" t="s">
        <v>1131</v>
      </c>
      <c r="C4284" s="585" t="s">
        <v>31</v>
      </c>
      <c r="D4284" s="586">
        <v>60523</v>
      </c>
      <c r="E4284" s="587">
        <v>24.024000000000001</v>
      </c>
      <c r="F4284" s="587">
        <f t="shared" si="198"/>
        <v>1454004.5520000001</v>
      </c>
      <c r="G4284" s="588">
        <v>2.65</v>
      </c>
      <c r="H4284" s="586">
        <v>7.6</v>
      </c>
      <c r="I4284" s="587">
        <f t="shared" si="199"/>
        <v>459974.8</v>
      </c>
      <c r="J4284" s="589">
        <f t="shared" si="200"/>
        <v>0</v>
      </c>
    </row>
    <row r="4285" spans="1:10">
      <c r="A4285" s="584">
        <v>2016</v>
      </c>
      <c r="B4285" s="585" t="s">
        <v>1133</v>
      </c>
      <c r="C4285" s="585" t="s">
        <v>31</v>
      </c>
      <c r="D4285" s="586">
        <v>69149</v>
      </c>
      <c r="E4285" s="587">
        <v>13.445</v>
      </c>
      <c r="F4285" s="587">
        <f t="shared" si="198"/>
        <v>929708.30500000005</v>
      </c>
      <c r="G4285" s="588">
        <v>0.65</v>
      </c>
      <c r="H4285" s="586">
        <v>16.600000000000001</v>
      </c>
      <c r="I4285" s="587">
        <f t="shared" si="199"/>
        <v>1147873.4000000001</v>
      </c>
      <c r="J4285" s="589">
        <f t="shared" si="200"/>
        <v>1</v>
      </c>
    </row>
    <row r="4286" spans="1:10">
      <c r="A4286" s="584">
        <v>2016</v>
      </c>
      <c r="B4286" s="585" t="s">
        <v>1133</v>
      </c>
      <c r="C4286" s="585" t="s">
        <v>31</v>
      </c>
      <c r="D4286" s="586">
        <v>224397</v>
      </c>
      <c r="E4286" s="587">
        <v>13.869</v>
      </c>
      <c r="F4286" s="587">
        <f t="shared" si="198"/>
        <v>3112161.9929999998</v>
      </c>
      <c r="G4286" s="588">
        <v>0.4</v>
      </c>
      <c r="H4286" s="586">
        <v>14.7</v>
      </c>
      <c r="I4286" s="587">
        <f t="shared" si="199"/>
        <v>3298635.9</v>
      </c>
      <c r="J4286" s="589">
        <f t="shared" si="200"/>
        <v>1</v>
      </c>
    </row>
    <row r="4287" spans="1:10">
      <c r="A4287" s="584">
        <v>2016</v>
      </c>
      <c r="B4287" s="585" t="s">
        <v>1131</v>
      </c>
      <c r="C4287" s="585" t="s">
        <v>31</v>
      </c>
      <c r="D4287" s="586">
        <v>37340</v>
      </c>
      <c r="E4287" s="587">
        <v>23.265999999999998</v>
      </c>
      <c r="F4287" s="587">
        <f t="shared" si="198"/>
        <v>868752.44</v>
      </c>
      <c r="G4287" s="588">
        <v>2.39</v>
      </c>
      <c r="H4287" s="586">
        <v>8.3000000000000007</v>
      </c>
      <c r="I4287" s="587">
        <f t="shared" si="199"/>
        <v>309922</v>
      </c>
      <c r="J4287" s="589">
        <f t="shared" si="200"/>
        <v>0</v>
      </c>
    </row>
    <row r="4288" spans="1:10">
      <c r="A4288" s="584">
        <v>2016</v>
      </c>
      <c r="B4288" s="585" t="s">
        <v>1131</v>
      </c>
      <c r="C4288" s="585" t="s">
        <v>31</v>
      </c>
      <c r="D4288" s="586">
        <v>3171</v>
      </c>
      <c r="E4288" s="587">
        <v>23.591999999999999</v>
      </c>
      <c r="F4288" s="587">
        <f t="shared" si="198"/>
        <v>74810.231999999989</v>
      </c>
      <c r="G4288" s="588">
        <v>2.77</v>
      </c>
      <c r="H4288" s="586">
        <v>9.1999999999999993</v>
      </c>
      <c r="I4288" s="587">
        <f t="shared" si="199"/>
        <v>29173.199999999997</v>
      </c>
      <c r="J4288" s="589">
        <f t="shared" si="200"/>
        <v>0</v>
      </c>
    </row>
    <row r="4289" spans="1:10">
      <c r="A4289" s="584">
        <v>2016</v>
      </c>
      <c r="B4289" s="585" t="s">
        <v>1127</v>
      </c>
      <c r="C4289" s="585" t="s">
        <v>31</v>
      </c>
      <c r="D4289" s="586">
        <v>54890</v>
      </c>
      <c r="E4289" s="587">
        <v>16.399999999999999</v>
      </c>
      <c r="F4289" s="587">
        <f t="shared" si="198"/>
        <v>900195.99999999988</v>
      </c>
      <c r="G4289" s="588">
        <v>0.3</v>
      </c>
      <c r="H4289" s="586">
        <v>5.3</v>
      </c>
      <c r="I4289" s="587">
        <f t="shared" si="199"/>
        <v>290917</v>
      </c>
      <c r="J4289" s="589">
        <f t="shared" si="200"/>
        <v>0</v>
      </c>
    </row>
    <row r="4290" spans="1:10">
      <c r="A4290" s="584">
        <v>2016</v>
      </c>
      <c r="B4290" s="585" t="s">
        <v>1127</v>
      </c>
      <c r="C4290" s="585" t="s">
        <v>31</v>
      </c>
      <c r="D4290" s="586">
        <v>71310</v>
      </c>
      <c r="E4290" s="587">
        <v>18.420000000000002</v>
      </c>
      <c r="F4290" s="587">
        <f t="shared" si="198"/>
        <v>1313530.2000000002</v>
      </c>
      <c r="G4290" s="588">
        <v>1.06</v>
      </c>
      <c r="H4290" s="586">
        <v>16</v>
      </c>
      <c r="I4290" s="587">
        <f t="shared" si="199"/>
        <v>1140960</v>
      </c>
      <c r="J4290" s="589">
        <f t="shared" si="200"/>
        <v>0</v>
      </c>
    </row>
    <row r="4291" spans="1:10">
      <c r="A4291" s="584">
        <v>2016</v>
      </c>
      <c r="B4291" s="585" t="s">
        <v>1127</v>
      </c>
      <c r="C4291" s="585" t="s">
        <v>31</v>
      </c>
      <c r="D4291" s="586">
        <v>15107</v>
      </c>
      <c r="E4291" s="587">
        <v>17.66</v>
      </c>
      <c r="F4291" s="587">
        <f t="shared" ref="F4291:F4354" si="201">E4291*D4291</f>
        <v>266789.62</v>
      </c>
      <c r="G4291" s="588">
        <v>0.24</v>
      </c>
      <c r="H4291" s="586">
        <v>5.7</v>
      </c>
      <c r="I4291" s="587">
        <f t="shared" ref="I4291:I4354" si="202">H4291*D4291</f>
        <v>86109.900000000009</v>
      </c>
      <c r="J4291" s="589">
        <f t="shared" ref="J4291:J4354" si="203">IF(B4291="LIG",1,0)</f>
        <v>0</v>
      </c>
    </row>
    <row r="4292" spans="1:10">
      <c r="A4292" s="584">
        <v>2016</v>
      </c>
      <c r="B4292" s="585" t="s">
        <v>1127</v>
      </c>
      <c r="C4292" s="585" t="s">
        <v>31</v>
      </c>
      <c r="D4292" s="586">
        <v>30016</v>
      </c>
      <c r="E4292" s="587">
        <v>17.756</v>
      </c>
      <c r="F4292" s="587">
        <f t="shared" si="201"/>
        <v>532964.09600000002</v>
      </c>
      <c r="G4292" s="588">
        <v>0.28000000000000003</v>
      </c>
      <c r="H4292" s="586">
        <v>4.8</v>
      </c>
      <c r="I4292" s="587">
        <f t="shared" si="202"/>
        <v>144076.79999999999</v>
      </c>
      <c r="J4292" s="589">
        <f t="shared" si="203"/>
        <v>0</v>
      </c>
    </row>
    <row r="4293" spans="1:10">
      <c r="A4293" s="584">
        <v>2016</v>
      </c>
      <c r="B4293" s="585" t="s">
        <v>1127</v>
      </c>
      <c r="C4293" s="585" t="s">
        <v>31</v>
      </c>
      <c r="D4293" s="586">
        <v>30056</v>
      </c>
      <c r="E4293" s="587">
        <v>17.887</v>
      </c>
      <c r="F4293" s="587">
        <f t="shared" si="201"/>
        <v>537611.67200000002</v>
      </c>
      <c r="G4293" s="588">
        <v>0.28000000000000003</v>
      </c>
      <c r="H4293" s="586">
        <v>5.6</v>
      </c>
      <c r="I4293" s="587">
        <f t="shared" si="202"/>
        <v>168313.59999999998</v>
      </c>
      <c r="J4293" s="589">
        <f t="shared" si="203"/>
        <v>0</v>
      </c>
    </row>
    <row r="4294" spans="1:10">
      <c r="A4294" s="584">
        <v>2016</v>
      </c>
      <c r="B4294" s="585" t="s">
        <v>1127</v>
      </c>
      <c r="C4294" s="585" t="s">
        <v>31</v>
      </c>
      <c r="D4294" s="586">
        <v>178853</v>
      </c>
      <c r="E4294" s="587">
        <v>17.356000000000002</v>
      </c>
      <c r="F4294" s="587">
        <f t="shared" si="201"/>
        <v>3104172.6680000001</v>
      </c>
      <c r="G4294" s="588">
        <v>0.2</v>
      </c>
      <c r="H4294" s="586">
        <v>4.43</v>
      </c>
      <c r="I4294" s="587">
        <f t="shared" si="202"/>
        <v>792318.78999999992</v>
      </c>
      <c r="J4294" s="589">
        <f t="shared" si="203"/>
        <v>0</v>
      </c>
    </row>
    <row r="4295" spans="1:10">
      <c r="A4295" s="584">
        <v>2016</v>
      </c>
      <c r="B4295" s="585" t="s">
        <v>1131</v>
      </c>
      <c r="C4295" s="585" t="s">
        <v>31</v>
      </c>
      <c r="D4295" s="586">
        <v>106097</v>
      </c>
      <c r="E4295" s="587">
        <v>25.71</v>
      </c>
      <c r="F4295" s="587">
        <f t="shared" si="201"/>
        <v>2727753.87</v>
      </c>
      <c r="G4295" s="588">
        <v>2.2799999999999998</v>
      </c>
      <c r="H4295" s="586">
        <v>8.3000000000000007</v>
      </c>
      <c r="I4295" s="587">
        <f t="shared" si="202"/>
        <v>880605.10000000009</v>
      </c>
      <c r="J4295" s="589">
        <f t="shared" si="203"/>
        <v>0</v>
      </c>
    </row>
    <row r="4296" spans="1:10">
      <c r="A4296" s="584">
        <v>2016</v>
      </c>
      <c r="B4296" s="585" t="s">
        <v>1131</v>
      </c>
      <c r="C4296" s="585" t="s">
        <v>31</v>
      </c>
      <c r="D4296" s="586">
        <v>12809</v>
      </c>
      <c r="E4296" s="587">
        <v>25.75</v>
      </c>
      <c r="F4296" s="587">
        <f t="shared" si="201"/>
        <v>329831.75</v>
      </c>
      <c r="G4296" s="588">
        <v>1.67</v>
      </c>
      <c r="H4296" s="586">
        <v>8</v>
      </c>
      <c r="I4296" s="587">
        <f t="shared" si="202"/>
        <v>102472</v>
      </c>
      <c r="J4296" s="589">
        <f t="shared" si="203"/>
        <v>0</v>
      </c>
    </row>
    <row r="4297" spans="1:10">
      <c r="A4297" s="584">
        <v>2016</v>
      </c>
      <c r="B4297" s="585" t="s">
        <v>1131</v>
      </c>
      <c r="C4297" s="585" t="s">
        <v>31</v>
      </c>
      <c r="D4297" s="586">
        <v>193410</v>
      </c>
      <c r="E4297" s="587">
        <v>24.16</v>
      </c>
      <c r="F4297" s="587">
        <f t="shared" si="201"/>
        <v>4672785.5999999996</v>
      </c>
      <c r="G4297" s="588">
        <v>2.64</v>
      </c>
      <c r="H4297" s="586">
        <v>7.6</v>
      </c>
      <c r="I4297" s="587">
        <f t="shared" si="202"/>
        <v>1469916</v>
      </c>
      <c r="J4297" s="589">
        <f t="shared" si="203"/>
        <v>0</v>
      </c>
    </row>
    <row r="4298" spans="1:10">
      <c r="A4298" s="584">
        <v>2016</v>
      </c>
      <c r="B4298" s="585" t="s">
        <v>1131</v>
      </c>
      <c r="C4298" s="585" t="s">
        <v>31</v>
      </c>
      <c r="D4298" s="586">
        <v>180104</v>
      </c>
      <c r="E4298" s="587">
        <v>25.161999999999999</v>
      </c>
      <c r="F4298" s="587">
        <f t="shared" si="201"/>
        <v>4531776.8480000002</v>
      </c>
      <c r="G4298" s="588">
        <v>3.14</v>
      </c>
      <c r="H4298" s="586">
        <v>6.8</v>
      </c>
      <c r="I4298" s="587">
        <f t="shared" si="202"/>
        <v>1224707.2</v>
      </c>
      <c r="J4298" s="589">
        <f t="shared" si="203"/>
        <v>0</v>
      </c>
    </row>
    <row r="4299" spans="1:10">
      <c r="A4299" s="584">
        <v>2016</v>
      </c>
      <c r="B4299" s="585" t="s">
        <v>1131</v>
      </c>
      <c r="C4299" s="585" t="s">
        <v>31</v>
      </c>
      <c r="D4299" s="586">
        <v>61150</v>
      </c>
      <c r="E4299" s="587">
        <v>24.51</v>
      </c>
      <c r="F4299" s="587">
        <f t="shared" si="201"/>
        <v>1498786.5</v>
      </c>
      <c r="G4299" s="588">
        <v>3.17</v>
      </c>
      <c r="H4299" s="586">
        <v>8.8000000000000007</v>
      </c>
      <c r="I4299" s="587">
        <f t="shared" si="202"/>
        <v>538120</v>
      </c>
      <c r="J4299" s="589">
        <f t="shared" si="203"/>
        <v>0</v>
      </c>
    </row>
    <row r="4300" spans="1:10">
      <c r="A4300" s="584">
        <v>2016</v>
      </c>
      <c r="B4300" s="585" t="s">
        <v>1131</v>
      </c>
      <c r="C4300" s="585" t="s">
        <v>31</v>
      </c>
      <c r="D4300" s="586">
        <v>26439</v>
      </c>
      <c r="E4300" s="587">
        <v>22.436</v>
      </c>
      <c r="F4300" s="587">
        <f t="shared" si="201"/>
        <v>593185.40399999998</v>
      </c>
      <c r="G4300" s="588">
        <v>0.46</v>
      </c>
      <c r="H4300" s="586">
        <v>10.199999999999999</v>
      </c>
      <c r="I4300" s="587">
        <f t="shared" si="202"/>
        <v>269677.8</v>
      </c>
      <c r="J4300" s="589">
        <f t="shared" si="203"/>
        <v>0</v>
      </c>
    </row>
    <row r="4301" spans="1:10">
      <c r="A4301" s="584">
        <v>2016</v>
      </c>
      <c r="B4301" s="585" t="s">
        <v>1131</v>
      </c>
      <c r="C4301" s="585" t="s">
        <v>31</v>
      </c>
      <c r="D4301" s="586">
        <v>12213</v>
      </c>
      <c r="E4301" s="587">
        <v>22.975999999999999</v>
      </c>
      <c r="F4301" s="587">
        <f t="shared" si="201"/>
        <v>280605.88799999998</v>
      </c>
      <c r="G4301" s="588">
        <v>0.44</v>
      </c>
      <c r="H4301" s="586">
        <v>7.4</v>
      </c>
      <c r="I4301" s="587">
        <f t="shared" si="202"/>
        <v>90376.2</v>
      </c>
      <c r="J4301" s="589">
        <f t="shared" si="203"/>
        <v>0</v>
      </c>
    </row>
    <row r="4302" spans="1:10">
      <c r="A4302" s="584">
        <v>2016</v>
      </c>
      <c r="B4302" s="585" t="s">
        <v>1127</v>
      </c>
      <c r="C4302" s="585" t="s">
        <v>31</v>
      </c>
      <c r="D4302" s="586">
        <v>55420</v>
      </c>
      <c r="E4302" s="587">
        <v>18.55</v>
      </c>
      <c r="F4302" s="587">
        <f t="shared" si="201"/>
        <v>1028041</v>
      </c>
      <c r="G4302" s="588">
        <v>0.99</v>
      </c>
      <c r="H4302" s="586">
        <v>15.8</v>
      </c>
      <c r="I4302" s="587">
        <f t="shared" si="202"/>
        <v>875636</v>
      </c>
      <c r="J4302" s="589">
        <f t="shared" si="203"/>
        <v>0</v>
      </c>
    </row>
    <row r="4303" spans="1:10">
      <c r="A4303" s="584">
        <v>2016</v>
      </c>
      <c r="B4303" s="585" t="s">
        <v>1127</v>
      </c>
      <c r="C4303" s="585" t="s">
        <v>31</v>
      </c>
      <c r="D4303" s="586">
        <v>97951</v>
      </c>
      <c r="E4303" s="587">
        <v>16.73</v>
      </c>
      <c r="F4303" s="587">
        <f t="shared" si="201"/>
        <v>1638720.23</v>
      </c>
      <c r="G4303" s="588">
        <v>0.35</v>
      </c>
      <c r="H4303" s="586">
        <v>5.5</v>
      </c>
      <c r="I4303" s="587">
        <f t="shared" si="202"/>
        <v>538730.5</v>
      </c>
      <c r="J4303" s="589">
        <f t="shared" si="203"/>
        <v>0</v>
      </c>
    </row>
    <row r="4304" spans="1:10">
      <c r="A4304" s="584">
        <v>2016</v>
      </c>
      <c r="B4304" s="585" t="s">
        <v>1131</v>
      </c>
      <c r="C4304" s="585" t="s">
        <v>31</v>
      </c>
      <c r="D4304" s="586">
        <v>13464</v>
      </c>
      <c r="E4304" s="587">
        <v>22.74</v>
      </c>
      <c r="F4304" s="587">
        <f t="shared" si="201"/>
        <v>306171.36</v>
      </c>
      <c r="G4304" s="588">
        <v>0.82</v>
      </c>
      <c r="H4304" s="586">
        <v>7.3</v>
      </c>
      <c r="I4304" s="587">
        <f t="shared" si="202"/>
        <v>98287.2</v>
      </c>
      <c r="J4304" s="589">
        <f t="shared" si="203"/>
        <v>0</v>
      </c>
    </row>
    <row r="4305" spans="1:10">
      <c r="A4305" s="584">
        <v>2016</v>
      </c>
      <c r="B4305" s="585" t="s">
        <v>1131</v>
      </c>
      <c r="C4305" s="585" t="s">
        <v>31</v>
      </c>
      <c r="D4305" s="586">
        <v>63824</v>
      </c>
      <c r="E4305" s="587">
        <v>21.347999999999999</v>
      </c>
      <c r="F4305" s="587">
        <f t="shared" si="201"/>
        <v>1362514.7519999999</v>
      </c>
      <c r="G4305" s="588">
        <v>0.64</v>
      </c>
      <c r="H4305" s="586">
        <v>14.4</v>
      </c>
      <c r="I4305" s="587">
        <f t="shared" si="202"/>
        <v>919065.59999999998</v>
      </c>
      <c r="J4305" s="589">
        <f t="shared" si="203"/>
        <v>0</v>
      </c>
    </row>
    <row r="4306" spans="1:10">
      <c r="A4306" s="584">
        <v>2016</v>
      </c>
      <c r="B4306" s="585" t="s">
        <v>1127</v>
      </c>
      <c r="C4306" s="585" t="s">
        <v>31</v>
      </c>
      <c r="D4306" s="586">
        <v>16344</v>
      </c>
      <c r="E4306" s="587">
        <v>16.57</v>
      </c>
      <c r="F4306" s="587">
        <f t="shared" si="201"/>
        <v>270820.08</v>
      </c>
      <c r="G4306" s="588">
        <v>0.32</v>
      </c>
      <c r="H4306" s="586">
        <v>5.4</v>
      </c>
      <c r="I4306" s="587">
        <f t="shared" si="202"/>
        <v>88257.600000000006</v>
      </c>
      <c r="J4306" s="589">
        <f t="shared" si="203"/>
        <v>0</v>
      </c>
    </row>
    <row r="4307" spans="1:10">
      <c r="A4307" s="584">
        <v>2016</v>
      </c>
      <c r="B4307" s="585" t="s">
        <v>1127</v>
      </c>
      <c r="C4307" s="585" t="s">
        <v>31</v>
      </c>
      <c r="D4307" s="586">
        <v>16570</v>
      </c>
      <c r="E4307" s="587">
        <v>16.68</v>
      </c>
      <c r="F4307" s="587">
        <f t="shared" si="201"/>
        <v>276387.59999999998</v>
      </c>
      <c r="G4307" s="588">
        <v>0.42</v>
      </c>
      <c r="H4307" s="586">
        <v>6.1</v>
      </c>
      <c r="I4307" s="587">
        <f t="shared" si="202"/>
        <v>101077</v>
      </c>
      <c r="J4307" s="589">
        <f t="shared" si="203"/>
        <v>0</v>
      </c>
    </row>
    <row r="4308" spans="1:10">
      <c r="A4308" s="584">
        <v>2016</v>
      </c>
      <c r="B4308" s="585" t="s">
        <v>1133</v>
      </c>
      <c r="C4308" s="585" t="s">
        <v>31</v>
      </c>
      <c r="D4308" s="586">
        <v>308292</v>
      </c>
      <c r="E4308" s="587">
        <v>13.61</v>
      </c>
      <c r="F4308" s="587">
        <f t="shared" si="201"/>
        <v>4195854.12</v>
      </c>
      <c r="G4308" s="588">
        <v>1.05</v>
      </c>
      <c r="H4308" s="586">
        <v>16.3</v>
      </c>
      <c r="I4308" s="587">
        <f t="shared" si="202"/>
        <v>5025159.6000000006</v>
      </c>
      <c r="J4308" s="589">
        <f t="shared" si="203"/>
        <v>1</v>
      </c>
    </row>
    <row r="4309" spans="1:10">
      <c r="A4309" s="584">
        <v>2016</v>
      </c>
      <c r="B4309" s="585" t="s">
        <v>1127</v>
      </c>
      <c r="C4309" s="585" t="s">
        <v>31</v>
      </c>
      <c r="D4309" s="586">
        <v>106830</v>
      </c>
      <c r="E4309" s="587">
        <v>16.690000000000001</v>
      </c>
      <c r="F4309" s="587">
        <f t="shared" si="201"/>
        <v>1782992.7000000002</v>
      </c>
      <c r="G4309" s="588">
        <v>0.31</v>
      </c>
      <c r="H4309" s="586">
        <v>4.8</v>
      </c>
      <c r="I4309" s="587">
        <f t="shared" si="202"/>
        <v>512784</v>
      </c>
      <c r="J4309" s="589">
        <f t="shared" si="203"/>
        <v>0</v>
      </c>
    </row>
    <row r="4310" spans="1:10">
      <c r="A4310" s="584">
        <v>2016</v>
      </c>
      <c r="B4310" s="585" t="s">
        <v>1127</v>
      </c>
      <c r="C4310" s="585" t="s">
        <v>31</v>
      </c>
      <c r="D4310" s="586">
        <v>16502</v>
      </c>
      <c r="E4310" s="587">
        <v>16.600000000000001</v>
      </c>
      <c r="F4310" s="587">
        <f t="shared" si="201"/>
        <v>273933.2</v>
      </c>
      <c r="G4310" s="588">
        <v>0.33</v>
      </c>
      <c r="H4310" s="586">
        <v>5.5</v>
      </c>
      <c r="I4310" s="587">
        <f t="shared" si="202"/>
        <v>90761</v>
      </c>
      <c r="J4310" s="589">
        <f t="shared" si="203"/>
        <v>0</v>
      </c>
    </row>
    <row r="4311" spans="1:10">
      <c r="A4311" s="584">
        <v>2016</v>
      </c>
      <c r="B4311" s="585" t="s">
        <v>1127</v>
      </c>
      <c r="C4311" s="585" t="s">
        <v>31</v>
      </c>
      <c r="D4311" s="586">
        <v>64592</v>
      </c>
      <c r="E4311" s="587">
        <v>17.18</v>
      </c>
      <c r="F4311" s="587">
        <f t="shared" si="201"/>
        <v>1109690.56</v>
      </c>
      <c r="G4311" s="588">
        <v>0.21</v>
      </c>
      <c r="H4311" s="586">
        <v>4.5</v>
      </c>
      <c r="I4311" s="587">
        <f t="shared" si="202"/>
        <v>290664</v>
      </c>
      <c r="J4311" s="589">
        <f t="shared" si="203"/>
        <v>0</v>
      </c>
    </row>
    <row r="4312" spans="1:10">
      <c r="A4312" s="584">
        <v>2016</v>
      </c>
      <c r="B4312" s="585" t="s">
        <v>1127</v>
      </c>
      <c r="C4312" s="585" t="s">
        <v>31</v>
      </c>
      <c r="D4312" s="586">
        <v>32733</v>
      </c>
      <c r="E4312" s="587">
        <v>16.850000000000001</v>
      </c>
      <c r="F4312" s="587">
        <f t="shared" si="201"/>
        <v>551551.05000000005</v>
      </c>
      <c r="G4312" s="588">
        <v>0.39</v>
      </c>
      <c r="H4312" s="586">
        <v>6</v>
      </c>
      <c r="I4312" s="587">
        <f t="shared" si="202"/>
        <v>196398</v>
      </c>
      <c r="J4312" s="589">
        <f t="shared" si="203"/>
        <v>0</v>
      </c>
    </row>
    <row r="4313" spans="1:10">
      <c r="A4313" s="584">
        <v>2016</v>
      </c>
      <c r="B4313" s="585" t="s">
        <v>1131</v>
      </c>
      <c r="C4313" s="585" t="s">
        <v>31</v>
      </c>
      <c r="D4313" s="586">
        <v>81306</v>
      </c>
      <c r="E4313" s="587">
        <v>22.55</v>
      </c>
      <c r="F4313" s="587">
        <f t="shared" si="201"/>
        <v>1833450.3</v>
      </c>
      <c r="G4313" s="588">
        <v>0.46</v>
      </c>
      <c r="H4313" s="586">
        <v>10.199999999999999</v>
      </c>
      <c r="I4313" s="587">
        <f t="shared" si="202"/>
        <v>829321.2</v>
      </c>
      <c r="J4313" s="589">
        <f t="shared" si="203"/>
        <v>0</v>
      </c>
    </row>
    <row r="4314" spans="1:10">
      <c r="A4314" s="584">
        <v>2016</v>
      </c>
      <c r="B4314" s="585" t="s">
        <v>1127</v>
      </c>
      <c r="C4314" s="585" t="s">
        <v>31</v>
      </c>
      <c r="D4314" s="586">
        <v>70114</v>
      </c>
      <c r="E4314" s="587">
        <v>17.28</v>
      </c>
      <c r="F4314" s="587">
        <f t="shared" si="201"/>
        <v>1211569.9200000002</v>
      </c>
      <c r="G4314" s="588">
        <v>0.23</v>
      </c>
      <c r="H4314" s="586">
        <v>4.2</v>
      </c>
      <c r="I4314" s="587">
        <f t="shared" si="202"/>
        <v>294478.8</v>
      </c>
      <c r="J4314" s="589">
        <f t="shared" si="203"/>
        <v>0</v>
      </c>
    </row>
    <row r="4315" spans="1:10">
      <c r="A4315" s="584">
        <v>2016</v>
      </c>
      <c r="B4315" s="585" t="s">
        <v>1127</v>
      </c>
      <c r="C4315" s="585" t="s">
        <v>31</v>
      </c>
      <c r="D4315" s="586">
        <v>42338</v>
      </c>
      <c r="E4315" s="587">
        <v>17.72</v>
      </c>
      <c r="F4315" s="587">
        <f t="shared" si="201"/>
        <v>750229.36</v>
      </c>
      <c r="G4315" s="588">
        <v>0.33</v>
      </c>
      <c r="H4315" s="586">
        <v>6.2</v>
      </c>
      <c r="I4315" s="587">
        <f t="shared" si="202"/>
        <v>262495.60000000003</v>
      </c>
      <c r="J4315" s="589">
        <f t="shared" si="203"/>
        <v>0</v>
      </c>
    </row>
    <row r="4316" spans="1:10">
      <c r="A4316" s="584">
        <v>2016</v>
      </c>
      <c r="B4316" s="585" t="s">
        <v>1127</v>
      </c>
      <c r="C4316" s="585" t="s">
        <v>31</v>
      </c>
      <c r="D4316" s="586">
        <v>122</v>
      </c>
      <c r="E4316" s="587">
        <v>16.73</v>
      </c>
      <c r="F4316" s="587">
        <f t="shared" si="201"/>
        <v>2041.06</v>
      </c>
      <c r="G4316" s="588">
        <v>0.4</v>
      </c>
      <c r="H4316" s="586">
        <v>5.3</v>
      </c>
      <c r="I4316" s="587">
        <f t="shared" si="202"/>
        <v>646.6</v>
      </c>
      <c r="J4316" s="589">
        <f t="shared" si="203"/>
        <v>0</v>
      </c>
    </row>
    <row r="4317" spans="1:10">
      <c r="A4317" s="584">
        <v>2016</v>
      </c>
      <c r="B4317" s="585" t="s">
        <v>1127</v>
      </c>
      <c r="C4317" s="585" t="s">
        <v>31</v>
      </c>
      <c r="D4317" s="586">
        <v>70752</v>
      </c>
      <c r="E4317" s="587">
        <v>18.09</v>
      </c>
      <c r="F4317" s="587">
        <f t="shared" si="201"/>
        <v>1279903.68</v>
      </c>
      <c r="G4317" s="588">
        <v>0.27</v>
      </c>
      <c r="H4317" s="586">
        <v>4.9000000000000004</v>
      </c>
      <c r="I4317" s="587">
        <f t="shared" si="202"/>
        <v>346684.80000000005</v>
      </c>
      <c r="J4317" s="589">
        <f t="shared" si="203"/>
        <v>0</v>
      </c>
    </row>
    <row r="4318" spans="1:10">
      <c r="A4318" s="584">
        <v>2016</v>
      </c>
      <c r="B4318" s="585" t="s">
        <v>1127</v>
      </c>
      <c r="C4318" s="585" t="s">
        <v>31</v>
      </c>
      <c r="D4318" s="586">
        <v>14131</v>
      </c>
      <c r="E4318" s="587">
        <v>17.23</v>
      </c>
      <c r="F4318" s="587">
        <f t="shared" si="201"/>
        <v>243477.13</v>
      </c>
      <c r="G4318" s="588">
        <v>0.2</v>
      </c>
      <c r="H4318" s="586">
        <v>4.4000000000000004</v>
      </c>
      <c r="I4318" s="587">
        <f t="shared" si="202"/>
        <v>62176.4</v>
      </c>
      <c r="J4318" s="589">
        <f t="shared" si="203"/>
        <v>0</v>
      </c>
    </row>
    <row r="4319" spans="1:10">
      <c r="A4319" s="584">
        <v>2016</v>
      </c>
      <c r="B4319" s="585" t="s">
        <v>1127</v>
      </c>
      <c r="C4319" s="585" t="s">
        <v>31</v>
      </c>
      <c r="D4319" s="586">
        <v>42621</v>
      </c>
      <c r="E4319" s="587">
        <v>17.75</v>
      </c>
      <c r="F4319" s="587">
        <f t="shared" si="201"/>
        <v>756522.75</v>
      </c>
      <c r="G4319" s="588">
        <v>0.25</v>
      </c>
      <c r="H4319" s="586">
        <v>5.5</v>
      </c>
      <c r="I4319" s="587">
        <f t="shared" si="202"/>
        <v>234415.5</v>
      </c>
      <c r="J4319" s="589">
        <f t="shared" si="203"/>
        <v>0</v>
      </c>
    </row>
    <row r="4320" spans="1:10">
      <c r="A4320" s="584">
        <v>2016</v>
      </c>
      <c r="B4320" s="585" t="s">
        <v>1131</v>
      </c>
      <c r="C4320" s="585" t="s">
        <v>31</v>
      </c>
      <c r="D4320" s="586">
        <v>29158</v>
      </c>
      <c r="E4320" s="587">
        <v>22.62</v>
      </c>
      <c r="F4320" s="587">
        <f t="shared" si="201"/>
        <v>659553.96000000008</v>
      </c>
      <c r="G4320" s="588">
        <v>0.47</v>
      </c>
      <c r="H4320" s="586">
        <v>10.6</v>
      </c>
      <c r="I4320" s="587">
        <f t="shared" si="202"/>
        <v>309074.8</v>
      </c>
      <c r="J4320" s="589">
        <f t="shared" si="203"/>
        <v>0</v>
      </c>
    </row>
    <row r="4321" spans="1:10">
      <c r="A4321" s="584">
        <v>2016</v>
      </c>
      <c r="B4321" s="585" t="s">
        <v>1127</v>
      </c>
      <c r="C4321" s="585" t="s">
        <v>31</v>
      </c>
      <c r="D4321" s="586">
        <v>28281</v>
      </c>
      <c r="E4321" s="587">
        <v>17.475000000000001</v>
      </c>
      <c r="F4321" s="587">
        <f t="shared" si="201"/>
        <v>494210.47500000003</v>
      </c>
      <c r="G4321" s="588">
        <v>0.2</v>
      </c>
      <c r="H4321" s="586">
        <v>4.5</v>
      </c>
      <c r="I4321" s="587">
        <f t="shared" si="202"/>
        <v>127264.5</v>
      </c>
      <c r="J4321" s="589">
        <f t="shared" si="203"/>
        <v>0</v>
      </c>
    </row>
    <row r="4322" spans="1:10">
      <c r="A4322" s="584">
        <v>2016</v>
      </c>
      <c r="B4322" s="585" t="s">
        <v>1131</v>
      </c>
      <c r="C4322" s="585" t="s">
        <v>31</v>
      </c>
      <c r="D4322" s="586">
        <v>122045</v>
      </c>
      <c r="E4322" s="587">
        <v>22.46</v>
      </c>
      <c r="F4322" s="587">
        <f t="shared" si="201"/>
        <v>2741130.7</v>
      </c>
      <c r="G4322" s="588">
        <v>0.46</v>
      </c>
      <c r="H4322" s="586">
        <v>10.6</v>
      </c>
      <c r="I4322" s="587">
        <f t="shared" si="202"/>
        <v>1293677</v>
      </c>
      <c r="J4322" s="589">
        <f t="shared" si="203"/>
        <v>0</v>
      </c>
    </row>
    <row r="4323" spans="1:10">
      <c r="A4323" s="584">
        <v>2016</v>
      </c>
      <c r="B4323" s="585" t="s">
        <v>1131</v>
      </c>
      <c r="C4323" s="585" t="s">
        <v>31</v>
      </c>
      <c r="D4323" s="586">
        <v>88162</v>
      </c>
      <c r="E4323" s="587">
        <v>24.45</v>
      </c>
      <c r="F4323" s="587">
        <f t="shared" si="201"/>
        <v>2155560.9</v>
      </c>
      <c r="G4323" s="588">
        <v>2.87</v>
      </c>
      <c r="H4323" s="586">
        <v>6.3</v>
      </c>
      <c r="I4323" s="587">
        <f t="shared" si="202"/>
        <v>555420.6</v>
      </c>
      <c r="J4323" s="589">
        <f t="shared" si="203"/>
        <v>0</v>
      </c>
    </row>
    <row r="4324" spans="1:10">
      <c r="A4324" s="584">
        <v>2016</v>
      </c>
      <c r="B4324" s="585" t="s">
        <v>1131</v>
      </c>
      <c r="C4324" s="585" t="s">
        <v>31</v>
      </c>
      <c r="D4324" s="586">
        <v>61414</v>
      </c>
      <c r="E4324" s="587">
        <v>24.13</v>
      </c>
      <c r="F4324" s="587">
        <f t="shared" si="201"/>
        <v>1481919.8199999998</v>
      </c>
      <c r="G4324" s="588">
        <v>2.66</v>
      </c>
      <c r="H4324" s="586">
        <v>7.3</v>
      </c>
      <c r="I4324" s="587">
        <f t="shared" si="202"/>
        <v>448322.2</v>
      </c>
      <c r="J4324" s="589">
        <f t="shared" si="203"/>
        <v>0</v>
      </c>
    </row>
    <row r="4325" spans="1:10">
      <c r="A4325" s="584">
        <v>2016</v>
      </c>
      <c r="B4325" s="585" t="s">
        <v>1131</v>
      </c>
      <c r="C4325" s="585" t="s">
        <v>31</v>
      </c>
      <c r="D4325" s="586">
        <v>27315</v>
      </c>
      <c r="E4325" s="587">
        <v>25.83</v>
      </c>
      <c r="F4325" s="587">
        <f t="shared" si="201"/>
        <v>705546.45</v>
      </c>
      <c r="G4325" s="588">
        <v>2.67</v>
      </c>
      <c r="H4325" s="586">
        <v>8</v>
      </c>
      <c r="I4325" s="587">
        <f t="shared" si="202"/>
        <v>218520</v>
      </c>
      <c r="J4325" s="589">
        <f t="shared" si="203"/>
        <v>0</v>
      </c>
    </row>
    <row r="4326" spans="1:10">
      <c r="A4326" s="584">
        <v>2016</v>
      </c>
      <c r="B4326" s="585" t="s">
        <v>1131</v>
      </c>
      <c r="C4326" s="585" t="s">
        <v>31</v>
      </c>
      <c r="D4326" s="586">
        <v>45578</v>
      </c>
      <c r="E4326" s="587">
        <v>25.76</v>
      </c>
      <c r="F4326" s="587">
        <f t="shared" si="201"/>
        <v>1174089.28</v>
      </c>
      <c r="G4326" s="588">
        <v>2.67</v>
      </c>
      <c r="H4326" s="586">
        <v>8.1</v>
      </c>
      <c r="I4326" s="587">
        <f t="shared" si="202"/>
        <v>369181.8</v>
      </c>
      <c r="J4326" s="589">
        <f t="shared" si="203"/>
        <v>0</v>
      </c>
    </row>
    <row r="4327" spans="1:10">
      <c r="A4327" s="584">
        <v>2016</v>
      </c>
      <c r="B4327" s="585" t="s">
        <v>1131</v>
      </c>
      <c r="C4327" s="585" t="s">
        <v>31</v>
      </c>
      <c r="D4327" s="586">
        <v>32902</v>
      </c>
      <c r="E4327" s="587">
        <v>21.942</v>
      </c>
      <c r="F4327" s="587">
        <f t="shared" si="201"/>
        <v>721935.68400000001</v>
      </c>
      <c r="G4327" s="588">
        <v>0.44</v>
      </c>
      <c r="H4327" s="586">
        <v>6.4</v>
      </c>
      <c r="I4327" s="587">
        <f t="shared" si="202"/>
        <v>210572.80000000002</v>
      </c>
      <c r="J4327" s="589">
        <f t="shared" si="203"/>
        <v>0</v>
      </c>
    </row>
    <row r="4328" spans="1:10">
      <c r="A4328" s="584">
        <v>2016</v>
      </c>
      <c r="B4328" s="585" t="s">
        <v>1131</v>
      </c>
      <c r="C4328" s="585" t="s">
        <v>31</v>
      </c>
      <c r="D4328" s="586">
        <v>128808</v>
      </c>
      <c r="E4328" s="587">
        <v>23.728000000000002</v>
      </c>
      <c r="F4328" s="587">
        <f t="shared" si="201"/>
        <v>3056356.2240000004</v>
      </c>
      <c r="G4328" s="588">
        <v>2.23</v>
      </c>
      <c r="H4328" s="586">
        <v>9.5</v>
      </c>
      <c r="I4328" s="587">
        <f t="shared" si="202"/>
        <v>1223676</v>
      </c>
      <c r="J4328" s="589">
        <f t="shared" si="203"/>
        <v>0</v>
      </c>
    </row>
    <row r="4329" spans="1:10">
      <c r="A4329" s="584">
        <v>2016</v>
      </c>
      <c r="B4329" s="585" t="s">
        <v>1131</v>
      </c>
      <c r="C4329" s="585" t="s">
        <v>31</v>
      </c>
      <c r="D4329" s="586">
        <v>90489</v>
      </c>
      <c r="E4329" s="587">
        <v>23.34</v>
      </c>
      <c r="F4329" s="587">
        <f t="shared" si="201"/>
        <v>2112013.2599999998</v>
      </c>
      <c r="G4329" s="588">
        <v>2.8</v>
      </c>
      <c r="H4329" s="586">
        <v>6.9</v>
      </c>
      <c r="I4329" s="587">
        <f t="shared" si="202"/>
        <v>624374.1</v>
      </c>
      <c r="J4329" s="589">
        <f t="shared" si="203"/>
        <v>0</v>
      </c>
    </row>
    <row r="4330" spans="1:10">
      <c r="A4330" s="584">
        <v>2016</v>
      </c>
      <c r="B4330" s="585" t="s">
        <v>1131</v>
      </c>
      <c r="C4330" s="585" t="s">
        <v>31</v>
      </c>
      <c r="D4330" s="586">
        <v>38637</v>
      </c>
      <c r="E4330" s="587">
        <v>25.88</v>
      </c>
      <c r="F4330" s="587">
        <f t="shared" si="201"/>
        <v>999925.55999999994</v>
      </c>
      <c r="G4330" s="588">
        <v>2.52</v>
      </c>
      <c r="H4330" s="586">
        <v>7.8</v>
      </c>
      <c r="I4330" s="587">
        <f t="shared" si="202"/>
        <v>301368.59999999998</v>
      </c>
      <c r="J4330" s="589">
        <f t="shared" si="203"/>
        <v>0</v>
      </c>
    </row>
    <row r="4331" spans="1:10">
      <c r="A4331" s="584">
        <v>2016</v>
      </c>
      <c r="B4331" s="585" t="s">
        <v>1131</v>
      </c>
      <c r="C4331" s="585" t="s">
        <v>31</v>
      </c>
      <c r="D4331" s="586">
        <v>33416</v>
      </c>
      <c r="E4331" s="587">
        <v>22.08</v>
      </c>
      <c r="F4331" s="587">
        <f t="shared" si="201"/>
        <v>737825.27999999991</v>
      </c>
      <c r="G4331" s="588">
        <v>0.48</v>
      </c>
      <c r="H4331" s="586">
        <v>6.3</v>
      </c>
      <c r="I4331" s="587">
        <f t="shared" si="202"/>
        <v>210520.8</v>
      </c>
      <c r="J4331" s="589">
        <f t="shared" si="203"/>
        <v>0</v>
      </c>
    </row>
    <row r="4332" spans="1:10">
      <c r="A4332" s="584">
        <v>2016</v>
      </c>
      <c r="B4332" s="585" t="s">
        <v>1131</v>
      </c>
      <c r="C4332" s="585" t="s">
        <v>31</v>
      </c>
      <c r="D4332" s="586">
        <v>35730</v>
      </c>
      <c r="E4332" s="587">
        <v>23.224</v>
      </c>
      <c r="F4332" s="587">
        <f t="shared" si="201"/>
        <v>829793.52</v>
      </c>
      <c r="G4332" s="588">
        <v>0.61</v>
      </c>
      <c r="H4332" s="586">
        <v>7</v>
      </c>
      <c r="I4332" s="587">
        <f t="shared" si="202"/>
        <v>250110</v>
      </c>
      <c r="J4332" s="589">
        <f t="shared" si="203"/>
        <v>0</v>
      </c>
    </row>
    <row r="4333" spans="1:10">
      <c r="A4333" s="584">
        <v>2016</v>
      </c>
      <c r="B4333" s="585" t="s">
        <v>1131</v>
      </c>
      <c r="C4333" s="585" t="s">
        <v>31</v>
      </c>
      <c r="D4333" s="586">
        <v>36516</v>
      </c>
      <c r="E4333" s="587">
        <v>23.28</v>
      </c>
      <c r="F4333" s="587">
        <f t="shared" si="201"/>
        <v>850092.4800000001</v>
      </c>
      <c r="G4333" s="588">
        <v>1.76</v>
      </c>
      <c r="H4333" s="586">
        <v>6.7</v>
      </c>
      <c r="I4333" s="587">
        <f t="shared" si="202"/>
        <v>244657.2</v>
      </c>
      <c r="J4333" s="589">
        <f t="shared" si="203"/>
        <v>0</v>
      </c>
    </row>
    <row r="4334" spans="1:10">
      <c r="A4334" s="584">
        <v>2016</v>
      </c>
      <c r="B4334" s="585" t="s">
        <v>1131</v>
      </c>
      <c r="C4334" s="585" t="s">
        <v>31</v>
      </c>
      <c r="D4334" s="586">
        <v>67045</v>
      </c>
      <c r="E4334" s="587">
        <v>23.736000000000001</v>
      </c>
      <c r="F4334" s="587">
        <f t="shared" si="201"/>
        <v>1591380.12</v>
      </c>
      <c r="G4334" s="588">
        <v>2.64</v>
      </c>
      <c r="H4334" s="586">
        <v>7.7</v>
      </c>
      <c r="I4334" s="587">
        <f t="shared" si="202"/>
        <v>516246.5</v>
      </c>
      <c r="J4334" s="589">
        <f t="shared" si="203"/>
        <v>0</v>
      </c>
    </row>
    <row r="4335" spans="1:10">
      <c r="A4335" s="584">
        <v>2016</v>
      </c>
      <c r="B4335" s="585" t="s">
        <v>1131</v>
      </c>
      <c r="C4335" s="585" t="s">
        <v>31</v>
      </c>
      <c r="D4335" s="586">
        <v>133865</v>
      </c>
      <c r="E4335" s="587">
        <v>24.001999999999999</v>
      </c>
      <c r="F4335" s="587">
        <f t="shared" si="201"/>
        <v>3213027.73</v>
      </c>
      <c r="G4335" s="588">
        <v>2.69</v>
      </c>
      <c r="H4335" s="586">
        <v>7.4</v>
      </c>
      <c r="I4335" s="587">
        <f t="shared" si="202"/>
        <v>990601</v>
      </c>
      <c r="J4335" s="589">
        <f t="shared" si="203"/>
        <v>0</v>
      </c>
    </row>
    <row r="4336" spans="1:10">
      <c r="A4336" s="584">
        <v>2016</v>
      </c>
      <c r="B4336" s="585" t="s">
        <v>1131</v>
      </c>
      <c r="C4336" s="585" t="s">
        <v>31</v>
      </c>
      <c r="D4336" s="586">
        <v>301711</v>
      </c>
      <c r="E4336" s="587">
        <v>23.96</v>
      </c>
      <c r="F4336" s="587">
        <f t="shared" si="201"/>
        <v>7228995.5600000005</v>
      </c>
      <c r="G4336" s="588">
        <v>2.67</v>
      </c>
      <c r="H4336" s="586">
        <v>7.4</v>
      </c>
      <c r="I4336" s="587">
        <f t="shared" si="202"/>
        <v>2232661.4</v>
      </c>
      <c r="J4336" s="589">
        <f t="shared" si="203"/>
        <v>0</v>
      </c>
    </row>
    <row r="4337" spans="1:10">
      <c r="A4337" s="584">
        <v>2016</v>
      </c>
      <c r="B4337" s="585" t="s">
        <v>1131</v>
      </c>
      <c r="C4337" s="585" t="s">
        <v>31</v>
      </c>
      <c r="D4337" s="586">
        <v>49888</v>
      </c>
      <c r="E4337" s="587">
        <v>25.803999999999998</v>
      </c>
      <c r="F4337" s="587">
        <f t="shared" si="201"/>
        <v>1287309.9519999998</v>
      </c>
      <c r="G4337" s="588">
        <v>2.52</v>
      </c>
      <c r="H4337" s="586">
        <v>7.7</v>
      </c>
      <c r="I4337" s="587">
        <f t="shared" si="202"/>
        <v>384137.60000000003</v>
      </c>
      <c r="J4337" s="589">
        <f t="shared" si="203"/>
        <v>0</v>
      </c>
    </row>
    <row r="4338" spans="1:10">
      <c r="A4338" s="584">
        <v>2016</v>
      </c>
      <c r="B4338" s="585" t="s">
        <v>1131</v>
      </c>
      <c r="C4338" s="585" t="s">
        <v>31</v>
      </c>
      <c r="D4338" s="586">
        <v>33329</v>
      </c>
      <c r="E4338" s="587">
        <v>23.52</v>
      </c>
      <c r="F4338" s="587">
        <f t="shared" si="201"/>
        <v>783898.08</v>
      </c>
      <c r="G4338" s="588">
        <v>1.34</v>
      </c>
      <c r="H4338" s="586">
        <v>5.9</v>
      </c>
      <c r="I4338" s="587">
        <f t="shared" si="202"/>
        <v>196641.1</v>
      </c>
      <c r="J4338" s="589">
        <f t="shared" si="203"/>
        <v>0</v>
      </c>
    </row>
    <row r="4339" spans="1:10">
      <c r="A4339" s="584">
        <v>2016</v>
      </c>
      <c r="B4339" s="585" t="s">
        <v>1131</v>
      </c>
      <c r="C4339" s="585" t="s">
        <v>31</v>
      </c>
      <c r="D4339" s="586">
        <v>12670</v>
      </c>
      <c r="E4339" s="587">
        <v>23.876000000000001</v>
      </c>
      <c r="F4339" s="587">
        <f t="shared" si="201"/>
        <v>302508.92000000004</v>
      </c>
      <c r="G4339" s="588">
        <v>2.71</v>
      </c>
      <c r="H4339" s="586">
        <v>7.3</v>
      </c>
      <c r="I4339" s="587">
        <f t="shared" si="202"/>
        <v>92491</v>
      </c>
      <c r="J4339" s="589">
        <f t="shared" si="203"/>
        <v>0</v>
      </c>
    </row>
    <row r="4340" spans="1:10">
      <c r="A4340" s="584">
        <v>2016</v>
      </c>
      <c r="B4340" s="585" t="s">
        <v>1127</v>
      </c>
      <c r="C4340" s="585" t="s">
        <v>31</v>
      </c>
      <c r="D4340" s="586">
        <v>81870</v>
      </c>
      <c r="E4340" s="587">
        <v>17.600000000000001</v>
      </c>
      <c r="F4340" s="587">
        <f t="shared" si="201"/>
        <v>1440912</v>
      </c>
      <c r="G4340" s="588">
        <v>0.2</v>
      </c>
      <c r="H4340" s="586">
        <v>4.5</v>
      </c>
      <c r="I4340" s="587">
        <f t="shared" si="202"/>
        <v>368415</v>
      </c>
      <c r="J4340" s="589">
        <f t="shared" si="203"/>
        <v>0</v>
      </c>
    </row>
    <row r="4341" spans="1:10">
      <c r="A4341" s="584">
        <v>2016</v>
      </c>
      <c r="B4341" s="585" t="s">
        <v>1127</v>
      </c>
      <c r="C4341" s="585" t="s">
        <v>31</v>
      </c>
      <c r="D4341" s="586">
        <v>16436</v>
      </c>
      <c r="E4341" s="587">
        <v>17.600000000000001</v>
      </c>
      <c r="F4341" s="587">
        <f t="shared" si="201"/>
        <v>289273.60000000003</v>
      </c>
      <c r="G4341" s="588">
        <v>0.3</v>
      </c>
      <c r="H4341" s="586">
        <v>5.4</v>
      </c>
      <c r="I4341" s="587">
        <f t="shared" si="202"/>
        <v>88754.400000000009</v>
      </c>
      <c r="J4341" s="589">
        <f t="shared" si="203"/>
        <v>0</v>
      </c>
    </row>
    <row r="4342" spans="1:10">
      <c r="A4342" s="584">
        <v>2016</v>
      </c>
      <c r="B4342" s="585" t="s">
        <v>1127</v>
      </c>
      <c r="C4342" s="585" t="s">
        <v>31</v>
      </c>
      <c r="D4342" s="586">
        <v>210823</v>
      </c>
      <c r="E4342" s="587">
        <v>17.600000000000001</v>
      </c>
      <c r="F4342" s="587">
        <f t="shared" si="201"/>
        <v>3710484.8000000003</v>
      </c>
      <c r="G4342" s="588">
        <v>0.2</v>
      </c>
      <c r="H4342" s="586">
        <v>4.5</v>
      </c>
      <c r="I4342" s="587">
        <f t="shared" si="202"/>
        <v>948703.5</v>
      </c>
      <c r="J4342" s="589">
        <f t="shared" si="203"/>
        <v>0</v>
      </c>
    </row>
    <row r="4343" spans="1:10">
      <c r="A4343" s="584">
        <v>2016</v>
      </c>
      <c r="B4343" s="585" t="s">
        <v>1127</v>
      </c>
      <c r="C4343" s="585" t="s">
        <v>31</v>
      </c>
      <c r="D4343" s="586">
        <v>42295</v>
      </c>
      <c r="E4343" s="587">
        <v>17.600000000000001</v>
      </c>
      <c r="F4343" s="587">
        <f t="shared" si="201"/>
        <v>744392.00000000012</v>
      </c>
      <c r="G4343" s="588">
        <v>0.22</v>
      </c>
      <c r="H4343" s="586">
        <v>4.0999999999999996</v>
      </c>
      <c r="I4343" s="587">
        <f t="shared" si="202"/>
        <v>173409.49999999997</v>
      </c>
      <c r="J4343" s="589">
        <f t="shared" si="203"/>
        <v>0</v>
      </c>
    </row>
    <row r="4344" spans="1:10">
      <c r="A4344" s="584">
        <v>2016</v>
      </c>
      <c r="B4344" s="585" t="s">
        <v>1127</v>
      </c>
      <c r="C4344" s="585" t="s">
        <v>31</v>
      </c>
      <c r="D4344" s="586">
        <v>95733</v>
      </c>
      <c r="E4344" s="587">
        <v>17.850000000000001</v>
      </c>
      <c r="F4344" s="587">
        <f t="shared" si="201"/>
        <v>1708834.05</v>
      </c>
      <c r="G4344" s="588">
        <v>0.24</v>
      </c>
      <c r="H4344" s="586">
        <v>5.3</v>
      </c>
      <c r="I4344" s="587">
        <f t="shared" si="202"/>
        <v>507384.89999999997</v>
      </c>
      <c r="J4344" s="589">
        <f t="shared" si="203"/>
        <v>0</v>
      </c>
    </row>
    <row r="4345" spans="1:10">
      <c r="A4345" s="584">
        <v>2016</v>
      </c>
      <c r="B4345" s="585" t="s">
        <v>1127</v>
      </c>
      <c r="C4345" s="585" t="s">
        <v>31</v>
      </c>
      <c r="D4345" s="586">
        <v>95647</v>
      </c>
      <c r="E4345" s="587">
        <v>17.510000000000002</v>
      </c>
      <c r="F4345" s="587">
        <f t="shared" si="201"/>
        <v>1674778.9700000002</v>
      </c>
      <c r="G4345" s="588">
        <v>0.2</v>
      </c>
      <c r="H4345" s="586">
        <v>4.4000000000000004</v>
      </c>
      <c r="I4345" s="587">
        <f t="shared" si="202"/>
        <v>420846.80000000005</v>
      </c>
      <c r="J4345" s="589">
        <f t="shared" si="203"/>
        <v>0</v>
      </c>
    </row>
    <row r="4346" spans="1:10">
      <c r="A4346" s="584">
        <v>2016</v>
      </c>
      <c r="B4346" s="585" t="s">
        <v>1127</v>
      </c>
      <c r="C4346" s="585" t="s">
        <v>31</v>
      </c>
      <c r="D4346" s="586">
        <v>162631</v>
      </c>
      <c r="E4346" s="587">
        <v>17.18</v>
      </c>
      <c r="F4346" s="587">
        <f t="shared" si="201"/>
        <v>2794000.58</v>
      </c>
      <c r="G4346" s="588">
        <v>0.2</v>
      </c>
      <c r="H4346" s="586">
        <v>4.5</v>
      </c>
      <c r="I4346" s="587">
        <f t="shared" si="202"/>
        <v>731839.5</v>
      </c>
      <c r="J4346" s="589">
        <f t="shared" si="203"/>
        <v>0</v>
      </c>
    </row>
    <row r="4347" spans="1:10">
      <c r="A4347" s="584">
        <v>2016</v>
      </c>
      <c r="B4347" s="585" t="s">
        <v>1127</v>
      </c>
      <c r="C4347" s="585" t="s">
        <v>31</v>
      </c>
      <c r="D4347" s="586">
        <v>82734</v>
      </c>
      <c r="E4347" s="587">
        <v>17.239999999999998</v>
      </c>
      <c r="F4347" s="587">
        <f t="shared" si="201"/>
        <v>1426334.16</v>
      </c>
      <c r="G4347" s="588">
        <v>0.19</v>
      </c>
      <c r="H4347" s="586">
        <v>4.4000000000000004</v>
      </c>
      <c r="I4347" s="587">
        <f t="shared" si="202"/>
        <v>364029.60000000003</v>
      </c>
      <c r="J4347" s="589">
        <f t="shared" si="203"/>
        <v>0</v>
      </c>
    </row>
    <row r="4348" spans="1:10">
      <c r="A4348" s="584">
        <v>2016</v>
      </c>
      <c r="B4348" s="585" t="s">
        <v>1127</v>
      </c>
      <c r="C4348" s="585" t="s">
        <v>31</v>
      </c>
      <c r="D4348" s="586">
        <v>66039</v>
      </c>
      <c r="E4348" s="587">
        <v>17.170000000000002</v>
      </c>
      <c r="F4348" s="587">
        <f t="shared" si="201"/>
        <v>1133889.6300000001</v>
      </c>
      <c r="G4348" s="588">
        <v>0.2</v>
      </c>
      <c r="H4348" s="586">
        <v>4.4000000000000004</v>
      </c>
      <c r="I4348" s="587">
        <f t="shared" si="202"/>
        <v>290571.60000000003</v>
      </c>
      <c r="J4348" s="589">
        <f t="shared" si="203"/>
        <v>0</v>
      </c>
    </row>
    <row r="4349" spans="1:10">
      <c r="A4349" s="584">
        <v>2016</v>
      </c>
      <c r="B4349" s="585" t="s">
        <v>1127</v>
      </c>
      <c r="C4349" s="585" t="s">
        <v>31</v>
      </c>
      <c r="D4349" s="586">
        <v>32115</v>
      </c>
      <c r="E4349" s="587">
        <v>17.600000000000001</v>
      </c>
      <c r="F4349" s="587">
        <f t="shared" si="201"/>
        <v>565224</v>
      </c>
      <c r="G4349" s="588">
        <v>0.23</v>
      </c>
      <c r="H4349" s="586">
        <v>5.6</v>
      </c>
      <c r="I4349" s="587">
        <f t="shared" si="202"/>
        <v>179844</v>
      </c>
      <c r="J4349" s="589">
        <f t="shared" si="203"/>
        <v>0</v>
      </c>
    </row>
    <row r="4350" spans="1:10">
      <c r="A4350" s="584">
        <v>2016</v>
      </c>
      <c r="B4350" s="585" t="s">
        <v>1127</v>
      </c>
      <c r="C4350" s="585" t="s">
        <v>31</v>
      </c>
      <c r="D4350" s="586">
        <v>32061</v>
      </c>
      <c r="E4350" s="587">
        <v>17.600000000000001</v>
      </c>
      <c r="F4350" s="587">
        <f t="shared" si="201"/>
        <v>564273.60000000009</v>
      </c>
      <c r="G4350" s="588">
        <v>0.24</v>
      </c>
      <c r="H4350" s="586">
        <v>4.9000000000000004</v>
      </c>
      <c r="I4350" s="587">
        <f t="shared" si="202"/>
        <v>157098.90000000002</v>
      </c>
      <c r="J4350" s="589">
        <f t="shared" si="203"/>
        <v>0</v>
      </c>
    </row>
    <row r="4351" spans="1:10">
      <c r="A4351" s="584">
        <v>2016</v>
      </c>
      <c r="B4351" s="585" t="s">
        <v>1127</v>
      </c>
      <c r="C4351" s="585" t="s">
        <v>31</v>
      </c>
      <c r="D4351" s="586">
        <v>406330</v>
      </c>
      <c r="E4351" s="587">
        <v>17.510000000000002</v>
      </c>
      <c r="F4351" s="587">
        <f t="shared" si="201"/>
        <v>7114838.3000000007</v>
      </c>
      <c r="G4351" s="588">
        <v>0.2</v>
      </c>
      <c r="H4351" s="586">
        <v>4.5</v>
      </c>
      <c r="I4351" s="587">
        <f t="shared" si="202"/>
        <v>1828485</v>
      </c>
      <c r="J4351" s="589">
        <f t="shared" si="203"/>
        <v>0</v>
      </c>
    </row>
    <row r="4352" spans="1:10">
      <c r="A4352" s="584">
        <v>2016</v>
      </c>
      <c r="B4352" s="585" t="s">
        <v>1127</v>
      </c>
      <c r="C4352" s="585" t="s">
        <v>31</v>
      </c>
      <c r="D4352" s="586">
        <v>81474</v>
      </c>
      <c r="E4352" s="587">
        <v>17.34</v>
      </c>
      <c r="F4352" s="587">
        <f t="shared" si="201"/>
        <v>1412759.16</v>
      </c>
      <c r="G4352" s="588">
        <v>0.22</v>
      </c>
      <c r="H4352" s="586">
        <v>4.3</v>
      </c>
      <c r="I4352" s="587">
        <f t="shared" si="202"/>
        <v>350338.2</v>
      </c>
      <c r="J4352" s="589">
        <f t="shared" si="203"/>
        <v>0</v>
      </c>
    </row>
    <row r="4353" spans="1:10">
      <c r="A4353" s="584">
        <v>2016</v>
      </c>
      <c r="B4353" s="585" t="s">
        <v>1127</v>
      </c>
      <c r="C4353" s="585" t="s">
        <v>31</v>
      </c>
      <c r="D4353" s="586">
        <v>62819</v>
      </c>
      <c r="E4353" s="587">
        <v>17.48</v>
      </c>
      <c r="F4353" s="587">
        <f t="shared" si="201"/>
        <v>1098076.1200000001</v>
      </c>
      <c r="G4353" s="588">
        <v>0.2</v>
      </c>
      <c r="H4353" s="586">
        <v>4.5</v>
      </c>
      <c r="I4353" s="587">
        <f t="shared" si="202"/>
        <v>282685.5</v>
      </c>
      <c r="J4353" s="589">
        <f t="shared" si="203"/>
        <v>0</v>
      </c>
    </row>
    <row r="4354" spans="1:10">
      <c r="A4354" s="584">
        <v>2016</v>
      </c>
      <c r="B4354" s="585" t="s">
        <v>1127</v>
      </c>
      <c r="C4354" s="585" t="s">
        <v>31</v>
      </c>
      <c r="D4354" s="586">
        <v>16084</v>
      </c>
      <c r="E4354" s="587">
        <v>17.86</v>
      </c>
      <c r="F4354" s="587">
        <f t="shared" si="201"/>
        <v>287260.24</v>
      </c>
      <c r="G4354" s="588">
        <v>0.25</v>
      </c>
      <c r="H4354" s="586">
        <v>5.2</v>
      </c>
      <c r="I4354" s="587">
        <f t="shared" si="202"/>
        <v>83636.800000000003</v>
      </c>
      <c r="J4354" s="589">
        <f t="shared" si="203"/>
        <v>0</v>
      </c>
    </row>
    <row r="4355" spans="1:10">
      <c r="A4355" s="584">
        <v>2016</v>
      </c>
      <c r="B4355" s="585" t="s">
        <v>1127</v>
      </c>
      <c r="C4355" s="585" t="s">
        <v>31</v>
      </c>
      <c r="D4355" s="586">
        <v>12818</v>
      </c>
      <c r="E4355" s="587">
        <v>17.41</v>
      </c>
      <c r="F4355" s="587">
        <f t="shared" ref="F4355:F4418" si="204">E4355*D4355</f>
        <v>223161.38</v>
      </c>
      <c r="G4355" s="588">
        <v>0.22</v>
      </c>
      <c r="H4355" s="586">
        <v>4.4000000000000004</v>
      </c>
      <c r="I4355" s="587">
        <f t="shared" ref="I4355:I4418" si="205">H4355*D4355</f>
        <v>56399.200000000004</v>
      </c>
      <c r="J4355" s="589">
        <f t="shared" ref="J4355:J4418" si="206">IF(B4355="LIG",1,0)</f>
        <v>0</v>
      </c>
    </row>
    <row r="4356" spans="1:10">
      <c r="A4356" s="584">
        <v>2016</v>
      </c>
      <c r="B4356" s="585" t="s">
        <v>1127</v>
      </c>
      <c r="C4356" s="585" t="s">
        <v>31</v>
      </c>
      <c r="D4356" s="586">
        <v>14213</v>
      </c>
      <c r="E4356" s="587">
        <v>16.8</v>
      </c>
      <c r="F4356" s="587">
        <f t="shared" si="204"/>
        <v>238778.40000000002</v>
      </c>
      <c r="G4356" s="588">
        <v>0.25</v>
      </c>
      <c r="H4356" s="586">
        <v>4.4000000000000004</v>
      </c>
      <c r="I4356" s="587">
        <f t="shared" si="205"/>
        <v>62537.200000000004</v>
      </c>
      <c r="J4356" s="589">
        <f t="shared" si="206"/>
        <v>0</v>
      </c>
    </row>
    <row r="4357" spans="1:10">
      <c r="A4357" s="584">
        <v>2016</v>
      </c>
      <c r="B4357" s="585" t="s">
        <v>1131</v>
      </c>
      <c r="C4357" s="585" t="s">
        <v>31</v>
      </c>
      <c r="D4357" s="586">
        <v>120972</v>
      </c>
      <c r="E4357" s="587">
        <v>21.114000000000001</v>
      </c>
      <c r="F4357" s="587">
        <f t="shared" si="204"/>
        <v>2554202.8080000002</v>
      </c>
      <c r="G4357" s="588">
        <v>3.44</v>
      </c>
      <c r="H4357" s="586">
        <v>9</v>
      </c>
      <c r="I4357" s="587">
        <f t="shared" si="205"/>
        <v>1088748</v>
      </c>
      <c r="J4357" s="589">
        <f t="shared" si="206"/>
        <v>0</v>
      </c>
    </row>
    <row r="4358" spans="1:10">
      <c r="A4358" s="584">
        <v>2016</v>
      </c>
      <c r="B4358" s="585" t="s">
        <v>1131</v>
      </c>
      <c r="C4358" s="585" t="s">
        <v>31</v>
      </c>
      <c r="D4358" s="586">
        <v>29194</v>
      </c>
      <c r="E4358" s="587">
        <v>24.29</v>
      </c>
      <c r="F4358" s="587">
        <f t="shared" si="204"/>
        <v>709122.26</v>
      </c>
      <c r="G4358" s="588">
        <v>4.25</v>
      </c>
      <c r="H4358" s="586">
        <v>12.3</v>
      </c>
      <c r="I4358" s="587">
        <f t="shared" si="205"/>
        <v>359086.2</v>
      </c>
      <c r="J4358" s="589">
        <f t="shared" si="206"/>
        <v>0</v>
      </c>
    </row>
    <row r="4359" spans="1:10">
      <c r="A4359" s="584">
        <v>2016</v>
      </c>
      <c r="B4359" s="585" t="s">
        <v>1131</v>
      </c>
      <c r="C4359" s="585" t="s">
        <v>31</v>
      </c>
      <c r="D4359" s="586">
        <v>1062</v>
      </c>
      <c r="E4359" s="587">
        <v>23.25</v>
      </c>
      <c r="F4359" s="587">
        <f t="shared" si="204"/>
        <v>24691.5</v>
      </c>
      <c r="G4359" s="588">
        <v>4.41</v>
      </c>
      <c r="H4359" s="586">
        <v>14.2</v>
      </c>
      <c r="I4359" s="587">
        <f t="shared" si="205"/>
        <v>15080.4</v>
      </c>
      <c r="J4359" s="589">
        <f t="shared" si="206"/>
        <v>0</v>
      </c>
    </row>
    <row r="4360" spans="1:10">
      <c r="A4360" s="584">
        <v>2016</v>
      </c>
      <c r="B4360" s="585" t="s">
        <v>1131</v>
      </c>
      <c r="C4360" s="585" t="s">
        <v>31</v>
      </c>
      <c r="D4360" s="586">
        <v>368</v>
      </c>
      <c r="E4360" s="587">
        <v>18.64</v>
      </c>
      <c r="F4360" s="587">
        <f t="shared" si="204"/>
        <v>6859.52</v>
      </c>
      <c r="G4360" s="588">
        <v>1.0900000000000001</v>
      </c>
      <c r="H4360" s="586">
        <v>15.5</v>
      </c>
      <c r="I4360" s="587">
        <f t="shared" si="205"/>
        <v>5704</v>
      </c>
      <c r="J4360" s="589">
        <f t="shared" si="206"/>
        <v>0</v>
      </c>
    </row>
    <row r="4361" spans="1:10">
      <c r="A4361" s="584">
        <v>2016</v>
      </c>
      <c r="B4361" s="585" t="s">
        <v>1131</v>
      </c>
      <c r="C4361" s="585" t="s">
        <v>31</v>
      </c>
      <c r="D4361" s="586">
        <v>11</v>
      </c>
      <c r="E4361" s="587">
        <v>21.97</v>
      </c>
      <c r="F4361" s="587">
        <f t="shared" si="204"/>
        <v>241.67</v>
      </c>
      <c r="G4361" s="588">
        <v>3.33</v>
      </c>
      <c r="H4361" s="586">
        <v>11.7</v>
      </c>
      <c r="I4361" s="587">
        <f t="shared" si="205"/>
        <v>128.69999999999999</v>
      </c>
      <c r="J4361" s="589">
        <f t="shared" si="206"/>
        <v>0</v>
      </c>
    </row>
    <row r="4362" spans="1:10">
      <c r="A4362" s="584">
        <v>2016</v>
      </c>
      <c r="B4362" s="585" t="s">
        <v>1131</v>
      </c>
      <c r="C4362" s="585" t="s">
        <v>31</v>
      </c>
      <c r="D4362" s="586">
        <v>176</v>
      </c>
      <c r="E4362" s="587">
        <v>21.35</v>
      </c>
      <c r="F4362" s="587">
        <f t="shared" si="204"/>
        <v>3757.6000000000004</v>
      </c>
      <c r="G4362" s="588">
        <v>3.96</v>
      </c>
      <c r="H4362" s="586">
        <v>14</v>
      </c>
      <c r="I4362" s="587">
        <f t="shared" si="205"/>
        <v>2464</v>
      </c>
      <c r="J4362" s="589">
        <f t="shared" si="206"/>
        <v>0</v>
      </c>
    </row>
    <row r="4363" spans="1:10">
      <c r="A4363" s="584">
        <v>2016</v>
      </c>
      <c r="B4363" s="585" t="s">
        <v>1131</v>
      </c>
      <c r="C4363" s="585" t="s">
        <v>31</v>
      </c>
      <c r="D4363" s="586">
        <v>19771</v>
      </c>
      <c r="E4363" s="587">
        <v>21.67</v>
      </c>
      <c r="F4363" s="587">
        <f t="shared" si="204"/>
        <v>428437.57</v>
      </c>
      <c r="G4363" s="588">
        <v>3.52</v>
      </c>
      <c r="H4363" s="586">
        <v>11</v>
      </c>
      <c r="I4363" s="587">
        <f t="shared" si="205"/>
        <v>217481</v>
      </c>
      <c r="J4363" s="589">
        <f t="shared" si="206"/>
        <v>0</v>
      </c>
    </row>
    <row r="4364" spans="1:10">
      <c r="A4364" s="584">
        <v>2016</v>
      </c>
      <c r="B4364" s="585" t="s">
        <v>1131</v>
      </c>
      <c r="C4364" s="585" t="s">
        <v>31</v>
      </c>
      <c r="D4364" s="586">
        <v>5879</v>
      </c>
      <c r="E4364" s="587">
        <v>19.329999999999998</v>
      </c>
      <c r="F4364" s="587">
        <f t="shared" si="204"/>
        <v>113641.06999999999</v>
      </c>
      <c r="G4364" s="588">
        <v>2.83</v>
      </c>
      <c r="H4364" s="586">
        <v>11.5</v>
      </c>
      <c r="I4364" s="587">
        <f t="shared" si="205"/>
        <v>67608.5</v>
      </c>
      <c r="J4364" s="589">
        <f t="shared" si="206"/>
        <v>0</v>
      </c>
    </row>
    <row r="4365" spans="1:10">
      <c r="A4365" s="584">
        <v>2016</v>
      </c>
      <c r="B4365" s="585" t="s">
        <v>1131</v>
      </c>
      <c r="C4365" s="585" t="s">
        <v>31</v>
      </c>
      <c r="D4365" s="586">
        <v>6985</v>
      </c>
      <c r="E4365" s="587">
        <v>15.9</v>
      </c>
      <c r="F4365" s="587">
        <f t="shared" si="204"/>
        <v>111061.5</v>
      </c>
      <c r="G4365" s="588">
        <v>2.73</v>
      </c>
      <c r="H4365" s="586">
        <v>21.5</v>
      </c>
      <c r="I4365" s="587">
        <f t="shared" si="205"/>
        <v>150177.5</v>
      </c>
      <c r="J4365" s="589">
        <f t="shared" si="206"/>
        <v>0</v>
      </c>
    </row>
    <row r="4366" spans="1:10">
      <c r="A4366" s="584">
        <v>2016</v>
      </c>
      <c r="B4366" s="585" t="s">
        <v>1131</v>
      </c>
      <c r="C4366" s="585" t="s">
        <v>31</v>
      </c>
      <c r="D4366" s="586">
        <v>34121</v>
      </c>
      <c r="E4366" s="587">
        <v>14.6</v>
      </c>
      <c r="F4366" s="587">
        <f t="shared" si="204"/>
        <v>498166.6</v>
      </c>
      <c r="G4366" s="588">
        <v>2.0299999999999998</v>
      </c>
      <c r="H4366" s="586">
        <v>24.7</v>
      </c>
      <c r="I4366" s="587">
        <f t="shared" si="205"/>
        <v>842788.7</v>
      </c>
      <c r="J4366" s="589">
        <f t="shared" si="206"/>
        <v>0</v>
      </c>
    </row>
    <row r="4367" spans="1:10">
      <c r="A4367" s="584">
        <v>2016</v>
      </c>
      <c r="B4367" s="585" t="s">
        <v>1131</v>
      </c>
      <c r="C4367" s="585" t="s">
        <v>31</v>
      </c>
      <c r="D4367" s="586">
        <v>94532</v>
      </c>
      <c r="E4367" s="587">
        <v>22.553999999999998</v>
      </c>
      <c r="F4367" s="587">
        <f t="shared" si="204"/>
        <v>2132074.7279999997</v>
      </c>
      <c r="G4367" s="588">
        <v>2.93</v>
      </c>
      <c r="H4367" s="586">
        <v>8.4</v>
      </c>
      <c r="I4367" s="587">
        <f t="shared" si="205"/>
        <v>794068.8</v>
      </c>
      <c r="J4367" s="589">
        <f t="shared" si="206"/>
        <v>0</v>
      </c>
    </row>
    <row r="4368" spans="1:10">
      <c r="A4368" s="584">
        <v>2016</v>
      </c>
      <c r="B4368" s="585" t="s">
        <v>1131</v>
      </c>
      <c r="C4368" s="585" t="s">
        <v>31</v>
      </c>
      <c r="D4368" s="586">
        <v>69058</v>
      </c>
      <c r="E4368" s="587">
        <v>23.07</v>
      </c>
      <c r="F4368" s="587">
        <f t="shared" si="204"/>
        <v>1593168.06</v>
      </c>
      <c r="G4368" s="588">
        <v>2.95</v>
      </c>
      <c r="H4368" s="586">
        <v>8.1999999999999993</v>
      </c>
      <c r="I4368" s="587">
        <f t="shared" si="205"/>
        <v>566275.6</v>
      </c>
      <c r="J4368" s="589">
        <f t="shared" si="206"/>
        <v>0</v>
      </c>
    </row>
    <row r="4369" spans="1:10">
      <c r="A4369" s="584">
        <v>2016</v>
      </c>
      <c r="B4369" s="585" t="s">
        <v>1131</v>
      </c>
      <c r="C4369" s="585" t="s">
        <v>31</v>
      </c>
      <c r="D4369" s="586">
        <v>32227</v>
      </c>
      <c r="E4369" s="587">
        <v>22.63</v>
      </c>
      <c r="F4369" s="587">
        <f t="shared" si="204"/>
        <v>729297.01</v>
      </c>
      <c r="G4369" s="588">
        <v>3.14</v>
      </c>
      <c r="H4369" s="586">
        <v>8</v>
      </c>
      <c r="I4369" s="587">
        <f t="shared" si="205"/>
        <v>257816</v>
      </c>
      <c r="J4369" s="589">
        <f t="shared" si="206"/>
        <v>0</v>
      </c>
    </row>
    <row r="4370" spans="1:10">
      <c r="A4370" s="584">
        <v>2016</v>
      </c>
      <c r="B4370" s="585" t="s">
        <v>1131</v>
      </c>
      <c r="C4370" s="585" t="s">
        <v>31</v>
      </c>
      <c r="D4370" s="586">
        <v>23615</v>
      </c>
      <c r="E4370" s="587">
        <v>23.55</v>
      </c>
      <c r="F4370" s="587">
        <f t="shared" si="204"/>
        <v>556133.25</v>
      </c>
      <c r="G4370" s="588">
        <v>1.35</v>
      </c>
      <c r="H4370" s="586">
        <v>5.9</v>
      </c>
      <c r="I4370" s="587">
        <f t="shared" si="205"/>
        <v>139328.5</v>
      </c>
      <c r="J4370" s="589">
        <f t="shared" si="206"/>
        <v>0</v>
      </c>
    </row>
    <row r="4371" spans="1:10">
      <c r="A4371" s="584">
        <v>2016</v>
      </c>
      <c r="B4371" s="585" t="s">
        <v>1131</v>
      </c>
      <c r="C4371" s="585" t="s">
        <v>31</v>
      </c>
      <c r="D4371" s="586">
        <v>17453</v>
      </c>
      <c r="E4371" s="587">
        <v>24.11</v>
      </c>
      <c r="F4371" s="587">
        <f t="shared" si="204"/>
        <v>420791.83</v>
      </c>
      <c r="G4371" s="588">
        <v>3.07</v>
      </c>
      <c r="H4371" s="586">
        <v>6.9</v>
      </c>
      <c r="I4371" s="587">
        <f t="shared" si="205"/>
        <v>120425.70000000001</v>
      </c>
      <c r="J4371" s="589">
        <f t="shared" si="206"/>
        <v>0</v>
      </c>
    </row>
    <row r="4372" spans="1:10">
      <c r="A4372" s="584">
        <v>2016</v>
      </c>
      <c r="B4372" s="585" t="s">
        <v>1131</v>
      </c>
      <c r="C4372" s="585" t="s">
        <v>31</v>
      </c>
      <c r="D4372" s="586">
        <v>60058</v>
      </c>
      <c r="E4372" s="587">
        <v>23.32</v>
      </c>
      <c r="F4372" s="587">
        <f t="shared" si="204"/>
        <v>1400552.56</v>
      </c>
      <c r="G4372" s="588">
        <v>3.49</v>
      </c>
      <c r="H4372" s="586">
        <v>7.7</v>
      </c>
      <c r="I4372" s="587">
        <f t="shared" si="205"/>
        <v>462446.60000000003</v>
      </c>
      <c r="J4372" s="589">
        <f t="shared" si="206"/>
        <v>0</v>
      </c>
    </row>
    <row r="4373" spans="1:10">
      <c r="A4373" s="584">
        <v>2016</v>
      </c>
      <c r="B4373" s="585" t="s">
        <v>1131</v>
      </c>
      <c r="C4373" s="585" t="s">
        <v>31</v>
      </c>
      <c r="D4373" s="586">
        <v>7764</v>
      </c>
      <c r="E4373" s="587">
        <v>22.48</v>
      </c>
      <c r="F4373" s="587">
        <f t="shared" si="204"/>
        <v>174534.72</v>
      </c>
      <c r="G4373" s="588">
        <v>2.74</v>
      </c>
      <c r="H4373" s="586">
        <v>8.9</v>
      </c>
      <c r="I4373" s="587">
        <f t="shared" si="205"/>
        <v>69099.600000000006</v>
      </c>
      <c r="J4373" s="589">
        <f t="shared" si="206"/>
        <v>0</v>
      </c>
    </row>
    <row r="4374" spans="1:10">
      <c r="A4374" s="584">
        <v>2016</v>
      </c>
      <c r="B4374" s="585" t="s">
        <v>1131</v>
      </c>
      <c r="C4374" s="585" t="s">
        <v>31</v>
      </c>
      <c r="D4374" s="586">
        <v>170422</v>
      </c>
      <c r="E4374" s="587">
        <v>22.69</v>
      </c>
      <c r="F4374" s="587">
        <f t="shared" si="204"/>
        <v>3866875.18</v>
      </c>
      <c r="G4374" s="588">
        <v>3.26</v>
      </c>
      <c r="H4374" s="586">
        <v>7.8</v>
      </c>
      <c r="I4374" s="587">
        <f t="shared" si="205"/>
        <v>1329291.5999999999</v>
      </c>
      <c r="J4374" s="589">
        <f t="shared" si="206"/>
        <v>0</v>
      </c>
    </row>
    <row r="4375" spans="1:10">
      <c r="A4375" s="584">
        <v>2016</v>
      </c>
      <c r="B4375" s="585" t="s">
        <v>1131</v>
      </c>
      <c r="C4375" s="585" t="s">
        <v>31</v>
      </c>
      <c r="D4375" s="586">
        <v>19894</v>
      </c>
      <c r="E4375" s="587">
        <v>23.62</v>
      </c>
      <c r="F4375" s="587">
        <f t="shared" si="204"/>
        <v>469896.28</v>
      </c>
      <c r="G4375" s="588">
        <v>3.31</v>
      </c>
      <c r="H4375" s="586">
        <v>7.4</v>
      </c>
      <c r="I4375" s="587">
        <f t="shared" si="205"/>
        <v>147215.6</v>
      </c>
      <c r="J4375" s="589">
        <f t="shared" si="206"/>
        <v>0</v>
      </c>
    </row>
    <row r="4376" spans="1:10">
      <c r="A4376" s="584">
        <v>2016</v>
      </c>
      <c r="B4376" s="585" t="s">
        <v>1131</v>
      </c>
      <c r="C4376" s="585" t="s">
        <v>31</v>
      </c>
      <c r="D4376" s="586">
        <v>111895</v>
      </c>
      <c r="E4376" s="587">
        <v>23.446000000000002</v>
      </c>
      <c r="F4376" s="587">
        <f t="shared" si="204"/>
        <v>2623490.1700000004</v>
      </c>
      <c r="G4376" s="588">
        <v>3.38</v>
      </c>
      <c r="H4376" s="586">
        <v>7.4</v>
      </c>
      <c r="I4376" s="587">
        <f t="shared" si="205"/>
        <v>828023</v>
      </c>
      <c r="J4376" s="589">
        <f t="shared" si="206"/>
        <v>0</v>
      </c>
    </row>
    <row r="4377" spans="1:10">
      <c r="A4377" s="584">
        <v>2016</v>
      </c>
      <c r="B4377" s="585" t="s">
        <v>1127</v>
      </c>
      <c r="C4377" s="585" t="s">
        <v>31</v>
      </c>
      <c r="D4377" s="586">
        <v>73973</v>
      </c>
      <c r="E4377" s="587">
        <v>18.102</v>
      </c>
      <c r="F4377" s="587">
        <f t="shared" si="204"/>
        <v>1339059.246</v>
      </c>
      <c r="G4377" s="588">
        <v>0.26</v>
      </c>
      <c r="H4377" s="586">
        <v>4.5999999999999996</v>
      </c>
      <c r="I4377" s="587">
        <f t="shared" si="205"/>
        <v>340275.8</v>
      </c>
      <c r="J4377" s="589">
        <f t="shared" si="206"/>
        <v>0</v>
      </c>
    </row>
    <row r="4378" spans="1:10">
      <c r="A4378" s="584">
        <v>2016</v>
      </c>
      <c r="B4378" s="585" t="s">
        <v>1131</v>
      </c>
      <c r="C4378" s="585" t="s">
        <v>31</v>
      </c>
      <c r="D4378" s="586">
        <v>15142</v>
      </c>
      <c r="E4378" s="587">
        <v>25.765999999999998</v>
      </c>
      <c r="F4378" s="587">
        <f t="shared" si="204"/>
        <v>390148.772</v>
      </c>
      <c r="G4378" s="588">
        <v>2.4300000000000002</v>
      </c>
      <c r="H4378" s="586">
        <v>7.5</v>
      </c>
      <c r="I4378" s="587">
        <f t="shared" si="205"/>
        <v>113565</v>
      </c>
      <c r="J4378" s="589">
        <f t="shared" si="206"/>
        <v>0</v>
      </c>
    </row>
    <row r="4379" spans="1:10">
      <c r="A4379" s="584">
        <v>2016</v>
      </c>
      <c r="B4379" s="585" t="s">
        <v>1131</v>
      </c>
      <c r="C4379" s="585" t="s">
        <v>31</v>
      </c>
      <c r="D4379" s="586">
        <v>11678</v>
      </c>
      <c r="E4379" s="587">
        <v>23.138000000000002</v>
      </c>
      <c r="F4379" s="587">
        <f t="shared" si="204"/>
        <v>270205.56400000001</v>
      </c>
      <c r="G4379" s="588">
        <v>3.49</v>
      </c>
      <c r="H4379" s="586">
        <v>8</v>
      </c>
      <c r="I4379" s="587">
        <f t="shared" si="205"/>
        <v>93424</v>
      </c>
      <c r="J4379" s="589">
        <f t="shared" si="206"/>
        <v>0</v>
      </c>
    </row>
    <row r="4380" spans="1:10">
      <c r="A4380" s="584">
        <v>2016</v>
      </c>
      <c r="B4380" s="585" t="s">
        <v>1131</v>
      </c>
      <c r="C4380" s="585" t="s">
        <v>31</v>
      </c>
      <c r="D4380" s="586">
        <v>47246</v>
      </c>
      <c r="E4380" s="587">
        <v>23.51</v>
      </c>
      <c r="F4380" s="587">
        <f t="shared" si="204"/>
        <v>1110753.46</v>
      </c>
      <c r="G4380" s="588">
        <v>3.09</v>
      </c>
      <c r="H4380" s="586">
        <v>8</v>
      </c>
      <c r="I4380" s="587">
        <f t="shared" si="205"/>
        <v>377968</v>
      </c>
      <c r="J4380" s="589">
        <f t="shared" si="206"/>
        <v>0</v>
      </c>
    </row>
    <row r="4381" spans="1:10">
      <c r="A4381" s="584">
        <v>2016</v>
      </c>
      <c r="B4381" s="585" t="s">
        <v>1131</v>
      </c>
      <c r="C4381" s="585" t="s">
        <v>31</v>
      </c>
      <c r="D4381" s="586">
        <v>185717</v>
      </c>
      <c r="E4381" s="587">
        <v>22.245999999999999</v>
      </c>
      <c r="F4381" s="587">
        <f t="shared" si="204"/>
        <v>4131460.3819999998</v>
      </c>
      <c r="G4381" s="588">
        <v>2.42</v>
      </c>
      <c r="H4381" s="586">
        <v>8.8000000000000007</v>
      </c>
      <c r="I4381" s="587">
        <f t="shared" si="205"/>
        <v>1634309.6</v>
      </c>
      <c r="J4381" s="589">
        <f t="shared" si="206"/>
        <v>0</v>
      </c>
    </row>
    <row r="4382" spans="1:10">
      <c r="A4382" s="584">
        <v>2016</v>
      </c>
      <c r="B4382" s="585" t="s">
        <v>1131</v>
      </c>
      <c r="C4382" s="585" t="s">
        <v>31</v>
      </c>
      <c r="D4382" s="586">
        <v>151280</v>
      </c>
      <c r="E4382" s="587">
        <v>22.306000000000001</v>
      </c>
      <c r="F4382" s="587">
        <f t="shared" si="204"/>
        <v>3374451.68</v>
      </c>
      <c r="G4382" s="588">
        <v>3.11</v>
      </c>
      <c r="H4382" s="586">
        <v>9.5</v>
      </c>
      <c r="I4382" s="587">
        <f t="shared" si="205"/>
        <v>1437160</v>
      </c>
      <c r="J4382" s="589">
        <f t="shared" si="206"/>
        <v>0</v>
      </c>
    </row>
    <row r="4383" spans="1:10">
      <c r="A4383" s="584">
        <v>2016</v>
      </c>
      <c r="B4383" s="585" t="s">
        <v>1131</v>
      </c>
      <c r="C4383" s="585" t="s">
        <v>31</v>
      </c>
      <c r="D4383" s="586">
        <v>54639</v>
      </c>
      <c r="E4383" s="587">
        <v>22.87</v>
      </c>
      <c r="F4383" s="587">
        <f t="shared" si="204"/>
        <v>1249593.9300000002</v>
      </c>
      <c r="G4383" s="588">
        <v>3.46</v>
      </c>
      <c r="H4383" s="586">
        <v>9.1</v>
      </c>
      <c r="I4383" s="587">
        <f t="shared" si="205"/>
        <v>497214.89999999997</v>
      </c>
      <c r="J4383" s="589">
        <f t="shared" si="206"/>
        <v>0</v>
      </c>
    </row>
    <row r="4384" spans="1:10">
      <c r="A4384" s="584">
        <v>2016</v>
      </c>
      <c r="B4384" s="585" t="s">
        <v>1127</v>
      </c>
      <c r="C4384" s="585" t="s">
        <v>31</v>
      </c>
      <c r="D4384" s="586">
        <v>64736</v>
      </c>
      <c r="E4384" s="587">
        <v>17.978000000000002</v>
      </c>
      <c r="F4384" s="587">
        <f t="shared" si="204"/>
        <v>1163823.8080000002</v>
      </c>
      <c r="G4384" s="588">
        <v>0.24</v>
      </c>
      <c r="H4384" s="586">
        <v>5.0999999999999996</v>
      </c>
      <c r="I4384" s="587">
        <f t="shared" si="205"/>
        <v>330153.59999999998</v>
      </c>
      <c r="J4384" s="589">
        <f t="shared" si="206"/>
        <v>0</v>
      </c>
    </row>
    <row r="4385" spans="1:10">
      <c r="A4385" s="584">
        <v>2016</v>
      </c>
      <c r="B4385" s="585" t="s">
        <v>1127</v>
      </c>
      <c r="C4385" s="585" t="s">
        <v>31</v>
      </c>
      <c r="D4385" s="586">
        <v>44158</v>
      </c>
      <c r="E4385" s="587">
        <v>17.434000000000001</v>
      </c>
      <c r="F4385" s="587">
        <f t="shared" si="204"/>
        <v>769850.57200000004</v>
      </c>
      <c r="G4385" s="588">
        <v>0.2</v>
      </c>
      <c r="H4385" s="586">
        <v>4.5</v>
      </c>
      <c r="I4385" s="587">
        <f t="shared" si="205"/>
        <v>198711</v>
      </c>
      <c r="J4385" s="589">
        <f t="shared" si="206"/>
        <v>0</v>
      </c>
    </row>
    <row r="4386" spans="1:10">
      <c r="A4386" s="584">
        <v>2016</v>
      </c>
      <c r="B4386" s="585" t="s">
        <v>1127</v>
      </c>
      <c r="C4386" s="585" t="s">
        <v>31</v>
      </c>
      <c r="D4386" s="586">
        <v>64987</v>
      </c>
      <c r="E4386" s="587">
        <v>17.829999999999998</v>
      </c>
      <c r="F4386" s="587">
        <f t="shared" si="204"/>
        <v>1158718.21</v>
      </c>
      <c r="G4386" s="588">
        <v>0.28999999999999998</v>
      </c>
      <c r="H4386" s="586">
        <v>5.8</v>
      </c>
      <c r="I4386" s="587">
        <f t="shared" si="205"/>
        <v>376924.6</v>
      </c>
      <c r="J4386" s="589">
        <f t="shared" si="206"/>
        <v>0</v>
      </c>
    </row>
    <row r="4387" spans="1:10">
      <c r="A4387" s="584">
        <v>2016</v>
      </c>
      <c r="B4387" s="585" t="s">
        <v>1127</v>
      </c>
      <c r="C4387" s="585" t="s">
        <v>31</v>
      </c>
      <c r="D4387" s="586">
        <v>16411</v>
      </c>
      <c r="E4387" s="587">
        <v>17.846</v>
      </c>
      <c r="F4387" s="587">
        <f t="shared" si="204"/>
        <v>292870.70600000001</v>
      </c>
      <c r="G4387" s="588">
        <v>0.27</v>
      </c>
      <c r="H4387" s="586">
        <v>4.5</v>
      </c>
      <c r="I4387" s="587">
        <f t="shared" si="205"/>
        <v>73849.5</v>
      </c>
      <c r="J4387" s="589">
        <f t="shared" si="206"/>
        <v>0</v>
      </c>
    </row>
    <row r="4388" spans="1:10">
      <c r="A4388" s="584">
        <v>2016</v>
      </c>
      <c r="B4388" s="585" t="s">
        <v>1127</v>
      </c>
      <c r="C4388" s="585" t="s">
        <v>31</v>
      </c>
      <c r="D4388" s="586">
        <v>81671</v>
      </c>
      <c r="E4388" s="587">
        <v>18.010000000000002</v>
      </c>
      <c r="F4388" s="587">
        <f t="shared" si="204"/>
        <v>1470894.7100000002</v>
      </c>
      <c r="G4388" s="588">
        <v>0.28999999999999998</v>
      </c>
      <c r="H4388" s="586">
        <v>4.8</v>
      </c>
      <c r="I4388" s="587">
        <f t="shared" si="205"/>
        <v>392020.8</v>
      </c>
      <c r="J4388" s="589">
        <f t="shared" si="206"/>
        <v>0</v>
      </c>
    </row>
    <row r="4389" spans="1:10">
      <c r="A4389" s="584">
        <v>2016</v>
      </c>
      <c r="B4389" s="585" t="s">
        <v>1127</v>
      </c>
      <c r="C4389" s="585" t="s">
        <v>31</v>
      </c>
      <c r="D4389" s="586">
        <v>32490</v>
      </c>
      <c r="E4389" s="587">
        <v>17.800999999999998</v>
      </c>
      <c r="F4389" s="587">
        <f t="shared" si="204"/>
        <v>578354.49</v>
      </c>
      <c r="G4389" s="588">
        <v>0.19</v>
      </c>
      <c r="H4389" s="586">
        <v>4.2</v>
      </c>
      <c r="I4389" s="587">
        <f t="shared" si="205"/>
        <v>136458</v>
      </c>
      <c r="J4389" s="589">
        <f t="shared" si="206"/>
        <v>0</v>
      </c>
    </row>
    <row r="4390" spans="1:10">
      <c r="A4390" s="584">
        <v>2016</v>
      </c>
      <c r="B4390" s="585" t="s">
        <v>1127</v>
      </c>
      <c r="C4390" s="585" t="s">
        <v>31</v>
      </c>
      <c r="D4390" s="586">
        <v>32685</v>
      </c>
      <c r="E4390" s="587">
        <v>17.463000000000001</v>
      </c>
      <c r="F4390" s="587">
        <f t="shared" si="204"/>
        <v>570778.15500000003</v>
      </c>
      <c r="G4390" s="588">
        <v>0.18</v>
      </c>
      <c r="H4390" s="586">
        <v>4.5</v>
      </c>
      <c r="I4390" s="587">
        <f t="shared" si="205"/>
        <v>147082.5</v>
      </c>
      <c r="J4390" s="589">
        <f t="shared" si="206"/>
        <v>0</v>
      </c>
    </row>
    <row r="4391" spans="1:10">
      <c r="A4391" s="584">
        <v>2016</v>
      </c>
      <c r="B4391" s="585" t="s">
        <v>1127</v>
      </c>
      <c r="C4391" s="585" t="s">
        <v>31</v>
      </c>
      <c r="D4391" s="586">
        <v>32877</v>
      </c>
      <c r="E4391" s="587">
        <v>17.462</v>
      </c>
      <c r="F4391" s="587">
        <f t="shared" si="204"/>
        <v>574098.174</v>
      </c>
      <c r="G4391" s="588">
        <v>0.23</v>
      </c>
      <c r="H4391" s="586">
        <v>4.3</v>
      </c>
      <c r="I4391" s="587">
        <f t="shared" si="205"/>
        <v>141371.1</v>
      </c>
      <c r="J4391" s="589">
        <f t="shared" si="206"/>
        <v>0</v>
      </c>
    </row>
    <row r="4392" spans="1:10">
      <c r="A4392" s="584">
        <v>2016</v>
      </c>
      <c r="B4392" s="585" t="s">
        <v>1127</v>
      </c>
      <c r="C4392" s="585" t="s">
        <v>31</v>
      </c>
      <c r="D4392" s="586">
        <v>48164</v>
      </c>
      <c r="E4392" s="587">
        <v>16.917000000000002</v>
      </c>
      <c r="F4392" s="587">
        <f t="shared" si="204"/>
        <v>814790.38800000004</v>
      </c>
      <c r="G4392" s="588">
        <v>0.37</v>
      </c>
      <c r="H4392" s="586">
        <v>5.9</v>
      </c>
      <c r="I4392" s="587">
        <f t="shared" si="205"/>
        <v>284167.60000000003</v>
      </c>
      <c r="J4392" s="589">
        <f t="shared" si="206"/>
        <v>0</v>
      </c>
    </row>
    <row r="4393" spans="1:10">
      <c r="A4393" s="584">
        <v>2016</v>
      </c>
      <c r="B4393" s="585" t="s">
        <v>1127</v>
      </c>
      <c r="C4393" s="585" t="s">
        <v>31</v>
      </c>
      <c r="D4393" s="586">
        <v>48572</v>
      </c>
      <c r="E4393" s="587">
        <v>17.981000000000002</v>
      </c>
      <c r="F4393" s="587">
        <f t="shared" si="204"/>
        <v>873373.1320000001</v>
      </c>
      <c r="G4393" s="588">
        <v>0.24</v>
      </c>
      <c r="H4393" s="586">
        <v>4.9000000000000004</v>
      </c>
      <c r="I4393" s="587">
        <f t="shared" si="205"/>
        <v>238002.80000000002</v>
      </c>
      <c r="J4393" s="589">
        <f t="shared" si="206"/>
        <v>0</v>
      </c>
    </row>
    <row r="4394" spans="1:10">
      <c r="A4394" s="584">
        <v>2016</v>
      </c>
      <c r="B4394" s="585" t="s">
        <v>1127</v>
      </c>
      <c r="C4394" s="585" t="s">
        <v>31</v>
      </c>
      <c r="D4394" s="586">
        <v>49128</v>
      </c>
      <c r="E4394" s="587">
        <v>17.559000000000001</v>
      </c>
      <c r="F4394" s="587">
        <f t="shared" si="204"/>
        <v>862638.55200000003</v>
      </c>
      <c r="G4394" s="588">
        <v>0.2</v>
      </c>
      <c r="H4394" s="586">
        <v>4.4000000000000004</v>
      </c>
      <c r="I4394" s="587">
        <f t="shared" si="205"/>
        <v>216163.20000000001</v>
      </c>
      <c r="J4394" s="589">
        <f t="shared" si="206"/>
        <v>0</v>
      </c>
    </row>
    <row r="4395" spans="1:10">
      <c r="A4395" s="584">
        <v>2016</v>
      </c>
      <c r="B4395" s="585" t="s">
        <v>1127</v>
      </c>
      <c r="C4395" s="585" t="s">
        <v>31</v>
      </c>
      <c r="D4395" s="586">
        <v>16187</v>
      </c>
      <c r="E4395" s="587">
        <v>17.992000000000001</v>
      </c>
      <c r="F4395" s="587">
        <f t="shared" si="204"/>
        <v>291236.50400000002</v>
      </c>
      <c r="G4395" s="588">
        <v>0.23</v>
      </c>
      <c r="H4395" s="586">
        <v>4.5</v>
      </c>
      <c r="I4395" s="587">
        <f t="shared" si="205"/>
        <v>72841.5</v>
      </c>
      <c r="J4395" s="589">
        <f t="shared" si="206"/>
        <v>0</v>
      </c>
    </row>
    <row r="4396" spans="1:10">
      <c r="A4396" s="584">
        <v>2016</v>
      </c>
      <c r="B4396" s="585" t="s">
        <v>1127</v>
      </c>
      <c r="C4396" s="585" t="s">
        <v>31</v>
      </c>
      <c r="D4396" s="586">
        <v>32254</v>
      </c>
      <c r="E4396" s="587">
        <v>17.645</v>
      </c>
      <c r="F4396" s="587">
        <f t="shared" si="204"/>
        <v>569121.82999999996</v>
      </c>
      <c r="G4396" s="588">
        <v>0.23</v>
      </c>
      <c r="H4396" s="586">
        <v>5.7</v>
      </c>
      <c r="I4396" s="587">
        <f t="shared" si="205"/>
        <v>183847.80000000002</v>
      </c>
      <c r="J4396" s="589">
        <f t="shared" si="206"/>
        <v>0</v>
      </c>
    </row>
    <row r="4397" spans="1:10">
      <c r="A4397" s="584">
        <v>2016</v>
      </c>
      <c r="B4397" s="585" t="s">
        <v>1127</v>
      </c>
      <c r="C4397" s="585" t="s">
        <v>31</v>
      </c>
      <c r="D4397" s="586">
        <v>15833</v>
      </c>
      <c r="E4397" s="587">
        <v>17.867999999999999</v>
      </c>
      <c r="F4397" s="587">
        <f t="shared" si="204"/>
        <v>282904.04399999999</v>
      </c>
      <c r="G4397" s="588">
        <v>0.23</v>
      </c>
      <c r="H4397" s="586">
        <v>5.3</v>
      </c>
      <c r="I4397" s="587">
        <f t="shared" si="205"/>
        <v>83914.9</v>
      </c>
      <c r="J4397" s="589">
        <f t="shared" si="206"/>
        <v>0</v>
      </c>
    </row>
    <row r="4398" spans="1:10">
      <c r="A4398" s="584">
        <v>2016</v>
      </c>
      <c r="B4398" s="585" t="s">
        <v>1127</v>
      </c>
      <c r="C4398" s="585" t="s">
        <v>31</v>
      </c>
      <c r="D4398" s="586">
        <v>35424</v>
      </c>
      <c r="E4398" s="587">
        <v>17.928999999999998</v>
      </c>
      <c r="F4398" s="587">
        <f t="shared" si="204"/>
        <v>635116.89599999995</v>
      </c>
      <c r="G4398" s="588">
        <v>0.28999999999999998</v>
      </c>
      <c r="H4398" s="586">
        <v>5.4</v>
      </c>
      <c r="I4398" s="587">
        <f t="shared" si="205"/>
        <v>191289.60000000001</v>
      </c>
      <c r="J4398" s="589">
        <f t="shared" si="206"/>
        <v>0</v>
      </c>
    </row>
    <row r="4399" spans="1:10">
      <c r="A4399" s="584">
        <v>2016</v>
      </c>
      <c r="B4399" s="585" t="s">
        <v>1127</v>
      </c>
      <c r="C4399" s="585" t="s">
        <v>31</v>
      </c>
      <c r="D4399" s="586">
        <v>35399</v>
      </c>
      <c r="E4399" s="587">
        <v>17.292999999999999</v>
      </c>
      <c r="F4399" s="587">
        <f t="shared" si="204"/>
        <v>612154.90700000001</v>
      </c>
      <c r="G4399" s="588">
        <v>0.24</v>
      </c>
      <c r="H4399" s="586">
        <v>4.5</v>
      </c>
      <c r="I4399" s="587">
        <f t="shared" si="205"/>
        <v>159295.5</v>
      </c>
      <c r="J4399" s="589">
        <f t="shared" si="206"/>
        <v>0</v>
      </c>
    </row>
    <row r="4400" spans="1:10">
      <c r="A4400" s="584">
        <v>2016</v>
      </c>
      <c r="B4400" s="585" t="s">
        <v>1127</v>
      </c>
      <c r="C4400" s="585" t="s">
        <v>31</v>
      </c>
      <c r="D4400" s="586">
        <v>17613</v>
      </c>
      <c r="E4400" s="587">
        <v>17.946000000000002</v>
      </c>
      <c r="F4400" s="587">
        <f t="shared" si="204"/>
        <v>316082.89800000004</v>
      </c>
      <c r="G4400" s="588">
        <v>0.27</v>
      </c>
      <c r="H4400" s="586">
        <v>5.0999999999999996</v>
      </c>
      <c r="I4400" s="587">
        <f t="shared" si="205"/>
        <v>89826.299999999988</v>
      </c>
      <c r="J4400" s="589">
        <f t="shared" si="206"/>
        <v>0</v>
      </c>
    </row>
    <row r="4401" spans="1:10">
      <c r="A4401" s="584">
        <v>2016</v>
      </c>
      <c r="B4401" s="585" t="s">
        <v>1127</v>
      </c>
      <c r="C4401" s="585" t="s">
        <v>31</v>
      </c>
      <c r="D4401" s="586">
        <v>17765</v>
      </c>
      <c r="E4401" s="587">
        <v>17.385999999999999</v>
      </c>
      <c r="F4401" s="587">
        <f t="shared" si="204"/>
        <v>308862.28999999998</v>
      </c>
      <c r="G4401" s="588">
        <v>0.21</v>
      </c>
      <c r="H4401" s="586">
        <v>4.5</v>
      </c>
      <c r="I4401" s="587">
        <f t="shared" si="205"/>
        <v>79942.5</v>
      </c>
      <c r="J4401" s="589">
        <f t="shared" si="206"/>
        <v>0</v>
      </c>
    </row>
    <row r="4402" spans="1:10">
      <c r="A4402" s="584">
        <v>2016</v>
      </c>
      <c r="B4402" s="585" t="s">
        <v>1127</v>
      </c>
      <c r="C4402" s="585" t="s">
        <v>31</v>
      </c>
      <c r="D4402" s="586">
        <v>17474</v>
      </c>
      <c r="E4402" s="587">
        <v>17.998000000000001</v>
      </c>
      <c r="F4402" s="587">
        <f t="shared" si="204"/>
        <v>314497.05200000003</v>
      </c>
      <c r="G4402" s="588">
        <v>0.25</v>
      </c>
      <c r="H4402" s="586">
        <v>4.7</v>
      </c>
      <c r="I4402" s="587">
        <f t="shared" si="205"/>
        <v>82127.8</v>
      </c>
      <c r="J4402" s="589">
        <f t="shared" si="206"/>
        <v>0</v>
      </c>
    </row>
    <row r="4403" spans="1:10">
      <c r="A4403" s="584">
        <v>2016</v>
      </c>
      <c r="B4403" s="585" t="s">
        <v>1127</v>
      </c>
      <c r="C4403" s="585" t="s">
        <v>31</v>
      </c>
      <c r="D4403" s="586">
        <v>17781</v>
      </c>
      <c r="E4403" s="587">
        <v>17.762</v>
      </c>
      <c r="F4403" s="587">
        <f t="shared" si="204"/>
        <v>315826.12200000003</v>
      </c>
      <c r="G4403" s="588">
        <v>0.24</v>
      </c>
      <c r="H4403" s="586">
        <v>5.9</v>
      </c>
      <c r="I4403" s="587">
        <f t="shared" si="205"/>
        <v>104907.90000000001</v>
      </c>
      <c r="J4403" s="589">
        <f t="shared" si="206"/>
        <v>0</v>
      </c>
    </row>
    <row r="4404" spans="1:10">
      <c r="A4404" s="584">
        <v>2016</v>
      </c>
      <c r="B4404" s="585" t="s">
        <v>1127</v>
      </c>
      <c r="C4404" s="585" t="s">
        <v>31</v>
      </c>
      <c r="D4404" s="586">
        <v>14018</v>
      </c>
      <c r="E4404" s="587">
        <v>17.931999999999999</v>
      </c>
      <c r="F4404" s="587">
        <f t="shared" si="204"/>
        <v>251370.77599999998</v>
      </c>
      <c r="G4404" s="588">
        <v>0.26</v>
      </c>
      <c r="H4404" s="586">
        <v>4.9000000000000004</v>
      </c>
      <c r="I4404" s="587">
        <f t="shared" si="205"/>
        <v>68688.200000000012</v>
      </c>
      <c r="J4404" s="589">
        <f t="shared" si="206"/>
        <v>0</v>
      </c>
    </row>
    <row r="4405" spans="1:10">
      <c r="A4405" s="584">
        <v>2016</v>
      </c>
      <c r="B4405" s="585" t="s">
        <v>1127</v>
      </c>
      <c r="C4405" s="585" t="s">
        <v>31</v>
      </c>
      <c r="D4405" s="586">
        <v>42122</v>
      </c>
      <c r="E4405" s="587">
        <v>17.981999999999999</v>
      </c>
      <c r="F4405" s="587">
        <f t="shared" si="204"/>
        <v>757437.804</v>
      </c>
      <c r="G4405" s="588">
        <v>0.28999999999999998</v>
      </c>
      <c r="H4405" s="586">
        <v>4.8</v>
      </c>
      <c r="I4405" s="587">
        <f t="shared" si="205"/>
        <v>202185.60000000001</v>
      </c>
      <c r="J4405" s="589">
        <f t="shared" si="206"/>
        <v>0</v>
      </c>
    </row>
    <row r="4406" spans="1:10">
      <c r="A4406" s="584">
        <v>2016</v>
      </c>
      <c r="B4406" s="585" t="s">
        <v>1127</v>
      </c>
      <c r="C4406" s="585" t="s">
        <v>31</v>
      </c>
      <c r="D4406" s="586">
        <v>56839</v>
      </c>
      <c r="E4406" s="587">
        <v>16.710999999999999</v>
      </c>
      <c r="F4406" s="587">
        <f t="shared" si="204"/>
        <v>949836.52899999986</v>
      </c>
      <c r="G4406" s="588">
        <v>0.33</v>
      </c>
      <c r="H4406" s="586">
        <v>5.4</v>
      </c>
      <c r="I4406" s="587">
        <f t="shared" si="205"/>
        <v>306930.60000000003</v>
      </c>
      <c r="J4406" s="589">
        <f t="shared" si="206"/>
        <v>0</v>
      </c>
    </row>
    <row r="4407" spans="1:10">
      <c r="A4407" s="584">
        <v>2016</v>
      </c>
      <c r="B4407" s="585" t="s">
        <v>1131</v>
      </c>
      <c r="C4407" s="585" t="s">
        <v>31</v>
      </c>
      <c r="D4407" s="586">
        <v>18014</v>
      </c>
      <c r="E4407" s="587">
        <v>21.95</v>
      </c>
      <c r="F4407" s="587">
        <f t="shared" si="204"/>
        <v>395407.3</v>
      </c>
      <c r="G4407" s="588">
        <v>3</v>
      </c>
      <c r="H4407" s="586">
        <v>13.2</v>
      </c>
      <c r="I4407" s="587">
        <f t="shared" si="205"/>
        <v>237784.8</v>
      </c>
      <c r="J4407" s="589">
        <f t="shared" si="206"/>
        <v>0</v>
      </c>
    </row>
    <row r="4408" spans="1:10">
      <c r="A4408" s="584">
        <v>2016</v>
      </c>
      <c r="B4408" s="585" t="s">
        <v>1127</v>
      </c>
      <c r="C4408" s="585" t="s">
        <v>31</v>
      </c>
      <c r="D4408" s="586">
        <v>49443</v>
      </c>
      <c r="E4408" s="587">
        <v>17.86</v>
      </c>
      <c r="F4408" s="587">
        <f t="shared" si="204"/>
        <v>883051.98</v>
      </c>
      <c r="G4408" s="588">
        <v>0.24</v>
      </c>
      <c r="H4408" s="586">
        <v>5.4</v>
      </c>
      <c r="I4408" s="587">
        <f t="shared" si="205"/>
        <v>266992.2</v>
      </c>
      <c r="J4408" s="589">
        <f t="shared" si="206"/>
        <v>0</v>
      </c>
    </row>
    <row r="4409" spans="1:10">
      <c r="A4409" s="584">
        <v>2016</v>
      </c>
      <c r="B4409" s="585" t="s">
        <v>1127</v>
      </c>
      <c r="C4409" s="585" t="s">
        <v>31</v>
      </c>
      <c r="D4409" s="586">
        <v>96912</v>
      </c>
      <c r="E4409" s="587">
        <v>17.75</v>
      </c>
      <c r="F4409" s="587">
        <f t="shared" si="204"/>
        <v>1720188</v>
      </c>
      <c r="G4409" s="588">
        <v>0.23</v>
      </c>
      <c r="H4409" s="586">
        <v>5.7</v>
      </c>
      <c r="I4409" s="587">
        <f t="shared" si="205"/>
        <v>552398.4</v>
      </c>
      <c r="J4409" s="589">
        <f t="shared" si="206"/>
        <v>0</v>
      </c>
    </row>
    <row r="4410" spans="1:10">
      <c r="A4410" s="584">
        <v>2016</v>
      </c>
      <c r="B4410" s="585" t="s">
        <v>1127</v>
      </c>
      <c r="C4410" s="585" t="s">
        <v>31</v>
      </c>
      <c r="D4410" s="586">
        <v>16225</v>
      </c>
      <c r="E4410" s="587">
        <v>16.79</v>
      </c>
      <c r="F4410" s="587">
        <f t="shared" si="204"/>
        <v>272417.75</v>
      </c>
      <c r="G4410" s="588">
        <v>0.31</v>
      </c>
      <c r="H4410" s="586">
        <v>6.4</v>
      </c>
      <c r="I4410" s="587">
        <f t="shared" si="205"/>
        <v>103840</v>
      </c>
      <c r="J4410" s="589">
        <f t="shared" si="206"/>
        <v>0</v>
      </c>
    </row>
    <row r="4411" spans="1:10">
      <c r="A4411" s="584">
        <v>2016</v>
      </c>
      <c r="B4411" s="585" t="s">
        <v>1127</v>
      </c>
      <c r="C4411" s="585" t="s">
        <v>31</v>
      </c>
      <c r="D4411" s="586">
        <v>16008</v>
      </c>
      <c r="E4411" s="587">
        <v>16.84</v>
      </c>
      <c r="F4411" s="587">
        <f t="shared" si="204"/>
        <v>269574.71999999997</v>
      </c>
      <c r="G4411" s="588">
        <v>0.42</v>
      </c>
      <c r="H4411" s="586">
        <v>6.6</v>
      </c>
      <c r="I4411" s="587">
        <f t="shared" si="205"/>
        <v>105652.79999999999</v>
      </c>
      <c r="J4411" s="589">
        <f t="shared" si="206"/>
        <v>0</v>
      </c>
    </row>
    <row r="4412" spans="1:10">
      <c r="A4412" s="584">
        <v>2016</v>
      </c>
      <c r="B4412" s="585" t="s">
        <v>1127</v>
      </c>
      <c r="C4412" s="585" t="s">
        <v>31</v>
      </c>
      <c r="D4412" s="586">
        <v>32078</v>
      </c>
      <c r="E4412" s="587">
        <v>17.52</v>
      </c>
      <c r="F4412" s="587">
        <f t="shared" si="204"/>
        <v>562006.55999999994</v>
      </c>
      <c r="G4412" s="588">
        <v>0.22</v>
      </c>
      <c r="H4412" s="586">
        <v>4.2</v>
      </c>
      <c r="I4412" s="587">
        <f t="shared" si="205"/>
        <v>134727.6</v>
      </c>
      <c r="J4412" s="589">
        <f t="shared" si="206"/>
        <v>0</v>
      </c>
    </row>
    <row r="4413" spans="1:10">
      <c r="A4413" s="584">
        <v>2016</v>
      </c>
      <c r="B4413" s="585" t="s">
        <v>1127</v>
      </c>
      <c r="C4413" s="585" t="s">
        <v>31</v>
      </c>
      <c r="D4413" s="586">
        <v>32626</v>
      </c>
      <c r="E4413" s="587">
        <v>17.39</v>
      </c>
      <c r="F4413" s="587">
        <f t="shared" si="204"/>
        <v>567366.14</v>
      </c>
      <c r="G4413" s="588">
        <v>0.22</v>
      </c>
      <c r="H4413" s="586">
        <v>4.3</v>
      </c>
      <c r="I4413" s="587">
        <f t="shared" si="205"/>
        <v>140291.79999999999</v>
      </c>
      <c r="J4413" s="589">
        <f t="shared" si="206"/>
        <v>0</v>
      </c>
    </row>
    <row r="4414" spans="1:10">
      <c r="A4414" s="584">
        <v>2016</v>
      </c>
      <c r="B4414" s="585" t="s">
        <v>1127</v>
      </c>
      <c r="C4414" s="585" t="s">
        <v>31</v>
      </c>
      <c r="D4414" s="586">
        <v>32629</v>
      </c>
      <c r="E4414" s="587">
        <v>17.48</v>
      </c>
      <c r="F4414" s="587">
        <f t="shared" si="204"/>
        <v>570354.92000000004</v>
      </c>
      <c r="G4414" s="588">
        <v>0.22</v>
      </c>
      <c r="H4414" s="586">
        <v>4.3</v>
      </c>
      <c r="I4414" s="587">
        <f t="shared" si="205"/>
        <v>140304.69999999998</v>
      </c>
      <c r="J4414" s="589">
        <f t="shared" si="206"/>
        <v>0</v>
      </c>
    </row>
    <row r="4415" spans="1:10">
      <c r="A4415" s="584">
        <v>2016</v>
      </c>
      <c r="B4415" s="585" t="s">
        <v>1127</v>
      </c>
      <c r="C4415" s="585" t="s">
        <v>31</v>
      </c>
      <c r="D4415" s="586">
        <v>32735</v>
      </c>
      <c r="E4415" s="587">
        <v>17.75</v>
      </c>
      <c r="F4415" s="587">
        <f t="shared" si="204"/>
        <v>581046.25</v>
      </c>
      <c r="G4415" s="588">
        <v>0.32</v>
      </c>
      <c r="H4415" s="586">
        <v>6.1</v>
      </c>
      <c r="I4415" s="587">
        <f t="shared" si="205"/>
        <v>199683.5</v>
      </c>
      <c r="J4415" s="589">
        <f t="shared" si="206"/>
        <v>0</v>
      </c>
    </row>
    <row r="4416" spans="1:10">
      <c r="A4416" s="584">
        <v>2016</v>
      </c>
      <c r="B4416" s="585" t="s">
        <v>1127</v>
      </c>
      <c r="C4416" s="585" t="s">
        <v>31</v>
      </c>
      <c r="D4416" s="586">
        <v>32858</v>
      </c>
      <c r="E4416" s="587">
        <v>17.53</v>
      </c>
      <c r="F4416" s="587">
        <f t="shared" si="204"/>
        <v>576000.74</v>
      </c>
      <c r="G4416" s="588">
        <v>0.2</v>
      </c>
      <c r="H4416" s="586">
        <v>4.3</v>
      </c>
      <c r="I4416" s="587">
        <f t="shared" si="205"/>
        <v>141289.4</v>
      </c>
      <c r="J4416" s="589">
        <f t="shared" si="206"/>
        <v>0</v>
      </c>
    </row>
    <row r="4417" spans="1:10">
      <c r="A4417" s="584">
        <v>2016</v>
      </c>
      <c r="B4417" s="585" t="s">
        <v>1127</v>
      </c>
      <c r="C4417" s="585" t="s">
        <v>31</v>
      </c>
      <c r="D4417" s="586">
        <v>49058</v>
      </c>
      <c r="E4417" s="587">
        <v>17.079999999999998</v>
      </c>
      <c r="F4417" s="587">
        <f t="shared" si="204"/>
        <v>837910.6399999999</v>
      </c>
      <c r="G4417" s="588">
        <v>0.31</v>
      </c>
      <c r="H4417" s="586">
        <v>5.4</v>
      </c>
      <c r="I4417" s="587">
        <f t="shared" si="205"/>
        <v>264913.2</v>
      </c>
      <c r="J4417" s="589">
        <f t="shared" si="206"/>
        <v>0</v>
      </c>
    </row>
    <row r="4418" spans="1:10">
      <c r="A4418" s="584">
        <v>2016</v>
      </c>
      <c r="B4418" s="585" t="s">
        <v>1127</v>
      </c>
      <c r="C4418" s="585" t="s">
        <v>31</v>
      </c>
      <c r="D4418" s="586">
        <v>30816</v>
      </c>
      <c r="E4418" s="587">
        <v>17.350000000000001</v>
      </c>
      <c r="F4418" s="587">
        <f t="shared" si="204"/>
        <v>534657.60000000009</v>
      </c>
      <c r="G4418" s="588">
        <v>0.23</v>
      </c>
      <c r="H4418" s="586">
        <v>4.0999999999999996</v>
      </c>
      <c r="I4418" s="587">
        <f t="shared" si="205"/>
        <v>126345.59999999999</v>
      </c>
      <c r="J4418" s="589">
        <f t="shared" si="206"/>
        <v>0</v>
      </c>
    </row>
    <row r="4419" spans="1:10">
      <c r="A4419" s="584">
        <v>2016</v>
      </c>
      <c r="B4419" s="585" t="s">
        <v>1127</v>
      </c>
      <c r="C4419" s="585" t="s">
        <v>31</v>
      </c>
      <c r="D4419" s="586">
        <v>81218</v>
      </c>
      <c r="E4419" s="587">
        <v>18.010000000000002</v>
      </c>
      <c r="F4419" s="587">
        <f t="shared" ref="F4419:F4482" si="207">E4419*D4419</f>
        <v>1462736.1800000002</v>
      </c>
      <c r="G4419" s="588">
        <v>0.25</v>
      </c>
      <c r="H4419" s="586">
        <v>4.5</v>
      </c>
      <c r="I4419" s="587">
        <f t="shared" ref="I4419:I4482" si="208">H4419*D4419</f>
        <v>365481</v>
      </c>
      <c r="J4419" s="589">
        <f t="shared" ref="J4419:J4482" si="209">IF(B4419="LIG",1,0)</f>
        <v>0</v>
      </c>
    </row>
    <row r="4420" spans="1:10">
      <c r="A4420" s="584">
        <v>2016</v>
      </c>
      <c r="B4420" s="585" t="s">
        <v>1127</v>
      </c>
      <c r="C4420" s="585" t="s">
        <v>31</v>
      </c>
      <c r="D4420" s="586">
        <v>14093</v>
      </c>
      <c r="E4420" s="587">
        <v>18.010000000000002</v>
      </c>
      <c r="F4420" s="587">
        <f t="shared" si="207"/>
        <v>253814.93000000002</v>
      </c>
      <c r="G4420" s="588">
        <v>0.25</v>
      </c>
      <c r="H4420" s="586">
        <v>4.5</v>
      </c>
      <c r="I4420" s="587">
        <f t="shared" si="208"/>
        <v>63418.5</v>
      </c>
      <c r="J4420" s="589">
        <f t="shared" si="209"/>
        <v>0</v>
      </c>
    </row>
    <row r="4421" spans="1:10">
      <c r="A4421" s="584">
        <v>2016</v>
      </c>
      <c r="B4421" s="585" t="s">
        <v>1131</v>
      </c>
      <c r="C4421" s="585" t="s">
        <v>31</v>
      </c>
      <c r="D4421" s="586">
        <v>44323</v>
      </c>
      <c r="E4421" s="587">
        <v>23.184000000000001</v>
      </c>
      <c r="F4421" s="587">
        <f t="shared" si="207"/>
        <v>1027584.432</v>
      </c>
      <c r="G4421" s="588">
        <v>3.45</v>
      </c>
      <c r="H4421" s="586">
        <v>7.9</v>
      </c>
      <c r="I4421" s="587">
        <f t="shared" si="208"/>
        <v>350151.7</v>
      </c>
      <c r="J4421" s="589">
        <f t="shared" si="209"/>
        <v>0</v>
      </c>
    </row>
    <row r="4422" spans="1:10">
      <c r="A4422" s="584">
        <v>2016</v>
      </c>
      <c r="B4422" s="585" t="s">
        <v>1131</v>
      </c>
      <c r="C4422" s="585" t="s">
        <v>31</v>
      </c>
      <c r="D4422" s="586">
        <v>11210</v>
      </c>
      <c r="E4422" s="587">
        <v>22.654</v>
      </c>
      <c r="F4422" s="587">
        <f t="shared" si="207"/>
        <v>253951.34</v>
      </c>
      <c r="G4422" s="588">
        <v>3.41</v>
      </c>
      <c r="H4422" s="586">
        <v>7.8</v>
      </c>
      <c r="I4422" s="587">
        <f t="shared" si="208"/>
        <v>87438</v>
      </c>
      <c r="J4422" s="589">
        <f t="shared" si="209"/>
        <v>0</v>
      </c>
    </row>
    <row r="4423" spans="1:10">
      <c r="A4423" s="584">
        <v>2016</v>
      </c>
      <c r="B4423" s="585" t="s">
        <v>1131</v>
      </c>
      <c r="C4423" s="585" t="s">
        <v>31</v>
      </c>
      <c r="D4423" s="586">
        <v>22401</v>
      </c>
      <c r="E4423" s="587">
        <v>22.302</v>
      </c>
      <c r="F4423" s="587">
        <f t="shared" si="207"/>
        <v>499587.10200000001</v>
      </c>
      <c r="G4423" s="588">
        <v>3.01</v>
      </c>
      <c r="H4423" s="586">
        <v>9</v>
      </c>
      <c r="I4423" s="587">
        <f t="shared" si="208"/>
        <v>201609</v>
      </c>
      <c r="J4423" s="589">
        <f t="shared" si="209"/>
        <v>0</v>
      </c>
    </row>
    <row r="4424" spans="1:10">
      <c r="A4424" s="584">
        <v>2016</v>
      </c>
      <c r="B4424" s="585" t="s">
        <v>1131</v>
      </c>
      <c r="C4424" s="585" t="s">
        <v>31</v>
      </c>
      <c r="D4424" s="586">
        <v>72234</v>
      </c>
      <c r="E4424" s="587">
        <v>22.437000000000001</v>
      </c>
      <c r="F4424" s="587">
        <f t="shared" si="207"/>
        <v>1620714.2580000001</v>
      </c>
      <c r="G4424" s="588">
        <v>3.12</v>
      </c>
      <c r="H4424" s="586">
        <v>11.1</v>
      </c>
      <c r="I4424" s="587">
        <f t="shared" si="208"/>
        <v>801797.4</v>
      </c>
      <c r="J4424" s="589">
        <f t="shared" si="209"/>
        <v>0</v>
      </c>
    </row>
    <row r="4425" spans="1:10">
      <c r="A4425" s="584">
        <v>2016</v>
      </c>
      <c r="B4425" s="585" t="s">
        <v>1131</v>
      </c>
      <c r="C4425" s="585" t="s">
        <v>31</v>
      </c>
      <c r="D4425" s="586">
        <v>49924</v>
      </c>
      <c r="E4425" s="587">
        <v>22.545000000000002</v>
      </c>
      <c r="F4425" s="587">
        <f t="shared" si="207"/>
        <v>1125536.58</v>
      </c>
      <c r="G4425" s="588">
        <v>3.12</v>
      </c>
      <c r="H4425" s="586">
        <v>11</v>
      </c>
      <c r="I4425" s="587">
        <f t="shared" si="208"/>
        <v>549164</v>
      </c>
      <c r="J4425" s="589">
        <f t="shared" si="209"/>
        <v>0</v>
      </c>
    </row>
    <row r="4426" spans="1:10">
      <c r="A4426" s="584">
        <v>2016</v>
      </c>
      <c r="B4426" s="585" t="s">
        <v>1131</v>
      </c>
      <c r="C4426" s="585" t="s">
        <v>31</v>
      </c>
      <c r="D4426" s="586">
        <v>9539</v>
      </c>
      <c r="E4426" s="587">
        <v>23.332000000000001</v>
      </c>
      <c r="F4426" s="587">
        <f t="shared" si="207"/>
        <v>222563.948</v>
      </c>
      <c r="G4426" s="588">
        <v>1.36</v>
      </c>
      <c r="H4426" s="586">
        <v>6</v>
      </c>
      <c r="I4426" s="587">
        <f t="shared" si="208"/>
        <v>57234</v>
      </c>
      <c r="J4426" s="589">
        <f t="shared" si="209"/>
        <v>0</v>
      </c>
    </row>
    <row r="4427" spans="1:10">
      <c r="A4427" s="584">
        <v>2016</v>
      </c>
      <c r="B4427" s="585" t="s">
        <v>1131</v>
      </c>
      <c r="C4427" s="585" t="s">
        <v>31</v>
      </c>
      <c r="D4427" s="586">
        <v>1590</v>
      </c>
      <c r="E4427" s="587">
        <v>23.888000000000002</v>
      </c>
      <c r="F4427" s="587">
        <f t="shared" si="207"/>
        <v>37981.920000000006</v>
      </c>
      <c r="G4427" s="588">
        <v>2.67</v>
      </c>
      <c r="H4427" s="586">
        <v>8.6</v>
      </c>
      <c r="I4427" s="587">
        <f t="shared" si="208"/>
        <v>13674</v>
      </c>
      <c r="J4427" s="589">
        <f t="shared" si="209"/>
        <v>0</v>
      </c>
    </row>
    <row r="4428" spans="1:10">
      <c r="A4428" s="584">
        <v>2016</v>
      </c>
      <c r="B4428" s="585" t="s">
        <v>1131</v>
      </c>
      <c r="C4428" s="585" t="s">
        <v>31</v>
      </c>
      <c r="D4428" s="586">
        <v>13157</v>
      </c>
      <c r="E4428" s="587">
        <v>25.364999999999998</v>
      </c>
      <c r="F4428" s="587">
        <f t="shared" si="207"/>
        <v>333727.30499999999</v>
      </c>
      <c r="G4428" s="588">
        <v>3.89</v>
      </c>
      <c r="H4428" s="586">
        <v>9.8000000000000007</v>
      </c>
      <c r="I4428" s="587">
        <f t="shared" si="208"/>
        <v>128938.6</v>
      </c>
      <c r="J4428" s="589">
        <f t="shared" si="209"/>
        <v>0</v>
      </c>
    </row>
    <row r="4429" spans="1:10">
      <c r="A4429" s="584">
        <v>2016</v>
      </c>
      <c r="B4429" s="585" t="s">
        <v>1131</v>
      </c>
      <c r="C4429" s="585" t="s">
        <v>31</v>
      </c>
      <c r="D4429" s="586">
        <v>37441</v>
      </c>
      <c r="E4429" s="587">
        <v>22.273</v>
      </c>
      <c r="F4429" s="587">
        <f t="shared" si="207"/>
        <v>833923.39300000004</v>
      </c>
      <c r="G4429" s="588">
        <v>3.12</v>
      </c>
      <c r="H4429" s="586">
        <v>8.8000000000000007</v>
      </c>
      <c r="I4429" s="587">
        <f t="shared" si="208"/>
        <v>329480.80000000005</v>
      </c>
      <c r="J4429" s="589">
        <f t="shared" si="209"/>
        <v>0</v>
      </c>
    </row>
    <row r="4430" spans="1:10">
      <c r="A4430" s="584">
        <v>2016</v>
      </c>
      <c r="B4430" s="585" t="s">
        <v>1131</v>
      </c>
      <c r="C4430" s="585" t="s">
        <v>31</v>
      </c>
      <c r="D4430" s="586">
        <v>32282</v>
      </c>
      <c r="E4430" s="587">
        <v>22.393000000000001</v>
      </c>
      <c r="F4430" s="587">
        <f t="shared" si="207"/>
        <v>722890.826</v>
      </c>
      <c r="G4430" s="588">
        <v>3.14</v>
      </c>
      <c r="H4430" s="586">
        <v>11.4</v>
      </c>
      <c r="I4430" s="587">
        <f t="shared" si="208"/>
        <v>368014.8</v>
      </c>
      <c r="J4430" s="589">
        <f t="shared" si="209"/>
        <v>0</v>
      </c>
    </row>
    <row r="4431" spans="1:10">
      <c r="A4431" s="584">
        <v>2016</v>
      </c>
      <c r="B4431" s="585" t="s">
        <v>1131</v>
      </c>
      <c r="C4431" s="585" t="s">
        <v>31</v>
      </c>
      <c r="D4431" s="586">
        <v>70124</v>
      </c>
      <c r="E4431" s="587">
        <v>22.683</v>
      </c>
      <c r="F4431" s="587">
        <f t="shared" si="207"/>
        <v>1590622.692</v>
      </c>
      <c r="G4431" s="588">
        <v>3.27</v>
      </c>
      <c r="H4431" s="586">
        <v>10.9</v>
      </c>
      <c r="I4431" s="587">
        <f t="shared" si="208"/>
        <v>764351.6</v>
      </c>
      <c r="J4431" s="589">
        <f t="shared" si="209"/>
        <v>0</v>
      </c>
    </row>
    <row r="4432" spans="1:10">
      <c r="A4432" s="584">
        <v>2016</v>
      </c>
      <c r="B4432" s="585" t="s">
        <v>1131</v>
      </c>
      <c r="C4432" s="585" t="s">
        <v>31</v>
      </c>
      <c r="D4432" s="586">
        <v>9644</v>
      </c>
      <c r="E4432" s="587">
        <v>22.344999999999999</v>
      </c>
      <c r="F4432" s="587">
        <f t="shared" si="207"/>
        <v>215495.18</v>
      </c>
      <c r="G4432" s="588">
        <v>3.09</v>
      </c>
      <c r="H4432" s="586">
        <v>11.5</v>
      </c>
      <c r="I4432" s="587">
        <f t="shared" si="208"/>
        <v>110906</v>
      </c>
      <c r="J4432" s="589">
        <f t="shared" si="209"/>
        <v>0</v>
      </c>
    </row>
    <row r="4433" spans="1:10">
      <c r="A4433" s="584">
        <v>2016</v>
      </c>
      <c r="B4433" s="585" t="s">
        <v>1131</v>
      </c>
      <c r="C4433" s="585" t="s">
        <v>31</v>
      </c>
      <c r="D4433" s="586">
        <v>96266</v>
      </c>
      <c r="E4433" s="587">
        <v>22.792000000000002</v>
      </c>
      <c r="F4433" s="587">
        <f t="shared" si="207"/>
        <v>2194094.6720000003</v>
      </c>
      <c r="G4433" s="588">
        <v>2.62</v>
      </c>
      <c r="H4433" s="586">
        <v>8.4</v>
      </c>
      <c r="I4433" s="587">
        <f t="shared" si="208"/>
        <v>808634.4</v>
      </c>
      <c r="J4433" s="589">
        <f t="shared" si="209"/>
        <v>0</v>
      </c>
    </row>
    <row r="4434" spans="1:10">
      <c r="A4434" s="584">
        <v>2016</v>
      </c>
      <c r="B4434" s="585" t="s">
        <v>1131</v>
      </c>
      <c r="C4434" s="585" t="s">
        <v>31</v>
      </c>
      <c r="D4434" s="586">
        <v>4628</v>
      </c>
      <c r="E4434" s="587">
        <v>20.696999999999999</v>
      </c>
      <c r="F4434" s="587">
        <f t="shared" si="207"/>
        <v>95785.716</v>
      </c>
      <c r="G4434" s="588">
        <v>0.89</v>
      </c>
      <c r="H4434" s="586">
        <v>20.6</v>
      </c>
      <c r="I4434" s="587">
        <f t="shared" si="208"/>
        <v>95336.8</v>
      </c>
      <c r="J4434" s="589">
        <f t="shared" si="209"/>
        <v>0</v>
      </c>
    </row>
    <row r="4435" spans="1:10">
      <c r="A4435" s="584">
        <v>2016</v>
      </c>
      <c r="B4435" s="585" t="s">
        <v>1131</v>
      </c>
      <c r="C4435" s="585" t="s">
        <v>31</v>
      </c>
      <c r="D4435" s="586">
        <v>6409</v>
      </c>
      <c r="E4435" s="587">
        <v>23.065999999999999</v>
      </c>
      <c r="F4435" s="587">
        <f t="shared" si="207"/>
        <v>147829.99400000001</v>
      </c>
      <c r="G4435" s="588">
        <v>2.96</v>
      </c>
      <c r="H4435" s="586">
        <v>8.1999999999999993</v>
      </c>
      <c r="I4435" s="587">
        <f t="shared" si="208"/>
        <v>52553.799999999996</v>
      </c>
      <c r="J4435" s="589">
        <f t="shared" si="209"/>
        <v>0</v>
      </c>
    </row>
    <row r="4436" spans="1:10">
      <c r="A4436" s="584">
        <v>2016</v>
      </c>
      <c r="B4436" s="585" t="s">
        <v>1131</v>
      </c>
      <c r="C4436" s="585" t="s">
        <v>31</v>
      </c>
      <c r="D4436" s="586">
        <v>8095</v>
      </c>
      <c r="E4436" s="587">
        <v>19.526</v>
      </c>
      <c r="F4436" s="587">
        <f t="shared" si="207"/>
        <v>158062.97</v>
      </c>
      <c r="G4436" s="588">
        <v>1.2</v>
      </c>
      <c r="H4436" s="586">
        <v>28</v>
      </c>
      <c r="I4436" s="587">
        <f t="shared" si="208"/>
        <v>226660</v>
      </c>
      <c r="J4436" s="589">
        <f t="shared" si="209"/>
        <v>0</v>
      </c>
    </row>
    <row r="4437" spans="1:10">
      <c r="A4437" s="584">
        <v>2016</v>
      </c>
      <c r="B4437" s="585" t="s">
        <v>1131</v>
      </c>
      <c r="C4437" s="585" t="s">
        <v>31</v>
      </c>
      <c r="D4437" s="586">
        <v>49349</v>
      </c>
      <c r="E4437" s="587">
        <v>23.484000000000002</v>
      </c>
      <c r="F4437" s="587">
        <f t="shared" si="207"/>
        <v>1158911.9160000002</v>
      </c>
      <c r="G4437" s="588">
        <v>2.41</v>
      </c>
      <c r="H4437" s="586">
        <v>8.6999999999999993</v>
      </c>
      <c r="I4437" s="587">
        <f t="shared" si="208"/>
        <v>429336.3</v>
      </c>
      <c r="J4437" s="589">
        <f t="shared" si="209"/>
        <v>0</v>
      </c>
    </row>
    <row r="4438" spans="1:10">
      <c r="A4438" s="584">
        <v>2016</v>
      </c>
      <c r="B4438" s="585" t="s">
        <v>1131</v>
      </c>
      <c r="C4438" s="585" t="s">
        <v>31</v>
      </c>
      <c r="D4438" s="586">
        <v>9555</v>
      </c>
      <c r="E4438" s="587">
        <v>23.061</v>
      </c>
      <c r="F4438" s="587">
        <f t="shared" si="207"/>
        <v>220347.85500000001</v>
      </c>
      <c r="G4438" s="588">
        <v>2.96</v>
      </c>
      <c r="H4438" s="586">
        <v>8.4</v>
      </c>
      <c r="I4438" s="587">
        <f t="shared" si="208"/>
        <v>80262</v>
      </c>
      <c r="J4438" s="589">
        <f t="shared" si="209"/>
        <v>0</v>
      </c>
    </row>
    <row r="4439" spans="1:10">
      <c r="A4439" s="584">
        <v>2016</v>
      </c>
      <c r="B4439" s="585" t="s">
        <v>1131</v>
      </c>
      <c r="C4439" s="585" t="s">
        <v>31</v>
      </c>
      <c r="D4439" s="586">
        <v>54087</v>
      </c>
      <c r="E4439" s="587">
        <v>23.681999999999999</v>
      </c>
      <c r="F4439" s="587">
        <f t="shared" si="207"/>
        <v>1280888.334</v>
      </c>
      <c r="G4439" s="588">
        <v>2.72</v>
      </c>
      <c r="H4439" s="586">
        <v>8.6999999999999993</v>
      </c>
      <c r="I4439" s="587">
        <f t="shared" si="208"/>
        <v>470556.89999999997</v>
      </c>
      <c r="J4439" s="589">
        <f t="shared" si="209"/>
        <v>0</v>
      </c>
    </row>
    <row r="4440" spans="1:10">
      <c r="A4440" s="584">
        <v>2016</v>
      </c>
      <c r="B4440" s="585" t="s">
        <v>1131</v>
      </c>
      <c r="C4440" s="585" t="s">
        <v>31</v>
      </c>
      <c r="D4440" s="586">
        <v>255896</v>
      </c>
      <c r="E4440" s="587">
        <v>24.210999999999999</v>
      </c>
      <c r="F4440" s="587">
        <f t="shared" si="207"/>
        <v>6195498.0559999999</v>
      </c>
      <c r="G4440" s="588">
        <v>3.44</v>
      </c>
      <c r="H4440" s="586">
        <v>10</v>
      </c>
      <c r="I4440" s="587">
        <f t="shared" si="208"/>
        <v>2558960</v>
      </c>
      <c r="J4440" s="589">
        <f t="shared" si="209"/>
        <v>0</v>
      </c>
    </row>
    <row r="4441" spans="1:10">
      <c r="A4441" s="584">
        <v>2016</v>
      </c>
      <c r="B4441" s="585" t="s">
        <v>1131</v>
      </c>
      <c r="C4441" s="585" t="s">
        <v>31</v>
      </c>
      <c r="D4441" s="586">
        <v>8096</v>
      </c>
      <c r="E4441" s="587">
        <v>23.707999999999998</v>
      </c>
      <c r="F4441" s="587">
        <f t="shared" si="207"/>
        <v>191939.96799999999</v>
      </c>
      <c r="G4441" s="588">
        <v>2.72</v>
      </c>
      <c r="H4441" s="586">
        <v>8.5</v>
      </c>
      <c r="I4441" s="587">
        <f t="shared" si="208"/>
        <v>68816</v>
      </c>
      <c r="J4441" s="589">
        <f t="shared" si="209"/>
        <v>0</v>
      </c>
    </row>
    <row r="4442" spans="1:10">
      <c r="A4442" s="584">
        <v>2016</v>
      </c>
      <c r="B4442" s="585" t="s">
        <v>1131</v>
      </c>
      <c r="C4442" s="585" t="s">
        <v>31</v>
      </c>
      <c r="D4442" s="586">
        <v>6327</v>
      </c>
      <c r="E4442" s="587">
        <v>23.471</v>
      </c>
      <c r="F4442" s="587">
        <f t="shared" si="207"/>
        <v>148501.01699999999</v>
      </c>
      <c r="G4442" s="588">
        <v>2.39</v>
      </c>
      <c r="H4442" s="586">
        <v>8.9</v>
      </c>
      <c r="I4442" s="587">
        <f t="shared" si="208"/>
        <v>56310.3</v>
      </c>
      <c r="J4442" s="589">
        <f t="shared" si="209"/>
        <v>0</v>
      </c>
    </row>
    <row r="4443" spans="1:10">
      <c r="A4443" s="584">
        <v>2016</v>
      </c>
      <c r="B4443" s="585" t="s">
        <v>1131</v>
      </c>
      <c r="C4443" s="585" t="s">
        <v>31</v>
      </c>
      <c r="D4443" s="586">
        <v>7099</v>
      </c>
      <c r="E4443" s="587">
        <v>23.488</v>
      </c>
      <c r="F4443" s="587">
        <f t="shared" si="207"/>
        <v>166741.31200000001</v>
      </c>
      <c r="G4443" s="588">
        <v>2.84</v>
      </c>
      <c r="H4443" s="586">
        <v>8.3000000000000007</v>
      </c>
      <c r="I4443" s="587">
        <f t="shared" si="208"/>
        <v>58921.700000000004</v>
      </c>
      <c r="J4443" s="589">
        <f t="shared" si="209"/>
        <v>0</v>
      </c>
    </row>
    <row r="4444" spans="1:10">
      <c r="A4444" s="584">
        <v>2016</v>
      </c>
      <c r="B4444" s="585" t="s">
        <v>1131</v>
      </c>
      <c r="C4444" s="585" t="s">
        <v>31</v>
      </c>
      <c r="D4444" s="586">
        <v>15087</v>
      </c>
      <c r="E4444" s="587">
        <v>22.393999999999998</v>
      </c>
      <c r="F4444" s="587">
        <f t="shared" si="207"/>
        <v>337858.27799999999</v>
      </c>
      <c r="G4444" s="588">
        <v>3.85</v>
      </c>
      <c r="H4444" s="586">
        <v>10.199999999999999</v>
      </c>
      <c r="I4444" s="587">
        <f t="shared" si="208"/>
        <v>153887.4</v>
      </c>
      <c r="J4444" s="589">
        <f t="shared" si="209"/>
        <v>0</v>
      </c>
    </row>
    <row r="4445" spans="1:10">
      <c r="A4445" s="584">
        <v>2016</v>
      </c>
      <c r="B4445" s="585" t="s">
        <v>1131</v>
      </c>
      <c r="C4445" s="585" t="s">
        <v>31</v>
      </c>
      <c r="D4445" s="586">
        <v>27177</v>
      </c>
      <c r="E4445" s="587">
        <v>22.4</v>
      </c>
      <c r="F4445" s="587">
        <f t="shared" si="207"/>
        <v>608764.79999999993</v>
      </c>
      <c r="G4445" s="588">
        <v>2.82</v>
      </c>
      <c r="H4445" s="586">
        <v>9.3000000000000007</v>
      </c>
      <c r="I4445" s="587">
        <f t="shared" si="208"/>
        <v>252746.1</v>
      </c>
      <c r="J4445" s="589">
        <f t="shared" si="209"/>
        <v>0</v>
      </c>
    </row>
    <row r="4446" spans="1:10">
      <c r="A4446" s="584">
        <v>2016</v>
      </c>
      <c r="B4446" s="585" t="s">
        <v>1131</v>
      </c>
      <c r="C4446" s="585" t="s">
        <v>31</v>
      </c>
      <c r="D4446" s="586">
        <v>31850</v>
      </c>
      <c r="E4446" s="587">
        <v>23.84</v>
      </c>
      <c r="F4446" s="587">
        <f t="shared" si="207"/>
        <v>759304</v>
      </c>
      <c r="G4446" s="588">
        <v>2.81</v>
      </c>
      <c r="H4446" s="586">
        <v>8.6999999999999993</v>
      </c>
      <c r="I4446" s="587">
        <f t="shared" si="208"/>
        <v>277095</v>
      </c>
      <c r="J4446" s="589">
        <f t="shared" si="209"/>
        <v>0</v>
      </c>
    </row>
    <row r="4447" spans="1:10">
      <c r="A4447" s="584">
        <v>2016</v>
      </c>
      <c r="B4447" s="585" t="s">
        <v>1131</v>
      </c>
      <c r="C4447" s="585" t="s">
        <v>31</v>
      </c>
      <c r="D4447" s="586">
        <v>37085</v>
      </c>
      <c r="E4447" s="587">
        <v>23.28</v>
      </c>
      <c r="F4447" s="587">
        <f t="shared" si="207"/>
        <v>863338.8</v>
      </c>
      <c r="G4447" s="588">
        <v>2.74</v>
      </c>
      <c r="H4447" s="586">
        <v>6.8</v>
      </c>
      <c r="I4447" s="587">
        <f t="shared" si="208"/>
        <v>252178</v>
      </c>
      <c r="J4447" s="589">
        <f t="shared" si="209"/>
        <v>0</v>
      </c>
    </row>
    <row r="4448" spans="1:10">
      <c r="A4448" s="584">
        <v>2016</v>
      </c>
      <c r="B4448" s="585" t="s">
        <v>1131</v>
      </c>
      <c r="C4448" s="585" t="s">
        <v>31</v>
      </c>
      <c r="D4448" s="586">
        <v>49087</v>
      </c>
      <c r="E4448" s="587">
        <v>23.768000000000001</v>
      </c>
      <c r="F4448" s="587">
        <f t="shared" si="207"/>
        <v>1166699.8160000001</v>
      </c>
      <c r="G4448" s="588">
        <v>2.89</v>
      </c>
      <c r="H4448" s="586">
        <v>8.4</v>
      </c>
      <c r="I4448" s="587">
        <f t="shared" si="208"/>
        <v>412330.8</v>
      </c>
      <c r="J4448" s="589">
        <f t="shared" si="209"/>
        <v>0</v>
      </c>
    </row>
    <row r="4449" spans="1:10">
      <c r="A4449" s="584">
        <v>2016</v>
      </c>
      <c r="B4449" s="585" t="s">
        <v>1131</v>
      </c>
      <c r="C4449" s="585" t="s">
        <v>31</v>
      </c>
      <c r="D4449" s="586">
        <v>88938</v>
      </c>
      <c r="E4449" s="587">
        <v>23.404</v>
      </c>
      <c r="F4449" s="587">
        <f t="shared" si="207"/>
        <v>2081504.952</v>
      </c>
      <c r="G4449" s="588">
        <v>2.73</v>
      </c>
      <c r="H4449" s="586">
        <v>8.5</v>
      </c>
      <c r="I4449" s="587">
        <f t="shared" si="208"/>
        <v>755973</v>
      </c>
      <c r="J4449" s="589">
        <f t="shared" si="209"/>
        <v>0</v>
      </c>
    </row>
    <row r="4450" spans="1:10">
      <c r="A4450" s="584">
        <v>2016</v>
      </c>
      <c r="B4450" s="585" t="s">
        <v>1131</v>
      </c>
      <c r="C4450" s="585" t="s">
        <v>31</v>
      </c>
      <c r="D4450" s="586">
        <v>111623</v>
      </c>
      <c r="E4450" s="587">
        <v>23.588000000000001</v>
      </c>
      <c r="F4450" s="587">
        <f t="shared" si="207"/>
        <v>2632963.324</v>
      </c>
      <c r="G4450" s="588">
        <v>2.87</v>
      </c>
      <c r="H4450" s="586">
        <v>8</v>
      </c>
      <c r="I4450" s="587">
        <f t="shared" si="208"/>
        <v>892984</v>
      </c>
      <c r="J4450" s="589">
        <f t="shared" si="209"/>
        <v>0</v>
      </c>
    </row>
    <row r="4451" spans="1:10">
      <c r="A4451" s="584">
        <v>2016</v>
      </c>
      <c r="B4451" s="585" t="s">
        <v>1127</v>
      </c>
      <c r="C4451" s="585" t="s">
        <v>31</v>
      </c>
      <c r="D4451" s="586">
        <v>300716</v>
      </c>
      <c r="E4451" s="587">
        <v>17.957999999999998</v>
      </c>
      <c r="F4451" s="587">
        <f t="shared" si="207"/>
        <v>5400257.9279999994</v>
      </c>
      <c r="G4451" s="588">
        <v>0.3</v>
      </c>
      <c r="H4451" s="586">
        <v>4.9000000000000004</v>
      </c>
      <c r="I4451" s="587">
        <f t="shared" si="208"/>
        <v>1473508.4000000001</v>
      </c>
      <c r="J4451" s="589">
        <f t="shared" si="209"/>
        <v>0</v>
      </c>
    </row>
    <row r="4452" spans="1:10">
      <c r="A4452" s="584">
        <v>2016</v>
      </c>
      <c r="B4452" s="585" t="s">
        <v>1127</v>
      </c>
      <c r="C4452" s="585" t="s">
        <v>31</v>
      </c>
      <c r="D4452" s="586">
        <v>95714</v>
      </c>
      <c r="E4452" s="587">
        <v>17.917999999999999</v>
      </c>
      <c r="F4452" s="587">
        <f t="shared" si="207"/>
        <v>1715003.4519999998</v>
      </c>
      <c r="G4452" s="588">
        <v>0.26</v>
      </c>
      <c r="H4452" s="586">
        <v>5.2</v>
      </c>
      <c r="I4452" s="587">
        <f t="shared" si="208"/>
        <v>497712.8</v>
      </c>
      <c r="J4452" s="589">
        <f t="shared" si="209"/>
        <v>0</v>
      </c>
    </row>
    <row r="4453" spans="1:10">
      <c r="A4453" s="584">
        <v>2016</v>
      </c>
      <c r="B4453" s="585" t="s">
        <v>1131</v>
      </c>
      <c r="C4453" s="585" t="s">
        <v>31</v>
      </c>
      <c r="D4453" s="586">
        <v>20074</v>
      </c>
      <c r="E4453" s="587">
        <v>24.43</v>
      </c>
      <c r="F4453" s="587">
        <f t="shared" si="207"/>
        <v>490407.82</v>
      </c>
      <c r="G4453" s="588">
        <v>3.3</v>
      </c>
      <c r="H4453" s="586">
        <v>9.3000000000000007</v>
      </c>
      <c r="I4453" s="587">
        <f t="shared" si="208"/>
        <v>186688.2</v>
      </c>
      <c r="J4453" s="589">
        <f t="shared" si="209"/>
        <v>0</v>
      </c>
    </row>
    <row r="4454" spans="1:10">
      <c r="A4454" s="584">
        <v>2016</v>
      </c>
      <c r="B4454" s="585" t="s">
        <v>1131</v>
      </c>
      <c r="C4454" s="585" t="s">
        <v>31</v>
      </c>
      <c r="D4454" s="586">
        <v>25031</v>
      </c>
      <c r="E4454" s="587">
        <v>24.32</v>
      </c>
      <c r="F4454" s="587">
        <f t="shared" si="207"/>
        <v>608753.92000000004</v>
      </c>
      <c r="G4454" s="588">
        <v>3.4</v>
      </c>
      <c r="H4454" s="586">
        <v>9.6999999999999993</v>
      </c>
      <c r="I4454" s="587">
        <f t="shared" si="208"/>
        <v>242800.69999999998</v>
      </c>
      <c r="J4454" s="589">
        <f t="shared" si="209"/>
        <v>0</v>
      </c>
    </row>
    <row r="4455" spans="1:10">
      <c r="A4455" s="584">
        <v>2016</v>
      </c>
      <c r="B4455" s="585" t="s">
        <v>1131</v>
      </c>
      <c r="C4455" s="585" t="s">
        <v>31</v>
      </c>
      <c r="D4455" s="586">
        <v>8028</v>
      </c>
      <c r="E4455" s="587">
        <v>24.26</v>
      </c>
      <c r="F4455" s="587">
        <f t="shared" si="207"/>
        <v>194759.28</v>
      </c>
      <c r="G4455" s="588">
        <v>3.42</v>
      </c>
      <c r="H4455" s="586">
        <v>9.8000000000000007</v>
      </c>
      <c r="I4455" s="587">
        <f t="shared" si="208"/>
        <v>78674.400000000009</v>
      </c>
      <c r="J4455" s="589">
        <f t="shared" si="209"/>
        <v>0</v>
      </c>
    </row>
    <row r="4456" spans="1:10">
      <c r="A4456" s="584">
        <v>2016</v>
      </c>
      <c r="B4456" s="585" t="s">
        <v>1131</v>
      </c>
      <c r="C4456" s="585" t="s">
        <v>31</v>
      </c>
      <c r="D4456" s="586">
        <v>7745</v>
      </c>
      <c r="E4456" s="587">
        <v>24.34</v>
      </c>
      <c r="F4456" s="587">
        <f t="shared" si="207"/>
        <v>188513.3</v>
      </c>
      <c r="G4456" s="588">
        <v>1.47</v>
      </c>
      <c r="H4456" s="586">
        <v>10.1</v>
      </c>
      <c r="I4456" s="587">
        <f t="shared" si="208"/>
        <v>78224.5</v>
      </c>
      <c r="J4456" s="589">
        <f t="shared" si="209"/>
        <v>0</v>
      </c>
    </row>
    <row r="4457" spans="1:10">
      <c r="A4457" s="584">
        <v>2016</v>
      </c>
      <c r="B4457" s="585" t="s">
        <v>1127</v>
      </c>
      <c r="C4457" s="585" t="s">
        <v>31</v>
      </c>
      <c r="D4457" s="586">
        <v>30286</v>
      </c>
      <c r="E4457" s="587">
        <v>18.16</v>
      </c>
      <c r="F4457" s="587">
        <f t="shared" si="207"/>
        <v>549993.76</v>
      </c>
      <c r="G4457" s="588">
        <v>0.27</v>
      </c>
      <c r="H4457" s="586">
        <v>4.5999999999999996</v>
      </c>
      <c r="I4457" s="587">
        <f t="shared" si="208"/>
        <v>139315.59999999998</v>
      </c>
      <c r="J4457" s="589">
        <f t="shared" si="209"/>
        <v>0</v>
      </c>
    </row>
    <row r="4458" spans="1:10">
      <c r="A4458" s="584">
        <v>2016</v>
      </c>
      <c r="B4458" s="585" t="s">
        <v>1127</v>
      </c>
      <c r="C4458" s="585" t="s">
        <v>31</v>
      </c>
      <c r="D4458" s="586">
        <v>75831</v>
      </c>
      <c r="E4458" s="587">
        <v>16.940000000000001</v>
      </c>
      <c r="F4458" s="587">
        <f t="shared" si="207"/>
        <v>1284577.1400000001</v>
      </c>
      <c r="G4458" s="588">
        <v>0.28999999999999998</v>
      </c>
      <c r="H4458" s="586">
        <v>5.5</v>
      </c>
      <c r="I4458" s="587">
        <f t="shared" si="208"/>
        <v>417070.5</v>
      </c>
      <c r="J4458" s="589">
        <f t="shared" si="209"/>
        <v>0</v>
      </c>
    </row>
    <row r="4459" spans="1:10">
      <c r="A4459" s="584">
        <v>2016</v>
      </c>
      <c r="B4459" s="585" t="s">
        <v>1127</v>
      </c>
      <c r="C4459" s="585" t="s">
        <v>31</v>
      </c>
      <c r="D4459" s="586">
        <v>29570</v>
      </c>
      <c r="E4459" s="587">
        <v>16.93</v>
      </c>
      <c r="F4459" s="587">
        <f t="shared" si="207"/>
        <v>500620.1</v>
      </c>
      <c r="G4459" s="588">
        <v>0.31</v>
      </c>
      <c r="H4459" s="586">
        <v>5.5</v>
      </c>
      <c r="I4459" s="587">
        <f t="shared" si="208"/>
        <v>162635</v>
      </c>
      <c r="J4459" s="589">
        <f t="shared" si="209"/>
        <v>0</v>
      </c>
    </row>
    <row r="4460" spans="1:10">
      <c r="A4460" s="584">
        <v>2016</v>
      </c>
      <c r="B4460" s="585" t="s">
        <v>1131</v>
      </c>
      <c r="C4460" s="585" t="s">
        <v>31</v>
      </c>
      <c r="D4460" s="586">
        <v>11858</v>
      </c>
      <c r="E4460" s="587">
        <v>24.89</v>
      </c>
      <c r="F4460" s="587">
        <f t="shared" si="207"/>
        <v>295145.62</v>
      </c>
      <c r="G4460" s="588">
        <v>0.84</v>
      </c>
      <c r="H4460" s="586">
        <v>11.1</v>
      </c>
      <c r="I4460" s="587">
        <f t="shared" si="208"/>
        <v>131623.79999999999</v>
      </c>
      <c r="J4460" s="589">
        <f t="shared" si="209"/>
        <v>0</v>
      </c>
    </row>
    <row r="4461" spans="1:10">
      <c r="A4461" s="584">
        <v>2016</v>
      </c>
      <c r="B4461" s="585" t="s">
        <v>1131</v>
      </c>
      <c r="C4461" s="585" t="s">
        <v>31</v>
      </c>
      <c r="D4461" s="586">
        <v>11526</v>
      </c>
      <c r="E4461" s="587">
        <v>25.57</v>
      </c>
      <c r="F4461" s="587">
        <f t="shared" si="207"/>
        <v>294719.82</v>
      </c>
      <c r="G4461" s="588">
        <v>0.89</v>
      </c>
      <c r="H4461" s="586">
        <v>8.6</v>
      </c>
      <c r="I4461" s="587">
        <f t="shared" si="208"/>
        <v>99123.599999999991</v>
      </c>
      <c r="J4461" s="589">
        <f t="shared" si="209"/>
        <v>0</v>
      </c>
    </row>
    <row r="4462" spans="1:10">
      <c r="A4462" s="584">
        <v>2016</v>
      </c>
      <c r="B4462" s="585" t="s">
        <v>1131</v>
      </c>
      <c r="C4462" s="585" t="s">
        <v>31</v>
      </c>
      <c r="D4462" s="586">
        <v>15350</v>
      </c>
      <c r="E4462" s="587">
        <v>26.29</v>
      </c>
      <c r="F4462" s="587">
        <f t="shared" si="207"/>
        <v>403551.5</v>
      </c>
      <c r="G4462" s="588">
        <v>2.96</v>
      </c>
      <c r="H4462" s="586">
        <v>7.6</v>
      </c>
      <c r="I4462" s="587">
        <f t="shared" si="208"/>
        <v>116660</v>
      </c>
      <c r="J4462" s="589">
        <f t="shared" si="209"/>
        <v>0</v>
      </c>
    </row>
    <row r="4463" spans="1:10">
      <c r="A4463" s="584">
        <v>2016</v>
      </c>
      <c r="B4463" s="585" t="s">
        <v>1131</v>
      </c>
      <c r="C4463" s="585" t="s">
        <v>31</v>
      </c>
      <c r="D4463" s="586">
        <v>15106</v>
      </c>
      <c r="E4463" s="587">
        <v>25.5</v>
      </c>
      <c r="F4463" s="587">
        <f t="shared" si="207"/>
        <v>385203</v>
      </c>
      <c r="G4463" s="588">
        <v>2.19</v>
      </c>
      <c r="H4463" s="586">
        <v>8.3000000000000007</v>
      </c>
      <c r="I4463" s="587">
        <f t="shared" si="208"/>
        <v>125379.80000000002</v>
      </c>
      <c r="J4463" s="589">
        <f t="shared" si="209"/>
        <v>0</v>
      </c>
    </row>
    <row r="4464" spans="1:10">
      <c r="A4464" s="584">
        <v>2016</v>
      </c>
      <c r="B4464" s="585" t="s">
        <v>1131</v>
      </c>
      <c r="C4464" s="585" t="s">
        <v>31</v>
      </c>
      <c r="D4464" s="586">
        <v>30488</v>
      </c>
      <c r="E4464" s="587">
        <v>25.77</v>
      </c>
      <c r="F4464" s="587">
        <f t="shared" si="207"/>
        <v>785675.76</v>
      </c>
      <c r="G4464" s="588">
        <v>2.66</v>
      </c>
      <c r="H4464" s="586">
        <v>7.9</v>
      </c>
      <c r="I4464" s="587">
        <f t="shared" si="208"/>
        <v>240855.2</v>
      </c>
      <c r="J4464" s="589">
        <f t="shared" si="209"/>
        <v>0</v>
      </c>
    </row>
    <row r="4465" spans="1:10">
      <c r="A4465" s="584">
        <v>2016</v>
      </c>
      <c r="B4465" s="585" t="s">
        <v>1131</v>
      </c>
      <c r="C4465" s="585" t="s">
        <v>31</v>
      </c>
      <c r="D4465" s="586">
        <v>60796</v>
      </c>
      <c r="E4465" s="587">
        <v>25.77</v>
      </c>
      <c r="F4465" s="587">
        <f t="shared" si="207"/>
        <v>1566712.92</v>
      </c>
      <c r="G4465" s="588">
        <v>2.54</v>
      </c>
      <c r="H4465" s="586">
        <v>7.9</v>
      </c>
      <c r="I4465" s="587">
        <f t="shared" si="208"/>
        <v>480288.4</v>
      </c>
      <c r="J4465" s="589">
        <f t="shared" si="209"/>
        <v>0</v>
      </c>
    </row>
    <row r="4466" spans="1:10">
      <c r="A4466" s="584">
        <v>2016</v>
      </c>
      <c r="B4466" s="585" t="s">
        <v>1131</v>
      </c>
      <c r="C4466" s="585" t="s">
        <v>31</v>
      </c>
      <c r="D4466" s="586">
        <v>15347</v>
      </c>
      <c r="E4466" s="587">
        <v>26.15</v>
      </c>
      <c r="F4466" s="587">
        <f t="shared" si="207"/>
        <v>401324.05</v>
      </c>
      <c r="G4466" s="588">
        <v>2.86</v>
      </c>
      <c r="H4466" s="586">
        <v>7</v>
      </c>
      <c r="I4466" s="587">
        <f t="shared" si="208"/>
        <v>107429</v>
      </c>
      <c r="J4466" s="589">
        <f t="shared" si="209"/>
        <v>0</v>
      </c>
    </row>
    <row r="4467" spans="1:10">
      <c r="A4467" s="584">
        <v>2016</v>
      </c>
      <c r="B4467" s="585" t="s">
        <v>1131</v>
      </c>
      <c r="C4467" s="585" t="s">
        <v>31</v>
      </c>
      <c r="D4467" s="586">
        <v>15096</v>
      </c>
      <c r="E4467" s="587">
        <v>26.32</v>
      </c>
      <c r="F4467" s="587">
        <f t="shared" si="207"/>
        <v>397326.72000000003</v>
      </c>
      <c r="G4467" s="588">
        <v>2.2400000000000002</v>
      </c>
      <c r="H4467" s="586">
        <v>7.6</v>
      </c>
      <c r="I4467" s="587">
        <f t="shared" si="208"/>
        <v>114729.59999999999</v>
      </c>
      <c r="J4467" s="589">
        <f t="shared" si="209"/>
        <v>0</v>
      </c>
    </row>
    <row r="4468" spans="1:10">
      <c r="A4468" s="584">
        <v>2016</v>
      </c>
      <c r="B4468" s="585" t="s">
        <v>1127</v>
      </c>
      <c r="C4468" s="585" t="s">
        <v>31</v>
      </c>
      <c r="D4468" s="586">
        <v>31783</v>
      </c>
      <c r="E4468" s="587">
        <v>17.698</v>
      </c>
      <c r="F4468" s="587">
        <f t="shared" si="207"/>
        <v>562495.53399999999</v>
      </c>
      <c r="G4468" s="588">
        <v>0.2</v>
      </c>
      <c r="H4468" s="586">
        <v>4.3</v>
      </c>
      <c r="I4468" s="587">
        <f t="shared" si="208"/>
        <v>136666.9</v>
      </c>
      <c r="J4468" s="589">
        <f t="shared" si="209"/>
        <v>0</v>
      </c>
    </row>
    <row r="4469" spans="1:10">
      <c r="A4469" s="584">
        <v>2016</v>
      </c>
      <c r="B4469" s="585" t="s">
        <v>1127</v>
      </c>
      <c r="C4469" s="585" t="s">
        <v>31</v>
      </c>
      <c r="D4469" s="586">
        <v>15992</v>
      </c>
      <c r="E4469" s="587">
        <v>17.829999999999998</v>
      </c>
      <c r="F4469" s="587">
        <f t="shared" si="207"/>
        <v>285137.36</v>
      </c>
      <c r="G4469" s="588">
        <v>0.24</v>
      </c>
      <c r="H4469" s="586">
        <v>5.8</v>
      </c>
      <c r="I4469" s="587">
        <f t="shared" si="208"/>
        <v>92753.599999999991</v>
      </c>
      <c r="J4469" s="589">
        <f t="shared" si="209"/>
        <v>0</v>
      </c>
    </row>
    <row r="4470" spans="1:10">
      <c r="A4470" s="584">
        <v>2016</v>
      </c>
      <c r="B4470" s="585" t="s">
        <v>1127</v>
      </c>
      <c r="C4470" s="585" t="s">
        <v>31</v>
      </c>
      <c r="D4470" s="586">
        <v>15944</v>
      </c>
      <c r="E4470" s="587">
        <v>17.765999999999998</v>
      </c>
      <c r="F4470" s="587">
        <f t="shared" si="207"/>
        <v>283261.10399999999</v>
      </c>
      <c r="G4470" s="588">
        <v>0.24</v>
      </c>
      <c r="H4470" s="586">
        <v>5.9</v>
      </c>
      <c r="I4470" s="587">
        <f t="shared" si="208"/>
        <v>94069.6</v>
      </c>
      <c r="J4470" s="589">
        <f t="shared" si="209"/>
        <v>0</v>
      </c>
    </row>
    <row r="4471" spans="1:10">
      <c r="A4471" s="584">
        <v>2016</v>
      </c>
      <c r="B4471" s="585" t="s">
        <v>1127</v>
      </c>
      <c r="C4471" s="585" t="s">
        <v>31</v>
      </c>
      <c r="D4471" s="586">
        <v>15891</v>
      </c>
      <c r="E4471" s="587">
        <v>18.286000000000001</v>
      </c>
      <c r="F4471" s="587">
        <f t="shared" si="207"/>
        <v>290582.826</v>
      </c>
      <c r="G4471" s="588">
        <v>0.26</v>
      </c>
      <c r="H4471" s="586">
        <v>4.2</v>
      </c>
      <c r="I4471" s="587">
        <f t="shared" si="208"/>
        <v>66742.2</v>
      </c>
      <c r="J4471" s="589">
        <f t="shared" si="209"/>
        <v>0</v>
      </c>
    </row>
    <row r="4472" spans="1:10">
      <c r="A4472" s="584">
        <v>2016</v>
      </c>
      <c r="B4472" s="585" t="s">
        <v>1127</v>
      </c>
      <c r="C4472" s="585" t="s">
        <v>31</v>
      </c>
      <c r="D4472" s="586">
        <v>79513</v>
      </c>
      <c r="E4472" s="587">
        <v>17.946999999999999</v>
      </c>
      <c r="F4472" s="587">
        <f t="shared" si="207"/>
        <v>1427019.811</v>
      </c>
      <c r="G4472" s="588">
        <v>0.26</v>
      </c>
      <c r="H4472" s="586">
        <v>5.3</v>
      </c>
      <c r="I4472" s="587">
        <f t="shared" si="208"/>
        <v>421418.89999999997</v>
      </c>
      <c r="J4472" s="589">
        <f t="shared" si="209"/>
        <v>0</v>
      </c>
    </row>
    <row r="4473" spans="1:10">
      <c r="A4473" s="584">
        <v>2016</v>
      </c>
      <c r="B4473" s="585" t="s">
        <v>1127</v>
      </c>
      <c r="C4473" s="585" t="s">
        <v>31</v>
      </c>
      <c r="D4473" s="586">
        <v>31784</v>
      </c>
      <c r="E4473" s="587">
        <v>18.111000000000001</v>
      </c>
      <c r="F4473" s="587">
        <f t="shared" si="207"/>
        <v>575640.02399999998</v>
      </c>
      <c r="G4473" s="588">
        <v>0.37</v>
      </c>
      <c r="H4473" s="586">
        <v>4.5</v>
      </c>
      <c r="I4473" s="587">
        <f t="shared" si="208"/>
        <v>143028</v>
      </c>
      <c r="J4473" s="589">
        <f t="shared" si="209"/>
        <v>0</v>
      </c>
    </row>
    <row r="4474" spans="1:10">
      <c r="A4474" s="584">
        <v>2016</v>
      </c>
      <c r="B4474" s="585" t="s">
        <v>1127</v>
      </c>
      <c r="C4474" s="585" t="s">
        <v>31</v>
      </c>
      <c r="D4474" s="586">
        <v>31917</v>
      </c>
      <c r="E4474" s="587">
        <v>17.925000000000001</v>
      </c>
      <c r="F4474" s="587">
        <f t="shared" si="207"/>
        <v>572112.22499999998</v>
      </c>
      <c r="G4474" s="588">
        <v>0.23</v>
      </c>
      <c r="H4474" s="586">
        <v>5.3</v>
      </c>
      <c r="I4474" s="587">
        <f t="shared" si="208"/>
        <v>169160.1</v>
      </c>
      <c r="J4474" s="589">
        <f t="shared" si="209"/>
        <v>0</v>
      </c>
    </row>
    <row r="4475" spans="1:10">
      <c r="A4475" s="584">
        <v>2016</v>
      </c>
      <c r="B4475" s="585" t="s">
        <v>1127</v>
      </c>
      <c r="C4475" s="585" t="s">
        <v>31</v>
      </c>
      <c r="D4475" s="586">
        <v>31763</v>
      </c>
      <c r="E4475" s="587">
        <v>17.923999999999999</v>
      </c>
      <c r="F4475" s="587">
        <f t="shared" si="207"/>
        <v>569320.01199999999</v>
      </c>
      <c r="G4475" s="588">
        <v>0.25</v>
      </c>
      <c r="H4475" s="586">
        <v>5.3</v>
      </c>
      <c r="I4475" s="587">
        <f t="shared" si="208"/>
        <v>168343.9</v>
      </c>
      <c r="J4475" s="589">
        <f t="shared" si="209"/>
        <v>0</v>
      </c>
    </row>
    <row r="4476" spans="1:10">
      <c r="A4476" s="584">
        <v>2016</v>
      </c>
      <c r="B4476" s="585" t="s">
        <v>1127</v>
      </c>
      <c r="C4476" s="585" t="s">
        <v>31</v>
      </c>
      <c r="D4476" s="586">
        <v>31723</v>
      </c>
      <c r="E4476" s="587">
        <v>18.052</v>
      </c>
      <c r="F4476" s="587">
        <f t="shared" si="207"/>
        <v>572663.59600000002</v>
      </c>
      <c r="G4476" s="588">
        <v>0.25</v>
      </c>
      <c r="H4476" s="586">
        <v>4.9000000000000004</v>
      </c>
      <c r="I4476" s="587">
        <f t="shared" si="208"/>
        <v>155442.70000000001</v>
      </c>
      <c r="J4476" s="589">
        <f t="shared" si="209"/>
        <v>0</v>
      </c>
    </row>
    <row r="4477" spans="1:10">
      <c r="A4477" s="584">
        <v>2016</v>
      </c>
      <c r="B4477" s="585" t="s">
        <v>1127</v>
      </c>
      <c r="C4477" s="585" t="s">
        <v>31</v>
      </c>
      <c r="D4477" s="586">
        <v>15821</v>
      </c>
      <c r="E4477" s="587">
        <v>17.654</v>
      </c>
      <c r="F4477" s="587">
        <f t="shared" si="207"/>
        <v>279303.93400000001</v>
      </c>
      <c r="G4477" s="588">
        <v>0.2</v>
      </c>
      <c r="H4477" s="586">
        <v>4.0999999999999996</v>
      </c>
      <c r="I4477" s="587">
        <f t="shared" si="208"/>
        <v>64866.099999999991</v>
      </c>
      <c r="J4477" s="589">
        <f t="shared" si="209"/>
        <v>0</v>
      </c>
    </row>
    <row r="4478" spans="1:10">
      <c r="A4478" s="584">
        <v>2016</v>
      </c>
      <c r="B4478" s="585" t="s">
        <v>1127</v>
      </c>
      <c r="C4478" s="585" t="s">
        <v>31</v>
      </c>
      <c r="D4478" s="586">
        <v>15881</v>
      </c>
      <c r="E4478" s="587">
        <v>17.757999999999999</v>
      </c>
      <c r="F4478" s="587">
        <f t="shared" si="207"/>
        <v>282014.79800000001</v>
      </c>
      <c r="G4478" s="588">
        <v>0.26</v>
      </c>
      <c r="H4478" s="586">
        <v>4.8</v>
      </c>
      <c r="I4478" s="587">
        <f t="shared" si="208"/>
        <v>76228.800000000003</v>
      </c>
      <c r="J4478" s="589">
        <f t="shared" si="209"/>
        <v>0</v>
      </c>
    </row>
    <row r="4479" spans="1:10">
      <c r="A4479" s="584">
        <v>2016</v>
      </c>
      <c r="B4479" s="585" t="s">
        <v>1127</v>
      </c>
      <c r="C4479" s="585" t="s">
        <v>31</v>
      </c>
      <c r="D4479" s="586">
        <v>15885</v>
      </c>
      <c r="E4479" s="587">
        <v>18.111999999999998</v>
      </c>
      <c r="F4479" s="587">
        <f t="shared" si="207"/>
        <v>287709.12</v>
      </c>
      <c r="G4479" s="588">
        <v>0.22</v>
      </c>
      <c r="H4479" s="586">
        <v>4.9000000000000004</v>
      </c>
      <c r="I4479" s="587">
        <f t="shared" si="208"/>
        <v>77836.5</v>
      </c>
      <c r="J4479" s="589">
        <f t="shared" si="209"/>
        <v>0</v>
      </c>
    </row>
    <row r="4480" spans="1:10">
      <c r="A4480" s="584">
        <v>2016</v>
      </c>
      <c r="B4480" s="585" t="s">
        <v>1131</v>
      </c>
      <c r="C4480" s="585" t="s">
        <v>31</v>
      </c>
      <c r="D4480" s="586">
        <v>15745</v>
      </c>
      <c r="E4480" s="587">
        <v>25.8</v>
      </c>
      <c r="F4480" s="587">
        <f t="shared" si="207"/>
        <v>406221</v>
      </c>
      <c r="G4480" s="588">
        <v>2.25</v>
      </c>
      <c r="H4480" s="586">
        <v>7.6</v>
      </c>
      <c r="I4480" s="587">
        <f t="shared" si="208"/>
        <v>119662</v>
      </c>
      <c r="J4480" s="589">
        <f t="shared" si="209"/>
        <v>0</v>
      </c>
    </row>
    <row r="4481" spans="1:10">
      <c r="A4481" s="584">
        <v>2016</v>
      </c>
      <c r="B4481" s="585" t="s">
        <v>1127</v>
      </c>
      <c r="C4481" s="585" t="s">
        <v>31</v>
      </c>
      <c r="D4481" s="586">
        <v>15007</v>
      </c>
      <c r="E4481" s="587">
        <v>17.763999999999999</v>
      </c>
      <c r="F4481" s="587">
        <f t="shared" si="207"/>
        <v>266584.348</v>
      </c>
      <c r="G4481" s="588">
        <v>0.27</v>
      </c>
      <c r="H4481" s="586">
        <v>5.4</v>
      </c>
      <c r="I4481" s="587">
        <f t="shared" si="208"/>
        <v>81037.8</v>
      </c>
      <c r="J4481" s="589">
        <f t="shared" si="209"/>
        <v>0</v>
      </c>
    </row>
    <row r="4482" spans="1:10">
      <c r="A4482" s="584">
        <v>2016</v>
      </c>
      <c r="B4482" s="585" t="s">
        <v>1131</v>
      </c>
      <c r="C4482" s="585" t="s">
        <v>31</v>
      </c>
      <c r="D4482" s="586">
        <v>46957</v>
      </c>
      <c r="E4482" s="587">
        <v>25.9</v>
      </c>
      <c r="F4482" s="587">
        <f t="shared" si="207"/>
        <v>1216186.3</v>
      </c>
      <c r="G4482" s="588">
        <v>2.4</v>
      </c>
      <c r="H4482" s="586">
        <v>7.6</v>
      </c>
      <c r="I4482" s="587">
        <f t="shared" si="208"/>
        <v>356873.2</v>
      </c>
      <c r="J4482" s="589">
        <f t="shared" si="209"/>
        <v>0</v>
      </c>
    </row>
    <row r="4483" spans="1:10">
      <c r="A4483" s="584">
        <v>2016</v>
      </c>
      <c r="B4483" s="585" t="s">
        <v>1127</v>
      </c>
      <c r="C4483" s="585" t="s">
        <v>31</v>
      </c>
      <c r="D4483" s="586">
        <v>15730</v>
      </c>
      <c r="E4483" s="587">
        <v>18</v>
      </c>
      <c r="F4483" s="587">
        <f t="shared" ref="F4483:F4546" si="210">E4483*D4483</f>
        <v>283140</v>
      </c>
      <c r="G4483" s="588">
        <v>0.28999999999999998</v>
      </c>
      <c r="H4483" s="586">
        <v>4.5999999999999996</v>
      </c>
      <c r="I4483" s="587">
        <f t="shared" ref="I4483:I4546" si="211">H4483*D4483</f>
        <v>72358</v>
      </c>
      <c r="J4483" s="589">
        <f t="shared" ref="J4483:J4546" si="212">IF(B4483="LIG",1,0)</f>
        <v>0</v>
      </c>
    </row>
    <row r="4484" spans="1:10">
      <c r="A4484" s="584">
        <v>2016</v>
      </c>
      <c r="B4484" s="585" t="s">
        <v>1127</v>
      </c>
      <c r="C4484" s="585" t="s">
        <v>31</v>
      </c>
      <c r="D4484" s="586">
        <v>15695</v>
      </c>
      <c r="E4484" s="587">
        <v>17.899999999999999</v>
      </c>
      <c r="F4484" s="587">
        <f t="shared" si="210"/>
        <v>280940.5</v>
      </c>
      <c r="G4484" s="588">
        <v>0.3</v>
      </c>
      <c r="H4484" s="586">
        <v>4.5999999999999996</v>
      </c>
      <c r="I4484" s="587">
        <f t="shared" si="211"/>
        <v>72197</v>
      </c>
      <c r="J4484" s="589">
        <f t="shared" si="212"/>
        <v>0</v>
      </c>
    </row>
    <row r="4485" spans="1:10">
      <c r="A4485" s="584">
        <v>2016</v>
      </c>
      <c r="B4485" s="585" t="s">
        <v>1127</v>
      </c>
      <c r="C4485" s="585" t="s">
        <v>31</v>
      </c>
      <c r="D4485" s="586">
        <v>15841</v>
      </c>
      <c r="E4485" s="587">
        <v>17.899999999999999</v>
      </c>
      <c r="F4485" s="587">
        <f t="shared" si="210"/>
        <v>283553.89999999997</v>
      </c>
      <c r="G4485" s="588">
        <v>0.23</v>
      </c>
      <c r="H4485" s="586">
        <v>5.3</v>
      </c>
      <c r="I4485" s="587">
        <f t="shared" si="211"/>
        <v>83957.3</v>
      </c>
      <c r="J4485" s="589">
        <f t="shared" si="212"/>
        <v>0</v>
      </c>
    </row>
    <row r="4486" spans="1:10">
      <c r="A4486" s="584">
        <v>2016</v>
      </c>
      <c r="B4486" s="585" t="s">
        <v>1127</v>
      </c>
      <c r="C4486" s="585" t="s">
        <v>31</v>
      </c>
      <c r="D4486" s="586">
        <v>31532</v>
      </c>
      <c r="E4486" s="587">
        <v>18.100000000000001</v>
      </c>
      <c r="F4486" s="587">
        <f t="shared" si="210"/>
        <v>570729.20000000007</v>
      </c>
      <c r="G4486" s="588">
        <v>0.28000000000000003</v>
      </c>
      <c r="H4486" s="586">
        <v>4.8</v>
      </c>
      <c r="I4486" s="587">
        <f t="shared" si="211"/>
        <v>151353.60000000001</v>
      </c>
      <c r="J4486" s="589">
        <f t="shared" si="212"/>
        <v>0</v>
      </c>
    </row>
    <row r="4487" spans="1:10">
      <c r="A4487" s="584">
        <v>2016</v>
      </c>
      <c r="B4487" s="585" t="s">
        <v>1127</v>
      </c>
      <c r="C4487" s="585" t="s">
        <v>31</v>
      </c>
      <c r="D4487" s="586">
        <v>44484</v>
      </c>
      <c r="E4487" s="587">
        <v>17.474</v>
      </c>
      <c r="F4487" s="587">
        <f t="shared" si="210"/>
        <v>777313.41599999997</v>
      </c>
      <c r="G4487" s="588">
        <v>0.19</v>
      </c>
      <c r="H4487" s="586">
        <v>4.8</v>
      </c>
      <c r="I4487" s="587">
        <f t="shared" si="211"/>
        <v>213523.19999999998</v>
      </c>
      <c r="J4487" s="589">
        <f t="shared" si="212"/>
        <v>0</v>
      </c>
    </row>
    <row r="4488" spans="1:10">
      <c r="A4488" s="584">
        <v>2016</v>
      </c>
      <c r="B4488" s="585" t="s">
        <v>1127</v>
      </c>
      <c r="C4488" s="585" t="s">
        <v>31</v>
      </c>
      <c r="D4488" s="586">
        <v>45468</v>
      </c>
      <c r="E4488" s="587">
        <v>17.8</v>
      </c>
      <c r="F4488" s="587">
        <f t="shared" si="210"/>
        <v>809330.4</v>
      </c>
      <c r="G4488" s="588">
        <v>0.23</v>
      </c>
      <c r="H4488" s="586">
        <v>5.5</v>
      </c>
      <c r="I4488" s="587">
        <f t="shared" si="211"/>
        <v>250074</v>
      </c>
      <c r="J4488" s="589">
        <f t="shared" si="212"/>
        <v>0</v>
      </c>
    </row>
    <row r="4489" spans="1:10">
      <c r="A4489" s="584">
        <v>2016</v>
      </c>
      <c r="B4489" s="585" t="s">
        <v>1127</v>
      </c>
      <c r="C4489" s="585" t="s">
        <v>31</v>
      </c>
      <c r="D4489" s="586">
        <v>46448</v>
      </c>
      <c r="E4489" s="587">
        <v>17.713000000000001</v>
      </c>
      <c r="F4489" s="587">
        <f t="shared" si="210"/>
        <v>822733.424</v>
      </c>
      <c r="G4489" s="588">
        <v>0.24</v>
      </c>
      <c r="H4489" s="586">
        <v>5.6</v>
      </c>
      <c r="I4489" s="587">
        <f t="shared" si="211"/>
        <v>260108.79999999999</v>
      </c>
      <c r="J4489" s="589">
        <f t="shared" si="212"/>
        <v>0</v>
      </c>
    </row>
    <row r="4490" spans="1:10">
      <c r="A4490" s="584">
        <v>2016</v>
      </c>
      <c r="B4490" s="585" t="s">
        <v>1127</v>
      </c>
      <c r="C4490" s="585" t="s">
        <v>31</v>
      </c>
      <c r="D4490" s="586">
        <v>78405</v>
      </c>
      <c r="E4490" s="587">
        <v>17.529</v>
      </c>
      <c r="F4490" s="587">
        <f t="shared" si="210"/>
        <v>1374361.2449999999</v>
      </c>
      <c r="G4490" s="588">
        <v>0.19</v>
      </c>
      <c r="H4490" s="586">
        <v>4.4000000000000004</v>
      </c>
      <c r="I4490" s="587">
        <f t="shared" si="211"/>
        <v>344982</v>
      </c>
      <c r="J4490" s="589">
        <f t="shared" si="212"/>
        <v>0</v>
      </c>
    </row>
    <row r="4491" spans="1:10">
      <c r="A4491" s="584">
        <v>2016</v>
      </c>
      <c r="B4491" s="585" t="s">
        <v>1127</v>
      </c>
      <c r="C4491" s="585" t="s">
        <v>31</v>
      </c>
      <c r="D4491" s="586">
        <v>110267</v>
      </c>
      <c r="E4491" s="587">
        <v>17.899999999999999</v>
      </c>
      <c r="F4491" s="587">
        <f t="shared" si="210"/>
        <v>1973779.2999999998</v>
      </c>
      <c r="G4491" s="588">
        <v>0.28999999999999998</v>
      </c>
      <c r="H4491" s="586">
        <v>5.0999999999999996</v>
      </c>
      <c r="I4491" s="587">
        <f t="shared" si="211"/>
        <v>562361.69999999995</v>
      </c>
      <c r="J4491" s="589">
        <f t="shared" si="212"/>
        <v>0</v>
      </c>
    </row>
    <row r="4492" spans="1:10">
      <c r="A4492" s="584">
        <v>2016</v>
      </c>
      <c r="B4492" s="585" t="s">
        <v>1131</v>
      </c>
      <c r="C4492" s="585" t="s">
        <v>31</v>
      </c>
      <c r="D4492" s="586">
        <v>14614</v>
      </c>
      <c r="E4492" s="587">
        <v>26.012</v>
      </c>
      <c r="F4492" s="587">
        <f t="shared" si="210"/>
        <v>380139.36800000002</v>
      </c>
      <c r="G4492" s="588">
        <v>2.58</v>
      </c>
      <c r="H4492" s="586">
        <v>7.7</v>
      </c>
      <c r="I4492" s="587">
        <f t="shared" si="211"/>
        <v>112527.8</v>
      </c>
      <c r="J4492" s="589">
        <f t="shared" si="212"/>
        <v>0</v>
      </c>
    </row>
    <row r="4493" spans="1:10">
      <c r="A4493" s="584">
        <v>2016</v>
      </c>
      <c r="B4493" s="585" t="s">
        <v>1131</v>
      </c>
      <c r="C4493" s="585" t="s">
        <v>31</v>
      </c>
      <c r="D4493" s="586">
        <v>51680</v>
      </c>
      <c r="E4493" s="587">
        <v>26.04</v>
      </c>
      <c r="F4493" s="587">
        <f t="shared" si="210"/>
        <v>1345747.2</v>
      </c>
      <c r="G4493" s="588">
        <v>2.1800000000000002</v>
      </c>
      <c r="H4493" s="586">
        <v>7.6</v>
      </c>
      <c r="I4493" s="587">
        <f t="shared" si="211"/>
        <v>392768</v>
      </c>
      <c r="J4493" s="589">
        <f t="shared" si="212"/>
        <v>0</v>
      </c>
    </row>
    <row r="4494" spans="1:10">
      <c r="A4494" s="584">
        <v>2016</v>
      </c>
      <c r="B4494" s="585" t="s">
        <v>1131</v>
      </c>
      <c r="C4494" s="585" t="s">
        <v>31</v>
      </c>
      <c r="D4494" s="586">
        <v>24255</v>
      </c>
      <c r="E4494" s="587">
        <v>26.071000000000002</v>
      </c>
      <c r="F4494" s="587">
        <f t="shared" si="210"/>
        <v>632352.10499999998</v>
      </c>
      <c r="G4494" s="588">
        <v>2.21</v>
      </c>
      <c r="H4494" s="586">
        <v>7.4</v>
      </c>
      <c r="I4494" s="587">
        <f t="shared" si="211"/>
        <v>179487</v>
      </c>
      <c r="J4494" s="589">
        <f t="shared" si="212"/>
        <v>0</v>
      </c>
    </row>
    <row r="4495" spans="1:10">
      <c r="A4495" s="584">
        <v>2016</v>
      </c>
      <c r="B4495" s="585" t="s">
        <v>1131</v>
      </c>
      <c r="C4495" s="585" t="s">
        <v>31</v>
      </c>
      <c r="D4495" s="586">
        <v>6266</v>
      </c>
      <c r="E4495" s="587">
        <v>26.09</v>
      </c>
      <c r="F4495" s="587">
        <f t="shared" si="210"/>
        <v>163479.94</v>
      </c>
      <c r="G4495" s="588">
        <v>2.66</v>
      </c>
      <c r="H4495" s="586">
        <v>7.9</v>
      </c>
      <c r="I4495" s="587">
        <f t="shared" si="211"/>
        <v>49501.4</v>
      </c>
      <c r="J4495" s="589">
        <f t="shared" si="212"/>
        <v>0</v>
      </c>
    </row>
    <row r="4496" spans="1:10">
      <c r="A4496" s="584">
        <v>2016</v>
      </c>
      <c r="B4496" s="585" t="s">
        <v>1127</v>
      </c>
      <c r="C4496" s="585" t="s">
        <v>31</v>
      </c>
      <c r="D4496" s="586">
        <v>44539</v>
      </c>
      <c r="E4496" s="587">
        <v>17.626000000000001</v>
      </c>
      <c r="F4496" s="587">
        <f t="shared" si="210"/>
        <v>785044.41400000011</v>
      </c>
      <c r="G4496" s="588">
        <v>0.24</v>
      </c>
      <c r="H4496" s="586">
        <v>6.1</v>
      </c>
      <c r="I4496" s="587">
        <f t="shared" si="211"/>
        <v>271687.89999999997</v>
      </c>
      <c r="J4496" s="589">
        <f t="shared" si="212"/>
        <v>0</v>
      </c>
    </row>
    <row r="4497" spans="1:10">
      <c r="A4497" s="584">
        <v>2016</v>
      </c>
      <c r="B4497" s="585" t="s">
        <v>1127</v>
      </c>
      <c r="C4497" s="585" t="s">
        <v>31</v>
      </c>
      <c r="D4497" s="586">
        <v>29600</v>
      </c>
      <c r="E4497" s="587">
        <v>17.893999999999998</v>
      </c>
      <c r="F4497" s="587">
        <f t="shared" si="210"/>
        <v>529662.39999999991</v>
      </c>
      <c r="G4497" s="588">
        <v>0.27</v>
      </c>
      <c r="H4497" s="586">
        <v>5.2</v>
      </c>
      <c r="I4497" s="587">
        <f t="shared" si="211"/>
        <v>153920</v>
      </c>
      <c r="J4497" s="589">
        <f t="shared" si="212"/>
        <v>0</v>
      </c>
    </row>
    <row r="4498" spans="1:10">
      <c r="A4498" s="584">
        <v>2016</v>
      </c>
      <c r="B4498" s="585" t="s">
        <v>1131</v>
      </c>
      <c r="C4498" s="585" t="s">
        <v>31</v>
      </c>
      <c r="D4498" s="586">
        <v>23360</v>
      </c>
      <c r="E4498" s="587">
        <v>25</v>
      </c>
      <c r="F4498" s="587">
        <f t="shared" si="210"/>
        <v>584000</v>
      </c>
      <c r="G4498" s="588">
        <v>0.86</v>
      </c>
      <c r="H4498" s="586">
        <v>10.199999999999999</v>
      </c>
      <c r="I4498" s="587">
        <f t="shared" si="211"/>
        <v>238271.99999999997</v>
      </c>
      <c r="J4498" s="589">
        <f t="shared" si="212"/>
        <v>0</v>
      </c>
    </row>
    <row r="4499" spans="1:10">
      <c r="A4499" s="584">
        <v>2016</v>
      </c>
      <c r="B4499" s="585" t="s">
        <v>1127</v>
      </c>
      <c r="C4499" s="585" t="s">
        <v>31</v>
      </c>
      <c r="D4499" s="586">
        <v>15786</v>
      </c>
      <c r="E4499" s="587">
        <v>18.100000000000001</v>
      </c>
      <c r="F4499" s="587">
        <f t="shared" si="210"/>
        <v>285726.60000000003</v>
      </c>
      <c r="G4499" s="588">
        <v>0.28000000000000003</v>
      </c>
      <c r="H4499" s="586">
        <v>4.5999999999999996</v>
      </c>
      <c r="I4499" s="587">
        <f t="shared" si="211"/>
        <v>72615.599999999991</v>
      </c>
      <c r="J4499" s="589">
        <f t="shared" si="212"/>
        <v>0</v>
      </c>
    </row>
    <row r="4500" spans="1:10">
      <c r="A4500" s="584">
        <v>2016</v>
      </c>
      <c r="B4500" s="585" t="s">
        <v>1127</v>
      </c>
      <c r="C4500" s="585" t="s">
        <v>31</v>
      </c>
      <c r="D4500" s="586">
        <v>15870</v>
      </c>
      <c r="E4500" s="587">
        <v>17.899999999999999</v>
      </c>
      <c r="F4500" s="587">
        <f t="shared" si="210"/>
        <v>284073</v>
      </c>
      <c r="G4500" s="588">
        <v>0.23</v>
      </c>
      <c r="H4500" s="586">
        <v>5.4</v>
      </c>
      <c r="I4500" s="587">
        <f t="shared" si="211"/>
        <v>85698</v>
      </c>
      <c r="J4500" s="589">
        <f t="shared" si="212"/>
        <v>0</v>
      </c>
    </row>
    <row r="4501" spans="1:10">
      <c r="A4501" s="584">
        <v>2016</v>
      </c>
      <c r="B4501" s="585" t="s">
        <v>1127</v>
      </c>
      <c r="C4501" s="585" t="s">
        <v>31</v>
      </c>
      <c r="D4501" s="586">
        <v>15843</v>
      </c>
      <c r="E4501" s="587">
        <v>17.7</v>
      </c>
      <c r="F4501" s="587">
        <f t="shared" si="210"/>
        <v>280421.09999999998</v>
      </c>
      <c r="G4501" s="588">
        <v>0.24</v>
      </c>
      <c r="H4501" s="586">
        <v>5.8</v>
      </c>
      <c r="I4501" s="587">
        <f t="shared" si="211"/>
        <v>91889.4</v>
      </c>
      <c r="J4501" s="589">
        <f t="shared" si="212"/>
        <v>0</v>
      </c>
    </row>
    <row r="4502" spans="1:10">
      <c r="A4502" s="584">
        <v>2016</v>
      </c>
      <c r="B4502" s="585" t="s">
        <v>1127</v>
      </c>
      <c r="C4502" s="585" t="s">
        <v>31</v>
      </c>
      <c r="D4502" s="586">
        <v>15787</v>
      </c>
      <c r="E4502" s="587">
        <v>17.899999999999999</v>
      </c>
      <c r="F4502" s="587">
        <f t="shared" si="210"/>
        <v>282587.3</v>
      </c>
      <c r="G4502" s="588">
        <v>0.26</v>
      </c>
      <c r="H4502" s="586">
        <v>5.7</v>
      </c>
      <c r="I4502" s="587">
        <f t="shared" si="211"/>
        <v>89985.900000000009</v>
      </c>
      <c r="J4502" s="589">
        <f t="shared" si="212"/>
        <v>0</v>
      </c>
    </row>
    <row r="4503" spans="1:10">
      <c r="A4503" s="584">
        <v>2016</v>
      </c>
      <c r="B4503" s="585" t="s">
        <v>1127</v>
      </c>
      <c r="C4503" s="585" t="s">
        <v>31</v>
      </c>
      <c r="D4503" s="586">
        <v>72798</v>
      </c>
      <c r="E4503" s="587">
        <v>17.68</v>
      </c>
      <c r="F4503" s="587">
        <f t="shared" si="210"/>
        <v>1287068.6399999999</v>
      </c>
      <c r="G4503" s="588">
        <v>0.23</v>
      </c>
      <c r="H4503" s="586">
        <v>5.5</v>
      </c>
      <c r="I4503" s="587">
        <f t="shared" si="211"/>
        <v>400389</v>
      </c>
      <c r="J4503" s="589">
        <f t="shared" si="212"/>
        <v>0</v>
      </c>
    </row>
    <row r="4504" spans="1:10">
      <c r="A4504" s="584">
        <v>2016</v>
      </c>
      <c r="B4504" s="585" t="s">
        <v>1127</v>
      </c>
      <c r="C4504" s="585" t="s">
        <v>31</v>
      </c>
      <c r="D4504" s="586">
        <v>59562</v>
      </c>
      <c r="E4504" s="587">
        <v>18.8</v>
      </c>
      <c r="F4504" s="587">
        <f t="shared" si="210"/>
        <v>1119765.6000000001</v>
      </c>
      <c r="G4504" s="588">
        <v>0.32</v>
      </c>
      <c r="H4504" s="586">
        <v>4.2</v>
      </c>
      <c r="I4504" s="587">
        <f t="shared" si="211"/>
        <v>250160.40000000002</v>
      </c>
      <c r="J4504" s="589">
        <f t="shared" si="212"/>
        <v>0</v>
      </c>
    </row>
    <row r="4505" spans="1:10">
      <c r="A4505" s="584">
        <v>2016</v>
      </c>
      <c r="B4505" s="585" t="s">
        <v>1127</v>
      </c>
      <c r="C4505" s="585" t="s">
        <v>31</v>
      </c>
      <c r="D4505" s="586">
        <v>43506</v>
      </c>
      <c r="E4505" s="587">
        <v>17.882000000000001</v>
      </c>
      <c r="F4505" s="587">
        <f t="shared" si="210"/>
        <v>777974.29200000002</v>
      </c>
      <c r="G4505" s="588">
        <v>0.25</v>
      </c>
      <c r="H4505" s="586">
        <v>5.4</v>
      </c>
      <c r="I4505" s="587">
        <f t="shared" si="211"/>
        <v>234932.40000000002</v>
      </c>
      <c r="J4505" s="589">
        <f t="shared" si="212"/>
        <v>0</v>
      </c>
    </row>
    <row r="4506" spans="1:10">
      <c r="A4506" s="584">
        <v>2016</v>
      </c>
      <c r="B4506" s="585" t="s">
        <v>1127</v>
      </c>
      <c r="C4506" s="585" t="s">
        <v>31</v>
      </c>
      <c r="D4506" s="586">
        <v>30101</v>
      </c>
      <c r="E4506" s="587">
        <v>17.71</v>
      </c>
      <c r="F4506" s="587">
        <f t="shared" si="210"/>
        <v>533088.71000000008</v>
      </c>
      <c r="G4506" s="588">
        <v>0.25</v>
      </c>
      <c r="H4506" s="586">
        <v>6.1</v>
      </c>
      <c r="I4506" s="587">
        <f t="shared" si="211"/>
        <v>183616.09999999998</v>
      </c>
      <c r="J4506" s="589">
        <f t="shared" si="212"/>
        <v>0</v>
      </c>
    </row>
    <row r="4507" spans="1:10">
      <c r="A4507" s="584">
        <v>2016</v>
      </c>
      <c r="B4507" s="585" t="s">
        <v>1127</v>
      </c>
      <c r="C4507" s="585" t="s">
        <v>31</v>
      </c>
      <c r="D4507" s="586">
        <v>44084</v>
      </c>
      <c r="E4507" s="587">
        <v>19.02</v>
      </c>
      <c r="F4507" s="587">
        <f t="shared" si="210"/>
        <v>838477.67999999993</v>
      </c>
      <c r="G4507" s="588">
        <v>0.36</v>
      </c>
      <c r="H4507" s="586">
        <v>4.4000000000000004</v>
      </c>
      <c r="I4507" s="587">
        <f t="shared" si="211"/>
        <v>193969.6</v>
      </c>
      <c r="J4507" s="589">
        <f t="shared" si="212"/>
        <v>0</v>
      </c>
    </row>
    <row r="4508" spans="1:10">
      <c r="A4508" s="584">
        <v>2016</v>
      </c>
      <c r="B4508" s="585" t="s">
        <v>1127</v>
      </c>
      <c r="C4508" s="585" t="s">
        <v>31</v>
      </c>
      <c r="D4508" s="586">
        <v>134484</v>
      </c>
      <c r="E4508" s="587">
        <v>18</v>
      </c>
      <c r="F4508" s="587">
        <f t="shared" si="210"/>
        <v>2420712</v>
      </c>
      <c r="G4508" s="588">
        <v>0.27</v>
      </c>
      <c r="H4508" s="586">
        <v>5.0999999999999996</v>
      </c>
      <c r="I4508" s="587">
        <f t="shared" si="211"/>
        <v>685868.39999999991</v>
      </c>
      <c r="J4508" s="589">
        <f t="shared" si="212"/>
        <v>0</v>
      </c>
    </row>
    <row r="4509" spans="1:10">
      <c r="A4509" s="584">
        <v>2016</v>
      </c>
      <c r="B4509" s="585" t="s">
        <v>1127</v>
      </c>
      <c r="C4509" s="585" t="s">
        <v>31</v>
      </c>
      <c r="D4509" s="586">
        <v>73044</v>
      </c>
      <c r="E4509" s="587">
        <v>18.63</v>
      </c>
      <c r="F4509" s="587">
        <f t="shared" si="210"/>
        <v>1360809.72</v>
      </c>
      <c r="G4509" s="588">
        <v>0.34</v>
      </c>
      <c r="H4509" s="586">
        <v>4.2</v>
      </c>
      <c r="I4509" s="587">
        <f t="shared" si="211"/>
        <v>306784.8</v>
      </c>
      <c r="J4509" s="589">
        <f t="shared" si="212"/>
        <v>0</v>
      </c>
    </row>
    <row r="4510" spans="1:10">
      <c r="A4510" s="584">
        <v>2016</v>
      </c>
      <c r="B4510" s="585" t="s">
        <v>1127</v>
      </c>
      <c r="C4510" s="585" t="s">
        <v>31</v>
      </c>
      <c r="D4510" s="586">
        <v>39521</v>
      </c>
      <c r="E4510" s="587">
        <v>17.920000000000002</v>
      </c>
      <c r="F4510" s="587">
        <f t="shared" si="210"/>
        <v>708216.32000000007</v>
      </c>
      <c r="G4510" s="588">
        <v>0.27</v>
      </c>
      <c r="H4510" s="586">
        <v>5.2</v>
      </c>
      <c r="I4510" s="587">
        <f t="shared" si="211"/>
        <v>205509.2</v>
      </c>
      <c r="J4510" s="589">
        <f t="shared" si="212"/>
        <v>0</v>
      </c>
    </row>
    <row r="4511" spans="1:10">
      <c r="A4511" s="584">
        <v>2016</v>
      </c>
      <c r="B4511" s="585" t="s">
        <v>1127</v>
      </c>
      <c r="C4511" s="585" t="s">
        <v>31</v>
      </c>
      <c r="D4511" s="586">
        <v>13227</v>
      </c>
      <c r="E4511" s="587">
        <v>17.829999999999998</v>
      </c>
      <c r="F4511" s="587">
        <f t="shared" si="210"/>
        <v>235837.40999999997</v>
      </c>
      <c r="G4511" s="588">
        <v>0.26</v>
      </c>
      <c r="H4511" s="586">
        <v>4.3</v>
      </c>
      <c r="I4511" s="587">
        <f t="shared" si="211"/>
        <v>56876.1</v>
      </c>
      <c r="J4511" s="589">
        <f t="shared" si="212"/>
        <v>0</v>
      </c>
    </row>
    <row r="4512" spans="1:10">
      <c r="A4512" s="584">
        <v>2016</v>
      </c>
      <c r="B4512" s="585" t="s">
        <v>1127</v>
      </c>
      <c r="C4512" s="585" t="s">
        <v>31</v>
      </c>
      <c r="D4512" s="586">
        <v>26237</v>
      </c>
      <c r="E4512" s="587">
        <v>17.47</v>
      </c>
      <c r="F4512" s="587">
        <f t="shared" si="210"/>
        <v>458360.38999999996</v>
      </c>
      <c r="G4512" s="588">
        <v>0.19</v>
      </c>
      <c r="H4512" s="586">
        <v>4.5999999999999996</v>
      </c>
      <c r="I4512" s="587">
        <f t="shared" si="211"/>
        <v>120690.2</v>
      </c>
      <c r="J4512" s="589">
        <f t="shared" si="212"/>
        <v>0</v>
      </c>
    </row>
    <row r="4513" spans="1:10">
      <c r="A4513" s="584">
        <v>2016</v>
      </c>
      <c r="B4513" s="585" t="s">
        <v>1127</v>
      </c>
      <c r="C4513" s="585" t="s">
        <v>31</v>
      </c>
      <c r="D4513" s="586">
        <v>37771</v>
      </c>
      <c r="E4513" s="587">
        <v>18.23</v>
      </c>
      <c r="F4513" s="587">
        <f t="shared" si="210"/>
        <v>688565.33</v>
      </c>
      <c r="G4513" s="588">
        <v>0.23</v>
      </c>
      <c r="H4513" s="586">
        <v>4.4000000000000004</v>
      </c>
      <c r="I4513" s="587">
        <f t="shared" si="211"/>
        <v>166192.40000000002</v>
      </c>
      <c r="J4513" s="589">
        <f t="shared" si="212"/>
        <v>0</v>
      </c>
    </row>
    <row r="4514" spans="1:10">
      <c r="A4514" s="584">
        <v>2016</v>
      </c>
      <c r="B4514" s="585" t="s">
        <v>1127</v>
      </c>
      <c r="C4514" s="585" t="s">
        <v>31</v>
      </c>
      <c r="D4514" s="586">
        <v>26145</v>
      </c>
      <c r="E4514" s="587">
        <v>18.2</v>
      </c>
      <c r="F4514" s="587">
        <f t="shared" si="210"/>
        <v>475839</v>
      </c>
      <c r="G4514" s="588">
        <v>0.27</v>
      </c>
      <c r="H4514" s="586">
        <v>4.8</v>
      </c>
      <c r="I4514" s="587">
        <f t="shared" si="211"/>
        <v>125496</v>
      </c>
      <c r="J4514" s="589">
        <f t="shared" si="212"/>
        <v>0</v>
      </c>
    </row>
    <row r="4515" spans="1:10">
      <c r="A4515" s="584">
        <v>2016</v>
      </c>
      <c r="B4515" s="585" t="s">
        <v>1127</v>
      </c>
      <c r="C4515" s="585" t="s">
        <v>31</v>
      </c>
      <c r="D4515" s="586">
        <v>30727</v>
      </c>
      <c r="E4515" s="587">
        <v>17.86</v>
      </c>
      <c r="F4515" s="587">
        <f t="shared" si="210"/>
        <v>548784.22</v>
      </c>
      <c r="G4515" s="588">
        <v>0.25</v>
      </c>
      <c r="H4515" s="586">
        <v>5.2</v>
      </c>
      <c r="I4515" s="587">
        <f t="shared" si="211"/>
        <v>159780.4</v>
      </c>
      <c r="J4515" s="589">
        <f t="shared" si="212"/>
        <v>0</v>
      </c>
    </row>
    <row r="4516" spans="1:10">
      <c r="A4516" s="584">
        <v>2016</v>
      </c>
      <c r="B4516" s="585" t="s">
        <v>1127</v>
      </c>
      <c r="C4516" s="585" t="s">
        <v>31</v>
      </c>
      <c r="D4516" s="586">
        <v>30495</v>
      </c>
      <c r="E4516" s="587">
        <v>18.18</v>
      </c>
      <c r="F4516" s="587">
        <f t="shared" si="210"/>
        <v>554399.1</v>
      </c>
      <c r="G4516" s="588">
        <v>0.32</v>
      </c>
      <c r="H4516" s="586">
        <v>4.9000000000000004</v>
      </c>
      <c r="I4516" s="587">
        <f t="shared" si="211"/>
        <v>149425.5</v>
      </c>
      <c r="J4516" s="589">
        <f t="shared" si="212"/>
        <v>0</v>
      </c>
    </row>
    <row r="4517" spans="1:10">
      <c r="A4517" s="584">
        <v>2016</v>
      </c>
      <c r="B4517" s="585" t="s">
        <v>1127</v>
      </c>
      <c r="C4517" s="585" t="s">
        <v>31</v>
      </c>
      <c r="D4517" s="586">
        <v>15054</v>
      </c>
      <c r="E4517" s="587">
        <v>17.850000000000001</v>
      </c>
      <c r="F4517" s="587">
        <f t="shared" si="210"/>
        <v>268713.90000000002</v>
      </c>
      <c r="G4517" s="588">
        <v>0.2</v>
      </c>
      <c r="H4517" s="586">
        <v>4.9000000000000004</v>
      </c>
      <c r="I4517" s="587">
        <f t="shared" si="211"/>
        <v>73764.600000000006</v>
      </c>
      <c r="J4517" s="589">
        <f t="shared" si="212"/>
        <v>0</v>
      </c>
    </row>
    <row r="4518" spans="1:10">
      <c r="A4518" s="584">
        <v>2016</v>
      </c>
      <c r="B4518" s="585" t="s">
        <v>1127</v>
      </c>
      <c r="C4518" s="585" t="s">
        <v>31</v>
      </c>
      <c r="D4518" s="586">
        <v>16293</v>
      </c>
      <c r="E4518" s="587">
        <v>18.010000000000002</v>
      </c>
      <c r="F4518" s="587">
        <f t="shared" si="210"/>
        <v>293436.93000000005</v>
      </c>
      <c r="G4518" s="588">
        <v>0.2</v>
      </c>
      <c r="H4518" s="586">
        <v>5.5</v>
      </c>
      <c r="I4518" s="587">
        <f t="shared" si="211"/>
        <v>89611.5</v>
      </c>
      <c r="J4518" s="589">
        <f t="shared" si="212"/>
        <v>0</v>
      </c>
    </row>
    <row r="4519" spans="1:10">
      <c r="A4519" s="584">
        <v>2016</v>
      </c>
      <c r="B4519" s="585" t="s">
        <v>1127</v>
      </c>
      <c r="C4519" s="585" t="s">
        <v>31</v>
      </c>
      <c r="D4519" s="586">
        <v>16424</v>
      </c>
      <c r="E4519" s="587">
        <v>18.05</v>
      </c>
      <c r="F4519" s="587">
        <f t="shared" si="210"/>
        <v>296453.2</v>
      </c>
      <c r="G4519" s="588">
        <v>0.23</v>
      </c>
      <c r="H4519" s="586">
        <v>5.0999999999999996</v>
      </c>
      <c r="I4519" s="587">
        <f t="shared" si="211"/>
        <v>83762.399999999994</v>
      </c>
      <c r="J4519" s="589">
        <f t="shared" si="212"/>
        <v>0</v>
      </c>
    </row>
    <row r="4520" spans="1:10">
      <c r="A4520" s="584">
        <v>2016</v>
      </c>
      <c r="B4520" s="585" t="s">
        <v>1127</v>
      </c>
      <c r="C4520" s="585" t="s">
        <v>31</v>
      </c>
      <c r="D4520" s="586">
        <v>44824</v>
      </c>
      <c r="E4520" s="587">
        <v>17.760000000000002</v>
      </c>
      <c r="F4520" s="587">
        <f t="shared" si="210"/>
        <v>796074.24000000011</v>
      </c>
      <c r="G4520" s="588">
        <v>0.31</v>
      </c>
      <c r="H4520" s="586">
        <v>5.4</v>
      </c>
      <c r="I4520" s="587">
        <f t="shared" si="211"/>
        <v>242049.6</v>
      </c>
      <c r="J4520" s="589">
        <f t="shared" si="212"/>
        <v>0</v>
      </c>
    </row>
    <row r="4521" spans="1:10">
      <c r="A4521" s="584">
        <v>2016</v>
      </c>
      <c r="B4521" s="585" t="s">
        <v>1127</v>
      </c>
      <c r="C4521" s="585" t="s">
        <v>31</v>
      </c>
      <c r="D4521" s="586">
        <v>47983</v>
      </c>
      <c r="E4521" s="587">
        <v>18.03</v>
      </c>
      <c r="F4521" s="587">
        <f t="shared" si="210"/>
        <v>865133.49000000011</v>
      </c>
      <c r="G4521" s="588">
        <v>0.31</v>
      </c>
      <c r="H4521" s="586">
        <v>5.2</v>
      </c>
      <c r="I4521" s="587">
        <f t="shared" si="211"/>
        <v>249511.6</v>
      </c>
      <c r="J4521" s="589">
        <f t="shared" si="212"/>
        <v>0</v>
      </c>
    </row>
    <row r="4522" spans="1:10">
      <c r="A4522" s="584">
        <v>2016</v>
      </c>
      <c r="B4522" s="585" t="s">
        <v>1127</v>
      </c>
      <c r="C4522" s="585" t="s">
        <v>31</v>
      </c>
      <c r="D4522" s="586">
        <v>15892</v>
      </c>
      <c r="E4522" s="587">
        <v>17.23</v>
      </c>
      <c r="F4522" s="587">
        <f t="shared" si="210"/>
        <v>273819.16000000003</v>
      </c>
      <c r="G4522" s="588">
        <v>0.24</v>
      </c>
      <c r="H4522" s="586">
        <v>4.7</v>
      </c>
      <c r="I4522" s="587">
        <f t="shared" si="211"/>
        <v>74692.400000000009</v>
      </c>
      <c r="J4522" s="589">
        <f t="shared" si="212"/>
        <v>0</v>
      </c>
    </row>
    <row r="4523" spans="1:10">
      <c r="A4523" s="584">
        <v>2016</v>
      </c>
      <c r="B4523" s="585" t="s">
        <v>1127</v>
      </c>
      <c r="C4523" s="585" t="s">
        <v>31</v>
      </c>
      <c r="D4523" s="586">
        <v>13038</v>
      </c>
      <c r="E4523" s="587">
        <v>17.82</v>
      </c>
      <c r="F4523" s="587">
        <f t="shared" si="210"/>
        <v>232337.16</v>
      </c>
      <c r="G4523" s="588">
        <v>0.23</v>
      </c>
      <c r="H4523" s="586">
        <v>5.5</v>
      </c>
      <c r="I4523" s="587">
        <f t="shared" si="211"/>
        <v>71709</v>
      </c>
      <c r="J4523" s="589">
        <f t="shared" si="212"/>
        <v>0</v>
      </c>
    </row>
    <row r="4524" spans="1:10">
      <c r="A4524" s="584">
        <v>2016</v>
      </c>
      <c r="B4524" s="585" t="s">
        <v>1127</v>
      </c>
      <c r="C4524" s="585" t="s">
        <v>31</v>
      </c>
      <c r="D4524" s="586">
        <v>12960</v>
      </c>
      <c r="E4524" s="587">
        <v>17.8</v>
      </c>
      <c r="F4524" s="587">
        <f t="shared" si="210"/>
        <v>230688</v>
      </c>
      <c r="G4524" s="588">
        <v>0.23</v>
      </c>
      <c r="H4524" s="586">
        <v>5.7</v>
      </c>
      <c r="I4524" s="587">
        <f t="shared" si="211"/>
        <v>73872</v>
      </c>
      <c r="J4524" s="589">
        <f t="shared" si="212"/>
        <v>0</v>
      </c>
    </row>
    <row r="4525" spans="1:10">
      <c r="A4525" s="584">
        <v>2016</v>
      </c>
      <c r="B4525" s="585" t="s">
        <v>1127</v>
      </c>
      <c r="C4525" s="585" t="s">
        <v>31</v>
      </c>
      <c r="D4525" s="586">
        <v>51991</v>
      </c>
      <c r="E4525" s="587">
        <v>18.16</v>
      </c>
      <c r="F4525" s="587">
        <f t="shared" si="210"/>
        <v>944156.56</v>
      </c>
      <c r="G4525" s="588">
        <v>0.26</v>
      </c>
      <c r="H4525" s="586">
        <v>4.7</v>
      </c>
      <c r="I4525" s="587">
        <f t="shared" si="211"/>
        <v>244357.7</v>
      </c>
      <c r="J4525" s="589">
        <f t="shared" si="212"/>
        <v>0</v>
      </c>
    </row>
    <row r="4526" spans="1:10">
      <c r="A4526" s="584">
        <v>2016</v>
      </c>
      <c r="B4526" s="585" t="s">
        <v>1127</v>
      </c>
      <c r="C4526" s="585" t="s">
        <v>31</v>
      </c>
      <c r="D4526" s="586">
        <v>81285</v>
      </c>
      <c r="E4526" s="587">
        <v>17.579999999999998</v>
      </c>
      <c r="F4526" s="587">
        <f t="shared" si="210"/>
        <v>1428990.2999999998</v>
      </c>
      <c r="G4526" s="588">
        <v>0.21</v>
      </c>
      <c r="H4526" s="586">
        <v>4.2</v>
      </c>
      <c r="I4526" s="587">
        <f t="shared" si="211"/>
        <v>341397</v>
      </c>
      <c r="J4526" s="589">
        <f t="shared" si="212"/>
        <v>0</v>
      </c>
    </row>
    <row r="4527" spans="1:10">
      <c r="A4527" s="584">
        <v>2016</v>
      </c>
      <c r="B4527" s="585" t="s">
        <v>1127</v>
      </c>
      <c r="C4527" s="585" t="s">
        <v>31</v>
      </c>
      <c r="D4527" s="586">
        <v>351432</v>
      </c>
      <c r="E4527" s="587">
        <v>17.59</v>
      </c>
      <c r="F4527" s="587">
        <f t="shared" si="210"/>
        <v>6181688.8799999999</v>
      </c>
      <c r="G4527" s="588">
        <v>0.2</v>
      </c>
      <c r="H4527" s="586">
        <v>4.4000000000000004</v>
      </c>
      <c r="I4527" s="587">
        <f t="shared" si="211"/>
        <v>1546300.8</v>
      </c>
      <c r="J4527" s="589">
        <f t="shared" si="212"/>
        <v>0</v>
      </c>
    </row>
    <row r="4528" spans="1:10">
      <c r="A4528" s="584">
        <v>2016</v>
      </c>
      <c r="B4528" s="585" t="s">
        <v>1127</v>
      </c>
      <c r="C4528" s="585" t="s">
        <v>31</v>
      </c>
      <c r="D4528" s="586">
        <v>256164</v>
      </c>
      <c r="E4528" s="587">
        <v>17.59</v>
      </c>
      <c r="F4528" s="587">
        <f t="shared" si="210"/>
        <v>4505924.76</v>
      </c>
      <c r="G4528" s="588">
        <v>0.2</v>
      </c>
      <c r="H4528" s="586">
        <v>4.4000000000000004</v>
      </c>
      <c r="I4528" s="587">
        <f t="shared" si="211"/>
        <v>1127121.6000000001</v>
      </c>
      <c r="J4528" s="589">
        <f t="shared" si="212"/>
        <v>0</v>
      </c>
    </row>
    <row r="4529" spans="1:10">
      <c r="A4529" s="584">
        <v>2016</v>
      </c>
      <c r="B4529" s="585" t="s">
        <v>1127</v>
      </c>
      <c r="C4529" s="585" t="s">
        <v>31</v>
      </c>
      <c r="D4529" s="586">
        <v>31642</v>
      </c>
      <c r="E4529" s="587">
        <v>17.04</v>
      </c>
      <c r="F4529" s="587">
        <f t="shared" si="210"/>
        <v>539179.67999999993</v>
      </c>
      <c r="G4529" s="588">
        <v>0.25</v>
      </c>
      <c r="H4529" s="586">
        <v>5</v>
      </c>
      <c r="I4529" s="587">
        <f t="shared" si="211"/>
        <v>158210</v>
      </c>
      <c r="J4529" s="589">
        <f t="shared" si="212"/>
        <v>0</v>
      </c>
    </row>
    <row r="4530" spans="1:10">
      <c r="A4530" s="584">
        <v>2016</v>
      </c>
      <c r="B4530" s="585" t="s">
        <v>1127</v>
      </c>
      <c r="C4530" s="585" t="s">
        <v>31</v>
      </c>
      <c r="D4530" s="586">
        <v>63697</v>
      </c>
      <c r="E4530" s="587">
        <v>16.95</v>
      </c>
      <c r="F4530" s="587">
        <f t="shared" si="210"/>
        <v>1079664.1499999999</v>
      </c>
      <c r="G4530" s="588">
        <v>0.24</v>
      </c>
      <c r="H4530" s="586">
        <v>5.4</v>
      </c>
      <c r="I4530" s="587">
        <f t="shared" si="211"/>
        <v>343963.80000000005</v>
      </c>
      <c r="J4530" s="589">
        <f t="shared" si="212"/>
        <v>0</v>
      </c>
    </row>
    <row r="4531" spans="1:10">
      <c r="A4531" s="584">
        <v>2016</v>
      </c>
      <c r="B4531" s="585" t="s">
        <v>1127</v>
      </c>
      <c r="C4531" s="585" t="s">
        <v>31</v>
      </c>
      <c r="D4531" s="586">
        <v>47752</v>
      </c>
      <c r="E4531" s="587">
        <v>17.670000000000002</v>
      </c>
      <c r="F4531" s="587">
        <f t="shared" si="210"/>
        <v>843777.84000000008</v>
      </c>
      <c r="G4531" s="588">
        <v>0.19</v>
      </c>
      <c r="H4531" s="586">
        <v>4.3</v>
      </c>
      <c r="I4531" s="587">
        <f t="shared" si="211"/>
        <v>205333.6</v>
      </c>
      <c r="J4531" s="589">
        <f t="shared" si="212"/>
        <v>0</v>
      </c>
    </row>
    <row r="4532" spans="1:10">
      <c r="A4532" s="584">
        <v>2016</v>
      </c>
      <c r="B4532" s="585" t="s">
        <v>1131</v>
      </c>
      <c r="C4532" s="585" t="s">
        <v>31</v>
      </c>
      <c r="D4532" s="586">
        <v>27014</v>
      </c>
      <c r="E4532" s="587">
        <v>22.26</v>
      </c>
      <c r="F4532" s="587">
        <f t="shared" si="210"/>
        <v>601331.64</v>
      </c>
      <c r="G4532" s="588">
        <v>3.18</v>
      </c>
      <c r="H4532" s="586">
        <v>9.4</v>
      </c>
      <c r="I4532" s="587">
        <f t="shared" si="211"/>
        <v>253931.6</v>
      </c>
      <c r="J4532" s="589">
        <f t="shared" si="212"/>
        <v>0</v>
      </c>
    </row>
    <row r="4533" spans="1:10">
      <c r="A4533" s="584">
        <v>2016</v>
      </c>
      <c r="B4533" s="585" t="s">
        <v>1131</v>
      </c>
      <c r="C4533" s="585" t="s">
        <v>31</v>
      </c>
      <c r="D4533" s="586">
        <v>30373</v>
      </c>
      <c r="E4533" s="587">
        <v>22.44</v>
      </c>
      <c r="F4533" s="587">
        <f t="shared" si="210"/>
        <v>681570.12</v>
      </c>
      <c r="G4533" s="588">
        <v>3.12</v>
      </c>
      <c r="H4533" s="586">
        <v>9.1999999999999993</v>
      </c>
      <c r="I4533" s="587">
        <f t="shared" si="211"/>
        <v>279431.59999999998</v>
      </c>
      <c r="J4533" s="589">
        <f t="shared" si="212"/>
        <v>0</v>
      </c>
    </row>
    <row r="4534" spans="1:10">
      <c r="A4534" s="584">
        <v>2016</v>
      </c>
      <c r="B4534" s="585" t="s">
        <v>1127</v>
      </c>
      <c r="C4534" s="585" t="s">
        <v>31</v>
      </c>
      <c r="D4534" s="586">
        <v>31816</v>
      </c>
      <c r="E4534" s="587">
        <v>17.510000000000002</v>
      </c>
      <c r="F4534" s="587">
        <f t="shared" si="210"/>
        <v>557098.16</v>
      </c>
      <c r="G4534" s="588">
        <v>0.18</v>
      </c>
      <c r="H4534" s="586">
        <v>4.4000000000000004</v>
      </c>
      <c r="I4534" s="587">
        <f t="shared" si="211"/>
        <v>139990.40000000002</v>
      </c>
      <c r="J4534" s="589">
        <f t="shared" si="212"/>
        <v>0</v>
      </c>
    </row>
    <row r="4535" spans="1:10">
      <c r="A4535" s="584">
        <v>2016</v>
      </c>
      <c r="B4535" s="585" t="s">
        <v>1127</v>
      </c>
      <c r="C4535" s="585" t="s">
        <v>31</v>
      </c>
      <c r="D4535" s="586">
        <v>111311</v>
      </c>
      <c r="E4535" s="587">
        <v>17.55</v>
      </c>
      <c r="F4535" s="587">
        <f t="shared" si="210"/>
        <v>1953508.05</v>
      </c>
      <c r="G4535" s="588">
        <v>0.21</v>
      </c>
      <c r="H4535" s="586">
        <v>4.3</v>
      </c>
      <c r="I4535" s="587">
        <f t="shared" si="211"/>
        <v>478637.3</v>
      </c>
      <c r="J4535" s="589">
        <f t="shared" si="212"/>
        <v>0</v>
      </c>
    </row>
    <row r="4536" spans="1:10">
      <c r="A4536" s="584">
        <v>2016</v>
      </c>
      <c r="B4536" s="585" t="s">
        <v>1127</v>
      </c>
      <c r="C4536" s="585" t="s">
        <v>31</v>
      </c>
      <c r="D4536" s="586">
        <v>263278</v>
      </c>
      <c r="E4536" s="587">
        <v>17.591000000000001</v>
      </c>
      <c r="F4536" s="587">
        <f t="shared" si="210"/>
        <v>4631323.2980000004</v>
      </c>
      <c r="G4536" s="588">
        <v>0.2</v>
      </c>
      <c r="H4536" s="586">
        <v>4.4000000000000004</v>
      </c>
      <c r="I4536" s="587">
        <f t="shared" si="211"/>
        <v>1158423.2000000002</v>
      </c>
      <c r="J4536" s="589">
        <f t="shared" si="212"/>
        <v>0</v>
      </c>
    </row>
    <row r="4537" spans="1:10">
      <c r="A4537" s="584">
        <v>2016</v>
      </c>
      <c r="B4537" s="585" t="s">
        <v>1127</v>
      </c>
      <c r="C4537" s="585" t="s">
        <v>31</v>
      </c>
      <c r="D4537" s="586">
        <v>310805</v>
      </c>
      <c r="E4537" s="587">
        <v>17.565999999999999</v>
      </c>
      <c r="F4537" s="587">
        <f t="shared" si="210"/>
        <v>5459600.6299999999</v>
      </c>
      <c r="G4537" s="588">
        <v>0.2</v>
      </c>
      <c r="H4537" s="586">
        <v>4.5</v>
      </c>
      <c r="I4537" s="587">
        <f t="shared" si="211"/>
        <v>1398622.5</v>
      </c>
      <c r="J4537" s="589">
        <f t="shared" si="212"/>
        <v>0</v>
      </c>
    </row>
    <row r="4538" spans="1:10">
      <c r="A4538" s="584">
        <v>2016</v>
      </c>
      <c r="B4538" s="585" t="s">
        <v>1127</v>
      </c>
      <c r="C4538" s="585" t="s">
        <v>31</v>
      </c>
      <c r="D4538" s="586">
        <v>14607</v>
      </c>
      <c r="E4538" s="587">
        <v>17.84</v>
      </c>
      <c r="F4538" s="587">
        <f t="shared" si="210"/>
        <v>260588.88</v>
      </c>
      <c r="G4538" s="588">
        <v>0.26</v>
      </c>
      <c r="H4538" s="586">
        <v>5.2</v>
      </c>
      <c r="I4538" s="587">
        <f t="shared" si="211"/>
        <v>75956.400000000009</v>
      </c>
      <c r="J4538" s="589">
        <f t="shared" si="212"/>
        <v>0</v>
      </c>
    </row>
    <row r="4539" spans="1:10">
      <c r="A4539" s="584">
        <v>2016</v>
      </c>
      <c r="B4539" s="585" t="s">
        <v>1127</v>
      </c>
      <c r="C4539" s="585" t="s">
        <v>31</v>
      </c>
      <c r="D4539" s="586">
        <v>14515</v>
      </c>
      <c r="E4539" s="587">
        <v>17.170000000000002</v>
      </c>
      <c r="F4539" s="587">
        <f t="shared" si="210"/>
        <v>249222.55000000002</v>
      </c>
      <c r="G4539" s="588">
        <v>0.24</v>
      </c>
      <c r="H4539" s="586">
        <v>4.7</v>
      </c>
      <c r="I4539" s="587">
        <f t="shared" si="211"/>
        <v>68220.5</v>
      </c>
      <c r="J4539" s="589">
        <f t="shared" si="212"/>
        <v>0</v>
      </c>
    </row>
    <row r="4540" spans="1:10">
      <c r="A4540" s="584">
        <v>2016</v>
      </c>
      <c r="B4540" s="585" t="s">
        <v>1127</v>
      </c>
      <c r="C4540" s="585" t="s">
        <v>31</v>
      </c>
      <c r="D4540" s="586">
        <v>14548</v>
      </c>
      <c r="E4540" s="587">
        <v>17.436</v>
      </c>
      <c r="F4540" s="587">
        <f t="shared" si="210"/>
        <v>253658.92799999999</v>
      </c>
      <c r="G4540" s="588">
        <v>0.24</v>
      </c>
      <c r="H4540" s="586">
        <v>4.4000000000000004</v>
      </c>
      <c r="I4540" s="587">
        <f t="shared" si="211"/>
        <v>64011.200000000004</v>
      </c>
      <c r="J4540" s="589">
        <f t="shared" si="212"/>
        <v>0</v>
      </c>
    </row>
    <row r="4541" spans="1:10">
      <c r="A4541" s="584">
        <v>2016</v>
      </c>
      <c r="B4541" s="585" t="s">
        <v>1127</v>
      </c>
      <c r="C4541" s="585" t="s">
        <v>31</v>
      </c>
      <c r="D4541" s="586">
        <v>79553</v>
      </c>
      <c r="E4541" s="587">
        <v>16.84</v>
      </c>
      <c r="F4541" s="587">
        <f t="shared" si="210"/>
        <v>1339672.52</v>
      </c>
      <c r="G4541" s="588">
        <v>0.39</v>
      </c>
      <c r="H4541" s="586">
        <v>6.1</v>
      </c>
      <c r="I4541" s="587">
        <f t="shared" si="211"/>
        <v>485273.3</v>
      </c>
      <c r="J4541" s="589">
        <f t="shared" si="212"/>
        <v>0</v>
      </c>
    </row>
    <row r="4542" spans="1:10">
      <c r="A4542" s="584">
        <v>2016</v>
      </c>
      <c r="B4542" s="585" t="s">
        <v>1131</v>
      </c>
      <c r="C4542" s="585" t="s">
        <v>31</v>
      </c>
      <c r="D4542" s="586">
        <v>10134</v>
      </c>
      <c r="E4542" s="587">
        <v>26.2</v>
      </c>
      <c r="F4542" s="587">
        <f t="shared" si="210"/>
        <v>265510.8</v>
      </c>
      <c r="G4542" s="588">
        <v>2.7</v>
      </c>
      <c r="H4542" s="586">
        <v>8.1999999999999993</v>
      </c>
      <c r="I4542" s="587">
        <f t="shared" si="211"/>
        <v>83098.799999999988</v>
      </c>
      <c r="J4542" s="589">
        <f t="shared" si="212"/>
        <v>0</v>
      </c>
    </row>
    <row r="4543" spans="1:10">
      <c r="A4543" s="584">
        <v>2016</v>
      </c>
      <c r="B4543" s="585" t="s">
        <v>1131</v>
      </c>
      <c r="C4543" s="585" t="s">
        <v>31</v>
      </c>
      <c r="D4543" s="586">
        <v>10148</v>
      </c>
      <c r="E4543" s="587">
        <v>25.5</v>
      </c>
      <c r="F4543" s="587">
        <f t="shared" si="210"/>
        <v>258774</v>
      </c>
      <c r="G4543" s="588">
        <v>2.7</v>
      </c>
      <c r="H4543" s="586">
        <v>8.1</v>
      </c>
      <c r="I4543" s="587">
        <f t="shared" si="211"/>
        <v>82198.8</v>
      </c>
      <c r="J4543" s="589">
        <f t="shared" si="212"/>
        <v>0</v>
      </c>
    </row>
    <row r="4544" spans="1:10">
      <c r="A4544" s="584">
        <v>2016</v>
      </c>
      <c r="B4544" s="585" t="s">
        <v>1127</v>
      </c>
      <c r="C4544" s="585" t="s">
        <v>31</v>
      </c>
      <c r="D4544" s="586">
        <v>497717</v>
      </c>
      <c r="E4544" s="587">
        <v>17.492999999999999</v>
      </c>
      <c r="F4544" s="587">
        <f t="shared" si="210"/>
        <v>8706563.4809999987</v>
      </c>
      <c r="G4544" s="588">
        <v>0.8</v>
      </c>
      <c r="H4544" s="586">
        <v>23.5</v>
      </c>
      <c r="I4544" s="587">
        <f t="shared" si="211"/>
        <v>11696349.5</v>
      </c>
      <c r="J4544" s="589">
        <f t="shared" si="212"/>
        <v>0</v>
      </c>
    </row>
    <row r="4545" spans="1:10">
      <c r="A4545" s="584">
        <v>2016</v>
      </c>
      <c r="B4545" s="585" t="s">
        <v>1131</v>
      </c>
      <c r="C4545" s="585" t="s">
        <v>31</v>
      </c>
      <c r="D4545" s="586">
        <v>593946</v>
      </c>
      <c r="E4545" s="587">
        <v>18.98</v>
      </c>
      <c r="F4545" s="587">
        <f t="shared" si="210"/>
        <v>11273095.08</v>
      </c>
      <c r="G4545" s="588">
        <v>0.77</v>
      </c>
      <c r="H4545" s="586">
        <v>24.5</v>
      </c>
      <c r="I4545" s="587">
        <f t="shared" si="211"/>
        <v>14551677</v>
      </c>
      <c r="J4545" s="589">
        <f t="shared" si="212"/>
        <v>0</v>
      </c>
    </row>
    <row r="4546" spans="1:10">
      <c r="A4546" s="584">
        <v>2016</v>
      </c>
      <c r="B4546" s="585" t="s">
        <v>1131</v>
      </c>
      <c r="C4546" s="585" t="s">
        <v>31</v>
      </c>
      <c r="D4546" s="586">
        <v>10414</v>
      </c>
      <c r="E4546" s="587">
        <v>26.036000000000001</v>
      </c>
      <c r="F4546" s="587">
        <f t="shared" si="210"/>
        <v>271138.90400000004</v>
      </c>
      <c r="G4546" s="588">
        <v>2.2400000000000002</v>
      </c>
      <c r="H4546" s="586">
        <v>8</v>
      </c>
      <c r="I4546" s="587">
        <f t="shared" si="211"/>
        <v>83312</v>
      </c>
      <c r="J4546" s="589">
        <f t="shared" si="212"/>
        <v>0</v>
      </c>
    </row>
    <row r="4547" spans="1:10">
      <c r="A4547" s="584">
        <v>2016</v>
      </c>
      <c r="B4547" s="585" t="s">
        <v>1131</v>
      </c>
      <c r="C4547" s="585" t="s">
        <v>31</v>
      </c>
      <c r="D4547" s="586">
        <v>12130</v>
      </c>
      <c r="E4547" s="587">
        <v>26.335999999999999</v>
      </c>
      <c r="F4547" s="587">
        <f t="shared" ref="F4547:F4610" si="213">E4547*D4547</f>
        <v>319455.68</v>
      </c>
      <c r="G4547" s="588">
        <v>2.2400000000000002</v>
      </c>
      <c r="H4547" s="586">
        <v>8.1</v>
      </c>
      <c r="I4547" s="587">
        <f t="shared" ref="I4547:I4610" si="214">H4547*D4547</f>
        <v>98253</v>
      </c>
      <c r="J4547" s="589">
        <f t="shared" ref="J4547:J4610" si="215">IF(B4547="LIG",1,0)</f>
        <v>0</v>
      </c>
    </row>
    <row r="4548" spans="1:10">
      <c r="A4548" s="584">
        <v>2016</v>
      </c>
      <c r="B4548" s="585" t="s">
        <v>1131</v>
      </c>
      <c r="C4548" s="585" t="s">
        <v>31</v>
      </c>
      <c r="D4548" s="586">
        <v>11266</v>
      </c>
      <c r="E4548" s="587">
        <v>26.225999999999999</v>
      </c>
      <c r="F4548" s="587">
        <f t="shared" si="213"/>
        <v>295462.11599999998</v>
      </c>
      <c r="G4548" s="588">
        <v>2.38</v>
      </c>
      <c r="H4548" s="586">
        <v>7.9</v>
      </c>
      <c r="I4548" s="587">
        <f t="shared" si="214"/>
        <v>89001.400000000009</v>
      </c>
      <c r="J4548" s="589">
        <f t="shared" si="215"/>
        <v>0</v>
      </c>
    </row>
    <row r="4549" spans="1:10">
      <c r="A4549" s="584">
        <v>2016</v>
      </c>
      <c r="B4549" s="585" t="s">
        <v>1131</v>
      </c>
      <c r="C4549" s="585" t="s">
        <v>31</v>
      </c>
      <c r="D4549" s="586">
        <v>11152</v>
      </c>
      <c r="E4549" s="587">
        <v>25.803999999999998</v>
      </c>
      <c r="F4549" s="587">
        <f t="shared" si="213"/>
        <v>287766.20799999998</v>
      </c>
      <c r="G4549" s="588">
        <v>2.4</v>
      </c>
      <c r="H4549" s="586">
        <v>8.1</v>
      </c>
      <c r="I4549" s="587">
        <f t="shared" si="214"/>
        <v>90331.199999999997</v>
      </c>
      <c r="J4549" s="589">
        <f t="shared" si="215"/>
        <v>0</v>
      </c>
    </row>
    <row r="4550" spans="1:10">
      <c r="A4550" s="584">
        <v>2016</v>
      </c>
      <c r="B4550" s="585" t="s">
        <v>1131</v>
      </c>
      <c r="C4550" s="585" t="s">
        <v>31</v>
      </c>
      <c r="D4550" s="586">
        <v>23027</v>
      </c>
      <c r="E4550" s="587">
        <v>24.012</v>
      </c>
      <c r="F4550" s="587">
        <f t="shared" si="213"/>
        <v>552924.32400000002</v>
      </c>
      <c r="G4550" s="588">
        <v>0.77</v>
      </c>
      <c r="H4550" s="586">
        <v>13.7</v>
      </c>
      <c r="I4550" s="587">
        <f t="shared" si="214"/>
        <v>315469.89999999997</v>
      </c>
      <c r="J4550" s="589">
        <f t="shared" si="215"/>
        <v>0</v>
      </c>
    </row>
    <row r="4551" spans="1:10">
      <c r="A4551" s="584">
        <v>2016</v>
      </c>
      <c r="B4551" s="585" t="s">
        <v>1131</v>
      </c>
      <c r="C4551" s="585" t="s">
        <v>31</v>
      </c>
      <c r="D4551" s="586">
        <v>46970</v>
      </c>
      <c r="E4551" s="587">
        <v>25.616</v>
      </c>
      <c r="F4551" s="587">
        <f t="shared" si="213"/>
        <v>1203183.52</v>
      </c>
      <c r="G4551" s="588">
        <v>2.72</v>
      </c>
      <c r="H4551" s="586">
        <v>8</v>
      </c>
      <c r="I4551" s="587">
        <f t="shared" si="214"/>
        <v>375760</v>
      </c>
      <c r="J4551" s="589">
        <f t="shared" si="215"/>
        <v>0</v>
      </c>
    </row>
    <row r="4552" spans="1:10">
      <c r="A4552" s="584">
        <v>2016</v>
      </c>
      <c r="B4552" s="585" t="s">
        <v>1131</v>
      </c>
      <c r="C4552" s="585" t="s">
        <v>31</v>
      </c>
      <c r="D4552" s="586">
        <v>51588</v>
      </c>
      <c r="E4552" s="587">
        <v>25.274000000000001</v>
      </c>
      <c r="F4552" s="587">
        <f t="shared" si="213"/>
        <v>1303835.112</v>
      </c>
      <c r="G4552" s="588">
        <v>1.57</v>
      </c>
      <c r="H4552" s="586">
        <v>7.6</v>
      </c>
      <c r="I4552" s="587">
        <f t="shared" si="214"/>
        <v>392068.8</v>
      </c>
      <c r="J4552" s="589">
        <f t="shared" si="215"/>
        <v>0</v>
      </c>
    </row>
    <row r="4553" spans="1:10">
      <c r="A4553" s="584">
        <v>2016</v>
      </c>
      <c r="B4553" s="585" t="s">
        <v>1131</v>
      </c>
      <c r="C4553" s="585" t="s">
        <v>31</v>
      </c>
      <c r="D4553" s="586">
        <v>35985</v>
      </c>
      <c r="E4553" s="587">
        <v>23.948</v>
      </c>
      <c r="F4553" s="587">
        <f t="shared" si="213"/>
        <v>861768.78</v>
      </c>
      <c r="G4553" s="588">
        <v>0.81</v>
      </c>
      <c r="H4553" s="586">
        <v>14</v>
      </c>
      <c r="I4553" s="587">
        <f t="shared" si="214"/>
        <v>503790</v>
      </c>
      <c r="J4553" s="589">
        <f t="shared" si="215"/>
        <v>0</v>
      </c>
    </row>
    <row r="4554" spans="1:10">
      <c r="A4554" s="584">
        <v>2016</v>
      </c>
      <c r="B4554" s="585" t="s">
        <v>1131</v>
      </c>
      <c r="C4554" s="585" t="s">
        <v>31</v>
      </c>
      <c r="D4554" s="586">
        <v>35075</v>
      </c>
      <c r="E4554" s="587">
        <v>25.866</v>
      </c>
      <c r="F4554" s="587">
        <f t="shared" si="213"/>
        <v>907249.95</v>
      </c>
      <c r="G4554" s="588">
        <v>2.7</v>
      </c>
      <c r="H4554" s="586">
        <v>7.8</v>
      </c>
      <c r="I4554" s="587">
        <f t="shared" si="214"/>
        <v>273585</v>
      </c>
      <c r="J4554" s="589">
        <f t="shared" si="215"/>
        <v>0</v>
      </c>
    </row>
    <row r="4555" spans="1:10">
      <c r="A4555" s="584">
        <v>2016</v>
      </c>
      <c r="B4555" s="585" t="s">
        <v>1131</v>
      </c>
      <c r="C4555" s="585" t="s">
        <v>31</v>
      </c>
      <c r="D4555" s="586">
        <v>46903</v>
      </c>
      <c r="E4555" s="587">
        <v>25.661999999999999</v>
      </c>
      <c r="F4555" s="587">
        <f t="shared" si="213"/>
        <v>1203624.7859999998</v>
      </c>
      <c r="G4555" s="588">
        <v>2.7</v>
      </c>
      <c r="H4555" s="586">
        <v>7.8</v>
      </c>
      <c r="I4555" s="587">
        <f t="shared" si="214"/>
        <v>365843.39999999997</v>
      </c>
      <c r="J4555" s="589">
        <f t="shared" si="215"/>
        <v>0</v>
      </c>
    </row>
    <row r="4556" spans="1:10">
      <c r="A4556" s="584">
        <v>2016</v>
      </c>
      <c r="B4556" s="585" t="s">
        <v>1131</v>
      </c>
      <c r="C4556" s="585" t="s">
        <v>31</v>
      </c>
      <c r="D4556" s="586">
        <v>23274</v>
      </c>
      <c r="E4556" s="587">
        <v>24.1</v>
      </c>
      <c r="F4556" s="587">
        <f t="shared" si="213"/>
        <v>560903.4</v>
      </c>
      <c r="G4556" s="588">
        <v>0.7</v>
      </c>
      <c r="H4556" s="586">
        <v>13.6</v>
      </c>
      <c r="I4556" s="587">
        <f t="shared" si="214"/>
        <v>316526.39999999997</v>
      </c>
      <c r="J4556" s="589">
        <f t="shared" si="215"/>
        <v>0</v>
      </c>
    </row>
    <row r="4557" spans="1:10">
      <c r="A4557" s="584">
        <v>2016</v>
      </c>
      <c r="B4557" s="585" t="s">
        <v>1131</v>
      </c>
      <c r="C4557" s="585" t="s">
        <v>31</v>
      </c>
      <c r="D4557" s="586">
        <v>25438</v>
      </c>
      <c r="E4557" s="587">
        <v>23.73</v>
      </c>
      <c r="F4557" s="587">
        <f t="shared" si="213"/>
        <v>603643.74</v>
      </c>
      <c r="G4557" s="588">
        <v>2.46</v>
      </c>
      <c r="H4557" s="586">
        <v>8.8000000000000007</v>
      </c>
      <c r="I4557" s="587">
        <f t="shared" si="214"/>
        <v>223854.40000000002</v>
      </c>
      <c r="J4557" s="589">
        <f t="shared" si="215"/>
        <v>0</v>
      </c>
    </row>
    <row r="4558" spans="1:10">
      <c r="A4558" s="584">
        <v>2016</v>
      </c>
      <c r="B4558" s="585" t="s">
        <v>1131</v>
      </c>
      <c r="C4558" s="585" t="s">
        <v>31</v>
      </c>
      <c r="D4558" s="586">
        <v>25847</v>
      </c>
      <c r="E4558" s="587">
        <v>23.722000000000001</v>
      </c>
      <c r="F4558" s="587">
        <f t="shared" si="213"/>
        <v>613142.53399999999</v>
      </c>
      <c r="G4558" s="588">
        <v>2.46</v>
      </c>
      <c r="H4558" s="586">
        <v>8.1999999999999993</v>
      </c>
      <c r="I4558" s="587">
        <f t="shared" si="214"/>
        <v>211945.4</v>
      </c>
      <c r="J4558" s="589">
        <f t="shared" si="215"/>
        <v>0</v>
      </c>
    </row>
    <row r="4559" spans="1:10">
      <c r="A4559" s="584">
        <v>2016</v>
      </c>
      <c r="B4559" s="585" t="s">
        <v>1131</v>
      </c>
      <c r="C4559" s="585" t="s">
        <v>31</v>
      </c>
      <c r="D4559" s="586">
        <v>96333</v>
      </c>
      <c r="E4559" s="587">
        <v>26.2</v>
      </c>
      <c r="F4559" s="587">
        <f t="shared" si="213"/>
        <v>2523924.6</v>
      </c>
      <c r="G4559" s="588">
        <v>2.4900000000000002</v>
      </c>
      <c r="H4559" s="586">
        <v>8.1999999999999993</v>
      </c>
      <c r="I4559" s="587">
        <f t="shared" si="214"/>
        <v>789930.6</v>
      </c>
      <c r="J4559" s="589">
        <f t="shared" si="215"/>
        <v>0</v>
      </c>
    </row>
    <row r="4560" spans="1:10">
      <c r="A4560" s="584">
        <v>2016</v>
      </c>
      <c r="B4560" s="585" t="s">
        <v>1131</v>
      </c>
      <c r="C4560" s="585" t="s">
        <v>31</v>
      </c>
      <c r="D4560" s="586">
        <v>11370</v>
      </c>
      <c r="E4560" s="587">
        <v>23.885999999999999</v>
      </c>
      <c r="F4560" s="587">
        <f t="shared" si="213"/>
        <v>271583.82</v>
      </c>
      <c r="G4560" s="588">
        <v>0.74</v>
      </c>
      <c r="H4560" s="586">
        <v>13.7</v>
      </c>
      <c r="I4560" s="587">
        <f t="shared" si="214"/>
        <v>155769</v>
      </c>
      <c r="J4560" s="589">
        <f t="shared" si="215"/>
        <v>0</v>
      </c>
    </row>
    <row r="4561" spans="1:10">
      <c r="A4561" s="584">
        <v>2016</v>
      </c>
      <c r="B4561" s="585" t="s">
        <v>1131</v>
      </c>
      <c r="C4561" s="585" t="s">
        <v>31</v>
      </c>
      <c r="D4561" s="586">
        <v>34540</v>
      </c>
      <c r="E4561" s="587">
        <v>24.085999999999999</v>
      </c>
      <c r="F4561" s="587">
        <f t="shared" si="213"/>
        <v>831930.44</v>
      </c>
      <c r="G4561" s="588">
        <v>0.74</v>
      </c>
      <c r="H4561" s="586">
        <v>12.8</v>
      </c>
      <c r="I4561" s="587">
        <f t="shared" si="214"/>
        <v>442112</v>
      </c>
      <c r="J4561" s="589">
        <f t="shared" si="215"/>
        <v>0</v>
      </c>
    </row>
    <row r="4562" spans="1:10">
      <c r="A4562" s="584">
        <v>2016</v>
      </c>
      <c r="B4562" s="585" t="s">
        <v>1131</v>
      </c>
      <c r="C4562" s="585" t="s">
        <v>31</v>
      </c>
      <c r="D4562" s="586">
        <v>24127</v>
      </c>
      <c r="E4562" s="587">
        <v>24.082000000000001</v>
      </c>
      <c r="F4562" s="587">
        <f t="shared" si="213"/>
        <v>581026.41399999999</v>
      </c>
      <c r="G4562" s="588">
        <v>0.7</v>
      </c>
      <c r="H4562" s="586">
        <v>13.1</v>
      </c>
      <c r="I4562" s="587">
        <f t="shared" si="214"/>
        <v>316063.7</v>
      </c>
      <c r="J4562" s="589">
        <f t="shared" si="215"/>
        <v>0</v>
      </c>
    </row>
    <row r="4563" spans="1:10">
      <c r="A4563" s="584">
        <v>2016</v>
      </c>
      <c r="B4563" s="585" t="s">
        <v>1131</v>
      </c>
      <c r="C4563" s="585" t="s">
        <v>31</v>
      </c>
      <c r="D4563" s="586">
        <v>12008</v>
      </c>
      <c r="E4563" s="587">
        <v>26.033999999999999</v>
      </c>
      <c r="F4563" s="587">
        <f t="shared" si="213"/>
        <v>312616.272</v>
      </c>
      <c r="G4563" s="588">
        <v>2.4900000000000002</v>
      </c>
      <c r="H4563" s="586">
        <v>7.8</v>
      </c>
      <c r="I4563" s="587">
        <f t="shared" si="214"/>
        <v>93662.399999999994</v>
      </c>
      <c r="J4563" s="589">
        <f t="shared" si="215"/>
        <v>0</v>
      </c>
    </row>
    <row r="4564" spans="1:10">
      <c r="A4564" s="584">
        <v>2016</v>
      </c>
      <c r="B4564" s="585" t="s">
        <v>1131</v>
      </c>
      <c r="C4564" s="585" t="s">
        <v>31</v>
      </c>
      <c r="D4564" s="586">
        <v>12183</v>
      </c>
      <c r="E4564" s="587">
        <v>24.844000000000001</v>
      </c>
      <c r="F4564" s="587">
        <f t="shared" si="213"/>
        <v>302674.45199999999</v>
      </c>
      <c r="G4564" s="588">
        <v>1.8</v>
      </c>
      <c r="H4564" s="586">
        <v>10.3</v>
      </c>
      <c r="I4564" s="587">
        <f t="shared" si="214"/>
        <v>125484.90000000001</v>
      </c>
      <c r="J4564" s="589">
        <f t="shared" si="215"/>
        <v>0</v>
      </c>
    </row>
    <row r="4565" spans="1:10">
      <c r="A4565" s="584">
        <v>2016</v>
      </c>
      <c r="B4565" s="585" t="s">
        <v>1133</v>
      </c>
      <c r="C4565" s="585" t="s">
        <v>31</v>
      </c>
      <c r="D4565" s="586">
        <v>260623</v>
      </c>
      <c r="E4565" s="587">
        <v>13.298</v>
      </c>
      <c r="F4565" s="587">
        <f t="shared" si="213"/>
        <v>3465764.6540000001</v>
      </c>
      <c r="G4565" s="588">
        <v>1.1100000000000001</v>
      </c>
      <c r="H4565" s="586">
        <v>9.5</v>
      </c>
      <c r="I4565" s="587">
        <f t="shared" si="214"/>
        <v>2475918.5</v>
      </c>
      <c r="J4565" s="589">
        <f t="shared" si="215"/>
        <v>1</v>
      </c>
    </row>
    <row r="4566" spans="1:10">
      <c r="A4566" s="584">
        <v>2016</v>
      </c>
      <c r="B4566" s="585" t="s">
        <v>1127</v>
      </c>
      <c r="C4566" s="585" t="s">
        <v>31</v>
      </c>
      <c r="D4566" s="586">
        <v>64060</v>
      </c>
      <c r="E4566" s="587">
        <v>16.114000000000001</v>
      </c>
      <c r="F4566" s="587">
        <f t="shared" si="213"/>
        <v>1032262.8400000001</v>
      </c>
      <c r="G4566" s="588">
        <v>0.39</v>
      </c>
      <c r="H4566" s="586">
        <v>5.4</v>
      </c>
      <c r="I4566" s="587">
        <f t="shared" si="214"/>
        <v>345924</v>
      </c>
      <c r="J4566" s="589">
        <f t="shared" si="215"/>
        <v>0</v>
      </c>
    </row>
    <row r="4567" spans="1:10">
      <c r="A4567" s="584">
        <v>2016</v>
      </c>
      <c r="B4567" s="585" t="s">
        <v>1133</v>
      </c>
      <c r="C4567" s="585" t="s">
        <v>31</v>
      </c>
      <c r="D4567" s="586">
        <v>165639</v>
      </c>
      <c r="E4567" s="587">
        <v>13.074</v>
      </c>
      <c r="F4567" s="587">
        <f t="shared" si="213"/>
        <v>2165564.2859999998</v>
      </c>
      <c r="G4567" s="588">
        <v>0.82</v>
      </c>
      <c r="H4567" s="586">
        <v>7.8</v>
      </c>
      <c r="I4567" s="587">
        <f t="shared" si="214"/>
        <v>1291984.2</v>
      </c>
      <c r="J4567" s="589">
        <f t="shared" si="215"/>
        <v>1</v>
      </c>
    </row>
    <row r="4568" spans="1:10">
      <c r="A4568" s="584">
        <v>2016</v>
      </c>
      <c r="B4568" s="585" t="s">
        <v>1133</v>
      </c>
      <c r="C4568" s="585" t="s">
        <v>31</v>
      </c>
      <c r="D4568" s="586">
        <v>233169</v>
      </c>
      <c r="E4568" s="587">
        <v>12.885999999999999</v>
      </c>
      <c r="F4568" s="587">
        <f t="shared" si="213"/>
        <v>3004615.7339999997</v>
      </c>
      <c r="G4568" s="588">
        <v>0.76</v>
      </c>
      <c r="H4568" s="586">
        <v>10.7</v>
      </c>
      <c r="I4568" s="587">
        <f t="shared" si="214"/>
        <v>2494908.2999999998</v>
      </c>
      <c r="J4568" s="589">
        <f t="shared" si="215"/>
        <v>1</v>
      </c>
    </row>
    <row r="4569" spans="1:10">
      <c r="A4569" s="584">
        <v>2016</v>
      </c>
      <c r="B4569" s="585" t="s">
        <v>1131</v>
      </c>
      <c r="C4569" s="585" t="s">
        <v>31</v>
      </c>
      <c r="D4569" s="586">
        <v>20476</v>
      </c>
      <c r="E4569" s="587">
        <v>23.952000000000002</v>
      </c>
      <c r="F4569" s="587">
        <f t="shared" si="213"/>
        <v>490441.15200000006</v>
      </c>
      <c r="G4569" s="588">
        <v>3.13</v>
      </c>
      <c r="H4569" s="586">
        <v>11.26</v>
      </c>
      <c r="I4569" s="587">
        <f t="shared" si="214"/>
        <v>230559.76</v>
      </c>
      <c r="J4569" s="589">
        <f t="shared" si="215"/>
        <v>0</v>
      </c>
    </row>
    <row r="4570" spans="1:10">
      <c r="A4570" s="584">
        <v>2016</v>
      </c>
      <c r="B4570" s="585" t="s">
        <v>1131</v>
      </c>
      <c r="C4570" s="585" t="s">
        <v>31</v>
      </c>
      <c r="D4570" s="586">
        <v>21064</v>
      </c>
      <c r="E4570" s="587">
        <v>25.372</v>
      </c>
      <c r="F4570" s="587">
        <f t="shared" si="213"/>
        <v>534435.80799999996</v>
      </c>
      <c r="G4570" s="588">
        <v>3.29</v>
      </c>
      <c r="H4570" s="586">
        <v>8.7100000000000009</v>
      </c>
      <c r="I4570" s="587">
        <f t="shared" si="214"/>
        <v>183467.44000000003</v>
      </c>
      <c r="J4570" s="589">
        <f t="shared" si="215"/>
        <v>0</v>
      </c>
    </row>
    <row r="4571" spans="1:10">
      <c r="A4571" s="584">
        <v>2016</v>
      </c>
      <c r="B4571" s="585" t="s">
        <v>1131</v>
      </c>
      <c r="C4571" s="585" t="s">
        <v>31</v>
      </c>
      <c r="D4571" s="586">
        <v>25550</v>
      </c>
      <c r="E4571" s="587">
        <v>25.29</v>
      </c>
      <c r="F4571" s="587">
        <f t="shared" si="213"/>
        <v>646159.5</v>
      </c>
      <c r="G4571" s="588">
        <v>3.21</v>
      </c>
      <c r="H4571" s="586">
        <v>8.92</v>
      </c>
      <c r="I4571" s="587">
        <f t="shared" si="214"/>
        <v>227906</v>
      </c>
      <c r="J4571" s="589">
        <f t="shared" si="215"/>
        <v>0</v>
      </c>
    </row>
    <row r="4572" spans="1:10">
      <c r="A4572" s="584">
        <v>2016</v>
      </c>
      <c r="B4572" s="585" t="s">
        <v>1131</v>
      </c>
      <c r="C4572" s="585" t="s">
        <v>31</v>
      </c>
      <c r="D4572" s="586">
        <v>15745</v>
      </c>
      <c r="E4572" s="587">
        <v>24.222000000000001</v>
      </c>
      <c r="F4572" s="587">
        <f t="shared" si="213"/>
        <v>381375.39</v>
      </c>
      <c r="G4572" s="588">
        <v>3.39</v>
      </c>
      <c r="H4572" s="586">
        <v>11.24</v>
      </c>
      <c r="I4572" s="587">
        <f t="shared" si="214"/>
        <v>176973.80000000002</v>
      </c>
      <c r="J4572" s="589">
        <f t="shared" si="215"/>
        <v>0</v>
      </c>
    </row>
    <row r="4573" spans="1:10">
      <c r="A4573" s="584">
        <v>2016</v>
      </c>
      <c r="B4573" s="585" t="s">
        <v>1131</v>
      </c>
      <c r="C4573" s="585" t="s">
        <v>31</v>
      </c>
      <c r="D4573" s="586">
        <v>14758</v>
      </c>
      <c r="E4573" s="587">
        <v>24.425999999999998</v>
      </c>
      <c r="F4573" s="587">
        <f t="shared" si="213"/>
        <v>360478.908</v>
      </c>
      <c r="G4573" s="588">
        <v>3.5</v>
      </c>
      <c r="H4573" s="586">
        <v>11.21</v>
      </c>
      <c r="I4573" s="587">
        <f t="shared" si="214"/>
        <v>165437.18000000002</v>
      </c>
      <c r="J4573" s="589">
        <f t="shared" si="215"/>
        <v>0</v>
      </c>
    </row>
    <row r="4574" spans="1:10">
      <c r="A4574" s="584">
        <v>2016</v>
      </c>
      <c r="B4574" s="585" t="s">
        <v>1131</v>
      </c>
      <c r="C4574" s="585" t="s">
        <v>31</v>
      </c>
      <c r="D4574" s="586">
        <v>33382</v>
      </c>
      <c r="E4574" s="587">
        <v>25.204000000000001</v>
      </c>
      <c r="F4574" s="587">
        <f t="shared" si="213"/>
        <v>841359.92800000007</v>
      </c>
      <c r="G4574" s="588">
        <v>2.57</v>
      </c>
      <c r="H4574" s="586">
        <v>8.9600000000000009</v>
      </c>
      <c r="I4574" s="587">
        <f t="shared" si="214"/>
        <v>299102.72000000003</v>
      </c>
      <c r="J4574" s="589">
        <f t="shared" si="215"/>
        <v>0</v>
      </c>
    </row>
    <row r="4575" spans="1:10">
      <c r="A4575" s="584">
        <v>2016</v>
      </c>
      <c r="B4575" s="585" t="s">
        <v>1131</v>
      </c>
      <c r="C4575" s="585" t="s">
        <v>31</v>
      </c>
      <c r="D4575" s="586">
        <v>79680</v>
      </c>
      <c r="E4575" s="587">
        <v>26.126000000000001</v>
      </c>
      <c r="F4575" s="587">
        <f t="shared" si="213"/>
        <v>2081719.6800000002</v>
      </c>
      <c r="G4575" s="588">
        <v>2.96</v>
      </c>
      <c r="H4575" s="586">
        <v>7.61</v>
      </c>
      <c r="I4575" s="587">
        <f t="shared" si="214"/>
        <v>606364.80000000005</v>
      </c>
      <c r="J4575" s="589">
        <f t="shared" si="215"/>
        <v>0</v>
      </c>
    </row>
    <row r="4576" spans="1:10">
      <c r="A4576" s="584">
        <v>2016</v>
      </c>
      <c r="B4576" s="585" t="s">
        <v>1131</v>
      </c>
      <c r="C4576" s="585" t="s">
        <v>31</v>
      </c>
      <c r="D4576" s="586">
        <v>1642</v>
      </c>
      <c r="E4576" s="587">
        <v>25.373999999999999</v>
      </c>
      <c r="F4576" s="587">
        <f t="shared" si="213"/>
        <v>41664.108</v>
      </c>
      <c r="G4576" s="588">
        <v>2.56</v>
      </c>
      <c r="H4576" s="586">
        <v>8.69</v>
      </c>
      <c r="I4576" s="587">
        <f t="shared" si="214"/>
        <v>14268.98</v>
      </c>
      <c r="J4576" s="589">
        <f t="shared" si="215"/>
        <v>0</v>
      </c>
    </row>
    <row r="4577" spans="1:10">
      <c r="A4577" s="584">
        <v>2016</v>
      </c>
      <c r="B4577" s="585" t="s">
        <v>1131</v>
      </c>
      <c r="C4577" s="585" t="s">
        <v>31</v>
      </c>
      <c r="D4577" s="586">
        <v>1642</v>
      </c>
      <c r="E4577" s="587">
        <v>25.373999999999999</v>
      </c>
      <c r="F4577" s="587">
        <f t="shared" si="213"/>
        <v>41664.108</v>
      </c>
      <c r="G4577" s="588">
        <v>2.56</v>
      </c>
      <c r="H4577" s="586">
        <v>8.69</v>
      </c>
      <c r="I4577" s="587">
        <f t="shared" si="214"/>
        <v>14268.98</v>
      </c>
      <c r="J4577" s="589">
        <f t="shared" si="215"/>
        <v>0</v>
      </c>
    </row>
    <row r="4578" spans="1:10">
      <c r="A4578" s="584">
        <v>2016</v>
      </c>
      <c r="B4578" s="585" t="s">
        <v>1131</v>
      </c>
      <c r="C4578" s="585" t="s">
        <v>31</v>
      </c>
      <c r="D4578" s="586">
        <v>33172</v>
      </c>
      <c r="E4578" s="587">
        <v>25.204000000000001</v>
      </c>
      <c r="F4578" s="587">
        <f t="shared" si="213"/>
        <v>836067.08799999999</v>
      </c>
      <c r="G4578" s="588">
        <v>2.57</v>
      </c>
      <c r="H4578" s="586">
        <v>8.9600000000000009</v>
      </c>
      <c r="I4578" s="587">
        <f t="shared" si="214"/>
        <v>297221.12000000005</v>
      </c>
      <c r="J4578" s="589">
        <f t="shared" si="215"/>
        <v>0</v>
      </c>
    </row>
    <row r="4579" spans="1:10">
      <c r="A4579" s="584">
        <v>2016</v>
      </c>
      <c r="B4579" s="585" t="s">
        <v>1131</v>
      </c>
      <c r="C4579" s="585" t="s">
        <v>31</v>
      </c>
      <c r="D4579" s="586">
        <v>16670</v>
      </c>
      <c r="E4579" s="587">
        <v>25.271999999999998</v>
      </c>
      <c r="F4579" s="587">
        <f t="shared" si="213"/>
        <v>421284.24</v>
      </c>
      <c r="G4579" s="588">
        <v>2.61</v>
      </c>
      <c r="H4579" s="586">
        <v>8.8800000000000008</v>
      </c>
      <c r="I4579" s="587">
        <f t="shared" si="214"/>
        <v>148029.6</v>
      </c>
      <c r="J4579" s="589">
        <f t="shared" si="215"/>
        <v>0</v>
      </c>
    </row>
    <row r="4580" spans="1:10">
      <c r="A4580" s="584">
        <v>2016</v>
      </c>
      <c r="B4580" s="585" t="s">
        <v>1131</v>
      </c>
      <c r="C4580" s="585" t="s">
        <v>31</v>
      </c>
      <c r="D4580" s="586">
        <v>25250</v>
      </c>
      <c r="E4580" s="587">
        <v>25.094000000000001</v>
      </c>
      <c r="F4580" s="587">
        <f t="shared" si="213"/>
        <v>633623.5</v>
      </c>
      <c r="G4580" s="588">
        <v>3.28</v>
      </c>
      <c r="H4580" s="586">
        <v>9.43</v>
      </c>
      <c r="I4580" s="587">
        <f t="shared" si="214"/>
        <v>238107.5</v>
      </c>
      <c r="J4580" s="589">
        <f t="shared" si="215"/>
        <v>0</v>
      </c>
    </row>
    <row r="4581" spans="1:10">
      <c r="A4581" s="584">
        <v>2016</v>
      </c>
      <c r="B4581" s="585" t="s">
        <v>1131</v>
      </c>
      <c r="C4581" s="585" t="s">
        <v>31</v>
      </c>
      <c r="D4581" s="586">
        <v>22604</v>
      </c>
      <c r="E4581" s="587">
        <v>26.135999999999999</v>
      </c>
      <c r="F4581" s="587">
        <f t="shared" si="213"/>
        <v>590778.14399999997</v>
      </c>
      <c r="G4581" s="588">
        <v>3</v>
      </c>
      <c r="H4581" s="586">
        <v>7.8</v>
      </c>
      <c r="I4581" s="587">
        <f t="shared" si="214"/>
        <v>176311.19999999998</v>
      </c>
      <c r="J4581" s="589">
        <f t="shared" si="215"/>
        <v>0</v>
      </c>
    </row>
    <row r="4582" spans="1:10">
      <c r="A4582" s="584">
        <v>2016</v>
      </c>
      <c r="B4582" s="585" t="s">
        <v>1131</v>
      </c>
      <c r="C4582" s="585" t="s">
        <v>31</v>
      </c>
      <c r="D4582" s="586">
        <v>17736</v>
      </c>
      <c r="E4582" s="587">
        <v>25.207999999999998</v>
      </c>
      <c r="F4582" s="587">
        <f t="shared" si="213"/>
        <v>447089.08799999999</v>
      </c>
      <c r="G4582" s="588">
        <v>2.5499999999999998</v>
      </c>
      <c r="H4582" s="586">
        <v>8.9</v>
      </c>
      <c r="I4582" s="587">
        <f t="shared" si="214"/>
        <v>157850.4</v>
      </c>
      <c r="J4582" s="589">
        <f t="shared" si="215"/>
        <v>0</v>
      </c>
    </row>
    <row r="4583" spans="1:10">
      <c r="A4583" s="584">
        <v>2016</v>
      </c>
      <c r="B4583" s="585" t="s">
        <v>1131</v>
      </c>
      <c r="C4583" s="585" t="s">
        <v>31</v>
      </c>
      <c r="D4583" s="586">
        <v>25840</v>
      </c>
      <c r="E4583" s="587">
        <v>25.222000000000001</v>
      </c>
      <c r="F4583" s="587">
        <f t="shared" si="213"/>
        <v>651736.48</v>
      </c>
      <c r="G4583" s="588">
        <v>2.62</v>
      </c>
      <c r="H4583" s="586">
        <v>9</v>
      </c>
      <c r="I4583" s="587">
        <f t="shared" si="214"/>
        <v>232560</v>
      </c>
      <c r="J4583" s="589">
        <f t="shared" si="215"/>
        <v>0</v>
      </c>
    </row>
    <row r="4584" spans="1:10">
      <c r="A4584" s="584">
        <v>2016</v>
      </c>
      <c r="B4584" s="585" t="s">
        <v>1131</v>
      </c>
      <c r="C4584" s="585" t="s">
        <v>31</v>
      </c>
      <c r="D4584" s="586">
        <v>26442</v>
      </c>
      <c r="E4584" s="587">
        <v>25.26</v>
      </c>
      <c r="F4584" s="587">
        <f t="shared" si="213"/>
        <v>667924.92000000004</v>
      </c>
      <c r="G4584" s="588">
        <v>2.57</v>
      </c>
      <c r="H4584" s="586">
        <v>9</v>
      </c>
      <c r="I4584" s="587">
        <f t="shared" si="214"/>
        <v>237978</v>
      </c>
      <c r="J4584" s="589">
        <f t="shared" si="215"/>
        <v>0</v>
      </c>
    </row>
    <row r="4585" spans="1:10">
      <c r="A4585" s="584">
        <v>2016</v>
      </c>
      <c r="B4585" s="585" t="s">
        <v>1131</v>
      </c>
      <c r="C4585" s="585" t="s">
        <v>31</v>
      </c>
      <c r="D4585" s="586">
        <v>92461</v>
      </c>
      <c r="E4585" s="587">
        <v>25.542000000000002</v>
      </c>
      <c r="F4585" s="587">
        <f t="shared" si="213"/>
        <v>2361638.8620000002</v>
      </c>
      <c r="G4585" s="588">
        <v>3.83</v>
      </c>
      <c r="H4585" s="586">
        <v>8.9</v>
      </c>
      <c r="I4585" s="587">
        <f t="shared" si="214"/>
        <v>822902.9</v>
      </c>
      <c r="J4585" s="589">
        <f t="shared" si="215"/>
        <v>0</v>
      </c>
    </row>
    <row r="4586" spans="1:10">
      <c r="A4586" s="584">
        <v>2016</v>
      </c>
      <c r="B4586" s="585" t="s">
        <v>1131</v>
      </c>
      <c r="C4586" s="585" t="s">
        <v>31</v>
      </c>
      <c r="D4586" s="586">
        <v>70006</v>
      </c>
      <c r="E4586" s="587">
        <v>22.17</v>
      </c>
      <c r="F4586" s="587">
        <f t="shared" si="213"/>
        <v>1552033.02</v>
      </c>
      <c r="G4586" s="588">
        <v>3.06</v>
      </c>
      <c r="H4586" s="586">
        <v>9.1</v>
      </c>
      <c r="I4586" s="587">
        <f t="shared" si="214"/>
        <v>637054.6</v>
      </c>
      <c r="J4586" s="589">
        <f t="shared" si="215"/>
        <v>0</v>
      </c>
    </row>
    <row r="4587" spans="1:10">
      <c r="A4587" s="584">
        <v>2016</v>
      </c>
      <c r="B4587" s="585" t="s">
        <v>1131</v>
      </c>
      <c r="C4587" s="585" t="s">
        <v>31</v>
      </c>
      <c r="D4587" s="586">
        <v>10977</v>
      </c>
      <c r="E4587" s="587">
        <v>22.75</v>
      </c>
      <c r="F4587" s="587">
        <f t="shared" si="213"/>
        <v>249726.75</v>
      </c>
      <c r="G4587" s="588">
        <v>0.46</v>
      </c>
      <c r="H4587" s="586">
        <v>9.1</v>
      </c>
      <c r="I4587" s="587">
        <f t="shared" si="214"/>
        <v>99890.7</v>
      </c>
      <c r="J4587" s="589">
        <f t="shared" si="215"/>
        <v>0</v>
      </c>
    </row>
    <row r="4588" spans="1:10">
      <c r="A4588" s="584">
        <v>2016</v>
      </c>
      <c r="B4588" s="585" t="s">
        <v>1131</v>
      </c>
      <c r="C4588" s="585" t="s">
        <v>31</v>
      </c>
      <c r="D4588" s="586">
        <v>49836</v>
      </c>
      <c r="E4588" s="587">
        <v>22.89</v>
      </c>
      <c r="F4588" s="587">
        <f t="shared" si="213"/>
        <v>1140746.04</v>
      </c>
      <c r="G4588" s="588">
        <v>0.41</v>
      </c>
      <c r="H4588" s="586">
        <v>7.4</v>
      </c>
      <c r="I4588" s="587">
        <f t="shared" si="214"/>
        <v>368786.4</v>
      </c>
      <c r="J4588" s="589">
        <f t="shared" si="215"/>
        <v>0</v>
      </c>
    </row>
    <row r="4589" spans="1:10">
      <c r="A4589" s="584">
        <v>2016</v>
      </c>
      <c r="B4589" s="585" t="s">
        <v>1131</v>
      </c>
      <c r="C4589" s="585" t="s">
        <v>31</v>
      </c>
      <c r="D4589" s="586">
        <v>75050</v>
      </c>
      <c r="E4589" s="587">
        <v>23.192</v>
      </c>
      <c r="F4589" s="587">
        <f t="shared" si="213"/>
        <v>1740559.6</v>
      </c>
      <c r="G4589" s="588">
        <v>3.55</v>
      </c>
      <c r="H4589" s="586">
        <v>12.15</v>
      </c>
      <c r="I4589" s="587">
        <f t="shared" si="214"/>
        <v>911857.5</v>
      </c>
      <c r="J4589" s="589">
        <f t="shared" si="215"/>
        <v>0</v>
      </c>
    </row>
    <row r="4590" spans="1:10">
      <c r="A4590" s="584">
        <v>2016</v>
      </c>
      <c r="B4590" s="585" t="s">
        <v>1131</v>
      </c>
      <c r="C4590" s="585" t="s">
        <v>31</v>
      </c>
      <c r="D4590" s="586">
        <v>59583</v>
      </c>
      <c r="E4590" s="587">
        <v>23.486000000000001</v>
      </c>
      <c r="F4590" s="587">
        <f t="shared" si="213"/>
        <v>1399366.338</v>
      </c>
      <c r="G4590" s="588">
        <v>1.96</v>
      </c>
      <c r="H4590" s="586">
        <v>9.18</v>
      </c>
      <c r="I4590" s="587">
        <f t="shared" si="214"/>
        <v>546971.93999999994</v>
      </c>
      <c r="J4590" s="589">
        <f t="shared" si="215"/>
        <v>0</v>
      </c>
    </row>
    <row r="4591" spans="1:10">
      <c r="A4591" s="584">
        <v>2016</v>
      </c>
      <c r="B4591" s="585" t="s">
        <v>1131</v>
      </c>
      <c r="C4591" s="585" t="s">
        <v>31</v>
      </c>
      <c r="D4591" s="586">
        <v>32986</v>
      </c>
      <c r="E4591" s="587">
        <v>24.001999999999999</v>
      </c>
      <c r="F4591" s="587">
        <f t="shared" si="213"/>
        <v>791729.97199999995</v>
      </c>
      <c r="G4591" s="588">
        <v>3.12</v>
      </c>
      <c r="H4591" s="586">
        <v>9.41</v>
      </c>
      <c r="I4591" s="587">
        <f t="shared" si="214"/>
        <v>310398.26</v>
      </c>
      <c r="J4591" s="589">
        <f t="shared" si="215"/>
        <v>0</v>
      </c>
    </row>
    <row r="4592" spans="1:10">
      <c r="A4592" s="584">
        <v>2016</v>
      </c>
      <c r="B4592" s="585" t="s">
        <v>1131</v>
      </c>
      <c r="C4592" s="585" t="s">
        <v>31</v>
      </c>
      <c r="D4592" s="586">
        <v>10462</v>
      </c>
      <c r="E4592" s="587">
        <v>25.35</v>
      </c>
      <c r="F4592" s="587">
        <f t="shared" si="213"/>
        <v>265211.7</v>
      </c>
      <c r="G4592" s="588">
        <v>2.63</v>
      </c>
      <c r="H4592" s="586">
        <v>9.1</v>
      </c>
      <c r="I4592" s="587">
        <f t="shared" si="214"/>
        <v>95204.2</v>
      </c>
      <c r="J4592" s="589">
        <f t="shared" si="215"/>
        <v>0</v>
      </c>
    </row>
    <row r="4593" spans="1:10">
      <c r="A4593" s="584">
        <v>2016</v>
      </c>
      <c r="B4593" s="585" t="s">
        <v>1131</v>
      </c>
      <c r="C4593" s="585" t="s">
        <v>31</v>
      </c>
      <c r="D4593" s="586">
        <v>24673</v>
      </c>
      <c r="E4593" s="587">
        <v>23.58</v>
      </c>
      <c r="F4593" s="587">
        <f t="shared" si="213"/>
        <v>581789.34</v>
      </c>
      <c r="G4593" s="588">
        <v>2.4900000000000002</v>
      </c>
      <c r="H4593" s="586">
        <v>8.8000000000000007</v>
      </c>
      <c r="I4593" s="587">
        <f t="shared" si="214"/>
        <v>217122.40000000002</v>
      </c>
      <c r="J4593" s="589">
        <f t="shared" si="215"/>
        <v>0</v>
      </c>
    </row>
    <row r="4594" spans="1:10">
      <c r="A4594" s="584">
        <v>2016</v>
      </c>
      <c r="B4594" s="585" t="s">
        <v>1131</v>
      </c>
      <c r="C4594" s="585" t="s">
        <v>31</v>
      </c>
      <c r="D4594" s="586">
        <v>62188</v>
      </c>
      <c r="E4594" s="587">
        <v>23.53</v>
      </c>
      <c r="F4594" s="587">
        <f t="shared" si="213"/>
        <v>1463283.6400000001</v>
      </c>
      <c r="G4594" s="588">
        <v>2.82</v>
      </c>
      <c r="H4594" s="586">
        <v>8.9</v>
      </c>
      <c r="I4594" s="587">
        <f t="shared" si="214"/>
        <v>553473.20000000007</v>
      </c>
      <c r="J4594" s="589">
        <f t="shared" si="215"/>
        <v>0</v>
      </c>
    </row>
    <row r="4595" spans="1:10">
      <c r="A4595" s="584">
        <v>2016</v>
      </c>
      <c r="B4595" s="585" t="s">
        <v>1131</v>
      </c>
      <c r="C4595" s="585" t="s">
        <v>31</v>
      </c>
      <c r="D4595" s="586">
        <v>24384</v>
      </c>
      <c r="E4595" s="587">
        <v>25.18</v>
      </c>
      <c r="F4595" s="587">
        <f t="shared" si="213"/>
        <v>613989.12</v>
      </c>
      <c r="G4595" s="588">
        <v>2.66</v>
      </c>
      <c r="H4595" s="586">
        <v>9.1999999999999993</v>
      </c>
      <c r="I4595" s="587">
        <f t="shared" si="214"/>
        <v>224332.79999999999</v>
      </c>
      <c r="J4595" s="589">
        <f t="shared" si="215"/>
        <v>0</v>
      </c>
    </row>
    <row r="4596" spans="1:10">
      <c r="A4596" s="584">
        <v>2016</v>
      </c>
      <c r="B4596" s="585" t="s">
        <v>1131</v>
      </c>
      <c r="C4596" s="585" t="s">
        <v>31</v>
      </c>
      <c r="D4596" s="586">
        <v>1705</v>
      </c>
      <c r="E4596" s="587">
        <v>23.59</v>
      </c>
      <c r="F4596" s="587">
        <f t="shared" si="213"/>
        <v>40220.949999999997</v>
      </c>
      <c r="G4596" s="588">
        <v>2.4500000000000002</v>
      </c>
      <c r="H4596" s="586">
        <v>8.5</v>
      </c>
      <c r="I4596" s="587">
        <f t="shared" si="214"/>
        <v>14492.5</v>
      </c>
      <c r="J4596" s="589">
        <f t="shared" si="215"/>
        <v>0</v>
      </c>
    </row>
    <row r="4597" spans="1:10">
      <c r="A4597" s="584">
        <v>2016</v>
      </c>
      <c r="B4597" s="585" t="s">
        <v>1131</v>
      </c>
      <c r="C4597" s="585" t="s">
        <v>31</v>
      </c>
      <c r="D4597" s="586">
        <v>24228</v>
      </c>
      <c r="E4597" s="587">
        <v>23.62</v>
      </c>
      <c r="F4597" s="587">
        <f t="shared" si="213"/>
        <v>572265.36</v>
      </c>
      <c r="G4597" s="588">
        <v>2.83</v>
      </c>
      <c r="H4597" s="586">
        <v>8.8000000000000007</v>
      </c>
      <c r="I4597" s="587">
        <f t="shared" si="214"/>
        <v>213206.40000000002</v>
      </c>
      <c r="J4597" s="589">
        <f t="shared" si="215"/>
        <v>0</v>
      </c>
    </row>
    <row r="4598" spans="1:10">
      <c r="A4598" s="584">
        <v>2016</v>
      </c>
      <c r="B4598" s="585" t="s">
        <v>1131</v>
      </c>
      <c r="C4598" s="585" t="s">
        <v>31</v>
      </c>
      <c r="D4598" s="586">
        <v>6790</v>
      </c>
      <c r="E4598" s="587">
        <v>23.65</v>
      </c>
      <c r="F4598" s="587">
        <f t="shared" si="213"/>
        <v>160583.5</v>
      </c>
      <c r="G4598" s="588">
        <v>2.86</v>
      </c>
      <c r="H4598" s="586">
        <v>9</v>
      </c>
      <c r="I4598" s="587">
        <f t="shared" si="214"/>
        <v>61110</v>
      </c>
      <c r="J4598" s="589">
        <f t="shared" si="215"/>
        <v>0</v>
      </c>
    </row>
    <row r="4599" spans="1:10">
      <c r="A4599" s="584">
        <v>2016</v>
      </c>
      <c r="B4599" s="585" t="s">
        <v>1131</v>
      </c>
      <c r="C4599" s="585" t="s">
        <v>31</v>
      </c>
      <c r="D4599" s="586">
        <v>169218</v>
      </c>
      <c r="E4599" s="587">
        <v>26.14</v>
      </c>
      <c r="F4599" s="587">
        <f t="shared" si="213"/>
        <v>4423358.5200000005</v>
      </c>
      <c r="G4599" s="588">
        <v>2.94</v>
      </c>
      <c r="H4599" s="586">
        <v>7.6</v>
      </c>
      <c r="I4599" s="587">
        <f t="shared" si="214"/>
        <v>1286056.8</v>
      </c>
      <c r="J4599" s="589">
        <f t="shared" si="215"/>
        <v>0</v>
      </c>
    </row>
    <row r="4600" spans="1:10">
      <c r="A4600" s="584">
        <v>2016</v>
      </c>
      <c r="B4600" s="585" t="s">
        <v>1131</v>
      </c>
      <c r="C4600" s="585" t="s">
        <v>31</v>
      </c>
      <c r="D4600" s="586">
        <v>1673</v>
      </c>
      <c r="E4600" s="587">
        <v>26.09</v>
      </c>
      <c r="F4600" s="587">
        <f t="shared" si="213"/>
        <v>43648.57</v>
      </c>
      <c r="G4600" s="588">
        <v>2.87</v>
      </c>
      <c r="H4600" s="586">
        <v>7.8</v>
      </c>
      <c r="I4600" s="587">
        <f t="shared" si="214"/>
        <v>13049.4</v>
      </c>
      <c r="J4600" s="589">
        <f t="shared" si="215"/>
        <v>0</v>
      </c>
    </row>
    <row r="4601" spans="1:10">
      <c r="A4601" s="584">
        <v>2016</v>
      </c>
      <c r="B4601" s="585" t="s">
        <v>1131</v>
      </c>
      <c r="C4601" s="585" t="s">
        <v>31</v>
      </c>
      <c r="D4601" s="586">
        <v>8082</v>
      </c>
      <c r="E4601" s="587">
        <v>26.09</v>
      </c>
      <c r="F4601" s="587">
        <f t="shared" si="213"/>
        <v>210859.38</v>
      </c>
      <c r="G4601" s="588">
        <v>2.99</v>
      </c>
      <c r="H4601" s="586">
        <v>7.3</v>
      </c>
      <c r="I4601" s="587">
        <f t="shared" si="214"/>
        <v>58998.6</v>
      </c>
      <c r="J4601" s="589">
        <f t="shared" si="215"/>
        <v>0</v>
      </c>
    </row>
    <row r="4602" spans="1:10">
      <c r="A4602" s="584">
        <v>2016</v>
      </c>
      <c r="B4602" s="585" t="s">
        <v>1131</v>
      </c>
      <c r="C4602" s="585" t="s">
        <v>31</v>
      </c>
      <c r="D4602" s="586">
        <v>5409</v>
      </c>
      <c r="E4602" s="587">
        <v>23.66</v>
      </c>
      <c r="F4602" s="587">
        <f t="shared" si="213"/>
        <v>127976.94</v>
      </c>
      <c r="G4602" s="588">
        <v>2.52</v>
      </c>
      <c r="H4602" s="586">
        <v>8.5</v>
      </c>
      <c r="I4602" s="587">
        <f t="shared" si="214"/>
        <v>45976.5</v>
      </c>
      <c r="J4602" s="589">
        <f t="shared" si="215"/>
        <v>0</v>
      </c>
    </row>
    <row r="4603" spans="1:10">
      <c r="A4603" s="584">
        <v>2016</v>
      </c>
      <c r="B4603" s="585" t="s">
        <v>1131</v>
      </c>
      <c r="C4603" s="585" t="s">
        <v>31</v>
      </c>
      <c r="D4603" s="586">
        <v>5746</v>
      </c>
      <c r="E4603" s="587">
        <v>22.93</v>
      </c>
      <c r="F4603" s="587">
        <f t="shared" si="213"/>
        <v>131755.78</v>
      </c>
      <c r="G4603" s="588">
        <v>2.2599999999999998</v>
      </c>
      <c r="H4603" s="586">
        <v>13.5</v>
      </c>
      <c r="I4603" s="587">
        <f t="shared" si="214"/>
        <v>77571</v>
      </c>
      <c r="J4603" s="589">
        <f t="shared" si="215"/>
        <v>0</v>
      </c>
    </row>
    <row r="4604" spans="1:10">
      <c r="A4604" s="584">
        <v>2016</v>
      </c>
      <c r="B4604" s="585" t="s">
        <v>1131</v>
      </c>
      <c r="C4604" s="585" t="s">
        <v>31</v>
      </c>
      <c r="D4604" s="586">
        <v>5887</v>
      </c>
      <c r="E4604" s="587">
        <v>17.88</v>
      </c>
      <c r="F4604" s="587">
        <f t="shared" si="213"/>
        <v>105259.56</v>
      </c>
      <c r="G4604" s="588">
        <v>1.88</v>
      </c>
      <c r="H4604" s="586">
        <v>25.1</v>
      </c>
      <c r="I4604" s="587">
        <f t="shared" si="214"/>
        <v>147763.70000000001</v>
      </c>
      <c r="J4604" s="589">
        <f t="shared" si="215"/>
        <v>0</v>
      </c>
    </row>
    <row r="4605" spans="1:10">
      <c r="A4605" s="584">
        <v>2016</v>
      </c>
      <c r="B4605" s="585" t="s">
        <v>1131</v>
      </c>
      <c r="C4605" s="585" t="s">
        <v>31</v>
      </c>
      <c r="D4605" s="586">
        <v>20245</v>
      </c>
      <c r="E4605" s="587">
        <v>25.22</v>
      </c>
      <c r="F4605" s="587">
        <f t="shared" si="213"/>
        <v>510578.89999999997</v>
      </c>
      <c r="G4605" s="588">
        <v>2.4700000000000002</v>
      </c>
      <c r="H4605" s="586">
        <v>9</v>
      </c>
      <c r="I4605" s="587">
        <f t="shared" si="214"/>
        <v>182205</v>
      </c>
      <c r="J4605" s="589">
        <f t="shared" si="215"/>
        <v>0</v>
      </c>
    </row>
    <row r="4606" spans="1:10">
      <c r="A4606" s="584">
        <v>2016</v>
      </c>
      <c r="B4606" s="585" t="s">
        <v>1131</v>
      </c>
      <c r="C4606" s="585" t="s">
        <v>31</v>
      </c>
      <c r="D4606" s="586">
        <v>45775</v>
      </c>
      <c r="E4606" s="587">
        <v>26.1</v>
      </c>
      <c r="F4606" s="587">
        <f t="shared" si="213"/>
        <v>1194727.5</v>
      </c>
      <c r="G4606" s="588">
        <v>2.54</v>
      </c>
      <c r="H4606" s="586">
        <v>8.1999999999999993</v>
      </c>
      <c r="I4606" s="587">
        <f t="shared" si="214"/>
        <v>375354.99999999994</v>
      </c>
      <c r="J4606" s="589">
        <f t="shared" si="215"/>
        <v>0</v>
      </c>
    </row>
    <row r="4607" spans="1:10">
      <c r="A4607" s="584">
        <v>2016</v>
      </c>
      <c r="B4607" s="585" t="s">
        <v>1131</v>
      </c>
      <c r="C4607" s="585" t="s">
        <v>31</v>
      </c>
      <c r="D4607" s="586">
        <v>46521</v>
      </c>
      <c r="E4607" s="587">
        <v>25.85</v>
      </c>
      <c r="F4607" s="587">
        <f t="shared" si="213"/>
        <v>1202567.8500000001</v>
      </c>
      <c r="G4607" s="588">
        <v>2.21</v>
      </c>
      <c r="H4607" s="586">
        <v>8.1</v>
      </c>
      <c r="I4607" s="587">
        <f t="shared" si="214"/>
        <v>376820.1</v>
      </c>
      <c r="J4607" s="589">
        <f t="shared" si="215"/>
        <v>0</v>
      </c>
    </row>
    <row r="4608" spans="1:10">
      <c r="A4608" s="584">
        <v>2016</v>
      </c>
      <c r="B4608" s="585" t="s">
        <v>1131</v>
      </c>
      <c r="C4608" s="585" t="s">
        <v>31</v>
      </c>
      <c r="D4608" s="586">
        <v>196059</v>
      </c>
      <c r="E4608" s="587">
        <v>25.2</v>
      </c>
      <c r="F4608" s="587">
        <f t="shared" si="213"/>
        <v>4940686.8</v>
      </c>
      <c r="G4608" s="588">
        <v>2.5099999999999998</v>
      </c>
      <c r="H4608" s="586">
        <v>9.1999999999999993</v>
      </c>
      <c r="I4608" s="587">
        <f t="shared" si="214"/>
        <v>1803742.7999999998</v>
      </c>
      <c r="J4608" s="589">
        <f t="shared" si="215"/>
        <v>0</v>
      </c>
    </row>
    <row r="4609" spans="1:10">
      <c r="A4609" s="584">
        <v>2016</v>
      </c>
      <c r="B4609" s="585" t="s">
        <v>1127</v>
      </c>
      <c r="C4609" s="585" t="s">
        <v>31</v>
      </c>
      <c r="D4609" s="586">
        <v>15070</v>
      </c>
      <c r="E4609" s="587">
        <v>18.05</v>
      </c>
      <c r="F4609" s="587">
        <f t="shared" si="213"/>
        <v>272013.5</v>
      </c>
      <c r="G4609" s="588">
        <v>0.24</v>
      </c>
      <c r="H4609" s="586">
        <v>5.3</v>
      </c>
      <c r="I4609" s="587">
        <f t="shared" si="214"/>
        <v>79871</v>
      </c>
      <c r="J4609" s="589">
        <f t="shared" si="215"/>
        <v>0</v>
      </c>
    </row>
    <row r="4610" spans="1:10">
      <c r="A4610" s="584">
        <v>2016</v>
      </c>
      <c r="B4610" s="585" t="s">
        <v>1131</v>
      </c>
      <c r="C4610" s="585" t="s">
        <v>31</v>
      </c>
      <c r="D4610" s="586">
        <v>169965</v>
      </c>
      <c r="E4610" s="587">
        <v>24.998000000000001</v>
      </c>
      <c r="F4610" s="587">
        <f t="shared" si="213"/>
        <v>4248785.07</v>
      </c>
      <c r="G4610" s="588">
        <v>3.76</v>
      </c>
      <c r="H4610" s="586">
        <v>8.6999999999999993</v>
      </c>
      <c r="I4610" s="587">
        <f t="shared" si="214"/>
        <v>1478695.4999999998</v>
      </c>
      <c r="J4610" s="589">
        <f t="shared" si="215"/>
        <v>0</v>
      </c>
    </row>
    <row r="4611" spans="1:10">
      <c r="A4611" s="584">
        <v>2016</v>
      </c>
      <c r="B4611" s="585" t="s">
        <v>1127</v>
      </c>
      <c r="C4611" s="585" t="s">
        <v>31</v>
      </c>
      <c r="D4611" s="586">
        <v>48349</v>
      </c>
      <c r="E4611" s="587">
        <v>17.872</v>
      </c>
      <c r="F4611" s="587">
        <f t="shared" ref="F4611:F4674" si="216">E4611*D4611</f>
        <v>864093.32799999998</v>
      </c>
      <c r="G4611" s="588">
        <v>0.25</v>
      </c>
      <c r="H4611" s="586">
        <v>5.4</v>
      </c>
      <c r="I4611" s="587">
        <f t="shared" ref="I4611:I4674" si="217">H4611*D4611</f>
        <v>261084.6</v>
      </c>
      <c r="J4611" s="589">
        <f t="shared" ref="J4611:J4674" si="218">IF(B4611="LIG",1,0)</f>
        <v>0</v>
      </c>
    </row>
    <row r="4612" spans="1:10">
      <c r="A4612" s="584">
        <v>2016</v>
      </c>
      <c r="B4612" s="585" t="s">
        <v>1127</v>
      </c>
      <c r="C4612" s="585" t="s">
        <v>31</v>
      </c>
      <c r="D4612" s="586">
        <v>16157</v>
      </c>
      <c r="E4612" s="587">
        <v>17.027999999999999</v>
      </c>
      <c r="F4612" s="587">
        <f t="shared" si="216"/>
        <v>275121.39600000001</v>
      </c>
      <c r="G4612" s="588">
        <v>0.27</v>
      </c>
      <c r="H4612" s="586">
        <v>4.7</v>
      </c>
      <c r="I4612" s="587">
        <f t="shared" si="217"/>
        <v>75937.900000000009</v>
      </c>
      <c r="J4612" s="589">
        <f t="shared" si="218"/>
        <v>0</v>
      </c>
    </row>
    <row r="4613" spans="1:10">
      <c r="A4613" s="584">
        <v>2016</v>
      </c>
      <c r="B4613" s="585" t="s">
        <v>1127</v>
      </c>
      <c r="C4613" s="585" t="s">
        <v>31</v>
      </c>
      <c r="D4613" s="586">
        <v>14924</v>
      </c>
      <c r="E4613" s="587">
        <v>17.404</v>
      </c>
      <c r="F4613" s="587">
        <f t="shared" si="216"/>
        <v>259737.296</v>
      </c>
      <c r="G4613" s="588">
        <v>0.2</v>
      </c>
      <c r="H4613" s="586">
        <v>5</v>
      </c>
      <c r="I4613" s="587">
        <f t="shared" si="217"/>
        <v>74620</v>
      </c>
      <c r="J4613" s="589">
        <f t="shared" si="218"/>
        <v>0</v>
      </c>
    </row>
    <row r="4614" spans="1:10">
      <c r="A4614" s="584">
        <v>2016</v>
      </c>
      <c r="B4614" s="585" t="s">
        <v>1127</v>
      </c>
      <c r="C4614" s="585" t="s">
        <v>31</v>
      </c>
      <c r="D4614" s="586">
        <v>92013</v>
      </c>
      <c r="E4614" s="587">
        <v>17.262</v>
      </c>
      <c r="F4614" s="587">
        <f t="shared" si="216"/>
        <v>1588328.406</v>
      </c>
      <c r="G4614" s="588">
        <v>0.19</v>
      </c>
      <c r="H4614" s="586">
        <v>4.45</v>
      </c>
      <c r="I4614" s="587">
        <f t="shared" si="217"/>
        <v>409457.85000000003</v>
      </c>
      <c r="J4614" s="589">
        <f t="shared" si="218"/>
        <v>0</v>
      </c>
    </row>
    <row r="4615" spans="1:10">
      <c r="A4615" s="584">
        <v>2016</v>
      </c>
      <c r="B4615" s="585" t="s">
        <v>1127</v>
      </c>
      <c r="C4615" s="585" t="s">
        <v>31</v>
      </c>
      <c r="D4615" s="586">
        <v>30957</v>
      </c>
      <c r="E4615" s="587">
        <v>17.117999999999999</v>
      </c>
      <c r="F4615" s="587">
        <f t="shared" si="216"/>
        <v>529921.92599999998</v>
      </c>
      <c r="G4615" s="588">
        <v>0.19</v>
      </c>
      <c r="H4615" s="586">
        <v>4.5</v>
      </c>
      <c r="I4615" s="587">
        <f t="shared" si="217"/>
        <v>139306.5</v>
      </c>
      <c r="J4615" s="589">
        <f t="shared" si="218"/>
        <v>0</v>
      </c>
    </row>
    <row r="4616" spans="1:10">
      <c r="A4616" s="584">
        <v>2016</v>
      </c>
      <c r="B4616" s="585" t="s">
        <v>1131</v>
      </c>
      <c r="C4616" s="585" t="s">
        <v>31</v>
      </c>
      <c r="D4616" s="586">
        <v>14829</v>
      </c>
      <c r="E4616" s="587">
        <v>26</v>
      </c>
      <c r="F4616" s="587">
        <f t="shared" si="216"/>
        <v>385554</v>
      </c>
      <c r="G4616" s="588">
        <v>3.05</v>
      </c>
      <c r="H4616" s="586">
        <v>8.1999999999999993</v>
      </c>
      <c r="I4616" s="587">
        <f t="shared" si="217"/>
        <v>121597.79999999999</v>
      </c>
      <c r="J4616" s="589">
        <f t="shared" si="218"/>
        <v>0</v>
      </c>
    </row>
    <row r="4617" spans="1:10">
      <c r="A4617" s="584">
        <v>2016</v>
      </c>
      <c r="B4617" s="585" t="s">
        <v>1131</v>
      </c>
      <c r="C4617" s="585" t="s">
        <v>31</v>
      </c>
      <c r="D4617" s="586">
        <v>99325</v>
      </c>
      <c r="E4617" s="587">
        <v>26</v>
      </c>
      <c r="F4617" s="587">
        <f t="shared" si="216"/>
        <v>2582450</v>
      </c>
      <c r="G4617" s="588">
        <v>2.77</v>
      </c>
      <c r="H4617" s="586">
        <v>7.8</v>
      </c>
      <c r="I4617" s="587">
        <f t="shared" si="217"/>
        <v>774735</v>
      </c>
      <c r="J4617" s="589">
        <f t="shared" si="218"/>
        <v>0</v>
      </c>
    </row>
    <row r="4618" spans="1:10">
      <c r="A4618" s="584">
        <v>2016</v>
      </c>
      <c r="B4618" s="585" t="s">
        <v>1131</v>
      </c>
      <c r="C4618" s="585" t="s">
        <v>31</v>
      </c>
      <c r="D4618" s="586">
        <v>97582</v>
      </c>
      <c r="E4618" s="587">
        <v>25</v>
      </c>
      <c r="F4618" s="587">
        <f t="shared" si="216"/>
        <v>2439550</v>
      </c>
      <c r="G4618" s="588">
        <v>2.36</v>
      </c>
      <c r="H4618" s="586">
        <v>15.1</v>
      </c>
      <c r="I4618" s="587">
        <f t="shared" si="217"/>
        <v>1473488.2</v>
      </c>
      <c r="J4618" s="589">
        <f t="shared" si="218"/>
        <v>0</v>
      </c>
    </row>
    <row r="4619" spans="1:10">
      <c r="A4619" s="584">
        <v>2016</v>
      </c>
      <c r="B4619" s="585" t="s">
        <v>1131</v>
      </c>
      <c r="C4619" s="585" t="s">
        <v>31</v>
      </c>
      <c r="D4619" s="586">
        <v>5116</v>
      </c>
      <c r="E4619" s="587">
        <v>25</v>
      </c>
      <c r="F4619" s="587">
        <f t="shared" si="216"/>
        <v>127900</v>
      </c>
      <c r="G4619" s="588">
        <v>1.49</v>
      </c>
      <c r="H4619" s="586">
        <v>11.4</v>
      </c>
      <c r="I4619" s="587">
        <f t="shared" si="217"/>
        <v>58322.400000000001</v>
      </c>
      <c r="J4619" s="589">
        <f t="shared" si="218"/>
        <v>0</v>
      </c>
    </row>
    <row r="4620" spans="1:10">
      <c r="A4620" s="584">
        <v>2016</v>
      </c>
      <c r="B4620" s="585" t="s">
        <v>1131</v>
      </c>
      <c r="C4620" s="585" t="s">
        <v>31</v>
      </c>
      <c r="D4620" s="586">
        <v>9131</v>
      </c>
      <c r="E4620" s="587">
        <v>24</v>
      </c>
      <c r="F4620" s="587">
        <f t="shared" si="216"/>
        <v>219144</v>
      </c>
      <c r="G4620" s="588">
        <v>1.38</v>
      </c>
      <c r="H4620" s="586">
        <v>11.6</v>
      </c>
      <c r="I4620" s="587">
        <f t="shared" si="217"/>
        <v>105919.59999999999</v>
      </c>
      <c r="J4620" s="589">
        <f t="shared" si="218"/>
        <v>0</v>
      </c>
    </row>
    <row r="4621" spans="1:10">
      <c r="A4621" s="584">
        <v>2016</v>
      </c>
      <c r="B4621" s="585" t="s">
        <v>1131</v>
      </c>
      <c r="C4621" s="585" t="s">
        <v>31</v>
      </c>
      <c r="D4621" s="586">
        <v>7574</v>
      </c>
      <c r="E4621" s="587">
        <v>24</v>
      </c>
      <c r="F4621" s="587">
        <f t="shared" si="216"/>
        <v>181776</v>
      </c>
      <c r="G4621" s="588">
        <v>1.78</v>
      </c>
      <c r="H4621" s="586">
        <v>14.8</v>
      </c>
      <c r="I4621" s="587">
        <f t="shared" si="217"/>
        <v>112095.20000000001</v>
      </c>
      <c r="J4621" s="589">
        <f t="shared" si="218"/>
        <v>0</v>
      </c>
    </row>
    <row r="4622" spans="1:10">
      <c r="A4622" s="584">
        <v>2016</v>
      </c>
      <c r="B4622" s="585" t="s">
        <v>1131</v>
      </c>
      <c r="C4622" s="585" t="s">
        <v>31</v>
      </c>
      <c r="D4622" s="586">
        <v>5201</v>
      </c>
      <c r="E4622" s="587">
        <v>25</v>
      </c>
      <c r="F4622" s="587">
        <f t="shared" si="216"/>
        <v>130025</v>
      </c>
      <c r="G4622" s="588">
        <v>1.92</v>
      </c>
      <c r="H4622" s="586">
        <v>14.2</v>
      </c>
      <c r="I4622" s="587">
        <f t="shared" si="217"/>
        <v>73854.2</v>
      </c>
      <c r="J4622" s="589">
        <f t="shared" si="218"/>
        <v>0</v>
      </c>
    </row>
    <row r="4623" spans="1:10">
      <c r="A4623" s="584">
        <v>2016</v>
      </c>
      <c r="B4623" s="585" t="s">
        <v>1131</v>
      </c>
      <c r="C4623" s="585" t="s">
        <v>31</v>
      </c>
      <c r="D4623" s="586">
        <v>4611</v>
      </c>
      <c r="E4623" s="587">
        <v>23</v>
      </c>
      <c r="F4623" s="587">
        <f t="shared" si="216"/>
        <v>106053</v>
      </c>
      <c r="G4623" s="588">
        <v>1.24</v>
      </c>
      <c r="H4623" s="586">
        <v>14.8</v>
      </c>
      <c r="I4623" s="587">
        <f t="shared" si="217"/>
        <v>68242.8</v>
      </c>
      <c r="J4623" s="589">
        <f t="shared" si="218"/>
        <v>0</v>
      </c>
    </row>
    <row r="4624" spans="1:10">
      <c r="A4624" s="584">
        <v>2016</v>
      </c>
      <c r="B4624" s="585" t="s">
        <v>1129</v>
      </c>
      <c r="C4624" s="585" t="s">
        <v>31</v>
      </c>
      <c r="D4624" s="586">
        <v>232107</v>
      </c>
      <c r="E4624" s="587">
        <v>12.4</v>
      </c>
      <c r="F4624" s="587">
        <f t="shared" si="216"/>
        <v>2878126.8000000003</v>
      </c>
      <c r="G4624" s="588">
        <v>3</v>
      </c>
      <c r="H4624" s="586">
        <v>46.5</v>
      </c>
      <c r="I4624" s="587">
        <f t="shared" si="217"/>
        <v>10792975.5</v>
      </c>
      <c r="J4624" s="589">
        <f t="shared" si="218"/>
        <v>0</v>
      </c>
    </row>
    <row r="4625" spans="1:10">
      <c r="A4625" s="584">
        <v>2016</v>
      </c>
      <c r="B4625" s="585" t="s">
        <v>1131</v>
      </c>
      <c r="C4625" s="585" t="s">
        <v>31</v>
      </c>
      <c r="D4625" s="586">
        <v>93274</v>
      </c>
      <c r="E4625" s="587">
        <v>26.65</v>
      </c>
      <c r="F4625" s="587">
        <f t="shared" si="216"/>
        <v>2485752.1</v>
      </c>
      <c r="G4625" s="588">
        <v>3.35</v>
      </c>
      <c r="H4625" s="586">
        <v>7.4</v>
      </c>
      <c r="I4625" s="587">
        <f t="shared" si="217"/>
        <v>690227.6</v>
      </c>
      <c r="J4625" s="589">
        <f t="shared" si="218"/>
        <v>0</v>
      </c>
    </row>
    <row r="4626" spans="1:10">
      <c r="A4626" s="584">
        <v>2016</v>
      </c>
      <c r="B4626" s="585" t="s">
        <v>1131</v>
      </c>
      <c r="C4626" s="585" t="s">
        <v>31</v>
      </c>
      <c r="D4626" s="586">
        <v>26355</v>
      </c>
      <c r="E4626" s="587">
        <v>25.95</v>
      </c>
      <c r="F4626" s="587">
        <f t="shared" si="216"/>
        <v>683912.25</v>
      </c>
      <c r="G4626" s="588">
        <v>1.37</v>
      </c>
      <c r="H4626" s="586">
        <v>7.9</v>
      </c>
      <c r="I4626" s="587">
        <f t="shared" si="217"/>
        <v>208204.5</v>
      </c>
      <c r="J4626" s="589">
        <f t="shared" si="218"/>
        <v>0</v>
      </c>
    </row>
    <row r="4627" spans="1:10">
      <c r="A4627" s="584">
        <v>2016</v>
      </c>
      <c r="B4627" s="585" t="s">
        <v>1131</v>
      </c>
      <c r="C4627" s="585" t="s">
        <v>31</v>
      </c>
      <c r="D4627" s="586">
        <v>24068</v>
      </c>
      <c r="E4627" s="587">
        <v>25.83</v>
      </c>
      <c r="F4627" s="587">
        <f t="shared" si="216"/>
        <v>621676.43999999994</v>
      </c>
      <c r="G4627" s="588">
        <v>0.92</v>
      </c>
      <c r="H4627" s="586">
        <v>9.6</v>
      </c>
      <c r="I4627" s="587">
        <f t="shared" si="217"/>
        <v>231052.79999999999</v>
      </c>
      <c r="J4627" s="589">
        <f t="shared" si="218"/>
        <v>0</v>
      </c>
    </row>
    <row r="4628" spans="1:10">
      <c r="A4628" s="584">
        <v>2016</v>
      </c>
      <c r="B4628" s="585" t="s">
        <v>1131</v>
      </c>
      <c r="C4628" s="585" t="s">
        <v>31</v>
      </c>
      <c r="D4628" s="586">
        <v>24416</v>
      </c>
      <c r="E4628" s="587">
        <v>25.77</v>
      </c>
      <c r="F4628" s="587">
        <f t="shared" si="216"/>
        <v>629200.31999999995</v>
      </c>
      <c r="G4628" s="588">
        <v>2.41</v>
      </c>
      <c r="H4628" s="586">
        <v>7.8</v>
      </c>
      <c r="I4628" s="587">
        <f t="shared" si="217"/>
        <v>190444.79999999999</v>
      </c>
      <c r="J4628" s="589">
        <f t="shared" si="218"/>
        <v>0</v>
      </c>
    </row>
    <row r="4629" spans="1:10">
      <c r="A4629" s="584">
        <v>2016</v>
      </c>
      <c r="B4629" s="585" t="s">
        <v>1131</v>
      </c>
      <c r="C4629" s="585" t="s">
        <v>31</v>
      </c>
      <c r="D4629" s="586">
        <v>13016</v>
      </c>
      <c r="E4629" s="587">
        <v>24.82</v>
      </c>
      <c r="F4629" s="587">
        <f t="shared" si="216"/>
        <v>323057.12</v>
      </c>
      <c r="G4629" s="588">
        <v>0.73</v>
      </c>
      <c r="H4629" s="586">
        <v>9.8000000000000007</v>
      </c>
      <c r="I4629" s="587">
        <f t="shared" si="217"/>
        <v>127556.8</v>
      </c>
      <c r="J4629" s="589">
        <f t="shared" si="218"/>
        <v>0</v>
      </c>
    </row>
    <row r="4630" spans="1:10">
      <c r="A4630" s="584">
        <v>2016</v>
      </c>
      <c r="B4630" s="585" t="s">
        <v>1131</v>
      </c>
      <c r="C4630" s="585" t="s">
        <v>31</v>
      </c>
      <c r="D4630" s="586">
        <v>13005</v>
      </c>
      <c r="E4630" s="587">
        <v>25.22</v>
      </c>
      <c r="F4630" s="587">
        <f t="shared" si="216"/>
        <v>327986.09999999998</v>
      </c>
      <c r="G4630" s="588">
        <v>0.77</v>
      </c>
      <c r="H4630" s="586">
        <v>9.9</v>
      </c>
      <c r="I4630" s="587">
        <f t="shared" si="217"/>
        <v>128749.5</v>
      </c>
      <c r="J4630" s="589">
        <f t="shared" si="218"/>
        <v>0</v>
      </c>
    </row>
    <row r="4631" spans="1:10">
      <c r="A4631" s="584">
        <v>2016</v>
      </c>
      <c r="B4631" s="585" t="s">
        <v>1131</v>
      </c>
      <c r="C4631" s="585" t="s">
        <v>31</v>
      </c>
      <c r="D4631" s="586">
        <v>39274</v>
      </c>
      <c r="E4631" s="587">
        <v>26.27</v>
      </c>
      <c r="F4631" s="587">
        <f t="shared" si="216"/>
        <v>1031727.98</v>
      </c>
      <c r="G4631" s="588">
        <v>0.79</v>
      </c>
      <c r="H4631" s="586">
        <v>7.5</v>
      </c>
      <c r="I4631" s="587">
        <f t="shared" si="217"/>
        <v>294555</v>
      </c>
      <c r="J4631" s="589">
        <f t="shared" si="218"/>
        <v>0</v>
      </c>
    </row>
    <row r="4632" spans="1:10">
      <c r="A4632" s="584">
        <v>2016</v>
      </c>
      <c r="B4632" s="585" t="s">
        <v>1131</v>
      </c>
      <c r="C4632" s="585" t="s">
        <v>31</v>
      </c>
      <c r="D4632" s="586">
        <v>12721</v>
      </c>
      <c r="E4632" s="587">
        <v>25.67</v>
      </c>
      <c r="F4632" s="587">
        <f t="shared" si="216"/>
        <v>326548.07</v>
      </c>
      <c r="G4632" s="588">
        <v>0.52</v>
      </c>
      <c r="H4632" s="586">
        <v>6.5</v>
      </c>
      <c r="I4632" s="587">
        <f t="shared" si="217"/>
        <v>82686.5</v>
      </c>
      <c r="J4632" s="589">
        <f t="shared" si="218"/>
        <v>0</v>
      </c>
    </row>
    <row r="4633" spans="1:10">
      <c r="A4633" s="584">
        <v>2016</v>
      </c>
      <c r="B4633" s="585" t="s">
        <v>1131</v>
      </c>
      <c r="C4633" s="585" t="s">
        <v>31</v>
      </c>
      <c r="D4633" s="586">
        <v>23287</v>
      </c>
      <c r="E4633" s="587">
        <v>25.9</v>
      </c>
      <c r="F4633" s="587">
        <f t="shared" si="216"/>
        <v>603133.29999999993</v>
      </c>
      <c r="G4633" s="588">
        <v>1.29</v>
      </c>
      <c r="H4633" s="586">
        <v>8.1</v>
      </c>
      <c r="I4633" s="587">
        <f t="shared" si="217"/>
        <v>188624.69999999998</v>
      </c>
      <c r="J4633" s="589">
        <f t="shared" si="218"/>
        <v>0</v>
      </c>
    </row>
    <row r="4634" spans="1:10">
      <c r="A4634" s="584">
        <v>2016</v>
      </c>
      <c r="B4634" s="585" t="s">
        <v>1131</v>
      </c>
      <c r="C4634" s="585" t="s">
        <v>31</v>
      </c>
      <c r="D4634" s="586">
        <v>11820</v>
      </c>
      <c r="E4634" s="587">
        <v>24.884</v>
      </c>
      <c r="F4634" s="587">
        <f t="shared" si="216"/>
        <v>294128.88</v>
      </c>
      <c r="G4634" s="588">
        <v>0.95</v>
      </c>
      <c r="H4634" s="586">
        <v>10.8</v>
      </c>
      <c r="I4634" s="587">
        <f t="shared" si="217"/>
        <v>127656.00000000001</v>
      </c>
      <c r="J4634" s="589">
        <f t="shared" si="218"/>
        <v>0</v>
      </c>
    </row>
    <row r="4635" spans="1:10">
      <c r="A4635" s="584">
        <v>2016</v>
      </c>
      <c r="B4635" s="585" t="s">
        <v>1131</v>
      </c>
      <c r="C4635" s="585" t="s">
        <v>31</v>
      </c>
      <c r="D4635" s="586">
        <v>90070</v>
      </c>
      <c r="E4635" s="587">
        <v>23.614000000000001</v>
      </c>
      <c r="F4635" s="587">
        <f t="shared" si="216"/>
        <v>2126912.98</v>
      </c>
      <c r="G4635" s="588">
        <v>2.69</v>
      </c>
      <c r="H4635" s="586">
        <v>8.8000000000000007</v>
      </c>
      <c r="I4635" s="587">
        <f t="shared" si="217"/>
        <v>792616.00000000012</v>
      </c>
      <c r="J4635" s="589">
        <f t="shared" si="218"/>
        <v>0</v>
      </c>
    </row>
    <row r="4636" spans="1:10">
      <c r="A4636" s="584">
        <v>2016</v>
      </c>
      <c r="B4636" s="585" t="s">
        <v>1131</v>
      </c>
      <c r="C4636" s="585" t="s">
        <v>31</v>
      </c>
      <c r="D4636" s="586">
        <v>56697</v>
      </c>
      <c r="E4636" s="587">
        <v>22.914000000000001</v>
      </c>
      <c r="F4636" s="587">
        <f t="shared" si="216"/>
        <v>1299155.0580000002</v>
      </c>
      <c r="G4636" s="588">
        <v>2.98</v>
      </c>
      <c r="H4636" s="586">
        <v>8.3000000000000007</v>
      </c>
      <c r="I4636" s="587">
        <f t="shared" si="217"/>
        <v>470585.10000000003</v>
      </c>
      <c r="J4636" s="589">
        <f t="shared" si="218"/>
        <v>0</v>
      </c>
    </row>
    <row r="4637" spans="1:10">
      <c r="A4637" s="584">
        <v>2016</v>
      </c>
      <c r="B4637" s="585" t="s">
        <v>1131</v>
      </c>
      <c r="C4637" s="585" t="s">
        <v>31</v>
      </c>
      <c r="D4637" s="586">
        <v>199041</v>
      </c>
      <c r="E4637" s="587">
        <v>24.228000000000002</v>
      </c>
      <c r="F4637" s="587">
        <f t="shared" si="216"/>
        <v>4822365.3480000002</v>
      </c>
      <c r="G4637" s="588">
        <v>2.57</v>
      </c>
      <c r="H4637" s="586">
        <v>7.8</v>
      </c>
      <c r="I4637" s="587">
        <f t="shared" si="217"/>
        <v>1552519.8</v>
      </c>
      <c r="J4637" s="589">
        <f t="shared" si="218"/>
        <v>0</v>
      </c>
    </row>
    <row r="4638" spans="1:10">
      <c r="A4638" s="584">
        <v>2016</v>
      </c>
      <c r="B4638" s="585" t="s">
        <v>1131</v>
      </c>
      <c r="C4638" s="585" t="s">
        <v>31</v>
      </c>
      <c r="D4638" s="586">
        <v>46555</v>
      </c>
      <c r="E4638" s="587">
        <v>23.571999999999999</v>
      </c>
      <c r="F4638" s="587">
        <f t="shared" si="216"/>
        <v>1097394.46</v>
      </c>
      <c r="G4638" s="588">
        <v>2.38</v>
      </c>
      <c r="H4638" s="586">
        <v>8.3000000000000007</v>
      </c>
      <c r="I4638" s="587">
        <f t="shared" si="217"/>
        <v>386406.50000000006</v>
      </c>
      <c r="J4638" s="589">
        <f t="shared" si="218"/>
        <v>0</v>
      </c>
    </row>
    <row r="4639" spans="1:10">
      <c r="A4639" s="584">
        <v>2016</v>
      </c>
      <c r="B4639" s="585" t="s">
        <v>1131</v>
      </c>
      <c r="C4639" s="585" t="s">
        <v>31</v>
      </c>
      <c r="D4639" s="586">
        <v>47569</v>
      </c>
      <c r="E4639" s="587">
        <v>25.25</v>
      </c>
      <c r="F4639" s="587">
        <f t="shared" si="216"/>
        <v>1201117.25</v>
      </c>
      <c r="G4639" s="588">
        <v>3.09</v>
      </c>
      <c r="H4639" s="586">
        <v>6.6</v>
      </c>
      <c r="I4639" s="587">
        <f t="shared" si="217"/>
        <v>313955.39999999997</v>
      </c>
      <c r="J4639" s="589">
        <f t="shared" si="218"/>
        <v>0</v>
      </c>
    </row>
    <row r="4640" spans="1:10">
      <c r="A4640" s="584">
        <v>2016</v>
      </c>
      <c r="B4640" s="585" t="s">
        <v>1131</v>
      </c>
      <c r="C4640" s="585" t="s">
        <v>31</v>
      </c>
      <c r="D4640" s="586">
        <v>10948</v>
      </c>
      <c r="E4640" s="587">
        <v>22.1</v>
      </c>
      <c r="F4640" s="587">
        <f t="shared" si="216"/>
        <v>241950.80000000002</v>
      </c>
      <c r="G4640" s="588">
        <v>2.67</v>
      </c>
      <c r="H4640" s="586">
        <v>9.5</v>
      </c>
      <c r="I4640" s="587">
        <f t="shared" si="217"/>
        <v>104006</v>
      </c>
      <c r="J4640" s="589">
        <f t="shared" si="218"/>
        <v>0</v>
      </c>
    </row>
    <row r="4641" spans="1:10">
      <c r="A4641" s="584">
        <v>2016</v>
      </c>
      <c r="B4641" s="585" t="s">
        <v>1131</v>
      </c>
      <c r="C4641" s="585" t="s">
        <v>31</v>
      </c>
      <c r="D4641" s="586">
        <v>23351</v>
      </c>
      <c r="E4641" s="587">
        <v>23.4</v>
      </c>
      <c r="F4641" s="587">
        <f t="shared" si="216"/>
        <v>546413.4</v>
      </c>
      <c r="G4641" s="588">
        <v>2.71</v>
      </c>
      <c r="H4641" s="586">
        <v>8.3000000000000007</v>
      </c>
      <c r="I4641" s="587">
        <f t="shared" si="217"/>
        <v>193813.30000000002</v>
      </c>
      <c r="J4641" s="589">
        <f t="shared" si="218"/>
        <v>0</v>
      </c>
    </row>
    <row r="4642" spans="1:10">
      <c r="A4642" s="584">
        <v>2016</v>
      </c>
      <c r="B4642" s="585" t="s">
        <v>1127</v>
      </c>
      <c r="C4642" s="585" t="s">
        <v>31</v>
      </c>
      <c r="D4642" s="586">
        <v>14583</v>
      </c>
      <c r="E4642" s="587">
        <v>18.265999999999998</v>
      </c>
      <c r="F4642" s="587">
        <f t="shared" si="216"/>
        <v>266373.07799999998</v>
      </c>
      <c r="G4642" s="588">
        <v>0.24</v>
      </c>
      <c r="H4642" s="586">
        <v>4.2</v>
      </c>
      <c r="I4642" s="587">
        <f t="shared" si="217"/>
        <v>61248.600000000006</v>
      </c>
      <c r="J4642" s="589">
        <f t="shared" si="218"/>
        <v>0</v>
      </c>
    </row>
    <row r="4643" spans="1:10">
      <c r="A4643" s="584">
        <v>2016</v>
      </c>
      <c r="B4643" s="585" t="s">
        <v>1127</v>
      </c>
      <c r="C4643" s="585" t="s">
        <v>31</v>
      </c>
      <c r="D4643" s="586">
        <v>43882</v>
      </c>
      <c r="E4643" s="587">
        <v>18.181999999999999</v>
      </c>
      <c r="F4643" s="587">
        <f t="shared" si="216"/>
        <v>797862.52399999998</v>
      </c>
      <c r="G4643" s="588">
        <v>0.28999999999999998</v>
      </c>
      <c r="H4643" s="586">
        <v>4.8</v>
      </c>
      <c r="I4643" s="587">
        <f t="shared" si="217"/>
        <v>210633.60000000001</v>
      </c>
      <c r="J4643" s="589">
        <f t="shared" si="218"/>
        <v>0</v>
      </c>
    </row>
    <row r="4644" spans="1:10">
      <c r="A4644" s="584">
        <v>2016</v>
      </c>
      <c r="B4644" s="585" t="s">
        <v>1127</v>
      </c>
      <c r="C4644" s="585" t="s">
        <v>31</v>
      </c>
      <c r="D4644" s="586">
        <v>14670</v>
      </c>
      <c r="E4644" s="587">
        <v>18.170000000000002</v>
      </c>
      <c r="F4644" s="587">
        <f t="shared" si="216"/>
        <v>266553.90000000002</v>
      </c>
      <c r="G4644" s="588">
        <v>0.26</v>
      </c>
      <c r="H4644" s="586">
        <v>4.5</v>
      </c>
      <c r="I4644" s="587">
        <f t="shared" si="217"/>
        <v>66015</v>
      </c>
      <c r="J4644" s="589">
        <f t="shared" si="218"/>
        <v>0</v>
      </c>
    </row>
    <row r="4645" spans="1:10">
      <c r="A4645" s="584">
        <v>2016</v>
      </c>
      <c r="B4645" s="585" t="s">
        <v>1127</v>
      </c>
      <c r="C4645" s="585" t="s">
        <v>31</v>
      </c>
      <c r="D4645" s="586">
        <v>15155</v>
      </c>
      <c r="E4645" s="587">
        <v>16.72</v>
      </c>
      <c r="F4645" s="587">
        <f t="shared" si="216"/>
        <v>253391.59999999998</v>
      </c>
      <c r="G4645" s="588">
        <v>0.36</v>
      </c>
      <c r="H4645" s="586">
        <v>5.5</v>
      </c>
      <c r="I4645" s="587">
        <f t="shared" si="217"/>
        <v>83352.5</v>
      </c>
      <c r="J4645" s="589">
        <f t="shared" si="218"/>
        <v>0</v>
      </c>
    </row>
    <row r="4646" spans="1:10">
      <c r="A4646" s="584">
        <v>2016</v>
      </c>
      <c r="B4646" s="585" t="s">
        <v>1127</v>
      </c>
      <c r="C4646" s="585" t="s">
        <v>31</v>
      </c>
      <c r="D4646" s="586">
        <v>15010</v>
      </c>
      <c r="E4646" s="587">
        <v>18.010000000000002</v>
      </c>
      <c r="F4646" s="587">
        <f t="shared" si="216"/>
        <v>270330.10000000003</v>
      </c>
      <c r="G4646" s="588">
        <v>0.28999999999999998</v>
      </c>
      <c r="H4646" s="586">
        <v>5.2</v>
      </c>
      <c r="I4646" s="587">
        <f t="shared" si="217"/>
        <v>78052</v>
      </c>
      <c r="J4646" s="589">
        <f t="shared" si="218"/>
        <v>0</v>
      </c>
    </row>
    <row r="4647" spans="1:10">
      <c r="A4647" s="584">
        <v>2016</v>
      </c>
      <c r="B4647" s="585" t="s">
        <v>1127</v>
      </c>
      <c r="C4647" s="585" t="s">
        <v>31</v>
      </c>
      <c r="D4647" s="586">
        <v>392101</v>
      </c>
      <c r="E4647" s="587">
        <v>16.649999999999999</v>
      </c>
      <c r="F4647" s="587">
        <f t="shared" si="216"/>
        <v>6528481.6499999994</v>
      </c>
      <c r="G4647" s="588">
        <v>0.36</v>
      </c>
      <c r="H4647" s="586">
        <v>4.8</v>
      </c>
      <c r="I4647" s="587">
        <f t="shared" si="217"/>
        <v>1882084.8</v>
      </c>
      <c r="J4647" s="589">
        <f t="shared" si="218"/>
        <v>0</v>
      </c>
    </row>
    <row r="4648" spans="1:10">
      <c r="A4648" s="584">
        <v>2016</v>
      </c>
      <c r="B4648" s="585" t="s">
        <v>1127</v>
      </c>
      <c r="C4648" s="585" t="s">
        <v>31</v>
      </c>
      <c r="D4648" s="586">
        <v>15055</v>
      </c>
      <c r="E4648" s="587">
        <v>16.47</v>
      </c>
      <c r="F4648" s="587">
        <f t="shared" si="216"/>
        <v>247955.84999999998</v>
      </c>
      <c r="G4648" s="588">
        <v>0.25</v>
      </c>
      <c r="H4648" s="586">
        <v>4.8</v>
      </c>
      <c r="I4648" s="587">
        <f t="shared" si="217"/>
        <v>72264</v>
      </c>
      <c r="J4648" s="589">
        <f t="shared" si="218"/>
        <v>0</v>
      </c>
    </row>
    <row r="4649" spans="1:10">
      <c r="A4649" s="584">
        <v>2016</v>
      </c>
      <c r="B4649" s="585" t="s">
        <v>1127</v>
      </c>
      <c r="C4649" s="585" t="s">
        <v>31</v>
      </c>
      <c r="D4649" s="586">
        <v>44622</v>
      </c>
      <c r="E4649" s="587">
        <v>16.75</v>
      </c>
      <c r="F4649" s="587">
        <f t="shared" si="216"/>
        <v>747418.5</v>
      </c>
      <c r="G4649" s="588">
        <v>0.37</v>
      </c>
      <c r="H4649" s="586">
        <v>6.2</v>
      </c>
      <c r="I4649" s="587">
        <f t="shared" si="217"/>
        <v>276656.40000000002</v>
      </c>
      <c r="J4649" s="589">
        <f t="shared" si="218"/>
        <v>0</v>
      </c>
    </row>
    <row r="4650" spans="1:10">
      <c r="A4650" s="584">
        <v>2016</v>
      </c>
      <c r="B4650" s="585" t="s">
        <v>1127</v>
      </c>
      <c r="C4650" s="585" t="s">
        <v>31</v>
      </c>
      <c r="D4650" s="586">
        <v>30333</v>
      </c>
      <c r="E4650" s="587">
        <v>17.05</v>
      </c>
      <c r="F4650" s="587">
        <f t="shared" si="216"/>
        <v>517177.65</v>
      </c>
      <c r="G4650" s="588">
        <v>0.21</v>
      </c>
      <c r="H4650" s="586">
        <v>4.5</v>
      </c>
      <c r="I4650" s="587">
        <f t="shared" si="217"/>
        <v>136498.5</v>
      </c>
      <c r="J4650" s="589">
        <f t="shared" si="218"/>
        <v>0</v>
      </c>
    </row>
    <row r="4651" spans="1:10">
      <c r="A4651" s="584">
        <v>2016</v>
      </c>
      <c r="B4651" s="585" t="s">
        <v>1127</v>
      </c>
      <c r="C4651" s="585" t="s">
        <v>31</v>
      </c>
      <c r="D4651" s="586">
        <v>15721</v>
      </c>
      <c r="E4651" s="587">
        <v>16.760000000000002</v>
      </c>
      <c r="F4651" s="587">
        <f t="shared" si="216"/>
        <v>263483.96000000002</v>
      </c>
      <c r="G4651" s="588">
        <v>0.3</v>
      </c>
      <c r="H4651" s="586">
        <v>5.3</v>
      </c>
      <c r="I4651" s="587">
        <f t="shared" si="217"/>
        <v>83321.3</v>
      </c>
      <c r="J4651" s="589">
        <f t="shared" si="218"/>
        <v>0</v>
      </c>
    </row>
    <row r="4652" spans="1:10">
      <c r="A4652" s="584">
        <v>2016</v>
      </c>
      <c r="B4652" s="585" t="s">
        <v>1133</v>
      </c>
      <c r="C4652" s="585" t="s">
        <v>31</v>
      </c>
      <c r="D4652" s="586">
        <v>79510</v>
      </c>
      <c r="E4652" s="587">
        <v>13.34</v>
      </c>
      <c r="F4652" s="587">
        <f t="shared" si="216"/>
        <v>1060663.3999999999</v>
      </c>
      <c r="G4652" s="588">
        <v>0.6</v>
      </c>
      <c r="H4652" s="586">
        <v>17.5</v>
      </c>
      <c r="I4652" s="587">
        <f t="shared" si="217"/>
        <v>1391425</v>
      </c>
      <c r="J4652" s="589">
        <f t="shared" si="218"/>
        <v>1</v>
      </c>
    </row>
    <row r="4653" spans="1:10">
      <c r="A4653" s="584">
        <v>2016</v>
      </c>
      <c r="B4653" s="585" t="s">
        <v>1131</v>
      </c>
      <c r="C4653" s="585" t="s">
        <v>31</v>
      </c>
      <c r="D4653" s="586">
        <v>11815</v>
      </c>
      <c r="E4653" s="587">
        <v>25.353999999999999</v>
      </c>
      <c r="F4653" s="587">
        <f t="shared" si="216"/>
        <v>299557.51</v>
      </c>
      <c r="G4653" s="588">
        <v>0.84</v>
      </c>
      <c r="H4653" s="586">
        <v>10.1</v>
      </c>
      <c r="I4653" s="587">
        <f t="shared" si="217"/>
        <v>119331.5</v>
      </c>
      <c r="J4653" s="589">
        <f t="shared" si="218"/>
        <v>0</v>
      </c>
    </row>
    <row r="4654" spans="1:10">
      <c r="A4654" s="584">
        <v>2016</v>
      </c>
      <c r="B4654" s="585" t="s">
        <v>1131</v>
      </c>
      <c r="C4654" s="585" t="s">
        <v>31</v>
      </c>
      <c r="D4654" s="586">
        <v>24088</v>
      </c>
      <c r="E4654" s="587">
        <v>24.907</v>
      </c>
      <c r="F4654" s="587">
        <f t="shared" si="216"/>
        <v>599959.81599999999</v>
      </c>
      <c r="G4654" s="588">
        <v>0.82</v>
      </c>
      <c r="H4654" s="586">
        <v>11.7</v>
      </c>
      <c r="I4654" s="587">
        <f t="shared" si="217"/>
        <v>281829.59999999998</v>
      </c>
      <c r="J4654" s="589">
        <f t="shared" si="218"/>
        <v>0</v>
      </c>
    </row>
    <row r="4655" spans="1:10">
      <c r="A4655" s="584">
        <v>2016</v>
      </c>
      <c r="B4655" s="585" t="s">
        <v>1131</v>
      </c>
      <c r="C4655" s="585" t="s">
        <v>31</v>
      </c>
      <c r="D4655" s="586">
        <v>11700</v>
      </c>
      <c r="E4655" s="587">
        <v>26.062000000000001</v>
      </c>
      <c r="F4655" s="587">
        <f t="shared" si="216"/>
        <v>304925.40000000002</v>
      </c>
      <c r="G4655" s="588">
        <v>0.87</v>
      </c>
      <c r="H4655" s="586">
        <v>7.9</v>
      </c>
      <c r="I4655" s="587">
        <f t="shared" si="217"/>
        <v>92430</v>
      </c>
      <c r="J4655" s="589">
        <f t="shared" si="218"/>
        <v>0</v>
      </c>
    </row>
    <row r="4656" spans="1:10">
      <c r="A4656" s="584">
        <v>2016</v>
      </c>
      <c r="B4656" s="585" t="s">
        <v>1131</v>
      </c>
      <c r="C4656" s="585" t="s">
        <v>31</v>
      </c>
      <c r="D4656" s="586">
        <v>11819</v>
      </c>
      <c r="E4656" s="587">
        <v>24.852</v>
      </c>
      <c r="F4656" s="587">
        <f t="shared" si="216"/>
        <v>293725.788</v>
      </c>
      <c r="G4656" s="588">
        <v>1.31</v>
      </c>
      <c r="H4656" s="586">
        <v>12.7</v>
      </c>
      <c r="I4656" s="587">
        <f t="shared" si="217"/>
        <v>150101.29999999999</v>
      </c>
      <c r="J4656" s="589">
        <f t="shared" si="218"/>
        <v>0</v>
      </c>
    </row>
    <row r="4657" spans="1:10">
      <c r="A4657" s="584">
        <v>2016</v>
      </c>
      <c r="B4657" s="585" t="s">
        <v>1131</v>
      </c>
      <c r="C4657" s="585" t="s">
        <v>31</v>
      </c>
      <c r="D4657" s="586">
        <v>11925</v>
      </c>
      <c r="E4657" s="587">
        <v>24.635999999999999</v>
      </c>
      <c r="F4657" s="587">
        <f t="shared" si="216"/>
        <v>293784.3</v>
      </c>
      <c r="G4657" s="588">
        <v>0.67</v>
      </c>
      <c r="H4657" s="586">
        <v>11.4</v>
      </c>
      <c r="I4657" s="587">
        <f t="shared" si="217"/>
        <v>135945</v>
      </c>
      <c r="J4657" s="589">
        <f t="shared" si="218"/>
        <v>0</v>
      </c>
    </row>
    <row r="4658" spans="1:10">
      <c r="A4658" s="584">
        <v>2016</v>
      </c>
      <c r="B4658" s="585" t="s">
        <v>1131</v>
      </c>
      <c r="C4658" s="585" t="s">
        <v>31</v>
      </c>
      <c r="D4658" s="586">
        <v>11984</v>
      </c>
      <c r="E4658" s="587">
        <v>25.963999999999999</v>
      </c>
      <c r="F4658" s="587">
        <f t="shared" si="216"/>
        <v>311152.576</v>
      </c>
      <c r="G4658" s="588">
        <v>2.95</v>
      </c>
      <c r="H4658" s="586">
        <v>7.9</v>
      </c>
      <c r="I4658" s="587">
        <f t="shared" si="217"/>
        <v>94673.600000000006</v>
      </c>
      <c r="J4658" s="589">
        <f t="shared" si="218"/>
        <v>0</v>
      </c>
    </row>
    <row r="4659" spans="1:10">
      <c r="A4659" s="584">
        <v>2016</v>
      </c>
      <c r="B4659" s="585" t="s">
        <v>1131</v>
      </c>
      <c r="C4659" s="585" t="s">
        <v>31</v>
      </c>
      <c r="D4659" s="586">
        <v>12037</v>
      </c>
      <c r="E4659" s="587">
        <v>25.888000000000002</v>
      </c>
      <c r="F4659" s="587">
        <f t="shared" si="216"/>
        <v>311613.85600000003</v>
      </c>
      <c r="G4659" s="588">
        <v>2.8</v>
      </c>
      <c r="H4659" s="586">
        <v>7.9</v>
      </c>
      <c r="I4659" s="587">
        <f t="shared" si="217"/>
        <v>95092.3</v>
      </c>
      <c r="J4659" s="589">
        <f t="shared" si="218"/>
        <v>0</v>
      </c>
    </row>
    <row r="4660" spans="1:10">
      <c r="A4660" s="584">
        <v>2016</v>
      </c>
      <c r="B4660" s="585" t="s">
        <v>1131</v>
      </c>
      <c r="C4660" s="585" t="s">
        <v>31</v>
      </c>
      <c r="D4660" s="586">
        <v>11952</v>
      </c>
      <c r="E4660" s="587">
        <v>25.81</v>
      </c>
      <c r="F4660" s="587">
        <f t="shared" si="216"/>
        <v>308481.12</v>
      </c>
      <c r="G4660" s="588">
        <v>2.7</v>
      </c>
      <c r="H4660" s="586">
        <v>8</v>
      </c>
      <c r="I4660" s="587">
        <f t="shared" si="217"/>
        <v>95616</v>
      </c>
      <c r="J4660" s="589">
        <f t="shared" si="218"/>
        <v>0</v>
      </c>
    </row>
    <row r="4661" spans="1:10">
      <c r="A4661" s="584">
        <v>2016</v>
      </c>
      <c r="B4661" s="585" t="s">
        <v>1131</v>
      </c>
      <c r="C4661" s="585" t="s">
        <v>31</v>
      </c>
      <c r="D4661" s="586">
        <v>11933</v>
      </c>
      <c r="E4661" s="587">
        <v>24.7</v>
      </c>
      <c r="F4661" s="587">
        <f t="shared" si="216"/>
        <v>294745.09999999998</v>
      </c>
      <c r="G4661" s="588">
        <v>0.63</v>
      </c>
      <c r="H4661" s="586">
        <v>11.6</v>
      </c>
      <c r="I4661" s="587">
        <f t="shared" si="217"/>
        <v>138422.79999999999</v>
      </c>
      <c r="J4661" s="589">
        <f t="shared" si="218"/>
        <v>0</v>
      </c>
    </row>
    <row r="4662" spans="1:10">
      <c r="A4662" s="584">
        <v>2016</v>
      </c>
      <c r="B4662" s="585" t="s">
        <v>1127</v>
      </c>
      <c r="C4662" s="585" t="s">
        <v>31</v>
      </c>
      <c r="D4662" s="586">
        <v>55893</v>
      </c>
      <c r="E4662" s="587">
        <v>17.23</v>
      </c>
      <c r="F4662" s="587">
        <f t="shared" si="216"/>
        <v>963036.39</v>
      </c>
      <c r="G4662" s="588">
        <v>0.41</v>
      </c>
      <c r="H4662" s="586">
        <v>10.8</v>
      </c>
      <c r="I4662" s="587">
        <f t="shared" si="217"/>
        <v>603644.4</v>
      </c>
      <c r="J4662" s="589">
        <f t="shared" si="218"/>
        <v>0</v>
      </c>
    </row>
    <row r="4663" spans="1:10">
      <c r="A4663" s="584">
        <v>2016</v>
      </c>
      <c r="B4663" s="585" t="s">
        <v>1127</v>
      </c>
      <c r="C4663" s="585" t="s">
        <v>31</v>
      </c>
      <c r="D4663" s="586">
        <v>29062</v>
      </c>
      <c r="E4663" s="587">
        <v>16.41</v>
      </c>
      <c r="F4663" s="587">
        <f t="shared" si="216"/>
        <v>476907.42</v>
      </c>
      <c r="G4663" s="588">
        <v>0.47</v>
      </c>
      <c r="H4663" s="586">
        <v>5.4</v>
      </c>
      <c r="I4663" s="587">
        <f t="shared" si="217"/>
        <v>156934.80000000002</v>
      </c>
      <c r="J4663" s="589">
        <f t="shared" si="218"/>
        <v>0</v>
      </c>
    </row>
    <row r="4664" spans="1:10">
      <c r="A4664" s="584">
        <v>2016</v>
      </c>
      <c r="B4664" s="585" t="s">
        <v>1129</v>
      </c>
      <c r="C4664" s="585" t="s">
        <v>31</v>
      </c>
      <c r="D4664" s="586">
        <v>169</v>
      </c>
      <c r="E4664" s="587">
        <v>16.04</v>
      </c>
      <c r="F4664" s="587">
        <f t="shared" si="216"/>
        <v>2710.7599999999998</v>
      </c>
      <c r="G4664" s="588">
        <v>0.6</v>
      </c>
      <c r="H4664" s="586">
        <v>9.6</v>
      </c>
      <c r="I4664" s="587">
        <f t="shared" si="217"/>
        <v>1622.3999999999999</v>
      </c>
      <c r="J4664" s="589">
        <f t="shared" si="218"/>
        <v>0</v>
      </c>
    </row>
    <row r="4665" spans="1:10">
      <c r="A4665" s="584">
        <v>2016</v>
      </c>
      <c r="B4665" s="585" t="s">
        <v>1131</v>
      </c>
      <c r="C4665" s="585" t="s">
        <v>31</v>
      </c>
      <c r="D4665" s="586">
        <v>5310</v>
      </c>
      <c r="E4665" s="587">
        <v>24.038</v>
      </c>
      <c r="F4665" s="587">
        <f t="shared" si="216"/>
        <v>127641.78</v>
      </c>
      <c r="G4665" s="588">
        <v>0.83</v>
      </c>
      <c r="H4665" s="586">
        <v>14.42</v>
      </c>
      <c r="I4665" s="587">
        <f t="shared" si="217"/>
        <v>76570.2</v>
      </c>
      <c r="J4665" s="589">
        <f t="shared" si="218"/>
        <v>0</v>
      </c>
    </row>
    <row r="4666" spans="1:10">
      <c r="A4666" s="584">
        <v>2016</v>
      </c>
      <c r="B4666" s="585" t="s">
        <v>1131</v>
      </c>
      <c r="C4666" s="585" t="s">
        <v>31</v>
      </c>
      <c r="D4666" s="586">
        <v>5310</v>
      </c>
      <c r="E4666" s="587">
        <v>24.038</v>
      </c>
      <c r="F4666" s="587">
        <f t="shared" si="216"/>
        <v>127641.78</v>
      </c>
      <c r="G4666" s="588">
        <v>0.83</v>
      </c>
      <c r="H4666" s="586">
        <v>14.42</v>
      </c>
      <c r="I4666" s="587">
        <f t="shared" si="217"/>
        <v>76570.2</v>
      </c>
      <c r="J4666" s="589">
        <f t="shared" si="218"/>
        <v>0</v>
      </c>
    </row>
    <row r="4667" spans="1:10">
      <c r="A4667" s="584">
        <v>2016</v>
      </c>
      <c r="B4667" s="585" t="s">
        <v>1131</v>
      </c>
      <c r="C4667" s="585" t="s">
        <v>31</v>
      </c>
      <c r="D4667" s="586">
        <v>33482</v>
      </c>
      <c r="E4667" s="587">
        <v>25.126000000000001</v>
      </c>
      <c r="F4667" s="587">
        <f t="shared" si="216"/>
        <v>841268.73200000008</v>
      </c>
      <c r="G4667" s="588">
        <v>0.85</v>
      </c>
      <c r="H4667" s="586">
        <v>11.62</v>
      </c>
      <c r="I4667" s="587">
        <f t="shared" si="217"/>
        <v>389060.83999999997</v>
      </c>
      <c r="J4667" s="589">
        <f t="shared" si="218"/>
        <v>0</v>
      </c>
    </row>
    <row r="4668" spans="1:10">
      <c r="A4668" s="584">
        <v>2016</v>
      </c>
      <c r="B4668" s="585" t="s">
        <v>1131</v>
      </c>
      <c r="C4668" s="585" t="s">
        <v>31</v>
      </c>
      <c r="D4668" s="586">
        <v>33157</v>
      </c>
      <c r="E4668" s="587">
        <v>25.088000000000001</v>
      </c>
      <c r="F4668" s="587">
        <f t="shared" si="216"/>
        <v>831842.81599999999</v>
      </c>
      <c r="G4668" s="588">
        <v>0.87</v>
      </c>
      <c r="H4668" s="586">
        <v>10.59</v>
      </c>
      <c r="I4668" s="587">
        <f t="shared" si="217"/>
        <v>351132.63</v>
      </c>
      <c r="J4668" s="589">
        <f t="shared" si="218"/>
        <v>0</v>
      </c>
    </row>
    <row r="4669" spans="1:10">
      <c r="A4669" s="584">
        <v>2016</v>
      </c>
      <c r="B4669" s="585" t="s">
        <v>1131</v>
      </c>
      <c r="C4669" s="585" t="s">
        <v>31</v>
      </c>
      <c r="D4669" s="586">
        <v>34619</v>
      </c>
      <c r="E4669" s="587">
        <v>24.321999999999999</v>
      </c>
      <c r="F4669" s="587">
        <f t="shared" si="216"/>
        <v>842003.31799999997</v>
      </c>
      <c r="G4669" s="588">
        <v>0.86</v>
      </c>
      <c r="H4669" s="586">
        <v>12.62</v>
      </c>
      <c r="I4669" s="587">
        <f t="shared" si="217"/>
        <v>436891.77999999997</v>
      </c>
      <c r="J4669" s="589">
        <f t="shared" si="218"/>
        <v>0</v>
      </c>
    </row>
    <row r="4670" spans="1:10">
      <c r="A4670" s="584">
        <v>2016</v>
      </c>
      <c r="B4670" s="585" t="s">
        <v>1131</v>
      </c>
      <c r="C4670" s="585" t="s">
        <v>31</v>
      </c>
      <c r="D4670" s="586">
        <v>8375</v>
      </c>
      <c r="E4670" s="587">
        <v>23.88</v>
      </c>
      <c r="F4670" s="587">
        <f t="shared" si="216"/>
        <v>199995</v>
      </c>
      <c r="G4670" s="588">
        <v>0.74</v>
      </c>
      <c r="H4670" s="586">
        <v>12.41</v>
      </c>
      <c r="I4670" s="587">
        <f t="shared" si="217"/>
        <v>103933.75</v>
      </c>
      <c r="J4670" s="589">
        <f t="shared" si="218"/>
        <v>0</v>
      </c>
    </row>
    <row r="4671" spans="1:10">
      <c r="A4671" s="584">
        <v>2016</v>
      </c>
      <c r="B4671" s="585" t="s">
        <v>1131</v>
      </c>
      <c r="C4671" s="585" t="s">
        <v>31</v>
      </c>
      <c r="D4671" s="586">
        <v>48522</v>
      </c>
      <c r="E4671" s="587">
        <v>24.623999999999999</v>
      </c>
      <c r="F4671" s="587">
        <f t="shared" si="216"/>
        <v>1194805.7279999999</v>
      </c>
      <c r="G4671" s="588">
        <v>0.82</v>
      </c>
      <c r="H4671" s="586">
        <v>12.37</v>
      </c>
      <c r="I4671" s="587">
        <f t="shared" si="217"/>
        <v>600217.14</v>
      </c>
      <c r="J4671" s="589">
        <f t="shared" si="218"/>
        <v>0</v>
      </c>
    </row>
    <row r="4672" spans="1:10">
      <c r="A4672" s="584">
        <v>2016</v>
      </c>
      <c r="B4672" s="585" t="s">
        <v>1131</v>
      </c>
      <c r="C4672" s="585" t="s">
        <v>31</v>
      </c>
      <c r="D4672" s="586">
        <v>8375</v>
      </c>
      <c r="E4672" s="587">
        <v>23.88</v>
      </c>
      <c r="F4672" s="587">
        <f t="shared" si="216"/>
        <v>199995</v>
      </c>
      <c r="G4672" s="588">
        <v>0.74</v>
      </c>
      <c r="H4672" s="586">
        <v>12.41</v>
      </c>
      <c r="I4672" s="587">
        <f t="shared" si="217"/>
        <v>103933.75</v>
      </c>
      <c r="J4672" s="589">
        <f t="shared" si="218"/>
        <v>0</v>
      </c>
    </row>
    <row r="4673" spans="1:10">
      <c r="A4673" s="584">
        <v>2016</v>
      </c>
      <c r="B4673" s="585" t="s">
        <v>1131</v>
      </c>
      <c r="C4673" s="585" t="s">
        <v>31</v>
      </c>
      <c r="D4673" s="586">
        <v>34619</v>
      </c>
      <c r="E4673" s="587">
        <v>24.321999999999999</v>
      </c>
      <c r="F4673" s="587">
        <f t="shared" si="216"/>
        <v>842003.31799999997</v>
      </c>
      <c r="G4673" s="588">
        <v>0.86</v>
      </c>
      <c r="H4673" s="586">
        <v>12.62</v>
      </c>
      <c r="I4673" s="587">
        <f t="shared" si="217"/>
        <v>436891.77999999997</v>
      </c>
      <c r="J4673" s="589">
        <f t="shared" si="218"/>
        <v>0</v>
      </c>
    </row>
    <row r="4674" spans="1:10">
      <c r="A4674" s="584">
        <v>2016</v>
      </c>
      <c r="B4674" s="585" t="s">
        <v>1131</v>
      </c>
      <c r="C4674" s="585" t="s">
        <v>31</v>
      </c>
      <c r="D4674" s="586">
        <v>32623</v>
      </c>
      <c r="E4674" s="587">
        <v>25.3</v>
      </c>
      <c r="F4674" s="587">
        <f t="shared" si="216"/>
        <v>825361.9</v>
      </c>
      <c r="G4674" s="588">
        <v>3.25</v>
      </c>
      <c r="H4674" s="586">
        <v>9.4499999999999993</v>
      </c>
      <c r="I4674" s="587">
        <f t="shared" si="217"/>
        <v>308287.34999999998</v>
      </c>
      <c r="J4674" s="589">
        <f t="shared" si="218"/>
        <v>0</v>
      </c>
    </row>
    <row r="4675" spans="1:10">
      <c r="A4675" s="584">
        <v>2016</v>
      </c>
      <c r="B4675" s="585" t="s">
        <v>1131</v>
      </c>
      <c r="C4675" s="585" t="s">
        <v>31</v>
      </c>
      <c r="D4675" s="586">
        <v>39326</v>
      </c>
      <c r="E4675" s="587">
        <v>25.428000000000001</v>
      </c>
      <c r="F4675" s="587">
        <f t="shared" ref="F4675:F4738" si="219">E4675*D4675</f>
        <v>999981.52800000005</v>
      </c>
      <c r="G4675" s="588">
        <v>3.19</v>
      </c>
      <c r="H4675" s="586">
        <v>9.16</v>
      </c>
      <c r="I4675" s="587">
        <f t="shared" ref="I4675:I4738" si="220">H4675*D4675</f>
        <v>360226.16000000003</v>
      </c>
      <c r="J4675" s="589">
        <f t="shared" ref="J4675:J4738" si="221">IF(B4675="LIG",1,0)</f>
        <v>0</v>
      </c>
    </row>
    <row r="4676" spans="1:10">
      <c r="A4676" s="584">
        <v>2016</v>
      </c>
      <c r="B4676" s="585" t="s">
        <v>1131</v>
      </c>
      <c r="C4676" s="585" t="s">
        <v>31</v>
      </c>
      <c r="D4676" s="586">
        <v>213073</v>
      </c>
      <c r="E4676" s="587">
        <v>25.366</v>
      </c>
      <c r="F4676" s="587">
        <f t="shared" si="219"/>
        <v>5404809.7180000003</v>
      </c>
      <c r="G4676" s="588">
        <v>4.2699999999999996</v>
      </c>
      <c r="H4676" s="586">
        <v>9.08</v>
      </c>
      <c r="I4676" s="587">
        <f t="shared" si="220"/>
        <v>1934702.84</v>
      </c>
      <c r="J4676" s="589">
        <f t="shared" si="221"/>
        <v>0</v>
      </c>
    </row>
    <row r="4677" spans="1:10">
      <c r="A4677" s="584">
        <v>2016</v>
      </c>
      <c r="B4677" s="585" t="s">
        <v>1131</v>
      </c>
      <c r="C4677" s="585" t="s">
        <v>31</v>
      </c>
      <c r="D4677" s="586">
        <v>73891</v>
      </c>
      <c r="E4677" s="587">
        <v>24.11</v>
      </c>
      <c r="F4677" s="587">
        <f t="shared" si="219"/>
        <v>1781512.01</v>
      </c>
      <c r="G4677" s="588">
        <v>2.85</v>
      </c>
      <c r="H4677" s="586">
        <v>14.7</v>
      </c>
      <c r="I4677" s="587">
        <f t="shared" si="220"/>
        <v>1086197.7</v>
      </c>
      <c r="J4677" s="589">
        <f t="shared" si="221"/>
        <v>0</v>
      </c>
    </row>
    <row r="4678" spans="1:10">
      <c r="A4678" s="584">
        <v>2016</v>
      </c>
      <c r="B4678" s="585" t="s">
        <v>1131</v>
      </c>
      <c r="C4678" s="585" t="s">
        <v>31</v>
      </c>
      <c r="D4678" s="586">
        <v>57450</v>
      </c>
      <c r="E4678" s="587">
        <v>25.26</v>
      </c>
      <c r="F4678" s="587">
        <f t="shared" si="219"/>
        <v>1451187</v>
      </c>
      <c r="G4678" s="588">
        <v>2.57</v>
      </c>
      <c r="H4678" s="586">
        <v>9.1</v>
      </c>
      <c r="I4678" s="587">
        <f t="shared" si="220"/>
        <v>522795</v>
      </c>
      <c r="J4678" s="589">
        <f t="shared" si="221"/>
        <v>0</v>
      </c>
    </row>
    <row r="4679" spans="1:10">
      <c r="A4679" s="584">
        <v>2016</v>
      </c>
      <c r="B4679" s="585" t="s">
        <v>1131</v>
      </c>
      <c r="C4679" s="585" t="s">
        <v>31</v>
      </c>
      <c r="D4679" s="586">
        <v>10237</v>
      </c>
      <c r="E4679" s="587">
        <v>25.2</v>
      </c>
      <c r="F4679" s="587">
        <f t="shared" si="219"/>
        <v>257972.4</v>
      </c>
      <c r="G4679" s="588">
        <v>2.72</v>
      </c>
      <c r="H4679" s="586">
        <v>9.1999999999999993</v>
      </c>
      <c r="I4679" s="587">
        <f t="shared" si="220"/>
        <v>94180.4</v>
      </c>
      <c r="J4679" s="589">
        <f t="shared" si="221"/>
        <v>0</v>
      </c>
    </row>
    <row r="4680" spans="1:10">
      <c r="A4680" s="584">
        <v>2016</v>
      </c>
      <c r="B4680" s="585" t="s">
        <v>1131</v>
      </c>
      <c r="C4680" s="585" t="s">
        <v>31</v>
      </c>
      <c r="D4680" s="586">
        <v>562569</v>
      </c>
      <c r="E4680" s="587">
        <v>25.09</v>
      </c>
      <c r="F4680" s="587">
        <f t="shared" si="219"/>
        <v>14114856.209999999</v>
      </c>
      <c r="G4680" s="588">
        <v>3.25</v>
      </c>
      <c r="H4680" s="586">
        <v>10.6</v>
      </c>
      <c r="I4680" s="587">
        <f t="shared" si="220"/>
        <v>5963231.3999999994</v>
      </c>
      <c r="J4680" s="589">
        <f t="shared" si="221"/>
        <v>0</v>
      </c>
    </row>
    <row r="4681" spans="1:10">
      <c r="A4681" s="584">
        <v>2016</v>
      </c>
      <c r="B4681" s="585" t="s">
        <v>1131</v>
      </c>
      <c r="C4681" s="585" t="s">
        <v>31</v>
      </c>
      <c r="D4681" s="586">
        <v>10875</v>
      </c>
      <c r="E4681" s="587">
        <v>24.48</v>
      </c>
      <c r="F4681" s="587">
        <f t="shared" si="219"/>
        <v>266220</v>
      </c>
      <c r="G4681" s="588">
        <v>0.82</v>
      </c>
      <c r="H4681" s="586">
        <v>12.67</v>
      </c>
      <c r="I4681" s="587">
        <f t="shared" si="220"/>
        <v>137786.25</v>
      </c>
      <c r="J4681" s="589">
        <f t="shared" si="221"/>
        <v>0</v>
      </c>
    </row>
    <row r="4682" spans="1:10">
      <c r="A4682" s="584">
        <v>2016</v>
      </c>
      <c r="B4682" s="585" t="s">
        <v>1131</v>
      </c>
      <c r="C4682" s="585" t="s">
        <v>31</v>
      </c>
      <c r="D4682" s="586">
        <v>4604</v>
      </c>
      <c r="E4682" s="587">
        <v>24.044</v>
      </c>
      <c r="F4682" s="587">
        <f t="shared" si="219"/>
        <v>110698.576</v>
      </c>
      <c r="G4682" s="588">
        <v>0.94</v>
      </c>
      <c r="H4682" s="586">
        <v>11.22</v>
      </c>
      <c r="I4682" s="587">
        <f t="shared" si="220"/>
        <v>51656.880000000005</v>
      </c>
      <c r="J4682" s="589">
        <f t="shared" si="221"/>
        <v>0</v>
      </c>
    </row>
    <row r="4683" spans="1:10">
      <c r="A4683" s="584">
        <v>2016</v>
      </c>
      <c r="B4683" s="585" t="s">
        <v>1131</v>
      </c>
      <c r="C4683" s="585" t="s">
        <v>31</v>
      </c>
      <c r="D4683" s="586">
        <v>10875</v>
      </c>
      <c r="E4683" s="587">
        <v>24.48</v>
      </c>
      <c r="F4683" s="587">
        <f t="shared" si="219"/>
        <v>266220</v>
      </c>
      <c r="G4683" s="588">
        <v>0.82</v>
      </c>
      <c r="H4683" s="586">
        <v>12.67</v>
      </c>
      <c r="I4683" s="587">
        <f t="shared" si="220"/>
        <v>137786.25</v>
      </c>
      <c r="J4683" s="589">
        <f t="shared" si="221"/>
        <v>0</v>
      </c>
    </row>
    <row r="4684" spans="1:10">
      <c r="A4684" s="584">
        <v>2016</v>
      </c>
      <c r="B4684" s="585" t="s">
        <v>1131</v>
      </c>
      <c r="C4684" s="585" t="s">
        <v>31</v>
      </c>
      <c r="D4684" s="586">
        <v>10989</v>
      </c>
      <c r="E4684" s="587">
        <v>24.417999999999999</v>
      </c>
      <c r="F4684" s="587">
        <f t="shared" si="219"/>
        <v>268329.402</v>
      </c>
      <c r="G4684" s="588">
        <v>0.78</v>
      </c>
      <c r="H4684" s="586">
        <v>13.2</v>
      </c>
      <c r="I4684" s="587">
        <f t="shared" si="220"/>
        <v>145054.79999999999</v>
      </c>
      <c r="J4684" s="589">
        <f t="shared" si="221"/>
        <v>0</v>
      </c>
    </row>
    <row r="4685" spans="1:10">
      <c r="A4685" s="584">
        <v>2016</v>
      </c>
      <c r="B4685" s="585" t="s">
        <v>1131</v>
      </c>
      <c r="C4685" s="585" t="s">
        <v>31</v>
      </c>
      <c r="D4685" s="586">
        <v>10989</v>
      </c>
      <c r="E4685" s="587">
        <v>24.417999999999999</v>
      </c>
      <c r="F4685" s="587">
        <f t="shared" si="219"/>
        <v>268329.402</v>
      </c>
      <c r="G4685" s="588">
        <v>0.78</v>
      </c>
      <c r="H4685" s="586">
        <v>13.2</v>
      </c>
      <c r="I4685" s="587">
        <f t="shared" si="220"/>
        <v>145054.79999999999</v>
      </c>
      <c r="J4685" s="589">
        <f t="shared" si="221"/>
        <v>0</v>
      </c>
    </row>
    <row r="4686" spans="1:10">
      <c r="A4686" s="584">
        <v>2016</v>
      </c>
      <c r="B4686" s="585" t="s">
        <v>1131</v>
      </c>
      <c r="C4686" s="585" t="s">
        <v>31</v>
      </c>
      <c r="D4686" s="586">
        <v>113480</v>
      </c>
      <c r="E4686" s="587">
        <v>25.468</v>
      </c>
      <c r="F4686" s="587">
        <f t="shared" si="219"/>
        <v>2890108.64</v>
      </c>
      <c r="G4686" s="588">
        <v>3.81</v>
      </c>
      <c r="H4686" s="586">
        <v>9.2799999999999994</v>
      </c>
      <c r="I4686" s="587">
        <f t="shared" si="220"/>
        <v>1053094.3999999999</v>
      </c>
      <c r="J4686" s="589">
        <f t="shared" si="221"/>
        <v>0</v>
      </c>
    </row>
    <row r="4687" spans="1:10">
      <c r="A4687" s="584">
        <v>2016</v>
      </c>
      <c r="B4687" s="585" t="s">
        <v>1131</v>
      </c>
      <c r="C4687" s="585" t="s">
        <v>31</v>
      </c>
      <c r="D4687" s="586">
        <v>26036</v>
      </c>
      <c r="E4687" s="587">
        <v>25.317</v>
      </c>
      <c r="F4687" s="587">
        <f t="shared" si="219"/>
        <v>659153.41200000001</v>
      </c>
      <c r="G4687" s="588">
        <v>1.52</v>
      </c>
      <c r="H4687" s="586">
        <v>12.8</v>
      </c>
      <c r="I4687" s="587">
        <f t="shared" si="220"/>
        <v>333260.80000000005</v>
      </c>
      <c r="J4687" s="589">
        <f t="shared" si="221"/>
        <v>0</v>
      </c>
    </row>
    <row r="4688" spans="1:10">
      <c r="A4688" s="584">
        <v>2016</v>
      </c>
      <c r="B4688" s="585" t="s">
        <v>1131</v>
      </c>
      <c r="C4688" s="585" t="s">
        <v>31</v>
      </c>
      <c r="D4688" s="586">
        <v>12836</v>
      </c>
      <c r="E4688" s="587">
        <v>22.727</v>
      </c>
      <c r="F4688" s="587">
        <f t="shared" si="219"/>
        <v>291723.772</v>
      </c>
      <c r="G4688" s="588">
        <v>1.75</v>
      </c>
      <c r="H4688" s="586">
        <v>20.9</v>
      </c>
      <c r="I4688" s="587">
        <f t="shared" si="220"/>
        <v>268272.39999999997</v>
      </c>
      <c r="J4688" s="589">
        <f t="shared" si="221"/>
        <v>0</v>
      </c>
    </row>
    <row r="4689" spans="1:10">
      <c r="A4689" s="584">
        <v>2016</v>
      </c>
      <c r="B4689" s="585" t="s">
        <v>1131</v>
      </c>
      <c r="C4689" s="585" t="s">
        <v>31</v>
      </c>
      <c r="D4689" s="586">
        <v>26789</v>
      </c>
      <c r="E4689" s="587">
        <v>23.35</v>
      </c>
      <c r="F4689" s="587">
        <f t="shared" si="219"/>
        <v>625523.15</v>
      </c>
      <c r="G4689" s="588">
        <v>1.7</v>
      </c>
      <c r="H4689" s="586">
        <v>18.899999999999999</v>
      </c>
      <c r="I4689" s="587">
        <f t="shared" si="220"/>
        <v>506312.1</v>
      </c>
      <c r="J4689" s="589">
        <f t="shared" si="221"/>
        <v>0</v>
      </c>
    </row>
    <row r="4690" spans="1:10">
      <c r="A4690" s="584">
        <v>2016</v>
      </c>
      <c r="B4690" s="585" t="s">
        <v>1131</v>
      </c>
      <c r="C4690" s="585" t="s">
        <v>31</v>
      </c>
      <c r="D4690" s="586">
        <v>36042</v>
      </c>
      <c r="E4690" s="587">
        <v>25.978999999999999</v>
      </c>
      <c r="F4690" s="587">
        <f t="shared" si="219"/>
        <v>936335.11800000002</v>
      </c>
      <c r="G4690" s="588">
        <v>2.5</v>
      </c>
      <c r="H4690" s="586">
        <v>7.9</v>
      </c>
      <c r="I4690" s="587">
        <f t="shared" si="220"/>
        <v>284731.8</v>
      </c>
      <c r="J4690" s="589">
        <f t="shared" si="221"/>
        <v>0</v>
      </c>
    </row>
    <row r="4691" spans="1:10">
      <c r="A4691" s="584">
        <v>2016</v>
      </c>
      <c r="B4691" s="585" t="s">
        <v>1131</v>
      </c>
      <c r="C4691" s="585" t="s">
        <v>31</v>
      </c>
      <c r="D4691" s="586">
        <v>36057</v>
      </c>
      <c r="E4691" s="587">
        <v>25.972999999999999</v>
      </c>
      <c r="F4691" s="587">
        <f t="shared" si="219"/>
        <v>936508.46100000001</v>
      </c>
      <c r="G4691" s="588">
        <v>2.58</v>
      </c>
      <c r="H4691" s="586">
        <v>8</v>
      </c>
      <c r="I4691" s="587">
        <f t="shared" si="220"/>
        <v>288456</v>
      </c>
      <c r="J4691" s="589">
        <f t="shared" si="221"/>
        <v>0</v>
      </c>
    </row>
    <row r="4692" spans="1:10">
      <c r="A4692" s="584">
        <v>2016</v>
      </c>
      <c r="B4692" s="585" t="s">
        <v>1131</v>
      </c>
      <c r="C4692" s="585" t="s">
        <v>31</v>
      </c>
      <c r="D4692" s="586">
        <v>18078</v>
      </c>
      <c r="E4692" s="587">
        <v>25.879000000000001</v>
      </c>
      <c r="F4692" s="587">
        <f t="shared" si="219"/>
        <v>467840.56200000003</v>
      </c>
      <c r="G4692" s="588">
        <v>2.5</v>
      </c>
      <c r="H4692" s="586">
        <v>7.7</v>
      </c>
      <c r="I4692" s="587">
        <f t="shared" si="220"/>
        <v>139200.6</v>
      </c>
      <c r="J4692" s="589">
        <f t="shared" si="221"/>
        <v>0</v>
      </c>
    </row>
    <row r="4693" spans="1:10">
      <c r="A4693" s="584">
        <v>2016</v>
      </c>
      <c r="B4693" s="585" t="s">
        <v>1131</v>
      </c>
      <c r="C4693" s="585" t="s">
        <v>31</v>
      </c>
      <c r="D4693" s="586">
        <v>181295</v>
      </c>
      <c r="E4693" s="587">
        <v>23.988</v>
      </c>
      <c r="F4693" s="587">
        <f t="shared" si="219"/>
        <v>4348904.46</v>
      </c>
      <c r="G4693" s="588">
        <v>1.5</v>
      </c>
      <c r="H4693" s="586">
        <v>15.5</v>
      </c>
      <c r="I4693" s="587">
        <f t="shared" si="220"/>
        <v>2810072.5</v>
      </c>
      <c r="J4693" s="589">
        <f t="shared" si="221"/>
        <v>0</v>
      </c>
    </row>
    <row r="4694" spans="1:10">
      <c r="A4694" s="584">
        <v>2016</v>
      </c>
      <c r="B4694" s="585" t="s">
        <v>1131</v>
      </c>
      <c r="C4694" s="585" t="s">
        <v>31</v>
      </c>
      <c r="D4694" s="586">
        <v>26872</v>
      </c>
      <c r="E4694" s="587">
        <v>26.326000000000001</v>
      </c>
      <c r="F4694" s="587">
        <f t="shared" si="219"/>
        <v>707432.272</v>
      </c>
      <c r="G4694" s="588">
        <v>2.4500000000000002</v>
      </c>
      <c r="H4694" s="586">
        <v>8.1</v>
      </c>
      <c r="I4694" s="587">
        <f t="shared" si="220"/>
        <v>217663.19999999998</v>
      </c>
      <c r="J4694" s="589">
        <f t="shared" si="221"/>
        <v>0</v>
      </c>
    </row>
    <row r="4695" spans="1:10">
      <c r="A4695" s="584">
        <v>2016</v>
      </c>
      <c r="B4695" s="585" t="s">
        <v>1131</v>
      </c>
      <c r="C4695" s="585" t="s">
        <v>31</v>
      </c>
      <c r="D4695" s="586">
        <v>35612</v>
      </c>
      <c r="E4695" s="587">
        <v>26.117999999999999</v>
      </c>
      <c r="F4695" s="587">
        <f t="shared" si="219"/>
        <v>930114.2159999999</v>
      </c>
      <c r="G4695" s="588">
        <v>2.54</v>
      </c>
      <c r="H4695" s="586">
        <v>8.1999999999999993</v>
      </c>
      <c r="I4695" s="587">
        <f t="shared" si="220"/>
        <v>292018.39999999997</v>
      </c>
      <c r="J4695" s="589">
        <f t="shared" si="221"/>
        <v>0</v>
      </c>
    </row>
    <row r="4696" spans="1:10">
      <c r="A4696" s="584">
        <v>2016</v>
      </c>
      <c r="B4696" s="585" t="s">
        <v>1127</v>
      </c>
      <c r="C4696" s="585" t="s">
        <v>31</v>
      </c>
      <c r="D4696" s="586">
        <v>35060</v>
      </c>
      <c r="E4696" s="587">
        <v>17.48</v>
      </c>
      <c r="F4696" s="587">
        <f t="shared" si="219"/>
        <v>612848.80000000005</v>
      </c>
      <c r="G4696" s="588">
        <v>0.19</v>
      </c>
      <c r="H4696" s="586">
        <v>4.5999999999999996</v>
      </c>
      <c r="I4696" s="587">
        <f t="shared" si="220"/>
        <v>161276</v>
      </c>
      <c r="J4696" s="589">
        <f t="shared" si="221"/>
        <v>0</v>
      </c>
    </row>
    <row r="4697" spans="1:10">
      <c r="A4697" s="584">
        <v>2016</v>
      </c>
      <c r="B4697" s="585" t="s">
        <v>1127</v>
      </c>
      <c r="C4697" s="585" t="s">
        <v>31</v>
      </c>
      <c r="D4697" s="586">
        <v>53280</v>
      </c>
      <c r="E4697" s="587">
        <v>17.79</v>
      </c>
      <c r="F4697" s="587">
        <f t="shared" si="219"/>
        <v>947851.2</v>
      </c>
      <c r="G4697" s="588">
        <v>0.23</v>
      </c>
      <c r="H4697" s="586">
        <v>5.4</v>
      </c>
      <c r="I4697" s="587">
        <f t="shared" si="220"/>
        <v>287712</v>
      </c>
      <c r="J4697" s="589">
        <f t="shared" si="221"/>
        <v>0</v>
      </c>
    </row>
    <row r="4698" spans="1:10">
      <c r="A4698" s="584">
        <v>2016</v>
      </c>
      <c r="B4698" s="585" t="s">
        <v>1127</v>
      </c>
      <c r="C4698" s="585" t="s">
        <v>31</v>
      </c>
      <c r="D4698" s="586">
        <v>107132</v>
      </c>
      <c r="E4698" s="587">
        <v>17.59</v>
      </c>
      <c r="F4698" s="587">
        <f t="shared" si="219"/>
        <v>1884451.88</v>
      </c>
      <c r="G4698" s="588">
        <v>0.21</v>
      </c>
      <c r="H4698" s="586">
        <v>4.3</v>
      </c>
      <c r="I4698" s="587">
        <f t="shared" si="220"/>
        <v>460667.6</v>
      </c>
      <c r="J4698" s="589">
        <f t="shared" si="221"/>
        <v>0</v>
      </c>
    </row>
    <row r="4699" spans="1:10">
      <c r="A4699" s="584">
        <v>2016</v>
      </c>
      <c r="B4699" s="585" t="s">
        <v>1127</v>
      </c>
      <c r="C4699" s="585" t="s">
        <v>31</v>
      </c>
      <c r="D4699" s="586">
        <v>14883</v>
      </c>
      <c r="E4699" s="587">
        <v>18.222000000000001</v>
      </c>
      <c r="F4699" s="587">
        <f t="shared" si="219"/>
        <v>271198.02600000001</v>
      </c>
      <c r="G4699" s="588">
        <v>0.32</v>
      </c>
      <c r="H4699" s="586">
        <v>4.5</v>
      </c>
      <c r="I4699" s="587">
        <f t="shared" si="220"/>
        <v>66973.5</v>
      </c>
      <c r="J4699" s="589">
        <f t="shared" si="221"/>
        <v>0</v>
      </c>
    </row>
    <row r="4700" spans="1:10">
      <c r="A4700" s="584">
        <v>2016</v>
      </c>
      <c r="B4700" s="585" t="s">
        <v>1127</v>
      </c>
      <c r="C4700" s="585" t="s">
        <v>31</v>
      </c>
      <c r="D4700" s="586">
        <v>15100</v>
      </c>
      <c r="E4700" s="587">
        <v>18.058</v>
      </c>
      <c r="F4700" s="587">
        <f t="shared" si="219"/>
        <v>272675.8</v>
      </c>
      <c r="G4700" s="588">
        <v>0.26</v>
      </c>
      <c r="H4700" s="586">
        <v>5</v>
      </c>
      <c r="I4700" s="587">
        <f t="shared" si="220"/>
        <v>75500</v>
      </c>
      <c r="J4700" s="589">
        <f t="shared" si="221"/>
        <v>0</v>
      </c>
    </row>
    <row r="4701" spans="1:10">
      <c r="A4701" s="584">
        <v>2016</v>
      </c>
      <c r="B4701" s="585" t="s">
        <v>1127</v>
      </c>
      <c r="C4701" s="585" t="s">
        <v>31</v>
      </c>
      <c r="D4701" s="586">
        <v>42320</v>
      </c>
      <c r="E4701" s="587">
        <v>18.001999999999999</v>
      </c>
      <c r="F4701" s="587">
        <f t="shared" si="219"/>
        <v>761844.6399999999</v>
      </c>
      <c r="G4701" s="588">
        <v>0.28999999999999998</v>
      </c>
      <c r="H4701" s="586">
        <v>5.2</v>
      </c>
      <c r="I4701" s="587">
        <f t="shared" si="220"/>
        <v>220064</v>
      </c>
      <c r="J4701" s="589">
        <f t="shared" si="221"/>
        <v>0</v>
      </c>
    </row>
    <row r="4702" spans="1:10">
      <c r="A4702" s="584">
        <v>2016</v>
      </c>
      <c r="B4702" s="585" t="s">
        <v>1127</v>
      </c>
      <c r="C4702" s="585" t="s">
        <v>31</v>
      </c>
      <c r="D4702" s="586">
        <v>57951</v>
      </c>
      <c r="E4702" s="587">
        <v>16.898</v>
      </c>
      <c r="F4702" s="587">
        <f t="shared" si="219"/>
        <v>979255.99800000002</v>
      </c>
      <c r="G4702" s="588">
        <v>0.3</v>
      </c>
      <c r="H4702" s="586">
        <v>5.8</v>
      </c>
      <c r="I4702" s="587">
        <f t="shared" si="220"/>
        <v>336115.8</v>
      </c>
      <c r="J4702" s="589">
        <f t="shared" si="221"/>
        <v>0</v>
      </c>
    </row>
    <row r="4703" spans="1:10">
      <c r="A4703" s="584">
        <v>2016</v>
      </c>
      <c r="B4703" s="585" t="s">
        <v>1127</v>
      </c>
      <c r="C4703" s="585" t="s">
        <v>31</v>
      </c>
      <c r="D4703" s="586">
        <v>49915</v>
      </c>
      <c r="E4703" s="587">
        <v>17.77</v>
      </c>
      <c r="F4703" s="587">
        <f t="shared" si="219"/>
        <v>886989.54999999993</v>
      </c>
      <c r="G4703" s="588">
        <v>0.28999999999999998</v>
      </c>
      <c r="H4703" s="586">
        <v>5.3</v>
      </c>
      <c r="I4703" s="587">
        <f t="shared" si="220"/>
        <v>264549.5</v>
      </c>
      <c r="J4703" s="589">
        <f t="shared" si="221"/>
        <v>0</v>
      </c>
    </row>
    <row r="4704" spans="1:10">
      <c r="A4704" s="584">
        <v>2016</v>
      </c>
      <c r="B4704" s="585" t="s">
        <v>1127</v>
      </c>
      <c r="C4704" s="585" t="s">
        <v>31</v>
      </c>
      <c r="D4704" s="586">
        <v>33439</v>
      </c>
      <c r="E4704" s="587">
        <v>17.829999999999998</v>
      </c>
      <c r="F4704" s="587">
        <f t="shared" si="219"/>
        <v>596217.37</v>
      </c>
      <c r="G4704" s="588">
        <v>0.23</v>
      </c>
      <c r="H4704" s="586">
        <v>5.9</v>
      </c>
      <c r="I4704" s="587">
        <f t="shared" si="220"/>
        <v>197290.1</v>
      </c>
      <c r="J4704" s="589">
        <f t="shared" si="221"/>
        <v>0</v>
      </c>
    </row>
    <row r="4705" spans="1:10">
      <c r="A4705" s="584">
        <v>2016</v>
      </c>
      <c r="B4705" s="585" t="s">
        <v>1127</v>
      </c>
      <c r="C4705" s="585" t="s">
        <v>31</v>
      </c>
      <c r="D4705" s="586">
        <v>84634</v>
      </c>
      <c r="E4705" s="587">
        <v>17.53</v>
      </c>
      <c r="F4705" s="587">
        <f t="shared" si="219"/>
        <v>1483634.02</v>
      </c>
      <c r="G4705" s="588">
        <v>0.2</v>
      </c>
      <c r="H4705" s="586">
        <v>4.5</v>
      </c>
      <c r="I4705" s="587">
        <f t="shared" si="220"/>
        <v>380853</v>
      </c>
      <c r="J4705" s="589">
        <f t="shared" si="221"/>
        <v>0</v>
      </c>
    </row>
    <row r="4706" spans="1:10">
      <c r="A4706" s="584">
        <v>2016</v>
      </c>
      <c r="B4706" s="585" t="s">
        <v>1131</v>
      </c>
      <c r="C4706" s="585" t="s">
        <v>31</v>
      </c>
      <c r="D4706" s="586">
        <v>1216</v>
      </c>
      <c r="E4706" s="587">
        <v>21.891999999999999</v>
      </c>
      <c r="F4706" s="587">
        <f t="shared" si="219"/>
        <v>26620.671999999999</v>
      </c>
      <c r="G4706" s="588">
        <v>1.28</v>
      </c>
      <c r="H4706" s="586">
        <v>7.7</v>
      </c>
      <c r="I4706" s="587">
        <f t="shared" si="220"/>
        <v>9363.2000000000007</v>
      </c>
      <c r="J4706" s="589">
        <f t="shared" si="221"/>
        <v>0</v>
      </c>
    </row>
    <row r="4707" spans="1:10">
      <c r="A4707" s="584">
        <v>2016</v>
      </c>
      <c r="B4707" s="585" t="s">
        <v>1127</v>
      </c>
      <c r="C4707" s="585" t="s">
        <v>31</v>
      </c>
      <c r="D4707" s="586">
        <v>148530</v>
      </c>
      <c r="E4707" s="587">
        <v>17.96</v>
      </c>
      <c r="F4707" s="587">
        <f t="shared" si="219"/>
        <v>2667598.8000000003</v>
      </c>
      <c r="G4707" s="588">
        <v>0.22</v>
      </c>
      <c r="H4707" s="586">
        <v>4.9000000000000004</v>
      </c>
      <c r="I4707" s="587">
        <f t="shared" si="220"/>
        <v>727797</v>
      </c>
      <c r="J4707" s="589">
        <f t="shared" si="221"/>
        <v>0</v>
      </c>
    </row>
    <row r="4708" spans="1:10">
      <c r="A4708" s="584">
        <v>2016</v>
      </c>
      <c r="B4708" s="585" t="s">
        <v>1127</v>
      </c>
      <c r="C4708" s="585" t="s">
        <v>31</v>
      </c>
      <c r="D4708" s="586">
        <v>192220</v>
      </c>
      <c r="E4708" s="587">
        <v>16.096</v>
      </c>
      <c r="F4708" s="587">
        <f t="shared" si="219"/>
        <v>3093973.12</v>
      </c>
      <c r="G4708" s="588">
        <v>0.33</v>
      </c>
      <c r="H4708" s="586">
        <v>5.6</v>
      </c>
      <c r="I4708" s="587">
        <f t="shared" si="220"/>
        <v>1076432</v>
      </c>
      <c r="J4708" s="589">
        <f t="shared" si="221"/>
        <v>0</v>
      </c>
    </row>
    <row r="4709" spans="1:10">
      <c r="A4709" s="584">
        <v>2016</v>
      </c>
      <c r="B4709" s="585" t="s">
        <v>1127</v>
      </c>
      <c r="C4709" s="585" t="s">
        <v>31</v>
      </c>
      <c r="D4709" s="586">
        <v>44909</v>
      </c>
      <c r="E4709" s="587">
        <v>16.78</v>
      </c>
      <c r="F4709" s="587">
        <f t="shared" si="219"/>
        <v>753573.02</v>
      </c>
      <c r="G4709" s="588">
        <v>0.3</v>
      </c>
      <c r="H4709" s="586">
        <v>5.9</v>
      </c>
      <c r="I4709" s="587">
        <f t="shared" si="220"/>
        <v>264963.10000000003</v>
      </c>
      <c r="J4709" s="589">
        <f t="shared" si="221"/>
        <v>0</v>
      </c>
    </row>
    <row r="4710" spans="1:10">
      <c r="A4710" s="584">
        <v>2016</v>
      </c>
      <c r="B4710" s="585" t="s">
        <v>1127</v>
      </c>
      <c r="C4710" s="585" t="s">
        <v>31</v>
      </c>
      <c r="D4710" s="586">
        <v>190013</v>
      </c>
      <c r="E4710" s="587">
        <v>20.492000000000001</v>
      </c>
      <c r="F4710" s="587">
        <f t="shared" si="219"/>
        <v>3893746.3960000002</v>
      </c>
      <c r="G4710" s="588">
        <v>0.78</v>
      </c>
      <c r="H4710" s="586">
        <v>4.5</v>
      </c>
      <c r="I4710" s="587">
        <f t="shared" si="220"/>
        <v>855058.5</v>
      </c>
      <c r="J4710" s="589">
        <f t="shared" si="221"/>
        <v>0</v>
      </c>
    </row>
    <row r="4711" spans="1:10">
      <c r="A4711" s="584">
        <v>2016</v>
      </c>
      <c r="B4711" s="585" t="s">
        <v>1127</v>
      </c>
      <c r="C4711" s="585" t="s">
        <v>31</v>
      </c>
      <c r="D4711" s="586">
        <v>77457</v>
      </c>
      <c r="E4711" s="587">
        <v>17.484000000000002</v>
      </c>
      <c r="F4711" s="587">
        <f t="shared" si="219"/>
        <v>1354258.1880000001</v>
      </c>
      <c r="G4711" s="588">
        <v>0.2</v>
      </c>
      <c r="H4711" s="586">
        <v>4.5</v>
      </c>
      <c r="I4711" s="587">
        <f t="shared" si="220"/>
        <v>348556.5</v>
      </c>
      <c r="J4711" s="589">
        <f t="shared" si="221"/>
        <v>0</v>
      </c>
    </row>
    <row r="4712" spans="1:10">
      <c r="A4712" s="584">
        <v>2016</v>
      </c>
      <c r="B4712" s="585" t="s">
        <v>1131</v>
      </c>
      <c r="C4712" s="585" t="s">
        <v>31</v>
      </c>
      <c r="D4712" s="586">
        <v>425155</v>
      </c>
      <c r="E4712" s="587">
        <v>21.6</v>
      </c>
      <c r="F4712" s="587">
        <f t="shared" si="219"/>
        <v>9183348</v>
      </c>
      <c r="G4712" s="588">
        <v>0.56999999999999995</v>
      </c>
      <c r="H4712" s="586">
        <v>10.7</v>
      </c>
      <c r="I4712" s="587">
        <f t="shared" si="220"/>
        <v>4549158.5</v>
      </c>
      <c r="J4712" s="589">
        <f t="shared" si="221"/>
        <v>0</v>
      </c>
    </row>
    <row r="4713" spans="1:10">
      <c r="A4713" s="584">
        <v>2016</v>
      </c>
      <c r="B4713" s="585" t="s">
        <v>1127</v>
      </c>
      <c r="C4713" s="585" t="s">
        <v>31</v>
      </c>
      <c r="D4713" s="586">
        <v>176735</v>
      </c>
      <c r="E4713" s="587">
        <v>17.652000000000001</v>
      </c>
      <c r="F4713" s="587">
        <f t="shared" si="219"/>
        <v>3119726.22</v>
      </c>
      <c r="G4713" s="588">
        <v>0.23</v>
      </c>
      <c r="H4713" s="586">
        <v>5.8</v>
      </c>
      <c r="I4713" s="587">
        <f t="shared" si="220"/>
        <v>1025063</v>
      </c>
      <c r="J4713" s="589">
        <f t="shared" si="221"/>
        <v>0</v>
      </c>
    </row>
    <row r="4714" spans="1:10">
      <c r="A4714" s="584">
        <v>2016</v>
      </c>
      <c r="B4714" s="585" t="s">
        <v>1127</v>
      </c>
      <c r="C4714" s="585" t="s">
        <v>31</v>
      </c>
      <c r="D4714" s="586">
        <v>31942</v>
      </c>
      <c r="E4714" s="587">
        <v>17.324000000000002</v>
      </c>
      <c r="F4714" s="587">
        <f t="shared" si="219"/>
        <v>553363.2080000001</v>
      </c>
      <c r="G4714" s="588">
        <v>0.2</v>
      </c>
      <c r="H4714" s="586">
        <v>4.4000000000000004</v>
      </c>
      <c r="I4714" s="587">
        <f t="shared" si="220"/>
        <v>140544.80000000002</v>
      </c>
      <c r="J4714" s="589">
        <f t="shared" si="221"/>
        <v>0</v>
      </c>
    </row>
    <row r="4715" spans="1:10">
      <c r="A4715" s="584">
        <v>2016</v>
      </c>
      <c r="B4715" s="585" t="s">
        <v>1127</v>
      </c>
      <c r="C4715" s="585" t="s">
        <v>31</v>
      </c>
      <c r="D4715" s="586">
        <v>367783</v>
      </c>
      <c r="E4715" s="587">
        <v>17.824000000000002</v>
      </c>
      <c r="F4715" s="587">
        <f t="shared" si="219"/>
        <v>6555364.1920000007</v>
      </c>
      <c r="G4715" s="588">
        <v>0.26</v>
      </c>
      <c r="H4715" s="586">
        <v>5.3</v>
      </c>
      <c r="I4715" s="587">
        <f t="shared" si="220"/>
        <v>1949249.9</v>
      </c>
      <c r="J4715" s="589">
        <f t="shared" si="221"/>
        <v>0</v>
      </c>
    </row>
    <row r="4716" spans="1:10">
      <c r="A4716" s="584">
        <v>2016</v>
      </c>
      <c r="B4716" s="585" t="s">
        <v>1127</v>
      </c>
      <c r="C4716" s="585" t="s">
        <v>31</v>
      </c>
      <c r="D4716" s="586">
        <v>48157</v>
      </c>
      <c r="E4716" s="587">
        <v>17.847999999999999</v>
      </c>
      <c r="F4716" s="587">
        <f t="shared" si="219"/>
        <v>859506.13599999994</v>
      </c>
      <c r="G4716" s="588">
        <v>0.24</v>
      </c>
      <c r="H4716" s="586">
        <v>5.3</v>
      </c>
      <c r="I4716" s="587">
        <f t="shared" si="220"/>
        <v>255232.1</v>
      </c>
      <c r="J4716" s="589">
        <f t="shared" si="221"/>
        <v>0</v>
      </c>
    </row>
    <row r="4717" spans="1:10">
      <c r="A4717" s="584">
        <v>2016</v>
      </c>
      <c r="B4717" s="585" t="s">
        <v>1127</v>
      </c>
      <c r="C4717" s="585" t="s">
        <v>31</v>
      </c>
      <c r="D4717" s="586">
        <v>47967</v>
      </c>
      <c r="E4717" s="587">
        <v>17.937999999999999</v>
      </c>
      <c r="F4717" s="587">
        <f t="shared" si="219"/>
        <v>860432.04599999997</v>
      </c>
      <c r="G4717" s="588">
        <v>0.28000000000000003</v>
      </c>
      <c r="H4717" s="586">
        <v>4.8</v>
      </c>
      <c r="I4717" s="587">
        <f t="shared" si="220"/>
        <v>230241.6</v>
      </c>
      <c r="J4717" s="589">
        <f t="shared" si="221"/>
        <v>0</v>
      </c>
    </row>
    <row r="4718" spans="1:10">
      <c r="A4718" s="584">
        <v>2016</v>
      </c>
      <c r="B4718" s="585" t="s">
        <v>1127</v>
      </c>
      <c r="C4718" s="585" t="s">
        <v>31</v>
      </c>
      <c r="D4718" s="586">
        <v>48089</v>
      </c>
      <c r="E4718" s="587">
        <v>17.474</v>
      </c>
      <c r="F4718" s="587">
        <f t="shared" si="219"/>
        <v>840307.18599999999</v>
      </c>
      <c r="G4718" s="588">
        <v>0.23</v>
      </c>
      <c r="H4718" s="586">
        <v>6.4</v>
      </c>
      <c r="I4718" s="587">
        <f t="shared" si="220"/>
        <v>307769.60000000003</v>
      </c>
      <c r="J4718" s="589">
        <f t="shared" si="221"/>
        <v>0</v>
      </c>
    </row>
    <row r="4719" spans="1:10">
      <c r="A4719" s="584">
        <v>2016</v>
      </c>
      <c r="B4719" s="585" t="s">
        <v>1127</v>
      </c>
      <c r="C4719" s="585" t="s">
        <v>31</v>
      </c>
      <c r="D4719" s="586">
        <v>127955</v>
      </c>
      <c r="E4719" s="587">
        <v>17.414000000000001</v>
      </c>
      <c r="F4719" s="587">
        <f t="shared" si="219"/>
        <v>2228208.37</v>
      </c>
      <c r="G4719" s="588">
        <v>0.2</v>
      </c>
      <c r="H4719" s="586">
        <v>4.4000000000000004</v>
      </c>
      <c r="I4719" s="587">
        <f t="shared" si="220"/>
        <v>563002</v>
      </c>
      <c r="J4719" s="589">
        <f t="shared" si="221"/>
        <v>0</v>
      </c>
    </row>
    <row r="4720" spans="1:10">
      <c r="A4720" s="584">
        <v>2016</v>
      </c>
      <c r="B4720" s="585" t="s">
        <v>1131</v>
      </c>
      <c r="C4720" s="585" t="s">
        <v>31</v>
      </c>
      <c r="D4720" s="586">
        <v>72379</v>
      </c>
      <c r="E4720" s="587">
        <v>25.31</v>
      </c>
      <c r="F4720" s="587">
        <f t="shared" si="219"/>
        <v>1831912.49</v>
      </c>
      <c r="G4720" s="588">
        <v>4.3499999999999996</v>
      </c>
      <c r="H4720" s="586">
        <v>9.1</v>
      </c>
      <c r="I4720" s="587">
        <f t="shared" si="220"/>
        <v>658648.9</v>
      </c>
      <c r="J4720" s="589">
        <f t="shared" si="221"/>
        <v>0</v>
      </c>
    </row>
    <row r="4721" spans="1:10">
      <c r="A4721" s="584">
        <v>2016</v>
      </c>
      <c r="B4721" s="585" t="s">
        <v>1131</v>
      </c>
      <c r="C4721" s="585" t="s">
        <v>31</v>
      </c>
      <c r="D4721" s="586">
        <v>5298</v>
      </c>
      <c r="E4721" s="587">
        <v>25.28</v>
      </c>
      <c r="F4721" s="587">
        <f t="shared" si="219"/>
        <v>133933.44</v>
      </c>
      <c r="G4721" s="588">
        <v>4.49</v>
      </c>
      <c r="H4721" s="586">
        <v>9.1999999999999993</v>
      </c>
      <c r="I4721" s="587">
        <f t="shared" si="220"/>
        <v>48741.599999999999</v>
      </c>
      <c r="J4721" s="589">
        <f t="shared" si="221"/>
        <v>0</v>
      </c>
    </row>
    <row r="4722" spans="1:10">
      <c r="A4722" s="584">
        <v>2016</v>
      </c>
      <c r="B4722" s="585" t="s">
        <v>1127</v>
      </c>
      <c r="C4722" s="585" t="s">
        <v>31</v>
      </c>
      <c r="D4722" s="586">
        <v>16213</v>
      </c>
      <c r="E4722" s="587">
        <v>17.010000000000002</v>
      </c>
      <c r="F4722" s="587">
        <f t="shared" si="219"/>
        <v>275783.13</v>
      </c>
      <c r="G4722" s="588">
        <v>0.21</v>
      </c>
      <c r="H4722" s="586">
        <v>4.4000000000000004</v>
      </c>
      <c r="I4722" s="587">
        <f t="shared" si="220"/>
        <v>71337.200000000012</v>
      </c>
      <c r="J4722" s="589">
        <f t="shared" si="221"/>
        <v>0</v>
      </c>
    </row>
    <row r="4723" spans="1:10">
      <c r="A4723" s="584">
        <v>2016</v>
      </c>
      <c r="B4723" s="585" t="s">
        <v>1127</v>
      </c>
      <c r="C4723" s="585" t="s">
        <v>31</v>
      </c>
      <c r="D4723" s="586">
        <v>79950</v>
      </c>
      <c r="E4723" s="587">
        <v>17.96</v>
      </c>
      <c r="F4723" s="587">
        <f t="shared" si="219"/>
        <v>1435902</v>
      </c>
      <c r="G4723" s="588">
        <v>0.28999999999999998</v>
      </c>
      <c r="H4723" s="586">
        <v>5.0999999999999996</v>
      </c>
      <c r="I4723" s="587">
        <f t="shared" si="220"/>
        <v>407745</v>
      </c>
      <c r="J4723" s="589">
        <f t="shared" si="221"/>
        <v>0</v>
      </c>
    </row>
    <row r="4724" spans="1:10">
      <c r="A4724" s="584">
        <v>2016</v>
      </c>
      <c r="B4724" s="585" t="s">
        <v>1127</v>
      </c>
      <c r="C4724" s="585" t="s">
        <v>31</v>
      </c>
      <c r="D4724" s="586">
        <v>32959</v>
      </c>
      <c r="E4724" s="587">
        <v>17.62</v>
      </c>
      <c r="F4724" s="587">
        <f t="shared" si="219"/>
        <v>580737.58000000007</v>
      </c>
      <c r="G4724" s="588">
        <v>0.19</v>
      </c>
      <c r="H4724" s="586">
        <v>4.2</v>
      </c>
      <c r="I4724" s="587">
        <f t="shared" si="220"/>
        <v>138427.80000000002</v>
      </c>
      <c r="J4724" s="589">
        <f t="shared" si="221"/>
        <v>0</v>
      </c>
    </row>
    <row r="4725" spans="1:10">
      <c r="A4725" s="584">
        <v>2016</v>
      </c>
      <c r="B4725" s="585" t="s">
        <v>1127</v>
      </c>
      <c r="C4725" s="585" t="s">
        <v>31</v>
      </c>
      <c r="D4725" s="586">
        <v>16537</v>
      </c>
      <c r="E4725" s="587">
        <v>16.95</v>
      </c>
      <c r="F4725" s="587">
        <f t="shared" si="219"/>
        <v>280302.14999999997</v>
      </c>
      <c r="G4725" s="588">
        <v>0.31</v>
      </c>
      <c r="H4725" s="586">
        <v>5.6</v>
      </c>
      <c r="I4725" s="587">
        <f t="shared" si="220"/>
        <v>92607.2</v>
      </c>
      <c r="J4725" s="589">
        <f t="shared" si="221"/>
        <v>0</v>
      </c>
    </row>
    <row r="4726" spans="1:10">
      <c r="A4726" s="584">
        <v>2016</v>
      </c>
      <c r="B4726" s="585" t="s">
        <v>1127</v>
      </c>
      <c r="C4726" s="585" t="s">
        <v>31</v>
      </c>
      <c r="D4726" s="586">
        <v>31544</v>
      </c>
      <c r="E4726" s="587">
        <v>18.100000000000001</v>
      </c>
      <c r="F4726" s="587">
        <f t="shared" si="219"/>
        <v>570946.4</v>
      </c>
      <c r="G4726" s="588">
        <v>0.24</v>
      </c>
      <c r="H4726" s="586">
        <v>4.5</v>
      </c>
      <c r="I4726" s="587">
        <f t="shared" si="220"/>
        <v>141948</v>
      </c>
      <c r="J4726" s="589">
        <f t="shared" si="221"/>
        <v>0</v>
      </c>
    </row>
    <row r="4727" spans="1:10">
      <c r="A4727" s="584">
        <v>2016</v>
      </c>
      <c r="B4727" s="585" t="s">
        <v>1127</v>
      </c>
      <c r="C4727" s="585" t="s">
        <v>31</v>
      </c>
      <c r="D4727" s="586">
        <v>97505</v>
      </c>
      <c r="E4727" s="587">
        <v>16.940000000000001</v>
      </c>
      <c r="F4727" s="587">
        <f t="shared" si="219"/>
        <v>1651734.7000000002</v>
      </c>
      <c r="G4727" s="588">
        <v>0.3</v>
      </c>
      <c r="H4727" s="586">
        <v>5.7</v>
      </c>
      <c r="I4727" s="587">
        <f t="shared" si="220"/>
        <v>555778.5</v>
      </c>
      <c r="J4727" s="589">
        <f t="shared" si="221"/>
        <v>0</v>
      </c>
    </row>
    <row r="4728" spans="1:10">
      <c r="A4728" s="584">
        <v>2016</v>
      </c>
      <c r="B4728" s="585" t="s">
        <v>1127</v>
      </c>
      <c r="C4728" s="585" t="s">
        <v>31</v>
      </c>
      <c r="D4728" s="586">
        <v>131565</v>
      </c>
      <c r="E4728" s="587">
        <v>17.98</v>
      </c>
      <c r="F4728" s="587">
        <f t="shared" si="219"/>
        <v>2365538.7000000002</v>
      </c>
      <c r="G4728" s="588">
        <v>0.24</v>
      </c>
      <c r="H4728" s="586">
        <v>5.2</v>
      </c>
      <c r="I4728" s="587">
        <f t="shared" si="220"/>
        <v>684138</v>
      </c>
      <c r="J4728" s="589">
        <f t="shared" si="221"/>
        <v>0</v>
      </c>
    </row>
    <row r="4729" spans="1:10">
      <c r="A4729" s="584">
        <v>2016</v>
      </c>
      <c r="B4729" s="585" t="s">
        <v>1127</v>
      </c>
      <c r="C4729" s="585" t="s">
        <v>31</v>
      </c>
      <c r="D4729" s="586">
        <v>16767</v>
      </c>
      <c r="E4729" s="587">
        <v>17.7</v>
      </c>
      <c r="F4729" s="587">
        <f t="shared" si="219"/>
        <v>296775.89999999997</v>
      </c>
      <c r="G4729" s="588">
        <v>0.27</v>
      </c>
      <c r="H4729" s="586">
        <v>5.2</v>
      </c>
      <c r="I4729" s="587">
        <f t="shared" si="220"/>
        <v>87188.400000000009</v>
      </c>
      <c r="J4729" s="589">
        <f t="shared" si="221"/>
        <v>0</v>
      </c>
    </row>
    <row r="4730" spans="1:10">
      <c r="A4730" s="584">
        <v>2016</v>
      </c>
      <c r="B4730" s="585" t="s">
        <v>1127</v>
      </c>
      <c r="C4730" s="585" t="s">
        <v>31</v>
      </c>
      <c r="D4730" s="586">
        <v>5806</v>
      </c>
      <c r="E4730" s="587">
        <v>17.7</v>
      </c>
      <c r="F4730" s="587">
        <f t="shared" si="219"/>
        <v>102766.2</v>
      </c>
      <c r="G4730" s="588">
        <v>0.27</v>
      </c>
      <c r="H4730" s="586">
        <v>5.2</v>
      </c>
      <c r="I4730" s="587">
        <f t="shared" si="220"/>
        <v>30191.200000000001</v>
      </c>
      <c r="J4730" s="589">
        <f t="shared" si="221"/>
        <v>0</v>
      </c>
    </row>
    <row r="4731" spans="1:10">
      <c r="A4731" s="584">
        <v>2016</v>
      </c>
      <c r="B4731" s="585" t="s">
        <v>1127</v>
      </c>
      <c r="C4731" s="585" t="s">
        <v>31</v>
      </c>
      <c r="D4731" s="586">
        <v>122</v>
      </c>
      <c r="E4731" s="587">
        <v>17.7</v>
      </c>
      <c r="F4731" s="587">
        <f t="shared" si="219"/>
        <v>2159.4</v>
      </c>
      <c r="G4731" s="588">
        <v>0.27</v>
      </c>
      <c r="H4731" s="586">
        <v>5.2</v>
      </c>
      <c r="I4731" s="587">
        <f t="shared" si="220"/>
        <v>634.4</v>
      </c>
      <c r="J4731" s="589">
        <f t="shared" si="221"/>
        <v>0</v>
      </c>
    </row>
    <row r="4732" spans="1:10">
      <c r="A4732" s="584">
        <v>2016</v>
      </c>
      <c r="B4732" s="585" t="s">
        <v>1131</v>
      </c>
      <c r="C4732" s="585" t="s">
        <v>31</v>
      </c>
      <c r="D4732" s="586">
        <v>64648</v>
      </c>
      <c r="E4732" s="587">
        <v>23.052</v>
      </c>
      <c r="F4732" s="587">
        <f t="shared" si="219"/>
        <v>1490265.696</v>
      </c>
      <c r="G4732" s="588">
        <v>2.93</v>
      </c>
      <c r="H4732" s="586">
        <v>8.1999999999999993</v>
      </c>
      <c r="I4732" s="587">
        <f t="shared" si="220"/>
        <v>530113.6</v>
      </c>
      <c r="J4732" s="589">
        <f t="shared" si="221"/>
        <v>0</v>
      </c>
    </row>
    <row r="4733" spans="1:10">
      <c r="A4733" s="584">
        <v>2016</v>
      </c>
      <c r="B4733" s="585" t="s">
        <v>1131</v>
      </c>
      <c r="C4733" s="585" t="s">
        <v>31</v>
      </c>
      <c r="D4733" s="586">
        <v>9712</v>
      </c>
      <c r="E4733" s="587">
        <v>26.02</v>
      </c>
      <c r="F4733" s="587">
        <f t="shared" si="219"/>
        <v>252706.24</v>
      </c>
      <c r="G4733" s="588">
        <v>2.08</v>
      </c>
      <c r="H4733" s="586">
        <v>7.5</v>
      </c>
      <c r="I4733" s="587">
        <f t="shared" si="220"/>
        <v>72840</v>
      </c>
      <c r="J4733" s="589">
        <f t="shared" si="221"/>
        <v>0</v>
      </c>
    </row>
    <row r="4734" spans="1:10">
      <c r="A4734" s="584">
        <v>2016</v>
      </c>
      <c r="B4734" s="585" t="s">
        <v>1131</v>
      </c>
      <c r="C4734" s="585" t="s">
        <v>31</v>
      </c>
      <c r="D4734" s="586">
        <v>7854</v>
      </c>
      <c r="E4734" s="587">
        <v>22.61</v>
      </c>
      <c r="F4734" s="587">
        <f t="shared" si="219"/>
        <v>177578.94</v>
      </c>
      <c r="G4734" s="588">
        <v>3.16</v>
      </c>
      <c r="H4734" s="586">
        <v>7.4</v>
      </c>
      <c r="I4734" s="587">
        <f t="shared" si="220"/>
        <v>58119.600000000006</v>
      </c>
      <c r="J4734" s="589">
        <f t="shared" si="221"/>
        <v>0</v>
      </c>
    </row>
    <row r="4735" spans="1:10">
      <c r="A4735" s="584">
        <v>2016</v>
      </c>
      <c r="B4735" s="585" t="s">
        <v>1131</v>
      </c>
      <c r="C4735" s="585" t="s">
        <v>31</v>
      </c>
      <c r="D4735" s="586">
        <v>9203</v>
      </c>
      <c r="E4735" s="587">
        <v>23.423999999999999</v>
      </c>
      <c r="F4735" s="587">
        <f t="shared" si="219"/>
        <v>215571.07199999999</v>
      </c>
      <c r="G4735" s="588">
        <v>2.74</v>
      </c>
      <c r="H4735" s="586">
        <v>8.5</v>
      </c>
      <c r="I4735" s="587">
        <f t="shared" si="220"/>
        <v>78225.5</v>
      </c>
      <c r="J4735" s="589">
        <f t="shared" si="221"/>
        <v>0</v>
      </c>
    </row>
    <row r="4736" spans="1:10">
      <c r="A4736" s="584">
        <v>2016</v>
      </c>
      <c r="B4736" s="585" t="s">
        <v>1131</v>
      </c>
      <c r="C4736" s="585" t="s">
        <v>31</v>
      </c>
      <c r="D4736" s="586">
        <v>19243</v>
      </c>
      <c r="E4736" s="587">
        <v>25.192</v>
      </c>
      <c r="F4736" s="587">
        <f t="shared" si="219"/>
        <v>484769.65600000002</v>
      </c>
      <c r="G4736" s="588">
        <v>2.6</v>
      </c>
      <c r="H4736" s="586">
        <v>9</v>
      </c>
      <c r="I4736" s="587">
        <f t="shared" si="220"/>
        <v>173187</v>
      </c>
      <c r="J4736" s="589">
        <f t="shared" si="221"/>
        <v>0</v>
      </c>
    </row>
    <row r="4737" spans="1:10">
      <c r="A4737" s="584">
        <v>2016</v>
      </c>
      <c r="B4737" s="585" t="s">
        <v>1131</v>
      </c>
      <c r="C4737" s="585" t="s">
        <v>31</v>
      </c>
      <c r="D4737" s="586">
        <v>15861</v>
      </c>
      <c r="E4737" s="587">
        <v>26.178000000000001</v>
      </c>
      <c r="F4737" s="587">
        <f t="shared" si="219"/>
        <v>415209.25800000003</v>
      </c>
      <c r="G4737" s="588">
        <v>3.05</v>
      </c>
      <c r="H4737" s="586">
        <v>7.8</v>
      </c>
      <c r="I4737" s="587">
        <f t="shared" si="220"/>
        <v>123715.8</v>
      </c>
      <c r="J4737" s="589">
        <f t="shared" si="221"/>
        <v>0</v>
      </c>
    </row>
    <row r="4738" spans="1:10">
      <c r="A4738" s="584">
        <v>2016</v>
      </c>
      <c r="B4738" s="585" t="s">
        <v>1131</v>
      </c>
      <c r="C4738" s="585" t="s">
        <v>31</v>
      </c>
      <c r="D4738" s="586">
        <v>3285</v>
      </c>
      <c r="E4738" s="587">
        <v>24.97</v>
      </c>
      <c r="F4738" s="587">
        <f t="shared" si="219"/>
        <v>82026.45</v>
      </c>
      <c r="G4738" s="588">
        <v>2.04</v>
      </c>
      <c r="H4738" s="586">
        <v>12.8</v>
      </c>
      <c r="I4738" s="587">
        <f t="shared" si="220"/>
        <v>42048</v>
      </c>
      <c r="J4738" s="589">
        <f t="shared" si="221"/>
        <v>0</v>
      </c>
    </row>
    <row r="4739" spans="1:10">
      <c r="A4739" s="584">
        <v>2016</v>
      </c>
      <c r="B4739" s="585" t="s">
        <v>1131</v>
      </c>
      <c r="C4739" s="585" t="s">
        <v>31</v>
      </c>
      <c r="D4739" s="586">
        <v>30783</v>
      </c>
      <c r="E4739" s="587">
        <v>25.21</v>
      </c>
      <c r="F4739" s="587">
        <f t="shared" ref="F4739:F4802" si="222">E4739*D4739</f>
        <v>776039.43</v>
      </c>
      <c r="G4739" s="588">
        <v>2.5</v>
      </c>
      <c r="H4739" s="586">
        <v>8.1999999999999993</v>
      </c>
      <c r="I4739" s="587">
        <f t="shared" ref="I4739:I4802" si="223">H4739*D4739</f>
        <v>252420.59999999998</v>
      </c>
      <c r="J4739" s="589">
        <f t="shared" ref="J4739:J4802" si="224">IF(B4739="LIG",1,0)</f>
        <v>0</v>
      </c>
    </row>
    <row r="4740" spans="1:10">
      <c r="A4740" s="584">
        <v>2016</v>
      </c>
      <c r="B4740" s="585" t="s">
        <v>1131</v>
      </c>
      <c r="C4740" s="585" t="s">
        <v>31</v>
      </c>
      <c r="D4740" s="586">
        <v>30869</v>
      </c>
      <c r="E4740" s="587">
        <v>25.23</v>
      </c>
      <c r="F4740" s="587">
        <f t="shared" si="222"/>
        <v>778824.87</v>
      </c>
      <c r="G4740" s="588">
        <v>2.4900000000000002</v>
      </c>
      <c r="H4740" s="586">
        <v>8.1999999999999993</v>
      </c>
      <c r="I4740" s="587">
        <f t="shared" si="223"/>
        <v>253125.8</v>
      </c>
      <c r="J4740" s="589">
        <f t="shared" si="224"/>
        <v>0</v>
      </c>
    </row>
    <row r="4741" spans="1:10">
      <c r="A4741" s="584">
        <v>2016</v>
      </c>
      <c r="B4741" s="585" t="s">
        <v>1131</v>
      </c>
      <c r="C4741" s="585" t="s">
        <v>31</v>
      </c>
      <c r="D4741" s="586">
        <v>35257</v>
      </c>
      <c r="E4741" s="587">
        <v>25.98</v>
      </c>
      <c r="F4741" s="587">
        <f t="shared" si="222"/>
        <v>915976.86</v>
      </c>
      <c r="G4741" s="588">
        <v>2.98</v>
      </c>
      <c r="H4741" s="586">
        <v>7</v>
      </c>
      <c r="I4741" s="587">
        <f t="shared" si="223"/>
        <v>246799</v>
      </c>
      <c r="J4741" s="589">
        <f t="shared" si="224"/>
        <v>0</v>
      </c>
    </row>
    <row r="4742" spans="1:10">
      <c r="A4742" s="584">
        <v>2016</v>
      </c>
      <c r="B4742" s="585" t="s">
        <v>1131</v>
      </c>
      <c r="C4742" s="585" t="s">
        <v>31</v>
      </c>
      <c r="D4742" s="586">
        <v>44206</v>
      </c>
      <c r="E4742" s="587">
        <v>25.25</v>
      </c>
      <c r="F4742" s="587">
        <f t="shared" si="222"/>
        <v>1116201.5</v>
      </c>
      <c r="G4742" s="588">
        <v>2.5</v>
      </c>
      <c r="H4742" s="586">
        <v>8.3000000000000007</v>
      </c>
      <c r="I4742" s="587">
        <f t="shared" si="223"/>
        <v>366909.80000000005</v>
      </c>
      <c r="J4742" s="589">
        <f t="shared" si="224"/>
        <v>0</v>
      </c>
    </row>
    <row r="4743" spans="1:10">
      <c r="A4743" s="584">
        <v>2016</v>
      </c>
      <c r="B4743" s="585" t="s">
        <v>1131</v>
      </c>
      <c r="C4743" s="585" t="s">
        <v>31</v>
      </c>
      <c r="D4743" s="586">
        <v>8045</v>
      </c>
      <c r="E4743" s="587">
        <v>22.26</v>
      </c>
      <c r="F4743" s="587">
        <f t="shared" si="222"/>
        <v>179081.7</v>
      </c>
      <c r="G4743" s="588">
        <v>3.05</v>
      </c>
      <c r="H4743" s="586">
        <v>8.3000000000000007</v>
      </c>
      <c r="I4743" s="587">
        <f t="shared" si="223"/>
        <v>66773.5</v>
      </c>
      <c r="J4743" s="589">
        <f t="shared" si="224"/>
        <v>0</v>
      </c>
    </row>
    <row r="4744" spans="1:10">
      <c r="A4744" s="584">
        <v>2016</v>
      </c>
      <c r="B4744" s="585" t="s">
        <v>1131</v>
      </c>
      <c r="C4744" s="585" t="s">
        <v>31</v>
      </c>
      <c r="D4744" s="586">
        <v>76727</v>
      </c>
      <c r="E4744" s="587">
        <v>22.09</v>
      </c>
      <c r="F4744" s="587">
        <f t="shared" si="222"/>
        <v>1694899.43</v>
      </c>
      <c r="G4744" s="588">
        <v>3.01</v>
      </c>
      <c r="H4744" s="586">
        <v>8.5</v>
      </c>
      <c r="I4744" s="587">
        <f t="shared" si="223"/>
        <v>652179.5</v>
      </c>
      <c r="J4744" s="589">
        <f t="shared" si="224"/>
        <v>0</v>
      </c>
    </row>
    <row r="4745" spans="1:10">
      <c r="A4745" s="584">
        <v>2016</v>
      </c>
      <c r="B4745" s="585" t="s">
        <v>1131</v>
      </c>
      <c r="C4745" s="585" t="s">
        <v>31</v>
      </c>
      <c r="D4745" s="586">
        <v>37887</v>
      </c>
      <c r="E4745" s="587">
        <v>25.15</v>
      </c>
      <c r="F4745" s="587">
        <f t="shared" si="222"/>
        <v>952858.04999999993</v>
      </c>
      <c r="G4745" s="588">
        <v>3.69</v>
      </c>
      <c r="H4745" s="586">
        <v>8.3000000000000007</v>
      </c>
      <c r="I4745" s="587">
        <f t="shared" si="223"/>
        <v>314462.10000000003</v>
      </c>
      <c r="J4745" s="589">
        <f t="shared" si="224"/>
        <v>0</v>
      </c>
    </row>
    <row r="4746" spans="1:10">
      <c r="A4746" s="584">
        <v>2016</v>
      </c>
      <c r="B4746" s="585" t="s">
        <v>1127</v>
      </c>
      <c r="C4746" s="585" t="s">
        <v>31</v>
      </c>
      <c r="D4746" s="586">
        <v>110715</v>
      </c>
      <c r="E4746" s="587">
        <v>20.54</v>
      </c>
      <c r="F4746" s="587">
        <f t="shared" si="222"/>
        <v>2274086.1</v>
      </c>
      <c r="G4746" s="588">
        <v>0.53</v>
      </c>
      <c r="H4746" s="586">
        <v>6.6</v>
      </c>
      <c r="I4746" s="587">
        <f t="shared" si="223"/>
        <v>730719</v>
      </c>
      <c r="J4746" s="589">
        <f t="shared" si="224"/>
        <v>0</v>
      </c>
    </row>
    <row r="4747" spans="1:10">
      <c r="A4747" s="584">
        <v>2016</v>
      </c>
      <c r="B4747" s="585" t="s">
        <v>1127</v>
      </c>
      <c r="C4747" s="585" t="s">
        <v>31</v>
      </c>
      <c r="D4747" s="586">
        <v>99091</v>
      </c>
      <c r="E4747" s="587">
        <v>20.54</v>
      </c>
      <c r="F4747" s="587">
        <f t="shared" si="222"/>
        <v>2035329.14</v>
      </c>
      <c r="G4747" s="588">
        <v>0.53</v>
      </c>
      <c r="H4747" s="586">
        <v>6.6</v>
      </c>
      <c r="I4747" s="587">
        <f t="shared" si="223"/>
        <v>654000.6</v>
      </c>
      <c r="J4747" s="589">
        <f t="shared" si="224"/>
        <v>0</v>
      </c>
    </row>
    <row r="4748" spans="1:10">
      <c r="A4748" s="584">
        <v>2016</v>
      </c>
      <c r="B4748" s="585" t="s">
        <v>1127</v>
      </c>
      <c r="C4748" s="585" t="s">
        <v>31</v>
      </c>
      <c r="D4748" s="586">
        <v>179538</v>
      </c>
      <c r="E4748" s="587">
        <v>19.84</v>
      </c>
      <c r="F4748" s="587">
        <f t="shared" si="222"/>
        <v>3562033.92</v>
      </c>
      <c r="G4748" s="588">
        <v>0.41</v>
      </c>
      <c r="H4748" s="586">
        <v>7.7</v>
      </c>
      <c r="I4748" s="587">
        <f t="shared" si="223"/>
        <v>1382442.6</v>
      </c>
      <c r="J4748" s="589">
        <f t="shared" si="224"/>
        <v>0</v>
      </c>
    </row>
    <row r="4749" spans="1:10">
      <c r="A4749" s="584">
        <v>2016</v>
      </c>
      <c r="B4749" s="585" t="s">
        <v>1133</v>
      </c>
      <c r="C4749" s="585" t="s">
        <v>31</v>
      </c>
      <c r="D4749" s="586">
        <v>608183</v>
      </c>
      <c r="E4749" s="587">
        <v>12.7</v>
      </c>
      <c r="F4749" s="587">
        <f t="shared" si="222"/>
        <v>7723924.0999999996</v>
      </c>
      <c r="G4749" s="588">
        <v>0.6</v>
      </c>
      <c r="H4749" s="586">
        <v>10</v>
      </c>
      <c r="I4749" s="587">
        <f t="shared" si="223"/>
        <v>6081830</v>
      </c>
      <c r="J4749" s="589">
        <f t="shared" si="224"/>
        <v>1</v>
      </c>
    </row>
    <row r="4750" spans="1:10">
      <c r="A4750" s="584">
        <v>2016</v>
      </c>
      <c r="B4750" s="585" t="s">
        <v>1131</v>
      </c>
      <c r="C4750" s="585" t="s">
        <v>31</v>
      </c>
      <c r="D4750" s="586">
        <v>82756</v>
      </c>
      <c r="E4750" s="587">
        <v>23.59</v>
      </c>
      <c r="F4750" s="587">
        <f t="shared" si="222"/>
        <v>1952214.04</v>
      </c>
      <c r="G4750" s="588">
        <v>2.81</v>
      </c>
      <c r="H4750" s="586">
        <v>8.9</v>
      </c>
      <c r="I4750" s="587">
        <f t="shared" si="223"/>
        <v>736528.4</v>
      </c>
      <c r="J4750" s="589">
        <f t="shared" si="224"/>
        <v>0</v>
      </c>
    </row>
    <row r="4751" spans="1:10">
      <c r="A4751" s="584">
        <v>2016</v>
      </c>
      <c r="B4751" s="585" t="s">
        <v>1131</v>
      </c>
      <c r="C4751" s="585" t="s">
        <v>31</v>
      </c>
      <c r="D4751" s="586">
        <v>10685</v>
      </c>
      <c r="E4751" s="587">
        <v>25.16</v>
      </c>
      <c r="F4751" s="587">
        <f t="shared" si="222"/>
        <v>268834.59999999998</v>
      </c>
      <c r="G4751" s="588">
        <v>2.63</v>
      </c>
      <c r="H4751" s="586">
        <v>9.1999999999999993</v>
      </c>
      <c r="I4751" s="587">
        <f t="shared" si="223"/>
        <v>98301.999999999985</v>
      </c>
      <c r="J4751" s="589">
        <f t="shared" si="224"/>
        <v>0</v>
      </c>
    </row>
    <row r="4752" spans="1:10">
      <c r="A4752" s="584">
        <v>2016</v>
      </c>
      <c r="B4752" s="585" t="s">
        <v>1131</v>
      </c>
      <c r="C4752" s="585" t="s">
        <v>31</v>
      </c>
      <c r="D4752" s="586">
        <v>5009</v>
      </c>
      <c r="E4752" s="587">
        <v>23.61</v>
      </c>
      <c r="F4752" s="587">
        <f t="shared" si="222"/>
        <v>118262.48999999999</v>
      </c>
      <c r="G4752" s="588">
        <v>2.5099999999999998</v>
      </c>
      <c r="H4752" s="586">
        <v>8.9</v>
      </c>
      <c r="I4752" s="587">
        <f t="shared" si="223"/>
        <v>44580.1</v>
      </c>
      <c r="J4752" s="589">
        <f t="shared" si="224"/>
        <v>0</v>
      </c>
    </row>
    <row r="4753" spans="1:10">
      <c r="A4753" s="584">
        <v>2016</v>
      </c>
      <c r="B4753" s="585" t="s">
        <v>1131</v>
      </c>
      <c r="C4753" s="585" t="s">
        <v>31</v>
      </c>
      <c r="D4753" s="586">
        <v>5270</v>
      </c>
      <c r="E4753" s="587">
        <v>23.64</v>
      </c>
      <c r="F4753" s="587">
        <f t="shared" si="222"/>
        <v>124582.8</v>
      </c>
      <c r="G4753" s="588">
        <v>2.81</v>
      </c>
      <c r="H4753" s="586">
        <v>8.8000000000000007</v>
      </c>
      <c r="I4753" s="587">
        <f t="shared" si="223"/>
        <v>46376.000000000007</v>
      </c>
      <c r="J4753" s="589">
        <f t="shared" si="224"/>
        <v>0</v>
      </c>
    </row>
    <row r="4754" spans="1:10">
      <c r="A4754" s="584">
        <v>2016</v>
      </c>
      <c r="B4754" s="585" t="s">
        <v>1131</v>
      </c>
      <c r="C4754" s="585" t="s">
        <v>31</v>
      </c>
      <c r="D4754" s="586">
        <v>14291</v>
      </c>
      <c r="E4754" s="587">
        <v>23.58</v>
      </c>
      <c r="F4754" s="587">
        <f t="shared" si="222"/>
        <v>336981.77999999997</v>
      </c>
      <c r="G4754" s="588">
        <v>2.48</v>
      </c>
      <c r="H4754" s="586">
        <v>8.5</v>
      </c>
      <c r="I4754" s="587">
        <f t="shared" si="223"/>
        <v>121473.5</v>
      </c>
      <c r="J4754" s="589">
        <f t="shared" si="224"/>
        <v>0</v>
      </c>
    </row>
    <row r="4755" spans="1:10">
      <c r="A4755" s="584">
        <v>2016</v>
      </c>
      <c r="B4755" s="585" t="s">
        <v>1131</v>
      </c>
      <c r="C4755" s="585" t="s">
        <v>31</v>
      </c>
      <c r="D4755" s="586">
        <v>22029</v>
      </c>
      <c r="E4755" s="587">
        <v>25.21</v>
      </c>
      <c r="F4755" s="587">
        <f t="shared" si="222"/>
        <v>555351.09</v>
      </c>
      <c r="G4755" s="588">
        <v>2.66</v>
      </c>
      <c r="H4755" s="586">
        <v>9.1999999999999993</v>
      </c>
      <c r="I4755" s="587">
        <f t="shared" si="223"/>
        <v>202666.8</v>
      </c>
      <c r="J4755" s="589">
        <f t="shared" si="224"/>
        <v>0</v>
      </c>
    </row>
    <row r="4756" spans="1:10">
      <c r="A4756" s="584">
        <v>2016</v>
      </c>
      <c r="B4756" s="585" t="s">
        <v>1131</v>
      </c>
      <c r="C4756" s="585" t="s">
        <v>31</v>
      </c>
      <c r="D4756" s="586">
        <v>3465</v>
      </c>
      <c r="E4756" s="587">
        <v>23.65</v>
      </c>
      <c r="F4756" s="587">
        <f t="shared" si="222"/>
        <v>81947.25</v>
      </c>
      <c r="G4756" s="588">
        <v>2.81</v>
      </c>
      <c r="H4756" s="586">
        <v>8.4</v>
      </c>
      <c r="I4756" s="587">
        <f t="shared" si="223"/>
        <v>29106</v>
      </c>
      <c r="J4756" s="589">
        <f t="shared" si="224"/>
        <v>0</v>
      </c>
    </row>
    <row r="4757" spans="1:10">
      <c r="A4757" s="584">
        <v>2016</v>
      </c>
      <c r="B4757" s="585" t="s">
        <v>1131</v>
      </c>
      <c r="C4757" s="585" t="s">
        <v>31</v>
      </c>
      <c r="D4757" s="586">
        <v>32560</v>
      </c>
      <c r="E4757" s="587">
        <v>22.3</v>
      </c>
      <c r="F4757" s="587">
        <f t="shared" si="222"/>
        <v>726088</v>
      </c>
      <c r="G4757" s="588">
        <v>3.92</v>
      </c>
      <c r="H4757" s="586">
        <v>16.399999999999999</v>
      </c>
      <c r="I4757" s="587">
        <f t="shared" si="223"/>
        <v>533984</v>
      </c>
      <c r="J4757" s="589">
        <f t="shared" si="224"/>
        <v>0</v>
      </c>
    </row>
    <row r="4758" spans="1:10">
      <c r="A4758" s="584">
        <v>2016</v>
      </c>
      <c r="B4758" s="585" t="s">
        <v>1131</v>
      </c>
      <c r="C4758" s="585" t="s">
        <v>31</v>
      </c>
      <c r="D4758" s="586">
        <v>23036</v>
      </c>
      <c r="E4758" s="587">
        <v>22.68</v>
      </c>
      <c r="F4758" s="587">
        <f t="shared" si="222"/>
        <v>522456.48</v>
      </c>
      <c r="G4758" s="588">
        <v>4.4800000000000004</v>
      </c>
      <c r="H4758" s="586">
        <v>17.100000000000001</v>
      </c>
      <c r="I4758" s="587">
        <f t="shared" si="223"/>
        <v>393915.60000000003</v>
      </c>
      <c r="J4758" s="589">
        <f t="shared" si="224"/>
        <v>0</v>
      </c>
    </row>
    <row r="4759" spans="1:10">
      <c r="A4759" s="584">
        <v>2016</v>
      </c>
      <c r="B4759" s="585" t="s">
        <v>1131</v>
      </c>
      <c r="C4759" s="585" t="s">
        <v>31</v>
      </c>
      <c r="D4759" s="586">
        <v>20680</v>
      </c>
      <c r="E4759" s="587">
        <v>23.08</v>
      </c>
      <c r="F4759" s="587">
        <f t="shared" si="222"/>
        <v>477294.39999999997</v>
      </c>
      <c r="G4759" s="588">
        <v>2.93</v>
      </c>
      <c r="H4759" s="586">
        <v>8.3000000000000007</v>
      </c>
      <c r="I4759" s="587">
        <f t="shared" si="223"/>
        <v>171644.00000000003</v>
      </c>
      <c r="J4759" s="589">
        <f t="shared" si="224"/>
        <v>0</v>
      </c>
    </row>
    <row r="4760" spans="1:10">
      <c r="A4760" s="584">
        <v>2016</v>
      </c>
      <c r="B4760" s="585" t="s">
        <v>1131</v>
      </c>
      <c r="C4760" s="585" t="s">
        <v>31</v>
      </c>
      <c r="D4760" s="586">
        <v>17545</v>
      </c>
      <c r="E4760" s="587">
        <v>23.59</v>
      </c>
      <c r="F4760" s="587">
        <f t="shared" si="222"/>
        <v>413886.55</v>
      </c>
      <c r="G4760" s="588">
        <v>2.81</v>
      </c>
      <c r="H4760" s="586">
        <v>8.8000000000000007</v>
      </c>
      <c r="I4760" s="587">
        <f t="shared" si="223"/>
        <v>154396</v>
      </c>
      <c r="J4760" s="589">
        <f t="shared" si="224"/>
        <v>0</v>
      </c>
    </row>
    <row r="4761" spans="1:10">
      <c r="A4761" s="584">
        <v>2016</v>
      </c>
      <c r="B4761" s="585" t="s">
        <v>1131</v>
      </c>
      <c r="C4761" s="585" t="s">
        <v>31</v>
      </c>
      <c r="D4761" s="586">
        <v>30812</v>
      </c>
      <c r="E4761" s="587">
        <v>22.22</v>
      </c>
      <c r="F4761" s="587">
        <f t="shared" si="222"/>
        <v>684642.64</v>
      </c>
      <c r="G4761" s="588">
        <v>3.12</v>
      </c>
      <c r="H4761" s="586">
        <v>9.1</v>
      </c>
      <c r="I4761" s="587">
        <f t="shared" si="223"/>
        <v>280389.2</v>
      </c>
      <c r="J4761" s="589">
        <f t="shared" si="224"/>
        <v>0</v>
      </c>
    </row>
    <row r="4762" spans="1:10">
      <c r="A4762" s="584">
        <v>2016</v>
      </c>
      <c r="B4762" s="585" t="s">
        <v>1131</v>
      </c>
      <c r="C4762" s="585" t="s">
        <v>31</v>
      </c>
      <c r="D4762" s="586">
        <v>6842</v>
      </c>
      <c r="E4762" s="587">
        <v>22.83</v>
      </c>
      <c r="F4762" s="587">
        <f t="shared" si="222"/>
        <v>156202.85999999999</v>
      </c>
      <c r="G4762" s="588">
        <v>4.3</v>
      </c>
      <c r="H4762" s="586">
        <v>16.600000000000001</v>
      </c>
      <c r="I4762" s="587">
        <f t="shared" si="223"/>
        <v>113577.20000000001</v>
      </c>
      <c r="J4762" s="589">
        <f t="shared" si="224"/>
        <v>0</v>
      </c>
    </row>
    <row r="4763" spans="1:10">
      <c r="A4763" s="584">
        <v>2016</v>
      </c>
      <c r="B4763" s="585" t="s">
        <v>1131</v>
      </c>
      <c r="C4763" s="585" t="s">
        <v>31</v>
      </c>
      <c r="D4763" s="586">
        <v>9652</v>
      </c>
      <c r="E4763" s="587">
        <v>23.66</v>
      </c>
      <c r="F4763" s="587">
        <f t="shared" si="222"/>
        <v>228366.32</v>
      </c>
      <c r="G4763" s="588">
        <v>2.8</v>
      </c>
      <c r="H4763" s="586">
        <v>8.9</v>
      </c>
      <c r="I4763" s="587">
        <f t="shared" si="223"/>
        <v>85902.8</v>
      </c>
      <c r="J4763" s="589">
        <f t="shared" si="224"/>
        <v>0</v>
      </c>
    </row>
    <row r="4764" spans="1:10">
      <c r="A4764" s="584">
        <v>2016</v>
      </c>
      <c r="B4764" s="585" t="s">
        <v>1131</v>
      </c>
      <c r="C4764" s="585" t="s">
        <v>31</v>
      </c>
      <c r="D4764" s="586">
        <v>14265</v>
      </c>
      <c r="E4764" s="587">
        <v>23.65</v>
      </c>
      <c r="F4764" s="587">
        <f t="shared" si="222"/>
        <v>337367.25</v>
      </c>
      <c r="G4764" s="588">
        <v>2.82</v>
      </c>
      <c r="H4764" s="586">
        <v>8.8000000000000007</v>
      </c>
      <c r="I4764" s="587">
        <f t="shared" si="223"/>
        <v>125532.00000000001</v>
      </c>
      <c r="J4764" s="589">
        <f t="shared" si="224"/>
        <v>0</v>
      </c>
    </row>
    <row r="4765" spans="1:10">
      <c r="A4765" s="584">
        <v>2016</v>
      </c>
      <c r="B4765" s="585" t="s">
        <v>1131</v>
      </c>
      <c r="C4765" s="585" t="s">
        <v>31</v>
      </c>
      <c r="D4765" s="586">
        <v>15862</v>
      </c>
      <c r="E4765" s="587">
        <v>23.09</v>
      </c>
      <c r="F4765" s="587">
        <f t="shared" si="222"/>
        <v>366253.58</v>
      </c>
      <c r="G4765" s="588">
        <v>2.96</v>
      </c>
      <c r="H4765" s="586">
        <v>8.1999999999999993</v>
      </c>
      <c r="I4765" s="587">
        <f t="shared" si="223"/>
        <v>130068.4</v>
      </c>
      <c r="J4765" s="589">
        <f t="shared" si="224"/>
        <v>0</v>
      </c>
    </row>
    <row r="4766" spans="1:10">
      <c r="A4766" s="584">
        <v>2016</v>
      </c>
      <c r="B4766" s="585" t="s">
        <v>1131</v>
      </c>
      <c r="C4766" s="585" t="s">
        <v>31</v>
      </c>
      <c r="D4766" s="586">
        <v>12836</v>
      </c>
      <c r="E4766" s="587">
        <v>23.61</v>
      </c>
      <c r="F4766" s="587">
        <f t="shared" si="222"/>
        <v>303057.96000000002</v>
      </c>
      <c r="G4766" s="588">
        <v>2.79</v>
      </c>
      <c r="H4766" s="586">
        <v>8.6999999999999993</v>
      </c>
      <c r="I4766" s="587">
        <f t="shared" si="223"/>
        <v>111673.2</v>
      </c>
      <c r="J4766" s="589">
        <f t="shared" si="224"/>
        <v>0</v>
      </c>
    </row>
    <row r="4767" spans="1:10">
      <c r="A4767" s="584">
        <v>2016</v>
      </c>
      <c r="B4767" s="585" t="s">
        <v>1131</v>
      </c>
      <c r="C4767" s="585" t="s">
        <v>31</v>
      </c>
      <c r="D4767" s="586">
        <v>9978</v>
      </c>
      <c r="E4767" s="587">
        <v>22.45</v>
      </c>
      <c r="F4767" s="587">
        <f t="shared" si="222"/>
        <v>224006.1</v>
      </c>
      <c r="G4767" s="588">
        <v>4.51</v>
      </c>
      <c r="H4767" s="586">
        <v>16.7</v>
      </c>
      <c r="I4767" s="587">
        <f t="shared" si="223"/>
        <v>166632.6</v>
      </c>
      <c r="J4767" s="589">
        <f t="shared" si="224"/>
        <v>0</v>
      </c>
    </row>
    <row r="4768" spans="1:10">
      <c r="A4768" s="584">
        <v>2016</v>
      </c>
      <c r="B4768" s="585" t="s">
        <v>1131</v>
      </c>
      <c r="C4768" s="585" t="s">
        <v>31</v>
      </c>
      <c r="D4768" s="586">
        <v>3168</v>
      </c>
      <c r="E4768" s="587">
        <v>23.64</v>
      </c>
      <c r="F4768" s="587">
        <f t="shared" si="222"/>
        <v>74891.520000000004</v>
      </c>
      <c r="G4768" s="588">
        <v>2.83</v>
      </c>
      <c r="H4768" s="586">
        <v>8.8000000000000007</v>
      </c>
      <c r="I4768" s="587">
        <f t="shared" si="223"/>
        <v>27878.400000000001</v>
      </c>
      <c r="J4768" s="589">
        <f t="shared" si="224"/>
        <v>0</v>
      </c>
    </row>
    <row r="4769" spans="1:10">
      <c r="A4769" s="584">
        <v>2016</v>
      </c>
      <c r="B4769" s="585" t="s">
        <v>1131</v>
      </c>
      <c r="C4769" s="585" t="s">
        <v>31</v>
      </c>
      <c r="D4769" s="586">
        <v>4719</v>
      </c>
      <c r="E4769" s="587">
        <v>23.58</v>
      </c>
      <c r="F4769" s="587">
        <f t="shared" si="222"/>
        <v>111274.01999999999</v>
      </c>
      <c r="G4769" s="588">
        <v>2.82</v>
      </c>
      <c r="H4769" s="586">
        <v>8.8000000000000007</v>
      </c>
      <c r="I4769" s="587">
        <f t="shared" si="223"/>
        <v>41527.200000000004</v>
      </c>
      <c r="J4769" s="589">
        <f t="shared" si="224"/>
        <v>0</v>
      </c>
    </row>
    <row r="4770" spans="1:10">
      <c r="A4770" s="584">
        <v>2016</v>
      </c>
      <c r="B4770" s="585" t="s">
        <v>1131</v>
      </c>
      <c r="C4770" s="585" t="s">
        <v>31</v>
      </c>
      <c r="D4770" s="586">
        <v>36067</v>
      </c>
      <c r="E4770" s="587">
        <v>23.39</v>
      </c>
      <c r="F4770" s="587">
        <f t="shared" si="222"/>
        <v>843607.13</v>
      </c>
      <c r="G4770" s="588">
        <v>3.95</v>
      </c>
      <c r="H4770" s="586">
        <v>13.5</v>
      </c>
      <c r="I4770" s="587">
        <f t="shared" si="223"/>
        <v>486904.5</v>
      </c>
      <c r="J4770" s="589">
        <f t="shared" si="224"/>
        <v>0</v>
      </c>
    </row>
    <row r="4771" spans="1:10">
      <c r="A4771" s="584">
        <v>2016</v>
      </c>
      <c r="B4771" s="585" t="s">
        <v>1131</v>
      </c>
      <c r="C4771" s="585" t="s">
        <v>31</v>
      </c>
      <c r="D4771" s="586">
        <v>15649</v>
      </c>
      <c r="E4771" s="587">
        <v>23.63</v>
      </c>
      <c r="F4771" s="587">
        <f t="shared" si="222"/>
        <v>369785.87</v>
      </c>
      <c r="G4771" s="588">
        <v>1.82</v>
      </c>
      <c r="H4771" s="586">
        <v>11</v>
      </c>
      <c r="I4771" s="587">
        <f t="shared" si="223"/>
        <v>172139</v>
      </c>
      <c r="J4771" s="589">
        <f t="shared" si="224"/>
        <v>0</v>
      </c>
    </row>
    <row r="4772" spans="1:10">
      <c r="A4772" s="584">
        <v>2016</v>
      </c>
      <c r="B4772" s="585" t="s">
        <v>1131</v>
      </c>
      <c r="C4772" s="585" t="s">
        <v>31</v>
      </c>
      <c r="D4772" s="586">
        <v>6390</v>
      </c>
      <c r="E4772" s="587">
        <v>25.33</v>
      </c>
      <c r="F4772" s="587">
        <f t="shared" si="222"/>
        <v>161858.69999999998</v>
      </c>
      <c r="G4772" s="588">
        <v>2.65</v>
      </c>
      <c r="H4772" s="586">
        <v>9</v>
      </c>
      <c r="I4772" s="587">
        <f t="shared" si="223"/>
        <v>57510</v>
      </c>
      <c r="J4772" s="589">
        <f t="shared" si="224"/>
        <v>0</v>
      </c>
    </row>
    <row r="4773" spans="1:10">
      <c r="A4773" s="584">
        <v>2016</v>
      </c>
      <c r="B4773" s="585" t="s">
        <v>1131</v>
      </c>
      <c r="C4773" s="585" t="s">
        <v>31</v>
      </c>
      <c r="D4773" s="586">
        <v>20625</v>
      </c>
      <c r="E4773" s="587">
        <v>23.02</v>
      </c>
      <c r="F4773" s="587">
        <f t="shared" si="222"/>
        <v>474787.5</v>
      </c>
      <c r="G4773" s="588">
        <v>2.95</v>
      </c>
      <c r="H4773" s="586">
        <v>8.1999999999999993</v>
      </c>
      <c r="I4773" s="587">
        <f t="shared" si="223"/>
        <v>169124.99999999997</v>
      </c>
      <c r="J4773" s="589">
        <f t="shared" si="224"/>
        <v>0</v>
      </c>
    </row>
    <row r="4774" spans="1:10">
      <c r="A4774" s="584">
        <v>2016</v>
      </c>
      <c r="B4774" s="585" t="s">
        <v>1131</v>
      </c>
      <c r="C4774" s="585" t="s">
        <v>31</v>
      </c>
      <c r="D4774" s="586">
        <v>9728</v>
      </c>
      <c r="E4774" s="587">
        <v>25.12</v>
      </c>
      <c r="F4774" s="587">
        <f t="shared" si="222"/>
        <v>244367.36000000002</v>
      </c>
      <c r="G4774" s="588">
        <v>2.61</v>
      </c>
      <c r="H4774" s="586">
        <v>9</v>
      </c>
      <c r="I4774" s="587">
        <f t="shared" si="223"/>
        <v>87552</v>
      </c>
      <c r="J4774" s="589">
        <f t="shared" si="224"/>
        <v>0</v>
      </c>
    </row>
    <row r="4775" spans="1:10">
      <c r="A4775" s="584">
        <v>2016</v>
      </c>
      <c r="B4775" s="585" t="s">
        <v>1131</v>
      </c>
      <c r="C4775" s="585" t="s">
        <v>31</v>
      </c>
      <c r="D4775" s="586">
        <v>4867</v>
      </c>
      <c r="E4775" s="587">
        <v>25.21</v>
      </c>
      <c r="F4775" s="587">
        <f t="shared" si="222"/>
        <v>122697.07</v>
      </c>
      <c r="G4775" s="588">
        <v>2.6</v>
      </c>
      <c r="H4775" s="586">
        <v>9.1</v>
      </c>
      <c r="I4775" s="587">
        <f t="shared" si="223"/>
        <v>44289.7</v>
      </c>
      <c r="J4775" s="589">
        <f t="shared" si="224"/>
        <v>0</v>
      </c>
    </row>
    <row r="4776" spans="1:10">
      <c r="A4776" s="584">
        <v>2016</v>
      </c>
      <c r="B4776" s="585" t="s">
        <v>1131</v>
      </c>
      <c r="C4776" s="585" t="s">
        <v>31</v>
      </c>
      <c r="D4776" s="586">
        <v>88839</v>
      </c>
      <c r="E4776" s="587">
        <v>23.957999999999998</v>
      </c>
      <c r="F4776" s="587">
        <f t="shared" si="222"/>
        <v>2128404.7619999996</v>
      </c>
      <c r="G4776" s="588">
        <v>2.65</v>
      </c>
      <c r="H4776" s="586">
        <v>7.4</v>
      </c>
      <c r="I4776" s="587">
        <f t="shared" si="223"/>
        <v>657408.6</v>
      </c>
      <c r="J4776" s="589">
        <f t="shared" si="224"/>
        <v>0</v>
      </c>
    </row>
    <row r="4777" spans="1:10">
      <c r="A4777" s="584">
        <v>2016</v>
      </c>
      <c r="B4777" s="585" t="s">
        <v>1131</v>
      </c>
      <c r="C4777" s="585" t="s">
        <v>31</v>
      </c>
      <c r="D4777" s="586">
        <v>38389</v>
      </c>
      <c r="E4777" s="587">
        <v>23.968</v>
      </c>
      <c r="F4777" s="587">
        <f t="shared" si="222"/>
        <v>920107.55200000003</v>
      </c>
      <c r="G4777" s="588">
        <v>2.71</v>
      </c>
      <c r="H4777" s="586">
        <v>7.4</v>
      </c>
      <c r="I4777" s="587">
        <f t="shared" si="223"/>
        <v>284078.60000000003</v>
      </c>
      <c r="J4777" s="589">
        <f t="shared" si="224"/>
        <v>0</v>
      </c>
    </row>
    <row r="4778" spans="1:10">
      <c r="A4778" s="584">
        <v>2016</v>
      </c>
      <c r="B4778" s="585" t="s">
        <v>1127</v>
      </c>
      <c r="C4778" s="585" t="s">
        <v>31</v>
      </c>
      <c r="D4778" s="586">
        <v>16478</v>
      </c>
      <c r="E4778" s="587">
        <v>17.010000000000002</v>
      </c>
      <c r="F4778" s="587">
        <f t="shared" si="222"/>
        <v>280290.78000000003</v>
      </c>
      <c r="G4778" s="588">
        <v>0.32</v>
      </c>
      <c r="H4778" s="586">
        <v>5.3</v>
      </c>
      <c r="I4778" s="587">
        <f t="shared" si="223"/>
        <v>87333.4</v>
      </c>
      <c r="J4778" s="589">
        <f t="shared" si="224"/>
        <v>0</v>
      </c>
    </row>
    <row r="4779" spans="1:10">
      <c r="A4779" s="584">
        <v>2016</v>
      </c>
      <c r="B4779" s="585" t="s">
        <v>1127</v>
      </c>
      <c r="C4779" s="585" t="s">
        <v>31</v>
      </c>
      <c r="D4779" s="586">
        <v>16475</v>
      </c>
      <c r="E4779" s="587">
        <v>17.010000000000002</v>
      </c>
      <c r="F4779" s="587">
        <f t="shared" si="222"/>
        <v>280239.75</v>
      </c>
      <c r="G4779" s="588">
        <v>0.32</v>
      </c>
      <c r="H4779" s="586">
        <v>5.3</v>
      </c>
      <c r="I4779" s="587">
        <f t="shared" si="223"/>
        <v>87317.5</v>
      </c>
      <c r="J4779" s="589">
        <f t="shared" si="224"/>
        <v>0</v>
      </c>
    </row>
    <row r="4780" spans="1:10">
      <c r="A4780" s="584">
        <v>2016</v>
      </c>
      <c r="B4780" s="585" t="s">
        <v>1127</v>
      </c>
      <c r="C4780" s="585" t="s">
        <v>31</v>
      </c>
      <c r="D4780" s="586">
        <v>15116</v>
      </c>
      <c r="E4780" s="587">
        <v>17.100000000000001</v>
      </c>
      <c r="F4780" s="587">
        <f t="shared" si="222"/>
        <v>258483.60000000003</v>
      </c>
      <c r="G4780" s="588">
        <v>0.23</v>
      </c>
      <c r="H4780" s="586">
        <v>4.2</v>
      </c>
      <c r="I4780" s="587">
        <f t="shared" si="223"/>
        <v>63487.200000000004</v>
      </c>
      <c r="J4780" s="589">
        <f t="shared" si="224"/>
        <v>0</v>
      </c>
    </row>
    <row r="4781" spans="1:10">
      <c r="A4781" s="584">
        <v>2016</v>
      </c>
      <c r="B4781" s="585" t="s">
        <v>1127</v>
      </c>
      <c r="C4781" s="585" t="s">
        <v>31</v>
      </c>
      <c r="D4781" s="586">
        <v>49282</v>
      </c>
      <c r="E4781" s="587">
        <v>17.010000000000002</v>
      </c>
      <c r="F4781" s="587">
        <f t="shared" si="222"/>
        <v>838286.82000000007</v>
      </c>
      <c r="G4781" s="588">
        <v>0.32</v>
      </c>
      <c r="H4781" s="586">
        <v>5.3</v>
      </c>
      <c r="I4781" s="587">
        <f t="shared" si="223"/>
        <v>261194.59999999998</v>
      </c>
      <c r="J4781" s="589">
        <f t="shared" si="224"/>
        <v>0</v>
      </c>
    </row>
    <row r="4782" spans="1:10">
      <c r="A4782" s="584">
        <v>2016</v>
      </c>
      <c r="B4782" s="585" t="s">
        <v>1127</v>
      </c>
      <c r="C4782" s="585" t="s">
        <v>31</v>
      </c>
      <c r="D4782" s="586">
        <v>83354</v>
      </c>
      <c r="E4782" s="587">
        <v>16.920000000000002</v>
      </c>
      <c r="F4782" s="587">
        <f t="shared" si="222"/>
        <v>1410349.6800000002</v>
      </c>
      <c r="G4782" s="588">
        <v>0.3</v>
      </c>
      <c r="H4782" s="586">
        <v>5.8</v>
      </c>
      <c r="I4782" s="587">
        <f t="shared" si="223"/>
        <v>483453.2</v>
      </c>
      <c r="J4782" s="589">
        <f t="shared" si="224"/>
        <v>0</v>
      </c>
    </row>
    <row r="4783" spans="1:10">
      <c r="A4783" s="584">
        <v>2016</v>
      </c>
      <c r="B4783" s="585" t="s">
        <v>1127</v>
      </c>
      <c r="C4783" s="585" t="s">
        <v>31</v>
      </c>
      <c r="D4783" s="586">
        <v>14037</v>
      </c>
      <c r="E4783" s="587">
        <v>16.95</v>
      </c>
      <c r="F4783" s="587">
        <f t="shared" si="222"/>
        <v>237927.15</v>
      </c>
      <c r="G4783" s="588">
        <v>0.31</v>
      </c>
      <c r="H4783" s="586">
        <v>6</v>
      </c>
      <c r="I4783" s="587">
        <f t="shared" si="223"/>
        <v>84222</v>
      </c>
      <c r="J4783" s="589">
        <f t="shared" si="224"/>
        <v>0</v>
      </c>
    </row>
    <row r="4784" spans="1:10">
      <c r="A4784" s="584">
        <v>2016</v>
      </c>
      <c r="B4784" s="585" t="s">
        <v>1127</v>
      </c>
      <c r="C4784" s="585" t="s">
        <v>31</v>
      </c>
      <c r="D4784" s="586">
        <v>81378</v>
      </c>
      <c r="E4784" s="587">
        <v>17.73</v>
      </c>
      <c r="F4784" s="587">
        <f t="shared" si="222"/>
        <v>1442831.94</v>
      </c>
      <c r="G4784" s="588">
        <v>0.23</v>
      </c>
      <c r="H4784" s="586">
        <v>5.7</v>
      </c>
      <c r="I4784" s="587">
        <f t="shared" si="223"/>
        <v>463854.60000000003</v>
      </c>
      <c r="J4784" s="589">
        <f t="shared" si="224"/>
        <v>0</v>
      </c>
    </row>
    <row r="4785" spans="1:10">
      <c r="A4785" s="584">
        <v>2016</v>
      </c>
      <c r="B4785" s="585" t="s">
        <v>1127</v>
      </c>
      <c r="C4785" s="585" t="s">
        <v>31</v>
      </c>
      <c r="D4785" s="586">
        <v>16474</v>
      </c>
      <c r="E4785" s="587">
        <v>17.649999999999999</v>
      </c>
      <c r="F4785" s="587">
        <f t="shared" si="222"/>
        <v>290766.09999999998</v>
      </c>
      <c r="G4785" s="588">
        <v>0.22</v>
      </c>
      <c r="H4785" s="586">
        <v>5.6</v>
      </c>
      <c r="I4785" s="587">
        <f t="shared" si="223"/>
        <v>92254.399999999994</v>
      </c>
      <c r="J4785" s="589">
        <f t="shared" si="224"/>
        <v>0</v>
      </c>
    </row>
    <row r="4786" spans="1:10">
      <c r="A4786" s="584">
        <v>2016</v>
      </c>
      <c r="B4786" s="585" t="s">
        <v>1127</v>
      </c>
      <c r="C4786" s="585" t="s">
        <v>31</v>
      </c>
      <c r="D4786" s="586">
        <v>49509</v>
      </c>
      <c r="E4786" s="587">
        <v>17.440000000000001</v>
      </c>
      <c r="F4786" s="587">
        <f t="shared" si="222"/>
        <v>863436.96000000008</v>
      </c>
      <c r="G4786" s="588">
        <v>0.24</v>
      </c>
      <c r="H4786" s="586">
        <v>4.4000000000000004</v>
      </c>
      <c r="I4786" s="587">
        <f t="shared" si="223"/>
        <v>217839.6</v>
      </c>
      <c r="J4786" s="589">
        <f t="shared" si="224"/>
        <v>0</v>
      </c>
    </row>
    <row r="4787" spans="1:10">
      <c r="A4787" s="584">
        <v>2016</v>
      </c>
      <c r="B4787" s="585" t="s">
        <v>1127</v>
      </c>
      <c r="C4787" s="585" t="s">
        <v>31</v>
      </c>
      <c r="D4787" s="586">
        <v>48990</v>
      </c>
      <c r="E4787" s="587">
        <v>17.34</v>
      </c>
      <c r="F4787" s="587">
        <f t="shared" si="222"/>
        <v>849486.6</v>
      </c>
      <c r="G4787" s="588">
        <v>0.23</v>
      </c>
      <c r="H4787" s="586">
        <v>4.5</v>
      </c>
      <c r="I4787" s="587">
        <f t="shared" si="223"/>
        <v>220455</v>
      </c>
      <c r="J4787" s="589">
        <f t="shared" si="224"/>
        <v>0</v>
      </c>
    </row>
    <row r="4788" spans="1:10">
      <c r="A4788" s="584">
        <v>2016</v>
      </c>
      <c r="B4788" s="585" t="s">
        <v>1127</v>
      </c>
      <c r="C4788" s="585" t="s">
        <v>31</v>
      </c>
      <c r="D4788" s="586">
        <v>16251</v>
      </c>
      <c r="E4788" s="587">
        <v>16.82</v>
      </c>
      <c r="F4788" s="587">
        <f t="shared" si="222"/>
        <v>273341.82</v>
      </c>
      <c r="G4788" s="588">
        <v>0.31</v>
      </c>
      <c r="H4788" s="586">
        <v>6.1</v>
      </c>
      <c r="I4788" s="587">
        <f t="shared" si="223"/>
        <v>99131.099999999991</v>
      </c>
      <c r="J4788" s="589">
        <f t="shared" si="224"/>
        <v>0</v>
      </c>
    </row>
    <row r="4789" spans="1:10">
      <c r="A4789" s="584">
        <v>2016</v>
      </c>
      <c r="B4789" s="585" t="s">
        <v>1127</v>
      </c>
      <c r="C4789" s="585" t="s">
        <v>31</v>
      </c>
      <c r="D4789" s="586">
        <v>32488</v>
      </c>
      <c r="E4789" s="587">
        <v>18.059999999999999</v>
      </c>
      <c r="F4789" s="587">
        <f t="shared" si="222"/>
        <v>586733.27999999991</v>
      </c>
      <c r="G4789" s="588">
        <v>0.25</v>
      </c>
      <c r="H4789" s="586">
        <v>4.9000000000000004</v>
      </c>
      <c r="I4789" s="587">
        <f t="shared" si="223"/>
        <v>159191.20000000001</v>
      </c>
      <c r="J4789" s="589">
        <f t="shared" si="224"/>
        <v>0</v>
      </c>
    </row>
    <row r="4790" spans="1:10">
      <c r="A4790" s="584">
        <v>2016</v>
      </c>
      <c r="B4790" s="585" t="s">
        <v>1127</v>
      </c>
      <c r="C4790" s="585" t="s">
        <v>31</v>
      </c>
      <c r="D4790" s="586">
        <v>16418</v>
      </c>
      <c r="E4790" s="587">
        <v>17.38</v>
      </c>
      <c r="F4790" s="587">
        <f t="shared" si="222"/>
        <v>285344.83999999997</v>
      </c>
      <c r="G4790" s="588">
        <v>0.18</v>
      </c>
      <c r="H4790" s="586">
        <v>4.5999999999999996</v>
      </c>
      <c r="I4790" s="587">
        <f t="shared" si="223"/>
        <v>75522.799999999988</v>
      </c>
      <c r="J4790" s="589">
        <f t="shared" si="224"/>
        <v>0</v>
      </c>
    </row>
    <row r="4791" spans="1:10">
      <c r="A4791" s="584">
        <v>2016</v>
      </c>
      <c r="B4791" s="585" t="s">
        <v>1127</v>
      </c>
      <c r="C4791" s="585" t="s">
        <v>31</v>
      </c>
      <c r="D4791" s="586">
        <v>16393</v>
      </c>
      <c r="E4791" s="587">
        <v>17.96</v>
      </c>
      <c r="F4791" s="587">
        <f t="shared" si="222"/>
        <v>294418.28000000003</v>
      </c>
      <c r="G4791" s="588">
        <v>0.3</v>
      </c>
      <c r="H4791" s="586">
        <v>5</v>
      </c>
      <c r="I4791" s="587">
        <f t="shared" si="223"/>
        <v>81965</v>
      </c>
      <c r="J4791" s="589">
        <f t="shared" si="224"/>
        <v>0</v>
      </c>
    </row>
    <row r="4792" spans="1:10">
      <c r="A4792" s="584">
        <v>2016</v>
      </c>
      <c r="B4792" s="585" t="s">
        <v>1127</v>
      </c>
      <c r="C4792" s="585" t="s">
        <v>31</v>
      </c>
      <c r="D4792" s="586">
        <v>16381</v>
      </c>
      <c r="E4792" s="587">
        <v>16.98</v>
      </c>
      <c r="F4792" s="587">
        <f t="shared" si="222"/>
        <v>278149.38</v>
      </c>
      <c r="G4792" s="588">
        <v>0.35</v>
      </c>
      <c r="H4792" s="586">
        <v>5.5</v>
      </c>
      <c r="I4792" s="587">
        <f t="shared" si="223"/>
        <v>90095.5</v>
      </c>
      <c r="J4792" s="589">
        <f t="shared" si="224"/>
        <v>0</v>
      </c>
    </row>
    <row r="4793" spans="1:10">
      <c r="A4793" s="584">
        <v>2016</v>
      </c>
      <c r="B4793" s="585" t="s">
        <v>1127</v>
      </c>
      <c r="C4793" s="585" t="s">
        <v>31</v>
      </c>
      <c r="D4793" s="586">
        <v>81278</v>
      </c>
      <c r="E4793" s="587">
        <v>17.579999999999998</v>
      </c>
      <c r="F4793" s="587">
        <f t="shared" si="222"/>
        <v>1428867.2399999998</v>
      </c>
      <c r="G4793" s="588">
        <v>0.2</v>
      </c>
      <c r="H4793" s="586">
        <v>4.5</v>
      </c>
      <c r="I4793" s="587">
        <f t="shared" si="223"/>
        <v>365751</v>
      </c>
      <c r="J4793" s="589">
        <f t="shared" si="224"/>
        <v>0</v>
      </c>
    </row>
    <row r="4794" spans="1:10">
      <c r="A4794" s="584">
        <v>2016</v>
      </c>
      <c r="B4794" s="585" t="s">
        <v>1127</v>
      </c>
      <c r="C4794" s="585" t="s">
        <v>31</v>
      </c>
      <c r="D4794" s="586">
        <v>97606</v>
      </c>
      <c r="E4794" s="587">
        <v>16.920000000000002</v>
      </c>
      <c r="F4794" s="587">
        <f t="shared" si="222"/>
        <v>1651493.5200000003</v>
      </c>
      <c r="G4794" s="588">
        <v>0.3</v>
      </c>
      <c r="H4794" s="586">
        <v>5.7</v>
      </c>
      <c r="I4794" s="587">
        <f t="shared" si="223"/>
        <v>556354.20000000007</v>
      </c>
      <c r="J4794" s="589">
        <f t="shared" si="224"/>
        <v>0</v>
      </c>
    </row>
    <row r="4795" spans="1:10">
      <c r="A4795" s="584">
        <v>2016</v>
      </c>
      <c r="B4795" s="585" t="s">
        <v>1127</v>
      </c>
      <c r="C4795" s="585" t="s">
        <v>31</v>
      </c>
      <c r="D4795" s="586">
        <v>47898</v>
      </c>
      <c r="E4795" s="587">
        <v>17.43</v>
      </c>
      <c r="F4795" s="587">
        <f t="shared" si="222"/>
        <v>834862.14</v>
      </c>
      <c r="G4795" s="588">
        <v>0.2</v>
      </c>
      <c r="H4795" s="586">
        <v>4</v>
      </c>
      <c r="I4795" s="587">
        <f t="shared" si="223"/>
        <v>191592</v>
      </c>
      <c r="J4795" s="589">
        <f t="shared" si="224"/>
        <v>0</v>
      </c>
    </row>
    <row r="4796" spans="1:10">
      <c r="A4796" s="584">
        <v>2016</v>
      </c>
      <c r="B4796" s="585" t="s">
        <v>1127</v>
      </c>
      <c r="C4796" s="585" t="s">
        <v>31</v>
      </c>
      <c r="D4796" s="586">
        <v>493524</v>
      </c>
      <c r="E4796" s="587">
        <v>16.712</v>
      </c>
      <c r="F4796" s="587">
        <f t="shared" si="222"/>
        <v>8247773.0879999995</v>
      </c>
      <c r="G4796" s="588">
        <v>0.33</v>
      </c>
      <c r="H4796" s="586">
        <v>4.7</v>
      </c>
      <c r="I4796" s="587">
        <f t="shared" si="223"/>
        <v>2319562.8000000003</v>
      </c>
      <c r="J4796" s="589">
        <f t="shared" si="224"/>
        <v>0</v>
      </c>
    </row>
    <row r="4797" spans="1:10">
      <c r="A4797" s="584">
        <v>2016</v>
      </c>
      <c r="B4797" s="585" t="s">
        <v>1131</v>
      </c>
      <c r="C4797" s="585" t="s">
        <v>31</v>
      </c>
      <c r="D4797" s="586">
        <v>14459</v>
      </c>
      <c r="E4797" s="587">
        <v>22.164999999999999</v>
      </c>
      <c r="F4797" s="587">
        <f t="shared" si="222"/>
        <v>320483.73499999999</v>
      </c>
      <c r="G4797" s="588">
        <v>3.28</v>
      </c>
      <c r="H4797" s="586">
        <v>11</v>
      </c>
      <c r="I4797" s="587">
        <f t="shared" si="223"/>
        <v>159049</v>
      </c>
      <c r="J4797" s="589">
        <f t="shared" si="224"/>
        <v>0</v>
      </c>
    </row>
    <row r="4798" spans="1:10">
      <c r="A4798" s="584">
        <v>2016</v>
      </c>
      <c r="B4798" s="585" t="s">
        <v>1131</v>
      </c>
      <c r="C4798" s="585" t="s">
        <v>31</v>
      </c>
      <c r="D4798" s="586">
        <v>9556</v>
      </c>
      <c r="E4798" s="587">
        <v>22.501999999999999</v>
      </c>
      <c r="F4798" s="587">
        <f t="shared" si="222"/>
        <v>215029.11199999999</v>
      </c>
      <c r="G4798" s="588">
        <v>3.25</v>
      </c>
      <c r="H4798" s="586">
        <v>10.8</v>
      </c>
      <c r="I4798" s="587">
        <f t="shared" si="223"/>
        <v>103204.8</v>
      </c>
      <c r="J4798" s="589">
        <f t="shared" si="224"/>
        <v>0</v>
      </c>
    </row>
    <row r="4799" spans="1:10">
      <c r="A4799" s="584">
        <v>2016</v>
      </c>
      <c r="B4799" s="585" t="s">
        <v>1127</v>
      </c>
      <c r="C4799" s="585" t="s">
        <v>31</v>
      </c>
      <c r="D4799" s="586">
        <v>12098</v>
      </c>
      <c r="E4799" s="587">
        <v>17.956</v>
      </c>
      <c r="F4799" s="587">
        <f t="shared" si="222"/>
        <v>217231.68799999999</v>
      </c>
      <c r="G4799" s="588">
        <v>0.27</v>
      </c>
      <c r="H4799" s="586">
        <v>4.9000000000000004</v>
      </c>
      <c r="I4799" s="587">
        <f t="shared" si="223"/>
        <v>59280.200000000004</v>
      </c>
      <c r="J4799" s="589">
        <f t="shared" si="224"/>
        <v>0</v>
      </c>
    </row>
    <row r="4800" spans="1:10">
      <c r="A4800" s="584">
        <v>2016</v>
      </c>
      <c r="B4800" s="585" t="s">
        <v>1131</v>
      </c>
      <c r="C4800" s="585" t="s">
        <v>31</v>
      </c>
      <c r="D4800" s="586">
        <v>4993</v>
      </c>
      <c r="E4800" s="587">
        <v>25.38</v>
      </c>
      <c r="F4800" s="587">
        <f t="shared" si="222"/>
        <v>126722.34</v>
      </c>
      <c r="G4800" s="588">
        <v>3.91</v>
      </c>
      <c r="H4800" s="586">
        <v>9.8000000000000007</v>
      </c>
      <c r="I4800" s="587">
        <f t="shared" si="223"/>
        <v>48931.4</v>
      </c>
      <c r="J4800" s="589">
        <f t="shared" si="224"/>
        <v>0</v>
      </c>
    </row>
    <row r="4801" spans="1:10">
      <c r="A4801" s="584">
        <v>2016</v>
      </c>
      <c r="B4801" s="585" t="s">
        <v>1131</v>
      </c>
      <c r="C4801" s="585" t="s">
        <v>31</v>
      </c>
      <c r="D4801" s="586">
        <v>27112</v>
      </c>
      <c r="E4801" s="587">
        <v>22.613</v>
      </c>
      <c r="F4801" s="587">
        <f t="shared" si="222"/>
        <v>613083.65599999996</v>
      </c>
      <c r="G4801" s="588">
        <v>3.31</v>
      </c>
      <c r="H4801" s="586">
        <v>10.9</v>
      </c>
      <c r="I4801" s="587">
        <f t="shared" si="223"/>
        <v>295520.8</v>
      </c>
      <c r="J4801" s="589">
        <f t="shared" si="224"/>
        <v>0</v>
      </c>
    </row>
    <row r="4802" spans="1:10">
      <c r="A4802" s="584">
        <v>2016</v>
      </c>
      <c r="B4802" s="585" t="s">
        <v>1131</v>
      </c>
      <c r="C4802" s="585" t="s">
        <v>31</v>
      </c>
      <c r="D4802" s="586">
        <v>3230</v>
      </c>
      <c r="E4802" s="587">
        <v>19.841999999999999</v>
      </c>
      <c r="F4802" s="587">
        <f t="shared" si="222"/>
        <v>64089.659999999996</v>
      </c>
      <c r="G4802" s="588">
        <v>0.97</v>
      </c>
      <c r="H4802" s="586">
        <v>27.6</v>
      </c>
      <c r="I4802" s="587">
        <f t="shared" si="223"/>
        <v>89148</v>
      </c>
      <c r="J4802" s="589">
        <f t="shared" si="224"/>
        <v>0</v>
      </c>
    </row>
    <row r="4803" spans="1:10">
      <c r="A4803" s="584">
        <v>2016</v>
      </c>
      <c r="B4803" s="585" t="s">
        <v>1131</v>
      </c>
      <c r="C4803" s="585" t="s">
        <v>31</v>
      </c>
      <c r="D4803" s="586">
        <v>83610</v>
      </c>
      <c r="E4803" s="587">
        <v>22.917999999999999</v>
      </c>
      <c r="F4803" s="587">
        <f t="shared" ref="F4803:F4866" si="225">E4803*D4803</f>
        <v>1916173.98</v>
      </c>
      <c r="G4803" s="588">
        <v>3.02</v>
      </c>
      <c r="H4803" s="586">
        <v>8.5</v>
      </c>
      <c r="I4803" s="587">
        <f t="shared" ref="I4803:I4866" si="226">H4803*D4803</f>
        <v>710685</v>
      </c>
      <c r="J4803" s="589">
        <f t="shared" ref="J4803:J4866" si="227">IF(B4803="LIG",1,0)</f>
        <v>0</v>
      </c>
    </row>
    <row r="4804" spans="1:10">
      <c r="A4804" s="584">
        <v>2016</v>
      </c>
      <c r="B4804" s="585" t="s">
        <v>1131</v>
      </c>
      <c r="C4804" s="585" t="s">
        <v>31</v>
      </c>
      <c r="D4804" s="586">
        <v>15983</v>
      </c>
      <c r="E4804" s="587">
        <v>23.486999999999998</v>
      </c>
      <c r="F4804" s="587">
        <f t="shared" si="225"/>
        <v>375392.72099999996</v>
      </c>
      <c r="G4804" s="588">
        <v>2.7</v>
      </c>
      <c r="H4804" s="586">
        <v>8.4</v>
      </c>
      <c r="I4804" s="587">
        <f t="shared" si="226"/>
        <v>134257.20000000001</v>
      </c>
      <c r="J4804" s="589">
        <f t="shared" si="227"/>
        <v>0</v>
      </c>
    </row>
    <row r="4805" spans="1:10">
      <c r="A4805" s="584">
        <v>2016</v>
      </c>
      <c r="B4805" s="585" t="s">
        <v>1131</v>
      </c>
      <c r="C4805" s="585" t="s">
        <v>31</v>
      </c>
      <c r="D4805" s="586">
        <v>23961</v>
      </c>
      <c r="E4805" s="587">
        <v>23.495999999999999</v>
      </c>
      <c r="F4805" s="587">
        <f t="shared" si="225"/>
        <v>562987.65599999996</v>
      </c>
      <c r="G4805" s="588">
        <v>2.38</v>
      </c>
      <c r="H4805" s="586">
        <v>8.9</v>
      </c>
      <c r="I4805" s="587">
        <f t="shared" si="226"/>
        <v>213252.9</v>
      </c>
      <c r="J4805" s="589">
        <f t="shared" si="227"/>
        <v>0</v>
      </c>
    </row>
    <row r="4806" spans="1:10">
      <c r="A4806" s="584">
        <v>2016</v>
      </c>
      <c r="B4806" s="585" t="s">
        <v>1131</v>
      </c>
      <c r="C4806" s="585" t="s">
        <v>31</v>
      </c>
      <c r="D4806" s="586">
        <v>74800</v>
      </c>
      <c r="E4806" s="587">
        <v>22.991</v>
      </c>
      <c r="F4806" s="587">
        <f t="shared" si="225"/>
        <v>1719726.8</v>
      </c>
      <c r="G4806" s="588">
        <v>2.92</v>
      </c>
      <c r="H4806" s="586">
        <v>8.3000000000000007</v>
      </c>
      <c r="I4806" s="587">
        <f t="shared" si="226"/>
        <v>620840</v>
      </c>
      <c r="J4806" s="589">
        <f t="shared" si="227"/>
        <v>0</v>
      </c>
    </row>
    <row r="4807" spans="1:10">
      <c r="A4807" s="584">
        <v>2016</v>
      </c>
      <c r="B4807" s="585" t="s">
        <v>1131</v>
      </c>
      <c r="C4807" s="585" t="s">
        <v>31</v>
      </c>
      <c r="D4807" s="586">
        <v>6196</v>
      </c>
      <c r="E4807" s="587">
        <v>20.751000000000001</v>
      </c>
      <c r="F4807" s="587">
        <f t="shared" si="225"/>
        <v>128573.19600000001</v>
      </c>
      <c r="G4807" s="588">
        <v>0.96</v>
      </c>
      <c r="H4807" s="586">
        <v>19.8</v>
      </c>
      <c r="I4807" s="587">
        <f t="shared" si="226"/>
        <v>122680.8</v>
      </c>
      <c r="J4807" s="589">
        <f t="shared" si="227"/>
        <v>0</v>
      </c>
    </row>
    <row r="4808" spans="1:10">
      <c r="A4808" s="584">
        <v>2016</v>
      </c>
      <c r="B4808" s="585" t="s">
        <v>1127</v>
      </c>
      <c r="C4808" s="585" t="s">
        <v>31</v>
      </c>
      <c r="D4808" s="586">
        <v>355220</v>
      </c>
      <c r="E4808" s="587">
        <v>16.771999999999998</v>
      </c>
      <c r="F4808" s="587">
        <f t="shared" si="225"/>
        <v>5957749.8399999999</v>
      </c>
      <c r="G4808" s="588">
        <v>0.81</v>
      </c>
      <c r="H4808" s="586">
        <v>11.2</v>
      </c>
      <c r="I4808" s="587">
        <f t="shared" si="226"/>
        <v>3978463.9999999995</v>
      </c>
      <c r="J4808" s="589">
        <f t="shared" si="227"/>
        <v>0</v>
      </c>
    </row>
    <row r="4809" spans="1:10">
      <c r="A4809" s="584">
        <v>2016</v>
      </c>
      <c r="B4809" s="585" t="s">
        <v>1127</v>
      </c>
      <c r="C4809" s="585" t="s">
        <v>31</v>
      </c>
      <c r="D4809" s="586">
        <v>211089</v>
      </c>
      <c r="E4809" s="587">
        <v>17.385999999999999</v>
      </c>
      <c r="F4809" s="587">
        <f t="shared" si="225"/>
        <v>3669993.3539999998</v>
      </c>
      <c r="G4809" s="588">
        <v>0.6</v>
      </c>
      <c r="H4809" s="586">
        <v>8.9</v>
      </c>
      <c r="I4809" s="587">
        <f t="shared" si="226"/>
        <v>1878692.1</v>
      </c>
      <c r="J4809" s="589">
        <f t="shared" si="227"/>
        <v>0</v>
      </c>
    </row>
    <row r="4810" spans="1:10">
      <c r="A4810" s="584">
        <v>2016</v>
      </c>
      <c r="B4810" s="585" t="s">
        <v>1127</v>
      </c>
      <c r="C4810" s="585" t="s">
        <v>31</v>
      </c>
      <c r="D4810" s="586">
        <v>136855</v>
      </c>
      <c r="E4810" s="587">
        <v>16.908000000000001</v>
      </c>
      <c r="F4810" s="587">
        <f t="shared" si="225"/>
        <v>2313944.3400000003</v>
      </c>
      <c r="G4810" s="588">
        <v>0.3</v>
      </c>
      <c r="H4810" s="586">
        <v>5.8</v>
      </c>
      <c r="I4810" s="587">
        <f t="shared" si="226"/>
        <v>793759</v>
      </c>
      <c r="J4810" s="589">
        <f t="shared" si="227"/>
        <v>0</v>
      </c>
    </row>
    <row r="4811" spans="1:10">
      <c r="A4811" s="584">
        <v>2016</v>
      </c>
      <c r="B4811" s="585" t="s">
        <v>1127</v>
      </c>
      <c r="C4811" s="585" t="s">
        <v>31</v>
      </c>
      <c r="D4811" s="586">
        <v>17120</v>
      </c>
      <c r="E4811" s="587">
        <v>17.074000000000002</v>
      </c>
      <c r="F4811" s="587">
        <f t="shared" si="225"/>
        <v>292306.88</v>
      </c>
      <c r="G4811" s="588">
        <v>0.28000000000000003</v>
      </c>
      <c r="H4811" s="586">
        <v>5.5</v>
      </c>
      <c r="I4811" s="587">
        <f t="shared" si="226"/>
        <v>94160</v>
      </c>
      <c r="J4811" s="589">
        <f t="shared" si="227"/>
        <v>0</v>
      </c>
    </row>
    <row r="4812" spans="1:10">
      <c r="A4812" s="584">
        <v>2016</v>
      </c>
      <c r="B4812" s="585" t="s">
        <v>1127</v>
      </c>
      <c r="C4812" s="585" t="s">
        <v>31</v>
      </c>
      <c r="D4812" s="586">
        <v>85652</v>
      </c>
      <c r="E4812" s="587">
        <v>17.085000000000001</v>
      </c>
      <c r="F4812" s="587">
        <f t="shared" si="225"/>
        <v>1463364.4200000002</v>
      </c>
      <c r="G4812" s="588">
        <v>0.25</v>
      </c>
      <c r="H4812" s="586">
        <v>4.7</v>
      </c>
      <c r="I4812" s="587">
        <f t="shared" si="226"/>
        <v>402564.4</v>
      </c>
      <c r="J4812" s="589">
        <f t="shared" si="227"/>
        <v>0</v>
      </c>
    </row>
    <row r="4813" spans="1:10">
      <c r="A4813" s="584">
        <v>2016</v>
      </c>
      <c r="B4813" s="585" t="s">
        <v>1127</v>
      </c>
      <c r="C4813" s="585" t="s">
        <v>31</v>
      </c>
      <c r="D4813" s="586">
        <v>171259</v>
      </c>
      <c r="E4813" s="587">
        <v>17.308</v>
      </c>
      <c r="F4813" s="587">
        <f t="shared" si="225"/>
        <v>2964150.7719999999</v>
      </c>
      <c r="G4813" s="588">
        <v>0.23</v>
      </c>
      <c r="H4813" s="586">
        <v>4.4000000000000004</v>
      </c>
      <c r="I4813" s="587">
        <f t="shared" si="226"/>
        <v>753539.60000000009</v>
      </c>
      <c r="J4813" s="589">
        <f t="shared" si="227"/>
        <v>0</v>
      </c>
    </row>
    <row r="4814" spans="1:10">
      <c r="A4814" s="584">
        <v>2016</v>
      </c>
      <c r="B4814" s="585" t="s">
        <v>1127</v>
      </c>
      <c r="C4814" s="585" t="s">
        <v>31</v>
      </c>
      <c r="D4814" s="586">
        <v>29805</v>
      </c>
      <c r="E4814" s="587">
        <v>18.021999999999998</v>
      </c>
      <c r="F4814" s="587">
        <f t="shared" si="225"/>
        <v>537145.71</v>
      </c>
      <c r="G4814" s="588">
        <v>0.28000000000000003</v>
      </c>
      <c r="H4814" s="586">
        <v>4.5999999999999996</v>
      </c>
      <c r="I4814" s="587">
        <f t="shared" si="226"/>
        <v>137103</v>
      </c>
      <c r="J4814" s="589">
        <f t="shared" si="227"/>
        <v>0</v>
      </c>
    </row>
    <row r="4815" spans="1:10">
      <c r="A4815" s="584">
        <v>2016</v>
      </c>
      <c r="B4815" s="585" t="s">
        <v>1127</v>
      </c>
      <c r="C4815" s="585" t="s">
        <v>31</v>
      </c>
      <c r="D4815" s="586">
        <v>78593</v>
      </c>
      <c r="E4815" s="587">
        <v>17.606000000000002</v>
      </c>
      <c r="F4815" s="587">
        <f t="shared" si="225"/>
        <v>1383708.3580000002</v>
      </c>
      <c r="G4815" s="588">
        <v>0.2</v>
      </c>
      <c r="H4815" s="586">
        <v>4.3</v>
      </c>
      <c r="I4815" s="587">
        <f t="shared" si="226"/>
        <v>337949.89999999997</v>
      </c>
      <c r="J4815" s="589">
        <f t="shared" si="227"/>
        <v>0</v>
      </c>
    </row>
    <row r="4816" spans="1:10">
      <c r="A4816" s="584">
        <v>2016</v>
      </c>
      <c r="B4816" s="585" t="s">
        <v>1131</v>
      </c>
      <c r="C4816" s="585" t="s">
        <v>31</v>
      </c>
      <c r="D4816" s="586">
        <v>151235</v>
      </c>
      <c r="E4816" s="587">
        <v>22.096</v>
      </c>
      <c r="F4816" s="587">
        <f t="shared" si="225"/>
        <v>3341688.56</v>
      </c>
      <c r="G4816" s="588">
        <v>2.74</v>
      </c>
      <c r="H4816" s="586">
        <v>8.6999999999999993</v>
      </c>
      <c r="I4816" s="587">
        <f t="shared" si="226"/>
        <v>1315744.5</v>
      </c>
      <c r="J4816" s="589">
        <f t="shared" si="227"/>
        <v>0</v>
      </c>
    </row>
    <row r="4817" spans="1:10">
      <c r="A4817" s="584">
        <v>2016</v>
      </c>
      <c r="B4817" s="585" t="s">
        <v>1127</v>
      </c>
      <c r="C4817" s="585" t="s">
        <v>31</v>
      </c>
      <c r="D4817" s="586">
        <v>115516</v>
      </c>
      <c r="E4817" s="587">
        <v>16.989999999999998</v>
      </c>
      <c r="F4817" s="587">
        <f t="shared" si="225"/>
        <v>1962616.8399999999</v>
      </c>
      <c r="G4817" s="588">
        <v>0.56000000000000005</v>
      </c>
      <c r="H4817" s="586">
        <v>9</v>
      </c>
      <c r="I4817" s="587">
        <f t="shared" si="226"/>
        <v>1039644</v>
      </c>
      <c r="J4817" s="589">
        <f t="shared" si="227"/>
        <v>0</v>
      </c>
    </row>
    <row r="4818" spans="1:10">
      <c r="A4818" s="584">
        <v>2016</v>
      </c>
      <c r="B4818" s="585" t="s">
        <v>1127</v>
      </c>
      <c r="C4818" s="585" t="s">
        <v>31</v>
      </c>
      <c r="D4818" s="586">
        <v>72912</v>
      </c>
      <c r="E4818" s="587">
        <v>17.32</v>
      </c>
      <c r="F4818" s="587">
        <f t="shared" si="225"/>
        <v>1262835.8400000001</v>
      </c>
      <c r="G4818" s="588">
        <v>0.23</v>
      </c>
      <c r="H4818" s="586">
        <v>4.5</v>
      </c>
      <c r="I4818" s="587">
        <f t="shared" si="226"/>
        <v>328104</v>
      </c>
      <c r="J4818" s="589">
        <f t="shared" si="227"/>
        <v>0</v>
      </c>
    </row>
    <row r="4819" spans="1:10">
      <c r="A4819" s="584">
        <v>2016</v>
      </c>
      <c r="B4819" s="585" t="s">
        <v>1127</v>
      </c>
      <c r="C4819" s="585" t="s">
        <v>31</v>
      </c>
      <c r="D4819" s="586">
        <v>44183</v>
      </c>
      <c r="E4819" s="587">
        <v>16.809999999999999</v>
      </c>
      <c r="F4819" s="587">
        <f t="shared" si="225"/>
        <v>742716.23</v>
      </c>
      <c r="G4819" s="588">
        <v>0.54</v>
      </c>
      <c r="H4819" s="586">
        <v>9</v>
      </c>
      <c r="I4819" s="587">
        <f t="shared" si="226"/>
        <v>397647</v>
      </c>
      <c r="J4819" s="589">
        <f t="shared" si="227"/>
        <v>0</v>
      </c>
    </row>
    <row r="4820" spans="1:10">
      <c r="A4820" s="584">
        <v>2016</v>
      </c>
      <c r="B4820" s="585" t="s">
        <v>1127</v>
      </c>
      <c r="C4820" s="585" t="s">
        <v>31</v>
      </c>
      <c r="D4820" s="586">
        <v>366</v>
      </c>
      <c r="E4820" s="587">
        <v>18.11</v>
      </c>
      <c r="F4820" s="587">
        <f t="shared" si="225"/>
        <v>6628.26</v>
      </c>
      <c r="G4820" s="588">
        <v>0.16</v>
      </c>
      <c r="H4820" s="586">
        <v>4.5</v>
      </c>
      <c r="I4820" s="587">
        <f t="shared" si="226"/>
        <v>1647</v>
      </c>
      <c r="J4820" s="589">
        <f t="shared" si="227"/>
        <v>0</v>
      </c>
    </row>
    <row r="4821" spans="1:10">
      <c r="A4821" s="584">
        <v>2016</v>
      </c>
      <c r="B4821" s="585" t="s">
        <v>1127</v>
      </c>
      <c r="C4821" s="585" t="s">
        <v>31</v>
      </c>
      <c r="D4821" s="586">
        <v>15260</v>
      </c>
      <c r="E4821" s="587">
        <v>16.82</v>
      </c>
      <c r="F4821" s="587">
        <f t="shared" si="225"/>
        <v>256673.2</v>
      </c>
      <c r="G4821" s="588">
        <v>0.72</v>
      </c>
      <c r="H4821" s="586">
        <v>10.199999999999999</v>
      </c>
      <c r="I4821" s="587">
        <f t="shared" si="226"/>
        <v>155652</v>
      </c>
      <c r="J4821" s="589">
        <f t="shared" si="227"/>
        <v>0</v>
      </c>
    </row>
    <row r="4822" spans="1:10">
      <c r="A4822" s="584">
        <v>2016</v>
      </c>
      <c r="B4822" s="585" t="s">
        <v>1127</v>
      </c>
      <c r="C4822" s="585" t="s">
        <v>31</v>
      </c>
      <c r="D4822" s="586">
        <v>28892</v>
      </c>
      <c r="E4822" s="587">
        <v>17.690000000000001</v>
      </c>
      <c r="F4822" s="587">
        <f t="shared" si="225"/>
        <v>511099.48000000004</v>
      </c>
      <c r="G4822" s="588">
        <v>0.38</v>
      </c>
      <c r="H4822" s="586">
        <v>5.2</v>
      </c>
      <c r="I4822" s="587">
        <f t="shared" si="226"/>
        <v>150238.39999999999</v>
      </c>
      <c r="J4822" s="589">
        <f t="shared" si="227"/>
        <v>0</v>
      </c>
    </row>
    <row r="4823" spans="1:10">
      <c r="A4823" s="584">
        <v>2016</v>
      </c>
      <c r="B4823" s="585" t="s">
        <v>1127</v>
      </c>
      <c r="C4823" s="585" t="s">
        <v>31</v>
      </c>
      <c r="D4823" s="586">
        <v>14488</v>
      </c>
      <c r="E4823" s="587">
        <v>17.97</v>
      </c>
      <c r="F4823" s="587">
        <f t="shared" si="225"/>
        <v>260349.36</v>
      </c>
      <c r="G4823" s="588">
        <v>0.22</v>
      </c>
      <c r="H4823" s="586">
        <v>5.2</v>
      </c>
      <c r="I4823" s="587">
        <f t="shared" si="226"/>
        <v>75337.600000000006</v>
      </c>
      <c r="J4823" s="589">
        <f t="shared" si="227"/>
        <v>0</v>
      </c>
    </row>
    <row r="4824" spans="1:10">
      <c r="A4824" s="584">
        <v>2016</v>
      </c>
      <c r="B4824" s="585" t="s">
        <v>1127</v>
      </c>
      <c r="C4824" s="585" t="s">
        <v>31</v>
      </c>
      <c r="D4824" s="586">
        <v>43348</v>
      </c>
      <c r="E4824" s="587">
        <v>17.38</v>
      </c>
      <c r="F4824" s="587">
        <f t="shared" si="225"/>
        <v>753388.24</v>
      </c>
      <c r="G4824" s="588">
        <v>0.21</v>
      </c>
      <c r="H4824" s="586">
        <v>4</v>
      </c>
      <c r="I4824" s="587">
        <f t="shared" si="226"/>
        <v>173392</v>
      </c>
      <c r="J4824" s="589">
        <f t="shared" si="227"/>
        <v>0</v>
      </c>
    </row>
    <row r="4825" spans="1:10">
      <c r="A4825" s="584">
        <v>2016</v>
      </c>
      <c r="B4825" s="585" t="s">
        <v>1131</v>
      </c>
      <c r="C4825" s="585" t="s">
        <v>31</v>
      </c>
      <c r="D4825" s="586">
        <v>2069</v>
      </c>
      <c r="E4825" s="587">
        <v>16.68</v>
      </c>
      <c r="F4825" s="587">
        <f t="shared" si="225"/>
        <v>34510.92</v>
      </c>
      <c r="G4825" s="588">
        <v>1.98</v>
      </c>
      <c r="H4825" s="586">
        <v>25.9</v>
      </c>
      <c r="I4825" s="587">
        <f t="shared" si="226"/>
        <v>53587.1</v>
      </c>
      <c r="J4825" s="589">
        <f t="shared" si="227"/>
        <v>0</v>
      </c>
    </row>
    <row r="4826" spans="1:10">
      <c r="A4826" s="584">
        <v>2016</v>
      </c>
      <c r="B4826" s="585" t="s">
        <v>1131</v>
      </c>
      <c r="C4826" s="585" t="s">
        <v>31</v>
      </c>
      <c r="D4826" s="586">
        <v>1389</v>
      </c>
      <c r="E4826" s="587">
        <v>25</v>
      </c>
      <c r="F4826" s="587">
        <f t="shared" si="225"/>
        <v>34725</v>
      </c>
      <c r="G4826" s="588">
        <v>4.3</v>
      </c>
      <c r="H4826" s="586">
        <v>11</v>
      </c>
      <c r="I4826" s="587">
        <f t="shared" si="226"/>
        <v>15279</v>
      </c>
      <c r="J4826" s="589">
        <f t="shared" si="227"/>
        <v>0</v>
      </c>
    </row>
    <row r="4827" spans="1:10">
      <c r="A4827" s="584">
        <v>2016</v>
      </c>
      <c r="B4827" s="585" t="s">
        <v>1131</v>
      </c>
      <c r="C4827" s="585" t="s">
        <v>31</v>
      </c>
      <c r="D4827" s="586">
        <v>369902</v>
      </c>
      <c r="E4827" s="587">
        <v>25.43</v>
      </c>
      <c r="F4827" s="587">
        <f t="shared" si="225"/>
        <v>9406607.8599999994</v>
      </c>
      <c r="G4827" s="588">
        <v>3.9</v>
      </c>
      <c r="H4827" s="586">
        <v>9.1999999999999993</v>
      </c>
      <c r="I4827" s="587">
        <f t="shared" si="226"/>
        <v>3403098.4</v>
      </c>
      <c r="J4827" s="589">
        <f t="shared" si="227"/>
        <v>0</v>
      </c>
    </row>
    <row r="4828" spans="1:10">
      <c r="A4828" s="584">
        <v>2016</v>
      </c>
      <c r="B4828" s="585" t="s">
        <v>1127</v>
      </c>
      <c r="C4828" s="585" t="s">
        <v>31</v>
      </c>
      <c r="D4828" s="586">
        <v>54871</v>
      </c>
      <c r="E4828" s="587">
        <v>17.602</v>
      </c>
      <c r="F4828" s="587">
        <f t="shared" si="225"/>
        <v>965839.34200000006</v>
      </c>
      <c r="G4828" s="588">
        <v>0.24</v>
      </c>
      <c r="H4828" s="586">
        <v>6</v>
      </c>
      <c r="I4828" s="587">
        <f t="shared" si="226"/>
        <v>329226</v>
      </c>
      <c r="J4828" s="589">
        <f t="shared" si="227"/>
        <v>0</v>
      </c>
    </row>
    <row r="4829" spans="1:10">
      <c r="A4829" s="584">
        <v>2016</v>
      </c>
      <c r="B4829" s="585" t="s">
        <v>1127</v>
      </c>
      <c r="C4829" s="585" t="s">
        <v>31</v>
      </c>
      <c r="D4829" s="586">
        <v>254369</v>
      </c>
      <c r="E4829" s="587">
        <v>17.122</v>
      </c>
      <c r="F4829" s="587">
        <f t="shared" si="225"/>
        <v>4355306.0180000002</v>
      </c>
      <c r="G4829" s="588">
        <v>0.24</v>
      </c>
      <c r="H4829" s="586">
        <v>4.8</v>
      </c>
      <c r="I4829" s="587">
        <f t="shared" si="226"/>
        <v>1220971.2</v>
      </c>
      <c r="J4829" s="589">
        <f t="shared" si="227"/>
        <v>0</v>
      </c>
    </row>
    <row r="4830" spans="1:10">
      <c r="A4830" s="584">
        <v>2016</v>
      </c>
      <c r="B4830" s="585" t="s">
        <v>1127</v>
      </c>
      <c r="C4830" s="585" t="s">
        <v>31</v>
      </c>
      <c r="D4830" s="586">
        <v>464389</v>
      </c>
      <c r="E4830" s="587">
        <v>16.73</v>
      </c>
      <c r="F4830" s="587">
        <f t="shared" si="225"/>
        <v>7769227.9699999997</v>
      </c>
      <c r="G4830" s="588">
        <v>0.28999999999999998</v>
      </c>
      <c r="H4830" s="586">
        <v>5.8</v>
      </c>
      <c r="I4830" s="587">
        <f t="shared" si="226"/>
        <v>2693456.1999999997</v>
      </c>
      <c r="J4830" s="589">
        <f t="shared" si="227"/>
        <v>0</v>
      </c>
    </row>
    <row r="4831" spans="1:10">
      <c r="A4831" s="584">
        <v>2016</v>
      </c>
      <c r="B4831" s="585" t="s">
        <v>1127</v>
      </c>
      <c r="C4831" s="585" t="s">
        <v>31</v>
      </c>
      <c r="D4831" s="586">
        <v>28130</v>
      </c>
      <c r="E4831" s="587">
        <v>16.562000000000001</v>
      </c>
      <c r="F4831" s="587">
        <f t="shared" si="225"/>
        <v>465889.06000000006</v>
      </c>
      <c r="G4831" s="588">
        <v>0.32</v>
      </c>
      <c r="H4831" s="586">
        <v>4.5</v>
      </c>
      <c r="I4831" s="587">
        <f t="shared" si="226"/>
        <v>126585</v>
      </c>
      <c r="J4831" s="589">
        <f t="shared" si="227"/>
        <v>0</v>
      </c>
    </row>
    <row r="4832" spans="1:10">
      <c r="A4832" s="584">
        <v>2016</v>
      </c>
      <c r="B4832" s="585" t="s">
        <v>1127</v>
      </c>
      <c r="C4832" s="585" t="s">
        <v>31</v>
      </c>
      <c r="D4832" s="586">
        <v>71035</v>
      </c>
      <c r="E4832" s="587">
        <v>16.506</v>
      </c>
      <c r="F4832" s="587">
        <f t="shared" si="225"/>
        <v>1172503.71</v>
      </c>
      <c r="G4832" s="588">
        <v>0.32</v>
      </c>
      <c r="H4832" s="586">
        <v>5.3</v>
      </c>
      <c r="I4832" s="587">
        <f t="shared" si="226"/>
        <v>376485.5</v>
      </c>
      <c r="J4832" s="589">
        <f t="shared" si="227"/>
        <v>0</v>
      </c>
    </row>
    <row r="4833" spans="1:10">
      <c r="A4833" s="584">
        <v>2016</v>
      </c>
      <c r="B4833" s="585" t="s">
        <v>1127</v>
      </c>
      <c r="C4833" s="585" t="s">
        <v>31</v>
      </c>
      <c r="D4833" s="586">
        <v>109348</v>
      </c>
      <c r="E4833" s="587">
        <v>17.350000000000001</v>
      </c>
      <c r="F4833" s="587">
        <f t="shared" si="225"/>
        <v>1897187.8</v>
      </c>
      <c r="G4833" s="588">
        <v>0.23</v>
      </c>
      <c r="H4833" s="586">
        <v>4.3</v>
      </c>
      <c r="I4833" s="587">
        <f t="shared" si="226"/>
        <v>470196.39999999997</v>
      </c>
      <c r="J4833" s="589">
        <f t="shared" si="227"/>
        <v>0</v>
      </c>
    </row>
    <row r="4834" spans="1:10">
      <c r="A4834" s="584">
        <v>2016</v>
      </c>
      <c r="B4834" s="585" t="s">
        <v>1127</v>
      </c>
      <c r="C4834" s="585" t="s">
        <v>31</v>
      </c>
      <c r="D4834" s="586">
        <v>486</v>
      </c>
      <c r="E4834" s="587">
        <v>17.579999999999998</v>
      </c>
      <c r="F4834" s="587">
        <f t="shared" si="225"/>
        <v>8543.8799999999992</v>
      </c>
      <c r="G4834" s="588">
        <v>0.19</v>
      </c>
      <c r="H4834" s="586">
        <v>4.5</v>
      </c>
      <c r="I4834" s="587">
        <f t="shared" si="226"/>
        <v>2187</v>
      </c>
      <c r="J4834" s="589">
        <f t="shared" si="227"/>
        <v>0</v>
      </c>
    </row>
    <row r="4835" spans="1:10">
      <c r="A4835" s="584">
        <v>2016</v>
      </c>
      <c r="B4835" s="585" t="s">
        <v>1131</v>
      </c>
      <c r="C4835" s="585" t="s">
        <v>31</v>
      </c>
      <c r="D4835" s="586">
        <v>98271</v>
      </c>
      <c r="E4835" s="587">
        <v>23.346</v>
      </c>
      <c r="F4835" s="587">
        <f t="shared" si="225"/>
        <v>2294234.7659999998</v>
      </c>
      <c r="G4835" s="588">
        <v>1.35</v>
      </c>
      <c r="H4835" s="586">
        <v>5.9</v>
      </c>
      <c r="I4835" s="587">
        <f t="shared" si="226"/>
        <v>579798.9</v>
      </c>
      <c r="J4835" s="589">
        <f t="shared" si="227"/>
        <v>0</v>
      </c>
    </row>
    <row r="4836" spans="1:10">
      <c r="A4836" s="584">
        <v>2016</v>
      </c>
      <c r="B4836" s="585" t="s">
        <v>1131</v>
      </c>
      <c r="C4836" s="585" t="s">
        <v>31</v>
      </c>
      <c r="D4836" s="586">
        <v>164412</v>
      </c>
      <c r="E4836" s="587">
        <v>22.872</v>
      </c>
      <c r="F4836" s="587">
        <f t="shared" si="225"/>
        <v>3760431.264</v>
      </c>
      <c r="G4836" s="588">
        <v>3.53</v>
      </c>
      <c r="H4836" s="586">
        <v>9</v>
      </c>
      <c r="I4836" s="587">
        <f t="shared" si="226"/>
        <v>1479708</v>
      </c>
      <c r="J4836" s="589">
        <f t="shared" si="227"/>
        <v>0</v>
      </c>
    </row>
    <row r="4837" spans="1:10">
      <c r="A4837" s="584">
        <v>2016</v>
      </c>
      <c r="B4837" s="585" t="s">
        <v>1131</v>
      </c>
      <c r="C4837" s="585" t="s">
        <v>31</v>
      </c>
      <c r="D4837" s="586">
        <v>169930</v>
      </c>
      <c r="E4837" s="587">
        <v>22.815999999999999</v>
      </c>
      <c r="F4837" s="587">
        <f t="shared" si="225"/>
        <v>3877122.88</v>
      </c>
      <c r="G4837" s="588">
        <v>2.56</v>
      </c>
      <c r="H4837" s="586">
        <v>8.3000000000000007</v>
      </c>
      <c r="I4837" s="587">
        <f t="shared" si="226"/>
        <v>1410419.0000000002</v>
      </c>
      <c r="J4837" s="589">
        <f t="shared" si="227"/>
        <v>0</v>
      </c>
    </row>
    <row r="4838" spans="1:10">
      <c r="A4838" s="584">
        <v>2016</v>
      </c>
      <c r="B4838" s="585" t="s">
        <v>1131</v>
      </c>
      <c r="C4838" s="585" t="s">
        <v>31</v>
      </c>
      <c r="D4838" s="586">
        <v>47007</v>
      </c>
      <c r="E4838" s="587">
        <v>22.936</v>
      </c>
      <c r="F4838" s="587">
        <f t="shared" si="225"/>
        <v>1078152.5519999999</v>
      </c>
      <c r="G4838" s="588">
        <v>3.56</v>
      </c>
      <c r="H4838" s="586">
        <v>9.3000000000000007</v>
      </c>
      <c r="I4838" s="587">
        <f t="shared" si="226"/>
        <v>437165.10000000003</v>
      </c>
      <c r="J4838" s="589">
        <f t="shared" si="227"/>
        <v>0</v>
      </c>
    </row>
    <row r="4839" spans="1:10">
      <c r="A4839" s="584">
        <v>2016</v>
      </c>
      <c r="B4839" s="585" t="s">
        <v>1131</v>
      </c>
      <c r="C4839" s="585" t="s">
        <v>31</v>
      </c>
      <c r="D4839" s="586">
        <v>41846</v>
      </c>
      <c r="E4839" s="587">
        <v>22.02</v>
      </c>
      <c r="F4839" s="587">
        <f t="shared" si="225"/>
        <v>921448.91999999993</v>
      </c>
      <c r="G4839" s="588">
        <v>2.52</v>
      </c>
      <c r="H4839" s="586">
        <v>9</v>
      </c>
      <c r="I4839" s="587">
        <f t="shared" si="226"/>
        <v>376614</v>
      </c>
      <c r="J4839" s="589">
        <f t="shared" si="227"/>
        <v>0</v>
      </c>
    </row>
    <row r="4840" spans="1:10">
      <c r="A4840" s="584">
        <v>2016</v>
      </c>
      <c r="B4840" s="585" t="s">
        <v>1127</v>
      </c>
      <c r="C4840" s="585" t="s">
        <v>31</v>
      </c>
      <c r="D4840" s="586">
        <v>59674</v>
      </c>
      <c r="E4840" s="587">
        <v>16.399999999999999</v>
      </c>
      <c r="F4840" s="587">
        <f t="shared" si="225"/>
        <v>978653.59999999986</v>
      </c>
      <c r="G4840" s="588">
        <v>0.3</v>
      </c>
      <c r="H4840" s="586">
        <v>5.9</v>
      </c>
      <c r="I4840" s="587">
        <f t="shared" si="226"/>
        <v>352076.60000000003</v>
      </c>
      <c r="J4840" s="589">
        <f t="shared" si="227"/>
        <v>0</v>
      </c>
    </row>
    <row r="4841" spans="1:10">
      <c r="A4841" s="584">
        <v>2016</v>
      </c>
      <c r="B4841" s="585" t="s">
        <v>1131</v>
      </c>
      <c r="C4841" s="585" t="s">
        <v>31</v>
      </c>
      <c r="D4841" s="586">
        <v>70692</v>
      </c>
      <c r="E4841" s="587">
        <v>23.352</v>
      </c>
      <c r="F4841" s="587">
        <f t="shared" si="225"/>
        <v>1650799.584</v>
      </c>
      <c r="G4841" s="588">
        <v>3.44</v>
      </c>
      <c r="H4841" s="586">
        <v>7.9</v>
      </c>
      <c r="I4841" s="587">
        <f t="shared" si="226"/>
        <v>558466.80000000005</v>
      </c>
      <c r="J4841" s="589">
        <f t="shared" si="227"/>
        <v>0</v>
      </c>
    </row>
    <row r="4842" spans="1:10">
      <c r="A4842" s="584">
        <v>2016</v>
      </c>
      <c r="B4842" s="585" t="s">
        <v>1127</v>
      </c>
      <c r="C4842" s="585" t="s">
        <v>31</v>
      </c>
      <c r="D4842" s="586">
        <v>15104</v>
      </c>
      <c r="E4842" s="587">
        <v>17.347999999999999</v>
      </c>
      <c r="F4842" s="587">
        <f t="shared" si="225"/>
        <v>262024.19199999998</v>
      </c>
      <c r="G4842" s="588">
        <v>0.19</v>
      </c>
      <c r="H4842" s="586">
        <v>4.5599999999999996</v>
      </c>
      <c r="I4842" s="587">
        <f t="shared" si="226"/>
        <v>68874.239999999991</v>
      </c>
      <c r="J4842" s="589">
        <f t="shared" si="227"/>
        <v>0</v>
      </c>
    </row>
    <row r="4843" spans="1:10">
      <c r="A4843" s="584">
        <v>2016</v>
      </c>
      <c r="B4843" s="585" t="s">
        <v>1127</v>
      </c>
      <c r="C4843" s="585" t="s">
        <v>31</v>
      </c>
      <c r="D4843" s="586">
        <v>15092</v>
      </c>
      <c r="E4843" s="587">
        <v>17.388000000000002</v>
      </c>
      <c r="F4843" s="587">
        <f t="shared" si="225"/>
        <v>262419.696</v>
      </c>
      <c r="G4843" s="588">
        <v>0.21</v>
      </c>
      <c r="H4843" s="586">
        <v>4.3499999999999996</v>
      </c>
      <c r="I4843" s="587">
        <f t="shared" si="226"/>
        <v>65650.2</v>
      </c>
      <c r="J4843" s="589">
        <f t="shared" si="227"/>
        <v>0</v>
      </c>
    </row>
    <row r="4844" spans="1:10">
      <c r="A4844" s="584">
        <v>2016</v>
      </c>
      <c r="B4844" s="585" t="s">
        <v>1127</v>
      </c>
      <c r="C4844" s="585" t="s">
        <v>31</v>
      </c>
      <c r="D4844" s="586">
        <v>45711</v>
      </c>
      <c r="E4844" s="587">
        <v>17.239999999999998</v>
      </c>
      <c r="F4844" s="587">
        <f t="shared" si="225"/>
        <v>788057.6399999999</v>
      </c>
      <c r="G4844" s="588">
        <v>0.2</v>
      </c>
      <c r="H4844" s="586">
        <v>4.4400000000000004</v>
      </c>
      <c r="I4844" s="587">
        <f t="shared" si="226"/>
        <v>202956.84000000003</v>
      </c>
      <c r="J4844" s="589">
        <f t="shared" si="227"/>
        <v>0</v>
      </c>
    </row>
    <row r="4845" spans="1:10">
      <c r="A4845" s="584">
        <v>2016</v>
      </c>
      <c r="B4845" s="585" t="s">
        <v>1127</v>
      </c>
      <c r="C4845" s="585" t="s">
        <v>31</v>
      </c>
      <c r="D4845" s="586">
        <v>106553</v>
      </c>
      <c r="E4845" s="587">
        <v>17.344000000000001</v>
      </c>
      <c r="F4845" s="587">
        <f t="shared" si="225"/>
        <v>1848055.2320000001</v>
      </c>
      <c r="G4845" s="588">
        <v>0.23</v>
      </c>
      <c r="H4845" s="586">
        <v>4.3099999999999996</v>
      </c>
      <c r="I4845" s="587">
        <f t="shared" si="226"/>
        <v>459243.42999999993</v>
      </c>
      <c r="J4845" s="589">
        <f t="shared" si="227"/>
        <v>0</v>
      </c>
    </row>
    <row r="4846" spans="1:10">
      <c r="A4846" s="584">
        <v>2016</v>
      </c>
      <c r="B4846" s="585" t="s">
        <v>1127</v>
      </c>
      <c r="C4846" s="585" t="s">
        <v>31</v>
      </c>
      <c r="D4846" s="586">
        <v>30555</v>
      </c>
      <c r="E4846" s="587">
        <v>17.184000000000001</v>
      </c>
      <c r="F4846" s="587">
        <f t="shared" si="225"/>
        <v>525057.12</v>
      </c>
      <c r="G4846" s="588">
        <v>0.18</v>
      </c>
      <c r="H4846" s="586">
        <v>4.4400000000000004</v>
      </c>
      <c r="I4846" s="587">
        <f t="shared" si="226"/>
        <v>135664.20000000001</v>
      </c>
      <c r="J4846" s="589">
        <f t="shared" si="227"/>
        <v>0</v>
      </c>
    </row>
    <row r="4847" spans="1:10">
      <c r="A4847" s="584">
        <v>2016</v>
      </c>
      <c r="B4847" s="585" t="s">
        <v>1127</v>
      </c>
      <c r="C4847" s="585" t="s">
        <v>31</v>
      </c>
      <c r="D4847" s="586">
        <v>150682</v>
      </c>
      <c r="E4847" s="587">
        <v>17.34</v>
      </c>
      <c r="F4847" s="587">
        <f t="shared" si="225"/>
        <v>2612825.88</v>
      </c>
      <c r="G4847" s="588">
        <v>0.2</v>
      </c>
      <c r="H4847" s="586">
        <v>4.47</v>
      </c>
      <c r="I4847" s="587">
        <f t="shared" si="226"/>
        <v>673548.53999999992</v>
      </c>
      <c r="J4847" s="589">
        <f t="shared" si="227"/>
        <v>0</v>
      </c>
    </row>
    <row r="4848" spans="1:10">
      <c r="A4848" s="584">
        <v>2016</v>
      </c>
      <c r="B4848" s="585" t="s">
        <v>1127</v>
      </c>
      <c r="C4848" s="585" t="s">
        <v>31</v>
      </c>
      <c r="D4848" s="586">
        <v>116939</v>
      </c>
      <c r="E4848" s="587">
        <v>16.829999999999998</v>
      </c>
      <c r="F4848" s="587">
        <f t="shared" si="225"/>
        <v>1968083.3699999999</v>
      </c>
      <c r="G4848" s="588">
        <v>0.4</v>
      </c>
      <c r="H4848" s="586">
        <v>6</v>
      </c>
      <c r="I4848" s="587">
        <f t="shared" si="226"/>
        <v>701634</v>
      </c>
      <c r="J4848" s="589">
        <f t="shared" si="227"/>
        <v>0</v>
      </c>
    </row>
    <row r="4849" spans="1:10">
      <c r="A4849" s="584">
        <v>2016</v>
      </c>
      <c r="B4849" s="585" t="s">
        <v>1133</v>
      </c>
      <c r="C4849" s="585" t="s">
        <v>31</v>
      </c>
      <c r="D4849" s="586">
        <v>564616</v>
      </c>
      <c r="E4849" s="587">
        <v>13.48</v>
      </c>
      <c r="F4849" s="587">
        <f t="shared" si="225"/>
        <v>7611023.6800000006</v>
      </c>
      <c r="G4849" s="588">
        <v>0.9</v>
      </c>
      <c r="H4849" s="586">
        <v>13.5</v>
      </c>
      <c r="I4849" s="587">
        <f t="shared" si="226"/>
        <v>7622316</v>
      </c>
      <c r="J4849" s="589">
        <f t="shared" si="227"/>
        <v>1</v>
      </c>
    </row>
    <row r="4850" spans="1:10">
      <c r="A4850" s="584">
        <v>2016</v>
      </c>
      <c r="B4850" s="585" t="s">
        <v>1127</v>
      </c>
      <c r="C4850" s="585" t="s">
        <v>31</v>
      </c>
      <c r="D4850" s="586">
        <v>437803</v>
      </c>
      <c r="E4850" s="587">
        <v>16.04</v>
      </c>
      <c r="F4850" s="587">
        <f t="shared" si="225"/>
        <v>7022360.1199999992</v>
      </c>
      <c r="G4850" s="588">
        <v>0.3</v>
      </c>
      <c r="H4850" s="586">
        <v>5.3</v>
      </c>
      <c r="I4850" s="587">
        <f t="shared" si="226"/>
        <v>2320355.9</v>
      </c>
      <c r="J4850" s="589">
        <f t="shared" si="227"/>
        <v>0</v>
      </c>
    </row>
    <row r="4851" spans="1:10">
      <c r="A4851" s="584">
        <v>2016</v>
      </c>
      <c r="B4851" s="585" t="s">
        <v>1127</v>
      </c>
      <c r="C4851" s="585" t="s">
        <v>31</v>
      </c>
      <c r="D4851" s="586">
        <v>349520</v>
      </c>
      <c r="E4851" s="587">
        <v>17.149999999999999</v>
      </c>
      <c r="F4851" s="587">
        <f t="shared" si="225"/>
        <v>5994267.9999999991</v>
      </c>
      <c r="G4851" s="588">
        <v>0.24</v>
      </c>
      <c r="H4851" s="586">
        <v>4.7</v>
      </c>
      <c r="I4851" s="587">
        <f t="shared" si="226"/>
        <v>1642744</v>
      </c>
      <c r="J4851" s="589">
        <f t="shared" si="227"/>
        <v>0</v>
      </c>
    </row>
    <row r="4852" spans="1:10">
      <c r="A4852" s="584">
        <v>2016</v>
      </c>
      <c r="B4852" s="585" t="s">
        <v>1131</v>
      </c>
      <c r="C4852" s="585" t="s">
        <v>31</v>
      </c>
      <c r="D4852" s="586">
        <v>59671</v>
      </c>
      <c r="E4852" s="587">
        <v>23.79</v>
      </c>
      <c r="F4852" s="587">
        <f t="shared" si="225"/>
        <v>1419573.0899999999</v>
      </c>
      <c r="G4852" s="588">
        <v>0.96</v>
      </c>
      <c r="H4852" s="586">
        <v>11.2</v>
      </c>
      <c r="I4852" s="587">
        <f t="shared" si="226"/>
        <v>668315.19999999995</v>
      </c>
      <c r="J4852" s="589">
        <f t="shared" si="227"/>
        <v>0</v>
      </c>
    </row>
    <row r="4853" spans="1:10">
      <c r="A4853" s="584">
        <v>2016</v>
      </c>
      <c r="B4853" s="585" t="s">
        <v>1131</v>
      </c>
      <c r="C4853" s="585" t="s">
        <v>31</v>
      </c>
      <c r="D4853" s="586">
        <v>281746</v>
      </c>
      <c r="E4853" s="587">
        <v>22.143999999999998</v>
      </c>
      <c r="F4853" s="587">
        <f t="shared" si="225"/>
        <v>6238983.4239999996</v>
      </c>
      <c r="G4853" s="588">
        <v>0.48</v>
      </c>
      <c r="H4853" s="586">
        <v>11.6</v>
      </c>
      <c r="I4853" s="587">
        <f t="shared" si="226"/>
        <v>3268253.6</v>
      </c>
      <c r="J4853" s="589">
        <f t="shared" si="227"/>
        <v>0</v>
      </c>
    </row>
    <row r="4854" spans="1:10">
      <c r="A4854" s="584">
        <v>2016</v>
      </c>
      <c r="B4854" s="585" t="s">
        <v>1131</v>
      </c>
      <c r="C4854" s="585" t="s">
        <v>31</v>
      </c>
      <c r="D4854" s="586">
        <v>20737</v>
      </c>
      <c r="E4854" s="587">
        <v>24.234000000000002</v>
      </c>
      <c r="F4854" s="587">
        <f t="shared" si="225"/>
        <v>502540.45800000004</v>
      </c>
      <c r="G4854" s="588">
        <v>0.93</v>
      </c>
      <c r="H4854" s="586">
        <v>10.51</v>
      </c>
      <c r="I4854" s="587">
        <f t="shared" si="226"/>
        <v>217945.87</v>
      </c>
      <c r="J4854" s="589">
        <f t="shared" si="227"/>
        <v>0</v>
      </c>
    </row>
    <row r="4855" spans="1:10">
      <c r="A4855" s="584">
        <v>2016</v>
      </c>
      <c r="B4855" s="585" t="s">
        <v>1131</v>
      </c>
      <c r="C4855" s="585" t="s">
        <v>31</v>
      </c>
      <c r="D4855" s="586">
        <v>12217</v>
      </c>
      <c r="E4855" s="587">
        <v>24.5</v>
      </c>
      <c r="F4855" s="587">
        <f t="shared" si="225"/>
        <v>299316.5</v>
      </c>
      <c r="G4855" s="588">
        <v>0.84</v>
      </c>
      <c r="H4855" s="586">
        <v>13.06</v>
      </c>
      <c r="I4855" s="587">
        <f t="shared" si="226"/>
        <v>159554.02000000002</v>
      </c>
      <c r="J4855" s="589">
        <f t="shared" si="227"/>
        <v>0</v>
      </c>
    </row>
    <row r="4856" spans="1:10">
      <c r="A4856" s="584">
        <v>2016</v>
      </c>
      <c r="B4856" s="585" t="s">
        <v>1131</v>
      </c>
      <c r="C4856" s="585" t="s">
        <v>31</v>
      </c>
      <c r="D4856" s="586">
        <v>31996</v>
      </c>
      <c r="E4856" s="587">
        <v>24.437999999999999</v>
      </c>
      <c r="F4856" s="587">
        <f t="shared" si="225"/>
        <v>781918.24799999991</v>
      </c>
      <c r="G4856" s="588">
        <v>0.83</v>
      </c>
      <c r="H4856" s="586">
        <v>12.87</v>
      </c>
      <c r="I4856" s="587">
        <f t="shared" si="226"/>
        <v>411788.51999999996</v>
      </c>
      <c r="J4856" s="589">
        <f t="shared" si="227"/>
        <v>0</v>
      </c>
    </row>
    <row r="4857" spans="1:10">
      <c r="A4857" s="584">
        <v>2016</v>
      </c>
      <c r="B4857" s="585" t="s">
        <v>1131</v>
      </c>
      <c r="C4857" s="585" t="s">
        <v>31</v>
      </c>
      <c r="D4857" s="586">
        <v>8057</v>
      </c>
      <c r="E4857" s="587">
        <v>24.128</v>
      </c>
      <c r="F4857" s="587">
        <f t="shared" si="225"/>
        <v>194399.296</v>
      </c>
      <c r="G4857" s="588">
        <v>0.97</v>
      </c>
      <c r="H4857" s="586">
        <v>10.41</v>
      </c>
      <c r="I4857" s="587">
        <f t="shared" si="226"/>
        <v>83873.37</v>
      </c>
      <c r="J4857" s="589">
        <f t="shared" si="227"/>
        <v>0</v>
      </c>
    </row>
    <row r="4858" spans="1:10">
      <c r="A4858" s="584">
        <v>2016</v>
      </c>
      <c r="B4858" s="585" t="s">
        <v>1127</v>
      </c>
      <c r="C4858" s="585" t="s">
        <v>31</v>
      </c>
      <c r="D4858" s="586">
        <v>179440</v>
      </c>
      <c r="E4858" s="587">
        <v>16.91</v>
      </c>
      <c r="F4858" s="587">
        <f t="shared" si="225"/>
        <v>3034330.4</v>
      </c>
      <c r="G4858" s="588">
        <v>0.3</v>
      </c>
      <c r="H4858" s="586">
        <v>5.7</v>
      </c>
      <c r="I4858" s="587">
        <f t="shared" si="226"/>
        <v>1022808</v>
      </c>
      <c r="J4858" s="589">
        <f t="shared" si="227"/>
        <v>0</v>
      </c>
    </row>
    <row r="4859" spans="1:10">
      <c r="A4859" s="584">
        <v>2016</v>
      </c>
      <c r="B4859" s="585" t="s">
        <v>1127</v>
      </c>
      <c r="C4859" s="585" t="s">
        <v>31</v>
      </c>
      <c r="D4859" s="586">
        <v>98333</v>
      </c>
      <c r="E4859" s="587">
        <v>16.89</v>
      </c>
      <c r="F4859" s="587">
        <f t="shared" si="225"/>
        <v>1660844.37</v>
      </c>
      <c r="G4859" s="588">
        <v>0.36</v>
      </c>
      <c r="H4859" s="586">
        <v>5.8</v>
      </c>
      <c r="I4859" s="587">
        <f t="shared" si="226"/>
        <v>570331.4</v>
      </c>
      <c r="J4859" s="589">
        <f t="shared" si="227"/>
        <v>0</v>
      </c>
    </row>
    <row r="4860" spans="1:10">
      <c r="A4860" s="584">
        <v>2016</v>
      </c>
      <c r="B4860" s="585" t="s">
        <v>1127</v>
      </c>
      <c r="C4860" s="585" t="s">
        <v>31</v>
      </c>
      <c r="D4860" s="586">
        <v>16593</v>
      </c>
      <c r="E4860" s="587">
        <v>17.829999999999998</v>
      </c>
      <c r="F4860" s="587">
        <f t="shared" si="225"/>
        <v>295853.18999999994</v>
      </c>
      <c r="G4860" s="588">
        <v>0.24</v>
      </c>
      <c r="H4860" s="586">
        <v>5.8</v>
      </c>
      <c r="I4860" s="587">
        <f t="shared" si="226"/>
        <v>96239.4</v>
      </c>
      <c r="J4860" s="589">
        <f t="shared" si="227"/>
        <v>0</v>
      </c>
    </row>
    <row r="4861" spans="1:10">
      <c r="A4861" s="584">
        <v>2016</v>
      </c>
      <c r="B4861" s="585" t="s">
        <v>1127</v>
      </c>
      <c r="C4861" s="585" t="s">
        <v>31</v>
      </c>
      <c r="D4861" s="586">
        <v>35619</v>
      </c>
      <c r="E4861" s="587">
        <v>17.739999999999998</v>
      </c>
      <c r="F4861" s="587">
        <f t="shared" si="225"/>
        <v>631881.05999999994</v>
      </c>
      <c r="G4861" s="588">
        <v>0.2</v>
      </c>
      <c r="H4861" s="586">
        <v>4.3</v>
      </c>
      <c r="I4861" s="587">
        <f t="shared" si="226"/>
        <v>153161.69999999998</v>
      </c>
      <c r="J4861" s="589">
        <f t="shared" si="227"/>
        <v>0</v>
      </c>
    </row>
    <row r="4862" spans="1:10">
      <c r="A4862" s="584">
        <v>2016</v>
      </c>
      <c r="B4862" s="585" t="s">
        <v>1127</v>
      </c>
      <c r="C4862" s="585" t="s">
        <v>31</v>
      </c>
      <c r="D4862" s="586">
        <v>14359</v>
      </c>
      <c r="E4862" s="587">
        <v>19</v>
      </c>
      <c r="F4862" s="587">
        <f t="shared" si="225"/>
        <v>272821</v>
      </c>
      <c r="G4862" s="588">
        <v>0.31</v>
      </c>
      <c r="H4862" s="586">
        <v>4.0999999999999996</v>
      </c>
      <c r="I4862" s="587">
        <f t="shared" si="226"/>
        <v>58871.899999999994</v>
      </c>
      <c r="J4862" s="589">
        <f t="shared" si="227"/>
        <v>0</v>
      </c>
    </row>
    <row r="4863" spans="1:10">
      <c r="A4863" s="584">
        <v>2016</v>
      </c>
      <c r="B4863" s="585" t="s">
        <v>1127</v>
      </c>
      <c r="C4863" s="585" t="s">
        <v>31</v>
      </c>
      <c r="D4863" s="586">
        <v>74433</v>
      </c>
      <c r="E4863" s="587">
        <v>17.8</v>
      </c>
      <c r="F4863" s="587">
        <f t="shared" si="225"/>
        <v>1324907.4000000001</v>
      </c>
      <c r="G4863" s="588">
        <v>0.23</v>
      </c>
      <c r="H4863" s="586">
        <v>5.4</v>
      </c>
      <c r="I4863" s="587">
        <f t="shared" si="226"/>
        <v>401938.2</v>
      </c>
      <c r="J4863" s="589">
        <f t="shared" si="227"/>
        <v>0</v>
      </c>
    </row>
    <row r="4864" spans="1:10">
      <c r="A4864" s="584">
        <v>2016</v>
      </c>
      <c r="B4864" s="585" t="s">
        <v>1127</v>
      </c>
      <c r="C4864" s="585" t="s">
        <v>31</v>
      </c>
      <c r="D4864" s="586">
        <v>16551</v>
      </c>
      <c r="E4864" s="587">
        <v>18.190000000000001</v>
      </c>
      <c r="F4864" s="587">
        <f t="shared" si="225"/>
        <v>301062.69</v>
      </c>
      <c r="G4864" s="588">
        <v>0.22</v>
      </c>
      <c r="H4864" s="586">
        <v>4.5</v>
      </c>
      <c r="I4864" s="587">
        <f t="shared" si="226"/>
        <v>74479.5</v>
      </c>
      <c r="J4864" s="589">
        <f t="shared" si="227"/>
        <v>0</v>
      </c>
    </row>
    <row r="4865" spans="1:10">
      <c r="A4865" s="584">
        <v>2016</v>
      </c>
      <c r="B4865" s="585" t="s">
        <v>1127</v>
      </c>
      <c r="C4865" s="585" t="s">
        <v>31</v>
      </c>
      <c r="D4865" s="586">
        <v>16569</v>
      </c>
      <c r="E4865" s="587">
        <v>17.61</v>
      </c>
      <c r="F4865" s="587">
        <f t="shared" si="225"/>
        <v>291780.08999999997</v>
      </c>
      <c r="G4865" s="588">
        <v>0.19</v>
      </c>
      <c r="H4865" s="586">
        <v>4.3</v>
      </c>
      <c r="I4865" s="587">
        <f t="shared" si="226"/>
        <v>71246.7</v>
      </c>
      <c r="J4865" s="589">
        <f t="shared" si="227"/>
        <v>0</v>
      </c>
    </row>
    <row r="4866" spans="1:10">
      <c r="A4866" s="584">
        <v>2016</v>
      </c>
      <c r="B4866" s="585" t="s">
        <v>1127</v>
      </c>
      <c r="C4866" s="585" t="s">
        <v>31</v>
      </c>
      <c r="D4866" s="586">
        <v>45326</v>
      </c>
      <c r="E4866" s="587">
        <v>16.684999999999999</v>
      </c>
      <c r="F4866" s="587">
        <f t="shared" si="225"/>
        <v>756264.30999999994</v>
      </c>
      <c r="G4866" s="588">
        <v>0.37</v>
      </c>
      <c r="H4866" s="586">
        <v>6.7</v>
      </c>
      <c r="I4866" s="587">
        <f t="shared" si="226"/>
        <v>303684.2</v>
      </c>
      <c r="J4866" s="589">
        <f t="shared" si="227"/>
        <v>0</v>
      </c>
    </row>
    <row r="4867" spans="1:10">
      <c r="A4867" s="584">
        <v>2016</v>
      </c>
      <c r="B4867" s="585" t="s">
        <v>1127</v>
      </c>
      <c r="C4867" s="585" t="s">
        <v>31</v>
      </c>
      <c r="D4867" s="586">
        <v>15098</v>
      </c>
      <c r="E4867" s="587">
        <v>16.474</v>
      </c>
      <c r="F4867" s="587">
        <f t="shared" ref="F4867:F4930" si="228">E4867*D4867</f>
        <v>248724.45199999999</v>
      </c>
      <c r="G4867" s="588">
        <v>0.35</v>
      </c>
      <c r="H4867" s="586">
        <v>7.2</v>
      </c>
      <c r="I4867" s="587">
        <f t="shared" ref="I4867:I4930" si="229">H4867*D4867</f>
        <v>108705.60000000001</v>
      </c>
      <c r="J4867" s="589">
        <f t="shared" ref="J4867:J4930" si="230">IF(B4867="LIG",1,0)</f>
        <v>0</v>
      </c>
    </row>
    <row r="4868" spans="1:10">
      <c r="A4868" s="584">
        <v>2016</v>
      </c>
      <c r="B4868" s="585" t="s">
        <v>1127</v>
      </c>
      <c r="C4868" s="585" t="s">
        <v>31</v>
      </c>
      <c r="D4868" s="586">
        <v>45074</v>
      </c>
      <c r="E4868" s="587">
        <v>16.798999999999999</v>
      </c>
      <c r="F4868" s="587">
        <f t="shared" si="228"/>
        <v>757198.12599999993</v>
      </c>
      <c r="G4868" s="588">
        <v>0.3</v>
      </c>
      <c r="H4868" s="586">
        <v>5.9</v>
      </c>
      <c r="I4868" s="587">
        <f t="shared" si="229"/>
        <v>265936.60000000003</v>
      </c>
      <c r="J4868" s="589">
        <f t="shared" si="230"/>
        <v>0</v>
      </c>
    </row>
    <row r="4869" spans="1:10">
      <c r="A4869" s="584">
        <v>2016</v>
      </c>
      <c r="B4869" s="585" t="s">
        <v>1127</v>
      </c>
      <c r="C4869" s="585" t="s">
        <v>31</v>
      </c>
      <c r="D4869" s="586">
        <v>44894</v>
      </c>
      <c r="E4869" s="587">
        <v>16.866</v>
      </c>
      <c r="F4869" s="587">
        <f t="shared" si="228"/>
        <v>757182.20400000003</v>
      </c>
      <c r="G4869" s="588">
        <v>0.3</v>
      </c>
      <c r="H4869" s="586">
        <v>5.7</v>
      </c>
      <c r="I4869" s="587">
        <f t="shared" si="229"/>
        <v>255895.80000000002</v>
      </c>
      <c r="J4869" s="589">
        <f t="shared" si="230"/>
        <v>0</v>
      </c>
    </row>
    <row r="4870" spans="1:10">
      <c r="A4870" s="584">
        <v>2016</v>
      </c>
      <c r="B4870" s="585" t="s">
        <v>1127</v>
      </c>
      <c r="C4870" s="585" t="s">
        <v>31</v>
      </c>
      <c r="D4870" s="586">
        <v>14666</v>
      </c>
      <c r="E4870" s="587">
        <v>16.481999999999999</v>
      </c>
      <c r="F4870" s="587">
        <f t="shared" si="228"/>
        <v>241725.01199999999</v>
      </c>
      <c r="G4870" s="588">
        <v>0.36</v>
      </c>
      <c r="H4870" s="586">
        <v>6.5</v>
      </c>
      <c r="I4870" s="587">
        <f t="shared" si="229"/>
        <v>95329</v>
      </c>
      <c r="J4870" s="589">
        <f t="shared" si="230"/>
        <v>0</v>
      </c>
    </row>
    <row r="4871" spans="1:10">
      <c r="A4871" s="584">
        <v>2016</v>
      </c>
      <c r="B4871" s="585" t="s">
        <v>1127</v>
      </c>
      <c r="C4871" s="585" t="s">
        <v>31</v>
      </c>
      <c r="D4871" s="586">
        <v>60333</v>
      </c>
      <c r="E4871" s="587">
        <v>17.759</v>
      </c>
      <c r="F4871" s="587">
        <f t="shared" si="228"/>
        <v>1071453.747</v>
      </c>
      <c r="G4871" s="588">
        <v>0.23</v>
      </c>
      <c r="H4871" s="586">
        <v>6</v>
      </c>
      <c r="I4871" s="587">
        <f t="shared" si="229"/>
        <v>361998</v>
      </c>
      <c r="J4871" s="589">
        <f t="shared" si="230"/>
        <v>0</v>
      </c>
    </row>
    <row r="4872" spans="1:10">
      <c r="A4872" s="584">
        <v>2016</v>
      </c>
      <c r="B4872" s="585" t="s">
        <v>1127</v>
      </c>
      <c r="C4872" s="585" t="s">
        <v>31</v>
      </c>
      <c r="D4872" s="586">
        <v>60232</v>
      </c>
      <c r="E4872" s="587">
        <v>16.731999999999999</v>
      </c>
      <c r="F4872" s="587">
        <f t="shared" si="228"/>
        <v>1007801.8239999999</v>
      </c>
      <c r="G4872" s="588">
        <v>0.3</v>
      </c>
      <c r="H4872" s="586">
        <v>6.1</v>
      </c>
      <c r="I4872" s="587">
        <f t="shared" si="229"/>
        <v>367415.19999999995</v>
      </c>
      <c r="J4872" s="589">
        <f t="shared" si="230"/>
        <v>0</v>
      </c>
    </row>
    <row r="4873" spans="1:10">
      <c r="A4873" s="584">
        <v>2016</v>
      </c>
      <c r="B4873" s="585" t="s">
        <v>1127</v>
      </c>
      <c r="C4873" s="585" t="s">
        <v>31</v>
      </c>
      <c r="D4873" s="586">
        <v>72788</v>
      </c>
      <c r="E4873" s="587">
        <v>16.652999999999999</v>
      </c>
      <c r="F4873" s="587">
        <f t="shared" si="228"/>
        <v>1212138.564</v>
      </c>
      <c r="G4873" s="588">
        <v>0.36</v>
      </c>
      <c r="H4873" s="586">
        <v>5.8</v>
      </c>
      <c r="I4873" s="587">
        <f t="shared" si="229"/>
        <v>422170.39999999997</v>
      </c>
      <c r="J4873" s="589">
        <f t="shared" si="230"/>
        <v>0</v>
      </c>
    </row>
    <row r="4874" spans="1:10">
      <c r="A4874" s="584">
        <v>2016</v>
      </c>
      <c r="B4874" s="585" t="s">
        <v>1127</v>
      </c>
      <c r="C4874" s="585" t="s">
        <v>31</v>
      </c>
      <c r="D4874" s="586">
        <v>75044</v>
      </c>
      <c r="E4874" s="587">
        <v>16.710999999999999</v>
      </c>
      <c r="F4874" s="587">
        <f t="shared" si="228"/>
        <v>1254060.284</v>
      </c>
      <c r="G4874" s="588">
        <v>0.35</v>
      </c>
      <c r="H4874" s="586">
        <v>5.0999999999999996</v>
      </c>
      <c r="I4874" s="587">
        <f t="shared" si="229"/>
        <v>382724.39999999997</v>
      </c>
      <c r="J4874" s="589">
        <f t="shared" si="230"/>
        <v>0</v>
      </c>
    </row>
    <row r="4875" spans="1:10">
      <c r="A4875" s="584">
        <v>2016</v>
      </c>
      <c r="B4875" s="585" t="s">
        <v>1127</v>
      </c>
      <c r="C4875" s="585" t="s">
        <v>31</v>
      </c>
      <c r="D4875" s="586">
        <v>14510</v>
      </c>
      <c r="E4875" s="587">
        <v>16.728000000000002</v>
      </c>
      <c r="F4875" s="587">
        <f t="shared" si="228"/>
        <v>242723.28000000003</v>
      </c>
      <c r="G4875" s="588">
        <v>0.35</v>
      </c>
      <c r="H4875" s="586">
        <v>5.5</v>
      </c>
      <c r="I4875" s="587">
        <f t="shared" si="229"/>
        <v>79805</v>
      </c>
      <c r="J4875" s="589">
        <f t="shared" si="230"/>
        <v>0</v>
      </c>
    </row>
    <row r="4876" spans="1:10">
      <c r="A4876" s="584">
        <v>2016</v>
      </c>
      <c r="B4876" s="585" t="s">
        <v>1127</v>
      </c>
      <c r="C4876" s="585" t="s">
        <v>31</v>
      </c>
      <c r="D4876" s="586">
        <v>30196</v>
      </c>
      <c r="E4876" s="587">
        <v>16.577000000000002</v>
      </c>
      <c r="F4876" s="587">
        <f t="shared" si="228"/>
        <v>500559.09200000006</v>
      </c>
      <c r="G4876" s="588">
        <v>0.33</v>
      </c>
      <c r="H4876" s="586">
        <v>5.0999999999999996</v>
      </c>
      <c r="I4876" s="587">
        <f t="shared" si="229"/>
        <v>153999.59999999998</v>
      </c>
      <c r="J4876" s="589">
        <f t="shared" si="230"/>
        <v>0</v>
      </c>
    </row>
    <row r="4877" spans="1:10">
      <c r="A4877" s="584">
        <v>2016</v>
      </c>
      <c r="B4877" s="585" t="s">
        <v>1133</v>
      </c>
      <c r="C4877" s="585" t="s">
        <v>31</v>
      </c>
      <c r="D4877" s="586">
        <v>879135</v>
      </c>
      <c r="E4877" s="587">
        <v>13.86</v>
      </c>
      <c r="F4877" s="587">
        <f t="shared" si="228"/>
        <v>12184811.1</v>
      </c>
      <c r="G4877" s="588">
        <v>0.9</v>
      </c>
      <c r="H4877" s="586">
        <v>15.7</v>
      </c>
      <c r="I4877" s="587">
        <f t="shared" si="229"/>
        <v>13802419.5</v>
      </c>
      <c r="J4877" s="589">
        <f t="shared" si="230"/>
        <v>1</v>
      </c>
    </row>
    <row r="4878" spans="1:10">
      <c r="A4878" s="584">
        <v>2016</v>
      </c>
      <c r="B4878" s="585" t="s">
        <v>1127</v>
      </c>
      <c r="C4878" s="585" t="s">
        <v>31</v>
      </c>
      <c r="D4878" s="586">
        <v>32725</v>
      </c>
      <c r="E4878" s="587">
        <v>16.835999999999999</v>
      </c>
      <c r="F4878" s="587">
        <f t="shared" si="228"/>
        <v>550958.1</v>
      </c>
      <c r="G4878" s="588">
        <v>0.3</v>
      </c>
      <c r="H4878" s="586">
        <v>5.8</v>
      </c>
      <c r="I4878" s="587">
        <f t="shared" si="229"/>
        <v>189805</v>
      </c>
      <c r="J4878" s="589">
        <f t="shared" si="230"/>
        <v>0</v>
      </c>
    </row>
    <row r="4879" spans="1:10">
      <c r="A4879" s="584">
        <v>2016</v>
      </c>
      <c r="B4879" s="585" t="s">
        <v>1127</v>
      </c>
      <c r="C4879" s="585" t="s">
        <v>31</v>
      </c>
      <c r="D4879" s="586">
        <v>49337</v>
      </c>
      <c r="E4879" s="587">
        <v>17.922000000000001</v>
      </c>
      <c r="F4879" s="587">
        <f t="shared" si="228"/>
        <v>884217.71400000004</v>
      </c>
      <c r="G4879" s="588">
        <v>0.24</v>
      </c>
      <c r="H4879" s="586">
        <v>5.4</v>
      </c>
      <c r="I4879" s="587">
        <f t="shared" si="229"/>
        <v>266419.80000000005</v>
      </c>
      <c r="J4879" s="589">
        <f t="shared" si="230"/>
        <v>0</v>
      </c>
    </row>
    <row r="4880" spans="1:10">
      <c r="A4880" s="584">
        <v>2016</v>
      </c>
      <c r="B4880" s="585" t="s">
        <v>1127</v>
      </c>
      <c r="C4880" s="585" t="s">
        <v>31</v>
      </c>
      <c r="D4880" s="586">
        <v>98543</v>
      </c>
      <c r="E4880" s="587">
        <v>17.404</v>
      </c>
      <c r="F4880" s="587">
        <f t="shared" si="228"/>
        <v>1715042.372</v>
      </c>
      <c r="G4880" s="588">
        <v>0.2</v>
      </c>
      <c r="H4880" s="586">
        <v>4.4000000000000004</v>
      </c>
      <c r="I4880" s="587">
        <f t="shared" si="229"/>
        <v>433589.2</v>
      </c>
      <c r="J4880" s="589">
        <f t="shared" si="230"/>
        <v>0</v>
      </c>
    </row>
    <row r="4881" spans="1:10">
      <c r="A4881" s="584">
        <v>2016</v>
      </c>
      <c r="B4881" s="585" t="s">
        <v>1127</v>
      </c>
      <c r="C4881" s="585" t="s">
        <v>31</v>
      </c>
      <c r="D4881" s="586">
        <v>231714</v>
      </c>
      <c r="E4881" s="587">
        <v>16.893999999999998</v>
      </c>
      <c r="F4881" s="587">
        <f t="shared" si="228"/>
        <v>3914576.3159999996</v>
      </c>
      <c r="G4881" s="588">
        <v>0.3</v>
      </c>
      <c r="H4881" s="586">
        <v>5.8</v>
      </c>
      <c r="I4881" s="587">
        <f t="shared" si="229"/>
        <v>1343941.2</v>
      </c>
      <c r="J4881" s="589">
        <f t="shared" si="230"/>
        <v>0</v>
      </c>
    </row>
    <row r="4882" spans="1:10">
      <c r="A4882" s="584">
        <v>2016</v>
      </c>
      <c r="B4882" s="585" t="s">
        <v>1133</v>
      </c>
      <c r="C4882" s="585" t="s">
        <v>31</v>
      </c>
      <c r="D4882" s="586">
        <v>214234</v>
      </c>
      <c r="E4882" s="587">
        <v>10.3</v>
      </c>
      <c r="F4882" s="587">
        <f t="shared" si="228"/>
        <v>2206610.2000000002</v>
      </c>
      <c r="G4882" s="588">
        <v>2.54</v>
      </c>
      <c r="H4882" s="586">
        <v>29.7</v>
      </c>
      <c r="I4882" s="587">
        <f t="shared" si="229"/>
        <v>6362749.7999999998</v>
      </c>
      <c r="J4882" s="589">
        <f t="shared" si="230"/>
        <v>1</v>
      </c>
    </row>
    <row r="4883" spans="1:10">
      <c r="A4883" s="584">
        <v>2016</v>
      </c>
      <c r="B4883" s="585" t="s">
        <v>1127</v>
      </c>
      <c r="C4883" s="585" t="s">
        <v>31</v>
      </c>
      <c r="D4883" s="586">
        <v>65464</v>
      </c>
      <c r="E4883" s="587">
        <v>17.468</v>
      </c>
      <c r="F4883" s="587">
        <f t="shared" si="228"/>
        <v>1143525.152</v>
      </c>
      <c r="G4883" s="588">
        <v>0.2</v>
      </c>
      <c r="H4883" s="586">
        <v>4.5999999999999996</v>
      </c>
      <c r="I4883" s="587">
        <f t="shared" si="229"/>
        <v>301134.39999999997</v>
      </c>
      <c r="J4883" s="589">
        <f t="shared" si="230"/>
        <v>0</v>
      </c>
    </row>
    <row r="4884" spans="1:10">
      <c r="A4884" s="584">
        <v>2016</v>
      </c>
      <c r="B4884" s="585" t="s">
        <v>1127</v>
      </c>
      <c r="C4884" s="585" t="s">
        <v>31</v>
      </c>
      <c r="D4884" s="586">
        <v>218582</v>
      </c>
      <c r="E4884" s="587">
        <v>17.908000000000001</v>
      </c>
      <c r="F4884" s="587">
        <f t="shared" si="228"/>
        <v>3914366.4560000002</v>
      </c>
      <c r="G4884" s="588">
        <v>0.27</v>
      </c>
      <c r="H4884" s="586">
        <v>4.8</v>
      </c>
      <c r="I4884" s="587">
        <f t="shared" si="229"/>
        <v>1049193.5999999999</v>
      </c>
      <c r="J4884" s="589">
        <f t="shared" si="230"/>
        <v>0</v>
      </c>
    </row>
    <row r="4885" spans="1:10">
      <c r="A4885" s="584">
        <v>2016</v>
      </c>
      <c r="B4885" s="585" t="s">
        <v>1127</v>
      </c>
      <c r="C4885" s="585" t="s">
        <v>31</v>
      </c>
      <c r="D4885" s="586">
        <v>230013</v>
      </c>
      <c r="E4885" s="587">
        <v>17.533999999999999</v>
      </c>
      <c r="F4885" s="587">
        <f t="shared" si="228"/>
        <v>4033047.9419999998</v>
      </c>
      <c r="G4885" s="588">
        <v>0.25</v>
      </c>
      <c r="H4885" s="586">
        <v>5.0999999999999996</v>
      </c>
      <c r="I4885" s="587">
        <f t="shared" si="229"/>
        <v>1173066.2999999998</v>
      </c>
      <c r="J4885" s="589">
        <f t="shared" si="230"/>
        <v>0</v>
      </c>
    </row>
    <row r="4886" spans="1:10">
      <c r="A4886" s="584">
        <v>2016</v>
      </c>
      <c r="B4886" s="585" t="s">
        <v>1127</v>
      </c>
      <c r="C4886" s="585" t="s">
        <v>31</v>
      </c>
      <c r="D4886" s="586">
        <v>31610</v>
      </c>
      <c r="E4886" s="587">
        <v>17.608000000000001</v>
      </c>
      <c r="F4886" s="587">
        <f t="shared" si="228"/>
        <v>556588.88</v>
      </c>
      <c r="G4886" s="588">
        <v>0.21</v>
      </c>
      <c r="H4886" s="586">
        <v>4.5</v>
      </c>
      <c r="I4886" s="587">
        <f t="shared" si="229"/>
        <v>142245</v>
      </c>
      <c r="J4886" s="589">
        <f t="shared" si="230"/>
        <v>0</v>
      </c>
    </row>
    <row r="4887" spans="1:10">
      <c r="A4887" s="584">
        <v>2016</v>
      </c>
      <c r="B4887" s="585" t="s">
        <v>1127</v>
      </c>
      <c r="C4887" s="585" t="s">
        <v>31</v>
      </c>
      <c r="D4887" s="586">
        <v>15747</v>
      </c>
      <c r="E4887" s="587">
        <v>17.724</v>
      </c>
      <c r="F4887" s="587">
        <f t="shared" si="228"/>
        <v>279099.82799999998</v>
      </c>
      <c r="G4887" s="588">
        <v>0.19</v>
      </c>
      <c r="H4887" s="586">
        <v>4.3</v>
      </c>
      <c r="I4887" s="587">
        <f t="shared" si="229"/>
        <v>67712.099999999991</v>
      </c>
      <c r="J4887" s="589">
        <f t="shared" si="230"/>
        <v>0</v>
      </c>
    </row>
    <row r="4888" spans="1:10">
      <c r="A4888" s="584">
        <v>2016</v>
      </c>
      <c r="B4888" s="585" t="s">
        <v>1127</v>
      </c>
      <c r="C4888" s="585" t="s">
        <v>31</v>
      </c>
      <c r="D4888" s="586">
        <v>106475</v>
      </c>
      <c r="E4888" s="587">
        <v>17.052</v>
      </c>
      <c r="F4888" s="587">
        <f t="shared" si="228"/>
        <v>1815611.7</v>
      </c>
      <c r="G4888" s="588">
        <v>0.25</v>
      </c>
      <c r="H4888" s="586">
        <v>5.0999999999999996</v>
      </c>
      <c r="I4888" s="587">
        <f t="shared" si="229"/>
        <v>543022.5</v>
      </c>
      <c r="J4888" s="589">
        <f t="shared" si="230"/>
        <v>0</v>
      </c>
    </row>
    <row r="4889" spans="1:10">
      <c r="A4889" s="584">
        <v>2016</v>
      </c>
      <c r="B4889" s="585" t="s">
        <v>1127</v>
      </c>
      <c r="C4889" s="585" t="s">
        <v>31</v>
      </c>
      <c r="D4889" s="586">
        <v>76171</v>
      </c>
      <c r="E4889" s="587">
        <v>17.718</v>
      </c>
      <c r="F4889" s="587">
        <f t="shared" si="228"/>
        <v>1349597.7779999999</v>
      </c>
      <c r="G4889" s="588">
        <v>0.37</v>
      </c>
      <c r="H4889" s="586">
        <v>5.5</v>
      </c>
      <c r="I4889" s="587">
        <f t="shared" si="229"/>
        <v>418940.5</v>
      </c>
      <c r="J4889" s="589">
        <f t="shared" si="230"/>
        <v>0</v>
      </c>
    </row>
    <row r="4890" spans="1:10">
      <c r="A4890" s="584">
        <v>2016</v>
      </c>
      <c r="B4890" s="585" t="s">
        <v>1127</v>
      </c>
      <c r="C4890" s="585" t="s">
        <v>31</v>
      </c>
      <c r="D4890" s="586">
        <v>274882</v>
      </c>
      <c r="E4890" s="587">
        <v>17.707999999999998</v>
      </c>
      <c r="F4890" s="587">
        <f t="shared" si="228"/>
        <v>4867610.4559999993</v>
      </c>
      <c r="G4890" s="588">
        <v>0.24</v>
      </c>
      <c r="H4890" s="586">
        <v>5.8</v>
      </c>
      <c r="I4890" s="587">
        <f t="shared" si="229"/>
        <v>1594315.5999999999</v>
      </c>
      <c r="J4890" s="589">
        <f t="shared" si="230"/>
        <v>0</v>
      </c>
    </row>
    <row r="4891" spans="1:10">
      <c r="A4891" s="584">
        <v>2016</v>
      </c>
      <c r="B4891" s="585" t="s">
        <v>1127</v>
      </c>
      <c r="C4891" s="585" t="s">
        <v>31</v>
      </c>
      <c r="D4891" s="586">
        <v>73347</v>
      </c>
      <c r="E4891" s="587">
        <v>17.899999999999999</v>
      </c>
      <c r="F4891" s="587">
        <f t="shared" si="228"/>
        <v>1312911.2999999998</v>
      </c>
      <c r="G4891" s="588">
        <v>0.26</v>
      </c>
      <c r="H4891" s="586">
        <v>5.0999999999999996</v>
      </c>
      <c r="I4891" s="587">
        <f t="shared" si="229"/>
        <v>374069.69999999995</v>
      </c>
      <c r="J4891" s="589">
        <f t="shared" si="230"/>
        <v>0</v>
      </c>
    </row>
    <row r="4892" spans="1:10">
      <c r="A4892" s="584">
        <v>2016</v>
      </c>
      <c r="B4892" s="585" t="s">
        <v>1127</v>
      </c>
      <c r="C4892" s="585" t="s">
        <v>31</v>
      </c>
      <c r="D4892" s="586">
        <v>120195</v>
      </c>
      <c r="E4892" s="587">
        <v>16.045999999999999</v>
      </c>
      <c r="F4892" s="587">
        <f t="shared" si="228"/>
        <v>1928648.97</v>
      </c>
      <c r="G4892" s="588">
        <v>0.43</v>
      </c>
      <c r="H4892" s="586">
        <v>5.2</v>
      </c>
      <c r="I4892" s="587">
        <f t="shared" si="229"/>
        <v>625014</v>
      </c>
      <c r="J4892" s="589">
        <f t="shared" si="230"/>
        <v>0</v>
      </c>
    </row>
    <row r="4893" spans="1:10">
      <c r="A4893" s="584">
        <v>2016</v>
      </c>
      <c r="B4893" s="585" t="s">
        <v>1131</v>
      </c>
      <c r="C4893" s="585" t="s">
        <v>31</v>
      </c>
      <c r="D4893" s="586">
        <v>110021</v>
      </c>
      <c r="E4893" s="587">
        <v>23.51</v>
      </c>
      <c r="F4893" s="587">
        <f t="shared" si="228"/>
        <v>2586593.71</v>
      </c>
      <c r="G4893" s="588">
        <v>3.34</v>
      </c>
      <c r="H4893" s="586">
        <v>7.5</v>
      </c>
      <c r="I4893" s="587">
        <f t="shared" si="229"/>
        <v>825157.5</v>
      </c>
      <c r="J4893" s="589">
        <f t="shared" si="230"/>
        <v>0</v>
      </c>
    </row>
    <row r="4894" spans="1:10">
      <c r="A4894" s="584">
        <v>2016</v>
      </c>
      <c r="B4894" s="585" t="s">
        <v>1131</v>
      </c>
      <c r="C4894" s="585" t="s">
        <v>31</v>
      </c>
      <c r="D4894" s="586">
        <v>203043</v>
      </c>
      <c r="E4894" s="587">
        <v>22.27</v>
      </c>
      <c r="F4894" s="587">
        <f t="shared" si="228"/>
        <v>4521767.6100000003</v>
      </c>
      <c r="G4894" s="588">
        <v>3.02</v>
      </c>
      <c r="H4894" s="586">
        <v>9.4</v>
      </c>
      <c r="I4894" s="587">
        <f t="shared" si="229"/>
        <v>1908604.2000000002</v>
      </c>
      <c r="J4894" s="589">
        <f t="shared" si="230"/>
        <v>0</v>
      </c>
    </row>
    <row r="4895" spans="1:10">
      <c r="A4895" s="584">
        <v>2016</v>
      </c>
      <c r="B4895" s="585" t="s">
        <v>1127</v>
      </c>
      <c r="C4895" s="585" t="s">
        <v>31</v>
      </c>
      <c r="D4895" s="586">
        <v>56179</v>
      </c>
      <c r="E4895" s="587">
        <v>16.77</v>
      </c>
      <c r="F4895" s="587">
        <f t="shared" si="228"/>
        <v>942121.83</v>
      </c>
      <c r="G4895" s="588">
        <v>0.36</v>
      </c>
      <c r="H4895" s="586">
        <v>5.4</v>
      </c>
      <c r="I4895" s="587">
        <f t="shared" si="229"/>
        <v>303366.60000000003</v>
      </c>
      <c r="J4895" s="589">
        <f t="shared" si="230"/>
        <v>0</v>
      </c>
    </row>
    <row r="4896" spans="1:10">
      <c r="A4896" s="584">
        <v>2016</v>
      </c>
      <c r="B4896" s="585" t="s">
        <v>1127</v>
      </c>
      <c r="C4896" s="585" t="s">
        <v>31</v>
      </c>
      <c r="D4896" s="586">
        <v>14101</v>
      </c>
      <c r="E4896" s="587">
        <v>16.52</v>
      </c>
      <c r="F4896" s="587">
        <f t="shared" si="228"/>
        <v>232948.52</v>
      </c>
      <c r="G4896" s="588">
        <v>0.26</v>
      </c>
      <c r="H4896" s="586">
        <v>4.3</v>
      </c>
      <c r="I4896" s="587">
        <f t="shared" si="229"/>
        <v>60634.299999999996</v>
      </c>
      <c r="J4896" s="589">
        <f t="shared" si="230"/>
        <v>0</v>
      </c>
    </row>
    <row r="4897" spans="1:10">
      <c r="A4897" s="584">
        <v>2016</v>
      </c>
      <c r="B4897" s="585" t="s">
        <v>1127</v>
      </c>
      <c r="C4897" s="585" t="s">
        <v>31</v>
      </c>
      <c r="D4897" s="586">
        <v>28249</v>
      </c>
      <c r="E4897" s="587">
        <v>16.850000000000001</v>
      </c>
      <c r="F4897" s="587">
        <f t="shared" si="228"/>
        <v>475995.65</v>
      </c>
      <c r="G4897" s="588">
        <v>0.32</v>
      </c>
      <c r="H4897" s="586">
        <v>5.3</v>
      </c>
      <c r="I4897" s="587">
        <f t="shared" si="229"/>
        <v>149719.69999999998</v>
      </c>
      <c r="J4897" s="589">
        <f t="shared" si="230"/>
        <v>0</v>
      </c>
    </row>
    <row r="4898" spans="1:10">
      <c r="A4898" s="584">
        <v>2016</v>
      </c>
      <c r="B4898" s="585" t="s">
        <v>1127</v>
      </c>
      <c r="C4898" s="585" t="s">
        <v>31</v>
      </c>
      <c r="D4898" s="586">
        <v>28185</v>
      </c>
      <c r="E4898" s="587">
        <v>16.88</v>
      </c>
      <c r="F4898" s="587">
        <f t="shared" si="228"/>
        <v>475762.8</v>
      </c>
      <c r="G4898" s="588">
        <v>0.34</v>
      </c>
      <c r="H4898" s="586">
        <v>8</v>
      </c>
      <c r="I4898" s="587">
        <f t="shared" si="229"/>
        <v>225480</v>
      </c>
      <c r="J4898" s="589">
        <f t="shared" si="230"/>
        <v>0</v>
      </c>
    </row>
    <row r="4899" spans="1:10">
      <c r="A4899" s="584">
        <v>2016</v>
      </c>
      <c r="B4899" s="585" t="s">
        <v>1127</v>
      </c>
      <c r="C4899" s="585" t="s">
        <v>31</v>
      </c>
      <c r="D4899" s="586">
        <v>42249</v>
      </c>
      <c r="E4899" s="587">
        <v>16.66</v>
      </c>
      <c r="F4899" s="587">
        <f t="shared" si="228"/>
        <v>703868.34</v>
      </c>
      <c r="G4899" s="588">
        <v>0.28000000000000003</v>
      </c>
      <c r="H4899" s="586">
        <v>4.3</v>
      </c>
      <c r="I4899" s="587">
        <f t="shared" si="229"/>
        <v>181670.69999999998</v>
      </c>
      <c r="J4899" s="589">
        <f t="shared" si="230"/>
        <v>0</v>
      </c>
    </row>
    <row r="4900" spans="1:10">
      <c r="A4900" s="584">
        <v>2016</v>
      </c>
      <c r="B4900" s="585" t="s">
        <v>1131</v>
      </c>
      <c r="C4900" s="585" t="s">
        <v>31</v>
      </c>
      <c r="D4900" s="586">
        <v>12991</v>
      </c>
      <c r="E4900" s="587">
        <v>25.1</v>
      </c>
      <c r="F4900" s="587">
        <f t="shared" si="228"/>
        <v>326074.10000000003</v>
      </c>
      <c r="G4900" s="588">
        <v>1.57</v>
      </c>
      <c r="H4900" s="586">
        <v>10.3</v>
      </c>
      <c r="I4900" s="587">
        <f t="shared" si="229"/>
        <v>133807.30000000002</v>
      </c>
      <c r="J4900" s="589">
        <f t="shared" si="230"/>
        <v>0</v>
      </c>
    </row>
    <row r="4901" spans="1:10">
      <c r="A4901" s="584">
        <v>2016</v>
      </c>
      <c r="B4901" s="585" t="s">
        <v>1131</v>
      </c>
      <c r="C4901" s="585" t="s">
        <v>31</v>
      </c>
      <c r="D4901" s="586">
        <v>56530</v>
      </c>
      <c r="E4901" s="587">
        <v>26.08</v>
      </c>
      <c r="F4901" s="587">
        <f t="shared" si="228"/>
        <v>1474302.4</v>
      </c>
      <c r="G4901" s="588">
        <v>1.34</v>
      </c>
      <c r="H4901" s="586">
        <v>8.5</v>
      </c>
      <c r="I4901" s="587">
        <f t="shared" si="229"/>
        <v>480505</v>
      </c>
      <c r="J4901" s="589">
        <f t="shared" si="230"/>
        <v>0</v>
      </c>
    </row>
    <row r="4902" spans="1:10">
      <c r="A4902" s="584">
        <v>2016</v>
      </c>
      <c r="B4902" s="585" t="s">
        <v>1131</v>
      </c>
      <c r="C4902" s="585" t="s">
        <v>31</v>
      </c>
      <c r="D4902" s="586">
        <v>66660</v>
      </c>
      <c r="E4902" s="587">
        <v>23.78</v>
      </c>
      <c r="F4902" s="587">
        <f t="shared" si="228"/>
        <v>1585174.8</v>
      </c>
      <c r="G4902" s="588">
        <v>1.29</v>
      </c>
      <c r="H4902" s="586">
        <v>11.7</v>
      </c>
      <c r="I4902" s="587">
        <f t="shared" si="229"/>
        <v>779922</v>
      </c>
      <c r="J4902" s="589">
        <f t="shared" si="230"/>
        <v>0</v>
      </c>
    </row>
    <row r="4903" spans="1:10">
      <c r="A4903" s="584">
        <v>2016</v>
      </c>
      <c r="B4903" s="585" t="s">
        <v>1127</v>
      </c>
      <c r="C4903" s="585" t="s">
        <v>31</v>
      </c>
      <c r="D4903" s="586">
        <v>61293</v>
      </c>
      <c r="E4903" s="587">
        <v>16.760000000000002</v>
      </c>
      <c r="F4903" s="587">
        <f t="shared" si="228"/>
        <v>1027270.68</v>
      </c>
      <c r="G4903" s="588">
        <v>0.34</v>
      </c>
      <c r="H4903" s="586">
        <v>5.3</v>
      </c>
      <c r="I4903" s="587">
        <f t="shared" si="229"/>
        <v>324852.89999999997</v>
      </c>
      <c r="J4903" s="589">
        <f t="shared" si="230"/>
        <v>0</v>
      </c>
    </row>
    <row r="4904" spans="1:10">
      <c r="A4904" s="584">
        <v>2016</v>
      </c>
      <c r="B4904" s="585" t="s">
        <v>1127</v>
      </c>
      <c r="C4904" s="585" t="s">
        <v>31</v>
      </c>
      <c r="D4904" s="586">
        <v>76627</v>
      </c>
      <c r="E4904" s="587">
        <v>18.173999999999999</v>
      </c>
      <c r="F4904" s="587">
        <f t="shared" si="228"/>
        <v>1392619.098</v>
      </c>
      <c r="G4904" s="588">
        <v>0.24</v>
      </c>
      <c r="H4904" s="586">
        <v>4.5999999999999996</v>
      </c>
      <c r="I4904" s="587">
        <f t="shared" si="229"/>
        <v>352484.19999999995</v>
      </c>
      <c r="J4904" s="589">
        <f t="shared" si="230"/>
        <v>0</v>
      </c>
    </row>
    <row r="4905" spans="1:10">
      <c r="A4905" s="584">
        <v>2016</v>
      </c>
      <c r="B4905" s="585" t="s">
        <v>1127</v>
      </c>
      <c r="C4905" s="585" t="s">
        <v>31</v>
      </c>
      <c r="D4905" s="586">
        <v>31845</v>
      </c>
      <c r="E4905" s="587">
        <v>17.158000000000001</v>
      </c>
      <c r="F4905" s="587">
        <f t="shared" si="228"/>
        <v>546396.51</v>
      </c>
      <c r="G4905" s="588">
        <v>0.28000000000000003</v>
      </c>
      <c r="H4905" s="586">
        <v>4.5</v>
      </c>
      <c r="I4905" s="587">
        <f t="shared" si="229"/>
        <v>143302.5</v>
      </c>
      <c r="J4905" s="589">
        <f t="shared" si="230"/>
        <v>0</v>
      </c>
    </row>
    <row r="4906" spans="1:10">
      <c r="A4906" s="584">
        <v>2016</v>
      </c>
      <c r="B4906" s="585" t="s">
        <v>1127</v>
      </c>
      <c r="C4906" s="585" t="s">
        <v>31</v>
      </c>
      <c r="D4906" s="586">
        <v>79908</v>
      </c>
      <c r="E4906" s="587">
        <v>17.614000000000001</v>
      </c>
      <c r="F4906" s="587">
        <f t="shared" si="228"/>
        <v>1407499.5120000001</v>
      </c>
      <c r="G4906" s="588">
        <v>0.25</v>
      </c>
      <c r="H4906" s="586">
        <v>4.3</v>
      </c>
      <c r="I4906" s="587">
        <f t="shared" si="229"/>
        <v>343604.39999999997</v>
      </c>
      <c r="J4906" s="589">
        <f t="shared" si="230"/>
        <v>0</v>
      </c>
    </row>
    <row r="4907" spans="1:10">
      <c r="A4907" s="584">
        <v>2016</v>
      </c>
      <c r="B4907" s="585" t="s">
        <v>1127</v>
      </c>
      <c r="C4907" s="585" t="s">
        <v>31</v>
      </c>
      <c r="D4907" s="586">
        <v>207339</v>
      </c>
      <c r="E4907" s="587">
        <v>17.058</v>
      </c>
      <c r="F4907" s="587">
        <f t="shared" si="228"/>
        <v>3536788.662</v>
      </c>
      <c r="G4907" s="588">
        <v>0.3</v>
      </c>
      <c r="H4907" s="586">
        <v>4.7</v>
      </c>
      <c r="I4907" s="587">
        <f t="shared" si="229"/>
        <v>974493.3</v>
      </c>
      <c r="J4907" s="589">
        <f t="shared" si="230"/>
        <v>0</v>
      </c>
    </row>
    <row r="4908" spans="1:10">
      <c r="A4908" s="584">
        <v>2016</v>
      </c>
      <c r="B4908" s="585" t="s">
        <v>1127</v>
      </c>
      <c r="C4908" s="585" t="s">
        <v>31</v>
      </c>
      <c r="D4908" s="586">
        <v>381190</v>
      </c>
      <c r="E4908" s="587">
        <v>16.664000000000001</v>
      </c>
      <c r="F4908" s="587">
        <f t="shared" si="228"/>
        <v>6352150.1600000001</v>
      </c>
      <c r="G4908" s="588">
        <v>0.38</v>
      </c>
      <c r="H4908" s="586">
        <v>4.9000000000000004</v>
      </c>
      <c r="I4908" s="587">
        <f t="shared" si="229"/>
        <v>1867831.0000000002</v>
      </c>
      <c r="J4908" s="589">
        <f t="shared" si="230"/>
        <v>0</v>
      </c>
    </row>
    <row r="4909" spans="1:10">
      <c r="A4909" s="584">
        <v>2016</v>
      </c>
      <c r="B4909" s="585" t="s">
        <v>1127</v>
      </c>
      <c r="C4909" s="585" t="s">
        <v>31</v>
      </c>
      <c r="D4909" s="586">
        <v>31707</v>
      </c>
      <c r="E4909" s="587">
        <v>17.872</v>
      </c>
      <c r="F4909" s="587">
        <f t="shared" si="228"/>
        <v>566667.50399999996</v>
      </c>
      <c r="G4909" s="588">
        <v>0.32</v>
      </c>
      <c r="H4909" s="586">
        <v>4.5</v>
      </c>
      <c r="I4909" s="587">
        <f t="shared" si="229"/>
        <v>142681.5</v>
      </c>
      <c r="J4909" s="589">
        <f t="shared" si="230"/>
        <v>0</v>
      </c>
    </row>
    <row r="4910" spans="1:10">
      <c r="A4910" s="584">
        <v>2016</v>
      </c>
      <c r="B4910" s="585" t="s">
        <v>1131</v>
      </c>
      <c r="C4910" s="585" t="s">
        <v>31</v>
      </c>
      <c r="D4910" s="586">
        <v>23471</v>
      </c>
      <c r="E4910" s="587">
        <v>26.186</v>
      </c>
      <c r="F4910" s="587">
        <f t="shared" si="228"/>
        <v>614611.60600000003</v>
      </c>
      <c r="G4910" s="588">
        <v>3.01</v>
      </c>
      <c r="H4910" s="586">
        <v>7.59</v>
      </c>
      <c r="I4910" s="587">
        <f t="shared" si="229"/>
        <v>178144.88999999998</v>
      </c>
      <c r="J4910" s="589">
        <f t="shared" si="230"/>
        <v>0</v>
      </c>
    </row>
    <row r="4911" spans="1:10">
      <c r="A4911" s="584">
        <v>2016</v>
      </c>
      <c r="B4911" s="585" t="s">
        <v>1131</v>
      </c>
      <c r="C4911" s="585" t="s">
        <v>31</v>
      </c>
      <c r="D4911" s="586">
        <v>21516</v>
      </c>
      <c r="E4911" s="587">
        <v>25.835999999999999</v>
      </c>
      <c r="F4911" s="587">
        <f t="shared" si="228"/>
        <v>555887.37599999993</v>
      </c>
      <c r="G4911" s="588">
        <v>2.74</v>
      </c>
      <c r="H4911" s="586">
        <v>7.91</v>
      </c>
      <c r="I4911" s="587">
        <f t="shared" si="229"/>
        <v>170191.56</v>
      </c>
      <c r="J4911" s="589">
        <f t="shared" si="230"/>
        <v>0</v>
      </c>
    </row>
    <row r="4912" spans="1:10">
      <c r="A4912" s="584">
        <v>2016</v>
      </c>
      <c r="B4912" s="585" t="s">
        <v>1131</v>
      </c>
      <c r="C4912" s="585" t="s">
        <v>31</v>
      </c>
      <c r="D4912" s="586">
        <v>112251</v>
      </c>
      <c r="E4912" s="587">
        <v>25.058</v>
      </c>
      <c r="F4912" s="587">
        <f t="shared" si="228"/>
        <v>2812785.5580000002</v>
      </c>
      <c r="G4912" s="588">
        <v>4.3499999999999996</v>
      </c>
      <c r="H4912" s="586">
        <v>9.25</v>
      </c>
      <c r="I4912" s="587">
        <f t="shared" si="229"/>
        <v>1038321.75</v>
      </c>
      <c r="J4912" s="589">
        <f t="shared" si="230"/>
        <v>0</v>
      </c>
    </row>
    <row r="4913" spans="1:10">
      <c r="A4913" s="584">
        <v>2016</v>
      </c>
      <c r="B4913" s="585" t="s">
        <v>1131</v>
      </c>
      <c r="C4913" s="585" t="s">
        <v>31</v>
      </c>
      <c r="D4913" s="586">
        <v>40357</v>
      </c>
      <c r="E4913" s="587">
        <v>26.167999999999999</v>
      </c>
      <c r="F4913" s="587">
        <f t="shared" si="228"/>
        <v>1056061.976</v>
      </c>
      <c r="G4913" s="588">
        <v>3.67</v>
      </c>
      <c r="H4913" s="586">
        <v>8.06</v>
      </c>
      <c r="I4913" s="587">
        <f t="shared" si="229"/>
        <v>325277.42000000004</v>
      </c>
      <c r="J4913" s="589">
        <f t="shared" si="230"/>
        <v>0</v>
      </c>
    </row>
    <row r="4914" spans="1:10">
      <c r="A4914" s="584">
        <v>2016</v>
      </c>
      <c r="B4914" s="585" t="s">
        <v>1133</v>
      </c>
      <c r="C4914" s="585" t="s">
        <v>31</v>
      </c>
      <c r="D4914" s="586">
        <v>8553</v>
      </c>
      <c r="E4914" s="587">
        <v>15</v>
      </c>
      <c r="F4914" s="587">
        <f t="shared" si="228"/>
        <v>128295</v>
      </c>
      <c r="G4914" s="588">
        <v>0.16</v>
      </c>
      <c r="H4914" s="586">
        <v>8.8000000000000007</v>
      </c>
      <c r="I4914" s="587">
        <f t="shared" si="229"/>
        <v>75266.400000000009</v>
      </c>
      <c r="J4914" s="589">
        <f t="shared" si="230"/>
        <v>1</v>
      </c>
    </row>
    <row r="4915" spans="1:10">
      <c r="A4915" s="584">
        <v>2016</v>
      </c>
      <c r="B4915" s="585" t="s">
        <v>1129</v>
      </c>
      <c r="C4915" s="585" t="s">
        <v>31</v>
      </c>
      <c r="D4915" s="586">
        <v>3158</v>
      </c>
      <c r="E4915" s="587">
        <v>15</v>
      </c>
      <c r="F4915" s="587">
        <f t="shared" si="228"/>
        <v>47370</v>
      </c>
      <c r="G4915" s="588">
        <v>0.16</v>
      </c>
      <c r="H4915" s="586">
        <v>8.8000000000000007</v>
      </c>
      <c r="I4915" s="587">
        <f t="shared" si="229"/>
        <v>27790.400000000001</v>
      </c>
      <c r="J4915" s="589">
        <f t="shared" si="230"/>
        <v>0</v>
      </c>
    </row>
    <row r="4916" spans="1:10">
      <c r="A4916" s="584">
        <v>2016</v>
      </c>
      <c r="B4916" s="585" t="s">
        <v>1133</v>
      </c>
      <c r="C4916" s="585" t="s">
        <v>31</v>
      </c>
      <c r="D4916" s="586">
        <v>399105</v>
      </c>
      <c r="E4916" s="587">
        <v>13.14</v>
      </c>
      <c r="F4916" s="587">
        <f t="shared" si="228"/>
        <v>5244239.7</v>
      </c>
      <c r="G4916" s="588">
        <v>1.06</v>
      </c>
      <c r="H4916" s="586">
        <v>11.5</v>
      </c>
      <c r="I4916" s="587">
        <f t="shared" si="229"/>
        <v>4589707.5</v>
      </c>
      <c r="J4916" s="589">
        <f t="shared" si="230"/>
        <v>1</v>
      </c>
    </row>
    <row r="4917" spans="1:10">
      <c r="A4917" s="584">
        <v>2016</v>
      </c>
      <c r="B4917" s="585" t="s">
        <v>1131</v>
      </c>
      <c r="C4917" s="585" t="s">
        <v>31</v>
      </c>
      <c r="D4917" s="586">
        <v>35378</v>
      </c>
      <c r="E4917" s="587">
        <v>22.327999999999999</v>
      </c>
      <c r="F4917" s="587">
        <f t="shared" si="228"/>
        <v>789919.98399999994</v>
      </c>
      <c r="G4917" s="588">
        <v>0.53</v>
      </c>
      <c r="H4917" s="586">
        <v>12.9</v>
      </c>
      <c r="I4917" s="587">
        <f t="shared" si="229"/>
        <v>456376.2</v>
      </c>
      <c r="J4917" s="589">
        <f t="shared" si="230"/>
        <v>0</v>
      </c>
    </row>
    <row r="4918" spans="1:10">
      <c r="A4918" s="584">
        <v>2016</v>
      </c>
      <c r="B4918" s="585" t="s">
        <v>1131</v>
      </c>
      <c r="C4918" s="585" t="s">
        <v>31</v>
      </c>
      <c r="D4918" s="586">
        <v>99191</v>
      </c>
      <c r="E4918" s="587">
        <v>23.42</v>
      </c>
      <c r="F4918" s="587">
        <f t="shared" si="228"/>
        <v>2323053.2200000002</v>
      </c>
      <c r="G4918" s="588">
        <v>1.06</v>
      </c>
      <c r="H4918" s="586">
        <v>13.2</v>
      </c>
      <c r="I4918" s="587">
        <f t="shared" si="229"/>
        <v>1309321.2</v>
      </c>
      <c r="J4918" s="589">
        <f t="shared" si="230"/>
        <v>0</v>
      </c>
    </row>
    <row r="4919" spans="1:10">
      <c r="A4919" s="584">
        <v>2016</v>
      </c>
      <c r="B4919" s="585" t="s">
        <v>1131</v>
      </c>
      <c r="C4919" s="585" t="s">
        <v>31</v>
      </c>
      <c r="D4919" s="586">
        <v>59849</v>
      </c>
      <c r="E4919" s="587">
        <v>22.542000000000002</v>
      </c>
      <c r="F4919" s="587">
        <f t="shared" si="228"/>
        <v>1349116.1580000001</v>
      </c>
      <c r="G4919" s="588">
        <v>0.42</v>
      </c>
      <c r="H4919" s="586">
        <v>8.1</v>
      </c>
      <c r="I4919" s="587">
        <f t="shared" si="229"/>
        <v>484776.89999999997</v>
      </c>
      <c r="J4919" s="589">
        <f t="shared" si="230"/>
        <v>0</v>
      </c>
    </row>
    <row r="4920" spans="1:10">
      <c r="A4920" s="584">
        <v>2016</v>
      </c>
      <c r="B4920" s="585" t="s">
        <v>1131</v>
      </c>
      <c r="C4920" s="585" t="s">
        <v>31</v>
      </c>
      <c r="D4920" s="586">
        <v>159775</v>
      </c>
      <c r="E4920" s="587">
        <v>20.673999999999999</v>
      </c>
      <c r="F4920" s="587">
        <f t="shared" si="228"/>
        <v>3303188.35</v>
      </c>
      <c r="G4920" s="588">
        <v>0.39</v>
      </c>
      <c r="H4920" s="586">
        <v>13.5</v>
      </c>
      <c r="I4920" s="587">
        <f t="shared" si="229"/>
        <v>2156962.5</v>
      </c>
      <c r="J4920" s="589">
        <f t="shared" si="230"/>
        <v>0</v>
      </c>
    </row>
    <row r="4921" spans="1:10">
      <c r="A4921" s="584">
        <v>2016</v>
      </c>
      <c r="B4921" s="585" t="s">
        <v>1131</v>
      </c>
      <c r="C4921" s="585" t="s">
        <v>31</v>
      </c>
      <c r="D4921" s="586">
        <v>48398</v>
      </c>
      <c r="E4921" s="587">
        <v>22.462</v>
      </c>
      <c r="F4921" s="587">
        <f t="shared" si="228"/>
        <v>1087115.8759999999</v>
      </c>
      <c r="G4921" s="588">
        <v>0.52</v>
      </c>
      <c r="H4921" s="586">
        <v>13.1</v>
      </c>
      <c r="I4921" s="587">
        <f t="shared" si="229"/>
        <v>634013.79999999993</v>
      </c>
      <c r="J4921" s="589">
        <f t="shared" si="230"/>
        <v>0</v>
      </c>
    </row>
    <row r="4922" spans="1:10">
      <c r="A4922" s="584">
        <v>2016</v>
      </c>
      <c r="B4922" s="585" t="s">
        <v>1127</v>
      </c>
      <c r="C4922" s="585" t="s">
        <v>31</v>
      </c>
      <c r="D4922" s="586">
        <v>79676</v>
      </c>
      <c r="E4922" s="587">
        <v>20.167999999999999</v>
      </c>
      <c r="F4922" s="587">
        <f t="shared" si="228"/>
        <v>1606905.568</v>
      </c>
      <c r="G4922" s="588">
        <v>1.03</v>
      </c>
      <c r="H4922" s="586">
        <v>9</v>
      </c>
      <c r="I4922" s="587">
        <f t="shared" si="229"/>
        <v>717084</v>
      </c>
      <c r="J4922" s="589">
        <f t="shared" si="230"/>
        <v>0</v>
      </c>
    </row>
    <row r="4923" spans="1:10">
      <c r="A4923" s="584">
        <v>2016</v>
      </c>
      <c r="B4923" s="585" t="s">
        <v>1131</v>
      </c>
      <c r="C4923" s="585" t="s">
        <v>31</v>
      </c>
      <c r="D4923" s="586">
        <v>22311</v>
      </c>
      <c r="E4923" s="587">
        <v>23.04</v>
      </c>
      <c r="F4923" s="587">
        <f t="shared" si="228"/>
        <v>514045.44</v>
      </c>
      <c r="G4923" s="588">
        <v>2.92</v>
      </c>
      <c r="H4923" s="586">
        <v>8.1999999999999993</v>
      </c>
      <c r="I4923" s="587">
        <f t="shared" si="229"/>
        <v>182950.19999999998</v>
      </c>
      <c r="J4923" s="589">
        <f t="shared" si="230"/>
        <v>0</v>
      </c>
    </row>
    <row r="4924" spans="1:10">
      <c r="A4924" s="584">
        <v>2016</v>
      </c>
      <c r="B4924" s="585" t="s">
        <v>1131</v>
      </c>
      <c r="C4924" s="585" t="s">
        <v>31</v>
      </c>
      <c r="D4924" s="586">
        <v>36272</v>
      </c>
      <c r="E4924" s="587">
        <v>22.28</v>
      </c>
      <c r="F4924" s="587">
        <f t="shared" si="228"/>
        <v>808140.16</v>
      </c>
      <c r="G4924" s="588">
        <v>3.15</v>
      </c>
      <c r="H4924" s="586">
        <v>8.8000000000000007</v>
      </c>
      <c r="I4924" s="587">
        <f t="shared" si="229"/>
        <v>319193.60000000003</v>
      </c>
      <c r="J4924" s="589">
        <f t="shared" si="230"/>
        <v>0</v>
      </c>
    </row>
    <row r="4925" spans="1:10">
      <c r="A4925" s="584">
        <v>2016</v>
      </c>
      <c r="B4925" s="585" t="s">
        <v>1131</v>
      </c>
      <c r="C4925" s="585" t="s">
        <v>31</v>
      </c>
      <c r="D4925" s="586">
        <v>17089</v>
      </c>
      <c r="E4925" s="587">
        <v>22.41</v>
      </c>
      <c r="F4925" s="587">
        <f t="shared" si="228"/>
        <v>382964.49</v>
      </c>
      <c r="G4925" s="588">
        <v>3.27</v>
      </c>
      <c r="H4925" s="586">
        <v>7.8</v>
      </c>
      <c r="I4925" s="587">
        <f t="shared" si="229"/>
        <v>133294.19999999998</v>
      </c>
      <c r="J4925" s="589">
        <f t="shared" si="230"/>
        <v>0</v>
      </c>
    </row>
    <row r="4926" spans="1:10">
      <c r="A4926" s="584">
        <v>2016</v>
      </c>
      <c r="B4926" s="585" t="s">
        <v>1127</v>
      </c>
      <c r="C4926" s="585" t="s">
        <v>31</v>
      </c>
      <c r="D4926" s="586">
        <v>81207</v>
      </c>
      <c r="E4926" s="587">
        <v>17.920000000000002</v>
      </c>
      <c r="F4926" s="587">
        <f t="shared" si="228"/>
        <v>1455229.4400000002</v>
      </c>
      <c r="G4926" s="588">
        <v>0.27</v>
      </c>
      <c r="H4926" s="586">
        <v>5.2</v>
      </c>
      <c r="I4926" s="587">
        <f t="shared" si="229"/>
        <v>422276.4</v>
      </c>
      <c r="J4926" s="589">
        <f t="shared" si="230"/>
        <v>0</v>
      </c>
    </row>
    <row r="4927" spans="1:10">
      <c r="A4927" s="584">
        <v>2016</v>
      </c>
      <c r="B4927" s="585" t="s">
        <v>1127</v>
      </c>
      <c r="C4927" s="585" t="s">
        <v>31</v>
      </c>
      <c r="D4927" s="586">
        <v>163711</v>
      </c>
      <c r="E4927" s="587">
        <v>16.96</v>
      </c>
      <c r="F4927" s="587">
        <f t="shared" si="228"/>
        <v>2776538.56</v>
      </c>
      <c r="G4927" s="588">
        <v>0.3</v>
      </c>
      <c r="H4927" s="586">
        <v>5.6</v>
      </c>
      <c r="I4927" s="587">
        <f t="shared" si="229"/>
        <v>916781.6</v>
      </c>
      <c r="J4927" s="589">
        <f t="shared" si="230"/>
        <v>0</v>
      </c>
    </row>
    <row r="4928" spans="1:10">
      <c r="A4928" s="584">
        <v>2016</v>
      </c>
      <c r="B4928" s="585" t="s">
        <v>1127</v>
      </c>
      <c r="C4928" s="585" t="s">
        <v>31</v>
      </c>
      <c r="D4928" s="586">
        <v>65484</v>
      </c>
      <c r="E4928" s="587">
        <v>17.47</v>
      </c>
      <c r="F4928" s="587">
        <f t="shared" si="228"/>
        <v>1144005.48</v>
      </c>
      <c r="G4928" s="588">
        <v>0.21</v>
      </c>
      <c r="H4928" s="586">
        <v>4.4000000000000004</v>
      </c>
      <c r="I4928" s="587">
        <f t="shared" si="229"/>
        <v>288129.60000000003</v>
      </c>
      <c r="J4928" s="589">
        <f t="shared" si="230"/>
        <v>0</v>
      </c>
    </row>
    <row r="4929" spans="1:10">
      <c r="A4929" s="584">
        <v>2016</v>
      </c>
      <c r="B4929" s="585" t="s">
        <v>1127</v>
      </c>
      <c r="C4929" s="585" t="s">
        <v>31</v>
      </c>
      <c r="D4929" s="586">
        <v>65346</v>
      </c>
      <c r="E4929" s="587">
        <v>16.79</v>
      </c>
      <c r="F4929" s="587">
        <f t="shared" si="228"/>
        <v>1097159.3399999999</v>
      </c>
      <c r="G4929" s="588">
        <v>0.3</v>
      </c>
      <c r="H4929" s="586">
        <v>5.8</v>
      </c>
      <c r="I4929" s="587">
        <f t="shared" si="229"/>
        <v>379006.8</v>
      </c>
      <c r="J4929" s="589">
        <f t="shared" si="230"/>
        <v>0</v>
      </c>
    </row>
    <row r="4930" spans="1:10">
      <c r="A4930" s="584">
        <v>2016</v>
      </c>
      <c r="B4930" s="585" t="s">
        <v>1127</v>
      </c>
      <c r="C4930" s="585" t="s">
        <v>31</v>
      </c>
      <c r="D4930" s="586">
        <v>32745</v>
      </c>
      <c r="E4930" s="587">
        <v>18.22</v>
      </c>
      <c r="F4930" s="587">
        <f t="shared" si="228"/>
        <v>596613.89999999991</v>
      </c>
      <c r="G4930" s="588">
        <v>0.21</v>
      </c>
      <c r="H4930" s="586">
        <v>4.5</v>
      </c>
      <c r="I4930" s="587">
        <f t="shared" si="229"/>
        <v>147352.5</v>
      </c>
      <c r="J4930" s="589">
        <f t="shared" si="230"/>
        <v>0</v>
      </c>
    </row>
    <row r="4931" spans="1:10">
      <c r="A4931" s="584">
        <v>2016</v>
      </c>
      <c r="B4931" s="585" t="s">
        <v>1133</v>
      </c>
      <c r="C4931" s="585" t="s">
        <v>31</v>
      </c>
      <c r="D4931" s="586">
        <v>600728</v>
      </c>
      <c r="E4931" s="587">
        <v>12.36</v>
      </c>
      <c r="F4931" s="587">
        <f t="shared" ref="F4931:F4994" si="231">E4931*D4931</f>
        <v>7424998.0800000001</v>
      </c>
      <c r="G4931" s="588">
        <v>1.2</v>
      </c>
      <c r="H4931" s="586">
        <v>20.2</v>
      </c>
      <c r="I4931" s="587">
        <f t="shared" ref="I4931:I4994" si="232">H4931*D4931</f>
        <v>12134705.6</v>
      </c>
      <c r="J4931" s="589">
        <f t="shared" ref="J4931:J4994" si="233">IF(B4931="LIG",1,0)</f>
        <v>1</v>
      </c>
    </row>
    <row r="4932" spans="1:10">
      <c r="A4932" s="584">
        <v>2016</v>
      </c>
      <c r="B4932" s="585" t="s">
        <v>1127</v>
      </c>
      <c r="C4932" s="585" t="s">
        <v>31</v>
      </c>
      <c r="D4932" s="586">
        <v>49392</v>
      </c>
      <c r="E4932" s="587">
        <v>17.760000000000002</v>
      </c>
      <c r="F4932" s="587">
        <f t="shared" si="231"/>
        <v>877201.92000000004</v>
      </c>
      <c r="G4932" s="588">
        <v>0.24</v>
      </c>
      <c r="H4932" s="586">
        <v>5.6</v>
      </c>
      <c r="I4932" s="587">
        <f t="shared" si="232"/>
        <v>276595.19999999995</v>
      </c>
      <c r="J4932" s="589">
        <f t="shared" si="233"/>
        <v>0</v>
      </c>
    </row>
    <row r="4933" spans="1:10">
      <c r="A4933" s="584">
        <v>2016</v>
      </c>
      <c r="B4933" s="585" t="s">
        <v>1127</v>
      </c>
      <c r="C4933" s="585" t="s">
        <v>31</v>
      </c>
      <c r="D4933" s="586">
        <v>32878</v>
      </c>
      <c r="E4933" s="587">
        <v>18</v>
      </c>
      <c r="F4933" s="587">
        <f t="shared" si="231"/>
        <v>591804</v>
      </c>
      <c r="G4933" s="588">
        <v>0.34</v>
      </c>
      <c r="H4933" s="586">
        <v>5</v>
      </c>
      <c r="I4933" s="587">
        <f t="shared" si="232"/>
        <v>164390</v>
      </c>
      <c r="J4933" s="589">
        <f t="shared" si="233"/>
        <v>0</v>
      </c>
    </row>
    <row r="4934" spans="1:10">
      <c r="A4934" s="584">
        <v>2016</v>
      </c>
      <c r="B4934" s="585" t="s">
        <v>1127</v>
      </c>
      <c r="C4934" s="585" t="s">
        <v>31</v>
      </c>
      <c r="D4934" s="586">
        <v>16473</v>
      </c>
      <c r="E4934" s="587">
        <v>17.670000000000002</v>
      </c>
      <c r="F4934" s="587">
        <f t="shared" si="231"/>
        <v>291077.91000000003</v>
      </c>
      <c r="G4934" s="588">
        <v>0.23</v>
      </c>
      <c r="H4934" s="586">
        <v>6</v>
      </c>
      <c r="I4934" s="587">
        <f t="shared" si="232"/>
        <v>98838</v>
      </c>
      <c r="J4934" s="589">
        <f t="shared" si="233"/>
        <v>0</v>
      </c>
    </row>
    <row r="4935" spans="1:10">
      <c r="A4935" s="584">
        <v>2016</v>
      </c>
      <c r="B4935" s="585" t="s">
        <v>1127</v>
      </c>
      <c r="C4935" s="585" t="s">
        <v>31</v>
      </c>
      <c r="D4935" s="586">
        <v>49192</v>
      </c>
      <c r="E4935" s="587">
        <v>18.03</v>
      </c>
      <c r="F4935" s="587">
        <f t="shared" si="231"/>
        <v>886931.76</v>
      </c>
      <c r="G4935" s="588">
        <v>0.3</v>
      </c>
      <c r="H4935" s="586">
        <v>5</v>
      </c>
      <c r="I4935" s="587">
        <f t="shared" si="232"/>
        <v>245960</v>
      </c>
      <c r="J4935" s="589">
        <f t="shared" si="233"/>
        <v>0</v>
      </c>
    </row>
    <row r="4936" spans="1:10">
      <c r="A4936" s="584">
        <v>2016</v>
      </c>
      <c r="B4936" s="585" t="s">
        <v>1127</v>
      </c>
      <c r="C4936" s="585" t="s">
        <v>31</v>
      </c>
      <c r="D4936" s="586">
        <v>65791</v>
      </c>
      <c r="E4936" s="587">
        <v>17.46</v>
      </c>
      <c r="F4936" s="587">
        <f t="shared" si="231"/>
        <v>1148710.8600000001</v>
      </c>
      <c r="G4936" s="588">
        <v>0.2</v>
      </c>
      <c r="H4936" s="586">
        <v>4.5</v>
      </c>
      <c r="I4936" s="587">
        <f t="shared" si="232"/>
        <v>296059.5</v>
      </c>
      <c r="J4936" s="589">
        <f t="shared" si="233"/>
        <v>0</v>
      </c>
    </row>
    <row r="4937" spans="1:10">
      <c r="A4937" s="584">
        <v>2016</v>
      </c>
      <c r="B4937" s="585" t="s">
        <v>1127</v>
      </c>
      <c r="C4937" s="585" t="s">
        <v>31</v>
      </c>
      <c r="D4937" s="586">
        <v>16376</v>
      </c>
      <c r="E4937" s="587">
        <v>17.78</v>
      </c>
      <c r="F4937" s="587">
        <f t="shared" si="231"/>
        <v>291165.28000000003</v>
      </c>
      <c r="G4937" s="588">
        <v>0.3</v>
      </c>
      <c r="H4937" s="586">
        <v>5.2</v>
      </c>
      <c r="I4937" s="587">
        <f t="shared" si="232"/>
        <v>85155.199999999997</v>
      </c>
      <c r="J4937" s="589">
        <f t="shared" si="233"/>
        <v>0</v>
      </c>
    </row>
    <row r="4938" spans="1:10">
      <c r="A4938" s="584">
        <v>2016</v>
      </c>
      <c r="B4938" s="585" t="s">
        <v>1127</v>
      </c>
      <c r="C4938" s="585" t="s">
        <v>31</v>
      </c>
      <c r="D4938" s="586">
        <v>32641</v>
      </c>
      <c r="E4938" s="587">
        <v>17.62</v>
      </c>
      <c r="F4938" s="587">
        <f t="shared" si="231"/>
        <v>575134.42000000004</v>
      </c>
      <c r="G4938" s="588">
        <v>0.24</v>
      </c>
      <c r="H4938" s="586">
        <v>6.3</v>
      </c>
      <c r="I4938" s="587">
        <f t="shared" si="232"/>
        <v>205638.3</v>
      </c>
      <c r="J4938" s="589">
        <f t="shared" si="233"/>
        <v>0</v>
      </c>
    </row>
    <row r="4939" spans="1:10">
      <c r="A4939" s="584">
        <v>2016</v>
      </c>
      <c r="B4939" s="585" t="s">
        <v>1131</v>
      </c>
      <c r="C4939" s="585" t="s">
        <v>31</v>
      </c>
      <c r="D4939" s="586">
        <v>87974</v>
      </c>
      <c r="E4939" s="587">
        <v>22.82</v>
      </c>
      <c r="F4939" s="587">
        <f t="shared" si="231"/>
        <v>2007566.68</v>
      </c>
      <c r="G4939" s="588">
        <v>3.85</v>
      </c>
      <c r="H4939" s="586">
        <v>9.8000000000000007</v>
      </c>
      <c r="I4939" s="587">
        <f t="shared" si="232"/>
        <v>862145.20000000007</v>
      </c>
      <c r="J4939" s="589">
        <f t="shared" si="233"/>
        <v>0</v>
      </c>
    </row>
    <row r="4940" spans="1:10">
      <c r="A4940" s="584">
        <v>2016</v>
      </c>
      <c r="B4940" s="585" t="s">
        <v>1131</v>
      </c>
      <c r="C4940" s="585" t="s">
        <v>31</v>
      </c>
      <c r="D4940" s="586">
        <v>47705</v>
      </c>
      <c r="E4940" s="587">
        <v>23.31</v>
      </c>
      <c r="F4940" s="587">
        <f t="shared" si="231"/>
        <v>1112003.55</v>
      </c>
      <c r="G4940" s="588">
        <v>3.44</v>
      </c>
      <c r="H4940" s="586">
        <v>7.8</v>
      </c>
      <c r="I4940" s="587">
        <f t="shared" si="232"/>
        <v>372099</v>
      </c>
      <c r="J4940" s="589">
        <f t="shared" si="233"/>
        <v>0</v>
      </c>
    </row>
    <row r="4941" spans="1:10">
      <c r="A4941" s="584">
        <v>2016</v>
      </c>
      <c r="B4941" s="585" t="s">
        <v>1127</v>
      </c>
      <c r="C4941" s="585" t="s">
        <v>31</v>
      </c>
      <c r="D4941" s="586">
        <v>109683</v>
      </c>
      <c r="E4941" s="587">
        <v>17.736000000000001</v>
      </c>
      <c r="F4941" s="587">
        <f t="shared" si="231"/>
        <v>1945337.6880000001</v>
      </c>
      <c r="G4941" s="588">
        <v>0.24</v>
      </c>
      <c r="H4941" s="586">
        <v>5.7</v>
      </c>
      <c r="I4941" s="587">
        <f t="shared" si="232"/>
        <v>625193.1</v>
      </c>
      <c r="J4941" s="589">
        <f t="shared" si="233"/>
        <v>0</v>
      </c>
    </row>
    <row r="4942" spans="1:10">
      <c r="A4942" s="584">
        <v>2016</v>
      </c>
      <c r="B4942" s="585" t="s">
        <v>1127</v>
      </c>
      <c r="C4942" s="585" t="s">
        <v>31</v>
      </c>
      <c r="D4942" s="586">
        <v>110582</v>
      </c>
      <c r="E4942" s="587">
        <v>17.974</v>
      </c>
      <c r="F4942" s="587">
        <f t="shared" si="231"/>
        <v>1987600.868</v>
      </c>
      <c r="G4942" s="588">
        <v>0.28000000000000003</v>
      </c>
      <c r="H4942" s="586">
        <v>5</v>
      </c>
      <c r="I4942" s="587">
        <f t="shared" si="232"/>
        <v>552910</v>
      </c>
      <c r="J4942" s="589">
        <f t="shared" si="233"/>
        <v>0</v>
      </c>
    </row>
    <row r="4943" spans="1:10">
      <c r="A4943" s="584">
        <v>2016</v>
      </c>
      <c r="B4943" s="585" t="s">
        <v>1127</v>
      </c>
      <c r="C4943" s="585" t="s">
        <v>31</v>
      </c>
      <c r="D4943" s="586">
        <v>66008</v>
      </c>
      <c r="E4943" s="587">
        <v>16.852</v>
      </c>
      <c r="F4943" s="587">
        <f t="shared" si="231"/>
        <v>1112366.8160000001</v>
      </c>
      <c r="G4943" s="588">
        <v>0.3</v>
      </c>
      <c r="H4943" s="586">
        <v>5.2</v>
      </c>
      <c r="I4943" s="587">
        <f t="shared" si="232"/>
        <v>343241.60000000003</v>
      </c>
      <c r="J4943" s="589">
        <f t="shared" si="233"/>
        <v>0</v>
      </c>
    </row>
    <row r="4944" spans="1:10">
      <c r="A4944" s="584">
        <v>2016</v>
      </c>
      <c r="B4944" s="585" t="s">
        <v>1131</v>
      </c>
      <c r="C4944" s="585" t="s">
        <v>31</v>
      </c>
      <c r="D4944" s="586">
        <v>52522</v>
      </c>
      <c r="E4944" s="587">
        <v>23.11</v>
      </c>
      <c r="F4944" s="587">
        <f t="shared" si="231"/>
        <v>1213783.42</v>
      </c>
      <c r="G4944" s="588">
        <v>2.91</v>
      </c>
      <c r="H4944" s="586">
        <v>8.1</v>
      </c>
      <c r="I4944" s="587">
        <f t="shared" si="232"/>
        <v>425428.19999999995</v>
      </c>
      <c r="J4944" s="589">
        <f t="shared" si="233"/>
        <v>0</v>
      </c>
    </row>
    <row r="4945" spans="1:10">
      <c r="A4945" s="584">
        <v>2016</v>
      </c>
      <c r="B4945" s="585" t="s">
        <v>1131</v>
      </c>
      <c r="C4945" s="585" t="s">
        <v>31</v>
      </c>
      <c r="D4945" s="586">
        <v>31720</v>
      </c>
      <c r="E4945" s="587">
        <v>22.86</v>
      </c>
      <c r="F4945" s="587">
        <f t="shared" si="231"/>
        <v>725119.2</v>
      </c>
      <c r="G4945" s="588">
        <v>2.61</v>
      </c>
      <c r="H4945" s="586">
        <v>8.4</v>
      </c>
      <c r="I4945" s="587">
        <f t="shared" si="232"/>
        <v>266448</v>
      </c>
      <c r="J4945" s="589">
        <f t="shared" si="233"/>
        <v>0</v>
      </c>
    </row>
    <row r="4946" spans="1:10">
      <c r="A4946" s="584">
        <v>2016</v>
      </c>
      <c r="B4946" s="585" t="s">
        <v>1131</v>
      </c>
      <c r="C4946" s="585" t="s">
        <v>31</v>
      </c>
      <c r="D4946" s="586">
        <v>42320</v>
      </c>
      <c r="E4946" s="587">
        <v>23.65</v>
      </c>
      <c r="F4946" s="587">
        <f t="shared" si="231"/>
        <v>1000867.9999999999</v>
      </c>
      <c r="G4946" s="588">
        <v>2.93</v>
      </c>
      <c r="H4946" s="586">
        <v>8.1999999999999993</v>
      </c>
      <c r="I4946" s="587">
        <f t="shared" si="232"/>
        <v>347023.99999999994</v>
      </c>
      <c r="J4946" s="589">
        <f t="shared" si="233"/>
        <v>0</v>
      </c>
    </row>
    <row r="4947" spans="1:10">
      <c r="A4947" s="584">
        <v>2016</v>
      </c>
      <c r="B4947" s="585" t="s">
        <v>1133</v>
      </c>
      <c r="C4947" s="585" t="s">
        <v>31</v>
      </c>
      <c r="D4947" s="586">
        <v>192689</v>
      </c>
      <c r="E4947" s="587">
        <v>13.584</v>
      </c>
      <c r="F4947" s="587">
        <f t="shared" si="231"/>
        <v>2617487.3759999997</v>
      </c>
      <c r="G4947" s="588">
        <v>0.88</v>
      </c>
      <c r="H4947" s="586">
        <v>15.4</v>
      </c>
      <c r="I4947" s="587">
        <f t="shared" si="232"/>
        <v>2967410.6</v>
      </c>
      <c r="J4947" s="589">
        <f t="shared" si="233"/>
        <v>1</v>
      </c>
    </row>
    <row r="4948" spans="1:10">
      <c r="A4948" s="584">
        <v>2016</v>
      </c>
      <c r="B4948" s="585" t="s">
        <v>1131</v>
      </c>
      <c r="C4948" s="585" t="s">
        <v>31</v>
      </c>
      <c r="D4948" s="586">
        <v>26103</v>
      </c>
      <c r="E4948" s="587">
        <v>25.19</v>
      </c>
      <c r="F4948" s="587">
        <f t="shared" si="231"/>
        <v>657534.57000000007</v>
      </c>
      <c r="G4948" s="588">
        <v>0.8</v>
      </c>
      <c r="H4948" s="586">
        <v>10.1</v>
      </c>
      <c r="I4948" s="587">
        <f t="shared" si="232"/>
        <v>263640.3</v>
      </c>
      <c r="J4948" s="589">
        <f t="shared" si="233"/>
        <v>0</v>
      </c>
    </row>
    <row r="4949" spans="1:10">
      <c r="A4949" s="584">
        <v>2016</v>
      </c>
      <c r="B4949" s="585" t="s">
        <v>1131</v>
      </c>
      <c r="C4949" s="585" t="s">
        <v>31</v>
      </c>
      <c r="D4949" s="586">
        <v>11289</v>
      </c>
      <c r="E4949" s="587">
        <v>24.678000000000001</v>
      </c>
      <c r="F4949" s="587">
        <f t="shared" si="231"/>
        <v>278589.94199999998</v>
      </c>
      <c r="G4949" s="588">
        <v>0.85</v>
      </c>
      <c r="H4949" s="586">
        <v>11.7</v>
      </c>
      <c r="I4949" s="587">
        <f t="shared" si="232"/>
        <v>132081.29999999999</v>
      </c>
      <c r="J4949" s="589">
        <f t="shared" si="233"/>
        <v>0</v>
      </c>
    </row>
    <row r="4950" spans="1:10">
      <c r="A4950" s="584">
        <v>2016</v>
      </c>
      <c r="B4950" s="585" t="s">
        <v>1131</v>
      </c>
      <c r="C4950" s="585" t="s">
        <v>31</v>
      </c>
      <c r="D4950" s="586">
        <v>10130</v>
      </c>
      <c r="E4950" s="587">
        <v>23.603999999999999</v>
      </c>
      <c r="F4950" s="587">
        <f t="shared" si="231"/>
        <v>239108.52</v>
      </c>
      <c r="G4950" s="588">
        <v>0.73</v>
      </c>
      <c r="H4950" s="586">
        <v>20.399999999999999</v>
      </c>
      <c r="I4950" s="587">
        <f t="shared" si="232"/>
        <v>206652</v>
      </c>
      <c r="J4950" s="589">
        <f t="shared" si="233"/>
        <v>0</v>
      </c>
    </row>
    <row r="4951" spans="1:10">
      <c r="A4951" s="584">
        <v>2016</v>
      </c>
      <c r="B4951" s="585" t="s">
        <v>1131</v>
      </c>
      <c r="C4951" s="585" t="s">
        <v>31</v>
      </c>
      <c r="D4951" s="586">
        <v>12445</v>
      </c>
      <c r="E4951" s="587">
        <v>26.132000000000001</v>
      </c>
      <c r="F4951" s="587">
        <f t="shared" si="231"/>
        <v>325212.74</v>
      </c>
      <c r="G4951" s="588">
        <v>0.64</v>
      </c>
      <c r="H4951" s="586">
        <v>8.1999999999999993</v>
      </c>
      <c r="I4951" s="587">
        <f t="shared" si="232"/>
        <v>102048.99999999999</v>
      </c>
      <c r="J4951" s="589">
        <f t="shared" si="233"/>
        <v>0</v>
      </c>
    </row>
    <row r="4952" spans="1:10">
      <c r="A4952" s="584">
        <v>2016</v>
      </c>
      <c r="B4952" s="585" t="s">
        <v>1131</v>
      </c>
      <c r="C4952" s="585" t="s">
        <v>31</v>
      </c>
      <c r="D4952" s="586">
        <v>24074</v>
      </c>
      <c r="E4952" s="587">
        <v>24.18</v>
      </c>
      <c r="F4952" s="587">
        <f t="shared" si="231"/>
        <v>582109.31999999995</v>
      </c>
      <c r="G4952" s="588">
        <v>0.72</v>
      </c>
      <c r="H4952" s="586">
        <v>13</v>
      </c>
      <c r="I4952" s="587">
        <f t="shared" si="232"/>
        <v>312962</v>
      </c>
      <c r="J4952" s="589">
        <f t="shared" si="233"/>
        <v>0</v>
      </c>
    </row>
    <row r="4953" spans="1:10">
      <c r="A4953" s="584">
        <v>2016</v>
      </c>
      <c r="B4953" s="585" t="s">
        <v>1131</v>
      </c>
      <c r="C4953" s="585" t="s">
        <v>31</v>
      </c>
      <c r="D4953" s="586">
        <v>11314</v>
      </c>
      <c r="E4953" s="587">
        <v>26.771999999999998</v>
      </c>
      <c r="F4953" s="587">
        <f t="shared" si="231"/>
        <v>302898.408</v>
      </c>
      <c r="G4953" s="588">
        <v>1.18</v>
      </c>
      <c r="H4953" s="586">
        <v>7.9</v>
      </c>
      <c r="I4953" s="587">
        <f t="shared" si="232"/>
        <v>89380.6</v>
      </c>
      <c r="J4953" s="589">
        <f t="shared" si="233"/>
        <v>0</v>
      </c>
    </row>
    <row r="4954" spans="1:10">
      <c r="A4954" s="584">
        <v>2016</v>
      </c>
      <c r="B4954" s="585" t="s">
        <v>1131</v>
      </c>
      <c r="C4954" s="585" t="s">
        <v>31</v>
      </c>
      <c r="D4954" s="586">
        <v>46983</v>
      </c>
      <c r="E4954" s="587">
        <v>24.795000000000002</v>
      </c>
      <c r="F4954" s="587">
        <f t="shared" si="231"/>
        <v>1164943.4850000001</v>
      </c>
      <c r="G4954" s="588">
        <v>0.83</v>
      </c>
      <c r="H4954" s="586">
        <v>11.5</v>
      </c>
      <c r="I4954" s="587">
        <f t="shared" si="232"/>
        <v>540304.5</v>
      </c>
      <c r="J4954" s="589">
        <f t="shared" si="233"/>
        <v>0</v>
      </c>
    </row>
    <row r="4955" spans="1:10">
      <c r="A4955" s="584">
        <v>2016</v>
      </c>
      <c r="B4955" s="585" t="s">
        <v>1131</v>
      </c>
      <c r="C4955" s="585" t="s">
        <v>31</v>
      </c>
      <c r="D4955" s="586">
        <v>11328</v>
      </c>
      <c r="E4955" s="587">
        <v>26.021999999999998</v>
      </c>
      <c r="F4955" s="587">
        <f t="shared" si="231"/>
        <v>294777.21599999996</v>
      </c>
      <c r="G4955" s="588">
        <v>1.04</v>
      </c>
      <c r="H4955" s="586">
        <v>8.1999999999999993</v>
      </c>
      <c r="I4955" s="587">
        <f t="shared" si="232"/>
        <v>92889.599999999991</v>
      </c>
      <c r="J4955" s="589">
        <f t="shared" si="233"/>
        <v>0</v>
      </c>
    </row>
    <row r="4956" spans="1:10">
      <c r="A4956" s="584">
        <v>2016</v>
      </c>
      <c r="B4956" s="585" t="s">
        <v>1127</v>
      </c>
      <c r="C4956" s="585" t="s">
        <v>31</v>
      </c>
      <c r="D4956" s="586">
        <v>70813</v>
      </c>
      <c r="E4956" s="587">
        <v>17.82</v>
      </c>
      <c r="F4956" s="587">
        <f t="shared" si="231"/>
        <v>1261887.6599999999</v>
      </c>
      <c r="G4956" s="588">
        <v>0.3</v>
      </c>
      <c r="H4956" s="586">
        <v>5.2</v>
      </c>
      <c r="I4956" s="587">
        <f t="shared" si="232"/>
        <v>368227.60000000003</v>
      </c>
      <c r="J4956" s="589">
        <f t="shared" si="233"/>
        <v>0</v>
      </c>
    </row>
    <row r="4957" spans="1:10">
      <c r="A4957" s="584">
        <v>2016</v>
      </c>
      <c r="B4957" s="585" t="s">
        <v>1127</v>
      </c>
      <c r="C4957" s="585" t="s">
        <v>31</v>
      </c>
      <c r="D4957" s="586">
        <v>53286</v>
      </c>
      <c r="E4957" s="587">
        <v>17.54</v>
      </c>
      <c r="F4957" s="587">
        <f t="shared" si="231"/>
        <v>934636.44</v>
      </c>
      <c r="G4957" s="588">
        <v>0.2</v>
      </c>
      <c r="H4957" s="586">
        <v>4.3</v>
      </c>
      <c r="I4957" s="587">
        <f t="shared" si="232"/>
        <v>229129.8</v>
      </c>
      <c r="J4957" s="589">
        <f t="shared" si="233"/>
        <v>0</v>
      </c>
    </row>
    <row r="4958" spans="1:10">
      <c r="A4958" s="584">
        <v>2016</v>
      </c>
      <c r="B4958" s="585" t="s">
        <v>1127</v>
      </c>
      <c r="C4958" s="585" t="s">
        <v>31</v>
      </c>
      <c r="D4958" s="586">
        <v>35340</v>
      </c>
      <c r="E4958" s="587">
        <v>17.13</v>
      </c>
      <c r="F4958" s="587">
        <f t="shared" si="231"/>
        <v>605374.19999999995</v>
      </c>
      <c r="G4958" s="588">
        <v>0.24</v>
      </c>
      <c r="H4958" s="586">
        <v>4.7</v>
      </c>
      <c r="I4958" s="587">
        <f t="shared" si="232"/>
        <v>166098</v>
      </c>
      <c r="J4958" s="589">
        <f t="shared" si="233"/>
        <v>0</v>
      </c>
    </row>
    <row r="4959" spans="1:10">
      <c r="A4959" s="584">
        <v>2016</v>
      </c>
      <c r="B4959" s="585" t="s">
        <v>1127</v>
      </c>
      <c r="C4959" s="585" t="s">
        <v>31</v>
      </c>
      <c r="D4959" s="586">
        <v>17724</v>
      </c>
      <c r="E4959" s="587">
        <v>17.559999999999999</v>
      </c>
      <c r="F4959" s="587">
        <f t="shared" si="231"/>
        <v>311233.44</v>
      </c>
      <c r="G4959" s="588">
        <v>0.21</v>
      </c>
      <c r="H4959" s="586">
        <v>4.5</v>
      </c>
      <c r="I4959" s="587">
        <f t="shared" si="232"/>
        <v>79758</v>
      </c>
      <c r="J4959" s="589">
        <f t="shared" si="233"/>
        <v>0</v>
      </c>
    </row>
    <row r="4960" spans="1:10">
      <c r="A4960" s="584">
        <v>2016</v>
      </c>
      <c r="B4960" s="585" t="s">
        <v>1127</v>
      </c>
      <c r="C4960" s="585" t="s">
        <v>31</v>
      </c>
      <c r="D4960" s="586">
        <v>35485</v>
      </c>
      <c r="E4960" s="587">
        <v>17.68</v>
      </c>
      <c r="F4960" s="587">
        <f t="shared" si="231"/>
        <v>627374.80000000005</v>
      </c>
      <c r="G4960" s="588">
        <v>0.26</v>
      </c>
      <c r="H4960" s="586">
        <v>6</v>
      </c>
      <c r="I4960" s="587">
        <f t="shared" si="232"/>
        <v>212910</v>
      </c>
      <c r="J4960" s="589">
        <f t="shared" si="233"/>
        <v>0</v>
      </c>
    </row>
    <row r="4961" spans="1:10">
      <c r="A4961" s="584">
        <v>2016</v>
      </c>
      <c r="B4961" s="585" t="s">
        <v>1131</v>
      </c>
      <c r="C4961" s="585" t="s">
        <v>31</v>
      </c>
      <c r="D4961" s="586">
        <v>16140</v>
      </c>
      <c r="E4961" s="587">
        <v>25.053999999999998</v>
      </c>
      <c r="F4961" s="587">
        <f t="shared" si="231"/>
        <v>404371.56</v>
      </c>
      <c r="G4961" s="588">
        <v>0.85</v>
      </c>
      <c r="H4961" s="586">
        <v>9</v>
      </c>
      <c r="I4961" s="587">
        <f t="shared" si="232"/>
        <v>145260</v>
      </c>
      <c r="J4961" s="589">
        <f t="shared" si="233"/>
        <v>0</v>
      </c>
    </row>
    <row r="4962" spans="1:10">
      <c r="A4962" s="584">
        <v>2016</v>
      </c>
      <c r="B4962" s="585" t="s">
        <v>1131</v>
      </c>
      <c r="C4962" s="585" t="s">
        <v>31</v>
      </c>
      <c r="D4962" s="586">
        <v>88911</v>
      </c>
      <c r="E4962" s="587">
        <v>18.5</v>
      </c>
      <c r="F4962" s="587">
        <f t="shared" si="231"/>
        <v>1644853.5</v>
      </c>
      <c r="G4962" s="588">
        <v>0.65</v>
      </c>
      <c r="H4962" s="586">
        <v>15.5</v>
      </c>
      <c r="I4962" s="587">
        <f t="shared" si="232"/>
        <v>1378120.5</v>
      </c>
      <c r="J4962" s="589">
        <f t="shared" si="233"/>
        <v>0</v>
      </c>
    </row>
    <row r="4963" spans="1:10">
      <c r="A4963" s="584">
        <v>2016</v>
      </c>
      <c r="B4963" s="585" t="s">
        <v>1133</v>
      </c>
      <c r="C4963" s="585" t="s">
        <v>31</v>
      </c>
      <c r="D4963" s="586">
        <v>382096</v>
      </c>
      <c r="E4963" s="587">
        <v>12.997999999999999</v>
      </c>
      <c r="F4963" s="587">
        <f t="shared" si="231"/>
        <v>4966483.8080000002</v>
      </c>
      <c r="G4963" s="588">
        <v>0.76</v>
      </c>
      <c r="H4963" s="586">
        <v>15.17</v>
      </c>
      <c r="I4963" s="587">
        <f t="shared" si="232"/>
        <v>5796396.3200000003</v>
      </c>
      <c r="J4963" s="589">
        <f t="shared" si="233"/>
        <v>1</v>
      </c>
    </row>
    <row r="4964" spans="1:10">
      <c r="A4964" s="584">
        <v>2016</v>
      </c>
      <c r="B4964" s="585" t="s">
        <v>1127</v>
      </c>
      <c r="C4964" s="585" t="s">
        <v>31</v>
      </c>
      <c r="D4964" s="586">
        <v>13701</v>
      </c>
      <c r="E4964" s="587">
        <v>17.582000000000001</v>
      </c>
      <c r="F4964" s="587">
        <f t="shared" si="231"/>
        <v>240890.98200000002</v>
      </c>
      <c r="G4964" s="588">
        <v>0.21</v>
      </c>
      <c r="H4964" s="586">
        <v>4.3</v>
      </c>
      <c r="I4964" s="587">
        <f t="shared" si="232"/>
        <v>58914.299999999996</v>
      </c>
      <c r="J4964" s="589">
        <f t="shared" si="233"/>
        <v>0</v>
      </c>
    </row>
    <row r="4965" spans="1:10">
      <c r="A4965" s="584">
        <v>2016</v>
      </c>
      <c r="B4965" s="585" t="s">
        <v>1127</v>
      </c>
      <c r="C4965" s="585" t="s">
        <v>31</v>
      </c>
      <c r="D4965" s="586">
        <v>41733</v>
      </c>
      <c r="E4965" s="587">
        <v>16.792000000000002</v>
      </c>
      <c r="F4965" s="587">
        <f t="shared" si="231"/>
        <v>700780.53600000008</v>
      </c>
      <c r="G4965" s="588">
        <v>0.3</v>
      </c>
      <c r="H4965" s="586">
        <v>5.9</v>
      </c>
      <c r="I4965" s="587">
        <f t="shared" si="232"/>
        <v>246224.7</v>
      </c>
      <c r="J4965" s="589">
        <f t="shared" si="233"/>
        <v>0</v>
      </c>
    </row>
    <row r="4966" spans="1:10">
      <c r="A4966" s="584">
        <v>2016</v>
      </c>
      <c r="B4966" s="585" t="s">
        <v>1127</v>
      </c>
      <c r="C4966" s="585" t="s">
        <v>31</v>
      </c>
      <c r="D4966" s="586">
        <v>41719</v>
      </c>
      <c r="E4966" s="587">
        <v>18.045999999999999</v>
      </c>
      <c r="F4966" s="587">
        <f t="shared" si="231"/>
        <v>752861.07400000002</v>
      </c>
      <c r="G4966" s="588">
        <v>0.25</v>
      </c>
      <c r="H4966" s="586">
        <v>5.0999999999999996</v>
      </c>
      <c r="I4966" s="587">
        <f t="shared" si="232"/>
        <v>212766.9</v>
      </c>
      <c r="J4966" s="589">
        <f t="shared" si="233"/>
        <v>0</v>
      </c>
    </row>
    <row r="4967" spans="1:10">
      <c r="A4967" s="584">
        <v>2016</v>
      </c>
      <c r="B4967" s="585" t="s">
        <v>1127</v>
      </c>
      <c r="C4967" s="585" t="s">
        <v>31</v>
      </c>
      <c r="D4967" s="586">
        <v>27786</v>
      </c>
      <c r="E4967" s="587">
        <v>18.036000000000001</v>
      </c>
      <c r="F4967" s="587">
        <f t="shared" si="231"/>
        <v>501148.29600000003</v>
      </c>
      <c r="G4967" s="588">
        <v>0.3</v>
      </c>
      <c r="H4967" s="586">
        <v>4.9000000000000004</v>
      </c>
      <c r="I4967" s="587">
        <f t="shared" si="232"/>
        <v>136151.40000000002</v>
      </c>
      <c r="J4967" s="589">
        <f t="shared" si="233"/>
        <v>0</v>
      </c>
    </row>
    <row r="4968" spans="1:10">
      <c r="A4968" s="584">
        <v>2016</v>
      </c>
      <c r="B4968" s="585" t="s">
        <v>1127</v>
      </c>
      <c r="C4968" s="585" t="s">
        <v>31</v>
      </c>
      <c r="D4968" s="586">
        <v>124058</v>
      </c>
      <c r="E4968" s="587">
        <v>16.914000000000001</v>
      </c>
      <c r="F4968" s="587">
        <f t="shared" si="231"/>
        <v>2098317.0120000001</v>
      </c>
      <c r="G4968" s="588">
        <v>0.3</v>
      </c>
      <c r="H4968" s="586">
        <v>5.7</v>
      </c>
      <c r="I4968" s="587">
        <f t="shared" si="232"/>
        <v>707130.6</v>
      </c>
      <c r="J4968" s="589">
        <f t="shared" si="233"/>
        <v>0</v>
      </c>
    </row>
    <row r="4969" spans="1:10">
      <c r="A4969" s="584">
        <v>2016</v>
      </c>
      <c r="B4969" s="585" t="s">
        <v>1127</v>
      </c>
      <c r="C4969" s="585" t="s">
        <v>31</v>
      </c>
      <c r="D4969" s="586">
        <v>55576</v>
      </c>
      <c r="E4969" s="587">
        <v>17.957999999999998</v>
      </c>
      <c r="F4969" s="587">
        <f t="shared" si="231"/>
        <v>998033.80799999996</v>
      </c>
      <c r="G4969" s="588">
        <v>0.24</v>
      </c>
      <c r="H4969" s="586">
        <v>5.2</v>
      </c>
      <c r="I4969" s="587">
        <f t="shared" si="232"/>
        <v>288995.20000000001</v>
      </c>
      <c r="J4969" s="589">
        <f t="shared" si="233"/>
        <v>0</v>
      </c>
    </row>
    <row r="4970" spans="1:10">
      <c r="A4970" s="584">
        <v>2016</v>
      </c>
      <c r="B4970" s="585" t="s">
        <v>1131</v>
      </c>
      <c r="C4970" s="585" t="s">
        <v>31</v>
      </c>
      <c r="D4970" s="586">
        <v>117</v>
      </c>
      <c r="E4970" s="587">
        <v>26.096</v>
      </c>
      <c r="F4970" s="587">
        <f t="shared" si="231"/>
        <v>3053.232</v>
      </c>
      <c r="G4970" s="588">
        <v>2.59</v>
      </c>
      <c r="H4970" s="586">
        <v>7.7</v>
      </c>
      <c r="I4970" s="587">
        <f t="shared" si="232"/>
        <v>900.9</v>
      </c>
      <c r="J4970" s="589">
        <f t="shared" si="233"/>
        <v>0</v>
      </c>
    </row>
    <row r="4971" spans="1:10">
      <c r="A4971" s="584">
        <v>2016</v>
      </c>
      <c r="B4971" s="585" t="s">
        <v>1131</v>
      </c>
      <c r="C4971" s="585" t="s">
        <v>31</v>
      </c>
      <c r="D4971" s="586">
        <v>59314</v>
      </c>
      <c r="E4971" s="587">
        <v>24.108000000000001</v>
      </c>
      <c r="F4971" s="587">
        <f t="shared" si="231"/>
        <v>1429941.912</v>
      </c>
      <c r="G4971" s="588">
        <v>0.78</v>
      </c>
      <c r="H4971" s="586">
        <v>13</v>
      </c>
      <c r="I4971" s="587">
        <f t="shared" si="232"/>
        <v>771082</v>
      </c>
      <c r="J4971" s="589">
        <f t="shared" si="233"/>
        <v>0</v>
      </c>
    </row>
    <row r="4972" spans="1:10">
      <c r="A4972" s="584">
        <v>2016</v>
      </c>
      <c r="B4972" s="585" t="s">
        <v>1131</v>
      </c>
      <c r="C4972" s="585" t="s">
        <v>31</v>
      </c>
      <c r="D4972" s="586">
        <v>54701</v>
      </c>
      <c r="E4972" s="587">
        <v>24.154</v>
      </c>
      <c r="F4972" s="587">
        <f t="shared" si="231"/>
        <v>1321247.9539999999</v>
      </c>
      <c r="G4972" s="588">
        <v>0.71</v>
      </c>
      <c r="H4972" s="586">
        <v>12.7</v>
      </c>
      <c r="I4972" s="587">
        <f t="shared" si="232"/>
        <v>694702.7</v>
      </c>
      <c r="J4972" s="589">
        <f t="shared" si="233"/>
        <v>0</v>
      </c>
    </row>
    <row r="4973" spans="1:10">
      <c r="A4973" s="584">
        <v>2016</v>
      </c>
      <c r="B4973" s="585" t="s">
        <v>1131</v>
      </c>
      <c r="C4973" s="585" t="s">
        <v>31</v>
      </c>
      <c r="D4973" s="586">
        <v>22810</v>
      </c>
      <c r="E4973" s="587">
        <v>24.58</v>
      </c>
      <c r="F4973" s="587">
        <f t="shared" si="231"/>
        <v>560669.79999999993</v>
      </c>
      <c r="G4973" s="588">
        <v>0.83</v>
      </c>
      <c r="H4973" s="586">
        <v>11.8</v>
      </c>
      <c r="I4973" s="587">
        <f t="shared" si="232"/>
        <v>269158</v>
      </c>
      <c r="J4973" s="589">
        <f t="shared" si="233"/>
        <v>0</v>
      </c>
    </row>
    <row r="4974" spans="1:10">
      <c r="A4974" s="584">
        <v>2016</v>
      </c>
      <c r="B4974" s="585" t="s">
        <v>1131</v>
      </c>
      <c r="C4974" s="585" t="s">
        <v>31</v>
      </c>
      <c r="D4974" s="586">
        <v>22734</v>
      </c>
      <c r="E4974" s="587">
        <v>24.704000000000001</v>
      </c>
      <c r="F4974" s="587">
        <f t="shared" si="231"/>
        <v>561620.73600000003</v>
      </c>
      <c r="G4974" s="588">
        <v>0.53</v>
      </c>
      <c r="H4974" s="586">
        <v>10</v>
      </c>
      <c r="I4974" s="587">
        <f t="shared" si="232"/>
        <v>227340</v>
      </c>
      <c r="J4974" s="589">
        <f t="shared" si="233"/>
        <v>0</v>
      </c>
    </row>
    <row r="4975" spans="1:10">
      <c r="A4975" s="584">
        <v>2016</v>
      </c>
      <c r="B4975" s="585" t="s">
        <v>1131</v>
      </c>
      <c r="C4975" s="585" t="s">
        <v>31</v>
      </c>
      <c r="D4975" s="586">
        <v>11634</v>
      </c>
      <c r="E4975" s="587">
        <v>26.068000000000001</v>
      </c>
      <c r="F4975" s="587">
        <f t="shared" si="231"/>
        <v>303275.11200000002</v>
      </c>
      <c r="G4975" s="588">
        <v>2.63</v>
      </c>
      <c r="H4975" s="586">
        <v>8.1</v>
      </c>
      <c r="I4975" s="587">
        <f t="shared" si="232"/>
        <v>94235.4</v>
      </c>
      <c r="J4975" s="589">
        <f t="shared" si="233"/>
        <v>0</v>
      </c>
    </row>
    <row r="4976" spans="1:10">
      <c r="A4976" s="584">
        <v>2016</v>
      </c>
      <c r="B4976" s="585" t="s">
        <v>1131</v>
      </c>
      <c r="C4976" s="585" t="s">
        <v>31</v>
      </c>
      <c r="D4976" s="586">
        <v>44951</v>
      </c>
      <c r="E4976" s="587">
        <v>24.122</v>
      </c>
      <c r="F4976" s="587">
        <f t="shared" si="231"/>
        <v>1084308.0219999999</v>
      </c>
      <c r="G4976" s="588">
        <v>0.78</v>
      </c>
      <c r="H4976" s="586">
        <v>12.6</v>
      </c>
      <c r="I4976" s="587">
        <f t="shared" si="232"/>
        <v>566382.6</v>
      </c>
      <c r="J4976" s="589">
        <f t="shared" si="233"/>
        <v>0</v>
      </c>
    </row>
    <row r="4977" spans="1:10">
      <c r="A4977" s="584">
        <v>2016</v>
      </c>
      <c r="B4977" s="585" t="s">
        <v>1131</v>
      </c>
      <c r="C4977" s="585" t="s">
        <v>31</v>
      </c>
      <c r="D4977" s="586">
        <v>48270</v>
      </c>
      <c r="E4977" s="587">
        <v>24.047999999999998</v>
      </c>
      <c r="F4977" s="587">
        <f t="shared" si="231"/>
        <v>1160796.96</v>
      </c>
      <c r="G4977" s="588">
        <v>0.7</v>
      </c>
      <c r="H4977" s="586">
        <v>12.4</v>
      </c>
      <c r="I4977" s="587">
        <f t="shared" si="232"/>
        <v>598548</v>
      </c>
      <c r="J4977" s="589">
        <f t="shared" si="233"/>
        <v>0</v>
      </c>
    </row>
    <row r="4978" spans="1:10">
      <c r="A4978" s="584">
        <v>2016</v>
      </c>
      <c r="B4978" s="585" t="s">
        <v>1131</v>
      </c>
      <c r="C4978" s="585" t="s">
        <v>31</v>
      </c>
      <c r="D4978" s="586">
        <v>12350</v>
      </c>
      <c r="E4978" s="587">
        <v>25.204000000000001</v>
      </c>
      <c r="F4978" s="587">
        <f t="shared" si="231"/>
        <v>311269.40000000002</v>
      </c>
      <c r="G4978" s="588">
        <v>2.96</v>
      </c>
      <c r="H4978" s="586">
        <v>8.9</v>
      </c>
      <c r="I4978" s="587">
        <f t="shared" si="232"/>
        <v>109915</v>
      </c>
      <c r="J4978" s="589">
        <f t="shared" si="233"/>
        <v>0</v>
      </c>
    </row>
    <row r="4979" spans="1:10">
      <c r="A4979" s="584">
        <v>2016</v>
      </c>
      <c r="B4979" s="585" t="s">
        <v>1131</v>
      </c>
      <c r="C4979" s="585" t="s">
        <v>31</v>
      </c>
      <c r="D4979" s="586">
        <v>47907</v>
      </c>
      <c r="E4979" s="587">
        <v>26.044</v>
      </c>
      <c r="F4979" s="587">
        <f t="shared" si="231"/>
        <v>1247689.9080000001</v>
      </c>
      <c r="G4979" s="588">
        <v>2.76</v>
      </c>
      <c r="H4979" s="586">
        <v>7.6</v>
      </c>
      <c r="I4979" s="587">
        <f t="shared" si="232"/>
        <v>364093.2</v>
      </c>
      <c r="J4979" s="589">
        <f t="shared" si="233"/>
        <v>0</v>
      </c>
    </row>
    <row r="4980" spans="1:10">
      <c r="A4980" s="584">
        <v>2016</v>
      </c>
      <c r="B4980" s="585" t="s">
        <v>1127</v>
      </c>
      <c r="C4980" s="585" t="s">
        <v>31</v>
      </c>
      <c r="D4980" s="586">
        <v>190958</v>
      </c>
      <c r="E4980" s="587">
        <v>19.216000000000001</v>
      </c>
      <c r="F4980" s="587">
        <f t="shared" si="231"/>
        <v>3669448.9280000003</v>
      </c>
      <c r="G4980" s="588">
        <v>0.44</v>
      </c>
      <c r="H4980" s="586">
        <v>9.6</v>
      </c>
      <c r="I4980" s="587">
        <f t="shared" si="232"/>
        <v>1833196.8</v>
      </c>
      <c r="J4980" s="589">
        <f t="shared" si="233"/>
        <v>0</v>
      </c>
    </row>
    <row r="4981" spans="1:10">
      <c r="A4981" s="584">
        <v>2016</v>
      </c>
      <c r="B4981" s="585" t="s">
        <v>1127</v>
      </c>
      <c r="C4981" s="585" t="s">
        <v>31</v>
      </c>
      <c r="D4981" s="586">
        <v>333823</v>
      </c>
      <c r="E4981" s="587">
        <v>18.106000000000002</v>
      </c>
      <c r="F4981" s="587">
        <f t="shared" si="231"/>
        <v>6044199.2380000008</v>
      </c>
      <c r="G4981" s="588">
        <v>0.56999999999999995</v>
      </c>
      <c r="H4981" s="586">
        <v>11.9</v>
      </c>
      <c r="I4981" s="587">
        <f t="shared" si="232"/>
        <v>3972493.7</v>
      </c>
      <c r="J4981" s="589">
        <f t="shared" si="233"/>
        <v>0</v>
      </c>
    </row>
    <row r="4982" spans="1:10">
      <c r="A4982" s="584">
        <v>2016</v>
      </c>
      <c r="B4982" s="585" t="s">
        <v>1127</v>
      </c>
      <c r="C4982" s="585" t="s">
        <v>31</v>
      </c>
      <c r="D4982" s="586">
        <v>148410</v>
      </c>
      <c r="E4982" s="587">
        <v>18.106000000000002</v>
      </c>
      <c r="F4982" s="587">
        <f t="shared" si="231"/>
        <v>2687111.4600000004</v>
      </c>
      <c r="G4982" s="588">
        <v>0.56999999999999995</v>
      </c>
      <c r="H4982" s="586">
        <v>11.9</v>
      </c>
      <c r="I4982" s="587">
        <f t="shared" si="232"/>
        <v>1766079</v>
      </c>
      <c r="J4982" s="589">
        <f t="shared" si="233"/>
        <v>0</v>
      </c>
    </row>
    <row r="4983" spans="1:10">
      <c r="A4983" s="584">
        <v>2016</v>
      </c>
      <c r="B4983" s="585" t="s">
        <v>1131</v>
      </c>
      <c r="C4983" s="585" t="s">
        <v>31</v>
      </c>
      <c r="D4983" s="586">
        <v>25190</v>
      </c>
      <c r="E4983" s="587">
        <v>23.884</v>
      </c>
      <c r="F4983" s="587">
        <f t="shared" si="231"/>
        <v>601637.96</v>
      </c>
      <c r="G4983" s="588">
        <v>0.62</v>
      </c>
      <c r="H4983" s="586">
        <v>12</v>
      </c>
      <c r="I4983" s="587">
        <f t="shared" si="232"/>
        <v>302280</v>
      </c>
      <c r="J4983" s="589">
        <f t="shared" si="233"/>
        <v>0</v>
      </c>
    </row>
    <row r="4984" spans="1:10">
      <c r="A4984" s="584">
        <v>2016</v>
      </c>
      <c r="B4984" s="585" t="s">
        <v>1131</v>
      </c>
      <c r="C4984" s="585" t="s">
        <v>31</v>
      </c>
      <c r="D4984" s="586">
        <v>124268</v>
      </c>
      <c r="E4984" s="587">
        <v>21.411000000000001</v>
      </c>
      <c r="F4984" s="587">
        <f t="shared" si="231"/>
        <v>2660702.148</v>
      </c>
      <c r="G4984" s="588">
        <v>0.43</v>
      </c>
      <c r="H4984" s="586">
        <v>12.3</v>
      </c>
      <c r="I4984" s="587">
        <f t="shared" si="232"/>
        <v>1528496.4000000001</v>
      </c>
      <c r="J4984" s="589">
        <f t="shared" si="233"/>
        <v>0</v>
      </c>
    </row>
    <row r="4985" spans="1:10">
      <c r="A4985" s="584">
        <v>2016</v>
      </c>
      <c r="B4985" s="585" t="s">
        <v>1131</v>
      </c>
      <c r="C4985" s="585" t="s">
        <v>31</v>
      </c>
      <c r="D4985" s="586">
        <v>31208</v>
      </c>
      <c r="E4985" s="587">
        <v>24.248000000000001</v>
      </c>
      <c r="F4985" s="587">
        <f t="shared" si="231"/>
        <v>756731.58400000003</v>
      </c>
      <c r="G4985" s="588">
        <v>0.93</v>
      </c>
      <c r="H4985" s="586">
        <v>11.3</v>
      </c>
      <c r="I4985" s="587">
        <f t="shared" si="232"/>
        <v>352650.4</v>
      </c>
      <c r="J4985" s="589">
        <f t="shared" si="233"/>
        <v>0</v>
      </c>
    </row>
    <row r="4986" spans="1:10">
      <c r="A4986" s="584">
        <v>2016</v>
      </c>
      <c r="B4986" s="585" t="s">
        <v>1131</v>
      </c>
      <c r="C4986" s="585" t="s">
        <v>31</v>
      </c>
      <c r="D4986" s="586">
        <v>28122</v>
      </c>
      <c r="E4986" s="587">
        <v>23.962</v>
      </c>
      <c r="F4986" s="587">
        <f t="shared" si="231"/>
        <v>673859.36399999994</v>
      </c>
      <c r="G4986" s="588">
        <v>0.63</v>
      </c>
      <c r="H4986" s="586">
        <v>11.8</v>
      </c>
      <c r="I4986" s="587">
        <f t="shared" si="232"/>
        <v>331839.60000000003</v>
      </c>
      <c r="J4986" s="589">
        <f t="shared" si="233"/>
        <v>0</v>
      </c>
    </row>
    <row r="4987" spans="1:10">
      <c r="A4987" s="584">
        <v>2016</v>
      </c>
      <c r="B4987" s="585" t="s">
        <v>1131</v>
      </c>
      <c r="C4987" s="585" t="s">
        <v>31</v>
      </c>
      <c r="D4987" s="586">
        <v>720</v>
      </c>
      <c r="E4987" s="587">
        <v>23.128</v>
      </c>
      <c r="F4987" s="587">
        <f t="shared" si="231"/>
        <v>16652.16</v>
      </c>
      <c r="G4987" s="588">
        <v>0.51</v>
      </c>
      <c r="H4987" s="586">
        <v>11.4</v>
      </c>
      <c r="I4987" s="587">
        <f t="shared" si="232"/>
        <v>8208</v>
      </c>
      <c r="J4987" s="589">
        <f t="shared" si="233"/>
        <v>0</v>
      </c>
    </row>
    <row r="4988" spans="1:10">
      <c r="A4988" s="584">
        <v>2016</v>
      </c>
      <c r="B4988" s="585" t="s">
        <v>1131</v>
      </c>
      <c r="C4988" s="585" t="s">
        <v>31</v>
      </c>
      <c r="D4988" s="586">
        <v>26306</v>
      </c>
      <c r="E4988" s="587">
        <v>24.617999999999999</v>
      </c>
      <c r="F4988" s="587">
        <f t="shared" si="231"/>
        <v>647601.10800000001</v>
      </c>
      <c r="G4988" s="588">
        <v>3.29</v>
      </c>
      <c r="H4988" s="586">
        <v>10.25</v>
      </c>
      <c r="I4988" s="587">
        <f t="shared" si="232"/>
        <v>269636.5</v>
      </c>
      <c r="J4988" s="589">
        <f t="shared" si="233"/>
        <v>0</v>
      </c>
    </row>
    <row r="4989" spans="1:10">
      <c r="A4989" s="584">
        <v>2016</v>
      </c>
      <c r="B4989" s="585" t="s">
        <v>1131</v>
      </c>
      <c r="C4989" s="585" t="s">
        <v>31</v>
      </c>
      <c r="D4989" s="586">
        <v>26306</v>
      </c>
      <c r="E4989" s="587">
        <v>24.617999999999999</v>
      </c>
      <c r="F4989" s="587">
        <f t="shared" si="231"/>
        <v>647601.10800000001</v>
      </c>
      <c r="G4989" s="588">
        <v>3.29</v>
      </c>
      <c r="H4989" s="586">
        <v>10.25</v>
      </c>
      <c r="I4989" s="587">
        <f t="shared" si="232"/>
        <v>269636.5</v>
      </c>
      <c r="J4989" s="589">
        <f t="shared" si="233"/>
        <v>0</v>
      </c>
    </row>
    <row r="4990" spans="1:10">
      <c r="A4990" s="584">
        <v>2016</v>
      </c>
      <c r="B4990" s="585" t="s">
        <v>1131</v>
      </c>
      <c r="C4990" s="585" t="s">
        <v>31</v>
      </c>
      <c r="D4990" s="586">
        <v>13394</v>
      </c>
      <c r="E4990" s="587">
        <v>25.725999999999999</v>
      </c>
      <c r="F4990" s="587">
        <f t="shared" si="231"/>
        <v>344574.04399999999</v>
      </c>
      <c r="G4990" s="588">
        <v>2.23</v>
      </c>
      <c r="H4990" s="586">
        <v>7.58</v>
      </c>
      <c r="I4990" s="587">
        <f t="shared" si="232"/>
        <v>101526.52</v>
      </c>
      <c r="J4990" s="589">
        <f t="shared" si="233"/>
        <v>0</v>
      </c>
    </row>
    <row r="4991" spans="1:10">
      <c r="A4991" s="584">
        <v>2016</v>
      </c>
      <c r="B4991" s="585" t="s">
        <v>1131</v>
      </c>
      <c r="C4991" s="585" t="s">
        <v>31</v>
      </c>
      <c r="D4991" s="586">
        <v>259172</v>
      </c>
      <c r="E4991" s="587">
        <v>25.198</v>
      </c>
      <c r="F4991" s="587">
        <f t="shared" si="231"/>
        <v>6530616.0559999999</v>
      </c>
      <c r="G4991" s="588">
        <v>3.77</v>
      </c>
      <c r="H4991" s="586">
        <v>9.0500000000000007</v>
      </c>
      <c r="I4991" s="587">
        <f t="shared" si="232"/>
        <v>2345506.6</v>
      </c>
      <c r="J4991" s="589">
        <f t="shared" si="233"/>
        <v>0</v>
      </c>
    </row>
    <row r="4992" spans="1:10">
      <c r="A4992" s="584">
        <v>2016</v>
      </c>
      <c r="B4992" s="585" t="s">
        <v>1131</v>
      </c>
      <c r="C4992" s="585" t="s">
        <v>31</v>
      </c>
      <c r="D4992" s="586">
        <v>30271</v>
      </c>
      <c r="E4992" s="587">
        <v>26.186</v>
      </c>
      <c r="F4992" s="587">
        <f t="shared" si="231"/>
        <v>792676.40599999996</v>
      </c>
      <c r="G4992" s="588">
        <v>2.97</v>
      </c>
      <c r="H4992" s="586">
        <v>7.44</v>
      </c>
      <c r="I4992" s="587">
        <f t="shared" si="232"/>
        <v>225216.24000000002</v>
      </c>
      <c r="J4992" s="589">
        <f t="shared" si="233"/>
        <v>0</v>
      </c>
    </row>
    <row r="4993" spans="1:10">
      <c r="A4993" s="584">
        <v>2016</v>
      </c>
      <c r="B4993" s="585" t="s">
        <v>1131</v>
      </c>
      <c r="C4993" s="585" t="s">
        <v>31</v>
      </c>
      <c r="D4993" s="586">
        <v>35660</v>
      </c>
      <c r="E4993" s="587">
        <v>25.39</v>
      </c>
      <c r="F4993" s="587">
        <f t="shared" si="231"/>
        <v>905407.4</v>
      </c>
      <c r="G4993" s="588">
        <v>3.23</v>
      </c>
      <c r="H4993" s="586">
        <v>9.06</v>
      </c>
      <c r="I4993" s="587">
        <f t="shared" si="232"/>
        <v>323079.60000000003</v>
      </c>
      <c r="J4993" s="589">
        <f t="shared" si="233"/>
        <v>0</v>
      </c>
    </row>
    <row r="4994" spans="1:10">
      <c r="A4994" s="584">
        <v>2016</v>
      </c>
      <c r="B4994" s="585" t="s">
        <v>1131</v>
      </c>
      <c r="C4994" s="585" t="s">
        <v>31</v>
      </c>
      <c r="D4994" s="586">
        <v>34467</v>
      </c>
      <c r="E4994" s="587">
        <v>25.376000000000001</v>
      </c>
      <c r="F4994" s="587">
        <f t="shared" si="231"/>
        <v>874634.59200000006</v>
      </c>
      <c r="G4994" s="588">
        <v>3.21</v>
      </c>
      <c r="H4994" s="586">
        <v>8.9600000000000009</v>
      </c>
      <c r="I4994" s="587">
        <f t="shared" si="232"/>
        <v>308824.32000000001</v>
      </c>
      <c r="J4994" s="589">
        <f t="shared" si="233"/>
        <v>0</v>
      </c>
    </row>
    <row r="4995" spans="1:10">
      <c r="A4995" s="584">
        <v>2016</v>
      </c>
      <c r="B4995" s="585" t="s">
        <v>1127</v>
      </c>
      <c r="C4995" s="585" t="s">
        <v>31</v>
      </c>
      <c r="D4995" s="586">
        <v>14046</v>
      </c>
      <c r="E4995" s="587">
        <v>18.184000000000001</v>
      </c>
      <c r="F4995" s="587">
        <f t="shared" ref="F4995:F5058" si="234">E4995*D4995</f>
        <v>255412.46400000001</v>
      </c>
      <c r="G4995" s="588">
        <v>0.35</v>
      </c>
      <c r="H4995" s="586">
        <v>4.9000000000000004</v>
      </c>
      <c r="I4995" s="587">
        <f t="shared" ref="I4995:I5058" si="235">H4995*D4995</f>
        <v>68825.400000000009</v>
      </c>
      <c r="J4995" s="589">
        <f t="shared" ref="J4995:J5058" si="236">IF(B4995="LIG",1,0)</f>
        <v>0</v>
      </c>
    </row>
    <row r="4996" spans="1:10">
      <c r="A4996" s="584">
        <v>2016</v>
      </c>
      <c r="B4996" s="585" t="s">
        <v>1127</v>
      </c>
      <c r="C4996" s="585" t="s">
        <v>31</v>
      </c>
      <c r="D4996" s="586">
        <v>41845</v>
      </c>
      <c r="E4996" s="587">
        <v>17.437000000000001</v>
      </c>
      <c r="F4996" s="587">
        <f t="shared" si="234"/>
        <v>729651.26500000001</v>
      </c>
      <c r="G4996" s="588">
        <v>0.2</v>
      </c>
      <c r="H4996" s="586">
        <v>4.5</v>
      </c>
      <c r="I4996" s="587">
        <f t="shared" si="235"/>
        <v>188302.5</v>
      </c>
      <c r="J4996" s="589">
        <f t="shared" si="236"/>
        <v>0</v>
      </c>
    </row>
    <row r="4997" spans="1:10">
      <c r="A4997" s="584">
        <v>2016</v>
      </c>
      <c r="B4997" s="585" t="s">
        <v>1127</v>
      </c>
      <c r="C4997" s="585" t="s">
        <v>31</v>
      </c>
      <c r="D4997" s="586">
        <v>14030</v>
      </c>
      <c r="E4997" s="587">
        <v>17.981999999999999</v>
      </c>
      <c r="F4997" s="587">
        <f t="shared" si="234"/>
        <v>252287.46</v>
      </c>
      <c r="G4997" s="588">
        <v>0.28999999999999998</v>
      </c>
      <c r="H4997" s="586">
        <v>4.5</v>
      </c>
      <c r="I4997" s="587">
        <f t="shared" si="235"/>
        <v>63135</v>
      </c>
      <c r="J4997" s="589">
        <f t="shared" si="236"/>
        <v>0</v>
      </c>
    </row>
    <row r="4998" spans="1:10">
      <c r="A4998" s="584">
        <v>2016</v>
      </c>
      <c r="B4998" s="585" t="s">
        <v>1133</v>
      </c>
      <c r="C4998" s="585" t="s">
        <v>31</v>
      </c>
      <c r="D4998" s="586">
        <v>165397</v>
      </c>
      <c r="E4998" s="587">
        <v>13.55</v>
      </c>
      <c r="F4998" s="587">
        <f t="shared" si="234"/>
        <v>2241129.35</v>
      </c>
      <c r="G4998" s="588">
        <v>0.83</v>
      </c>
      <c r="H4998" s="586">
        <v>9.1</v>
      </c>
      <c r="I4998" s="587">
        <f t="shared" si="235"/>
        <v>1505112.7</v>
      </c>
      <c r="J4998" s="589">
        <f t="shared" si="236"/>
        <v>1</v>
      </c>
    </row>
    <row r="4999" spans="1:10">
      <c r="A4999" s="584">
        <v>2016</v>
      </c>
      <c r="B4999" s="585" t="s">
        <v>1127</v>
      </c>
      <c r="C4999" s="585" t="s">
        <v>31</v>
      </c>
      <c r="D4999" s="586">
        <v>120157</v>
      </c>
      <c r="E4999" s="587">
        <v>17.77</v>
      </c>
      <c r="F4999" s="587">
        <f t="shared" si="234"/>
        <v>2135189.89</v>
      </c>
      <c r="G4999" s="588">
        <v>0.19</v>
      </c>
      <c r="H4999" s="586">
        <v>4.3</v>
      </c>
      <c r="I4999" s="587">
        <f t="shared" si="235"/>
        <v>516675.1</v>
      </c>
      <c r="J4999" s="589">
        <f t="shared" si="236"/>
        <v>0</v>
      </c>
    </row>
    <row r="5000" spans="1:10">
      <c r="A5000" s="584">
        <v>2016</v>
      </c>
      <c r="B5000" s="585" t="s">
        <v>1127</v>
      </c>
      <c r="C5000" s="585" t="s">
        <v>31</v>
      </c>
      <c r="D5000" s="586">
        <v>218188</v>
      </c>
      <c r="E5000" s="587">
        <v>18.55</v>
      </c>
      <c r="F5000" s="587">
        <f t="shared" si="234"/>
        <v>4047387.4000000004</v>
      </c>
      <c r="G5000" s="588">
        <v>1</v>
      </c>
      <c r="H5000" s="586">
        <v>16.100000000000001</v>
      </c>
      <c r="I5000" s="587">
        <f t="shared" si="235"/>
        <v>3512826.8000000003</v>
      </c>
      <c r="J5000" s="589">
        <f t="shared" si="236"/>
        <v>0</v>
      </c>
    </row>
    <row r="5001" spans="1:10">
      <c r="A5001" s="584">
        <v>2016</v>
      </c>
      <c r="B5001" s="585" t="s">
        <v>1127</v>
      </c>
      <c r="C5001" s="585" t="s">
        <v>31</v>
      </c>
      <c r="D5001" s="586">
        <v>120626</v>
      </c>
      <c r="E5001" s="587">
        <v>17.670000000000002</v>
      </c>
      <c r="F5001" s="587">
        <f t="shared" si="234"/>
        <v>2131461.4200000004</v>
      </c>
      <c r="G5001" s="588">
        <v>0.2</v>
      </c>
      <c r="H5001" s="586">
        <v>4.3</v>
      </c>
      <c r="I5001" s="587">
        <f t="shared" si="235"/>
        <v>518691.8</v>
      </c>
      <c r="J5001" s="589">
        <f t="shared" si="236"/>
        <v>0</v>
      </c>
    </row>
    <row r="5002" spans="1:10">
      <c r="A5002" s="584">
        <v>2016</v>
      </c>
      <c r="B5002" s="585" t="s">
        <v>1131</v>
      </c>
      <c r="C5002" s="585" t="s">
        <v>31</v>
      </c>
      <c r="D5002" s="586">
        <v>62687</v>
      </c>
      <c r="E5002" s="587">
        <v>26.16</v>
      </c>
      <c r="F5002" s="587">
        <f t="shared" si="234"/>
        <v>1639891.92</v>
      </c>
      <c r="G5002" s="588">
        <v>2.93</v>
      </c>
      <c r="H5002" s="586">
        <v>7.6</v>
      </c>
      <c r="I5002" s="587">
        <f t="shared" si="235"/>
        <v>476421.19999999995</v>
      </c>
      <c r="J5002" s="589">
        <f t="shared" si="236"/>
        <v>0</v>
      </c>
    </row>
    <row r="5003" spans="1:10">
      <c r="A5003" s="584">
        <v>2016</v>
      </c>
      <c r="B5003" s="585" t="s">
        <v>1131</v>
      </c>
      <c r="C5003" s="585" t="s">
        <v>31</v>
      </c>
      <c r="D5003" s="586">
        <v>4801</v>
      </c>
      <c r="E5003" s="587">
        <v>25.16</v>
      </c>
      <c r="F5003" s="587">
        <f t="shared" si="234"/>
        <v>120793.16</v>
      </c>
      <c r="G5003" s="588">
        <v>2.73</v>
      </c>
      <c r="H5003" s="586">
        <v>9.1</v>
      </c>
      <c r="I5003" s="587">
        <f t="shared" si="235"/>
        <v>43689.1</v>
      </c>
      <c r="J5003" s="589">
        <f t="shared" si="236"/>
        <v>0</v>
      </c>
    </row>
    <row r="5004" spans="1:10">
      <c r="A5004" s="584">
        <v>2016</v>
      </c>
      <c r="B5004" s="585" t="s">
        <v>1131</v>
      </c>
      <c r="C5004" s="585" t="s">
        <v>31</v>
      </c>
      <c r="D5004" s="586">
        <v>14964</v>
      </c>
      <c r="E5004" s="587">
        <v>19.13</v>
      </c>
      <c r="F5004" s="587">
        <f t="shared" si="234"/>
        <v>286261.32</v>
      </c>
      <c r="G5004" s="588">
        <v>0.94</v>
      </c>
      <c r="H5004" s="586">
        <v>13.2</v>
      </c>
      <c r="I5004" s="587">
        <f t="shared" si="235"/>
        <v>197524.8</v>
      </c>
      <c r="J5004" s="589">
        <f t="shared" si="236"/>
        <v>0</v>
      </c>
    </row>
    <row r="5005" spans="1:10">
      <c r="A5005" s="584">
        <v>2016</v>
      </c>
      <c r="B5005" s="585" t="s">
        <v>1131</v>
      </c>
      <c r="C5005" s="585" t="s">
        <v>31</v>
      </c>
      <c r="D5005" s="586">
        <v>24392</v>
      </c>
      <c r="E5005" s="587">
        <v>23.562000000000001</v>
      </c>
      <c r="F5005" s="587">
        <f t="shared" si="234"/>
        <v>574724.304</v>
      </c>
      <c r="G5005" s="588">
        <v>2.75</v>
      </c>
      <c r="H5005" s="586">
        <v>8.3000000000000007</v>
      </c>
      <c r="I5005" s="587">
        <f t="shared" si="235"/>
        <v>202453.6</v>
      </c>
      <c r="J5005" s="589">
        <f t="shared" si="236"/>
        <v>0</v>
      </c>
    </row>
    <row r="5006" spans="1:10">
      <c r="A5006" s="584">
        <v>2016</v>
      </c>
      <c r="B5006" s="585" t="s">
        <v>1131</v>
      </c>
      <c r="C5006" s="585" t="s">
        <v>31</v>
      </c>
      <c r="D5006" s="586">
        <v>75032</v>
      </c>
      <c r="E5006" s="587">
        <v>22.498000000000001</v>
      </c>
      <c r="F5006" s="587">
        <f t="shared" si="234"/>
        <v>1688069.936</v>
      </c>
      <c r="G5006" s="588">
        <v>3</v>
      </c>
      <c r="H5006" s="586">
        <v>8.6</v>
      </c>
      <c r="I5006" s="587">
        <f t="shared" si="235"/>
        <v>645275.19999999995</v>
      </c>
      <c r="J5006" s="589">
        <f t="shared" si="236"/>
        <v>0</v>
      </c>
    </row>
    <row r="5007" spans="1:10">
      <c r="A5007" s="584">
        <v>2016</v>
      </c>
      <c r="B5007" s="585" t="s">
        <v>1131</v>
      </c>
      <c r="C5007" s="585" t="s">
        <v>31</v>
      </c>
      <c r="D5007" s="586">
        <v>18068</v>
      </c>
      <c r="E5007" s="587">
        <v>22.544</v>
      </c>
      <c r="F5007" s="587">
        <f t="shared" si="234"/>
        <v>407324.99200000003</v>
      </c>
      <c r="G5007" s="588">
        <v>3.16</v>
      </c>
      <c r="H5007" s="586">
        <v>8</v>
      </c>
      <c r="I5007" s="587">
        <f t="shared" si="235"/>
        <v>144544</v>
      </c>
      <c r="J5007" s="589">
        <f t="shared" si="236"/>
        <v>0</v>
      </c>
    </row>
    <row r="5008" spans="1:10">
      <c r="A5008" s="584">
        <v>2016</v>
      </c>
      <c r="B5008" s="585" t="s">
        <v>1131</v>
      </c>
      <c r="C5008" s="585" t="s">
        <v>31</v>
      </c>
      <c r="D5008" s="586">
        <v>19812</v>
      </c>
      <c r="E5008" s="587">
        <v>22.422000000000001</v>
      </c>
      <c r="F5008" s="587">
        <f t="shared" si="234"/>
        <v>444224.66399999999</v>
      </c>
      <c r="G5008" s="588">
        <v>3.06</v>
      </c>
      <c r="H5008" s="586">
        <v>9</v>
      </c>
      <c r="I5008" s="587">
        <f t="shared" si="235"/>
        <v>178308</v>
      </c>
      <c r="J5008" s="589">
        <f t="shared" si="236"/>
        <v>0</v>
      </c>
    </row>
    <row r="5009" spans="1:10">
      <c r="A5009" s="584">
        <v>2016</v>
      </c>
      <c r="B5009" s="585" t="s">
        <v>1131</v>
      </c>
      <c r="C5009" s="585" t="s">
        <v>31</v>
      </c>
      <c r="D5009" s="586">
        <v>5771</v>
      </c>
      <c r="E5009" s="587">
        <v>23.506</v>
      </c>
      <c r="F5009" s="587">
        <f t="shared" si="234"/>
        <v>135653.12599999999</v>
      </c>
      <c r="G5009" s="588">
        <v>2.38</v>
      </c>
      <c r="H5009" s="586">
        <v>8.1</v>
      </c>
      <c r="I5009" s="587">
        <f t="shared" si="235"/>
        <v>46745.1</v>
      </c>
      <c r="J5009" s="589">
        <f t="shared" si="236"/>
        <v>0</v>
      </c>
    </row>
    <row r="5010" spans="1:10">
      <c r="A5010" s="584">
        <v>2016</v>
      </c>
      <c r="B5010" s="585" t="s">
        <v>1131</v>
      </c>
      <c r="C5010" s="585" t="s">
        <v>31</v>
      </c>
      <c r="D5010" s="586">
        <v>25292</v>
      </c>
      <c r="E5010" s="587">
        <v>23.152000000000001</v>
      </c>
      <c r="F5010" s="587">
        <f t="shared" si="234"/>
        <v>585560.38400000008</v>
      </c>
      <c r="G5010" s="588">
        <v>3</v>
      </c>
      <c r="H5010" s="586">
        <v>8.3000000000000007</v>
      </c>
      <c r="I5010" s="587">
        <f t="shared" si="235"/>
        <v>209923.6</v>
      </c>
      <c r="J5010" s="589">
        <f t="shared" si="236"/>
        <v>0</v>
      </c>
    </row>
    <row r="5011" spans="1:10">
      <c r="A5011" s="584">
        <v>2016</v>
      </c>
      <c r="B5011" s="585" t="s">
        <v>1131</v>
      </c>
      <c r="C5011" s="585" t="s">
        <v>31</v>
      </c>
      <c r="D5011" s="586">
        <v>15911</v>
      </c>
      <c r="E5011" s="587">
        <v>23.713999999999999</v>
      </c>
      <c r="F5011" s="587">
        <f t="shared" si="234"/>
        <v>377313.45399999997</v>
      </c>
      <c r="G5011" s="588">
        <v>2.44</v>
      </c>
      <c r="H5011" s="586">
        <v>8.6999999999999993</v>
      </c>
      <c r="I5011" s="587">
        <f t="shared" si="235"/>
        <v>138425.69999999998</v>
      </c>
      <c r="J5011" s="589">
        <f t="shared" si="236"/>
        <v>0</v>
      </c>
    </row>
    <row r="5012" spans="1:10">
      <c r="A5012" s="584">
        <v>2016</v>
      </c>
      <c r="B5012" s="585" t="s">
        <v>1131</v>
      </c>
      <c r="C5012" s="585" t="s">
        <v>31</v>
      </c>
      <c r="D5012" s="586">
        <v>37893</v>
      </c>
      <c r="E5012" s="587">
        <v>22.398</v>
      </c>
      <c r="F5012" s="587">
        <f t="shared" si="234"/>
        <v>848727.41399999999</v>
      </c>
      <c r="G5012" s="588">
        <v>3.11</v>
      </c>
      <c r="H5012" s="586">
        <v>9.1999999999999993</v>
      </c>
      <c r="I5012" s="587">
        <f t="shared" si="235"/>
        <v>348615.6</v>
      </c>
      <c r="J5012" s="589">
        <f t="shared" si="236"/>
        <v>0</v>
      </c>
    </row>
    <row r="5013" spans="1:10">
      <c r="A5013" s="584">
        <v>2016</v>
      </c>
      <c r="B5013" s="585" t="s">
        <v>1131</v>
      </c>
      <c r="C5013" s="585" t="s">
        <v>31</v>
      </c>
      <c r="D5013" s="586">
        <v>2020</v>
      </c>
      <c r="E5013" s="587">
        <v>22.234000000000002</v>
      </c>
      <c r="F5013" s="587">
        <f t="shared" si="234"/>
        <v>44912.68</v>
      </c>
      <c r="G5013" s="588">
        <v>3</v>
      </c>
      <c r="H5013" s="586">
        <v>8.9</v>
      </c>
      <c r="I5013" s="587">
        <f t="shared" si="235"/>
        <v>17978</v>
      </c>
      <c r="J5013" s="589">
        <f t="shared" si="236"/>
        <v>0</v>
      </c>
    </row>
    <row r="5014" spans="1:10">
      <c r="A5014" s="584">
        <v>2016</v>
      </c>
      <c r="B5014" s="585" t="s">
        <v>1131</v>
      </c>
      <c r="C5014" s="585" t="s">
        <v>31</v>
      </c>
      <c r="D5014" s="586">
        <v>38965</v>
      </c>
      <c r="E5014" s="587">
        <v>24.064</v>
      </c>
      <c r="F5014" s="587">
        <f t="shared" si="234"/>
        <v>937653.76000000001</v>
      </c>
      <c r="G5014" s="588">
        <v>2.57</v>
      </c>
      <c r="H5014" s="586">
        <v>8.1999999999999993</v>
      </c>
      <c r="I5014" s="587">
        <f t="shared" si="235"/>
        <v>319513</v>
      </c>
      <c r="J5014" s="589">
        <f t="shared" si="236"/>
        <v>0</v>
      </c>
    </row>
    <row r="5015" spans="1:10">
      <c r="A5015" s="584">
        <v>2016</v>
      </c>
      <c r="B5015" s="585" t="s">
        <v>1127</v>
      </c>
      <c r="C5015" s="585" t="s">
        <v>31</v>
      </c>
      <c r="D5015" s="586">
        <v>198931</v>
      </c>
      <c r="E5015" s="587">
        <v>17.558</v>
      </c>
      <c r="F5015" s="587">
        <f t="shared" si="234"/>
        <v>3492830.4980000001</v>
      </c>
      <c r="G5015" s="588">
        <v>0.2</v>
      </c>
      <c r="H5015" s="586">
        <v>4.4000000000000004</v>
      </c>
      <c r="I5015" s="587">
        <f t="shared" si="235"/>
        <v>875296.4</v>
      </c>
      <c r="J5015" s="589">
        <f t="shared" si="236"/>
        <v>0</v>
      </c>
    </row>
    <row r="5016" spans="1:10">
      <c r="A5016" s="584">
        <v>2016</v>
      </c>
      <c r="B5016" s="585" t="s">
        <v>1127</v>
      </c>
      <c r="C5016" s="585" t="s">
        <v>31</v>
      </c>
      <c r="D5016" s="586">
        <v>79775</v>
      </c>
      <c r="E5016" s="587">
        <v>17.774000000000001</v>
      </c>
      <c r="F5016" s="587">
        <f t="shared" si="234"/>
        <v>1417920.85</v>
      </c>
      <c r="G5016" s="588">
        <v>0.23</v>
      </c>
      <c r="H5016" s="586">
        <v>5.5</v>
      </c>
      <c r="I5016" s="587">
        <f t="shared" si="235"/>
        <v>438762.5</v>
      </c>
      <c r="J5016" s="589">
        <f t="shared" si="236"/>
        <v>0</v>
      </c>
    </row>
    <row r="5017" spans="1:10">
      <c r="A5017" s="584">
        <v>2016</v>
      </c>
      <c r="B5017" s="585" t="s">
        <v>1131</v>
      </c>
      <c r="C5017" s="585" t="s">
        <v>31</v>
      </c>
      <c r="D5017" s="586">
        <v>226746</v>
      </c>
      <c r="E5017" s="587">
        <v>25.196000000000002</v>
      </c>
      <c r="F5017" s="587">
        <f t="shared" si="234"/>
        <v>5713092.216</v>
      </c>
      <c r="G5017" s="588">
        <v>3.11</v>
      </c>
      <c r="H5017" s="586">
        <v>6.6</v>
      </c>
      <c r="I5017" s="587">
        <f t="shared" si="235"/>
        <v>1496523.5999999999</v>
      </c>
      <c r="J5017" s="589">
        <f t="shared" si="236"/>
        <v>0</v>
      </c>
    </row>
    <row r="5018" spans="1:10">
      <c r="A5018" s="584">
        <v>2016</v>
      </c>
      <c r="B5018" s="585" t="s">
        <v>1127</v>
      </c>
      <c r="C5018" s="585" t="s">
        <v>31</v>
      </c>
      <c r="D5018" s="586">
        <v>16079</v>
      </c>
      <c r="E5018" s="587">
        <v>17.286000000000001</v>
      </c>
      <c r="F5018" s="587">
        <f t="shared" si="234"/>
        <v>277941.59400000004</v>
      </c>
      <c r="G5018" s="588">
        <v>0.17</v>
      </c>
      <c r="H5018" s="586">
        <v>5.2</v>
      </c>
      <c r="I5018" s="587">
        <f t="shared" si="235"/>
        <v>83610.8</v>
      </c>
      <c r="J5018" s="589">
        <f t="shared" si="236"/>
        <v>0</v>
      </c>
    </row>
    <row r="5019" spans="1:10">
      <c r="A5019" s="584">
        <v>2016</v>
      </c>
      <c r="B5019" s="585" t="s">
        <v>1127</v>
      </c>
      <c r="C5019" s="585" t="s">
        <v>31</v>
      </c>
      <c r="D5019" s="586">
        <v>14892</v>
      </c>
      <c r="E5019" s="587">
        <v>19.079999999999998</v>
      </c>
      <c r="F5019" s="587">
        <f t="shared" si="234"/>
        <v>284139.36</v>
      </c>
      <c r="G5019" s="588">
        <v>0.42</v>
      </c>
      <c r="H5019" s="586">
        <v>4.0999999999999996</v>
      </c>
      <c r="I5019" s="587">
        <f t="shared" si="235"/>
        <v>61057.2</v>
      </c>
      <c r="J5019" s="589">
        <f t="shared" si="236"/>
        <v>0</v>
      </c>
    </row>
    <row r="5020" spans="1:10">
      <c r="A5020" s="584">
        <v>2016</v>
      </c>
      <c r="B5020" s="585" t="s">
        <v>1127</v>
      </c>
      <c r="C5020" s="585" t="s">
        <v>31</v>
      </c>
      <c r="D5020" s="586">
        <v>87910</v>
      </c>
      <c r="E5020" s="587">
        <v>18.907</v>
      </c>
      <c r="F5020" s="587">
        <f t="shared" si="234"/>
        <v>1662114.37</v>
      </c>
      <c r="G5020" s="588">
        <v>0.33</v>
      </c>
      <c r="H5020" s="586">
        <v>3.7</v>
      </c>
      <c r="I5020" s="587">
        <f t="shared" si="235"/>
        <v>325267</v>
      </c>
      <c r="J5020" s="589">
        <f t="shared" si="236"/>
        <v>0</v>
      </c>
    </row>
    <row r="5021" spans="1:10">
      <c r="A5021" s="584">
        <v>2016</v>
      </c>
      <c r="B5021" s="585" t="s">
        <v>1127</v>
      </c>
      <c r="C5021" s="585" t="s">
        <v>31</v>
      </c>
      <c r="D5021" s="586">
        <v>235985</v>
      </c>
      <c r="E5021" s="587">
        <v>18.863</v>
      </c>
      <c r="F5021" s="587">
        <f t="shared" si="234"/>
        <v>4451385.0549999997</v>
      </c>
      <c r="G5021" s="588">
        <v>0.3</v>
      </c>
      <c r="H5021" s="586">
        <v>3.8</v>
      </c>
      <c r="I5021" s="587">
        <f t="shared" si="235"/>
        <v>896743</v>
      </c>
      <c r="J5021" s="589">
        <f t="shared" si="236"/>
        <v>0</v>
      </c>
    </row>
    <row r="5022" spans="1:10">
      <c r="A5022" s="584">
        <v>2016</v>
      </c>
      <c r="B5022" s="585" t="s">
        <v>1127</v>
      </c>
      <c r="C5022" s="585" t="s">
        <v>31</v>
      </c>
      <c r="D5022" s="586">
        <v>59293</v>
      </c>
      <c r="E5022" s="587">
        <v>18.757000000000001</v>
      </c>
      <c r="F5022" s="587">
        <f t="shared" si="234"/>
        <v>1112158.801</v>
      </c>
      <c r="G5022" s="588">
        <v>0.3</v>
      </c>
      <c r="H5022" s="586">
        <v>3.9</v>
      </c>
      <c r="I5022" s="587">
        <f t="shared" si="235"/>
        <v>231242.69999999998</v>
      </c>
      <c r="J5022" s="589">
        <f t="shared" si="236"/>
        <v>0</v>
      </c>
    </row>
    <row r="5023" spans="1:10">
      <c r="A5023" s="584">
        <v>2016</v>
      </c>
      <c r="B5023" s="585" t="s">
        <v>1127</v>
      </c>
      <c r="C5023" s="585" t="s">
        <v>31</v>
      </c>
      <c r="D5023" s="586">
        <v>229403</v>
      </c>
      <c r="E5023" s="587">
        <v>18.992999999999999</v>
      </c>
      <c r="F5023" s="587">
        <f t="shared" si="234"/>
        <v>4357051.1789999995</v>
      </c>
      <c r="G5023" s="588">
        <v>0.43</v>
      </c>
      <c r="H5023" s="586">
        <v>4.7</v>
      </c>
      <c r="I5023" s="587">
        <f t="shared" si="235"/>
        <v>1078194.1000000001</v>
      </c>
      <c r="J5023" s="589">
        <f t="shared" si="236"/>
        <v>0</v>
      </c>
    </row>
    <row r="5024" spans="1:10">
      <c r="A5024" s="584">
        <v>2016</v>
      </c>
      <c r="B5024" s="585" t="s">
        <v>1131</v>
      </c>
      <c r="C5024" s="585" t="s">
        <v>31</v>
      </c>
      <c r="D5024" s="586">
        <v>5374</v>
      </c>
      <c r="E5024" s="587">
        <v>22.936</v>
      </c>
      <c r="F5024" s="587">
        <f t="shared" si="234"/>
        <v>123258.064</v>
      </c>
      <c r="G5024" s="588">
        <v>2.84</v>
      </c>
      <c r="H5024" s="586">
        <v>16.2</v>
      </c>
      <c r="I5024" s="587">
        <f t="shared" si="235"/>
        <v>87058.8</v>
      </c>
      <c r="J5024" s="589">
        <f t="shared" si="236"/>
        <v>0</v>
      </c>
    </row>
    <row r="5025" spans="1:10">
      <c r="A5025" s="584">
        <v>2016</v>
      </c>
      <c r="B5025" s="585" t="s">
        <v>1129</v>
      </c>
      <c r="C5025" s="585" t="s">
        <v>31</v>
      </c>
      <c r="D5025" s="586">
        <v>5188</v>
      </c>
      <c r="E5025" s="587">
        <v>16.398</v>
      </c>
      <c r="F5025" s="587">
        <f t="shared" si="234"/>
        <v>85072.823999999993</v>
      </c>
      <c r="G5025" s="588">
        <v>1.39</v>
      </c>
      <c r="H5025" s="586">
        <v>28</v>
      </c>
      <c r="I5025" s="587">
        <f t="shared" si="235"/>
        <v>145264</v>
      </c>
      <c r="J5025" s="589">
        <f t="shared" si="236"/>
        <v>0</v>
      </c>
    </row>
    <row r="5026" spans="1:10">
      <c r="A5026" s="584">
        <v>2016</v>
      </c>
      <c r="B5026" s="585" t="s">
        <v>1131</v>
      </c>
      <c r="C5026" s="585" t="s">
        <v>31</v>
      </c>
      <c r="D5026" s="586">
        <v>10001</v>
      </c>
      <c r="E5026" s="587">
        <v>25.686</v>
      </c>
      <c r="F5026" s="587">
        <f t="shared" si="234"/>
        <v>256885.68599999999</v>
      </c>
      <c r="G5026" s="588">
        <v>2.99</v>
      </c>
      <c r="H5026" s="586">
        <v>8.4</v>
      </c>
      <c r="I5026" s="587">
        <f t="shared" si="235"/>
        <v>84008.400000000009</v>
      </c>
      <c r="J5026" s="589">
        <f t="shared" si="236"/>
        <v>0</v>
      </c>
    </row>
    <row r="5027" spans="1:10">
      <c r="A5027" s="584">
        <v>2016</v>
      </c>
      <c r="B5027" s="585" t="s">
        <v>1131</v>
      </c>
      <c r="C5027" s="585" t="s">
        <v>31</v>
      </c>
      <c r="D5027" s="586">
        <v>58662</v>
      </c>
      <c r="E5027" s="587">
        <v>22.616</v>
      </c>
      <c r="F5027" s="587">
        <f t="shared" si="234"/>
        <v>1326699.7919999999</v>
      </c>
      <c r="G5027" s="588">
        <v>3.81</v>
      </c>
      <c r="H5027" s="586">
        <v>20.2</v>
      </c>
      <c r="I5027" s="587">
        <f t="shared" si="235"/>
        <v>1184972.3999999999</v>
      </c>
      <c r="J5027" s="589">
        <f t="shared" si="236"/>
        <v>0</v>
      </c>
    </row>
    <row r="5028" spans="1:10">
      <c r="A5028" s="584">
        <v>2016</v>
      </c>
      <c r="B5028" s="585" t="s">
        <v>1131</v>
      </c>
      <c r="C5028" s="585" t="s">
        <v>31</v>
      </c>
      <c r="D5028" s="586">
        <v>106516</v>
      </c>
      <c r="E5028" s="587">
        <v>26.082000000000001</v>
      </c>
      <c r="F5028" s="587">
        <f t="shared" si="234"/>
        <v>2778150.3119999999</v>
      </c>
      <c r="G5028" s="588">
        <v>2.75</v>
      </c>
      <c r="H5028" s="586">
        <v>8.4</v>
      </c>
      <c r="I5028" s="587">
        <f t="shared" si="235"/>
        <v>894734.4</v>
      </c>
      <c r="J5028" s="589">
        <f t="shared" si="236"/>
        <v>0</v>
      </c>
    </row>
    <row r="5029" spans="1:10">
      <c r="A5029" s="584">
        <v>2016</v>
      </c>
      <c r="B5029" s="585" t="s">
        <v>1131</v>
      </c>
      <c r="C5029" s="585" t="s">
        <v>31</v>
      </c>
      <c r="D5029" s="586">
        <v>89961</v>
      </c>
      <c r="E5029" s="587">
        <v>25.812000000000001</v>
      </c>
      <c r="F5029" s="587">
        <f t="shared" si="234"/>
        <v>2322073.3319999999</v>
      </c>
      <c r="G5029" s="588">
        <v>2.58</v>
      </c>
      <c r="H5029" s="586">
        <v>7.9</v>
      </c>
      <c r="I5029" s="587">
        <f t="shared" si="235"/>
        <v>710691.9</v>
      </c>
      <c r="J5029" s="589">
        <f t="shared" si="236"/>
        <v>0</v>
      </c>
    </row>
    <row r="5030" spans="1:10">
      <c r="A5030" s="584">
        <v>2016</v>
      </c>
      <c r="B5030" s="585" t="s">
        <v>1131</v>
      </c>
      <c r="C5030" s="585" t="s">
        <v>31</v>
      </c>
      <c r="D5030" s="586">
        <v>8178</v>
      </c>
      <c r="E5030" s="587">
        <v>23.58</v>
      </c>
      <c r="F5030" s="587">
        <f t="shared" si="234"/>
        <v>192837.24</v>
      </c>
      <c r="G5030" s="588">
        <v>2.74</v>
      </c>
      <c r="H5030" s="586">
        <v>16.100000000000001</v>
      </c>
      <c r="I5030" s="587">
        <f t="shared" si="235"/>
        <v>131665.80000000002</v>
      </c>
      <c r="J5030" s="589">
        <f t="shared" si="236"/>
        <v>0</v>
      </c>
    </row>
    <row r="5031" spans="1:10">
      <c r="A5031" s="584">
        <v>2016</v>
      </c>
      <c r="B5031" s="585" t="s">
        <v>1131</v>
      </c>
      <c r="C5031" s="585" t="s">
        <v>31</v>
      </c>
      <c r="D5031" s="586">
        <v>16286</v>
      </c>
      <c r="E5031" s="587">
        <v>21.762</v>
      </c>
      <c r="F5031" s="587">
        <f t="shared" si="234"/>
        <v>354415.93200000003</v>
      </c>
      <c r="G5031" s="588">
        <v>2.37</v>
      </c>
      <c r="H5031" s="586">
        <v>19.399999999999999</v>
      </c>
      <c r="I5031" s="587">
        <f t="shared" si="235"/>
        <v>315948.39999999997</v>
      </c>
      <c r="J5031" s="589">
        <f t="shared" si="236"/>
        <v>0</v>
      </c>
    </row>
    <row r="5032" spans="1:10">
      <c r="A5032" s="584">
        <v>2016</v>
      </c>
      <c r="B5032" s="585" t="s">
        <v>1131</v>
      </c>
      <c r="C5032" s="585" t="s">
        <v>31</v>
      </c>
      <c r="D5032" s="586">
        <v>10351</v>
      </c>
      <c r="E5032" s="587">
        <v>22.155999999999999</v>
      </c>
      <c r="F5032" s="587">
        <f t="shared" si="234"/>
        <v>229336.75599999999</v>
      </c>
      <c r="G5032" s="588">
        <v>2.9</v>
      </c>
      <c r="H5032" s="586">
        <v>23.3</v>
      </c>
      <c r="I5032" s="587">
        <f t="shared" si="235"/>
        <v>241178.30000000002</v>
      </c>
      <c r="J5032" s="589">
        <f t="shared" si="236"/>
        <v>0</v>
      </c>
    </row>
    <row r="5033" spans="1:10">
      <c r="A5033" s="584">
        <v>2016</v>
      </c>
      <c r="B5033" s="585" t="s">
        <v>1129</v>
      </c>
      <c r="C5033" s="585" t="s">
        <v>31</v>
      </c>
      <c r="D5033" s="586">
        <v>1442</v>
      </c>
      <c r="E5033" s="587">
        <v>14.868</v>
      </c>
      <c r="F5033" s="587">
        <f t="shared" si="234"/>
        <v>21439.655999999999</v>
      </c>
      <c r="G5033" s="588">
        <v>3.26</v>
      </c>
      <c r="H5033" s="586">
        <v>45.1</v>
      </c>
      <c r="I5033" s="587">
        <f t="shared" si="235"/>
        <v>65034.200000000004</v>
      </c>
      <c r="J5033" s="589">
        <f t="shared" si="236"/>
        <v>0</v>
      </c>
    </row>
    <row r="5034" spans="1:10">
      <c r="A5034" s="584">
        <v>2016</v>
      </c>
      <c r="B5034" s="585" t="s">
        <v>1131</v>
      </c>
      <c r="C5034" s="585" t="s">
        <v>31</v>
      </c>
      <c r="D5034" s="586">
        <v>9839</v>
      </c>
      <c r="E5034" s="587">
        <v>25.98</v>
      </c>
      <c r="F5034" s="587">
        <f t="shared" si="234"/>
        <v>255617.22</v>
      </c>
      <c r="G5034" s="588">
        <v>3.01</v>
      </c>
      <c r="H5034" s="586">
        <v>8.1999999999999993</v>
      </c>
      <c r="I5034" s="587">
        <f t="shared" si="235"/>
        <v>80679.799999999988</v>
      </c>
      <c r="J5034" s="589">
        <f t="shared" si="236"/>
        <v>0</v>
      </c>
    </row>
    <row r="5035" spans="1:10">
      <c r="A5035" s="584">
        <v>2016</v>
      </c>
      <c r="B5035" s="585" t="s">
        <v>1131</v>
      </c>
      <c r="C5035" s="585" t="s">
        <v>31</v>
      </c>
      <c r="D5035" s="586">
        <v>18052</v>
      </c>
      <c r="E5035" s="587">
        <v>23.11</v>
      </c>
      <c r="F5035" s="587">
        <f t="shared" si="234"/>
        <v>417181.72</v>
      </c>
      <c r="G5035" s="588">
        <v>3.26</v>
      </c>
      <c r="H5035" s="586">
        <v>19.8</v>
      </c>
      <c r="I5035" s="587">
        <f t="shared" si="235"/>
        <v>357429.60000000003</v>
      </c>
      <c r="J5035" s="589">
        <f t="shared" si="236"/>
        <v>0</v>
      </c>
    </row>
    <row r="5036" spans="1:10">
      <c r="A5036" s="584">
        <v>2016</v>
      </c>
      <c r="B5036" s="585" t="s">
        <v>1131</v>
      </c>
      <c r="C5036" s="585" t="s">
        <v>31</v>
      </c>
      <c r="D5036" s="586">
        <v>2131</v>
      </c>
      <c r="E5036" s="587">
        <v>24.384</v>
      </c>
      <c r="F5036" s="587">
        <f t="shared" si="234"/>
        <v>51962.304000000004</v>
      </c>
      <c r="G5036" s="588">
        <v>2.2599999999999998</v>
      </c>
      <c r="H5036" s="586">
        <v>14.9</v>
      </c>
      <c r="I5036" s="587">
        <f t="shared" si="235"/>
        <v>31751.9</v>
      </c>
      <c r="J5036" s="589">
        <f t="shared" si="236"/>
        <v>0</v>
      </c>
    </row>
    <row r="5037" spans="1:10">
      <c r="A5037" s="584">
        <v>2016</v>
      </c>
      <c r="B5037" s="585" t="s">
        <v>1131</v>
      </c>
      <c r="C5037" s="585" t="s">
        <v>31</v>
      </c>
      <c r="D5037" s="586">
        <v>6335</v>
      </c>
      <c r="E5037" s="587">
        <v>17.75</v>
      </c>
      <c r="F5037" s="587">
        <f t="shared" si="234"/>
        <v>112446.25</v>
      </c>
      <c r="G5037" s="588">
        <v>2.0499999999999998</v>
      </c>
      <c r="H5037" s="586">
        <v>27.1</v>
      </c>
      <c r="I5037" s="587">
        <f t="shared" si="235"/>
        <v>171678.5</v>
      </c>
      <c r="J5037" s="589">
        <f t="shared" si="236"/>
        <v>0</v>
      </c>
    </row>
    <row r="5038" spans="1:10">
      <c r="A5038" s="584">
        <v>2016</v>
      </c>
      <c r="B5038" s="585" t="s">
        <v>1131</v>
      </c>
      <c r="C5038" s="585" t="s">
        <v>31</v>
      </c>
      <c r="D5038" s="586">
        <v>2684</v>
      </c>
      <c r="E5038" s="587">
        <v>24.06</v>
      </c>
      <c r="F5038" s="587">
        <f t="shared" si="234"/>
        <v>64577.039999999994</v>
      </c>
      <c r="G5038" s="588">
        <v>3.61</v>
      </c>
      <c r="H5038" s="586">
        <v>16.8</v>
      </c>
      <c r="I5038" s="587">
        <f t="shared" si="235"/>
        <v>45091.200000000004</v>
      </c>
      <c r="J5038" s="589">
        <f t="shared" si="236"/>
        <v>0</v>
      </c>
    </row>
    <row r="5039" spans="1:10">
      <c r="A5039" s="584">
        <v>2016</v>
      </c>
      <c r="B5039" s="585" t="s">
        <v>1131</v>
      </c>
      <c r="C5039" s="585" t="s">
        <v>31</v>
      </c>
      <c r="D5039" s="586">
        <v>8523</v>
      </c>
      <c r="E5039" s="587">
        <v>23.408000000000001</v>
      </c>
      <c r="F5039" s="587">
        <f t="shared" si="234"/>
        <v>199506.38400000002</v>
      </c>
      <c r="G5039" s="588">
        <v>2.33</v>
      </c>
      <c r="H5039" s="586">
        <v>16.100000000000001</v>
      </c>
      <c r="I5039" s="587">
        <f t="shared" si="235"/>
        <v>137220.30000000002</v>
      </c>
      <c r="J5039" s="589">
        <f t="shared" si="236"/>
        <v>0</v>
      </c>
    </row>
    <row r="5040" spans="1:10">
      <c r="A5040" s="584">
        <v>2016</v>
      </c>
      <c r="B5040" s="585" t="s">
        <v>1131</v>
      </c>
      <c r="C5040" s="585" t="s">
        <v>31</v>
      </c>
      <c r="D5040" s="586">
        <v>7017</v>
      </c>
      <c r="E5040" s="587">
        <v>23.597999999999999</v>
      </c>
      <c r="F5040" s="587">
        <f t="shared" si="234"/>
        <v>165587.166</v>
      </c>
      <c r="G5040" s="588">
        <v>2.2999999999999998</v>
      </c>
      <c r="H5040" s="586">
        <v>14.8</v>
      </c>
      <c r="I5040" s="587">
        <f t="shared" si="235"/>
        <v>103851.6</v>
      </c>
      <c r="J5040" s="589">
        <f t="shared" si="236"/>
        <v>0</v>
      </c>
    </row>
    <row r="5041" spans="1:10">
      <c r="A5041" s="584">
        <v>2016</v>
      </c>
      <c r="B5041" s="585" t="s">
        <v>1129</v>
      </c>
      <c r="C5041" s="585" t="s">
        <v>31</v>
      </c>
      <c r="D5041" s="586">
        <v>4314</v>
      </c>
      <c r="E5041" s="587">
        <v>17.712</v>
      </c>
      <c r="F5041" s="587">
        <f t="shared" si="234"/>
        <v>76409.567999999999</v>
      </c>
      <c r="G5041" s="588">
        <v>1.81</v>
      </c>
      <c r="H5041" s="586">
        <v>26.8</v>
      </c>
      <c r="I5041" s="587">
        <f t="shared" si="235"/>
        <v>115615.2</v>
      </c>
      <c r="J5041" s="589">
        <f t="shared" si="236"/>
        <v>0</v>
      </c>
    </row>
    <row r="5042" spans="1:10">
      <c r="A5042" s="584">
        <v>2016</v>
      </c>
      <c r="B5042" s="585" t="s">
        <v>1131</v>
      </c>
      <c r="C5042" s="585" t="s">
        <v>31</v>
      </c>
      <c r="D5042" s="586">
        <v>29925</v>
      </c>
      <c r="E5042" s="587">
        <v>25.724</v>
      </c>
      <c r="F5042" s="587">
        <f t="shared" si="234"/>
        <v>769790.7</v>
      </c>
      <c r="G5042" s="588">
        <v>2.52</v>
      </c>
      <c r="H5042" s="586">
        <v>8</v>
      </c>
      <c r="I5042" s="587">
        <f t="shared" si="235"/>
        <v>239400</v>
      </c>
      <c r="J5042" s="589">
        <f t="shared" si="236"/>
        <v>0</v>
      </c>
    </row>
    <row r="5043" spans="1:10">
      <c r="A5043" s="584">
        <v>2016</v>
      </c>
      <c r="B5043" s="585" t="s">
        <v>1131</v>
      </c>
      <c r="C5043" s="585" t="s">
        <v>31</v>
      </c>
      <c r="D5043" s="586">
        <v>30133</v>
      </c>
      <c r="E5043" s="587">
        <v>26.238</v>
      </c>
      <c r="F5043" s="587">
        <f t="shared" si="234"/>
        <v>790629.65399999998</v>
      </c>
      <c r="G5043" s="588">
        <v>2.52</v>
      </c>
      <c r="H5043" s="586">
        <v>8</v>
      </c>
      <c r="I5043" s="587">
        <f t="shared" si="235"/>
        <v>241064</v>
      </c>
      <c r="J5043" s="589">
        <f t="shared" si="236"/>
        <v>0</v>
      </c>
    </row>
    <row r="5044" spans="1:10">
      <c r="A5044" s="584">
        <v>2016</v>
      </c>
      <c r="B5044" s="585" t="s">
        <v>1131</v>
      </c>
      <c r="C5044" s="585" t="s">
        <v>31</v>
      </c>
      <c r="D5044" s="586">
        <v>3227</v>
      </c>
      <c r="E5044" s="587">
        <v>22.186</v>
      </c>
      <c r="F5044" s="587">
        <f t="shared" si="234"/>
        <v>71594.221999999994</v>
      </c>
      <c r="G5044" s="588">
        <v>2.65</v>
      </c>
      <c r="H5044" s="586">
        <v>21.3</v>
      </c>
      <c r="I5044" s="587">
        <f t="shared" si="235"/>
        <v>68735.100000000006</v>
      </c>
      <c r="J5044" s="589">
        <f t="shared" si="236"/>
        <v>0</v>
      </c>
    </row>
    <row r="5045" spans="1:10">
      <c r="A5045" s="584">
        <v>2016</v>
      </c>
      <c r="B5045" s="585" t="s">
        <v>1131</v>
      </c>
      <c r="C5045" s="585" t="s">
        <v>31</v>
      </c>
      <c r="D5045" s="586">
        <v>2476</v>
      </c>
      <c r="E5045" s="587">
        <v>24.385999999999999</v>
      </c>
      <c r="F5045" s="587">
        <f t="shared" si="234"/>
        <v>60379.735999999997</v>
      </c>
      <c r="G5045" s="588">
        <v>2.8</v>
      </c>
      <c r="H5045" s="586">
        <v>13.6</v>
      </c>
      <c r="I5045" s="587">
        <f t="shared" si="235"/>
        <v>33673.599999999999</v>
      </c>
      <c r="J5045" s="589">
        <f t="shared" si="236"/>
        <v>0</v>
      </c>
    </row>
    <row r="5046" spans="1:10">
      <c r="A5046" s="584">
        <v>2016</v>
      </c>
      <c r="B5046" s="585" t="s">
        <v>1131</v>
      </c>
      <c r="C5046" s="585" t="s">
        <v>31</v>
      </c>
      <c r="D5046" s="586">
        <v>30471</v>
      </c>
      <c r="E5046" s="587">
        <v>25.902000000000001</v>
      </c>
      <c r="F5046" s="587">
        <f t="shared" si="234"/>
        <v>789259.84200000006</v>
      </c>
      <c r="G5046" s="588">
        <v>2.68</v>
      </c>
      <c r="H5046" s="586">
        <v>7.5</v>
      </c>
      <c r="I5046" s="587">
        <f t="shared" si="235"/>
        <v>228532.5</v>
      </c>
      <c r="J5046" s="589">
        <f t="shared" si="236"/>
        <v>0</v>
      </c>
    </row>
    <row r="5047" spans="1:10">
      <c r="A5047" s="584">
        <v>2016</v>
      </c>
      <c r="B5047" s="585" t="s">
        <v>1131</v>
      </c>
      <c r="C5047" s="585" t="s">
        <v>31</v>
      </c>
      <c r="D5047" s="586">
        <v>15255</v>
      </c>
      <c r="E5047" s="587">
        <v>25.616</v>
      </c>
      <c r="F5047" s="587">
        <f t="shared" si="234"/>
        <v>390772.08</v>
      </c>
      <c r="G5047" s="588">
        <v>2.4900000000000002</v>
      </c>
      <c r="H5047" s="586">
        <v>8</v>
      </c>
      <c r="I5047" s="587">
        <f t="shared" si="235"/>
        <v>122040</v>
      </c>
      <c r="J5047" s="589">
        <f t="shared" si="236"/>
        <v>0</v>
      </c>
    </row>
    <row r="5048" spans="1:10">
      <c r="A5048" s="584">
        <v>2016</v>
      </c>
      <c r="B5048" s="585" t="s">
        <v>1131</v>
      </c>
      <c r="C5048" s="585" t="s">
        <v>31</v>
      </c>
      <c r="D5048" s="586">
        <v>5961</v>
      </c>
      <c r="E5048" s="587">
        <v>22.248000000000001</v>
      </c>
      <c r="F5048" s="587">
        <f t="shared" si="234"/>
        <v>132620.32800000001</v>
      </c>
      <c r="G5048" s="588">
        <v>2.94</v>
      </c>
      <c r="H5048" s="586">
        <v>8.6999999999999993</v>
      </c>
      <c r="I5048" s="587">
        <f t="shared" si="235"/>
        <v>51860.7</v>
      </c>
      <c r="J5048" s="589">
        <f t="shared" si="236"/>
        <v>0</v>
      </c>
    </row>
    <row r="5049" spans="1:10">
      <c r="A5049" s="584">
        <v>2016</v>
      </c>
      <c r="B5049" s="585" t="s">
        <v>1131</v>
      </c>
      <c r="C5049" s="585" t="s">
        <v>31</v>
      </c>
      <c r="D5049" s="586">
        <v>5351</v>
      </c>
      <c r="E5049" s="587">
        <v>22.326000000000001</v>
      </c>
      <c r="F5049" s="587">
        <f t="shared" si="234"/>
        <v>119466.42600000001</v>
      </c>
      <c r="G5049" s="588">
        <v>3.13</v>
      </c>
      <c r="H5049" s="586">
        <v>7.7</v>
      </c>
      <c r="I5049" s="587">
        <f t="shared" si="235"/>
        <v>41202.700000000004</v>
      </c>
      <c r="J5049" s="589">
        <f t="shared" si="236"/>
        <v>0</v>
      </c>
    </row>
    <row r="5050" spans="1:10">
      <c r="A5050" s="584">
        <v>2016</v>
      </c>
      <c r="B5050" s="585" t="s">
        <v>1131</v>
      </c>
      <c r="C5050" s="585" t="s">
        <v>31</v>
      </c>
      <c r="D5050" s="586">
        <v>1920</v>
      </c>
      <c r="E5050" s="587">
        <v>23.428000000000001</v>
      </c>
      <c r="F5050" s="587">
        <f t="shared" si="234"/>
        <v>44981.760000000002</v>
      </c>
      <c r="G5050" s="588">
        <v>2.4300000000000002</v>
      </c>
      <c r="H5050" s="586">
        <v>8</v>
      </c>
      <c r="I5050" s="587">
        <f t="shared" si="235"/>
        <v>15360</v>
      </c>
      <c r="J5050" s="589">
        <f t="shared" si="236"/>
        <v>0</v>
      </c>
    </row>
    <row r="5051" spans="1:10">
      <c r="A5051" s="584">
        <v>2016</v>
      </c>
      <c r="B5051" s="585" t="s">
        <v>1131</v>
      </c>
      <c r="C5051" s="585" t="s">
        <v>31</v>
      </c>
      <c r="D5051" s="586">
        <v>200</v>
      </c>
      <c r="E5051" s="587">
        <v>22.96</v>
      </c>
      <c r="F5051" s="587">
        <f t="shared" si="234"/>
        <v>4592</v>
      </c>
      <c r="G5051" s="588">
        <v>2.82</v>
      </c>
      <c r="H5051" s="586">
        <v>8.1999999999999993</v>
      </c>
      <c r="I5051" s="587">
        <f t="shared" si="235"/>
        <v>1639.9999999999998</v>
      </c>
      <c r="J5051" s="589">
        <f t="shared" si="236"/>
        <v>0</v>
      </c>
    </row>
    <row r="5052" spans="1:10">
      <c r="A5052" s="584">
        <v>2016</v>
      </c>
      <c r="B5052" s="585" t="s">
        <v>1131</v>
      </c>
      <c r="C5052" s="585" t="s">
        <v>31</v>
      </c>
      <c r="D5052" s="586">
        <v>6201</v>
      </c>
      <c r="E5052" s="587">
        <v>22.274000000000001</v>
      </c>
      <c r="F5052" s="587">
        <f t="shared" si="234"/>
        <v>138121.07399999999</v>
      </c>
      <c r="G5052" s="588">
        <v>2.88</v>
      </c>
      <c r="H5052" s="586">
        <v>8.5</v>
      </c>
      <c r="I5052" s="587">
        <f t="shared" si="235"/>
        <v>52708.5</v>
      </c>
      <c r="J5052" s="589">
        <f t="shared" si="236"/>
        <v>0</v>
      </c>
    </row>
    <row r="5053" spans="1:10">
      <c r="A5053" s="584">
        <v>2016</v>
      </c>
      <c r="B5053" s="585" t="s">
        <v>1131</v>
      </c>
      <c r="C5053" s="585" t="s">
        <v>31</v>
      </c>
      <c r="D5053" s="586">
        <v>1694</v>
      </c>
      <c r="E5053" s="587">
        <v>24.148</v>
      </c>
      <c r="F5053" s="587">
        <f t="shared" si="234"/>
        <v>40906.712</v>
      </c>
      <c r="G5053" s="588">
        <v>2.72</v>
      </c>
      <c r="H5053" s="586">
        <v>8.3000000000000007</v>
      </c>
      <c r="I5053" s="587">
        <f t="shared" si="235"/>
        <v>14060.2</v>
      </c>
      <c r="J5053" s="589">
        <f t="shared" si="236"/>
        <v>0</v>
      </c>
    </row>
    <row r="5054" spans="1:10">
      <c r="A5054" s="584">
        <v>2016</v>
      </c>
      <c r="B5054" s="585" t="s">
        <v>1127</v>
      </c>
      <c r="C5054" s="585" t="s">
        <v>31</v>
      </c>
      <c r="D5054" s="586">
        <v>64605</v>
      </c>
      <c r="E5054" s="587">
        <v>18.021999999999998</v>
      </c>
      <c r="F5054" s="587">
        <f t="shared" si="234"/>
        <v>1164311.3099999998</v>
      </c>
      <c r="G5054" s="588">
        <v>0.25</v>
      </c>
      <c r="H5054" s="586">
        <v>5.04</v>
      </c>
      <c r="I5054" s="587">
        <f t="shared" si="235"/>
        <v>325609.2</v>
      </c>
      <c r="J5054" s="589">
        <f t="shared" si="236"/>
        <v>0</v>
      </c>
    </row>
    <row r="5055" spans="1:10">
      <c r="A5055" s="584">
        <v>2016</v>
      </c>
      <c r="B5055" s="585" t="s">
        <v>1127</v>
      </c>
      <c r="C5055" s="585" t="s">
        <v>31</v>
      </c>
      <c r="D5055" s="586">
        <v>32885</v>
      </c>
      <c r="E5055" s="587">
        <v>17.635999999999999</v>
      </c>
      <c r="F5055" s="587">
        <f t="shared" si="234"/>
        <v>579959.86</v>
      </c>
      <c r="G5055" s="588">
        <v>0.23</v>
      </c>
      <c r="H5055" s="586">
        <v>6.14</v>
      </c>
      <c r="I5055" s="587">
        <f t="shared" si="235"/>
        <v>201913.9</v>
      </c>
      <c r="J5055" s="589">
        <f t="shared" si="236"/>
        <v>0</v>
      </c>
    </row>
    <row r="5056" spans="1:10">
      <c r="A5056" s="584">
        <v>2016</v>
      </c>
      <c r="B5056" s="585" t="s">
        <v>1127</v>
      </c>
      <c r="C5056" s="585" t="s">
        <v>31</v>
      </c>
      <c r="D5056" s="586">
        <v>410467</v>
      </c>
      <c r="E5056" s="587">
        <v>17.489999999999998</v>
      </c>
      <c r="F5056" s="587">
        <f t="shared" si="234"/>
        <v>7179067.8299999991</v>
      </c>
      <c r="G5056" s="588">
        <v>0.21</v>
      </c>
      <c r="H5056" s="586">
        <v>4.43</v>
      </c>
      <c r="I5056" s="587">
        <f t="shared" si="235"/>
        <v>1818368.8099999998</v>
      </c>
      <c r="J5056" s="589">
        <f t="shared" si="236"/>
        <v>0</v>
      </c>
    </row>
    <row r="5057" spans="1:10">
      <c r="A5057" s="584">
        <v>2016</v>
      </c>
      <c r="B5057" s="585" t="s">
        <v>1131</v>
      </c>
      <c r="C5057" s="585" t="s">
        <v>31</v>
      </c>
      <c r="D5057" s="586">
        <v>3210</v>
      </c>
      <c r="E5057" s="587">
        <v>25</v>
      </c>
      <c r="F5057" s="587">
        <f t="shared" si="234"/>
        <v>80250</v>
      </c>
      <c r="G5057" s="588">
        <v>0.79</v>
      </c>
      <c r="H5057" s="586">
        <v>7.1</v>
      </c>
      <c r="I5057" s="587">
        <f t="shared" si="235"/>
        <v>22791</v>
      </c>
      <c r="J5057" s="589">
        <f t="shared" si="236"/>
        <v>0</v>
      </c>
    </row>
    <row r="5058" spans="1:10">
      <c r="A5058" s="584">
        <v>2016</v>
      </c>
      <c r="B5058" s="585" t="s">
        <v>1131</v>
      </c>
      <c r="C5058" s="585" t="s">
        <v>31</v>
      </c>
      <c r="D5058" s="586">
        <v>8267</v>
      </c>
      <c r="E5058" s="587">
        <v>25.8</v>
      </c>
      <c r="F5058" s="587">
        <f t="shared" si="234"/>
        <v>213288.6</v>
      </c>
      <c r="G5058" s="588">
        <v>0.63</v>
      </c>
      <c r="H5058" s="586">
        <v>7.8</v>
      </c>
      <c r="I5058" s="587">
        <f t="shared" si="235"/>
        <v>64482.6</v>
      </c>
      <c r="J5058" s="589">
        <f t="shared" si="236"/>
        <v>0</v>
      </c>
    </row>
    <row r="5059" spans="1:10">
      <c r="A5059" s="584">
        <v>2016</v>
      </c>
      <c r="B5059" s="585" t="s">
        <v>1131</v>
      </c>
      <c r="C5059" s="585" t="s">
        <v>31</v>
      </c>
      <c r="D5059" s="586">
        <v>8245</v>
      </c>
      <c r="E5059" s="587">
        <v>25.96</v>
      </c>
      <c r="F5059" s="587">
        <f t="shared" ref="F5059:F5122" si="237">E5059*D5059</f>
        <v>214040.2</v>
      </c>
      <c r="G5059" s="588">
        <v>2.2400000000000002</v>
      </c>
      <c r="H5059" s="586">
        <v>8.4</v>
      </c>
      <c r="I5059" s="587">
        <f t="shared" ref="I5059:I5122" si="238">H5059*D5059</f>
        <v>69258</v>
      </c>
      <c r="J5059" s="589">
        <f t="shared" ref="J5059:J5122" si="239">IF(B5059="LIG",1,0)</f>
        <v>0</v>
      </c>
    </row>
    <row r="5060" spans="1:10">
      <c r="A5060" s="584">
        <v>2016</v>
      </c>
      <c r="B5060" s="585" t="s">
        <v>1131</v>
      </c>
      <c r="C5060" s="585" t="s">
        <v>31</v>
      </c>
      <c r="D5060" s="586">
        <v>8042</v>
      </c>
      <c r="E5060" s="587">
        <v>25.8</v>
      </c>
      <c r="F5060" s="587">
        <f t="shared" si="237"/>
        <v>207483.6</v>
      </c>
      <c r="G5060" s="588">
        <v>0.63</v>
      </c>
      <c r="H5060" s="586">
        <v>7.3</v>
      </c>
      <c r="I5060" s="587">
        <f t="shared" si="238"/>
        <v>58706.6</v>
      </c>
      <c r="J5060" s="589">
        <f t="shared" si="239"/>
        <v>0</v>
      </c>
    </row>
    <row r="5061" spans="1:10">
      <c r="A5061" s="584">
        <v>2016</v>
      </c>
      <c r="B5061" s="585" t="s">
        <v>1131</v>
      </c>
      <c r="C5061" s="585" t="s">
        <v>31</v>
      </c>
      <c r="D5061" s="586">
        <v>23507</v>
      </c>
      <c r="E5061" s="587">
        <v>25.01</v>
      </c>
      <c r="F5061" s="587">
        <f t="shared" si="237"/>
        <v>587910.07000000007</v>
      </c>
      <c r="G5061" s="588">
        <v>0.8</v>
      </c>
      <c r="H5061" s="586">
        <v>8.9</v>
      </c>
      <c r="I5061" s="587">
        <f t="shared" si="238"/>
        <v>209212.30000000002</v>
      </c>
      <c r="J5061" s="589">
        <f t="shared" si="239"/>
        <v>0</v>
      </c>
    </row>
    <row r="5062" spans="1:10">
      <c r="A5062" s="584">
        <v>2016</v>
      </c>
      <c r="B5062" s="585" t="s">
        <v>1129</v>
      </c>
      <c r="C5062" s="585" t="s">
        <v>31</v>
      </c>
      <c r="D5062" s="586">
        <v>135</v>
      </c>
      <c r="E5062" s="587">
        <v>16.324000000000002</v>
      </c>
      <c r="F5062" s="587">
        <f t="shared" si="237"/>
        <v>2203.7400000000002</v>
      </c>
      <c r="G5062" s="588">
        <v>1.74</v>
      </c>
      <c r="H5062" s="586">
        <v>23.1</v>
      </c>
      <c r="I5062" s="587">
        <f t="shared" si="238"/>
        <v>3118.5</v>
      </c>
      <c r="J5062" s="589">
        <f t="shared" si="239"/>
        <v>0</v>
      </c>
    </row>
    <row r="5063" spans="1:10">
      <c r="A5063" s="584">
        <v>2016</v>
      </c>
      <c r="B5063" s="585" t="s">
        <v>1129</v>
      </c>
      <c r="C5063" s="585" t="s">
        <v>31</v>
      </c>
      <c r="D5063" s="586">
        <v>473</v>
      </c>
      <c r="E5063" s="587">
        <v>8.6379999999999999</v>
      </c>
      <c r="F5063" s="587">
        <f t="shared" si="237"/>
        <v>4085.7739999999999</v>
      </c>
      <c r="G5063" s="588">
        <v>2.16</v>
      </c>
      <c r="H5063" s="586">
        <v>54.4</v>
      </c>
      <c r="I5063" s="587">
        <f t="shared" si="238"/>
        <v>25731.200000000001</v>
      </c>
      <c r="J5063" s="589">
        <f t="shared" si="239"/>
        <v>0</v>
      </c>
    </row>
    <row r="5064" spans="1:10">
      <c r="A5064" s="584">
        <v>2016</v>
      </c>
      <c r="B5064" s="585" t="s">
        <v>1129</v>
      </c>
      <c r="C5064" s="585" t="s">
        <v>31</v>
      </c>
      <c r="D5064" s="586">
        <v>4244</v>
      </c>
      <c r="E5064" s="587">
        <v>16.268000000000001</v>
      </c>
      <c r="F5064" s="587">
        <f t="shared" si="237"/>
        <v>69041.392000000007</v>
      </c>
      <c r="G5064" s="588">
        <v>2.17</v>
      </c>
      <c r="H5064" s="586">
        <v>35.799999999999997</v>
      </c>
      <c r="I5064" s="587">
        <f t="shared" si="238"/>
        <v>151935.19999999998</v>
      </c>
      <c r="J5064" s="589">
        <f t="shared" si="239"/>
        <v>0</v>
      </c>
    </row>
    <row r="5065" spans="1:10">
      <c r="A5065" s="584">
        <v>2016</v>
      </c>
      <c r="B5065" s="585" t="s">
        <v>1129</v>
      </c>
      <c r="C5065" s="585" t="s">
        <v>31</v>
      </c>
      <c r="D5065" s="586">
        <v>4468</v>
      </c>
      <c r="E5065" s="587">
        <v>16.166</v>
      </c>
      <c r="F5065" s="587">
        <f t="shared" si="237"/>
        <v>72229.687999999995</v>
      </c>
      <c r="G5065" s="588">
        <v>2.1</v>
      </c>
      <c r="H5065" s="586">
        <v>27.5</v>
      </c>
      <c r="I5065" s="587">
        <f t="shared" si="238"/>
        <v>122870</v>
      </c>
      <c r="J5065" s="589">
        <f t="shared" si="239"/>
        <v>0</v>
      </c>
    </row>
    <row r="5066" spans="1:10">
      <c r="A5066" s="584">
        <v>2016</v>
      </c>
      <c r="B5066" s="585" t="s">
        <v>1129</v>
      </c>
      <c r="C5066" s="585" t="s">
        <v>31</v>
      </c>
      <c r="D5066" s="586">
        <v>5580</v>
      </c>
      <c r="E5066" s="587">
        <v>15.268000000000001</v>
      </c>
      <c r="F5066" s="587">
        <f t="shared" si="237"/>
        <v>85195.44</v>
      </c>
      <c r="G5066" s="588">
        <v>2.42</v>
      </c>
      <c r="H5066" s="586">
        <v>31.1</v>
      </c>
      <c r="I5066" s="587">
        <f t="shared" si="238"/>
        <v>173538</v>
      </c>
      <c r="J5066" s="589">
        <f t="shared" si="239"/>
        <v>0</v>
      </c>
    </row>
    <row r="5067" spans="1:10">
      <c r="A5067" s="584">
        <v>2016</v>
      </c>
      <c r="B5067" s="585" t="s">
        <v>1129</v>
      </c>
      <c r="C5067" s="585" t="s">
        <v>31</v>
      </c>
      <c r="D5067" s="586">
        <v>5226</v>
      </c>
      <c r="E5067" s="587">
        <v>16.268000000000001</v>
      </c>
      <c r="F5067" s="587">
        <f t="shared" si="237"/>
        <v>85016.567999999999</v>
      </c>
      <c r="G5067" s="588">
        <v>2.17</v>
      </c>
      <c r="H5067" s="586">
        <v>35.799999999999997</v>
      </c>
      <c r="I5067" s="587">
        <f t="shared" si="238"/>
        <v>187090.8</v>
      </c>
      <c r="J5067" s="589">
        <f t="shared" si="239"/>
        <v>0</v>
      </c>
    </row>
    <row r="5068" spans="1:10">
      <c r="A5068" s="584">
        <v>2016</v>
      </c>
      <c r="B5068" s="585" t="s">
        <v>1129</v>
      </c>
      <c r="C5068" s="585" t="s">
        <v>31</v>
      </c>
      <c r="D5068" s="586">
        <v>6412</v>
      </c>
      <c r="E5068" s="587">
        <v>9.4239999999999995</v>
      </c>
      <c r="F5068" s="587">
        <f t="shared" si="237"/>
        <v>60426.687999999995</v>
      </c>
      <c r="G5068" s="588">
        <v>1.22</v>
      </c>
      <c r="H5068" s="586">
        <v>52.9</v>
      </c>
      <c r="I5068" s="587">
        <f t="shared" si="238"/>
        <v>339194.8</v>
      </c>
      <c r="J5068" s="589">
        <f t="shared" si="239"/>
        <v>0</v>
      </c>
    </row>
    <row r="5069" spans="1:10">
      <c r="A5069" s="584">
        <v>2016</v>
      </c>
      <c r="B5069" s="585" t="s">
        <v>1129</v>
      </c>
      <c r="C5069" s="585" t="s">
        <v>31</v>
      </c>
      <c r="D5069" s="586">
        <v>7062</v>
      </c>
      <c r="E5069" s="587">
        <v>17.236000000000001</v>
      </c>
      <c r="F5069" s="587">
        <f t="shared" si="237"/>
        <v>121720.632</v>
      </c>
      <c r="G5069" s="588">
        <v>2.93</v>
      </c>
      <c r="H5069" s="586">
        <v>25.9</v>
      </c>
      <c r="I5069" s="587">
        <f t="shared" si="238"/>
        <v>182905.8</v>
      </c>
      <c r="J5069" s="589">
        <f t="shared" si="239"/>
        <v>0</v>
      </c>
    </row>
    <row r="5070" spans="1:10">
      <c r="A5070" s="584">
        <v>2016</v>
      </c>
      <c r="B5070" s="585" t="s">
        <v>1127</v>
      </c>
      <c r="C5070" s="585" t="s">
        <v>31</v>
      </c>
      <c r="D5070" s="586">
        <v>12411</v>
      </c>
      <c r="E5070" s="587">
        <v>17.329999999999998</v>
      </c>
      <c r="F5070" s="587">
        <f t="shared" si="237"/>
        <v>215082.62999999998</v>
      </c>
      <c r="G5070" s="588">
        <v>0.28000000000000003</v>
      </c>
      <c r="H5070" s="586">
        <v>5.4</v>
      </c>
      <c r="I5070" s="587">
        <f t="shared" si="238"/>
        <v>67019.400000000009</v>
      </c>
      <c r="J5070" s="589">
        <f t="shared" si="239"/>
        <v>0</v>
      </c>
    </row>
    <row r="5071" spans="1:10">
      <c r="A5071" s="584">
        <v>2016</v>
      </c>
      <c r="B5071" s="585" t="s">
        <v>1131</v>
      </c>
      <c r="C5071" s="585" t="s">
        <v>31</v>
      </c>
      <c r="D5071" s="586">
        <v>12464</v>
      </c>
      <c r="E5071" s="587">
        <v>22.672000000000001</v>
      </c>
      <c r="F5071" s="587">
        <f t="shared" si="237"/>
        <v>282583.80800000002</v>
      </c>
      <c r="G5071" s="588">
        <v>2.71</v>
      </c>
      <c r="H5071" s="586">
        <v>10.8</v>
      </c>
      <c r="I5071" s="587">
        <f t="shared" si="238"/>
        <v>134611.20000000001</v>
      </c>
      <c r="J5071" s="589">
        <f t="shared" si="239"/>
        <v>0</v>
      </c>
    </row>
    <row r="5072" spans="1:10">
      <c r="A5072" s="584">
        <v>2016</v>
      </c>
      <c r="B5072" s="585" t="s">
        <v>1127</v>
      </c>
      <c r="C5072" s="585" t="s">
        <v>31</v>
      </c>
      <c r="D5072" s="586">
        <v>9997</v>
      </c>
      <c r="E5072" s="587">
        <v>17.329999999999998</v>
      </c>
      <c r="F5072" s="587">
        <f t="shared" si="237"/>
        <v>173248.00999999998</v>
      </c>
      <c r="G5072" s="588">
        <v>0.28000000000000003</v>
      </c>
      <c r="H5072" s="586">
        <v>5.4</v>
      </c>
      <c r="I5072" s="587">
        <f t="shared" si="238"/>
        <v>53983.8</v>
      </c>
      <c r="J5072" s="589">
        <f t="shared" si="239"/>
        <v>0</v>
      </c>
    </row>
    <row r="5073" spans="1:10">
      <c r="A5073" s="584">
        <v>2016</v>
      </c>
      <c r="B5073" s="585" t="s">
        <v>1131</v>
      </c>
      <c r="C5073" s="585" t="s">
        <v>31</v>
      </c>
      <c r="D5073" s="586">
        <v>3375</v>
      </c>
      <c r="E5073" s="587">
        <v>25.2</v>
      </c>
      <c r="F5073" s="587">
        <f t="shared" si="237"/>
        <v>85050</v>
      </c>
      <c r="G5073" s="588">
        <v>0.79</v>
      </c>
      <c r="H5073" s="586">
        <v>8.3000000000000007</v>
      </c>
      <c r="I5073" s="587">
        <f t="shared" si="238"/>
        <v>28012.500000000004</v>
      </c>
      <c r="J5073" s="589">
        <f t="shared" si="239"/>
        <v>0</v>
      </c>
    </row>
    <row r="5074" spans="1:10">
      <c r="A5074" s="584">
        <v>2016</v>
      </c>
      <c r="B5074" s="585" t="s">
        <v>1131</v>
      </c>
      <c r="C5074" s="585" t="s">
        <v>31</v>
      </c>
      <c r="D5074" s="586">
        <v>19817</v>
      </c>
      <c r="E5074" s="587">
        <v>25.81</v>
      </c>
      <c r="F5074" s="587">
        <f t="shared" si="237"/>
        <v>511476.76999999996</v>
      </c>
      <c r="G5074" s="588">
        <v>2.38</v>
      </c>
      <c r="H5074" s="586">
        <v>7.8</v>
      </c>
      <c r="I5074" s="587">
        <f t="shared" si="238"/>
        <v>154572.6</v>
      </c>
      <c r="J5074" s="589">
        <f t="shared" si="239"/>
        <v>0</v>
      </c>
    </row>
    <row r="5075" spans="1:10">
      <c r="A5075" s="584">
        <v>2016</v>
      </c>
      <c r="B5075" s="585" t="s">
        <v>1131</v>
      </c>
      <c r="C5075" s="585" t="s">
        <v>31</v>
      </c>
      <c r="D5075" s="586">
        <v>8576</v>
      </c>
      <c r="E5075" s="587">
        <v>28.08</v>
      </c>
      <c r="F5075" s="587">
        <f t="shared" si="237"/>
        <v>240814.07999999999</v>
      </c>
      <c r="G5075" s="588">
        <v>0.69</v>
      </c>
      <c r="H5075" s="586">
        <v>4.9000000000000004</v>
      </c>
      <c r="I5075" s="587">
        <f t="shared" si="238"/>
        <v>42022.400000000001</v>
      </c>
      <c r="J5075" s="589">
        <f t="shared" si="239"/>
        <v>0</v>
      </c>
    </row>
    <row r="5076" spans="1:10">
      <c r="A5076" s="584">
        <v>2016</v>
      </c>
      <c r="B5076" s="585" t="s">
        <v>1131</v>
      </c>
      <c r="C5076" s="585" t="s">
        <v>31</v>
      </c>
      <c r="D5076" s="586">
        <v>35060</v>
      </c>
      <c r="E5076" s="587">
        <v>20.93</v>
      </c>
      <c r="F5076" s="587">
        <f t="shared" si="237"/>
        <v>733805.8</v>
      </c>
      <c r="G5076" s="588">
        <v>1.26</v>
      </c>
      <c r="H5076" s="586">
        <v>25.6</v>
      </c>
      <c r="I5076" s="587">
        <f t="shared" si="238"/>
        <v>897536</v>
      </c>
      <c r="J5076" s="589">
        <f t="shared" si="239"/>
        <v>0</v>
      </c>
    </row>
    <row r="5077" spans="1:10">
      <c r="A5077" s="584">
        <v>2016</v>
      </c>
      <c r="B5077" s="585" t="s">
        <v>1127</v>
      </c>
      <c r="C5077" s="585" t="s">
        <v>31</v>
      </c>
      <c r="D5077" s="586">
        <v>54649</v>
      </c>
      <c r="E5077" s="587">
        <v>16.71</v>
      </c>
      <c r="F5077" s="587">
        <f t="shared" si="237"/>
        <v>913184.79</v>
      </c>
      <c r="G5077" s="588">
        <v>0.34</v>
      </c>
      <c r="H5077" s="586">
        <v>5.0999999999999996</v>
      </c>
      <c r="I5077" s="587">
        <f t="shared" si="238"/>
        <v>278709.89999999997</v>
      </c>
      <c r="J5077" s="589">
        <f t="shared" si="239"/>
        <v>0</v>
      </c>
    </row>
    <row r="5078" spans="1:10">
      <c r="A5078" s="584">
        <v>2016</v>
      </c>
      <c r="B5078" s="585" t="s">
        <v>1131</v>
      </c>
      <c r="C5078" s="585" t="s">
        <v>31</v>
      </c>
      <c r="D5078" s="586">
        <v>17064</v>
      </c>
      <c r="E5078" s="587">
        <v>19.89</v>
      </c>
      <c r="F5078" s="587">
        <f t="shared" si="237"/>
        <v>339402.96</v>
      </c>
      <c r="G5078" s="588">
        <v>1.1299999999999999</v>
      </c>
      <c r="H5078" s="586">
        <v>28.5</v>
      </c>
      <c r="I5078" s="587">
        <f t="shared" si="238"/>
        <v>486324</v>
      </c>
      <c r="J5078" s="589">
        <f t="shared" si="239"/>
        <v>0</v>
      </c>
    </row>
    <row r="5079" spans="1:10">
      <c r="A5079" s="584">
        <v>2016</v>
      </c>
      <c r="B5079" s="585" t="s">
        <v>1131</v>
      </c>
      <c r="C5079" s="585" t="s">
        <v>31</v>
      </c>
      <c r="D5079" s="586">
        <v>761</v>
      </c>
      <c r="E5079" s="587">
        <v>18.54</v>
      </c>
      <c r="F5079" s="587">
        <f t="shared" si="237"/>
        <v>14108.939999999999</v>
      </c>
      <c r="G5079" s="588">
        <v>1.29</v>
      </c>
      <c r="H5079" s="586">
        <v>33.200000000000003</v>
      </c>
      <c r="I5079" s="587">
        <f t="shared" si="238"/>
        <v>25265.200000000001</v>
      </c>
      <c r="J5079" s="589">
        <f t="shared" si="239"/>
        <v>0</v>
      </c>
    </row>
    <row r="5080" spans="1:10">
      <c r="A5080" s="584">
        <v>2016</v>
      </c>
      <c r="B5080" s="585" t="s">
        <v>1131</v>
      </c>
      <c r="C5080" s="585" t="s">
        <v>31</v>
      </c>
      <c r="D5080" s="586">
        <v>12113</v>
      </c>
      <c r="E5080" s="587">
        <v>22.6</v>
      </c>
      <c r="F5080" s="587">
        <f t="shared" si="237"/>
        <v>273753.8</v>
      </c>
      <c r="G5080" s="588">
        <v>1.46</v>
      </c>
      <c r="H5080" s="586">
        <v>20.5</v>
      </c>
      <c r="I5080" s="587">
        <f t="shared" si="238"/>
        <v>248316.5</v>
      </c>
      <c r="J5080" s="589">
        <f t="shared" si="239"/>
        <v>0</v>
      </c>
    </row>
    <row r="5081" spans="1:10">
      <c r="A5081" s="584">
        <v>2016</v>
      </c>
      <c r="B5081" s="585" t="s">
        <v>1131</v>
      </c>
      <c r="C5081" s="585" t="s">
        <v>31</v>
      </c>
      <c r="D5081" s="586">
        <v>2863</v>
      </c>
      <c r="E5081" s="587">
        <v>22.01</v>
      </c>
      <c r="F5081" s="587">
        <f t="shared" si="237"/>
        <v>63014.630000000005</v>
      </c>
      <c r="G5081" s="588">
        <v>1.82</v>
      </c>
      <c r="H5081" s="586">
        <v>19.7</v>
      </c>
      <c r="I5081" s="587">
        <f t="shared" si="238"/>
        <v>56401.1</v>
      </c>
      <c r="J5081" s="589">
        <f t="shared" si="239"/>
        <v>0</v>
      </c>
    </row>
    <row r="5082" spans="1:10">
      <c r="A5082" s="584">
        <v>2016</v>
      </c>
      <c r="B5082" s="585" t="s">
        <v>1131</v>
      </c>
      <c r="C5082" s="585" t="s">
        <v>31</v>
      </c>
      <c r="D5082" s="586">
        <v>11660</v>
      </c>
      <c r="E5082" s="587">
        <v>22.57</v>
      </c>
      <c r="F5082" s="587">
        <f t="shared" si="237"/>
        <v>263166.2</v>
      </c>
      <c r="G5082" s="588">
        <v>1.77</v>
      </c>
      <c r="H5082" s="586">
        <v>20.9</v>
      </c>
      <c r="I5082" s="587">
        <f t="shared" si="238"/>
        <v>243693.99999999997</v>
      </c>
      <c r="J5082" s="589">
        <f t="shared" si="239"/>
        <v>0</v>
      </c>
    </row>
    <row r="5083" spans="1:10">
      <c r="A5083" s="584">
        <v>2016</v>
      </c>
      <c r="B5083" s="585" t="s">
        <v>1131</v>
      </c>
      <c r="C5083" s="585" t="s">
        <v>31</v>
      </c>
      <c r="D5083" s="586">
        <v>11527</v>
      </c>
      <c r="E5083" s="587">
        <v>21.99</v>
      </c>
      <c r="F5083" s="587">
        <f t="shared" si="237"/>
        <v>253478.72999999998</v>
      </c>
      <c r="G5083" s="588">
        <v>1.6</v>
      </c>
      <c r="H5083" s="586">
        <v>23.3</v>
      </c>
      <c r="I5083" s="587">
        <f t="shared" si="238"/>
        <v>268579.10000000003</v>
      </c>
      <c r="J5083" s="589">
        <f t="shared" si="239"/>
        <v>0</v>
      </c>
    </row>
    <row r="5084" spans="1:10">
      <c r="A5084" s="584">
        <v>2016</v>
      </c>
      <c r="B5084" s="585" t="s">
        <v>1131</v>
      </c>
      <c r="C5084" s="585" t="s">
        <v>31</v>
      </c>
      <c r="D5084" s="586">
        <v>76655</v>
      </c>
      <c r="E5084" s="587">
        <v>22.972000000000001</v>
      </c>
      <c r="F5084" s="587">
        <f t="shared" si="237"/>
        <v>1760918.6600000001</v>
      </c>
      <c r="G5084" s="588">
        <v>0.5</v>
      </c>
      <c r="H5084" s="586">
        <v>11</v>
      </c>
      <c r="I5084" s="587">
        <f t="shared" si="238"/>
        <v>843205</v>
      </c>
      <c r="J5084" s="589">
        <f t="shared" si="239"/>
        <v>0</v>
      </c>
    </row>
    <row r="5085" spans="1:10">
      <c r="A5085" s="584">
        <v>2016</v>
      </c>
      <c r="B5085" s="585" t="s">
        <v>1131</v>
      </c>
      <c r="C5085" s="585" t="s">
        <v>31</v>
      </c>
      <c r="D5085" s="586">
        <v>49053</v>
      </c>
      <c r="E5085" s="587">
        <v>21.8</v>
      </c>
      <c r="F5085" s="587">
        <f t="shared" si="237"/>
        <v>1069355.4000000001</v>
      </c>
      <c r="G5085" s="588">
        <v>3.4</v>
      </c>
      <c r="H5085" s="586">
        <v>7.5</v>
      </c>
      <c r="I5085" s="587">
        <f t="shared" si="238"/>
        <v>367897.5</v>
      </c>
      <c r="J5085" s="589">
        <f t="shared" si="239"/>
        <v>0</v>
      </c>
    </row>
    <row r="5086" spans="1:10">
      <c r="A5086" s="584">
        <v>2016</v>
      </c>
      <c r="B5086" s="585" t="s">
        <v>1127</v>
      </c>
      <c r="C5086" s="585" t="s">
        <v>31</v>
      </c>
      <c r="D5086" s="586">
        <v>64544</v>
      </c>
      <c r="E5086" s="587">
        <v>17.5</v>
      </c>
      <c r="F5086" s="587">
        <f t="shared" si="237"/>
        <v>1129520</v>
      </c>
      <c r="G5086" s="588">
        <v>0.18</v>
      </c>
      <c r="H5086" s="586">
        <v>4.4000000000000004</v>
      </c>
      <c r="I5086" s="587">
        <f t="shared" si="238"/>
        <v>283993.60000000003</v>
      </c>
      <c r="J5086" s="589">
        <f t="shared" si="239"/>
        <v>0</v>
      </c>
    </row>
    <row r="5087" spans="1:10">
      <c r="A5087" s="584">
        <v>2016</v>
      </c>
      <c r="B5087" s="585" t="s">
        <v>1131</v>
      </c>
      <c r="C5087" s="585" t="s">
        <v>31</v>
      </c>
      <c r="D5087" s="586">
        <v>2770</v>
      </c>
      <c r="E5087" s="587">
        <v>21.1</v>
      </c>
      <c r="F5087" s="587">
        <f t="shared" si="237"/>
        <v>58447.000000000007</v>
      </c>
      <c r="G5087" s="588">
        <v>3.7</v>
      </c>
      <c r="H5087" s="586">
        <v>8.5</v>
      </c>
      <c r="I5087" s="587">
        <f t="shared" si="238"/>
        <v>23545</v>
      </c>
      <c r="J5087" s="589">
        <f t="shared" si="239"/>
        <v>0</v>
      </c>
    </row>
    <row r="5088" spans="1:10">
      <c r="A5088" s="584">
        <v>2016</v>
      </c>
      <c r="B5088" s="585" t="s">
        <v>1131</v>
      </c>
      <c r="C5088" s="585" t="s">
        <v>31</v>
      </c>
      <c r="D5088" s="586">
        <v>18644</v>
      </c>
      <c r="E5088" s="587">
        <v>21.1</v>
      </c>
      <c r="F5088" s="587">
        <f t="shared" si="237"/>
        <v>393388.4</v>
      </c>
      <c r="G5088" s="588">
        <v>3.7</v>
      </c>
      <c r="H5088" s="586">
        <v>8.5</v>
      </c>
      <c r="I5088" s="587">
        <f t="shared" si="238"/>
        <v>158474</v>
      </c>
      <c r="J5088" s="589">
        <f t="shared" si="239"/>
        <v>0</v>
      </c>
    </row>
    <row r="5089" spans="1:10">
      <c r="A5089" s="584">
        <v>2016</v>
      </c>
      <c r="B5089" s="585" t="s">
        <v>1131</v>
      </c>
      <c r="C5089" s="585" t="s">
        <v>31</v>
      </c>
      <c r="D5089" s="586">
        <v>4046</v>
      </c>
      <c r="E5089" s="587">
        <v>21.1</v>
      </c>
      <c r="F5089" s="587">
        <f t="shared" si="237"/>
        <v>85370.6</v>
      </c>
      <c r="G5089" s="588">
        <v>3.7</v>
      </c>
      <c r="H5089" s="586">
        <v>8.5</v>
      </c>
      <c r="I5089" s="587">
        <f t="shared" si="238"/>
        <v>34391</v>
      </c>
      <c r="J5089" s="589">
        <f t="shared" si="239"/>
        <v>0</v>
      </c>
    </row>
    <row r="5090" spans="1:10">
      <c r="A5090" s="584">
        <v>2016</v>
      </c>
      <c r="B5090" s="585" t="s">
        <v>1131</v>
      </c>
      <c r="C5090" s="585" t="s">
        <v>31</v>
      </c>
      <c r="D5090" s="586">
        <v>33232</v>
      </c>
      <c r="E5090" s="587">
        <v>21.1</v>
      </c>
      <c r="F5090" s="587">
        <f t="shared" si="237"/>
        <v>701195.20000000007</v>
      </c>
      <c r="G5090" s="588">
        <v>3.7</v>
      </c>
      <c r="H5090" s="586">
        <v>8.5</v>
      </c>
      <c r="I5090" s="587">
        <f t="shared" si="238"/>
        <v>282472</v>
      </c>
      <c r="J5090" s="589">
        <f t="shared" si="239"/>
        <v>0</v>
      </c>
    </row>
    <row r="5091" spans="1:10">
      <c r="A5091" s="584">
        <v>2016</v>
      </c>
      <c r="B5091" s="585" t="s">
        <v>1131</v>
      </c>
      <c r="C5091" s="585" t="s">
        <v>31</v>
      </c>
      <c r="D5091" s="586">
        <v>23711</v>
      </c>
      <c r="E5091" s="587">
        <v>21.1</v>
      </c>
      <c r="F5091" s="587">
        <f t="shared" si="237"/>
        <v>500302.10000000003</v>
      </c>
      <c r="G5091" s="588">
        <v>3.7</v>
      </c>
      <c r="H5091" s="586">
        <v>8.5</v>
      </c>
      <c r="I5091" s="587">
        <f t="shared" si="238"/>
        <v>201543.5</v>
      </c>
      <c r="J5091" s="589">
        <f t="shared" si="239"/>
        <v>0</v>
      </c>
    </row>
    <row r="5092" spans="1:10">
      <c r="A5092" s="584">
        <v>2016</v>
      </c>
      <c r="B5092" s="585" t="s">
        <v>1127</v>
      </c>
      <c r="C5092" s="585" t="s">
        <v>31</v>
      </c>
      <c r="D5092" s="586">
        <v>15939</v>
      </c>
      <c r="E5092" s="587">
        <v>17.7</v>
      </c>
      <c r="F5092" s="587">
        <f t="shared" si="237"/>
        <v>282120.3</v>
      </c>
      <c r="G5092" s="588">
        <v>0.25</v>
      </c>
      <c r="H5092" s="586">
        <v>4.2</v>
      </c>
      <c r="I5092" s="587">
        <f t="shared" si="238"/>
        <v>66943.8</v>
      </c>
      <c r="J5092" s="589">
        <f t="shared" si="239"/>
        <v>0</v>
      </c>
    </row>
    <row r="5093" spans="1:10">
      <c r="A5093" s="584">
        <v>2016</v>
      </c>
      <c r="B5093" s="585" t="s">
        <v>1127</v>
      </c>
      <c r="C5093" s="585" t="s">
        <v>31</v>
      </c>
      <c r="D5093" s="586">
        <v>32351</v>
      </c>
      <c r="E5093" s="587">
        <v>17.7</v>
      </c>
      <c r="F5093" s="587">
        <f t="shared" si="237"/>
        <v>572612.69999999995</v>
      </c>
      <c r="G5093" s="588">
        <v>0.25</v>
      </c>
      <c r="H5093" s="586">
        <v>4.2</v>
      </c>
      <c r="I5093" s="587">
        <f t="shared" si="238"/>
        <v>135874.20000000001</v>
      </c>
      <c r="J5093" s="589">
        <f t="shared" si="239"/>
        <v>0</v>
      </c>
    </row>
    <row r="5094" spans="1:10">
      <c r="A5094" s="584">
        <v>2016</v>
      </c>
      <c r="B5094" s="585" t="s">
        <v>1131</v>
      </c>
      <c r="C5094" s="585" t="s">
        <v>31</v>
      </c>
      <c r="D5094" s="586">
        <v>4853</v>
      </c>
      <c r="E5094" s="587">
        <v>21.21</v>
      </c>
      <c r="F5094" s="587">
        <f t="shared" si="237"/>
        <v>102932.13</v>
      </c>
      <c r="G5094" s="588">
        <v>1.8</v>
      </c>
      <c r="H5094" s="586">
        <v>17.899999999999999</v>
      </c>
      <c r="I5094" s="587">
        <f t="shared" si="238"/>
        <v>86868.7</v>
      </c>
      <c r="J5094" s="589">
        <f t="shared" si="239"/>
        <v>0</v>
      </c>
    </row>
    <row r="5095" spans="1:10">
      <c r="A5095" s="584">
        <v>2016</v>
      </c>
      <c r="B5095" s="585" t="s">
        <v>1131</v>
      </c>
      <c r="C5095" s="585" t="s">
        <v>31</v>
      </c>
      <c r="D5095" s="586">
        <v>2321</v>
      </c>
      <c r="E5095" s="587">
        <v>19.213000000000001</v>
      </c>
      <c r="F5095" s="587">
        <f t="shared" si="237"/>
        <v>44593.373</v>
      </c>
      <c r="G5095" s="588">
        <v>1.41</v>
      </c>
      <c r="H5095" s="586">
        <v>29</v>
      </c>
      <c r="I5095" s="587">
        <f t="shared" si="238"/>
        <v>67309</v>
      </c>
      <c r="J5095" s="589">
        <f t="shared" si="239"/>
        <v>0</v>
      </c>
    </row>
    <row r="5096" spans="1:10">
      <c r="A5096" s="584">
        <v>2016</v>
      </c>
      <c r="B5096" s="585" t="s">
        <v>1131</v>
      </c>
      <c r="C5096" s="585" t="s">
        <v>31</v>
      </c>
      <c r="D5096" s="586">
        <v>8865</v>
      </c>
      <c r="E5096" s="587">
        <v>21.29</v>
      </c>
      <c r="F5096" s="587">
        <f t="shared" si="237"/>
        <v>188735.85</v>
      </c>
      <c r="G5096" s="588">
        <v>1.64</v>
      </c>
      <c r="H5096" s="586">
        <v>22.3</v>
      </c>
      <c r="I5096" s="587">
        <f t="shared" si="238"/>
        <v>197689.5</v>
      </c>
      <c r="J5096" s="589">
        <f t="shared" si="239"/>
        <v>0</v>
      </c>
    </row>
    <row r="5097" spans="1:10">
      <c r="A5097" s="584">
        <v>2016</v>
      </c>
      <c r="B5097" s="585" t="s">
        <v>1131</v>
      </c>
      <c r="C5097" s="585" t="s">
        <v>31</v>
      </c>
      <c r="D5097" s="586">
        <v>990</v>
      </c>
      <c r="E5097" s="587">
        <v>25.24</v>
      </c>
      <c r="F5097" s="587">
        <f t="shared" si="237"/>
        <v>24987.599999999999</v>
      </c>
      <c r="G5097" s="588">
        <v>0.79</v>
      </c>
      <c r="H5097" s="586">
        <v>8.3000000000000007</v>
      </c>
      <c r="I5097" s="587">
        <f t="shared" si="238"/>
        <v>8217</v>
      </c>
      <c r="J5097" s="589">
        <f t="shared" si="239"/>
        <v>0</v>
      </c>
    </row>
    <row r="5098" spans="1:10">
      <c r="A5098" s="584">
        <v>2016</v>
      </c>
      <c r="B5098" s="585" t="s">
        <v>1131</v>
      </c>
      <c r="C5098" s="585" t="s">
        <v>31</v>
      </c>
      <c r="D5098" s="586">
        <v>20983</v>
      </c>
      <c r="E5098" s="587">
        <v>26.49</v>
      </c>
      <c r="F5098" s="587">
        <f t="shared" si="237"/>
        <v>555839.66999999993</v>
      </c>
      <c r="G5098" s="588">
        <v>0.99</v>
      </c>
      <c r="H5098" s="586">
        <v>6.7</v>
      </c>
      <c r="I5098" s="587">
        <f t="shared" si="238"/>
        <v>140586.1</v>
      </c>
      <c r="J5098" s="589">
        <f t="shared" si="239"/>
        <v>0</v>
      </c>
    </row>
    <row r="5099" spans="1:10">
      <c r="A5099" s="584">
        <v>2016</v>
      </c>
      <c r="B5099" s="585" t="s">
        <v>1131</v>
      </c>
      <c r="C5099" s="585" t="s">
        <v>31</v>
      </c>
      <c r="D5099" s="586">
        <v>10056</v>
      </c>
      <c r="E5099" s="587">
        <v>26.33</v>
      </c>
      <c r="F5099" s="587">
        <f t="shared" si="237"/>
        <v>264774.48</v>
      </c>
      <c r="G5099" s="588">
        <v>0.79</v>
      </c>
      <c r="H5099" s="586">
        <v>5.6</v>
      </c>
      <c r="I5099" s="587">
        <f t="shared" si="238"/>
        <v>56313.599999999999</v>
      </c>
      <c r="J5099" s="589">
        <f t="shared" si="239"/>
        <v>0</v>
      </c>
    </row>
    <row r="5100" spans="1:10">
      <c r="A5100" s="584">
        <v>2016</v>
      </c>
      <c r="B5100" s="585" t="s">
        <v>1131</v>
      </c>
      <c r="C5100" s="585" t="s">
        <v>31</v>
      </c>
      <c r="D5100" s="586">
        <v>12856</v>
      </c>
      <c r="E5100" s="587">
        <v>26.4</v>
      </c>
      <c r="F5100" s="587">
        <f t="shared" si="237"/>
        <v>339398.39999999997</v>
      </c>
      <c r="G5100" s="588">
        <v>1.03</v>
      </c>
      <c r="H5100" s="586">
        <v>8.6999999999999993</v>
      </c>
      <c r="I5100" s="587">
        <f t="shared" si="238"/>
        <v>111847.2</v>
      </c>
      <c r="J5100" s="589">
        <f t="shared" si="239"/>
        <v>0</v>
      </c>
    </row>
    <row r="5101" spans="1:10">
      <c r="A5101" s="584">
        <v>2016</v>
      </c>
      <c r="B5101" s="585" t="s">
        <v>1131</v>
      </c>
      <c r="C5101" s="585" t="s">
        <v>31</v>
      </c>
      <c r="D5101" s="586">
        <v>17928</v>
      </c>
      <c r="E5101" s="587">
        <v>26.65</v>
      </c>
      <c r="F5101" s="587">
        <f t="shared" si="237"/>
        <v>477781.19999999995</v>
      </c>
      <c r="G5101" s="588">
        <v>0.77</v>
      </c>
      <c r="H5101" s="586">
        <v>8.1</v>
      </c>
      <c r="I5101" s="587">
        <f t="shared" si="238"/>
        <v>145216.79999999999</v>
      </c>
      <c r="J5101" s="589">
        <f t="shared" si="239"/>
        <v>0</v>
      </c>
    </row>
    <row r="5102" spans="1:10">
      <c r="A5102" s="584">
        <v>2016</v>
      </c>
      <c r="B5102" s="585" t="s">
        <v>1131</v>
      </c>
      <c r="C5102" s="585" t="s">
        <v>31</v>
      </c>
      <c r="D5102" s="586">
        <v>27791</v>
      </c>
      <c r="E5102" s="587">
        <v>26.82</v>
      </c>
      <c r="F5102" s="587">
        <f t="shared" si="237"/>
        <v>745354.62</v>
      </c>
      <c r="G5102" s="588">
        <v>0.8</v>
      </c>
      <c r="H5102" s="586">
        <v>6.7</v>
      </c>
      <c r="I5102" s="587">
        <f t="shared" si="238"/>
        <v>186199.7</v>
      </c>
      <c r="J5102" s="589">
        <f t="shared" si="239"/>
        <v>0</v>
      </c>
    </row>
    <row r="5103" spans="1:10">
      <c r="A5103" s="584">
        <v>2016</v>
      </c>
      <c r="B5103" s="585" t="s">
        <v>1131</v>
      </c>
      <c r="C5103" s="585" t="s">
        <v>31</v>
      </c>
      <c r="D5103" s="586">
        <v>8981</v>
      </c>
      <c r="E5103" s="587">
        <v>25.98</v>
      </c>
      <c r="F5103" s="587">
        <f t="shared" si="237"/>
        <v>233326.38</v>
      </c>
      <c r="G5103" s="588">
        <v>0.98</v>
      </c>
      <c r="H5103" s="586">
        <v>5.9</v>
      </c>
      <c r="I5103" s="587">
        <f t="shared" si="238"/>
        <v>52987.9</v>
      </c>
      <c r="J5103" s="589">
        <f t="shared" si="239"/>
        <v>0</v>
      </c>
    </row>
    <row r="5104" spans="1:10">
      <c r="A5104" s="584">
        <v>2016</v>
      </c>
      <c r="B5104" s="585" t="s">
        <v>1131</v>
      </c>
      <c r="C5104" s="585" t="s">
        <v>31</v>
      </c>
      <c r="D5104" s="586">
        <v>3279</v>
      </c>
      <c r="E5104" s="587">
        <v>24.27</v>
      </c>
      <c r="F5104" s="587">
        <f t="shared" si="237"/>
        <v>79581.33</v>
      </c>
      <c r="G5104" s="588">
        <v>0.82</v>
      </c>
      <c r="H5104" s="586">
        <v>12.8</v>
      </c>
      <c r="I5104" s="587">
        <f t="shared" si="238"/>
        <v>41971.200000000004</v>
      </c>
      <c r="J5104" s="589">
        <f t="shared" si="239"/>
        <v>0</v>
      </c>
    </row>
    <row r="5105" spans="1:10">
      <c r="A5105" s="584">
        <v>2016</v>
      </c>
      <c r="B5105" s="585" t="s">
        <v>1131</v>
      </c>
      <c r="C5105" s="585" t="s">
        <v>31</v>
      </c>
      <c r="D5105" s="586">
        <v>7505</v>
      </c>
      <c r="E5105" s="587">
        <v>24.8</v>
      </c>
      <c r="F5105" s="587">
        <f t="shared" si="237"/>
        <v>186124</v>
      </c>
      <c r="G5105" s="588">
        <v>0.76</v>
      </c>
      <c r="H5105" s="586">
        <v>6.9</v>
      </c>
      <c r="I5105" s="587">
        <f t="shared" si="238"/>
        <v>51784.5</v>
      </c>
      <c r="J5105" s="589">
        <f t="shared" si="239"/>
        <v>0</v>
      </c>
    </row>
    <row r="5106" spans="1:10">
      <c r="A5106" s="584">
        <v>2016</v>
      </c>
      <c r="B5106" s="585" t="s">
        <v>1131</v>
      </c>
      <c r="C5106" s="585" t="s">
        <v>31</v>
      </c>
      <c r="D5106" s="586">
        <v>18645</v>
      </c>
      <c r="E5106" s="587">
        <v>20.53</v>
      </c>
      <c r="F5106" s="587">
        <f t="shared" si="237"/>
        <v>382781.85000000003</v>
      </c>
      <c r="G5106" s="588">
        <v>0.4</v>
      </c>
      <c r="H5106" s="586">
        <v>5.6</v>
      </c>
      <c r="I5106" s="587">
        <f t="shared" si="238"/>
        <v>104412</v>
      </c>
      <c r="J5106" s="589">
        <f t="shared" si="239"/>
        <v>0</v>
      </c>
    </row>
    <row r="5107" spans="1:10">
      <c r="A5107" s="584">
        <v>2016</v>
      </c>
      <c r="B5107" s="585" t="s">
        <v>1131</v>
      </c>
      <c r="C5107" s="585" t="s">
        <v>31</v>
      </c>
      <c r="D5107" s="586">
        <v>24679</v>
      </c>
      <c r="E5107" s="587">
        <v>26</v>
      </c>
      <c r="F5107" s="587">
        <f t="shared" si="237"/>
        <v>641654</v>
      </c>
      <c r="G5107" s="588">
        <v>2</v>
      </c>
      <c r="H5107" s="586">
        <v>12</v>
      </c>
      <c r="I5107" s="587">
        <f t="shared" si="238"/>
        <v>296148</v>
      </c>
      <c r="J5107" s="589">
        <f t="shared" si="239"/>
        <v>0</v>
      </c>
    </row>
    <row r="5108" spans="1:10">
      <c r="A5108" s="584">
        <v>2016</v>
      </c>
      <c r="B5108" s="585" t="s">
        <v>1131</v>
      </c>
      <c r="C5108" s="585" t="s">
        <v>31</v>
      </c>
      <c r="D5108" s="586">
        <v>12901</v>
      </c>
      <c r="E5108" s="587">
        <v>24.34</v>
      </c>
      <c r="F5108" s="587">
        <f t="shared" si="237"/>
        <v>314010.34000000003</v>
      </c>
      <c r="G5108" s="588">
        <v>0.89</v>
      </c>
      <c r="H5108" s="586">
        <v>10.5</v>
      </c>
      <c r="I5108" s="587">
        <f t="shared" si="238"/>
        <v>135460.5</v>
      </c>
      <c r="J5108" s="589">
        <f t="shared" si="239"/>
        <v>0</v>
      </c>
    </row>
    <row r="5109" spans="1:10">
      <c r="A5109" s="584">
        <v>2016</v>
      </c>
      <c r="B5109" s="585" t="s">
        <v>1131</v>
      </c>
      <c r="C5109" s="585" t="s">
        <v>31</v>
      </c>
      <c r="D5109" s="586">
        <v>25896</v>
      </c>
      <c r="E5109" s="587">
        <v>25.68</v>
      </c>
      <c r="F5109" s="587">
        <f t="shared" si="237"/>
        <v>665009.28</v>
      </c>
      <c r="G5109" s="588">
        <v>0.5</v>
      </c>
      <c r="H5109" s="586">
        <v>7</v>
      </c>
      <c r="I5109" s="587">
        <f t="shared" si="238"/>
        <v>181272</v>
      </c>
      <c r="J5109" s="589">
        <f t="shared" si="239"/>
        <v>0</v>
      </c>
    </row>
    <row r="5110" spans="1:10">
      <c r="A5110" s="584">
        <v>2016</v>
      </c>
      <c r="B5110" s="585" t="s">
        <v>1131</v>
      </c>
      <c r="C5110" s="585" t="s">
        <v>31</v>
      </c>
      <c r="D5110" s="586">
        <v>12801</v>
      </c>
      <c r="E5110" s="587">
        <v>25.8</v>
      </c>
      <c r="F5110" s="587">
        <f t="shared" si="237"/>
        <v>330265.8</v>
      </c>
      <c r="G5110" s="588">
        <v>1.2</v>
      </c>
      <c r="H5110" s="586">
        <v>8.1999999999999993</v>
      </c>
      <c r="I5110" s="587">
        <f t="shared" si="238"/>
        <v>104968.2</v>
      </c>
      <c r="J5110" s="589">
        <f t="shared" si="239"/>
        <v>0</v>
      </c>
    </row>
    <row r="5111" spans="1:10">
      <c r="A5111" s="584">
        <v>2016</v>
      </c>
      <c r="B5111" s="585" t="s">
        <v>1131</v>
      </c>
      <c r="C5111" s="585" t="s">
        <v>31</v>
      </c>
      <c r="D5111" s="586">
        <v>9108</v>
      </c>
      <c r="E5111" s="587">
        <v>25.222000000000001</v>
      </c>
      <c r="F5111" s="587">
        <f t="shared" si="237"/>
        <v>229721.97600000002</v>
      </c>
      <c r="G5111" s="588">
        <v>0.56000000000000005</v>
      </c>
      <c r="H5111" s="586">
        <v>9.3000000000000007</v>
      </c>
      <c r="I5111" s="587">
        <f t="shared" si="238"/>
        <v>84704.400000000009</v>
      </c>
      <c r="J5111" s="589">
        <f t="shared" si="239"/>
        <v>0</v>
      </c>
    </row>
    <row r="5112" spans="1:10">
      <c r="A5112" s="584">
        <v>2016</v>
      </c>
      <c r="B5112" s="585" t="s">
        <v>1131</v>
      </c>
      <c r="C5112" s="585" t="s">
        <v>31</v>
      </c>
      <c r="D5112" s="586">
        <v>11143</v>
      </c>
      <c r="E5112" s="587">
        <v>26.06</v>
      </c>
      <c r="F5112" s="587">
        <f t="shared" si="237"/>
        <v>290386.57999999996</v>
      </c>
      <c r="G5112" s="588">
        <v>0.86</v>
      </c>
      <c r="H5112" s="586">
        <v>6.9</v>
      </c>
      <c r="I5112" s="587">
        <f t="shared" si="238"/>
        <v>76886.7</v>
      </c>
      <c r="J5112" s="589">
        <f t="shared" si="239"/>
        <v>0</v>
      </c>
    </row>
    <row r="5113" spans="1:10">
      <c r="A5113" s="584">
        <v>2016</v>
      </c>
      <c r="B5113" s="585" t="s">
        <v>1131</v>
      </c>
      <c r="C5113" s="585" t="s">
        <v>31</v>
      </c>
      <c r="D5113" s="586">
        <v>3328</v>
      </c>
      <c r="E5113" s="587">
        <v>24.981999999999999</v>
      </c>
      <c r="F5113" s="587">
        <f t="shared" si="237"/>
        <v>83140.09599999999</v>
      </c>
      <c r="G5113" s="588">
        <v>1.48</v>
      </c>
      <c r="H5113" s="586">
        <v>11.2</v>
      </c>
      <c r="I5113" s="587">
        <f t="shared" si="238"/>
        <v>37273.599999999999</v>
      </c>
      <c r="J5113" s="589">
        <f t="shared" si="239"/>
        <v>0</v>
      </c>
    </row>
    <row r="5114" spans="1:10">
      <c r="A5114" s="584">
        <v>2016</v>
      </c>
      <c r="B5114" s="585" t="s">
        <v>1131</v>
      </c>
      <c r="C5114" s="585" t="s">
        <v>31</v>
      </c>
      <c r="D5114" s="586">
        <v>3139</v>
      </c>
      <c r="E5114" s="587">
        <v>25.175999999999998</v>
      </c>
      <c r="F5114" s="587">
        <f t="shared" si="237"/>
        <v>79027.463999999993</v>
      </c>
      <c r="G5114" s="588">
        <v>1.22</v>
      </c>
      <c r="H5114" s="586">
        <v>9.4</v>
      </c>
      <c r="I5114" s="587">
        <f t="shared" si="238"/>
        <v>29506.600000000002</v>
      </c>
      <c r="J5114" s="589">
        <f t="shared" si="239"/>
        <v>0</v>
      </c>
    </row>
    <row r="5115" spans="1:10">
      <c r="A5115" s="584">
        <v>2016</v>
      </c>
      <c r="B5115" s="585" t="s">
        <v>1131</v>
      </c>
      <c r="C5115" s="585" t="s">
        <v>31</v>
      </c>
      <c r="D5115" s="586">
        <v>3260</v>
      </c>
      <c r="E5115" s="587">
        <v>24.661999999999999</v>
      </c>
      <c r="F5115" s="587">
        <f t="shared" si="237"/>
        <v>80398.12</v>
      </c>
      <c r="G5115" s="588">
        <v>0.9</v>
      </c>
      <c r="H5115" s="586">
        <v>9.6</v>
      </c>
      <c r="I5115" s="587">
        <f t="shared" si="238"/>
        <v>31296</v>
      </c>
      <c r="J5115" s="589">
        <f t="shared" si="239"/>
        <v>0</v>
      </c>
    </row>
    <row r="5116" spans="1:10">
      <c r="A5116" s="584">
        <v>2016</v>
      </c>
      <c r="B5116" s="585" t="s">
        <v>1131</v>
      </c>
      <c r="C5116" s="585" t="s">
        <v>31</v>
      </c>
      <c r="D5116" s="586">
        <v>3348</v>
      </c>
      <c r="E5116" s="587">
        <v>25.803999999999998</v>
      </c>
      <c r="F5116" s="587">
        <f t="shared" si="237"/>
        <v>86391.792000000001</v>
      </c>
      <c r="G5116" s="588">
        <v>1.25</v>
      </c>
      <c r="H5116" s="586">
        <v>8.1</v>
      </c>
      <c r="I5116" s="587">
        <f t="shared" si="238"/>
        <v>27118.799999999999</v>
      </c>
      <c r="J5116" s="589">
        <f t="shared" si="239"/>
        <v>0</v>
      </c>
    </row>
    <row r="5117" spans="1:10">
      <c r="A5117" s="584">
        <v>2016</v>
      </c>
      <c r="B5117" s="585" t="s">
        <v>1131</v>
      </c>
      <c r="C5117" s="585" t="s">
        <v>31</v>
      </c>
      <c r="D5117" s="586">
        <v>4802</v>
      </c>
      <c r="E5117" s="587">
        <v>24</v>
      </c>
      <c r="F5117" s="587">
        <f t="shared" si="237"/>
        <v>115248</v>
      </c>
      <c r="G5117" s="588">
        <v>0.69</v>
      </c>
      <c r="H5117" s="586">
        <v>9.3000000000000007</v>
      </c>
      <c r="I5117" s="587">
        <f t="shared" si="238"/>
        <v>44658.600000000006</v>
      </c>
      <c r="J5117" s="589">
        <f t="shared" si="239"/>
        <v>0</v>
      </c>
    </row>
    <row r="5118" spans="1:10">
      <c r="A5118" s="584">
        <v>2016</v>
      </c>
      <c r="B5118" s="585" t="s">
        <v>1131</v>
      </c>
      <c r="C5118" s="585" t="s">
        <v>31</v>
      </c>
      <c r="D5118" s="586">
        <v>11830</v>
      </c>
      <c r="E5118" s="587">
        <v>25.22</v>
      </c>
      <c r="F5118" s="587">
        <f t="shared" si="237"/>
        <v>298352.59999999998</v>
      </c>
      <c r="G5118" s="588">
        <v>0.81</v>
      </c>
      <c r="H5118" s="586">
        <v>9.6999999999999993</v>
      </c>
      <c r="I5118" s="587">
        <f t="shared" si="238"/>
        <v>114750.99999999999</v>
      </c>
      <c r="J5118" s="589">
        <f t="shared" si="239"/>
        <v>0</v>
      </c>
    </row>
    <row r="5119" spans="1:10">
      <c r="A5119" s="584">
        <v>2016</v>
      </c>
      <c r="B5119" s="585" t="s">
        <v>1131</v>
      </c>
      <c r="C5119" s="585" t="s">
        <v>31</v>
      </c>
      <c r="D5119" s="586">
        <v>1354</v>
      </c>
      <c r="E5119" s="587">
        <v>26.64</v>
      </c>
      <c r="F5119" s="587">
        <f t="shared" si="237"/>
        <v>36070.559999999998</v>
      </c>
      <c r="G5119" s="588">
        <v>1.5</v>
      </c>
      <c r="H5119" s="586">
        <v>10.3</v>
      </c>
      <c r="I5119" s="587">
        <f t="shared" si="238"/>
        <v>13946.2</v>
      </c>
      <c r="J5119" s="589">
        <f t="shared" si="239"/>
        <v>0</v>
      </c>
    </row>
    <row r="5120" spans="1:10">
      <c r="A5120" s="584">
        <v>2016</v>
      </c>
      <c r="B5120" s="585" t="s">
        <v>1131</v>
      </c>
      <c r="C5120" s="585" t="s">
        <v>31</v>
      </c>
      <c r="D5120" s="586">
        <v>3432</v>
      </c>
      <c r="E5120" s="587">
        <v>24.39</v>
      </c>
      <c r="F5120" s="587">
        <f t="shared" si="237"/>
        <v>83706.48</v>
      </c>
      <c r="G5120" s="588">
        <v>3.2</v>
      </c>
      <c r="H5120" s="586">
        <v>13.5</v>
      </c>
      <c r="I5120" s="587">
        <f t="shared" si="238"/>
        <v>46332</v>
      </c>
      <c r="J5120" s="589">
        <f t="shared" si="239"/>
        <v>0</v>
      </c>
    </row>
    <row r="5121" spans="1:10">
      <c r="A5121" s="584">
        <v>2016</v>
      </c>
      <c r="B5121" s="585" t="s">
        <v>1131</v>
      </c>
      <c r="C5121" s="585" t="s">
        <v>31</v>
      </c>
      <c r="D5121" s="586">
        <v>3672</v>
      </c>
      <c r="E5121" s="587">
        <v>23.92</v>
      </c>
      <c r="F5121" s="587">
        <f t="shared" si="237"/>
        <v>87834.240000000005</v>
      </c>
      <c r="G5121" s="588">
        <v>2.1</v>
      </c>
      <c r="H5121" s="586">
        <v>11.9</v>
      </c>
      <c r="I5121" s="587">
        <f t="shared" si="238"/>
        <v>43696.800000000003</v>
      </c>
      <c r="J5121" s="589">
        <f t="shared" si="239"/>
        <v>0</v>
      </c>
    </row>
    <row r="5122" spans="1:10">
      <c r="A5122" s="584">
        <v>2016</v>
      </c>
      <c r="B5122" s="585" t="s">
        <v>1133</v>
      </c>
      <c r="C5122" s="585" t="s">
        <v>31</v>
      </c>
      <c r="D5122" s="586">
        <v>309347</v>
      </c>
      <c r="E5122" s="587">
        <v>10.44</v>
      </c>
      <c r="F5122" s="587">
        <f t="shared" si="237"/>
        <v>3229582.6799999997</v>
      </c>
      <c r="G5122" s="588">
        <v>0.43</v>
      </c>
      <c r="H5122" s="586">
        <v>14</v>
      </c>
      <c r="I5122" s="587">
        <f t="shared" si="238"/>
        <v>4330858</v>
      </c>
      <c r="J5122" s="589">
        <f t="shared" si="239"/>
        <v>1</v>
      </c>
    </row>
    <row r="5123" spans="1:10">
      <c r="A5123" s="584">
        <v>2016</v>
      </c>
      <c r="B5123" s="585" t="s">
        <v>1131</v>
      </c>
      <c r="C5123" s="585" t="s">
        <v>31</v>
      </c>
      <c r="D5123" s="586">
        <v>591910</v>
      </c>
      <c r="E5123" s="587">
        <v>16.920000000000002</v>
      </c>
      <c r="F5123" s="587">
        <f t="shared" ref="F5123:F5186" si="240">E5123*D5123</f>
        <v>10015117.200000001</v>
      </c>
      <c r="G5123" s="588">
        <v>3.92</v>
      </c>
      <c r="H5123" s="586">
        <v>27</v>
      </c>
      <c r="I5123" s="587">
        <f t="shared" ref="I5123:I5186" si="241">H5123*D5123</f>
        <v>15981570</v>
      </c>
      <c r="J5123" s="589">
        <f t="shared" ref="J5123:J5186" si="242">IF(B5123="LIG",1,0)</f>
        <v>0</v>
      </c>
    </row>
    <row r="5124" spans="1:10">
      <c r="A5124" s="584">
        <v>2016</v>
      </c>
      <c r="B5124" s="585" t="s">
        <v>1127</v>
      </c>
      <c r="C5124" s="585" t="s">
        <v>31</v>
      </c>
      <c r="D5124" s="586">
        <v>106974</v>
      </c>
      <c r="E5124" s="587">
        <v>17.45</v>
      </c>
      <c r="F5124" s="587">
        <f t="shared" si="240"/>
        <v>1866696.2999999998</v>
      </c>
      <c r="G5124" s="588">
        <v>0.2</v>
      </c>
      <c r="H5124" s="586">
        <v>4.5</v>
      </c>
      <c r="I5124" s="587">
        <f t="shared" si="241"/>
        <v>481383</v>
      </c>
      <c r="J5124" s="589">
        <f t="shared" si="242"/>
        <v>0</v>
      </c>
    </row>
    <row r="5125" spans="1:10">
      <c r="A5125" s="584">
        <v>2016</v>
      </c>
      <c r="B5125" s="585" t="s">
        <v>1127</v>
      </c>
      <c r="C5125" s="585" t="s">
        <v>31</v>
      </c>
      <c r="D5125" s="586">
        <v>142487</v>
      </c>
      <c r="E5125" s="587">
        <v>17.54</v>
      </c>
      <c r="F5125" s="587">
        <f t="shared" si="240"/>
        <v>2499221.98</v>
      </c>
      <c r="G5125" s="588">
        <v>0.2</v>
      </c>
      <c r="H5125" s="586">
        <v>4.4000000000000004</v>
      </c>
      <c r="I5125" s="587">
        <f t="shared" si="241"/>
        <v>626942.80000000005</v>
      </c>
      <c r="J5125" s="589">
        <f t="shared" si="242"/>
        <v>0</v>
      </c>
    </row>
    <row r="5126" spans="1:10">
      <c r="A5126" s="584">
        <v>2016</v>
      </c>
      <c r="B5126" s="585" t="s">
        <v>1131</v>
      </c>
      <c r="C5126" s="585" t="s">
        <v>31</v>
      </c>
      <c r="D5126" s="586">
        <v>58405</v>
      </c>
      <c r="E5126" s="587">
        <v>22.9</v>
      </c>
      <c r="F5126" s="587">
        <f t="shared" si="240"/>
        <v>1337474.5</v>
      </c>
      <c r="G5126" s="588">
        <v>0.47</v>
      </c>
      <c r="H5126" s="586">
        <v>9.9</v>
      </c>
      <c r="I5126" s="587">
        <f t="shared" si="241"/>
        <v>578209.5</v>
      </c>
      <c r="J5126" s="589">
        <f t="shared" si="242"/>
        <v>0</v>
      </c>
    </row>
    <row r="5127" spans="1:10">
      <c r="A5127" s="584">
        <v>2016</v>
      </c>
      <c r="B5127" s="585" t="s">
        <v>1127</v>
      </c>
      <c r="C5127" s="585" t="s">
        <v>31</v>
      </c>
      <c r="D5127" s="586">
        <v>59123</v>
      </c>
      <c r="E5127" s="587">
        <v>17.984000000000002</v>
      </c>
      <c r="F5127" s="587">
        <f t="shared" si="240"/>
        <v>1063268.0320000001</v>
      </c>
      <c r="G5127" s="588">
        <v>0.24</v>
      </c>
      <c r="H5127" s="586">
        <v>4.7</v>
      </c>
      <c r="I5127" s="587">
        <f t="shared" si="241"/>
        <v>277878.10000000003</v>
      </c>
      <c r="J5127" s="589">
        <f t="shared" si="242"/>
        <v>0</v>
      </c>
    </row>
    <row r="5128" spans="1:10">
      <c r="A5128" s="584">
        <v>2016</v>
      </c>
      <c r="B5128" s="585" t="s">
        <v>1127</v>
      </c>
      <c r="C5128" s="585" t="s">
        <v>31</v>
      </c>
      <c r="D5128" s="586">
        <v>44963</v>
      </c>
      <c r="E5128" s="587">
        <v>15.99</v>
      </c>
      <c r="F5128" s="587">
        <f t="shared" si="240"/>
        <v>718958.37</v>
      </c>
      <c r="G5128" s="588">
        <v>0.48</v>
      </c>
      <c r="H5128" s="586">
        <v>6.5</v>
      </c>
      <c r="I5128" s="587">
        <f t="shared" si="241"/>
        <v>292259.5</v>
      </c>
      <c r="J5128" s="589">
        <f t="shared" si="242"/>
        <v>0</v>
      </c>
    </row>
    <row r="5129" spans="1:10">
      <c r="A5129" s="584">
        <v>2016</v>
      </c>
      <c r="B5129" s="585" t="s">
        <v>1127</v>
      </c>
      <c r="C5129" s="585" t="s">
        <v>31</v>
      </c>
      <c r="D5129" s="586">
        <v>82713</v>
      </c>
      <c r="E5129" s="587">
        <v>17.72</v>
      </c>
      <c r="F5129" s="587">
        <f t="shared" si="240"/>
        <v>1465674.3599999999</v>
      </c>
      <c r="G5129" s="588">
        <v>0.24</v>
      </c>
      <c r="H5129" s="586">
        <v>6.1</v>
      </c>
      <c r="I5129" s="587">
        <f t="shared" si="241"/>
        <v>504549.3</v>
      </c>
      <c r="J5129" s="589">
        <f t="shared" si="242"/>
        <v>0</v>
      </c>
    </row>
    <row r="5130" spans="1:10">
      <c r="A5130" s="584">
        <v>2016</v>
      </c>
      <c r="B5130" s="585" t="s">
        <v>1127</v>
      </c>
      <c r="C5130" s="585" t="s">
        <v>31</v>
      </c>
      <c r="D5130" s="586">
        <v>65970</v>
      </c>
      <c r="E5130" s="587">
        <v>17.97</v>
      </c>
      <c r="F5130" s="587">
        <f t="shared" si="240"/>
        <v>1185480.8999999999</v>
      </c>
      <c r="G5130" s="588">
        <v>0.24</v>
      </c>
      <c r="H5130" s="586">
        <v>5.2</v>
      </c>
      <c r="I5130" s="587">
        <f t="shared" si="241"/>
        <v>343044</v>
      </c>
      <c r="J5130" s="589">
        <f t="shared" si="242"/>
        <v>0</v>
      </c>
    </row>
    <row r="5131" spans="1:10">
      <c r="A5131" s="584">
        <v>2016</v>
      </c>
      <c r="B5131" s="585" t="s">
        <v>1127</v>
      </c>
      <c r="C5131" s="585" t="s">
        <v>31</v>
      </c>
      <c r="D5131" s="586">
        <v>32940</v>
      </c>
      <c r="E5131" s="587">
        <v>18.102</v>
      </c>
      <c r="F5131" s="587">
        <f t="shared" si="240"/>
        <v>596279.88</v>
      </c>
      <c r="G5131" s="588">
        <v>0.26</v>
      </c>
      <c r="H5131" s="586">
        <v>4.75</v>
      </c>
      <c r="I5131" s="587">
        <f t="shared" si="241"/>
        <v>156465</v>
      </c>
      <c r="J5131" s="589">
        <f t="shared" si="242"/>
        <v>0</v>
      </c>
    </row>
    <row r="5132" spans="1:10">
      <c r="A5132" s="584">
        <v>2016</v>
      </c>
      <c r="B5132" s="585" t="s">
        <v>1127</v>
      </c>
      <c r="C5132" s="585" t="s">
        <v>31</v>
      </c>
      <c r="D5132" s="586">
        <v>49674</v>
      </c>
      <c r="E5132" s="587">
        <v>17.712</v>
      </c>
      <c r="F5132" s="587">
        <f t="shared" si="240"/>
        <v>879825.88800000004</v>
      </c>
      <c r="G5132" s="588">
        <v>0.22</v>
      </c>
      <c r="H5132" s="586">
        <v>5.8</v>
      </c>
      <c r="I5132" s="587">
        <f t="shared" si="241"/>
        <v>288109.2</v>
      </c>
      <c r="J5132" s="589">
        <f t="shared" si="242"/>
        <v>0</v>
      </c>
    </row>
    <row r="5133" spans="1:10">
      <c r="A5133" s="584">
        <v>2016</v>
      </c>
      <c r="B5133" s="585" t="s">
        <v>1127</v>
      </c>
      <c r="C5133" s="585" t="s">
        <v>31</v>
      </c>
      <c r="D5133" s="586">
        <v>82652</v>
      </c>
      <c r="E5133" s="587">
        <v>18.010000000000002</v>
      </c>
      <c r="F5133" s="587">
        <f t="shared" si="240"/>
        <v>1488562.52</v>
      </c>
      <c r="G5133" s="588">
        <v>0.23</v>
      </c>
      <c r="H5133" s="586">
        <v>4.95</v>
      </c>
      <c r="I5133" s="587">
        <f t="shared" si="241"/>
        <v>409127.4</v>
      </c>
      <c r="J5133" s="589">
        <f t="shared" si="242"/>
        <v>0</v>
      </c>
    </row>
    <row r="5134" spans="1:10">
      <c r="A5134" s="584">
        <v>2016</v>
      </c>
      <c r="B5134" s="585" t="s">
        <v>1127</v>
      </c>
      <c r="C5134" s="585" t="s">
        <v>31</v>
      </c>
      <c r="D5134" s="586">
        <v>158891</v>
      </c>
      <c r="E5134" s="587">
        <v>16.096</v>
      </c>
      <c r="F5134" s="587">
        <f t="shared" si="240"/>
        <v>2557509.5359999998</v>
      </c>
      <c r="G5134" s="588">
        <v>0.37</v>
      </c>
      <c r="H5134" s="586">
        <v>5.4</v>
      </c>
      <c r="I5134" s="587">
        <f t="shared" si="241"/>
        <v>858011.4</v>
      </c>
      <c r="J5134" s="589">
        <f t="shared" si="242"/>
        <v>0</v>
      </c>
    </row>
    <row r="5135" spans="1:10">
      <c r="A5135" s="584">
        <v>2016</v>
      </c>
      <c r="B5135" s="585" t="s">
        <v>1127</v>
      </c>
      <c r="C5135" s="585" t="s">
        <v>31</v>
      </c>
      <c r="D5135" s="586">
        <v>156607</v>
      </c>
      <c r="E5135" s="587">
        <v>17.739999999999998</v>
      </c>
      <c r="F5135" s="587">
        <f t="shared" si="240"/>
        <v>2778208.1799999997</v>
      </c>
      <c r="G5135" s="588">
        <v>0.23</v>
      </c>
      <c r="H5135" s="586">
        <v>5.8</v>
      </c>
      <c r="I5135" s="587">
        <f t="shared" si="241"/>
        <v>908320.6</v>
      </c>
      <c r="J5135" s="589">
        <f t="shared" si="242"/>
        <v>0</v>
      </c>
    </row>
    <row r="5136" spans="1:10">
      <c r="A5136" s="584">
        <v>2016</v>
      </c>
      <c r="B5136" s="585" t="s">
        <v>1127</v>
      </c>
      <c r="C5136" s="585" t="s">
        <v>31</v>
      </c>
      <c r="D5136" s="586">
        <v>108077</v>
      </c>
      <c r="E5136" s="587">
        <v>17.43</v>
      </c>
      <c r="F5136" s="587">
        <f t="shared" si="240"/>
        <v>1883782.1099999999</v>
      </c>
      <c r="G5136" s="588">
        <v>0.2</v>
      </c>
      <c r="H5136" s="586">
        <v>4.4000000000000004</v>
      </c>
      <c r="I5136" s="587">
        <f t="shared" si="241"/>
        <v>475538.80000000005</v>
      </c>
      <c r="J5136" s="589">
        <f t="shared" si="242"/>
        <v>0</v>
      </c>
    </row>
    <row r="5137" spans="1:10">
      <c r="A5137" s="584">
        <v>2016</v>
      </c>
      <c r="B5137" s="585" t="s">
        <v>1127</v>
      </c>
      <c r="C5137" s="585" t="s">
        <v>31</v>
      </c>
      <c r="D5137" s="586">
        <v>35923</v>
      </c>
      <c r="E5137" s="587">
        <v>17.59</v>
      </c>
      <c r="F5137" s="587">
        <f t="shared" si="240"/>
        <v>631885.56999999995</v>
      </c>
      <c r="G5137" s="588">
        <v>0.19</v>
      </c>
      <c r="H5137" s="586">
        <v>4.5</v>
      </c>
      <c r="I5137" s="587">
        <f t="shared" si="241"/>
        <v>161653.5</v>
      </c>
      <c r="J5137" s="589">
        <f t="shared" si="242"/>
        <v>0</v>
      </c>
    </row>
    <row r="5138" spans="1:10">
      <c r="A5138" s="584">
        <v>2016</v>
      </c>
      <c r="B5138" s="585" t="s">
        <v>1131</v>
      </c>
      <c r="C5138" s="585" t="s">
        <v>31</v>
      </c>
      <c r="D5138" s="586">
        <v>160957</v>
      </c>
      <c r="E5138" s="587">
        <v>22.26</v>
      </c>
      <c r="F5138" s="587">
        <f t="shared" si="240"/>
        <v>3582902.8200000003</v>
      </c>
      <c r="G5138" s="588">
        <v>2.71</v>
      </c>
      <c r="H5138" s="586">
        <v>19.899999999999999</v>
      </c>
      <c r="I5138" s="587">
        <f t="shared" si="241"/>
        <v>3203044.3</v>
      </c>
      <c r="J5138" s="589">
        <f t="shared" si="242"/>
        <v>0</v>
      </c>
    </row>
    <row r="5139" spans="1:10">
      <c r="A5139" s="584">
        <v>2016</v>
      </c>
      <c r="B5139" s="585" t="s">
        <v>1133</v>
      </c>
      <c r="C5139" s="585" t="s">
        <v>31</v>
      </c>
      <c r="D5139" s="586">
        <v>25202</v>
      </c>
      <c r="E5139" s="587">
        <v>14.4</v>
      </c>
      <c r="F5139" s="587">
        <f t="shared" si="240"/>
        <v>362908.8</v>
      </c>
      <c r="G5139" s="588">
        <v>0.67</v>
      </c>
      <c r="H5139" s="586">
        <v>8.6999999999999993</v>
      </c>
      <c r="I5139" s="587">
        <f t="shared" si="241"/>
        <v>219257.4</v>
      </c>
      <c r="J5139" s="589">
        <f t="shared" si="242"/>
        <v>1</v>
      </c>
    </row>
    <row r="5140" spans="1:10">
      <c r="A5140" s="584">
        <v>2016</v>
      </c>
      <c r="B5140" s="585" t="s">
        <v>1131</v>
      </c>
      <c r="C5140" s="585" t="s">
        <v>31</v>
      </c>
      <c r="D5140" s="586">
        <v>232307</v>
      </c>
      <c r="E5140" s="587">
        <v>15.404</v>
      </c>
      <c r="F5140" s="587">
        <f t="shared" si="240"/>
        <v>3578457.0279999999</v>
      </c>
      <c r="G5140" s="588">
        <v>0.8</v>
      </c>
      <c r="H5140" s="586">
        <v>40.700000000000003</v>
      </c>
      <c r="I5140" s="587">
        <f t="shared" si="241"/>
        <v>9454894.9000000004</v>
      </c>
      <c r="J5140" s="589">
        <f t="shared" si="242"/>
        <v>0</v>
      </c>
    </row>
    <row r="5141" spans="1:10">
      <c r="A5141" s="584">
        <v>2016</v>
      </c>
      <c r="B5141" s="585" t="s">
        <v>1131</v>
      </c>
      <c r="C5141" s="585" t="s">
        <v>31</v>
      </c>
      <c r="D5141" s="586">
        <v>274850</v>
      </c>
      <c r="E5141" s="587">
        <v>21.488</v>
      </c>
      <c r="F5141" s="587">
        <f t="shared" si="240"/>
        <v>5905976.7999999998</v>
      </c>
      <c r="G5141" s="588">
        <v>0.52</v>
      </c>
      <c r="H5141" s="586">
        <v>7</v>
      </c>
      <c r="I5141" s="587">
        <f t="shared" si="241"/>
        <v>1923950</v>
      </c>
      <c r="J5141" s="589">
        <f t="shared" si="242"/>
        <v>0</v>
      </c>
    </row>
    <row r="5142" spans="1:10">
      <c r="A5142" s="584">
        <v>2016</v>
      </c>
      <c r="B5142" s="585" t="s">
        <v>1131</v>
      </c>
      <c r="C5142" s="585" t="s">
        <v>31</v>
      </c>
      <c r="D5142" s="586">
        <v>33052</v>
      </c>
      <c r="E5142" s="587">
        <v>23.623999999999999</v>
      </c>
      <c r="F5142" s="587">
        <f t="shared" si="240"/>
        <v>780820.44799999997</v>
      </c>
      <c r="G5142" s="588">
        <v>0.69</v>
      </c>
      <c r="H5142" s="586">
        <v>15.5</v>
      </c>
      <c r="I5142" s="587">
        <f t="shared" si="241"/>
        <v>512306</v>
      </c>
      <c r="J5142" s="589">
        <f t="shared" si="242"/>
        <v>0</v>
      </c>
    </row>
    <row r="5143" spans="1:10">
      <c r="A5143" s="584">
        <v>2016</v>
      </c>
      <c r="B5143" s="585" t="s">
        <v>1131</v>
      </c>
      <c r="C5143" s="585" t="s">
        <v>31</v>
      </c>
      <c r="D5143" s="586">
        <v>198003</v>
      </c>
      <c r="E5143" s="587">
        <v>24.48</v>
      </c>
      <c r="F5143" s="587">
        <f t="shared" si="240"/>
        <v>4847113.4400000004</v>
      </c>
      <c r="G5143" s="588">
        <v>1.18</v>
      </c>
      <c r="H5143" s="586">
        <v>14</v>
      </c>
      <c r="I5143" s="587">
        <f t="shared" si="241"/>
        <v>2772042</v>
      </c>
      <c r="J5143" s="589">
        <f t="shared" si="242"/>
        <v>0</v>
      </c>
    </row>
    <row r="5144" spans="1:10">
      <c r="A5144" s="584">
        <v>2016</v>
      </c>
      <c r="B5144" s="585" t="s">
        <v>1131</v>
      </c>
      <c r="C5144" s="585" t="s">
        <v>31</v>
      </c>
      <c r="D5144" s="586">
        <v>105250</v>
      </c>
      <c r="E5144" s="587">
        <v>23.161999999999999</v>
      </c>
      <c r="F5144" s="587">
        <f t="shared" si="240"/>
        <v>2437800.5</v>
      </c>
      <c r="G5144" s="588">
        <v>1.38</v>
      </c>
      <c r="H5144" s="586">
        <v>6.1</v>
      </c>
      <c r="I5144" s="587">
        <f t="shared" si="241"/>
        <v>642025</v>
      </c>
      <c r="J5144" s="589">
        <f t="shared" si="242"/>
        <v>0</v>
      </c>
    </row>
    <row r="5145" spans="1:10">
      <c r="A5145" s="584">
        <v>2016</v>
      </c>
      <c r="B5145" s="585" t="s">
        <v>1131</v>
      </c>
      <c r="C5145" s="585" t="s">
        <v>31</v>
      </c>
      <c r="D5145" s="586">
        <v>42125</v>
      </c>
      <c r="E5145" s="587">
        <v>23.774000000000001</v>
      </c>
      <c r="F5145" s="587">
        <f t="shared" si="240"/>
        <v>1001479.75</v>
      </c>
      <c r="G5145" s="588">
        <v>2.64</v>
      </c>
      <c r="H5145" s="586">
        <v>8</v>
      </c>
      <c r="I5145" s="587">
        <f t="shared" si="241"/>
        <v>337000</v>
      </c>
      <c r="J5145" s="589">
        <f t="shared" si="242"/>
        <v>0</v>
      </c>
    </row>
    <row r="5146" spans="1:10">
      <c r="A5146" s="584">
        <v>2016</v>
      </c>
      <c r="B5146" s="585" t="s">
        <v>1133</v>
      </c>
      <c r="C5146" s="585" t="s">
        <v>31</v>
      </c>
      <c r="D5146" s="586">
        <v>53828</v>
      </c>
      <c r="E5146" s="587">
        <v>14.031000000000001</v>
      </c>
      <c r="F5146" s="587">
        <f t="shared" si="240"/>
        <v>755260.66800000006</v>
      </c>
      <c r="G5146" s="588">
        <v>0.69</v>
      </c>
      <c r="H5146" s="586">
        <v>15.1</v>
      </c>
      <c r="I5146" s="587">
        <f t="shared" si="241"/>
        <v>812802.79999999993</v>
      </c>
      <c r="J5146" s="589">
        <f t="shared" si="242"/>
        <v>1</v>
      </c>
    </row>
    <row r="5147" spans="1:10">
      <c r="A5147" s="584">
        <v>2016</v>
      </c>
      <c r="B5147" s="585" t="s">
        <v>1133</v>
      </c>
      <c r="C5147" s="585" t="s">
        <v>31</v>
      </c>
      <c r="D5147" s="586">
        <v>219732</v>
      </c>
      <c r="E5147" s="587">
        <v>14.004</v>
      </c>
      <c r="F5147" s="587">
        <f t="shared" si="240"/>
        <v>3077126.9279999998</v>
      </c>
      <c r="G5147" s="588">
        <v>0.43</v>
      </c>
      <c r="H5147" s="586">
        <v>14.5</v>
      </c>
      <c r="I5147" s="587">
        <f t="shared" si="241"/>
        <v>3186114</v>
      </c>
      <c r="J5147" s="589">
        <f t="shared" si="242"/>
        <v>1</v>
      </c>
    </row>
    <row r="5148" spans="1:10">
      <c r="A5148" s="584">
        <v>2016</v>
      </c>
      <c r="B5148" s="585" t="s">
        <v>1131</v>
      </c>
      <c r="C5148" s="585" t="s">
        <v>31</v>
      </c>
      <c r="D5148" s="586">
        <v>61937</v>
      </c>
      <c r="E5148" s="587">
        <v>23.03</v>
      </c>
      <c r="F5148" s="587">
        <f t="shared" si="240"/>
        <v>1426409.11</v>
      </c>
      <c r="G5148" s="588">
        <v>2.37</v>
      </c>
      <c r="H5148" s="586">
        <v>8.1</v>
      </c>
      <c r="I5148" s="587">
        <f t="shared" si="241"/>
        <v>501689.69999999995</v>
      </c>
      <c r="J5148" s="589">
        <f t="shared" si="242"/>
        <v>0</v>
      </c>
    </row>
    <row r="5149" spans="1:10">
      <c r="A5149" s="584">
        <v>2016</v>
      </c>
      <c r="B5149" s="585" t="s">
        <v>1131</v>
      </c>
      <c r="C5149" s="585" t="s">
        <v>31</v>
      </c>
      <c r="D5149" s="586">
        <v>56445</v>
      </c>
      <c r="E5149" s="587">
        <v>23.178000000000001</v>
      </c>
      <c r="F5149" s="587">
        <f t="shared" si="240"/>
        <v>1308282.21</v>
      </c>
      <c r="G5149" s="588">
        <v>2.71</v>
      </c>
      <c r="H5149" s="586">
        <v>9.1</v>
      </c>
      <c r="I5149" s="587">
        <f t="shared" si="241"/>
        <v>513649.5</v>
      </c>
      <c r="J5149" s="589">
        <f t="shared" si="242"/>
        <v>0</v>
      </c>
    </row>
    <row r="5150" spans="1:10">
      <c r="A5150" s="584">
        <v>2016</v>
      </c>
      <c r="B5150" s="585" t="s">
        <v>1127</v>
      </c>
      <c r="C5150" s="585" t="s">
        <v>31</v>
      </c>
      <c r="D5150" s="586">
        <v>69215</v>
      </c>
      <c r="E5150" s="587">
        <v>16.5</v>
      </c>
      <c r="F5150" s="587">
        <f t="shared" si="240"/>
        <v>1142047.5</v>
      </c>
      <c r="G5150" s="588">
        <v>0.33</v>
      </c>
      <c r="H5150" s="586">
        <v>5.5</v>
      </c>
      <c r="I5150" s="587">
        <f t="shared" si="241"/>
        <v>380682.5</v>
      </c>
      <c r="J5150" s="589">
        <f t="shared" si="242"/>
        <v>0</v>
      </c>
    </row>
    <row r="5151" spans="1:10">
      <c r="A5151" s="584">
        <v>2016</v>
      </c>
      <c r="B5151" s="585" t="s">
        <v>1127</v>
      </c>
      <c r="C5151" s="585" t="s">
        <v>31</v>
      </c>
      <c r="D5151" s="586">
        <v>66562</v>
      </c>
      <c r="E5151" s="587">
        <v>18.149999999999999</v>
      </c>
      <c r="F5151" s="587">
        <f t="shared" si="240"/>
        <v>1208100.2999999998</v>
      </c>
      <c r="G5151" s="588">
        <v>0.97</v>
      </c>
      <c r="H5151" s="586">
        <v>17.2</v>
      </c>
      <c r="I5151" s="587">
        <f t="shared" si="241"/>
        <v>1144866.3999999999</v>
      </c>
      <c r="J5151" s="589">
        <f t="shared" si="242"/>
        <v>0</v>
      </c>
    </row>
    <row r="5152" spans="1:10">
      <c r="A5152" s="584">
        <v>2016</v>
      </c>
      <c r="B5152" s="585" t="s">
        <v>1127</v>
      </c>
      <c r="C5152" s="585" t="s">
        <v>31</v>
      </c>
      <c r="D5152" s="586">
        <v>15060</v>
      </c>
      <c r="E5152" s="587">
        <v>17.72</v>
      </c>
      <c r="F5152" s="587">
        <f t="shared" si="240"/>
        <v>266863.2</v>
      </c>
      <c r="G5152" s="588">
        <v>0.27</v>
      </c>
      <c r="H5152" s="586">
        <v>5.5</v>
      </c>
      <c r="I5152" s="587">
        <f t="shared" si="241"/>
        <v>82830</v>
      </c>
      <c r="J5152" s="589">
        <f t="shared" si="242"/>
        <v>0</v>
      </c>
    </row>
    <row r="5153" spans="1:10">
      <c r="A5153" s="584">
        <v>2016</v>
      </c>
      <c r="B5153" s="585" t="s">
        <v>1127</v>
      </c>
      <c r="C5153" s="585" t="s">
        <v>31</v>
      </c>
      <c r="D5153" s="586">
        <v>14013</v>
      </c>
      <c r="E5153" s="587">
        <v>17.940000000000001</v>
      </c>
      <c r="F5153" s="587">
        <f t="shared" si="240"/>
        <v>251393.22000000003</v>
      </c>
      <c r="G5153" s="588">
        <v>0.22</v>
      </c>
      <c r="H5153" s="586">
        <v>4.4000000000000004</v>
      </c>
      <c r="I5153" s="587">
        <f t="shared" si="241"/>
        <v>61657.200000000004</v>
      </c>
      <c r="J5153" s="589">
        <f t="shared" si="242"/>
        <v>0</v>
      </c>
    </row>
    <row r="5154" spans="1:10">
      <c r="A5154" s="584">
        <v>2016</v>
      </c>
      <c r="B5154" s="585" t="s">
        <v>1127</v>
      </c>
      <c r="C5154" s="585" t="s">
        <v>31</v>
      </c>
      <c r="D5154" s="586">
        <v>193929</v>
      </c>
      <c r="E5154" s="587">
        <v>17.434000000000001</v>
      </c>
      <c r="F5154" s="587">
        <f t="shared" si="240"/>
        <v>3380958.1860000002</v>
      </c>
      <c r="G5154" s="588">
        <v>0.19</v>
      </c>
      <c r="H5154" s="586">
        <v>4.6500000000000004</v>
      </c>
      <c r="I5154" s="587">
        <f t="shared" si="241"/>
        <v>901769.85000000009</v>
      </c>
      <c r="J5154" s="589">
        <f t="shared" si="242"/>
        <v>0</v>
      </c>
    </row>
    <row r="5155" spans="1:10">
      <c r="A5155" s="584">
        <v>2016</v>
      </c>
      <c r="B5155" s="585" t="s">
        <v>1127</v>
      </c>
      <c r="C5155" s="585" t="s">
        <v>31</v>
      </c>
      <c r="D5155" s="586">
        <v>30145</v>
      </c>
      <c r="E5155" s="587">
        <v>17.38</v>
      </c>
      <c r="F5155" s="587">
        <f t="shared" si="240"/>
        <v>523920.1</v>
      </c>
      <c r="G5155" s="588">
        <v>0.19</v>
      </c>
      <c r="H5155" s="586">
        <v>4.5</v>
      </c>
      <c r="I5155" s="587">
        <f t="shared" si="241"/>
        <v>135652.5</v>
      </c>
      <c r="J5155" s="589">
        <f t="shared" si="242"/>
        <v>0</v>
      </c>
    </row>
    <row r="5156" spans="1:10">
      <c r="A5156" s="584">
        <v>2016</v>
      </c>
      <c r="B5156" s="585" t="s">
        <v>1131</v>
      </c>
      <c r="C5156" s="585" t="s">
        <v>31</v>
      </c>
      <c r="D5156" s="586">
        <v>12988</v>
      </c>
      <c r="E5156" s="587">
        <v>24.68</v>
      </c>
      <c r="F5156" s="587">
        <f t="shared" si="240"/>
        <v>320543.83999999997</v>
      </c>
      <c r="G5156" s="588">
        <v>1.68</v>
      </c>
      <c r="H5156" s="586">
        <v>11.4</v>
      </c>
      <c r="I5156" s="587">
        <f t="shared" si="241"/>
        <v>148063.20000000001</v>
      </c>
      <c r="J5156" s="589">
        <f t="shared" si="242"/>
        <v>0</v>
      </c>
    </row>
    <row r="5157" spans="1:10">
      <c r="A5157" s="584">
        <v>2016</v>
      </c>
      <c r="B5157" s="585" t="s">
        <v>1131</v>
      </c>
      <c r="C5157" s="585" t="s">
        <v>31</v>
      </c>
      <c r="D5157" s="586">
        <v>90410</v>
      </c>
      <c r="E5157" s="587">
        <v>25.53</v>
      </c>
      <c r="F5157" s="587">
        <f t="shared" si="240"/>
        <v>2308167.3000000003</v>
      </c>
      <c r="G5157" s="588">
        <v>2.48</v>
      </c>
      <c r="H5157" s="586">
        <v>8.3000000000000007</v>
      </c>
      <c r="I5157" s="587">
        <f t="shared" si="241"/>
        <v>750403.00000000012</v>
      </c>
      <c r="J5157" s="589">
        <f t="shared" si="242"/>
        <v>0</v>
      </c>
    </row>
    <row r="5158" spans="1:10">
      <c r="A5158" s="584">
        <v>2016</v>
      </c>
      <c r="B5158" s="585" t="s">
        <v>1131</v>
      </c>
      <c r="C5158" s="585" t="s">
        <v>31</v>
      </c>
      <c r="D5158" s="586">
        <v>268663</v>
      </c>
      <c r="E5158" s="587">
        <v>24</v>
      </c>
      <c r="F5158" s="587">
        <f t="shared" si="240"/>
        <v>6447912</v>
      </c>
      <c r="G5158" s="588">
        <v>2.61</v>
      </c>
      <c r="H5158" s="586">
        <v>8</v>
      </c>
      <c r="I5158" s="587">
        <f t="shared" si="241"/>
        <v>2149304</v>
      </c>
      <c r="J5158" s="589">
        <f t="shared" si="242"/>
        <v>0</v>
      </c>
    </row>
    <row r="5159" spans="1:10">
      <c r="A5159" s="584">
        <v>2016</v>
      </c>
      <c r="B5159" s="585" t="s">
        <v>1131</v>
      </c>
      <c r="C5159" s="585" t="s">
        <v>31</v>
      </c>
      <c r="D5159" s="586">
        <v>91684</v>
      </c>
      <c r="E5159" s="587">
        <v>24.32</v>
      </c>
      <c r="F5159" s="587">
        <f t="shared" si="240"/>
        <v>2229754.8799999999</v>
      </c>
      <c r="G5159" s="588">
        <v>3.16</v>
      </c>
      <c r="H5159" s="586">
        <v>9</v>
      </c>
      <c r="I5159" s="587">
        <f t="shared" si="241"/>
        <v>825156</v>
      </c>
      <c r="J5159" s="589">
        <f t="shared" si="242"/>
        <v>0</v>
      </c>
    </row>
    <row r="5160" spans="1:10">
      <c r="A5160" s="584">
        <v>2016</v>
      </c>
      <c r="B5160" s="585" t="s">
        <v>1131</v>
      </c>
      <c r="C5160" s="585" t="s">
        <v>31</v>
      </c>
      <c r="D5160" s="586">
        <v>82032</v>
      </c>
      <c r="E5160" s="587">
        <v>23.21</v>
      </c>
      <c r="F5160" s="587">
        <f t="shared" si="240"/>
        <v>1903962.72</v>
      </c>
      <c r="G5160" s="588">
        <v>2.38</v>
      </c>
      <c r="H5160" s="586">
        <v>8.1999999999999993</v>
      </c>
      <c r="I5160" s="587">
        <f t="shared" si="241"/>
        <v>672662.39999999991</v>
      </c>
      <c r="J5160" s="589">
        <f t="shared" si="242"/>
        <v>0</v>
      </c>
    </row>
    <row r="5161" spans="1:10">
      <c r="A5161" s="584">
        <v>2016</v>
      </c>
      <c r="B5161" s="585" t="s">
        <v>1131</v>
      </c>
      <c r="C5161" s="585" t="s">
        <v>31</v>
      </c>
      <c r="D5161" s="586">
        <v>50260</v>
      </c>
      <c r="E5161" s="587">
        <v>24.88</v>
      </c>
      <c r="F5161" s="587">
        <f t="shared" si="240"/>
        <v>1250468.8</v>
      </c>
      <c r="G5161" s="588">
        <v>3.09</v>
      </c>
      <c r="H5161" s="586">
        <v>6.6</v>
      </c>
      <c r="I5161" s="587">
        <f t="shared" si="241"/>
        <v>331716</v>
      </c>
      <c r="J5161" s="589">
        <f t="shared" si="242"/>
        <v>0</v>
      </c>
    </row>
    <row r="5162" spans="1:10">
      <c r="A5162" s="584">
        <v>2016</v>
      </c>
      <c r="B5162" s="585" t="s">
        <v>1131</v>
      </c>
      <c r="C5162" s="585" t="s">
        <v>31</v>
      </c>
      <c r="D5162" s="586">
        <v>40240</v>
      </c>
      <c r="E5162" s="587">
        <v>22.428000000000001</v>
      </c>
      <c r="F5162" s="587">
        <f t="shared" si="240"/>
        <v>902502.72000000009</v>
      </c>
      <c r="G5162" s="588">
        <v>0.46</v>
      </c>
      <c r="H5162" s="586">
        <v>10</v>
      </c>
      <c r="I5162" s="587">
        <f t="shared" si="241"/>
        <v>402400</v>
      </c>
      <c r="J5162" s="589">
        <f t="shared" si="242"/>
        <v>0</v>
      </c>
    </row>
    <row r="5163" spans="1:10">
      <c r="A5163" s="584">
        <v>2016</v>
      </c>
      <c r="B5163" s="585" t="s">
        <v>1127</v>
      </c>
      <c r="C5163" s="585" t="s">
        <v>31</v>
      </c>
      <c r="D5163" s="586">
        <v>41691</v>
      </c>
      <c r="E5163" s="587">
        <v>18.504000000000001</v>
      </c>
      <c r="F5163" s="587">
        <f t="shared" si="240"/>
        <v>771450.26400000008</v>
      </c>
      <c r="G5163" s="588">
        <v>1</v>
      </c>
      <c r="H5163" s="586">
        <v>15.8</v>
      </c>
      <c r="I5163" s="587">
        <f t="shared" si="241"/>
        <v>658717.80000000005</v>
      </c>
      <c r="J5163" s="589">
        <f t="shared" si="242"/>
        <v>0</v>
      </c>
    </row>
    <row r="5164" spans="1:10">
      <c r="A5164" s="584">
        <v>2016</v>
      </c>
      <c r="B5164" s="585" t="s">
        <v>1127</v>
      </c>
      <c r="C5164" s="585" t="s">
        <v>31</v>
      </c>
      <c r="D5164" s="586">
        <v>16464</v>
      </c>
      <c r="E5164" s="587">
        <v>16.7</v>
      </c>
      <c r="F5164" s="587">
        <f t="shared" si="240"/>
        <v>274948.8</v>
      </c>
      <c r="G5164" s="588">
        <v>0.35</v>
      </c>
      <c r="H5164" s="586">
        <v>5.6</v>
      </c>
      <c r="I5164" s="587">
        <f t="shared" si="241"/>
        <v>92198.399999999994</v>
      </c>
      <c r="J5164" s="589">
        <f t="shared" si="242"/>
        <v>0</v>
      </c>
    </row>
    <row r="5165" spans="1:10">
      <c r="A5165" s="584">
        <v>2016</v>
      </c>
      <c r="B5165" s="585" t="s">
        <v>1131</v>
      </c>
      <c r="C5165" s="585" t="s">
        <v>31</v>
      </c>
      <c r="D5165" s="586">
        <v>26893</v>
      </c>
      <c r="E5165" s="587">
        <v>21.8</v>
      </c>
      <c r="F5165" s="587">
        <f t="shared" si="240"/>
        <v>586267.4</v>
      </c>
      <c r="G5165" s="588">
        <v>0.79</v>
      </c>
      <c r="H5165" s="586">
        <v>9.4</v>
      </c>
      <c r="I5165" s="587">
        <f t="shared" si="241"/>
        <v>252794.2</v>
      </c>
      <c r="J5165" s="589">
        <f t="shared" si="242"/>
        <v>0</v>
      </c>
    </row>
    <row r="5166" spans="1:10">
      <c r="A5166" s="584">
        <v>2016</v>
      </c>
      <c r="B5166" s="585" t="s">
        <v>1131</v>
      </c>
      <c r="C5166" s="585" t="s">
        <v>31</v>
      </c>
      <c r="D5166" s="586">
        <v>114568</v>
      </c>
      <c r="E5166" s="587">
        <v>21.795000000000002</v>
      </c>
      <c r="F5166" s="587">
        <f t="shared" si="240"/>
        <v>2497009.56</v>
      </c>
      <c r="G5166" s="588">
        <v>0.57999999999999996</v>
      </c>
      <c r="H5166" s="586">
        <v>12.8</v>
      </c>
      <c r="I5166" s="587">
        <f t="shared" si="241"/>
        <v>1466470.4000000001</v>
      </c>
      <c r="J5166" s="589">
        <f t="shared" si="242"/>
        <v>0</v>
      </c>
    </row>
    <row r="5167" spans="1:10">
      <c r="A5167" s="584">
        <v>2016</v>
      </c>
      <c r="B5167" s="585" t="s">
        <v>1127</v>
      </c>
      <c r="C5167" s="585" t="s">
        <v>31</v>
      </c>
      <c r="D5167" s="586">
        <v>122</v>
      </c>
      <c r="E5167" s="587">
        <v>16.7</v>
      </c>
      <c r="F5167" s="587">
        <f t="shared" si="240"/>
        <v>2037.3999999999999</v>
      </c>
      <c r="G5167" s="588">
        <v>0.32</v>
      </c>
      <c r="H5167" s="586">
        <v>5.5</v>
      </c>
      <c r="I5167" s="587">
        <f t="shared" si="241"/>
        <v>671</v>
      </c>
      <c r="J5167" s="589">
        <f t="shared" si="242"/>
        <v>0</v>
      </c>
    </row>
    <row r="5168" spans="1:10">
      <c r="A5168" s="584">
        <v>2016</v>
      </c>
      <c r="B5168" s="585" t="s">
        <v>1127</v>
      </c>
      <c r="C5168" s="585" t="s">
        <v>31</v>
      </c>
      <c r="D5168" s="586">
        <v>16505</v>
      </c>
      <c r="E5168" s="587">
        <v>18.23</v>
      </c>
      <c r="F5168" s="587">
        <f t="shared" si="240"/>
        <v>300886.15000000002</v>
      </c>
      <c r="G5168" s="588">
        <v>0.26</v>
      </c>
      <c r="H5168" s="586">
        <v>4.5</v>
      </c>
      <c r="I5168" s="587">
        <f t="shared" si="241"/>
        <v>74272.5</v>
      </c>
      <c r="J5168" s="589">
        <f t="shared" si="242"/>
        <v>0</v>
      </c>
    </row>
    <row r="5169" spans="1:10">
      <c r="A5169" s="584">
        <v>2016</v>
      </c>
      <c r="B5169" s="585" t="s">
        <v>1133</v>
      </c>
      <c r="C5169" s="585" t="s">
        <v>31</v>
      </c>
      <c r="D5169" s="586">
        <v>353580</v>
      </c>
      <c r="E5169" s="587">
        <v>13.56</v>
      </c>
      <c r="F5169" s="587">
        <f t="shared" si="240"/>
        <v>4794544.8</v>
      </c>
      <c r="G5169" s="588">
        <v>1.1299999999999999</v>
      </c>
      <c r="H5169" s="586">
        <v>17.7</v>
      </c>
      <c r="I5169" s="587">
        <f t="shared" si="241"/>
        <v>6258366</v>
      </c>
      <c r="J5169" s="589">
        <f t="shared" si="242"/>
        <v>1</v>
      </c>
    </row>
    <row r="5170" spans="1:10">
      <c r="A5170" s="584">
        <v>2016</v>
      </c>
      <c r="B5170" s="585" t="s">
        <v>1127</v>
      </c>
      <c r="C5170" s="585" t="s">
        <v>31</v>
      </c>
      <c r="D5170" s="586">
        <v>64656</v>
      </c>
      <c r="E5170" s="587">
        <v>16.89</v>
      </c>
      <c r="F5170" s="587">
        <f t="shared" si="240"/>
        <v>1092039.8400000001</v>
      </c>
      <c r="G5170" s="588">
        <v>0.34</v>
      </c>
      <c r="H5170" s="586">
        <v>4.8</v>
      </c>
      <c r="I5170" s="587">
        <f t="shared" si="241"/>
        <v>310348.79999999999</v>
      </c>
      <c r="J5170" s="589">
        <f t="shared" si="242"/>
        <v>0</v>
      </c>
    </row>
    <row r="5171" spans="1:10">
      <c r="A5171" s="584">
        <v>2016</v>
      </c>
      <c r="B5171" s="585" t="s">
        <v>1127</v>
      </c>
      <c r="C5171" s="585" t="s">
        <v>31</v>
      </c>
      <c r="D5171" s="586">
        <v>65311</v>
      </c>
      <c r="E5171" s="587">
        <v>16.62</v>
      </c>
      <c r="F5171" s="587">
        <f t="shared" si="240"/>
        <v>1085468.82</v>
      </c>
      <c r="G5171" s="588">
        <v>0.36</v>
      </c>
      <c r="H5171" s="586">
        <v>5.3</v>
      </c>
      <c r="I5171" s="587">
        <f t="shared" si="241"/>
        <v>346148.3</v>
      </c>
      <c r="J5171" s="589">
        <f t="shared" si="242"/>
        <v>0</v>
      </c>
    </row>
    <row r="5172" spans="1:10">
      <c r="A5172" s="584">
        <v>2016</v>
      </c>
      <c r="B5172" s="585" t="s">
        <v>1127</v>
      </c>
      <c r="C5172" s="585" t="s">
        <v>31</v>
      </c>
      <c r="D5172" s="586">
        <v>81251</v>
      </c>
      <c r="E5172" s="587">
        <v>16.690000000000001</v>
      </c>
      <c r="F5172" s="587">
        <f t="shared" si="240"/>
        <v>1356079.1900000002</v>
      </c>
      <c r="G5172" s="588">
        <v>0.35</v>
      </c>
      <c r="H5172" s="586">
        <v>6.4</v>
      </c>
      <c r="I5172" s="587">
        <f t="shared" si="241"/>
        <v>520006.40000000002</v>
      </c>
      <c r="J5172" s="589">
        <f t="shared" si="242"/>
        <v>0</v>
      </c>
    </row>
    <row r="5173" spans="1:10">
      <c r="A5173" s="584">
        <v>2016</v>
      </c>
      <c r="B5173" s="585" t="s">
        <v>1131</v>
      </c>
      <c r="C5173" s="585" t="s">
        <v>31</v>
      </c>
      <c r="D5173" s="586">
        <v>54105</v>
      </c>
      <c r="E5173" s="587">
        <v>22.22</v>
      </c>
      <c r="F5173" s="587">
        <f t="shared" si="240"/>
        <v>1202213.0999999999</v>
      </c>
      <c r="G5173" s="588">
        <v>0.46</v>
      </c>
      <c r="H5173" s="586">
        <v>10.5</v>
      </c>
      <c r="I5173" s="587">
        <f t="shared" si="241"/>
        <v>568102.5</v>
      </c>
      <c r="J5173" s="589">
        <f t="shared" si="242"/>
        <v>0</v>
      </c>
    </row>
    <row r="5174" spans="1:10">
      <c r="A5174" s="584">
        <v>2016</v>
      </c>
      <c r="B5174" s="585" t="s">
        <v>1127</v>
      </c>
      <c r="C5174" s="585" t="s">
        <v>31</v>
      </c>
      <c r="D5174" s="586">
        <v>70768</v>
      </c>
      <c r="E5174" s="587">
        <v>17.36</v>
      </c>
      <c r="F5174" s="587">
        <f t="shared" si="240"/>
        <v>1228532.48</v>
      </c>
      <c r="G5174" s="588">
        <v>0.22</v>
      </c>
      <c r="H5174" s="586">
        <v>4.3</v>
      </c>
      <c r="I5174" s="587">
        <f t="shared" si="241"/>
        <v>304302.39999999997</v>
      </c>
      <c r="J5174" s="589">
        <f t="shared" si="242"/>
        <v>0</v>
      </c>
    </row>
    <row r="5175" spans="1:10">
      <c r="A5175" s="584">
        <v>2016</v>
      </c>
      <c r="B5175" s="585" t="s">
        <v>1127</v>
      </c>
      <c r="C5175" s="585" t="s">
        <v>31</v>
      </c>
      <c r="D5175" s="586">
        <v>127091</v>
      </c>
      <c r="E5175" s="587">
        <v>17.829999999999998</v>
      </c>
      <c r="F5175" s="587">
        <f t="shared" si="240"/>
        <v>2266032.5299999998</v>
      </c>
      <c r="G5175" s="588">
        <v>0.3</v>
      </c>
      <c r="H5175" s="586">
        <v>5</v>
      </c>
      <c r="I5175" s="587">
        <f t="shared" si="241"/>
        <v>635455</v>
      </c>
      <c r="J5175" s="589">
        <f t="shared" si="242"/>
        <v>0</v>
      </c>
    </row>
    <row r="5176" spans="1:10">
      <c r="A5176" s="584">
        <v>2016</v>
      </c>
      <c r="B5176" s="585" t="s">
        <v>1127</v>
      </c>
      <c r="C5176" s="585" t="s">
        <v>31</v>
      </c>
      <c r="D5176" s="586">
        <v>28035</v>
      </c>
      <c r="E5176" s="587">
        <v>17.48</v>
      </c>
      <c r="F5176" s="587">
        <f t="shared" si="240"/>
        <v>490051.8</v>
      </c>
      <c r="G5176" s="588">
        <v>0.21</v>
      </c>
      <c r="H5176" s="586">
        <v>3.9</v>
      </c>
      <c r="I5176" s="587">
        <f t="shared" si="241"/>
        <v>109336.5</v>
      </c>
      <c r="J5176" s="589">
        <f t="shared" si="242"/>
        <v>0</v>
      </c>
    </row>
    <row r="5177" spans="1:10">
      <c r="A5177" s="584">
        <v>2016</v>
      </c>
      <c r="B5177" s="585" t="s">
        <v>1127</v>
      </c>
      <c r="C5177" s="585" t="s">
        <v>31</v>
      </c>
      <c r="D5177" s="586">
        <v>14127</v>
      </c>
      <c r="E5177" s="587">
        <v>17.940000000000001</v>
      </c>
      <c r="F5177" s="587">
        <f t="shared" si="240"/>
        <v>253438.38</v>
      </c>
      <c r="G5177" s="588">
        <v>0.2</v>
      </c>
      <c r="H5177" s="586">
        <v>6</v>
      </c>
      <c r="I5177" s="587">
        <f t="shared" si="241"/>
        <v>84762</v>
      </c>
      <c r="J5177" s="589">
        <f t="shared" si="242"/>
        <v>0</v>
      </c>
    </row>
    <row r="5178" spans="1:10">
      <c r="A5178" s="584">
        <v>2016</v>
      </c>
      <c r="B5178" s="585" t="s">
        <v>1127</v>
      </c>
      <c r="C5178" s="585" t="s">
        <v>31</v>
      </c>
      <c r="D5178" s="586">
        <v>42386</v>
      </c>
      <c r="E5178" s="587">
        <v>17.36</v>
      </c>
      <c r="F5178" s="587">
        <f t="shared" si="240"/>
        <v>735820.96</v>
      </c>
      <c r="G5178" s="588">
        <v>0.23</v>
      </c>
      <c r="H5178" s="586">
        <v>4.5</v>
      </c>
      <c r="I5178" s="587">
        <f t="shared" si="241"/>
        <v>190737</v>
      </c>
      <c r="J5178" s="589">
        <f t="shared" si="242"/>
        <v>0</v>
      </c>
    </row>
    <row r="5179" spans="1:10">
      <c r="A5179" s="584">
        <v>2016</v>
      </c>
      <c r="B5179" s="585" t="s">
        <v>1127</v>
      </c>
      <c r="C5179" s="585" t="s">
        <v>31</v>
      </c>
      <c r="D5179" s="586">
        <v>42496</v>
      </c>
      <c r="E5179" s="587">
        <v>17.28</v>
      </c>
      <c r="F5179" s="587">
        <f t="shared" si="240"/>
        <v>734330.88</v>
      </c>
      <c r="G5179" s="588">
        <v>0.21</v>
      </c>
      <c r="H5179" s="586">
        <v>4.2</v>
      </c>
      <c r="I5179" s="587">
        <f t="shared" si="241"/>
        <v>178483.20000000001</v>
      </c>
      <c r="J5179" s="589">
        <f t="shared" si="242"/>
        <v>0</v>
      </c>
    </row>
    <row r="5180" spans="1:10">
      <c r="A5180" s="584">
        <v>2016</v>
      </c>
      <c r="B5180" s="585" t="s">
        <v>1127</v>
      </c>
      <c r="C5180" s="585" t="s">
        <v>31</v>
      </c>
      <c r="D5180" s="586">
        <v>28496</v>
      </c>
      <c r="E5180" s="587">
        <v>17.23</v>
      </c>
      <c r="F5180" s="587">
        <f t="shared" si="240"/>
        <v>490986.08</v>
      </c>
      <c r="G5180" s="588">
        <v>0.23</v>
      </c>
      <c r="H5180" s="586">
        <v>4.4000000000000004</v>
      </c>
      <c r="I5180" s="587">
        <f t="shared" si="241"/>
        <v>125382.40000000001</v>
      </c>
      <c r="J5180" s="589">
        <f t="shared" si="242"/>
        <v>0</v>
      </c>
    </row>
    <row r="5181" spans="1:10">
      <c r="A5181" s="584">
        <v>2016</v>
      </c>
      <c r="B5181" s="585" t="s">
        <v>1127</v>
      </c>
      <c r="C5181" s="585" t="s">
        <v>31</v>
      </c>
      <c r="D5181" s="586">
        <v>28407</v>
      </c>
      <c r="E5181" s="587">
        <v>17.66</v>
      </c>
      <c r="F5181" s="587">
        <f t="shared" si="240"/>
        <v>501667.62</v>
      </c>
      <c r="G5181" s="588">
        <v>0.25</v>
      </c>
      <c r="H5181" s="586">
        <v>5.7</v>
      </c>
      <c r="I5181" s="587">
        <f t="shared" si="241"/>
        <v>161919.9</v>
      </c>
      <c r="J5181" s="589">
        <f t="shared" si="242"/>
        <v>0</v>
      </c>
    </row>
    <row r="5182" spans="1:10">
      <c r="A5182" s="584">
        <v>2016</v>
      </c>
      <c r="B5182" s="585" t="s">
        <v>1127</v>
      </c>
      <c r="C5182" s="585" t="s">
        <v>31</v>
      </c>
      <c r="D5182" s="586">
        <v>13810</v>
      </c>
      <c r="E5182" s="587">
        <v>17.309999999999999</v>
      </c>
      <c r="F5182" s="587">
        <f t="shared" si="240"/>
        <v>239051.09999999998</v>
      </c>
      <c r="G5182" s="588">
        <v>0.25</v>
      </c>
      <c r="H5182" s="586">
        <v>4.2</v>
      </c>
      <c r="I5182" s="587">
        <f t="shared" si="241"/>
        <v>58002</v>
      </c>
      <c r="J5182" s="589">
        <f t="shared" si="242"/>
        <v>0</v>
      </c>
    </row>
    <row r="5183" spans="1:10">
      <c r="A5183" s="584">
        <v>2016</v>
      </c>
      <c r="B5183" s="585" t="s">
        <v>1127</v>
      </c>
      <c r="C5183" s="585" t="s">
        <v>31</v>
      </c>
      <c r="D5183" s="586">
        <v>14125</v>
      </c>
      <c r="E5183" s="587">
        <v>17.190000000000001</v>
      </c>
      <c r="F5183" s="587">
        <f t="shared" si="240"/>
        <v>242808.75000000003</v>
      </c>
      <c r="G5183" s="588">
        <v>0.23</v>
      </c>
      <c r="H5183" s="586">
        <v>4.5</v>
      </c>
      <c r="I5183" s="587">
        <f t="shared" si="241"/>
        <v>63562.5</v>
      </c>
      <c r="J5183" s="589">
        <f t="shared" si="242"/>
        <v>0</v>
      </c>
    </row>
    <row r="5184" spans="1:10">
      <c r="A5184" s="584">
        <v>2016</v>
      </c>
      <c r="B5184" s="585" t="s">
        <v>1131</v>
      </c>
      <c r="C5184" s="585" t="s">
        <v>31</v>
      </c>
      <c r="D5184" s="586">
        <v>32527</v>
      </c>
      <c r="E5184" s="587">
        <v>22.2</v>
      </c>
      <c r="F5184" s="587">
        <f t="shared" si="240"/>
        <v>722099.4</v>
      </c>
      <c r="G5184" s="588">
        <v>0.46</v>
      </c>
      <c r="H5184" s="586">
        <v>10.8</v>
      </c>
      <c r="I5184" s="587">
        <f t="shared" si="241"/>
        <v>351291.60000000003</v>
      </c>
      <c r="J5184" s="589">
        <f t="shared" si="242"/>
        <v>0</v>
      </c>
    </row>
    <row r="5185" spans="1:10">
      <c r="A5185" s="584">
        <v>2016</v>
      </c>
      <c r="B5185" s="585" t="s">
        <v>1127</v>
      </c>
      <c r="C5185" s="585" t="s">
        <v>31</v>
      </c>
      <c r="D5185" s="586">
        <v>14141</v>
      </c>
      <c r="E5185" s="587">
        <v>17.14</v>
      </c>
      <c r="F5185" s="587">
        <f t="shared" si="240"/>
        <v>242376.74000000002</v>
      </c>
      <c r="G5185" s="588">
        <v>0.21</v>
      </c>
      <c r="H5185" s="586">
        <v>4.7</v>
      </c>
      <c r="I5185" s="587">
        <f t="shared" si="241"/>
        <v>66462.7</v>
      </c>
      <c r="J5185" s="589">
        <f t="shared" si="242"/>
        <v>0</v>
      </c>
    </row>
    <row r="5186" spans="1:10">
      <c r="A5186" s="584">
        <v>2016</v>
      </c>
      <c r="B5186" s="585" t="s">
        <v>1127</v>
      </c>
      <c r="C5186" s="585" t="s">
        <v>31</v>
      </c>
      <c r="D5186" s="586">
        <v>56570</v>
      </c>
      <c r="E5186" s="587">
        <v>17.571999999999999</v>
      </c>
      <c r="F5186" s="587">
        <f t="shared" si="240"/>
        <v>994048.03999999992</v>
      </c>
      <c r="G5186" s="588">
        <v>0.2</v>
      </c>
      <c r="H5186" s="586">
        <v>4.5999999999999996</v>
      </c>
      <c r="I5186" s="587">
        <f t="shared" si="241"/>
        <v>260221.99999999997</v>
      </c>
      <c r="J5186" s="589">
        <f t="shared" si="242"/>
        <v>0</v>
      </c>
    </row>
    <row r="5187" spans="1:10">
      <c r="A5187" s="584">
        <v>2016</v>
      </c>
      <c r="B5187" s="585" t="s">
        <v>1131</v>
      </c>
      <c r="C5187" s="585" t="s">
        <v>31</v>
      </c>
      <c r="D5187" s="586">
        <v>121994</v>
      </c>
      <c r="E5187" s="587">
        <v>22.2</v>
      </c>
      <c r="F5187" s="587">
        <f t="shared" ref="F5187:F5250" si="243">E5187*D5187</f>
        <v>2708266.8</v>
      </c>
      <c r="G5187" s="588">
        <v>0.46</v>
      </c>
      <c r="H5187" s="586">
        <v>10.7</v>
      </c>
      <c r="I5187" s="587">
        <f t="shared" ref="I5187:I5250" si="244">H5187*D5187</f>
        <v>1305335.7999999998</v>
      </c>
      <c r="J5187" s="589">
        <f t="shared" ref="J5187:J5250" si="245">IF(B5187="LIG",1,0)</f>
        <v>0</v>
      </c>
    </row>
    <row r="5188" spans="1:10">
      <c r="A5188" s="584">
        <v>2016</v>
      </c>
      <c r="B5188" s="585" t="s">
        <v>1131</v>
      </c>
      <c r="C5188" s="585" t="s">
        <v>31</v>
      </c>
      <c r="D5188" s="586">
        <v>112770</v>
      </c>
      <c r="E5188" s="587">
        <v>24.16</v>
      </c>
      <c r="F5188" s="587">
        <f t="shared" si="243"/>
        <v>2724523.2</v>
      </c>
      <c r="G5188" s="588">
        <v>2.85</v>
      </c>
      <c r="H5188" s="586">
        <v>6.9</v>
      </c>
      <c r="I5188" s="587">
        <f t="shared" si="244"/>
        <v>778113</v>
      </c>
      <c r="J5188" s="589">
        <f t="shared" si="245"/>
        <v>0</v>
      </c>
    </row>
    <row r="5189" spans="1:10">
      <c r="A5189" s="584">
        <v>2016</v>
      </c>
      <c r="B5189" s="585" t="s">
        <v>1131</v>
      </c>
      <c r="C5189" s="585" t="s">
        <v>31</v>
      </c>
      <c r="D5189" s="586">
        <v>15182</v>
      </c>
      <c r="E5189" s="587">
        <v>25.97</v>
      </c>
      <c r="F5189" s="587">
        <f t="shared" si="243"/>
        <v>394276.54</v>
      </c>
      <c r="G5189" s="588">
        <v>2.62</v>
      </c>
      <c r="H5189" s="586">
        <v>7.8</v>
      </c>
      <c r="I5189" s="587">
        <f t="shared" si="244"/>
        <v>118419.59999999999</v>
      </c>
      <c r="J5189" s="589">
        <f t="shared" si="245"/>
        <v>0</v>
      </c>
    </row>
    <row r="5190" spans="1:10">
      <c r="A5190" s="584">
        <v>2016</v>
      </c>
      <c r="B5190" s="585" t="s">
        <v>1131</v>
      </c>
      <c r="C5190" s="585" t="s">
        <v>31</v>
      </c>
      <c r="D5190" s="586">
        <v>158001</v>
      </c>
      <c r="E5190" s="587">
        <v>25.87</v>
      </c>
      <c r="F5190" s="587">
        <f t="shared" si="243"/>
        <v>4087485.87</v>
      </c>
      <c r="G5190" s="588">
        <v>2.72</v>
      </c>
      <c r="H5190" s="586">
        <v>7.8</v>
      </c>
      <c r="I5190" s="587">
        <f t="shared" si="244"/>
        <v>1232407.8</v>
      </c>
      <c r="J5190" s="589">
        <f t="shared" si="245"/>
        <v>0</v>
      </c>
    </row>
    <row r="5191" spans="1:10">
      <c r="A5191" s="584">
        <v>2016</v>
      </c>
      <c r="B5191" s="585" t="s">
        <v>1131</v>
      </c>
      <c r="C5191" s="585" t="s">
        <v>31</v>
      </c>
      <c r="D5191" s="586">
        <v>85289</v>
      </c>
      <c r="E5191" s="587">
        <v>22.515999999999998</v>
      </c>
      <c r="F5191" s="587">
        <f t="shared" si="243"/>
        <v>1920367.1239999998</v>
      </c>
      <c r="G5191" s="588">
        <v>0.5</v>
      </c>
      <c r="H5191" s="586">
        <v>7.2</v>
      </c>
      <c r="I5191" s="587">
        <f t="shared" si="244"/>
        <v>614080.80000000005</v>
      </c>
      <c r="J5191" s="589">
        <f t="shared" si="245"/>
        <v>0</v>
      </c>
    </row>
    <row r="5192" spans="1:10">
      <c r="A5192" s="584">
        <v>2016</v>
      </c>
      <c r="B5192" s="585" t="s">
        <v>1131</v>
      </c>
      <c r="C5192" s="585" t="s">
        <v>31</v>
      </c>
      <c r="D5192" s="586">
        <v>11847</v>
      </c>
      <c r="E5192" s="587">
        <v>23.084</v>
      </c>
      <c r="F5192" s="587">
        <f t="shared" si="243"/>
        <v>273476.14799999999</v>
      </c>
      <c r="G5192" s="588">
        <v>1.34</v>
      </c>
      <c r="H5192" s="586">
        <v>6.1</v>
      </c>
      <c r="I5192" s="587">
        <f t="shared" si="244"/>
        <v>72266.7</v>
      </c>
      <c r="J5192" s="589">
        <f t="shared" si="245"/>
        <v>0</v>
      </c>
    </row>
    <row r="5193" spans="1:10">
      <c r="A5193" s="584">
        <v>2016</v>
      </c>
      <c r="B5193" s="585" t="s">
        <v>1131</v>
      </c>
      <c r="C5193" s="585" t="s">
        <v>31</v>
      </c>
      <c r="D5193" s="586">
        <v>12296</v>
      </c>
      <c r="E5193" s="587">
        <v>22.96</v>
      </c>
      <c r="F5193" s="587">
        <f t="shared" si="243"/>
        <v>282316.16000000003</v>
      </c>
      <c r="G5193" s="588">
        <v>0.49</v>
      </c>
      <c r="H5193" s="586">
        <v>7.3</v>
      </c>
      <c r="I5193" s="587">
        <f t="shared" si="244"/>
        <v>89760.8</v>
      </c>
      <c r="J5193" s="589">
        <f t="shared" si="245"/>
        <v>0</v>
      </c>
    </row>
    <row r="5194" spans="1:10">
      <c r="A5194" s="584">
        <v>2016</v>
      </c>
      <c r="B5194" s="585" t="s">
        <v>1131</v>
      </c>
      <c r="C5194" s="585" t="s">
        <v>31</v>
      </c>
      <c r="D5194" s="586">
        <v>232487</v>
      </c>
      <c r="E5194" s="587">
        <v>23.728000000000002</v>
      </c>
      <c r="F5194" s="587">
        <f t="shared" si="243"/>
        <v>5516451.5360000003</v>
      </c>
      <c r="G5194" s="588">
        <v>2.23</v>
      </c>
      <c r="H5194" s="586">
        <v>9.5</v>
      </c>
      <c r="I5194" s="587">
        <f t="shared" si="244"/>
        <v>2208626.5</v>
      </c>
      <c r="J5194" s="589">
        <f t="shared" si="245"/>
        <v>0</v>
      </c>
    </row>
    <row r="5195" spans="1:10">
      <c r="A5195" s="584">
        <v>2016</v>
      </c>
      <c r="B5195" s="585" t="s">
        <v>1131</v>
      </c>
      <c r="C5195" s="585" t="s">
        <v>31</v>
      </c>
      <c r="D5195" s="586">
        <v>114962</v>
      </c>
      <c r="E5195" s="587">
        <v>23.32</v>
      </c>
      <c r="F5195" s="587">
        <f t="shared" si="243"/>
        <v>2680913.84</v>
      </c>
      <c r="G5195" s="588">
        <v>2.81</v>
      </c>
      <c r="H5195" s="586">
        <v>7</v>
      </c>
      <c r="I5195" s="587">
        <f t="shared" si="244"/>
        <v>804734</v>
      </c>
      <c r="J5195" s="589">
        <f t="shared" si="245"/>
        <v>0</v>
      </c>
    </row>
    <row r="5196" spans="1:10">
      <c r="A5196" s="584">
        <v>2016</v>
      </c>
      <c r="B5196" s="585" t="s">
        <v>1131</v>
      </c>
      <c r="C5196" s="585" t="s">
        <v>31</v>
      </c>
      <c r="D5196" s="586">
        <v>25085</v>
      </c>
      <c r="E5196" s="587">
        <v>25.93</v>
      </c>
      <c r="F5196" s="587">
        <f t="shared" si="243"/>
        <v>650454.05000000005</v>
      </c>
      <c r="G5196" s="588">
        <v>2.68</v>
      </c>
      <c r="H5196" s="586">
        <v>7.9</v>
      </c>
      <c r="I5196" s="587">
        <f t="shared" si="244"/>
        <v>198171.5</v>
      </c>
      <c r="J5196" s="589">
        <f t="shared" si="245"/>
        <v>0</v>
      </c>
    </row>
    <row r="5197" spans="1:10">
      <c r="A5197" s="584">
        <v>2016</v>
      </c>
      <c r="B5197" s="585" t="s">
        <v>1131</v>
      </c>
      <c r="C5197" s="585" t="s">
        <v>31</v>
      </c>
      <c r="D5197" s="586">
        <v>33357</v>
      </c>
      <c r="E5197" s="587">
        <v>22.076000000000001</v>
      </c>
      <c r="F5197" s="587">
        <f t="shared" si="243"/>
        <v>736389.13199999998</v>
      </c>
      <c r="G5197" s="588">
        <v>0.48</v>
      </c>
      <c r="H5197" s="586">
        <v>6.4</v>
      </c>
      <c r="I5197" s="587">
        <f t="shared" si="244"/>
        <v>213484.80000000002</v>
      </c>
      <c r="J5197" s="589">
        <f t="shared" si="245"/>
        <v>0</v>
      </c>
    </row>
    <row r="5198" spans="1:10">
      <c r="A5198" s="584">
        <v>2016</v>
      </c>
      <c r="B5198" s="585" t="s">
        <v>1131</v>
      </c>
      <c r="C5198" s="585" t="s">
        <v>31</v>
      </c>
      <c r="D5198" s="586">
        <v>64513</v>
      </c>
      <c r="E5198" s="587">
        <v>23.34</v>
      </c>
      <c r="F5198" s="587">
        <f t="shared" si="243"/>
        <v>1505733.42</v>
      </c>
      <c r="G5198" s="588">
        <v>2.4</v>
      </c>
      <c r="H5198" s="586">
        <v>8.1</v>
      </c>
      <c r="I5198" s="587">
        <f t="shared" si="244"/>
        <v>522555.3</v>
      </c>
      <c r="J5198" s="589">
        <f t="shared" si="245"/>
        <v>0</v>
      </c>
    </row>
    <row r="5199" spans="1:10">
      <c r="A5199" s="584">
        <v>2016</v>
      </c>
      <c r="B5199" s="585" t="s">
        <v>1131</v>
      </c>
      <c r="C5199" s="585" t="s">
        <v>31</v>
      </c>
      <c r="D5199" s="586">
        <v>34423</v>
      </c>
      <c r="E5199" s="587">
        <v>24.44</v>
      </c>
      <c r="F5199" s="587">
        <f t="shared" si="243"/>
        <v>841298.12</v>
      </c>
      <c r="G5199" s="588">
        <v>0.79</v>
      </c>
      <c r="H5199" s="586">
        <v>6.3</v>
      </c>
      <c r="I5199" s="587">
        <f t="shared" si="244"/>
        <v>216864.9</v>
      </c>
      <c r="J5199" s="589">
        <f t="shared" si="245"/>
        <v>0</v>
      </c>
    </row>
    <row r="5200" spans="1:10">
      <c r="A5200" s="584">
        <v>2016</v>
      </c>
      <c r="B5200" s="585" t="s">
        <v>1131</v>
      </c>
      <c r="C5200" s="585" t="s">
        <v>31</v>
      </c>
      <c r="D5200" s="586">
        <v>44798</v>
      </c>
      <c r="E5200" s="587">
        <v>23.667999999999999</v>
      </c>
      <c r="F5200" s="587">
        <f t="shared" si="243"/>
        <v>1060279.064</v>
      </c>
      <c r="G5200" s="588">
        <v>2.64</v>
      </c>
      <c r="H5200" s="586">
        <v>8</v>
      </c>
      <c r="I5200" s="587">
        <f t="shared" si="244"/>
        <v>358384</v>
      </c>
      <c r="J5200" s="589">
        <f t="shared" si="245"/>
        <v>0</v>
      </c>
    </row>
    <row r="5201" spans="1:10">
      <c r="A5201" s="584">
        <v>2016</v>
      </c>
      <c r="B5201" s="585" t="s">
        <v>1131</v>
      </c>
      <c r="C5201" s="585" t="s">
        <v>31</v>
      </c>
      <c r="D5201" s="586">
        <v>67037</v>
      </c>
      <c r="E5201" s="587">
        <v>23.815999999999999</v>
      </c>
      <c r="F5201" s="587">
        <f t="shared" si="243"/>
        <v>1596553.192</v>
      </c>
      <c r="G5201" s="588">
        <v>2.61</v>
      </c>
      <c r="H5201" s="586">
        <v>7.7</v>
      </c>
      <c r="I5201" s="587">
        <f t="shared" si="244"/>
        <v>516184.9</v>
      </c>
      <c r="J5201" s="589">
        <f t="shared" si="245"/>
        <v>0</v>
      </c>
    </row>
    <row r="5202" spans="1:10">
      <c r="A5202" s="584">
        <v>2016</v>
      </c>
      <c r="B5202" s="585" t="s">
        <v>1131</v>
      </c>
      <c r="C5202" s="585" t="s">
        <v>31</v>
      </c>
      <c r="D5202" s="586">
        <v>212543</v>
      </c>
      <c r="E5202" s="587">
        <v>23.667999999999999</v>
      </c>
      <c r="F5202" s="587">
        <f t="shared" si="243"/>
        <v>5030467.7239999995</v>
      </c>
      <c r="G5202" s="588">
        <v>2.66</v>
      </c>
      <c r="H5202" s="586">
        <v>7.6</v>
      </c>
      <c r="I5202" s="587">
        <f t="shared" si="244"/>
        <v>1615326.7999999998</v>
      </c>
      <c r="J5202" s="589">
        <f t="shared" si="245"/>
        <v>0</v>
      </c>
    </row>
    <row r="5203" spans="1:10">
      <c r="A5203" s="584">
        <v>2016</v>
      </c>
      <c r="B5203" s="585" t="s">
        <v>1131</v>
      </c>
      <c r="C5203" s="585" t="s">
        <v>31</v>
      </c>
      <c r="D5203" s="586">
        <v>89017</v>
      </c>
      <c r="E5203" s="587">
        <v>23.044</v>
      </c>
      <c r="F5203" s="587">
        <f t="shared" si="243"/>
        <v>2051307.7480000001</v>
      </c>
      <c r="G5203" s="588">
        <v>1.32</v>
      </c>
      <c r="H5203" s="586">
        <v>6</v>
      </c>
      <c r="I5203" s="587">
        <f t="shared" si="244"/>
        <v>534102</v>
      </c>
      <c r="J5203" s="589">
        <f t="shared" si="245"/>
        <v>0</v>
      </c>
    </row>
    <row r="5204" spans="1:10">
      <c r="A5204" s="584">
        <v>2016</v>
      </c>
      <c r="B5204" s="585" t="s">
        <v>1131</v>
      </c>
      <c r="C5204" s="585" t="s">
        <v>31</v>
      </c>
      <c r="D5204" s="586">
        <v>139773</v>
      </c>
      <c r="E5204" s="587">
        <v>25.861999999999998</v>
      </c>
      <c r="F5204" s="587">
        <f t="shared" si="243"/>
        <v>3614809.3259999999</v>
      </c>
      <c r="G5204" s="588">
        <v>2.68</v>
      </c>
      <c r="H5204" s="586">
        <v>7.8</v>
      </c>
      <c r="I5204" s="587">
        <f t="shared" si="244"/>
        <v>1090229.3999999999</v>
      </c>
      <c r="J5204" s="589">
        <f t="shared" si="245"/>
        <v>0</v>
      </c>
    </row>
    <row r="5205" spans="1:10">
      <c r="A5205" s="584">
        <v>2016</v>
      </c>
      <c r="B5205" s="585" t="s">
        <v>1131</v>
      </c>
      <c r="C5205" s="585" t="s">
        <v>31</v>
      </c>
      <c r="D5205" s="586">
        <v>12800</v>
      </c>
      <c r="E5205" s="587">
        <v>22.981999999999999</v>
      </c>
      <c r="F5205" s="587">
        <f t="shared" si="243"/>
        <v>294169.59999999998</v>
      </c>
      <c r="G5205" s="588">
        <v>1.67</v>
      </c>
      <c r="H5205" s="586">
        <v>13.7</v>
      </c>
      <c r="I5205" s="587">
        <f t="shared" si="244"/>
        <v>175360</v>
      </c>
      <c r="J5205" s="589">
        <f t="shared" si="245"/>
        <v>0</v>
      </c>
    </row>
    <row r="5206" spans="1:10">
      <c r="A5206" s="584">
        <v>2016</v>
      </c>
      <c r="B5206" s="585" t="s">
        <v>1131</v>
      </c>
      <c r="C5206" s="585" t="s">
        <v>31</v>
      </c>
      <c r="D5206" s="586">
        <v>62241</v>
      </c>
      <c r="E5206" s="587">
        <v>23.033999999999999</v>
      </c>
      <c r="F5206" s="587">
        <f t="shared" si="243"/>
        <v>1433659.1939999999</v>
      </c>
      <c r="G5206" s="588">
        <v>1.35</v>
      </c>
      <c r="H5206" s="586">
        <v>6</v>
      </c>
      <c r="I5206" s="587">
        <f t="shared" si="244"/>
        <v>373446</v>
      </c>
      <c r="J5206" s="589">
        <f t="shared" si="245"/>
        <v>0</v>
      </c>
    </row>
    <row r="5207" spans="1:10">
      <c r="A5207" s="584">
        <v>2016</v>
      </c>
      <c r="B5207" s="585" t="s">
        <v>1131</v>
      </c>
      <c r="C5207" s="585" t="s">
        <v>31</v>
      </c>
      <c r="D5207" s="586">
        <v>12404</v>
      </c>
      <c r="E5207" s="587">
        <v>25.001999999999999</v>
      </c>
      <c r="F5207" s="587">
        <f t="shared" si="243"/>
        <v>310124.80799999996</v>
      </c>
      <c r="G5207" s="588">
        <v>1.68</v>
      </c>
      <c r="H5207" s="586">
        <v>12.5</v>
      </c>
      <c r="I5207" s="587">
        <f t="shared" si="244"/>
        <v>155050</v>
      </c>
      <c r="J5207" s="589">
        <f t="shared" si="245"/>
        <v>0</v>
      </c>
    </row>
    <row r="5208" spans="1:10">
      <c r="A5208" s="584">
        <v>2016</v>
      </c>
      <c r="B5208" s="585" t="s">
        <v>1127</v>
      </c>
      <c r="C5208" s="585" t="s">
        <v>31</v>
      </c>
      <c r="D5208" s="586">
        <v>114624</v>
      </c>
      <c r="E5208" s="587">
        <v>17.600000000000001</v>
      </c>
      <c r="F5208" s="587">
        <f t="shared" si="243"/>
        <v>2017382.4000000001</v>
      </c>
      <c r="G5208" s="588">
        <v>0.2</v>
      </c>
      <c r="H5208" s="586">
        <v>4.4000000000000004</v>
      </c>
      <c r="I5208" s="587">
        <f t="shared" si="244"/>
        <v>504345.60000000003</v>
      </c>
      <c r="J5208" s="589">
        <f t="shared" si="245"/>
        <v>0</v>
      </c>
    </row>
    <row r="5209" spans="1:10">
      <c r="A5209" s="584">
        <v>2016</v>
      </c>
      <c r="B5209" s="585" t="s">
        <v>1127</v>
      </c>
      <c r="C5209" s="585" t="s">
        <v>31</v>
      </c>
      <c r="D5209" s="586">
        <v>56393</v>
      </c>
      <c r="E5209" s="587">
        <v>17.350000000000001</v>
      </c>
      <c r="F5209" s="587">
        <f t="shared" si="243"/>
        <v>978418.55</v>
      </c>
      <c r="G5209" s="588">
        <v>0.23</v>
      </c>
      <c r="H5209" s="586">
        <v>4.3</v>
      </c>
      <c r="I5209" s="587">
        <f t="shared" si="244"/>
        <v>242489.9</v>
      </c>
      <c r="J5209" s="589">
        <f t="shared" si="245"/>
        <v>0</v>
      </c>
    </row>
    <row r="5210" spans="1:10">
      <c r="A5210" s="584">
        <v>2016</v>
      </c>
      <c r="B5210" s="585" t="s">
        <v>1127</v>
      </c>
      <c r="C5210" s="585" t="s">
        <v>31</v>
      </c>
      <c r="D5210" s="586">
        <v>196775</v>
      </c>
      <c r="E5210" s="587">
        <v>17.489999999999998</v>
      </c>
      <c r="F5210" s="587">
        <f t="shared" si="243"/>
        <v>3441594.7499999995</v>
      </c>
      <c r="G5210" s="588">
        <v>0.19</v>
      </c>
      <c r="H5210" s="586">
        <v>4.5999999999999996</v>
      </c>
      <c r="I5210" s="587">
        <f t="shared" si="244"/>
        <v>905164.99999999988</v>
      </c>
      <c r="J5210" s="589">
        <f t="shared" si="245"/>
        <v>0</v>
      </c>
    </row>
    <row r="5211" spans="1:10">
      <c r="A5211" s="584">
        <v>2016</v>
      </c>
      <c r="B5211" s="585" t="s">
        <v>1127</v>
      </c>
      <c r="C5211" s="585" t="s">
        <v>31</v>
      </c>
      <c r="D5211" s="586">
        <v>79582</v>
      </c>
      <c r="E5211" s="587">
        <v>17.84</v>
      </c>
      <c r="F5211" s="587">
        <f t="shared" si="243"/>
        <v>1419742.88</v>
      </c>
      <c r="G5211" s="588">
        <v>0.21</v>
      </c>
      <c r="H5211" s="586">
        <v>5.3</v>
      </c>
      <c r="I5211" s="587">
        <f t="shared" si="244"/>
        <v>421784.6</v>
      </c>
      <c r="J5211" s="589">
        <f t="shared" si="245"/>
        <v>0</v>
      </c>
    </row>
    <row r="5212" spans="1:10">
      <c r="A5212" s="584">
        <v>2016</v>
      </c>
      <c r="B5212" s="585" t="s">
        <v>1127</v>
      </c>
      <c r="C5212" s="585" t="s">
        <v>31</v>
      </c>
      <c r="D5212" s="586">
        <v>159337</v>
      </c>
      <c r="E5212" s="587">
        <v>17.632000000000001</v>
      </c>
      <c r="F5212" s="587">
        <f t="shared" si="243"/>
        <v>2809429.9840000002</v>
      </c>
      <c r="G5212" s="588">
        <v>0.18</v>
      </c>
      <c r="H5212" s="586">
        <v>4.5</v>
      </c>
      <c r="I5212" s="587">
        <f t="shared" si="244"/>
        <v>717016.5</v>
      </c>
      <c r="J5212" s="589">
        <f t="shared" si="245"/>
        <v>0</v>
      </c>
    </row>
    <row r="5213" spans="1:10">
      <c r="A5213" s="584">
        <v>2016</v>
      </c>
      <c r="B5213" s="585" t="s">
        <v>1127</v>
      </c>
      <c r="C5213" s="585" t="s">
        <v>31</v>
      </c>
      <c r="D5213" s="586">
        <v>321824</v>
      </c>
      <c r="E5213" s="587">
        <v>17.2</v>
      </c>
      <c r="F5213" s="587">
        <f t="shared" si="243"/>
        <v>5535372.7999999998</v>
      </c>
      <c r="G5213" s="588">
        <v>0.19</v>
      </c>
      <c r="H5213" s="586">
        <v>4.4000000000000004</v>
      </c>
      <c r="I5213" s="587">
        <f t="shared" si="244"/>
        <v>1416025.6</v>
      </c>
      <c r="J5213" s="589">
        <f t="shared" si="245"/>
        <v>0</v>
      </c>
    </row>
    <row r="5214" spans="1:10">
      <c r="A5214" s="584">
        <v>2016</v>
      </c>
      <c r="B5214" s="585" t="s">
        <v>1127</v>
      </c>
      <c r="C5214" s="585" t="s">
        <v>31</v>
      </c>
      <c r="D5214" s="586">
        <v>131503</v>
      </c>
      <c r="E5214" s="587">
        <v>17.2</v>
      </c>
      <c r="F5214" s="587">
        <f t="shared" si="243"/>
        <v>2261851.6</v>
      </c>
      <c r="G5214" s="588">
        <v>0.18</v>
      </c>
      <c r="H5214" s="586">
        <v>4.5999999999999996</v>
      </c>
      <c r="I5214" s="587">
        <f t="shared" si="244"/>
        <v>604913.79999999993</v>
      </c>
      <c r="J5214" s="589">
        <f t="shared" si="245"/>
        <v>0</v>
      </c>
    </row>
    <row r="5215" spans="1:10">
      <c r="A5215" s="584">
        <v>2016</v>
      </c>
      <c r="B5215" s="585" t="s">
        <v>1127</v>
      </c>
      <c r="C5215" s="585" t="s">
        <v>31</v>
      </c>
      <c r="D5215" s="586">
        <v>160085</v>
      </c>
      <c r="E5215" s="587">
        <v>17.260000000000002</v>
      </c>
      <c r="F5215" s="587">
        <f t="shared" si="243"/>
        <v>2763067.1</v>
      </c>
      <c r="G5215" s="588">
        <v>0.19</v>
      </c>
      <c r="H5215" s="586">
        <v>4.4000000000000004</v>
      </c>
      <c r="I5215" s="587">
        <f t="shared" si="244"/>
        <v>704374</v>
      </c>
      <c r="J5215" s="589">
        <f t="shared" si="245"/>
        <v>0</v>
      </c>
    </row>
    <row r="5216" spans="1:10">
      <c r="A5216" s="584">
        <v>2016</v>
      </c>
      <c r="B5216" s="585" t="s">
        <v>1127</v>
      </c>
      <c r="C5216" s="585" t="s">
        <v>31</v>
      </c>
      <c r="D5216" s="586">
        <v>95696</v>
      </c>
      <c r="E5216" s="587">
        <v>17.03</v>
      </c>
      <c r="F5216" s="587">
        <f t="shared" si="243"/>
        <v>1629702.8800000001</v>
      </c>
      <c r="G5216" s="588">
        <v>0.22</v>
      </c>
      <c r="H5216" s="586">
        <v>4.7</v>
      </c>
      <c r="I5216" s="587">
        <f t="shared" si="244"/>
        <v>449771.2</v>
      </c>
      <c r="J5216" s="589">
        <f t="shared" si="245"/>
        <v>0</v>
      </c>
    </row>
    <row r="5217" spans="1:10">
      <c r="A5217" s="584">
        <v>2016</v>
      </c>
      <c r="B5217" s="585" t="s">
        <v>1127</v>
      </c>
      <c r="C5217" s="585" t="s">
        <v>31</v>
      </c>
      <c r="D5217" s="586">
        <v>79583</v>
      </c>
      <c r="E5217" s="587">
        <v>17.03</v>
      </c>
      <c r="F5217" s="587">
        <f t="shared" si="243"/>
        <v>1355298.49</v>
      </c>
      <c r="G5217" s="588">
        <v>0.22</v>
      </c>
      <c r="H5217" s="586">
        <v>5.3</v>
      </c>
      <c r="I5217" s="587">
        <f t="shared" si="244"/>
        <v>421789.89999999997</v>
      </c>
      <c r="J5217" s="589">
        <f t="shared" si="245"/>
        <v>0</v>
      </c>
    </row>
    <row r="5218" spans="1:10">
      <c r="A5218" s="584">
        <v>2016</v>
      </c>
      <c r="B5218" s="585" t="s">
        <v>1127</v>
      </c>
      <c r="C5218" s="585" t="s">
        <v>31</v>
      </c>
      <c r="D5218" s="586">
        <v>466665</v>
      </c>
      <c r="E5218" s="587">
        <v>17.52</v>
      </c>
      <c r="F5218" s="587">
        <f t="shared" si="243"/>
        <v>8175970.7999999998</v>
      </c>
      <c r="G5218" s="588">
        <v>0.19</v>
      </c>
      <c r="H5218" s="586">
        <v>4.5</v>
      </c>
      <c r="I5218" s="587">
        <f t="shared" si="244"/>
        <v>2099992.5</v>
      </c>
      <c r="J5218" s="589">
        <f t="shared" si="245"/>
        <v>0</v>
      </c>
    </row>
    <row r="5219" spans="1:10">
      <c r="A5219" s="584">
        <v>2016</v>
      </c>
      <c r="B5219" s="585" t="s">
        <v>1127</v>
      </c>
      <c r="C5219" s="585" t="s">
        <v>31</v>
      </c>
      <c r="D5219" s="586">
        <v>130873</v>
      </c>
      <c r="E5219" s="587">
        <v>17.350000000000001</v>
      </c>
      <c r="F5219" s="587">
        <f t="shared" si="243"/>
        <v>2270646.5500000003</v>
      </c>
      <c r="G5219" s="588">
        <v>0.23</v>
      </c>
      <c r="H5219" s="586">
        <v>4.2</v>
      </c>
      <c r="I5219" s="587">
        <f t="shared" si="244"/>
        <v>549666.6</v>
      </c>
      <c r="J5219" s="589">
        <f t="shared" si="245"/>
        <v>0</v>
      </c>
    </row>
    <row r="5220" spans="1:10">
      <c r="A5220" s="584">
        <v>2016</v>
      </c>
      <c r="B5220" s="585" t="s">
        <v>1127</v>
      </c>
      <c r="C5220" s="585" t="s">
        <v>31</v>
      </c>
      <c r="D5220" s="586">
        <v>50674</v>
      </c>
      <c r="E5220" s="587">
        <v>17.988</v>
      </c>
      <c r="F5220" s="587">
        <f t="shared" si="243"/>
        <v>911523.91200000001</v>
      </c>
      <c r="G5220" s="588">
        <v>0.23</v>
      </c>
      <c r="H5220" s="586">
        <v>4.8</v>
      </c>
      <c r="I5220" s="587">
        <f t="shared" si="244"/>
        <v>243235.19999999998</v>
      </c>
      <c r="J5220" s="589">
        <f t="shared" si="245"/>
        <v>0</v>
      </c>
    </row>
    <row r="5221" spans="1:10">
      <c r="A5221" s="584">
        <v>2016</v>
      </c>
      <c r="B5221" s="585" t="s">
        <v>1127</v>
      </c>
      <c r="C5221" s="585" t="s">
        <v>31</v>
      </c>
      <c r="D5221" s="586">
        <v>19223</v>
      </c>
      <c r="E5221" s="587">
        <v>17.654</v>
      </c>
      <c r="F5221" s="587">
        <f t="shared" si="243"/>
        <v>339362.842</v>
      </c>
      <c r="G5221" s="588">
        <v>0.21</v>
      </c>
      <c r="H5221" s="586">
        <v>4.5999999999999996</v>
      </c>
      <c r="I5221" s="587">
        <f t="shared" si="244"/>
        <v>88425.799999999988</v>
      </c>
      <c r="J5221" s="589">
        <f t="shared" si="245"/>
        <v>0</v>
      </c>
    </row>
    <row r="5222" spans="1:10">
      <c r="A5222" s="584">
        <v>2016</v>
      </c>
      <c r="B5222" s="585" t="s">
        <v>1127</v>
      </c>
      <c r="C5222" s="585" t="s">
        <v>31</v>
      </c>
      <c r="D5222" s="586">
        <v>12928</v>
      </c>
      <c r="E5222" s="587">
        <v>17.277000000000001</v>
      </c>
      <c r="F5222" s="587">
        <f t="shared" si="243"/>
        <v>223357.05600000001</v>
      </c>
      <c r="G5222" s="588">
        <v>0.21</v>
      </c>
      <c r="H5222" s="586">
        <v>4.2</v>
      </c>
      <c r="I5222" s="587">
        <f t="shared" si="244"/>
        <v>54297.600000000006</v>
      </c>
      <c r="J5222" s="589">
        <f t="shared" si="245"/>
        <v>0</v>
      </c>
    </row>
    <row r="5223" spans="1:10">
      <c r="A5223" s="584">
        <v>2016</v>
      </c>
      <c r="B5223" s="585" t="s">
        <v>1127</v>
      </c>
      <c r="C5223" s="585" t="s">
        <v>31</v>
      </c>
      <c r="D5223" s="586">
        <v>74107</v>
      </c>
      <c r="E5223" s="587">
        <v>17.95</v>
      </c>
      <c r="F5223" s="587">
        <f t="shared" si="243"/>
        <v>1330220.6499999999</v>
      </c>
      <c r="G5223" s="588">
        <v>0.23</v>
      </c>
      <c r="H5223" s="586">
        <v>5.3</v>
      </c>
      <c r="I5223" s="587">
        <f t="shared" si="244"/>
        <v>392767.1</v>
      </c>
      <c r="J5223" s="589">
        <f t="shared" si="245"/>
        <v>0</v>
      </c>
    </row>
    <row r="5224" spans="1:10">
      <c r="A5224" s="584">
        <v>2016</v>
      </c>
      <c r="B5224" s="585" t="s">
        <v>1131</v>
      </c>
      <c r="C5224" s="585" t="s">
        <v>31</v>
      </c>
      <c r="D5224" s="586">
        <v>119724</v>
      </c>
      <c r="E5224" s="587">
        <v>21.131</v>
      </c>
      <c r="F5224" s="587">
        <f t="shared" si="243"/>
        <v>2529887.844</v>
      </c>
      <c r="G5224" s="588">
        <v>3.44</v>
      </c>
      <c r="H5224" s="586">
        <v>9</v>
      </c>
      <c r="I5224" s="587">
        <f t="shared" si="244"/>
        <v>1077516</v>
      </c>
      <c r="J5224" s="589">
        <f t="shared" si="245"/>
        <v>0</v>
      </c>
    </row>
    <row r="5225" spans="1:10">
      <c r="A5225" s="584">
        <v>2016</v>
      </c>
      <c r="B5225" s="585" t="s">
        <v>1131</v>
      </c>
      <c r="C5225" s="585" t="s">
        <v>31</v>
      </c>
      <c r="D5225" s="586">
        <v>20376</v>
      </c>
      <c r="E5225" s="587">
        <v>24.59</v>
      </c>
      <c r="F5225" s="587">
        <f t="shared" si="243"/>
        <v>501045.84</v>
      </c>
      <c r="G5225" s="588">
        <v>4.29</v>
      </c>
      <c r="H5225" s="586">
        <v>11.8</v>
      </c>
      <c r="I5225" s="587">
        <f t="shared" si="244"/>
        <v>240436.80000000002</v>
      </c>
      <c r="J5225" s="589">
        <f t="shared" si="245"/>
        <v>0</v>
      </c>
    </row>
    <row r="5226" spans="1:10">
      <c r="A5226" s="584">
        <v>2016</v>
      </c>
      <c r="B5226" s="585" t="s">
        <v>1131</v>
      </c>
      <c r="C5226" s="585" t="s">
        <v>31</v>
      </c>
      <c r="D5226" s="586">
        <v>721</v>
      </c>
      <c r="E5226" s="587">
        <v>18.53</v>
      </c>
      <c r="F5226" s="587">
        <f t="shared" si="243"/>
        <v>13360.130000000001</v>
      </c>
      <c r="G5226" s="588">
        <v>0.94</v>
      </c>
      <c r="H5226" s="586">
        <v>17.2</v>
      </c>
      <c r="I5226" s="587">
        <f t="shared" si="244"/>
        <v>12401.199999999999</v>
      </c>
      <c r="J5226" s="589">
        <f t="shared" si="245"/>
        <v>0</v>
      </c>
    </row>
    <row r="5227" spans="1:10">
      <c r="A5227" s="584">
        <v>2016</v>
      </c>
      <c r="B5227" s="585" t="s">
        <v>1131</v>
      </c>
      <c r="C5227" s="585" t="s">
        <v>31</v>
      </c>
      <c r="D5227" s="586">
        <v>30</v>
      </c>
      <c r="E5227" s="587">
        <v>22.57</v>
      </c>
      <c r="F5227" s="587">
        <f t="shared" si="243"/>
        <v>677.1</v>
      </c>
      <c r="G5227" s="588">
        <v>3.08</v>
      </c>
      <c r="H5227" s="586">
        <v>8.6999999999999993</v>
      </c>
      <c r="I5227" s="587">
        <f t="shared" si="244"/>
        <v>261</v>
      </c>
      <c r="J5227" s="589">
        <f t="shared" si="245"/>
        <v>0</v>
      </c>
    </row>
    <row r="5228" spans="1:10">
      <c r="A5228" s="584">
        <v>2016</v>
      </c>
      <c r="B5228" s="585" t="s">
        <v>1131</v>
      </c>
      <c r="C5228" s="585" t="s">
        <v>31</v>
      </c>
      <c r="D5228" s="586">
        <v>19501</v>
      </c>
      <c r="E5228" s="587">
        <v>21.88</v>
      </c>
      <c r="F5228" s="587">
        <f t="shared" si="243"/>
        <v>426681.88</v>
      </c>
      <c r="G5228" s="588">
        <v>3.47</v>
      </c>
      <c r="H5228" s="586">
        <v>10.199999999999999</v>
      </c>
      <c r="I5228" s="587">
        <f t="shared" si="244"/>
        <v>198910.19999999998</v>
      </c>
      <c r="J5228" s="589">
        <f t="shared" si="245"/>
        <v>0</v>
      </c>
    </row>
    <row r="5229" spans="1:10">
      <c r="A5229" s="584">
        <v>2016</v>
      </c>
      <c r="B5229" s="585" t="s">
        <v>1131</v>
      </c>
      <c r="C5229" s="585" t="s">
        <v>31</v>
      </c>
      <c r="D5229" s="586">
        <v>461</v>
      </c>
      <c r="E5229" s="587">
        <v>20.309999999999999</v>
      </c>
      <c r="F5229" s="587">
        <f t="shared" si="243"/>
        <v>9362.91</v>
      </c>
      <c r="G5229" s="588">
        <v>3.79</v>
      </c>
      <c r="H5229" s="586">
        <v>15.9</v>
      </c>
      <c r="I5229" s="587">
        <f t="shared" si="244"/>
        <v>7329.9000000000005</v>
      </c>
      <c r="J5229" s="589">
        <f t="shared" si="245"/>
        <v>0</v>
      </c>
    </row>
    <row r="5230" spans="1:10">
      <c r="A5230" s="584">
        <v>2016</v>
      </c>
      <c r="B5230" s="585" t="s">
        <v>1131</v>
      </c>
      <c r="C5230" s="585" t="s">
        <v>31</v>
      </c>
      <c r="D5230" s="586">
        <v>2027</v>
      </c>
      <c r="E5230" s="587">
        <v>16.38</v>
      </c>
      <c r="F5230" s="587">
        <f t="shared" si="243"/>
        <v>33202.259999999995</v>
      </c>
      <c r="G5230" s="588">
        <v>2.58</v>
      </c>
      <c r="H5230" s="586">
        <v>18.600000000000001</v>
      </c>
      <c r="I5230" s="587">
        <f t="shared" si="244"/>
        <v>37702.200000000004</v>
      </c>
      <c r="J5230" s="589">
        <f t="shared" si="245"/>
        <v>0</v>
      </c>
    </row>
    <row r="5231" spans="1:10">
      <c r="A5231" s="584">
        <v>2016</v>
      </c>
      <c r="B5231" s="585" t="s">
        <v>1131</v>
      </c>
      <c r="C5231" s="585" t="s">
        <v>31</v>
      </c>
      <c r="D5231" s="586">
        <v>8354</v>
      </c>
      <c r="E5231" s="587">
        <v>19.37</v>
      </c>
      <c r="F5231" s="587">
        <f t="shared" si="243"/>
        <v>161816.98000000001</v>
      </c>
      <c r="G5231" s="588">
        <v>2.83</v>
      </c>
      <c r="H5231" s="586">
        <v>10.1</v>
      </c>
      <c r="I5231" s="587">
        <f t="shared" si="244"/>
        <v>84375.4</v>
      </c>
      <c r="J5231" s="589">
        <f t="shared" si="245"/>
        <v>0</v>
      </c>
    </row>
    <row r="5232" spans="1:10">
      <c r="A5232" s="584">
        <v>2016</v>
      </c>
      <c r="B5232" s="585" t="s">
        <v>1131</v>
      </c>
      <c r="C5232" s="585" t="s">
        <v>31</v>
      </c>
      <c r="D5232" s="586">
        <v>4676</v>
      </c>
      <c r="E5232" s="587">
        <v>13.92</v>
      </c>
      <c r="F5232" s="587">
        <f t="shared" si="243"/>
        <v>65089.919999999998</v>
      </c>
      <c r="G5232" s="588">
        <v>1.95</v>
      </c>
      <c r="H5232" s="586">
        <v>28.1</v>
      </c>
      <c r="I5232" s="587">
        <f t="shared" si="244"/>
        <v>131395.6</v>
      </c>
      <c r="J5232" s="589">
        <f t="shared" si="245"/>
        <v>0</v>
      </c>
    </row>
    <row r="5233" spans="1:10">
      <c r="A5233" s="584">
        <v>2016</v>
      </c>
      <c r="B5233" s="585" t="s">
        <v>1131</v>
      </c>
      <c r="C5233" s="585" t="s">
        <v>31</v>
      </c>
      <c r="D5233" s="586">
        <v>62841</v>
      </c>
      <c r="E5233" s="587">
        <v>22.367999999999999</v>
      </c>
      <c r="F5233" s="587">
        <f t="shared" si="243"/>
        <v>1405627.4879999999</v>
      </c>
      <c r="G5233" s="588">
        <v>2.94</v>
      </c>
      <c r="H5233" s="586">
        <v>8.4</v>
      </c>
      <c r="I5233" s="587">
        <f t="shared" si="244"/>
        <v>527864.4</v>
      </c>
      <c r="J5233" s="589">
        <f t="shared" si="245"/>
        <v>0</v>
      </c>
    </row>
    <row r="5234" spans="1:10">
      <c r="A5234" s="584">
        <v>2016</v>
      </c>
      <c r="B5234" s="585" t="s">
        <v>1131</v>
      </c>
      <c r="C5234" s="585" t="s">
        <v>31</v>
      </c>
      <c r="D5234" s="586">
        <v>79946</v>
      </c>
      <c r="E5234" s="587">
        <v>22.885999999999999</v>
      </c>
      <c r="F5234" s="587">
        <f t="shared" si="243"/>
        <v>1829644.156</v>
      </c>
      <c r="G5234" s="588">
        <v>2.95</v>
      </c>
      <c r="H5234" s="586">
        <v>8.1999999999999993</v>
      </c>
      <c r="I5234" s="587">
        <f t="shared" si="244"/>
        <v>655557.19999999995</v>
      </c>
      <c r="J5234" s="589">
        <f t="shared" si="245"/>
        <v>0</v>
      </c>
    </row>
    <row r="5235" spans="1:10">
      <c r="A5235" s="584">
        <v>2016</v>
      </c>
      <c r="B5235" s="585" t="s">
        <v>1131</v>
      </c>
      <c r="C5235" s="585" t="s">
        <v>31</v>
      </c>
      <c r="D5235" s="586">
        <v>34167</v>
      </c>
      <c r="E5235" s="587">
        <v>22.602</v>
      </c>
      <c r="F5235" s="587">
        <f t="shared" si="243"/>
        <v>772242.53399999999</v>
      </c>
      <c r="G5235" s="588">
        <v>3.11</v>
      </c>
      <c r="H5235" s="586">
        <v>8.1</v>
      </c>
      <c r="I5235" s="587">
        <f t="shared" si="244"/>
        <v>276752.7</v>
      </c>
      <c r="J5235" s="589">
        <f t="shared" si="245"/>
        <v>0</v>
      </c>
    </row>
    <row r="5236" spans="1:10">
      <c r="A5236" s="584">
        <v>2016</v>
      </c>
      <c r="B5236" s="585" t="s">
        <v>1131</v>
      </c>
      <c r="C5236" s="585" t="s">
        <v>31</v>
      </c>
      <c r="D5236" s="586">
        <v>137102</v>
      </c>
      <c r="E5236" s="587">
        <v>22.63</v>
      </c>
      <c r="F5236" s="587">
        <f t="shared" si="243"/>
        <v>3102618.26</v>
      </c>
      <c r="G5236" s="588">
        <v>3.17</v>
      </c>
      <c r="H5236" s="586">
        <v>7.6</v>
      </c>
      <c r="I5236" s="587">
        <f t="shared" si="244"/>
        <v>1041975.2</v>
      </c>
      <c r="J5236" s="589">
        <f t="shared" si="245"/>
        <v>0</v>
      </c>
    </row>
    <row r="5237" spans="1:10">
      <c r="A5237" s="584">
        <v>2016</v>
      </c>
      <c r="B5237" s="585" t="s">
        <v>1131</v>
      </c>
      <c r="C5237" s="585" t="s">
        <v>31</v>
      </c>
      <c r="D5237" s="586">
        <v>49046</v>
      </c>
      <c r="E5237" s="587">
        <v>22.35</v>
      </c>
      <c r="F5237" s="587">
        <f t="shared" si="243"/>
        <v>1096178.1000000001</v>
      </c>
      <c r="G5237" s="588">
        <v>2.6</v>
      </c>
      <c r="H5237" s="586">
        <v>8.6999999999999993</v>
      </c>
      <c r="I5237" s="587">
        <f t="shared" si="244"/>
        <v>426700.19999999995</v>
      </c>
      <c r="J5237" s="589">
        <f t="shared" si="245"/>
        <v>0</v>
      </c>
    </row>
    <row r="5238" spans="1:10">
      <c r="A5238" s="584">
        <v>2016</v>
      </c>
      <c r="B5238" s="585" t="s">
        <v>1131</v>
      </c>
      <c r="C5238" s="585" t="s">
        <v>31</v>
      </c>
      <c r="D5238" s="586">
        <v>12946</v>
      </c>
      <c r="E5238" s="587">
        <v>23.47</v>
      </c>
      <c r="F5238" s="587">
        <f t="shared" si="243"/>
        <v>303842.62</v>
      </c>
      <c r="G5238" s="588">
        <v>1.41</v>
      </c>
      <c r="H5238" s="586">
        <v>6</v>
      </c>
      <c r="I5238" s="587">
        <f t="shared" si="244"/>
        <v>77676</v>
      </c>
      <c r="J5238" s="589">
        <f t="shared" si="245"/>
        <v>0</v>
      </c>
    </row>
    <row r="5239" spans="1:10">
      <c r="A5239" s="584">
        <v>2016</v>
      </c>
      <c r="B5239" s="585" t="s">
        <v>1131</v>
      </c>
      <c r="C5239" s="585" t="s">
        <v>31</v>
      </c>
      <c r="D5239" s="586">
        <v>25907</v>
      </c>
      <c r="E5239" s="587">
        <v>23.25</v>
      </c>
      <c r="F5239" s="587">
        <f t="shared" si="243"/>
        <v>602337.75</v>
      </c>
      <c r="G5239" s="588">
        <v>3.49</v>
      </c>
      <c r="H5239" s="586">
        <v>7.5</v>
      </c>
      <c r="I5239" s="587">
        <f t="shared" si="244"/>
        <v>194302.5</v>
      </c>
      <c r="J5239" s="589">
        <f t="shared" si="245"/>
        <v>0</v>
      </c>
    </row>
    <row r="5240" spans="1:10">
      <c r="A5240" s="584">
        <v>2016</v>
      </c>
      <c r="B5240" s="585" t="s">
        <v>1131</v>
      </c>
      <c r="C5240" s="585" t="s">
        <v>31</v>
      </c>
      <c r="D5240" s="586">
        <v>21104</v>
      </c>
      <c r="E5240" s="587">
        <v>23.73</v>
      </c>
      <c r="F5240" s="587">
        <f t="shared" si="243"/>
        <v>500797.92</v>
      </c>
      <c r="G5240" s="588">
        <v>3.13</v>
      </c>
      <c r="H5240" s="586">
        <v>7.5</v>
      </c>
      <c r="I5240" s="587">
        <f t="shared" si="244"/>
        <v>158280</v>
      </c>
      <c r="J5240" s="589">
        <f t="shared" si="245"/>
        <v>0</v>
      </c>
    </row>
    <row r="5241" spans="1:10">
      <c r="A5241" s="584">
        <v>2016</v>
      </c>
      <c r="B5241" s="585" t="s">
        <v>1131</v>
      </c>
      <c r="C5241" s="585" t="s">
        <v>31</v>
      </c>
      <c r="D5241" s="586">
        <v>88720</v>
      </c>
      <c r="E5241" s="587">
        <v>23.265999999999998</v>
      </c>
      <c r="F5241" s="587">
        <f t="shared" si="243"/>
        <v>2064159.5199999998</v>
      </c>
      <c r="G5241" s="588">
        <v>3.35</v>
      </c>
      <c r="H5241" s="586">
        <v>7.6</v>
      </c>
      <c r="I5241" s="587">
        <f t="shared" si="244"/>
        <v>674272</v>
      </c>
      <c r="J5241" s="589">
        <f t="shared" si="245"/>
        <v>0</v>
      </c>
    </row>
    <row r="5242" spans="1:10">
      <c r="A5242" s="584">
        <v>2016</v>
      </c>
      <c r="B5242" s="585" t="s">
        <v>1127</v>
      </c>
      <c r="C5242" s="585" t="s">
        <v>31</v>
      </c>
      <c r="D5242" s="586">
        <v>126815</v>
      </c>
      <c r="E5242" s="587">
        <v>18.074000000000002</v>
      </c>
      <c r="F5242" s="587">
        <f t="shared" si="243"/>
        <v>2292054.31</v>
      </c>
      <c r="G5242" s="588">
        <v>0.21</v>
      </c>
      <c r="H5242" s="586">
        <v>4.7</v>
      </c>
      <c r="I5242" s="587">
        <f t="shared" si="244"/>
        <v>596030.5</v>
      </c>
      <c r="J5242" s="589">
        <f t="shared" si="245"/>
        <v>0</v>
      </c>
    </row>
    <row r="5243" spans="1:10">
      <c r="A5243" s="584">
        <v>2016</v>
      </c>
      <c r="B5243" s="585" t="s">
        <v>1131</v>
      </c>
      <c r="C5243" s="585" t="s">
        <v>31</v>
      </c>
      <c r="D5243" s="586">
        <v>122</v>
      </c>
      <c r="E5243" s="587">
        <v>25.718</v>
      </c>
      <c r="F5243" s="587">
        <f t="shared" si="243"/>
        <v>3137.596</v>
      </c>
      <c r="G5243" s="588">
        <v>2.4500000000000002</v>
      </c>
      <c r="H5243" s="586">
        <v>7.9</v>
      </c>
      <c r="I5243" s="587">
        <f t="shared" si="244"/>
        <v>963.80000000000007</v>
      </c>
      <c r="J5243" s="589">
        <f t="shared" si="245"/>
        <v>0</v>
      </c>
    </row>
    <row r="5244" spans="1:10">
      <c r="A5244" s="584">
        <v>2016</v>
      </c>
      <c r="B5244" s="585" t="s">
        <v>1131</v>
      </c>
      <c r="C5244" s="585" t="s">
        <v>31</v>
      </c>
      <c r="D5244" s="586">
        <v>35390</v>
      </c>
      <c r="E5244" s="587">
        <v>23.51</v>
      </c>
      <c r="F5244" s="587">
        <f t="shared" si="243"/>
        <v>832018.9</v>
      </c>
      <c r="G5244" s="588">
        <v>3.09</v>
      </c>
      <c r="H5244" s="586">
        <v>8</v>
      </c>
      <c r="I5244" s="587">
        <f t="shared" si="244"/>
        <v>283120</v>
      </c>
      <c r="J5244" s="589">
        <f t="shared" si="245"/>
        <v>0</v>
      </c>
    </row>
    <row r="5245" spans="1:10">
      <c r="A5245" s="584">
        <v>2016</v>
      </c>
      <c r="B5245" s="585" t="s">
        <v>1131</v>
      </c>
      <c r="C5245" s="585" t="s">
        <v>31</v>
      </c>
      <c r="D5245" s="586">
        <v>185830</v>
      </c>
      <c r="E5245" s="587">
        <v>22.135999999999999</v>
      </c>
      <c r="F5245" s="587">
        <f t="shared" si="243"/>
        <v>4113532.88</v>
      </c>
      <c r="G5245" s="588">
        <v>2.5</v>
      </c>
      <c r="H5245" s="586">
        <v>8.9</v>
      </c>
      <c r="I5245" s="587">
        <f t="shared" si="244"/>
        <v>1653887</v>
      </c>
      <c r="J5245" s="589">
        <f t="shared" si="245"/>
        <v>0</v>
      </c>
    </row>
    <row r="5246" spans="1:10">
      <c r="A5246" s="584">
        <v>2016</v>
      </c>
      <c r="B5246" s="585" t="s">
        <v>1131</v>
      </c>
      <c r="C5246" s="585" t="s">
        <v>31</v>
      </c>
      <c r="D5246" s="586">
        <v>116203</v>
      </c>
      <c r="E5246" s="587">
        <v>22.154</v>
      </c>
      <c r="F5246" s="587">
        <f t="shared" si="243"/>
        <v>2574361.2620000001</v>
      </c>
      <c r="G5246" s="588">
        <v>3.1</v>
      </c>
      <c r="H5246" s="586">
        <v>9.3000000000000007</v>
      </c>
      <c r="I5246" s="587">
        <f t="shared" si="244"/>
        <v>1080687.9000000001</v>
      </c>
      <c r="J5246" s="589">
        <f t="shared" si="245"/>
        <v>0</v>
      </c>
    </row>
    <row r="5247" spans="1:10">
      <c r="A5247" s="584">
        <v>2016</v>
      </c>
      <c r="B5247" s="585" t="s">
        <v>1131</v>
      </c>
      <c r="C5247" s="585" t="s">
        <v>31</v>
      </c>
      <c r="D5247" s="586">
        <v>70862</v>
      </c>
      <c r="E5247" s="587">
        <v>23.236000000000001</v>
      </c>
      <c r="F5247" s="587">
        <f t="shared" si="243"/>
        <v>1646549.432</v>
      </c>
      <c r="G5247" s="588">
        <v>3.39</v>
      </c>
      <c r="H5247" s="586">
        <v>8.1999999999999993</v>
      </c>
      <c r="I5247" s="587">
        <f t="shared" si="244"/>
        <v>581068.39999999991</v>
      </c>
      <c r="J5247" s="589">
        <f t="shared" si="245"/>
        <v>0</v>
      </c>
    </row>
    <row r="5248" spans="1:10">
      <c r="A5248" s="584">
        <v>2016</v>
      </c>
      <c r="B5248" s="585" t="s">
        <v>1127</v>
      </c>
      <c r="C5248" s="585" t="s">
        <v>31</v>
      </c>
      <c r="D5248" s="586">
        <v>64908</v>
      </c>
      <c r="E5248" s="587">
        <v>17.47</v>
      </c>
      <c r="F5248" s="587">
        <f t="shared" si="243"/>
        <v>1133942.76</v>
      </c>
      <c r="G5248" s="588">
        <v>0.26</v>
      </c>
      <c r="H5248" s="586">
        <v>5.5</v>
      </c>
      <c r="I5248" s="587">
        <f t="shared" si="244"/>
        <v>356994</v>
      </c>
      <c r="J5248" s="589">
        <f t="shared" si="245"/>
        <v>0</v>
      </c>
    </row>
    <row r="5249" spans="1:10">
      <c r="A5249" s="584">
        <v>2016</v>
      </c>
      <c r="B5249" s="585" t="s">
        <v>1127</v>
      </c>
      <c r="C5249" s="585" t="s">
        <v>31</v>
      </c>
      <c r="D5249" s="586">
        <v>44322</v>
      </c>
      <c r="E5249" s="587">
        <v>17.648</v>
      </c>
      <c r="F5249" s="587">
        <f t="shared" si="243"/>
        <v>782194.65599999996</v>
      </c>
      <c r="G5249" s="588">
        <v>0.19</v>
      </c>
      <c r="H5249" s="586">
        <v>4.5</v>
      </c>
      <c r="I5249" s="587">
        <f t="shared" si="244"/>
        <v>199449</v>
      </c>
      <c r="J5249" s="589">
        <f t="shared" si="245"/>
        <v>0</v>
      </c>
    </row>
    <row r="5250" spans="1:10">
      <c r="A5250" s="584">
        <v>2016</v>
      </c>
      <c r="B5250" s="585" t="s">
        <v>1127</v>
      </c>
      <c r="C5250" s="585" t="s">
        <v>31</v>
      </c>
      <c r="D5250" s="586">
        <v>16335</v>
      </c>
      <c r="E5250" s="587">
        <v>17.777999999999999</v>
      </c>
      <c r="F5250" s="587">
        <f t="shared" si="243"/>
        <v>290403.63</v>
      </c>
      <c r="G5250" s="588">
        <v>0.28000000000000003</v>
      </c>
      <c r="H5250" s="586">
        <v>6.1</v>
      </c>
      <c r="I5250" s="587">
        <f t="shared" si="244"/>
        <v>99643.5</v>
      </c>
      <c r="J5250" s="589">
        <f t="shared" si="245"/>
        <v>0</v>
      </c>
    </row>
    <row r="5251" spans="1:10">
      <c r="A5251" s="584">
        <v>2016</v>
      </c>
      <c r="B5251" s="585" t="s">
        <v>1127</v>
      </c>
      <c r="C5251" s="585" t="s">
        <v>31</v>
      </c>
      <c r="D5251" s="586">
        <v>48969</v>
      </c>
      <c r="E5251" s="587">
        <v>17.824999999999999</v>
      </c>
      <c r="F5251" s="587">
        <f t="shared" ref="F5251:F5314" si="246">E5251*D5251</f>
        <v>872872.42499999993</v>
      </c>
      <c r="G5251" s="588">
        <v>0.23</v>
      </c>
      <c r="H5251" s="586">
        <v>5.0999999999999996</v>
      </c>
      <c r="I5251" s="587">
        <f t="shared" ref="I5251:I5314" si="247">H5251*D5251</f>
        <v>249741.9</v>
      </c>
      <c r="J5251" s="589">
        <f t="shared" ref="J5251:J5314" si="248">IF(B5251="LIG",1,0)</f>
        <v>0</v>
      </c>
    </row>
    <row r="5252" spans="1:10">
      <c r="A5252" s="584">
        <v>2016</v>
      </c>
      <c r="B5252" s="585" t="s">
        <v>1127</v>
      </c>
      <c r="C5252" s="585" t="s">
        <v>31</v>
      </c>
      <c r="D5252" s="586">
        <v>16102</v>
      </c>
      <c r="E5252" s="587">
        <v>17.994</v>
      </c>
      <c r="F5252" s="587">
        <f t="shared" si="246"/>
        <v>289739.38799999998</v>
      </c>
      <c r="G5252" s="588">
        <v>0.26</v>
      </c>
      <c r="H5252" s="586">
        <v>4.8</v>
      </c>
      <c r="I5252" s="587">
        <f t="shared" si="247"/>
        <v>77289.599999999991</v>
      </c>
      <c r="J5252" s="589">
        <f t="shared" si="248"/>
        <v>0</v>
      </c>
    </row>
    <row r="5253" spans="1:10">
      <c r="A5253" s="584">
        <v>2016</v>
      </c>
      <c r="B5253" s="585" t="s">
        <v>1127</v>
      </c>
      <c r="C5253" s="585" t="s">
        <v>31</v>
      </c>
      <c r="D5253" s="586">
        <v>16480</v>
      </c>
      <c r="E5253" s="587">
        <v>17.78</v>
      </c>
      <c r="F5253" s="587">
        <f t="shared" si="246"/>
        <v>293014.40000000002</v>
      </c>
      <c r="G5253" s="588">
        <v>0.25</v>
      </c>
      <c r="H5253" s="586">
        <v>5.4</v>
      </c>
      <c r="I5253" s="587">
        <f t="shared" si="247"/>
        <v>88992</v>
      </c>
      <c r="J5253" s="589">
        <f t="shared" si="248"/>
        <v>0</v>
      </c>
    </row>
    <row r="5254" spans="1:10">
      <c r="A5254" s="584">
        <v>2016</v>
      </c>
      <c r="B5254" s="585" t="s">
        <v>1127</v>
      </c>
      <c r="C5254" s="585" t="s">
        <v>31</v>
      </c>
      <c r="D5254" s="586">
        <v>48517</v>
      </c>
      <c r="E5254" s="587">
        <v>18.04</v>
      </c>
      <c r="F5254" s="587">
        <f t="shared" si="246"/>
        <v>875246.67999999993</v>
      </c>
      <c r="G5254" s="588">
        <v>0.2</v>
      </c>
      <c r="H5254" s="586">
        <v>4.5999999999999996</v>
      </c>
      <c r="I5254" s="587">
        <f t="shared" si="247"/>
        <v>223178.19999999998</v>
      </c>
      <c r="J5254" s="589">
        <f t="shared" si="248"/>
        <v>0</v>
      </c>
    </row>
    <row r="5255" spans="1:10">
      <c r="A5255" s="584">
        <v>2016</v>
      </c>
      <c r="B5255" s="585" t="s">
        <v>1127</v>
      </c>
      <c r="C5255" s="585" t="s">
        <v>31</v>
      </c>
      <c r="D5255" s="586">
        <v>16414</v>
      </c>
      <c r="E5255" s="587">
        <v>17.725999999999999</v>
      </c>
      <c r="F5255" s="587">
        <f t="shared" si="246"/>
        <v>290954.56400000001</v>
      </c>
      <c r="G5255" s="588">
        <v>0.19</v>
      </c>
      <c r="H5255" s="586">
        <v>4.3</v>
      </c>
      <c r="I5255" s="587">
        <f t="shared" si="247"/>
        <v>70580.2</v>
      </c>
      <c r="J5255" s="589">
        <f t="shared" si="248"/>
        <v>0</v>
      </c>
    </row>
    <row r="5256" spans="1:10">
      <c r="A5256" s="584">
        <v>2016</v>
      </c>
      <c r="B5256" s="585" t="s">
        <v>1127</v>
      </c>
      <c r="C5256" s="585" t="s">
        <v>31</v>
      </c>
      <c r="D5256" s="586">
        <v>32511</v>
      </c>
      <c r="E5256" s="587">
        <v>17.280999999999999</v>
      </c>
      <c r="F5256" s="587">
        <f t="shared" si="246"/>
        <v>561822.59100000001</v>
      </c>
      <c r="G5256" s="588">
        <v>0.2</v>
      </c>
      <c r="H5256" s="586">
        <v>4.7</v>
      </c>
      <c r="I5256" s="587">
        <f t="shared" si="247"/>
        <v>152801.70000000001</v>
      </c>
      <c r="J5256" s="589">
        <f t="shared" si="248"/>
        <v>0</v>
      </c>
    </row>
    <row r="5257" spans="1:10">
      <c r="A5257" s="584">
        <v>2016</v>
      </c>
      <c r="B5257" s="585" t="s">
        <v>1127</v>
      </c>
      <c r="C5257" s="585" t="s">
        <v>31</v>
      </c>
      <c r="D5257" s="586">
        <v>32532</v>
      </c>
      <c r="E5257" s="587">
        <v>17.263000000000002</v>
      </c>
      <c r="F5257" s="587">
        <f t="shared" si="246"/>
        <v>561599.91600000008</v>
      </c>
      <c r="G5257" s="588">
        <v>0.21</v>
      </c>
      <c r="H5257" s="586">
        <v>4.4000000000000004</v>
      </c>
      <c r="I5257" s="587">
        <f t="shared" si="247"/>
        <v>143140.80000000002</v>
      </c>
      <c r="J5257" s="589">
        <f t="shared" si="248"/>
        <v>0</v>
      </c>
    </row>
    <row r="5258" spans="1:10">
      <c r="A5258" s="584">
        <v>2016</v>
      </c>
      <c r="B5258" s="585" t="s">
        <v>1127</v>
      </c>
      <c r="C5258" s="585" t="s">
        <v>31</v>
      </c>
      <c r="D5258" s="586">
        <v>48678</v>
      </c>
      <c r="E5258" s="587">
        <v>18.137</v>
      </c>
      <c r="F5258" s="587">
        <f t="shared" si="246"/>
        <v>882872.88600000006</v>
      </c>
      <c r="G5258" s="588">
        <v>0.26</v>
      </c>
      <c r="H5258" s="586">
        <v>4.8</v>
      </c>
      <c r="I5258" s="587">
        <f t="shared" si="247"/>
        <v>233654.39999999999</v>
      </c>
      <c r="J5258" s="589">
        <f t="shared" si="248"/>
        <v>0</v>
      </c>
    </row>
    <row r="5259" spans="1:10">
      <c r="A5259" s="584">
        <v>2016</v>
      </c>
      <c r="B5259" s="585" t="s">
        <v>1127</v>
      </c>
      <c r="C5259" s="585" t="s">
        <v>31</v>
      </c>
      <c r="D5259" s="586">
        <v>65221</v>
      </c>
      <c r="E5259" s="587">
        <v>16.785</v>
      </c>
      <c r="F5259" s="587">
        <f t="shared" si="246"/>
        <v>1094734.4850000001</v>
      </c>
      <c r="G5259" s="588">
        <v>0.35</v>
      </c>
      <c r="H5259" s="586">
        <v>6.2</v>
      </c>
      <c r="I5259" s="587">
        <f t="shared" si="247"/>
        <v>404370.2</v>
      </c>
      <c r="J5259" s="589">
        <f t="shared" si="248"/>
        <v>0</v>
      </c>
    </row>
    <row r="5260" spans="1:10">
      <c r="A5260" s="584">
        <v>2016</v>
      </c>
      <c r="B5260" s="585" t="s">
        <v>1127</v>
      </c>
      <c r="C5260" s="585" t="s">
        <v>31</v>
      </c>
      <c r="D5260" s="586">
        <v>81669</v>
      </c>
      <c r="E5260" s="587">
        <v>17.649999999999999</v>
      </c>
      <c r="F5260" s="587">
        <f t="shared" si="246"/>
        <v>1441457.8499999999</v>
      </c>
      <c r="G5260" s="588">
        <v>0.19</v>
      </c>
      <c r="H5260" s="586">
        <v>4.4000000000000004</v>
      </c>
      <c r="I5260" s="587">
        <f t="shared" si="247"/>
        <v>359343.60000000003</v>
      </c>
      <c r="J5260" s="589">
        <f t="shared" si="248"/>
        <v>0</v>
      </c>
    </row>
    <row r="5261" spans="1:10">
      <c r="A5261" s="584">
        <v>2016</v>
      </c>
      <c r="B5261" s="585" t="s">
        <v>1127</v>
      </c>
      <c r="C5261" s="585" t="s">
        <v>31</v>
      </c>
      <c r="D5261" s="586">
        <v>32264</v>
      </c>
      <c r="E5261" s="587">
        <v>17.829000000000001</v>
      </c>
      <c r="F5261" s="587">
        <f t="shared" si="246"/>
        <v>575234.85600000003</v>
      </c>
      <c r="G5261" s="588">
        <v>0.21</v>
      </c>
      <c r="H5261" s="586">
        <v>4.5999999999999996</v>
      </c>
      <c r="I5261" s="587">
        <f t="shared" si="247"/>
        <v>148414.39999999999</v>
      </c>
      <c r="J5261" s="589">
        <f t="shared" si="248"/>
        <v>0</v>
      </c>
    </row>
    <row r="5262" spans="1:10">
      <c r="A5262" s="584">
        <v>2016</v>
      </c>
      <c r="B5262" s="585" t="s">
        <v>1127</v>
      </c>
      <c r="C5262" s="585" t="s">
        <v>31</v>
      </c>
      <c r="D5262" s="586">
        <v>35453</v>
      </c>
      <c r="E5262" s="587">
        <v>18.018000000000001</v>
      </c>
      <c r="F5262" s="587">
        <f t="shared" si="246"/>
        <v>638792.15399999998</v>
      </c>
      <c r="G5262" s="588">
        <v>0.23</v>
      </c>
      <c r="H5262" s="586">
        <v>4.2</v>
      </c>
      <c r="I5262" s="587">
        <f t="shared" si="247"/>
        <v>148902.6</v>
      </c>
      <c r="J5262" s="589">
        <f t="shared" si="248"/>
        <v>0</v>
      </c>
    </row>
    <row r="5263" spans="1:10">
      <c r="A5263" s="584">
        <v>2016</v>
      </c>
      <c r="B5263" s="585" t="s">
        <v>1127</v>
      </c>
      <c r="C5263" s="585" t="s">
        <v>31</v>
      </c>
      <c r="D5263" s="586">
        <v>35451</v>
      </c>
      <c r="E5263" s="587">
        <v>17.709</v>
      </c>
      <c r="F5263" s="587">
        <f t="shared" si="246"/>
        <v>627801.75899999996</v>
      </c>
      <c r="G5263" s="588">
        <v>0.2</v>
      </c>
      <c r="H5263" s="586">
        <v>6.1</v>
      </c>
      <c r="I5263" s="587">
        <f t="shared" si="247"/>
        <v>216251.09999999998</v>
      </c>
      <c r="J5263" s="589">
        <f t="shared" si="248"/>
        <v>0</v>
      </c>
    </row>
    <row r="5264" spans="1:10">
      <c r="A5264" s="584">
        <v>2016</v>
      </c>
      <c r="B5264" s="585" t="s">
        <v>1127</v>
      </c>
      <c r="C5264" s="585" t="s">
        <v>31</v>
      </c>
      <c r="D5264" s="586">
        <v>17718</v>
      </c>
      <c r="E5264" s="587">
        <v>17.71</v>
      </c>
      <c r="F5264" s="587">
        <f t="shared" si="246"/>
        <v>313785.78000000003</v>
      </c>
      <c r="G5264" s="588">
        <v>0.28999999999999998</v>
      </c>
      <c r="H5264" s="586">
        <v>5.6</v>
      </c>
      <c r="I5264" s="587">
        <f t="shared" si="247"/>
        <v>99220.799999999988</v>
      </c>
      <c r="J5264" s="589">
        <f t="shared" si="248"/>
        <v>0</v>
      </c>
    </row>
    <row r="5265" spans="1:10">
      <c r="A5265" s="584">
        <v>2016</v>
      </c>
      <c r="B5265" s="585" t="s">
        <v>1127</v>
      </c>
      <c r="C5265" s="585" t="s">
        <v>31</v>
      </c>
      <c r="D5265" s="586">
        <v>17358</v>
      </c>
      <c r="E5265" s="587">
        <v>17.488</v>
      </c>
      <c r="F5265" s="587">
        <f t="shared" si="246"/>
        <v>303556.70399999997</v>
      </c>
      <c r="G5265" s="588">
        <v>0.22</v>
      </c>
      <c r="H5265" s="586">
        <v>4.0999999999999996</v>
      </c>
      <c r="I5265" s="587">
        <f t="shared" si="247"/>
        <v>71167.799999999988</v>
      </c>
      <c r="J5265" s="589">
        <f t="shared" si="248"/>
        <v>0</v>
      </c>
    </row>
    <row r="5266" spans="1:10">
      <c r="A5266" s="584">
        <v>2016</v>
      </c>
      <c r="B5266" s="585" t="s">
        <v>1127</v>
      </c>
      <c r="C5266" s="585" t="s">
        <v>31</v>
      </c>
      <c r="D5266" s="586">
        <v>17623</v>
      </c>
      <c r="E5266" s="587">
        <v>17.981999999999999</v>
      </c>
      <c r="F5266" s="587">
        <f t="shared" si="246"/>
        <v>316896.78599999996</v>
      </c>
      <c r="G5266" s="588">
        <v>0.21</v>
      </c>
      <c r="H5266" s="586">
        <v>5.4</v>
      </c>
      <c r="I5266" s="587">
        <f t="shared" si="247"/>
        <v>95164.200000000012</v>
      </c>
      <c r="J5266" s="589">
        <f t="shared" si="248"/>
        <v>0</v>
      </c>
    </row>
    <row r="5267" spans="1:10">
      <c r="A5267" s="584">
        <v>2016</v>
      </c>
      <c r="B5267" s="585" t="s">
        <v>1127</v>
      </c>
      <c r="C5267" s="585" t="s">
        <v>31</v>
      </c>
      <c r="D5267" s="586">
        <v>17497</v>
      </c>
      <c r="E5267" s="587">
        <v>18.007999999999999</v>
      </c>
      <c r="F5267" s="587">
        <f t="shared" si="246"/>
        <v>315085.97599999997</v>
      </c>
      <c r="G5267" s="588">
        <v>0.27</v>
      </c>
      <c r="H5267" s="586">
        <v>5.7</v>
      </c>
      <c r="I5267" s="587">
        <f t="shared" si="247"/>
        <v>99732.900000000009</v>
      </c>
      <c r="J5267" s="589">
        <f t="shared" si="248"/>
        <v>0</v>
      </c>
    </row>
    <row r="5268" spans="1:10">
      <c r="A5268" s="584">
        <v>2016</v>
      </c>
      <c r="B5268" s="585" t="s">
        <v>1127</v>
      </c>
      <c r="C5268" s="585" t="s">
        <v>31</v>
      </c>
      <c r="D5268" s="586">
        <v>13971</v>
      </c>
      <c r="E5268" s="587">
        <v>17.922000000000001</v>
      </c>
      <c r="F5268" s="587">
        <f t="shared" si="246"/>
        <v>250388.26200000002</v>
      </c>
      <c r="G5268" s="588">
        <v>0.2</v>
      </c>
      <c r="H5268" s="586">
        <v>5</v>
      </c>
      <c r="I5268" s="587">
        <f t="shared" si="247"/>
        <v>69855</v>
      </c>
      <c r="J5268" s="589">
        <f t="shared" si="248"/>
        <v>0</v>
      </c>
    </row>
    <row r="5269" spans="1:10">
      <c r="A5269" s="584">
        <v>2016</v>
      </c>
      <c r="B5269" s="585" t="s">
        <v>1127</v>
      </c>
      <c r="C5269" s="585" t="s">
        <v>31</v>
      </c>
      <c r="D5269" s="586">
        <v>56200</v>
      </c>
      <c r="E5269" s="587">
        <v>18.062000000000001</v>
      </c>
      <c r="F5269" s="587">
        <f t="shared" si="246"/>
        <v>1015084.4</v>
      </c>
      <c r="G5269" s="588">
        <v>0.21</v>
      </c>
      <c r="H5269" s="586">
        <v>4.5999999999999996</v>
      </c>
      <c r="I5269" s="587">
        <f t="shared" si="247"/>
        <v>258519.99999999997</v>
      </c>
      <c r="J5269" s="589">
        <f t="shared" si="248"/>
        <v>0</v>
      </c>
    </row>
    <row r="5270" spans="1:10">
      <c r="A5270" s="584">
        <v>2016</v>
      </c>
      <c r="B5270" s="585" t="s">
        <v>1127</v>
      </c>
      <c r="C5270" s="585" t="s">
        <v>31</v>
      </c>
      <c r="D5270" s="586">
        <v>72851</v>
      </c>
      <c r="E5270" s="587">
        <v>16.702999999999999</v>
      </c>
      <c r="F5270" s="587">
        <f t="shared" si="246"/>
        <v>1216830.253</v>
      </c>
      <c r="G5270" s="588">
        <v>0.35</v>
      </c>
      <c r="H5270" s="586">
        <v>5.4</v>
      </c>
      <c r="I5270" s="587">
        <f t="shared" si="247"/>
        <v>393395.4</v>
      </c>
      <c r="J5270" s="589">
        <f t="shared" si="248"/>
        <v>0</v>
      </c>
    </row>
    <row r="5271" spans="1:10">
      <c r="A5271" s="584">
        <v>2016</v>
      </c>
      <c r="B5271" s="585" t="s">
        <v>1131</v>
      </c>
      <c r="C5271" s="585" t="s">
        <v>31</v>
      </c>
      <c r="D5271" s="586">
        <v>18017</v>
      </c>
      <c r="E5271" s="587">
        <v>21.76</v>
      </c>
      <c r="F5271" s="587">
        <f t="shared" si="246"/>
        <v>392049.92000000004</v>
      </c>
      <c r="G5271" s="588">
        <v>2.97</v>
      </c>
      <c r="H5271" s="586">
        <v>12.7</v>
      </c>
      <c r="I5271" s="587">
        <f t="shared" si="247"/>
        <v>228815.9</v>
      </c>
      <c r="J5271" s="589">
        <f t="shared" si="248"/>
        <v>0</v>
      </c>
    </row>
    <row r="5272" spans="1:10">
      <c r="A5272" s="584">
        <v>2016</v>
      </c>
      <c r="B5272" s="585" t="s">
        <v>1127</v>
      </c>
      <c r="C5272" s="585" t="s">
        <v>31</v>
      </c>
      <c r="D5272" s="586">
        <v>16477</v>
      </c>
      <c r="E5272" s="587">
        <v>17.64</v>
      </c>
      <c r="F5272" s="587">
        <f t="shared" si="246"/>
        <v>290654.28000000003</v>
      </c>
      <c r="G5272" s="588">
        <v>0.25</v>
      </c>
      <c r="H5272" s="586">
        <v>6.4</v>
      </c>
      <c r="I5272" s="587">
        <f t="shared" si="247"/>
        <v>105452.8</v>
      </c>
      <c r="J5272" s="589">
        <f t="shared" si="248"/>
        <v>0</v>
      </c>
    </row>
    <row r="5273" spans="1:10">
      <c r="A5273" s="584">
        <v>2016</v>
      </c>
      <c r="B5273" s="585" t="s">
        <v>1127</v>
      </c>
      <c r="C5273" s="585" t="s">
        <v>31</v>
      </c>
      <c r="D5273" s="586">
        <v>82405</v>
      </c>
      <c r="E5273" s="587">
        <v>17.72</v>
      </c>
      <c r="F5273" s="587">
        <f t="shared" si="246"/>
        <v>1460216.5999999999</v>
      </c>
      <c r="G5273" s="588">
        <v>0.22</v>
      </c>
      <c r="H5273" s="586">
        <v>5.5</v>
      </c>
      <c r="I5273" s="587">
        <f t="shared" si="247"/>
        <v>453227.5</v>
      </c>
      <c r="J5273" s="589">
        <f t="shared" si="248"/>
        <v>0</v>
      </c>
    </row>
    <row r="5274" spans="1:10">
      <c r="A5274" s="584">
        <v>2016</v>
      </c>
      <c r="B5274" s="585" t="s">
        <v>1127</v>
      </c>
      <c r="C5274" s="585" t="s">
        <v>31</v>
      </c>
      <c r="D5274" s="586">
        <v>16257</v>
      </c>
      <c r="E5274" s="587">
        <v>17.22</v>
      </c>
      <c r="F5274" s="587">
        <f t="shared" si="246"/>
        <v>279945.53999999998</v>
      </c>
      <c r="G5274" s="588">
        <v>0.24</v>
      </c>
      <c r="H5274" s="586">
        <v>4.3</v>
      </c>
      <c r="I5274" s="587">
        <f t="shared" si="247"/>
        <v>69905.099999999991</v>
      </c>
      <c r="J5274" s="589">
        <f t="shared" si="248"/>
        <v>0</v>
      </c>
    </row>
    <row r="5275" spans="1:10">
      <c r="A5275" s="584">
        <v>2016</v>
      </c>
      <c r="B5275" s="585" t="s">
        <v>1127</v>
      </c>
      <c r="C5275" s="585" t="s">
        <v>31</v>
      </c>
      <c r="D5275" s="586">
        <v>32651</v>
      </c>
      <c r="E5275" s="587">
        <v>16.649999999999999</v>
      </c>
      <c r="F5275" s="587">
        <f t="shared" si="246"/>
        <v>543639.14999999991</v>
      </c>
      <c r="G5275" s="588">
        <v>0.35</v>
      </c>
      <c r="H5275" s="586">
        <v>6.6</v>
      </c>
      <c r="I5275" s="587">
        <f t="shared" si="247"/>
        <v>215496.59999999998</v>
      </c>
      <c r="J5275" s="589">
        <f t="shared" si="248"/>
        <v>0</v>
      </c>
    </row>
    <row r="5276" spans="1:10">
      <c r="A5276" s="584">
        <v>2016</v>
      </c>
      <c r="B5276" s="585" t="s">
        <v>1127</v>
      </c>
      <c r="C5276" s="585" t="s">
        <v>31</v>
      </c>
      <c r="D5276" s="586">
        <v>32843</v>
      </c>
      <c r="E5276" s="587">
        <v>18.010000000000002</v>
      </c>
      <c r="F5276" s="587">
        <f t="shared" si="246"/>
        <v>591502.43000000005</v>
      </c>
      <c r="G5276" s="588">
        <v>0.22</v>
      </c>
      <c r="H5276" s="586">
        <v>4.5999999999999996</v>
      </c>
      <c r="I5276" s="587">
        <f t="shared" si="247"/>
        <v>151077.79999999999</v>
      </c>
      <c r="J5276" s="589">
        <f t="shared" si="248"/>
        <v>0</v>
      </c>
    </row>
    <row r="5277" spans="1:10">
      <c r="A5277" s="584">
        <v>2016</v>
      </c>
      <c r="B5277" s="585" t="s">
        <v>1127</v>
      </c>
      <c r="C5277" s="585" t="s">
        <v>31</v>
      </c>
      <c r="D5277" s="586">
        <v>65023</v>
      </c>
      <c r="E5277" s="587">
        <v>17.3</v>
      </c>
      <c r="F5277" s="587">
        <f t="shared" si="246"/>
        <v>1124897.9000000001</v>
      </c>
      <c r="G5277" s="588">
        <v>0.21</v>
      </c>
      <c r="H5277" s="586">
        <v>4</v>
      </c>
      <c r="I5277" s="587">
        <f t="shared" si="247"/>
        <v>260092</v>
      </c>
      <c r="J5277" s="589">
        <f t="shared" si="248"/>
        <v>0</v>
      </c>
    </row>
    <row r="5278" spans="1:10">
      <c r="A5278" s="584">
        <v>2016</v>
      </c>
      <c r="B5278" s="585" t="s">
        <v>1127</v>
      </c>
      <c r="C5278" s="585" t="s">
        <v>31</v>
      </c>
      <c r="D5278" s="586">
        <v>65050</v>
      </c>
      <c r="E5278" s="587">
        <v>16.78</v>
      </c>
      <c r="F5278" s="587">
        <f t="shared" si="246"/>
        <v>1091539</v>
      </c>
      <c r="G5278" s="588">
        <v>0.31</v>
      </c>
      <c r="H5278" s="586">
        <v>5.9</v>
      </c>
      <c r="I5278" s="587">
        <f t="shared" si="247"/>
        <v>383795</v>
      </c>
      <c r="J5278" s="589">
        <f t="shared" si="248"/>
        <v>0</v>
      </c>
    </row>
    <row r="5279" spans="1:10">
      <c r="A5279" s="584">
        <v>2016</v>
      </c>
      <c r="B5279" s="585" t="s">
        <v>1127</v>
      </c>
      <c r="C5279" s="585" t="s">
        <v>31</v>
      </c>
      <c r="D5279" s="586">
        <v>65163</v>
      </c>
      <c r="E5279" s="587">
        <v>17.57</v>
      </c>
      <c r="F5279" s="587">
        <f t="shared" si="246"/>
        <v>1144913.9099999999</v>
      </c>
      <c r="G5279" s="588">
        <v>0.19</v>
      </c>
      <c r="H5279" s="586">
        <v>4.4000000000000004</v>
      </c>
      <c r="I5279" s="587">
        <f t="shared" si="247"/>
        <v>286717.2</v>
      </c>
      <c r="J5279" s="589">
        <f t="shared" si="248"/>
        <v>0</v>
      </c>
    </row>
    <row r="5280" spans="1:10">
      <c r="A5280" s="584">
        <v>2016</v>
      </c>
      <c r="B5280" s="585" t="s">
        <v>1127</v>
      </c>
      <c r="C5280" s="585" t="s">
        <v>31</v>
      </c>
      <c r="D5280" s="586">
        <v>82128</v>
      </c>
      <c r="E5280" s="587">
        <v>17.71</v>
      </c>
      <c r="F5280" s="587">
        <f t="shared" si="246"/>
        <v>1454486.8800000001</v>
      </c>
      <c r="G5280" s="588">
        <v>0.19</v>
      </c>
      <c r="H5280" s="586">
        <v>4.5</v>
      </c>
      <c r="I5280" s="587">
        <f t="shared" si="247"/>
        <v>369576</v>
      </c>
      <c r="J5280" s="589">
        <f t="shared" si="248"/>
        <v>0</v>
      </c>
    </row>
    <row r="5281" spans="1:10">
      <c r="A5281" s="584">
        <v>2016</v>
      </c>
      <c r="B5281" s="585" t="s">
        <v>1127</v>
      </c>
      <c r="C5281" s="585" t="s">
        <v>31</v>
      </c>
      <c r="D5281" s="586">
        <v>16273</v>
      </c>
      <c r="E5281" s="587">
        <v>17.440000000000001</v>
      </c>
      <c r="F5281" s="587">
        <f t="shared" si="246"/>
        <v>283801.12</v>
      </c>
      <c r="G5281" s="588">
        <v>0.19</v>
      </c>
      <c r="H5281" s="586">
        <v>4.5999999999999996</v>
      </c>
      <c r="I5281" s="587">
        <f t="shared" si="247"/>
        <v>74855.799999999988</v>
      </c>
      <c r="J5281" s="589">
        <f t="shared" si="248"/>
        <v>0</v>
      </c>
    </row>
    <row r="5282" spans="1:10">
      <c r="A5282" s="584">
        <v>2016</v>
      </c>
      <c r="B5282" s="585" t="s">
        <v>1127</v>
      </c>
      <c r="C5282" s="585" t="s">
        <v>31</v>
      </c>
      <c r="D5282" s="586">
        <v>113183</v>
      </c>
      <c r="E5282" s="587">
        <v>17.952000000000002</v>
      </c>
      <c r="F5282" s="587">
        <f t="shared" si="246"/>
        <v>2031861.2160000002</v>
      </c>
      <c r="G5282" s="588">
        <v>0.25</v>
      </c>
      <c r="H5282" s="586">
        <v>5</v>
      </c>
      <c r="I5282" s="587">
        <f t="shared" si="247"/>
        <v>565915</v>
      </c>
      <c r="J5282" s="589">
        <f t="shared" si="248"/>
        <v>0</v>
      </c>
    </row>
    <row r="5283" spans="1:10">
      <c r="A5283" s="584">
        <v>2016</v>
      </c>
      <c r="B5283" s="585" t="s">
        <v>1127</v>
      </c>
      <c r="C5283" s="585" t="s">
        <v>31</v>
      </c>
      <c r="D5283" s="586">
        <v>14129</v>
      </c>
      <c r="E5283" s="587">
        <v>17.904</v>
      </c>
      <c r="F5283" s="587">
        <f t="shared" si="246"/>
        <v>252965.61600000001</v>
      </c>
      <c r="G5283" s="588">
        <v>0.25</v>
      </c>
      <c r="H5283" s="586">
        <v>5.0999999999999996</v>
      </c>
      <c r="I5283" s="587">
        <f t="shared" si="247"/>
        <v>72057.899999999994</v>
      </c>
      <c r="J5283" s="589">
        <f t="shared" si="248"/>
        <v>0</v>
      </c>
    </row>
    <row r="5284" spans="1:10">
      <c r="A5284" s="584">
        <v>2016</v>
      </c>
      <c r="B5284" s="585" t="s">
        <v>1131</v>
      </c>
      <c r="C5284" s="585" t="s">
        <v>31</v>
      </c>
      <c r="D5284" s="586">
        <v>1913</v>
      </c>
      <c r="E5284" s="587">
        <v>23.408000000000001</v>
      </c>
      <c r="F5284" s="587">
        <f t="shared" si="246"/>
        <v>44779.504000000001</v>
      </c>
      <c r="G5284" s="588">
        <v>1.6</v>
      </c>
      <c r="H5284" s="586">
        <v>12.9</v>
      </c>
      <c r="I5284" s="587">
        <f t="shared" si="247"/>
        <v>24677.7</v>
      </c>
      <c r="J5284" s="589">
        <f t="shared" si="248"/>
        <v>0</v>
      </c>
    </row>
    <row r="5285" spans="1:10">
      <c r="A5285" s="584">
        <v>2016</v>
      </c>
      <c r="B5285" s="585" t="s">
        <v>1131</v>
      </c>
      <c r="C5285" s="585" t="s">
        <v>31</v>
      </c>
      <c r="D5285" s="586">
        <v>66563</v>
      </c>
      <c r="E5285" s="587">
        <v>23.14</v>
      </c>
      <c r="F5285" s="587">
        <f t="shared" si="246"/>
        <v>1540267.82</v>
      </c>
      <c r="G5285" s="588">
        <v>3.48</v>
      </c>
      <c r="H5285" s="586">
        <v>8.1</v>
      </c>
      <c r="I5285" s="587">
        <f t="shared" si="247"/>
        <v>539160.29999999993</v>
      </c>
      <c r="J5285" s="589">
        <f t="shared" si="248"/>
        <v>0</v>
      </c>
    </row>
    <row r="5286" spans="1:10">
      <c r="A5286" s="584">
        <v>2016</v>
      </c>
      <c r="B5286" s="585" t="s">
        <v>1131</v>
      </c>
      <c r="C5286" s="585" t="s">
        <v>31</v>
      </c>
      <c r="D5286" s="586">
        <v>33533</v>
      </c>
      <c r="E5286" s="587">
        <v>22.606000000000002</v>
      </c>
      <c r="F5286" s="587">
        <f t="shared" si="246"/>
        <v>758046.99800000002</v>
      </c>
      <c r="G5286" s="588">
        <v>3.25</v>
      </c>
      <c r="H5286" s="586">
        <v>7.5</v>
      </c>
      <c r="I5286" s="587">
        <f t="shared" si="247"/>
        <v>251497.5</v>
      </c>
      <c r="J5286" s="589">
        <f t="shared" si="248"/>
        <v>0</v>
      </c>
    </row>
    <row r="5287" spans="1:10">
      <c r="A5287" s="584">
        <v>2016</v>
      </c>
      <c r="B5287" s="585" t="s">
        <v>1131</v>
      </c>
      <c r="C5287" s="585" t="s">
        <v>31</v>
      </c>
      <c r="D5287" s="586">
        <v>11206</v>
      </c>
      <c r="E5287" s="587">
        <v>21.957999999999998</v>
      </c>
      <c r="F5287" s="587">
        <f t="shared" si="246"/>
        <v>246061.34799999997</v>
      </c>
      <c r="G5287" s="588">
        <v>3.04</v>
      </c>
      <c r="H5287" s="586">
        <v>8.9</v>
      </c>
      <c r="I5287" s="587">
        <f t="shared" si="247"/>
        <v>99733.400000000009</v>
      </c>
      <c r="J5287" s="589">
        <f t="shared" si="248"/>
        <v>0</v>
      </c>
    </row>
    <row r="5288" spans="1:10">
      <c r="A5288" s="584">
        <v>2016</v>
      </c>
      <c r="B5288" s="585" t="s">
        <v>1131</v>
      </c>
      <c r="C5288" s="585" t="s">
        <v>31</v>
      </c>
      <c r="D5288" s="586">
        <v>68990</v>
      </c>
      <c r="E5288" s="587">
        <v>22.891999999999999</v>
      </c>
      <c r="F5288" s="587">
        <f t="shared" si="246"/>
        <v>1579319.08</v>
      </c>
      <c r="G5288" s="588">
        <v>2.95</v>
      </c>
      <c r="H5288" s="586">
        <v>8.1999999999999993</v>
      </c>
      <c r="I5288" s="587">
        <f t="shared" si="247"/>
        <v>565718</v>
      </c>
      <c r="J5288" s="589">
        <f t="shared" si="248"/>
        <v>0</v>
      </c>
    </row>
    <row r="5289" spans="1:10">
      <c r="A5289" s="584">
        <v>2016</v>
      </c>
      <c r="B5289" s="585" t="s">
        <v>1131</v>
      </c>
      <c r="C5289" s="585" t="s">
        <v>31</v>
      </c>
      <c r="D5289" s="586">
        <v>15807</v>
      </c>
      <c r="E5289" s="587">
        <v>23.096</v>
      </c>
      <c r="F5289" s="587">
        <f t="shared" si="246"/>
        <v>365078.47200000001</v>
      </c>
      <c r="G5289" s="588">
        <v>1.37</v>
      </c>
      <c r="H5289" s="586">
        <v>5.9</v>
      </c>
      <c r="I5289" s="587">
        <f t="shared" si="247"/>
        <v>93261.3</v>
      </c>
      <c r="J5289" s="589">
        <f t="shared" si="248"/>
        <v>0</v>
      </c>
    </row>
    <row r="5290" spans="1:10">
      <c r="A5290" s="584">
        <v>2016</v>
      </c>
      <c r="B5290" s="585" t="s">
        <v>1131</v>
      </c>
      <c r="C5290" s="585" t="s">
        <v>31</v>
      </c>
      <c r="D5290" s="586">
        <v>23884</v>
      </c>
      <c r="E5290" s="587">
        <v>22.542999999999999</v>
      </c>
      <c r="F5290" s="587">
        <f t="shared" si="246"/>
        <v>538417.01199999999</v>
      </c>
      <c r="G5290" s="588">
        <v>3.15</v>
      </c>
      <c r="H5290" s="586">
        <v>11</v>
      </c>
      <c r="I5290" s="587">
        <f t="shared" si="247"/>
        <v>262724</v>
      </c>
      <c r="J5290" s="589">
        <f t="shared" si="248"/>
        <v>0</v>
      </c>
    </row>
    <row r="5291" spans="1:10">
      <c r="A5291" s="584">
        <v>2016</v>
      </c>
      <c r="B5291" s="585" t="s">
        <v>1131</v>
      </c>
      <c r="C5291" s="585" t="s">
        <v>31</v>
      </c>
      <c r="D5291" s="586">
        <v>30252</v>
      </c>
      <c r="E5291" s="587">
        <v>22.564</v>
      </c>
      <c r="F5291" s="587">
        <f t="shared" si="246"/>
        <v>682606.12800000003</v>
      </c>
      <c r="G5291" s="588">
        <v>3.17</v>
      </c>
      <c r="H5291" s="586">
        <v>10.8</v>
      </c>
      <c r="I5291" s="587">
        <f t="shared" si="247"/>
        <v>326721.60000000003</v>
      </c>
      <c r="J5291" s="589">
        <f t="shared" si="248"/>
        <v>0</v>
      </c>
    </row>
    <row r="5292" spans="1:10">
      <c r="A5292" s="584">
        <v>2016</v>
      </c>
      <c r="B5292" s="585" t="s">
        <v>1131</v>
      </c>
      <c r="C5292" s="585" t="s">
        <v>31</v>
      </c>
      <c r="D5292" s="586">
        <v>5063</v>
      </c>
      <c r="E5292" s="587">
        <v>25.631</v>
      </c>
      <c r="F5292" s="587">
        <f t="shared" si="246"/>
        <v>129769.753</v>
      </c>
      <c r="G5292" s="588">
        <v>3.84</v>
      </c>
      <c r="H5292" s="586">
        <v>9.3000000000000007</v>
      </c>
      <c r="I5292" s="587">
        <f t="shared" si="247"/>
        <v>47085.9</v>
      </c>
      <c r="J5292" s="589">
        <f t="shared" si="248"/>
        <v>0</v>
      </c>
    </row>
    <row r="5293" spans="1:10">
      <c r="A5293" s="584">
        <v>2016</v>
      </c>
      <c r="B5293" s="585" t="s">
        <v>1131</v>
      </c>
      <c r="C5293" s="585" t="s">
        <v>31</v>
      </c>
      <c r="D5293" s="586">
        <v>19078</v>
      </c>
      <c r="E5293" s="587">
        <v>22.251999999999999</v>
      </c>
      <c r="F5293" s="587">
        <f t="shared" si="246"/>
        <v>424523.65599999996</v>
      </c>
      <c r="G5293" s="588">
        <v>3.21</v>
      </c>
      <c r="H5293" s="586">
        <v>11.4</v>
      </c>
      <c r="I5293" s="587">
        <f t="shared" si="247"/>
        <v>217489.2</v>
      </c>
      <c r="J5293" s="589">
        <f t="shared" si="248"/>
        <v>0</v>
      </c>
    </row>
    <row r="5294" spans="1:10">
      <c r="A5294" s="584">
        <v>2016</v>
      </c>
      <c r="B5294" s="585" t="s">
        <v>1131</v>
      </c>
      <c r="C5294" s="585" t="s">
        <v>31</v>
      </c>
      <c r="D5294" s="586">
        <v>16144</v>
      </c>
      <c r="E5294" s="587">
        <v>22.378</v>
      </c>
      <c r="F5294" s="587">
        <f t="shared" si="246"/>
        <v>361270.43200000003</v>
      </c>
      <c r="G5294" s="588">
        <v>3.22</v>
      </c>
      <c r="H5294" s="586">
        <v>8.1999999999999993</v>
      </c>
      <c r="I5294" s="587">
        <f t="shared" si="247"/>
        <v>132380.79999999999</v>
      </c>
      <c r="J5294" s="589">
        <f t="shared" si="248"/>
        <v>0</v>
      </c>
    </row>
    <row r="5295" spans="1:10">
      <c r="A5295" s="584">
        <v>2016</v>
      </c>
      <c r="B5295" s="585" t="s">
        <v>1131</v>
      </c>
      <c r="C5295" s="585" t="s">
        <v>31</v>
      </c>
      <c r="D5295" s="586">
        <v>3138</v>
      </c>
      <c r="E5295" s="587">
        <v>22.297000000000001</v>
      </c>
      <c r="F5295" s="587">
        <f t="shared" si="246"/>
        <v>69967.986000000004</v>
      </c>
      <c r="G5295" s="588">
        <v>3.44</v>
      </c>
      <c r="H5295" s="586">
        <v>11</v>
      </c>
      <c r="I5295" s="587">
        <f t="shared" si="247"/>
        <v>34518</v>
      </c>
      <c r="J5295" s="589">
        <f t="shared" si="248"/>
        <v>0</v>
      </c>
    </row>
    <row r="5296" spans="1:10">
      <c r="A5296" s="584">
        <v>2016</v>
      </c>
      <c r="B5296" s="585" t="s">
        <v>1131</v>
      </c>
      <c r="C5296" s="585" t="s">
        <v>31</v>
      </c>
      <c r="D5296" s="586">
        <v>28436</v>
      </c>
      <c r="E5296" s="587">
        <v>22.64</v>
      </c>
      <c r="F5296" s="587">
        <f t="shared" si="246"/>
        <v>643791.04</v>
      </c>
      <c r="G5296" s="588">
        <v>3.29</v>
      </c>
      <c r="H5296" s="586">
        <v>10.8</v>
      </c>
      <c r="I5296" s="587">
        <f t="shared" si="247"/>
        <v>307108.80000000005</v>
      </c>
      <c r="J5296" s="589">
        <f t="shared" si="248"/>
        <v>0</v>
      </c>
    </row>
    <row r="5297" spans="1:10">
      <c r="A5297" s="584">
        <v>2016</v>
      </c>
      <c r="B5297" s="585" t="s">
        <v>1131</v>
      </c>
      <c r="C5297" s="585" t="s">
        <v>31</v>
      </c>
      <c r="D5297" s="586">
        <v>52789</v>
      </c>
      <c r="E5297" s="587">
        <v>22.795999999999999</v>
      </c>
      <c r="F5297" s="587">
        <f t="shared" si="246"/>
        <v>1203378.044</v>
      </c>
      <c r="G5297" s="588">
        <v>2.63</v>
      </c>
      <c r="H5297" s="586">
        <v>8.4</v>
      </c>
      <c r="I5297" s="587">
        <f t="shared" si="247"/>
        <v>443427.60000000003</v>
      </c>
      <c r="J5297" s="589">
        <f t="shared" si="248"/>
        <v>0</v>
      </c>
    </row>
    <row r="5298" spans="1:10">
      <c r="A5298" s="584">
        <v>2016</v>
      </c>
      <c r="B5298" s="585" t="s">
        <v>1131</v>
      </c>
      <c r="C5298" s="585" t="s">
        <v>31</v>
      </c>
      <c r="D5298" s="586">
        <v>28501</v>
      </c>
      <c r="E5298" s="587">
        <v>23.024000000000001</v>
      </c>
      <c r="F5298" s="587">
        <f t="shared" si="246"/>
        <v>656207.02399999998</v>
      </c>
      <c r="G5298" s="588">
        <v>2.96</v>
      </c>
      <c r="H5298" s="586">
        <v>8.1999999999999993</v>
      </c>
      <c r="I5298" s="587">
        <f t="shared" si="247"/>
        <v>233708.19999999998</v>
      </c>
      <c r="J5298" s="589">
        <f t="shared" si="248"/>
        <v>0</v>
      </c>
    </row>
    <row r="5299" spans="1:10">
      <c r="A5299" s="584">
        <v>2016</v>
      </c>
      <c r="B5299" s="585" t="s">
        <v>1131</v>
      </c>
      <c r="C5299" s="585" t="s">
        <v>31</v>
      </c>
      <c r="D5299" s="586">
        <v>71557</v>
      </c>
      <c r="E5299" s="587">
        <v>23.408000000000001</v>
      </c>
      <c r="F5299" s="587">
        <f t="shared" si="246"/>
        <v>1675006.2560000001</v>
      </c>
      <c r="G5299" s="588">
        <v>2.48</v>
      </c>
      <c r="H5299" s="586">
        <v>8.9</v>
      </c>
      <c r="I5299" s="587">
        <f t="shared" si="247"/>
        <v>636857.30000000005</v>
      </c>
      <c r="J5299" s="589">
        <f t="shared" si="248"/>
        <v>0</v>
      </c>
    </row>
    <row r="5300" spans="1:10">
      <c r="A5300" s="584">
        <v>2016</v>
      </c>
      <c r="B5300" s="585" t="s">
        <v>1131</v>
      </c>
      <c r="C5300" s="585" t="s">
        <v>31</v>
      </c>
      <c r="D5300" s="586">
        <v>76087</v>
      </c>
      <c r="E5300" s="587">
        <v>23.321000000000002</v>
      </c>
      <c r="F5300" s="587">
        <f t="shared" si="246"/>
        <v>1774424.9270000001</v>
      </c>
      <c r="G5300" s="588">
        <v>2.82</v>
      </c>
      <c r="H5300" s="586">
        <v>8.6999999999999993</v>
      </c>
      <c r="I5300" s="587">
        <f t="shared" si="247"/>
        <v>661956.89999999991</v>
      </c>
      <c r="J5300" s="589">
        <f t="shared" si="248"/>
        <v>0</v>
      </c>
    </row>
    <row r="5301" spans="1:10">
      <c r="A5301" s="584">
        <v>2016</v>
      </c>
      <c r="B5301" s="585" t="s">
        <v>1131</v>
      </c>
      <c r="C5301" s="585" t="s">
        <v>31</v>
      </c>
      <c r="D5301" s="586">
        <v>3140</v>
      </c>
      <c r="E5301" s="587">
        <v>19.606999999999999</v>
      </c>
      <c r="F5301" s="587">
        <f t="shared" si="246"/>
        <v>61565.979999999996</v>
      </c>
      <c r="G5301" s="588">
        <v>1.65</v>
      </c>
      <c r="H5301" s="586">
        <v>28.6</v>
      </c>
      <c r="I5301" s="587">
        <f t="shared" si="247"/>
        <v>89804</v>
      </c>
      <c r="J5301" s="589">
        <f t="shared" si="248"/>
        <v>0</v>
      </c>
    </row>
    <row r="5302" spans="1:10">
      <c r="A5302" s="584">
        <v>2016</v>
      </c>
      <c r="B5302" s="585" t="s">
        <v>1131</v>
      </c>
      <c r="C5302" s="585" t="s">
        <v>31</v>
      </c>
      <c r="D5302" s="586">
        <v>7777</v>
      </c>
      <c r="E5302" s="587">
        <v>21.021999999999998</v>
      </c>
      <c r="F5302" s="587">
        <f t="shared" si="246"/>
        <v>163488.09399999998</v>
      </c>
      <c r="G5302" s="588">
        <v>0.96</v>
      </c>
      <c r="H5302" s="586">
        <v>19</v>
      </c>
      <c r="I5302" s="587">
        <f t="shared" si="247"/>
        <v>147763</v>
      </c>
      <c r="J5302" s="589">
        <f t="shared" si="248"/>
        <v>0</v>
      </c>
    </row>
    <row r="5303" spans="1:10">
      <c r="A5303" s="584">
        <v>2016</v>
      </c>
      <c r="B5303" s="585" t="s">
        <v>1131</v>
      </c>
      <c r="C5303" s="585" t="s">
        <v>31</v>
      </c>
      <c r="D5303" s="586">
        <v>14226</v>
      </c>
      <c r="E5303" s="587">
        <v>23.108000000000001</v>
      </c>
      <c r="F5303" s="587">
        <f t="shared" si="246"/>
        <v>328734.408</v>
      </c>
      <c r="G5303" s="588">
        <v>2.94</v>
      </c>
      <c r="H5303" s="586">
        <v>8.1</v>
      </c>
      <c r="I5303" s="587">
        <f t="shared" si="247"/>
        <v>115230.59999999999</v>
      </c>
      <c r="J5303" s="589">
        <f t="shared" si="248"/>
        <v>0</v>
      </c>
    </row>
    <row r="5304" spans="1:10">
      <c r="A5304" s="584">
        <v>2016</v>
      </c>
      <c r="B5304" s="585" t="s">
        <v>1131</v>
      </c>
      <c r="C5304" s="585" t="s">
        <v>31</v>
      </c>
      <c r="D5304" s="586">
        <v>167242</v>
      </c>
      <c r="E5304" s="587">
        <v>24.029</v>
      </c>
      <c r="F5304" s="587">
        <f t="shared" si="246"/>
        <v>4018658.0180000002</v>
      </c>
      <c r="G5304" s="588">
        <v>3.55</v>
      </c>
      <c r="H5304" s="586">
        <v>10.199999999999999</v>
      </c>
      <c r="I5304" s="587">
        <f t="shared" si="247"/>
        <v>1705868.4</v>
      </c>
      <c r="J5304" s="589">
        <f t="shared" si="248"/>
        <v>0</v>
      </c>
    </row>
    <row r="5305" spans="1:10">
      <c r="A5305" s="584">
        <v>2016</v>
      </c>
      <c r="B5305" s="585" t="s">
        <v>1131</v>
      </c>
      <c r="C5305" s="585" t="s">
        <v>31</v>
      </c>
      <c r="D5305" s="586">
        <v>69528</v>
      </c>
      <c r="E5305" s="587">
        <v>22.908000000000001</v>
      </c>
      <c r="F5305" s="587">
        <f t="shared" si="246"/>
        <v>1592747.4240000001</v>
      </c>
      <c r="G5305" s="588">
        <v>3.24</v>
      </c>
      <c r="H5305" s="586">
        <v>9.1</v>
      </c>
      <c r="I5305" s="587">
        <f t="shared" si="247"/>
        <v>632704.79999999993</v>
      </c>
      <c r="J5305" s="589">
        <f t="shared" si="248"/>
        <v>0</v>
      </c>
    </row>
    <row r="5306" spans="1:10">
      <c r="A5306" s="584">
        <v>2016</v>
      </c>
      <c r="B5306" s="585" t="s">
        <v>1131</v>
      </c>
      <c r="C5306" s="585" t="s">
        <v>31</v>
      </c>
      <c r="D5306" s="586">
        <v>23377</v>
      </c>
      <c r="E5306" s="587">
        <v>23.568999999999999</v>
      </c>
      <c r="F5306" s="587">
        <f t="shared" si="246"/>
        <v>550972.51300000004</v>
      </c>
      <c r="G5306" s="588">
        <v>2.77</v>
      </c>
      <c r="H5306" s="586">
        <v>8.6999999999999993</v>
      </c>
      <c r="I5306" s="587">
        <f t="shared" si="247"/>
        <v>203379.9</v>
      </c>
      <c r="J5306" s="589">
        <f t="shared" si="248"/>
        <v>0</v>
      </c>
    </row>
    <row r="5307" spans="1:10">
      <c r="A5307" s="584">
        <v>2016</v>
      </c>
      <c r="B5307" s="585" t="s">
        <v>1131</v>
      </c>
      <c r="C5307" s="585" t="s">
        <v>31</v>
      </c>
      <c r="D5307" s="586">
        <v>9957</v>
      </c>
      <c r="E5307" s="587">
        <v>22.49</v>
      </c>
      <c r="F5307" s="587">
        <f t="shared" si="246"/>
        <v>223932.93</v>
      </c>
      <c r="G5307" s="588">
        <v>2.86</v>
      </c>
      <c r="H5307" s="586">
        <v>9.8000000000000007</v>
      </c>
      <c r="I5307" s="587">
        <f t="shared" si="247"/>
        <v>97578.6</v>
      </c>
      <c r="J5307" s="589">
        <f t="shared" si="248"/>
        <v>0</v>
      </c>
    </row>
    <row r="5308" spans="1:10">
      <c r="A5308" s="584">
        <v>2016</v>
      </c>
      <c r="B5308" s="585" t="s">
        <v>1131</v>
      </c>
      <c r="C5308" s="585" t="s">
        <v>31</v>
      </c>
      <c r="D5308" s="586">
        <v>15727</v>
      </c>
      <c r="E5308" s="587">
        <v>23.516999999999999</v>
      </c>
      <c r="F5308" s="587">
        <f t="shared" si="246"/>
        <v>369851.859</v>
      </c>
      <c r="G5308" s="588">
        <v>2.78</v>
      </c>
      <c r="H5308" s="586">
        <v>8.3000000000000007</v>
      </c>
      <c r="I5308" s="587">
        <f t="shared" si="247"/>
        <v>130534.1</v>
      </c>
      <c r="J5308" s="589">
        <f t="shared" si="248"/>
        <v>0</v>
      </c>
    </row>
    <row r="5309" spans="1:10">
      <c r="A5309" s="584">
        <v>2016</v>
      </c>
      <c r="B5309" s="585" t="s">
        <v>1131</v>
      </c>
      <c r="C5309" s="585" t="s">
        <v>31</v>
      </c>
      <c r="D5309" s="586">
        <v>12689</v>
      </c>
      <c r="E5309" s="587">
        <v>23.533999999999999</v>
      </c>
      <c r="F5309" s="587">
        <f t="shared" si="246"/>
        <v>298622.92599999998</v>
      </c>
      <c r="G5309" s="588">
        <v>2.4900000000000002</v>
      </c>
      <c r="H5309" s="586">
        <v>8.9</v>
      </c>
      <c r="I5309" s="587">
        <f t="shared" si="247"/>
        <v>112932.1</v>
      </c>
      <c r="J5309" s="589">
        <f t="shared" si="248"/>
        <v>0</v>
      </c>
    </row>
    <row r="5310" spans="1:10">
      <c r="A5310" s="584">
        <v>2016</v>
      </c>
      <c r="B5310" s="585" t="s">
        <v>1131</v>
      </c>
      <c r="C5310" s="585" t="s">
        <v>31</v>
      </c>
      <c r="D5310" s="586">
        <v>17455</v>
      </c>
      <c r="E5310" s="587">
        <v>22.768000000000001</v>
      </c>
      <c r="F5310" s="587">
        <f t="shared" si="246"/>
        <v>397415.44</v>
      </c>
      <c r="G5310" s="588">
        <v>3.06</v>
      </c>
      <c r="H5310" s="586">
        <v>8.3000000000000007</v>
      </c>
      <c r="I5310" s="587">
        <f t="shared" si="247"/>
        <v>144876.5</v>
      </c>
      <c r="J5310" s="589">
        <f t="shared" si="248"/>
        <v>0</v>
      </c>
    </row>
    <row r="5311" spans="1:10">
      <c r="A5311" s="584">
        <v>2016</v>
      </c>
      <c r="B5311" s="585" t="s">
        <v>1131</v>
      </c>
      <c r="C5311" s="585" t="s">
        <v>31</v>
      </c>
      <c r="D5311" s="586">
        <v>27706</v>
      </c>
      <c r="E5311" s="587">
        <v>22.222000000000001</v>
      </c>
      <c r="F5311" s="587">
        <f t="shared" si="246"/>
        <v>615682.73200000008</v>
      </c>
      <c r="G5311" s="588">
        <v>2.68</v>
      </c>
      <c r="H5311" s="586">
        <v>9.4</v>
      </c>
      <c r="I5311" s="587">
        <f t="shared" si="247"/>
        <v>260436.40000000002</v>
      </c>
      <c r="J5311" s="589">
        <f t="shared" si="248"/>
        <v>0</v>
      </c>
    </row>
    <row r="5312" spans="1:10">
      <c r="A5312" s="584">
        <v>2016</v>
      </c>
      <c r="B5312" s="585" t="s">
        <v>1131</v>
      </c>
      <c r="C5312" s="585" t="s">
        <v>31</v>
      </c>
      <c r="D5312" s="586">
        <v>31727</v>
      </c>
      <c r="E5312" s="587">
        <v>23.786000000000001</v>
      </c>
      <c r="F5312" s="587">
        <f t="shared" si="246"/>
        <v>754658.42200000002</v>
      </c>
      <c r="G5312" s="588">
        <v>2.52</v>
      </c>
      <c r="H5312" s="586">
        <v>8.4</v>
      </c>
      <c r="I5312" s="587">
        <f t="shared" si="247"/>
        <v>266506.8</v>
      </c>
      <c r="J5312" s="589">
        <f t="shared" si="248"/>
        <v>0</v>
      </c>
    </row>
    <row r="5313" spans="1:10">
      <c r="A5313" s="584">
        <v>2016</v>
      </c>
      <c r="B5313" s="585" t="s">
        <v>1131</v>
      </c>
      <c r="C5313" s="585" t="s">
        <v>31</v>
      </c>
      <c r="D5313" s="586">
        <v>7169</v>
      </c>
      <c r="E5313" s="587">
        <v>23.268000000000001</v>
      </c>
      <c r="F5313" s="587">
        <f t="shared" si="246"/>
        <v>166808.29200000002</v>
      </c>
      <c r="G5313" s="588">
        <v>2.85</v>
      </c>
      <c r="H5313" s="586">
        <v>8.3000000000000007</v>
      </c>
      <c r="I5313" s="587">
        <f t="shared" si="247"/>
        <v>59502.700000000004</v>
      </c>
      <c r="J5313" s="589">
        <f t="shared" si="248"/>
        <v>0</v>
      </c>
    </row>
    <row r="5314" spans="1:10">
      <c r="A5314" s="584">
        <v>2016</v>
      </c>
      <c r="B5314" s="585" t="s">
        <v>1131</v>
      </c>
      <c r="C5314" s="585" t="s">
        <v>31</v>
      </c>
      <c r="D5314" s="586">
        <v>15077</v>
      </c>
      <c r="E5314" s="587">
        <v>22.22</v>
      </c>
      <c r="F5314" s="587">
        <f t="shared" si="246"/>
        <v>335010.94</v>
      </c>
      <c r="G5314" s="588">
        <v>3.63</v>
      </c>
      <c r="H5314" s="586">
        <v>9.9</v>
      </c>
      <c r="I5314" s="587">
        <f t="shared" si="247"/>
        <v>149262.30000000002</v>
      </c>
      <c r="J5314" s="589">
        <f t="shared" si="248"/>
        <v>0</v>
      </c>
    </row>
    <row r="5315" spans="1:10">
      <c r="A5315" s="584">
        <v>2016</v>
      </c>
      <c r="B5315" s="585" t="s">
        <v>1131</v>
      </c>
      <c r="C5315" s="585" t="s">
        <v>31</v>
      </c>
      <c r="D5315" s="586">
        <v>7845</v>
      </c>
      <c r="E5315" s="587">
        <v>23.89</v>
      </c>
      <c r="F5315" s="587">
        <f t="shared" ref="F5315:F5378" si="249">E5315*D5315</f>
        <v>187417.05000000002</v>
      </c>
      <c r="G5315" s="588">
        <v>2.79</v>
      </c>
      <c r="H5315" s="586">
        <v>7.9</v>
      </c>
      <c r="I5315" s="587">
        <f t="shared" ref="I5315:I5378" si="250">H5315*D5315</f>
        <v>61975.5</v>
      </c>
      <c r="J5315" s="589">
        <f t="shared" ref="J5315:J5378" si="251">IF(B5315="LIG",1,0)</f>
        <v>0</v>
      </c>
    </row>
    <row r="5316" spans="1:10">
      <c r="A5316" s="584">
        <v>2016</v>
      </c>
      <c r="B5316" s="585" t="s">
        <v>1131</v>
      </c>
      <c r="C5316" s="585" t="s">
        <v>31</v>
      </c>
      <c r="D5316" s="586">
        <v>69223</v>
      </c>
      <c r="E5316" s="587">
        <v>23.452000000000002</v>
      </c>
      <c r="F5316" s="587">
        <f t="shared" si="249"/>
        <v>1623417.7960000001</v>
      </c>
      <c r="G5316" s="588">
        <v>2.7</v>
      </c>
      <c r="H5316" s="586">
        <v>8.1999999999999993</v>
      </c>
      <c r="I5316" s="587">
        <f t="shared" si="250"/>
        <v>567628.6</v>
      </c>
      <c r="J5316" s="589">
        <f t="shared" si="251"/>
        <v>0</v>
      </c>
    </row>
    <row r="5317" spans="1:10">
      <c r="A5317" s="584">
        <v>2016</v>
      </c>
      <c r="B5317" s="585" t="s">
        <v>1131</v>
      </c>
      <c r="C5317" s="585" t="s">
        <v>31</v>
      </c>
      <c r="D5317" s="586">
        <v>30163</v>
      </c>
      <c r="E5317" s="587">
        <v>23.702000000000002</v>
      </c>
      <c r="F5317" s="587">
        <f t="shared" si="249"/>
        <v>714923.42600000009</v>
      </c>
      <c r="G5317" s="588">
        <v>2.83</v>
      </c>
      <c r="H5317" s="586">
        <v>8.3000000000000007</v>
      </c>
      <c r="I5317" s="587">
        <f t="shared" si="250"/>
        <v>250352.90000000002</v>
      </c>
      <c r="J5317" s="589">
        <f t="shared" si="251"/>
        <v>0</v>
      </c>
    </row>
    <row r="5318" spans="1:10">
      <c r="A5318" s="584">
        <v>2016</v>
      </c>
      <c r="B5318" s="585" t="s">
        <v>1131</v>
      </c>
      <c r="C5318" s="585" t="s">
        <v>31</v>
      </c>
      <c r="D5318" s="586">
        <v>29337</v>
      </c>
      <c r="E5318" s="587">
        <v>23.512</v>
      </c>
      <c r="F5318" s="587">
        <f t="shared" si="249"/>
        <v>689771.54399999999</v>
      </c>
      <c r="G5318" s="588">
        <v>2.7</v>
      </c>
      <c r="H5318" s="586">
        <v>8</v>
      </c>
      <c r="I5318" s="587">
        <f t="shared" si="250"/>
        <v>234696</v>
      </c>
      <c r="J5318" s="589">
        <f t="shared" si="251"/>
        <v>0</v>
      </c>
    </row>
    <row r="5319" spans="1:10">
      <c r="A5319" s="584">
        <v>2016</v>
      </c>
      <c r="B5319" s="585" t="s">
        <v>1131</v>
      </c>
      <c r="C5319" s="585" t="s">
        <v>31</v>
      </c>
      <c r="D5319" s="586">
        <v>98728</v>
      </c>
      <c r="E5319" s="587">
        <v>23.384</v>
      </c>
      <c r="F5319" s="587">
        <f t="shared" si="249"/>
        <v>2308655.5520000001</v>
      </c>
      <c r="G5319" s="588">
        <v>2.79</v>
      </c>
      <c r="H5319" s="586">
        <v>6.9</v>
      </c>
      <c r="I5319" s="587">
        <f t="shared" si="250"/>
        <v>681223.20000000007</v>
      </c>
      <c r="J5319" s="589">
        <f t="shared" si="251"/>
        <v>0</v>
      </c>
    </row>
    <row r="5320" spans="1:10">
      <c r="A5320" s="584">
        <v>2016</v>
      </c>
      <c r="B5320" s="585" t="s">
        <v>1131</v>
      </c>
      <c r="C5320" s="585" t="s">
        <v>31</v>
      </c>
      <c r="D5320" s="586">
        <v>119816</v>
      </c>
      <c r="E5320" s="587">
        <v>23.488</v>
      </c>
      <c r="F5320" s="587">
        <f t="shared" si="249"/>
        <v>2814238.2080000001</v>
      </c>
      <c r="G5320" s="588">
        <v>2.89</v>
      </c>
      <c r="H5320" s="586">
        <v>8.1999999999999993</v>
      </c>
      <c r="I5320" s="587">
        <f t="shared" si="250"/>
        <v>982491.2</v>
      </c>
      <c r="J5320" s="589">
        <f t="shared" si="251"/>
        <v>0</v>
      </c>
    </row>
    <row r="5321" spans="1:10">
      <c r="A5321" s="584">
        <v>2016</v>
      </c>
      <c r="B5321" s="585" t="s">
        <v>1131</v>
      </c>
      <c r="C5321" s="585" t="s">
        <v>31</v>
      </c>
      <c r="D5321" s="586">
        <v>30917</v>
      </c>
      <c r="E5321" s="587">
        <v>23.623999999999999</v>
      </c>
      <c r="F5321" s="587">
        <f t="shared" si="249"/>
        <v>730383.20799999998</v>
      </c>
      <c r="G5321" s="588">
        <v>2.85</v>
      </c>
      <c r="H5321" s="586">
        <v>8.3000000000000007</v>
      </c>
      <c r="I5321" s="587">
        <f t="shared" si="250"/>
        <v>256611.10000000003</v>
      </c>
      <c r="J5321" s="589">
        <f t="shared" si="251"/>
        <v>0</v>
      </c>
    </row>
    <row r="5322" spans="1:10">
      <c r="A5322" s="584">
        <v>2016</v>
      </c>
      <c r="B5322" s="585" t="s">
        <v>1127</v>
      </c>
      <c r="C5322" s="585" t="s">
        <v>31</v>
      </c>
      <c r="D5322" s="586">
        <v>47892</v>
      </c>
      <c r="E5322" s="587">
        <v>17.670000000000002</v>
      </c>
      <c r="F5322" s="587">
        <f t="shared" si="249"/>
        <v>846251.64000000013</v>
      </c>
      <c r="G5322" s="588">
        <v>0.24</v>
      </c>
      <c r="H5322" s="586">
        <v>5.6</v>
      </c>
      <c r="I5322" s="587">
        <f t="shared" si="250"/>
        <v>268195.20000000001</v>
      </c>
      <c r="J5322" s="589">
        <f t="shared" si="251"/>
        <v>0</v>
      </c>
    </row>
    <row r="5323" spans="1:10">
      <c r="A5323" s="584">
        <v>2016</v>
      </c>
      <c r="B5323" s="585" t="s">
        <v>1127</v>
      </c>
      <c r="C5323" s="585" t="s">
        <v>31</v>
      </c>
      <c r="D5323" s="586">
        <v>269206</v>
      </c>
      <c r="E5323" s="587">
        <v>17.762</v>
      </c>
      <c r="F5323" s="587">
        <f t="shared" si="249"/>
        <v>4781636.9720000001</v>
      </c>
      <c r="G5323" s="588">
        <v>0.33</v>
      </c>
      <c r="H5323" s="586">
        <v>5.2</v>
      </c>
      <c r="I5323" s="587">
        <f t="shared" si="250"/>
        <v>1399871.2</v>
      </c>
      <c r="J5323" s="589">
        <f t="shared" si="251"/>
        <v>0</v>
      </c>
    </row>
    <row r="5324" spans="1:10">
      <c r="A5324" s="584">
        <v>2016</v>
      </c>
      <c r="B5324" s="585" t="s">
        <v>1127</v>
      </c>
      <c r="C5324" s="585" t="s">
        <v>31</v>
      </c>
      <c r="D5324" s="586">
        <v>79650</v>
      </c>
      <c r="E5324" s="587">
        <v>18.056000000000001</v>
      </c>
      <c r="F5324" s="587">
        <f t="shared" si="249"/>
        <v>1438160.4000000001</v>
      </c>
      <c r="G5324" s="588">
        <v>0.21</v>
      </c>
      <c r="H5324" s="586">
        <v>4.8</v>
      </c>
      <c r="I5324" s="587">
        <f t="shared" si="250"/>
        <v>382320</v>
      </c>
      <c r="J5324" s="589">
        <f t="shared" si="251"/>
        <v>0</v>
      </c>
    </row>
    <row r="5325" spans="1:10">
      <c r="A5325" s="584">
        <v>2016</v>
      </c>
      <c r="B5325" s="585" t="s">
        <v>1131</v>
      </c>
      <c r="C5325" s="585" t="s">
        <v>31</v>
      </c>
      <c r="D5325" s="586">
        <v>25145</v>
      </c>
      <c r="E5325" s="587">
        <v>23.95</v>
      </c>
      <c r="F5325" s="587">
        <f t="shared" si="249"/>
        <v>602222.75</v>
      </c>
      <c r="G5325" s="588">
        <v>3.49</v>
      </c>
      <c r="H5325" s="586">
        <v>10.199999999999999</v>
      </c>
      <c r="I5325" s="587">
        <f t="shared" si="250"/>
        <v>256478.99999999997</v>
      </c>
      <c r="J5325" s="589">
        <f t="shared" si="251"/>
        <v>0</v>
      </c>
    </row>
    <row r="5326" spans="1:10">
      <c r="A5326" s="584">
        <v>2016</v>
      </c>
      <c r="B5326" s="585" t="s">
        <v>1131</v>
      </c>
      <c r="C5326" s="585" t="s">
        <v>31</v>
      </c>
      <c r="D5326" s="586">
        <v>17475</v>
      </c>
      <c r="E5326" s="587">
        <v>24.17</v>
      </c>
      <c r="F5326" s="587">
        <f t="shared" si="249"/>
        <v>422370.75000000006</v>
      </c>
      <c r="G5326" s="588">
        <v>3.33</v>
      </c>
      <c r="H5326" s="586">
        <v>9.5</v>
      </c>
      <c r="I5326" s="587">
        <f t="shared" si="250"/>
        <v>166012.5</v>
      </c>
      <c r="J5326" s="589">
        <f t="shared" si="251"/>
        <v>0</v>
      </c>
    </row>
    <row r="5327" spans="1:10">
      <c r="A5327" s="584">
        <v>2016</v>
      </c>
      <c r="B5327" s="585" t="s">
        <v>1131</v>
      </c>
      <c r="C5327" s="585" t="s">
        <v>31</v>
      </c>
      <c r="D5327" s="586">
        <v>21852</v>
      </c>
      <c r="E5327" s="587">
        <v>24</v>
      </c>
      <c r="F5327" s="587">
        <f t="shared" si="249"/>
        <v>524448</v>
      </c>
      <c r="G5327" s="588">
        <v>3.48</v>
      </c>
      <c r="H5327" s="586">
        <v>10.199999999999999</v>
      </c>
      <c r="I5327" s="587">
        <f t="shared" si="250"/>
        <v>222890.4</v>
      </c>
      <c r="J5327" s="589">
        <f t="shared" si="251"/>
        <v>0</v>
      </c>
    </row>
    <row r="5328" spans="1:10">
      <c r="A5328" s="584">
        <v>2016</v>
      </c>
      <c r="B5328" s="585" t="s">
        <v>1131</v>
      </c>
      <c r="C5328" s="585" t="s">
        <v>31</v>
      </c>
      <c r="D5328" s="586">
        <v>10081</v>
      </c>
      <c r="E5328" s="587">
        <v>23.84</v>
      </c>
      <c r="F5328" s="587">
        <f t="shared" si="249"/>
        <v>240331.04</v>
      </c>
      <c r="G5328" s="588">
        <v>1.43</v>
      </c>
      <c r="H5328" s="586">
        <v>10.9</v>
      </c>
      <c r="I5328" s="587">
        <f t="shared" si="250"/>
        <v>109882.90000000001</v>
      </c>
      <c r="J5328" s="589">
        <f t="shared" si="251"/>
        <v>0</v>
      </c>
    </row>
    <row r="5329" spans="1:10">
      <c r="A5329" s="584">
        <v>2016</v>
      </c>
      <c r="B5329" s="585" t="s">
        <v>1131</v>
      </c>
      <c r="C5329" s="585" t="s">
        <v>31</v>
      </c>
      <c r="D5329" s="586">
        <v>3539</v>
      </c>
      <c r="E5329" s="587">
        <v>24.53</v>
      </c>
      <c r="F5329" s="587">
        <f t="shared" si="249"/>
        <v>86811.67</v>
      </c>
      <c r="G5329" s="588">
        <v>1.73</v>
      </c>
      <c r="H5329" s="586">
        <v>9.9</v>
      </c>
      <c r="I5329" s="587">
        <f t="shared" si="250"/>
        <v>35036.1</v>
      </c>
      <c r="J5329" s="589">
        <f t="shared" si="251"/>
        <v>0</v>
      </c>
    </row>
    <row r="5330" spans="1:10">
      <c r="A5330" s="584">
        <v>2016</v>
      </c>
      <c r="B5330" s="585" t="s">
        <v>1131</v>
      </c>
      <c r="C5330" s="585" t="s">
        <v>31</v>
      </c>
      <c r="D5330" s="586">
        <v>1596</v>
      </c>
      <c r="E5330" s="587">
        <v>24.44</v>
      </c>
      <c r="F5330" s="587">
        <f t="shared" si="249"/>
        <v>39006.240000000005</v>
      </c>
      <c r="G5330" s="588">
        <v>1.2</v>
      </c>
      <c r="H5330" s="586">
        <v>11.5</v>
      </c>
      <c r="I5330" s="587">
        <f t="shared" si="250"/>
        <v>18354</v>
      </c>
      <c r="J5330" s="589">
        <f t="shared" si="251"/>
        <v>0</v>
      </c>
    </row>
    <row r="5331" spans="1:10">
      <c r="A5331" s="584">
        <v>2016</v>
      </c>
      <c r="B5331" s="585" t="s">
        <v>1127</v>
      </c>
      <c r="C5331" s="585" t="s">
        <v>31</v>
      </c>
      <c r="D5331" s="586">
        <v>45167</v>
      </c>
      <c r="E5331" s="587">
        <v>17.96</v>
      </c>
      <c r="F5331" s="587">
        <f t="shared" si="249"/>
        <v>811199.32000000007</v>
      </c>
      <c r="G5331" s="588">
        <v>0.26</v>
      </c>
      <c r="H5331" s="586">
        <v>5</v>
      </c>
      <c r="I5331" s="587">
        <f t="shared" si="250"/>
        <v>225835</v>
      </c>
      <c r="J5331" s="589">
        <f t="shared" si="251"/>
        <v>0</v>
      </c>
    </row>
    <row r="5332" spans="1:10">
      <c r="A5332" s="584">
        <v>2016</v>
      </c>
      <c r="B5332" s="585" t="s">
        <v>1127</v>
      </c>
      <c r="C5332" s="585" t="s">
        <v>31</v>
      </c>
      <c r="D5332" s="586">
        <v>45259</v>
      </c>
      <c r="E5332" s="587">
        <v>16.96</v>
      </c>
      <c r="F5332" s="587">
        <f t="shared" si="249"/>
        <v>767592.64</v>
      </c>
      <c r="G5332" s="588">
        <v>0.3</v>
      </c>
      <c r="H5332" s="586">
        <v>5.7</v>
      </c>
      <c r="I5332" s="587">
        <f t="shared" si="250"/>
        <v>257976.30000000002</v>
      </c>
      <c r="J5332" s="589">
        <f t="shared" si="251"/>
        <v>0</v>
      </c>
    </row>
    <row r="5333" spans="1:10">
      <c r="A5333" s="584">
        <v>2016</v>
      </c>
      <c r="B5333" s="585" t="s">
        <v>1127</v>
      </c>
      <c r="C5333" s="585" t="s">
        <v>31</v>
      </c>
      <c r="D5333" s="586">
        <v>90559</v>
      </c>
      <c r="E5333" s="587">
        <v>16.829999999999998</v>
      </c>
      <c r="F5333" s="587">
        <f t="shared" si="249"/>
        <v>1524107.9699999997</v>
      </c>
      <c r="G5333" s="588">
        <v>0.31</v>
      </c>
      <c r="H5333" s="586">
        <v>5.7</v>
      </c>
      <c r="I5333" s="587">
        <f t="shared" si="250"/>
        <v>516186.3</v>
      </c>
      <c r="J5333" s="589">
        <f t="shared" si="251"/>
        <v>0</v>
      </c>
    </row>
    <row r="5334" spans="1:10">
      <c r="A5334" s="584">
        <v>2016</v>
      </c>
      <c r="B5334" s="585" t="s">
        <v>1131</v>
      </c>
      <c r="C5334" s="585" t="s">
        <v>31</v>
      </c>
      <c r="D5334" s="586">
        <v>11145</v>
      </c>
      <c r="E5334" s="587">
        <v>25</v>
      </c>
      <c r="F5334" s="587">
        <f t="shared" si="249"/>
        <v>278625</v>
      </c>
      <c r="G5334" s="588">
        <v>0.8</v>
      </c>
      <c r="H5334" s="586">
        <v>10.6</v>
      </c>
      <c r="I5334" s="587">
        <f t="shared" si="250"/>
        <v>118137</v>
      </c>
      <c r="J5334" s="589">
        <f t="shared" si="251"/>
        <v>0</v>
      </c>
    </row>
    <row r="5335" spans="1:10">
      <c r="A5335" s="584">
        <v>2016</v>
      </c>
      <c r="B5335" s="585" t="s">
        <v>1131</v>
      </c>
      <c r="C5335" s="585" t="s">
        <v>31</v>
      </c>
      <c r="D5335" s="586">
        <v>15352</v>
      </c>
      <c r="E5335" s="587">
        <v>26.44</v>
      </c>
      <c r="F5335" s="587">
        <f t="shared" si="249"/>
        <v>405906.88</v>
      </c>
      <c r="G5335" s="588">
        <v>2.82</v>
      </c>
      <c r="H5335" s="586">
        <v>7.3</v>
      </c>
      <c r="I5335" s="587">
        <f t="shared" si="250"/>
        <v>112069.59999999999</v>
      </c>
      <c r="J5335" s="589">
        <f t="shared" si="251"/>
        <v>0</v>
      </c>
    </row>
    <row r="5336" spans="1:10">
      <c r="A5336" s="584">
        <v>2016</v>
      </c>
      <c r="B5336" s="585" t="s">
        <v>1131</v>
      </c>
      <c r="C5336" s="585" t="s">
        <v>31</v>
      </c>
      <c r="D5336" s="586">
        <v>8779</v>
      </c>
      <c r="E5336" s="587">
        <v>26.21</v>
      </c>
      <c r="F5336" s="587">
        <f t="shared" si="249"/>
        <v>230097.59</v>
      </c>
      <c r="G5336" s="588">
        <v>2.78</v>
      </c>
      <c r="H5336" s="586">
        <v>7.8</v>
      </c>
      <c r="I5336" s="587">
        <f t="shared" si="250"/>
        <v>68476.2</v>
      </c>
      <c r="J5336" s="589">
        <f t="shared" si="251"/>
        <v>0</v>
      </c>
    </row>
    <row r="5337" spans="1:10">
      <c r="A5337" s="584">
        <v>2016</v>
      </c>
      <c r="B5337" s="585" t="s">
        <v>1131</v>
      </c>
      <c r="C5337" s="585" t="s">
        <v>31</v>
      </c>
      <c r="D5337" s="586">
        <v>15335</v>
      </c>
      <c r="E5337" s="587">
        <v>26.32</v>
      </c>
      <c r="F5337" s="587">
        <f t="shared" si="249"/>
        <v>403617.2</v>
      </c>
      <c r="G5337" s="588">
        <v>2.68</v>
      </c>
      <c r="H5337" s="586">
        <v>7.8</v>
      </c>
      <c r="I5337" s="587">
        <f t="shared" si="250"/>
        <v>119613</v>
      </c>
      <c r="J5337" s="589">
        <f t="shared" si="251"/>
        <v>0</v>
      </c>
    </row>
    <row r="5338" spans="1:10">
      <c r="A5338" s="584">
        <v>2016</v>
      </c>
      <c r="B5338" s="585" t="s">
        <v>1131</v>
      </c>
      <c r="C5338" s="585" t="s">
        <v>31</v>
      </c>
      <c r="D5338" s="586">
        <v>15098</v>
      </c>
      <c r="E5338" s="587">
        <v>26.45</v>
      </c>
      <c r="F5338" s="587">
        <f t="shared" si="249"/>
        <v>399342.1</v>
      </c>
      <c r="G5338" s="588">
        <v>2.2200000000000002</v>
      </c>
      <c r="H5338" s="586">
        <v>7.1</v>
      </c>
      <c r="I5338" s="587">
        <f t="shared" si="250"/>
        <v>107195.79999999999</v>
      </c>
      <c r="J5338" s="589">
        <f t="shared" si="251"/>
        <v>0</v>
      </c>
    </row>
    <row r="5339" spans="1:10">
      <c r="A5339" s="584">
        <v>2016</v>
      </c>
      <c r="B5339" s="585" t="s">
        <v>1131</v>
      </c>
      <c r="C5339" s="585" t="s">
        <v>31</v>
      </c>
      <c r="D5339" s="586">
        <v>9316</v>
      </c>
      <c r="E5339" s="587">
        <v>25.98</v>
      </c>
      <c r="F5339" s="587">
        <f t="shared" si="249"/>
        <v>242029.68</v>
      </c>
      <c r="G5339" s="588">
        <v>3</v>
      </c>
      <c r="H5339" s="586">
        <v>8.1</v>
      </c>
      <c r="I5339" s="587">
        <f t="shared" si="250"/>
        <v>75459.599999999991</v>
      </c>
      <c r="J5339" s="589">
        <f t="shared" si="251"/>
        <v>0</v>
      </c>
    </row>
    <row r="5340" spans="1:10">
      <c r="A5340" s="584">
        <v>2016</v>
      </c>
      <c r="B5340" s="585" t="s">
        <v>1131</v>
      </c>
      <c r="C5340" s="585" t="s">
        <v>31</v>
      </c>
      <c r="D5340" s="586">
        <v>106820</v>
      </c>
      <c r="E5340" s="587">
        <v>25.96</v>
      </c>
      <c r="F5340" s="587">
        <f t="shared" si="249"/>
        <v>2773047.2</v>
      </c>
      <c r="G5340" s="588">
        <v>2.65</v>
      </c>
      <c r="H5340" s="586">
        <v>7.7</v>
      </c>
      <c r="I5340" s="587">
        <f t="shared" si="250"/>
        <v>822514</v>
      </c>
      <c r="J5340" s="589">
        <f t="shared" si="251"/>
        <v>0</v>
      </c>
    </row>
    <row r="5341" spans="1:10">
      <c r="A5341" s="584">
        <v>2016</v>
      </c>
      <c r="B5341" s="585" t="s">
        <v>1131</v>
      </c>
      <c r="C5341" s="585" t="s">
        <v>31</v>
      </c>
      <c r="D5341" s="586">
        <v>131811</v>
      </c>
      <c r="E5341" s="587">
        <v>21.24</v>
      </c>
      <c r="F5341" s="587">
        <f t="shared" si="249"/>
        <v>2799665.6399999997</v>
      </c>
      <c r="G5341" s="588">
        <v>0.49</v>
      </c>
      <c r="H5341" s="586">
        <v>6.7</v>
      </c>
      <c r="I5341" s="587">
        <f t="shared" si="250"/>
        <v>883133.70000000007</v>
      </c>
      <c r="J5341" s="589">
        <f t="shared" si="251"/>
        <v>0</v>
      </c>
    </row>
    <row r="5342" spans="1:10">
      <c r="A5342" s="584">
        <v>2016</v>
      </c>
      <c r="B5342" s="585" t="s">
        <v>1127</v>
      </c>
      <c r="C5342" s="585" t="s">
        <v>31</v>
      </c>
      <c r="D5342" s="586">
        <v>15930</v>
      </c>
      <c r="E5342" s="587">
        <v>18.186</v>
      </c>
      <c r="F5342" s="587">
        <f t="shared" si="249"/>
        <v>289702.98</v>
      </c>
      <c r="G5342" s="588">
        <v>0.26</v>
      </c>
      <c r="H5342" s="586">
        <v>4.8</v>
      </c>
      <c r="I5342" s="587">
        <f t="shared" si="250"/>
        <v>76464</v>
      </c>
      <c r="J5342" s="589">
        <f t="shared" si="251"/>
        <v>0</v>
      </c>
    </row>
    <row r="5343" spans="1:10">
      <c r="A5343" s="584">
        <v>2016</v>
      </c>
      <c r="B5343" s="585" t="s">
        <v>1127</v>
      </c>
      <c r="C5343" s="585" t="s">
        <v>31</v>
      </c>
      <c r="D5343" s="586">
        <v>47421</v>
      </c>
      <c r="E5343" s="587">
        <v>17.824999999999999</v>
      </c>
      <c r="F5343" s="587">
        <f t="shared" si="249"/>
        <v>845279.32499999995</v>
      </c>
      <c r="G5343" s="588">
        <v>0.2</v>
      </c>
      <c r="H5343" s="586">
        <v>5.3</v>
      </c>
      <c r="I5343" s="587">
        <f t="shared" si="250"/>
        <v>251331.3</v>
      </c>
      <c r="J5343" s="589">
        <f t="shared" si="251"/>
        <v>0</v>
      </c>
    </row>
    <row r="5344" spans="1:10">
      <c r="A5344" s="584">
        <v>2016</v>
      </c>
      <c r="B5344" s="585" t="s">
        <v>1127</v>
      </c>
      <c r="C5344" s="585" t="s">
        <v>31</v>
      </c>
      <c r="D5344" s="586">
        <v>15893</v>
      </c>
      <c r="E5344" s="587">
        <v>17.783999999999999</v>
      </c>
      <c r="F5344" s="587">
        <f t="shared" si="249"/>
        <v>282641.11199999996</v>
      </c>
      <c r="G5344" s="588">
        <v>0.3</v>
      </c>
      <c r="H5344" s="586">
        <v>4.9000000000000004</v>
      </c>
      <c r="I5344" s="587">
        <f t="shared" si="250"/>
        <v>77875.700000000012</v>
      </c>
      <c r="J5344" s="589">
        <f t="shared" si="251"/>
        <v>0</v>
      </c>
    </row>
    <row r="5345" spans="1:10">
      <c r="A5345" s="584">
        <v>2016</v>
      </c>
      <c r="B5345" s="585" t="s">
        <v>1127</v>
      </c>
      <c r="C5345" s="585" t="s">
        <v>31</v>
      </c>
      <c r="D5345" s="586">
        <v>15947</v>
      </c>
      <c r="E5345" s="587">
        <v>17.559999999999999</v>
      </c>
      <c r="F5345" s="587">
        <f t="shared" si="249"/>
        <v>280029.32</v>
      </c>
      <c r="G5345" s="588">
        <v>0.24</v>
      </c>
      <c r="H5345" s="586">
        <v>7.1</v>
      </c>
      <c r="I5345" s="587">
        <f t="shared" si="250"/>
        <v>113223.7</v>
      </c>
      <c r="J5345" s="589">
        <f t="shared" si="251"/>
        <v>0</v>
      </c>
    </row>
    <row r="5346" spans="1:10">
      <c r="A5346" s="584">
        <v>2016</v>
      </c>
      <c r="B5346" s="585" t="s">
        <v>1131</v>
      </c>
      <c r="C5346" s="585" t="s">
        <v>31</v>
      </c>
      <c r="D5346" s="586">
        <v>23788</v>
      </c>
      <c r="E5346" s="587">
        <v>25.108000000000001</v>
      </c>
      <c r="F5346" s="587">
        <f t="shared" si="249"/>
        <v>597269.10400000005</v>
      </c>
      <c r="G5346" s="588">
        <v>0.7</v>
      </c>
      <c r="H5346" s="586">
        <v>11.3</v>
      </c>
      <c r="I5346" s="587">
        <f t="shared" si="250"/>
        <v>268804.40000000002</v>
      </c>
      <c r="J5346" s="589">
        <f t="shared" si="251"/>
        <v>0</v>
      </c>
    </row>
    <row r="5347" spans="1:10">
      <c r="A5347" s="584">
        <v>2016</v>
      </c>
      <c r="B5347" s="585" t="s">
        <v>1127</v>
      </c>
      <c r="C5347" s="585" t="s">
        <v>31</v>
      </c>
      <c r="D5347" s="586">
        <v>30582</v>
      </c>
      <c r="E5347" s="587">
        <v>18.366</v>
      </c>
      <c r="F5347" s="587">
        <f t="shared" si="249"/>
        <v>561669.01199999999</v>
      </c>
      <c r="G5347" s="588">
        <v>0.28999999999999998</v>
      </c>
      <c r="H5347" s="586">
        <v>4.9000000000000004</v>
      </c>
      <c r="I5347" s="587">
        <f t="shared" si="250"/>
        <v>149851.80000000002</v>
      </c>
      <c r="J5347" s="589">
        <f t="shared" si="251"/>
        <v>0</v>
      </c>
    </row>
    <row r="5348" spans="1:10">
      <c r="A5348" s="584">
        <v>2016</v>
      </c>
      <c r="B5348" s="585" t="s">
        <v>1127</v>
      </c>
      <c r="C5348" s="585" t="s">
        <v>31</v>
      </c>
      <c r="D5348" s="586">
        <v>79793</v>
      </c>
      <c r="E5348" s="587">
        <v>17.675999999999998</v>
      </c>
      <c r="F5348" s="587">
        <f t="shared" si="249"/>
        <v>1410421.068</v>
      </c>
      <c r="G5348" s="588">
        <v>0.22</v>
      </c>
      <c r="H5348" s="586">
        <v>5.8</v>
      </c>
      <c r="I5348" s="587">
        <f t="shared" si="250"/>
        <v>462799.39999999997</v>
      </c>
      <c r="J5348" s="589">
        <f t="shared" si="251"/>
        <v>0</v>
      </c>
    </row>
    <row r="5349" spans="1:10">
      <c r="A5349" s="584">
        <v>2016</v>
      </c>
      <c r="B5349" s="585" t="s">
        <v>1127</v>
      </c>
      <c r="C5349" s="585" t="s">
        <v>31</v>
      </c>
      <c r="D5349" s="586">
        <v>79352</v>
      </c>
      <c r="E5349" s="587">
        <v>17.466999999999999</v>
      </c>
      <c r="F5349" s="587">
        <f t="shared" si="249"/>
        <v>1386041.3839999998</v>
      </c>
      <c r="G5349" s="588">
        <v>0.19</v>
      </c>
      <c r="H5349" s="586">
        <v>4.5</v>
      </c>
      <c r="I5349" s="587">
        <f t="shared" si="250"/>
        <v>357084</v>
      </c>
      <c r="J5349" s="589">
        <f t="shared" si="251"/>
        <v>0</v>
      </c>
    </row>
    <row r="5350" spans="1:10">
      <c r="A5350" s="584">
        <v>2016</v>
      </c>
      <c r="B5350" s="585" t="s">
        <v>1127</v>
      </c>
      <c r="C5350" s="585" t="s">
        <v>31</v>
      </c>
      <c r="D5350" s="586">
        <v>31794</v>
      </c>
      <c r="E5350" s="587">
        <v>18.068999999999999</v>
      </c>
      <c r="F5350" s="587">
        <f t="shared" si="249"/>
        <v>574485.78599999996</v>
      </c>
      <c r="G5350" s="588">
        <v>0.27</v>
      </c>
      <c r="H5350" s="586">
        <v>4.9000000000000004</v>
      </c>
      <c r="I5350" s="587">
        <f t="shared" si="250"/>
        <v>155790.6</v>
      </c>
      <c r="J5350" s="589">
        <f t="shared" si="251"/>
        <v>0</v>
      </c>
    </row>
    <row r="5351" spans="1:10">
      <c r="A5351" s="584">
        <v>2016</v>
      </c>
      <c r="B5351" s="585" t="s">
        <v>1127</v>
      </c>
      <c r="C5351" s="585" t="s">
        <v>31</v>
      </c>
      <c r="D5351" s="586">
        <v>15897</v>
      </c>
      <c r="E5351" s="587">
        <v>17.917999999999999</v>
      </c>
      <c r="F5351" s="587">
        <f t="shared" si="249"/>
        <v>284842.446</v>
      </c>
      <c r="G5351" s="588">
        <v>0.18</v>
      </c>
      <c r="H5351" s="586">
        <v>4.9000000000000004</v>
      </c>
      <c r="I5351" s="587">
        <f t="shared" si="250"/>
        <v>77895.3</v>
      </c>
      <c r="J5351" s="589">
        <f t="shared" si="251"/>
        <v>0</v>
      </c>
    </row>
    <row r="5352" spans="1:10">
      <c r="A5352" s="584">
        <v>2016</v>
      </c>
      <c r="B5352" s="585" t="s">
        <v>1127</v>
      </c>
      <c r="C5352" s="585" t="s">
        <v>31</v>
      </c>
      <c r="D5352" s="586">
        <v>15882</v>
      </c>
      <c r="E5352" s="587">
        <v>17.891999999999999</v>
      </c>
      <c r="F5352" s="587">
        <f t="shared" si="249"/>
        <v>284160.74400000001</v>
      </c>
      <c r="G5352" s="588">
        <v>0.32</v>
      </c>
      <c r="H5352" s="586">
        <v>4.5</v>
      </c>
      <c r="I5352" s="587">
        <f t="shared" si="250"/>
        <v>71469</v>
      </c>
      <c r="J5352" s="589">
        <f t="shared" si="251"/>
        <v>0</v>
      </c>
    </row>
    <row r="5353" spans="1:10">
      <c r="A5353" s="584">
        <v>2016</v>
      </c>
      <c r="B5353" s="585" t="s">
        <v>1127</v>
      </c>
      <c r="C5353" s="585" t="s">
        <v>31</v>
      </c>
      <c r="D5353" s="586">
        <v>15860</v>
      </c>
      <c r="E5353" s="587">
        <v>17.8</v>
      </c>
      <c r="F5353" s="587">
        <f t="shared" si="249"/>
        <v>282308</v>
      </c>
      <c r="G5353" s="588">
        <v>0.4</v>
      </c>
      <c r="H5353" s="586">
        <v>5.4</v>
      </c>
      <c r="I5353" s="587">
        <f t="shared" si="250"/>
        <v>85644</v>
      </c>
      <c r="J5353" s="589">
        <f t="shared" si="251"/>
        <v>0</v>
      </c>
    </row>
    <row r="5354" spans="1:10">
      <c r="A5354" s="584">
        <v>2016</v>
      </c>
      <c r="B5354" s="585" t="s">
        <v>1127</v>
      </c>
      <c r="C5354" s="585" t="s">
        <v>31</v>
      </c>
      <c r="D5354" s="586">
        <v>15857</v>
      </c>
      <c r="E5354" s="587">
        <v>17.634</v>
      </c>
      <c r="F5354" s="587">
        <f t="shared" si="249"/>
        <v>279622.33799999999</v>
      </c>
      <c r="G5354" s="588">
        <v>0.25</v>
      </c>
      <c r="H5354" s="586">
        <v>5.6</v>
      </c>
      <c r="I5354" s="587">
        <f t="shared" si="250"/>
        <v>88799.2</v>
      </c>
      <c r="J5354" s="589">
        <f t="shared" si="251"/>
        <v>0</v>
      </c>
    </row>
    <row r="5355" spans="1:10">
      <c r="A5355" s="584">
        <v>2016</v>
      </c>
      <c r="B5355" s="585" t="s">
        <v>1131</v>
      </c>
      <c r="C5355" s="585" t="s">
        <v>31</v>
      </c>
      <c r="D5355" s="586">
        <v>22540</v>
      </c>
      <c r="E5355" s="587">
        <v>26.253</v>
      </c>
      <c r="F5355" s="587">
        <f t="shared" si="249"/>
        <v>591742.62</v>
      </c>
      <c r="G5355" s="588">
        <v>1.56</v>
      </c>
      <c r="H5355" s="586">
        <v>8</v>
      </c>
      <c r="I5355" s="587">
        <f t="shared" si="250"/>
        <v>180320</v>
      </c>
      <c r="J5355" s="589">
        <f t="shared" si="251"/>
        <v>0</v>
      </c>
    </row>
    <row r="5356" spans="1:10">
      <c r="A5356" s="584">
        <v>2016</v>
      </c>
      <c r="B5356" s="585" t="s">
        <v>1127</v>
      </c>
      <c r="C5356" s="585" t="s">
        <v>31</v>
      </c>
      <c r="D5356" s="586">
        <v>44599</v>
      </c>
      <c r="E5356" s="587">
        <v>17.687000000000001</v>
      </c>
      <c r="F5356" s="587">
        <f t="shared" si="249"/>
        <v>788822.51300000004</v>
      </c>
      <c r="G5356" s="588">
        <v>0.21</v>
      </c>
      <c r="H5356" s="586">
        <v>5.4</v>
      </c>
      <c r="I5356" s="587">
        <f t="shared" si="250"/>
        <v>240834.6</v>
      </c>
      <c r="J5356" s="589">
        <f t="shared" si="251"/>
        <v>0</v>
      </c>
    </row>
    <row r="5357" spans="1:10">
      <c r="A5357" s="584">
        <v>2016</v>
      </c>
      <c r="B5357" s="585" t="s">
        <v>1131</v>
      </c>
      <c r="C5357" s="585" t="s">
        <v>31</v>
      </c>
      <c r="D5357" s="586">
        <v>15599</v>
      </c>
      <c r="E5357" s="587">
        <v>25.893999999999998</v>
      </c>
      <c r="F5357" s="587">
        <f t="shared" si="249"/>
        <v>403920.50599999999</v>
      </c>
      <c r="G5357" s="588">
        <v>2.52</v>
      </c>
      <c r="H5357" s="586">
        <v>7.7</v>
      </c>
      <c r="I5357" s="587">
        <f t="shared" si="250"/>
        <v>120112.3</v>
      </c>
      <c r="J5357" s="589">
        <f t="shared" si="251"/>
        <v>0</v>
      </c>
    </row>
    <row r="5358" spans="1:10">
      <c r="A5358" s="584">
        <v>2016</v>
      </c>
      <c r="B5358" s="585" t="s">
        <v>1127</v>
      </c>
      <c r="C5358" s="585" t="s">
        <v>31</v>
      </c>
      <c r="D5358" s="586">
        <v>47334</v>
      </c>
      <c r="E5358" s="587">
        <v>17.8</v>
      </c>
      <c r="F5358" s="587">
        <f t="shared" si="249"/>
        <v>842545.20000000007</v>
      </c>
      <c r="G5358" s="588">
        <v>0.25</v>
      </c>
      <c r="H5358" s="586">
        <v>5.3</v>
      </c>
      <c r="I5358" s="587">
        <f t="shared" si="250"/>
        <v>250870.19999999998</v>
      </c>
      <c r="J5358" s="589">
        <f t="shared" si="251"/>
        <v>0</v>
      </c>
    </row>
    <row r="5359" spans="1:10">
      <c r="A5359" s="584">
        <v>2016</v>
      </c>
      <c r="B5359" s="585" t="s">
        <v>1127</v>
      </c>
      <c r="C5359" s="585" t="s">
        <v>31</v>
      </c>
      <c r="D5359" s="586">
        <v>47442</v>
      </c>
      <c r="E5359" s="587">
        <v>17.789000000000001</v>
      </c>
      <c r="F5359" s="587">
        <f t="shared" si="249"/>
        <v>843945.73800000001</v>
      </c>
      <c r="G5359" s="588">
        <v>0.25</v>
      </c>
      <c r="H5359" s="586">
        <v>5.4</v>
      </c>
      <c r="I5359" s="587">
        <f t="shared" si="250"/>
        <v>256186.80000000002</v>
      </c>
      <c r="J5359" s="589">
        <f t="shared" si="251"/>
        <v>0</v>
      </c>
    </row>
    <row r="5360" spans="1:10">
      <c r="A5360" s="584">
        <v>2016</v>
      </c>
      <c r="B5360" s="585" t="s">
        <v>1127</v>
      </c>
      <c r="C5360" s="585" t="s">
        <v>31</v>
      </c>
      <c r="D5360" s="586">
        <v>74430</v>
      </c>
      <c r="E5360" s="587">
        <v>17.645</v>
      </c>
      <c r="F5360" s="587">
        <f t="shared" si="249"/>
        <v>1313317.3499999999</v>
      </c>
      <c r="G5360" s="588">
        <v>0.18</v>
      </c>
      <c r="H5360" s="586">
        <v>4.4000000000000004</v>
      </c>
      <c r="I5360" s="587">
        <f t="shared" si="250"/>
        <v>327492</v>
      </c>
      <c r="J5360" s="589">
        <f t="shared" si="251"/>
        <v>0</v>
      </c>
    </row>
    <row r="5361" spans="1:10">
      <c r="A5361" s="584">
        <v>2016</v>
      </c>
      <c r="B5361" s="585" t="s">
        <v>1127</v>
      </c>
      <c r="C5361" s="585" t="s">
        <v>31</v>
      </c>
      <c r="D5361" s="586">
        <v>88369</v>
      </c>
      <c r="E5361" s="587">
        <v>17.702999999999999</v>
      </c>
      <c r="F5361" s="587">
        <f t="shared" si="249"/>
        <v>1564396.4069999999</v>
      </c>
      <c r="G5361" s="588">
        <v>0.2</v>
      </c>
      <c r="H5361" s="586">
        <v>5.5</v>
      </c>
      <c r="I5361" s="587">
        <f t="shared" si="250"/>
        <v>486029.5</v>
      </c>
      <c r="J5361" s="589">
        <f t="shared" si="251"/>
        <v>0</v>
      </c>
    </row>
    <row r="5362" spans="1:10">
      <c r="A5362" s="584">
        <v>2016</v>
      </c>
      <c r="B5362" s="585" t="s">
        <v>1127</v>
      </c>
      <c r="C5362" s="585" t="s">
        <v>31</v>
      </c>
      <c r="D5362" s="586">
        <v>31617</v>
      </c>
      <c r="E5362" s="587">
        <v>17.638999999999999</v>
      </c>
      <c r="F5362" s="587">
        <f t="shared" si="249"/>
        <v>557692.26300000004</v>
      </c>
      <c r="G5362" s="588">
        <v>0.18</v>
      </c>
      <c r="H5362" s="586">
        <v>4.3</v>
      </c>
      <c r="I5362" s="587">
        <f t="shared" si="250"/>
        <v>135953.1</v>
      </c>
      <c r="J5362" s="589">
        <f t="shared" si="251"/>
        <v>0</v>
      </c>
    </row>
    <row r="5363" spans="1:10">
      <c r="A5363" s="584">
        <v>2016</v>
      </c>
      <c r="B5363" s="585" t="s">
        <v>1127</v>
      </c>
      <c r="C5363" s="585" t="s">
        <v>31</v>
      </c>
      <c r="D5363" s="586">
        <v>15645</v>
      </c>
      <c r="E5363" s="587">
        <v>18.100000000000001</v>
      </c>
      <c r="F5363" s="587">
        <f t="shared" si="249"/>
        <v>283174.5</v>
      </c>
      <c r="G5363" s="588">
        <v>0.23</v>
      </c>
      <c r="H5363" s="586">
        <v>4.7</v>
      </c>
      <c r="I5363" s="587">
        <f t="shared" si="250"/>
        <v>73531.5</v>
      </c>
      <c r="J5363" s="589">
        <f t="shared" si="251"/>
        <v>0</v>
      </c>
    </row>
    <row r="5364" spans="1:10">
      <c r="A5364" s="584">
        <v>2016</v>
      </c>
      <c r="B5364" s="585" t="s">
        <v>1127</v>
      </c>
      <c r="C5364" s="585" t="s">
        <v>31</v>
      </c>
      <c r="D5364" s="586">
        <v>31539</v>
      </c>
      <c r="E5364" s="587">
        <v>17.899999999999999</v>
      </c>
      <c r="F5364" s="587">
        <f t="shared" si="249"/>
        <v>564548.1</v>
      </c>
      <c r="G5364" s="588">
        <v>0.34</v>
      </c>
      <c r="H5364" s="586">
        <v>5</v>
      </c>
      <c r="I5364" s="587">
        <f t="shared" si="250"/>
        <v>157695</v>
      </c>
      <c r="J5364" s="589">
        <f t="shared" si="251"/>
        <v>0</v>
      </c>
    </row>
    <row r="5365" spans="1:10">
      <c r="A5365" s="584">
        <v>2016</v>
      </c>
      <c r="B5365" s="585" t="s">
        <v>1131</v>
      </c>
      <c r="C5365" s="585" t="s">
        <v>31</v>
      </c>
      <c r="D5365" s="586">
        <v>83818</v>
      </c>
      <c r="E5365" s="587">
        <v>25.952999999999999</v>
      </c>
      <c r="F5365" s="587">
        <f t="shared" si="249"/>
        <v>2175328.554</v>
      </c>
      <c r="G5365" s="588">
        <v>2.4900000000000002</v>
      </c>
      <c r="H5365" s="586">
        <v>7.7</v>
      </c>
      <c r="I5365" s="587">
        <f t="shared" si="250"/>
        <v>645398.6</v>
      </c>
      <c r="J5365" s="589">
        <f t="shared" si="251"/>
        <v>0</v>
      </c>
    </row>
    <row r="5366" spans="1:10">
      <c r="A5366" s="584">
        <v>2016</v>
      </c>
      <c r="B5366" s="585" t="s">
        <v>1127</v>
      </c>
      <c r="C5366" s="585" t="s">
        <v>31</v>
      </c>
      <c r="D5366" s="586">
        <v>62265</v>
      </c>
      <c r="E5366" s="587">
        <v>17.873000000000001</v>
      </c>
      <c r="F5366" s="587">
        <f t="shared" si="249"/>
        <v>1112862.345</v>
      </c>
      <c r="G5366" s="588">
        <v>0.24</v>
      </c>
      <c r="H5366" s="586">
        <v>5.2</v>
      </c>
      <c r="I5366" s="587">
        <f t="shared" si="250"/>
        <v>323778</v>
      </c>
      <c r="J5366" s="589">
        <f t="shared" si="251"/>
        <v>0</v>
      </c>
    </row>
    <row r="5367" spans="1:10">
      <c r="A5367" s="584">
        <v>2016</v>
      </c>
      <c r="B5367" s="585" t="s">
        <v>1127</v>
      </c>
      <c r="C5367" s="585" t="s">
        <v>31</v>
      </c>
      <c r="D5367" s="586">
        <v>95567</v>
      </c>
      <c r="E5367" s="587">
        <v>18.006</v>
      </c>
      <c r="F5367" s="587">
        <f t="shared" si="249"/>
        <v>1720779.402</v>
      </c>
      <c r="G5367" s="588">
        <v>0.24</v>
      </c>
      <c r="H5367" s="586">
        <v>5.0999999999999996</v>
      </c>
      <c r="I5367" s="587">
        <f t="shared" si="250"/>
        <v>487391.69999999995</v>
      </c>
      <c r="J5367" s="589">
        <f t="shared" si="251"/>
        <v>0</v>
      </c>
    </row>
    <row r="5368" spans="1:10">
      <c r="A5368" s="584">
        <v>2016</v>
      </c>
      <c r="B5368" s="585" t="s">
        <v>1127</v>
      </c>
      <c r="C5368" s="585" t="s">
        <v>31</v>
      </c>
      <c r="D5368" s="586">
        <v>30863</v>
      </c>
      <c r="E5368" s="587">
        <v>17.5</v>
      </c>
      <c r="F5368" s="587">
        <f t="shared" si="249"/>
        <v>540102.5</v>
      </c>
      <c r="G5368" s="588">
        <v>0.2</v>
      </c>
      <c r="H5368" s="586">
        <v>4.2</v>
      </c>
      <c r="I5368" s="587">
        <f t="shared" si="250"/>
        <v>129624.6</v>
      </c>
      <c r="J5368" s="589">
        <f t="shared" si="251"/>
        <v>0</v>
      </c>
    </row>
    <row r="5369" spans="1:10">
      <c r="A5369" s="584">
        <v>2016</v>
      </c>
      <c r="B5369" s="585" t="s">
        <v>1127</v>
      </c>
      <c r="C5369" s="585" t="s">
        <v>31</v>
      </c>
      <c r="D5369" s="586">
        <v>14872</v>
      </c>
      <c r="E5369" s="587">
        <v>18.100000000000001</v>
      </c>
      <c r="F5369" s="587">
        <f t="shared" si="249"/>
        <v>269183.2</v>
      </c>
      <c r="G5369" s="588">
        <v>0.28999999999999998</v>
      </c>
      <c r="H5369" s="586">
        <v>4.7</v>
      </c>
      <c r="I5369" s="587">
        <f t="shared" si="250"/>
        <v>69898.400000000009</v>
      </c>
      <c r="J5369" s="589">
        <f t="shared" si="251"/>
        <v>0</v>
      </c>
    </row>
    <row r="5370" spans="1:10">
      <c r="A5370" s="584">
        <v>2016</v>
      </c>
      <c r="B5370" s="585" t="s">
        <v>1127</v>
      </c>
      <c r="C5370" s="585" t="s">
        <v>31</v>
      </c>
      <c r="D5370" s="586">
        <v>15533</v>
      </c>
      <c r="E5370" s="587">
        <v>17.7</v>
      </c>
      <c r="F5370" s="587">
        <f t="shared" si="249"/>
        <v>274934.09999999998</v>
      </c>
      <c r="G5370" s="588">
        <v>0.2</v>
      </c>
      <c r="H5370" s="586">
        <v>5.7</v>
      </c>
      <c r="I5370" s="587">
        <f t="shared" si="250"/>
        <v>88538.1</v>
      </c>
      <c r="J5370" s="589">
        <f t="shared" si="251"/>
        <v>0</v>
      </c>
    </row>
    <row r="5371" spans="1:10">
      <c r="A5371" s="584">
        <v>2016</v>
      </c>
      <c r="B5371" s="585" t="s">
        <v>1127</v>
      </c>
      <c r="C5371" s="585" t="s">
        <v>31</v>
      </c>
      <c r="D5371" s="586">
        <v>15601</v>
      </c>
      <c r="E5371" s="587">
        <v>17.7</v>
      </c>
      <c r="F5371" s="587">
        <f t="shared" si="249"/>
        <v>276137.7</v>
      </c>
      <c r="G5371" s="588">
        <v>0.34</v>
      </c>
      <c r="H5371" s="586">
        <v>5.4</v>
      </c>
      <c r="I5371" s="587">
        <f t="shared" si="250"/>
        <v>84245.400000000009</v>
      </c>
      <c r="J5371" s="589">
        <f t="shared" si="251"/>
        <v>0</v>
      </c>
    </row>
    <row r="5372" spans="1:10">
      <c r="A5372" s="584">
        <v>2016</v>
      </c>
      <c r="B5372" s="585" t="s">
        <v>1131</v>
      </c>
      <c r="C5372" s="585" t="s">
        <v>31</v>
      </c>
      <c r="D5372" s="586">
        <v>31248</v>
      </c>
      <c r="E5372" s="587">
        <v>25.9</v>
      </c>
      <c r="F5372" s="587">
        <f t="shared" si="249"/>
        <v>809323.2</v>
      </c>
      <c r="G5372" s="588">
        <v>2.77</v>
      </c>
      <c r="H5372" s="586">
        <v>7.9</v>
      </c>
      <c r="I5372" s="587">
        <f t="shared" si="250"/>
        <v>246859.2</v>
      </c>
      <c r="J5372" s="589">
        <f t="shared" si="251"/>
        <v>0</v>
      </c>
    </row>
    <row r="5373" spans="1:10">
      <c r="A5373" s="584">
        <v>2016</v>
      </c>
      <c r="B5373" s="585" t="s">
        <v>1127</v>
      </c>
      <c r="C5373" s="585" t="s">
        <v>31</v>
      </c>
      <c r="D5373" s="586">
        <v>46944</v>
      </c>
      <c r="E5373" s="587">
        <v>18.100000000000001</v>
      </c>
      <c r="F5373" s="587">
        <f t="shared" si="249"/>
        <v>849686.4</v>
      </c>
      <c r="G5373" s="588">
        <v>0.24</v>
      </c>
      <c r="H5373" s="586">
        <v>4.8</v>
      </c>
      <c r="I5373" s="587">
        <f t="shared" si="250"/>
        <v>225331.19999999998</v>
      </c>
      <c r="J5373" s="589">
        <f t="shared" si="251"/>
        <v>0</v>
      </c>
    </row>
    <row r="5374" spans="1:10">
      <c r="A5374" s="584">
        <v>2016</v>
      </c>
      <c r="B5374" s="585" t="s">
        <v>1127</v>
      </c>
      <c r="C5374" s="585" t="s">
        <v>31</v>
      </c>
      <c r="D5374" s="586">
        <v>15833</v>
      </c>
      <c r="E5374" s="587">
        <v>17.600000000000001</v>
      </c>
      <c r="F5374" s="587">
        <f t="shared" si="249"/>
        <v>278660.80000000005</v>
      </c>
      <c r="G5374" s="588">
        <v>0.25</v>
      </c>
      <c r="H5374" s="586">
        <v>6.3</v>
      </c>
      <c r="I5374" s="587">
        <f t="shared" si="250"/>
        <v>99747.9</v>
      </c>
      <c r="J5374" s="589">
        <f t="shared" si="251"/>
        <v>0</v>
      </c>
    </row>
    <row r="5375" spans="1:10">
      <c r="A5375" s="584">
        <v>2016</v>
      </c>
      <c r="B5375" s="585" t="s">
        <v>1127</v>
      </c>
      <c r="C5375" s="585" t="s">
        <v>31</v>
      </c>
      <c r="D5375" s="586">
        <v>15794</v>
      </c>
      <c r="E5375" s="587">
        <v>17.399999999999999</v>
      </c>
      <c r="F5375" s="587">
        <f t="shared" si="249"/>
        <v>274815.59999999998</v>
      </c>
      <c r="G5375" s="588">
        <v>0.19</v>
      </c>
      <c r="H5375" s="586">
        <v>4.7</v>
      </c>
      <c r="I5375" s="587">
        <f t="shared" si="250"/>
        <v>74231.8</v>
      </c>
      <c r="J5375" s="589">
        <f t="shared" si="251"/>
        <v>0</v>
      </c>
    </row>
    <row r="5376" spans="1:10">
      <c r="A5376" s="584">
        <v>2016</v>
      </c>
      <c r="B5376" s="585" t="s">
        <v>1127</v>
      </c>
      <c r="C5376" s="585" t="s">
        <v>31</v>
      </c>
      <c r="D5376" s="586">
        <v>30658</v>
      </c>
      <c r="E5376" s="587">
        <v>18.094000000000001</v>
      </c>
      <c r="F5376" s="587">
        <f t="shared" si="249"/>
        <v>554725.85200000007</v>
      </c>
      <c r="G5376" s="588">
        <v>0.28000000000000003</v>
      </c>
      <c r="H5376" s="586">
        <v>5.3</v>
      </c>
      <c r="I5376" s="587">
        <f t="shared" si="250"/>
        <v>162487.4</v>
      </c>
      <c r="J5376" s="589">
        <f t="shared" si="251"/>
        <v>0</v>
      </c>
    </row>
    <row r="5377" spans="1:10">
      <c r="A5377" s="584">
        <v>2016</v>
      </c>
      <c r="B5377" s="585" t="s">
        <v>1127</v>
      </c>
      <c r="C5377" s="585" t="s">
        <v>31</v>
      </c>
      <c r="D5377" s="586">
        <v>73409</v>
      </c>
      <c r="E5377" s="587">
        <v>17.73</v>
      </c>
      <c r="F5377" s="587">
        <f t="shared" si="249"/>
        <v>1301541.57</v>
      </c>
      <c r="G5377" s="588">
        <v>0.23</v>
      </c>
      <c r="H5377" s="586">
        <v>5.4</v>
      </c>
      <c r="I5377" s="587">
        <f t="shared" si="250"/>
        <v>396408.60000000003</v>
      </c>
      <c r="J5377" s="589">
        <f t="shared" si="251"/>
        <v>0</v>
      </c>
    </row>
    <row r="5378" spans="1:10">
      <c r="A5378" s="584">
        <v>2016</v>
      </c>
      <c r="B5378" s="585" t="s">
        <v>1127</v>
      </c>
      <c r="C5378" s="585" t="s">
        <v>31</v>
      </c>
      <c r="D5378" s="586">
        <v>60062</v>
      </c>
      <c r="E5378" s="587">
        <v>18.84</v>
      </c>
      <c r="F5378" s="587">
        <f t="shared" si="249"/>
        <v>1131568.08</v>
      </c>
      <c r="G5378" s="588">
        <v>0.33</v>
      </c>
      <c r="H5378" s="586">
        <v>4.2</v>
      </c>
      <c r="I5378" s="587">
        <f t="shared" si="250"/>
        <v>252260.40000000002</v>
      </c>
      <c r="J5378" s="589">
        <f t="shared" si="251"/>
        <v>0</v>
      </c>
    </row>
    <row r="5379" spans="1:10">
      <c r="A5379" s="584">
        <v>2016</v>
      </c>
      <c r="B5379" s="585" t="s">
        <v>1127</v>
      </c>
      <c r="C5379" s="585" t="s">
        <v>31</v>
      </c>
      <c r="D5379" s="586">
        <v>63106</v>
      </c>
      <c r="E5379" s="587">
        <v>18.07</v>
      </c>
      <c r="F5379" s="587">
        <f t="shared" ref="F5379:F5442" si="252">E5379*D5379</f>
        <v>1140325.42</v>
      </c>
      <c r="G5379" s="588">
        <v>0.22</v>
      </c>
      <c r="H5379" s="586">
        <v>4.8</v>
      </c>
      <c r="I5379" s="587">
        <f t="shared" ref="I5379:I5442" si="253">H5379*D5379</f>
        <v>302908.79999999999</v>
      </c>
      <c r="J5379" s="589">
        <f t="shared" ref="J5379:J5442" si="254">IF(B5379="LIG",1,0)</f>
        <v>0</v>
      </c>
    </row>
    <row r="5380" spans="1:10">
      <c r="A5380" s="584">
        <v>2016</v>
      </c>
      <c r="B5380" s="585" t="s">
        <v>1127</v>
      </c>
      <c r="C5380" s="585" t="s">
        <v>31</v>
      </c>
      <c r="D5380" s="586">
        <v>58432</v>
      </c>
      <c r="E5380" s="587">
        <v>18.91</v>
      </c>
      <c r="F5380" s="587">
        <f t="shared" si="252"/>
        <v>1104949.1200000001</v>
      </c>
      <c r="G5380" s="588">
        <v>0.37</v>
      </c>
      <c r="H5380" s="586">
        <v>4.8</v>
      </c>
      <c r="I5380" s="587">
        <f t="shared" si="253"/>
        <v>280473.59999999998</v>
      </c>
      <c r="J5380" s="589">
        <f t="shared" si="254"/>
        <v>0</v>
      </c>
    </row>
    <row r="5381" spans="1:10">
      <c r="A5381" s="584">
        <v>2016</v>
      </c>
      <c r="B5381" s="585" t="s">
        <v>1127</v>
      </c>
      <c r="C5381" s="585" t="s">
        <v>31</v>
      </c>
      <c r="D5381" s="586">
        <v>164061</v>
      </c>
      <c r="E5381" s="587">
        <v>17.899999999999999</v>
      </c>
      <c r="F5381" s="587">
        <f t="shared" si="252"/>
        <v>2936691.9</v>
      </c>
      <c r="G5381" s="588">
        <v>0.25</v>
      </c>
      <c r="H5381" s="586">
        <v>5</v>
      </c>
      <c r="I5381" s="587">
        <f t="shared" si="253"/>
        <v>820305</v>
      </c>
      <c r="J5381" s="589">
        <f t="shared" si="254"/>
        <v>0</v>
      </c>
    </row>
    <row r="5382" spans="1:10">
      <c r="A5382" s="584">
        <v>2016</v>
      </c>
      <c r="B5382" s="585" t="s">
        <v>1127</v>
      </c>
      <c r="C5382" s="585" t="s">
        <v>31</v>
      </c>
      <c r="D5382" s="586">
        <v>59671</v>
      </c>
      <c r="E5382" s="587">
        <v>17.71</v>
      </c>
      <c r="F5382" s="587">
        <f t="shared" si="252"/>
        <v>1056773.4100000001</v>
      </c>
      <c r="G5382" s="588">
        <v>0.21</v>
      </c>
      <c r="H5382" s="586">
        <v>5.5</v>
      </c>
      <c r="I5382" s="587">
        <f t="shared" si="253"/>
        <v>328190.5</v>
      </c>
      <c r="J5382" s="589">
        <f t="shared" si="254"/>
        <v>0</v>
      </c>
    </row>
    <row r="5383" spans="1:10">
      <c r="A5383" s="584">
        <v>2016</v>
      </c>
      <c r="B5383" s="585" t="s">
        <v>1127</v>
      </c>
      <c r="C5383" s="585" t="s">
        <v>31</v>
      </c>
      <c r="D5383" s="586">
        <v>58893</v>
      </c>
      <c r="E5383" s="587">
        <v>18.809999999999999</v>
      </c>
      <c r="F5383" s="587">
        <f t="shared" si="252"/>
        <v>1107777.3299999998</v>
      </c>
      <c r="G5383" s="588">
        <v>0.31</v>
      </c>
      <c r="H5383" s="586">
        <v>4.2</v>
      </c>
      <c r="I5383" s="587">
        <f t="shared" si="253"/>
        <v>247350.6</v>
      </c>
      <c r="J5383" s="589">
        <f t="shared" si="254"/>
        <v>0</v>
      </c>
    </row>
    <row r="5384" spans="1:10">
      <c r="A5384" s="584">
        <v>2016</v>
      </c>
      <c r="B5384" s="585" t="s">
        <v>1127</v>
      </c>
      <c r="C5384" s="585" t="s">
        <v>31</v>
      </c>
      <c r="D5384" s="586">
        <v>13187</v>
      </c>
      <c r="E5384" s="587">
        <v>17.66</v>
      </c>
      <c r="F5384" s="587">
        <f t="shared" si="252"/>
        <v>232882.42</v>
      </c>
      <c r="G5384" s="588">
        <v>0.3</v>
      </c>
      <c r="H5384" s="586">
        <v>5.2</v>
      </c>
      <c r="I5384" s="587">
        <f t="shared" si="253"/>
        <v>68572.400000000009</v>
      </c>
      <c r="J5384" s="589">
        <f t="shared" si="254"/>
        <v>0</v>
      </c>
    </row>
    <row r="5385" spans="1:10">
      <c r="A5385" s="584">
        <v>2016</v>
      </c>
      <c r="B5385" s="585" t="s">
        <v>1127</v>
      </c>
      <c r="C5385" s="585" t="s">
        <v>31</v>
      </c>
      <c r="D5385" s="586">
        <v>12953</v>
      </c>
      <c r="E5385" s="587">
        <v>17.93</v>
      </c>
      <c r="F5385" s="587">
        <f t="shared" si="252"/>
        <v>232247.29</v>
      </c>
      <c r="G5385" s="588">
        <v>0.22</v>
      </c>
      <c r="H5385" s="586">
        <v>5</v>
      </c>
      <c r="I5385" s="587">
        <f t="shared" si="253"/>
        <v>64765</v>
      </c>
      <c r="J5385" s="589">
        <f t="shared" si="254"/>
        <v>0</v>
      </c>
    </row>
    <row r="5386" spans="1:10">
      <c r="A5386" s="584">
        <v>2016</v>
      </c>
      <c r="B5386" s="585" t="s">
        <v>1127</v>
      </c>
      <c r="C5386" s="585" t="s">
        <v>31</v>
      </c>
      <c r="D5386" s="586">
        <v>52432</v>
      </c>
      <c r="E5386" s="587">
        <v>18.05</v>
      </c>
      <c r="F5386" s="587">
        <f t="shared" si="252"/>
        <v>946397.60000000009</v>
      </c>
      <c r="G5386" s="588">
        <v>0.21</v>
      </c>
      <c r="H5386" s="586">
        <v>4.4000000000000004</v>
      </c>
      <c r="I5386" s="587">
        <f t="shared" si="253"/>
        <v>230700.80000000002</v>
      </c>
      <c r="J5386" s="589">
        <f t="shared" si="254"/>
        <v>0</v>
      </c>
    </row>
    <row r="5387" spans="1:10">
      <c r="A5387" s="584">
        <v>2016</v>
      </c>
      <c r="B5387" s="585" t="s">
        <v>1127</v>
      </c>
      <c r="C5387" s="585" t="s">
        <v>31</v>
      </c>
      <c r="D5387" s="586">
        <v>38962</v>
      </c>
      <c r="E5387" s="587">
        <v>18.18</v>
      </c>
      <c r="F5387" s="587">
        <f t="shared" si="252"/>
        <v>708329.16</v>
      </c>
      <c r="G5387" s="588">
        <v>0.24</v>
      </c>
      <c r="H5387" s="586">
        <v>4.5</v>
      </c>
      <c r="I5387" s="587">
        <f t="shared" si="253"/>
        <v>175329</v>
      </c>
      <c r="J5387" s="589">
        <f t="shared" si="254"/>
        <v>0</v>
      </c>
    </row>
    <row r="5388" spans="1:10">
      <c r="A5388" s="584">
        <v>2016</v>
      </c>
      <c r="B5388" s="585" t="s">
        <v>1127</v>
      </c>
      <c r="C5388" s="585" t="s">
        <v>31</v>
      </c>
      <c r="D5388" s="586">
        <v>39185</v>
      </c>
      <c r="E5388" s="587">
        <v>18.02</v>
      </c>
      <c r="F5388" s="587">
        <f t="shared" si="252"/>
        <v>706113.7</v>
      </c>
      <c r="G5388" s="588">
        <v>0.26</v>
      </c>
      <c r="H5388" s="586">
        <v>4.5</v>
      </c>
      <c r="I5388" s="587">
        <f t="shared" si="253"/>
        <v>176332.5</v>
      </c>
      <c r="J5388" s="589">
        <f t="shared" si="254"/>
        <v>0</v>
      </c>
    </row>
    <row r="5389" spans="1:10">
      <c r="A5389" s="584">
        <v>2016</v>
      </c>
      <c r="B5389" s="585" t="s">
        <v>1127</v>
      </c>
      <c r="C5389" s="585" t="s">
        <v>31</v>
      </c>
      <c r="D5389" s="586">
        <v>15825</v>
      </c>
      <c r="E5389" s="587">
        <v>18.190000000000001</v>
      </c>
      <c r="F5389" s="587">
        <f t="shared" si="252"/>
        <v>287856.75</v>
      </c>
      <c r="G5389" s="588">
        <v>0.24</v>
      </c>
      <c r="H5389" s="586">
        <v>5.0999999999999996</v>
      </c>
      <c r="I5389" s="587">
        <f t="shared" si="253"/>
        <v>80707.5</v>
      </c>
      <c r="J5389" s="589">
        <f t="shared" si="254"/>
        <v>0</v>
      </c>
    </row>
    <row r="5390" spans="1:10">
      <c r="A5390" s="584">
        <v>2016</v>
      </c>
      <c r="B5390" s="585" t="s">
        <v>1127</v>
      </c>
      <c r="C5390" s="585" t="s">
        <v>31</v>
      </c>
      <c r="D5390" s="586">
        <v>16395</v>
      </c>
      <c r="E5390" s="587">
        <v>17.79</v>
      </c>
      <c r="F5390" s="587">
        <f t="shared" si="252"/>
        <v>291667.05</v>
      </c>
      <c r="G5390" s="588">
        <v>0.32</v>
      </c>
      <c r="H5390" s="586">
        <v>5</v>
      </c>
      <c r="I5390" s="587">
        <f t="shared" si="253"/>
        <v>81975</v>
      </c>
      <c r="J5390" s="589">
        <f t="shared" si="254"/>
        <v>0</v>
      </c>
    </row>
    <row r="5391" spans="1:10">
      <c r="A5391" s="584">
        <v>2016</v>
      </c>
      <c r="B5391" s="585" t="s">
        <v>1127</v>
      </c>
      <c r="C5391" s="585" t="s">
        <v>31</v>
      </c>
      <c r="D5391" s="586">
        <v>32850</v>
      </c>
      <c r="E5391" s="587">
        <v>18.100000000000001</v>
      </c>
      <c r="F5391" s="587">
        <f t="shared" si="252"/>
        <v>594585</v>
      </c>
      <c r="G5391" s="588">
        <v>0.23</v>
      </c>
      <c r="H5391" s="586">
        <v>4.5999999999999996</v>
      </c>
      <c r="I5391" s="587">
        <f t="shared" si="253"/>
        <v>151110</v>
      </c>
      <c r="J5391" s="589">
        <f t="shared" si="254"/>
        <v>0</v>
      </c>
    </row>
    <row r="5392" spans="1:10">
      <c r="A5392" s="584">
        <v>2016</v>
      </c>
      <c r="B5392" s="585" t="s">
        <v>1127</v>
      </c>
      <c r="C5392" s="585" t="s">
        <v>31</v>
      </c>
      <c r="D5392" s="586">
        <v>128400</v>
      </c>
      <c r="E5392" s="587">
        <v>17.72</v>
      </c>
      <c r="F5392" s="587">
        <f t="shared" si="252"/>
        <v>2275248</v>
      </c>
      <c r="G5392" s="588">
        <v>0.27</v>
      </c>
      <c r="H5392" s="586">
        <v>5.0999999999999996</v>
      </c>
      <c r="I5392" s="587">
        <f t="shared" si="253"/>
        <v>654840</v>
      </c>
      <c r="J5392" s="589">
        <f t="shared" si="254"/>
        <v>0</v>
      </c>
    </row>
    <row r="5393" spans="1:10">
      <c r="A5393" s="584">
        <v>2016</v>
      </c>
      <c r="B5393" s="585" t="s">
        <v>1127</v>
      </c>
      <c r="C5393" s="585" t="s">
        <v>31</v>
      </c>
      <c r="D5393" s="586">
        <v>16255</v>
      </c>
      <c r="E5393" s="587">
        <v>17.54</v>
      </c>
      <c r="F5393" s="587">
        <f t="shared" si="252"/>
        <v>285112.7</v>
      </c>
      <c r="G5393" s="588">
        <v>0.32</v>
      </c>
      <c r="H5393" s="586">
        <v>6.4</v>
      </c>
      <c r="I5393" s="587">
        <f t="shared" si="253"/>
        <v>104032</v>
      </c>
      <c r="J5393" s="589">
        <f t="shared" si="254"/>
        <v>0</v>
      </c>
    </row>
    <row r="5394" spans="1:10">
      <c r="A5394" s="584">
        <v>2016</v>
      </c>
      <c r="B5394" s="585" t="s">
        <v>1127</v>
      </c>
      <c r="C5394" s="585" t="s">
        <v>31</v>
      </c>
      <c r="D5394" s="586">
        <v>27322</v>
      </c>
      <c r="E5394" s="587">
        <v>17.27</v>
      </c>
      <c r="F5394" s="587">
        <f t="shared" si="252"/>
        <v>471850.94</v>
      </c>
      <c r="G5394" s="588">
        <v>0.22</v>
      </c>
      <c r="H5394" s="586">
        <v>4.0999999999999996</v>
      </c>
      <c r="I5394" s="587">
        <f t="shared" si="253"/>
        <v>112020.2</v>
      </c>
      <c r="J5394" s="589">
        <f t="shared" si="254"/>
        <v>0</v>
      </c>
    </row>
    <row r="5395" spans="1:10">
      <c r="A5395" s="584">
        <v>2016</v>
      </c>
      <c r="B5395" s="585" t="s">
        <v>1127</v>
      </c>
      <c r="C5395" s="585" t="s">
        <v>31</v>
      </c>
      <c r="D5395" s="586">
        <v>15336</v>
      </c>
      <c r="E5395" s="587">
        <v>17.350000000000001</v>
      </c>
      <c r="F5395" s="587">
        <f t="shared" si="252"/>
        <v>266079.60000000003</v>
      </c>
      <c r="G5395" s="588">
        <v>0.17</v>
      </c>
      <c r="H5395" s="586">
        <v>4.5</v>
      </c>
      <c r="I5395" s="587">
        <f t="shared" si="253"/>
        <v>69012</v>
      </c>
      <c r="J5395" s="589">
        <f t="shared" si="254"/>
        <v>0</v>
      </c>
    </row>
    <row r="5396" spans="1:10">
      <c r="A5396" s="584">
        <v>2016</v>
      </c>
      <c r="B5396" s="585" t="s">
        <v>1127</v>
      </c>
      <c r="C5396" s="585" t="s">
        <v>31</v>
      </c>
      <c r="D5396" s="586">
        <v>15310</v>
      </c>
      <c r="E5396" s="587">
        <v>16.77</v>
      </c>
      <c r="F5396" s="587">
        <f t="shared" si="252"/>
        <v>256748.69999999998</v>
      </c>
      <c r="G5396" s="588">
        <v>0.33</v>
      </c>
      <c r="H5396" s="586">
        <v>6.1</v>
      </c>
      <c r="I5396" s="587">
        <f t="shared" si="253"/>
        <v>93391</v>
      </c>
      <c r="J5396" s="589">
        <f t="shared" si="254"/>
        <v>0</v>
      </c>
    </row>
    <row r="5397" spans="1:10">
      <c r="A5397" s="584">
        <v>2016</v>
      </c>
      <c r="B5397" s="585" t="s">
        <v>1127</v>
      </c>
      <c r="C5397" s="585" t="s">
        <v>31</v>
      </c>
      <c r="D5397" s="586">
        <v>46001</v>
      </c>
      <c r="E5397" s="587">
        <v>17.3</v>
      </c>
      <c r="F5397" s="587">
        <f t="shared" si="252"/>
        <v>795817.3</v>
      </c>
      <c r="G5397" s="588">
        <v>0.22</v>
      </c>
      <c r="H5397" s="586">
        <v>4.2</v>
      </c>
      <c r="I5397" s="587">
        <f t="shared" si="253"/>
        <v>193204.2</v>
      </c>
      <c r="J5397" s="589">
        <f t="shared" si="254"/>
        <v>0</v>
      </c>
    </row>
    <row r="5398" spans="1:10">
      <c r="A5398" s="584">
        <v>2016</v>
      </c>
      <c r="B5398" s="585" t="s">
        <v>1127</v>
      </c>
      <c r="C5398" s="585" t="s">
        <v>31</v>
      </c>
      <c r="D5398" s="586">
        <v>26071</v>
      </c>
      <c r="E5398" s="587">
        <v>17.78</v>
      </c>
      <c r="F5398" s="587">
        <f t="shared" si="252"/>
        <v>463542.38</v>
      </c>
      <c r="G5398" s="588">
        <v>0.21</v>
      </c>
      <c r="H5398" s="586">
        <v>5.6</v>
      </c>
      <c r="I5398" s="587">
        <f t="shared" si="253"/>
        <v>145997.59999999998</v>
      </c>
      <c r="J5398" s="589">
        <f t="shared" si="254"/>
        <v>0</v>
      </c>
    </row>
    <row r="5399" spans="1:10">
      <c r="A5399" s="584">
        <v>2016</v>
      </c>
      <c r="B5399" s="585" t="s">
        <v>1127</v>
      </c>
      <c r="C5399" s="585" t="s">
        <v>31</v>
      </c>
      <c r="D5399" s="586">
        <v>26046</v>
      </c>
      <c r="E5399" s="587">
        <v>17.55</v>
      </c>
      <c r="F5399" s="587">
        <f t="shared" si="252"/>
        <v>457107.30000000005</v>
      </c>
      <c r="G5399" s="588">
        <v>0.23</v>
      </c>
      <c r="H5399" s="586">
        <v>5.8</v>
      </c>
      <c r="I5399" s="587">
        <f t="shared" si="253"/>
        <v>151066.79999999999</v>
      </c>
      <c r="J5399" s="589">
        <f t="shared" si="254"/>
        <v>0</v>
      </c>
    </row>
    <row r="5400" spans="1:10">
      <c r="A5400" s="584">
        <v>2016</v>
      </c>
      <c r="B5400" s="585" t="s">
        <v>1127</v>
      </c>
      <c r="C5400" s="585" t="s">
        <v>31</v>
      </c>
      <c r="D5400" s="586">
        <v>38688</v>
      </c>
      <c r="E5400" s="587">
        <v>17.989999999999998</v>
      </c>
      <c r="F5400" s="587">
        <f t="shared" si="252"/>
        <v>695997.12</v>
      </c>
      <c r="G5400" s="588">
        <v>0.23</v>
      </c>
      <c r="H5400" s="586">
        <v>5.3</v>
      </c>
      <c r="I5400" s="587">
        <f t="shared" si="253"/>
        <v>205046.39999999999</v>
      </c>
      <c r="J5400" s="589">
        <f t="shared" si="254"/>
        <v>0</v>
      </c>
    </row>
    <row r="5401" spans="1:10">
      <c r="A5401" s="584">
        <v>2016</v>
      </c>
      <c r="B5401" s="585" t="s">
        <v>1127</v>
      </c>
      <c r="C5401" s="585" t="s">
        <v>31</v>
      </c>
      <c r="D5401" s="586">
        <v>12970</v>
      </c>
      <c r="E5401" s="587">
        <v>17.64</v>
      </c>
      <c r="F5401" s="587">
        <f t="shared" si="252"/>
        <v>228790.80000000002</v>
      </c>
      <c r="G5401" s="588">
        <v>0.35</v>
      </c>
      <c r="H5401" s="586">
        <v>5.8</v>
      </c>
      <c r="I5401" s="587">
        <f t="shared" si="253"/>
        <v>75226</v>
      </c>
      <c r="J5401" s="589">
        <f t="shared" si="254"/>
        <v>0</v>
      </c>
    </row>
    <row r="5402" spans="1:10">
      <c r="A5402" s="584">
        <v>2016</v>
      </c>
      <c r="B5402" s="585" t="s">
        <v>1127</v>
      </c>
      <c r="C5402" s="585" t="s">
        <v>31</v>
      </c>
      <c r="D5402" s="586">
        <v>15907</v>
      </c>
      <c r="E5402" s="587">
        <v>17.66</v>
      </c>
      <c r="F5402" s="587">
        <f t="shared" si="252"/>
        <v>280917.62</v>
      </c>
      <c r="G5402" s="588">
        <v>0.18</v>
      </c>
      <c r="H5402" s="586">
        <v>4.4000000000000004</v>
      </c>
      <c r="I5402" s="587">
        <f t="shared" si="253"/>
        <v>69990.8</v>
      </c>
      <c r="J5402" s="589">
        <f t="shared" si="254"/>
        <v>0</v>
      </c>
    </row>
    <row r="5403" spans="1:10">
      <c r="A5403" s="584">
        <v>2016</v>
      </c>
      <c r="B5403" s="585" t="s">
        <v>1127</v>
      </c>
      <c r="C5403" s="585" t="s">
        <v>31</v>
      </c>
      <c r="D5403" s="586">
        <v>380492</v>
      </c>
      <c r="E5403" s="587">
        <v>17.63</v>
      </c>
      <c r="F5403" s="587">
        <f t="shared" si="252"/>
        <v>6708073.96</v>
      </c>
      <c r="G5403" s="588">
        <v>0.19</v>
      </c>
      <c r="H5403" s="586">
        <v>4.4000000000000004</v>
      </c>
      <c r="I5403" s="587">
        <f t="shared" si="253"/>
        <v>1674164.8</v>
      </c>
      <c r="J5403" s="589">
        <f t="shared" si="254"/>
        <v>0</v>
      </c>
    </row>
    <row r="5404" spans="1:10">
      <c r="A5404" s="584">
        <v>2016</v>
      </c>
      <c r="B5404" s="585" t="s">
        <v>1127</v>
      </c>
      <c r="C5404" s="585" t="s">
        <v>31</v>
      </c>
      <c r="D5404" s="586">
        <v>398163</v>
      </c>
      <c r="E5404" s="587">
        <v>17.600000000000001</v>
      </c>
      <c r="F5404" s="587">
        <f t="shared" si="252"/>
        <v>7007668.8000000007</v>
      </c>
      <c r="G5404" s="588">
        <v>0.19</v>
      </c>
      <c r="H5404" s="586">
        <v>4.5</v>
      </c>
      <c r="I5404" s="587">
        <f t="shared" si="253"/>
        <v>1791733.5</v>
      </c>
      <c r="J5404" s="589">
        <f t="shared" si="254"/>
        <v>0</v>
      </c>
    </row>
    <row r="5405" spans="1:10">
      <c r="A5405" s="584">
        <v>2016</v>
      </c>
      <c r="B5405" s="585" t="s">
        <v>1127</v>
      </c>
      <c r="C5405" s="585" t="s">
        <v>31</v>
      </c>
      <c r="D5405" s="586">
        <v>15819</v>
      </c>
      <c r="E5405" s="587">
        <v>16.96</v>
      </c>
      <c r="F5405" s="587">
        <f t="shared" si="252"/>
        <v>268290.24</v>
      </c>
      <c r="G5405" s="588">
        <v>0.35</v>
      </c>
      <c r="H5405" s="586">
        <v>5.8</v>
      </c>
      <c r="I5405" s="587">
        <f t="shared" si="253"/>
        <v>91750.2</v>
      </c>
      <c r="J5405" s="589">
        <f t="shared" si="254"/>
        <v>0</v>
      </c>
    </row>
    <row r="5406" spans="1:10">
      <c r="A5406" s="584">
        <v>2016</v>
      </c>
      <c r="B5406" s="585" t="s">
        <v>1127</v>
      </c>
      <c r="C5406" s="585" t="s">
        <v>31</v>
      </c>
      <c r="D5406" s="586">
        <v>15854</v>
      </c>
      <c r="E5406" s="587">
        <v>17.87</v>
      </c>
      <c r="F5406" s="587">
        <f t="shared" si="252"/>
        <v>283310.98000000004</v>
      </c>
      <c r="G5406" s="588">
        <v>0.19</v>
      </c>
      <c r="H5406" s="586">
        <v>4</v>
      </c>
      <c r="I5406" s="587">
        <f t="shared" si="253"/>
        <v>63416</v>
      </c>
      <c r="J5406" s="589">
        <f t="shared" si="254"/>
        <v>0</v>
      </c>
    </row>
    <row r="5407" spans="1:10">
      <c r="A5407" s="584">
        <v>2016</v>
      </c>
      <c r="B5407" s="585" t="s">
        <v>1127</v>
      </c>
      <c r="C5407" s="585" t="s">
        <v>31</v>
      </c>
      <c r="D5407" s="586">
        <v>15911</v>
      </c>
      <c r="E5407" s="587">
        <v>16.940000000000001</v>
      </c>
      <c r="F5407" s="587">
        <f t="shared" si="252"/>
        <v>269532.34000000003</v>
      </c>
      <c r="G5407" s="588">
        <v>0.26</v>
      </c>
      <c r="H5407" s="586">
        <v>5</v>
      </c>
      <c r="I5407" s="587">
        <f t="shared" si="253"/>
        <v>79555</v>
      </c>
      <c r="J5407" s="589">
        <f t="shared" si="254"/>
        <v>0</v>
      </c>
    </row>
    <row r="5408" spans="1:10">
      <c r="A5408" s="584">
        <v>2016</v>
      </c>
      <c r="B5408" s="585" t="s">
        <v>1127</v>
      </c>
      <c r="C5408" s="585" t="s">
        <v>31</v>
      </c>
      <c r="D5408" s="586">
        <v>127076</v>
      </c>
      <c r="E5408" s="587">
        <v>17.559999999999999</v>
      </c>
      <c r="F5408" s="587">
        <f t="shared" si="252"/>
        <v>2231454.56</v>
      </c>
      <c r="G5408" s="588">
        <v>0.19</v>
      </c>
      <c r="H5408" s="586">
        <v>4.5</v>
      </c>
      <c r="I5408" s="587">
        <f t="shared" si="253"/>
        <v>571842</v>
      </c>
      <c r="J5408" s="589">
        <f t="shared" si="254"/>
        <v>0</v>
      </c>
    </row>
    <row r="5409" spans="1:10">
      <c r="A5409" s="584">
        <v>2016</v>
      </c>
      <c r="B5409" s="585" t="s">
        <v>1131</v>
      </c>
      <c r="C5409" s="585" t="s">
        <v>31</v>
      </c>
      <c r="D5409" s="586">
        <v>40443</v>
      </c>
      <c r="E5409" s="587">
        <v>22.45</v>
      </c>
      <c r="F5409" s="587">
        <f t="shared" si="252"/>
        <v>907945.35</v>
      </c>
      <c r="G5409" s="588">
        <v>3.07</v>
      </c>
      <c r="H5409" s="586">
        <v>8.9</v>
      </c>
      <c r="I5409" s="587">
        <f t="shared" si="253"/>
        <v>359942.7</v>
      </c>
      <c r="J5409" s="589">
        <f t="shared" si="254"/>
        <v>0</v>
      </c>
    </row>
    <row r="5410" spans="1:10">
      <c r="A5410" s="584">
        <v>2016</v>
      </c>
      <c r="B5410" s="585" t="s">
        <v>1127</v>
      </c>
      <c r="C5410" s="585" t="s">
        <v>31</v>
      </c>
      <c r="D5410" s="586">
        <v>127284</v>
      </c>
      <c r="E5410" s="587">
        <v>17.62</v>
      </c>
      <c r="F5410" s="587">
        <f t="shared" si="252"/>
        <v>2242744.08</v>
      </c>
      <c r="G5410" s="588">
        <v>0.19</v>
      </c>
      <c r="H5410" s="586">
        <v>4.5</v>
      </c>
      <c r="I5410" s="587">
        <f t="shared" si="253"/>
        <v>572778</v>
      </c>
      <c r="J5410" s="589">
        <f t="shared" si="254"/>
        <v>0</v>
      </c>
    </row>
    <row r="5411" spans="1:10">
      <c r="A5411" s="584">
        <v>2016</v>
      </c>
      <c r="B5411" s="585" t="s">
        <v>1127</v>
      </c>
      <c r="C5411" s="585" t="s">
        <v>31</v>
      </c>
      <c r="D5411" s="586">
        <v>79630</v>
      </c>
      <c r="E5411" s="587">
        <v>17.64</v>
      </c>
      <c r="F5411" s="587">
        <f t="shared" si="252"/>
        <v>1404673.2</v>
      </c>
      <c r="G5411" s="588">
        <v>0.18</v>
      </c>
      <c r="H5411" s="586">
        <v>4.3</v>
      </c>
      <c r="I5411" s="587">
        <f t="shared" si="253"/>
        <v>342409</v>
      </c>
      <c r="J5411" s="589">
        <f t="shared" si="254"/>
        <v>0</v>
      </c>
    </row>
    <row r="5412" spans="1:10">
      <c r="A5412" s="584">
        <v>2016</v>
      </c>
      <c r="B5412" s="585" t="s">
        <v>1127</v>
      </c>
      <c r="C5412" s="585" t="s">
        <v>31</v>
      </c>
      <c r="D5412" s="586">
        <v>295192</v>
      </c>
      <c r="E5412" s="587">
        <v>17.640999999999998</v>
      </c>
      <c r="F5412" s="587">
        <f t="shared" si="252"/>
        <v>5207482.0719999997</v>
      </c>
      <c r="G5412" s="588">
        <v>0.18</v>
      </c>
      <c r="H5412" s="586">
        <v>4.5</v>
      </c>
      <c r="I5412" s="587">
        <f t="shared" si="253"/>
        <v>1328364</v>
      </c>
      <c r="J5412" s="589">
        <f t="shared" si="254"/>
        <v>0</v>
      </c>
    </row>
    <row r="5413" spans="1:10">
      <c r="A5413" s="584">
        <v>2016</v>
      </c>
      <c r="B5413" s="585" t="s">
        <v>1127</v>
      </c>
      <c r="C5413" s="585" t="s">
        <v>31</v>
      </c>
      <c r="D5413" s="586">
        <v>456532</v>
      </c>
      <c r="E5413" s="587">
        <v>17.576000000000001</v>
      </c>
      <c r="F5413" s="587">
        <f t="shared" si="252"/>
        <v>8024006.432</v>
      </c>
      <c r="G5413" s="588">
        <v>0.19</v>
      </c>
      <c r="H5413" s="586">
        <v>4.5</v>
      </c>
      <c r="I5413" s="587">
        <f t="shared" si="253"/>
        <v>2054394</v>
      </c>
      <c r="J5413" s="589">
        <f t="shared" si="254"/>
        <v>0</v>
      </c>
    </row>
    <row r="5414" spans="1:10">
      <c r="A5414" s="584">
        <v>2016</v>
      </c>
      <c r="B5414" s="585" t="s">
        <v>1127</v>
      </c>
      <c r="C5414" s="585" t="s">
        <v>31</v>
      </c>
      <c r="D5414" s="586">
        <v>43731</v>
      </c>
      <c r="E5414" s="587">
        <v>18.010000000000002</v>
      </c>
      <c r="F5414" s="587">
        <f t="shared" si="252"/>
        <v>787595.31</v>
      </c>
      <c r="G5414" s="588">
        <v>0.24</v>
      </c>
      <c r="H5414" s="586">
        <v>4.7</v>
      </c>
      <c r="I5414" s="587">
        <f t="shared" si="253"/>
        <v>205535.7</v>
      </c>
      <c r="J5414" s="589">
        <f t="shared" si="254"/>
        <v>0</v>
      </c>
    </row>
    <row r="5415" spans="1:10">
      <c r="A5415" s="584">
        <v>2016</v>
      </c>
      <c r="B5415" s="585" t="s">
        <v>1127</v>
      </c>
      <c r="C5415" s="585" t="s">
        <v>31</v>
      </c>
      <c r="D5415" s="586">
        <v>44217</v>
      </c>
      <c r="E5415" s="587">
        <v>17.327999999999999</v>
      </c>
      <c r="F5415" s="587">
        <f t="shared" si="252"/>
        <v>766192.17599999998</v>
      </c>
      <c r="G5415" s="588">
        <v>0.21</v>
      </c>
      <c r="H5415" s="586">
        <v>3.9</v>
      </c>
      <c r="I5415" s="587">
        <f t="shared" si="253"/>
        <v>172446.3</v>
      </c>
      <c r="J5415" s="589">
        <f t="shared" si="254"/>
        <v>0</v>
      </c>
    </row>
    <row r="5416" spans="1:10">
      <c r="A5416" s="584">
        <v>2016</v>
      </c>
      <c r="B5416" s="585" t="s">
        <v>1127</v>
      </c>
      <c r="C5416" s="585" t="s">
        <v>31</v>
      </c>
      <c r="D5416" s="586">
        <v>96274</v>
      </c>
      <c r="E5416" s="587">
        <v>16.8</v>
      </c>
      <c r="F5416" s="587">
        <f t="shared" si="252"/>
        <v>1617403.2</v>
      </c>
      <c r="G5416" s="588">
        <v>0.34</v>
      </c>
      <c r="H5416" s="586">
        <v>6.3</v>
      </c>
      <c r="I5416" s="587">
        <f t="shared" si="253"/>
        <v>606526.19999999995</v>
      </c>
      <c r="J5416" s="589">
        <f t="shared" si="254"/>
        <v>0</v>
      </c>
    </row>
    <row r="5417" spans="1:10">
      <c r="A5417" s="584">
        <v>2016</v>
      </c>
      <c r="B5417" s="585" t="s">
        <v>1131</v>
      </c>
      <c r="C5417" s="585" t="s">
        <v>31</v>
      </c>
      <c r="D5417" s="586">
        <v>10054</v>
      </c>
      <c r="E5417" s="587">
        <v>25.9</v>
      </c>
      <c r="F5417" s="587">
        <f t="shared" si="252"/>
        <v>260398.59999999998</v>
      </c>
      <c r="G5417" s="588">
        <v>2.75</v>
      </c>
      <c r="H5417" s="586">
        <v>8</v>
      </c>
      <c r="I5417" s="587">
        <f t="shared" si="253"/>
        <v>80432</v>
      </c>
      <c r="J5417" s="589">
        <f t="shared" si="254"/>
        <v>0</v>
      </c>
    </row>
    <row r="5418" spans="1:10">
      <c r="A5418" s="584">
        <v>2016</v>
      </c>
      <c r="B5418" s="585" t="s">
        <v>1131</v>
      </c>
      <c r="C5418" s="585" t="s">
        <v>31</v>
      </c>
      <c r="D5418" s="586">
        <v>9897</v>
      </c>
      <c r="E5418" s="587">
        <v>26</v>
      </c>
      <c r="F5418" s="587">
        <f t="shared" si="252"/>
        <v>257322</v>
      </c>
      <c r="G5418" s="588">
        <v>2.5</v>
      </c>
      <c r="H5418" s="586">
        <v>8.4</v>
      </c>
      <c r="I5418" s="587">
        <f t="shared" si="253"/>
        <v>83134.8</v>
      </c>
      <c r="J5418" s="589">
        <f t="shared" si="254"/>
        <v>0</v>
      </c>
    </row>
    <row r="5419" spans="1:10">
      <c r="A5419" s="584">
        <v>2016</v>
      </c>
      <c r="B5419" s="585" t="s">
        <v>1127</v>
      </c>
      <c r="C5419" s="585" t="s">
        <v>31</v>
      </c>
      <c r="D5419" s="586">
        <v>491029</v>
      </c>
      <c r="E5419" s="587">
        <v>17.425999999999998</v>
      </c>
      <c r="F5419" s="587">
        <f t="shared" si="252"/>
        <v>8556671.3539999984</v>
      </c>
      <c r="G5419" s="588">
        <v>0.8</v>
      </c>
      <c r="H5419" s="586">
        <v>23.2</v>
      </c>
      <c r="I5419" s="587">
        <f t="shared" si="253"/>
        <v>11391872.799999999</v>
      </c>
      <c r="J5419" s="589">
        <f t="shared" si="254"/>
        <v>0</v>
      </c>
    </row>
    <row r="5420" spans="1:10">
      <c r="A5420" s="584">
        <v>2016</v>
      </c>
      <c r="B5420" s="585" t="s">
        <v>1131</v>
      </c>
      <c r="C5420" s="585" t="s">
        <v>31</v>
      </c>
      <c r="D5420" s="586">
        <v>571200</v>
      </c>
      <c r="E5420" s="587">
        <v>18.95</v>
      </c>
      <c r="F5420" s="587">
        <f t="shared" si="252"/>
        <v>10824240</v>
      </c>
      <c r="G5420" s="588">
        <v>0.81</v>
      </c>
      <c r="H5420" s="586">
        <v>24.5</v>
      </c>
      <c r="I5420" s="587">
        <f t="shared" si="253"/>
        <v>13994400</v>
      </c>
      <c r="J5420" s="589">
        <f t="shared" si="254"/>
        <v>0</v>
      </c>
    </row>
    <row r="5421" spans="1:10">
      <c r="A5421" s="584">
        <v>2016</v>
      </c>
      <c r="B5421" s="585" t="s">
        <v>1131</v>
      </c>
      <c r="C5421" s="585" t="s">
        <v>31</v>
      </c>
      <c r="D5421" s="586">
        <v>10308</v>
      </c>
      <c r="E5421" s="587">
        <v>26.108000000000001</v>
      </c>
      <c r="F5421" s="587">
        <f t="shared" si="252"/>
        <v>269121.26400000002</v>
      </c>
      <c r="G5421" s="588">
        <v>2.5</v>
      </c>
      <c r="H5421" s="586">
        <v>7.7</v>
      </c>
      <c r="I5421" s="587">
        <f t="shared" si="253"/>
        <v>79371.600000000006</v>
      </c>
      <c r="J5421" s="589">
        <f t="shared" si="254"/>
        <v>0</v>
      </c>
    </row>
    <row r="5422" spans="1:10">
      <c r="A5422" s="584">
        <v>2016</v>
      </c>
      <c r="B5422" s="585" t="s">
        <v>1131</v>
      </c>
      <c r="C5422" s="585" t="s">
        <v>31</v>
      </c>
      <c r="D5422" s="586">
        <v>11134</v>
      </c>
      <c r="E5422" s="587">
        <v>26.431999999999999</v>
      </c>
      <c r="F5422" s="587">
        <f t="shared" si="252"/>
        <v>294293.88799999998</v>
      </c>
      <c r="G5422" s="588">
        <v>3.21</v>
      </c>
      <c r="H5422" s="586">
        <v>8.1999999999999993</v>
      </c>
      <c r="I5422" s="587">
        <f t="shared" si="253"/>
        <v>91298.799999999988</v>
      </c>
      <c r="J5422" s="589">
        <f t="shared" si="254"/>
        <v>0</v>
      </c>
    </row>
    <row r="5423" spans="1:10">
      <c r="A5423" s="584">
        <v>2016</v>
      </c>
      <c r="B5423" s="585" t="s">
        <v>1131</v>
      </c>
      <c r="C5423" s="585" t="s">
        <v>31</v>
      </c>
      <c r="D5423" s="586">
        <v>11036</v>
      </c>
      <c r="E5423" s="587">
        <v>26.391999999999999</v>
      </c>
      <c r="F5423" s="587">
        <f t="shared" si="252"/>
        <v>291262.11200000002</v>
      </c>
      <c r="G5423" s="588">
        <v>2.5499999999999998</v>
      </c>
      <c r="H5423" s="586">
        <v>8.1</v>
      </c>
      <c r="I5423" s="587">
        <f t="shared" si="253"/>
        <v>89391.599999999991</v>
      </c>
      <c r="J5423" s="589">
        <f t="shared" si="254"/>
        <v>0</v>
      </c>
    </row>
    <row r="5424" spans="1:10">
      <c r="A5424" s="584">
        <v>2016</v>
      </c>
      <c r="B5424" s="585" t="s">
        <v>1131</v>
      </c>
      <c r="C5424" s="585" t="s">
        <v>31</v>
      </c>
      <c r="D5424" s="586">
        <v>10677</v>
      </c>
      <c r="E5424" s="587">
        <v>25.88</v>
      </c>
      <c r="F5424" s="587">
        <f t="shared" si="252"/>
        <v>276320.76</v>
      </c>
      <c r="G5424" s="588">
        <v>2.52</v>
      </c>
      <c r="H5424" s="586">
        <v>7.4</v>
      </c>
      <c r="I5424" s="587">
        <f t="shared" si="253"/>
        <v>79009.8</v>
      </c>
      <c r="J5424" s="589">
        <f t="shared" si="254"/>
        <v>0</v>
      </c>
    </row>
    <row r="5425" spans="1:10">
      <c r="A5425" s="584">
        <v>2016</v>
      </c>
      <c r="B5425" s="585" t="s">
        <v>1131</v>
      </c>
      <c r="C5425" s="585" t="s">
        <v>31</v>
      </c>
      <c r="D5425" s="586">
        <v>11588</v>
      </c>
      <c r="E5425" s="587">
        <v>23.968</v>
      </c>
      <c r="F5425" s="587">
        <f t="shared" si="252"/>
        <v>277741.18400000001</v>
      </c>
      <c r="G5425" s="588">
        <v>0.8</v>
      </c>
      <c r="H5425" s="586">
        <v>13.9</v>
      </c>
      <c r="I5425" s="587">
        <f t="shared" si="253"/>
        <v>161073.20000000001</v>
      </c>
      <c r="J5425" s="589">
        <f t="shared" si="254"/>
        <v>0</v>
      </c>
    </row>
    <row r="5426" spans="1:10">
      <c r="A5426" s="584">
        <v>2016</v>
      </c>
      <c r="B5426" s="585" t="s">
        <v>1131</v>
      </c>
      <c r="C5426" s="585" t="s">
        <v>31</v>
      </c>
      <c r="D5426" s="586">
        <v>11895</v>
      </c>
      <c r="E5426" s="587">
        <v>26.001999999999999</v>
      </c>
      <c r="F5426" s="587">
        <f t="shared" si="252"/>
        <v>309293.78999999998</v>
      </c>
      <c r="G5426" s="588">
        <v>2.74</v>
      </c>
      <c r="H5426" s="586">
        <v>7.7</v>
      </c>
      <c r="I5426" s="587">
        <f t="shared" si="253"/>
        <v>91591.5</v>
      </c>
      <c r="J5426" s="589">
        <f t="shared" si="254"/>
        <v>0</v>
      </c>
    </row>
    <row r="5427" spans="1:10">
      <c r="A5427" s="584">
        <v>2016</v>
      </c>
      <c r="B5427" s="585" t="s">
        <v>1131</v>
      </c>
      <c r="C5427" s="585" t="s">
        <v>31</v>
      </c>
      <c r="D5427" s="586">
        <v>46780</v>
      </c>
      <c r="E5427" s="587">
        <v>25.905999999999999</v>
      </c>
      <c r="F5427" s="587">
        <f t="shared" si="252"/>
        <v>1211882.68</v>
      </c>
      <c r="G5427" s="588">
        <v>2.77</v>
      </c>
      <c r="H5427" s="586">
        <v>7.8</v>
      </c>
      <c r="I5427" s="587">
        <f t="shared" si="253"/>
        <v>364884</v>
      </c>
      <c r="J5427" s="589">
        <f t="shared" si="254"/>
        <v>0</v>
      </c>
    </row>
    <row r="5428" spans="1:10">
      <c r="A5428" s="584">
        <v>2016</v>
      </c>
      <c r="B5428" s="585" t="s">
        <v>1131</v>
      </c>
      <c r="C5428" s="585" t="s">
        <v>31</v>
      </c>
      <c r="D5428" s="586">
        <v>68248</v>
      </c>
      <c r="E5428" s="587">
        <v>24.114000000000001</v>
      </c>
      <c r="F5428" s="587">
        <f t="shared" si="252"/>
        <v>1645732.2720000001</v>
      </c>
      <c r="G5428" s="588">
        <v>0.83</v>
      </c>
      <c r="H5428" s="586">
        <v>12.8</v>
      </c>
      <c r="I5428" s="587">
        <f t="shared" si="253"/>
        <v>873574.40000000002</v>
      </c>
      <c r="J5428" s="589">
        <f t="shared" si="254"/>
        <v>0</v>
      </c>
    </row>
    <row r="5429" spans="1:10">
      <c r="A5429" s="584">
        <v>2016</v>
      </c>
      <c r="B5429" s="585" t="s">
        <v>1131</v>
      </c>
      <c r="C5429" s="585" t="s">
        <v>31</v>
      </c>
      <c r="D5429" s="586">
        <v>51370</v>
      </c>
      <c r="E5429" s="587">
        <v>25.23</v>
      </c>
      <c r="F5429" s="587">
        <f t="shared" si="252"/>
        <v>1296065.1000000001</v>
      </c>
      <c r="G5429" s="588">
        <v>1.53</v>
      </c>
      <c r="H5429" s="586">
        <v>7.4</v>
      </c>
      <c r="I5429" s="587">
        <f t="shared" si="253"/>
        <v>380138</v>
      </c>
      <c r="J5429" s="589">
        <f t="shared" si="254"/>
        <v>0</v>
      </c>
    </row>
    <row r="5430" spans="1:10">
      <c r="A5430" s="584">
        <v>2016</v>
      </c>
      <c r="B5430" s="585" t="s">
        <v>1131</v>
      </c>
      <c r="C5430" s="585" t="s">
        <v>31</v>
      </c>
      <c r="D5430" s="586">
        <v>58963</v>
      </c>
      <c r="E5430" s="587">
        <v>25.911999999999999</v>
      </c>
      <c r="F5430" s="587">
        <f t="shared" si="252"/>
        <v>1527849.2560000001</v>
      </c>
      <c r="G5430" s="588">
        <v>2.74</v>
      </c>
      <c r="H5430" s="586">
        <v>7.8</v>
      </c>
      <c r="I5430" s="587">
        <f t="shared" si="253"/>
        <v>459911.39999999997</v>
      </c>
      <c r="J5430" s="589">
        <f t="shared" si="254"/>
        <v>0</v>
      </c>
    </row>
    <row r="5431" spans="1:10">
      <c r="A5431" s="584">
        <v>2016</v>
      </c>
      <c r="B5431" s="585" t="s">
        <v>1131</v>
      </c>
      <c r="C5431" s="585" t="s">
        <v>31</v>
      </c>
      <c r="D5431" s="586">
        <v>58735</v>
      </c>
      <c r="E5431" s="587">
        <v>25.794</v>
      </c>
      <c r="F5431" s="587">
        <f t="shared" si="252"/>
        <v>1515010.59</v>
      </c>
      <c r="G5431" s="588">
        <v>2.82</v>
      </c>
      <c r="H5431" s="586">
        <v>7.9</v>
      </c>
      <c r="I5431" s="587">
        <f t="shared" si="253"/>
        <v>464006.5</v>
      </c>
      <c r="J5431" s="589">
        <f t="shared" si="254"/>
        <v>0</v>
      </c>
    </row>
    <row r="5432" spans="1:10">
      <c r="A5432" s="584">
        <v>2016</v>
      </c>
      <c r="B5432" s="585" t="s">
        <v>1131</v>
      </c>
      <c r="C5432" s="585" t="s">
        <v>31</v>
      </c>
      <c r="D5432" s="586">
        <v>20519</v>
      </c>
      <c r="E5432" s="587">
        <v>23.853999999999999</v>
      </c>
      <c r="F5432" s="587">
        <f t="shared" si="252"/>
        <v>489460.22599999997</v>
      </c>
      <c r="G5432" s="588">
        <v>0.7</v>
      </c>
      <c r="H5432" s="586">
        <v>13.6</v>
      </c>
      <c r="I5432" s="587">
        <f t="shared" si="253"/>
        <v>279058.39999999997</v>
      </c>
      <c r="J5432" s="589">
        <f t="shared" si="254"/>
        <v>0</v>
      </c>
    </row>
    <row r="5433" spans="1:10">
      <c r="A5433" s="584">
        <v>2016</v>
      </c>
      <c r="B5433" s="585" t="s">
        <v>1131</v>
      </c>
      <c r="C5433" s="585" t="s">
        <v>31</v>
      </c>
      <c r="D5433" s="586">
        <v>12135</v>
      </c>
      <c r="E5433" s="587">
        <v>25.91</v>
      </c>
      <c r="F5433" s="587">
        <f t="shared" si="252"/>
        <v>314417.84999999998</v>
      </c>
      <c r="G5433" s="588">
        <v>0.85</v>
      </c>
      <c r="H5433" s="586">
        <v>7.4</v>
      </c>
      <c r="I5433" s="587">
        <f t="shared" si="253"/>
        <v>89799</v>
      </c>
      <c r="J5433" s="589">
        <f t="shared" si="254"/>
        <v>0</v>
      </c>
    </row>
    <row r="5434" spans="1:10">
      <c r="A5434" s="584">
        <v>2016</v>
      </c>
      <c r="B5434" s="585" t="s">
        <v>1131</v>
      </c>
      <c r="C5434" s="585" t="s">
        <v>31</v>
      </c>
      <c r="D5434" s="586">
        <v>26027</v>
      </c>
      <c r="E5434" s="587">
        <v>24.824000000000002</v>
      </c>
      <c r="F5434" s="587">
        <f t="shared" si="252"/>
        <v>646094.24800000002</v>
      </c>
      <c r="G5434" s="588">
        <v>1.1399999999999999</v>
      </c>
      <c r="H5434" s="586">
        <v>11.1</v>
      </c>
      <c r="I5434" s="587">
        <f t="shared" si="253"/>
        <v>288899.7</v>
      </c>
      <c r="J5434" s="589">
        <f t="shared" si="254"/>
        <v>0</v>
      </c>
    </row>
    <row r="5435" spans="1:10">
      <c r="A5435" s="584">
        <v>2016</v>
      </c>
      <c r="B5435" s="585" t="s">
        <v>1131</v>
      </c>
      <c r="C5435" s="585" t="s">
        <v>31</v>
      </c>
      <c r="D5435" s="586">
        <v>77973</v>
      </c>
      <c r="E5435" s="587">
        <v>23.297999999999998</v>
      </c>
      <c r="F5435" s="587">
        <f t="shared" si="252"/>
        <v>1816614.9539999999</v>
      </c>
      <c r="G5435" s="588">
        <v>2.39</v>
      </c>
      <c r="H5435" s="586">
        <v>8.1999999999999993</v>
      </c>
      <c r="I5435" s="587">
        <f t="shared" si="253"/>
        <v>639378.6</v>
      </c>
      <c r="J5435" s="589">
        <f t="shared" si="254"/>
        <v>0</v>
      </c>
    </row>
    <row r="5436" spans="1:10">
      <c r="A5436" s="584">
        <v>2016</v>
      </c>
      <c r="B5436" s="585" t="s">
        <v>1131</v>
      </c>
      <c r="C5436" s="585" t="s">
        <v>31</v>
      </c>
      <c r="D5436" s="586">
        <v>12634</v>
      </c>
      <c r="E5436" s="587">
        <v>22.443999999999999</v>
      </c>
      <c r="F5436" s="587">
        <f t="shared" si="252"/>
        <v>283557.49599999998</v>
      </c>
      <c r="G5436" s="588">
        <v>2.86</v>
      </c>
      <c r="H5436" s="586">
        <v>7.6</v>
      </c>
      <c r="I5436" s="587">
        <f t="shared" si="253"/>
        <v>96018.4</v>
      </c>
      <c r="J5436" s="589">
        <f t="shared" si="254"/>
        <v>0</v>
      </c>
    </row>
    <row r="5437" spans="1:10">
      <c r="A5437" s="584">
        <v>2016</v>
      </c>
      <c r="B5437" s="585" t="s">
        <v>1131</v>
      </c>
      <c r="C5437" s="585" t="s">
        <v>31</v>
      </c>
      <c r="D5437" s="586">
        <v>57218</v>
      </c>
      <c r="E5437" s="587">
        <v>24.1</v>
      </c>
      <c r="F5437" s="587">
        <f t="shared" si="252"/>
        <v>1378953.8</v>
      </c>
      <c r="G5437" s="588">
        <v>0.77</v>
      </c>
      <c r="H5437" s="586">
        <v>12.3</v>
      </c>
      <c r="I5437" s="587">
        <f t="shared" si="253"/>
        <v>703781.4</v>
      </c>
      <c r="J5437" s="589">
        <f t="shared" si="254"/>
        <v>0</v>
      </c>
    </row>
    <row r="5438" spans="1:10">
      <c r="A5438" s="584">
        <v>2016</v>
      </c>
      <c r="B5438" s="585" t="s">
        <v>1131</v>
      </c>
      <c r="C5438" s="585" t="s">
        <v>31</v>
      </c>
      <c r="D5438" s="586">
        <v>35309</v>
      </c>
      <c r="E5438" s="587">
        <v>26.277999999999999</v>
      </c>
      <c r="F5438" s="587">
        <f t="shared" si="252"/>
        <v>927849.902</v>
      </c>
      <c r="G5438" s="588">
        <v>2.56</v>
      </c>
      <c r="H5438" s="586">
        <v>7.9</v>
      </c>
      <c r="I5438" s="587">
        <f t="shared" si="253"/>
        <v>278941.10000000003</v>
      </c>
      <c r="J5438" s="589">
        <f t="shared" si="254"/>
        <v>0</v>
      </c>
    </row>
    <row r="5439" spans="1:10">
      <c r="A5439" s="584">
        <v>2016</v>
      </c>
      <c r="B5439" s="585" t="s">
        <v>1131</v>
      </c>
      <c r="C5439" s="585" t="s">
        <v>31</v>
      </c>
      <c r="D5439" s="586">
        <v>23866</v>
      </c>
      <c r="E5439" s="587">
        <v>25.28</v>
      </c>
      <c r="F5439" s="587">
        <f t="shared" si="252"/>
        <v>603332.48</v>
      </c>
      <c r="G5439" s="588">
        <v>0.6</v>
      </c>
      <c r="H5439" s="586">
        <v>7.5</v>
      </c>
      <c r="I5439" s="587">
        <f t="shared" si="253"/>
        <v>178995</v>
      </c>
      <c r="J5439" s="589">
        <f t="shared" si="254"/>
        <v>0</v>
      </c>
    </row>
    <row r="5440" spans="1:10">
      <c r="A5440" s="584">
        <v>2016</v>
      </c>
      <c r="B5440" s="585" t="s">
        <v>1131</v>
      </c>
      <c r="C5440" s="585" t="s">
        <v>31</v>
      </c>
      <c r="D5440" s="586">
        <v>11297</v>
      </c>
      <c r="E5440" s="587">
        <v>24.021999999999998</v>
      </c>
      <c r="F5440" s="587">
        <f t="shared" si="252"/>
        <v>271376.53399999999</v>
      </c>
      <c r="G5440" s="588">
        <v>0.81</v>
      </c>
      <c r="H5440" s="586">
        <v>13.3</v>
      </c>
      <c r="I5440" s="587">
        <f t="shared" si="253"/>
        <v>150250.1</v>
      </c>
      <c r="J5440" s="589">
        <f t="shared" si="254"/>
        <v>0</v>
      </c>
    </row>
    <row r="5441" spans="1:10">
      <c r="A5441" s="584">
        <v>2016</v>
      </c>
      <c r="B5441" s="585" t="s">
        <v>1131</v>
      </c>
      <c r="C5441" s="585" t="s">
        <v>31</v>
      </c>
      <c r="D5441" s="586">
        <v>12013</v>
      </c>
      <c r="E5441" s="587">
        <v>25.841999999999999</v>
      </c>
      <c r="F5441" s="587">
        <f t="shared" si="252"/>
        <v>310439.946</v>
      </c>
      <c r="G5441" s="588">
        <v>2.57</v>
      </c>
      <c r="H5441" s="586">
        <v>7.7</v>
      </c>
      <c r="I5441" s="587">
        <f t="shared" si="253"/>
        <v>92500.1</v>
      </c>
      <c r="J5441" s="589">
        <f t="shared" si="254"/>
        <v>0</v>
      </c>
    </row>
    <row r="5442" spans="1:10">
      <c r="A5442" s="584">
        <v>2016</v>
      </c>
      <c r="B5442" s="585" t="s">
        <v>1131</v>
      </c>
      <c r="C5442" s="585" t="s">
        <v>31</v>
      </c>
      <c r="D5442" s="586">
        <v>71836</v>
      </c>
      <c r="E5442" s="587">
        <v>25.533999999999999</v>
      </c>
      <c r="F5442" s="587">
        <f t="shared" si="252"/>
        <v>1834260.4239999999</v>
      </c>
      <c r="G5442" s="588">
        <v>2.83</v>
      </c>
      <c r="H5442" s="586">
        <v>7.7</v>
      </c>
      <c r="I5442" s="587">
        <f t="shared" si="253"/>
        <v>553137.20000000007</v>
      </c>
      <c r="J5442" s="589">
        <f t="shared" si="254"/>
        <v>0</v>
      </c>
    </row>
    <row r="5443" spans="1:10">
      <c r="A5443" s="584">
        <v>2016</v>
      </c>
      <c r="B5443" s="585" t="s">
        <v>1131</v>
      </c>
      <c r="C5443" s="585" t="s">
        <v>31</v>
      </c>
      <c r="D5443" s="586">
        <v>11534</v>
      </c>
      <c r="E5443" s="587">
        <v>24.091999999999999</v>
      </c>
      <c r="F5443" s="587">
        <f t="shared" ref="F5443:F5506" si="255">E5443*D5443</f>
        <v>277877.12799999997</v>
      </c>
      <c r="G5443" s="588">
        <v>0.76</v>
      </c>
      <c r="H5443" s="586">
        <v>11.5</v>
      </c>
      <c r="I5443" s="587">
        <f t="shared" ref="I5443:I5506" si="256">H5443*D5443</f>
        <v>132641</v>
      </c>
      <c r="J5443" s="589">
        <f t="shared" ref="J5443:J5506" si="257">IF(B5443="LIG",1,0)</f>
        <v>0</v>
      </c>
    </row>
    <row r="5444" spans="1:10">
      <c r="A5444" s="584">
        <v>2016</v>
      </c>
      <c r="B5444" s="585" t="s">
        <v>1133</v>
      </c>
      <c r="C5444" s="585" t="s">
        <v>31</v>
      </c>
      <c r="D5444" s="586">
        <v>224547</v>
      </c>
      <c r="E5444" s="587">
        <v>13.224</v>
      </c>
      <c r="F5444" s="587">
        <f t="shared" si="255"/>
        <v>2969409.5279999999</v>
      </c>
      <c r="G5444" s="588">
        <v>1.1100000000000001</v>
      </c>
      <c r="H5444" s="586">
        <v>9.5</v>
      </c>
      <c r="I5444" s="587">
        <f t="shared" si="256"/>
        <v>2133196.5</v>
      </c>
      <c r="J5444" s="589">
        <f t="shared" si="257"/>
        <v>1</v>
      </c>
    </row>
    <row r="5445" spans="1:10">
      <c r="A5445" s="584">
        <v>2016</v>
      </c>
      <c r="B5445" s="585" t="s">
        <v>1127</v>
      </c>
      <c r="C5445" s="585" t="s">
        <v>31</v>
      </c>
      <c r="D5445" s="586">
        <v>84230</v>
      </c>
      <c r="E5445" s="587">
        <v>16.25</v>
      </c>
      <c r="F5445" s="587">
        <f t="shared" si="255"/>
        <v>1368737.5</v>
      </c>
      <c r="G5445" s="588">
        <v>0.41</v>
      </c>
      <c r="H5445" s="586">
        <v>5.0999999999999996</v>
      </c>
      <c r="I5445" s="587">
        <f t="shared" si="256"/>
        <v>429572.99999999994</v>
      </c>
      <c r="J5445" s="589">
        <f t="shared" si="257"/>
        <v>0</v>
      </c>
    </row>
    <row r="5446" spans="1:10">
      <c r="A5446" s="584">
        <v>2016</v>
      </c>
      <c r="B5446" s="585" t="s">
        <v>1133</v>
      </c>
      <c r="C5446" s="585" t="s">
        <v>31</v>
      </c>
      <c r="D5446" s="586">
        <v>127455</v>
      </c>
      <c r="E5446" s="587">
        <v>13.13</v>
      </c>
      <c r="F5446" s="587">
        <f t="shared" si="255"/>
        <v>1673484.1500000001</v>
      </c>
      <c r="G5446" s="588">
        <v>1.07</v>
      </c>
      <c r="H5446" s="586">
        <v>8.6</v>
      </c>
      <c r="I5446" s="587">
        <f t="shared" si="256"/>
        <v>1096113</v>
      </c>
      <c r="J5446" s="589">
        <f t="shared" si="257"/>
        <v>1</v>
      </c>
    </row>
    <row r="5447" spans="1:10">
      <c r="A5447" s="584">
        <v>2016</v>
      </c>
      <c r="B5447" s="585" t="s">
        <v>1133</v>
      </c>
      <c r="C5447" s="585" t="s">
        <v>31</v>
      </c>
      <c r="D5447" s="586">
        <v>245583</v>
      </c>
      <c r="E5447" s="587">
        <v>13.15</v>
      </c>
      <c r="F5447" s="587">
        <f t="shared" si="255"/>
        <v>3229416.45</v>
      </c>
      <c r="G5447" s="588">
        <v>1.07</v>
      </c>
      <c r="H5447" s="586">
        <v>8.6999999999999993</v>
      </c>
      <c r="I5447" s="587">
        <f t="shared" si="256"/>
        <v>2136572.0999999996</v>
      </c>
      <c r="J5447" s="589">
        <f t="shared" si="257"/>
        <v>1</v>
      </c>
    </row>
    <row r="5448" spans="1:10">
      <c r="A5448" s="584">
        <v>2016</v>
      </c>
      <c r="B5448" s="585" t="s">
        <v>1131</v>
      </c>
      <c r="C5448" s="585" t="s">
        <v>31</v>
      </c>
      <c r="D5448" s="586">
        <v>101665</v>
      </c>
      <c r="E5448" s="587">
        <v>26.13</v>
      </c>
      <c r="F5448" s="587">
        <f t="shared" si="255"/>
        <v>2656506.4499999997</v>
      </c>
      <c r="G5448" s="588">
        <v>2.82</v>
      </c>
      <c r="H5448" s="586">
        <v>7.72</v>
      </c>
      <c r="I5448" s="587">
        <f t="shared" si="256"/>
        <v>784853.79999999993</v>
      </c>
      <c r="J5448" s="589">
        <f t="shared" si="257"/>
        <v>0</v>
      </c>
    </row>
    <row r="5449" spans="1:10">
      <c r="A5449" s="584">
        <v>2016</v>
      </c>
      <c r="B5449" s="585" t="s">
        <v>1131</v>
      </c>
      <c r="C5449" s="585" t="s">
        <v>31</v>
      </c>
      <c r="D5449" s="586">
        <v>22025</v>
      </c>
      <c r="E5449" s="587">
        <v>23.756</v>
      </c>
      <c r="F5449" s="587">
        <f t="shared" si="255"/>
        <v>523225.9</v>
      </c>
      <c r="G5449" s="588">
        <v>3.15</v>
      </c>
      <c r="H5449" s="586">
        <v>12.12</v>
      </c>
      <c r="I5449" s="587">
        <f t="shared" si="256"/>
        <v>266943</v>
      </c>
      <c r="J5449" s="589">
        <f t="shared" si="257"/>
        <v>0</v>
      </c>
    </row>
    <row r="5450" spans="1:10">
      <c r="A5450" s="584">
        <v>2016</v>
      </c>
      <c r="B5450" s="585" t="s">
        <v>1131</v>
      </c>
      <c r="C5450" s="585" t="s">
        <v>31</v>
      </c>
      <c r="D5450" s="586">
        <v>12566</v>
      </c>
      <c r="E5450" s="587">
        <v>24.585999999999999</v>
      </c>
      <c r="F5450" s="587">
        <f t="shared" si="255"/>
        <v>308947.67599999998</v>
      </c>
      <c r="G5450" s="588">
        <v>3.38</v>
      </c>
      <c r="H5450" s="586">
        <v>10.78</v>
      </c>
      <c r="I5450" s="587">
        <f t="shared" si="256"/>
        <v>135461.47999999998</v>
      </c>
      <c r="J5450" s="589">
        <f t="shared" si="257"/>
        <v>0</v>
      </c>
    </row>
    <row r="5451" spans="1:10">
      <c r="A5451" s="584">
        <v>2016</v>
      </c>
      <c r="B5451" s="585" t="s">
        <v>1131</v>
      </c>
      <c r="C5451" s="585" t="s">
        <v>31</v>
      </c>
      <c r="D5451" s="586">
        <v>15290</v>
      </c>
      <c r="E5451" s="587">
        <v>24.68</v>
      </c>
      <c r="F5451" s="587">
        <f t="shared" si="255"/>
        <v>377357.2</v>
      </c>
      <c r="G5451" s="588">
        <v>3.38</v>
      </c>
      <c r="H5451" s="586">
        <v>10.57</v>
      </c>
      <c r="I5451" s="587">
        <f t="shared" si="256"/>
        <v>161615.30000000002</v>
      </c>
      <c r="J5451" s="589">
        <f t="shared" si="257"/>
        <v>0</v>
      </c>
    </row>
    <row r="5452" spans="1:10">
      <c r="A5452" s="584">
        <v>2016</v>
      </c>
      <c r="B5452" s="585" t="s">
        <v>1131</v>
      </c>
      <c r="C5452" s="585" t="s">
        <v>31</v>
      </c>
      <c r="D5452" s="586">
        <v>27039</v>
      </c>
      <c r="E5452" s="587">
        <v>25.13</v>
      </c>
      <c r="F5452" s="587">
        <f t="shared" si="255"/>
        <v>679490.07</v>
      </c>
      <c r="G5452" s="588">
        <v>3.31</v>
      </c>
      <c r="H5452" s="586">
        <v>9.4499999999999993</v>
      </c>
      <c r="I5452" s="587">
        <f t="shared" si="256"/>
        <v>255518.55</v>
      </c>
      <c r="J5452" s="589">
        <f t="shared" si="257"/>
        <v>0</v>
      </c>
    </row>
    <row r="5453" spans="1:10">
      <c r="A5453" s="584">
        <v>2016</v>
      </c>
      <c r="B5453" s="585" t="s">
        <v>1131</v>
      </c>
      <c r="C5453" s="585" t="s">
        <v>31</v>
      </c>
      <c r="D5453" s="586">
        <v>24025</v>
      </c>
      <c r="E5453" s="587">
        <v>24.984000000000002</v>
      </c>
      <c r="F5453" s="587">
        <f t="shared" si="255"/>
        <v>600240.60000000009</v>
      </c>
      <c r="G5453" s="588">
        <v>3.31</v>
      </c>
      <c r="H5453" s="586">
        <v>9.2899999999999991</v>
      </c>
      <c r="I5453" s="587">
        <f t="shared" si="256"/>
        <v>223192.24999999997</v>
      </c>
      <c r="J5453" s="589">
        <f t="shared" si="257"/>
        <v>0</v>
      </c>
    </row>
    <row r="5454" spans="1:10">
      <c r="A5454" s="584">
        <v>2016</v>
      </c>
      <c r="B5454" s="585" t="s">
        <v>1131</v>
      </c>
      <c r="C5454" s="585" t="s">
        <v>31</v>
      </c>
      <c r="D5454" s="586">
        <v>19671</v>
      </c>
      <c r="E5454" s="587">
        <v>25.334</v>
      </c>
      <c r="F5454" s="587">
        <f t="shared" si="255"/>
        <v>498345.114</v>
      </c>
      <c r="G5454" s="588">
        <v>2.62</v>
      </c>
      <c r="H5454" s="586">
        <v>8.91</v>
      </c>
      <c r="I5454" s="587">
        <f t="shared" si="256"/>
        <v>175268.61000000002</v>
      </c>
      <c r="J5454" s="589">
        <f t="shared" si="257"/>
        <v>0</v>
      </c>
    </row>
    <row r="5455" spans="1:10">
      <c r="A5455" s="584">
        <v>2016</v>
      </c>
      <c r="B5455" s="585" t="s">
        <v>1131</v>
      </c>
      <c r="C5455" s="585" t="s">
        <v>31</v>
      </c>
      <c r="D5455" s="586">
        <v>12714</v>
      </c>
      <c r="E5455" s="587">
        <v>25.334</v>
      </c>
      <c r="F5455" s="587">
        <f t="shared" si="255"/>
        <v>322096.47600000002</v>
      </c>
      <c r="G5455" s="588">
        <v>2.4700000000000002</v>
      </c>
      <c r="H5455" s="586">
        <v>8.86</v>
      </c>
      <c r="I5455" s="587">
        <f t="shared" si="256"/>
        <v>112646.04</v>
      </c>
      <c r="J5455" s="589">
        <f t="shared" si="257"/>
        <v>0</v>
      </c>
    </row>
    <row r="5456" spans="1:10">
      <c r="A5456" s="584">
        <v>2016</v>
      </c>
      <c r="B5456" s="585" t="s">
        <v>1131</v>
      </c>
      <c r="C5456" s="585" t="s">
        <v>31</v>
      </c>
      <c r="D5456" s="586">
        <v>30538</v>
      </c>
      <c r="E5456" s="587">
        <v>25.334</v>
      </c>
      <c r="F5456" s="587">
        <f t="shared" si="255"/>
        <v>773649.69200000004</v>
      </c>
      <c r="G5456" s="588">
        <v>2.6</v>
      </c>
      <c r="H5456" s="586">
        <v>8.9</v>
      </c>
      <c r="I5456" s="587">
        <f t="shared" si="256"/>
        <v>271788.2</v>
      </c>
      <c r="J5456" s="589">
        <f t="shared" si="257"/>
        <v>0</v>
      </c>
    </row>
    <row r="5457" spans="1:10">
      <c r="A5457" s="584">
        <v>2016</v>
      </c>
      <c r="B5457" s="585" t="s">
        <v>1131</v>
      </c>
      <c r="C5457" s="585" t="s">
        <v>31</v>
      </c>
      <c r="D5457" s="586">
        <v>30538</v>
      </c>
      <c r="E5457" s="587">
        <v>25.334</v>
      </c>
      <c r="F5457" s="587">
        <f t="shared" si="255"/>
        <v>773649.69200000004</v>
      </c>
      <c r="G5457" s="588">
        <v>2.6</v>
      </c>
      <c r="H5457" s="586">
        <v>8.9</v>
      </c>
      <c r="I5457" s="587">
        <f t="shared" si="256"/>
        <v>271788.2</v>
      </c>
      <c r="J5457" s="589">
        <f t="shared" si="257"/>
        <v>0</v>
      </c>
    </row>
    <row r="5458" spans="1:10">
      <c r="A5458" s="584">
        <v>2016</v>
      </c>
      <c r="B5458" s="585" t="s">
        <v>1131</v>
      </c>
      <c r="C5458" s="585" t="s">
        <v>31</v>
      </c>
      <c r="D5458" s="586">
        <v>19671</v>
      </c>
      <c r="E5458" s="587">
        <v>25.334</v>
      </c>
      <c r="F5458" s="587">
        <f t="shared" si="255"/>
        <v>498345.114</v>
      </c>
      <c r="G5458" s="588">
        <v>2.62</v>
      </c>
      <c r="H5458" s="586">
        <v>8.91</v>
      </c>
      <c r="I5458" s="587">
        <f t="shared" si="256"/>
        <v>175268.61000000002</v>
      </c>
      <c r="J5458" s="589">
        <f t="shared" si="257"/>
        <v>0</v>
      </c>
    </row>
    <row r="5459" spans="1:10">
      <c r="A5459" s="584">
        <v>2016</v>
      </c>
      <c r="B5459" s="585" t="s">
        <v>1131</v>
      </c>
      <c r="C5459" s="585" t="s">
        <v>31</v>
      </c>
      <c r="D5459" s="586">
        <v>75805</v>
      </c>
      <c r="E5459" s="587">
        <v>25.146000000000001</v>
      </c>
      <c r="F5459" s="587">
        <f t="shared" si="255"/>
        <v>1906192.53</v>
      </c>
      <c r="G5459" s="588">
        <v>3.26</v>
      </c>
      <c r="H5459" s="586">
        <v>9.4600000000000009</v>
      </c>
      <c r="I5459" s="587">
        <f t="shared" si="256"/>
        <v>717115.3</v>
      </c>
      <c r="J5459" s="589">
        <f t="shared" si="257"/>
        <v>0</v>
      </c>
    </row>
    <row r="5460" spans="1:10">
      <c r="A5460" s="584">
        <v>2016</v>
      </c>
      <c r="B5460" s="585" t="s">
        <v>1131</v>
      </c>
      <c r="C5460" s="585" t="s">
        <v>31</v>
      </c>
      <c r="D5460" s="586">
        <v>21370</v>
      </c>
      <c r="E5460" s="587">
        <v>25.314</v>
      </c>
      <c r="F5460" s="587">
        <f t="shared" si="255"/>
        <v>540960.18000000005</v>
      </c>
      <c r="G5460" s="588">
        <v>2.67</v>
      </c>
      <c r="H5460" s="586">
        <v>8.8000000000000007</v>
      </c>
      <c r="I5460" s="587">
        <f t="shared" si="256"/>
        <v>188056.00000000003</v>
      </c>
      <c r="J5460" s="589">
        <f t="shared" si="257"/>
        <v>0</v>
      </c>
    </row>
    <row r="5461" spans="1:10">
      <c r="A5461" s="584">
        <v>2016</v>
      </c>
      <c r="B5461" s="585" t="s">
        <v>1131</v>
      </c>
      <c r="C5461" s="585" t="s">
        <v>31</v>
      </c>
      <c r="D5461" s="586">
        <v>20799</v>
      </c>
      <c r="E5461" s="587">
        <v>25.303999999999998</v>
      </c>
      <c r="F5461" s="587">
        <f t="shared" si="255"/>
        <v>526297.89599999995</v>
      </c>
      <c r="G5461" s="588">
        <v>2.66</v>
      </c>
      <c r="H5461" s="586">
        <v>8.9</v>
      </c>
      <c r="I5461" s="587">
        <f t="shared" si="256"/>
        <v>185111.1</v>
      </c>
      <c r="J5461" s="589">
        <f t="shared" si="257"/>
        <v>0</v>
      </c>
    </row>
    <row r="5462" spans="1:10">
      <c r="A5462" s="584">
        <v>2016</v>
      </c>
      <c r="B5462" s="585" t="s">
        <v>1131</v>
      </c>
      <c r="C5462" s="585" t="s">
        <v>31</v>
      </c>
      <c r="D5462" s="586">
        <v>14733</v>
      </c>
      <c r="E5462" s="587">
        <v>21.776</v>
      </c>
      <c r="F5462" s="587">
        <f t="shared" si="255"/>
        <v>320825.80800000002</v>
      </c>
      <c r="G5462" s="588">
        <v>3.03</v>
      </c>
      <c r="H5462" s="586">
        <v>8.8000000000000007</v>
      </c>
      <c r="I5462" s="587">
        <f t="shared" si="256"/>
        <v>129650.40000000001</v>
      </c>
      <c r="J5462" s="589">
        <f t="shared" si="257"/>
        <v>0</v>
      </c>
    </row>
    <row r="5463" spans="1:10">
      <c r="A5463" s="584">
        <v>2016</v>
      </c>
      <c r="B5463" s="585" t="s">
        <v>1131</v>
      </c>
      <c r="C5463" s="585" t="s">
        <v>31</v>
      </c>
      <c r="D5463" s="586">
        <v>14061</v>
      </c>
      <c r="E5463" s="587">
        <v>25.352</v>
      </c>
      <c r="F5463" s="587">
        <f t="shared" si="255"/>
        <v>356474.47200000001</v>
      </c>
      <c r="G5463" s="588">
        <v>2.7</v>
      </c>
      <c r="H5463" s="586">
        <v>8.9</v>
      </c>
      <c r="I5463" s="587">
        <f t="shared" si="256"/>
        <v>125142.90000000001</v>
      </c>
      <c r="J5463" s="589">
        <f t="shared" si="257"/>
        <v>0</v>
      </c>
    </row>
    <row r="5464" spans="1:10">
      <c r="A5464" s="584">
        <v>2016</v>
      </c>
      <c r="B5464" s="585" t="s">
        <v>1131</v>
      </c>
      <c r="C5464" s="585" t="s">
        <v>31</v>
      </c>
      <c r="D5464" s="586">
        <v>9622</v>
      </c>
      <c r="E5464" s="587">
        <v>25.242000000000001</v>
      </c>
      <c r="F5464" s="587">
        <f t="shared" si="255"/>
        <v>242878.524</v>
      </c>
      <c r="G5464" s="588">
        <v>3.81</v>
      </c>
      <c r="H5464" s="586">
        <v>10</v>
      </c>
      <c r="I5464" s="587">
        <f t="shared" si="256"/>
        <v>96220</v>
      </c>
      <c r="J5464" s="589">
        <f t="shared" si="257"/>
        <v>0</v>
      </c>
    </row>
    <row r="5465" spans="1:10">
      <c r="A5465" s="584">
        <v>2016</v>
      </c>
      <c r="B5465" s="585" t="s">
        <v>1131</v>
      </c>
      <c r="C5465" s="585" t="s">
        <v>31</v>
      </c>
      <c r="D5465" s="586">
        <v>6687</v>
      </c>
      <c r="E5465" s="587">
        <v>26.213999999999999</v>
      </c>
      <c r="F5465" s="587">
        <f t="shared" si="255"/>
        <v>175293.01799999998</v>
      </c>
      <c r="G5465" s="588">
        <v>2.76</v>
      </c>
      <c r="H5465" s="586">
        <v>7.7</v>
      </c>
      <c r="I5465" s="587">
        <f t="shared" si="256"/>
        <v>51489.9</v>
      </c>
      <c r="J5465" s="589">
        <f t="shared" si="257"/>
        <v>0</v>
      </c>
    </row>
    <row r="5466" spans="1:10">
      <c r="A5466" s="584">
        <v>2016</v>
      </c>
      <c r="B5466" s="585" t="s">
        <v>1131</v>
      </c>
      <c r="C5466" s="585" t="s">
        <v>31</v>
      </c>
      <c r="D5466" s="586">
        <v>21532</v>
      </c>
      <c r="E5466" s="587">
        <v>26.126000000000001</v>
      </c>
      <c r="F5466" s="587">
        <f t="shared" si="255"/>
        <v>562545.03200000001</v>
      </c>
      <c r="G5466" s="588">
        <v>2.64</v>
      </c>
      <c r="H5466" s="586">
        <v>7.9</v>
      </c>
      <c r="I5466" s="587">
        <f t="shared" si="256"/>
        <v>170102.80000000002</v>
      </c>
      <c r="J5466" s="589">
        <f t="shared" si="257"/>
        <v>0</v>
      </c>
    </row>
    <row r="5467" spans="1:10">
      <c r="A5467" s="584">
        <v>2016</v>
      </c>
      <c r="B5467" s="585" t="s">
        <v>1131</v>
      </c>
      <c r="C5467" s="585" t="s">
        <v>31</v>
      </c>
      <c r="D5467" s="586">
        <v>71263</v>
      </c>
      <c r="E5467" s="587">
        <v>25.422000000000001</v>
      </c>
      <c r="F5467" s="587">
        <f t="shared" si="255"/>
        <v>1811647.986</v>
      </c>
      <c r="G5467" s="588">
        <v>3.75</v>
      </c>
      <c r="H5467" s="586">
        <v>9.3000000000000007</v>
      </c>
      <c r="I5467" s="587">
        <f t="shared" si="256"/>
        <v>662745.9</v>
      </c>
      <c r="J5467" s="589">
        <f t="shared" si="257"/>
        <v>0</v>
      </c>
    </row>
    <row r="5468" spans="1:10">
      <c r="A5468" s="584">
        <v>2016</v>
      </c>
      <c r="B5468" s="585" t="s">
        <v>1131</v>
      </c>
      <c r="C5468" s="585" t="s">
        <v>31</v>
      </c>
      <c r="D5468" s="586">
        <v>56966</v>
      </c>
      <c r="E5468" s="587">
        <v>22.154</v>
      </c>
      <c r="F5468" s="587">
        <f t="shared" si="255"/>
        <v>1262024.764</v>
      </c>
      <c r="G5468" s="588">
        <v>3.09</v>
      </c>
      <c r="H5468" s="586">
        <v>8.9</v>
      </c>
      <c r="I5468" s="587">
        <f t="shared" si="256"/>
        <v>506997.4</v>
      </c>
      <c r="J5468" s="589">
        <f t="shared" si="257"/>
        <v>0</v>
      </c>
    </row>
    <row r="5469" spans="1:10">
      <c r="A5469" s="584">
        <v>2016</v>
      </c>
      <c r="B5469" s="585" t="s">
        <v>1131</v>
      </c>
      <c r="C5469" s="585" t="s">
        <v>31</v>
      </c>
      <c r="D5469" s="586">
        <v>29768</v>
      </c>
      <c r="E5469" s="587">
        <v>22.65</v>
      </c>
      <c r="F5469" s="587">
        <f t="shared" si="255"/>
        <v>674245.2</v>
      </c>
      <c r="G5469" s="588">
        <v>0.46</v>
      </c>
      <c r="H5469" s="586">
        <v>8.9</v>
      </c>
      <c r="I5469" s="587">
        <f t="shared" si="256"/>
        <v>264935.2</v>
      </c>
      <c r="J5469" s="589">
        <f t="shared" si="257"/>
        <v>0</v>
      </c>
    </row>
    <row r="5470" spans="1:10">
      <c r="A5470" s="584">
        <v>2016</v>
      </c>
      <c r="B5470" s="585" t="s">
        <v>1131</v>
      </c>
      <c r="C5470" s="585" t="s">
        <v>31</v>
      </c>
      <c r="D5470" s="586">
        <v>25303</v>
      </c>
      <c r="E5470" s="587">
        <v>22.77</v>
      </c>
      <c r="F5470" s="587">
        <f t="shared" si="255"/>
        <v>576149.30999999994</v>
      </c>
      <c r="G5470" s="588">
        <v>0.46</v>
      </c>
      <c r="H5470" s="586">
        <v>7.7</v>
      </c>
      <c r="I5470" s="587">
        <f t="shared" si="256"/>
        <v>194833.1</v>
      </c>
      <c r="J5470" s="589">
        <f t="shared" si="257"/>
        <v>0</v>
      </c>
    </row>
    <row r="5471" spans="1:10">
      <c r="A5471" s="584">
        <v>2016</v>
      </c>
      <c r="B5471" s="585" t="s">
        <v>1131</v>
      </c>
      <c r="C5471" s="585" t="s">
        <v>31</v>
      </c>
      <c r="D5471" s="586">
        <v>55201</v>
      </c>
      <c r="E5471" s="587">
        <v>23.28</v>
      </c>
      <c r="F5471" s="587">
        <f t="shared" si="255"/>
        <v>1285079.28</v>
      </c>
      <c r="G5471" s="588">
        <v>3.6</v>
      </c>
      <c r="H5471" s="586">
        <v>12.12</v>
      </c>
      <c r="I5471" s="587">
        <f t="shared" si="256"/>
        <v>669036.12</v>
      </c>
      <c r="J5471" s="589">
        <f t="shared" si="257"/>
        <v>0</v>
      </c>
    </row>
    <row r="5472" spans="1:10">
      <c r="A5472" s="584">
        <v>2016</v>
      </c>
      <c r="B5472" s="585" t="s">
        <v>1131</v>
      </c>
      <c r="C5472" s="585" t="s">
        <v>31</v>
      </c>
      <c r="D5472" s="586">
        <v>36005</v>
      </c>
      <c r="E5472" s="587">
        <v>23.937999999999999</v>
      </c>
      <c r="F5472" s="587">
        <f t="shared" si="255"/>
        <v>861887.69</v>
      </c>
      <c r="G5472" s="588">
        <v>2.89</v>
      </c>
      <c r="H5472" s="586">
        <v>9.7200000000000006</v>
      </c>
      <c r="I5472" s="587">
        <f t="shared" si="256"/>
        <v>349968.60000000003</v>
      </c>
      <c r="J5472" s="589">
        <f t="shared" si="257"/>
        <v>0</v>
      </c>
    </row>
    <row r="5473" spans="1:10">
      <c r="A5473" s="584">
        <v>2016</v>
      </c>
      <c r="B5473" s="585" t="s">
        <v>1131</v>
      </c>
      <c r="C5473" s="585" t="s">
        <v>31</v>
      </c>
      <c r="D5473" s="586">
        <v>59875</v>
      </c>
      <c r="E5473" s="587">
        <v>23.347999999999999</v>
      </c>
      <c r="F5473" s="587">
        <f t="shared" si="255"/>
        <v>1397961.5</v>
      </c>
      <c r="G5473" s="588">
        <v>2.0299999999999998</v>
      </c>
      <c r="H5473" s="586">
        <v>9.59</v>
      </c>
      <c r="I5473" s="587">
        <f t="shared" si="256"/>
        <v>574201.25</v>
      </c>
      <c r="J5473" s="589">
        <f t="shared" si="257"/>
        <v>0</v>
      </c>
    </row>
    <row r="5474" spans="1:10">
      <c r="A5474" s="584">
        <v>2016</v>
      </c>
      <c r="B5474" s="585" t="s">
        <v>1131</v>
      </c>
      <c r="C5474" s="585" t="s">
        <v>31</v>
      </c>
      <c r="D5474" s="586">
        <v>30582</v>
      </c>
      <c r="E5474" s="587">
        <v>23.55</v>
      </c>
      <c r="F5474" s="587">
        <f t="shared" si="255"/>
        <v>720206.1</v>
      </c>
      <c r="G5474" s="588">
        <v>2.5099999999999998</v>
      </c>
      <c r="H5474" s="586">
        <v>8.8000000000000007</v>
      </c>
      <c r="I5474" s="587">
        <f t="shared" si="256"/>
        <v>269121.60000000003</v>
      </c>
      <c r="J5474" s="589">
        <f t="shared" si="257"/>
        <v>0</v>
      </c>
    </row>
    <row r="5475" spans="1:10">
      <c r="A5475" s="584">
        <v>2016</v>
      </c>
      <c r="B5475" s="585" t="s">
        <v>1131</v>
      </c>
      <c r="C5475" s="585" t="s">
        <v>31</v>
      </c>
      <c r="D5475" s="586">
        <v>14010</v>
      </c>
      <c r="E5475" s="587">
        <v>25.03</v>
      </c>
      <c r="F5475" s="587">
        <f t="shared" si="255"/>
        <v>350670.3</v>
      </c>
      <c r="G5475" s="588">
        <v>2.67</v>
      </c>
      <c r="H5475" s="586">
        <v>9.3000000000000007</v>
      </c>
      <c r="I5475" s="587">
        <f t="shared" si="256"/>
        <v>130293.00000000001</v>
      </c>
      <c r="J5475" s="589">
        <f t="shared" si="257"/>
        <v>0</v>
      </c>
    </row>
    <row r="5476" spans="1:10">
      <c r="A5476" s="584">
        <v>2016</v>
      </c>
      <c r="B5476" s="585" t="s">
        <v>1131</v>
      </c>
      <c r="C5476" s="585" t="s">
        <v>31</v>
      </c>
      <c r="D5476" s="586">
        <v>58323</v>
      </c>
      <c r="E5476" s="587">
        <v>23.59</v>
      </c>
      <c r="F5476" s="587">
        <f t="shared" si="255"/>
        <v>1375839.57</v>
      </c>
      <c r="G5476" s="588">
        <v>2.79</v>
      </c>
      <c r="H5476" s="586">
        <v>8.6999999999999993</v>
      </c>
      <c r="I5476" s="587">
        <f t="shared" si="256"/>
        <v>507410.1</v>
      </c>
      <c r="J5476" s="589">
        <f t="shared" si="257"/>
        <v>0</v>
      </c>
    </row>
    <row r="5477" spans="1:10">
      <c r="A5477" s="584">
        <v>2016</v>
      </c>
      <c r="B5477" s="585" t="s">
        <v>1131</v>
      </c>
      <c r="C5477" s="585" t="s">
        <v>31</v>
      </c>
      <c r="D5477" s="586">
        <v>12255</v>
      </c>
      <c r="E5477" s="587">
        <v>23.54</v>
      </c>
      <c r="F5477" s="587">
        <f t="shared" si="255"/>
        <v>288482.7</v>
      </c>
      <c r="G5477" s="588">
        <v>2.79</v>
      </c>
      <c r="H5477" s="586">
        <v>8.8000000000000007</v>
      </c>
      <c r="I5477" s="587">
        <f t="shared" si="256"/>
        <v>107844.00000000001</v>
      </c>
      <c r="J5477" s="589">
        <f t="shared" si="257"/>
        <v>0</v>
      </c>
    </row>
    <row r="5478" spans="1:10">
      <c r="A5478" s="584">
        <v>2016</v>
      </c>
      <c r="B5478" s="585" t="s">
        <v>1131</v>
      </c>
      <c r="C5478" s="585" t="s">
        <v>31</v>
      </c>
      <c r="D5478" s="586">
        <v>5492</v>
      </c>
      <c r="E5478" s="587">
        <v>23.48</v>
      </c>
      <c r="F5478" s="587">
        <f t="shared" si="255"/>
        <v>128952.16</v>
      </c>
      <c r="G5478" s="588">
        <v>2.52</v>
      </c>
      <c r="H5478" s="586">
        <v>8.5</v>
      </c>
      <c r="I5478" s="587">
        <f t="shared" si="256"/>
        <v>46682</v>
      </c>
      <c r="J5478" s="589">
        <f t="shared" si="257"/>
        <v>0</v>
      </c>
    </row>
    <row r="5479" spans="1:10">
      <c r="A5479" s="584">
        <v>2016</v>
      </c>
      <c r="B5479" s="585" t="s">
        <v>1131</v>
      </c>
      <c r="C5479" s="585" t="s">
        <v>31</v>
      </c>
      <c r="D5479" s="586">
        <v>6993</v>
      </c>
      <c r="E5479" s="587">
        <v>25.11</v>
      </c>
      <c r="F5479" s="587">
        <f t="shared" si="255"/>
        <v>175594.23</v>
      </c>
      <c r="G5479" s="588">
        <v>2.54</v>
      </c>
      <c r="H5479" s="586">
        <v>9.4</v>
      </c>
      <c r="I5479" s="587">
        <f t="shared" si="256"/>
        <v>65734.2</v>
      </c>
      <c r="J5479" s="589">
        <f t="shared" si="257"/>
        <v>0</v>
      </c>
    </row>
    <row r="5480" spans="1:10">
      <c r="A5480" s="584">
        <v>2016</v>
      </c>
      <c r="B5480" s="585" t="s">
        <v>1131</v>
      </c>
      <c r="C5480" s="585" t="s">
        <v>31</v>
      </c>
      <c r="D5480" s="586">
        <v>13107</v>
      </c>
      <c r="E5480" s="587">
        <v>23.61</v>
      </c>
      <c r="F5480" s="587">
        <f t="shared" si="255"/>
        <v>309456.27</v>
      </c>
      <c r="G5480" s="588">
        <v>1.41</v>
      </c>
      <c r="H5480" s="586">
        <v>11.3</v>
      </c>
      <c r="I5480" s="587">
        <f t="shared" si="256"/>
        <v>148109.1</v>
      </c>
      <c r="J5480" s="589">
        <f t="shared" si="257"/>
        <v>0</v>
      </c>
    </row>
    <row r="5481" spans="1:10">
      <c r="A5481" s="584">
        <v>2016</v>
      </c>
      <c r="B5481" s="585" t="s">
        <v>1131</v>
      </c>
      <c r="C5481" s="585" t="s">
        <v>31</v>
      </c>
      <c r="D5481" s="586">
        <v>16281</v>
      </c>
      <c r="E5481" s="587">
        <v>25.22</v>
      </c>
      <c r="F5481" s="587">
        <f t="shared" si="255"/>
        <v>410606.82</v>
      </c>
      <c r="G5481" s="588">
        <v>2.6</v>
      </c>
      <c r="H5481" s="586">
        <v>9.1</v>
      </c>
      <c r="I5481" s="587">
        <f t="shared" si="256"/>
        <v>148157.1</v>
      </c>
      <c r="J5481" s="589">
        <f t="shared" si="257"/>
        <v>0</v>
      </c>
    </row>
    <row r="5482" spans="1:10">
      <c r="A5482" s="584">
        <v>2016</v>
      </c>
      <c r="B5482" s="585" t="s">
        <v>1131</v>
      </c>
      <c r="C5482" s="585" t="s">
        <v>31</v>
      </c>
      <c r="D5482" s="586">
        <v>17200</v>
      </c>
      <c r="E5482" s="587">
        <v>24.09</v>
      </c>
      <c r="F5482" s="587">
        <f t="shared" si="255"/>
        <v>414348</v>
      </c>
      <c r="G5482" s="588">
        <v>1.23</v>
      </c>
      <c r="H5482" s="586">
        <v>9.1999999999999993</v>
      </c>
      <c r="I5482" s="587">
        <f t="shared" si="256"/>
        <v>158240</v>
      </c>
      <c r="J5482" s="589">
        <f t="shared" si="257"/>
        <v>0</v>
      </c>
    </row>
    <row r="5483" spans="1:10">
      <c r="A5483" s="584">
        <v>2016</v>
      </c>
      <c r="B5483" s="585" t="s">
        <v>1131</v>
      </c>
      <c r="C5483" s="585" t="s">
        <v>31</v>
      </c>
      <c r="D5483" s="586">
        <v>21567</v>
      </c>
      <c r="E5483" s="587">
        <v>23.5</v>
      </c>
      <c r="F5483" s="587">
        <f t="shared" si="255"/>
        <v>506824.5</v>
      </c>
      <c r="G5483" s="588">
        <v>2.5099999999999998</v>
      </c>
      <c r="H5483" s="586">
        <v>8.4</v>
      </c>
      <c r="I5483" s="587">
        <f t="shared" si="256"/>
        <v>181162.80000000002</v>
      </c>
      <c r="J5483" s="589">
        <f t="shared" si="257"/>
        <v>0</v>
      </c>
    </row>
    <row r="5484" spans="1:10">
      <c r="A5484" s="584">
        <v>2016</v>
      </c>
      <c r="B5484" s="585" t="s">
        <v>1131</v>
      </c>
      <c r="C5484" s="585" t="s">
        <v>31</v>
      </c>
      <c r="D5484" s="586">
        <v>26509</v>
      </c>
      <c r="E5484" s="587">
        <v>23.71</v>
      </c>
      <c r="F5484" s="587">
        <f t="shared" si="255"/>
        <v>628528.39</v>
      </c>
      <c r="G5484" s="588">
        <v>1.35</v>
      </c>
      <c r="H5484" s="586">
        <v>11</v>
      </c>
      <c r="I5484" s="587">
        <f t="shared" si="256"/>
        <v>291599</v>
      </c>
      <c r="J5484" s="589">
        <f t="shared" si="257"/>
        <v>0</v>
      </c>
    </row>
    <row r="5485" spans="1:10">
      <c r="A5485" s="584">
        <v>2016</v>
      </c>
      <c r="B5485" s="585" t="s">
        <v>1131</v>
      </c>
      <c r="C5485" s="585" t="s">
        <v>31</v>
      </c>
      <c r="D5485" s="586">
        <v>41000</v>
      </c>
      <c r="E5485" s="587">
        <v>25.89</v>
      </c>
      <c r="F5485" s="587">
        <f t="shared" si="255"/>
        <v>1061490</v>
      </c>
      <c r="G5485" s="588">
        <v>2.72</v>
      </c>
      <c r="H5485" s="586">
        <v>7.8</v>
      </c>
      <c r="I5485" s="587">
        <f t="shared" si="256"/>
        <v>319800</v>
      </c>
      <c r="J5485" s="589">
        <f t="shared" si="257"/>
        <v>0</v>
      </c>
    </row>
    <row r="5486" spans="1:10">
      <c r="A5486" s="584">
        <v>2016</v>
      </c>
      <c r="B5486" s="585" t="s">
        <v>1131</v>
      </c>
      <c r="C5486" s="585" t="s">
        <v>31</v>
      </c>
      <c r="D5486" s="586">
        <v>52429</v>
      </c>
      <c r="E5486" s="587">
        <v>26.16</v>
      </c>
      <c r="F5486" s="587">
        <f t="shared" si="255"/>
        <v>1371542.64</v>
      </c>
      <c r="G5486" s="588">
        <v>2.93</v>
      </c>
      <c r="H5486" s="586">
        <v>7.5</v>
      </c>
      <c r="I5486" s="587">
        <f t="shared" si="256"/>
        <v>393217.5</v>
      </c>
      <c r="J5486" s="589">
        <f t="shared" si="257"/>
        <v>0</v>
      </c>
    </row>
    <row r="5487" spans="1:10">
      <c r="A5487" s="584">
        <v>2016</v>
      </c>
      <c r="B5487" s="585" t="s">
        <v>1131</v>
      </c>
      <c r="C5487" s="585" t="s">
        <v>31</v>
      </c>
      <c r="D5487" s="586">
        <v>1753</v>
      </c>
      <c r="E5487" s="587">
        <v>23.51</v>
      </c>
      <c r="F5487" s="587">
        <f t="shared" si="255"/>
        <v>41213.030000000006</v>
      </c>
      <c r="G5487" s="588">
        <v>2.6</v>
      </c>
      <c r="H5487" s="586">
        <v>8.9</v>
      </c>
      <c r="I5487" s="587">
        <f t="shared" si="256"/>
        <v>15601.7</v>
      </c>
      <c r="J5487" s="589">
        <f t="shared" si="257"/>
        <v>0</v>
      </c>
    </row>
    <row r="5488" spans="1:10">
      <c r="A5488" s="584">
        <v>2016</v>
      </c>
      <c r="B5488" s="585" t="s">
        <v>1131</v>
      </c>
      <c r="C5488" s="585" t="s">
        <v>31</v>
      </c>
      <c r="D5488" s="586">
        <v>1690</v>
      </c>
      <c r="E5488" s="587">
        <v>24.6</v>
      </c>
      <c r="F5488" s="587">
        <f t="shared" si="255"/>
        <v>41574</v>
      </c>
      <c r="G5488" s="588">
        <v>1.44</v>
      </c>
      <c r="H5488" s="586">
        <v>9.8000000000000007</v>
      </c>
      <c r="I5488" s="587">
        <f t="shared" si="256"/>
        <v>16562</v>
      </c>
      <c r="J5488" s="589">
        <f t="shared" si="257"/>
        <v>0</v>
      </c>
    </row>
    <row r="5489" spans="1:10">
      <c r="A5489" s="584">
        <v>2016</v>
      </c>
      <c r="B5489" s="585" t="s">
        <v>1131</v>
      </c>
      <c r="C5489" s="585" t="s">
        <v>31</v>
      </c>
      <c r="D5489" s="586">
        <v>5115</v>
      </c>
      <c r="E5489" s="587">
        <v>23.73</v>
      </c>
      <c r="F5489" s="587">
        <f t="shared" si="255"/>
        <v>121378.95</v>
      </c>
      <c r="G5489" s="588">
        <v>2.81</v>
      </c>
      <c r="H5489" s="586">
        <v>8</v>
      </c>
      <c r="I5489" s="587">
        <f t="shared" si="256"/>
        <v>40920</v>
      </c>
      <c r="J5489" s="589">
        <f t="shared" si="257"/>
        <v>0</v>
      </c>
    </row>
    <row r="5490" spans="1:10">
      <c r="A5490" s="584">
        <v>2016</v>
      </c>
      <c r="B5490" s="585" t="s">
        <v>1131</v>
      </c>
      <c r="C5490" s="585" t="s">
        <v>31</v>
      </c>
      <c r="D5490" s="586">
        <v>11551</v>
      </c>
      <c r="E5490" s="587">
        <v>24.34</v>
      </c>
      <c r="F5490" s="587">
        <f t="shared" si="255"/>
        <v>281151.34000000003</v>
      </c>
      <c r="G5490" s="588">
        <v>1.35</v>
      </c>
      <c r="H5490" s="586">
        <v>11.1</v>
      </c>
      <c r="I5490" s="587">
        <f t="shared" si="256"/>
        <v>128216.09999999999</v>
      </c>
      <c r="J5490" s="589">
        <f t="shared" si="257"/>
        <v>0</v>
      </c>
    </row>
    <row r="5491" spans="1:10">
      <c r="A5491" s="584">
        <v>2016</v>
      </c>
      <c r="B5491" s="585" t="s">
        <v>1131</v>
      </c>
      <c r="C5491" s="585" t="s">
        <v>31</v>
      </c>
      <c r="D5491" s="586">
        <v>7384</v>
      </c>
      <c r="E5491" s="587">
        <v>24.01</v>
      </c>
      <c r="F5491" s="587">
        <f t="shared" si="255"/>
        <v>177289.84000000003</v>
      </c>
      <c r="G5491" s="588">
        <v>0.92</v>
      </c>
      <c r="H5491" s="586">
        <v>11</v>
      </c>
      <c r="I5491" s="587">
        <f t="shared" si="256"/>
        <v>81224</v>
      </c>
      <c r="J5491" s="589">
        <f t="shared" si="257"/>
        <v>0</v>
      </c>
    </row>
    <row r="5492" spans="1:10">
      <c r="A5492" s="584">
        <v>2016</v>
      </c>
      <c r="B5492" s="585" t="s">
        <v>1131</v>
      </c>
      <c r="C5492" s="585" t="s">
        <v>31</v>
      </c>
      <c r="D5492" s="586">
        <v>9245</v>
      </c>
      <c r="E5492" s="587">
        <v>17.059999999999999</v>
      </c>
      <c r="F5492" s="587">
        <f t="shared" si="255"/>
        <v>157719.69999999998</v>
      </c>
      <c r="G5492" s="588">
        <v>1.78</v>
      </c>
      <c r="H5492" s="586">
        <v>27.9</v>
      </c>
      <c r="I5492" s="587">
        <f t="shared" si="256"/>
        <v>257935.5</v>
      </c>
      <c r="J5492" s="589">
        <f t="shared" si="257"/>
        <v>0</v>
      </c>
    </row>
    <row r="5493" spans="1:10">
      <c r="A5493" s="584">
        <v>2016</v>
      </c>
      <c r="B5493" s="585" t="s">
        <v>1131</v>
      </c>
      <c r="C5493" s="585" t="s">
        <v>31</v>
      </c>
      <c r="D5493" s="586">
        <v>3559</v>
      </c>
      <c r="E5493" s="587">
        <v>23.25</v>
      </c>
      <c r="F5493" s="587">
        <f t="shared" si="255"/>
        <v>82746.75</v>
      </c>
      <c r="G5493" s="588">
        <v>2.09</v>
      </c>
      <c r="H5493" s="586">
        <v>13.1</v>
      </c>
      <c r="I5493" s="587">
        <f t="shared" si="256"/>
        <v>46622.9</v>
      </c>
      <c r="J5493" s="589">
        <f t="shared" si="257"/>
        <v>0</v>
      </c>
    </row>
    <row r="5494" spans="1:10">
      <c r="A5494" s="584">
        <v>2016</v>
      </c>
      <c r="B5494" s="585" t="s">
        <v>1131</v>
      </c>
      <c r="C5494" s="585" t="s">
        <v>31</v>
      </c>
      <c r="D5494" s="586">
        <v>15070</v>
      </c>
      <c r="E5494" s="587">
        <v>25.99</v>
      </c>
      <c r="F5494" s="587">
        <f t="shared" si="255"/>
        <v>391669.3</v>
      </c>
      <c r="G5494" s="588">
        <v>2.5499999999999998</v>
      </c>
      <c r="H5494" s="586">
        <v>8.9</v>
      </c>
      <c r="I5494" s="587">
        <f t="shared" si="256"/>
        <v>134123</v>
      </c>
      <c r="J5494" s="589">
        <f t="shared" si="257"/>
        <v>0</v>
      </c>
    </row>
    <row r="5495" spans="1:10">
      <c r="A5495" s="584">
        <v>2016</v>
      </c>
      <c r="B5495" s="585" t="s">
        <v>1131</v>
      </c>
      <c r="C5495" s="585" t="s">
        <v>31</v>
      </c>
      <c r="D5495" s="586">
        <v>84104</v>
      </c>
      <c r="E5495" s="587">
        <v>25.37</v>
      </c>
      <c r="F5495" s="587">
        <f t="shared" si="255"/>
        <v>2133718.48</v>
      </c>
      <c r="G5495" s="588">
        <v>3.26</v>
      </c>
      <c r="H5495" s="586">
        <v>9.6999999999999993</v>
      </c>
      <c r="I5495" s="587">
        <f t="shared" si="256"/>
        <v>815808.79999999993</v>
      </c>
      <c r="J5495" s="589">
        <f t="shared" si="257"/>
        <v>0</v>
      </c>
    </row>
    <row r="5496" spans="1:10">
      <c r="A5496" s="584">
        <v>2016</v>
      </c>
      <c r="B5496" s="585" t="s">
        <v>1131</v>
      </c>
      <c r="C5496" s="585" t="s">
        <v>31</v>
      </c>
      <c r="D5496" s="586">
        <v>42531</v>
      </c>
      <c r="E5496" s="587">
        <v>26.31</v>
      </c>
      <c r="F5496" s="587">
        <f t="shared" si="255"/>
        <v>1118990.6099999999</v>
      </c>
      <c r="G5496" s="588">
        <v>3.21</v>
      </c>
      <c r="H5496" s="586">
        <v>8</v>
      </c>
      <c r="I5496" s="587">
        <f t="shared" si="256"/>
        <v>340248</v>
      </c>
      <c r="J5496" s="589">
        <f t="shared" si="257"/>
        <v>0</v>
      </c>
    </row>
    <row r="5497" spans="1:10">
      <c r="A5497" s="584">
        <v>2016</v>
      </c>
      <c r="B5497" s="585" t="s">
        <v>1131</v>
      </c>
      <c r="C5497" s="585" t="s">
        <v>31</v>
      </c>
      <c r="D5497" s="586">
        <v>29033</v>
      </c>
      <c r="E5497" s="587">
        <v>25.78</v>
      </c>
      <c r="F5497" s="587">
        <f t="shared" si="255"/>
        <v>748470.74</v>
      </c>
      <c r="G5497" s="588">
        <v>2.86</v>
      </c>
      <c r="H5497" s="586">
        <v>7.9</v>
      </c>
      <c r="I5497" s="587">
        <f t="shared" si="256"/>
        <v>229360.7</v>
      </c>
      <c r="J5497" s="589">
        <f t="shared" si="257"/>
        <v>0</v>
      </c>
    </row>
    <row r="5498" spans="1:10">
      <c r="A5498" s="584">
        <v>2016</v>
      </c>
      <c r="B5498" s="585" t="s">
        <v>1131</v>
      </c>
      <c r="C5498" s="585" t="s">
        <v>31</v>
      </c>
      <c r="D5498" s="586">
        <v>190570</v>
      </c>
      <c r="E5498" s="587">
        <v>25.34</v>
      </c>
      <c r="F5498" s="587">
        <f t="shared" si="255"/>
        <v>4829043.8</v>
      </c>
      <c r="G5498" s="588">
        <v>2.6</v>
      </c>
      <c r="H5498" s="586">
        <v>8.9</v>
      </c>
      <c r="I5498" s="587">
        <f t="shared" si="256"/>
        <v>1696073</v>
      </c>
      <c r="J5498" s="589">
        <f t="shared" si="257"/>
        <v>0</v>
      </c>
    </row>
    <row r="5499" spans="1:10">
      <c r="A5499" s="584">
        <v>2016</v>
      </c>
      <c r="B5499" s="585" t="s">
        <v>1131</v>
      </c>
      <c r="C5499" s="585" t="s">
        <v>31</v>
      </c>
      <c r="D5499" s="586">
        <v>205943</v>
      </c>
      <c r="E5499" s="587">
        <v>22.021999999999998</v>
      </c>
      <c r="F5499" s="587">
        <f t="shared" si="255"/>
        <v>4535276.7459999993</v>
      </c>
      <c r="G5499" s="588">
        <v>3.99</v>
      </c>
      <c r="H5499" s="586">
        <v>8.3000000000000007</v>
      </c>
      <c r="I5499" s="587">
        <f t="shared" si="256"/>
        <v>1709326.9000000001</v>
      </c>
      <c r="J5499" s="589">
        <f t="shared" si="257"/>
        <v>0</v>
      </c>
    </row>
    <row r="5500" spans="1:10">
      <c r="A5500" s="584">
        <v>2016</v>
      </c>
      <c r="B5500" s="585" t="s">
        <v>1127</v>
      </c>
      <c r="C5500" s="585" t="s">
        <v>31</v>
      </c>
      <c r="D5500" s="586">
        <v>65519</v>
      </c>
      <c r="E5500" s="587">
        <v>16.998000000000001</v>
      </c>
      <c r="F5500" s="587">
        <f t="shared" si="255"/>
        <v>1113691.9620000001</v>
      </c>
      <c r="G5500" s="588">
        <v>0.26</v>
      </c>
      <c r="H5500" s="586">
        <v>4.7</v>
      </c>
      <c r="I5500" s="587">
        <f t="shared" si="256"/>
        <v>307939.3</v>
      </c>
      <c r="J5500" s="589">
        <f t="shared" si="257"/>
        <v>0</v>
      </c>
    </row>
    <row r="5501" spans="1:10">
      <c r="A5501" s="584">
        <v>2016</v>
      </c>
      <c r="B5501" s="585" t="s">
        <v>1127</v>
      </c>
      <c r="C5501" s="585" t="s">
        <v>31</v>
      </c>
      <c r="D5501" s="586">
        <v>65230</v>
      </c>
      <c r="E5501" s="587">
        <v>17.824000000000002</v>
      </c>
      <c r="F5501" s="587">
        <f t="shared" si="255"/>
        <v>1162659.52</v>
      </c>
      <c r="G5501" s="588">
        <v>0.21</v>
      </c>
      <c r="H5501" s="586">
        <v>5.4</v>
      </c>
      <c r="I5501" s="587">
        <f t="shared" si="256"/>
        <v>352242</v>
      </c>
      <c r="J5501" s="589">
        <f t="shared" si="257"/>
        <v>0</v>
      </c>
    </row>
    <row r="5502" spans="1:10">
      <c r="A5502" s="584">
        <v>2016</v>
      </c>
      <c r="B5502" s="585" t="s">
        <v>1127</v>
      </c>
      <c r="C5502" s="585" t="s">
        <v>31</v>
      </c>
      <c r="D5502" s="586">
        <v>16570</v>
      </c>
      <c r="E5502" s="587">
        <v>17.187999999999999</v>
      </c>
      <c r="F5502" s="587">
        <f t="shared" si="255"/>
        <v>284805.15999999997</v>
      </c>
      <c r="G5502" s="588">
        <v>0.18</v>
      </c>
      <c r="H5502" s="586">
        <v>4.4000000000000004</v>
      </c>
      <c r="I5502" s="587">
        <f t="shared" si="256"/>
        <v>72908</v>
      </c>
      <c r="J5502" s="589">
        <f t="shared" si="257"/>
        <v>0</v>
      </c>
    </row>
    <row r="5503" spans="1:10">
      <c r="A5503" s="584">
        <v>2016</v>
      </c>
      <c r="B5503" s="585" t="s">
        <v>1127</v>
      </c>
      <c r="C5503" s="585" t="s">
        <v>31</v>
      </c>
      <c r="D5503" s="586">
        <v>30257</v>
      </c>
      <c r="E5503" s="587">
        <v>17.302</v>
      </c>
      <c r="F5503" s="587">
        <f t="shared" si="255"/>
        <v>523506.614</v>
      </c>
      <c r="G5503" s="588">
        <v>0.23</v>
      </c>
      <c r="H5503" s="586">
        <v>4.5999999999999996</v>
      </c>
      <c r="I5503" s="587">
        <f t="shared" si="256"/>
        <v>139182.19999999998</v>
      </c>
      <c r="J5503" s="589">
        <f t="shared" si="257"/>
        <v>0</v>
      </c>
    </row>
    <row r="5504" spans="1:10">
      <c r="A5504" s="584">
        <v>2016</v>
      </c>
      <c r="B5504" s="585" t="s">
        <v>1127</v>
      </c>
      <c r="C5504" s="585" t="s">
        <v>31</v>
      </c>
      <c r="D5504" s="586">
        <v>62065</v>
      </c>
      <c r="E5504" s="587">
        <v>17.364000000000001</v>
      </c>
      <c r="F5504" s="587">
        <f t="shared" si="255"/>
        <v>1077696.6600000001</v>
      </c>
      <c r="G5504" s="588">
        <v>0.19</v>
      </c>
      <c r="H5504" s="586">
        <v>4.58</v>
      </c>
      <c r="I5504" s="587">
        <f t="shared" si="256"/>
        <v>284257.7</v>
      </c>
      <c r="J5504" s="589">
        <f t="shared" si="257"/>
        <v>0</v>
      </c>
    </row>
    <row r="5505" spans="1:10">
      <c r="A5505" s="584">
        <v>2016</v>
      </c>
      <c r="B5505" s="585" t="s">
        <v>1131</v>
      </c>
      <c r="C5505" s="585" t="s">
        <v>31</v>
      </c>
      <c r="D5505" s="586">
        <v>11309</v>
      </c>
      <c r="E5505" s="587">
        <v>26</v>
      </c>
      <c r="F5505" s="587">
        <f t="shared" si="255"/>
        <v>294034</v>
      </c>
      <c r="G5505" s="588">
        <v>2.88</v>
      </c>
      <c r="H5505" s="586">
        <v>8.4</v>
      </c>
      <c r="I5505" s="587">
        <f t="shared" si="256"/>
        <v>94995.6</v>
      </c>
      <c r="J5505" s="589">
        <f t="shared" si="257"/>
        <v>0</v>
      </c>
    </row>
    <row r="5506" spans="1:10">
      <c r="A5506" s="584">
        <v>2016</v>
      </c>
      <c r="B5506" s="585" t="s">
        <v>1131</v>
      </c>
      <c r="C5506" s="585" t="s">
        <v>31</v>
      </c>
      <c r="D5506" s="586">
        <v>83120</v>
      </c>
      <c r="E5506" s="587">
        <v>26</v>
      </c>
      <c r="F5506" s="587">
        <f t="shared" si="255"/>
        <v>2161120</v>
      </c>
      <c r="G5506" s="588">
        <v>2.87</v>
      </c>
      <c r="H5506" s="586">
        <v>8.1999999999999993</v>
      </c>
      <c r="I5506" s="587">
        <f t="shared" si="256"/>
        <v>681583.99999999988</v>
      </c>
      <c r="J5506" s="589">
        <f t="shared" si="257"/>
        <v>0</v>
      </c>
    </row>
    <row r="5507" spans="1:10">
      <c r="A5507" s="584">
        <v>2016</v>
      </c>
      <c r="B5507" s="585" t="s">
        <v>1131</v>
      </c>
      <c r="C5507" s="585" t="s">
        <v>31</v>
      </c>
      <c r="D5507" s="586">
        <v>159570</v>
      </c>
      <c r="E5507" s="587">
        <v>25</v>
      </c>
      <c r="F5507" s="587">
        <f t="shared" ref="F5507:F5570" si="258">E5507*D5507</f>
        <v>3989250</v>
      </c>
      <c r="G5507" s="588">
        <v>2.35</v>
      </c>
      <c r="H5507" s="586">
        <v>15</v>
      </c>
      <c r="I5507" s="587">
        <f t="shared" ref="I5507:I5570" si="259">H5507*D5507</f>
        <v>2393550</v>
      </c>
      <c r="J5507" s="589">
        <f t="shared" ref="J5507:J5570" si="260">IF(B5507="LIG",1,0)</f>
        <v>0</v>
      </c>
    </row>
    <row r="5508" spans="1:10">
      <c r="A5508" s="584">
        <v>2016</v>
      </c>
      <c r="B5508" s="585" t="s">
        <v>1131</v>
      </c>
      <c r="C5508" s="585" t="s">
        <v>31</v>
      </c>
      <c r="D5508" s="586">
        <v>2872</v>
      </c>
      <c r="E5508" s="587">
        <v>26</v>
      </c>
      <c r="F5508" s="587">
        <f t="shared" si="258"/>
        <v>74672</v>
      </c>
      <c r="G5508" s="588">
        <v>1.69</v>
      </c>
      <c r="H5508" s="586">
        <v>10.4</v>
      </c>
      <c r="I5508" s="587">
        <f t="shared" si="259"/>
        <v>29868.799999999999</v>
      </c>
      <c r="J5508" s="589">
        <f t="shared" si="260"/>
        <v>0</v>
      </c>
    </row>
    <row r="5509" spans="1:10">
      <c r="A5509" s="584">
        <v>2016</v>
      </c>
      <c r="B5509" s="585" t="s">
        <v>1131</v>
      </c>
      <c r="C5509" s="585" t="s">
        <v>31</v>
      </c>
      <c r="D5509" s="586">
        <v>6587</v>
      </c>
      <c r="E5509" s="587">
        <v>24</v>
      </c>
      <c r="F5509" s="587">
        <f t="shared" si="258"/>
        <v>158088</v>
      </c>
      <c r="G5509" s="588">
        <v>1.42</v>
      </c>
      <c r="H5509" s="586">
        <v>12.8</v>
      </c>
      <c r="I5509" s="587">
        <f t="shared" si="259"/>
        <v>84313.600000000006</v>
      </c>
      <c r="J5509" s="589">
        <f t="shared" si="260"/>
        <v>0</v>
      </c>
    </row>
    <row r="5510" spans="1:10">
      <c r="A5510" s="584">
        <v>2016</v>
      </c>
      <c r="B5510" s="585" t="s">
        <v>1131</v>
      </c>
      <c r="C5510" s="585" t="s">
        <v>31</v>
      </c>
      <c r="D5510" s="586">
        <v>7828</v>
      </c>
      <c r="E5510" s="587">
        <v>23</v>
      </c>
      <c r="F5510" s="587">
        <f t="shared" si="258"/>
        <v>180044</v>
      </c>
      <c r="G5510" s="588">
        <v>1.61</v>
      </c>
      <c r="H5510" s="586">
        <v>15.1</v>
      </c>
      <c r="I5510" s="587">
        <f t="shared" si="259"/>
        <v>118202.8</v>
      </c>
      <c r="J5510" s="589">
        <f t="shared" si="260"/>
        <v>0</v>
      </c>
    </row>
    <row r="5511" spans="1:10">
      <c r="A5511" s="584">
        <v>2016</v>
      </c>
      <c r="B5511" s="585" t="s">
        <v>1131</v>
      </c>
      <c r="C5511" s="585" t="s">
        <v>31</v>
      </c>
      <c r="D5511" s="586">
        <v>9586</v>
      </c>
      <c r="E5511" s="587">
        <v>24</v>
      </c>
      <c r="F5511" s="587">
        <f t="shared" si="258"/>
        <v>230064</v>
      </c>
      <c r="G5511" s="588">
        <v>2.46</v>
      </c>
      <c r="H5511" s="586">
        <v>15.4</v>
      </c>
      <c r="I5511" s="587">
        <f t="shared" si="259"/>
        <v>147624.4</v>
      </c>
      <c r="J5511" s="589">
        <f t="shared" si="260"/>
        <v>0</v>
      </c>
    </row>
    <row r="5512" spans="1:10">
      <c r="A5512" s="584">
        <v>2016</v>
      </c>
      <c r="B5512" s="585" t="s">
        <v>1131</v>
      </c>
      <c r="C5512" s="585" t="s">
        <v>31</v>
      </c>
      <c r="D5512" s="586">
        <v>19416</v>
      </c>
      <c r="E5512" s="587">
        <v>24</v>
      </c>
      <c r="F5512" s="587">
        <f t="shared" si="258"/>
        <v>465984</v>
      </c>
      <c r="G5512" s="588">
        <v>2.0299999999999998</v>
      </c>
      <c r="H5512" s="586">
        <v>15.7</v>
      </c>
      <c r="I5512" s="587">
        <f t="shared" si="259"/>
        <v>304831.2</v>
      </c>
      <c r="J5512" s="589">
        <f t="shared" si="260"/>
        <v>0</v>
      </c>
    </row>
    <row r="5513" spans="1:10">
      <c r="A5513" s="584">
        <v>2016</v>
      </c>
      <c r="B5513" s="585" t="s">
        <v>1131</v>
      </c>
      <c r="C5513" s="585" t="s">
        <v>31</v>
      </c>
      <c r="D5513" s="586">
        <v>41636</v>
      </c>
      <c r="E5513" s="587">
        <v>26</v>
      </c>
      <c r="F5513" s="587">
        <f t="shared" si="258"/>
        <v>1082536</v>
      </c>
      <c r="G5513" s="588">
        <v>2.96</v>
      </c>
      <c r="H5513" s="586">
        <v>7.9</v>
      </c>
      <c r="I5513" s="587">
        <f t="shared" si="259"/>
        <v>328924.40000000002</v>
      </c>
      <c r="J5513" s="589">
        <f t="shared" si="260"/>
        <v>0</v>
      </c>
    </row>
    <row r="5514" spans="1:10">
      <c r="A5514" s="584">
        <v>2016</v>
      </c>
      <c r="B5514" s="585" t="s">
        <v>1129</v>
      </c>
      <c r="C5514" s="585" t="s">
        <v>31</v>
      </c>
      <c r="D5514" s="586">
        <v>293995</v>
      </c>
      <c r="E5514" s="587">
        <v>12.3</v>
      </c>
      <c r="F5514" s="587">
        <f t="shared" si="258"/>
        <v>3616138.5</v>
      </c>
      <c r="G5514" s="588">
        <v>2.9</v>
      </c>
      <c r="H5514" s="586">
        <v>47.1</v>
      </c>
      <c r="I5514" s="587">
        <f t="shared" si="259"/>
        <v>13847164.5</v>
      </c>
      <c r="J5514" s="589">
        <f t="shared" si="260"/>
        <v>0</v>
      </c>
    </row>
    <row r="5515" spans="1:10">
      <c r="A5515" s="584">
        <v>2016</v>
      </c>
      <c r="B5515" s="585" t="s">
        <v>1131</v>
      </c>
      <c r="C5515" s="585" t="s">
        <v>31</v>
      </c>
      <c r="D5515" s="586">
        <v>46507</v>
      </c>
      <c r="E5515" s="587">
        <v>26.457000000000001</v>
      </c>
      <c r="F5515" s="587">
        <f t="shared" si="258"/>
        <v>1230435.699</v>
      </c>
      <c r="G5515" s="588">
        <v>3.05</v>
      </c>
      <c r="H5515" s="586">
        <v>7.9</v>
      </c>
      <c r="I5515" s="587">
        <f t="shared" si="259"/>
        <v>367405.3</v>
      </c>
      <c r="J5515" s="589">
        <f t="shared" si="260"/>
        <v>0</v>
      </c>
    </row>
    <row r="5516" spans="1:10">
      <c r="A5516" s="584">
        <v>2016</v>
      </c>
      <c r="B5516" s="585" t="s">
        <v>1131</v>
      </c>
      <c r="C5516" s="585" t="s">
        <v>31</v>
      </c>
      <c r="D5516" s="586">
        <v>31066</v>
      </c>
      <c r="E5516" s="587">
        <v>26.366</v>
      </c>
      <c r="F5516" s="587">
        <f t="shared" si="258"/>
        <v>819086.15599999996</v>
      </c>
      <c r="G5516" s="588">
        <v>2.94</v>
      </c>
      <c r="H5516" s="586">
        <v>7.8</v>
      </c>
      <c r="I5516" s="587">
        <f t="shared" si="259"/>
        <v>242314.8</v>
      </c>
      <c r="J5516" s="589">
        <f t="shared" si="260"/>
        <v>0</v>
      </c>
    </row>
    <row r="5517" spans="1:10">
      <c r="A5517" s="584">
        <v>2016</v>
      </c>
      <c r="B5517" s="585" t="s">
        <v>1131</v>
      </c>
      <c r="C5517" s="585" t="s">
        <v>31</v>
      </c>
      <c r="D5517" s="586">
        <v>13779</v>
      </c>
      <c r="E5517" s="587">
        <v>24.431999999999999</v>
      </c>
      <c r="F5517" s="587">
        <f t="shared" si="258"/>
        <v>336648.52799999999</v>
      </c>
      <c r="G5517" s="588">
        <v>1.75</v>
      </c>
      <c r="H5517" s="586">
        <v>7.7</v>
      </c>
      <c r="I5517" s="587">
        <f t="shared" si="259"/>
        <v>106098.3</v>
      </c>
      <c r="J5517" s="589">
        <f t="shared" si="260"/>
        <v>0</v>
      </c>
    </row>
    <row r="5518" spans="1:10">
      <c r="A5518" s="584">
        <v>2016</v>
      </c>
      <c r="B5518" s="585" t="s">
        <v>1131</v>
      </c>
      <c r="C5518" s="585" t="s">
        <v>31</v>
      </c>
      <c r="D5518" s="586">
        <v>26280</v>
      </c>
      <c r="E5518" s="587">
        <v>25.4</v>
      </c>
      <c r="F5518" s="587">
        <f t="shared" si="258"/>
        <v>667512</v>
      </c>
      <c r="G5518" s="588">
        <v>1.32</v>
      </c>
      <c r="H5518" s="586">
        <v>8.8000000000000007</v>
      </c>
      <c r="I5518" s="587">
        <f t="shared" si="259"/>
        <v>231264.00000000003</v>
      </c>
      <c r="J5518" s="589">
        <f t="shared" si="260"/>
        <v>0</v>
      </c>
    </row>
    <row r="5519" spans="1:10">
      <c r="A5519" s="584">
        <v>2016</v>
      </c>
      <c r="B5519" s="585" t="s">
        <v>1131</v>
      </c>
      <c r="C5519" s="585" t="s">
        <v>31</v>
      </c>
      <c r="D5519" s="586">
        <v>21902</v>
      </c>
      <c r="E5519" s="587">
        <v>25.06</v>
      </c>
      <c r="F5519" s="587">
        <f t="shared" si="258"/>
        <v>548864.12</v>
      </c>
      <c r="G5519" s="588">
        <v>0.9</v>
      </c>
      <c r="H5519" s="586">
        <v>9.6</v>
      </c>
      <c r="I5519" s="587">
        <f t="shared" si="259"/>
        <v>210259.19999999998</v>
      </c>
      <c r="J5519" s="589">
        <f t="shared" si="260"/>
        <v>0</v>
      </c>
    </row>
    <row r="5520" spans="1:10">
      <c r="A5520" s="584">
        <v>2016</v>
      </c>
      <c r="B5520" s="585" t="s">
        <v>1131</v>
      </c>
      <c r="C5520" s="585" t="s">
        <v>31</v>
      </c>
      <c r="D5520" s="586">
        <v>23000</v>
      </c>
      <c r="E5520" s="587">
        <v>25.25</v>
      </c>
      <c r="F5520" s="587">
        <f t="shared" si="258"/>
        <v>580750</v>
      </c>
      <c r="G5520" s="588">
        <v>0.88</v>
      </c>
      <c r="H5520" s="586">
        <v>9.6999999999999993</v>
      </c>
      <c r="I5520" s="587">
        <f t="shared" si="259"/>
        <v>223099.99999999997</v>
      </c>
      <c r="J5520" s="589">
        <f t="shared" si="260"/>
        <v>0</v>
      </c>
    </row>
    <row r="5521" spans="1:10">
      <c r="A5521" s="584">
        <v>2016</v>
      </c>
      <c r="B5521" s="585" t="s">
        <v>1131</v>
      </c>
      <c r="C5521" s="585" t="s">
        <v>31</v>
      </c>
      <c r="D5521" s="586">
        <v>12837</v>
      </c>
      <c r="E5521" s="587">
        <v>25.47</v>
      </c>
      <c r="F5521" s="587">
        <f t="shared" si="258"/>
        <v>326958.39</v>
      </c>
      <c r="G5521" s="588">
        <v>1.06</v>
      </c>
      <c r="H5521" s="586">
        <v>8</v>
      </c>
      <c r="I5521" s="587">
        <f t="shared" si="259"/>
        <v>102696</v>
      </c>
      <c r="J5521" s="589">
        <f t="shared" si="260"/>
        <v>0</v>
      </c>
    </row>
    <row r="5522" spans="1:10">
      <c r="A5522" s="584">
        <v>2016</v>
      </c>
      <c r="B5522" s="585" t="s">
        <v>1131</v>
      </c>
      <c r="C5522" s="585" t="s">
        <v>31</v>
      </c>
      <c r="D5522" s="586">
        <v>12811</v>
      </c>
      <c r="E5522" s="587">
        <v>25.91</v>
      </c>
      <c r="F5522" s="587">
        <f t="shared" si="258"/>
        <v>331933.01</v>
      </c>
      <c r="G5522" s="588">
        <v>0.87</v>
      </c>
      <c r="H5522" s="586">
        <v>9</v>
      </c>
      <c r="I5522" s="587">
        <f t="shared" si="259"/>
        <v>115299</v>
      </c>
      <c r="J5522" s="589">
        <f t="shared" si="260"/>
        <v>0</v>
      </c>
    </row>
    <row r="5523" spans="1:10">
      <c r="A5523" s="584">
        <v>2016</v>
      </c>
      <c r="B5523" s="585" t="s">
        <v>1131</v>
      </c>
      <c r="C5523" s="585" t="s">
        <v>31</v>
      </c>
      <c r="D5523" s="586">
        <v>10919</v>
      </c>
      <c r="E5523" s="587">
        <v>26.22</v>
      </c>
      <c r="F5523" s="587">
        <f t="shared" si="258"/>
        <v>286296.18</v>
      </c>
      <c r="G5523" s="588">
        <v>2.4700000000000002</v>
      </c>
      <c r="H5523" s="586">
        <v>8.4</v>
      </c>
      <c r="I5523" s="587">
        <f t="shared" si="259"/>
        <v>91719.6</v>
      </c>
      <c r="J5523" s="589">
        <f t="shared" si="260"/>
        <v>0</v>
      </c>
    </row>
    <row r="5524" spans="1:10">
      <c r="A5524" s="584">
        <v>2016</v>
      </c>
      <c r="B5524" s="585" t="s">
        <v>1131</v>
      </c>
      <c r="C5524" s="585" t="s">
        <v>31</v>
      </c>
      <c r="D5524" s="586">
        <v>26343</v>
      </c>
      <c r="E5524" s="587">
        <v>25.04</v>
      </c>
      <c r="F5524" s="587">
        <f t="shared" si="258"/>
        <v>659628.72</v>
      </c>
      <c r="G5524" s="588">
        <v>0.72</v>
      </c>
      <c r="H5524" s="586">
        <v>9.1</v>
      </c>
      <c r="I5524" s="587">
        <f t="shared" si="259"/>
        <v>239721.3</v>
      </c>
      <c r="J5524" s="589">
        <f t="shared" si="260"/>
        <v>0</v>
      </c>
    </row>
    <row r="5525" spans="1:10">
      <c r="A5525" s="584">
        <v>2016</v>
      </c>
      <c r="B5525" s="585" t="s">
        <v>1131</v>
      </c>
      <c r="C5525" s="585" t="s">
        <v>31</v>
      </c>
      <c r="D5525" s="586">
        <v>52417</v>
      </c>
      <c r="E5525" s="587">
        <v>26.17</v>
      </c>
      <c r="F5525" s="587">
        <f t="shared" si="258"/>
        <v>1371752.8900000001</v>
      </c>
      <c r="G5525" s="588">
        <v>0.59</v>
      </c>
      <c r="H5525" s="586">
        <v>8</v>
      </c>
      <c r="I5525" s="587">
        <f t="shared" si="259"/>
        <v>419336</v>
      </c>
      <c r="J5525" s="589">
        <f t="shared" si="260"/>
        <v>0</v>
      </c>
    </row>
    <row r="5526" spans="1:10">
      <c r="A5526" s="584">
        <v>2016</v>
      </c>
      <c r="B5526" s="585" t="s">
        <v>1131</v>
      </c>
      <c r="C5526" s="585" t="s">
        <v>31</v>
      </c>
      <c r="D5526" s="586">
        <v>12751</v>
      </c>
      <c r="E5526" s="587">
        <v>25.37</v>
      </c>
      <c r="F5526" s="587">
        <f t="shared" si="258"/>
        <v>323492.87</v>
      </c>
      <c r="G5526" s="588">
        <v>0.51</v>
      </c>
      <c r="H5526" s="586">
        <v>6.2</v>
      </c>
      <c r="I5526" s="587">
        <f t="shared" si="259"/>
        <v>79056.2</v>
      </c>
      <c r="J5526" s="589">
        <f t="shared" si="260"/>
        <v>0</v>
      </c>
    </row>
    <row r="5527" spans="1:10">
      <c r="A5527" s="584">
        <v>2016</v>
      </c>
      <c r="B5527" s="585" t="s">
        <v>1131</v>
      </c>
      <c r="C5527" s="585" t="s">
        <v>31</v>
      </c>
      <c r="D5527" s="586">
        <v>25936</v>
      </c>
      <c r="E5527" s="587">
        <v>25.3</v>
      </c>
      <c r="F5527" s="587">
        <f t="shared" si="258"/>
        <v>656180.80000000005</v>
      </c>
      <c r="G5527" s="588">
        <v>0.9</v>
      </c>
      <c r="H5527" s="586">
        <v>9.1999999999999993</v>
      </c>
      <c r="I5527" s="587">
        <f t="shared" si="259"/>
        <v>238611.19999999998</v>
      </c>
      <c r="J5527" s="589">
        <f t="shared" si="260"/>
        <v>0</v>
      </c>
    </row>
    <row r="5528" spans="1:10">
      <c r="A5528" s="584">
        <v>2016</v>
      </c>
      <c r="B5528" s="585" t="s">
        <v>1131</v>
      </c>
      <c r="C5528" s="585" t="s">
        <v>31</v>
      </c>
      <c r="D5528" s="586">
        <v>11791</v>
      </c>
      <c r="E5528" s="587">
        <v>25.425999999999998</v>
      </c>
      <c r="F5528" s="587">
        <f t="shared" si="258"/>
        <v>299797.96599999996</v>
      </c>
      <c r="G5528" s="588">
        <v>0.86</v>
      </c>
      <c r="H5528" s="586">
        <v>8.6999999999999993</v>
      </c>
      <c r="I5528" s="587">
        <f t="shared" si="259"/>
        <v>102581.7</v>
      </c>
      <c r="J5528" s="589">
        <f t="shared" si="260"/>
        <v>0</v>
      </c>
    </row>
    <row r="5529" spans="1:10">
      <c r="A5529" s="584">
        <v>2016</v>
      </c>
      <c r="B5529" s="585" t="s">
        <v>1131</v>
      </c>
      <c r="C5529" s="585" t="s">
        <v>31</v>
      </c>
      <c r="D5529" s="586">
        <v>46491</v>
      </c>
      <c r="E5529" s="587">
        <v>24.577999999999999</v>
      </c>
      <c r="F5529" s="587">
        <f t="shared" si="258"/>
        <v>1142655.798</v>
      </c>
      <c r="G5529" s="588">
        <v>1.04</v>
      </c>
      <c r="H5529" s="586">
        <v>10.6</v>
      </c>
      <c r="I5529" s="587">
        <f t="shared" si="259"/>
        <v>492804.6</v>
      </c>
      <c r="J5529" s="589">
        <f t="shared" si="260"/>
        <v>0</v>
      </c>
    </row>
    <row r="5530" spans="1:10">
      <c r="A5530" s="584">
        <v>2016</v>
      </c>
      <c r="B5530" s="585" t="s">
        <v>1131</v>
      </c>
      <c r="C5530" s="585" t="s">
        <v>31</v>
      </c>
      <c r="D5530" s="586">
        <v>11719</v>
      </c>
      <c r="E5530" s="587">
        <v>25.372</v>
      </c>
      <c r="F5530" s="587">
        <f t="shared" si="258"/>
        <v>297334.46799999999</v>
      </c>
      <c r="G5530" s="588">
        <v>1.31</v>
      </c>
      <c r="H5530" s="586">
        <v>10.199999999999999</v>
      </c>
      <c r="I5530" s="587">
        <f t="shared" si="259"/>
        <v>119533.79999999999</v>
      </c>
      <c r="J5530" s="589">
        <f t="shared" si="260"/>
        <v>0</v>
      </c>
    </row>
    <row r="5531" spans="1:10">
      <c r="A5531" s="584">
        <v>2016</v>
      </c>
      <c r="B5531" s="585" t="s">
        <v>1131</v>
      </c>
      <c r="C5531" s="585" t="s">
        <v>31</v>
      </c>
      <c r="D5531" s="586">
        <v>10464</v>
      </c>
      <c r="E5531" s="587">
        <v>24.526</v>
      </c>
      <c r="F5531" s="587">
        <f t="shared" si="258"/>
        <v>256640.06399999998</v>
      </c>
      <c r="G5531" s="588">
        <v>1.1499999999999999</v>
      </c>
      <c r="H5531" s="586">
        <v>11</v>
      </c>
      <c r="I5531" s="587">
        <f t="shared" si="259"/>
        <v>115104</v>
      </c>
      <c r="J5531" s="589">
        <f t="shared" si="260"/>
        <v>0</v>
      </c>
    </row>
    <row r="5532" spans="1:10">
      <c r="A5532" s="584">
        <v>2016</v>
      </c>
      <c r="B5532" s="585" t="s">
        <v>1131</v>
      </c>
      <c r="C5532" s="585" t="s">
        <v>31</v>
      </c>
      <c r="D5532" s="586">
        <v>118009</v>
      </c>
      <c r="E5532" s="587">
        <v>23.27</v>
      </c>
      <c r="F5532" s="587">
        <f t="shared" si="258"/>
        <v>2746069.43</v>
      </c>
      <c r="G5532" s="588">
        <v>2.79</v>
      </c>
      <c r="H5532" s="586">
        <v>8.9</v>
      </c>
      <c r="I5532" s="587">
        <f t="shared" si="259"/>
        <v>1050280.1000000001</v>
      </c>
      <c r="J5532" s="589">
        <f t="shared" si="260"/>
        <v>0</v>
      </c>
    </row>
    <row r="5533" spans="1:10">
      <c r="A5533" s="584">
        <v>2016</v>
      </c>
      <c r="B5533" s="585" t="s">
        <v>1131</v>
      </c>
      <c r="C5533" s="585" t="s">
        <v>31</v>
      </c>
      <c r="D5533" s="586">
        <v>56237</v>
      </c>
      <c r="E5533" s="587">
        <v>22.937999999999999</v>
      </c>
      <c r="F5533" s="587">
        <f t="shared" si="258"/>
        <v>1289964.3059999999</v>
      </c>
      <c r="G5533" s="588">
        <v>2.95</v>
      </c>
      <c r="H5533" s="586">
        <v>8.1</v>
      </c>
      <c r="I5533" s="587">
        <f t="shared" si="259"/>
        <v>455519.69999999995</v>
      </c>
      <c r="J5533" s="589">
        <f t="shared" si="260"/>
        <v>0</v>
      </c>
    </row>
    <row r="5534" spans="1:10">
      <c r="A5534" s="584">
        <v>2016</v>
      </c>
      <c r="B5534" s="585" t="s">
        <v>1131</v>
      </c>
      <c r="C5534" s="585" t="s">
        <v>31</v>
      </c>
      <c r="D5534" s="586">
        <v>159877</v>
      </c>
      <c r="E5534" s="587">
        <v>24.062000000000001</v>
      </c>
      <c r="F5534" s="587">
        <f t="shared" si="258"/>
        <v>3846960.3740000003</v>
      </c>
      <c r="G5534" s="588">
        <v>2.5299999999999998</v>
      </c>
      <c r="H5534" s="586">
        <v>7.7</v>
      </c>
      <c r="I5534" s="587">
        <f t="shared" si="259"/>
        <v>1231052.9000000001</v>
      </c>
      <c r="J5534" s="589">
        <f t="shared" si="260"/>
        <v>0</v>
      </c>
    </row>
    <row r="5535" spans="1:10">
      <c r="A5535" s="584">
        <v>2016</v>
      </c>
      <c r="B5535" s="585" t="s">
        <v>1131</v>
      </c>
      <c r="C5535" s="585" t="s">
        <v>31</v>
      </c>
      <c r="D5535" s="586">
        <v>46775</v>
      </c>
      <c r="E5535" s="587">
        <v>23.084</v>
      </c>
      <c r="F5535" s="587">
        <f t="shared" si="258"/>
        <v>1079754.1000000001</v>
      </c>
      <c r="G5535" s="588">
        <v>2.39</v>
      </c>
      <c r="H5535" s="586">
        <v>8.1999999999999993</v>
      </c>
      <c r="I5535" s="587">
        <f t="shared" si="259"/>
        <v>383554.99999999994</v>
      </c>
      <c r="J5535" s="589">
        <f t="shared" si="260"/>
        <v>0</v>
      </c>
    </row>
    <row r="5536" spans="1:10">
      <c r="A5536" s="584">
        <v>2016</v>
      </c>
      <c r="B5536" s="585" t="s">
        <v>1131</v>
      </c>
      <c r="C5536" s="585" t="s">
        <v>31</v>
      </c>
      <c r="D5536" s="586">
        <v>11308</v>
      </c>
      <c r="E5536" s="587">
        <v>22.515999999999998</v>
      </c>
      <c r="F5536" s="587">
        <f t="shared" si="258"/>
        <v>254610.92799999999</v>
      </c>
      <c r="G5536" s="588">
        <v>2.56</v>
      </c>
      <c r="H5536" s="586">
        <v>8.4</v>
      </c>
      <c r="I5536" s="587">
        <f t="shared" si="259"/>
        <v>94987.199999999997</v>
      </c>
      <c r="J5536" s="589">
        <f t="shared" si="260"/>
        <v>0</v>
      </c>
    </row>
    <row r="5537" spans="1:10">
      <c r="A5537" s="584">
        <v>2016</v>
      </c>
      <c r="B5537" s="585" t="s">
        <v>1131</v>
      </c>
      <c r="C5537" s="585" t="s">
        <v>31</v>
      </c>
      <c r="D5537" s="586">
        <v>23395</v>
      </c>
      <c r="E5537" s="587">
        <v>23.35</v>
      </c>
      <c r="F5537" s="587">
        <f t="shared" si="258"/>
        <v>546273.25</v>
      </c>
      <c r="G5537" s="588">
        <v>2.69</v>
      </c>
      <c r="H5537" s="586">
        <v>8.1</v>
      </c>
      <c r="I5537" s="587">
        <f t="shared" si="259"/>
        <v>189499.5</v>
      </c>
      <c r="J5537" s="589">
        <f t="shared" si="260"/>
        <v>0</v>
      </c>
    </row>
    <row r="5538" spans="1:10">
      <c r="A5538" s="584">
        <v>2016</v>
      </c>
      <c r="B5538" s="585" t="s">
        <v>1131</v>
      </c>
      <c r="C5538" s="585" t="s">
        <v>31</v>
      </c>
      <c r="D5538" s="586">
        <v>93992</v>
      </c>
      <c r="E5538" s="587">
        <v>24.946000000000002</v>
      </c>
      <c r="F5538" s="587">
        <f t="shared" si="258"/>
        <v>2344724.432</v>
      </c>
      <c r="G5538" s="588">
        <v>3.14</v>
      </c>
      <c r="H5538" s="586">
        <v>6.6</v>
      </c>
      <c r="I5538" s="587">
        <f t="shared" si="259"/>
        <v>620347.19999999995</v>
      </c>
      <c r="J5538" s="589">
        <f t="shared" si="260"/>
        <v>0</v>
      </c>
    </row>
    <row r="5539" spans="1:10">
      <c r="A5539" s="584">
        <v>2016</v>
      </c>
      <c r="B5539" s="585" t="s">
        <v>1127</v>
      </c>
      <c r="C5539" s="585" t="s">
        <v>31</v>
      </c>
      <c r="D5539" s="586">
        <v>43854</v>
      </c>
      <c r="E5539" s="587">
        <v>18.012</v>
      </c>
      <c r="F5539" s="587">
        <f t="shared" si="258"/>
        <v>789898.24800000002</v>
      </c>
      <c r="G5539" s="588">
        <v>0.22</v>
      </c>
      <c r="H5539" s="586">
        <v>4.5</v>
      </c>
      <c r="I5539" s="587">
        <f t="shared" si="259"/>
        <v>197343</v>
      </c>
      <c r="J5539" s="589">
        <f t="shared" si="260"/>
        <v>0</v>
      </c>
    </row>
    <row r="5540" spans="1:10">
      <c r="A5540" s="584">
        <v>2016</v>
      </c>
      <c r="B5540" s="585" t="s">
        <v>1127</v>
      </c>
      <c r="C5540" s="585" t="s">
        <v>31</v>
      </c>
      <c r="D5540" s="586">
        <v>102090</v>
      </c>
      <c r="E5540" s="587">
        <v>17.690000000000001</v>
      </c>
      <c r="F5540" s="587">
        <f t="shared" si="258"/>
        <v>1805972.1</v>
      </c>
      <c r="G5540" s="588">
        <v>0.28999999999999998</v>
      </c>
      <c r="H5540" s="586">
        <v>5.2</v>
      </c>
      <c r="I5540" s="587">
        <f t="shared" si="259"/>
        <v>530868</v>
      </c>
      <c r="J5540" s="589">
        <f t="shared" si="260"/>
        <v>0</v>
      </c>
    </row>
    <row r="5541" spans="1:10">
      <c r="A5541" s="584">
        <v>2016</v>
      </c>
      <c r="B5541" s="585" t="s">
        <v>1127</v>
      </c>
      <c r="C5541" s="585" t="s">
        <v>31</v>
      </c>
      <c r="D5541" s="586">
        <v>14915</v>
      </c>
      <c r="E5541" s="587">
        <v>18.28</v>
      </c>
      <c r="F5541" s="587">
        <f t="shared" si="258"/>
        <v>272646.2</v>
      </c>
      <c r="G5541" s="588">
        <v>0.19</v>
      </c>
      <c r="H5541" s="586">
        <v>4.3</v>
      </c>
      <c r="I5541" s="587">
        <f t="shared" si="259"/>
        <v>64134.5</v>
      </c>
      <c r="J5541" s="589">
        <f t="shared" si="260"/>
        <v>0</v>
      </c>
    </row>
    <row r="5542" spans="1:10">
      <c r="A5542" s="584">
        <v>2016</v>
      </c>
      <c r="B5542" s="585" t="s">
        <v>1127</v>
      </c>
      <c r="C5542" s="585" t="s">
        <v>31</v>
      </c>
      <c r="D5542" s="586">
        <v>241427</v>
      </c>
      <c r="E5542" s="587">
        <v>16.79</v>
      </c>
      <c r="F5542" s="587">
        <f t="shared" si="258"/>
        <v>4053559.3299999996</v>
      </c>
      <c r="G5542" s="588">
        <v>0.32</v>
      </c>
      <c r="H5542" s="586">
        <v>5.0999999999999996</v>
      </c>
      <c r="I5542" s="587">
        <f t="shared" si="259"/>
        <v>1231277.7</v>
      </c>
      <c r="J5542" s="589">
        <f t="shared" si="260"/>
        <v>0</v>
      </c>
    </row>
    <row r="5543" spans="1:10">
      <c r="A5543" s="584">
        <v>2016</v>
      </c>
      <c r="B5543" s="585" t="s">
        <v>1127</v>
      </c>
      <c r="C5543" s="585" t="s">
        <v>31</v>
      </c>
      <c r="D5543" s="586">
        <v>60609</v>
      </c>
      <c r="E5543" s="587">
        <v>17.239999999999998</v>
      </c>
      <c r="F5543" s="587">
        <f t="shared" si="258"/>
        <v>1044899.1599999999</v>
      </c>
      <c r="G5543" s="588">
        <v>0.21</v>
      </c>
      <c r="H5543" s="586">
        <v>5.6</v>
      </c>
      <c r="I5543" s="587">
        <f t="shared" si="259"/>
        <v>339410.39999999997</v>
      </c>
      <c r="J5543" s="589">
        <f t="shared" si="260"/>
        <v>0</v>
      </c>
    </row>
    <row r="5544" spans="1:10">
      <c r="A5544" s="584">
        <v>2016</v>
      </c>
      <c r="B5544" s="585" t="s">
        <v>1127</v>
      </c>
      <c r="C5544" s="585" t="s">
        <v>31</v>
      </c>
      <c r="D5544" s="586">
        <v>239490</v>
      </c>
      <c r="E5544" s="587">
        <v>16.61</v>
      </c>
      <c r="F5544" s="587">
        <f t="shared" si="258"/>
        <v>3977928.9</v>
      </c>
      <c r="G5544" s="588">
        <v>0.34</v>
      </c>
      <c r="H5544" s="586">
        <v>5.3</v>
      </c>
      <c r="I5544" s="587">
        <f t="shared" si="259"/>
        <v>1269297</v>
      </c>
      <c r="J5544" s="589">
        <f t="shared" si="260"/>
        <v>0</v>
      </c>
    </row>
    <row r="5545" spans="1:10">
      <c r="A5545" s="584">
        <v>2016</v>
      </c>
      <c r="B5545" s="585" t="s">
        <v>1127</v>
      </c>
      <c r="C5545" s="585" t="s">
        <v>31</v>
      </c>
      <c r="D5545" s="586">
        <v>300915</v>
      </c>
      <c r="E5545" s="587">
        <v>16.829999999999998</v>
      </c>
      <c r="F5545" s="587">
        <f t="shared" si="258"/>
        <v>5064399.4499999993</v>
      </c>
      <c r="G5545" s="588">
        <v>0.34</v>
      </c>
      <c r="H5545" s="586">
        <v>6.1</v>
      </c>
      <c r="I5545" s="587">
        <f t="shared" si="259"/>
        <v>1835581.5</v>
      </c>
      <c r="J5545" s="589">
        <f t="shared" si="260"/>
        <v>0</v>
      </c>
    </row>
    <row r="5546" spans="1:10">
      <c r="A5546" s="584">
        <v>2016</v>
      </c>
      <c r="B5546" s="585" t="s">
        <v>1127</v>
      </c>
      <c r="C5546" s="585" t="s">
        <v>31</v>
      </c>
      <c r="D5546" s="586">
        <v>125265</v>
      </c>
      <c r="E5546" s="587">
        <v>16.760000000000002</v>
      </c>
      <c r="F5546" s="587">
        <f t="shared" si="258"/>
        <v>2099441.4000000004</v>
      </c>
      <c r="G5546" s="588">
        <v>0.5</v>
      </c>
      <c r="H5546" s="586">
        <v>6.5</v>
      </c>
      <c r="I5546" s="587">
        <f t="shared" si="259"/>
        <v>814222.5</v>
      </c>
      <c r="J5546" s="589">
        <f t="shared" si="260"/>
        <v>0</v>
      </c>
    </row>
    <row r="5547" spans="1:10">
      <c r="A5547" s="584">
        <v>2016</v>
      </c>
      <c r="B5547" s="585" t="s">
        <v>1133</v>
      </c>
      <c r="C5547" s="585" t="s">
        <v>31</v>
      </c>
      <c r="D5547" s="586">
        <v>120218</v>
      </c>
      <c r="E5547" s="587">
        <v>13.5</v>
      </c>
      <c r="F5547" s="587">
        <f t="shared" si="258"/>
        <v>1622943</v>
      </c>
      <c r="G5547" s="588">
        <v>0.6</v>
      </c>
      <c r="H5547" s="586">
        <v>14.5</v>
      </c>
      <c r="I5547" s="587">
        <f t="shared" si="259"/>
        <v>1743161</v>
      </c>
      <c r="J5547" s="589">
        <f t="shared" si="260"/>
        <v>1</v>
      </c>
    </row>
    <row r="5548" spans="1:10">
      <c r="A5548" s="584">
        <v>2016</v>
      </c>
      <c r="B5548" s="585" t="s">
        <v>1131</v>
      </c>
      <c r="C5548" s="585" t="s">
        <v>31</v>
      </c>
      <c r="D5548" s="586">
        <v>11879</v>
      </c>
      <c r="E5548" s="587">
        <v>25.024000000000001</v>
      </c>
      <c r="F5548" s="587">
        <f t="shared" si="258"/>
        <v>297260.09600000002</v>
      </c>
      <c r="G5548" s="588">
        <v>0.79</v>
      </c>
      <c r="H5548" s="586">
        <v>9.3000000000000007</v>
      </c>
      <c r="I5548" s="587">
        <f t="shared" si="259"/>
        <v>110474.70000000001</v>
      </c>
      <c r="J5548" s="589">
        <f t="shared" si="260"/>
        <v>0</v>
      </c>
    </row>
    <row r="5549" spans="1:10">
      <c r="A5549" s="584">
        <v>2016</v>
      </c>
      <c r="B5549" s="585" t="s">
        <v>1131</v>
      </c>
      <c r="C5549" s="585" t="s">
        <v>31</v>
      </c>
      <c r="D5549" s="586">
        <v>12047</v>
      </c>
      <c r="E5549" s="587">
        <v>25.052</v>
      </c>
      <c r="F5549" s="587">
        <f t="shared" si="258"/>
        <v>301801.44400000002</v>
      </c>
      <c r="G5549" s="588">
        <v>0.95</v>
      </c>
      <c r="H5549" s="586">
        <v>10.9</v>
      </c>
      <c r="I5549" s="587">
        <f t="shared" si="259"/>
        <v>131312.30000000002</v>
      </c>
      <c r="J5549" s="589">
        <f t="shared" si="260"/>
        <v>0</v>
      </c>
    </row>
    <row r="5550" spans="1:10">
      <c r="A5550" s="584">
        <v>2016</v>
      </c>
      <c r="B5550" s="585" t="s">
        <v>1131</v>
      </c>
      <c r="C5550" s="585" t="s">
        <v>31</v>
      </c>
      <c r="D5550" s="586">
        <v>12051</v>
      </c>
      <c r="E5550" s="587">
        <v>24.73</v>
      </c>
      <c r="F5550" s="587">
        <f t="shared" si="258"/>
        <v>298021.23</v>
      </c>
      <c r="G5550" s="588">
        <v>0.9</v>
      </c>
      <c r="H5550" s="586">
        <v>12.4</v>
      </c>
      <c r="I5550" s="587">
        <f t="shared" si="259"/>
        <v>149432.4</v>
      </c>
      <c r="J5550" s="589">
        <f t="shared" si="260"/>
        <v>0</v>
      </c>
    </row>
    <row r="5551" spans="1:10">
      <c r="A5551" s="584">
        <v>2016</v>
      </c>
      <c r="B5551" s="585" t="s">
        <v>1131</v>
      </c>
      <c r="C5551" s="585" t="s">
        <v>31</v>
      </c>
      <c r="D5551" s="586">
        <v>23695</v>
      </c>
      <c r="E5551" s="587">
        <v>25.382999999999999</v>
      </c>
      <c r="F5551" s="587">
        <f t="shared" si="258"/>
        <v>601450.18499999994</v>
      </c>
      <c r="G5551" s="588">
        <v>0.9</v>
      </c>
      <c r="H5551" s="586">
        <v>10.3</v>
      </c>
      <c r="I5551" s="587">
        <f t="shared" si="259"/>
        <v>244058.50000000003</v>
      </c>
      <c r="J5551" s="589">
        <f t="shared" si="260"/>
        <v>0</v>
      </c>
    </row>
    <row r="5552" spans="1:10">
      <c r="A5552" s="584">
        <v>2016</v>
      </c>
      <c r="B5552" s="585" t="s">
        <v>1131</v>
      </c>
      <c r="C5552" s="585" t="s">
        <v>31</v>
      </c>
      <c r="D5552" s="586">
        <v>35821</v>
      </c>
      <c r="E5552" s="587">
        <v>26.053000000000001</v>
      </c>
      <c r="F5552" s="587">
        <f t="shared" si="258"/>
        <v>933244.51300000004</v>
      </c>
      <c r="G5552" s="588">
        <v>1.28</v>
      </c>
      <c r="H5552" s="586">
        <v>7.1</v>
      </c>
      <c r="I5552" s="587">
        <f t="shared" si="259"/>
        <v>254329.09999999998</v>
      </c>
      <c r="J5552" s="589">
        <f t="shared" si="260"/>
        <v>0</v>
      </c>
    </row>
    <row r="5553" spans="1:10">
      <c r="A5553" s="584">
        <v>2016</v>
      </c>
      <c r="B5553" s="585" t="s">
        <v>1131</v>
      </c>
      <c r="C5553" s="585" t="s">
        <v>31</v>
      </c>
      <c r="D5553" s="586">
        <v>35732</v>
      </c>
      <c r="E5553" s="587">
        <v>26.324000000000002</v>
      </c>
      <c r="F5553" s="587">
        <f t="shared" si="258"/>
        <v>940609.16800000006</v>
      </c>
      <c r="G5553" s="588">
        <v>1.25</v>
      </c>
      <c r="H5553" s="586">
        <v>7</v>
      </c>
      <c r="I5553" s="587">
        <f t="shared" si="259"/>
        <v>250124</v>
      </c>
      <c r="J5553" s="589">
        <f t="shared" si="260"/>
        <v>0</v>
      </c>
    </row>
    <row r="5554" spans="1:10">
      <c r="A5554" s="584">
        <v>2016</v>
      </c>
      <c r="B5554" s="585" t="s">
        <v>1131</v>
      </c>
      <c r="C5554" s="585" t="s">
        <v>31</v>
      </c>
      <c r="D5554" s="586">
        <v>12006</v>
      </c>
      <c r="E5554" s="587">
        <v>25.838000000000001</v>
      </c>
      <c r="F5554" s="587">
        <f t="shared" si="258"/>
        <v>310211.02799999999</v>
      </c>
      <c r="G5554" s="588">
        <v>2.89</v>
      </c>
      <c r="H5554" s="586">
        <v>8</v>
      </c>
      <c r="I5554" s="587">
        <f t="shared" si="259"/>
        <v>96048</v>
      </c>
      <c r="J5554" s="589">
        <f t="shared" si="260"/>
        <v>0</v>
      </c>
    </row>
    <row r="5555" spans="1:10">
      <c r="A5555" s="584">
        <v>2016</v>
      </c>
      <c r="B5555" s="585" t="s">
        <v>1131</v>
      </c>
      <c r="C5555" s="585" t="s">
        <v>31</v>
      </c>
      <c r="D5555" s="586">
        <v>23609</v>
      </c>
      <c r="E5555" s="587">
        <v>25.902000000000001</v>
      </c>
      <c r="F5555" s="587">
        <f t="shared" si="258"/>
        <v>611520.31799999997</v>
      </c>
      <c r="G5555" s="588">
        <v>2.7</v>
      </c>
      <c r="H5555" s="586">
        <v>7.8</v>
      </c>
      <c r="I5555" s="587">
        <f t="shared" si="259"/>
        <v>184150.19999999998</v>
      </c>
      <c r="J5555" s="589">
        <f t="shared" si="260"/>
        <v>0</v>
      </c>
    </row>
    <row r="5556" spans="1:10">
      <c r="A5556" s="584">
        <v>2016</v>
      </c>
      <c r="B5556" s="585" t="s">
        <v>1131</v>
      </c>
      <c r="C5556" s="585" t="s">
        <v>31</v>
      </c>
      <c r="D5556" s="586">
        <v>23741</v>
      </c>
      <c r="E5556" s="587">
        <v>25.965</v>
      </c>
      <c r="F5556" s="587">
        <f t="shared" si="258"/>
        <v>616435.06499999994</v>
      </c>
      <c r="G5556" s="588">
        <v>2.86</v>
      </c>
      <c r="H5556" s="586">
        <v>7.4</v>
      </c>
      <c r="I5556" s="587">
        <f t="shared" si="259"/>
        <v>175683.4</v>
      </c>
      <c r="J5556" s="589">
        <f t="shared" si="260"/>
        <v>0</v>
      </c>
    </row>
    <row r="5557" spans="1:10">
      <c r="A5557" s="584">
        <v>2016</v>
      </c>
      <c r="B5557" s="585" t="s">
        <v>1131</v>
      </c>
      <c r="C5557" s="585" t="s">
        <v>31</v>
      </c>
      <c r="D5557" s="586">
        <v>11897</v>
      </c>
      <c r="E5557" s="587">
        <v>24.526</v>
      </c>
      <c r="F5557" s="587">
        <f t="shared" si="258"/>
        <v>291785.82199999999</v>
      </c>
      <c r="G5557" s="588">
        <v>0.84</v>
      </c>
      <c r="H5557" s="586">
        <v>9</v>
      </c>
      <c r="I5557" s="587">
        <f t="shared" si="259"/>
        <v>107073</v>
      </c>
      <c r="J5557" s="589">
        <f t="shared" si="260"/>
        <v>0</v>
      </c>
    </row>
    <row r="5558" spans="1:10">
      <c r="A5558" s="584">
        <v>2016</v>
      </c>
      <c r="B5558" s="585" t="s">
        <v>1131</v>
      </c>
      <c r="C5558" s="585" t="s">
        <v>31</v>
      </c>
      <c r="D5558" s="586">
        <v>35420</v>
      </c>
      <c r="E5558" s="587">
        <v>25.529</v>
      </c>
      <c r="F5558" s="587">
        <f t="shared" si="258"/>
        <v>904237.18</v>
      </c>
      <c r="G5558" s="588">
        <v>0.48</v>
      </c>
      <c r="H5558" s="586">
        <v>6.6</v>
      </c>
      <c r="I5558" s="587">
        <f t="shared" si="259"/>
        <v>233772</v>
      </c>
      <c r="J5558" s="589">
        <f t="shared" si="260"/>
        <v>0</v>
      </c>
    </row>
    <row r="5559" spans="1:10">
      <c r="A5559" s="584">
        <v>2016</v>
      </c>
      <c r="B5559" s="585" t="s">
        <v>1131</v>
      </c>
      <c r="C5559" s="585" t="s">
        <v>31</v>
      </c>
      <c r="D5559" s="586">
        <v>11035</v>
      </c>
      <c r="E5559" s="587">
        <v>24.492000000000001</v>
      </c>
      <c r="F5559" s="587">
        <f t="shared" si="258"/>
        <v>270269.22000000003</v>
      </c>
      <c r="G5559" s="588">
        <v>0.76</v>
      </c>
      <c r="H5559" s="586">
        <v>9.9</v>
      </c>
      <c r="I5559" s="587">
        <f t="shared" si="259"/>
        <v>109246.5</v>
      </c>
      <c r="J5559" s="589">
        <f t="shared" si="260"/>
        <v>0</v>
      </c>
    </row>
    <row r="5560" spans="1:10">
      <c r="A5560" s="584">
        <v>2016</v>
      </c>
      <c r="B5560" s="585" t="s">
        <v>1127</v>
      </c>
      <c r="C5560" s="585" t="s">
        <v>31</v>
      </c>
      <c r="D5560" s="586">
        <v>229843</v>
      </c>
      <c r="E5560" s="587">
        <v>17.36</v>
      </c>
      <c r="F5560" s="587">
        <f t="shared" si="258"/>
        <v>3990074.48</v>
      </c>
      <c r="G5560" s="588">
        <v>0.41</v>
      </c>
      <c r="H5560" s="586">
        <v>10.8</v>
      </c>
      <c r="I5560" s="587">
        <f t="shared" si="259"/>
        <v>2482304.4000000004</v>
      </c>
      <c r="J5560" s="589">
        <f t="shared" si="260"/>
        <v>0</v>
      </c>
    </row>
    <row r="5561" spans="1:10">
      <c r="A5561" s="584">
        <v>2016</v>
      </c>
      <c r="B5561" s="585" t="s">
        <v>1127</v>
      </c>
      <c r="C5561" s="585" t="s">
        <v>31</v>
      </c>
      <c r="D5561" s="586">
        <v>45163</v>
      </c>
      <c r="E5561" s="587">
        <v>16.41</v>
      </c>
      <c r="F5561" s="587">
        <f t="shared" si="258"/>
        <v>741124.83</v>
      </c>
      <c r="G5561" s="588">
        <v>0.46</v>
      </c>
      <c r="H5561" s="586">
        <v>5.3</v>
      </c>
      <c r="I5561" s="587">
        <f t="shared" si="259"/>
        <v>239363.9</v>
      </c>
      <c r="J5561" s="589">
        <f t="shared" si="260"/>
        <v>0</v>
      </c>
    </row>
    <row r="5562" spans="1:10">
      <c r="A5562" s="584">
        <v>2016</v>
      </c>
      <c r="B5562" s="585" t="s">
        <v>1129</v>
      </c>
      <c r="C5562" s="585" t="s">
        <v>31</v>
      </c>
      <c r="D5562" s="586">
        <v>630</v>
      </c>
      <c r="E5562" s="587">
        <v>16.36</v>
      </c>
      <c r="F5562" s="587">
        <f t="shared" si="258"/>
        <v>10306.799999999999</v>
      </c>
      <c r="G5562" s="588">
        <v>0.72</v>
      </c>
      <c r="H5562" s="586">
        <v>9.4</v>
      </c>
      <c r="I5562" s="587">
        <f t="shared" si="259"/>
        <v>5922</v>
      </c>
      <c r="J5562" s="589">
        <f t="shared" si="260"/>
        <v>0</v>
      </c>
    </row>
    <row r="5563" spans="1:10">
      <c r="A5563" s="584">
        <v>2016</v>
      </c>
      <c r="B5563" s="585" t="s">
        <v>1131</v>
      </c>
      <c r="C5563" s="585" t="s">
        <v>31</v>
      </c>
      <c r="D5563" s="586">
        <v>23033</v>
      </c>
      <c r="E5563" s="587">
        <v>24.994</v>
      </c>
      <c r="F5563" s="587">
        <f t="shared" si="258"/>
        <v>575686.80200000003</v>
      </c>
      <c r="G5563" s="588">
        <v>0.86</v>
      </c>
      <c r="H5563" s="586">
        <v>11.41</v>
      </c>
      <c r="I5563" s="587">
        <f t="shared" si="259"/>
        <v>262806.53000000003</v>
      </c>
      <c r="J5563" s="589">
        <f t="shared" si="260"/>
        <v>0</v>
      </c>
    </row>
    <row r="5564" spans="1:10">
      <c r="A5564" s="584">
        <v>2016</v>
      </c>
      <c r="B5564" s="585" t="s">
        <v>1131</v>
      </c>
      <c r="C5564" s="585" t="s">
        <v>31</v>
      </c>
      <c r="D5564" s="586">
        <v>22819</v>
      </c>
      <c r="E5564" s="587">
        <v>24.437999999999999</v>
      </c>
      <c r="F5564" s="587">
        <f t="shared" si="258"/>
        <v>557650.72199999995</v>
      </c>
      <c r="G5564" s="588">
        <v>0.83</v>
      </c>
      <c r="H5564" s="586">
        <v>12.27</v>
      </c>
      <c r="I5564" s="587">
        <f t="shared" si="259"/>
        <v>279989.13</v>
      </c>
      <c r="J5564" s="589">
        <f t="shared" si="260"/>
        <v>0</v>
      </c>
    </row>
    <row r="5565" spans="1:10">
      <c r="A5565" s="584">
        <v>2016</v>
      </c>
      <c r="B5565" s="585" t="s">
        <v>1131</v>
      </c>
      <c r="C5565" s="585" t="s">
        <v>31</v>
      </c>
      <c r="D5565" s="586">
        <v>49580</v>
      </c>
      <c r="E5565" s="587">
        <v>24.762</v>
      </c>
      <c r="F5565" s="587">
        <f t="shared" si="258"/>
        <v>1227699.96</v>
      </c>
      <c r="G5565" s="588">
        <v>0.91</v>
      </c>
      <c r="H5565" s="586">
        <v>12.15</v>
      </c>
      <c r="I5565" s="587">
        <f t="shared" si="259"/>
        <v>602397</v>
      </c>
      <c r="J5565" s="589">
        <f t="shared" si="260"/>
        <v>0</v>
      </c>
    </row>
    <row r="5566" spans="1:10">
      <c r="A5566" s="584">
        <v>2016</v>
      </c>
      <c r="B5566" s="585" t="s">
        <v>1131</v>
      </c>
      <c r="C5566" s="585" t="s">
        <v>31</v>
      </c>
      <c r="D5566" s="586">
        <v>31769</v>
      </c>
      <c r="E5566" s="587">
        <v>24.437999999999999</v>
      </c>
      <c r="F5566" s="587">
        <f t="shared" si="258"/>
        <v>776370.82199999993</v>
      </c>
      <c r="G5566" s="588">
        <v>0.86</v>
      </c>
      <c r="H5566" s="586">
        <v>12.34</v>
      </c>
      <c r="I5566" s="587">
        <f t="shared" si="259"/>
        <v>392029.46</v>
      </c>
      <c r="J5566" s="589">
        <f t="shared" si="260"/>
        <v>0</v>
      </c>
    </row>
    <row r="5567" spans="1:10">
      <c r="A5567" s="584">
        <v>2016</v>
      </c>
      <c r="B5567" s="585" t="s">
        <v>1131</v>
      </c>
      <c r="C5567" s="585" t="s">
        <v>31</v>
      </c>
      <c r="D5567" s="586">
        <v>22819</v>
      </c>
      <c r="E5567" s="587">
        <v>24.437999999999999</v>
      </c>
      <c r="F5567" s="587">
        <f t="shared" si="258"/>
        <v>557650.72199999995</v>
      </c>
      <c r="G5567" s="588">
        <v>0.83</v>
      </c>
      <c r="H5567" s="586">
        <v>12.27</v>
      </c>
      <c r="I5567" s="587">
        <f t="shared" si="259"/>
        <v>279989.13</v>
      </c>
      <c r="J5567" s="589">
        <f t="shared" si="260"/>
        <v>0</v>
      </c>
    </row>
    <row r="5568" spans="1:10">
      <c r="A5568" s="584">
        <v>2016</v>
      </c>
      <c r="B5568" s="585" t="s">
        <v>1131</v>
      </c>
      <c r="C5568" s="585" t="s">
        <v>31</v>
      </c>
      <c r="D5568" s="586">
        <v>2439</v>
      </c>
      <c r="E5568" s="587">
        <v>24.024000000000001</v>
      </c>
      <c r="F5568" s="587">
        <f t="shared" si="258"/>
        <v>58594.536</v>
      </c>
      <c r="G5568" s="588">
        <v>0.81</v>
      </c>
      <c r="H5568" s="586">
        <v>11.99</v>
      </c>
      <c r="I5568" s="587">
        <f t="shared" si="259"/>
        <v>29243.61</v>
      </c>
      <c r="J5568" s="589">
        <f t="shared" si="260"/>
        <v>0</v>
      </c>
    </row>
    <row r="5569" spans="1:10">
      <c r="A5569" s="584">
        <v>2016</v>
      </c>
      <c r="B5569" s="585" t="s">
        <v>1131</v>
      </c>
      <c r="C5569" s="585" t="s">
        <v>31</v>
      </c>
      <c r="D5569" s="586">
        <v>2439</v>
      </c>
      <c r="E5569" s="587">
        <v>24.024000000000001</v>
      </c>
      <c r="F5569" s="587">
        <f t="shared" si="258"/>
        <v>58594.536</v>
      </c>
      <c r="G5569" s="588">
        <v>0.81</v>
      </c>
      <c r="H5569" s="586">
        <v>11.99</v>
      </c>
      <c r="I5569" s="587">
        <f t="shared" si="259"/>
        <v>29243.61</v>
      </c>
      <c r="J5569" s="589">
        <f t="shared" si="260"/>
        <v>0</v>
      </c>
    </row>
    <row r="5570" spans="1:10">
      <c r="A5570" s="584">
        <v>2016</v>
      </c>
      <c r="B5570" s="585" t="s">
        <v>1131</v>
      </c>
      <c r="C5570" s="585" t="s">
        <v>31</v>
      </c>
      <c r="D5570" s="586">
        <v>54486</v>
      </c>
      <c r="E5570" s="587">
        <v>25.376000000000001</v>
      </c>
      <c r="F5570" s="587">
        <f t="shared" si="258"/>
        <v>1382636.736</v>
      </c>
      <c r="G5570" s="588">
        <v>3.14</v>
      </c>
      <c r="H5570" s="586">
        <v>9.2899999999999991</v>
      </c>
      <c r="I5570" s="587">
        <f t="shared" si="259"/>
        <v>506174.93999999994</v>
      </c>
      <c r="J5570" s="589">
        <f t="shared" si="260"/>
        <v>0</v>
      </c>
    </row>
    <row r="5571" spans="1:10">
      <c r="A5571" s="584">
        <v>2016</v>
      </c>
      <c r="B5571" s="585" t="s">
        <v>1131</v>
      </c>
      <c r="C5571" s="585" t="s">
        <v>31</v>
      </c>
      <c r="D5571" s="586">
        <v>115183</v>
      </c>
      <c r="E5571" s="587">
        <v>25.277999999999999</v>
      </c>
      <c r="F5571" s="587">
        <f t="shared" ref="F5571:F5634" si="261">E5571*D5571</f>
        <v>2911595.8739999998</v>
      </c>
      <c r="G5571" s="588">
        <v>4.43</v>
      </c>
      <c r="H5571" s="586">
        <v>9.4600000000000009</v>
      </c>
      <c r="I5571" s="587">
        <f t="shared" ref="I5571:I5634" si="262">H5571*D5571</f>
        <v>1089631.1800000002</v>
      </c>
      <c r="J5571" s="589">
        <f t="shared" ref="J5571:J5634" si="263">IF(B5571="LIG",1,0)</f>
        <v>0</v>
      </c>
    </row>
    <row r="5572" spans="1:10">
      <c r="A5572" s="584">
        <v>2016</v>
      </c>
      <c r="B5572" s="585" t="s">
        <v>1131</v>
      </c>
      <c r="C5572" s="585" t="s">
        <v>31</v>
      </c>
      <c r="D5572" s="586">
        <v>15566</v>
      </c>
      <c r="E5572" s="587">
        <v>26.24</v>
      </c>
      <c r="F5572" s="587">
        <f t="shared" si="261"/>
        <v>408451.83999999997</v>
      </c>
      <c r="G5572" s="588">
        <v>2.9</v>
      </c>
      <c r="H5572" s="586">
        <v>7.8</v>
      </c>
      <c r="I5572" s="587">
        <f t="shared" si="262"/>
        <v>121414.8</v>
      </c>
      <c r="J5572" s="589">
        <f t="shared" si="263"/>
        <v>0</v>
      </c>
    </row>
    <row r="5573" spans="1:10">
      <c r="A5573" s="584">
        <v>2016</v>
      </c>
      <c r="B5573" s="585" t="s">
        <v>1131</v>
      </c>
      <c r="C5573" s="585" t="s">
        <v>31</v>
      </c>
      <c r="D5573" s="586">
        <v>114216</v>
      </c>
      <c r="E5573" s="587">
        <v>24.13</v>
      </c>
      <c r="F5573" s="587">
        <f t="shared" si="261"/>
        <v>2756032.08</v>
      </c>
      <c r="G5573" s="588">
        <v>2.72</v>
      </c>
      <c r="H5573" s="586">
        <v>14.8</v>
      </c>
      <c r="I5573" s="587">
        <f t="shared" si="262"/>
        <v>1690396.8</v>
      </c>
      <c r="J5573" s="589">
        <f t="shared" si="263"/>
        <v>0</v>
      </c>
    </row>
    <row r="5574" spans="1:10">
      <c r="A5574" s="584">
        <v>2016</v>
      </c>
      <c r="B5574" s="585" t="s">
        <v>1131</v>
      </c>
      <c r="C5574" s="585" t="s">
        <v>31</v>
      </c>
      <c r="D5574" s="586">
        <v>75738</v>
      </c>
      <c r="E5574" s="587">
        <v>25.26</v>
      </c>
      <c r="F5574" s="587">
        <f t="shared" si="261"/>
        <v>1913141.8800000001</v>
      </c>
      <c r="G5574" s="588">
        <v>2.58</v>
      </c>
      <c r="H5574" s="586">
        <v>9</v>
      </c>
      <c r="I5574" s="587">
        <f t="shared" si="262"/>
        <v>681642</v>
      </c>
      <c r="J5574" s="589">
        <f t="shared" si="263"/>
        <v>0</v>
      </c>
    </row>
    <row r="5575" spans="1:10">
      <c r="A5575" s="584">
        <v>2016</v>
      </c>
      <c r="B5575" s="585" t="s">
        <v>1131</v>
      </c>
      <c r="C5575" s="585" t="s">
        <v>31</v>
      </c>
      <c r="D5575" s="586">
        <v>1941</v>
      </c>
      <c r="E5575" s="587">
        <v>25.97</v>
      </c>
      <c r="F5575" s="587">
        <f t="shared" si="261"/>
        <v>50407.77</v>
      </c>
      <c r="G5575" s="588">
        <v>1.18</v>
      </c>
      <c r="H5575" s="586">
        <v>8</v>
      </c>
      <c r="I5575" s="587">
        <f t="shared" si="262"/>
        <v>15528</v>
      </c>
      <c r="J5575" s="589">
        <f t="shared" si="263"/>
        <v>0</v>
      </c>
    </row>
    <row r="5576" spans="1:10">
      <c r="A5576" s="584">
        <v>2016</v>
      </c>
      <c r="B5576" s="585" t="s">
        <v>1131</v>
      </c>
      <c r="C5576" s="585" t="s">
        <v>31</v>
      </c>
      <c r="D5576" s="586">
        <v>390799</v>
      </c>
      <c r="E5576" s="587">
        <v>25.24</v>
      </c>
      <c r="F5576" s="587">
        <f t="shared" si="261"/>
        <v>9863766.7599999998</v>
      </c>
      <c r="G5576" s="588">
        <v>3.63</v>
      </c>
      <c r="H5576" s="586">
        <v>12</v>
      </c>
      <c r="I5576" s="587">
        <f t="shared" si="262"/>
        <v>4689588</v>
      </c>
      <c r="J5576" s="589">
        <f t="shared" si="263"/>
        <v>0</v>
      </c>
    </row>
    <row r="5577" spans="1:10">
      <c r="A5577" s="584">
        <v>2016</v>
      </c>
      <c r="B5577" s="585" t="s">
        <v>1131</v>
      </c>
      <c r="C5577" s="585" t="s">
        <v>31</v>
      </c>
      <c r="D5577" s="586">
        <v>20056</v>
      </c>
      <c r="E5577" s="587">
        <v>24.276</v>
      </c>
      <c r="F5577" s="587">
        <f t="shared" si="261"/>
        <v>486879.45600000001</v>
      </c>
      <c r="G5577" s="588">
        <v>0.88</v>
      </c>
      <c r="H5577" s="586">
        <v>12.47</v>
      </c>
      <c r="I5577" s="587">
        <f t="shared" si="262"/>
        <v>250098.32</v>
      </c>
      <c r="J5577" s="589">
        <f t="shared" si="263"/>
        <v>0</v>
      </c>
    </row>
    <row r="5578" spans="1:10">
      <c r="A5578" s="584">
        <v>2016</v>
      </c>
      <c r="B5578" s="585" t="s">
        <v>1131</v>
      </c>
      <c r="C5578" s="585" t="s">
        <v>31</v>
      </c>
      <c r="D5578" s="586">
        <v>20056</v>
      </c>
      <c r="E5578" s="587">
        <v>24.276</v>
      </c>
      <c r="F5578" s="587">
        <f t="shared" si="261"/>
        <v>486879.45600000001</v>
      </c>
      <c r="G5578" s="588">
        <v>0.88</v>
      </c>
      <c r="H5578" s="586">
        <v>12.47</v>
      </c>
      <c r="I5578" s="587">
        <f t="shared" si="262"/>
        <v>250098.32</v>
      </c>
      <c r="J5578" s="589">
        <f t="shared" si="263"/>
        <v>0</v>
      </c>
    </row>
    <row r="5579" spans="1:10">
      <c r="A5579" s="584">
        <v>2016</v>
      </c>
      <c r="B5579" s="585" t="s">
        <v>1131</v>
      </c>
      <c r="C5579" s="585" t="s">
        <v>31</v>
      </c>
      <c r="D5579" s="586">
        <v>24664</v>
      </c>
      <c r="E5579" s="587">
        <v>23.82</v>
      </c>
      <c r="F5579" s="587">
        <f t="shared" si="261"/>
        <v>587496.48</v>
      </c>
      <c r="G5579" s="588">
        <v>0.92</v>
      </c>
      <c r="H5579" s="586">
        <v>11.24</v>
      </c>
      <c r="I5579" s="587">
        <f t="shared" si="262"/>
        <v>277223.36</v>
      </c>
      <c r="J5579" s="589">
        <f t="shared" si="263"/>
        <v>0</v>
      </c>
    </row>
    <row r="5580" spans="1:10">
      <c r="A5580" s="584">
        <v>2016</v>
      </c>
      <c r="B5580" s="585" t="s">
        <v>1131</v>
      </c>
      <c r="C5580" s="585" t="s">
        <v>31</v>
      </c>
      <c r="D5580" s="586">
        <v>22138</v>
      </c>
      <c r="E5580" s="587">
        <v>24.172000000000001</v>
      </c>
      <c r="F5580" s="587">
        <f t="shared" si="261"/>
        <v>535119.73600000003</v>
      </c>
      <c r="G5580" s="588">
        <v>0.84</v>
      </c>
      <c r="H5580" s="586">
        <v>12.68</v>
      </c>
      <c r="I5580" s="587">
        <f t="shared" si="262"/>
        <v>280709.83999999997</v>
      </c>
      <c r="J5580" s="589">
        <f t="shared" si="263"/>
        <v>0</v>
      </c>
    </row>
    <row r="5581" spans="1:10">
      <c r="A5581" s="584">
        <v>2016</v>
      </c>
      <c r="B5581" s="585" t="s">
        <v>1131</v>
      </c>
      <c r="C5581" s="585" t="s">
        <v>31</v>
      </c>
      <c r="D5581" s="586">
        <v>22138</v>
      </c>
      <c r="E5581" s="587">
        <v>24.172000000000001</v>
      </c>
      <c r="F5581" s="587">
        <f t="shared" si="261"/>
        <v>535119.73600000003</v>
      </c>
      <c r="G5581" s="588">
        <v>0.84</v>
      </c>
      <c r="H5581" s="586">
        <v>12.68</v>
      </c>
      <c r="I5581" s="587">
        <f t="shared" si="262"/>
        <v>280709.83999999997</v>
      </c>
      <c r="J5581" s="589">
        <f t="shared" si="263"/>
        <v>0</v>
      </c>
    </row>
    <row r="5582" spans="1:10">
      <c r="A5582" s="584">
        <v>2016</v>
      </c>
      <c r="B5582" s="585" t="s">
        <v>1131</v>
      </c>
      <c r="C5582" s="585" t="s">
        <v>31</v>
      </c>
      <c r="D5582" s="586">
        <v>154090</v>
      </c>
      <c r="E5582" s="587">
        <v>25.474</v>
      </c>
      <c r="F5582" s="587">
        <f t="shared" si="261"/>
        <v>3925288.66</v>
      </c>
      <c r="G5582" s="588">
        <v>3.93</v>
      </c>
      <c r="H5582" s="586">
        <v>9.2100000000000009</v>
      </c>
      <c r="I5582" s="587">
        <f t="shared" si="262"/>
        <v>1419168.9000000001</v>
      </c>
      <c r="J5582" s="589">
        <f t="shared" si="263"/>
        <v>0</v>
      </c>
    </row>
    <row r="5583" spans="1:10">
      <c r="A5583" s="584">
        <v>2016</v>
      </c>
      <c r="B5583" s="585" t="s">
        <v>1131</v>
      </c>
      <c r="C5583" s="585" t="s">
        <v>31</v>
      </c>
      <c r="D5583" s="586">
        <v>27217</v>
      </c>
      <c r="E5583" s="587">
        <v>24.404</v>
      </c>
      <c r="F5583" s="587">
        <f t="shared" si="261"/>
        <v>664203.66799999995</v>
      </c>
      <c r="G5583" s="588">
        <v>0.87</v>
      </c>
      <c r="H5583" s="586">
        <v>12.27</v>
      </c>
      <c r="I5583" s="587">
        <f t="shared" si="262"/>
        <v>333952.58999999997</v>
      </c>
      <c r="J5583" s="589">
        <f t="shared" si="263"/>
        <v>0</v>
      </c>
    </row>
    <row r="5584" spans="1:10">
      <c r="A5584" s="584">
        <v>2016</v>
      </c>
      <c r="B5584" s="585" t="s">
        <v>1131</v>
      </c>
      <c r="C5584" s="585" t="s">
        <v>31</v>
      </c>
      <c r="D5584" s="586">
        <v>5654</v>
      </c>
      <c r="E5584" s="587">
        <v>24.123999999999999</v>
      </c>
      <c r="F5584" s="587">
        <f t="shared" si="261"/>
        <v>136397.09599999999</v>
      </c>
      <c r="G5584" s="588">
        <v>0.8</v>
      </c>
      <c r="H5584" s="586">
        <v>13.31</v>
      </c>
      <c r="I5584" s="587">
        <f t="shared" si="262"/>
        <v>75254.740000000005</v>
      </c>
      <c r="J5584" s="589">
        <f t="shared" si="263"/>
        <v>0</v>
      </c>
    </row>
    <row r="5585" spans="1:10">
      <c r="A5585" s="584">
        <v>2016</v>
      </c>
      <c r="B5585" s="585" t="s">
        <v>1131</v>
      </c>
      <c r="C5585" s="585" t="s">
        <v>31</v>
      </c>
      <c r="D5585" s="586">
        <v>5653</v>
      </c>
      <c r="E5585" s="587">
        <v>24.123999999999999</v>
      </c>
      <c r="F5585" s="587">
        <f t="shared" si="261"/>
        <v>136372.97199999998</v>
      </c>
      <c r="G5585" s="588">
        <v>0.8</v>
      </c>
      <c r="H5585" s="586">
        <v>13.31</v>
      </c>
      <c r="I5585" s="587">
        <f t="shared" si="262"/>
        <v>75241.430000000008</v>
      </c>
      <c r="J5585" s="589">
        <f t="shared" si="263"/>
        <v>0</v>
      </c>
    </row>
    <row r="5586" spans="1:10">
      <c r="A5586" s="584">
        <v>2016</v>
      </c>
      <c r="B5586" s="585" t="s">
        <v>1131</v>
      </c>
      <c r="C5586" s="585" t="s">
        <v>31</v>
      </c>
      <c r="D5586" s="586">
        <v>10911</v>
      </c>
      <c r="E5586" s="587">
        <v>21.678000000000001</v>
      </c>
      <c r="F5586" s="587">
        <f t="shared" si="261"/>
        <v>236528.658</v>
      </c>
      <c r="G5586" s="588">
        <v>1.84</v>
      </c>
      <c r="H5586" s="586">
        <v>24</v>
      </c>
      <c r="I5586" s="587">
        <f t="shared" si="262"/>
        <v>261864</v>
      </c>
      <c r="J5586" s="589">
        <f t="shared" si="263"/>
        <v>0</v>
      </c>
    </row>
    <row r="5587" spans="1:10">
      <c r="A5587" s="584">
        <v>2016</v>
      </c>
      <c r="B5587" s="585" t="s">
        <v>1131</v>
      </c>
      <c r="C5587" s="585" t="s">
        <v>31</v>
      </c>
      <c r="D5587" s="586">
        <v>17582</v>
      </c>
      <c r="E5587" s="587">
        <v>24.869</v>
      </c>
      <c r="F5587" s="587">
        <f t="shared" si="261"/>
        <v>437246.75799999997</v>
      </c>
      <c r="G5587" s="588">
        <v>1.52</v>
      </c>
      <c r="H5587" s="586">
        <v>13.9</v>
      </c>
      <c r="I5587" s="587">
        <f t="shared" si="262"/>
        <v>244389.80000000002</v>
      </c>
      <c r="J5587" s="589">
        <f t="shared" si="263"/>
        <v>0</v>
      </c>
    </row>
    <row r="5588" spans="1:10">
      <c r="A5588" s="584">
        <v>2016</v>
      </c>
      <c r="B5588" s="585" t="s">
        <v>1131</v>
      </c>
      <c r="C5588" s="585" t="s">
        <v>31</v>
      </c>
      <c r="D5588" s="586">
        <v>21990</v>
      </c>
      <c r="E5588" s="587">
        <v>23.173999999999999</v>
      </c>
      <c r="F5588" s="587">
        <f t="shared" si="261"/>
        <v>509596.26</v>
      </c>
      <c r="G5588" s="588">
        <v>1.66</v>
      </c>
      <c r="H5588" s="586">
        <v>20.8</v>
      </c>
      <c r="I5588" s="587">
        <f t="shared" si="262"/>
        <v>457392</v>
      </c>
      <c r="J5588" s="589">
        <f t="shared" si="263"/>
        <v>0</v>
      </c>
    </row>
    <row r="5589" spans="1:10">
      <c r="A5589" s="584">
        <v>2016</v>
      </c>
      <c r="B5589" s="585" t="s">
        <v>1131</v>
      </c>
      <c r="C5589" s="585" t="s">
        <v>31</v>
      </c>
      <c r="D5589" s="586">
        <v>18053</v>
      </c>
      <c r="E5589" s="587">
        <v>25.978999999999999</v>
      </c>
      <c r="F5589" s="587">
        <f t="shared" si="261"/>
        <v>468998.88699999999</v>
      </c>
      <c r="G5589" s="588">
        <v>2.7</v>
      </c>
      <c r="H5589" s="586">
        <v>7.8</v>
      </c>
      <c r="I5589" s="587">
        <f t="shared" si="262"/>
        <v>140813.4</v>
      </c>
      <c r="J5589" s="589">
        <f t="shared" si="263"/>
        <v>0</v>
      </c>
    </row>
    <row r="5590" spans="1:10">
      <c r="A5590" s="584">
        <v>2016</v>
      </c>
      <c r="B5590" s="585" t="s">
        <v>1131</v>
      </c>
      <c r="C5590" s="585" t="s">
        <v>31</v>
      </c>
      <c r="D5590" s="586">
        <v>9013</v>
      </c>
      <c r="E5590" s="587">
        <v>26.111999999999998</v>
      </c>
      <c r="F5590" s="587">
        <f t="shared" si="261"/>
        <v>235347.45599999998</v>
      </c>
      <c r="G5590" s="588">
        <v>2.73</v>
      </c>
      <c r="H5590" s="586">
        <v>7.8</v>
      </c>
      <c r="I5590" s="587">
        <f t="shared" si="262"/>
        <v>70301.399999999994</v>
      </c>
      <c r="J5590" s="589">
        <f t="shared" si="263"/>
        <v>0</v>
      </c>
    </row>
    <row r="5591" spans="1:10">
      <c r="A5591" s="584">
        <v>2016</v>
      </c>
      <c r="B5591" s="585" t="s">
        <v>1131</v>
      </c>
      <c r="C5591" s="585" t="s">
        <v>31</v>
      </c>
      <c r="D5591" s="586">
        <v>194395</v>
      </c>
      <c r="E5591" s="587">
        <v>23.986000000000001</v>
      </c>
      <c r="F5591" s="587">
        <f t="shared" si="261"/>
        <v>4662758.47</v>
      </c>
      <c r="G5591" s="588">
        <v>1.47</v>
      </c>
      <c r="H5591" s="586">
        <v>15.1</v>
      </c>
      <c r="I5591" s="587">
        <f t="shared" si="262"/>
        <v>2935364.5</v>
      </c>
      <c r="J5591" s="589">
        <f t="shared" si="263"/>
        <v>0</v>
      </c>
    </row>
    <row r="5592" spans="1:10">
      <c r="A5592" s="584">
        <v>2016</v>
      </c>
      <c r="B5592" s="585" t="s">
        <v>1131</v>
      </c>
      <c r="C5592" s="585" t="s">
        <v>31</v>
      </c>
      <c r="D5592" s="586">
        <v>8936</v>
      </c>
      <c r="E5592" s="587">
        <v>26.231999999999999</v>
      </c>
      <c r="F5592" s="587">
        <f t="shared" si="261"/>
        <v>234409.152</v>
      </c>
      <c r="G5592" s="588">
        <v>2.13</v>
      </c>
      <c r="H5592" s="586">
        <v>7.7</v>
      </c>
      <c r="I5592" s="587">
        <f t="shared" si="262"/>
        <v>68807.199999999997</v>
      </c>
      <c r="J5592" s="589">
        <f t="shared" si="263"/>
        <v>0</v>
      </c>
    </row>
    <row r="5593" spans="1:10">
      <c r="A5593" s="584">
        <v>2016</v>
      </c>
      <c r="B5593" s="585" t="s">
        <v>1131</v>
      </c>
      <c r="C5593" s="585" t="s">
        <v>31</v>
      </c>
      <c r="D5593" s="586">
        <v>4730</v>
      </c>
      <c r="E5593" s="587">
        <v>22.111999999999998</v>
      </c>
      <c r="F5593" s="587">
        <f t="shared" si="261"/>
        <v>104589.75999999999</v>
      </c>
      <c r="G5593" s="588">
        <v>1.96</v>
      </c>
      <c r="H5593" s="586">
        <v>25.6</v>
      </c>
      <c r="I5593" s="587">
        <f t="shared" si="262"/>
        <v>121088</v>
      </c>
      <c r="J5593" s="589">
        <f t="shared" si="263"/>
        <v>0</v>
      </c>
    </row>
    <row r="5594" spans="1:10">
      <c r="A5594" s="584">
        <v>2016</v>
      </c>
      <c r="B5594" s="585" t="s">
        <v>1131</v>
      </c>
      <c r="C5594" s="585" t="s">
        <v>31</v>
      </c>
      <c r="D5594" s="586">
        <v>35796</v>
      </c>
      <c r="E5594" s="587">
        <v>26.248000000000001</v>
      </c>
      <c r="F5594" s="587">
        <f t="shared" si="261"/>
        <v>939573.40800000005</v>
      </c>
      <c r="G5594" s="588">
        <v>2.46</v>
      </c>
      <c r="H5594" s="586">
        <v>7.6</v>
      </c>
      <c r="I5594" s="587">
        <f t="shared" si="262"/>
        <v>272049.59999999998</v>
      </c>
      <c r="J5594" s="589">
        <f t="shared" si="263"/>
        <v>0</v>
      </c>
    </row>
    <row r="5595" spans="1:10">
      <c r="A5595" s="584">
        <v>2016</v>
      </c>
      <c r="B5595" s="585" t="s">
        <v>1127</v>
      </c>
      <c r="C5595" s="585" t="s">
        <v>31</v>
      </c>
      <c r="D5595" s="586">
        <v>213674</v>
      </c>
      <c r="E5595" s="587">
        <v>17.559999999999999</v>
      </c>
      <c r="F5595" s="587">
        <f t="shared" si="261"/>
        <v>3752115.44</v>
      </c>
      <c r="G5595" s="588">
        <v>0.19</v>
      </c>
      <c r="H5595" s="586">
        <v>4.5</v>
      </c>
      <c r="I5595" s="587">
        <f t="shared" si="262"/>
        <v>961533</v>
      </c>
      <c r="J5595" s="589">
        <f t="shared" si="263"/>
        <v>0</v>
      </c>
    </row>
    <row r="5596" spans="1:10">
      <c r="A5596" s="584">
        <v>2016</v>
      </c>
      <c r="B5596" s="585" t="s">
        <v>1127</v>
      </c>
      <c r="C5596" s="585" t="s">
        <v>31</v>
      </c>
      <c r="D5596" s="586">
        <v>35786</v>
      </c>
      <c r="E5596" s="587">
        <v>17.75</v>
      </c>
      <c r="F5596" s="587">
        <f t="shared" si="261"/>
        <v>635201.5</v>
      </c>
      <c r="G5596" s="588">
        <v>0.23</v>
      </c>
      <c r="H5596" s="586">
        <v>5.6</v>
      </c>
      <c r="I5596" s="587">
        <f t="shared" si="262"/>
        <v>200401.59999999998</v>
      </c>
      <c r="J5596" s="589">
        <f t="shared" si="263"/>
        <v>0</v>
      </c>
    </row>
    <row r="5597" spans="1:10">
      <c r="A5597" s="584">
        <v>2016</v>
      </c>
      <c r="B5597" s="585" t="s">
        <v>1127</v>
      </c>
      <c r="C5597" s="585" t="s">
        <v>31</v>
      </c>
      <c r="D5597" s="586">
        <v>15250</v>
      </c>
      <c r="E5597" s="587">
        <v>18.096</v>
      </c>
      <c r="F5597" s="587">
        <f t="shared" si="261"/>
        <v>275964</v>
      </c>
      <c r="G5597" s="588">
        <v>0.22</v>
      </c>
      <c r="H5597" s="586">
        <v>4.5999999999999996</v>
      </c>
      <c r="I5597" s="587">
        <f t="shared" si="262"/>
        <v>70150</v>
      </c>
      <c r="J5597" s="589">
        <f t="shared" si="263"/>
        <v>0</v>
      </c>
    </row>
    <row r="5598" spans="1:10">
      <c r="A5598" s="584">
        <v>2016</v>
      </c>
      <c r="B5598" s="585" t="s">
        <v>1127</v>
      </c>
      <c r="C5598" s="585" t="s">
        <v>31</v>
      </c>
      <c r="D5598" s="586">
        <v>15237</v>
      </c>
      <c r="E5598" s="587">
        <v>17.981999999999999</v>
      </c>
      <c r="F5598" s="587">
        <f t="shared" si="261"/>
        <v>273991.734</v>
      </c>
      <c r="G5598" s="588">
        <v>0.23</v>
      </c>
      <c r="H5598" s="586">
        <v>5.5</v>
      </c>
      <c r="I5598" s="587">
        <f t="shared" si="262"/>
        <v>83803.5</v>
      </c>
      <c r="J5598" s="589">
        <f t="shared" si="263"/>
        <v>0</v>
      </c>
    </row>
    <row r="5599" spans="1:10">
      <c r="A5599" s="584">
        <v>2016</v>
      </c>
      <c r="B5599" s="585" t="s">
        <v>1127</v>
      </c>
      <c r="C5599" s="585" t="s">
        <v>31</v>
      </c>
      <c r="D5599" s="586">
        <v>45480</v>
      </c>
      <c r="E5599" s="587">
        <v>17.917999999999999</v>
      </c>
      <c r="F5599" s="587">
        <f t="shared" si="261"/>
        <v>814910.64</v>
      </c>
      <c r="G5599" s="588">
        <v>0.22</v>
      </c>
      <c r="H5599" s="586">
        <v>4.9000000000000004</v>
      </c>
      <c r="I5599" s="587">
        <f t="shared" si="262"/>
        <v>222852.00000000003</v>
      </c>
      <c r="J5599" s="589">
        <f t="shared" si="263"/>
        <v>0</v>
      </c>
    </row>
    <row r="5600" spans="1:10">
      <c r="A5600" s="584">
        <v>2016</v>
      </c>
      <c r="B5600" s="585" t="s">
        <v>1127</v>
      </c>
      <c r="C5600" s="585" t="s">
        <v>31</v>
      </c>
      <c r="D5600" s="586">
        <v>30301</v>
      </c>
      <c r="E5600" s="587">
        <v>16.78</v>
      </c>
      <c r="F5600" s="587">
        <f t="shared" si="261"/>
        <v>508450.78</v>
      </c>
      <c r="G5600" s="588">
        <v>0.31</v>
      </c>
      <c r="H5600" s="586">
        <v>6</v>
      </c>
      <c r="I5600" s="587">
        <f t="shared" si="262"/>
        <v>181806</v>
      </c>
      <c r="J5600" s="589">
        <f t="shared" si="263"/>
        <v>0</v>
      </c>
    </row>
    <row r="5601" spans="1:10">
      <c r="A5601" s="584">
        <v>2016</v>
      </c>
      <c r="B5601" s="585" t="s">
        <v>1127</v>
      </c>
      <c r="C5601" s="585" t="s">
        <v>31</v>
      </c>
      <c r="D5601" s="586">
        <v>13688</v>
      </c>
      <c r="E5601" s="587">
        <v>18.161999999999999</v>
      </c>
      <c r="F5601" s="587">
        <f t="shared" si="261"/>
        <v>248601.45599999998</v>
      </c>
      <c r="G5601" s="588">
        <v>0.22</v>
      </c>
      <c r="H5601" s="586">
        <v>4.5</v>
      </c>
      <c r="I5601" s="587">
        <f t="shared" si="262"/>
        <v>61596</v>
      </c>
      <c r="J5601" s="589">
        <f t="shared" si="263"/>
        <v>0</v>
      </c>
    </row>
    <row r="5602" spans="1:10">
      <c r="A5602" s="584">
        <v>2016</v>
      </c>
      <c r="B5602" s="585" t="s">
        <v>1127</v>
      </c>
      <c r="C5602" s="585" t="s">
        <v>31</v>
      </c>
      <c r="D5602" s="586">
        <v>33469</v>
      </c>
      <c r="E5602" s="587">
        <v>18</v>
      </c>
      <c r="F5602" s="587">
        <f t="shared" si="261"/>
        <v>602442</v>
      </c>
      <c r="G5602" s="588">
        <v>0.25</v>
      </c>
      <c r="H5602" s="586">
        <v>5.4</v>
      </c>
      <c r="I5602" s="587">
        <f t="shared" si="262"/>
        <v>180732.6</v>
      </c>
      <c r="J5602" s="589">
        <f t="shared" si="263"/>
        <v>0</v>
      </c>
    </row>
    <row r="5603" spans="1:10">
      <c r="A5603" s="584">
        <v>2016</v>
      </c>
      <c r="B5603" s="585" t="s">
        <v>1127</v>
      </c>
      <c r="C5603" s="585" t="s">
        <v>31</v>
      </c>
      <c r="D5603" s="586">
        <v>66771</v>
      </c>
      <c r="E5603" s="587">
        <v>17.829999999999998</v>
      </c>
      <c r="F5603" s="587">
        <f t="shared" si="261"/>
        <v>1190526.93</v>
      </c>
      <c r="G5603" s="588">
        <v>0.23</v>
      </c>
      <c r="H5603" s="586">
        <v>5.3</v>
      </c>
      <c r="I5603" s="587">
        <f t="shared" si="262"/>
        <v>353886.3</v>
      </c>
      <c r="J5603" s="589">
        <f t="shared" si="263"/>
        <v>0</v>
      </c>
    </row>
    <row r="5604" spans="1:10">
      <c r="A5604" s="584">
        <v>2016</v>
      </c>
      <c r="B5604" s="585" t="s">
        <v>1127</v>
      </c>
      <c r="C5604" s="585" t="s">
        <v>31</v>
      </c>
      <c r="D5604" s="586">
        <v>33537</v>
      </c>
      <c r="E5604" s="587">
        <v>17.53</v>
      </c>
      <c r="F5604" s="587">
        <f t="shared" si="261"/>
        <v>587903.61</v>
      </c>
      <c r="G5604" s="588">
        <v>0.21</v>
      </c>
      <c r="H5604" s="586">
        <v>4.5999999999999996</v>
      </c>
      <c r="I5604" s="587">
        <f t="shared" si="262"/>
        <v>154270.19999999998</v>
      </c>
      <c r="J5604" s="589">
        <f t="shared" si="263"/>
        <v>0</v>
      </c>
    </row>
    <row r="5605" spans="1:10">
      <c r="A5605" s="584">
        <v>2016</v>
      </c>
      <c r="B5605" s="585" t="s">
        <v>1131</v>
      </c>
      <c r="C5605" s="585" t="s">
        <v>31</v>
      </c>
      <c r="D5605" s="586">
        <v>757</v>
      </c>
      <c r="E5605" s="587">
        <v>22.917999999999999</v>
      </c>
      <c r="F5605" s="587">
        <f t="shared" si="261"/>
        <v>17348.925999999999</v>
      </c>
      <c r="G5605" s="588">
        <v>1.29</v>
      </c>
      <c r="H5605" s="586">
        <v>7.5</v>
      </c>
      <c r="I5605" s="587">
        <f t="shared" si="262"/>
        <v>5677.5</v>
      </c>
      <c r="J5605" s="589">
        <f t="shared" si="263"/>
        <v>0</v>
      </c>
    </row>
    <row r="5606" spans="1:10">
      <c r="A5606" s="584">
        <v>2016</v>
      </c>
      <c r="B5606" s="585" t="s">
        <v>1131</v>
      </c>
      <c r="C5606" s="585" t="s">
        <v>31</v>
      </c>
      <c r="D5606" s="586">
        <v>51</v>
      </c>
      <c r="E5606" s="587">
        <v>22.763999999999999</v>
      </c>
      <c r="F5606" s="587">
        <f t="shared" si="261"/>
        <v>1160.9639999999999</v>
      </c>
      <c r="G5606" s="588">
        <v>0.63</v>
      </c>
      <c r="H5606" s="586">
        <v>9</v>
      </c>
      <c r="I5606" s="587">
        <f t="shared" si="262"/>
        <v>459</v>
      </c>
      <c r="J5606" s="589">
        <f t="shared" si="263"/>
        <v>0</v>
      </c>
    </row>
    <row r="5607" spans="1:10">
      <c r="A5607" s="584">
        <v>2016</v>
      </c>
      <c r="B5607" s="585" t="s">
        <v>1127</v>
      </c>
      <c r="C5607" s="585" t="s">
        <v>31</v>
      </c>
      <c r="D5607" s="586">
        <v>119167</v>
      </c>
      <c r="E5607" s="587">
        <v>17.940000000000001</v>
      </c>
      <c r="F5607" s="587">
        <f t="shared" si="261"/>
        <v>2137855.98</v>
      </c>
      <c r="G5607" s="588">
        <v>0.22</v>
      </c>
      <c r="H5607" s="586">
        <v>4.7</v>
      </c>
      <c r="I5607" s="587">
        <f t="shared" si="262"/>
        <v>560084.9</v>
      </c>
      <c r="J5607" s="589">
        <f t="shared" si="263"/>
        <v>0</v>
      </c>
    </row>
    <row r="5608" spans="1:10">
      <c r="A5608" s="584">
        <v>2016</v>
      </c>
      <c r="B5608" s="585" t="s">
        <v>1127</v>
      </c>
      <c r="C5608" s="585" t="s">
        <v>31</v>
      </c>
      <c r="D5608" s="586">
        <v>185465</v>
      </c>
      <c r="E5608" s="587">
        <v>16.14</v>
      </c>
      <c r="F5608" s="587">
        <f t="shared" si="261"/>
        <v>2993405.1</v>
      </c>
      <c r="G5608" s="588">
        <v>0.33</v>
      </c>
      <c r="H5608" s="586">
        <v>5.6</v>
      </c>
      <c r="I5608" s="587">
        <f t="shared" si="262"/>
        <v>1038603.9999999999</v>
      </c>
      <c r="J5608" s="589">
        <f t="shared" si="263"/>
        <v>0</v>
      </c>
    </row>
    <row r="5609" spans="1:10">
      <c r="A5609" s="584">
        <v>2016</v>
      </c>
      <c r="B5609" s="585" t="s">
        <v>1127</v>
      </c>
      <c r="C5609" s="585" t="s">
        <v>31</v>
      </c>
      <c r="D5609" s="586">
        <v>15707</v>
      </c>
      <c r="E5609" s="587">
        <v>17.925999999999998</v>
      </c>
      <c r="F5609" s="587">
        <f t="shared" si="261"/>
        <v>281563.68199999997</v>
      </c>
      <c r="G5609" s="588">
        <v>0.32</v>
      </c>
      <c r="H5609" s="586">
        <v>4.5</v>
      </c>
      <c r="I5609" s="587">
        <f t="shared" si="262"/>
        <v>70681.5</v>
      </c>
      <c r="J5609" s="589">
        <f t="shared" si="263"/>
        <v>0</v>
      </c>
    </row>
    <row r="5610" spans="1:10">
      <c r="A5610" s="584">
        <v>2016</v>
      </c>
      <c r="B5610" s="585" t="s">
        <v>1127</v>
      </c>
      <c r="C5610" s="585" t="s">
        <v>31</v>
      </c>
      <c r="D5610" s="586">
        <v>79864</v>
      </c>
      <c r="E5610" s="587">
        <v>16.8</v>
      </c>
      <c r="F5610" s="587">
        <f t="shared" si="261"/>
        <v>1341715.2</v>
      </c>
      <c r="G5610" s="588">
        <v>0.31</v>
      </c>
      <c r="H5610" s="586">
        <v>6</v>
      </c>
      <c r="I5610" s="587">
        <f t="shared" si="262"/>
        <v>479184</v>
      </c>
      <c r="J5610" s="589">
        <f t="shared" si="263"/>
        <v>0</v>
      </c>
    </row>
    <row r="5611" spans="1:10">
      <c r="A5611" s="584">
        <v>2016</v>
      </c>
      <c r="B5611" s="585" t="s">
        <v>1127</v>
      </c>
      <c r="C5611" s="585" t="s">
        <v>31</v>
      </c>
      <c r="D5611" s="586">
        <v>238134</v>
      </c>
      <c r="E5611" s="587">
        <v>20.437999999999999</v>
      </c>
      <c r="F5611" s="587">
        <f t="shared" si="261"/>
        <v>4866982.6919999998</v>
      </c>
      <c r="G5611" s="588">
        <v>0.74</v>
      </c>
      <c r="H5611" s="586">
        <v>4.9000000000000004</v>
      </c>
      <c r="I5611" s="587">
        <f t="shared" si="262"/>
        <v>1166856.6000000001</v>
      </c>
      <c r="J5611" s="589">
        <f t="shared" si="263"/>
        <v>0</v>
      </c>
    </row>
    <row r="5612" spans="1:10">
      <c r="A5612" s="584">
        <v>2016</v>
      </c>
      <c r="B5612" s="585" t="s">
        <v>1127</v>
      </c>
      <c r="C5612" s="585" t="s">
        <v>31</v>
      </c>
      <c r="D5612" s="586">
        <v>59893</v>
      </c>
      <c r="E5612" s="587">
        <v>17.818000000000001</v>
      </c>
      <c r="F5612" s="587">
        <f t="shared" si="261"/>
        <v>1067173.4740000002</v>
      </c>
      <c r="G5612" s="588">
        <v>0.19</v>
      </c>
      <c r="H5612" s="586">
        <v>4.2</v>
      </c>
      <c r="I5612" s="587">
        <f t="shared" si="262"/>
        <v>251550.6</v>
      </c>
      <c r="J5612" s="589">
        <f t="shared" si="263"/>
        <v>0</v>
      </c>
    </row>
    <row r="5613" spans="1:10">
      <c r="A5613" s="584">
        <v>2016</v>
      </c>
      <c r="B5613" s="585" t="s">
        <v>1127</v>
      </c>
      <c r="C5613" s="585" t="s">
        <v>31</v>
      </c>
      <c r="D5613" s="586">
        <v>29846</v>
      </c>
      <c r="E5613" s="587">
        <v>18.12</v>
      </c>
      <c r="F5613" s="587">
        <f t="shared" si="261"/>
        <v>540809.52</v>
      </c>
      <c r="G5613" s="588">
        <v>0.25</v>
      </c>
      <c r="H5613" s="586">
        <v>4.8</v>
      </c>
      <c r="I5613" s="587">
        <f t="shared" si="262"/>
        <v>143260.79999999999</v>
      </c>
      <c r="J5613" s="589">
        <f t="shared" si="263"/>
        <v>0</v>
      </c>
    </row>
    <row r="5614" spans="1:10">
      <c r="A5614" s="584">
        <v>2016</v>
      </c>
      <c r="B5614" s="585" t="s">
        <v>1127</v>
      </c>
      <c r="C5614" s="585" t="s">
        <v>31</v>
      </c>
      <c r="D5614" s="586">
        <v>30160</v>
      </c>
      <c r="E5614" s="587">
        <v>17.744</v>
      </c>
      <c r="F5614" s="587">
        <f t="shared" si="261"/>
        <v>535159.04000000004</v>
      </c>
      <c r="G5614" s="588">
        <v>0.22</v>
      </c>
      <c r="H5614" s="586">
        <v>5.3</v>
      </c>
      <c r="I5614" s="587">
        <f t="shared" si="262"/>
        <v>159848</v>
      </c>
      <c r="J5614" s="589">
        <f t="shared" si="263"/>
        <v>0</v>
      </c>
    </row>
    <row r="5615" spans="1:10">
      <c r="A5615" s="584">
        <v>2016</v>
      </c>
      <c r="B5615" s="585" t="s">
        <v>1131</v>
      </c>
      <c r="C5615" s="585" t="s">
        <v>31</v>
      </c>
      <c r="D5615" s="586">
        <v>550726</v>
      </c>
      <c r="E5615" s="587">
        <v>21.5</v>
      </c>
      <c r="F5615" s="587">
        <f t="shared" si="261"/>
        <v>11840609</v>
      </c>
      <c r="G5615" s="588">
        <v>0.6</v>
      </c>
      <c r="H5615" s="586">
        <v>10.6</v>
      </c>
      <c r="I5615" s="587">
        <f t="shared" si="262"/>
        <v>5837695.5999999996</v>
      </c>
      <c r="J5615" s="589">
        <f t="shared" si="263"/>
        <v>0</v>
      </c>
    </row>
    <row r="5616" spans="1:10">
      <c r="A5616" s="584">
        <v>2016</v>
      </c>
      <c r="B5616" s="585" t="s">
        <v>1127</v>
      </c>
      <c r="C5616" s="585" t="s">
        <v>31</v>
      </c>
      <c r="D5616" s="586">
        <v>80098</v>
      </c>
      <c r="E5616" s="587">
        <v>17.852</v>
      </c>
      <c r="F5616" s="587">
        <f t="shared" si="261"/>
        <v>1429909.496</v>
      </c>
      <c r="G5616" s="588">
        <v>0.3</v>
      </c>
      <c r="H5616" s="586">
        <v>5.0999999999999996</v>
      </c>
      <c r="I5616" s="587">
        <f t="shared" si="262"/>
        <v>408499.8</v>
      </c>
      <c r="J5616" s="589">
        <f t="shared" si="263"/>
        <v>0</v>
      </c>
    </row>
    <row r="5617" spans="1:10">
      <c r="A5617" s="584">
        <v>2016</v>
      </c>
      <c r="B5617" s="585" t="s">
        <v>1127</v>
      </c>
      <c r="C5617" s="585" t="s">
        <v>31</v>
      </c>
      <c r="D5617" s="586">
        <v>112445</v>
      </c>
      <c r="E5617" s="587">
        <v>17.57</v>
      </c>
      <c r="F5617" s="587">
        <f t="shared" si="261"/>
        <v>1975658.6500000001</v>
      </c>
      <c r="G5617" s="588">
        <v>0.2</v>
      </c>
      <c r="H5617" s="586">
        <v>6</v>
      </c>
      <c r="I5617" s="587">
        <f t="shared" si="262"/>
        <v>674670</v>
      </c>
      <c r="J5617" s="589">
        <f t="shared" si="263"/>
        <v>0</v>
      </c>
    </row>
    <row r="5618" spans="1:10">
      <c r="A5618" s="584">
        <v>2016</v>
      </c>
      <c r="B5618" s="585" t="s">
        <v>1127</v>
      </c>
      <c r="C5618" s="585" t="s">
        <v>31</v>
      </c>
      <c r="D5618" s="586">
        <v>48102</v>
      </c>
      <c r="E5618" s="587">
        <v>17.238</v>
      </c>
      <c r="F5618" s="587">
        <f t="shared" si="261"/>
        <v>829182.27599999995</v>
      </c>
      <c r="G5618" s="588">
        <v>0.17</v>
      </c>
      <c r="H5618" s="586">
        <v>4.4000000000000004</v>
      </c>
      <c r="I5618" s="587">
        <f t="shared" si="262"/>
        <v>211648.80000000002</v>
      </c>
      <c r="J5618" s="589">
        <f t="shared" si="263"/>
        <v>0</v>
      </c>
    </row>
    <row r="5619" spans="1:10">
      <c r="A5619" s="584">
        <v>2016</v>
      </c>
      <c r="B5619" s="585" t="s">
        <v>1127</v>
      </c>
      <c r="C5619" s="585" t="s">
        <v>31</v>
      </c>
      <c r="D5619" s="586">
        <v>303454</v>
      </c>
      <c r="E5619" s="587">
        <v>17.712</v>
      </c>
      <c r="F5619" s="587">
        <f t="shared" si="261"/>
        <v>5374777.2479999997</v>
      </c>
      <c r="G5619" s="588">
        <v>0.25</v>
      </c>
      <c r="H5619" s="586">
        <v>5.2</v>
      </c>
      <c r="I5619" s="587">
        <f t="shared" si="262"/>
        <v>1577960.8</v>
      </c>
      <c r="J5619" s="589">
        <f t="shared" si="263"/>
        <v>0</v>
      </c>
    </row>
    <row r="5620" spans="1:10">
      <c r="A5620" s="584">
        <v>2016</v>
      </c>
      <c r="B5620" s="585" t="s">
        <v>1127</v>
      </c>
      <c r="C5620" s="585" t="s">
        <v>31</v>
      </c>
      <c r="D5620" s="586">
        <v>272455</v>
      </c>
      <c r="E5620" s="587">
        <v>17.838000000000001</v>
      </c>
      <c r="F5620" s="587">
        <f t="shared" si="261"/>
        <v>4860052.29</v>
      </c>
      <c r="G5620" s="588">
        <v>0.26</v>
      </c>
      <c r="H5620" s="586">
        <v>4.9000000000000004</v>
      </c>
      <c r="I5620" s="587">
        <f t="shared" si="262"/>
        <v>1335029.5</v>
      </c>
      <c r="J5620" s="589">
        <f t="shared" si="263"/>
        <v>0</v>
      </c>
    </row>
    <row r="5621" spans="1:10">
      <c r="A5621" s="584">
        <v>2016</v>
      </c>
      <c r="B5621" s="585" t="s">
        <v>1127</v>
      </c>
      <c r="C5621" s="585" t="s">
        <v>31</v>
      </c>
      <c r="D5621" s="586">
        <v>48154</v>
      </c>
      <c r="E5621" s="587">
        <v>17.648</v>
      </c>
      <c r="F5621" s="587">
        <f t="shared" si="261"/>
        <v>849821.79200000002</v>
      </c>
      <c r="G5621" s="588">
        <v>0.22</v>
      </c>
      <c r="H5621" s="586">
        <v>5.9</v>
      </c>
      <c r="I5621" s="587">
        <f t="shared" si="262"/>
        <v>284108.60000000003</v>
      </c>
      <c r="J5621" s="589">
        <f t="shared" si="263"/>
        <v>0</v>
      </c>
    </row>
    <row r="5622" spans="1:10">
      <c r="A5622" s="584">
        <v>2016</v>
      </c>
      <c r="B5622" s="585" t="s">
        <v>1127</v>
      </c>
      <c r="C5622" s="585" t="s">
        <v>31</v>
      </c>
      <c r="D5622" s="586">
        <v>15994</v>
      </c>
      <c r="E5622" s="587">
        <v>17.826000000000001</v>
      </c>
      <c r="F5622" s="587">
        <f t="shared" si="261"/>
        <v>285109.04399999999</v>
      </c>
      <c r="G5622" s="588">
        <v>0.28000000000000003</v>
      </c>
      <c r="H5622" s="586">
        <v>4.3</v>
      </c>
      <c r="I5622" s="587">
        <f t="shared" si="262"/>
        <v>68774.2</v>
      </c>
      <c r="J5622" s="589">
        <f t="shared" si="263"/>
        <v>0</v>
      </c>
    </row>
    <row r="5623" spans="1:10">
      <c r="A5623" s="584">
        <v>2016</v>
      </c>
      <c r="B5623" s="585" t="s">
        <v>1127</v>
      </c>
      <c r="C5623" s="585" t="s">
        <v>31</v>
      </c>
      <c r="D5623" s="586">
        <v>80253</v>
      </c>
      <c r="E5623" s="587">
        <v>17.513999999999999</v>
      </c>
      <c r="F5623" s="587">
        <f t="shared" si="261"/>
        <v>1405551.0419999999</v>
      </c>
      <c r="G5623" s="588">
        <v>0.17</v>
      </c>
      <c r="H5623" s="586">
        <v>4.5999999999999996</v>
      </c>
      <c r="I5623" s="587">
        <f t="shared" si="262"/>
        <v>369163.8</v>
      </c>
      <c r="J5623" s="589">
        <f t="shared" si="263"/>
        <v>0</v>
      </c>
    </row>
    <row r="5624" spans="1:10">
      <c r="A5624" s="584">
        <v>2016</v>
      </c>
      <c r="B5624" s="585" t="s">
        <v>1131</v>
      </c>
      <c r="C5624" s="585" t="s">
        <v>31</v>
      </c>
      <c r="D5624" s="586">
        <v>277891</v>
      </c>
      <c r="E5624" s="587">
        <v>25.16</v>
      </c>
      <c r="F5624" s="587">
        <f t="shared" si="261"/>
        <v>6991737.5599999996</v>
      </c>
      <c r="G5624" s="588">
        <v>4.38</v>
      </c>
      <c r="H5624" s="586">
        <v>9.6</v>
      </c>
      <c r="I5624" s="587">
        <f t="shared" si="262"/>
        <v>2667753.6</v>
      </c>
      <c r="J5624" s="589">
        <f t="shared" si="263"/>
        <v>0</v>
      </c>
    </row>
    <row r="5625" spans="1:10">
      <c r="A5625" s="584">
        <v>2016</v>
      </c>
      <c r="B5625" s="585" t="s">
        <v>1131</v>
      </c>
      <c r="C5625" s="585" t="s">
        <v>31</v>
      </c>
      <c r="D5625" s="586">
        <v>6927</v>
      </c>
      <c r="E5625" s="587">
        <v>25.59</v>
      </c>
      <c r="F5625" s="587">
        <f t="shared" si="261"/>
        <v>177261.93</v>
      </c>
      <c r="G5625" s="588">
        <v>3.97</v>
      </c>
      <c r="H5625" s="586">
        <v>9.1999999999999993</v>
      </c>
      <c r="I5625" s="587">
        <f t="shared" si="262"/>
        <v>63728.399999999994</v>
      </c>
      <c r="J5625" s="589">
        <f t="shared" si="263"/>
        <v>0</v>
      </c>
    </row>
    <row r="5626" spans="1:10">
      <c r="A5626" s="584">
        <v>2016</v>
      </c>
      <c r="B5626" s="585" t="s">
        <v>1127</v>
      </c>
      <c r="C5626" s="585" t="s">
        <v>31</v>
      </c>
      <c r="D5626" s="586">
        <v>98070</v>
      </c>
      <c r="E5626" s="587">
        <v>16.87</v>
      </c>
      <c r="F5626" s="587">
        <f t="shared" si="261"/>
        <v>1654440.9000000001</v>
      </c>
      <c r="G5626" s="588">
        <v>0.31</v>
      </c>
      <c r="H5626" s="586">
        <v>5.9</v>
      </c>
      <c r="I5626" s="587">
        <f t="shared" si="262"/>
        <v>578613</v>
      </c>
      <c r="J5626" s="589">
        <f t="shared" si="263"/>
        <v>0</v>
      </c>
    </row>
    <row r="5627" spans="1:10">
      <c r="A5627" s="584">
        <v>2016</v>
      </c>
      <c r="B5627" s="585" t="s">
        <v>1127</v>
      </c>
      <c r="C5627" s="585" t="s">
        <v>31</v>
      </c>
      <c r="D5627" s="586">
        <v>48787</v>
      </c>
      <c r="E5627" s="587">
        <v>17.559999999999999</v>
      </c>
      <c r="F5627" s="587">
        <f t="shared" si="261"/>
        <v>856699.72</v>
      </c>
      <c r="G5627" s="588">
        <v>0.19</v>
      </c>
      <c r="H5627" s="586">
        <v>4.7</v>
      </c>
      <c r="I5627" s="587">
        <f t="shared" si="262"/>
        <v>229298.9</v>
      </c>
      <c r="J5627" s="589">
        <f t="shared" si="263"/>
        <v>0</v>
      </c>
    </row>
    <row r="5628" spans="1:10">
      <c r="A5628" s="584">
        <v>2016</v>
      </c>
      <c r="B5628" s="585" t="s">
        <v>1127</v>
      </c>
      <c r="C5628" s="585" t="s">
        <v>31</v>
      </c>
      <c r="D5628" s="586">
        <v>65324</v>
      </c>
      <c r="E5628" s="587">
        <v>16.760000000000002</v>
      </c>
      <c r="F5628" s="587">
        <f t="shared" si="261"/>
        <v>1094830.24</v>
      </c>
      <c r="G5628" s="588">
        <v>0.31</v>
      </c>
      <c r="H5628" s="586">
        <v>5.9</v>
      </c>
      <c r="I5628" s="587">
        <f t="shared" si="262"/>
        <v>385411.60000000003</v>
      </c>
      <c r="J5628" s="589">
        <f t="shared" si="263"/>
        <v>0</v>
      </c>
    </row>
    <row r="5629" spans="1:10">
      <c r="A5629" s="584">
        <v>2016</v>
      </c>
      <c r="B5629" s="585" t="s">
        <v>1127</v>
      </c>
      <c r="C5629" s="585" t="s">
        <v>31</v>
      </c>
      <c r="D5629" s="586">
        <v>82037</v>
      </c>
      <c r="E5629" s="587">
        <v>18.059999999999999</v>
      </c>
      <c r="F5629" s="587">
        <f t="shared" si="261"/>
        <v>1481588.22</v>
      </c>
      <c r="G5629" s="588">
        <v>0.24</v>
      </c>
      <c r="H5629" s="586">
        <v>4.9000000000000004</v>
      </c>
      <c r="I5629" s="587">
        <f t="shared" si="262"/>
        <v>401981.30000000005</v>
      </c>
      <c r="J5629" s="589">
        <f t="shared" si="263"/>
        <v>0</v>
      </c>
    </row>
    <row r="5630" spans="1:10">
      <c r="A5630" s="584">
        <v>2016</v>
      </c>
      <c r="B5630" s="585" t="s">
        <v>1127</v>
      </c>
      <c r="C5630" s="585" t="s">
        <v>31</v>
      </c>
      <c r="D5630" s="586">
        <v>131537</v>
      </c>
      <c r="E5630" s="587">
        <v>17.98</v>
      </c>
      <c r="F5630" s="587">
        <f t="shared" si="261"/>
        <v>2365035.2600000002</v>
      </c>
      <c r="G5630" s="588">
        <v>0.22</v>
      </c>
      <c r="H5630" s="586">
        <v>5.0999999999999996</v>
      </c>
      <c r="I5630" s="587">
        <f t="shared" si="262"/>
        <v>670838.69999999995</v>
      </c>
      <c r="J5630" s="589">
        <f t="shared" si="263"/>
        <v>0</v>
      </c>
    </row>
    <row r="5631" spans="1:10">
      <c r="A5631" s="584">
        <v>2016</v>
      </c>
      <c r="B5631" s="585" t="s">
        <v>1131</v>
      </c>
      <c r="C5631" s="585" t="s">
        <v>31</v>
      </c>
      <c r="D5631" s="586">
        <v>32395</v>
      </c>
      <c r="E5631" s="587">
        <v>25.783999999999999</v>
      </c>
      <c r="F5631" s="587">
        <f t="shared" si="261"/>
        <v>835272.67999999993</v>
      </c>
      <c r="G5631" s="588">
        <v>2.61</v>
      </c>
      <c r="H5631" s="586">
        <v>7.8</v>
      </c>
      <c r="I5631" s="587">
        <f t="shared" si="262"/>
        <v>252681</v>
      </c>
      <c r="J5631" s="589">
        <f t="shared" si="263"/>
        <v>0</v>
      </c>
    </row>
    <row r="5632" spans="1:10">
      <c r="A5632" s="584">
        <v>2016</v>
      </c>
      <c r="B5632" s="585" t="s">
        <v>1131</v>
      </c>
      <c r="C5632" s="585" t="s">
        <v>31</v>
      </c>
      <c r="D5632" s="586">
        <v>53836</v>
      </c>
      <c r="E5632" s="587">
        <v>23.027999999999999</v>
      </c>
      <c r="F5632" s="587">
        <f t="shared" si="261"/>
        <v>1239735.4079999998</v>
      </c>
      <c r="G5632" s="588">
        <v>2.96</v>
      </c>
      <c r="H5632" s="586">
        <v>8.1999999999999993</v>
      </c>
      <c r="I5632" s="587">
        <f t="shared" si="262"/>
        <v>441455.19999999995</v>
      </c>
      <c r="J5632" s="589">
        <f t="shared" si="263"/>
        <v>0</v>
      </c>
    </row>
    <row r="5633" spans="1:10">
      <c r="A5633" s="584">
        <v>2016</v>
      </c>
      <c r="B5633" s="585" t="s">
        <v>1131</v>
      </c>
      <c r="C5633" s="585" t="s">
        <v>31</v>
      </c>
      <c r="D5633" s="586">
        <v>18875</v>
      </c>
      <c r="E5633" s="587">
        <v>22.347999999999999</v>
      </c>
      <c r="F5633" s="587">
        <f t="shared" si="261"/>
        <v>421818.5</v>
      </c>
      <c r="G5633" s="588">
        <v>3.18</v>
      </c>
      <c r="H5633" s="586">
        <v>7.8</v>
      </c>
      <c r="I5633" s="587">
        <f t="shared" si="262"/>
        <v>147225</v>
      </c>
      <c r="J5633" s="589">
        <f t="shared" si="263"/>
        <v>0</v>
      </c>
    </row>
    <row r="5634" spans="1:10">
      <c r="A5634" s="584">
        <v>2016</v>
      </c>
      <c r="B5634" s="585" t="s">
        <v>1131</v>
      </c>
      <c r="C5634" s="585" t="s">
        <v>31</v>
      </c>
      <c r="D5634" s="586">
        <v>14306</v>
      </c>
      <c r="E5634" s="587">
        <v>26.117999999999999</v>
      </c>
      <c r="F5634" s="587">
        <f t="shared" si="261"/>
        <v>373644.10800000001</v>
      </c>
      <c r="G5634" s="588">
        <v>2.97</v>
      </c>
      <c r="H5634" s="586">
        <v>7.7</v>
      </c>
      <c r="I5634" s="587">
        <f t="shared" si="262"/>
        <v>110156.2</v>
      </c>
      <c r="J5634" s="589">
        <f t="shared" si="263"/>
        <v>0</v>
      </c>
    </row>
    <row r="5635" spans="1:10">
      <c r="A5635" s="584">
        <v>2016</v>
      </c>
      <c r="B5635" s="585" t="s">
        <v>1131</v>
      </c>
      <c r="C5635" s="585" t="s">
        <v>31</v>
      </c>
      <c r="D5635" s="586">
        <v>5037</v>
      </c>
      <c r="E5635" s="587">
        <v>23.356000000000002</v>
      </c>
      <c r="F5635" s="587">
        <f t="shared" ref="F5635:F5698" si="264">E5635*D5635</f>
        <v>117644.17200000001</v>
      </c>
      <c r="G5635" s="588">
        <v>2.73</v>
      </c>
      <c r="H5635" s="586">
        <v>8.4</v>
      </c>
      <c r="I5635" s="587">
        <f t="shared" ref="I5635:I5698" si="265">H5635*D5635</f>
        <v>42310.8</v>
      </c>
      <c r="J5635" s="589">
        <f t="shared" ref="J5635:J5698" si="266">IF(B5635="LIG",1,0)</f>
        <v>0</v>
      </c>
    </row>
    <row r="5636" spans="1:10">
      <c r="A5636" s="584">
        <v>2016</v>
      </c>
      <c r="B5636" s="585" t="s">
        <v>1131</v>
      </c>
      <c r="C5636" s="585" t="s">
        <v>31</v>
      </c>
      <c r="D5636" s="586">
        <v>1644</v>
      </c>
      <c r="E5636" s="587">
        <v>25.38</v>
      </c>
      <c r="F5636" s="587">
        <f t="shared" si="264"/>
        <v>41724.720000000001</v>
      </c>
      <c r="G5636" s="588">
        <v>2.57</v>
      </c>
      <c r="H5636" s="586">
        <v>8.8000000000000007</v>
      </c>
      <c r="I5636" s="587">
        <f t="shared" si="265"/>
        <v>14467.2</v>
      </c>
      <c r="J5636" s="589">
        <f t="shared" si="266"/>
        <v>0</v>
      </c>
    </row>
    <row r="5637" spans="1:10">
      <c r="A5637" s="584">
        <v>2016</v>
      </c>
      <c r="B5637" s="585" t="s">
        <v>1131</v>
      </c>
      <c r="C5637" s="585" t="s">
        <v>31</v>
      </c>
      <c r="D5637" s="586">
        <v>22072</v>
      </c>
      <c r="E5637" s="587">
        <v>25.98</v>
      </c>
      <c r="F5637" s="587">
        <f t="shared" si="264"/>
        <v>573430.56000000006</v>
      </c>
      <c r="G5637" s="588">
        <v>2.6</v>
      </c>
      <c r="H5637" s="586">
        <v>7.1</v>
      </c>
      <c r="I5637" s="587">
        <f t="shared" si="265"/>
        <v>156711.19999999998</v>
      </c>
      <c r="J5637" s="589">
        <f t="shared" si="266"/>
        <v>0</v>
      </c>
    </row>
    <row r="5638" spans="1:10">
      <c r="A5638" s="584">
        <v>2016</v>
      </c>
      <c r="B5638" s="585" t="s">
        <v>1131</v>
      </c>
      <c r="C5638" s="585" t="s">
        <v>31</v>
      </c>
      <c r="D5638" s="586">
        <v>74474</v>
      </c>
      <c r="E5638" s="587">
        <v>21.82</v>
      </c>
      <c r="F5638" s="587">
        <f t="shared" si="264"/>
        <v>1625022.68</v>
      </c>
      <c r="G5638" s="588">
        <v>3.01</v>
      </c>
      <c r="H5638" s="586">
        <v>8.4</v>
      </c>
      <c r="I5638" s="587">
        <f t="shared" si="265"/>
        <v>625581.6</v>
      </c>
      <c r="J5638" s="589">
        <f t="shared" si="266"/>
        <v>0</v>
      </c>
    </row>
    <row r="5639" spans="1:10">
      <c r="A5639" s="584">
        <v>2016</v>
      </c>
      <c r="B5639" s="585" t="s">
        <v>1131</v>
      </c>
      <c r="C5639" s="585" t="s">
        <v>31</v>
      </c>
      <c r="D5639" s="586">
        <v>43102</v>
      </c>
      <c r="E5639" s="587">
        <v>25.14</v>
      </c>
      <c r="F5639" s="587">
        <f t="shared" si="264"/>
        <v>1083584.28</v>
      </c>
      <c r="G5639" s="588">
        <v>3.06</v>
      </c>
      <c r="H5639" s="586">
        <v>8.5</v>
      </c>
      <c r="I5639" s="587">
        <f t="shared" si="265"/>
        <v>366367</v>
      </c>
      <c r="J5639" s="589">
        <f t="shared" si="266"/>
        <v>0</v>
      </c>
    </row>
    <row r="5640" spans="1:10">
      <c r="A5640" s="584">
        <v>2016</v>
      </c>
      <c r="B5640" s="585" t="s">
        <v>1131</v>
      </c>
      <c r="C5640" s="585" t="s">
        <v>31</v>
      </c>
      <c r="D5640" s="586">
        <v>35222</v>
      </c>
      <c r="E5640" s="587">
        <v>25.13</v>
      </c>
      <c r="F5640" s="587">
        <f t="shared" si="264"/>
        <v>885128.86</v>
      </c>
      <c r="G5640" s="588">
        <v>2.5299999999999998</v>
      </c>
      <c r="H5640" s="586">
        <v>8.4</v>
      </c>
      <c r="I5640" s="587">
        <f t="shared" si="265"/>
        <v>295864.8</v>
      </c>
      <c r="J5640" s="589">
        <f t="shared" si="266"/>
        <v>0</v>
      </c>
    </row>
    <row r="5641" spans="1:10">
      <c r="A5641" s="584">
        <v>2016</v>
      </c>
      <c r="B5641" s="585" t="s">
        <v>1131</v>
      </c>
      <c r="C5641" s="585" t="s">
        <v>31</v>
      </c>
      <c r="D5641" s="586">
        <v>1761</v>
      </c>
      <c r="E5641" s="587">
        <v>25.03</v>
      </c>
      <c r="F5641" s="587">
        <f t="shared" si="264"/>
        <v>44077.83</v>
      </c>
      <c r="G5641" s="588">
        <v>3.84</v>
      </c>
      <c r="H5641" s="586">
        <v>8.6</v>
      </c>
      <c r="I5641" s="587">
        <f t="shared" si="265"/>
        <v>15144.599999999999</v>
      </c>
      <c r="J5641" s="589">
        <f t="shared" si="266"/>
        <v>0</v>
      </c>
    </row>
    <row r="5642" spans="1:10">
      <c r="A5642" s="584">
        <v>2016</v>
      </c>
      <c r="B5642" s="585" t="s">
        <v>1131</v>
      </c>
      <c r="C5642" s="585" t="s">
        <v>31</v>
      </c>
      <c r="D5642" s="586">
        <v>18958</v>
      </c>
      <c r="E5642" s="587">
        <v>25.15</v>
      </c>
      <c r="F5642" s="587">
        <f t="shared" si="264"/>
        <v>476793.69999999995</v>
      </c>
      <c r="G5642" s="588">
        <v>2.62</v>
      </c>
      <c r="H5642" s="586">
        <v>8.4</v>
      </c>
      <c r="I5642" s="587">
        <f t="shared" si="265"/>
        <v>159247.20000000001</v>
      </c>
      <c r="J5642" s="589">
        <f t="shared" si="266"/>
        <v>0</v>
      </c>
    </row>
    <row r="5643" spans="1:10">
      <c r="A5643" s="584">
        <v>2016</v>
      </c>
      <c r="B5643" s="585" t="s">
        <v>1131</v>
      </c>
      <c r="C5643" s="585" t="s">
        <v>31</v>
      </c>
      <c r="D5643" s="586">
        <v>12662</v>
      </c>
      <c r="E5643" s="587">
        <v>25.37</v>
      </c>
      <c r="F5643" s="587">
        <f t="shared" si="264"/>
        <v>321234.94</v>
      </c>
      <c r="G5643" s="588">
        <v>2.56</v>
      </c>
      <c r="H5643" s="586">
        <v>8.4</v>
      </c>
      <c r="I5643" s="587">
        <f t="shared" si="265"/>
        <v>106360.8</v>
      </c>
      <c r="J5643" s="589">
        <f t="shared" si="266"/>
        <v>0</v>
      </c>
    </row>
    <row r="5644" spans="1:10">
      <c r="A5644" s="584">
        <v>2016</v>
      </c>
      <c r="B5644" s="585" t="s">
        <v>1131</v>
      </c>
      <c r="C5644" s="585" t="s">
        <v>31</v>
      </c>
      <c r="D5644" s="586">
        <v>9455</v>
      </c>
      <c r="E5644" s="587">
        <v>25.84</v>
      </c>
      <c r="F5644" s="587">
        <f t="shared" si="264"/>
        <v>244317.2</v>
      </c>
      <c r="G5644" s="588">
        <v>2.65</v>
      </c>
      <c r="H5644" s="586">
        <v>7.4</v>
      </c>
      <c r="I5644" s="587">
        <f t="shared" si="265"/>
        <v>69967</v>
      </c>
      <c r="J5644" s="589">
        <f t="shared" si="266"/>
        <v>0</v>
      </c>
    </row>
    <row r="5645" spans="1:10">
      <c r="A5645" s="584">
        <v>2016</v>
      </c>
      <c r="B5645" s="585" t="s">
        <v>1127</v>
      </c>
      <c r="C5645" s="585" t="s">
        <v>31</v>
      </c>
      <c r="D5645" s="586">
        <v>72568</v>
      </c>
      <c r="E5645" s="587">
        <v>20.41</v>
      </c>
      <c r="F5645" s="587">
        <f t="shared" si="264"/>
        <v>1481112.8800000001</v>
      </c>
      <c r="G5645" s="588">
        <v>0.49</v>
      </c>
      <c r="H5645" s="586">
        <v>6.6</v>
      </c>
      <c r="I5645" s="587">
        <f t="shared" si="265"/>
        <v>478948.8</v>
      </c>
      <c r="J5645" s="589">
        <f t="shared" si="266"/>
        <v>0</v>
      </c>
    </row>
    <row r="5646" spans="1:10">
      <c r="A5646" s="584">
        <v>2016</v>
      </c>
      <c r="B5646" s="585" t="s">
        <v>1127</v>
      </c>
      <c r="C5646" s="585" t="s">
        <v>31</v>
      </c>
      <c r="D5646" s="586">
        <v>64949</v>
      </c>
      <c r="E5646" s="587">
        <v>20.41</v>
      </c>
      <c r="F5646" s="587">
        <f t="shared" si="264"/>
        <v>1325609.0900000001</v>
      </c>
      <c r="G5646" s="588">
        <v>0.49</v>
      </c>
      <c r="H5646" s="586">
        <v>6.6</v>
      </c>
      <c r="I5646" s="587">
        <f t="shared" si="265"/>
        <v>428663.39999999997</v>
      </c>
      <c r="J5646" s="589">
        <f t="shared" si="266"/>
        <v>0</v>
      </c>
    </row>
    <row r="5647" spans="1:10">
      <c r="A5647" s="584">
        <v>2016</v>
      </c>
      <c r="B5647" s="585" t="s">
        <v>1127</v>
      </c>
      <c r="C5647" s="585" t="s">
        <v>31</v>
      </c>
      <c r="D5647" s="586">
        <v>161791</v>
      </c>
      <c r="E5647" s="587">
        <v>19.86</v>
      </c>
      <c r="F5647" s="587">
        <f t="shared" si="264"/>
        <v>3213169.26</v>
      </c>
      <c r="G5647" s="588">
        <v>0.35</v>
      </c>
      <c r="H5647" s="586">
        <v>7.5</v>
      </c>
      <c r="I5647" s="587">
        <f t="shared" si="265"/>
        <v>1213432.5</v>
      </c>
      <c r="J5647" s="589">
        <f t="shared" si="266"/>
        <v>0</v>
      </c>
    </row>
    <row r="5648" spans="1:10">
      <c r="A5648" s="584">
        <v>2016</v>
      </c>
      <c r="B5648" s="585" t="s">
        <v>1133</v>
      </c>
      <c r="C5648" s="585" t="s">
        <v>31</v>
      </c>
      <c r="D5648" s="586">
        <v>691993</v>
      </c>
      <c r="E5648" s="587">
        <v>12.7</v>
      </c>
      <c r="F5648" s="587">
        <f t="shared" si="264"/>
        <v>8788311.0999999996</v>
      </c>
      <c r="G5648" s="588">
        <v>0.61</v>
      </c>
      <c r="H5648" s="586">
        <v>9.9</v>
      </c>
      <c r="I5648" s="587">
        <f t="shared" si="265"/>
        <v>6850730.7000000002</v>
      </c>
      <c r="J5648" s="589">
        <f t="shared" si="266"/>
        <v>1</v>
      </c>
    </row>
    <row r="5649" spans="1:10">
      <c r="A5649" s="584">
        <v>2016</v>
      </c>
      <c r="B5649" s="585" t="s">
        <v>1131</v>
      </c>
      <c r="C5649" s="585" t="s">
        <v>31</v>
      </c>
      <c r="D5649" s="586">
        <v>5291</v>
      </c>
      <c r="E5649" s="587">
        <v>25</v>
      </c>
      <c r="F5649" s="587">
        <f t="shared" si="264"/>
        <v>132275</v>
      </c>
      <c r="G5649" s="588">
        <v>2.64</v>
      </c>
      <c r="H5649" s="586">
        <v>9.6</v>
      </c>
      <c r="I5649" s="587">
        <f t="shared" si="265"/>
        <v>50793.599999999999</v>
      </c>
      <c r="J5649" s="589">
        <f t="shared" si="266"/>
        <v>0</v>
      </c>
    </row>
    <row r="5650" spans="1:10">
      <c r="A5650" s="584">
        <v>2016</v>
      </c>
      <c r="B5650" s="585" t="s">
        <v>1131</v>
      </c>
      <c r="C5650" s="585" t="s">
        <v>31</v>
      </c>
      <c r="D5650" s="586">
        <v>10713</v>
      </c>
      <c r="E5650" s="587">
        <v>23.57</v>
      </c>
      <c r="F5650" s="587">
        <f t="shared" si="264"/>
        <v>252505.41</v>
      </c>
      <c r="G5650" s="588">
        <v>2.54</v>
      </c>
      <c r="H5650" s="586">
        <v>8.8000000000000007</v>
      </c>
      <c r="I5650" s="587">
        <f t="shared" si="265"/>
        <v>94274.400000000009</v>
      </c>
      <c r="J5650" s="589">
        <f t="shared" si="266"/>
        <v>0</v>
      </c>
    </row>
    <row r="5651" spans="1:10">
      <c r="A5651" s="584">
        <v>2016</v>
      </c>
      <c r="B5651" s="585" t="s">
        <v>1131</v>
      </c>
      <c r="C5651" s="585" t="s">
        <v>31</v>
      </c>
      <c r="D5651" s="586">
        <v>22463</v>
      </c>
      <c r="E5651" s="587">
        <v>23.63</v>
      </c>
      <c r="F5651" s="587">
        <f t="shared" si="264"/>
        <v>530800.68999999994</v>
      </c>
      <c r="G5651" s="588">
        <v>2.79</v>
      </c>
      <c r="H5651" s="586">
        <v>8.8000000000000007</v>
      </c>
      <c r="I5651" s="587">
        <f t="shared" si="265"/>
        <v>197674.40000000002</v>
      </c>
      <c r="J5651" s="589">
        <f t="shared" si="266"/>
        <v>0</v>
      </c>
    </row>
    <row r="5652" spans="1:10">
      <c r="A5652" s="584">
        <v>2016</v>
      </c>
      <c r="B5652" s="585" t="s">
        <v>1131</v>
      </c>
      <c r="C5652" s="585" t="s">
        <v>31</v>
      </c>
      <c r="D5652" s="586">
        <v>17684</v>
      </c>
      <c r="E5652" s="587">
        <v>23.5</v>
      </c>
      <c r="F5652" s="587">
        <f t="shared" si="264"/>
        <v>415574</v>
      </c>
      <c r="G5652" s="588">
        <v>2.5299999999999998</v>
      </c>
      <c r="H5652" s="586">
        <v>8.4</v>
      </c>
      <c r="I5652" s="587">
        <f t="shared" si="265"/>
        <v>148545.60000000001</v>
      </c>
      <c r="J5652" s="589">
        <f t="shared" si="266"/>
        <v>0</v>
      </c>
    </row>
    <row r="5653" spans="1:10">
      <c r="A5653" s="584">
        <v>2016</v>
      </c>
      <c r="B5653" s="585" t="s">
        <v>1131</v>
      </c>
      <c r="C5653" s="585" t="s">
        <v>31</v>
      </c>
      <c r="D5653" s="586">
        <v>5128</v>
      </c>
      <c r="E5653" s="587">
        <v>25.05</v>
      </c>
      <c r="F5653" s="587">
        <f t="shared" si="264"/>
        <v>128456.40000000001</v>
      </c>
      <c r="G5653" s="588">
        <v>2.69</v>
      </c>
      <c r="H5653" s="586">
        <v>9.6</v>
      </c>
      <c r="I5653" s="587">
        <f t="shared" si="265"/>
        <v>49228.799999999996</v>
      </c>
      <c r="J5653" s="589">
        <f t="shared" si="266"/>
        <v>0</v>
      </c>
    </row>
    <row r="5654" spans="1:10">
      <c r="A5654" s="584">
        <v>2016</v>
      </c>
      <c r="B5654" s="585" t="s">
        <v>1131</v>
      </c>
      <c r="C5654" s="585" t="s">
        <v>31</v>
      </c>
      <c r="D5654" s="586">
        <v>1705</v>
      </c>
      <c r="E5654" s="587">
        <v>23.43</v>
      </c>
      <c r="F5654" s="587">
        <f t="shared" si="264"/>
        <v>39948.15</v>
      </c>
      <c r="G5654" s="588">
        <v>2.78</v>
      </c>
      <c r="H5654" s="586">
        <v>8.8000000000000007</v>
      </c>
      <c r="I5654" s="587">
        <f t="shared" si="265"/>
        <v>15004.000000000002</v>
      </c>
      <c r="J5654" s="589">
        <f t="shared" si="266"/>
        <v>0</v>
      </c>
    </row>
    <row r="5655" spans="1:10">
      <c r="A5655" s="584">
        <v>2016</v>
      </c>
      <c r="B5655" s="585" t="s">
        <v>1131</v>
      </c>
      <c r="C5655" s="585" t="s">
        <v>31</v>
      </c>
      <c r="D5655" s="586">
        <v>19272</v>
      </c>
      <c r="E5655" s="587">
        <v>25.34</v>
      </c>
      <c r="F5655" s="587">
        <f t="shared" si="264"/>
        <v>488352.48</v>
      </c>
      <c r="G5655" s="588">
        <v>2.7</v>
      </c>
      <c r="H5655" s="586">
        <v>9</v>
      </c>
      <c r="I5655" s="587">
        <f t="shared" si="265"/>
        <v>173448</v>
      </c>
      <c r="J5655" s="589">
        <f t="shared" si="266"/>
        <v>0</v>
      </c>
    </row>
    <row r="5656" spans="1:10">
      <c r="A5656" s="584">
        <v>2016</v>
      </c>
      <c r="B5656" s="585" t="s">
        <v>1131</v>
      </c>
      <c r="C5656" s="585" t="s">
        <v>31</v>
      </c>
      <c r="D5656" s="586">
        <v>3644</v>
      </c>
      <c r="E5656" s="587">
        <v>23.52</v>
      </c>
      <c r="F5656" s="587">
        <f t="shared" si="264"/>
        <v>85706.880000000005</v>
      </c>
      <c r="G5656" s="588">
        <v>2.6</v>
      </c>
      <c r="H5656" s="586">
        <v>8.9</v>
      </c>
      <c r="I5656" s="587">
        <f t="shared" si="265"/>
        <v>32431.600000000002</v>
      </c>
      <c r="J5656" s="589">
        <f t="shared" si="266"/>
        <v>0</v>
      </c>
    </row>
    <row r="5657" spans="1:10">
      <c r="A5657" s="584">
        <v>2016</v>
      </c>
      <c r="B5657" s="585" t="s">
        <v>1131</v>
      </c>
      <c r="C5657" s="585" t="s">
        <v>31</v>
      </c>
      <c r="D5657" s="586">
        <v>34826</v>
      </c>
      <c r="E5657" s="587">
        <v>22.94</v>
      </c>
      <c r="F5657" s="587">
        <f t="shared" si="264"/>
        <v>798908.44000000006</v>
      </c>
      <c r="G5657" s="588">
        <v>3.01</v>
      </c>
      <c r="H5657" s="586">
        <v>8.3000000000000007</v>
      </c>
      <c r="I5657" s="587">
        <f t="shared" si="265"/>
        <v>289055.80000000005</v>
      </c>
      <c r="J5657" s="589">
        <f t="shared" si="266"/>
        <v>0</v>
      </c>
    </row>
    <row r="5658" spans="1:10">
      <c r="A5658" s="584">
        <v>2016</v>
      </c>
      <c r="B5658" s="585" t="s">
        <v>1131</v>
      </c>
      <c r="C5658" s="585" t="s">
        <v>31</v>
      </c>
      <c r="D5658" s="586">
        <v>56143</v>
      </c>
      <c r="E5658" s="587">
        <v>22.72</v>
      </c>
      <c r="F5658" s="587">
        <f t="shared" si="264"/>
        <v>1275568.96</v>
      </c>
      <c r="G5658" s="588">
        <v>3.58</v>
      </c>
      <c r="H5658" s="586">
        <v>15.4</v>
      </c>
      <c r="I5658" s="587">
        <f t="shared" si="265"/>
        <v>864602.20000000007</v>
      </c>
      <c r="J5658" s="589">
        <f t="shared" si="266"/>
        <v>0</v>
      </c>
    </row>
    <row r="5659" spans="1:10">
      <c r="A5659" s="584">
        <v>2016</v>
      </c>
      <c r="B5659" s="585" t="s">
        <v>1131</v>
      </c>
      <c r="C5659" s="585" t="s">
        <v>31</v>
      </c>
      <c r="D5659" s="586">
        <v>23443</v>
      </c>
      <c r="E5659" s="587">
        <v>22.26</v>
      </c>
      <c r="F5659" s="587">
        <f t="shared" si="264"/>
        <v>521841.18000000005</v>
      </c>
      <c r="G5659" s="588">
        <v>4.53</v>
      </c>
      <c r="H5659" s="586">
        <v>17.600000000000001</v>
      </c>
      <c r="I5659" s="587">
        <f t="shared" si="265"/>
        <v>412596.80000000005</v>
      </c>
      <c r="J5659" s="589">
        <f t="shared" si="266"/>
        <v>0</v>
      </c>
    </row>
    <row r="5660" spans="1:10">
      <c r="A5660" s="584">
        <v>2016</v>
      </c>
      <c r="B5660" s="585" t="s">
        <v>1131</v>
      </c>
      <c r="C5660" s="585" t="s">
        <v>31</v>
      </c>
      <c r="D5660" s="586">
        <v>28340</v>
      </c>
      <c r="E5660" s="587">
        <v>23.49</v>
      </c>
      <c r="F5660" s="587">
        <f t="shared" si="264"/>
        <v>665706.6</v>
      </c>
      <c r="G5660" s="588">
        <v>2.81</v>
      </c>
      <c r="H5660" s="586">
        <v>8.6999999999999993</v>
      </c>
      <c r="I5660" s="587">
        <f t="shared" si="265"/>
        <v>246557.99999999997</v>
      </c>
      <c r="J5660" s="589">
        <f t="shared" si="266"/>
        <v>0</v>
      </c>
    </row>
    <row r="5661" spans="1:10">
      <c r="A5661" s="584">
        <v>2016</v>
      </c>
      <c r="B5661" s="585" t="s">
        <v>1131</v>
      </c>
      <c r="C5661" s="585" t="s">
        <v>31</v>
      </c>
      <c r="D5661" s="586">
        <v>9611</v>
      </c>
      <c r="E5661" s="587">
        <v>23.64</v>
      </c>
      <c r="F5661" s="587">
        <f t="shared" si="264"/>
        <v>227204.04</v>
      </c>
      <c r="G5661" s="588">
        <v>2.81</v>
      </c>
      <c r="H5661" s="586">
        <v>9</v>
      </c>
      <c r="I5661" s="587">
        <f t="shared" si="265"/>
        <v>86499</v>
      </c>
      <c r="J5661" s="589">
        <f t="shared" si="266"/>
        <v>0</v>
      </c>
    </row>
    <row r="5662" spans="1:10">
      <c r="A5662" s="584">
        <v>2016</v>
      </c>
      <c r="B5662" s="585" t="s">
        <v>1131</v>
      </c>
      <c r="C5662" s="585" t="s">
        <v>31</v>
      </c>
      <c r="D5662" s="586">
        <v>14900</v>
      </c>
      <c r="E5662" s="587">
        <v>22.77</v>
      </c>
      <c r="F5662" s="587">
        <f t="shared" si="264"/>
        <v>339273</v>
      </c>
      <c r="G5662" s="588">
        <v>4.42</v>
      </c>
      <c r="H5662" s="586">
        <v>16.5</v>
      </c>
      <c r="I5662" s="587">
        <f t="shared" si="265"/>
        <v>245850</v>
      </c>
      <c r="J5662" s="589">
        <f t="shared" si="266"/>
        <v>0</v>
      </c>
    </row>
    <row r="5663" spans="1:10">
      <c r="A5663" s="584">
        <v>2016</v>
      </c>
      <c r="B5663" s="585" t="s">
        <v>1131</v>
      </c>
      <c r="C5663" s="585" t="s">
        <v>31</v>
      </c>
      <c r="D5663" s="586">
        <v>37977</v>
      </c>
      <c r="E5663" s="587">
        <v>22.88</v>
      </c>
      <c r="F5663" s="587">
        <f t="shared" si="264"/>
        <v>868913.76</v>
      </c>
      <c r="G5663" s="588">
        <v>2.96</v>
      </c>
      <c r="H5663" s="586">
        <v>8.1999999999999993</v>
      </c>
      <c r="I5663" s="587">
        <f t="shared" si="265"/>
        <v>311411.39999999997</v>
      </c>
      <c r="J5663" s="589">
        <f t="shared" si="266"/>
        <v>0</v>
      </c>
    </row>
    <row r="5664" spans="1:10">
      <c r="A5664" s="584">
        <v>2016</v>
      </c>
      <c r="B5664" s="585" t="s">
        <v>1131</v>
      </c>
      <c r="C5664" s="585" t="s">
        <v>31</v>
      </c>
      <c r="D5664" s="586">
        <v>29612</v>
      </c>
      <c r="E5664" s="587">
        <v>22.17</v>
      </c>
      <c r="F5664" s="587">
        <f t="shared" si="264"/>
        <v>656498.04</v>
      </c>
      <c r="G5664" s="588">
        <v>3.15</v>
      </c>
      <c r="H5664" s="586">
        <v>8.6</v>
      </c>
      <c r="I5664" s="587">
        <f t="shared" si="265"/>
        <v>254663.19999999998</v>
      </c>
      <c r="J5664" s="589">
        <f t="shared" si="266"/>
        <v>0</v>
      </c>
    </row>
    <row r="5665" spans="1:10">
      <c r="A5665" s="584">
        <v>2016</v>
      </c>
      <c r="B5665" s="585" t="s">
        <v>1131</v>
      </c>
      <c r="C5665" s="585" t="s">
        <v>31</v>
      </c>
      <c r="D5665" s="586">
        <v>3162</v>
      </c>
      <c r="E5665" s="587">
        <v>23.62</v>
      </c>
      <c r="F5665" s="587">
        <f t="shared" si="264"/>
        <v>74686.44</v>
      </c>
      <c r="G5665" s="588">
        <v>2.82</v>
      </c>
      <c r="H5665" s="586">
        <v>8.6999999999999993</v>
      </c>
      <c r="I5665" s="587">
        <f t="shared" si="265"/>
        <v>27509.399999999998</v>
      </c>
      <c r="J5665" s="589">
        <f t="shared" si="266"/>
        <v>0</v>
      </c>
    </row>
    <row r="5666" spans="1:10">
      <c r="A5666" s="584">
        <v>2016</v>
      </c>
      <c r="B5666" s="585" t="s">
        <v>1131</v>
      </c>
      <c r="C5666" s="585" t="s">
        <v>31</v>
      </c>
      <c r="D5666" s="586">
        <v>23481</v>
      </c>
      <c r="E5666" s="587">
        <v>23.5</v>
      </c>
      <c r="F5666" s="587">
        <f t="shared" si="264"/>
        <v>551803.5</v>
      </c>
      <c r="G5666" s="588">
        <v>2.81</v>
      </c>
      <c r="H5666" s="586">
        <v>8.8000000000000007</v>
      </c>
      <c r="I5666" s="587">
        <f t="shared" si="265"/>
        <v>206632.80000000002</v>
      </c>
      <c r="J5666" s="589">
        <f t="shared" si="266"/>
        <v>0</v>
      </c>
    </row>
    <row r="5667" spans="1:10">
      <c r="A5667" s="584">
        <v>2016</v>
      </c>
      <c r="B5667" s="585" t="s">
        <v>1131</v>
      </c>
      <c r="C5667" s="585" t="s">
        <v>31</v>
      </c>
      <c r="D5667" s="586">
        <v>11043</v>
      </c>
      <c r="E5667" s="587">
        <v>22.88</v>
      </c>
      <c r="F5667" s="587">
        <f t="shared" si="264"/>
        <v>252663.84</v>
      </c>
      <c r="G5667" s="588">
        <v>2.96</v>
      </c>
      <c r="H5667" s="586">
        <v>8.1999999999999993</v>
      </c>
      <c r="I5667" s="587">
        <f t="shared" si="265"/>
        <v>90552.599999999991</v>
      </c>
      <c r="J5667" s="589">
        <f t="shared" si="266"/>
        <v>0</v>
      </c>
    </row>
    <row r="5668" spans="1:10">
      <c r="A5668" s="584">
        <v>2016</v>
      </c>
      <c r="B5668" s="585" t="s">
        <v>1131</v>
      </c>
      <c r="C5668" s="585" t="s">
        <v>31</v>
      </c>
      <c r="D5668" s="586">
        <v>17284</v>
      </c>
      <c r="E5668" s="587">
        <v>22.89</v>
      </c>
      <c r="F5668" s="587">
        <f t="shared" si="264"/>
        <v>395630.76</v>
      </c>
      <c r="G5668" s="588">
        <v>2.98</v>
      </c>
      <c r="H5668" s="586">
        <v>8.1999999999999993</v>
      </c>
      <c r="I5668" s="587">
        <f t="shared" si="265"/>
        <v>141728.79999999999</v>
      </c>
      <c r="J5668" s="589">
        <f t="shared" si="266"/>
        <v>0</v>
      </c>
    </row>
    <row r="5669" spans="1:10">
      <c r="A5669" s="584">
        <v>2016</v>
      </c>
      <c r="B5669" s="585" t="s">
        <v>1131</v>
      </c>
      <c r="C5669" s="585" t="s">
        <v>31</v>
      </c>
      <c r="D5669" s="586">
        <v>5199</v>
      </c>
      <c r="E5669" s="587">
        <v>22.43</v>
      </c>
      <c r="F5669" s="587">
        <f t="shared" si="264"/>
        <v>116613.56999999999</v>
      </c>
      <c r="G5669" s="588">
        <v>4.6500000000000004</v>
      </c>
      <c r="H5669" s="586">
        <v>17.100000000000001</v>
      </c>
      <c r="I5669" s="587">
        <f t="shared" si="265"/>
        <v>88902.900000000009</v>
      </c>
      <c r="J5669" s="589">
        <f t="shared" si="266"/>
        <v>0</v>
      </c>
    </row>
    <row r="5670" spans="1:10">
      <c r="A5670" s="584">
        <v>2016</v>
      </c>
      <c r="B5670" s="585" t="s">
        <v>1131</v>
      </c>
      <c r="C5670" s="585" t="s">
        <v>31</v>
      </c>
      <c r="D5670" s="586">
        <v>7848</v>
      </c>
      <c r="E5670" s="587">
        <v>23.48</v>
      </c>
      <c r="F5670" s="587">
        <f t="shared" si="264"/>
        <v>184271.04</v>
      </c>
      <c r="G5670" s="588">
        <v>2.8</v>
      </c>
      <c r="H5670" s="586">
        <v>8.6999999999999993</v>
      </c>
      <c r="I5670" s="587">
        <f t="shared" si="265"/>
        <v>68277.599999999991</v>
      </c>
      <c r="J5670" s="589">
        <f t="shared" si="266"/>
        <v>0</v>
      </c>
    </row>
    <row r="5671" spans="1:10">
      <c r="A5671" s="584">
        <v>2016</v>
      </c>
      <c r="B5671" s="585" t="s">
        <v>1131</v>
      </c>
      <c r="C5671" s="585" t="s">
        <v>31</v>
      </c>
      <c r="D5671" s="586">
        <v>1653</v>
      </c>
      <c r="E5671" s="587">
        <v>23.65</v>
      </c>
      <c r="F5671" s="587">
        <f t="shared" si="264"/>
        <v>39093.449999999997</v>
      </c>
      <c r="G5671" s="588">
        <v>2.82</v>
      </c>
      <c r="H5671" s="586">
        <v>8.8000000000000007</v>
      </c>
      <c r="I5671" s="587">
        <f t="shared" si="265"/>
        <v>14546.400000000001</v>
      </c>
      <c r="J5671" s="589">
        <f t="shared" si="266"/>
        <v>0</v>
      </c>
    </row>
    <row r="5672" spans="1:10">
      <c r="A5672" s="584">
        <v>2016</v>
      </c>
      <c r="B5672" s="585" t="s">
        <v>1131</v>
      </c>
      <c r="C5672" s="585" t="s">
        <v>31</v>
      </c>
      <c r="D5672" s="586">
        <v>30661</v>
      </c>
      <c r="E5672" s="587">
        <v>23.42</v>
      </c>
      <c r="F5672" s="587">
        <f t="shared" si="264"/>
        <v>718080.62</v>
      </c>
      <c r="G5672" s="588">
        <v>3.86</v>
      </c>
      <c r="H5672" s="586">
        <v>13.6</v>
      </c>
      <c r="I5672" s="587">
        <f t="shared" si="265"/>
        <v>416989.6</v>
      </c>
      <c r="J5672" s="589">
        <f t="shared" si="266"/>
        <v>0</v>
      </c>
    </row>
    <row r="5673" spans="1:10">
      <c r="A5673" s="584">
        <v>2016</v>
      </c>
      <c r="B5673" s="585" t="s">
        <v>1131</v>
      </c>
      <c r="C5673" s="585" t="s">
        <v>31</v>
      </c>
      <c r="D5673" s="586">
        <v>6376</v>
      </c>
      <c r="E5673" s="587">
        <v>23.41</v>
      </c>
      <c r="F5673" s="587">
        <f t="shared" si="264"/>
        <v>149262.16</v>
      </c>
      <c r="G5673" s="588">
        <v>3.13</v>
      </c>
      <c r="H5673" s="586">
        <v>9.6999999999999993</v>
      </c>
      <c r="I5673" s="587">
        <f t="shared" si="265"/>
        <v>61847.199999999997</v>
      </c>
      <c r="J5673" s="589">
        <f t="shared" si="266"/>
        <v>0</v>
      </c>
    </row>
    <row r="5674" spans="1:10">
      <c r="A5674" s="584">
        <v>2016</v>
      </c>
      <c r="B5674" s="585" t="s">
        <v>1131</v>
      </c>
      <c r="C5674" s="585" t="s">
        <v>31</v>
      </c>
      <c r="D5674" s="586">
        <v>20676</v>
      </c>
      <c r="E5674" s="587">
        <v>23.75</v>
      </c>
      <c r="F5674" s="587">
        <f t="shared" si="264"/>
        <v>491055</v>
      </c>
      <c r="G5674" s="588">
        <v>1.93</v>
      </c>
      <c r="H5674" s="586">
        <v>9.4</v>
      </c>
      <c r="I5674" s="587">
        <f t="shared" si="265"/>
        <v>194354.4</v>
      </c>
      <c r="J5674" s="589">
        <f t="shared" si="266"/>
        <v>0</v>
      </c>
    </row>
    <row r="5675" spans="1:10">
      <c r="A5675" s="584">
        <v>2016</v>
      </c>
      <c r="B5675" s="585" t="s">
        <v>1131</v>
      </c>
      <c r="C5675" s="585" t="s">
        <v>31</v>
      </c>
      <c r="D5675" s="586">
        <v>25529</v>
      </c>
      <c r="E5675" s="587">
        <v>22.88</v>
      </c>
      <c r="F5675" s="587">
        <f t="shared" si="264"/>
        <v>584103.52</v>
      </c>
      <c r="G5675" s="588">
        <v>2.97</v>
      </c>
      <c r="H5675" s="586">
        <v>8.1</v>
      </c>
      <c r="I5675" s="587">
        <f t="shared" si="265"/>
        <v>206784.9</v>
      </c>
      <c r="J5675" s="589">
        <f t="shared" si="266"/>
        <v>0</v>
      </c>
    </row>
    <row r="5676" spans="1:10">
      <c r="A5676" s="584">
        <v>2016</v>
      </c>
      <c r="B5676" s="585" t="s">
        <v>1131</v>
      </c>
      <c r="C5676" s="585" t="s">
        <v>31</v>
      </c>
      <c r="D5676" s="586">
        <v>12312</v>
      </c>
      <c r="E5676" s="587">
        <v>23.512</v>
      </c>
      <c r="F5676" s="587">
        <f t="shared" si="264"/>
        <v>289479.74400000001</v>
      </c>
      <c r="G5676" s="588">
        <v>2.54</v>
      </c>
      <c r="H5676" s="586">
        <v>7.7</v>
      </c>
      <c r="I5676" s="587">
        <f t="shared" si="265"/>
        <v>94802.400000000009</v>
      </c>
      <c r="J5676" s="589">
        <f t="shared" si="266"/>
        <v>0</v>
      </c>
    </row>
    <row r="5677" spans="1:10">
      <c r="A5677" s="584">
        <v>2016</v>
      </c>
      <c r="B5677" s="585" t="s">
        <v>1131</v>
      </c>
      <c r="C5677" s="585" t="s">
        <v>31</v>
      </c>
      <c r="D5677" s="586">
        <v>25488</v>
      </c>
      <c r="E5677" s="587">
        <v>23.58</v>
      </c>
      <c r="F5677" s="587">
        <f t="shared" si="264"/>
        <v>601007.03999999992</v>
      </c>
      <c r="G5677" s="588">
        <v>2.64</v>
      </c>
      <c r="H5677" s="586">
        <v>7.5</v>
      </c>
      <c r="I5677" s="587">
        <f t="shared" si="265"/>
        <v>191160</v>
      </c>
      <c r="J5677" s="589">
        <f t="shared" si="266"/>
        <v>0</v>
      </c>
    </row>
    <row r="5678" spans="1:10">
      <c r="A5678" s="584">
        <v>2016</v>
      </c>
      <c r="B5678" s="585" t="s">
        <v>1131</v>
      </c>
      <c r="C5678" s="585" t="s">
        <v>31</v>
      </c>
      <c r="D5678" s="586">
        <v>63427</v>
      </c>
      <c r="E5678" s="587">
        <v>23.827999999999999</v>
      </c>
      <c r="F5678" s="587">
        <f t="shared" si="264"/>
        <v>1511338.5559999999</v>
      </c>
      <c r="G5678" s="588">
        <v>2.65</v>
      </c>
      <c r="H5678" s="586">
        <v>7.8</v>
      </c>
      <c r="I5678" s="587">
        <f t="shared" si="265"/>
        <v>494730.6</v>
      </c>
      <c r="J5678" s="589">
        <f t="shared" si="266"/>
        <v>0</v>
      </c>
    </row>
    <row r="5679" spans="1:10">
      <c r="A5679" s="584">
        <v>2016</v>
      </c>
      <c r="B5679" s="585" t="s">
        <v>1127</v>
      </c>
      <c r="C5679" s="585" t="s">
        <v>31</v>
      </c>
      <c r="D5679" s="586">
        <v>32739</v>
      </c>
      <c r="E5679" s="587">
        <v>16.97</v>
      </c>
      <c r="F5679" s="587">
        <f t="shared" si="264"/>
        <v>555580.82999999996</v>
      </c>
      <c r="G5679" s="588">
        <v>0.32</v>
      </c>
      <c r="H5679" s="586">
        <v>5.7</v>
      </c>
      <c r="I5679" s="587">
        <f t="shared" si="265"/>
        <v>186612.30000000002</v>
      </c>
      <c r="J5679" s="589">
        <f t="shared" si="266"/>
        <v>0</v>
      </c>
    </row>
    <row r="5680" spans="1:10">
      <c r="A5680" s="584">
        <v>2016</v>
      </c>
      <c r="B5680" s="585" t="s">
        <v>1127</v>
      </c>
      <c r="C5680" s="585" t="s">
        <v>31</v>
      </c>
      <c r="D5680" s="586">
        <v>16443</v>
      </c>
      <c r="E5680" s="587">
        <v>16.97</v>
      </c>
      <c r="F5680" s="587">
        <f t="shared" si="264"/>
        <v>279037.70999999996</v>
      </c>
      <c r="G5680" s="588">
        <v>0.32</v>
      </c>
      <c r="H5680" s="586">
        <v>5.7</v>
      </c>
      <c r="I5680" s="587">
        <f t="shared" si="265"/>
        <v>93725.1</v>
      </c>
      <c r="J5680" s="589">
        <f t="shared" si="266"/>
        <v>0</v>
      </c>
    </row>
    <row r="5681" spans="1:10">
      <c r="A5681" s="584">
        <v>2016</v>
      </c>
      <c r="B5681" s="585" t="s">
        <v>1127</v>
      </c>
      <c r="C5681" s="585" t="s">
        <v>31</v>
      </c>
      <c r="D5681" s="586">
        <v>16426</v>
      </c>
      <c r="E5681" s="587">
        <v>16.75</v>
      </c>
      <c r="F5681" s="587">
        <f t="shared" si="264"/>
        <v>275135.5</v>
      </c>
      <c r="G5681" s="588">
        <v>0.32</v>
      </c>
      <c r="H5681" s="586">
        <v>4.3</v>
      </c>
      <c r="I5681" s="587">
        <f t="shared" si="265"/>
        <v>70631.8</v>
      </c>
      <c r="J5681" s="589">
        <f t="shared" si="266"/>
        <v>0</v>
      </c>
    </row>
    <row r="5682" spans="1:10">
      <c r="A5682" s="584">
        <v>2016</v>
      </c>
      <c r="B5682" s="585" t="s">
        <v>1127</v>
      </c>
      <c r="C5682" s="585" t="s">
        <v>31</v>
      </c>
      <c r="D5682" s="586">
        <v>32623</v>
      </c>
      <c r="E5682" s="587">
        <v>18.149999999999999</v>
      </c>
      <c r="F5682" s="587">
        <f t="shared" si="264"/>
        <v>592107.44999999995</v>
      </c>
      <c r="G5682" s="588">
        <v>0.25</v>
      </c>
      <c r="H5682" s="586">
        <v>5.0999999999999996</v>
      </c>
      <c r="I5682" s="587">
        <f t="shared" si="265"/>
        <v>166377.29999999999</v>
      </c>
      <c r="J5682" s="589">
        <f t="shared" si="266"/>
        <v>0</v>
      </c>
    </row>
    <row r="5683" spans="1:10">
      <c r="A5683" s="584">
        <v>2016</v>
      </c>
      <c r="B5683" s="585" t="s">
        <v>1127</v>
      </c>
      <c r="C5683" s="585" t="s">
        <v>31</v>
      </c>
      <c r="D5683" s="586">
        <v>111191</v>
      </c>
      <c r="E5683" s="587">
        <v>16.84</v>
      </c>
      <c r="F5683" s="587">
        <f t="shared" si="264"/>
        <v>1872456.44</v>
      </c>
      <c r="G5683" s="588">
        <v>0.31</v>
      </c>
      <c r="H5683" s="586">
        <v>5.9</v>
      </c>
      <c r="I5683" s="587">
        <f t="shared" si="265"/>
        <v>656026.9</v>
      </c>
      <c r="J5683" s="589">
        <f t="shared" si="266"/>
        <v>0</v>
      </c>
    </row>
    <row r="5684" spans="1:10">
      <c r="A5684" s="584">
        <v>2016</v>
      </c>
      <c r="B5684" s="585" t="s">
        <v>1127</v>
      </c>
      <c r="C5684" s="585" t="s">
        <v>31</v>
      </c>
      <c r="D5684" s="586">
        <v>48807</v>
      </c>
      <c r="E5684" s="587">
        <v>17.79</v>
      </c>
      <c r="F5684" s="587">
        <f t="shared" si="264"/>
        <v>868276.52999999991</v>
      </c>
      <c r="G5684" s="588">
        <v>0.21</v>
      </c>
      <c r="H5684" s="586">
        <v>5.0999999999999996</v>
      </c>
      <c r="I5684" s="587">
        <f t="shared" si="265"/>
        <v>248915.69999999998</v>
      </c>
      <c r="J5684" s="589">
        <f t="shared" si="266"/>
        <v>0</v>
      </c>
    </row>
    <row r="5685" spans="1:10">
      <c r="A5685" s="584">
        <v>2016</v>
      </c>
      <c r="B5685" s="585" t="s">
        <v>1127</v>
      </c>
      <c r="C5685" s="585" t="s">
        <v>31</v>
      </c>
      <c r="D5685" s="586">
        <v>82286</v>
      </c>
      <c r="E5685" s="587">
        <v>17.739999999999998</v>
      </c>
      <c r="F5685" s="587">
        <f t="shared" si="264"/>
        <v>1459753.64</v>
      </c>
      <c r="G5685" s="588">
        <v>0.23</v>
      </c>
      <c r="H5685" s="586">
        <v>5.4</v>
      </c>
      <c r="I5685" s="587">
        <f t="shared" si="265"/>
        <v>444344.4</v>
      </c>
      <c r="J5685" s="589">
        <f t="shared" si="266"/>
        <v>0</v>
      </c>
    </row>
    <row r="5686" spans="1:10">
      <c r="A5686" s="584">
        <v>2016</v>
      </c>
      <c r="B5686" s="585" t="s">
        <v>1127</v>
      </c>
      <c r="C5686" s="585" t="s">
        <v>31</v>
      </c>
      <c r="D5686" s="586">
        <v>48230</v>
      </c>
      <c r="E5686" s="587">
        <v>18.05</v>
      </c>
      <c r="F5686" s="587">
        <f t="shared" si="264"/>
        <v>870551.5</v>
      </c>
      <c r="G5686" s="588">
        <v>0.21</v>
      </c>
      <c r="H5686" s="586">
        <v>4.7</v>
      </c>
      <c r="I5686" s="587">
        <f t="shared" si="265"/>
        <v>226681</v>
      </c>
      <c r="J5686" s="589">
        <f t="shared" si="266"/>
        <v>0</v>
      </c>
    </row>
    <row r="5687" spans="1:10">
      <c r="A5687" s="584">
        <v>2016</v>
      </c>
      <c r="B5687" s="585" t="s">
        <v>1127</v>
      </c>
      <c r="C5687" s="585" t="s">
        <v>31</v>
      </c>
      <c r="D5687" s="586">
        <v>31350</v>
      </c>
      <c r="E5687" s="587">
        <v>17.72</v>
      </c>
      <c r="F5687" s="587">
        <f t="shared" si="264"/>
        <v>555522</v>
      </c>
      <c r="G5687" s="588">
        <v>0.27</v>
      </c>
      <c r="H5687" s="586">
        <v>5.3</v>
      </c>
      <c r="I5687" s="587">
        <f t="shared" si="265"/>
        <v>166155</v>
      </c>
      <c r="J5687" s="589">
        <f t="shared" si="266"/>
        <v>0</v>
      </c>
    </row>
    <row r="5688" spans="1:10">
      <c r="A5688" s="584">
        <v>2016</v>
      </c>
      <c r="B5688" s="585" t="s">
        <v>1127</v>
      </c>
      <c r="C5688" s="585" t="s">
        <v>31</v>
      </c>
      <c r="D5688" s="586">
        <v>16421</v>
      </c>
      <c r="E5688" s="587">
        <v>17.89</v>
      </c>
      <c r="F5688" s="587">
        <f t="shared" si="264"/>
        <v>293771.69</v>
      </c>
      <c r="G5688" s="588">
        <v>0.23</v>
      </c>
      <c r="H5688" s="586">
        <v>5.3</v>
      </c>
      <c r="I5688" s="587">
        <f t="shared" si="265"/>
        <v>87031.3</v>
      </c>
      <c r="J5688" s="589">
        <f t="shared" si="266"/>
        <v>0</v>
      </c>
    </row>
    <row r="5689" spans="1:10">
      <c r="A5689" s="584">
        <v>2016</v>
      </c>
      <c r="B5689" s="585" t="s">
        <v>1127</v>
      </c>
      <c r="C5689" s="585" t="s">
        <v>31</v>
      </c>
      <c r="D5689" s="586">
        <v>15975</v>
      </c>
      <c r="E5689" s="587">
        <v>17.579999999999998</v>
      </c>
      <c r="F5689" s="587">
        <f t="shared" si="264"/>
        <v>280840.5</v>
      </c>
      <c r="G5689" s="588">
        <v>0.19</v>
      </c>
      <c r="H5689" s="586">
        <v>4.8</v>
      </c>
      <c r="I5689" s="587">
        <f t="shared" si="265"/>
        <v>76680</v>
      </c>
      <c r="J5689" s="589">
        <f t="shared" si="266"/>
        <v>0</v>
      </c>
    </row>
    <row r="5690" spans="1:10">
      <c r="A5690" s="584">
        <v>2016</v>
      </c>
      <c r="B5690" s="585" t="s">
        <v>1127</v>
      </c>
      <c r="C5690" s="585" t="s">
        <v>31</v>
      </c>
      <c r="D5690" s="586">
        <v>15335</v>
      </c>
      <c r="E5690" s="587">
        <v>17.670000000000002</v>
      </c>
      <c r="F5690" s="587">
        <f t="shared" si="264"/>
        <v>270969.45</v>
      </c>
      <c r="G5690" s="588">
        <v>0.19</v>
      </c>
      <c r="H5690" s="586">
        <v>4.5</v>
      </c>
      <c r="I5690" s="587">
        <f t="shared" si="265"/>
        <v>69007.5</v>
      </c>
      <c r="J5690" s="589">
        <f t="shared" si="266"/>
        <v>0</v>
      </c>
    </row>
    <row r="5691" spans="1:10">
      <c r="A5691" s="584">
        <v>2016</v>
      </c>
      <c r="B5691" s="585" t="s">
        <v>1127</v>
      </c>
      <c r="C5691" s="585" t="s">
        <v>31</v>
      </c>
      <c r="D5691" s="586">
        <v>14213</v>
      </c>
      <c r="E5691" s="587">
        <v>16.73</v>
      </c>
      <c r="F5691" s="587">
        <f t="shared" si="264"/>
        <v>237783.49000000002</v>
      </c>
      <c r="G5691" s="588">
        <v>0.32</v>
      </c>
      <c r="H5691" s="586">
        <v>6.4</v>
      </c>
      <c r="I5691" s="587">
        <f t="shared" si="265"/>
        <v>90963.200000000012</v>
      </c>
      <c r="J5691" s="589">
        <f t="shared" si="266"/>
        <v>0</v>
      </c>
    </row>
    <row r="5692" spans="1:10">
      <c r="A5692" s="584">
        <v>2016</v>
      </c>
      <c r="B5692" s="585" t="s">
        <v>1127</v>
      </c>
      <c r="C5692" s="585" t="s">
        <v>31</v>
      </c>
      <c r="D5692" s="586">
        <v>46631</v>
      </c>
      <c r="E5692" s="587">
        <v>17.3</v>
      </c>
      <c r="F5692" s="587">
        <f t="shared" si="264"/>
        <v>806716.3</v>
      </c>
      <c r="G5692" s="588">
        <v>0.22</v>
      </c>
      <c r="H5692" s="586">
        <v>4.3</v>
      </c>
      <c r="I5692" s="587">
        <f t="shared" si="265"/>
        <v>200513.3</v>
      </c>
      <c r="J5692" s="589">
        <f t="shared" si="266"/>
        <v>0</v>
      </c>
    </row>
    <row r="5693" spans="1:10">
      <c r="A5693" s="584">
        <v>2016</v>
      </c>
      <c r="B5693" s="585" t="s">
        <v>1127</v>
      </c>
      <c r="C5693" s="585" t="s">
        <v>31</v>
      </c>
      <c r="D5693" s="586">
        <v>33031</v>
      </c>
      <c r="E5693" s="587">
        <v>17.38</v>
      </c>
      <c r="F5693" s="587">
        <f t="shared" si="264"/>
        <v>574078.77999999991</v>
      </c>
      <c r="G5693" s="588">
        <v>0.22</v>
      </c>
      <c r="H5693" s="586">
        <v>4</v>
      </c>
      <c r="I5693" s="587">
        <f t="shared" si="265"/>
        <v>132124</v>
      </c>
      <c r="J5693" s="589">
        <f t="shared" si="266"/>
        <v>0</v>
      </c>
    </row>
    <row r="5694" spans="1:10">
      <c r="A5694" s="584">
        <v>2016</v>
      </c>
      <c r="B5694" s="585" t="s">
        <v>1127</v>
      </c>
      <c r="C5694" s="585" t="s">
        <v>31</v>
      </c>
      <c r="D5694" s="586">
        <v>61231</v>
      </c>
      <c r="E5694" s="587">
        <v>16.899999999999999</v>
      </c>
      <c r="F5694" s="587">
        <f t="shared" si="264"/>
        <v>1034803.8999999999</v>
      </c>
      <c r="G5694" s="588">
        <v>0.31</v>
      </c>
      <c r="H5694" s="586">
        <v>6</v>
      </c>
      <c r="I5694" s="587">
        <f t="shared" si="265"/>
        <v>367386</v>
      </c>
      <c r="J5694" s="589">
        <f t="shared" si="266"/>
        <v>0</v>
      </c>
    </row>
    <row r="5695" spans="1:10">
      <c r="A5695" s="584">
        <v>2016</v>
      </c>
      <c r="B5695" s="585" t="s">
        <v>1127</v>
      </c>
      <c r="C5695" s="585" t="s">
        <v>31</v>
      </c>
      <c r="D5695" s="586">
        <v>49496</v>
      </c>
      <c r="E5695" s="587">
        <v>17.38</v>
      </c>
      <c r="F5695" s="587">
        <f t="shared" si="264"/>
        <v>860240.48</v>
      </c>
      <c r="G5695" s="588">
        <v>0.24</v>
      </c>
      <c r="H5695" s="586">
        <v>4.0999999999999996</v>
      </c>
      <c r="I5695" s="587">
        <f t="shared" si="265"/>
        <v>202933.59999999998</v>
      </c>
      <c r="J5695" s="589">
        <f t="shared" si="266"/>
        <v>0</v>
      </c>
    </row>
    <row r="5696" spans="1:10">
      <c r="A5696" s="584">
        <v>2016</v>
      </c>
      <c r="B5696" s="585" t="s">
        <v>1127</v>
      </c>
      <c r="C5696" s="585" t="s">
        <v>31</v>
      </c>
      <c r="D5696" s="586">
        <v>639790</v>
      </c>
      <c r="E5696" s="587">
        <v>16.920000000000002</v>
      </c>
      <c r="F5696" s="587">
        <f t="shared" si="264"/>
        <v>10825246.800000001</v>
      </c>
      <c r="G5696" s="588">
        <v>0.34</v>
      </c>
      <c r="H5696" s="586">
        <v>4.7</v>
      </c>
      <c r="I5696" s="587">
        <f t="shared" si="265"/>
        <v>3007013</v>
      </c>
      <c r="J5696" s="589">
        <f t="shared" si="266"/>
        <v>0</v>
      </c>
    </row>
    <row r="5697" spans="1:10">
      <c r="A5697" s="584">
        <v>2016</v>
      </c>
      <c r="B5697" s="585" t="s">
        <v>1131</v>
      </c>
      <c r="C5697" s="585" t="s">
        <v>31</v>
      </c>
      <c r="D5697" s="586">
        <v>7910</v>
      </c>
      <c r="E5697" s="587">
        <v>22.934000000000001</v>
      </c>
      <c r="F5697" s="587">
        <f t="shared" si="264"/>
        <v>181407.94</v>
      </c>
      <c r="G5697" s="588">
        <v>2.99</v>
      </c>
      <c r="H5697" s="586">
        <v>8.1999999999999993</v>
      </c>
      <c r="I5697" s="587">
        <f t="shared" si="265"/>
        <v>64861.999999999993</v>
      </c>
      <c r="J5697" s="589">
        <f t="shared" si="266"/>
        <v>0</v>
      </c>
    </row>
    <row r="5698" spans="1:10">
      <c r="A5698" s="584">
        <v>2016</v>
      </c>
      <c r="B5698" s="585" t="s">
        <v>1131</v>
      </c>
      <c r="C5698" s="585" t="s">
        <v>31</v>
      </c>
      <c r="D5698" s="586">
        <v>6344</v>
      </c>
      <c r="E5698" s="587">
        <v>21.74</v>
      </c>
      <c r="F5698" s="587">
        <f t="shared" si="264"/>
        <v>137918.56</v>
      </c>
      <c r="G5698" s="588">
        <v>3.26</v>
      </c>
      <c r="H5698" s="586">
        <v>11.6</v>
      </c>
      <c r="I5698" s="587">
        <f t="shared" si="265"/>
        <v>73590.399999999994</v>
      </c>
      <c r="J5698" s="589">
        <f t="shared" si="266"/>
        <v>0</v>
      </c>
    </row>
    <row r="5699" spans="1:10">
      <c r="A5699" s="584">
        <v>2016</v>
      </c>
      <c r="B5699" s="585" t="s">
        <v>1131</v>
      </c>
      <c r="C5699" s="585" t="s">
        <v>31</v>
      </c>
      <c r="D5699" s="586">
        <v>8237</v>
      </c>
      <c r="E5699" s="587">
        <v>25.457999999999998</v>
      </c>
      <c r="F5699" s="587">
        <f t="shared" ref="F5699:F5762" si="267">E5699*D5699</f>
        <v>209697.54599999997</v>
      </c>
      <c r="G5699" s="588">
        <v>3.78</v>
      </c>
      <c r="H5699" s="586">
        <v>9.1</v>
      </c>
      <c r="I5699" s="587">
        <f t="shared" ref="I5699:I5762" si="268">H5699*D5699</f>
        <v>74956.7</v>
      </c>
      <c r="J5699" s="589">
        <f t="shared" ref="J5699:J5762" si="269">IF(B5699="LIG",1,0)</f>
        <v>0</v>
      </c>
    </row>
    <row r="5700" spans="1:10">
      <c r="A5700" s="584">
        <v>2016</v>
      </c>
      <c r="B5700" s="585" t="s">
        <v>1131</v>
      </c>
      <c r="C5700" s="585" t="s">
        <v>31</v>
      </c>
      <c r="D5700" s="586">
        <v>9595</v>
      </c>
      <c r="E5700" s="587">
        <v>22.097999999999999</v>
      </c>
      <c r="F5700" s="587">
        <f t="shared" si="267"/>
        <v>212030.31</v>
      </c>
      <c r="G5700" s="588">
        <v>3.34</v>
      </c>
      <c r="H5700" s="586">
        <v>10.7</v>
      </c>
      <c r="I5700" s="587">
        <f t="shared" si="268"/>
        <v>102666.5</v>
      </c>
      <c r="J5700" s="589">
        <f t="shared" si="269"/>
        <v>0</v>
      </c>
    </row>
    <row r="5701" spans="1:10">
      <c r="A5701" s="584">
        <v>2016</v>
      </c>
      <c r="B5701" s="585" t="s">
        <v>1131</v>
      </c>
      <c r="C5701" s="585" t="s">
        <v>31</v>
      </c>
      <c r="D5701" s="586">
        <v>6356</v>
      </c>
      <c r="E5701" s="587">
        <v>23.452999999999999</v>
      </c>
      <c r="F5701" s="587">
        <f t="shared" si="267"/>
        <v>149067.26799999998</v>
      </c>
      <c r="G5701" s="588">
        <v>2.48</v>
      </c>
      <c r="H5701" s="586">
        <v>9</v>
      </c>
      <c r="I5701" s="587">
        <f t="shared" si="268"/>
        <v>57204</v>
      </c>
      <c r="J5701" s="589">
        <f t="shared" si="269"/>
        <v>0</v>
      </c>
    </row>
    <row r="5702" spans="1:10">
      <c r="A5702" s="584">
        <v>2016</v>
      </c>
      <c r="B5702" s="585" t="s">
        <v>1131</v>
      </c>
      <c r="C5702" s="585" t="s">
        <v>31</v>
      </c>
      <c r="D5702" s="586">
        <v>77916</v>
      </c>
      <c r="E5702" s="587">
        <v>22.916</v>
      </c>
      <c r="F5702" s="587">
        <f t="shared" si="267"/>
        <v>1785523.0560000001</v>
      </c>
      <c r="G5702" s="588">
        <v>2.96</v>
      </c>
      <c r="H5702" s="586">
        <v>8.1</v>
      </c>
      <c r="I5702" s="587">
        <f t="shared" si="268"/>
        <v>631119.6</v>
      </c>
      <c r="J5702" s="589">
        <f t="shared" si="269"/>
        <v>0</v>
      </c>
    </row>
    <row r="5703" spans="1:10">
      <c r="A5703" s="584">
        <v>2016</v>
      </c>
      <c r="B5703" s="585" t="s">
        <v>1131</v>
      </c>
      <c r="C5703" s="585" t="s">
        <v>31</v>
      </c>
      <c r="D5703" s="586">
        <v>35385</v>
      </c>
      <c r="E5703" s="587">
        <v>22.548999999999999</v>
      </c>
      <c r="F5703" s="587">
        <f t="shared" si="267"/>
        <v>797896.36499999999</v>
      </c>
      <c r="G5703" s="588">
        <v>3.05</v>
      </c>
      <c r="H5703" s="586">
        <v>8.4</v>
      </c>
      <c r="I5703" s="587">
        <f t="shared" si="268"/>
        <v>297234</v>
      </c>
      <c r="J5703" s="589">
        <f t="shared" si="269"/>
        <v>0</v>
      </c>
    </row>
    <row r="5704" spans="1:10">
      <c r="A5704" s="584">
        <v>2016</v>
      </c>
      <c r="B5704" s="585" t="s">
        <v>1131</v>
      </c>
      <c r="C5704" s="585" t="s">
        <v>31</v>
      </c>
      <c r="D5704" s="586">
        <v>3164</v>
      </c>
      <c r="E5704" s="587">
        <v>20.773</v>
      </c>
      <c r="F5704" s="587">
        <f t="shared" si="267"/>
        <v>65725.771999999997</v>
      </c>
      <c r="G5704" s="588">
        <v>0.9</v>
      </c>
      <c r="H5704" s="586">
        <v>19.2</v>
      </c>
      <c r="I5704" s="587">
        <f t="shared" si="268"/>
        <v>60748.799999999996</v>
      </c>
      <c r="J5704" s="589">
        <f t="shared" si="269"/>
        <v>0</v>
      </c>
    </row>
    <row r="5705" spans="1:10">
      <c r="A5705" s="584">
        <v>2016</v>
      </c>
      <c r="B5705" s="585" t="s">
        <v>1131</v>
      </c>
      <c r="C5705" s="585" t="s">
        <v>31</v>
      </c>
      <c r="D5705" s="586">
        <v>3332</v>
      </c>
      <c r="E5705" s="587">
        <v>21.635000000000002</v>
      </c>
      <c r="F5705" s="587">
        <f t="shared" si="267"/>
        <v>72087.820000000007</v>
      </c>
      <c r="G5705" s="588">
        <v>1.34</v>
      </c>
      <c r="H5705" s="586">
        <v>23.3</v>
      </c>
      <c r="I5705" s="587">
        <f t="shared" si="268"/>
        <v>77635.600000000006</v>
      </c>
      <c r="J5705" s="589">
        <f t="shared" si="269"/>
        <v>0</v>
      </c>
    </row>
    <row r="5706" spans="1:10">
      <c r="A5706" s="584">
        <v>2016</v>
      </c>
      <c r="B5706" s="585" t="s">
        <v>1127</v>
      </c>
      <c r="C5706" s="585" t="s">
        <v>31</v>
      </c>
      <c r="D5706" s="586">
        <v>124071</v>
      </c>
      <c r="E5706" s="587">
        <v>17.222000000000001</v>
      </c>
      <c r="F5706" s="587">
        <f t="shared" si="267"/>
        <v>2136750.7620000001</v>
      </c>
      <c r="G5706" s="588">
        <v>0.23</v>
      </c>
      <c r="H5706" s="586">
        <v>5.4</v>
      </c>
      <c r="I5706" s="587">
        <f t="shared" si="268"/>
        <v>669983.4</v>
      </c>
      <c r="J5706" s="589">
        <f t="shared" si="269"/>
        <v>0</v>
      </c>
    </row>
    <row r="5707" spans="1:10">
      <c r="A5707" s="584">
        <v>2016</v>
      </c>
      <c r="B5707" s="585" t="s">
        <v>1127</v>
      </c>
      <c r="C5707" s="585" t="s">
        <v>31</v>
      </c>
      <c r="D5707" s="586">
        <v>574442</v>
      </c>
      <c r="E5707" s="587">
        <v>17.024000000000001</v>
      </c>
      <c r="F5707" s="587">
        <f t="shared" si="267"/>
        <v>9779300.6080000009</v>
      </c>
      <c r="G5707" s="588">
        <v>0.7</v>
      </c>
      <c r="H5707" s="586">
        <v>10.199999999999999</v>
      </c>
      <c r="I5707" s="587">
        <f t="shared" si="268"/>
        <v>5859308.3999999994</v>
      </c>
      <c r="J5707" s="589">
        <f t="shared" si="269"/>
        <v>0</v>
      </c>
    </row>
    <row r="5708" spans="1:10">
      <c r="A5708" s="584">
        <v>2016</v>
      </c>
      <c r="B5708" s="585" t="s">
        <v>1127</v>
      </c>
      <c r="C5708" s="585" t="s">
        <v>31</v>
      </c>
      <c r="D5708" s="586">
        <v>208464</v>
      </c>
      <c r="E5708" s="587">
        <v>17.404</v>
      </c>
      <c r="F5708" s="587">
        <f t="shared" si="267"/>
        <v>3628107.4559999998</v>
      </c>
      <c r="G5708" s="588">
        <v>0.6</v>
      </c>
      <c r="H5708" s="586">
        <v>8.9</v>
      </c>
      <c r="I5708" s="587">
        <f t="shared" si="268"/>
        <v>1855329.6</v>
      </c>
      <c r="J5708" s="589">
        <f t="shared" si="269"/>
        <v>0</v>
      </c>
    </row>
    <row r="5709" spans="1:10">
      <c r="A5709" s="584">
        <v>2016</v>
      </c>
      <c r="B5709" s="585" t="s">
        <v>1127</v>
      </c>
      <c r="C5709" s="585" t="s">
        <v>31</v>
      </c>
      <c r="D5709" s="586">
        <v>17122</v>
      </c>
      <c r="E5709" s="587">
        <v>16.850000000000001</v>
      </c>
      <c r="F5709" s="587">
        <f t="shared" si="267"/>
        <v>288505.7</v>
      </c>
      <c r="G5709" s="588">
        <v>0.27</v>
      </c>
      <c r="H5709" s="586">
        <v>6</v>
      </c>
      <c r="I5709" s="587">
        <f t="shared" si="268"/>
        <v>102732</v>
      </c>
      <c r="J5709" s="589">
        <f t="shared" si="269"/>
        <v>0</v>
      </c>
    </row>
    <row r="5710" spans="1:10">
      <c r="A5710" s="584">
        <v>2016</v>
      </c>
      <c r="B5710" s="585" t="s">
        <v>1127</v>
      </c>
      <c r="C5710" s="585" t="s">
        <v>31</v>
      </c>
      <c r="D5710" s="586">
        <v>170957</v>
      </c>
      <c r="E5710" s="587">
        <v>16.821000000000002</v>
      </c>
      <c r="F5710" s="587">
        <f t="shared" si="267"/>
        <v>2875667.6970000002</v>
      </c>
      <c r="G5710" s="588">
        <v>0.3</v>
      </c>
      <c r="H5710" s="586">
        <v>5.9</v>
      </c>
      <c r="I5710" s="587">
        <f t="shared" si="268"/>
        <v>1008646.3</v>
      </c>
      <c r="J5710" s="589">
        <f t="shared" si="269"/>
        <v>0</v>
      </c>
    </row>
    <row r="5711" spans="1:10">
      <c r="A5711" s="584">
        <v>2016</v>
      </c>
      <c r="B5711" s="585" t="s">
        <v>1127</v>
      </c>
      <c r="C5711" s="585" t="s">
        <v>31</v>
      </c>
      <c r="D5711" s="586">
        <v>222904</v>
      </c>
      <c r="E5711" s="587">
        <v>17.329000000000001</v>
      </c>
      <c r="F5711" s="587">
        <f t="shared" si="267"/>
        <v>3862703.4160000002</v>
      </c>
      <c r="G5711" s="588">
        <v>0.23</v>
      </c>
      <c r="H5711" s="586">
        <v>4.3</v>
      </c>
      <c r="I5711" s="587">
        <f t="shared" si="268"/>
        <v>958487.2</v>
      </c>
      <c r="J5711" s="589">
        <f t="shared" si="269"/>
        <v>0</v>
      </c>
    </row>
    <row r="5712" spans="1:10">
      <c r="A5712" s="584">
        <v>2016</v>
      </c>
      <c r="B5712" s="585" t="s">
        <v>1127</v>
      </c>
      <c r="C5712" s="585" t="s">
        <v>31</v>
      </c>
      <c r="D5712" s="586">
        <v>85817</v>
      </c>
      <c r="E5712" s="587">
        <v>17.058</v>
      </c>
      <c r="F5712" s="587">
        <f t="shared" si="267"/>
        <v>1463866.3859999999</v>
      </c>
      <c r="G5712" s="588">
        <v>0.24</v>
      </c>
      <c r="H5712" s="586">
        <v>4.7</v>
      </c>
      <c r="I5712" s="587">
        <f t="shared" si="268"/>
        <v>403339.9</v>
      </c>
      <c r="J5712" s="589">
        <f t="shared" si="269"/>
        <v>0</v>
      </c>
    </row>
    <row r="5713" spans="1:10">
      <c r="A5713" s="584">
        <v>2016</v>
      </c>
      <c r="B5713" s="585" t="s">
        <v>1127</v>
      </c>
      <c r="C5713" s="585" t="s">
        <v>31</v>
      </c>
      <c r="D5713" s="586">
        <v>30116</v>
      </c>
      <c r="E5713" s="587">
        <v>17.861999999999998</v>
      </c>
      <c r="F5713" s="587">
        <f t="shared" si="267"/>
        <v>537931.99199999997</v>
      </c>
      <c r="G5713" s="588">
        <v>0.22</v>
      </c>
      <c r="H5713" s="586">
        <v>5.2</v>
      </c>
      <c r="I5713" s="587">
        <f t="shared" si="268"/>
        <v>156603.20000000001</v>
      </c>
      <c r="J5713" s="589">
        <f t="shared" si="269"/>
        <v>0</v>
      </c>
    </row>
    <row r="5714" spans="1:10">
      <c r="A5714" s="584">
        <v>2016</v>
      </c>
      <c r="B5714" s="585" t="s">
        <v>1127</v>
      </c>
      <c r="C5714" s="585" t="s">
        <v>31</v>
      </c>
      <c r="D5714" s="586">
        <v>60266</v>
      </c>
      <c r="E5714" s="587">
        <v>17.617999999999999</v>
      </c>
      <c r="F5714" s="587">
        <f t="shared" si="267"/>
        <v>1061766.3879999998</v>
      </c>
      <c r="G5714" s="588">
        <v>0.2</v>
      </c>
      <c r="H5714" s="586">
        <v>4.5</v>
      </c>
      <c r="I5714" s="587">
        <f t="shared" si="268"/>
        <v>271197</v>
      </c>
      <c r="J5714" s="589">
        <f t="shared" si="269"/>
        <v>0</v>
      </c>
    </row>
    <row r="5715" spans="1:10">
      <c r="A5715" s="584">
        <v>2016</v>
      </c>
      <c r="B5715" s="585" t="s">
        <v>1131</v>
      </c>
      <c r="C5715" s="585" t="s">
        <v>31</v>
      </c>
      <c r="D5715" s="586">
        <v>120757</v>
      </c>
      <c r="E5715" s="587">
        <v>21.898</v>
      </c>
      <c r="F5715" s="587">
        <f t="shared" si="267"/>
        <v>2644336.7859999998</v>
      </c>
      <c r="G5715" s="588">
        <v>2.77</v>
      </c>
      <c r="H5715" s="586">
        <v>8.8000000000000007</v>
      </c>
      <c r="I5715" s="587">
        <f t="shared" si="268"/>
        <v>1062661.6000000001</v>
      </c>
      <c r="J5715" s="589">
        <f t="shared" si="269"/>
        <v>0</v>
      </c>
    </row>
    <row r="5716" spans="1:10">
      <c r="A5716" s="584">
        <v>2016</v>
      </c>
      <c r="B5716" s="585" t="s">
        <v>1131</v>
      </c>
      <c r="C5716" s="585" t="s">
        <v>31</v>
      </c>
      <c r="D5716" s="586">
        <v>14333</v>
      </c>
      <c r="E5716" s="587">
        <v>25.978000000000002</v>
      </c>
      <c r="F5716" s="587">
        <f t="shared" si="267"/>
        <v>372342.674</v>
      </c>
      <c r="G5716" s="588">
        <v>2.64</v>
      </c>
      <c r="H5716" s="586">
        <v>7.6</v>
      </c>
      <c r="I5716" s="587">
        <f t="shared" si="268"/>
        <v>108930.79999999999</v>
      </c>
      <c r="J5716" s="589">
        <f t="shared" si="269"/>
        <v>0</v>
      </c>
    </row>
    <row r="5717" spans="1:10">
      <c r="A5717" s="584">
        <v>2016</v>
      </c>
      <c r="B5717" s="585" t="s">
        <v>1127</v>
      </c>
      <c r="C5717" s="585" t="s">
        <v>31</v>
      </c>
      <c r="D5717" s="586">
        <v>129922</v>
      </c>
      <c r="E5717" s="587">
        <v>17.059999999999999</v>
      </c>
      <c r="F5717" s="587">
        <f t="shared" si="267"/>
        <v>2216469.3199999998</v>
      </c>
      <c r="G5717" s="588">
        <v>0.56000000000000005</v>
      </c>
      <c r="H5717" s="586">
        <v>9.1999999999999993</v>
      </c>
      <c r="I5717" s="587">
        <f t="shared" si="268"/>
        <v>1195282.3999999999</v>
      </c>
      <c r="J5717" s="589">
        <f t="shared" si="269"/>
        <v>0</v>
      </c>
    </row>
    <row r="5718" spans="1:10">
      <c r="A5718" s="584">
        <v>2016</v>
      </c>
      <c r="B5718" s="585" t="s">
        <v>1127</v>
      </c>
      <c r="C5718" s="585" t="s">
        <v>31</v>
      </c>
      <c r="D5718" s="586">
        <v>28998</v>
      </c>
      <c r="E5718" s="587">
        <v>18.239999999999998</v>
      </c>
      <c r="F5718" s="587">
        <f t="shared" si="267"/>
        <v>528923.5199999999</v>
      </c>
      <c r="G5718" s="588">
        <v>0.27</v>
      </c>
      <c r="H5718" s="586">
        <v>4.8</v>
      </c>
      <c r="I5718" s="587">
        <f t="shared" si="268"/>
        <v>139190.39999999999</v>
      </c>
      <c r="J5718" s="589">
        <f t="shared" si="269"/>
        <v>0</v>
      </c>
    </row>
    <row r="5719" spans="1:10">
      <c r="A5719" s="584">
        <v>2016</v>
      </c>
      <c r="B5719" s="585" t="s">
        <v>1127</v>
      </c>
      <c r="C5719" s="585" t="s">
        <v>31</v>
      </c>
      <c r="D5719" s="586">
        <v>14283</v>
      </c>
      <c r="E5719" s="587">
        <v>16.899999999999999</v>
      </c>
      <c r="F5719" s="587">
        <f t="shared" si="267"/>
        <v>241382.69999999998</v>
      </c>
      <c r="G5719" s="588">
        <v>0.6</v>
      </c>
      <c r="H5719" s="586">
        <v>9.8000000000000007</v>
      </c>
      <c r="I5719" s="587">
        <f t="shared" si="268"/>
        <v>139973.40000000002</v>
      </c>
      <c r="J5719" s="589">
        <f t="shared" si="269"/>
        <v>0</v>
      </c>
    </row>
    <row r="5720" spans="1:10">
      <c r="A5720" s="584">
        <v>2016</v>
      </c>
      <c r="B5720" s="585" t="s">
        <v>1127</v>
      </c>
      <c r="C5720" s="585" t="s">
        <v>31</v>
      </c>
      <c r="D5720" s="586">
        <v>58919</v>
      </c>
      <c r="E5720" s="587">
        <v>17.37</v>
      </c>
      <c r="F5720" s="587">
        <f t="shared" si="267"/>
        <v>1023423.03</v>
      </c>
      <c r="G5720" s="588">
        <v>0.23</v>
      </c>
      <c r="H5720" s="586">
        <v>4.0999999999999996</v>
      </c>
      <c r="I5720" s="587">
        <f t="shared" si="268"/>
        <v>241567.89999999997</v>
      </c>
      <c r="J5720" s="589">
        <f t="shared" si="269"/>
        <v>0</v>
      </c>
    </row>
    <row r="5721" spans="1:10">
      <c r="A5721" s="584">
        <v>2016</v>
      </c>
      <c r="B5721" s="585" t="s">
        <v>1127</v>
      </c>
      <c r="C5721" s="585" t="s">
        <v>31</v>
      </c>
      <c r="D5721" s="586">
        <v>72734</v>
      </c>
      <c r="E5721" s="587">
        <v>17.14</v>
      </c>
      <c r="F5721" s="587">
        <f t="shared" si="267"/>
        <v>1246660.76</v>
      </c>
      <c r="G5721" s="588">
        <v>0.61</v>
      </c>
      <c r="H5721" s="586">
        <v>9.6</v>
      </c>
      <c r="I5721" s="587">
        <f t="shared" si="268"/>
        <v>698246.4</v>
      </c>
      <c r="J5721" s="589">
        <f t="shared" si="269"/>
        <v>0</v>
      </c>
    </row>
    <row r="5722" spans="1:10">
      <c r="A5722" s="584">
        <v>2016</v>
      </c>
      <c r="B5722" s="585" t="s">
        <v>1127</v>
      </c>
      <c r="C5722" s="585" t="s">
        <v>31</v>
      </c>
      <c r="D5722" s="586">
        <v>14599</v>
      </c>
      <c r="E5722" s="587">
        <v>17.850000000000001</v>
      </c>
      <c r="F5722" s="587">
        <f t="shared" si="267"/>
        <v>260592.15000000002</v>
      </c>
      <c r="G5722" s="588">
        <v>0.26</v>
      </c>
      <c r="H5722" s="586">
        <v>4.7</v>
      </c>
      <c r="I5722" s="587">
        <f t="shared" si="268"/>
        <v>68615.3</v>
      </c>
      <c r="J5722" s="589">
        <f t="shared" si="269"/>
        <v>0</v>
      </c>
    </row>
    <row r="5723" spans="1:10">
      <c r="A5723" s="584">
        <v>2016</v>
      </c>
      <c r="B5723" s="585" t="s">
        <v>1127</v>
      </c>
      <c r="C5723" s="585" t="s">
        <v>31</v>
      </c>
      <c r="D5723" s="586">
        <v>73276</v>
      </c>
      <c r="E5723" s="587">
        <v>18.05</v>
      </c>
      <c r="F5723" s="587">
        <f t="shared" si="267"/>
        <v>1322631.8</v>
      </c>
      <c r="G5723" s="588">
        <v>0.23</v>
      </c>
      <c r="H5723" s="586">
        <v>4.4000000000000004</v>
      </c>
      <c r="I5723" s="587">
        <f t="shared" si="268"/>
        <v>322414.40000000002</v>
      </c>
      <c r="J5723" s="589">
        <f t="shared" si="269"/>
        <v>0</v>
      </c>
    </row>
    <row r="5724" spans="1:10">
      <c r="A5724" s="584">
        <v>2016</v>
      </c>
      <c r="B5724" s="585" t="s">
        <v>1127</v>
      </c>
      <c r="C5724" s="585" t="s">
        <v>31</v>
      </c>
      <c r="D5724" s="586">
        <v>43830</v>
      </c>
      <c r="E5724" s="587">
        <v>18.13</v>
      </c>
      <c r="F5724" s="587">
        <f t="shared" si="267"/>
        <v>794637.89999999991</v>
      </c>
      <c r="G5724" s="588">
        <v>0.21</v>
      </c>
      <c r="H5724" s="586">
        <v>4.9000000000000004</v>
      </c>
      <c r="I5724" s="587">
        <f t="shared" si="268"/>
        <v>214767.00000000003</v>
      </c>
      <c r="J5724" s="589">
        <f t="shared" si="269"/>
        <v>0</v>
      </c>
    </row>
    <row r="5725" spans="1:10">
      <c r="A5725" s="584">
        <v>2016</v>
      </c>
      <c r="B5725" s="585" t="s">
        <v>1127</v>
      </c>
      <c r="C5725" s="585" t="s">
        <v>31</v>
      </c>
      <c r="D5725" s="586">
        <v>121</v>
      </c>
      <c r="E5725" s="587">
        <v>17.79</v>
      </c>
      <c r="F5725" s="587">
        <f t="shared" si="267"/>
        <v>2152.5899999999997</v>
      </c>
      <c r="G5725" s="588">
        <v>0.38</v>
      </c>
      <c r="H5725" s="586">
        <v>5</v>
      </c>
      <c r="I5725" s="587">
        <f t="shared" si="268"/>
        <v>605</v>
      </c>
      <c r="J5725" s="589">
        <f t="shared" si="269"/>
        <v>0</v>
      </c>
    </row>
    <row r="5726" spans="1:10">
      <c r="A5726" s="584">
        <v>2016</v>
      </c>
      <c r="B5726" s="585" t="s">
        <v>1127</v>
      </c>
      <c r="C5726" s="585" t="s">
        <v>31</v>
      </c>
      <c r="D5726" s="586">
        <v>29393</v>
      </c>
      <c r="E5726" s="587">
        <v>17.48</v>
      </c>
      <c r="F5726" s="587">
        <f t="shared" si="267"/>
        <v>513789.64</v>
      </c>
      <c r="G5726" s="588">
        <v>0.24</v>
      </c>
      <c r="H5726" s="586">
        <v>4.3</v>
      </c>
      <c r="I5726" s="587">
        <f t="shared" si="268"/>
        <v>126389.9</v>
      </c>
      <c r="J5726" s="589">
        <f t="shared" si="269"/>
        <v>0</v>
      </c>
    </row>
    <row r="5727" spans="1:10">
      <c r="A5727" s="584">
        <v>2016</v>
      </c>
      <c r="B5727" s="585" t="s">
        <v>1127</v>
      </c>
      <c r="C5727" s="585" t="s">
        <v>31</v>
      </c>
      <c r="D5727" s="586">
        <v>72426</v>
      </c>
      <c r="E5727" s="587">
        <v>17.04</v>
      </c>
      <c r="F5727" s="587">
        <f t="shared" si="267"/>
        <v>1234139.04</v>
      </c>
      <c r="G5727" s="588">
        <v>0.59</v>
      </c>
      <c r="H5727" s="586">
        <v>9.1</v>
      </c>
      <c r="I5727" s="587">
        <f t="shared" si="268"/>
        <v>659076.6</v>
      </c>
      <c r="J5727" s="589">
        <f t="shared" si="269"/>
        <v>0</v>
      </c>
    </row>
    <row r="5728" spans="1:10">
      <c r="A5728" s="584">
        <v>2016</v>
      </c>
      <c r="B5728" s="585" t="s">
        <v>1131</v>
      </c>
      <c r="C5728" s="585" t="s">
        <v>31</v>
      </c>
      <c r="D5728" s="586">
        <v>6918</v>
      </c>
      <c r="E5728" s="587">
        <v>17.329999999999998</v>
      </c>
      <c r="F5728" s="587">
        <f t="shared" si="267"/>
        <v>119888.93999999999</v>
      </c>
      <c r="G5728" s="588">
        <v>1.73</v>
      </c>
      <c r="H5728" s="586">
        <v>27.6</v>
      </c>
      <c r="I5728" s="587">
        <f t="shared" si="268"/>
        <v>190936.80000000002</v>
      </c>
      <c r="J5728" s="589">
        <f t="shared" si="269"/>
        <v>0</v>
      </c>
    </row>
    <row r="5729" spans="1:10">
      <c r="A5729" s="584">
        <v>2016</v>
      </c>
      <c r="B5729" s="585" t="s">
        <v>1131</v>
      </c>
      <c r="C5729" s="585" t="s">
        <v>31</v>
      </c>
      <c r="D5729" s="586">
        <v>541027</v>
      </c>
      <c r="E5729" s="587">
        <v>25.3</v>
      </c>
      <c r="F5729" s="587">
        <f t="shared" si="267"/>
        <v>13687983.1</v>
      </c>
      <c r="G5729" s="588">
        <v>4.16</v>
      </c>
      <c r="H5729" s="586">
        <v>9.6</v>
      </c>
      <c r="I5729" s="587">
        <f t="shared" si="268"/>
        <v>5193859.2</v>
      </c>
      <c r="J5729" s="589">
        <f t="shared" si="269"/>
        <v>0</v>
      </c>
    </row>
    <row r="5730" spans="1:10">
      <c r="A5730" s="584">
        <v>2016</v>
      </c>
      <c r="B5730" s="585" t="s">
        <v>1127</v>
      </c>
      <c r="C5730" s="585" t="s">
        <v>31</v>
      </c>
      <c r="D5730" s="586">
        <v>271240</v>
      </c>
      <c r="E5730" s="587">
        <v>17.068000000000001</v>
      </c>
      <c r="F5730" s="587">
        <f t="shared" si="267"/>
        <v>4629524.32</v>
      </c>
      <c r="G5730" s="588">
        <v>0.24</v>
      </c>
      <c r="H5730" s="586">
        <v>4.3</v>
      </c>
      <c r="I5730" s="587">
        <f t="shared" si="268"/>
        <v>1166332</v>
      </c>
      <c r="J5730" s="589">
        <f t="shared" si="269"/>
        <v>0</v>
      </c>
    </row>
    <row r="5731" spans="1:10">
      <c r="A5731" s="584">
        <v>2016</v>
      </c>
      <c r="B5731" s="585" t="s">
        <v>1127</v>
      </c>
      <c r="C5731" s="585" t="s">
        <v>31</v>
      </c>
      <c r="D5731" s="586">
        <v>156361</v>
      </c>
      <c r="E5731" s="587">
        <v>17.754000000000001</v>
      </c>
      <c r="F5731" s="587">
        <f t="shared" si="267"/>
        <v>2776033.1940000001</v>
      </c>
      <c r="G5731" s="588">
        <v>0.22</v>
      </c>
      <c r="H5731" s="586">
        <v>5.3</v>
      </c>
      <c r="I5731" s="587">
        <f t="shared" si="268"/>
        <v>828713.29999999993</v>
      </c>
      <c r="J5731" s="589">
        <f t="shared" si="269"/>
        <v>0</v>
      </c>
    </row>
    <row r="5732" spans="1:10">
      <c r="A5732" s="584">
        <v>2016</v>
      </c>
      <c r="B5732" s="585" t="s">
        <v>1127</v>
      </c>
      <c r="C5732" s="585" t="s">
        <v>31</v>
      </c>
      <c r="D5732" s="586">
        <v>495119</v>
      </c>
      <c r="E5732" s="587">
        <v>16.77</v>
      </c>
      <c r="F5732" s="587">
        <f t="shared" si="267"/>
        <v>8303145.6299999999</v>
      </c>
      <c r="G5732" s="588">
        <v>0.28000000000000003</v>
      </c>
      <c r="H5732" s="586">
        <v>5.7</v>
      </c>
      <c r="I5732" s="587">
        <f t="shared" si="268"/>
        <v>2822178.3000000003</v>
      </c>
      <c r="J5732" s="589">
        <f t="shared" si="269"/>
        <v>0</v>
      </c>
    </row>
    <row r="5733" spans="1:10">
      <c r="A5733" s="584">
        <v>2016</v>
      </c>
      <c r="B5733" s="585" t="s">
        <v>1127</v>
      </c>
      <c r="C5733" s="585" t="s">
        <v>31</v>
      </c>
      <c r="D5733" s="586">
        <v>84496</v>
      </c>
      <c r="E5733" s="587">
        <v>16.501999999999999</v>
      </c>
      <c r="F5733" s="587">
        <f t="shared" si="267"/>
        <v>1394352.9919999999</v>
      </c>
      <c r="G5733" s="588">
        <v>0.35</v>
      </c>
      <c r="H5733" s="586">
        <v>5.5</v>
      </c>
      <c r="I5733" s="587">
        <f t="shared" si="268"/>
        <v>464728</v>
      </c>
      <c r="J5733" s="589">
        <f t="shared" si="269"/>
        <v>0</v>
      </c>
    </row>
    <row r="5734" spans="1:10">
      <c r="A5734" s="584">
        <v>2016</v>
      </c>
      <c r="B5734" s="585" t="s">
        <v>1127</v>
      </c>
      <c r="C5734" s="585" t="s">
        <v>31</v>
      </c>
      <c r="D5734" s="586">
        <v>14120</v>
      </c>
      <c r="E5734" s="587">
        <v>16.884</v>
      </c>
      <c r="F5734" s="587">
        <f t="shared" si="267"/>
        <v>238402.08000000002</v>
      </c>
      <c r="G5734" s="588">
        <v>0.27</v>
      </c>
      <c r="H5734" s="586">
        <v>4.0999999999999996</v>
      </c>
      <c r="I5734" s="587">
        <f t="shared" si="268"/>
        <v>57891.999999999993</v>
      </c>
      <c r="J5734" s="589">
        <f t="shared" si="269"/>
        <v>0</v>
      </c>
    </row>
    <row r="5735" spans="1:10">
      <c r="A5735" s="584">
        <v>2016</v>
      </c>
      <c r="B5735" s="585" t="s">
        <v>1127</v>
      </c>
      <c r="C5735" s="585" t="s">
        <v>31</v>
      </c>
      <c r="D5735" s="586">
        <v>70832</v>
      </c>
      <c r="E5735" s="587">
        <v>16.89</v>
      </c>
      <c r="F5735" s="587">
        <f t="shared" si="267"/>
        <v>1196352.48</v>
      </c>
      <c r="G5735" s="588">
        <v>0.34</v>
      </c>
      <c r="H5735" s="586">
        <v>5.0999999999999996</v>
      </c>
      <c r="I5735" s="587">
        <f t="shared" si="268"/>
        <v>361243.19999999995</v>
      </c>
      <c r="J5735" s="589">
        <f t="shared" si="269"/>
        <v>0</v>
      </c>
    </row>
    <row r="5736" spans="1:10">
      <c r="A5736" s="584">
        <v>2016</v>
      </c>
      <c r="B5736" s="585" t="s">
        <v>1127</v>
      </c>
      <c r="C5736" s="585" t="s">
        <v>31</v>
      </c>
      <c r="D5736" s="586">
        <v>154947</v>
      </c>
      <c r="E5736" s="587">
        <v>16.07</v>
      </c>
      <c r="F5736" s="587">
        <f t="shared" si="267"/>
        <v>2489998.29</v>
      </c>
      <c r="G5736" s="588">
        <v>0.53</v>
      </c>
      <c r="H5736" s="586">
        <v>6.5</v>
      </c>
      <c r="I5736" s="587">
        <f t="shared" si="268"/>
        <v>1007155.5</v>
      </c>
      <c r="J5736" s="589">
        <f t="shared" si="269"/>
        <v>0</v>
      </c>
    </row>
    <row r="5737" spans="1:10">
      <c r="A5737" s="584">
        <v>2016</v>
      </c>
      <c r="B5737" s="585" t="s">
        <v>1127</v>
      </c>
      <c r="C5737" s="585" t="s">
        <v>31</v>
      </c>
      <c r="D5737" s="586">
        <v>139992</v>
      </c>
      <c r="E5737" s="587">
        <v>17.34</v>
      </c>
      <c r="F5737" s="587">
        <f t="shared" si="267"/>
        <v>2427461.2799999998</v>
      </c>
      <c r="G5737" s="588">
        <v>0.23</v>
      </c>
      <c r="H5737" s="586">
        <v>4.2</v>
      </c>
      <c r="I5737" s="587">
        <f t="shared" si="268"/>
        <v>587966.4</v>
      </c>
      <c r="J5737" s="589">
        <f t="shared" si="269"/>
        <v>0</v>
      </c>
    </row>
    <row r="5738" spans="1:10">
      <c r="A5738" s="584">
        <v>2016</v>
      </c>
      <c r="B5738" s="585" t="s">
        <v>1127</v>
      </c>
      <c r="C5738" s="585" t="s">
        <v>31</v>
      </c>
      <c r="D5738" s="586">
        <v>14216</v>
      </c>
      <c r="E5738" s="587">
        <v>17.86</v>
      </c>
      <c r="F5738" s="587">
        <f t="shared" si="267"/>
        <v>253897.75999999998</v>
      </c>
      <c r="G5738" s="588">
        <v>0.2</v>
      </c>
      <c r="H5738" s="586">
        <v>4.4000000000000004</v>
      </c>
      <c r="I5738" s="587">
        <f t="shared" si="268"/>
        <v>62550.400000000001</v>
      </c>
      <c r="J5738" s="589">
        <f t="shared" si="269"/>
        <v>0</v>
      </c>
    </row>
    <row r="5739" spans="1:10">
      <c r="A5739" s="584">
        <v>2016</v>
      </c>
      <c r="B5739" s="585" t="s">
        <v>1131</v>
      </c>
      <c r="C5739" s="585" t="s">
        <v>31</v>
      </c>
      <c r="D5739" s="586">
        <v>111939</v>
      </c>
      <c r="E5739" s="587">
        <v>23.07</v>
      </c>
      <c r="F5739" s="587">
        <f t="shared" si="267"/>
        <v>2582432.73</v>
      </c>
      <c r="G5739" s="588">
        <v>1.34</v>
      </c>
      <c r="H5739" s="586">
        <v>6.2</v>
      </c>
      <c r="I5739" s="587">
        <f t="shared" si="268"/>
        <v>694021.8</v>
      </c>
      <c r="J5739" s="589">
        <f t="shared" si="269"/>
        <v>0</v>
      </c>
    </row>
    <row r="5740" spans="1:10">
      <c r="A5740" s="584">
        <v>2016</v>
      </c>
      <c r="B5740" s="585" t="s">
        <v>1131</v>
      </c>
      <c r="C5740" s="585" t="s">
        <v>31</v>
      </c>
      <c r="D5740" s="586">
        <v>164328</v>
      </c>
      <c r="E5740" s="587">
        <v>22.88</v>
      </c>
      <c r="F5740" s="587">
        <f t="shared" si="267"/>
        <v>3759824.6399999997</v>
      </c>
      <c r="G5740" s="588">
        <v>3.5</v>
      </c>
      <c r="H5740" s="586">
        <v>8.4</v>
      </c>
      <c r="I5740" s="587">
        <f t="shared" si="268"/>
        <v>1380355.2</v>
      </c>
      <c r="J5740" s="589">
        <f t="shared" si="269"/>
        <v>0</v>
      </c>
    </row>
    <row r="5741" spans="1:10">
      <c r="A5741" s="584">
        <v>2016</v>
      </c>
      <c r="B5741" s="585" t="s">
        <v>1131</v>
      </c>
      <c r="C5741" s="585" t="s">
        <v>31</v>
      </c>
      <c r="D5741" s="586">
        <v>173570</v>
      </c>
      <c r="E5741" s="587">
        <v>22.675999999999998</v>
      </c>
      <c r="F5741" s="587">
        <f t="shared" si="267"/>
        <v>3935873.32</v>
      </c>
      <c r="G5741" s="588">
        <v>2.6</v>
      </c>
      <c r="H5741" s="586">
        <v>8.1999999999999993</v>
      </c>
      <c r="I5741" s="587">
        <f t="shared" si="268"/>
        <v>1423273.9999999998</v>
      </c>
      <c r="J5741" s="589">
        <f t="shared" si="269"/>
        <v>0</v>
      </c>
    </row>
    <row r="5742" spans="1:10">
      <c r="A5742" s="584">
        <v>2016</v>
      </c>
      <c r="B5742" s="585" t="s">
        <v>1131</v>
      </c>
      <c r="C5742" s="585" t="s">
        <v>31</v>
      </c>
      <c r="D5742" s="586">
        <v>35193</v>
      </c>
      <c r="E5742" s="587">
        <v>22.89</v>
      </c>
      <c r="F5742" s="587">
        <f t="shared" si="267"/>
        <v>805567.77</v>
      </c>
      <c r="G5742" s="588">
        <v>3.57</v>
      </c>
      <c r="H5742" s="586">
        <v>8.4</v>
      </c>
      <c r="I5742" s="587">
        <f t="shared" si="268"/>
        <v>295621.2</v>
      </c>
      <c r="J5742" s="589">
        <f t="shared" si="269"/>
        <v>0</v>
      </c>
    </row>
    <row r="5743" spans="1:10">
      <c r="A5743" s="584">
        <v>2016</v>
      </c>
      <c r="B5743" s="585" t="s">
        <v>1131</v>
      </c>
      <c r="C5743" s="585" t="s">
        <v>31</v>
      </c>
      <c r="D5743" s="586">
        <v>55803</v>
      </c>
      <c r="E5743" s="587">
        <v>22.13</v>
      </c>
      <c r="F5743" s="587">
        <f t="shared" si="267"/>
        <v>1234920.3899999999</v>
      </c>
      <c r="G5743" s="588">
        <v>2.14</v>
      </c>
      <c r="H5743" s="586">
        <v>8.6</v>
      </c>
      <c r="I5743" s="587">
        <f t="shared" si="268"/>
        <v>479905.8</v>
      </c>
      <c r="J5743" s="589">
        <f t="shared" si="269"/>
        <v>0</v>
      </c>
    </row>
    <row r="5744" spans="1:10">
      <c r="A5744" s="584">
        <v>2016</v>
      </c>
      <c r="B5744" s="585" t="s">
        <v>1127</v>
      </c>
      <c r="C5744" s="585" t="s">
        <v>31</v>
      </c>
      <c r="D5744" s="586">
        <v>58456</v>
      </c>
      <c r="E5744" s="587">
        <v>16.385999999999999</v>
      </c>
      <c r="F5744" s="587">
        <f t="shared" si="267"/>
        <v>957860.01599999995</v>
      </c>
      <c r="G5744" s="588">
        <v>0.28000000000000003</v>
      </c>
      <c r="H5744" s="586">
        <v>6.1</v>
      </c>
      <c r="I5744" s="587">
        <f t="shared" si="268"/>
        <v>356581.6</v>
      </c>
      <c r="J5744" s="589">
        <f t="shared" si="269"/>
        <v>0</v>
      </c>
    </row>
    <row r="5745" spans="1:10">
      <c r="A5745" s="584">
        <v>2016</v>
      </c>
      <c r="B5745" s="585" t="s">
        <v>1131</v>
      </c>
      <c r="C5745" s="585" t="s">
        <v>31</v>
      </c>
      <c r="D5745" s="586">
        <v>61983</v>
      </c>
      <c r="E5745" s="587">
        <v>23.332000000000001</v>
      </c>
      <c r="F5745" s="587">
        <f t="shared" si="267"/>
        <v>1446187.3560000001</v>
      </c>
      <c r="G5745" s="588">
        <v>3.53</v>
      </c>
      <c r="H5745" s="586">
        <v>8</v>
      </c>
      <c r="I5745" s="587">
        <f t="shared" si="268"/>
        <v>495864</v>
      </c>
      <c r="J5745" s="589">
        <f t="shared" si="269"/>
        <v>0</v>
      </c>
    </row>
    <row r="5746" spans="1:10">
      <c r="A5746" s="584">
        <v>2016</v>
      </c>
      <c r="B5746" s="585" t="s">
        <v>1127</v>
      </c>
      <c r="C5746" s="585" t="s">
        <v>31</v>
      </c>
      <c r="D5746" s="586">
        <v>45886</v>
      </c>
      <c r="E5746" s="587">
        <v>17.456</v>
      </c>
      <c r="F5746" s="587">
        <f t="shared" si="267"/>
        <v>800986.01599999995</v>
      </c>
      <c r="G5746" s="588">
        <v>0.2</v>
      </c>
      <c r="H5746" s="586">
        <v>4.53</v>
      </c>
      <c r="I5746" s="587">
        <f t="shared" si="268"/>
        <v>207863.58000000002</v>
      </c>
      <c r="J5746" s="589">
        <f t="shared" si="269"/>
        <v>0</v>
      </c>
    </row>
    <row r="5747" spans="1:10">
      <c r="A5747" s="584">
        <v>2016</v>
      </c>
      <c r="B5747" s="585" t="s">
        <v>1127</v>
      </c>
      <c r="C5747" s="585" t="s">
        <v>31</v>
      </c>
      <c r="D5747" s="586">
        <v>61237</v>
      </c>
      <c r="E5747" s="587">
        <v>17.224</v>
      </c>
      <c r="F5747" s="587">
        <f t="shared" si="267"/>
        <v>1054746.088</v>
      </c>
      <c r="G5747" s="588">
        <v>0.19</v>
      </c>
      <c r="H5747" s="586">
        <v>4.57</v>
      </c>
      <c r="I5747" s="587">
        <f t="shared" si="268"/>
        <v>279853.09000000003</v>
      </c>
      <c r="J5747" s="589">
        <f t="shared" si="269"/>
        <v>0</v>
      </c>
    </row>
    <row r="5748" spans="1:10">
      <c r="A5748" s="584">
        <v>2016</v>
      </c>
      <c r="B5748" s="585" t="s">
        <v>1127</v>
      </c>
      <c r="C5748" s="585" t="s">
        <v>31</v>
      </c>
      <c r="D5748" s="586">
        <v>45617</v>
      </c>
      <c r="E5748" s="587">
        <v>17.36</v>
      </c>
      <c r="F5748" s="587">
        <f t="shared" si="267"/>
        <v>791911.12</v>
      </c>
      <c r="G5748" s="588">
        <v>0.21</v>
      </c>
      <c r="H5748" s="586">
        <v>4.3499999999999996</v>
      </c>
      <c r="I5748" s="587">
        <f t="shared" si="268"/>
        <v>198433.94999999998</v>
      </c>
      <c r="J5748" s="589">
        <f t="shared" si="269"/>
        <v>0</v>
      </c>
    </row>
    <row r="5749" spans="1:10">
      <c r="A5749" s="584">
        <v>2016</v>
      </c>
      <c r="B5749" s="585" t="s">
        <v>1127</v>
      </c>
      <c r="C5749" s="585" t="s">
        <v>31</v>
      </c>
      <c r="D5749" s="586">
        <v>15207</v>
      </c>
      <c r="E5749" s="587">
        <v>17.29</v>
      </c>
      <c r="F5749" s="587">
        <f t="shared" si="267"/>
        <v>262929.02999999997</v>
      </c>
      <c r="G5749" s="588">
        <v>0.23</v>
      </c>
      <c r="H5749" s="586">
        <v>4.18</v>
      </c>
      <c r="I5749" s="587">
        <f t="shared" si="268"/>
        <v>63565.259999999995</v>
      </c>
      <c r="J5749" s="589">
        <f t="shared" si="269"/>
        <v>0</v>
      </c>
    </row>
    <row r="5750" spans="1:10">
      <c r="A5750" s="584">
        <v>2016</v>
      </c>
      <c r="B5750" s="585" t="s">
        <v>1127</v>
      </c>
      <c r="C5750" s="585" t="s">
        <v>31</v>
      </c>
      <c r="D5750" s="586">
        <v>30428</v>
      </c>
      <c r="E5750" s="587">
        <v>17.225999999999999</v>
      </c>
      <c r="F5750" s="587">
        <f t="shared" si="267"/>
        <v>524152.72799999994</v>
      </c>
      <c r="G5750" s="588">
        <v>0.19</v>
      </c>
      <c r="H5750" s="586">
        <v>4.38</v>
      </c>
      <c r="I5750" s="587">
        <f t="shared" si="268"/>
        <v>133274.63999999998</v>
      </c>
      <c r="J5750" s="589">
        <f t="shared" si="269"/>
        <v>0</v>
      </c>
    </row>
    <row r="5751" spans="1:10">
      <c r="A5751" s="584">
        <v>2016</v>
      </c>
      <c r="B5751" s="585" t="s">
        <v>1127</v>
      </c>
      <c r="C5751" s="585" t="s">
        <v>31</v>
      </c>
      <c r="D5751" s="586">
        <v>151552</v>
      </c>
      <c r="E5751" s="587">
        <v>17.367999999999999</v>
      </c>
      <c r="F5751" s="587">
        <f t="shared" si="267"/>
        <v>2632155.1359999999</v>
      </c>
      <c r="G5751" s="588">
        <v>0.2</v>
      </c>
      <c r="H5751" s="586">
        <v>4.59</v>
      </c>
      <c r="I5751" s="587">
        <f t="shared" si="268"/>
        <v>695623.67999999993</v>
      </c>
      <c r="J5751" s="589">
        <f t="shared" si="269"/>
        <v>0</v>
      </c>
    </row>
    <row r="5752" spans="1:10">
      <c r="A5752" s="584">
        <v>2016</v>
      </c>
      <c r="B5752" s="585" t="s">
        <v>1127</v>
      </c>
      <c r="C5752" s="585" t="s">
        <v>31</v>
      </c>
      <c r="D5752" s="586">
        <v>136734</v>
      </c>
      <c r="E5752" s="587">
        <v>17.382000000000001</v>
      </c>
      <c r="F5752" s="587">
        <f t="shared" si="267"/>
        <v>2376710.3880000003</v>
      </c>
      <c r="G5752" s="588">
        <v>0.22</v>
      </c>
      <c r="H5752" s="586">
        <v>4.1100000000000003</v>
      </c>
      <c r="I5752" s="587">
        <f t="shared" si="268"/>
        <v>561976.74</v>
      </c>
      <c r="J5752" s="589">
        <f t="shared" si="269"/>
        <v>0</v>
      </c>
    </row>
    <row r="5753" spans="1:10">
      <c r="A5753" s="584">
        <v>2016</v>
      </c>
      <c r="B5753" s="585" t="s">
        <v>1127</v>
      </c>
      <c r="C5753" s="585" t="s">
        <v>31</v>
      </c>
      <c r="D5753" s="586">
        <v>186556</v>
      </c>
      <c r="E5753" s="587">
        <v>16.739999999999998</v>
      </c>
      <c r="F5753" s="587">
        <f t="shared" si="267"/>
        <v>3122947.4399999995</v>
      </c>
      <c r="G5753" s="588">
        <v>0.3</v>
      </c>
      <c r="H5753" s="586">
        <v>6.4</v>
      </c>
      <c r="I5753" s="587">
        <f t="shared" si="268"/>
        <v>1193958.4000000001</v>
      </c>
      <c r="J5753" s="589">
        <f t="shared" si="269"/>
        <v>0</v>
      </c>
    </row>
    <row r="5754" spans="1:10">
      <c r="A5754" s="584">
        <v>2016</v>
      </c>
      <c r="B5754" s="585" t="s">
        <v>1133</v>
      </c>
      <c r="C5754" s="585" t="s">
        <v>31</v>
      </c>
      <c r="D5754" s="586">
        <v>705957</v>
      </c>
      <c r="E5754" s="587">
        <v>13.3</v>
      </c>
      <c r="F5754" s="587">
        <f t="shared" si="267"/>
        <v>9389228.0999999996</v>
      </c>
      <c r="G5754" s="588">
        <v>0.9</v>
      </c>
      <c r="H5754" s="586">
        <v>13.6</v>
      </c>
      <c r="I5754" s="587">
        <f t="shared" si="268"/>
        <v>9601015.1999999993</v>
      </c>
      <c r="J5754" s="589">
        <f t="shared" si="269"/>
        <v>1</v>
      </c>
    </row>
    <row r="5755" spans="1:10">
      <c r="A5755" s="584">
        <v>2016</v>
      </c>
      <c r="B5755" s="585" t="s">
        <v>1127</v>
      </c>
      <c r="C5755" s="585" t="s">
        <v>31</v>
      </c>
      <c r="D5755" s="586">
        <v>639703</v>
      </c>
      <c r="E5755" s="587">
        <v>16.41</v>
      </c>
      <c r="F5755" s="587">
        <f t="shared" si="267"/>
        <v>10497526.23</v>
      </c>
      <c r="G5755" s="588">
        <v>0.4</v>
      </c>
      <c r="H5755" s="586">
        <v>6</v>
      </c>
      <c r="I5755" s="587">
        <f t="shared" si="268"/>
        <v>3838218</v>
      </c>
      <c r="J5755" s="589">
        <f t="shared" si="269"/>
        <v>0</v>
      </c>
    </row>
    <row r="5756" spans="1:10">
      <c r="A5756" s="584">
        <v>2016</v>
      </c>
      <c r="B5756" s="585" t="s">
        <v>1127</v>
      </c>
      <c r="C5756" s="585" t="s">
        <v>31</v>
      </c>
      <c r="D5756" s="586">
        <v>221670</v>
      </c>
      <c r="E5756" s="587">
        <v>17.12</v>
      </c>
      <c r="F5756" s="587">
        <f t="shared" si="267"/>
        <v>3794990.4000000004</v>
      </c>
      <c r="G5756" s="588">
        <v>0.24</v>
      </c>
      <c r="H5756" s="586">
        <v>4.8</v>
      </c>
      <c r="I5756" s="587">
        <f t="shared" si="268"/>
        <v>1064016</v>
      </c>
      <c r="J5756" s="589">
        <f t="shared" si="269"/>
        <v>0</v>
      </c>
    </row>
    <row r="5757" spans="1:10">
      <c r="A5757" s="584">
        <v>2016</v>
      </c>
      <c r="B5757" s="585" t="s">
        <v>1131</v>
      </c>
      <c r="C5757" s="585" t="s">
        <v>31</v>
      </c>
      <c r="D5757" s="586">
        <v>27382</v>
      </c>
      <c r="E5757" s="587">
        <v>23.456</v>
      </c>
      <c r="F5757" s="587">
        <f t="shared" si="267"/>
        <v>642272.19200000004</v>
      </c>
      <c r="G5757" s="588">
        <v>0.96</v>
      </c>
      <c r="H5757" s="586">
        <v>11.7</v>
      </c>
      <c r="I5757" s="587">
        <f t="shared" si="268"/>
        <v>320369.39999999997</v>
      </c>
      <c r="J5757" s="589">
        <f t="shared" si="269"/>
        <v>0</v>
      </c>
    </row>
    <row r="5758" spans="1:10">
      <c r="A5758" s="584">
        <v>2016</v>
      </c>
      <c r="B5758" s="585" t="s">
        <v>1131</v>
      </c>
      <c r="C5758" s="585" t="s">
        <v>31</v>
      </c>
      <c r="D5758" s="586">
        <v>320729</v>
      </c>
      <c r="E5758" s="587">
        <v>22.27</v>
      </c>
      <c r="F5758" s="587">
        <f t="shared" si="267"/>
        <v>7142634.8300000001</v>
      </c>
      <c r="G5758" s="588">
        <v>0.55000000000000004</v>
      </c>
      <c r="H5758" s="586">
        <v>12.4</v>
      </c>
      <c r="I5758" s="587">
        <f t="shared" si="268"/>
        <v>3977039.6</v>
      </c>
      <c r="J5758" s="589">
        <f t="shared" si="269"/>
        <v>0</v>
      </c>
    </row>
    <row r="5759" spans="1:10">
      <c r="A5759" s="584">
        <v>2016</v>
      </c>
      <c r="B5759" s="585" t="s">
        <v>1131</v>
      </c>
      <c r="C5759" s="585" t="s">
        <v>31</v>
      </c>
      <c r="D5759" s="586">
        <v>25579</v>
      </c>
      <c r="E5759" s="587">
        <v>23.962</v>
      </c>
      <c r="F5759" s="587">
        <f t="shared" si="267"/>
        <v>612923.99800000002</v>
      </c>
      <c r="G5759" s="588">
        <v>0.93</v>
      </c>
      <c r="H5759" s="586">
        <v>11.23</v>
      </c>
      <c r="I5759" s="587">
        <f t="shared" si="268"/>
        <v>287252.17</v>
      </c>
      <c r="J5759" s="589">
        <f t="shared" si="269"/>
        <v>0</v>
      </c>
    </row>
    <row r="5760" spans="1:10">
      <c r="A5760" s="584">
        <v>2016</v>
      </c>
      <c r="B5760" s="585" t="s">
        <v>1131</v>
      </c>
      <c r="C5760" s="585" t="s">
        <v>31</v>
      </c>
      <c r="D5760" s="586">
        <v>12632</v>
      </c>
      <c r="E5760" s="587">
        <v>24.832000000000001</v>
      </c>
      <c r="F5760" s="587">
        <f t="shared" si="267"/>
        <v>313677.82400000002</v>
      </c>
      <c r="G5760" s="588">
        <v>0.88</v>
      </c>
      <c r="H5760" s="586">
        <v>12.14</v>
      </c>
      <c r="I5760" s="587">
        <f t="shared" si="268"/>
        <v>153352.48000000001</v>
      </c>
      <c r="J5760" s="589">
        <f t="shared" si="269"/>
        <v>0</v>
      </c>
    </row>
    <row r="5761" spans="1:10">
      <c r="A5761" s="584">
        <v>2016</v>
      </c>
      <c r="B5761" s="585" t="s">
        <v>1131</v>
      </c>
      <c r="C5761" s="585" t="s">
        <v>31</v>
      </c>
      <c r="D5761" s="586">
        <v>7874</v>
      </c>
      <c r="E5761" s="587">
        <v>23.82</v>
      </c>
      <c r="F5761" s="587">
        <f t="shared" si="267"/>
        <v>187558.68</v>
      </c>
      <c r="G5761" s="588">
        <v>0.96</v>
      </c>
      <c r="H5761" s="586">
        <v>11.15</v>
      </c>
      <c r="I5761" s="587">
        <f t="shared" si="268"/>
        <v>87795.1</v>
      </c>
      <c r="J5761" s="589">
        <f t="shared" si="269"/>
        <v>0</v>
      </c>
    </row>
    <row r="5762" spans="1:10">
      <c r="A5762" s="584">
        <v>2016</v>
      </c>
      <c r="B5762" s="585" t="s">
        <v>1131</v>
      </c>
      <c r="C5762" s="585" t="s">
        <v>31</v>
      </c>
      <c r="D5762" s="586">
        <v>10893</v>
      </c>
      <c r="E5762" s="587">
        <v>24.634</v>
      </c>
      <c r="F5762" s="587">
        <f t="shared" si="267"/>
        <v>268338.16200000001</v>
      </c>
      <c r="G5762" s="588">
        <v>0.9</v>
      </c>
      <c r="H5762" s="586">
        <v>12.23</v>
      </c>
      <c r="I5762" s="587">
        <f t="shared" si="268"/>
        <v>133221.39000000001</v>
      </c>
      <c r="J5762" s="589">
        <f t="shared" si="269"/>
        <v>0</v>
      </c>
    </row>
    <row r="5763" spans="1:10">
      <c r="A5763" s="584">
        <v>2016</v>
      </c>
      <c r="B5763" s="585" t="s">
        <v>1127</v>
      </c>
      <c r="C5763" s="585" t="s">
        <v>31</v>
      </c>
      <c r="D5763" s="586">
        <v>310184</v>
      </c>
      <c r="E5763" s="587">
        <v>16.8</v>
      </c>
      <c r="F5763" s="587">
        <f t="shared" ref="F5763:F5826" si="270">E5763*D5763</f>
        <v>5211091.2</v>
      </c>
      <c r="G5763" s="588">
        <v>0.3</v>
      </c>
      <c r="H5763" s="586">
        <v>6</v>
      </c>
      <c r="I5763" s="587">
        <f t="shared" ref="I5763:I5826" si="271">H5763*D5763</f>
        <v>1861104</v>
      </c>
      <c r="J5763" s="589">
        <f t="shared" ref="J5763:J5826" si="272">IF(B5763="LIG",1,0)</f>
        <v>0</v>
      </c>
    </row>
    <row r="5764" spans="1:10">
      <c r="A5764" s="584">
        <v>2016</v>
      </c>
      <c r="B5764" s="585" t="s">
        <v>1127</v>
      </c>
      <c r="C5764" s="585" t="s">
        <v>31</v>
      </c>
      <c r="D5764" s="586">
        <v>16406</v>
      </c>
      <c r="E5764" s="587">
        <v>16.89</v>
      </c>
      <c r="F5764" s="587">
        <f t="shared" si="270"/>
        <v>277097.34000000003</v>
      </c>
      <c r="G5764" s="588">
        <v>0.4</v>
      </c>
      <c r="H5764" s="586">
        <v>5.9</v>
      </c>
      <c r="I5764" s="587">
        <f t="shared" si="271"/>
        <v>96795.400000000009</v>
      </c>
      <c r="J5764" s="589">
        <f t="shared" si="272"/>
        <v>0</v>
      </c>
    </row>
    <row r="5765" spans="1:10">
      <c r="A5765" s="584">
        <v>2016</v>
      </c>
      <c r="B5765" s="585" t="s">
        <v>1127</v>
      </c>
      <c r="C5765" s="585" t="s">
        <v>31</v>
      </c>
      <c r="D5765" s="586">
        <v>65398</v>
      </c>
      <c r="E5765" s="587">
        <v>16.97</v>
      </c>
      <c r="F5765" s="587">
        <f t="shared" si="270"/>
        <v>1109804.0599999998</v>
      </c>
      <c r="G5765" s="588">
        <v>0.34</v>
      </c>
      <c r="H5765" s="586">
        <v>5.8</v>
      </c>
      <c r="I5765" s="587">
        <f t="shared" si="271"/>
        <v>379308.39999999997</v>
      </c>
      <c r="J5765" s="589">
        <f t="shared" si="272"/>
        <v>0</v>
      </c>
    </row>
    <row r="5766" spans="1:10">
      <c r="A5766" s="584">
        <v>2016</v>
      </c>
      <c r="B5766" s="585" t="s">
        <v>1127</v>
      </c>
      <c r="C5766" s="585" t="s">
        <v>31</v>
      </c>
      <c r="D5766" s="586">
        <v>137199</v>
      </c>
      <c r="E5766" s="587">
        <v>17.8</v>
      </c>
      <c r="F5766" s="587">
        <f t="shared" si="270"/>
        <v>2442142.2000000002</v>
      </c>
      <c r="G5766" s="588">
        <v>0.22</v>
      </c>
      <c r="H5766" s="586">
        <v>5.4</v>
      </c>
      <c r="I5766" s="587">
        <f t="shared" si="271"/>
        <v>740874.60000000009</v>
      </c>
      <c r="J5766" s="589">
        <f t="shared" si="272"/>
        <v>0</v>
      </c>
    </row>
    <row r="5767" spans="1:10">
      <c r="A5767" s="584">
        <v>2016</v>
      </c>
      <c r="B5767" s="585" t="s">
        <v>1127</v>
      </c>
      <c r="C5767" s="585" t="s">
        <v>31</v>
      </c>
      <c r="D5767" s="586">
        <v>29277</v>
      </c>
      <c r="E5767" s="587">
        <v>19</v>
      </c>
      <c r="F5767" s="587">
        <f t="shared" si="270"/>
        <v>556263</v>
      </c>
      <c r="G5767" s="588">
        <v>0.33</v>
      </c>
      <c r="H5767" s="586">
        <v>4.3</v>
      </c>
      <c r="I5767" s="587">
        <f t="shared" si="271"/>
        <v>125891.09999999999</v>
      </c>
      <c r="J5767" s="589">
        <f t="shared" si="272"/>
        <v>0</v>
      </c>
    </row>
    <row r="5768" spans="1:10">
      <c r="A5768" s="584">
        <v>2016</v>
      </c>
      <c r="B5768" s="585" t="s">
        <v>1127</v>
      </c>
      <c r="C5768" s="585" t="s">
        <v>31</v>
      </c>
      <c r="D5768" s="586">
        <v>65790</v>
      </c>
      <c r="E5768" s="587">
        <v>17.57</v>
      </c>
      <c r="F5768" s="587">
        <f t="shared" si="270"/>
        <v>1155930.3</v>
      </c>
      <c r="G5768" s="588">
        <v>0.2</v>
      </c>
      <c r="H5768" s="586">
        <v>4.5</v>
      </c>
      <c r="I5768" s="587">
        <f t="shared" si="271"/>
        <v>296055</v>
      </c>
      <c r="J5768" s="589">
        <f t="shared" si="272"/>
        <v>0</v>
      </c>
    </row>
    <row r="5769" spans="1:10">
      <c r="A5769" s="584">
        <v>2016</v>
      </c>
      <c r="B5769" s="585" t="s">
        <v>1127</v>
      </c>
      <c r="C5769" s="585" t="s">
        <v>31</v>
      </c>
      <c r="D5769" s="586">
        <v>32898</v>
      </c>
      <c r="E5769" s="587">
        <v>17.91</v>
      </c>
      <c r="F5769" s="587">
        <f t="shared" si="270"/>
        <v>589203.18000000005</v>
      </c>
      <c r="G5769" s="588">
        <v>0.23</v>
      </c>
      <c r="H5769" s="586">
        <v>5.2</v>
      </c>
      <c r="I5769" s="587">
        <f t="shared" si="271"/>
        <v>171069.6</v>
      </c>
      <c r="J5769" s="589">
        <f t="shared" si="272"/>
        <v>0</v>
      </c>
    </row>
    <row r="5770" spans="1:10">
      <c r="A5770" s="584">
        <v>2016</v>
      </c>
      <c r="B5770" s="585" t="s">
        <v>1127</v>
      </c>
      <c r="C5770" s="585" t="s">
        <v>31</v>
      </c>
      <c r="D5770" s="586">
        <v>65011</v>
      </c>
      <c r="E5770" s="587">
        <v>18.04</v>
      </c>
      <c r="F5770" s="587">
        <f t="shared" si="270"/>
        <v>1172798.44</v>
      </c>
      <c r="G5770" s="588">
        <v>0.2</v>
      </c>
      <c r="H5770" s="586">
        <v>4.5</v>
      </c>
      <c r="I5770" s="587">
        <f t="shared" si="271"/>
        <v>292549.5</v>
      </c>
      <c r="J5770" s="589">
        <f t="shared" si="272"/>
        <v>0</v>
      </c>
    </row>
    <row r="5771" spans="1:10">
      <c r="A5771" s="584">
        <v>2016</v>
      </c>
      <c r="B5771" s="585" t="s">
        <v>1127</v>
      </c>
      <c r="C5771" s="585" t="s">
        <v>31</v>
      </c>
      <c r="D5771" s="586">
        <v>60446</v>
      </c>
      <c r="E5771" s="587">
        <v>16.809999999999999</v>
      </c>
      <c r="F5771" s="587">
        <f t="shared" si="270"/>
        <v>1016097.2599999999</v>
      </c>
      <c r="G5771" s="588">
        <v>0.3</v>
      </c>
      <c r="H5771" s="586">
        <v>6</v>
      </c>
      <c r="I5771" s="587">
        <f t="shared" si="271"/>
        <v>362676</v>
      </c>
      <c r="J5771" s="589">
        <f t="shared" si="272"/>
        <v>0</v>
      </c>
    </row>
    <row r="5772" spans="1:10">
      <c r="A5772" s="584">
        <v>2016</v>
      </c>
      <c r="B5772" s="585" t="s">
        <v>1127</v>
      </c>
      <c r="C5772" s="585" t="s">
        <v>31</v>
      </c>
      <c r="D5772" s="586">
        <v>30199</v>
      </c>
      <c r="E5772" s="587">
        <v>16.838999999999999</v>
      </c>
      <c r="F5772" s="587">
        <f t="shared" si="270"/>
        <v>508520.96099999995</v>
      </c>
      <c r="G5772" s="588">
        <v>0.31</v>
      </c>
      <c r="H5772" s="586">
        <v>6</v>
      </c>
      <c r="I5772" s="587">
        <f t="shared" si="271"/>
        <v>181194</v>
      </c>
      <c r="J5772" s="589">
        <f t="shared" si="272"/>
        <v>0</v>
      </c>
    </row>
    <row r="5773" spans="1:10">
      <c r="A5773" s="584">
        <v>2016</v>
      </c>
      <c r="B5773" s="585" t="s">
        <v>1127</v>
      </c>
      <c r="C5773" s="585" t="s">
        <v>31</v>
      </c>
      <c r="D5773" s="586">
        <v>60415</v>
      </c>
      <c r="E5773" s="587">
        <v>16.651</v>
      </c>
      <c r="F5773" s="587">
        <f t="shared" si="270"/>
        <v>1005970.165</v>
      </c>
      <c r="G5773" s="588">
        <v>0.34</v>
      </c>
      <c r="H5773" s="586">
        <v>6.6</v>
      </c>
      <c r="I5773" s="587">
        <f t="shared" si="271"/>
        <v>398739</v>
      </c>
      <c r="J5773" s="589">
        <f t="shared" si="272"/>
        <v>0</v>
      </c>
    </row>
    <row r="5774" spans="1:10">
      <c r="A5774" s="584">
        <v>2016</v>
      </c>
      <c r="B5774" s="585" t="s">
        <v>1127</v>
      </c>
      <c r="C5774" s="585" t="s">
        <v>31</v>
      </c>
      <c r="D5774" s="586">
        <v>13784</v>
      </c>
      <c r="E5774" s="587">
        <v>16.82</v>
      </c>
      <c r="F5774" s="587">
        <f t="shared" si="270"/>
        <v>231846.88</v>
      </c>
      <c r="G5774" s="588">
        <v>0.43</v>
      </c>
      <c r="H5774" s="586">
        <v>6</v>
      </c>
      <c r="I5774" s="587">
        <f t="shared" si="271"/>
        <v>82704</v>
      </c>
      <c r="J5774" s="589">
        <f t="shared" si="272"/>
        <v>0</v>
      </c>
    </row>
    <row r="5775" spans="1:10">
      <c r="A5775" s="584">
        <v>2016</v>
      </c>
      <c r="B5775" s="585" t="s">
        <v>1127</v>
      </c>
      <c r="C5775" s="585" t="s">
        <v>31</v>
      </c>
      <c r="D5775" s="586">
        <v>14735</v>
      </c>
      <c r="E5775" s="587">
        <v>16.582000000000001</v>
      </c>
      <c r="F5775" s="587">
        <f t="shared" si="270"/>
        <v>244335.77000000002</v>
      </c>
      <c r="G5775" s="588">
        <v>0.27</v>
      </c>
      <c r="H5775" s="586">
        <v>5.8</v>
      </c>
      <c r="I5775" s="587">
        <f t="shared" si="271"/>
        <v>85463</v>
      </c>
      <c r="J5775" s="589">
        <f t="shared" si="272"/>
        <v>0</v>
      </c>
    </row>
    <row r="5776" spans="1:10">
      <c r="A5776" s="584">
        <v>2016</v>
      </c>
      <c r="B5776" s="585" t="s">
        <v>1127</v>
      </c>
      <c r="C5776" s="585" t="s">
        <v>31</v>
      </c>
      <c r="D5776" s="586">
        <v>60232</v>
      </c>
      <c r="E5776" s="587">
        <v>16.748000000000001</v>
      </c>
      <c r="F5776" s="587">
        <f t="shared" si="270"/>
        <v>1008765.5360000001</v>
      </c>
      <c r="G5776" s="588">
        <v>0.28000000000000003</v>
      </c>
      <c r="H5776" s="586">
        <v>5.8</v>
      </c>
      <c r="I5776" s="587">
        <f t="shared" si="271"/>
        <v>349345.6</v>
      </c>
      <c r="J5776" s="589">
        <f t="shared" si="272"/>
        <v>0</v>
      </c>
    </row>
    <row r="5777" spans="1:10">
      <c r="A5777" s="584">
        <v>2016</v>
      </c>
      <c r="B5777" s="585" t="s">
        <v>1127</v>
      </c>
      <c r="C5777" s="585" t="s">
        <v>31</v>
      </c>
      <c r="D5777" s="586">
        <v>60288</v>
      </c>
      <c r="E5777" s="587">
        <v>17.666</v>
      </c>
      <c r="F5777" s="587">
        <f t="shared" si="270"/>
        <v>1065047.808</v>
      </c>
      <c r="G5777" s="588">
        <v>0.21</v>
      </c>
      <c r="H5777" s="586">
        <v>6</v>
      </c>
      <c r="I5777" s="587">
        <f t="shared" si="271"/>
        <v>361728</v>
      </c>
      <c r="J5777" s="589">
        <f t="shared" si="272"/>
        <v>0</v>
      </c>
    </row>
    <row r="5778" spans="1:10">
      <c r="A5778" s="584">
        <v>2016</v>
      </c>
      <c r="B5778" s="585" t="s">
        <v>1127</v>
      </c>
      <c r="C5778" s="585" t="s">
        <v>31</v>
      </c>
      <c r="D5778" s="586">
        <v>72961</v>
      </c>
      <c r="E5778" s="587">
        <v>16.690999999999999</v>
      </c>
      <c r="F5778" s="587">
        <f t="shared" si="270"/>
        <v>1217792.051</v>
      </c>
      <c r="G5778" s="588">
        <v>0.35</v>
      </c>
      <c r="H5778" s="586">
        <v>5.5</v>
      </c>
      <c r="I5778" s="587">
        <f t="shared" si="271"/>
        <v>401285.5</v>
      </c>
      <c r="J5778" s="589">
        <f t="shared" si="272"/>
        <v>0</v>
      </c>
    </row>
    <row r="5779" spans="1:10">
      <c r="A5779" s="584">
        <v>2016</v>
      </c>
      <c r="B5779" s="585" t="s">
        <v>1127</v>
      </c>
      <c r="C5779" s="585" t="s">
        <v>31</v>
      </c>
      <c r="D5779" s="586">
        <v>60383</v>
      </c>
      <c r="E5779" s="587">
        <v>16.853000000000002</v>
      </c>
      <c r="F5779" s="587">
        <f t="shared" si="270"/>
        <v>1017634.6990000001</v>
      </c>
      <c r="G5779" s="588">
        <v>0.39</v>
      </c>
      <c r="H5779" s="586">
        <v>5.2</v>
      </c>
      <c r="I5779" s="587">
        <f t="shared" si="271"/>
        <v>313991.60000000003</v>
      </c>
      <c r="J5779" s="589">
        <f t="shared" si="272"/>
        <v>0</v>
      </c>
    </row>
    <row r="5780" spans="1:10">
      <c r="A5780" s="584">
        <v>2016</v>
      </c>
      <c r="B5780" s="585" t="s">
        <v>1133</v>
      </c>
      <c r="C5780" s="585" t="s">
        <v>31</v>
      </c>
      <c r="D5780" s="586">
        <v>854006</v>
      </c>
      <c r="E5780" s="587">
        <v>13.91</v>
      </c>
      <c r="F5780" s="587">
        <f t="shared" si="270"/>
        <v>11879223.460000001</v>
      </c>
      <c r="G5780" s="588">
        <v>0.9</v>
      </c>
      <c r="H5780" s="586">
        <v>15.8</v>
      </c>
      <c r="I5780" s="587">
        <f t="shared" si="271"/>
        <v>13493294.800000001</v>
      </c>
      <c r="J5780" s="589">
        <f t="shared" si="272"/>
        <v>1</v>
      </c>
    </row>
    <row r="5781" spans="1:10">
      <c r="A5781" s="584">
        <v>2016</v>
      </c>
      <c r="B5781" s="585" t="s">
        <v>1127</v>
      </c>
      <c r="C5781" s="585" t="s">
        <v>31</v>
      </c>
      <c r="D5781" s="586">
        <v>131073</v>
      </c>
      <c r="E5781" s="587">
        <v>17.484000000000002</v>
      </c>
      <c r="F5781" s="587">
        <f t="shared" si="270"/>
        <v>2291680.3320000004</v>
      </c>
      <c r="G5781" s="588">
        <v>0.19</v>
      </c>
      <c r="H5781" s="586">
        <v>4.5999999999999996</v>
      </c>
      <c r="I5781" s="587">
        <f t="shared" si="271"/>
        <v>602935.79999999993</v>
      </c>
      <c r="J5781" s="589">
        <f t="shared" si="272"/>
        <v>0</v>
      </c>
    </row>
    <row r="5782" spans="1:10">
      <c r="A5782" s="584">
        <v>2016</v>
      </c>
      <c r="B5782" s="585" t="s">
        <v>1127</v>
      </c>
      <c r="C5782" s="585" t="s">
        <v>31</v>
      </c>
      <c r="D5782" s="586">
        <v>82551</v>
      </c>
      <c r="E5782" s="587">
        <v>18.064</v>
      </c>
      <c r="F5782" s="587">
        <f t="shared" si="270"/>
        <v>1491201.264</v>
      </c>
      <c r="G5782" s="588">
        <v>0.22</v>
      </c>
      <c r="H5782" s="586">
        <v>5</v>
      </c>
      <c r="I5782" s="587">
        <f t="shared" si="271"/>
        <v>412755</v>
      </c>
      <c r="J5782" s="589">
        <f t="shared" si="272"/>
        <v>0</v>
      </c>
    </row>
    <row r="5783" spans="1:10">
      <c r="A5783" s="584">
        <v>2016</v>
      </c>
      <c r="B5783" s="585" t="s">
        <v>1127</v>
      </c>
      <c r="C5783" s="585" t="s">
        <v>31</v>
      </c>
      <c r="D5783" s="586">
        <v>49183</v>
      </c>
      <c r="E5783" s="587">
        <v>16.690000000000001</v>
      </c>
      <c r="F5783" s="587">
        <f t="shared" si="270"/>
        <v>820864.27</v>
      </c>
      <c r="G5783" s="588">
        <v>0.28000000000000003</v>
      </c>
      <c r="H5783" s="586">
        <v>5.9</v>
      </c>
      <c r="I5783" s="587">
        <f t="shared" si="271"/>
        <v>290179.7</v>
      </c>
      <c r="J5783" s="589">
        <f t="shared" si="272"/>
        <v>0</v>
      </c>
    </row>
    <row r="5784" spans="1:10">
      <c r="A5784" s="584">
        <v>2016</v>
      </c>
      <c r="B5784" s="585" t="s">
        <v>1127</v>
      </c>
      <c r="C5784" s="585" t="s">
        <v>31</v>
      </c>
      <c r="D5784" s="586">
        <v>391667</v>
      </c>
      <c r="E5784" s="587">
        <v>16.812000000000001</v>
      </c>
      <c r="F5784" s="587">
        <f t="shared" si="270"/>
        <v>6584705.6040000003</v>
      </c>
      <c r="G5784" s="588">
        <v>0.3</v>
      </c>
      <c r="H5784" s="586">
        <v>5.9</v>
      </c>
      <c r="I5784" s="587">
        <f t="shared" si="271"/>
        <v>2310835.3000000003</v>
      </c>
      <c r="J5784" s="589">
        <f t="shared" si="272"/>
        <v>0</v>
      </c>
    </row>
    <row r="5785" spans="1:10">
      <c r="A5785" s="584">
        <v>2016</v>
      </c>
      <c r="B5785" s="585" t="s">
        <v>1127</v>
      </c>
      <c r="C5785" s="585" t="s">
        <v>31</v>
      </c>
      <c r="D5785" s="586">
        <v>16448</v>
      </c>
      <c r="E5785" s="587">
        <v>16.814</v>
      </c>
      <c r="F5785" s="587">
        <f t="shared" si="270"/>
        <v>276556.67200000002</v>
      </c>
      <c r="G5785" s="588">
        <v>0.32</v>
      </c>
      <c r="H5785" s="586">
        <v>5.9</v>
      </c>
      <c r="I5785" s="587">
        <f t="shared" si="271"/>
        <v>97043.200000000012</v>
      </c>
      <c r="J5785" s="589">
        <f t="shared" si="272"/>
        <v>0</v>
      </c>
    </row>
    <row r="5786" spans="1:10">
      <c r="A5786" s="584">
        <v>2016</v>
      </c>
      <c r="B5786" s="585" t="s">
        <v>1133</v>
      </c>
      <c r="C5786" s="585" t="s">
        <v>31</v>
      </c>
      <c r="D5786" s="586">
        <v>242258</v>
      </c>
      <c r="E5786" s="587">
        <v>10.4</v>
      </c>
      <c r="F5786" s="587">
        <f t="shared" si="270"/>
        <v>2519483.2000000002</v>
      </c>
      <c r="G5786" s="588">
        <v>2.84</v>
      </c>
      <c r="H5786" s="586">
        <v>30.1</v>
      </c>
      <c r="I5786" s="587">
        <f t="shared" si="271"/>
        <v>7291965.8000000007</v>
      </c>
      <c r="J5786" s="589">
        <f t="shared" si="272"/>
        <v>1</v>
      </c>
    </row>
    <row r="5787" spans="1:10">
      <c r="A5787" s="584">
        <v>2016</v>
      </c>
      <c r="B5787" s="585" t="s">
        <v>1127</v>
      </c>
      <c r="C5787" s="585" t="s">
        <v>31</v>
      </c>
      <c r="D5787" s="586">
        <v>65468</v>
      </c>
      <c r="E5787" s="587">
        <v>17.600000000000001</v>
      </c>
      <c r="F5787" s="587">
        <f t="shared" si="270"/>
        <v>1152236.8</v>
      </c>
      <c r="G5787" s="588">
        <v>0.18</v>
      </c>
      <c r="H5787" s="586">
        <v>4.4000000000000004</v>
      </c>
      <c r="I5787" s="587">
        <f t="shared" si="271"/>
        <v>288059.2</v>
      </c>
      <c r="J5787" s="589">
        <f t="shared" si="272"/>
        <v>0</v>
      </c>
    </row>
    <row r="5788" spans="1:10">
      <c r="A5788" s="584">
        <v>2016</v>
      </c>
      <c r="B5788" s="585" t="s">
        <v>1127</v>
      </c>
      <c r="C5788" s="585" t="s">
        <v>31</v>
      </c>
      <c r="D5788" s="586">
        <v>263752</v>
      </c>
      <c r="E5788" s="587">
        <v>17.893999999999998</v>
      </c>
      <c r="F5788" s="587">
        <f t="shared" si="270"/>
        <v>4719578.2879999997</v>
      </c>
      <c r="G5788" s="588">
        <v>0.23</v>
      </c>
      <c r="H5788" s="586">
        <v>4.9000000000000004</v>
      </c>
      <c r="I5788" s="587">
        <f t="shared" si="271"/>
        <v>1292384.8</v>
      </c>
      <c r="J5788" s="589">
        <f t="shared" si="272"/>
        <v>0</v>
      </c>
    </row>
    <row r="5789" spans="1:10">
      <c r="A5789" s="584">
        <v>2016</v>
      </c>
      <c r="B5789" s="585" t="s">
        <v>1127</v>
      </c>
      <c r="C5789" s="585" t="s">
        <v>31</v>
      </c>
      <c r="D5789" s="586">
        <v>307694</v>
      </c>
      <c r="E5789" s="587">
        <v>17.901</v>
      </c>
      <c r="F5789" s="587">
        <f t="shared" si="270"/>
        <v>5508030.2939999998</v>
      </c>
      <c r="G5789" s="588">
        <v>0.23</v>
      </c>
      <c r="H5789" s="586">
        <v>4.9000000000000004</v>
      </c>
      <c r="I5789" s="587">
        <f t="shared" si="271"/>
        <v>1507700.6</v>
      </c>
      <c r="J5789" s="589">
        <f t="shared" si="272"/>
        <v>0</v>
      </c>
    </row>
    <row r="5790" spans="1:10">
      <c r="A5790" s="584">
        <v>2016</v>
      </c>
      <c r="B5790" s="585" t="s">
        <v>1127</v>
      </c>
      <c r="C5790" s="585" t="s">
        <v>31</v>
      </c>
      <c r="D5790" s="586">
        <v>62906</v>
      </c>
      <c r="E5790" s="587">
        <v>17.658000000000001</v>
      </c>
      <c r="F5790" s="587">
        <f t="shared" si="270"/>
        <v>1110794.148</v>
      </c>
      <c r="G5790" s="588">
        <v>0.2</v>
      </c>
      <c r="H5790" s="586">
        <v>4.3</v>
      </c>
      <c r="I5790" s="587">
        <f t="shared" si="271"/>
        <v>270495.8</v>
      </c>
      <c r="J5790" s="589">
        <f t="shared" si="272"/>
        <v>0</v>
      </c>
    </row>
    <row r="5791" spans="1:10">
      <c r="A5791" s="584">
        <v>2016</v>
      </c>
      <c r="B5791" s="585" t="s">
        <v>1127</v>
      </c>
      <c r="C5791" s="585" t="s">
        <v>31</v>
      </c>
      <c r="D5791" s="586">
        <v>30931</v>
      </c>
      <c r="E5791" s="587">
        <v>17.544</v>
      </c>
      <c r="F5791" s="587">
        <f t="shared" si="270"/>
        <v>542653.46400000004</v>
      </c>
      <c r="G5791" s="588">
        <v>0.19</v>
      </c>
      <c r="H5791" s="586">
        <v>4.5</v>
      </c>
      <c r="I5791" s="587">
        <f t="shared" si="271"/>
        <v>139189.5</v>
      </c>
      <c r="J5791" s="589">
        <f t="shared" si="272"/>
        <v>0</v>
      </c>
    </row>
    <row r="5792" spans="1:10">
      <c r="A5792" s="584">
        <v>2016</v>
      </c>
      <c r="B5792" s="585" t="s">
        <v>1127</v>
      </c>
      <c r="C5792" s="585" t="s">
        <v>31</v>
      </c>
      <c r="D5792" s="586">
        <v>45660</v>
      </c>
      <c r="E5792" s="587">
        <v>18.18</v>
      </c>
      <c r="F5792" s="587">
        <f t="shared" si="270"/>
        <v>830098.79999999993</v>
      </c>
      <c r="G5792" s="588">
        <v>0.23</v>
      </c>
      <c r="H5792" s="586">
        <v>4.2</v>
      </c>
      <c r="I5792" s="587">
        <f t="shared" si="271"/>
        <v>191772</v>
      </c>
      <c r="J5792" s="589">
        <f t="shared" si="272"/>
        <v>0</v>
      </c>
    </row>
    <row r="5793" spans="1:10">
      <c r="A5793" s="584">
        <v>2016</v>
      </c>
      <c r="B5793" s="585" t="s">
        <v>1127</v>
      </c>
      <c r="C5793" s="585" t="s">
        <v>31</v>
      </c>
      <c r="D5793" s="586">
        <v>76014</v>
      </c>
      <c r="E5793" s="587">
        <v>17.702000000000002</v>
      </c>
      <c r="F5793" s="587">
        <f t="shared" si="270"/>
        <v>1345599.8280000002</v>
      </c>
      <c r="G5793" s="588">
        <v>0.31</v>
      </c>
      <c r="H5793" s="586">
        <v>5.0999999999999996</v>
      </c>
      <c r="I5793" s="587">
        <f t="shared" si="271"/>
        <v>387671.39999999997</v>
      </c>
      <c r="J5793" s="589">
        <f t="shared" si="272"/>
        <v>0</v>
      </c>
    </row>
    <row r="5794" spans="1:10">
      <c r="A5794" s="584">
        <v>2016</v>
      </c>
      <c r="B5794" s="585" t="s">
        <v>1127</v>
      </c>
      <c r="C5794" s="585" t="s">
        <v>31</v>
      </c>
      <c r="D5794" s="586">
        <v>244744</v>
      </c>
      <c r="E5794" s="587">
        <v>17.661999999999999</v>
      </c>
      <c r="F5794" s="587">
        <f t="shared" si="270"/>
        <v>4322668.5279999999</v>
      </c>
      <c r="G5794" s="588">
        <v>0.22</v>
      </c>
      <c r="H5794" s="586">
        <v>5.8</v>
      </c>
      <c r="I5794" s="587">
        <f t="shared" si="271"/>
        <v>1419515.2</v>
      </c>
      <c r="J5794" s="589">
        <f t="shared" si="272"/>
        <v>0</v>
      </c>
    </row>
    <row r="5795" spans="1:10">
      <c r="A5795" s="584">
        <v>2016</v>
      </c>
      <c r="B5795" s="585" t="s">
        <v>1127</v>
      </c>
      <c r="C5795" s="585" t="s">
        <v>31</v>
      </c>
      <c r="D5795" s="586">
        <v>136872</v>
      </c>
      <c r="E5795" s="587">
        <v>17.068000000000001</v>
      </c>
      <c r="F5795" s="587">
        <f t="shared" si="270"/>
        <v>2336131.2960000001</v>
      </c>
      <c r="G5795" s="588">
        <v>0.24</v>
      </c>
      <c r="H5795" s="586">
        <v>4.7</v>
      </c>
      <c r="I5795" s="587">
        <f t="shared" si="271"/>
        <v>643298.4</v>
      </c>
      <c r="J5795" s="589">
        <f t="shared" si="272"/>
        <v>0</v>
      </c>
    </row>
    <row r="5796" spans="1:10">
      <c r="A5796" s="584">
        <v>2016</v>
      </c>
      <c r="B5796" s="585" t="s">
        <v>1127</v>
      </c>
      <c r="C5796" s="585" t="s">
        <v>31</v>
      </c>
      <c r="D5796" s="586">
        <v>136981</v>
      </c>
      <c r="E5796" s="587">
        <v>16.161999999999999</v>
      </c>
      <c r="F5796" s="587">
        <f t="shared" si="270"/>
        <v>2213886.9219999998</v>
      </c>
      <c r="G5796" s="588">
        <v>0.41</v>
      </c>
      <c r="H5796" s="586">
        <v>5.2</v>
      </c>
      <c r="I5796" s="587">
        <f t="shared" si="271"/>
        <v>712301.20000000007</v>
      </c>
      <c r="J5796" s="589">
        <f t="shared" si="272"/>
        <v>0</v>
      </c>
    </row>
    <row r="5797" spans="1:10">
      <c r="A5797" s="584">
        <v>2016</v>
      </c>
      <c r="B5797" s="585" t="s">
        <v>1131</v>
      </c>
      <c r="C5797" s="585" t="s">
        <v>31</v>
      </c>
      <c r="D5797" s="586">
        <v>67538</v>
      </c>
      <c r="E5797" s="587">
        <v>23.38</v>
      </c>
      <c r="F5797" s="587">
        <f t="shared" si="270"/>
        <v>1579038.44</v>
      </c>
      <c r="G5797" s="588">
        <v>3.34</v>
      </c>
      <c r="H5797" s="586">
        <v>7.6</v>
      </c>
      <c r="I5797" s="587">
        <f t="shared" si="271"/>
        <v>513288.8</v>
      </c>
      <c r="J5797" s="589">
        <f t="shared" si="272"/>
        <v>0</v>
      </c>
    </row>
    <row r="5798" spans="1:10">
      <c r="A5798" s="584">
        <v>2016</v>
      </c>
      <c r="B5798" s="585" t="s">
        <v>1131</v>
      </c>
      <c r="C5798" s="585" t="s">
        <v>31</v>
      </c>
      <c r="D5798" s="586">
        <v>100308</v>
      </c>
      <c r="E5798" s="587">
        <v>22.26</v>
      </c>
      <c r="F5798" s="587">
        <f t="shared" si="270"/>
        <v>2232856.08</v>
      </c>
      <c r="G5798" s="588">
        <v>3.12</v>
      </c>
      <c r="H5798" s="586">
        <v>9.4</v>
      </c>
      <c r="I5798" s="587">
        <f t="shared" si="271"/>
        <v>942895.20000000007</v>
      </c>
      <c r="J5798" s="589">
        <f t="shared" si="272"/>
        <v>0</v>
      </c>
    </row>
    <row r="5799" spans="1:10">
      <c r="A5799" s="584">
        <v>2016</v>
      </c>
      <c r="B5799" s="585" t="s">
        <v>1127</v>
      </c>
      <c r="C5799" s="585" t="s">
        <v>31</v>
      </c>
      <c r="D5799" s="586">
        <v>42332</v>
      </c>
      <c r="E5799" s="587">
        <v>16.75</v>
      </c>
      <c r="F5799" s="587">
        <f t="shared" si="270"/>
        <v>709061</v>
      </c>
      <c r="G5799" s="588">
        <v>0.37</v>
      </c>
      <c r="H5799" s="586">
        <v>5.4</v>
      </c>
      <c r="I5799" s="587">
        <f t="shared" si="271"/>
        <v>228592.80000000002</v>
      </c>
      <c r="J5799" s="589">
        <f t="shared" si="272"/>
        <v>0</v>
      </c>
    </row>
    <row r="5800" spans="1:10">
      <c r="A5800" s="584">
        <v>2016</v>
      </c>
      <c r="B5800" s="585" t="s">
        <v>1127</v>
      </c>
      <c r="C5800" s="585" t="s">
        <v>31</v>
      </c>
      <c r="D5800" s="586">
        <v>28200</v>
      </c>
      <c r="E5800" s="587">
        <v>16.940000000000001</v>
      </c>
      <c r="F5800" s="587">
        <f t="shared" si="270"/>
        <v>477708.00000000006</v>
      </c>
      <c r="G5800" s="588">
        <v>0.36</v>
      </c>
      <c r="H5800" s="586">
        <v>5.0999999999999996</v>
      </c>
      <c r="I5800" s="587">
        <f t="shared" si="271"/>
        <v>143820</v>
      </c>
      <c r="J5800" s="589">
        <f t="shared" si="272"/>
        <v>0</v>
      </c>
    </row>
    <row r="5801" spans="1:10">
      <c r="A5801" s="584">
        <v>2016</v>
      </c>
      <c r="B5801" s="585" t="s">
        <v>1127</v>
      </c>
      <c r="C5801" s="585" t="s">
        <v>31</v>
      </c>
      <c r="D5801" s="586">
        <v>28233</v>
      </c>
      <c r="E5801" s="587">
        <v>16.68</v>
      </c>
      <c r="F5801" s="587">
        <f t="shared" si="270"/>
        <v>470926.44</v>
      </c>
      <c r="G5801" s="588">
        <v>0.33</v>
      </c>
      <c r="H5801" s="586">
        <v>5.3</v>
      </c>
      <c r="I5801" s="587">
        <f t="shared" si="271"/>
        <v>149634.9</v>
      </c>
      <c r="J5801" s="589">
        <f t="shared" si="272"/>
        <v>0</v>
      </c>
    </row>
    <row r="5802" spans="1:10">
      <c r="A5802" s="584">
        <v>2016</v>
      </c>
      <c r="B5802" s="585" t="s">
        <v>1127</v>
      </c>
      <c r="C5802" s="585" t="s">
        <v>31</v>
      </c>
      <c r="D5802" s="586">
        <v>28178</v>
      </c>
      <c r="E5802" s="587">
        <v>16.75</v>
      </c>
      <c r="F5802" s="587">
        <f t="shared" si="270"/>
        <v>471981.5</v>
      </c>
      <c r="G5802" s="588">
        <v>0.41</v>
      </c>
      <c r="H5802" s="586">
        <v>5.3</v>
      </c>
      <c r="I5802" s="587">
        <f t="shared" si="271"/>
        <v>149343.4</v>
      </c>
      <c r="J5802" s="589">
        <f t="shared" si="272"/>
        <v>0</v>
      </c>
    </row>
    <row r="5803" spans="1:10">
      <c r="A5803" s="584">
        <v>2016</v>
      </c>
      <c r="B5803" s="585" t="s">
        <v>1127</v>
      </c>
      <c r="C5803" s="585" t="s">
        <v>31</v>
      </c>
      <c r="D5803" s="586">
        <v>42275</v>
      </c>
      <c r="E5803" s="587">
        <v>16.98</v>
      </c>
      <c r="F5803" s="587">
        <f t="shared" si="270"/>
        <v>717829.5</v>
      </c>
      <c r="G5803" s="588">
        <v>0.43</v>
      </c>
      <c r="H5803" s="586">
        <v>5</v>
      </c>
      <c r="I5803" s="587">
        <f t="shared" si="271"/>
        <v>211375</v>
      </c>
      <c r="J5803" s="589">
        <f t="shared" si="272"/>
        <v>0</v>
      </c>
    </row>
    <row r="5804" spans="1:10">
      <c r="A5804" s="584">
        <v>2016</v>
      </c>
      <c r="B5804" s="585" t="s">
        <v>1131</v>
      </c>
      <c r="C5804" s="585" t="s">
        <v>31</v>
      </c>
      <c r="D5804" s="586">
        <v>12993</v>
      </c>
      <c r="E5804" s="587">
        <v>25.07</v>
      </c>
      <c r="F5804" s="587">
        <f t="shared" si="270"/>
        <v>325734.51</v>
      </c>
      <c r="G5804" s="588">
        <v>1.6</v>
      </c>
      <c r="H5804" s="586">
        <v>10.6</v>
      </c>
      <c r="I5804" s="587">
        <f t="shared" si="271"/>
        <v>137725.79999999999</v>
      </c>
      <c r="J5804" s="589">
        <f t="shared" si="272"/>
        <v>0</v>
      </c>
    </row>
    <row r="5805" spans="1:10">
      <c r="A5805" s="584">
        <v>2016</v>
      </c>
      <c r="B5805" s="585" t="s">
        <v>1131</v>
      </c>
      <c r="C5805" s="585" t="s">
        <v>31</v>
      </c>
      <c r="D5805" s="586">
        <v>12904</v>
      </c>
      <c r="E5805" s="587">
        <v>23.46</v>
      </c>
      <c r="F5805" s="587">
        <f t="shared" si="270"/>
        <v>302727.84000000003</v>
      </c>
      <c r="G5805" s="588">
        <v>1.49</v>
      </c>
      <c r="H5805" s="586">
        <v>11</v>
      </c>
      <c r="I5805" s="587">
        <f t="shared" si="271"/>
        <v>141944</v>
      </c>
      <c r="J5805" s="589">
        <f t="shared" si="272"/>
        <v>0</v>
      </c>
    </row>
    <row r="5806" spans="1:10">
      <c r="A5806" s="584">
        <v>2016</v>
      </c>
      <c r="B5806" s="585" t="s">
        <v>1131</v>
      </c>
      <c r="C5806" s="585" t="s">
        <v>31</v>
      </c>
      <c r="D5806" s="586">
        <v>11709</v>
      </c>
      <c r="E5806" s="587">
        <v>25.87</v>
      </c>
      <c r="F5806" s="587">
        <f t="shared" si="270"/>
        <v>302911.83</v>
      </c>
      <c r="G5806" s="588">
        <v>2.83</v>
      </c>
      <c r="H5806" s="586">
        <v>7.9</v>
      </c>
      <c r="I5806" s="587">
        <f t="shared" si="271"/>
        <v>92501.1</v>
      </c>
      <c r="J5806" s="589">
        <f t="shared" si="272"/>
        <v>0</v>
      </c>
    </row>
    <row r="5807" spans="1:10">
      <c r="A5807" s="584">
        <v>2016</v>
      </c>
      <c r="B5807" s="585" t="s">
        <v>1127</v>
      </c>
      <c r="C5807" s="585" t="s">
        <v>31</v>
      </c>
      <c r="D5807" s="586">
        <v>45737</v>
      </c>
      <c r="E5807" s="587">
        <v>17.565999999999999</v>
      </c>
      <c r="F5807" s="587">
        <f t="shared" si="270"/>
        <v>803416.14199999999</v>
      </c>
      <c r="G5807" s="588">
        <v>0.18</v>
      </c>
      <c r="H5807" s="586">
        <v>4.4000000000000004</v>
      </c>
      <c r="I5807" s="587">
        <f t="shared" si="271"/>
        <v>201242.80000000002</v>
      </c>
      <c r="J5807" s="589">
        <f t="shared" si="272"/>
        <v>0</v>
      </c>
    </row>
    <row r="5808" spans="1:10">
      <c r="A5808" s="584">
        <v>2016</v>
      </c>
      <c r="B5808" s="585" t="s">
        <v>1127</v>
      </c>
      <c r="C5808" s="585" t="s">
        <v>31</v>
      </c>
      <c r="D5808" s="586">
        <v>30309</v>
      </c>
      <c r="E5808" s="587">
        <v>16.782</v>
      </c>
      <c r="F5808" s="587">
        <f t="shared" si="270"/>
        <v>508645.63799999998</v>
      </c>
      <c r="G5808" s="588">
        <v>0.37</v>
      </c>
      <c r="H5808" s="586">
        <v>5.5</v>
      </c>
      <c r="I5808" s="587">
        <f t="shared" si="271"/>
        <v>166699.5</v>
      </c>
      <c r="J5808" s="589">
        <f t="shared" si="272"/>
        <v>0</v>
      </c>
    </row>
    <row r="5809" spans="1:10">
      <c r="A5809" s="584">
        <v>2016</v>
      </c>
      <c r="B5809" s="585" t="s">
        <v>1127</v>
      </c>
      <c r="C5809" s="585" t="s">
        <v>31</v>
      </c>
      <c r="D5809" s="586">
        <v>92241</v>
      </c>
      <c r="E5809" s="587">
        <v>17.943999999999999</v>
      </c>
      <c r="F5809" s="587">
        <f t="shared" si="270"/>
        <v>1655172.504</v>
      </c>
      <c r="G5809" s="588">
        <v>0.22</v>
      </c>
      <c r="H5809" s="586">
        <v>5.3</v>
      </c>
      <c r="I5809" s="587">
        <f t="shared" si="271"/>
        <v>488877.3</v>
      </c>
      <c r="J5809" s="589">
        <f t="shared" si="272"/>
        <v>0</v>
      </c>
    </row>
    <row r="5810" spans="1:10">
      <c r="A5810" s="584">
        <v>2016</v>
      </c>
      <c r="B5810" s="585" t="s">
        <v>1127</v>
      </c>
      <c r="C5810" s="585" t="s">
        <v>31</v>
      </c>
      <c r="D5810" s="586">
        <v>15943</v>
      </c>
      <c r="E5810" s="587">
        <v>16.923999999999999</v>
      </c>
      <c r="F5810" s="587">
        <f t="shared" si="270"/>
        <v>269819.33199999999</v>
      </c>
      <c r="G5810" s="588">
        <v>0.31</v>
      </c>
      <c r="H5810" s="586">
        <v>4.7</v>
      </c>
      <c r="I5810" s="587">
        <f t="shared" si="271"/>
        <v>74932.100000000006</v>
      </c>
      <c r="J5810" s="589">
        <f t="shared" si="272"/>
        <v>0</v>
      </c>
    </row>
    <row r="5811" spans="1:10">
      <c r="A5811" s="584">
        <v>2016</v>
      </c>
      <c r="B5811" s="585" t="s">
        <v>1127</v>
      </c>
      <c r="C5811" s="585" t="s">
        <v>31</v>
      </c>
      <c r="D5811" s="586">
        <v>15953</v>
      </c>
      <c r="E5811" s="587">
        <v>17.724</v>
      </c>
      <c r="F5811" s="587">
        <f t="shared" si="270"/>
        <v>282750.97200000001</v>
      </c>
      <c r="G5811" s="588">
        <v>0.28000000000000003</v>
      </c>
      <c r="H5811" s="586">
        <v>4.4000000000000004</v>
      </c>
      <c r="I5811" s="587">
        <f t="shared" si="271"/>
        <v>70193.200000000012</v>
      </c>
      <c r="J5811" s="589">
        <f t="shared" si="272"/>
        <v>0</v>
      </c>
    </row>
    <row r="5812" spans="1:10">
      <c r="A5812" s="584">
        <v>2016</v>
      </c>
      <c r="B5812" s="585" t="s">
        <v>1127</v>
      </c>
      <c r="C5812" s="585" t="s">
        <v>31</v>
      </c>
      <c r="D5812" s="586">
        <v>95304</v>
      </c>
      <c r="E5812" s="587">
        <v>16.745999999999999</v>
      </c>
      <c r="F5812" s="587">
        <f t="shared" si="270"/>
        <v>1595960.784</v>
      </c>
      <c r="G5812" s="588">
        <v>0.38</v>
      </c>
      <c r="H5812" s="586">
        <v>5.0999999999999996</v>
      </c>
      <c r="I5812" s="587">
        <f t="shared" si="271"/>
        <v>486050.39999999997</v>
      </c>
      <c r="J5812" s="589">
        <f t="shared" si="272"/>
        <v>0</v>
      </c>
    </row>
    <row r="5813" spans="1:10">
      <c r="A5813" s="584">
        <v>2016</v>
      </c>
      <c r="B5813" s="585" t="s">
        <v>1127</v>
      </c>
      <c r="C5813" s="585" t="s">
        <v>31</v>
      </c>
      <c r="D5813" s="586">
        <v>31961</v>
      </c>
      <c r="E5813" s="587">
        <v>17.898</v>
      </c>
      <c r="F5813" s="587">
        <f t="shared" si="270"/>
        <v>572037.978</v>
      </c>
      <c r="G5813" s="588">
        <v>0.22</v>
      </c>
      <c r="H5813" s="586">
        <v>4</v>
      </c>
      <c r="I5813" s="587">
        <f t="shared" si="271"/>
        <v>127844</v>
      </c>
      <c r="J5813" s="589">
        <f t="shared" si="272"/>
        <v>0</v>
      </c>
    </row>
    <row r="5814" spans="1:10">
      <c r="A5814" s="584">
        <v>2016</v>
      </c>
      <c r="B5814" s="585" t="s">
        <v>1127</v>
      </c>
      <c r="C5814" s="585" t="s">
        <v>31</v>
      </c>
      <c r="D5814" s="586">
        <v>47780</v>
      </c>
      <c r="E5814" s="587">
        <v>17.96</v>
      </c>
      <c r="F5814" s="587">
        <f t="shared" si="270"/>
        <v>858128.8</v>
      </c>
      <c r="G5814" s="588">
        <v>0.32</v>
      </c>
      <c r="H5814" s="586">
        <v>4.9000000000000004</v>
      </c>
      <c r="I5814" s="587">
        <f t="shared" si="271"/>
        <v>234122.00000000003</v>
      </c>
      <c r="J5814" s="589">
        <f t="shared" si="272"/>
        <v>0</v>
      </c>
    </row>
    <row r="5815" spans="1:10">
      <c r="A5815" s="584">
        <v>2016</v>
      </c>
      <c r="B5815" s="585" t="s">
        <v>1127</v>
      </c>
      <c r="C5815" s="585" t="s">
        <v>31</v>
      </c>
      <c r="D5815" s="586">
        <v>63616</v>
      </c>
      <c r="E5815" s="587">
        <v>16.989999999999998</v>
      </c>
      <c r="F5815" s="587">
        <f t="shared" si="270"/>
        <v>1080835.8399999999</v>
      </c>
      <c r="G5815" s="588">
        <v>0.28000000000000003</v>
      </c>
      <c r="H5815" s="586">
        <v>5</v>
      </c>
      <c r="I5815" s="587">
        <f t="shared" si="271"/>
        <v>318080</v>
      </c>
      <c r="J5815" s="589">
        <f t="shared" si="272"/>
        <v>0</v>
      </c>
    </row>
    <row r="5816" spans="1:10">
      <c r="A5816" s="584">
        <v>2016</v>
      </c>
      <c r="B5816" s="585" t="s">
        <v>1127</v>
      </c>
      <c r="C5816" s="585" t="s">
        <v>31</v>
      </c>
      <c r="D5816" s="586">
        <v>174809</v>
      </c>
      <c r="E5816" s="587">
        <v>16.905999999999999</v>
      </c>
      <c r="F5816" s="587">
        <f t="shared" si="270"/>
        <v>2955320.9539999999</v>
      </c>
      <c r="G5816" s="588">
        <v>0.33</v>
      </c>
      <c r="H5816" s="586">
        <v>5.2</v>
      </c>
      <c r="I5816" s="587">
        <f t="shared" si="271"/>
        <v>909006.8</v>
      </c>
      <c r="J5816" s="589">
        <f t="shared" si="272"/>
        <v>0</v>
      </c>
    </row>
    <row r="5817" spans="1:10">
      <c r="A5817" s="584">
        <v>2016</v>
      </c>
      <c r="B5817" s="585" t="s">
        <v>1127</v>
      </c>
      <c r="C5817" s="585" t="s">
        <v>31</v>
      </c>
      <c r="D5817" s="586">
        <v>254100</v>
      </c>
      <c r="E5817" s="587">
        <v>16.792000000000002</v>
      </c>
      <c r="F5817" s="587">
        <f t="shared" si="270"/>
        <v>4266847.2</v>
      </c>
      <c r="G5817" s="588">
        <v>0.39</v>
      </c>
      <c r="H5817" s="586">
        <v>4.8</v>
      </c>
      <c r="I5817" s="587">
        <f t="shared" si="271"/>
        <v>1219680</v>
      </c>
      <c r="J5817" s="589">
        <f t="shared" si="272"/>
        <v>0</v>
      </c>
    </row>
    <row r="5818" spans="1:10">
      <c r="A5818" s="584">
        <v>2016</v>
      </c>
      <c r="B5818" s="585" t="s">
        <v>1127</v>
      </c>
      <c r="C5818" s="585" t="s">
        <v>31</v>
      </c>
      <c r="D5818" s="586">
        <v>47818</v>
      </c>
      <c r="E5818" s="587">
        <v>16.995999999999999</v>
      </c>
      <c r="F5818" s="587">
        <f t="shared" si="270"/>
        <v>812714.72799999989</v>
      </c>
      <c r="G5818" s="588">
        <v>0.32</v>
      </c>
      <c r="H5818" s="586">
        <v>4.9000000000000004</v>
      </c>
      <c r="I5818" s="587">
        <f t="shared" si="271"/>
        <v>234308.2</v>
      </c>
      <c r="J5818" s="589">
        <f t="shared" si="272"/>
        <v>0</v>
      </c>
    </row>
    <row r="5819" spans="1:10">
      <c r="A5819" s="584">
        <v>2016</v>
      </c>
      <c r="B5819" s="585" t="s">
        <v>1131</v>
      </c>
      <c r="C5819" s="585" t="s">
        <v>31</v>
      </c>
      <c r="D5819" s="586">
        <v>31648</v>
      </c>
      <c r="E5819" s="587">
        <v>26.012</v>
      </c>
      <c r="F5819" s="587">
        <f t="shared" si="270"/>
        <v>823227.77600000007</v>
      </c>
      <c r="G5819" s="588">
        <v>2.66</v>
      </c>
      <c r="H5819" s="586">
        <v>7.71</v>
      </c>
      <c r="I5819" s="587">
        <f t="shared" si="271"/>
        <v>244006.08</v>
      </c>
      <c r="J5819" s="589">
        <f t="shared" si="272"/>
        <v>0</v>
      </c>
    </row>
    <row r="5820" spans="1:10">
      <c r="A5820" s="584">
        <v>2016</v>
      </c>
      <c r="B5820" s="585" t="s">
        <v>1131</v>
      </c>
      <c r="C5820" s="585" t="s">
        <v>31</v>
      </c>
      <c r="D5820" s="586">
        <v>60333</v>
      </c>
      <c r="E5820" s="587">
        <v>26.2</v>
      </c>
      <c r="F5820" s="587">
        <f t="shared" si="270"/>
        <v>1580724.5999999999</v>
      </c>
      <c r="G5820" s="588">
        <v>3.4</v>
      </c>
      <c r="H5820" s="586">
        <v>8.0399999999999991</v>
      </c>
      <c r="I5820" s="587">
        <f t="shared" si="271"/>
        <v>485077.31999999995</v>
      </c>
      <c r="J5820" s="589">
        <f t="shared" si="272"/>
        <v>0</v>
      </c>
    </row>
    <row r="5821" spans="1:10">
      <c r="A5821" s="584">
        <v>2016</v>
      </c>
      <c r="B5821" s="585" t="s">
        <v>1131</v>
      </c>
      <c r="C5821" s="585" t="s">
        <v>31</v>
      </c>
      <c r="D5821" s="586">
        <v>113694</v>
      </c>
      <c r="E5821" s="587">
        <v>25.006</v>
      </c>
      <c r="F5821" s="587">
        <f t="shared" si="270"/>
        <v>2843032.1639999999</v>
      </c>
      <c r="G5821" s="588">
        <v>4.5599999999999996</v>
      </c>
      <c r="H5821" s="586">
        <v>9.34</v>
      </c>
      <c r="I5821" s="587">
        <f t="shared" si="271"/>
        <v>1061901.96</v>
      </c>
      <c r="J5821" s="589">
        <f t="shared" si="272"/>
        <v>0</v>
      </c>
    </row>
    <row r="5822" spans="1:10">
      <c r="A5822" s="584">
        <v>2016</v>
      </c>
      <c r="B5822" s="585" t="s">
        <v>1131</v>
      </c>
      <c r="C5822" s="585" t="s">
        <v>31</v>
      </c>
      <c r="D5822" s="586">
        <v>10323</v>
      </c>
      <c r="E5822" s="587">
        <v>24.92</v>
      </c>
      <c r="F5822" s="587">
        <f t="shared" si="270"/>
        <v>257249.16</v>
      </c>
      <c r="G5822" s="588">
        <v>4.58</v>
      </c>
      <c r="H5822" s="586">
        <v>9.66</v>
      </c>
      <c r="I5822" s="587">
        <f t="shared" si="271"/>
        <v>99720.180000000008</v>
      </c>
      <c r="J5822" s="589">
        <f t="shared" si="272"/>
        <v>0</v>
      </c>
    </row>
    <row r="5823" spans="1:10">
      <c r="A5823" s="584">
        <v>2016</v>
      </c>
      <c r="B5823" s="585" t="s">
        <v>1131</v>
      </c>
      <c r="C5823" s="585" t="s">
        <v>31</v>
      </c>
      <c r="D5823" s="586">
        <v>3190</v>
      </c>
      <c r="E5823" s="587">
        <v>26.108000000000001</v>
      </c>
      <c r="F5823" s="587">
        <f t="shared" si="270"/>
        <v>83284.52</v>
      </c>
      <c r="G5823" s="588">
        <v>2.74</v>
      </c>
      <c r="H5823" s="586">
        <v>7.99</v>
      </c>
      <c r="I5823" s="587">
        <f t="shared" si="271"/>
        <v>25488.100000000002</v>
      </c>
      <c r="J5823" s="589">
        <f t="shared" si="272"/>
        <v>0</v>
      </c>
    </row>
    <row r="5824" spans="1:10">
      <c r="A5824" s="584">
        <v>2016</v>
      </c>
      <c r="B5824" s="585" t="s">
        <v>1133</v>
      </c>
      <c r="C5824" s="585" t="s">
        <v>31</v>
      </c>
      <c r="D5824" s="586">
        <v>10339</v>
      </c>
      <c r="E5824" s="587">
        <v>15</v>
      </c>
      <c r="F5824" s="587">
        <f t="shared" si="270"/>
        <v>155085</v>
      </c>
      <c r="G5824" s="588">
        <v>0.15</v>
      </c>
      <c r="H5824" s="586">
        <v>8.6</v>
      </c>
      <c r="I5824" s="587">
        <f t="shared" si="271"/>
        <v>88915.4</v>
      </c>
      <c r="J5824" s="589">
        <f t="shared" si="272"/>
        <v>1</v>
      </c>
    </row>
    <row r="5825" spans="1:10">
      <c r="A5825" s="584">
        <v>2016</v>
      </c>
      <c r="B5825" s="585" t="s">
        <v>1129</v>
      </c>
      <c r="C5825" s="585" t="s">
        <v>31</v>
      </c>
      <c r="D5825" s="586">
        <v>5037</v>
      </c>
      <c r="E5825" s="587">
        <v>15</v>
      </c>
      <c r="F5825" s="587">
        <f t="shared" si="270"/>
        <v>75555</v>
      </c>
      <c r="G5825" s="588">
        <v>0.15</v>
      </c>
      <c r="H5825" s="586">
        <v>8.6</v>
      </c>
      <c r="I5825" s="587">
        <f t="shared" si="271"/>
        <v>43318.2</v>
      </c>
      <c r="J5825" s="589">
        <f t="shared" si="272"/>
        <v>0</v>
      </c>
    </row>
    <row r="5826" spans="1:10">
      <c r="A5826" s="584">
        <v>2016</v>
      </c>
      <c r="B5826" s="585" t="s">
        <v>1133</v>
      </c>
      <c r="C5826" s="585" t="s">
        <v>31</v>
      </c>
      <c r="D5826" s="586">
        <v>464832</v>
      </c>
      <c r="E5826" s="587">
        <v>13.385999999999999</v>
      </c>
      <c r="F5826" s="587">
        <f t="shared" si="270"/>
        <v>6222241.1519999998</v>
      </c>
      <c r="G5826" s="588">
        <v>0.98</v>
      </c>
      <c r="H5826" s="586">
        <v>10.1</v>
      </c>
      <c r="I5826" s="587">
        <f t="shared" si="271"/>
        <v>4694803.2</v>
      </c>
      <c r="J5826" s="589">
        <f t="shared" si="272"/>
        <v>1</v>
      </c>
    </row>
    <row r="5827" spans="1:10">
      <c r="A5827" s="584">
        <v>2016</v>
      </c>
      <c r="B5827" s="585" t="s">
        <v>1131</v>
      </c>
      <c r="C5827" s="585" t="s">
        <v>31</v>
      </c>
      <c r="D5827" s="586">
        <v>48346</v>
      </c>
      <c r="E5827" s="587">
        <v>22.271000000000001</v>
      </c>
      <c r="F5827" s="587">
        <f t="shared" ref="F5827:F5890" si="273">E5827*D5827</f>
        <v>1076713.7660000001</v>
      </c>
      <c r="G5827" s="588">
        <v>0.49</v>
      </c>
      <c r="H5827" s="586">
        <v>13</v>
      </c>
      <c r="I5827" s="587">
        <f t="shared" ref="I5827:I5890" si="274">H5827*D5827</f>
        <v>628498</v>
      </c>
      <c r="J5827" s="589">
        <f t="shared" ref="J5827:J5890" si="275">IF(B5827="LIG",1,0)</f>
        <v>0</v>
      </c>
    </row>
    <row r="5828" spans="1:10">
      <c r="A5828" s="584">
        <v>2016</v>
      </c>
      <c r="B5828" s="585" t="s">
        <v>1131</v>
      </c>
      <c r="C5828" s="585" t="s">
        <v>31</v>
      </c>
      <c r="D5828" s="586">
        <v>89489</v>
      </c>
      <c r="E5828" s="587">
        <v>23.065999999999999</v>
      </c>
      <c r="F5828" s="587">
        <f t="shared" si="273"/>
        <v>2064153.274</v>
      </c>
      <c r="G5828" s="588">
        <v>0.99</v>
      </c>
      <c r="H5828" s="586">
        <v>14</v>
      </c>
      <c r="I5828" s="587">
        <f t="shared" si="274"/>
        <v>1252846</v>
      </c>
      <c r="J5828" s="589">
        <f t="shared" si="275"/>
        <v>0</v>
      </c>
    </row>
    <row r="5829" spans="1:10">
      <c r="A5829" s="584">
        <v>2016</v>
      </c>
      <c r="B5829" s="585" t="s">
        <v>1131</v>
      </c>
      <c r="C5829" s="585" t="s">
        <v>31</v>
      </c>
      <c r="D5829" s="586">
        <v>48719</v>
      </c>
      <c r="E5829" s="587">
        <v>22.61</v>
      </c>
      <c r="F5829" s="587">
        <f t="shared" si="273"/>
        <v>1101536.5900000001</v>
      </c>
      <c r="G5829" s="588">
        <v>0.46</v>
      </c>
      <c r="H5829" s="586">
        <v>8.1</v>
      </c>
      <c r="I5829" s="587">
        <f t="shared" si="274"/>
        <v>394623.89999999997</v>
      </c>
      <c r="J5829" s="589">
        <f t="shared" si="275"/>
        <v>0</v>
      </c>
    </row>
    <row r="5830" spans="1:10">
      <c r="A5830" s="584">
        <v>2016</v>
      </c>
      <c r="B5830" s="585" t="s">
        <v>1131</v>
      </c>
      <c r="C5830" s="585" t="s">
        <v>31</v>
      </c>
      <c r="D5830" s="586">
        <v>46063</v>
      </c>
      <c r="E5830" s="587">
        <v>22.323</v>
      </c>
      <c r="F5830" s="587">
        <f t="shared" si="273"/>
        <v>1028264.349</v>
      </c>
      <c r="G5830" s="588">
        <v>0.52</v>
      </c>
      <c r="H5830" s="586">
        <v>13.2</v>
      </c>
      <c r="I5830" s="587">
        <f t="shared" si="274"/>
        <v>608031.6</v>
      </c>
      <c r="J5830" s="589">
        <f t="shared" si="275"/>
        <v>0</v>
      </c>
    </row>
    <row r="5831" spans="1:10">
      <c r="A5831" s="584">
        <v>2016</v>
      </c>
      <c r="B5831" s="585" t="s">
        <v>1131</v>
      </c>
      <c r="C5831" s="585" t="s">
        <v>31</v>
      </c>
      <c r="D5831" s="586">
        <v>158052</v>
      </c>
      <c r="E5831" s="587">
        <v>20.774000000000001</v>
      </c>
      <c r="F5831" s="587">
        <f t="shared" si="273"/>
        <v>3283372.2480000001</v>
      </c>
      <c r="G5831" s="588">
        <v>0.43</v>
      </c>
      <c r="H5831" s="586">
        <v>15.1</v>
      </c>
      <c r="I5831" s="587">
        <f t="shared" si="274"/>
        <v>2386585.1999999997</v>
      </c>
      <c r="J5831" s="589">
        <f t="shared" si="275"/>
        <v>0</v>
      </c>
    </row>
    <row r="5832" spans="1:10">
      <c r="A5832" s="584">
        <v>2016</v>
      </c>
      <c r="B5832" s="585" t="s">
        <v>1127</v>
      </c>
      <c r="C5832" s="585" t="s">
        <v>31</v>
      </c>
      <c r="D5832" s="586">
        <v>84740</v>
      </c>
      <c r="E5832" s="587">
        <v>19.286999999999999</v>
      </c>
      <c r="F5832" s="587">
        <f t="shared" si="273"/>
        <v>1634380.38</v>
      </c>
      <c r="G5832" s="588">
        <v>1</v>
      </c>
      <c r="H5832" s="586">
        <v>9.6999999999999993</v>
      </c>
      <c r="I5832" s="587">
        <f t="shared" si="274"/>
        <v>821977.99999999988</v>
      </c>
      <c r="J5832" s="589">
        <f t="shared" si="275"/>
        <v>0</v>
      </c>
    </row>
    <row r="5833" spans="1:10">
      <c r="A5833" s="584">
        <v>2016</v>
      </c>
      <c r="B5833" s="585" t="s">
        <v>1131</v>
      </c>
      <c r="C5833" s="585" t="s">
        <v>31</v>
      </c>
      <c r="D5833" s="586">
        <v>31577</v>
      </c>
      <c r="E5833" s="587">
        <v>23.08</v>
      </c>
      <c r="F5833" s="587">
        <f t="shared" si="273"/>
        <v>728797.15999999992</v>
      </c>
      <c r="G5833" s="588">
        <v>2.95</v>
      </c>
      <c r="H5833" s="586">
        <v>8.1999999999999993</v>
      </c>
      <c r="I5833" s="587">
        <f t="shared" si="274"/>
        <v>258931.39999999997</v>
      </c>
      <c r="J5833" s="589">
        <f t="shared" si="275"/>
        <v>0</v>
      </c>
    </row>
    <row r="5834" spans="1:10">
      <c r="A5834" s="584">
        <v>2016</v>
      </c>
      <c r="B5834" s="585" t="s">
        <v>1131</v>
      </c>
      <c r="C5834" s="585" t="s">
        <v>31</v>
      </c>
      <c r="D5834" s="586">
        <v>28489</v>
      </c>
      <c r="E5834" s="587">
        <v>22.19</v>
      </c>
      <c r="F5834" s="587">
        <f t="shared" si="273"/>
        <v>632170.91</v>
      </c>
      <c r="G5834" s="588">
        <v>3.12</v>
      </c>
      <c r="H5834" s="586">
        <v>9</v>
      </c>
      <c r="I5834" s="587">
        <f t="shared" si="274"/>
        <v>256401</v>
      </c>
      <c r="J5834" s="589">
        <f t="shared" si="275"/>
        <v>0</v>
      </c>
    </row>
    <row r="5835" spans="1:10">
      <c r="A5835" s="584">
        <v>2016</v>
      </c>
      <c r="B5835" s="585" t="s">
        <v>1131</v>
      </c>
      <c r="C5835" s="585" t="s">
        <v>31</v>
      </c>
      <c r="D5835" s="586">
        <v>22371</v>
      </c>
      <c r="E5835" s="587">
        <v>21.86</v>
      </c>
      <c r="F5835" s="587">
        <f t="shared" si="273"/>
        <v>489030.06</v>
      </c>
      <c r="G5835" s="588">
        <v>3.2</v>
      </c>
      <c r="H5835" s="586">
        <v>7.6</v>
      </c>
      <c r="I5835" s="587">
        <f t="shared" si="274"/>
        <v>170019.6</v>
      </c>
      <c r="J5835" s="589">
        <f t="shared" si="275"/>
        <v>0</v>
      </c>
    </row>
    <row r="5836" spans="1:10">
      <c r="A5836" s="584">
        <v>2016</v>
      </c>
      <c r="B5836" s="585" t="s">
        <v>1127</v>
      </c>
      <c r="C5836" s="585" t="s">
        <v>31</v>
      </c>
      <c r="D5836" s="586">
        <v>97446</v>
      </c>
      <c r="E5836" s="587">
        <v>16.75</v>
      </c>
      <c r="F5836" s="587">
        <f t="shared" si="273"/>
        <v>1632220.5</v>
      </c>
      <c r="G5836" s="588">
        <v>0.31</v>
      </c>
      <c r="H5836" s="586">
        <v>6</v>
      </c>
      <c r="I5836" s="587">
        <f t="shared" si="274"/>
        <v>584676</v>
      </c>
      <c r="J5836" s="589">
        <f t="shared" si="275"/>
        <v>0</v>
      </c>
    </row>
    <row r="5837" spans="1:10">
      <c r="A5837" s="584">
        <v>2016</v>
      </c>
      <c r="B5837" s="585" t="s">
        <v>1127</v>
      </c>
      <c r="C5837" s="585" t="s">
        <v>31</v>
      </c>
      <c r="D5837" s="586">
        <v>65786</v>
      </c>
      <c r="E5837" s="587">
        <v>17.63</v>
      </c>
      <c r="F5837" s="587">
        <f t="shared" si="273"/>
        <v>1159807.18</v>
      </c>
      <c r="G5837" s="588">
        <v>0.19</v>
      </c>
      <c r="H5837" s="586">
        <v>4.2</v>
      </c>
      <c r="I5837" s="587">
        <f t="shared" si="274"/>
        <v>276301.2</v>
      </c>
      <c r="J5837" s="589">
        <f t="shared" si="275"/>
        <v>0</v>
      </c>
    </row>
    <row r="5838" spans="1:10">
      <c r="A5838" s="584">
        <v>2016</v>
      </c>
      <c r="B5838" s="585" t="s">
        <v>1127</v>
      </c>
      <c r="C5838" s="585" t="s">
        <v>31</v>
      </c>
      <c r="D5838" s="586">
        <v>98205</v>
      </c>
      <c r="E5838" s="587">
        <v>18.04</v>
      </c>
      <c r="F5838" s="587">
        <f t="shared" si="273"/>
        <v>1771618.2</v>
      </c>
      <c r="G5838" s="588">
        <v>0.21</v>
      </c>
      <c r="H5838" s="586">
        <v>4.8</v>
      </c>
      <c r="I5838" s="587">
        <f t="shared" si="274"/>
        <v>471384</v>
      </c>
      <c r="J5838" s="589">
        <f t="shared" si="275"/>
        <v>0</v>
      </c>
    </row>
    <row r="5839" spans="1:10">
      <c r="A5839" s="584">
        <v>2016</v>
      </c>
      <c r="B5839" s="585" t="s">
        <v>1127</v>
      </c>
      <c r="C5839" s="585" t="s">
        <v>31</v>
      </c>
      <c r="D5839" s="586">
        <v>65319</v>
      </c>
      <c r="E5839" s="587">
        <v>16.78</v>
      </c>
      <c r="F5839" s="587">
        <f t="shared" si="273"/>
        <v>1096052.82</v>
      </c>
      <c r="G5839" s="588">
        <v>0.3</v>
      </c>
      <c r="H5839" s="586">
        <v>5.8</v>
      </c>
      <c r="I5839" s="587">
        <f t="shared" si="274"/>
        <v>378850.2</v>
      </c>
      <c r="J5839" s="589">
        <f t="shared" si="275"/>
        <v>0</v>
      </c>
    </row>
    <row r="5840" spans="1:10">
      <c r="A5840" s="584">
        <v>2016</v>
      </c>
      <c r="B5840" s="585" t="s">
        <v>1133</v>
      </c>
      <c r="C5840" s="585" t="s">
        <v>31</v>
      </c>
      <c r="D5840" s="586">
        <v>617294</v>
      </c>
      <c r="E5840" s="587">
        <v>12.55</v>
      </c>
      <c r="F5840" s="587">
        <f t="shared" si="273"/>
        <v>7747039.7000000002</v>
      </c>
      <c r="G5840" s="588">
        <v>1.2</v>
      </c>
      <c r="H5840" s="586">
        <v>20.2</v>
      </c>
      <c r="I5840" s="587">
        <f t="shared" si="274"/>
        <v>12469338.799999999</v>
      </c>
      <c r="J5840" s="589">
        <f t="shared" si="275"/>
        <v>1</v>
      </c>
    </row>
    <row r="5841" spans="1:10">
      <c r="A5841" s="584">
        <v>2016</v>
      </c>
      <c r="B5841" s="585" t="s">
        <v>1127</v>
      </c>
      <c r="C5841" s="585" t="s">
        <v>31</v>
      </c>
      <c r="D5841" s="586">
        <v>16395</v>
      </c>
      <c r="E5841" s="587">
        <v>18.12</v>
      </c>
      <c r="F5841" s="587">
        <f t="shared" si="273"/>
        <v>297077.40000000002</v>
      </c>
      <c r="G5841" s="588">
        <v>0.22</v>
      </c>
      <c r="H5841" s="586">
        <v>4.0999999999999996</v>
      </c>
      <c r="I5841" s="587">
        <f t="shared" si="274"/>
        <v>67219.5</v>
      </c>
      <c r="J5841" s="589">
        <f t="shared" si="275"/>
        <v>0</v>
      </c>
    </row>
    <row r="5842" spans="1:10">
      <c r="A5842" s="584">
        <v>2016</v>
      </c>
      <c r="B5842" s="585" t="s">
        <v>1127</v>
      </c>
      <c r="C5842" s="585" t="s">
        <v>31</v>
      </c>
      <c r="D5842" s="586">
        <v>81914</v>
      </c>
      <c r="E5842" s="587">
        <v>17.78</v>
      </c>
      <c r="F5842" s="587">
        <f t="shared" si="273"/>
        <v>1456430.9200000002</v>
      </c>
      <c r="G5842" s="588">
        <v>0.28999999999999998</v>
      </c>
      <c r="H5842" s="586">
        <v>5.2</v>
      </c>
      <c r="I5842" s="587">
        <f t="shared" si="274"/>
        <v>425952.8</v>
      </c>
      <c r="J5842" s="589">
        <f t="shared" si="275"/>
        <v>0</v>
      </c>
    </row>
    <row r="5843" spans="1:10">
      <c r="A5843" s="584">
        <v>2016</v>
      </c>
      <c r="B5843" s="585" t="s">
        <v>1127</v>
      </c>
      <c r="C5843" s="585" t="s">
        <v>31</v>
      </c>
      <c r="D5843" s="586">
        <v>65316</v>
      </c>
      <c r="E5843" s="587">
        <v>17.78</v>
      </c>
      <c r="F5843" s="587">
        <f t="shared" si="273"/>
        <v>1161318.48</v>
      </c>
      <c r="G5843" s="588">
        <v>0.28999999999999998</v>
      </c>
      <c r="H5843" s="586">
        <v>4.8</v>
      </c>
      <c r="I5843" s="587">
        <f t="shared" si="274"/>
        <v>313516.79999999999</v>
      </c>
      <c r="J5843" s="589">
        <f t="shared" si="275"/>
        <v>0</v>
      </c>
    </row>
    <row r="5844" spans="1:10">
      <c r="A5844" s="584">
        <v>2016</v>
      </c>
      <c r="B5844" s="585" t="s">
        <v>1127</v>
      </c>
      <c r="C5844" s="585" t="s">
        <v>31</v>
      </c>
      <c r="D5844" s="586">
        <v>16395</v>
      </c>
      <c r="E5844" s="587">
        <v>17.88</v>
      </c>
      <c r="F5844" s="587">
        <f t="shared" si="273"/>
        <v>293142.59999999998</v>
      </c>
      <c r="G5844" s="588">
        <v>0.28999999999999998</v>
      </c>
      <c r="H5844" s="586">
        <v>5.2</v>
      </c>
      <c r="I5844" s="587">
        <f t="shared" si="274"/>
        <v>85254</v>
      </c>
      <c r="J5844" s="589">
        <f t="shared" si="275"/>
        <v>0</v>
      </c>
    </row>
    <row r="5845" spans="1:10">
      <c r="A5845" s="584">
        <v>2016</v>
      </c>
      <c r="B5845" s="585" t="s">
        <v>1127</v>
      </c>
      <c r="C5845" s="585" t="s">
        <v>31</v>
      </c>
      <c r="D5845" s="586">
        <v>16320</v>
      </c>
      <c r="E5845" s="587">
        <v>17.59</v>
      </c>
      <c r="F5845" s="587">
        <f t="shared" si="273"/>
        <v>287068.79999999999</v>
      </c>
      <c r="G5845" s="588">
        <v>0.18</v>
      </c>
      <c r="H5845" s="586">
        <v>4.4000000000000004</v>
      </c>
      <c r="I5845" s="587">
        <f t="shared" si="274"/>
        <v>71808</v>
      </c>
      <c r="J5845" s="589">
        <f t="shared" si="275"/>
        <v>0</v>
      </c>
    </row>
    <row r="5846" spans="1:10">
      <c r="A5846" s="584">
        <v>2016</v>
      </c>
      <c r="B5846" s="585" t="s">
        <v>1127</v>
      </c>
      <c r="C5846" s="585" t="s">
        <v>31</v>
      </c>
      <c r="D5846" s="586">
        <v>16446</v>
      </c>
      <c r="E5846" s="587">
        <v>17.39</v>
      </c>
      <c r="F5846" s="587">
        <f t="shared" si="273"/>
        <v>285995.94</v>
      </c>
      <c r="G5846" s="588">
        <v>0.18</v>
      </c>
      <c r="H5846" s="586">
        <v>4.2</v>
      </c>
      <c r="I5846" s="587">
        <f t="shared" si="274"/>
        <v>69073.2</v>
      </c>
      <c r="J5846" s="589">
        <f t="shared" si="275"/>
        <v>0</v>
      </c>
    </row>
    <row r="5847" spans="1:10">
      <c r="A5847" s="584">
        <v>2016</v>
      </c>
      <c r="B5847" s="585" t="s">
        <v>1127</v>
      </c>
      <c r="C5847" s="585" t="s">
        <v>31</v>
      </c>
      <c r="D5847" s="586">
        <v>32889</v>
      </c>
      <c r="E5847" s="587">
        <v>17.88</v>
      </c>
      <c r="F5847" s="587">
        <f t="shared" si="273"/>
        <v>588055.31999999995</v>
      </c>
      <c r="G5847" s="588">
        <v>0.23</v>
      </c>
      <c r="H5847" s="586">
        <v>4.9000000000000004</v>
      </c>
      <c r="I5847" s="587">
        <f t="shared" si="274"/>
        <v>161156.1</v>
      </c>
      <c r="J5847" s="589">
        <f t="shared" si="275"/>
        <v>0</v>
      </c>
    </row>
    <row r="5848" spans="1:10">
      <c r="A5848" s="584">
        <v>2016</v>
      </c>
      <c r="B5848" s="585" t="s">
        <v>1131</v>
      </c>
      <c r="C5848" s="585" t="s">
        <v>31</v>
      </c>
      <c r="D5848" s="586">
        <v>87487</v>
      </c>
      <c r="E5848" s="587">
        <v>22.53</v>
      </c>
      <c r="F5848" s="587">
        <f t="shared" si="273"/>
        <v>1971082.11</v>
      </c>
      <c r="G5848" s="588">
        <v>3.71</v>
      </c>
      <c r="H5848" s="586">
        <v>9.6999999999999993</v>
      </c>
      <c r="I5848" s="587">
        <f t="shared" si="274"/>
        <v>848623.89999999991</v>
      </c>
      <c r="J5848" s="589">
        <f t="shared" si="275"/>
        <v>0</v>
      </c>
    </row>
    <row r="5849" spans="1:10">
      <c r="A5849" s="584">
        <v>2016</v>
      </c>
      <c r="B5849" s="585" t="s">
        <v>1131</v>
      </c>
      <c r="C5849" s="585" t="s">
        <v>31</v>
      </c>
      <c r="D5849" s="586">
        <v>39752</v>
      </c>
      <c r="E5849" s="587">
        <v>23.07</v>
      </c>
      <c r="F5849" s="587">
        <f t="shared" si="273"/>
        <v>917078.64</v>
      </c>
      <c r="G5849" s="588">
        <v>3.55</v>
      </c>
      <c r="H5849" s="586">
        <v>8.3000000000000007</v>
      </c>
      <c r="I5849" s="587">
        <f t="shared" si="274"/>
        <v>329941.60000000003</v>
      </c>
      <c r="J5849" s="589">
        <f t="shared" si="275"/>
        <v>0</v>
      </c>
    </row>
    <row r="5850" spans="1:10">
      <c r="A5850" s="584">
        <v>2016</v>
      </c>
      <c r="B5850" s="585" t="s">
        <v>1127</v>
      </c>
      <c r="C5850" s="585" t="s">
        <v>31</v>
      </c>
      <c r="D5850" s="586">
        <v>102760</v>
      </c>
      <c r="E5850" s="587">
        <v>17.695</v>
      </c>
      <c r="F5850" s="587">
        <f t="shared" si="273"/>
        <v>1818338.2</v>
      </c>
      <c r="G5850" s="588">
        <v>0.23</v>
      </c>
      <c r="H5850" s="586">
        <v>5.5</v>
      </c>
      <c r="I5850" s="587">
        <f t="shared" si="274"/>
        <v>565180</v>
      </c>
      <c r="J5850" s="589">
        <f t="shared" si="275"/>
        <v>0</v>
      </c>
    </row>
    <row r="5851" spans="1:10">
      <c r="A5851" s="584">
        <v>2016</v>
      </c>
      <c r="B5851" s="585" t="s">
        <v>1127</v>
      </c>
      <c r="C5851" s="585" t="s">
        <v>31</v>
      </c>
      <c r="D5851" s="586">
        <v>111250</v>
      </c>
      <c r="E5851" s="587">
        <v>17.852</v>
      </c>
      <c r="F5851" s="587">
        <f t="shared" si="273"/>
        <v>1986035</v>
      </c>
      <c r="G5851" s="588">
        <v>0.55000000000000004</v>
      </c>
      <c r="H5851" s="586">
        <v>5.0999999999999996</v>
      </c>
      <c r="I5851" s="587">
        <f t="shared" si="274"/>
        <v>567375</v>
      </c>
      <c r="J5851" s="589">
        <f t="shared" si="275"/>
        <v>0</v>
      </c>
    </row>
    <row r="5852" spans="1:10">
      <c r="A5852" s="584">
        <v>2016</v>
      </c>
      <c r="B5852" s="585" t="s">
        <v>1127</v>
      </c>
      <c r="C5852" s="585" t="s">
        <v>31</v>
      </c>
      <c r="D5852" s="586">
        <v>148535</v>
      </c>
      <c r="E5852" s="587">
        <v>16.681999999999999</v>
      </c>
      <c r="F5852" s="587">
        <f t="shared" si="273"/>
        <v>2477860.8699999996</v>
      </c>
      <c r="G5852" s="588">
        <v>0.31</v>
      </c>
      <c r="H5852" s="586">
        <v>5.2</v>
      </c>
      <c r="I5852" s="587">
        <f t="shared" si="274"/>
        <v>772382</v>
      </c>
      <c r="J5852" s="589">
        <f t="shared" si="275"/>
        <v>0</v>
      </c>
    </row>
    <row r="5853" spans="1:10">
      <c r="A5853" s="584">
        <v>2016</v>
      </c>
      <c r="B5853" s="585" t="s">
        <v>1131</v>
      </c>
      <c r="C5853" s="585" t="s">
        <v>31</v>
      </c>
      <c r="D5853" s="586">
        <v>53370</v>
      </c>
      <c r="E5853" s="587">
        <v>22.97</v>
      </c>
      <c r="F5853" s="587">
        <f t="shared" si="273"/>
        <v>1225908.8999999999</v>
      </c>
      <c r="G5853" s="588">
        <v>2.94</v>
      </c>
      <c r="H5853" s="586">
        <v>8.1</v>
      </c>
      <c r="I5853" s="587">
        <f t="shared" si="274"/>
        <v>432297</v>
      </c>
      <c r="J5853" s="589">
        <f t="shared" si="275"/>
        <v>0</v>
      </c>
    </row>
    <row r="5854" spans="1:10">
      <c r="A5854" s="584">
        <v>2016</v>
      </c>
      <c r="B5854" s="585" t="s">
        <v>1131</v>
      </c>
      <c r="C5854" s="585" t="s">
        <v>31</v>
      </c>
      <c r="D5854" s="586">
        <v>19542</v>
      </c>
      <c r="E5854" s="587">
        <v>22.68</v>
      </c>
      <c r="F5854" s="587">
        <f t="shared" si="273"/>
        <v>443212.56</v>
      </c>
      <c r="G5854" s="588">
        <v>2.6</v>
      </c>
      <c r="H5854" s="586">
        <v>8.3000000000000007</v>
      </c>
      <c r="I5854" s="587">
        <f t="shared" si="274"/>
        <v>162198.6</v>
      </c>
      <c r="J5854" s="589">
        <f t="shared" si="275"/>
        <v>0</v>
      </c>
    </row>
    <row r="5855" spans="1:10">
      <c r="A5855" s="584">
        <v>2016</v>
      </c>
      <c r="B5855" s="585" t="s">
        <v>1131</v>
      </c>
      <c r="C5855" s="585" t="s">
        <v>31</v>
      </c>
      <c r="D5855" s="586">
        <v>37700</v>
      </c>
      <c r="E5855" s="587">
        <v>23.58</v>
      </c>
      <c r="F5855" s="587">
        <f t="shared" si="273"/>
        <v>888965.99999999988</v>
      </c>
      <c r="G5855" s="588">
        <v>2.87</v>
      </c>
      <c r="H5855" s="586">
        <v>8.1999999999999993</v>
      </c>
      <c r="I5855" s="587">
        <f t="shared" si="274"/>
        <v>309140</v>
      </c>
      <c r="J5855" s="589">
        <f t="shared" si="275"/>
        <v>0</v>
      </c>
    </row>
    <row r="5856" spans="1:10">
      <c r="A5856" s="584">
        <v>2016</v>
      </c>
      <c r="B5856" s="585" t="s">
        <v>1133</v>
      </c>
      <c r="C5856" s="585" t="s">
        <v>31</v>
      </c>
      <c r="D5856" s="586">
        <v>177021</v>
      </c>
      <c r="E5856" s="587">
        <v>13.728</v>
      </c>
      <c r="F5856" s="587">
        <f t="shared" si="273"/>
        <v>2430144.2880000002</v>
      </c>
      <c r="G5856" s="588">
        <v>1.01</v>
      </c>
      <c r="H5856" s="586">
        <v>16.100000000000001</v>
      </c>
      <c r="I5856" s="587">
        <f t="shared" si="274"/>
        <v>2850038.1</v>
      </c>
      <c r="J5856" s="589">
        <f t="shared" si="275"/>
        <v>1</v>
      </c>
    </row>
    <row r="5857" spans="1:10">
      <c r="A5857" s="584">
        <v>2016</v>
      </c>
      <c r="B5857" s="585" t="s">
        <v>1131</v>
      </c>
      <c r="C5857" s="585" t="s">
        <v>31</v>
      </c>
      <c r="D5857" s="586">
        <v>26002</v>
      </c>
      <c r="E5857" s="587">
        <v>25.36</v>
      </c>
      <c r="F5857" s="587">
        <f t="shared" si="273"/>
        <v>659410.72</v>
      </c>
      <c r="G5857" s="588">
        <v>0.8</v>
      </c>
      <c r="H5857" s="586">
        <v>9.6</v>
      </c>
      <c r="I5857" s="587">
        <f t="shared" si="274"/>
        <v>249619.19999999998</v>
      </c>
      <c r="J5857" s="589">
        <f t="shared" si="275"/>
        <v>0</v>
      </c>
    </row>
    <row r="5858" spans="1:10">
      <c r="A5858" s="584">
        <v>2016</v>
      </c>
      <c r="B5858" s="585" t="s">
        <v>1131</v>
      </c>
      <c r="C5858" s="585" t="s">
        <v>31</v>
      </c>
      <c r="D5858" s="586">
        <v>25520</v>
      </c>
      <c r="E5858" s="587">
        <v>24.93</v>
      </c>
      <c r="F5858" s="587">
        <f t="shared" si="273"/>
        <v>636213.6</v>
      </c>
      <c r="G5858" s="588">
        <v>0.67</v>
      </c>
      <c r="H5858" s="586">
        <v>12</v>
      </c>
      <c r="I5858" s="587">
        <f t="shared" si="274"/>
        <v>306240</v>
      </c>
      <c r="J5858" s="589">
        <f t="shared" si="275"/>
        <v>0</v>
      </c>
    </row>
    <row r="5859" spans="1:10">
      <c r="A5859" s="584">
        <v>2016</v>
      </c>
      <c r="B5859" s="585" t="s">
        <v>1131</v>
      </c>
      <c r="C5859" s="585" t="s">
        <v>31</v>
      </c>
      <c r="D5859" s="586">
        <v>13040</v>
      </c>
      <c r="E5859" s="587">
        <v>24.67</v>
      </c>
      <c r="F5859" s="587">
        <f t="shared" si="273"/>
        <v>321696.80000000005</v>
      </c>
      <c r="G5859" s="588">
        <v>0.79</v>
      </c>
      <c r="H5859" s="586">
        <v>8.6999999999999993</v>
      </c>
      <c r="I5859" s="587">
        <f t="shared" si="274"/>
        <v>113447.99999999999</v>
      </c>
      <c r="J5859" s="589">
        <f t="shared" si="275"/>
        <v>0</v>
      </c>
    </row>
    <row r="5860" spans="1:10">
      <c r="A5860" s="584">
        <v>2016</v>
      </c>
      <c r="B5860" s="585" t="s">
        <v>1131</v>
      </c>
      <c r="C5860" s="585" t="s">
        <v>31</v>
      </c>
      <c r="D5860" s="586">
        <v>12888</v>
      </c>
      <c r="E5860" s="587">
        <v>25.21</v>
      </c>
      <c r="F5860" s="587">
        <f t="shared" si="273"/>
        <v>324906.48000000004</v>
      </c>
      <c r="G5860" s="588">
        <v>1.0900000000000001</v>
      </c>
      <c r="H5860" s="586">
        <v>8.4</v>
      </c>
      <c r="I5860" s="587">
        <f t="shared" si="274"/>
        <v>108259.20000000001</v>
      </c>
      <c r="J5860" s="589">
        <f t="shared" si="275"/>
        <v>0</v>
      </c>
    </row>
    <row r="5861" spans="1:10">
      <c r="A5861" s="584">
        <v>2016</v>
      </c>
      <c r="B5861" s="585" t="s">
        <v>1131</v>
      </c>
      <c r="C5861" s="585" t="s">
        <v>31</v>
      </c>
      <c r="D5861" s="586">
        <v>49220</v>
      </c>
      <c r="E5861" s="587">
        <v>24.074000000000002</v>
      </c>
      <c r="F5861" s="587">
        <f t="shared" si="273"/>
        <v>1184922.28</v>
      </c>
      <c r="G5861" s="588">
        <v>0.69</v>
      </c>
      <c r="H5861" s="586">
        <v>11.9</v>
      </c>
      <c r="I5861" s="587">
        <f t="shared" si="274"/>
        <v>585718</v>
      </c>
      <c r="J5861" s="589">
        <f t="shared" si="275"/>
        <v>0</v>
      </c>
    </row>
    <row r="5862" spans="1:10">
      <c r="A5862" s="584">
        <v>2016</v>
      </c>
      <c r="B5862" s="585" t="s">
        <v>1131</v>
      </c>
      <c r="C5862" s="585" t="s">
        <v>31</v>
      </c>
      <c r="D5862" s="586">
        <v>10136</v>
      </c>
      <c r="E5862" s="587">
        <v>26.463999999999999</v>
      </c>
      <c r="F5862" s="587">
        <f t="shared" si="273"/>
        <v>268239.10399999999</v>
      </c>
      <c r="G5862" s="588">
        <v>0.84</v>
      </c>
      <c r="H5862" s="586">
        <v>10</v>
      </c>
      <c r="I5862" s="587">
        <f t="shared" si="274"/>
        <v>101360</v>
      </c>
      <c r="J5862" s="589">
        <f t="shared" si="275"/>
        <v>0</v>
      </c>
    </row>
    <row r="5863" spans="1:10">
      <c r="A5863" s="584">
        <v>2016</v>
      </c>
      <c r="B5863" s="585" t="s">
        <v>1131</v>
      </c>
      <c r="C5863" s="585" t="s">
        <v>31</v>
      </c>
      <c r="D5863" s="586">
        <v>11834</v>
      </c>
      <c r="E5863" s="587">
        <v>24.661999999999999</v>
      </c>
      <c r="F5863" s="587">
        <f t="shared" si="273"/>
        <v>291850.10800000001</v>
      </c>
      <c r="G5863" s="588">
        <v>0.67</v>
      </c>
      <c r="H5863" s="586">
        <v>10.8</v>
      </c>
      <c r="I5863" s="587">
        <f t="shared" si="274"/>
        <v>127807.20000000001</v>
      </c>
      <c r="J5863" s="589">
        <f t="shared" si="275"/>
        <v>0</v>
      </c>
    </row>
    <row r="5864" spans="1:10">
      <c r="A5864" s="584">
        <v>2016</v>
      </c>
      <c r="B5864" s="585" t="s">
        <v>1131</v>
      </c>
      <c r="C5864" s="585" t="s">
        <v>31</v>
      </c>
      <c r="D5864" s="586">
        <v>22115</v>
      </c>
      <c r="E5864" s="587">
        <v>25.381</v>
      </c>
      <c r="F5864" s="587">
        <f t="shared" si="273"/>
        <v>561300.81500000006</v>
      </c>
      <c r="G5864" s="588">
        <v>0.86</v>
      </c>
      <c r="H5864" s="586">
        <v>9.1999999999999993</v>
      </c>
      <c r="I5864" s="587">
        <f t="shared" si="274"/>
        <v>203457.99999999997</v>
      </c>
      <c r="J5864" s="589">
        <f t="shared" si="275"/>
        <v>0</v>
      </c>
    </row>
    <row r="5865" spans="1:10">
      <c r="A5865" s="584">
        <v>2016</v>
      </c>
      <c r="B5865" s="585" t="s">
        <v>1131</v>
      </c>
      <c r="C5865" s="585" t="s">
        <v>31</v>
      </c>
      <c r="D5865" s="586">
        <v>23697</v>
      </c>
      <c r="E5865" s="587">
        <v>24.861999999999998</v>
      </c>
      <c r="F5865" s="587">
        <f t="shared" si="273"/>
        <v>589154.81400000001</v>
      </c>
      <c r="G5865" s="588">
        <v>0.89</v>
      </c>
      <c r="H5865" s="586">
        <v>11.3</v>
      </c>
      <c r="I5865" s="587">
        <f t="shared" si="274"/>
        <v>267776.10000000003</v>
      </c>
      <c r="J5865" s="589">
        <f t="shared" si="275"/>
        <v>0</v>
      </c>
    </row>
    <row r="5866" spans="1:10">
      <c r="A5866" s="584">
        <v>2016</v>
      </c>
      <c r="B5866" s="585" t="s">
        <v>1131</v>
      </c>
      <c r="C5866" s="585" t="s">
        <v>31</v>
      </c>
      <c r="D5866" s="586">
        <v>11549</v>
      </c>
      <c r="E5866" s="587">
        <v>25.731999999999999</v>
      </c>
      <c r="F5866" s="587">
        <f t="shared" si="273"/>
        <v>297178.86800000002</v>
      </c>
      <c r="G5866" s="588">
        <v>0.75</v>
      </c>
      <c r="H5866" s="586">
        <v>9.1999999999999993</v>
      </c>
      <c r="I5866" s="587">
        <f t="shared" si="274"/>
        <v>106250.79999999999</v>
      </c>
      <c r="J5866" s="589">
        <f t="shared" si="275"/>
        <v>0</v>
      </c>
    </row>
    <row r="5867" spans="1:10">
      <c r="A5867" s="584">
        <v>2016</v>
      </c>
      <c r="B5867" s="585" t="s">
        <v>1131</v>
      </c>
      <c r="C5867" s="585" t="s">
        <v>31</v>
      </c>
      <c r="D5867" s="586">
        <v>24024</v>
      </c>
      <c r="E5867" s="587">
        <v>24.277000000000001</v>
      </c>
      <c r="F5867" s="587">
        <f t="shared" si="273"/>
        <v>583230.64800000004</v>
      </c>
      <c r="G5867" s="588">
        <v>0.76</v>
      </c>
      <c r="H5867" s="586">
        <v>12.4</v>
      </c>
      <c r="I5867" s="587">
        <f t="shared" si="274"/>
        <v>297897.60000000003</v>
      </c>
      <c r="J5867" s="589">
        <f t="shared" si="275"/>
        <v>0</v>
      </c>
    </row>
    <row r="5868" spans="1:10">
      <c r="A5868" s="584">
        <v>2016</v>
      </c>
      <c r="B5868" s="585" t="s">
        <v>1127</v>
      </c>
      <c r="C5868" s="585" t="s">
        <v>31</v>
      </c>
      <c r="D5868" s="586">
        <v>53044</v>
      </c>
      <c r="E5868" s="587">
        <v>17.93</v>
      </c>
      <c r="F5868" s="587">
        <f t="shared" si="273"/>
        <v>951078.92</v>
      </c>
      <c r="G5868" s="588">
        <v>0.23</v>
      </c>
      <c r="H5868" s="586">
        <v>5.3</v>
      </c>
      <c r="I5868" s="587">
        <f t="shared" si="274"/>
        <v>281133.2</v>
      </c>
      <c r="J5868" s="589">
        <f t="shared" si="275"/>
        <v>0</v>
      </c>
    </row>
    <row r="5869" spans="1:10">
      <c r="A5869" s="584">
        <v>2016</v>
      </c>
      <c r="B5869" s="585" t="s">
        <v>1127</v>
      </c>
      <c r="C5869" s="585" t="s">
        <v>31</v>
      </c>
      <c r="D5869" s="586">
        <v>17747</v>
      </c>
      <c r="E5869" s="587">
        <v>18.149999999999999</v>
      </c>
      <c r="F5869" s="587">
        <f t="shared" si="273"/>
        <v>322108.05</v>
      </c>
      <c r="G5869" s="588">
        <v>0.25</v>
      </c>
      <c r="H5869" s="586">
        <v>4.7</v>
      </c>
      <c r="I5869" s="587">
        <f t="shared" si="274"/>
        <v>83410.900000000009</v>
      </c>
      <c r="J5869" s="589">
        <f t="shared" si="275"/>
        <v>0</v>
      </c>
    </row>
    <row r="5870" spans="1:10">
      <c r="A5870" s="584">
        <v>2016</v>
      </c>
      <c r="B5870" s="585" t="s">
        <v>1127</v>
      </c>
      <c r="C5870" s="585" t="s">
        <v>31</v>
      </c>
      <c r="D5870" s="586">
        <v>17757</v>
      </c>
      <c r="E5870" s="587">
        <v>17.73</v>
      </c>
      <c r="F5870" s="587">
        <f t="shared" si="273"/>
        <v>314831.61</v>
      </c>
      <c r="G5870" s="588">
        <v>0.18</v>
      </c>
      <c r="H5870" s="586">
        <v>4.5</v>
      </c>
      <c r="I5870" s="587">
        <f t="shared" si="274"/>
        <v>79906.5</v>
      </c>
      <c r="J5870" s="589">
        <f t="shared" si="275"/>
        <v>0</v>
      </c>
    </row>
    <row r="5871" spans="1:10">
      <c r="A5871" s="584">
        <v>2016</v>
      </c>
      <c r="B5871" s="585" t="s">
        <v>1127</v>
      </c>
      <c r="C5871" s="585" t="s">
        <v>31</v>
      </c>
      <c r="D5871" s="586">
        <v>17756</v>
      </c>
      <c r="E5871" s="587">
        <v>17.420000000000002</v>
      </c>
      <c r="F5871" s="587">
        <f t="shared" si="273"/>
        <v>309309.52</v>
      </c>
      <c r="G5871" s="588">
        <v>0.24</v>
      </c>
      <c r="H5871" s="586">
        <v>4.3</v>
      </c>
      <c r="I5871" s="587">
        <f t="shared" si="274"/>
        <v>76350.8</v>
      </c>
      <c r="J5871" s="589">
        <f t="shared" si="275"/>
        <v>0</v>
      </c>
    </row>
    <row r="5872" spans="1:10">
      <c r="A5872" s="584">
        <v>2016</v>
      </c>
      <c r="B5872" s="585" t="s">
        <v>1127</v>
      </c>
      <c r="C5872" s="585" t="s">
        <v>31</v>
      </c>
      <c r="D5872" s="586">
        <v>17773</v>
      </c>
      <c r="E5872" s="587">
        <v>17.760000000000002</v>
      </c>
      <c r="F5872" s="587">
        <f t="shared" si="273"/>
        <v>315648.48000000004</v>
      </c>
      <c r="G5872" s="588">
        <v>0.22</v>
      </c>
      <c r="H5872" s="586">
        <v>4.5</v>
      </c>
      <c r="I5872" s="587">
        <f t="shared" si="274"/>
        <v>79978.5</v>
      </c>
      <c r="J5872" s="589">
        <f t="shared" si="275"/>
        <v>0</v>
      </c>
    </row>
    <row r="5873" spans="1:10">
      <c r="A5873" s="584">
        <v>2016</v>
      </c>
      <c r="B5873" s="585" t="s">
        <v>1127</v>
      </c>
      <c r="C5873" s="585" t="s">
        <v>31</v>
      </c>
      <c r="D5873" s="586">
        <v>35452</v>
      </c>
      <c r="E5873" s="587">
        <v>17.87</v>
      </c>
      <c r="F5873" s="587">
        <f t="shared" si="273"/>
        <v>633527.24</v>
      </c>
      <c r="G5873" s="588">
        <v>0.23</v>
      </c>
      <c r="H5873" s="586">
        <v>4.8</v>
      </c>
      <c r="I5873" s="587">
        <f t="shared" si="274"/>
        <v>170169.60000000001</v>
      </c>
      <c r="J5873" s="589">
        <f t="shared" si="275"/>
        <v>0</v>
      </c>
    </row>
    <row r="5874" spans="1:10">
      <c r="A5874" s="584">
        <v>2016</v>
      </c>
      <c r="B5874" s="585" t="s">
        <v>1127</v>
      </c>
      <c r="C5874" s="585" t="s">
        <v>31</v>
      </c>
      <c r="D5874" s="586">
        <v>17771</v>
      </c>
      <c r="E5874" s="587">
        <v>17.75</v>
      </c>
      <c r="F5874" s="587">
        <f t="shared" si="273"/>
        <v>315435.25</v>
      </c>
      <c r="G5874" s="588">
        <v>0.23</v>
      </c>
      <c r="H5874" s="586">
        <v>6.1</v>
      </c>
      <c r="I5874" s="587">
        <f t="shared" si="274"/>
        <v>108403.09999999999</v>
      </c>
      <c r="J5874" s="589">
        <f t="shared" si="275"/>
        <v>0</v>
      </c>
    </row>
    <row r="5875" spans="1:10">
      <c r="A5875" s="584">
        <v>2016</v>
      </c>
      <c r="B5875" s="585" t="s">
        <v>1131</v>
      </c>
      <c r="C5875" s="585" t="s">
        <v>31</v>
      </c>
      <c r="D5875" s="586">
        <v>8243</v>
      </c>
      <c r="E5875" s="587">
        <v>25.844000000000001</v>
      </c>
      <c r="F5875" s="587">
        <f t="shared" si="273"/>
        <v>213032.092</v>
      </c>
      <c r="G5875" s="588">
        <v>1.1499999999999999</v>
      </c>
      <c r="H5875" s="586">
        <v>9.1</v>
      </c>
      <c r="I5875" s="587">
        <f t="shared" si="274"/>
        <v>75011.3</v>
      </c>
      <c r="J5875" s="589">
        <f t="shared" si="275"/>
        <v>0</v>
      </c>
    </row>
    <row r="5876" spans="1:10">
      <c r="A5876" s="584">
        <v>2016</v>
      </c>
      <c r="B5876" s="585" t="s">
        <v>1131</v>
      </c>
      <c r="C5876" s="585" t="s">
        <v>31</v>
      </c>
      <c r="D5876" s="586">
        <v>8056</v>
      </c>
      <c r="E5876" s="587">
        <v>26.076000000000001</v>
      </c>
      <c r="F5876" s="587">
        <f t="shared" si="273"/>
        <v>210068.25599999999</v>
      </c>
      <c r="G5876" s="588">
        <v>0.84</v>
      </c>
      <c r="H5876" s="586">
        <v>8.6</v>
      </c>
      <c r="I5876" s="587">
        <f t="shared" si="274"/>
        <v>69281.599999999991</v>
      </c>
      <c r="J5876" s="589">
        <f t="shared" si="275"/>
        <v>0</v>
      </c>
    </row>
    <row r="5877" spans="1:10">
      <c r="A5877" s="584">
        <v>2016</v>
      </c>
      <c r="B5877" s="585" t="s">
        <v>1131</v>
      </c>
      <c r="C5877" s="585" t="s">
        <v>31</v>
      </c>
      <c r="D5877" s="586">
        <v>136248</v>
      </c>
      <c r="E5877" s="587">
        <v>18.600000000000001</v>
      </c>
      <c r="F5877" s="587">
        <f t="shared" si="273"/>
        <v>2534212.8000000003</v>
      </c>
      <c r="G5877" s="588">
        <v>0.7</v>
      </c>
      <c r="H5877" s="586">
        <v>15.4</v>
      </c>
      <c r="I5877" s="587">
        <f t="shared" si="274"/>
        <v>2098219.2000000002</v>
      </c>
      <c r="J5877" s="589">
        <f t="shared" si="275"/>
        <v>0</v>
      </c>
    </row>
    <row r="5878" spans="1:10">
      <c r="A5878" s="584">
        <v>2016</v>
      </c>
      <c r="B5878" s="585" t="s">
        <v>1133</v>
      </c>
      <c r="C5878" s="585" t="s">
        <v>31</v>
      </c>
      <c r="D5878" s="586">
        <v>366123</v>
      </c>
      <c r="E5878" s="587">
        <v>13.108000000000001</v>
      </c>
      <c r="F5878" s="587">
        <f t="shared" si="273"/>
        <v>4799140.284</v>
      </c>
      <c r="G5878" s="588">
        <v>0.72</v>
      </c>
      <c r="H5878" s="586">
        <v>14.71</v>
      </c>
      <c r="I5878" s="587">
        <f t="shared" si="274"/>
        <v>5385669.3300000001</v>
      </c>
      <c r="J5878" s="589">
        <f t="shared" si="275"/>
        <v>1</v>
      </c>
    </row>
    <row r="5879" spans="1:10">
      <c r="A5879" s="584">
        <v>2016</v>
      </c>
      <c r="B5879" s="585" t="s">
        <v>1127</v>
      </c>
      <c r="C5879" s="585" t="s">
        <v>31</v>
      </c>
      <c r="D5879" s="586">
        <v>66906</v>
      </c>
      <c r="E5879" s="587">
        <v>16.792000000000002</v>
      </c>
      <c r="F5879" s="587">
        <f t="shared" si="273"/>
        <v>1123485.5520000001</v>
      </c>
      <c r="G5879" s="588">
        <v>0.32</v>
      </c>
      <c r="H5879" s="586">
        <v>6.1</v>
      </c>
      <c r="I5879" s="587">
        <f t="shared" si="274"/>
        <v>408126.6</v>
      </c>
      <c r="J5879" s="589">
        <f t="shared" si="275"/>
        <v>0</v>
      </c>
    </row>
    <row r="5880" spans="1:10">
      <c r="A5880" s="584">
        <v>2016</v>
      </c>
      <c r="B5880" s="585" t="s">
        <v>1127</v>
      </c>
      <c r="C5880" s="585" t="s">
        <v>31</v>
      </c>
      <c r="D5880" s="586">
        <v>13913</v>
      </c>
      <c r="E5880" s="587">
        <v>17.597999999999999</v>
      </c>
      <c r="F5880" s="587">
        <f t="shared" si="273"/>
        <v>244840.97399999999</v>
      </c>
      <c r="G5880" s="588">
        <v>0.28999999999999998</v>
      </c>
      <c r="H5880" s="586">
        <v>5.6</v>
      </c>
      <c r="I5880" s="587">
        <f t="shared" si="274"/>
        <v>77912.799999999988</v>
      </c>
      <c r="J5880" s="589">
        <f t="shared" si="275"/>
        <v>0</v>
      </c>
    </row>
    <row r="5881" spans="1:10">
      <c r="A5881" s="584">
        <v>2016</v>
      </c>
      <c r="B5881" s="585" t="s">
        <v>1127</v>
      </c>
      <c r="C5881" s="585" t="s">
        <v>31</v>
      </c>
      <c r="D5881" s="586">
        <v>13811</v>
      </c>
      <c r="E5881" s="587">
        <v>17.858000000000001</v>
      </c>
      <c r="F5881" s="587">
        <f t="shared" si="273"/>
        <v>246636.83800000002</v>
      </c>
      <c r="G5881" s="588">
        <v>0.19</v>
      </c>
      <c r="H5881" s="586">
        <v>4.7</v>
      </c>
      <c r="I5881" s="587">
        <f t="shared" si="274"/>
        <v>64911.700000000004</v>
      </c>
      <c r="J5881" s="589">
        <f t="shared" si="275"/>
        <v>0</v>
      </c>
    </row>
    <row r="5882" spans="1:10">
      <c r="A5882" s="584">
        <v>2016</v>
      </c>
      <c r="B5882" s="585" t="s">
        <v>1127</v>
      </c>
      <c r="C5882" s="585" t="s">
        <v>31</v>
      </c>
      <c r="D5882" s="586">
        <v>27567</v>
      </c>
      <c r="E5882" s="587">
        <v>17.617999999999999</v>
      </c>
      <c r="F5882" s="587">
        <f t="shared" si="273"/>
        <v>485675.40599999996</v>
      </c>
      <c r="G5882" s="588">
        <v>0.32</v>
      </c>
      <c r="H5882" s="586">
        <v>5.3</v>
      </c>
      <c r="I5882" s="587">
        <f t="shared" si="274"/>
        <v>146105.1</v>
      </c>
      <c r="J5882" s="589">
        <f t="shared" si="275"/>
        <v>0</v>
      </c>
    </row>
    <row r="5883" spans="1:10">
      <c r="A5883" s="584">
        <v>2016</v>
      </c>
      <c r="B5883" s="585" t="s">
        <v>1127</v>
      </c>
      <c r="C5883" s="585" t="s">
        <v>31</v>
      </c>
      <c r="D5883" s="586">
        <v>41950</v>
      </c>
      <c r="E5883" s="587">
        <v>17.866</v>
      </c>
      <c r="F5883" s="587">
        <f t="shared" si="273"/>
        <v>749478.7</v>
      </c>
      <c r="G5883" s="588">
        <v>0.19</v>
      </c>
      <c r="H5883" s="586">
        <v>5.4</v>
      </c>
      <c r="I5883" s="587">
        <f t="shared" si="274"/>
        <v>226530.00000000003</v>
      </c>
      <c r="J5883" s="589">
        <f t="shared" si="275"/>
        <v>0</v>
      </c>
    </row>
    <row r="5884" spans="1:10">
      <c r="A5884" s="584">
        <v>2016</v>
      </c>
      <c r="B5884" s="585" t="s">
        <v>1127</v>
      </c>
      <c r="C5884" s="585" t="s">
        <v>31</v>
      </c>
      <c r="D5884" s="586">
        <v>97624</v>
      </c>
      <c r="E5884" s="587">
        <v>17.916</v>
      </c>
      <c r="F5884" s="587">
        <f t="shared" si="273"/>
        <v>1749031.584</v>
      </c>
      <c r="G5884" s="588">
        <v>0.28000000000000003</v>
      </c>
      <c r="H5884" s="586">
        <v>5.2</v>
      </c>
      <c r="I5884" s="587">
        <f t="shared" si="274"/>
        <v>507644.8</v>
      </c>
      <c r="J5884" s="589">
        <f t="shared" si="275"/>
        <v>0</v>
      </c>
    </row>
    <row r="5885" spans="1:10">
      <c r="A5885" s="584">
        <v>2016</v>
      </c>
      <c r="B5885" s="585" t="s">
        <v>1127</v>
      </c>
      <c r="C5885" s="585" t="s">
        <v>31</v>
      </c>
      <c r="D5885" s="586">
        <v>69692</v>
      </c>
      <c r="E5885" s="587">
        <v>16.808</v>
      </c>
      <c r="F5885" s="587">
        <f t="shared" si="273"/>
        <v>1171383.1359999999</v>
      </c>
      <c r="G5885" s="588">
        <v>0.31</v>
      </c>
      <c r="H5885" s="586">
        <v>5.8</v>
      </c>
      <c r="I5885" s="587">
        <f t="shared" si="274"/>
        <v>404213.6</v>
      </c>
      <c r="J5885" s="589">
        <f t="shared" si="275"/>
        <v>0</v>
      </c>
    </row>
    <row r="5886" spans="1:10">
      <c r="A5886" s="584">
        <v>2016</v>
      </c>
      <c r="B5886" s="585" t="s">
        <v>1131</v>
      </c>
      <c r="C5886" s="585" t="s">
        <v>31</v>
      </c>
      <c r="D5886" s="586">
        <v>80929</v>
      </c>
      <c r="E5886" s="587">
        <v>24.013999999999999</v>
      </c>
      <c r="F5886" s="587">
        <f t="shared" si="273"/>
        <v>1943429.0060000001</v>
      </c>
      <c r="G5886" s="588">
        <v>0.79</v>
      </c>
      <c r="H5886" s="586">
        <v>12.4</v>
      </c>
      <c r="I5886" s="587">
        <f t="shared" si="274"/>
        <v>1003519.6</v>
      </c>
      <c r="J5886" s="589">
        <f t="shared" si="275"/>
        <v>0</v>
      </c>
    </row>
    <row r="5887" spans="1:10">
      <c r="A5887" s="584">
        <v>2016</v>
      </c>
      <c r="B5887" s="585" t="s">
        <v>1131</v>
      </c>
      <c r="C5887" s="585" t="s">
        <v>31</v>
      </c>
      <c r="D5887" s="586">
        <v>12033</v>
      </c>
      <c r="E5887" s="587">
        <v>24.16</v>
      </c>
      <c r="F5887" s="587">
        <f t="shared" si="273"/>
        <v>290717.28000000003</v>
      </c>
      <c r="G5887" s="588">
        <v>0.9</v>
      </c>
      <c r="H5887" s="586">
        <v>9.4</v>
      </c>
      <c r="I5887" s="587">
        <f t="shared" si="274"/>
        <v>113110.2</v>
      </c>
      <c r="J5887" s="589">
        <f t="shared" si="275"/>
        <v>0</v>
      </c>
    </row>
    <row r="5888" spans="1:10">
      <c r="A5888" s="584">
        <v>2016</v>
      </c>
      <c r="B5888" s="585" t="s">
        <v>1131</v>
      </c>
      <c r="C5888" s="585" t="s">
        <v>31</v>
      </c>
      <c r="D5888" s="586">
        <v>12429</v>
      </c>
      <c r="E5888" s="587">
        <v>25.7</v>
      </c>
      <c r="F5888" s="587">
        <f t="shared" si="273"/>
        <v>319425.3</v>
      </c>
      <c r="G5888" s="588">
        <v>0.8</v>
      </c>
      <c r="H5888" s="586">
        <v>7.5</v>
      </c>
      <c r="I5888" s="587">
        <f t="shared" si="274"/>
        <v>93217.5</v>
      </c>
      <c r="J5888" s="589">
        <f t="shared" si="275"/>
        <v>0</v>
      </c>
    </row>
    <row r="5889" spans="1:10">
      <c r="A5889" s="584">
        <v>2016</v>
      </c>
      <c r="B5889" s="585" t="s">
        <v>1131</v>
      </c>
      <c r="C5889" s="585" t="s">
        <v>31</v>
      </c>
      <c r="D5889" s="586">
        <v>10883</v>
      </c>
      <c r="E5889" s="587">
        <v>24.763999999999999</v>
      </c>
      <c r="F5889" s="587">
        <f t="shared" si="273"/>
        <v>269506.61199999996</v>
      </c>
      <c r="G5889" s="588">
        <v>0.6</v>
      </c>
      <c r="H5889" s="586">
        <v>9.6</v>
      </c>
      <c r="I5889" s="587">
        <f t="shared" si="274"/>
        <v>104476.8</v>
      </c>
      <c r="J5889" s="589">
        <f t="shared" si="275"/>
        <v>0</v>
      </c>
    </row>
    <row r="5890" spans="1:10">
      <c r="A5890" s="584">
        <v>2016</v>
      </c>
      <c r="B5890" s="585" t="s">
        <v>1131</v>
      </c>
      <c r="C5890" s="585" t="s">
        <v>31</v>
      </c>
      <c r="D5890" s="586">
        <v>11980</v>
      </c>
      <c r="E5890" s="587">
        <v>26.388000000000002</v>
      </c>
      <c r="F5890" s="587">
        <f t="shared" si="273"/>
        <v>316128.24000000005</v>
      </c>
      <c r="G5890" s="588">
        <v>2.66</v>
      </c>
      <c r="H5890" s="586">
        <v>8.1999999999999993</v>
      </c>
      <c r="I5890" s="587">
        <f t="shared" si="274"/>
        <v>98235.999999999985</v>
      </c>
      <c r="J5890" s="589">
        <f t="shared" si="275"/>
        <v>0</v>
      </c>
    </row>
    <row r="5891" spans="1:10">
      <c r="A5891" s="584">
        <v>2016</v>
      </c>
      <c r="B5891" s="585" t="s">
        <v>1131</v>
      </c>
      <c r="C5891" s="585" t="s">
        <v>31</v>
      </c>
      <c r="D5891" s="586">
        <v>46131</v>
      </c>
      <c r="E5891" s="587">
        <v>26.19</v>
      </c>
      <c r="F5891" s="587">
        <f t="shared" ref="F5891:F5954" si="276">E5891*D5891</f>
        <v>1208170.8900000001</v>
      </c>
      <c r="G5891" s="588">
        <v>2.52</v>
      </c>
      <c r="H5891" s="586">
        <v>8.1999999999999993</v>
      </c>
      <c r="I5891" s="587">
        <f t="shared" ref="I5891:I5954" si="277">H5891*D5891</f>
        <v>378274.19999999995</v>
      </c>
      <c r="J5891" s="589">
        <f t="shared" ref="J5891:J5954" si="278">IF(B5891="LIG",1,0)</f>
        <v>0</v>
      </c>
    </row>
    <row r="5892" spans="1:10">
      <c r="A5892" s="584">
        <v>2016</v>
      </c>
      <c r="B5892" s="585" t="s">
        <v>1131</v>
      </c>
      <c r="C5892" s="585" t="s">
        <v>31</v>
      </c>
      <c r="D5892" s="586">
        <v>35426</v>
      </c>
      <c r="E5892" s="587">
        <v>23.88</v>
      </c>
      <c r="F5892" s="587">
        <f t="shared" si="276"/>
        <v>845972.88</v>
      </c>
      <c r="G5892" s="588">
        <v>0.8</v>
      </c>
      <c r="H5892" s="586">
        <v>13.3</v>
      </c>
      <c r="I5892" s="587">
        <f t="shared" si="277"/>
        <v>471165.80000000005</v>
      </c>
      <c r="J5892" s="589">
        <f t="shared" si="278"/>
        <v>0</v>
      </c>
    </row>
    <row r="5893" spans="1:10">
      <c r="A5893" s="584">
        <v>2016</v>
      </c>
      <c r="B5893" s="585" t="s">
        <v>1131</v>
      </c>
      <c r="C5893" s="585" t="s">
        <v>31</v>
      </c>
      <c r="D5893" s="586">
        <v>72242</v>
      </c>
      <c r="E5893" s="587">
        <v>24.007999999999999</v>
      </c>
      <c r="F5893" s="587">
        <f t="shared" si="276"/>
        <v>1734385.936</v>
      </c>
      <c r="G5893" s="588">
        <v>0.72</v>
      </c>
      <c r="H5893" s="586">
        <v>12.3</v>
      </c>
      <c r="I5893" s="587">
        <f t="shared" si="277"/>
        <v>888576.60000000009</v>
      </c>
      <c r="J5893" s="589">
        <f t="shared" si="278"/>
        <v>0</v>
      </c>
    </row>
    <row r="5894" spans="1:10">
      <c r="A5894" s="584">
        <v>2016</v>
      </c>
      <c r="B5894" s="585" t="s">
        <v>1131</v>
      </c>
      <c r="C5894" s="585" t="s">
        <v>31</v>
      </c>
      <c r="D5894" s="586">
        <v>10903</v>
      </c>
      <c r="E5894" s="587">
        <v>24.19</v>
      </c>
      <c r="F5894" s="587">
        <f t="shared" si="276"/>
        <v>263743.57</v>
      </c>
      <c r="G5894" s="588">
        <v>0.81</v>
      </c>
      <c r="H5894" s="586">
        <v>12</v>
      </c>
      <c r="I5894" s="587">
        <f t="shared" si="277"/>
        <v>130836</v>
      </c>
      <c r="J5894" s="589">
        <f t="shared" si="278"/>
        <v>0</v>
      </c>
    </row>
    <row r="5895" spans="1:10">
      <c r="A5895" s="584">
        <v>2016</v>
      </c>
      <c r="B5895" s="585" t="s">
        <v>1127</v>
      </c>
      <c r="C5895" s="585" t="s">
        <v>31</v>
      </c>
      <c r="D5895" s="586">
        <v>129387</v>
      </c>
      <c r="E5895" s="587">
        <v>19.03</v>
      </c>
      <c r="F5895" s="587">
        <f t="shared" si="276"/>
        <v>2462234.6100000003</v>
      </c>
      <c r="G5895" s="588">
        <v>0.44</v>
      </c>
      <c r="H5895" s="586">
        <v>10.4</v>
      </c>
      <c r="I5895" s="587">
        <f t="shared" si="277"/>
        <v>1345624.8</v>
      </c>
      <c r="J5895" s="589">
        <f t="shared" si="278"/>
        <v>0</v>
      </c>
    </row>
    <row r="5896" spans="1:10">
      <c r="A5896" s="584">
        <v>2016</v>
      </c>
      <c r="B5896" s="585" t="s">
        <v>1127</v>
      </c>
      <c r="C5896" s="585" t="s">
        <v>31</v>
      </c>
      <c r="D5896" s="586">
        <v>459036</v>
      </c>
      <c r="E5896" s="587">
        <v>18.065999999999999</v>
      </c>
      <c r="F5896" s="587">
        <f t="shared" si="276"/>
        <v>8292944.3759999992</v>
      </c>
      <c r="G5896" s="588">
        <v>0.55000000000000004</v>
      </c>
      <c r="H5896" s="586">
        <v>11.3</v>
      </c>
      <c r="I5896" s="587">
        <f t="shared" si="277"/>
        <v>5187106.8000000007</v>
      </c>
      <c r="J5896" s="589">
        <f t="shared" si="278"/>
        <v>0</v>
      </c>
    </row>
    <row r="5897" spans="1:10">
      <c r="A5897" s="584">
        <v>2016</v>
      </c>
      <c r="B5897" s="585" t="s">
        <v>1127</v>
      </c>
      <c r="C5897" s="585" t="s">
        <v>31</v>
      </c>
      <c r="D5897" s="586">
        <v>81023</v>
      </c>
      <c r="E5897" s="587">
        <v>18.065999999999999</v>
      </c>
      <c r="F5897" s="587">
        <f t="shared" si="276"/>
        <v>1463761.5179999999</v>
      </c>
      <c r="G5897" s="588">
        <v>0.55000000000000004</v>
      </c>
      <c r="H5897" s="586">
        <v>11.3</v>
      </c>
      <c r="I5897" s="587">
        <f t="shared" si="277"/>
        <v>915559.9</v>
      </c>
      <c r="J5897" s="589">
        <f t="shared" si="278"/>
        <v>0</v>
      </c>
    </row>
    <row r="5898" spans="1:10">
      <c r="A5898" s="584">
        <v>2016</v>
      </c>
      <c r="B5898" s="585" t="s">
        <v>1131</v>
      </c>
      <c r="C5898" s="585" t="s">
        <v>31</v>
      </c>
      <c r="D5898" s="586">
        <v>40656</v>
      </c>
      <c r="E5898" s="587">
        <v>23.917999999999999</v>
      </c>
      <c r="F5898" s="587">
        <f t="shared" si="276"/>
        <v>972410.20799999998</v>
      </c>
      <c r="G5898" s="588">
        <v>0.64</v>
      </c>
      <c r="H5898" s="586">
        <v>11.9</v>
      </c>
      <c r="I5898" s="587">
        <f t="shared" si="277"/>
        <v>483806.4</v>
      </c>
      <c r="J5898" s="589">
        <f t="shared" si="278"/>
        <v>0</v>
      </c>
    </row>
    <row r="5899" spans="1:10">
      <c r="A5899" s="584">
        <v>2016</v>
      </c>
      <c r="B5899" s="585" t="s">
        <v>1131</v>
      </c>
      <c r="C5899" s="585" t="s">
        <v>31</v>
      </c>
      <c r="D5899" s="586">
        <v>121597</v>
      </c>
      <c r="E5899" s="587">
        <v>21.375</v>
      </c>
      <c r="F5899" s="587">
        <f t="shared" si="276"/>
        <v>2599135.875</v>
      </c>
      <c r="G5899" s="588">
        <v>0.44</v>
      </c>
      <c r="H5899" s="586">
        <v>12.8</v>
      </c>
      <c r="I5899" s="587">
        <f t="shared" si="277"/>
        <v>1556441.6</v>
      </c>
      <c r="J5899" s="589">
        <f t="shared" si="278"/>
        <v>0</v>
      </c>
    </row>
    <row r="5900" spans="1:10">
      <c r="A5900" s="584">
        <v>2016</v>
      </c>
      <c r="B5900" s="585" t="s">
        <v>1131</v>
      </c>
      <c r="C5900" s="585" t="s">
        <v>31</v>
      </c>
      <c r="D5900" s="586">
        <v>41</v>
      </c>
      <c r="E5900" s="587">
        <v>23.11</v>
      </c>
      <c r="F5900" s="587">
        <f t="shared" si="276"/>
        <v>947.51</v>
      </c>
      <c r="G5900" s="588">
        <v>0.49</v>
      </c>
      <c r="H5900" s="586">
        <v>10.5</v>
      </c>
      <c r="I5900" s="587">
        <f t="shared" si="277"/>
        <v>430.5</v>
      </c>
      <c r="J5900" s="589">
        <f t="shared" si="278"/>
        <v>0</v>
      </c>
    </row>
    <row r="5901" spans="1:10">
      <c r="A5901" s="584">
        <v>2016</v>
      </c>
      <c r="B5901" s="585" t="s">
        <v>1131</v>
      </c>
      <c r="C5901" s="585" t="s">
        <v>31</v>
      </c>
      <c r="D5901" s="586">
        <v>32682</v>
      </c>
      <c r="E5901" s="587">
        <v>23.966000000000001</v>
      </c>
      <c r="F5901" s="587">
        <f t="shared" si="276"/>
        <v>783256.81200000003</v>
      </c>
      <c r="G5901" s="588">
        <v>0.64</v>
      </c>
      <c r="H5901" s="586">
        <v>11.8</v>
      </c>
      <c r="I5901" s="587">
        <f t="shared" si="277"/>
        <v>385647.60000000003</v>
      </c>
      <c r="J5901" s="589">
        <f t="shared" si="278"/>
        <v>0</v>
      </c>
    </row>
    <row r="5902" spans="1:10">
      <c r="A5902" s="584">
        <v>2016</v>
      </c>
      <c r="B5902" s="585" t="s">
        <v>1131</v>
      </c>
      <c r="C5902" s="585" t="s">
        <v>31</v>
      </c>
      <c r="D5902" s="586">
        <v>38654</v>
      </c>
      <c r="E5902" s="587">
        <v>24.26</v>
      </c>
      <c r="F5902" s="587">
        <f t="shared" si="276"/>
        <v>937746.04</v>
      </c>
      <c r="G5902" s="588">
        <v>1.05</v>
      </c>
      <c r="H5902" s="586">
        <v>11</v>
      </c>
      <c r="I5902" s="587">
        <f t="shared" si="277"/>
        <v>425194</v>
      </c>
      <c r="J5902" s="589">
        <f t="shared" si="278"/>
        <v>0</v>
      </c>
    </row>
    <row r="5903" spans="1:10">
      <c r="A5903" s="584">
        <v>2016</v>
      </c>
      <c r="B5903" s="585" t="s">
        <v>1131</v>
      </c>
      <c r="C5903" s="585" t="s">
        <v>31</v>
      </c>
      <c r="D5903" s="586">
        <v>22421</v>
      </c>
      <c r="E5903" s="587">
        <v>24.457999999999998</v>
      </c>
      <c r="F5903" s="587">
        <f t="shared" si="276"/>
        <v>548372.81799999997</v>
      </c>
      <c r="G5903" s="588">
        <v>3.14</v>
      </c>
      <c r="H5903" s="586">
        <v>10.11</v>
      </c>
      <c r="I5903" s="587">
        <f t="shared" si="277"/>
        <v>226676.31</v>
      </c>
      <c r="J5903" s="589">
        <f t="shared" si="278"/>
        <v>0</v>
      </c>
    </row>
    <row r="5904" spans="1:10">
      <c r="A5904" s="584">
        <v>2016</v>
      </c>
      <c r="B5904" s="585" t="s">
        <v>1131</v>
      </c>
      <c r="C5904" s="585" t="s">
        <v>31</v>
      </c>
      <c r="D5904" s="586">
        <v>11721</v>
      </c>
      <c r="E5904" s="587">
        <v>25.988</v>
      </c>
      <c r="F5904" s="587">
        <f t="shared" si="276"/>
        <v>304605.348</v>
      </c>
      <c r="G5904" s="588">
        <v>2.73</v>
      </c>
      <c r="H5904" s="586">
        <v>7.64</v>
      </c>
      <c r="I5904" s="587">
        <f t="shared" si="277"/>
        <v>89548.44</v>
      </c>
      <c r="J5904" s="589">
        <f t="shared" si="278"/>
        <v>0</v>
      </c>
    </row>
    <row r="5905" spans="1:10">
      <c r="A5905" s="584">
        <v>2016</v>
      </c>
      <c r="B5905" s="585" t="s">
        <v>1131</v>
      </c>
      <c r="C5905" s="585" t="s">
        <v>31</v>
      </c>
      <c r="D5905" s="586">
        <v>22421</v>
      </c>
      <c r="E5905" s="587">
        <v>24.457999999999998</v>
      </c>
      <c r="F5905" s="587">
        <f t="shared" si="276"/>
        <v>548372.81799999997</v>
      </c>
      <c r="G5905" s="588">
        <v>3.14</v>
      </c>
      <c r="H5905" s="586">
        <v>10.11</v>
      </c>
      <c r="I5905" s="587">
        <f t="shared" si="277"/>
        <v>226676.31</v>
      </c>
      <c r="J5905" s="589">
        <f t="shared" si="278"/>
        <v>0</v>
      </c>
    </row>
    <row r="5906" spans="1:10">
      <c r="A5906" s="584">
        <v>2016</v>
      </c>
      <c r="B5906" s="585" t="s">
        <v>1131</v>
      </c>
      <c r="C5906" s="585" t="s">
        <v>31</v>
      </c>
      <c r="D5906" s="586">
        <v>272188</v>
      </c>
      <c r="E5906" s="587">
        <v>25.001999999999999</v>
      </c>
      <c r="F5906" s="587">
        <f t="shared" si="276"/>
        <v>6805244.3760000002</v>
      </c>
      <c r="G5906" s="588">
        <v>3.97</v>
      </c>
      <c r="H5906" s="586">
        <v>9.33</v>
      </c>
      <c r="I5906" s="587">
        <f t="shared" si="277"/>
        <v>2539514.04</v>
      </c>
      <c r="J5906" s="589">
        <f t="shared" si="278"/>
        <v>0</v>
      </c>
    </row>
    <row r="5907" spans="1:10">
      <c r="A5907" s="584">
        <v>2016</v>
      </c>
      <c r="B5907" s="585" t="s">
        <v>1131</v>
      </c>
      <c r="C5907" s="585" t="s">
        <v>31</v>
      </c>
      <c r="D5907" s="586">
        <v>3613</v>
      </c>
      <c r="E5907" s="587">
        <v>25.181999999999999</v>
      </c>
      <c r="F5907" s="587">
        <f t="shared" si="276"/>
        <v>90982.565999999992</v>
      </c>
      <c r="G5907" s="588">
        <v>3.22</v>
      </c>
      <c r="H5907" s="586">
        <v>9.36</v>
      </c>
      <c r="I5907" s="587">
        <f t="shared" si="277"/>
        <v>33817.68</v>
      </c>
      <c r="J5907" s="589">
        <f t="shared" si="278"/>
        <v>0</v>
      </c>
    </row>
    <row r="5908" spans="1:10">
      <c r="A5908" s="584">
        <v>2016</v>
      </c>
      <c r="B5908" s="585" t="s">
        <v>1131</v>
      </c>
      <c r="C5908" s="585" t="s">
        <v>31</v>
      </c>
      <c r="D5908" s="586">
        <v>53684</v>
      </c>
      <c r="E5908" s="587">
        <v>25.088000000000001</v>
      </c>
      <c r="F5908" s="587">
        <f t="shared" si="276"/>
        <v>1346824.192</v>
      </c>
      <c r="G5908" s="588">
        <v>3.33</v>
      </c>
      <c r="H5908" s="586">
        <v>9.3699999999999992</v>
      </c>
      <c r="I5908" s="587">
        <f t="shared" si="277"/>
        <v>503019.07999999996</v>
      </c>
      <c r="J5908" s="589">
        <f t="shared" si="278"/>
        <v>0</v>
      </c>
    </row>
    <row r="5909" spans="1:10">
      <c r="A5909" s="584">
        <v>2016</v>
      </c>
      <c r="B5909" s="585" t="s">
        <v>1131</v>
      </c>
      <c r="C5909" s="585" t="s">
        <v>31</v>
      </c>
      <c r="D5909" s="586">
        <v>57456</v>
      </c>
      <c r="E5909" s="587">
        <v>26.138000000000002</v>
      </c>
      <c r="F5909" s="587">
        <f t="shared" si="276"/>
        <v>1501784.9280000001</v>
      </c>
      <c r="G5909" s="588">
        <v>2.81</v>
      </c>
      <c r="H5909" s="586">
        <v>7.67</v>
      </c>
      <c r="I5909" s="587">
        <f t="shared" si="277"/>
        <v>440687.52</v>
      </c>
      <c r="J5909" s="589">
        <f t="shared" si="278"/>
        <v>0</v>
      </c>
    </row>
    <row r="5910" spans="1:10">
      <c r="A5910" s="584">
        <v>2016</v>
      </c>
      <c r="B5910" s="585" t="s">
        <v>1127</v>
      </c>
      <c r="C5910" s="585" t="s">
        <v>31</v>
      </c>
      <c r="D5910" s="586">
        <v>14051</v>
      </c>
      <c r="E5910" s="587">
        <v>17.882000000000001</v>
      </c>
      <c r="F5910" s="587">
        <f t="shared" si="276"/>
        <v>251259.98200000002</v>
      </c>
      <c r="G5910" s="588">
        <v>0.18</v>
      </c>
      <c r="H5910" s="586">
        <v>5.2</v>
      </c>
      <c r="I5910" s="587">
        <f t="shared" si="277"/>
        <v>73065.2</v>
      </c>
      <c r="J5910" s="589">
        <f t="shared" si="278"/>
        <v>0</v>
      </c>
    </row>
    <row r="5911" spans="1:10">
      <c r="A5911" s="584">
        <v>2016</v>
      </c>
      <c r="B5911" s="585" t="s">
        <v>1127</v>
      </c>
      <c r="C5911" s="585" t="s">
        <v>31</v>
      </c>
      <c r="D5911" s="586">
        <v>13563</v>
      </c>
      <c r="E5911" s="587">
        <v>17.36</v>
      </c>
      <c r="F5911" s="587">
        <f t="shared" si="276"/>
        <v>235453.68</v>
      </c>
      <c r="G5911" s="588">
        <v>0.19</v>
      </c>
      <c r="H5911" s="586">
        <v>4.4000000000000004</v>
      </c>
      <c r="I5911" s="587">
        <f t="shared" si="277"/>
        <v>59677.200000000004</v>
      </c>
      <c r="J5911" s="589">
        <f t="shared" si="278"/>
        <v>0</v>
      </c>
    </row>
    <row r="5912" spans="1:10">
      <c r="A5912" s="584">
        <v>2016</v>
      </c>
      <c r="B5912" s="585" t="s">
        <v>1127</v>
      </c>
      <c r="C5912" s="585" t="s">
        <v>31</v>
      </c>
      <c r="D5912" s="586">
        <v>14138</v>
      </c>
      <c r="E5912" s="587">
        <v>17.774000000000001</v>
      </c>
      <c r="F5912" s="587">
        <f t="shared" si="276"/>
        <v>251288.81200000001</v>
      </c>
      <c r="G5912" s="588">
        <v>0.18</v>
      </c>
      <c r="H5912" s="586">
        <v>4.4000000000000004</v>
      </c>
      <c r="I5912" s="587">
        <f t="shared" si="277"/>
        <v>62207.200000000004</v>
      </c>
      <c r="J5912" s="589">
        <f t="shared" si="278"/>
        <v>0</v>
      </c>
    </row>
    <row r="5913" spans="1:10">
      <c r="A5913" s="584">
        <v>2016</v>
      </c>
      <c r="B5913" s="585" t="s">
        <v>1127</v>
      </c>
      <c r="C5913" s="585" t="s">
        <v>31</v>
      </c>
      <c r="D5913" s="586">
        <v>13577</v>
      </c>
      <c r="E5913" s="587">
        <v>17.594000000000001</v>
      </c>
      <c r="F5913" s="587">
        <f t="shared" si="276"/>
        <v>238873.73800000001</v>
      </c>
      <c r="G5913" s="588">
        <v>0.2</v>
      </c>
      <c r="H5913" s="586">
        <v>7</v>
      </c>
      <c r="I5913" s="587">
        <f t="shared" si="277"/>
        <v>95039</v>
      </c>
      <c r="J5913" s="589">
        <f t="shared" si="278"/>
        <v>0</v>
      </c>
    </row>
    <row r="5914" spans="1:10">
      <c r="A5914" s="584">
        <v>2016</v>
      </c>
      <c r="B5914" s="585" t="s">
        <v>1133</v>
      </c>
      <c r="C5914" s="585" t="s">
        <v>31</v>
      </c>
      <c r="D5914" s="586">
        <v>226974</v>
      </c>
      <c r="E5914" s="587">
        <v>13.507999999999999</v>
      </c>
      <c r="F5914" s="587">
        <f t="shared" si="276"/>
        <v>3065964.7919999999</v>
      </c>
      <c r="G5914" s="588">
        <v>0.8</v>
      </c>
      <c r="H5914" s="586">
        <v>9.1</v>
      </c>
      <c r="I5914" s="587">
        <f t="shared" si="277"/>
        <v>2065463.4</v>
      </c>
      <c r="J5914" s="589">
        <f t="shared" si="278"/>
        <v>1</v>
      </c>
    </row>
    <row r="5915" spans="1:10">
      <c r="A5915" s="584">
        <v>2016</v>
      </c>
      <c r="B5915" s="585" t="s">
        <v>1127</v>
      </c>
      <c r="C5915" s="585" t="s">
        <v>31</v>
      </c>
      <c r="D5915" s="586">
        <v>119868</v>
      </c>
      <c r="E5915" s="587">
        <v>17.77</v>
      </c>
      <c r="F5915" s="587">
        <f t="shared" si="276"/>
        <v>2130054.36</v>
      </c>
      <c r="G5915" s="588">
        <v>0.19</v>
      </c>
      <c r="H5915" s="586">
        <v>4.3</v>
      </c>
      <c r="I5915" s="587">
        <f t="shared" si="277"/>
        <v>515432.39999999997</v>
      </c>
      <c r="J5915" s="589">
        <f t="shared" si="278"/>
        <v>0</v>
      </c>
    </row>
    <row r="5916" spans="1:10">
      <c r="A5916" s="584">
        <v>2016</v>
      </c>
      <c r="B5916" s="585" t="s">
        <v>1127</v>
      </c>
      <c r="C5916" s="585" t="s">
        <v>31</v>
      </c>
      <c r="D5916" s="586">
        <v>297811</v>
      </c>
      <c r="E5916" s="587">
        <v>18.36</v>
      </c>
      <c r="F5916" s="587">
        <f t="shared" si="276"/>
        <v>5467809.96</v>
      </c>
      <c r="G5916" s="588">
        <v>1</v>
      </c>
      <c r="H5916" s="586">
        <v>16.399999999999999</v>
      </c>
      <c r="I5916" s="587">
        <f t="shared" si="277"/>
        <v>4884100.3999999994</v>
      </c>
      <c r="J5916" s="589">
        <f t="shared" si="278"/>
        <v>0</v>
      </c>
    </row>
    <row r="5917" spans="1:10">
      <c r="A5917" s="584">
        <v>2016</v>
      </c>
      <c r="B5917" s="585" t="s">
        <v>1127</v>
      </c>
      <c r="C5917" s="585" t="s">
        <v>31</v>
      </c>
      <c r="D5917" s="586">
        <v>90516</v>
      </c>
      <c r="E5917" s="587">
        <v>17.57</v>
      </c>
      <c r="F5917" s="587">
        <f t="shared" si="276"/>
        <v>1590366.12</v>
      </c>
      <c r="G5917" s="588">
        <v>0.19</v>
      </c>
      <c r="H5917" s="586">
        <v>4.5999999999999996</v>
      </c>
      <c r="I5917" s="587">
        <f t="shared" si="277"/>
        <v>416373.6</v>
      </c>
      <c r="J5917" s="589">
        <f t="shared" si="278"/>
        <v>0</v>
      </c>
    </row>
    <row r="5918" spans="1:10">
      <c r="A5918" s="584">
        <v>2016</v>
      </c>
      <c r="B5918" s="585" t="s">
        <v>1131</v>
      </c>
      <c r="C5918" s="585" t="s">
        <v>31</v>
      </c>
      <c r="D5918" s="586">
        <v>80462</v>
      </c>
      <c r="E5918" s="587">
        <v>26.17</v>
      </c>
      <c r="F5918" s="587">
        <f t="shared" si="276"/>
        <v>2105690.54</v>
      </c>
      <c r="G5918" s="588">
        <v>2.84</v>
      </c>
      <c r="H5918" s="586">
        <v>7.6</v>
      </c>
      <c r="I5918" s="587">
        <f t="shared" si="277"/>
        <v>611511.19999999995</v>
      </c>
      <c r="J5918" s="589">
        <f t="shared" si="278"/>
        <v>0</v>
      </c>
    </row>
    <row r="5919" spans="1:10">
      <c r="A5919" s="584">
        <v>2016</v>
      </c>
      <c r="B5919" s="585" t="s">
        <v>1131</v>
      </c>
      <c r="C5919" s="585" t="s">
        <v>31</v>
      </c>
      <c r="D5919" s="586">
        <v>16841</v>
      </c>
      <c r="E5919" s="587">
        <v>25.28</v>
      </c>
      <c r="F5919" s="587">
        <f t="shared" si="276"/>
        <v>425740.48000000004</v>
      </c>
      <c r="G5919" s="588">
        <v>2.4700000000000002</v>
      </c>
      <c r="H5919" s="586">
        <v>8.8000000000000007</v>
      </c>
      <c r="I5919" s="587">
        <f t="shared" si="277"/>
        <v>148200.80000000002</v>
      </c>
      <c r="J5919" s="589">
        <f t="shared" si="278"/>
        <v>0</v>
      </c>
    </row>
    <row r="5920" spans="1:10">
      <c r="A5920" s="584">
        <v>2016</v>
      </c>
      <c r="B5920" s="585" t="s">
        <v>1131</v>
      </c>
      <c r="C5920" s="585" t="s">
        <v>31</v>
      </c>
      <c r="D5920" s="586">
        <v>36329</v>
      </c>
      <c r="E5920" s="587">
        <v>23.81</v>
      </c>
      <c r="F5920" s="587">
        <f t="shared" si="276"/>
        <v>864993.49</v>
      </c>
      <c r="G5920" s="588">
        <v>0.97</v>
      </c>
      <c r="H5920" s="586">
        <v>13.4</v>
      </c>
      <c r="I5920" s="587">
        <f t="shared" si="277"/>
        <v>486808.60000000003</v>
      </c>
      <c r="J5920" s="589">
        <f t="shared" si="278"/>
        <v>0</v>
      </c>
    </row>
    <row r="5921" spans="1:10">
      <c r="A5921" s="584">
        <v>2016</v>
      </c>
      <c r="B5921" s="585" t="s">
        <v>1131</v>
      </c>
      <c r="C5921" s="585" t="s">
        <v>31</v>
      </c>
      <c r="D5921" s="586">
        <v>24328</v>
      </c>
      <c r="E5921" s="587">
        <v>23.41</v>
      </c>
      <c r="F5921" s="587">
        <f t="shared" si="276"/>
        <v>569518.48</v>
      </c>
      <c r="G5921" s="588">
        <v>2.72</v>
      </c>
      <c r="H5921" s="586">
        <v>8.1</v>
      </c>
      <c r="I5921" s="587">
        <f t="shared" si="277"/>
        <v>197056.8</v>
      </c>
      <c r="J5921" s="589">
        <f t="shared" si="278"/>
        <v>0</v>
      </c>
    </row>
    <row r="5922" spans="1:10">
      <c r="A5922" s="584">
        <v>2016</v>
      </c>
      <c r="B5922" s="585" t="s">
        <v>1131</v>
      </c>
      <c r="C5922" s="585" t="s">
        <v>31</v>
      </c>
      <c r="D5922" s="586">
        <v>25657</v>
      </c>
      <c r="E5922" s="587">
        <v>22.536000000000001</v>
      </c>
      <c r="F5922" s="587">
        <f t="shared" si="276"/>
        <v>578206.152</v>
      </c>
      <c r="G5922" s="588">
        <v>2.98</v>
      </c>
      <c r="H5922" s="586">
        <v>8.4</v>
      </c>
      <c r="I5922" s="587">
        <f t="shared" si="277"/>
        <v>215518.80000000002</v>
      </c>
      <c r="J5922" s="589">
        <f t="shared" si="278"/>
        <v>0</v>
      </c>
    </row>
    <row r="5923" spans="1:10">
      <c r="A5923" s="584">
        <v>2016</v>
      </c>
      <c r="B5923" s="585" t="s">
        <v>1131</v>
      </c>
      <c r="C5923" s="585" t="s">
        <v>31</v>
      </c>
      <c r="D5923" s="586">
        <v>30274</v>
      </c>
      <c r="E5923" s="587">
        <v>22.686</v>
      </c>
      <c r="F5923" s="587">
        <f t="shared" si="276"/>
        <v>686795.96400000004</v>
      </c>
      <c r="G5923" s="588">
        <v>2.96</v>
      </c>
      <c r="H5923" s="586">
        <v>8.3000000000000007</v>
      </c>
      <c r="I5923" s="587">
        <f t="shared" si="277"/>
        <v>251274.2</v>
      </c>
      <c r="J5923" s="589">
        <f t="shared" si="278"/>
        <v>0</v>
      </c>
    </row>
    <row r="5924" spans="1:10">
      <c r="A5924" s="584">
        <v>2016</v>
      </c>
      <c r="B5924" s="585" t="s">
        <v>1131</v>
      </c>
      <c r="C5924" s="585" t="s">
        <v>31</v>
      </c>
      <c r="D5924" s="586">
        <v>105524</v>
      </c>
      <c r="E5924" s="587">
        <v>22.942</v>
      </c>
      <c r="F5924" s="587">
        <f t="shared" si="276"/>
        <v>2420931.608</v>
      </c>
      <c r="G5924" s="588">
        <v>2.98</v>
      </c>
      <c r="H5924" s="586">
        <v>8.1</v>
      </c>
      <c r="I5924" s="587">
        <f t="shared" si="277"/>
        <v>854744.39999999991</v>
      </c>
      <c r="J5924" s="589">
        <f t="shared" si="278"/>
        <v>0</v>
      </c>
    </row>
    <row r="5925" spans="1:10">
      <c r="A5925" s="584">
        <v>2016</v>
      </c>
      <c r="B5925" s="585" t="s">
        <v>1131</v>
      </c>
      <c r="C5925" s="585" t="s">
        <v>31</v>
      </c>
      <c r="D5925" s="586">
        <v>40123</v>
      </c>
      <c r="E5925" s="587">
        <v>23.754000000000001</v>
      </c>
      <c r="F5925" s="587">
        <f t="shared" si="276"/>
        <v>953081.74200000009</v>
      </c>
      <c r="G5925" s="588">
        <v>2.46</v>
      </c>
      <c r="H5925" s="586">
        <v>8.9</v>
      </c>
      <c r="I5925" s="587">
        <f t="shared" si="277"/>
        <v>357094.7</v>
      </c>
      <c r="J5925" s="589">
        <f t="shared" si="278"/>
        <v>0</v>
      </c>
    </row>
    <row r="5926" spans="1:10">
      <c r="A5926" s="584">
        <v>2016</v>
      </c>
      <c r="B5926" s="585" t="s">
        <v>1131</v>
      </c>
      <c r="C5926" s="585" t="s">
        <v>31</v>
      </c>
      <c r="D5926" s="586">
        <v>38575</v>
      </c>
      <c r="E5926" s="587">
        <v>22.452000000000002</v>
      </c>
      <c r="F5926" s="587">
        <f t="shared" si="276"/>
        <v>866085.9</v>
      </c>
      <c r="G5926" s="588">
        <v>3.04</v>
      </c>
      <c r="H5926" s="586">
        <v>8.8000000000000007</v>
      </c>
      <c r="I5926" s="587">
        <f t="shared" si="277"/>
        <v>339460</v>
      </c>
      <c r="J5926" s="589">
        <f t="shared" si="278"/>
        <v>0</v>
      </c>
    </row>
    <row r="5927" spans="1:10">
      <c r="A5927" s="584">
        <v>2016</v>
      </c>
      <c r="B5927" s="585" t="s">
        <v>1131</v>
      </c>
      <c r="C5927" s="585" t="s">
        <v>31</v>
      </c>
      <c r="D5927" s="586">
        <v>32523</v>
      </c>
      <c r="E5927" s="587">
        <v>22.36</v>
      </c>
      <c r="F5927" s="587">
        <f t="shared" si="276"/>
        <v>727214.28</v>
      </c>
      <c r="G5927" s="588">
        <v>3.24</v>
      </c>
      <c r="H5927" s="586">
        <v>7.7</v>
      </c>
      <c r="I5927" s="587">
        <f t="shared" si="277"/>
        <v>250427.1</v>
      </c>
      <c r="J5927" s="589">
        <f t="shared" si="278"/>
        <v>0</v>
      </c>
    </row>
    <row r="5928" spans="1:10">
      <c r="A5928" s="584">
        <v>2016</v>
      </c>
      <c r="B5928" s="585" t="s">
        <v>1131</v>
      </c>
      <c r="C5928" s="585" t="s">
        <v>31</v>
      </c>
      <c r="D5928" s="586">
        <v>26249</v>
      </c>
      <c r="E5928" s="587">
        <v>23.414000000000001</v>
      </c>
      <c r="F5928" s="587">
        <f t="shared" si="276"/>
        <v>614594.08600000001</v>
      </c>
      <c r="G5928" s="588">
        <v>2.44</v>
      </c>
      <c r="H5928" s="586">
        <v>8.1999999999999993</v>
      </c>
      <c r="I5928" s="587">
        <f t="shared" si="277"/>
        <v>215241.8</v>
      </c>
      <c r="J5928" s="589">
        <f t="shared" si="278"/>
        <v>0</v>
      </c>
    </row>
    <row r="5929" spans="1:10">
      <c r="A5929" s="584">
        <v>2016</v>
      </c>
      <c r="B5929" s="585" t="s">
        <v>1131</v>
      </c>
      <c r="C5929" s="585" t="s">
        <v>31</v>
      </c>
      <c r="D5929" s="586">
        <v>77488</v>
      </c>
      <c r="E5929" s="587">
        <v>22.462</v>
      </c>
      <c r="F5929" s="587">
        <f t="shared" si="276"/>
        <v>1740535.456</v>
      </c>
      <c r="G5929" s="588">
        <v>3.07</v>
      </c>
      <c r="H5929" s="586">
        <v>8.8000000000000007</v>
      </c>
      <c r="I5929" s="587">
        <f t="shared" si="277"/>
        <v>681894.40000000002</v>
      </c>
      <c r="J5929" s="589">
        <f t="shared" si="278"/>
        <v>0</v>
      </c>
    </row>
    <row r="5930" spans="1:10">
      <c r="A5930" s="584">
        <v>2016</v>
      </c>
      <c r="B5930" s="585" t="s">
        <v>1131</v>
      </c>
      <c r="C5930" s="585" t="s">
        <v>31</v>
      </c>
      <c r="D5930" s="586">
        <v>3542</v>
      </c>
      <c r="E5930" s="587">
        <v>24.242000000000001</v>
      </c>
      <c r="F5930" s="587">
        <f t="shared" si="276"/>
        <v>85865.164000000004</v>
      </c>
      <c r="G5930" s="588">
        <v>2.5499999999999998</v>
      </c>
      <c r="H5930" s="586">
        <v>8.4</v>
      </c>
      <c r="I5930" s="587">
        <f t="shared" si="277"/>
        <v>29752.800000000003</v>
      </c>
      <c r="J5930" s="589">
        <f t="shared" si="278"/>
        <v>0</v>
      </c>
    </row>
    <row r="5931" spans="1:10">
      <c r="A5931" s="584">
        <v>2016</v>
      </c>
      <c r="B5931" s="585" t="s">
        <v>1127</v>
      </c>
      <c r="C5931" s="585" t="s">
        <v>31</v>
      </c>
      <c r="D5931" s="586">
        <v>15772</v>
      </c>
      <c r="E5931" s="587">
        <v>17.614000000000001</v>
      </c>
      <c r="F5931" s="587">
        <f t="shared" si="276"/>
        <v>277808.00800000003</v>
      </c>
      <c r="G5931" s="588">
        <v>0.26</v>
      </c>
      <c r="H5931" s="586">
        <v>5.3</v>
      </c>
      <c r="I5931" s="587">
        <f t="shared" si="277"/>
        <v>83591.599999999991</v>
      </c>
      <c r="J5931" s="589">
        <f t="shared" si="278"/>
        <v>0</v>
      </c>
    </row>
    <row r="5932" spans="1:10">
      <c r="A5932" s="584">
        <v>2016</v>
      </c>
      <c r="B5932" s="585" t="s">
        <v>1127</v>
      </c>
      <c r="C5932" s="585" t="s">
        <v>31</v>
      </c>
      <c r="D5932" s="586">
        <v>15889</v>
      </c>
      <c r="E5932" s="587">
        <v>18.11</v>
      </c>
      <c r="F5932" s="587">
        <f t="shared" si="276"/>
        <v>287749.78999999998</v>
      </c>
      <c r="G5932" s="588">
        <v>0.21</v>
      </c>
      <c r="H5932" s="586">
        <v>4.9000000000000004</v>
      </c>
      <c r="I5932" s="587">
        <f t="shared" si="277"/>
        <v>77856.100000000006</v>
      </c>
      <c r="J5932" s="589">
        <f t="shared" si="278"/>
        <v>0</v>
      </c>
    </row>
    <row r="5933" spans="1:10">
      <c r="A5933" s="584">
        <v>2016</v>
      </c>
      <c r="B5933" s="585" t="s">
        <v>1127</v>
      </c>
      <c r="C5933" s="585" t="s">
        <v>31</v>
      </c>
      <c r="D5933" s="586">
        <v>314201</v>
      </c>
      <c r="E5933" s="587">
        <v>17.603999999999999</v>
      </c>
      <c r="F5933" s="587">
        <f t="shared" si="276"/>
        <v>5531194.4040000001</v>
      </c>
      <c r="G5933" s="588">
        <v>0.19</v>
      </c>
      <c r="H5933" s="586">
        <v>4.4000000000000004</v>
      </c>
      <c r="I5933" s="587">
        <f t="shared" si="277"/>
        <v>1382484.4000000001</v>
      </c>
      <c r="J5933" s="589">
        <f t="shared" si="278"/>
        <v>0</v>
      </c>
    </row>
    <row r="5934" spans="1:10">
      <c r="A5934" s="584">
        <v>2016</v>
      </c>
      <c r="B5934" s="585" t="s">
        <v>1127</v>
      </c>
      <c r="C5934" s="585" t="s">
        <v>31</v>
      </c>
      <c r="D5934" s="586">
        <v>16016</v>
      </c>
      <c r="E5934" s="587">
        <v>17.664000000000001</v>
      </c>
      <c r="F5934" s="587">
        <f t="shared" si="276"/>
        <v>282906.62400000001</v>
      </c>
      <c r="G5934" s="588">
        <v>0.2</v>
      </c>
      <c r="H5934" s="586">
        <v>5.8</v>
      </c>
      <c r="I5934" s="587">
        <f t="shared" si="277"/>
        <v>92892.800000000003</v>
      </c>
      <c r="J5934" s="589">
        <f t="shared" si="278"/>
        <v>0</v>
      </c>
    </row>
    <row r="5935" spans="1:10">
      <c r="A5935" s="584">
        <v>2016</v>
      </c>
      <c r="B5935" s="585" t="s">
        <v>1131</v>
      </c>
      <c r="C5935" s="585" t="s">
        <v>31</v>
      </c>
      <c r="D5935" s="586">
        <v>168354</v>
      </c>
      <c r="E5935" s="587">
        <v>25.116</v>
      </c>
      <c r="F5935" s="587">
        <f t="shared" si="276"/>
        <v>4228379.0640000002</v>
      </c>
      <c r="G5935" s="588">
        <v>3.15</v>
      </c>
      <c r="H5935" s="586">
        <v>6.6</v>
      </c>
      <c r="I5935" s="587">
        <f t="shared" si="277"/>
        <v>1111136.3999999999</v>
      </c>
      <c r="J5935" s="589">
        <f t="shared" si="278"/>
        <v>0</v>
      </c>
    </row>
    <row r="5936" spans="1:10">
      <c r="A5936" s="584">
        <v>2016</v>
      </c>
      <c r="B5936" s="585" t="s">
        <v>1127</v>
      </c>
      <c r="C5936" s="585" t="s">
        <v>31</v>
      </c>
      <c r="D5936" s="586">
        <v>15935</v>
      </c>
      <c r="E5936" s="587">
        <v>18.11</v>
      </c>
      <c r="F5936" s="587">
        <f t="shared" si="276"/>
        <v>288582.84999999998</v>
      </c>
      <c r="G5936" s="588">
        <v>0.21</v>
      </c>
      <c r="H5936" s="586">
        <v>4.9000000000000004</v>
      </c>
      <c r="I5936" s="587">
        <f t="shared" si="277"/>
        <v>78081.5</v>
      </c>
      <c r="J5936" s="589">
        <f t="shared" si="278"/>
        <v>0</v>
      </c>
    </row>
    <row r="5937" spans="1:10">
      <c r="A5937" s="584">
        <v>2016</v>
      </c>
      <c r="B5937" s="585" t="s">
        <v>1127</v>
      </c>
      <c r="C5937" s="585" t="s">
        <v>31</v>
      </c>
      <c r="D5937" s="586">
        <v>87351</v>
      </c>
      <c r="E5937" s="587">
        <v>18.713999999999999</v>
      </c>
      <c r="F5937" s="587">
        <f t="shared" si="276"/>
        <v>1634686.6139999998</v>
      </c>
      <c r="G5937" s="588">
        <v>0.33</v>
      </c>
      <c r="H5937" s="586">
        <v>4.0999999999999996</v>
      </c>
      <c r="I5937" s="587">
        <f t="shared" si="277"/>
        <v>358139.1</v>
      </c>
      <c r="J5937" s="589">
        <f t="shared" si="278"/>
        <v>0</v>
      </c>
    </row>
    <row r="5938" spans="1:10">
      <c r="A5938" s="584">
        <v>2016</v>
      </c>
      <c r="B5938" s="585" t="s">
        <v>1127</v>
      </c>
      <c r="C5938" s="585" t="s">
        <v>31</v>
      </c>
      <c r="D5938" s="586">
        <v>132032</v>
      </c>
      <c r="E5938" s="587">
        <v>18.814</v>
      </c>
      <c r="F5938" s="587">
        <f t="shared" si="276"/>
        <v>2484050.048</v>
      </c>
      <c r="G5938" s="588">
        <v>0.3</v>
      </c>
      <c r="H5938" s="586">
        <v>4.3</v>
      </c>
      <c r="I5938" s="587">
        <f t="shared" si="277"/>
        <v>567737.59999999998</v>
      </c>
      <c r="J5938" s="589">
        <f t="shared" si="278"/>
        <v>0</v>
      </c>
    </row>
    <row r="5939" spans="1:10">
      <c r="A5939" s="584">
        <v>2016</v>
      </c>
      <c r="B5939" s="585" t="s">
        <v>1127</v>
      </c>
      <c r="C5939" s="585" t="s">
        <v>31</v>
      </c>
      <c r="D5939" s="586">
        <v>161864</v>
      </c>
      <c r="E5939" s="587">
        <v>18.79</v>
      </c>
      <c r="F5939" s="587">
        <f t="shared" si="276"/>
        <v>3041424.56</v>
      </c>
      <c r="G5939" s="588">
        <v>0.37</v>
      </c>
      <c r="H5939" s="586">
        <v>4.3</v>
      </c>
      <c r="I5939" s="587">
        <f t="shared" si="277"/>
        <v>696015.2</v>
      </c>
      <c r="J5939" s="589">
        <f t="shared" si="278"/>
        <v>0</v>
      </c>
    </row>
    <row r="5940" spans="1:10">
      <c r="A5940" s="584">
        <v>2016</v>
      </c>
      <c r="B5940" s="585" t="s">
        <v>1127</v>
      </c>
      <c r="C5940" s="585" t="s">
        <v>31</v>
      </c>
      <c r="D5940" s="586">
        <v>352260</v>
      </c>
      <c r="E5940" s="587">
        <v>18.971</v>
      </c>
      <c r="F5940" s="587">
        <f t="shared" si="276"/>
        <v>6682724.46</v>
      </c>
      <c r="G5940" s="588">
        <v>0.38</v>
      </c>
      <c r="H5940" s="586">
        <v>4.7</v>
      </c>
      <c r="I5940" s="587">
        <f t="shared" si="277"/>
        <v>1655622</v>
      </c>
      <c r="J5940" s="589">
        <f t="shared" si="278"/>
        <v>0</v>
      </c>
    </row>
    <row r="5941" spans="1:10">
      <c r="A5941" s="584">
        <v>2016</v>
      </c>
      <c r="B5941" s="585" t="s">
        <v>1131</v>
      </c>
      <c r="C5941" s="585" t="s">
        <v>31</v>
      </c>
      <c r="D5941" s="586">
        <v>5180</v>
      </c>
      <c r="E5941" s="587">
        <v>17.084</v>
      </c>
      <c r="F5941" s="587">
        <f t="shared" si="276"/>
        <v>88495.12</v>
      </c>
      <c r="G5941" s="588">
        <v>1.46</v>
      </c>
      <c r="H5941" s="586">
        <v>26.6</v>
      </c>
      <c r="I5941" s="587">
        <f t="shared" si="277"/>
        <v>137788</v>
      </c>
      <c r="J5941" s="589">
        <f t="shared" si="278"/>
        <v>0</v>
      </c>
    </row>
    <row r="5942" spans="1:10">
      <c r="A5942" s="584">
        <v>2016</v>
      </c>
      <c r="B5942" s="585" t="s">
        <v>1131</v>
      </c>
      <c r="C5942" s="585" t="s">
        <v>31</v>
      </c>
      <c r="D5942" s="586">
        <v>5318</v>
      </c>
      <c r="E5942" s="587">
        <v>23.27</v>
      </c>
      <c r="F5942" s="587">
        <f t="shared" si="276"/>
        <v>123749.86</v>
      </c>
      <c r="G5942" s="588">
        <v>2.46</v>
      </c>
      <c r="H5942" s="586">
        <v>16.3</v>
      </c>
      <c r="I5942" s="587">
        <f t="shared" si="277"/>
        <v>86683.400000000009</v>
      </c>
      <c r="J5942" s="589">
        <f t="shared" si="278"/>
        <v>0</v>
      </c>
    </row>
    <row r="5943" spans="1:10">
      <c r="A5943" s="584">
        <v>2016</v>
      </c>
      <c r="B5943" s="585" t="s">
        <v>1131</v>
      </c>
      <c r="C5943" s="585" t="s">
        <v>31</v>
      </c>
      <c r="D5943" s="586">
        <v>10079</v>
      </c>
      <c r="E5943" s="587">
        <v>25.457999999999998</v>
      </c>
      <c r="F5943" s="587">
        <f t="shared" si="276"/>
        <v>256591.18199999997</v>
      </c>
      <c r="G5943" s="588">
        <v>2.86</v>
      </c>
      <c r="H5943" s="586">
        <v>8.5</v>
      </c>
      <c r="I5943" s="587">
        <f t="shared" si="277"/>
        <v>85671.5</v>
      </c>
      <c r="J5943" s="589">
        <f t="shared" si="278"/>
        <v>0</v>
      </c>
    </row>
    <row r="5944" spans="1:10">
      <c r="A5944" s="584">
        <v>2016</v>
      </c>
      <c r="B5944" s="585" t="s">
        <v>1131</v>
      </c>
      <c r="C5944" s="585" t="s">
        <v>31</v>
      </c>
      <c r="D5944" s="586">
        <v>16706</v>
      </c>
      <c r="E5944" s="587">
        <v>23.122</v>
      </c>
      <c r="F5944" s="587">
        <f t="shared" si="276"/>
        <v>386276.13199999998</v>
      </c>
      <c r="G5944" s="588">
        <v>4.01</v>
      </c>
      <c r="H5944" s="586">
        <v>18.600000000000001</v>
      </c>
      <c r="I5944" s="587">
        <f t="shared" si="277"/>
        <v>310731.60000000003</v>
      </c>
      <c r="J5944" s="589">
        <f t="shared" si="278"/>
        <v>0</v>
      </c>
    </row>
    <row r="5945" spans="1:10">
      <c r="A5945" s="584">
        <v>2016</v>
      </c>
      <c r="B5945" s="585" t="s">
        <v>1131</v>
      </c>
      <c r="C5945" s="585" t="s">
        <v>31</v>
      </c>
      <c r="D5945" s="586">
        <v>8201</v>
      </c>
      <c r="E5945" s="587">
        <v>23.614000000000001</v>
      </c>
      <c r="F5945" s="587">
        <f t="shared" si="276"/>
        <v>193658.41400000002</v>
      </c>
      <c r="G5945" s="588">
        <v>2.95</v>
      </c>
      <c r="H5945" s="586">
        <v>16.8</v>
      </c>
      <c r="I5945" s="587">
        <f t="shared" si="277"/>
        <v>137776.80000000002</v>
      </c>
      <c r="J5945" s="589">
        <f t="shared" si="278"/>
        <v>0</v>
      </c>
    </row>
    <row r="5946" spans="1:10">
      <c r="A5946" s="584">
        <v>2016</v>
      </c>
      <c r="B5946" s="585" t="s">
        <v>1131</v>
      </c>
      <c r="C5946" s="585" t="s">
        <v>31</v>
      </c>
      <c r="D5946" s="586">
        <v>119796</v>
      </c>
      <c r="E5946" s="587">
        <v>26.294</v>
      </c>
      <c r="F5946" s="587">
        <f t="shared" si="276"/>
        <v>3149916.0240000002</v>
      </c>
      <c r="G5946" s="588">
        <v>2.85</v>
      </c>
      <c r="H5946" s="586">
        <v>8</v>
      </c>
      <c r="I5946" s="587">
        <f t="shared" si="277"/>
        <v>958368</v>
      </c>
      <c r="J5946" s="589">
        <f t="shared" si="278"/>
        <v>0</v>
      </c>
    </row>
    <row r="5947" spans="1:10">
      <c r="A5947" s="584">
        <v>2016</v>
      </c>
      <c r="B5947" s="585" t="s">
        <v>1131</v>
      </c>
      <c r="C5947" s="585" t="s">
        <v>31</v>
      </c>
      <c r="D5947" s="586">
        <v>75962</v>
      </c>
      <c r="E5947" s="587">
        <v>25.846</v>
      </c>
      <c r="F5947" s="587">
        <f t="shared" si="276"/>
        <v>1963313.852</v>
      </c>
      <c r="G5947" s="588">
        <v>2.75</v>
      </c>
      <c r="H5947" s="586">
        <v>7.9</v>
      </c>
      <c r="I5947" s="587">
        <f t="shared" si="277"/>
        <v>600099.80000000005</v>
      </c>
      <c r="J5947" s="589">
        <f t="shared" si="278"/>
        <v>0</v>
      </c>
    </row>
    <row r="5948" spans="1:10">
      <c r="A5948" s="584">
        <v>2016</v>
      </c>
      <c r="B5948" s="585" t="s">
        <v>1131</v>
      </c>
      <c r="C5948" s="585" t="s">
        <v>31</v>
      </c>
      <c r="D5948" s="586">
        <v>10672</v>
      </c>
      <c r="E5948" s="587">
        <v>22.231999999999999</v>
      </c>
      <c r="F5948" s="587">
        <f t="shared" si="276"/>
        <v>237259.90399999998</v>
      </c>
      <c r="G5948" s="588">
        <v>2.86</v>
      </c>
      <c r="H5948" s="586">
        <v>23.2</v>
      </c>
      <c r="I5948" s="587">
        <f t="shared" si="277"/>
        <v>247590.39999999999</v>
      </c>
      <c r="J5948" s="589">
        <f t="shared" si="278"/>
        <v>0</v>
      </c>
    </row>
    <row r="5949" spans="1:10">
      <c r="A5949" s="584">
        <v>2016</v>
      </c>
      <c r="B5949" s="585" t="s">
        <v>1131</v>
      </c>
      <c r="C5949" s="585" t="s">
        <v>31</v>
      </c>
      <c r="D5949" s="586">
        <v>16415</v>
      </c>
      <c r="E5949" s="587">
        <v>21.786000000000001</v>
      </c>
      <c r="F5949" s="587">
        <f t="shared" si="276"/>
        <v>357617.19</v>
      </c>
      <c r="G5949" s="588">
        <v>2.4700000000000002</v>
      </c>
      <c r="H5949" s="586">
        <v>19.7</v>
      </c>
      <c r="I5949" s="587">
        <f t="shared" si="277"/>
        <v>323375.5</v>
      </c>
      <c r="J5949" s="589">
        <f t="shared" si="278"/>
        <v>0</v>
      </c>
    </row>
    <row r="5950" spans="1:10">
      <c r="A5950" s="584">
        <v>2016</v>
      </c>
      <c r="B5950" s="585" t="s">
        <v>1129</v>
      </c>
      <c r="C5950" s="585" t="s">
        <v>31</v>
      </c>
      <c r="D5950" s="586">
        <v>1440</v>
      </c>
      <c r="E5950" s="587">
        <v>15.068</v>
      </c>
      <c r="F5950" s="587">
        <f t="shared" si="276"/>
        <v>21697.919999999998</v>
      </c>
      <c r="G5950" s="588">
        <v>3.56</v>
      </c>
      <c r="H5950" s="586">
        <v>44.6</v>
      </c>
      <c r="I5950" s="587">
        <f t="shared" si="277"/>
        <v>64224</v>
      </c>
      <c r="J5950" s="589">
        <f t="shared" si="278"/>
        <v>0</v>
      </c>
    </row>
    <row r="5951" spans="1:10">
      <c r="A5951" s="584">
        <v>2016</v>
      </c>
      <c r="B5951" s="585" t="s">
        <v>1131</v>
      </c>
      <c r="C5951" s="585" t="s">
        <v>31</v>
      </c>
      <c r="D5951" s="586">
        <v>10108</v>
      </c>
      <c r="E5951" s="587">
        <v>25.731999999999999</v>
      </c>
      <c r="F5951" s="587">
        <f t="shared" si="276"/>
        <v>260099.05599999998</v>
      </c>
      <c r="G5951" s="588">
        <v>2.95</v>
      </c>
      <c r="H5951" s="586">
        <v>8.1999999999999993</v>
      </c>
      <c r="I5951" s="587">
        <f t="shared" si="277"/>
        <v>82885.599999999991</v>
      </c>
      <c r="J5951" s="589">
        <f t="shared" si="278"/>
        <v>0</v>
      </c>
    </row>
    <row r="5952" spans="1:10">
      <c r="A5952" s="584">
        <v>2016</v>
      </c>
      <c r="B5952" s="585" t="s">
        <v>1131</v>
      </c>
      <c r="C5952" s="585" t="s">
        <v>31</v>
      </c>
      <c r="D5952" s="586">
        <v>17939</v>
      </c>
      <c r="E5952" s="587">
        <v>23.68</v>
      </c>
      <c r="F5952" s="587">
        <f t="shared" si="276"/>
        <v>424795.52</v>
      </c>
      <c r="G5952" s="588">
        <v>3.41</v>
      </c>
      <c r="H5952" s="586">
        <v>18.899999999999999</v>
      </c>
      <c r="I5952" s="587">
        <f t="shared" si="277"/>
        <v>339047.1</v>
      </c>
      <c r="J5952" s="589">
        <f t="shared" si="278"/>
        <v>0</v>
      </c>
    </row>
    <row r="5953" spans="1:10">
      <c r="A5953" s="584">
        <v>2016</v>
      </c>
      <c r="B5953" s="585" t="s">
        <v>1131</v>
      </c>
      <c r="C5953" s="585" t="s">
        <v>31</v>
      </c>
      <c r="D5953" s="586">
        <v>2178</v>
      </c>
      <c r="E5953" s="587">
        <v>24.187999999999999</v>
      </c>
      <c r="F5953" s="587">
        <f t="shared" si="276"/>
        <v>52681.464</v>
      </c>
      <c r="G5953" s="588">
        <v>3.04</v>
      </c>
      <c r="H5953" s="586">
        <v>16</v>
      </c>
      <c r="I5953" s="587">
        <f t="shared" si="277"/>
        <v>34848</v>
      </c>
      <c r="J5953" s="589">
        <f t="shared" si="278"/>
        <v>0</v>
      </c>
    </row>
    <row r="5954" spans="1:10">
      <c r="A5954" s="584">
        <v>2016</v>
      </c>
      <c r="B5954" s="585" t="s">
        <v>1131</v>
      </c>
      <c r="C5954" s="585" t="s">
        <v>31</v>
      </c>
      <c r="D5954" s="586">
        <v>6277</v>
      </c>
      <c r="E5954" s="587">
        <v>18.494</v>
      </c>
      <c r="F5954" s="587">
        <f t="shared" si="276"/>
        <v>116086.838</v>
      </c>
      <c r="G5954" s="588">
        <v>2.73</v>
      </c>
      <c r="H5954" s="586">
        <v>27.3</v>
      </c>
      <c r="I5954" s="587">
        <f t="shared" si="277"/>
        <v>171362.1</v>
      </c>
      <c r="J5954" s="589">
        <f t="shared" si="278"/>
        <v>0</v>
      </c>
    </row>
    <row r="5955" spans="1:10">
      <c r="A5955" s="584">
        <v>2016</v>
      </c>
      <c r="B5955" s="585" t="s">
        <v>1131</v>
      </c>
      <c r="C5955" s="585" t="s">
        <v>31</v>
      </c>
      <c r="D5955" s="586">
        <v>2724</v>
      </c>
      <c r="E5955" s="587">
        <v>24.672000000000001</v>
      </c>
      <c r="F5955" s="587">
        <f t="shared" ref="F5955:F6018" si="279">E5955*D5955</f>
        <v>67206.528000000006</v>
      </c>
      <c r="G5955" s="588">
        <v>3.76</v>
      </c>
      <c r="H5955" s="586">
        <v>15.5</v>
      </c>
      <c r="I5955" s="587">
        <f t="shared" ref="I5955:I6018" si="280">H5955*D5955</f>
        <v>42222</v>
      </c>
      <c r="J5955" s="589">
        <f t="shared" ref="J5955:J6018" si="281">IF(B5955="LIG",1,0)</f>
        <v>0</v>
      </c>
    </row>
    <row r="5956" spans="1:10">
      <c r="A5956" s="584">
        <v>2016</v>
      </c>
      <c r="B5956" s="585" t="s">
        <v>1131</v>
      </c>
      <c r="C5956" s="585" t="s">
        <v>31</v>
      </c>
      <c r="D5956" s="586">
        <v>8581</v>
      </c>
      <c r="E5956" s="587">
        <v>23.1</v>
      </c>
      <c r="F5956" s="587">
        <f t="shared" si="279"/>
        <v>198221.1</v>
      </c>
      <c r="G5956" s="588">
        <v>2.84</v>
      </c>
      <c r="H5956" s="586">
        <v>18.8</v>
      </c>
      <c r="I5956" s="587">
        <f t="shared" si="280"/>
        <v>161322.80000000002</v>
      </c>
      <c r="J5956" s="589">
        <f t="shared" si="281"/>
        <v>0</v>
      </c>
    </row>
    <row r="5957" spans="1:10">
      <c r="A5957" s="584">
        <v>2016</v>
      </c>
      <c r="B5957" s="585" t="s">
        <v>1131</v>
      </c>
      <c r="C5957" s="585" t="s">
        <v>31</v>
      </c>
      <c r="D5957" s="586">
        <v>7053</v>
      </c>
      <c r="E5957" s="587">
        <v>24.404</v>
      </c>
      <c r="F5957" s="587">
        <f t="shared" si="279"/>
        <v>172121.41200000001</v>
      </c>
      <c r="G5957" s="588">
        <v>3.09</v>
      </c>
      <c r="H5957" s="586">
        <v>16.5</v>
      </c>
      <c r="I5957" s="587">
        <f t="shared" si="280"/>
        <v>116374.5</v>
      </c>
      <c r="J5957" s="589">
        <f t="shared" si="281"/>
        <v>0</v>
      </c>
    </row>
    <row r="5958" spans="1:10">
      <c r="A5958" s="584">
        <v>2016</v>
      </c>
      <c r="B5958" s="585" t="s">
        <v>1129</v>
      </c>
      <c r="C5958" s="585" t="s">
        <v>31</v>
      </c>
      <c r="D5958" s="586">
        <v>4331</v>
      </c>
      <c r="E5958" s="587">
        <v>18.488</v>
      </c>
      <c r="F5958" s="587">
        <f t="shared" si="279"/>
        <v>80071.527999999991</v>
      </c>
      <c r="G5958" s="588">
        <v>2.8</v>
      </c>
      <c r="H5958" s="586">
        <v>28.2</v>
      </c>
      <c r="I5958" s="587">
        <f t="shared" si="280"/>
        <v>122134.2</v>
      </c>
      <c r="J5958" s="589">
        <f t="shared" si="281"/>
        <v>0</v>
      </c>
    </row>
    <row r="5959" spans="1:10">
      <c r="A5959" s="584">
        <v>2016</v>
      </c>
      <c r="B5959" s="585" t="s">
        <v>1131</v>
      </c>
      <c r="C5959" s="585" t="s">
        <v>31</v>
      </c>
      <c r="D5959" s="586">
        <v>74049</v>
      </c>
      <c r="E5959" s="587">
        <v>26.256</v>
      </c>
      <c r="F5959" s="587">
        <f t="shared" si="279"/>
        <v>1944230.544</v>
      </c>
      <c r="G5959" s="588">
        <v>3.09</v>
      </c>
      <c r="H5959" s="586">
        <v>8</v>
      </c>
      <c r="I5959" s="587">
        <f t="shared" si="280"/>
        <v>592392</v>
      </c>
      <c r="J5959" s="589">
        <f t="shared" si="281"/>
        <v>0</v>
      </c>
    </row>
    <row r="5960" spans="1:10">
      <c r="A5960" s="584">
        <v>2016</v>
      </c>
      <c r="B5960" s="585" t="s">
        <v>1131</v>
      </c>
      <c r="C5960" s="585" t="s">
        <v>31</v>
      </c>
      <c r="D5960" s="586">
        <v>26646</v>
      </c>
      <c r="E5960" s="587">
        <v>25.834</v>
      </c>
      <c r="F5960" s="587">
        <f t="shared" si="279"/>
        <v>688372.76399999997</v>
      </c>
      <c r="G5960" s="588">
        <v>2.8</v>
      </c>
      <c r="H5960" s="586">
        <v>8</v>
      </c>
      <c r="I5960" s="587">
        <f t="shared" si="280"/>
        <v>213168</v>
      </c>
      <c r="J5960" s="589">
        <f t="shared" si="281"/>
        <v>0</v>
      </c>
    </row>
    <row r="5961" spans="1:10">
      <c r="A5961" s="584">
        <v>2016</v>
      </c>
      <c r="B5961" s="585" t="s">
        <v>1131</v>
      </c>
      <c r="C5961" s="585" t="s">
        <v>31</v>
      </c>
      <c r="D5961" s="586">
        <v>3224</v>
      </c>
      <c r="E5961" s="587">
        <v>22.568000000000001</v>
      </c>
      <c r="F5961" s="587">
        <f t="shared" si="279"/>
        <v>72759.232000000004</v>
      </c>
      <c r="G5961" s="588">
        <v>2.46</v>
      </c>
      <c r="H5961" s="586">
        <v>20.100000000000001</v>
      </c>
      <c r="I5961" s="587">
        <f t="shared" si="280"/>
        <v>64802.400000000001</v>
      </c>
      <c r="J5961" s="589">
        <f t="shared" si="281"/>
        <v>0</v>
      </c>
    </row>
    <row r="5962" spans="1:10">
      <c r="A5962" s="584">
        <v>2016</v>
      </c>
      <c r="B5962" s="585" t="s">
        <v>1131</v>
      </c>
      <c r="C5962" s="585" t="s">
        <v>31</v>
      </c>
      <c r="D5962" s="586">
        <v>2185</v>
      </c>
      <c r="E5962" s="587">
        <v>23.79</v>
      </c>
      <c r="F5962" s="587">
        <f t="shared" si="279"/>
        <v>51981.15</v>
      </c>
      <c r="G5962" s="588">
        <v>3.06</v>
      </c>
      <c r="H5962" s="586">
        <v>14.3</v>
      </c>
      <c r="I5962" s="587">
        <f t="shared" si="280"/>
        <v>31245.5</v>
      </c>
      <c r="J5962" s="589">
        <f t="shared" si="281"/>
        <v>0</v>
      </c>
    </row>
    <row r="5963" spans="1:10">
      <c r="A5963" s="584">
        <v>2016</v>
      </c>
      <c r="B5963" s="585" t="s">
        <v>1131</v>
      </c>
      <c r="C5963" s="585" t="s">
        <v>31</v>
      </c>
      <c r="D5963" s="586">
        <v>2097</v>
      </c>
      <c r="E5963" s="587">
        <v>22.88</v>
      </c>
      <c r="F5963" s="587">
        <f t="shared" si="279"/>
        <v>47979.360000000001</v>
      </c>
      <c r="G5963" s="588">
        <v>2.57</v>
      </c>
      <c r="H5963" s="586">
        <v>19.600000000000001</v>
      </c>
      <c r="I5963" s="587">
        <f t="shared" si="280"/>
        <v>41101.200000000004</v>
      </c>
      <c r="J5963" s="589">
        <f t="shared" si="281"/>
        <v>0</v>
      </c>
    </row>
    <row r="5964" spans="1:10">
      <c r="A5964" s="584">
        <v>2016</v>
      </c>
      <c r="B5964" s="585" t="s">
        <v>1131</v>
      </c>
      <c r="C5964" s="585" t="s">
        <v>31</v>
      </c>
      <c r="D5964" s="586">
        <v>30438</v>
      </c>
      <c r="E5964" s="587">
        <v>25.94</v>
      </c>
      <c r="F5964" s="587">
        <f t="shared" si="279"/>
        <v>789561.72000000009</v>
      </c>
      <c r="G5964" s="588">
        <v>2.74</v>
      </c>
      <c r="H5964" s="586">
        <v>7.7</v>
      </c>
      <c r="I5964" s="587">
        <f t="shared" si="280"/>
        <v>234372.6</v>
      </c>
      <c r="J5964" s="589">
        <f t="shared" si="281"/>
        <v>0</v>
      </c>
    </row>
    <row r="5965" spans="1:10">
      <c r="A5965" s="584">
        <v>2016</v>
      </c>
      <c r="B5965" s="585" t="s">
        <v>1127</v>
      </c>
      <c r="C5965" s="585" t="s">
        <v>31</v>
      </c>
      <c r="D5965" s="586">
        <v>81988</v>
      </c>
      <c r="E5965" s="587">
        <v>17.707999999999998</v>
      </c>
      <c r="F5965" s="587">
        <f t="shared" si="279"/>
        <v>1451843.504</v>
      </c>
      <c r="G5965" s="588">
        <v>0.23</v>
      </c>
      <c r="H5965" s="586">
        <v>5.3</v>
      </c>
      <c r="I5965" s="587">
        <f t="shared" si="280"/>
        <v>434536.39999999997</v>
      </c>
      <c r="J5965" s="589">
        <f t="shared" si="281"/>
        <v>0</v>
      </c>
    </row>
    <row r="5966" spans="1:10">
      <c r="A5966" s="584">
        <v>2016</v>
      </c>
      <c r="B5966" s="585" t="s">
        <v>1127</v>
      </c>
      <c r="C5966" s="585" t="s">
        <v>31</v>
      </c>
      <c r="D5966" s="586">
        <v>65240</v>
      </c>
      <c r="E5966" s="587">
        <v>17.882000000000001</v>
      </c>
      <c r="F5966" s="587">
        <f t="shared" si="279"/>
        <v>1166621.6800000002</v>
      </c>
      <c r="G5966" s="588">
        <v>0.24</v>
      </c>
      <c r="H5966" s="586">
        <v>5.48</v>
      </c>
      <c r="I5966" s="587">
        <f t="shared" si="280"/>
        <v>357515.2</v>
      </c>
      <c r="J5966" s="589">
        <f t="shared" si="281"/>
        <v>0</v>
      </c>
    </row>
    <row r="5967" spans="1:10">
      <c r="A5967" s="584">
        <v>2016</v>
      </c>
      <c r="B5967" s="585" t="s">
        <v>1127</v>
      </c>
      <c r="C5967" s="585" t="s">
        <v>31</v>
      </c>
      <c r="D5967" s="586">
        <v>406745</v>
      </c>
      <c r="E5967" s="587">
        <v>17.436</v>
      </c>
      <c r="F5967" s="587">
        <f t="shared" si="279"/>
        <v>7092005.8200000003</v>
      </c>
      <c r="G5967" s="588">
        <v>0.2</v>
      </c>
      <c r="H5967" s="586">
        <v>4.49</v>
      </c>
      <c r="I5967" s="587">
        <f t="shared" si="280"/>
        <v>1826285.05</v>
      </c>
      <c r="J5967" s="589">
        <f t="shared" si="281"/>
        <v>0</v>
      </c>
    </row>
    <row r="5968" spans="1:10">
      <c r="A5968" s="584">
        <v>2016</v>
      </c>
      <c r="B5968" s="585" t="s">
        <v>1131</v>
      </c>
      <c r="C5968" s="585" t="s">
        <v>31</v>
      </c>
      <c r="D5968" s="586">
        <v>1587</v>
      </c>
      <c r="E5968" s="587">
        <v>25</v>
      </c>
      <c r="F5968" s="587">
        <f t="shared" si="279"/>
        <v>39675</v>
      </c>
      <c r="G5968" s="588">
        <v>0.79</v>
      </c>
      <c r="H5968" s="586">
        <v>7.1</v>
      </c>
      <c r="I5968" s="587">
        <f t="shared" si="280"/>
        <v>11267.699999999999</v>
      </c>
      <c r="J5968" s="589">
        <f t="shared" si="281"/>
        <v>0</v>
      </c>
    </row>
    <row r="5969" spans="1:10">
      <c r="A5969" s="584">
        <v>2016</v>
      </c>
      <c r="B5969" s="585" t="s">
        <v>1131</v>
      </c>
      <c r="C5969" s="585" t="s">
        <v>31</v>
      </c>
      <c r="D5969" s="586">
        <v>8204</v>
      </c>
      <c r="E5969" s="587">
        <v>25.82</v>
      </c>
      <c r="F5969" s="587">
        <f t="shared" si="279"/>
        <v>211827.28</v>
      </c>
      <c r="G5969" s="588">
        <v>0.47</v>
      </c>
      <c r="H5969" s="586">
        <v>6.3</v>
      </c>
      <c r="I5969" s="587">
        <f t="shared" si="280"/>
        <v>51685.2</v>
      </c>
      <c r="J5969" s="589">
        <f t="shared" si="281"/>
        <v>0</v>
      </c>
    </row>
    <row r="5970" spans="1:10">
      <c r="A5970" s="584">
        <v>2016</v>
      </c>
      <c r="B5970" s="585" t="s">
        <v>1131</v>
      </c>
      <c r="C5970" s="585" t="s">
        <v>31</v>
      </c>
      <c r="D5970" s="586">
        <v>8129</v>
      </c>
      <c r="E5970" s="587">
        <v>26.07</v>
      </c>
      <c r="F5970" s="587">
        <f t="shared" si="279"/>
        <v>211923.03</v>
      </c>
      <c r="G5970" s="588">
        <v>2.2400000000000002</v>
      </c>
      <c r="H5970" s="586">
        <v>8.4</v>
      </c>
      <c r="I5970" s="587">
        <f t="shared" si="280"/>
        <v>68283.600000000006</v>
      </c>
      <c r="J5970" s="589">
        <f t="shared" si="281"/>
        <v>0</v>
      </c>
    </row>
    <row r="5971" spans="1:10">
      <c r="A5971" s="584">
        <v>2016</v>
      </c>
      <c r="B5971" s="585" t="s">
        <v>1131</v>
      </c>
      <c r="C5971" s="585" t="s">
        <v>31</v>
      </c>
      <c r="D5971" s="586">
        <v>23508</v>
      </c>
      <c r="E5971" s="587">
        <v>25.1</v>
      </c>
      <c r="F5971" s="587">
        <f t="shared" si="279"/>
        <v>590050.80000000005</v>
      </c>
      <c r="G5971" s="588">
        <v>0.76</v>
      </c>
      <c r="H5971" s="586">
        <v>9.9</v>
      </c>
      <c r="I5971" s="587">
        <f t="shared" si="280"/>
        <v>232729.2</v>
      </c>
      <c r="J5971" s="589">
        <f t="shared" si="281"/>
        <v>0</v>
      </c>
    </row>
    <row r="5972" spans="1:10">
      <c r="A5972" s="584">
        <v>2016</v>
      </c>
      <c r="B5972" s="585" t="s">
        <v>1131</v>
      </c>
      <c r="C5972" s="585" t="s">
        <v>31</v>
      </c>
      <c r="D5972" s="586">
        <v>3108</v>
      </c>
      <c r="E5972" s="587">
        <v>25.96</v>
      </c>
      <c r="F5972" s="587">
        <f t="shared" si="279"/>
        <v>80683.680000000008</v>
      </c>
      <c r="G5972" s="588">
        <v>2.65</v>
      </c>
      <c r="H5972" s="586">
        <v>8.1</v>
      </c>
      <c r="I5972" s="587">
        <f t="shared" si="280"/>
        <v>25174.799999999999</v>
      </c>
      <c r="J5972" s="589">
        <f t="shared" si="281"/>
        <v>0</v>
      </c>
    </row>
    <row r="5973" spans="1:10">
      <c r="A5973" s="584">
        <v>2016</v>
      </c>
      <c r="B5973" s="585" t="s">
        <v>1131</v>
      </c>
      <c r="C5973" s="585" t="s">
        <v>31</v>
      </c>
      <c r="D5973" s="586">
        <v>4912</v>
      </c>
      <c r="E5973" s="587">
        <v>28</v>
      </c>
      <c r="F5973" s="587">
        <f t="shared" si="279"/>
        <v>137536</v>
      </c>
      <c r="G5973" s="588">
        <v>0.67</v>
      </c>
      <c r="H5973" s="586">
        <v>5.3</v>
      </c>
      <c r="I5973" s="587">
        <f t="shared" si="280"/>
        <v>26033.599999999999</v>
      </c>
      <c r="J5973" s="589">
        <f t="shared" si="281"/>
        <v>0</v>
      </c>
    </row>
    <row r="5974" spans="1:10">
      <c r="A5974" s="584">
        <v>2016</v>
      </c>
      <c r="B5974" s="585" t="s">
        <v>1129</v>
      </c>
      <c r="C5974" s="585" t="s">
        <v>31</v>
      </c>
      <c r="D5974" s="586">
        <v>724</v>
      </c>
      <c r="E5974" s="587">
        <v>16.38</v>
      </c>
      <c r="F5974" s="587">
        <f t="shared" si="279"/>
        <v>11859.119999999999</v>
      </c>
      <c r="G5974" s="588">
        <v>3.16</v>
      </c>
      <c r="H5974" s="586">
        <v>27.8</v>
      </c>
      <c r="I5974" s="587">
        <f t="shared" si="280"/>
        <v>20127.2</v>
      </c>
      <c r="J5974" s="589">
        <f t="shared" si="281"/>
        <v>0</v>
      </c>
    </row>
    <row r="5975" spans="1:10">
      <c r="A5975" s="584">
        <v>2016</v>
      </c>
      <c r="B5975" s="585" t="s">
        <v>1129</v>
      </c>
      <c r="C5975" s="585" t="s">
        <v>31</v>
      </c>
      <c r="D5975" s="586">
        <v>9611</v>
      </c>
      <c r="E5975" s="587">
        <v>16.850000000000001</v>
      </c>
      <c r="F5975" s="587">
        <f t="shared" si="279"/>
        <v>161945.35</v>
      </c>
      <c r="G5975" s="588">
        <v>2.71</v>
      </c>
      <c r="H5975" s="586">
        <v>26.3</v>
      </c>
      <c r="I5975" s="587">
        <f t="shared" si="280"/>
        <v>252769.30000000002</v>
      </c>
      <c r="J5975" s="589">
        <f t="shared" si="281"/>
        <v>0</v>
      </c>
    </row>
    <row r="5976" spans="1:10">
      <c r="A5976" s="584">
        <v>2016</v>
      </c>
      <c r="B5976" s="585" t="s">
        <v>1129</v>
      </c>
      <c r="C5976" s="585" t="s">
        <v>31</v>
      </c>
      <c r="D5976" s="586">
        <v>6911</v>
      </c>
      <c r="E5976" s="587">
        <v>8.82</v>
      </c>
      <c r="F5976" s="587">
        <f t="shared" si="279"/>
        <v>60955.020000000004</v>
      </c>
      <c r="G5976" s="588">
        <v>2.65</v>
      </c>
      <c r="H5976" s="586">
        <v>56.3</v>
      </c>
      <c r="I5976" s="587">
        <f t="shared" si="280"/>
        <v>389089.3</v>
      </c>
      <c r="J5976" s="589">
        <f t="shared" si="281"/>
        <v>0</v>
      </c>
    </row>
    <row r="5977" spans="1:10">
      <c r="A5977" s="584">
        <v>2016</v>
      </c>
      <c r="B5977" s="585" t="s">
        <v>1129</v>
      </c>
      <c r="C5977" s="585" t="s">
        <v>31</v>
      </c>
      <c r="D5977" s="586">
        <v>6064</v>
      </c>
      <c r="E5977" s="587">
        <v>15.74</v>
      </c>
      <c r="F5977" s="587">
        <f t="shared" si="279"/>
        <v>95447.360000000001</v>
      </c>
      <c r="G5977" s="588">
        <v>2.2400000000000002</v>
      </c>
      <c r="H5977" s="586">
        <v>37.4</v>
      </c>
      <c r="I5977" s="587">
        <f t="shared" si="280"/>
        <v>226793.60000000001</v>
      </c>
      <c r="J5977" s="589">
        <f t="shared" si="281"/>
        <v>0</v>
      </c>
    </row>
    <row r="5978" spans="1:10">
      <c r="A5978" s="584">
        <v>2016</v>
      </c>
      <c r="B5978" s="585" t="s">
        <v>1129</v>
      </c>
      <c r="C5978" s="585" t="s">
        <v>31</v>
      </c>
      <c r="D5978" s="586">
        <v>4213</v>
      </c>
      <c r="E5978" s="587">
        <v>15.74</v>
      </c>
      <c r="F5978" s="587">
        <f t="shared" si="279"/>
        <v>66312.62</v>
      </c>
      <c r="G5978" s="588">
        <v>2.2400000000000002</v>
      </c>
      <c r="H5978" s="586">
        <v>37.4</v>
      </c>
      <c r="I5978" s="587">
        <f t="shared" si="280"/>
        <v>157566.19999999998</v>
      </c>
      <c r="J5978" s="589">
        <f t="shared" si="281"/>
        <v>0</v>
      </c>
    </row>
    <row r="5979" spans="1:10">
      <c r="A5979" s="584">
        <v>2016</v>
      </c>
      <c r="B5979" s="585" t="s">
        <v>1129</v>
      </c>
      <c r="C5979" s="585" t="s">
        <v>31</v>
      </c>
      <c r="D5979" s="586">
        <v>3175</v>
      </c>
      <c r="E5979" s="587">
        <v>8.9</v>
      </c>
      <c r="F5979" s="587">
        <f t="shared" si="279"/>
        <v>28257.5</v>
      </c>
      <c r="G5979" s="588">
        <v>1.79</v>
      </c>
      <c r="H5979" s="586">
        <v>51.6</v>
      </c>
      <c r="I5979" s="587">
        <f t="shared" si="280"/>
        <v>163830</v>
      </c>
      <c r="J5979" s="589">
        <f t="shared" si="281"/>
        <v>0</v>
      </c>
    </row>
    <row r="5980" spans="1:10">
      <c r="A5980" s="584">
        <v>2016</v>
      </c>
      <c r="B5980" s="585" t="s">
        <v>1129</v>
      </c>
      <c r="C5980" s="585" t="s">
        <v>31</v>
      </c>
      <c r="D5980" s="586">
        <v>2868</v>
      </c>
      <c r="E5980" s="587">
        <v>17.41</v>
      </c>
      <c r="F5980" s="587">
        <f t="shared" si="279"/>
        <v>49931.88</v>
      </c>
      <c r="G5980" s="588">
        <v>1.61</v>
      </c>
      <c r="H5980" s="586">
        <v>25.1</v>
      </c>
      <c r="I5980" s="587">
        <f t="shared" si="280"/>
        <v>71986.8</v>
      </c>
      <c r="J5980" s="589">
        <f t="shared" si="281"/>
        <v>0</v>
      </c>
    </row>
    <row r="5981" spans="1:10">
      <c r="A5981" s="584">
        <v>2016</v>
      </c>
      <c r="B5981" s="585" t="s">
        <v>1127</v>
      </c>
      <c r="C5981" s="585" t="s">
        <v>31</v>
      </c>
      <c r="D5981" s="586">
        <v>12941</v>
      </c>
      <c r="E5981" s="587">
        <v>17.39</v>
      </c>
      <c r="F5981" s="587">
        <f t="shared" si="279"/>
        <v>225043.99000000002</v>
      </c>
      <c r="G5981" s="588">
        <v>0.28000000000000003</v>
      </c>
      <c r="H5981" s="586">
        <v>5.6</v>
      </c>
      <c r="I5981" s="587">
        <f t="shared" si="280"/>
        <v>72469.599999999991</v>
      </c>
      <c r="J5981" s="589">
        <f t="shared" si="281"/>
        <v>0</v>
      </c>
    </row>
    <row r="5982" spans="1:10">
      <c r="A5982" s="584">
        <v>2016</v>
      </c>
      <c r="B5982" s="585" t="s">
        <v>1131</v>
      </c>
      <c r="C5982" s="585" t="s">
        <v>31</v>
      </c>
      <c r="D5982" s="586">
        <v>12496</v>
      </c>
      <c r="E5982" s="587">
        <v>22.61</v>
      </c>
      <c r="F5982" s="587">
        <f t="shared" si="279"/>
        <v>282534.56</v>
      </c>
      <c r="G5982" s="588">
        <v>3.06</v>
      </c>
      <c r="H5982" s="586">
        <v>11</v>
      </c>
      <c r="I5982" s="587">
        <f t="shared" si="280"/>
        <v>137456</v>
      </c>
      <c r="J5982" s="589">
        <f t="shared" si="281"/>
        <v>0</v>
      </c>
    </row>
    <row r="5983" spans="1:10">
      <c r="A5983" s="584">
        <v>2016</v>
      </c>
      <c r="B5983" s="585" t="s">
        <v>1131</v>
      </c>
      <c r="C5983" s="585" t="s">
        <v>31</v>
      </c>
      <c r="D5983" s="586">
        <v>13683</v>
      </c>
      <c r="E5983" s="587">
        <v>22.4</v>
      </c>
      <c r="F5983" s="587">
        <f t="shared" si="279"/>
        <v>306499.19999999995</v>
      </c>
      <c r="G5983" s="588">
        <v>0.5</v>
      </c>
      <c r="H5983" s="586">
        <v>9.6999999999999993</v>
      </c>
      <c r="I5983" s="587">
        <f t="shared" si="280"/>
        <v>132725.09999999998</v>
      </c>
      <c r="J5983" s="589">
        <f t="shared" si="281"/>
        <v>0</v>
      </c>
    </row>
    <row r="5984" spans="1:10">
      <c r="A5984" s="584">
        <v>2016</v>
      </c>
      <c r="B5984" s="585" t="s">
        <v>1127</v>
      </c>
      <c r="C5984" s="585" t="s">
        <v>31</v>
      </c>
      <c r="D5984" s="586">
        <v>10256</v>
      </c>
      <c r="E5984" s="587">
        <v>17.399999999999999</v>
      </c>
      <c r="F5984" s="587">
        <f t="shared" si="279"/>
        <v>178454.39999999999</v>
      </c>
      <c r="G5984" s="588">
        <v>0.28000000000000003</v>
      </c>
      <c r="H5984" s="586">
        <v>5.6</v>
      </c>
      <c r="I5984" s="587">
        <f t="shared" si="280"/>
        <v>57433.599999999999</v>
      </c>
      <c r="J5984" s="589">
        <f t="shared" si="281"/>
        <v>0</v>
      </c>
    </row>
    <row r="5985" spans="1:10">
      <c r="A5985" s="584">
        <v>2016</v>
      </c>
      <c r="B5985" s="585" t="s">
        <v>1131</v>
      </c>
      <c r="C5985" s="585" t="s">
        <v>31</v>
      </c>
      <c r="D5985" s="586">
        <v>5124</v>
      </c>
      <c r="E5985" s="587">
        <v>25.2</v>
      </c>
      <c r="F5985" s="587">
        <f t="shared" si="279"/>
        <v>129124.8</v>
      </c>
      <c r="G5985" s="588">
        <v>0.79</v>
      </c>
      <c r="H5985" s="586">
        <v>8.3000000000000007</v>
      </c>
      <c r="I5985" s="587">
        <f t="shared" si="280"/>
        <v>42529.200000000004</v>
      </c>
      <c r="J5985" s="589">
        <f t="shared" si="281"/>
        <v>0</v>
      </c>
    </row>
    <row r="5986" spans="1:10">
      <c r="A5986" s="584">
        <v>2016</v>
      </c>
      <c r="B5986" s="585" t="s">
        <v>1131</v>
      </c>
      <c r="C5986" s="585" t="s">
        <v>31</v>
      </c>
      <c r="D5986" s="586">
        <v>22068</v>
      </c>
      <c r="E5986" s="587">
        <v>25.99</v>
      </c>
      <c r="F5986" s="587">
        <f t="shared" si="279"/>
        <v>573547.31999999995</v>
      </c>
      <c r="G5986" s="588">
        <v>2.64</v>
      </c>
      <c r="H5986" s="586">
        <v>7.7</v>
      </c>
      <c r="I5986" s="587">
        <f t="shared" si="280"/>
        <v>169923.6</v>
      </c>
      <c r="J5986" s="589">
        <f t="shared" si="281"/>
        <v>0</v>
      </c>
    </row>
    <row r="5987" spans="1:10">
      <c r="A5987" s="584">
        <v>2016</v>
      </c>
      <c r="B5987" s="585" t="s">
        <v>1131</v>
      </c>
      <c r="C5987" s="585" t="s">
        <v>31</v>
      </c>
      <c r="D5987" s="586">
        <v>10166</v>
      </c>
      <c r="E5987" s="587">
        <v>24.18</v>
      </c>
      <c r="F5987" s="587">
        <f t="shared" si="279"/>
        <v>245813.88</v>
      </c>
      <c r="G5987" s="588">
        <v>0.68</v>
      </c>
      <c r="H5987" s="586">
        <v>12.2</v>
      </c>
      <c r="I5987" s="587">
        <f t="shared" si="280"/>
        <v>124025.2</v>
      </c>
      <c r="J5987" s="589">
        <f t="shared" si="281"/>
        <v>0</v>
      </c>
    </row>
    <row r="5988" spans="1:10">
      <c r="A5988" s="584">
        <v>2016</v>
      </c>
      <c r="B5988" s="585" t="s">
        <v>1131</v>
      </c>
      <c r="C5988" s="585" t="s">
        <v>31</v>
      </c>
      <c r="D5988" s="586">
        <v>31191</v>
      </c>
      <c r="E5988" s="587">
        <v>20.67</v>
      </c>
      <c r="F5988" s="587">
        <f t="shared" si="279"/>
        <v>644717.97000000009</v>
      </c>
      <c r="G5988" s="588">
        <v>1.29</v>
      </c>
      <c r="H5988" s="586">
        <v>26.1</v>
      </c>
      <c r="I5988" s="587">
        <f t="shared" si="280"/>
        <v>814085.10000000009</v>
      </c>
      <c r="J5988" s="589">
        <f t="shared" si="281"/>
        <v>0</v>
      </c>
    </row>
    <row r="5989" spans="1:10">
      <c r="A5989" s="584">
        <v>2016</v>
      </c>
      <c r="B5989" s="585" t="s">
        <v>1127</v>
      </c>
      <c r="C5989" s="585" t="s">
        <v>31</v>
      </c>
      <c r="D5989" s="586">
        <v>42012</v>
      </c>
      <c r="E5989" s="587">
        <v>16.71</v>
      </c>
      <c r="F5989" s="587">
        <f t="shared" si="279"/>
        <v>702020.52</v>
      </c>
      <c r="G5989" s="588">
        <v>0.36</v>
      </c>
      <c r="H5989" s="586">
        <v>5.3</v>
      </c>
      <c r="I5989" s="587">
        <f t="shared" si="280"/>
        <v>222663.6</v>
      </c>
      <c r="J5989" s="589">
        <f t="shared" si="281"/>
        <v>0</v>
      </c>
    </row>
    <row r="5990" spans="1:10">
      <c r="A5990" s="584">
        <v>2016</v>
      </c>
      <c r="B5990" s="585" t="s">
        <v>1131</v>
      </c>
      <c r="C5990" s="585" t="s">
        <v>31</v>
      </c>
      <c r="D5990" s="586">
        <v>1408</v>
      </c>
      <c r="E5990" s="587">
        <v>15.91</v>
      </c>
      <c r="F5990" s="587">
        <f t="shared" si="279"/>
        <v>22401.279999999999</v>
      </c>
      <c r="G5990" s="588">
        <v>1.23</v>
      </c>
      <c r="H5990" s="586">
        <v>40.299999999999997</v>
      </c>
      <c r="I5990" s="587">
        <f t="shared" si="280"/>
        <v>56742.399999999994</v>
      </c>
      <c r="J5990" s="589">
        <f t="shared" si="281"/>
        <v>0</v>
      </c>
    </row>
    <row r="5991" spans="1:10">
      <c r="A5991" s="584">
        <v>2016</v>
      </c>
      <c r="B5991" s="585" t="s">
        <v>1131</v>
      </c>
      <c r="C5991" s="585" t="s">
        <v>31</v>
      </c>
      <c r="D5991" s="586">
        <v>15021</v>
      </c>
      <c r="E5991" s="587">
        <v>19.190000000000001</v>
      </c>
      <c r="F5991" s="587">
        <f t="shared" si="279"/>
        <v>288252.99</v>
      </c>
      <c r="G5991" s="588">
        <v>1.36</v>
      </c>
      <c r="H5991" s="586">
        <v>29.5</v>
      </c>
      <c r="I5991" s="587">
        <f t="shared" si="280"/>
        <v>443119.5</v>
      </c>
      <c r="J5991" s="589">
        <f t="shared" si="281"/>
        <v>0</v>
      </c>
    </row>
    <row r="5992" spans="1:10">
      <c r="A5992" s="584">
        <v>2016</v>
      </c>
      <c r="B5992" s="585" t="s">
        <v>1127</v>
      </c>
      <c r="C5992" s="585" t="s">
        <v>31</v>
      </c>
      <c r="D5992" s="586">
        <v>118156</v>
      </c>
      <c r="E5992" s="587">
        <v>19.201000000000001</v>
      </c>
      <c r="F5992" s="587">
        <f t="shared" si="279"/>
        <v>2268713.3560000001</v>
      </c>
      <c r="G5992" s="588">
        <v>0.16</v>
      </c>
      <c r="H5992" s="586">
        <v>4.4000000000000004</v>
      </c>
      <c r="I5992" s="587">
        <f t="shared" si="280"/>
        <v>519886.4</v>
      </c>
      <c r="J5992" s="589">
        <f t="shared" si="281"/>
        <v>0</v>
      </c>
    </row>
    <row r="5993" spans="1:10">
      <c r="A5993" s="584">
        <v>2016</v>
      </c>
      <c r="B5993" s="585" t="s">
        <v>1131</v>
      </c>
      <c r="C5993" s="585" t="s">
        <v>31</v>
      </c>
      <c r="D5993" s="586">
        <v>11015</v>
      </c>
      <c r="E5993" s="587">
        <v>22.47</v>
      </c>
      <c r="F5993" s="587">
        <f t="shared" si="279"/>
        <v>247507.05</v>
      </c>
      <c r="G5993" s="588">
        <v>1.45</v>
      </c>
      <c r="H5993" s="586">
        <v>21.9</v>
      </c>
      <c r="I5993" s="587">
        <f t="shared" si="280"/>
        <v>241228.49999999997</v>
      </c>
      <c r="J5993" s="589">
        <f t="shared" si="281"/>
        <v>0</v>
      </c>
    </row>
    <row r="5994" spans="1:10">
      <c r="A5994" s="584">
        <v>2016</v>
      </c>
      <c r="B5994" s="585" t="s">
        <v>1131</v>
      </c>
      <c r="C5994" s="585" t="s">
        <v>31</v>
      </c>
      <c r="D5994" s="586">
        <v>12432</v>
      </c>
      <c r="E5994" s="587">
        <v>22.03</v>
      </c>
      <c r="F5994" s="587">
        <f t="shared" si="279"/>
        <v>273876.96000000002</v>
      </c>
      <c r="G5994" s="588">
        <v>1.56</v>
      </c>
      <c r="H5994" s="586">
        <v>22.2</v>
      </c>
      <c r="I5994" s="587">
        <f t="shared" si="280"/>
        <v>275990.39999999997</v>
      </c>
      <c r="J5994" s="589">
        <f t="shared" si="281"/>
        <v>0</v>
      </c>
    </row>
    <row r="5995" spans="1:10">
      <c r="A5995" s="584">
        <v>2016</v>
      </c>
      <c r="B5995" s="585" t="s">
        <v>1131</v>
      </c>
      <c r="C5995" s="585" t="s">
        <v>31</v>
      </c>
      <c r="D5995" s="586">
        <v>2980</v>
      </c>
      <c r="E5995" s="587">
        <v>22.05</v>
      </c>
      <c r="F5995" s="587">
        <f t="shared" si="279"/>
        <v>65709</v>
      </c>
      <c r="G5995" s="588">
        <v>1.8</v>
      </c>
      <c r="H5995" s="586">
        <v>19.7</v>
      </c>
      <c r="I5995" s="587">
        <f t="shared" si="280"/>
        <v>58706</v>
      </c>
      <c r="J5995" s="589">
        <f t="shared" si="281"/>
        <v>0</v>
      </c>
    </row>
    <row r="5996" spans="1:10">
      <c r="A5996" s="584">
        <v>2016</v>
      </c>
      <c r="B5996" s="585" t="s">
        <v>1131</v>
      </c>
      <c r="C5996" s="585" t="s">
        <v>31</v>
      </c>
      <c r="D5996" s="586">
        <v>10620</v>
      </c>
      <c r="E5996" s="587">
        <v>22.45</v>
      </c>
      <c r="F5996" s="587">
        <f t="shared" si="279"/>
        <v>238419</v>
      </c>
      <c r="G5996" s="588">
        <v>1.66</v>
      </c>
      <c r="H5996" s="586">
        <v>22.1</v>
      </c>
      <c r="I5996" s="587">
        <f t="shared" si="280"/>
        <v>234702.00000000003</v>
      </c>
      <c r="J5996" s="589">
        <f t="shared" si="281"/>
        <v>0</v>
      </c>
    </row>
    <row r="5997" spans="1:10">
      <c r="A5997" s="584">
        <v>2016</v>
      </c>
      <c r="B5997" s="585" t="s">
        <v>1131</v>
      </c>
      <c r="C5997" s="585" t="s">
        <v>31</v>
      </c>
      <c r="D5997" s="586">
        <v>66002</v>
      </c>
      <c r="E5997" s="587">
        <v>22.84</v>
      </c>
      <c r="F5997" s="587">
        <f t="shared" si="279"/>
        <v>1507485.68</v>
      </c>
      <c r="G5997" s="588">
        <v>0.49</v>
      </c>
      <c r="H5997" s="586">
        <v>11.1</v>
      </c>
      <c r="I5997" s="587">
        <f t="shared" si="280"/>
        <v>732622.2</v>
      </c>
      <c r="J5997" s="589">
        <f t="shared" si="281"/>
        <v>0</v>
      </c>
    </row>
    <row r="5998" spans="1:10">
      <c r="A5998" s="584">
        <v>2016</v>
      </c>
      <c r="B5998" s="585" t="s">
        <v>1131</v>
      </c>
      <c r="C5998" s="585" t="s">
        <v>31</v>
      </c>
      <c r="D5998" s="586">
        <v>41422</v>
      </c>
      <c r="E5998" s="587">
        <v>21.8</v>
      </c>
      <c r="F5998" s="587">
        <f t="shared" si="279"/>
        <v>902999.6</v>
      </c>
      <c r="G5998" s="588">
        <v>3.4</v>
      </c>
      <c r="H5998" s="586">
        <v>7.5</v>
      </c>
      <c r="I5998" s="587">
        <f t="shared" si="280"/>
        <v>310665</v>
      </c>
      <c r="J5998" s="589">
        <f t="shared" si="281"/>
        <v>0</v>
      </c>
    </row>
    <row r="5999" spans="1:10">
      <c r="A5999" s="584">
        <v>2016</v>
      </c>
      <c r="B5999" s="585" t="s">
        <v>1127</v>
      </c>
      <c r="C5999" s="585" t="s">
        <v>31</v>
      </c>
      <c r="D5999" s="586">
        <v>79865</v>
      </c>
      <c r="E5999" s="587">
        <v>17.5</v>
      </c>
      <c r="F5999" s="587">
        <f t="shared" si="279"/>
        <v>1397637.5</v>
      </c>
      <c r="G5999" s="588">
        <v>0.18</v>
      </c>
      <c r="H5999" s="586">
        <v>4.4000000000000004</v>
      </c>
      <c r="I5999" s="587">
        <f t="shared" si="280"/>
        <v>351406</v>
      </c>
      <c r="J5999" s="589">
        <f t="shared" si="281"/>
        <v>0</v>
      </c>
    </row>
    <row r="6000" spans="1:10">
      <c r="A6000" s="584">
        <v>2016</v>
      </c>
      <c r="B6000" s="585" t="s">
        <v>1131</v>
      </c>
      <c r="C6000" s="585" t="s">
        <v>31</v>
      </c>
      <c r="D6000" s="586">
        <v>63189</v>
      </c>
      <c r="E6000" s="587">
        <v>21.1</v>
      </c>
      <c r="F6000" s="587">
        <f t="shared" si="279"/>
        <v>1333287.9000000001</v>
      </c>
      <c r="G6000" s="588">
        <v>3.7</v>
      </c>
      <c r="H6000" s="586">
        <v>8.5</v>
      </c>
      <c r="I6000" s="587">
        <f t="shared" si="280"/>
        <v>537106.5</v>
      </c>
      <c r="J6000" s="589">
        <f t="shared" si="281"/>
        <v>0</v>
      </c>
    </row>
    <row r="6001" spans="1:10">
      <c r="A6001" s="584">
        <v>2016</v>
      </c>
      <c r="B6001" s="585" t="s">
        <v>1131</v>
      </c>
      <c r="C6001" s="585" t="s">
        <v>31</v>
      </c>
      <c r="D6001" s="586">
        <v>14193</v>
      </c>
      <c r="E6001" s="587">
        <v>21.1</v>
      </c>
      <c r="F6001" s="587">
        <f t="shared" si="279"/>
        <v>299472.30000000005</v>
      </c>
      <c r="G6001" s="588">
        <v>3.7</v>
      </c>
      <c r="H6001" s="586">
        <v>8.5</v>
      </c>
      <c r="I6001" s="587">
        <f t="shared" si="280"/>
        <v>120640.5</v>
      </c>
      <c r="J6001" s="589">
        <f t="shared" si="281"/>
        <v>0</v>
      </c>
    </row>
    <row r="6002" spans="1:10">
      <c r="A6002" s="584">
        <v>2016</v>
      </c>
      <c r="B6002" s="585" t="s">
        <v>1131</v>
      </c>
      <c r="C6002" s="585" t="s">
        <v>31</v>
      </c>
      <c r="D6002" s="586">
        <v>8204</v>
      </c>
      <c r="E6002" s="587">
        <v>21.1</v>
      </c>
      <c r="F6002" s="587">
        <f t="shared" si="279"/>
        <v>173104.40000000002</v>
      </c>
      <c r="G6002" s="588">
        <v>3.7</v>
      </c>
      <c r="H6002" s="586">
        <v>8.5</v>
      </c>
      <c r="I6002" s="587">
        <f t="shared" si="280"/>
        <v>69734</v>
      </c>
      <c r="J6002" s="589">
        <f t="shared" si="281"/>
        <v>0</v>
      </c>
    </row>
    <row r="6003" spans="1:10">
      <c r="A6003" s="584">
        <v>2016</v>
      </c>
      <c r="B6003" s="585" t="s">
        <v>1127</v>
      </c>
      <c r="C6003" s="585" t="s">
        <v>31</v>
      </c>
      <c r="D6003" s="586">
        <v>32642</v>
      </c>
      <c r="E6003" s="587">
        <v>17.7</v>
      </c>
      <c r="F6003" s="587">
        <f t="shared" si="279"/>
        <v>577763.4</v>
      </c>
      <c r="G6003" s="588">
        <v>0.25</v>
      </c>
      <c r="H6003" s="586">
        <v>4.2</v>
      </c>
      <c r="I6003" s="587">
        <f t="shared" si="280"/>
        <v>137096.4</v>
      </c>
      <c r="J6003" s="589">
        <f t="shared" si="281"/>
        <v>0</v>
      </c>
    </row>
    <row r="6004" spans="1:10">
      <c r="A6004" s="584">
        <v>2016</v>
      </c>
      <c r="B6004" s="585" t="s">
        <v>1127</v>
      </c>
      <c r="C6004" s="585" t="s">
        <v>31</v>
      </c>
      <c r="D6004" s="586">
        <v>16250</v>
      </c>
      <c r="E6004" s="587">
        <v>17.7</v>
      </c>
      <c r="F6004" s="587">
        <f t="shared" si="279"/>
        <v>287625</v>
      </c>
      <c r="G6004" s="588">
        <v>0.25</v>
      </c>
      <c r="H6004" s="586">
        <v>4.2</v>
      </c>
      <c r="I6004" s="587">
        <f t="shared" si="280"/>
        <v>68250</v>
      </c>
      <c r="J6004" s="589">
        <f t="shared" si="281"/>
        <v>0</v>
      </c>
    </row>
    <row r="6005" spans="1:10">
      <c r="A6005" s="584">
        <v>2016</v>
      </c>
      <c r="B6005" s="585" t="s">
        <v>1131</v>
      </c>
      <c r="C6005" s="585" t="s">
        <v>31</v>
      </c>
      <c r="D6005" s="586">
        <v>5373</v>
      </c>
      <c r="E6005" s="587">
        <v>21.46</v>
      </c>
      <c r="F6005" s="587">
        <f t="shared" si="279"/>
        <v>115304.58</v>
      </c>
      <c r="G6005" s="588">
        <v>2.08</v>
      </c>
      <c r="H6005" s="586">
        <v>18.100000000000001</v>
      </c>
      <c r="I6005" s="587">
        <f t="shared" si="280"/>
        <v>97251.3</v>
      </c>
      <c r="J6005" s="589">
        <f t="shared" si="281"/>
        <v>0</v>
      </c>
    </row>
    <row r="6006" spans="1:10">
      <c r="A6006" s="584">
        <v>2016</v>
      </c>
      <c r="B6006" s="585" t="s">
        <v>1131</v>
      </c>
      <c r="C6006" s="585" t="s">
        <v>31</v>
      </c>
      <c r="D6006" s="586">
        <v>9359</v>
      </c>
      <c r="E6006" s="587">
        <v>21.8</v>
      </c>
      <c r="F6006" s="587">
        <f t="shared" si="279"/>
        <v>204026.2</v>
      </c>
      <c r="G6006" s="588">
        <v>1.71</v>
      </c>
      <c r="H6006" s="586">
        <v>21.5</v>
      </c>
      <c r="I6006" s="587">
        <f t="shared" si="280"/>
        <v>201218.5</v>
      </c>
      <c r="J6006" s="589">
        <f t="shared" si="281"/>
        <v>0</v>
      </c>
    </row>
    <row r="6007" spans="1:10">
      <c r="A6007" s="584">
        <v>2016</v>
      </c>
      <c r="B6007" s="585" t="s">
        <v>1131</v>
      </c>
      <c r="C6007" s="585" t="s">
        <v>31</v>
      </c>
      <c r="D6007" s="586">
        <v>2019</v>
      </c>
      <c r="E6007" s="587">
        <v>18.98</v>
      </c>
      <c r="F6007" s="587">
        <f t="shared" si="279"/>
        <v>38320.620000000003</v>
      </c>
      <c r="G6007" s="588">
        <v>1.25</v>
      </c>
      <c r="H6007" s="586">
        <v>29.1</v>
      </c>
      <c r="I6007" s="587">
        <f t="shared" si="280"/>
        <v>58752.9</v>
      </c>
      <c r="J6007" s="589">
        <f t="shared" si="281"/>
        <v>0</v>
      </c>
    </row>
    <row r="6008" spans="1:10">
      <c r="A6008" s="584">
        <v>2016</v>
      </c>
      <c r="B6008" s="585" t="s">
        <v>1131</v>
      </c>
      <c r="C6008" s="585" t="s">
        <v>31</v>
      </c>
      <c r="D6008" s="586">
        <v>1515</v>
      </c>
      <c r="E6008" s="587">
        <v>25.24</v>
      </c>
      <c r="F6008" s="587">
        <f t="shared" si="279"/>
        <v>38238.6</v>
      </c>
      <c r="G6008" s="588">
        <v>0.79</v>
      </c>
      <c r="H6008" s="586">
        <v>8.3000000000000007</v>
      </c>
      <c r="I6008" s="587">
        <f t="shared" si="280"/>
        <v>12574.500000000002</v>
      </c>
      <c r="J6008" s="589">
        <f t="shared" si="281"/>
        <v>0</v>
      </c>
    </row>
    <row r="6009" spans="1:10">
      <c r="A6009" s="584">
        <v>2016</v>
      </c>
      <c r="B6009" s="585" t="s">
        <v>1131</v>
      </c>
      <c r="C6009" s="585" t="s">
        <v>31</v>
      </c>
      <c r="D6009" s="586">
        <v>20849</v>
      </c>
      <c r="E6009" s="587">
        <v>26.37</v>
      </c>
      <c r="F6009" s="587">
        <f t="shared" si="279"/>
        <v>549788.13</v>
      </c>
      <c r="G6009" s="588">
        <v>1.02</v>
      </c>
      <c r="H6009" s="586">
        <v>7</v>
      </c>
      <c r="I6009" s="587">
        <f t="shared" si="280"/>
        <v>145943</v>
      </c>
      <c r="J6009" s="589">
        <f t="shared" si="281"/>
        <v>0</v>
      </c>
    </row>
    <row r="6010" spans="1:10">
      <c r="A6010" s="584">
        <v>2016</v>
      </c>
      <c r="B6010" s="585" t="s">
        <v>1131</v>
      </c>
      <c r="C6010" s="585" t="s">
        <v>31</v>
      </c>
      <c r="D6010" s="586">
        <v>21879</v>
      </c>
      <c r="E6010" s="587">
        <v>26.15</v>
      </c>
      <c r="F6010" s="587">
        <f t="shared" si="279"/>
        <v>572135.85</v>
      </c>
      <c r="G6010" s="588">
        <v>1.03</v>
      </c>
      <c r="H6010" s="586">
        <v>9.3000000000000007</v>
      </c>
      <c r="I6010" s="587">
        <f t="shared" si="280"/>
        <v>203474.7</v>
      </c>
      <c r="J6010" s="589">
        <f t="shared" si="281"/>
        <v>0</v>
      </c>
    </row>
    <row r="6011" spans="1:10">
      <c r="A6011" s="584">
        <v>2016</v>
      </c>
      <c r="B6011" s="585" t="s">
        <v>1131</v>
      </c>
      <c r="C6011" s="585" t="s">
        <v>31</v>
      </c>
      <c r="D6011" s="586">
        <v>33961</v>
      </c>
      <c r="E6011" s="587">
        <v>26.76</v>
      </c>
      <c r="F6011" s="587">
        <f t="shared" si="279"/>
        <v>908796.3600000001</v>
      </c>
      <c r="G6011" s="588">
        <v>0.81</v>
      </c>
      <c r="H6011" s="586">
        <v>7.6</v>
      </c>
      <c r="I6011" s="587">
        <f t="shared" si="280"/>
        <v>258103.59999999998</v>
      </c>
      <c r="J6011" s="589">
        <f t="shared" si="281"/>
        <v>0</v>
      </c>
    </row>
    <row r="6012" spans="1:10">
      <c r="A6012" s="584">
        <v>2016</v>
      </c>
      <c r="B6012" s="585" t="s">
        <v>1131</v>
      </c>
      <c r="C6012" s="585" t="s">
        <v>31</v>
      </c>
      <c r="D6012" s="586">
        <v>14609</v>
      </c>
      <c r="E6012" s="587">
        <v>26.48</v>
      </c>
      <c r="F6012" s="587">
        <f t="shared" si="279"/>
        <v>386846.32</v>
      </c>
      <c r="G6012" s="588">
        <v>0.68</v>
      </c>
      <c r="H6012" s="586">
        <v>8.1999999999999993</v>
      </c>
      <c r="I6012" s="587">
        <f t="shared" si="280"/>
        <v>119793.79999999999</v>
      </c>
      <c r="J6012" s="589">
        <f t="shared" si="281"/>
        <v>0</v>
      </c>
    </row>
    <row r="6013" spans="1:10">
      <c r="A6013" s="584">
        <v>2016</v>
      </c>
      <c r="B6013" s="585" t="s">
        <v>1131</v>
      </c>
      <c r="C6013" s="585" t="s">
        <v>31</v>
      </c>
      <c r="D6013" s="586">
        <v>8982</v>
      </c>
      <c r="E6013" s="587">
        <v>26.08</v>
      </c>
      <c r="F6013" s="587">
        <f t="shared" si="279"/>
        <v>234250.56</v>
      </c>
      <c r="G6013" s="588">
        <v>0.78</v>
      </c>
      <c r="H6013" s="586">
        <v>6.5</v>
      </c>
      <c r="I6013" s="587">
        <f t="shared" si="280"/>
        <v>58383</v>
      </c>
      <c r="J6013" s="589">
        <f t="shared" si="281"/>
        <v>0</v>
      </c>
    </row>
    <row r="6014" spans="1:10">
      <c r="A6014" s="584">
        <v>2016</v>
      </c>
      <c r="B6014" s="585" t="s">
        <v>1131</v>
      </c>
      <c r="C6014" s="585" t="s">
        <v>31</v>
      </c>
      <c r="D6014" s="586">
        <v>3189</v>
      </c>
      <c r="E6014" s="587">
        <v>23.94</v>
      </c>
      <c r="F6014" s="587">
        <f t="shared" si="279"/>
        <v>76344.66</v>
      </c>
      <c r="G6014" s="588">
        <v>0.92</v>
      </c>
      <c r="H6014" s="586">
        <v>9</v>
      </c>
      <c r="I6014" s="587">
        <f t="shared" si="280"/>
        <v>28701</v>
      </c>
      <c r="J6014" s="589">
        <f t="shared" si="281"/>
        <v>0</v>
      </c>
    </row>
    <row r="6015" spans="1:10">
      <c r="A6015" s="584">
        <v>2016</v>
      </c>
      <c r="B6015" s="585" t="s">
        <v>1131</v>
      </c>
      <c r="C6015" s="585" t="s">
        <v>31</v>
      </c>
      <c r="D6015" s="586">
        <v>18129</v>
      </c>
      <c r="E6015" s="587">
        <v>25.88</v>
      </c>
      <c r="F6015" s="587">
        <f t="shared" si="279"/>
        <v>469178.51999999996</v>
      </c>
      <c r="G6015" s="588">
        <v>2.4</v>
      </c>
      <c r="H6015" s="586">
        <v>7.8</v>
      </c>
      <c r="I6015" s="587">
        <f t="shared" si="280"/>
        <v>141406.19999999998</v>
      </c>
      <c r="J6015" s="589">
        <f t="shared" si="281"/>
        <v>0</v>
      </c>
    </row>
    <row r="6016" spans="1:10">
      <c r="A6016" s="584">
        <v>2016</v>
      </c>
      <c r="B6016" s="585" t="s">
        <v>1131</v>
      </c>
      <c r="C6016" s="585" t="s">
        <v>31</v>
      </c>
      <c r="D6016" s="586">
        <v>18423</v>
      </c>
      <c r="E6016" s="587">
        <v>20.58</v>
      </c>
      <c r="F6016" s="587">
        <f t="shared" si="279"/>
        <v>379145.33999999997</v>
      </c>
      <c r="G6016" s="588">
        <v>0.4</v>
      </c>
      <c r="H6016" s="586">
        <v>5.6</v>
      </c>
      <c r="I6016" s="587">
        <f t="shared" si="280"/>
        <v>103168.79999999999</v>
      </c>
      <c r="J6016" s="589">
        <f t="shared" si="281"/>
        <v>0</v>
      </c>
    </row>
    <row r="6017" spans="1:10">
      <c r="A6017" s="584">
        <v>2016</v>
      </c>
      <c r="B6017" s="585" t="s">
        <v>1131</v>
      </c>
      <c r="C6017" s="585" t="s">
        <v>31</v>
      </c>
      <c r="D6017" s="586">
        <v>16391</v>
      </c>
      <c r="E6017" s="587">
        <v>26</v>
      </c>
      <c r="F6017" s="587">
        <f t="shared" si="279"/>
        <v>426166</v>
      </c>
      <c r="G6017" s="588">
        <v>2</v>
      </c>
      <c r="H6017" s="586">
        <v>12</v>
      </c>
      <c r="I6017" s="587">
        <f t="shared" si="280"/>
        <v>196692</v>
      </c>
      <c r="J6017" s="589">
        <f t="shared" si="281"/>
        <v>0</v>
      </c>
    </row>
    <row r="6018" spans="1:10">
      <c r="A6018" s="584">
        <v>2016</v>
      </c>
      <c r="B6018" s="585" t="s">
        <v>1131</v>
      </c>
      <c r="C6018" s="585" t="s">
        <v>31</v>
      </c>
      <c r="D6018" s="586">
        <v>25301</v>
      </c>
      <c r="E6018" s="587">
        <v>25.6</v>
      </c>
      <c r="F6018" s="587">
        <f t="shared" si="279"/>
        <v>647705.60000000009</v>
      </c>
      <c r="G6018" s="588">
        <v>0.5</v>
      </c>
      <c r="H6018" s="586">
        <v>10.4</v>
      </c>
      <c r="I6018" s="587">
        <f t="shared" si="280"/>
        <v>263130.40000000002</v>
      </c>
      <c r="J6018" s="589">
        <f t="shared" si="281"/>
        <v>0</v>
      </c>
    </row>
    <row r="6019" spans="1:10">
      <c r="A6019" s="584">
        <v>2016</v>
      </c>
      <c r="B6019" s="585" t="s">
        <v>1131</v>
      </c>
      <c r="C6019" s="585" t="s">
        <v>31</v>
      </c>
      <c r="D6019" s="586">
        <v>13001</v>
      </c>
      <c r="E6019" s="587">
        <v>25</v>
      </c>
      <c r="F6019" s="587">
        <f t="shared" ref="F6019:F6082" si="282">E6019*D6019</f>
        <v>325025</v>
      </c>
      <c r="G6019" s="588">
        <v>0.89</v>
      </c>
      <c r="H6019" s="586">
        <v>10.6</v>
      </c>
      <c r="I6019" s="587">
        <f t="shared" ref="I6019:I6082" si="283">H6019*D6019</f>
        <v>137810.6</v>
      </c>
      <c r="J6019" s="589">
        <f t="shared" ref="J6019:J6082" si="284">IF(B6019="LIG",1,0)</f>
        <v>0</v>
      </c>
    </row>
    <row r="6020" spans="1:10">
      <c r="A6020" s="584">
        <v>2016</v>
      </c>
      <c r="B6020" s="585" t="s">
        <v>1131</v>
      </c>
      <c r="C6020" s="585" t="s">
        <v>31</v>
      </c>
      <c r="D6020" s="586">
        <v>12914</v>
      </c>
      <c r="E6020" s="587">
        <v>25.11</v>
      </c>
      <c r="F6020" s="587">
        <f t="shared" si="282"/>
        <v>324270.53999999998</v>
      </c>
      <c r="G6020" s="588">
        <v>1.1000000000000001</v>
      </c>
      <c r="H6020" s="586">
        <v>10.199999999999999</v>
      </c>
      <c r="I6020" s="587">
        <f t="shared" si="283"/>
        <v>131722.79999999999</v>
      </c>
      <c r="J6020" s="589">
        <f t="shared" si="284"/>
        <v>0</v>
      </c>
    </row>
    <row r="6021" spans="1:10">
      <c r="A6021" s="584">
        <v>2016</v>
      </c>
      <c r="B6021" s="585" t="s">
        <v>1131</v>
      </c>
      <c r="C6021" s="585" t="s">
        <v>31</v>
      </c>
      <c r="D6021" s="586">
        <v>9229</v>
      </c>
      <c r="E6021" s="587">
        <v>25.347999999999999</v>
      </c>
      <c r="F6021" s="587">
        <f t="shared" si="282"/>
        <v>233936.69199999998</v>
      </c>
      <c r="G6021" s="588">
        <v>0.55000000000000004</v>
      </c>
      <c r="H6021" s="586">
        <v>9</v>
      </c>
      <c r="I6021" s="587">
        <f t="shared" si="283"/>
        <v>83061</v>
      </c>
      <c r="J6021" s="589">
        <f t="shared" si="284"/>
        <v>0</v>
      </c>
    </row>
    <row r="6022" spans="1:10">
      <c r="A6022" s="584">
        <v>2016</v>
      </c>
      <c r="B6022" s="585" t="s">
        <v>1131</v>
      </c>
      <c r="C6022" s="585" t="s">
        <v>31</v>
      </c>
      <c r="D6022" s="586">
        <v>22504</v>
      </c>
      <c r="E6022" s="587">
        <v>25.37</v>
      </c>
      <c r="F6022" s="587">
        <f t="shared" si="282"/>
        <v>570926.48</v>
      </c>
      <c r="G6022" s="588">
        <v>0.91</v>
      </c>
      <c r="H6022" s="586">
        <v>9.1</v>
      </c>
      <c r="I6022" s="587">
        <f t="shared" si="283"/>
        <v>204786.4</v>
      </c>
      <c r="J6022" s="589">
        <f t="shared" si="284"/>
        <v>0</v>
      </c>
    </row>
    <row r="6023" spans="1:10">
      <c r="A6023" s="584">
        <v>2016</v>
      </c>
      <c r="B6023" s="585" t="s">
        <v>1131</v>
      </c>
      <c r="C6023" s="585" t="s">
        <v>31</v>
      </c>
      <c r="D6023" s="586">
        <v>11143</v>
      </c>
      <c r="E6023" s="587">
        <v>26.07</v>
      </c>
      <c r="F6023" s="587">
        <f t="shared" si="282"/>
        <v>290498.01</v>
      </c>
      <c r="G6023" s="588">
        <v>0.92</v>
      </c>
      <c r="H6023" s="586">
        <v>6.2</v>
      </c>
      <c r="I6023" s="587">
        <f t="shared" si="283"/>
        <v>69086.600000000006</v>
      </c>
      <c r="J6023" s="589">
        <f t="shared" si="284"/>
        <v>0</v>
      </c>
    </row>
    <row r="6024" spans="1:10">
      <c r="A6024" s="584">
        <v>2016</v>
      </c>
      <c r="B6024" s="585" t="s">
        <v>1131</v>
      </c>
      <c r="C6024" s="585" t="s">
        <v>31</v>
      </c>
      <c r="D6024" s="586">
        <v>3359</v>
      </c>
      <c r="E6024" s="587">
        <v>24.632000000000001</v>
      </c>
      <c r="F6024" s="587">
        <f t="shared" si="282"/>
        <v>82738.888000000006</v>
      </c>
      <c r="G6024" s="588">
        <v>1</v>
      </c>
      <c r="H6024" s="586">
        <v>11.1</v>
      </c>
      <c r="I6024" s="587">
        <f t="shared" si="283"/>
        <v>37284.9</v>
      </c>
      <c r="J6024" s="589">
        <f t="shared" si="284"/>
        <v>0</v>
      </c>
    </row>
    <row r="6025" spans="1:10">
      <c r="A6025" s="584">
        <v>2016</v>
      </c>
      <c r="B6025" s="585" t="s">
        <v>1131</v>
      </c>
      <c r="C6025" s="585" t="s">
        <v>31</v>
      </c>
      <c r="D6025" s="586">
        <v>3336</v>
      </c>
      <c r="E6025" s="587">
        <v>24.654</v>
      </c>
      <c r="F6025" s="587">
        <f t="shared" si="282"/>
        <v>82245.744000000006</v>
      </c>
      <c r="G6025" s="588">
        <v>0.9</v>
      </c>
      <c r="H6025" s="586">
        <v>8.5</v>
      </c>
      <c r="I6025" s="587">
        <f t="shared" si="283"/>
        <v>28356</v>
      </c>
      <c r="J6025" s="589">
        <f t="shared" si="284"/>
        <v>0</v>
      </c>
    </row>
    <row r="6026" spans="1:10">
      <c r="A6026" s="584">
        <v>2016</v>
      </c>
      <c r="B6026" s="585" t="s">
        <v>1131</v>
      </c>
      <c r="C6026" s="585" t="s">
        <v>31</v>
      </c>
      <c r="D6026" s="586">
        <v>3359</v>
      </c>
      <c r="E6026" s="587">
        <v>25.056000000000001</v>
      </c>
      <c r="F6026" s="587">
        <f t="shared" si="282"/>
        <v>84163.104000000007</v>
      </c>
      <c r="G6026" s="588">
        <v>1</v>
      </c>
      <c r="H6026" s="586">
        <v>10.4</v>
      </c>
      <c r="I6026" s="587">
        <f t="shared" si="283"/>
        <v>34933.599999999999</v>
      </c>
      <c r="J6026" s="589">
        <f t="shared" si="284"/>
        <v>0</v>
      </c>
    </row>
    <row r="6027" spans="1:10">
      <c r="A6027" s="584">
        <v>2016</v>
      </c>
      <c r="B6027" s="585" t="s">
        <v>1131</v>
      </c>
      <c r="C6027" s="585" t="s">
        <v>31</v>
      </c>
      <c r="D6027" s="586">
        <v>3364</v>
      </c>
      <c r="E6027" s="587">
        <v>24.638000000000002</v>
      </c>
      <c r="F6027" s="587">
        <f t="shared" si="282"/>
        <v>82882.232000000004</v>
      </c>
      <c r="G6027" s="588">
        <v>1.42</v>
      </c>
      <c r="H6027" s="586">
        <v>11</v>
      </c>
      <c r="I6027" s="587">
        <f t="shared" si="283"/>
        <v>37004</v>
      </c>
      <c r="J6027" s="589">
        <f t="shared" si="284"/>
        <v>0</v>
      </c>
    </row>
    <row r="6028" spans="1:10">
      <c r="A6028" s="584">
        <v>2016</v>
      </c>
      <c r="B6028" s="585" t="s">
        <v>1131</v>
      </c>
      <c r="C6028" s="585" t="s">
        <v>31</v>
      </c>
      <c r="D6028" s="586">
        <v>4704</v>
      </c>
      <c r="E6028" s="587">
        <v>24</v>
      </c>
      <c r="F6028" s="587">
        <f t="shared" si="282"/>
        <v>112896</v>
      </c>
      <c r="G6028" s="588">
        <v>0.71</v>
      </c>
      <c r="H6028" s="586">
        <v>8.4</v>
      </c>
      <c r="I6028" s="587">
        <f t="shared" si="283"/>
        <v>39513.599999999999</v>
      </c>
      <c r="J6028" s="589">
        <f t="shared" si="284"/>
        <v>0</v>
      </c>
    </row>
    <row r="6029" spans="1:10">
      <c r="A6029" s="584">
        <v>2016</v>
      </c>
      <c r="B6029" s="585" t="s">
        <v>1131</v>
      </c>
      <c r="C6029" s="585" t="s">
        <v>31</v>
      </c>
      <c r="D6029" s="586">
        <v>11809</v>
      </c>
      <c r="E6029" s="587">
        <v>24.56</v>
      </c>
      <c r="F6029" s="587">
        <f t="shared" si="282"/>
        <v>290029.03999999998</v>
      </c>
      <c r="G6029" s="588">
        <v>0.9</v>
      </c>
      <c r="H6029" s="586">
        <v>10.8</v>
      </c>
      <c r="I6029" s="587">
        <f t="shared" si="283"/>
        <v>127537.20000000001</v>
      </c>
      <c r="J6029" s="589">
        <f t="shared" si="284"/>
        <v>0</v>
      </c>
    </row>
    <row r="6030" spans="1:10">
      <c r="A6030" s="584">
        <v>2016</v>
      </c>
      <c r="B6030" s="585" t="s">
        <v>1131</v>
      </c>
      <c r="C6030" s="585" t="s">
        <v>31</v>
      </c>
      <c r="D6030" s="586">
        <v>11805</v>
      </c>
      <c r="E6030" s="587">
        <v>24.86</v>
      </c>
      <c r="F6030" s="587">
        <f t="shared" si="282"/>
        <v>293472.3</v>
      </c>
      <c r="G6030" s="588">
        <v>0.87</v>
      </c>
      <c r="H6030" s="586">
        <v>10.4</v>
      </c>
      <c r="I6030" s="587">
        <f t="shared" si="283"/>
        <v>122772</v>
      </c>
      <c r="J6030" s="589">
        <f t="shared" si="284"/>
        <v>0</v>
      </c>
    </row>
    <row r="6031" spans="1:10">
      <c r="A6031" s="584">
        <v>2016</v>
      </c>
      <c r="B6031" s="585" t="s">
        <v>1131</v>
      </c>
      <c r="C6031" s="585" t="s">
        <v>31</v>
      </c>
      <c r="D6031" s="586">
        <v>3521</v>
      </c>
      <c r="E6031" s="587">
        <v>24.16</v>
      </c>
      <c r="F6031" s="587">
        <f t="shared" si="282"/>
        <v>85067.36</v>
      </c>
      <c r="G6031" s="588">
        <v>2.4</v>
      </c>
      <c r="H6031" s="586">
        <v>13.1</v>
      </c>
      <c r="I6031" s="587">
        <f t="shared" si="283"/>
        <v>46125.1</v>
      </c>
      <c r="J6031" s="589">
        <f t="shared" si="284"/>
        <v>0</v>
      </c>
    </row>
    <row r="6032" spans="1:10">
      <c r="A6032" s="584">
        <v>2016</v>
      </c>
      <c r="B6032" s="585" t="s">
        <v>1131</v>
      </c>
      <c r="C6032" s="585" t="s">
        <v>31</v>
      </c>
      <c r="D6032" s="586">
        <v>3319</v>
      </c>
      <c r="E6032" s="587">
        <v>24.21</v>
      </c>
      <c r="F6032" s="587">
        <f t="shared" si="282"/>
        <v>80352.990000000005</v>
      </c>
      <c r="G6032" s="588">
        <v>1.9</v>
      </c>
      <c r="H6032" s="586">
        <v>11.1</v>
      </c>
      <c r="I6032" s="587">
        <f t="shared" si="283"/>
        <v>36840.9</v>
      </c>
      <c r="J6032" s="589">
        <f t="shared" si="284"/>
        <v>0</v>
      </c>
    </row>
    <row r="6033" spans="1:10">
      <c r="A6033" s="584">
        <v>2016</v>
      </c>
      <c r="B6033" s="585" t="s">
        <v>1131</v>
      </c>
      <c r="C6033" s="585" t="s">
        <v>31</v>
      </c>
      <c r="D6033" s="586">
        <v>1405</v>
      </c>
      <c r="E6033" s="587">
        <v>26.72</v>
      </c>
      <c r="F6033" s="587">
        <f t="shared" si="282"/>
        <v>37541.599999999999</v>
      </c>
      <c r="G6033" s="588">
        <v>1.3</v>
      </c>
      <c r="H6033" s="586">
        <v>10.7</v>
      </c>
      <c r="I6033" s="587">
        <f t="shared" si="283"/>
        <v>15033.499999999998</v>
      </c>
      <c r="J6033" s="589">
        <f t="shared" si="284"/>
        <v>0</v>
      </c>
    </row>
    <row r="6034" spans="1:10">
      <c r="A6034" s="584">
        <v>2016</v>
      </c>
      <c r="B6034" s="585" t="s">
        <v>1133</v>
      </c>
      <c r="C6034" s="585" t="s">
        <v>31</v>
      </c>
      <c r="D6034" s="586">
        <v>328696</v>
      </c>
      <c r="E6034" s="587">
        <v>10.5</v>
      </c>
      <c r="F6034" s="587">
        <f t="shared" si="282"/>
        <v>3451308</v>
      </c>
      <c r="G6034" s="588">
        <v>0.4</v>
      </c>
      <c r="H6034" s="586">
        <v>13.8</v>
      </c>
      <c r="I6034" s="587">
        <f t="shared" si="283"/>
        <v>4536004.8</v>
      </c>
      <c r="J6034" s="589">
        <f t="shared" si="284"/>
        <v>1</v>
      </c>
    </row>
    <row r="6035" spans="1:10">
      <c r="A6035" s="584">
        <v>2016</v>
      </c>
      <c r="B6035" s="585" t="s">
        <v>1131</v>
      </c>
      <c r="C6035" s="585" t="s">
        <v>31</v>
      </c>
      <c r="D6035" s="586">
        <v>537321</v>
      </c>
      <c r="E6035" s="587">
        <v>16.84</v>
      </c>
      <c r="F6035" s="587">
        <f t="shared" si="282"/>
        <v>9048485.6400000006</v>
      </c>
      <c r="G6035" s="588">
        <v>3.94</v>
      </c>
      <c r="H6035" s="586">
        <v>26.4</v>
      </c>
      <c r="I6035" s="587">
        <f t="shared" si="283"/>
        <v>14185274.399999999</v>
      </c>
      <c r="J6035" s="589">
        <f t="shared" si="284"/>
        <v>0</v>
      </c>
    </row>
    <row r="6036" spans="1:10">
      <c r="A6036" s="584">
        <v>2016</v>
      </c>
      <c r="B6036" s="585" t="s">
        <v>1131</v>
      </c>
      <c r="C6036" s="585" t="s">
        <v>31</v>
      </c>
      <c r="D6036" s="586">
        <v>109164</v>
      </c>
      <c r="E6036" s="587">
        <v>25.8</v>
      </c>
      <c r="F6036" s="587">
        <f t="shared" si="282"/>
        <v>2816431.2</v>
      </c>
      <c r="G6036" s="588">
        <v>2.69</v>
      </c>
      <c r="H6036" s="586">
        <v>7.8</v>
      </c>
      <c r="I6036" s="587">
        <f t="shared" si="283"/>
        <v>851479.2</v>
      </c>
      <c r="J6036" s="589">
        <f t="shared" si="284"/>
        <v>0</v>
      </c>
    </row>
    <row r="6037" spans="1:10">
      <c r="A6037" s="584">
        <v>2016</v>
      </c>
      <c r="B6037" s="585" t="s">
        <v>1127</v>
      </c>
      <c r="C6037" s="585" t="s">
        <v>31</v>
      </c>
      <c r="D6037" s="586">
        <v>265296</v>
      </c>
      <c r="E6037" s="587">
        <v>17.579999999999998</v>
      </c>
      <c r="F6037" s="587">
        <f t="shared" si="282"/>
        <v>4663903.68</v>
      </c>
      <c r="G6037" s="588">
        <v>0.19</v>
      </c>
      <c r="H6037" s="586">
        <v>4.4000000000000004</v>
      </c>
      <c r="I6037" s="587">
        <f t="shared" si="283"/>
        <v>1167302.4000000001</v>
      </c>
      <c r="J6037" s="589">
        <f t="shared" si="284"/>
        <v>0</v>
      </c>
    </row>
    <row r="6038" spans="1:10">
      <c r="A6038" s="584">
        <v>2016</v>
      </c>
      <c r="B6038" s="585" t="s">
        <v>1131</v>
      </c>
      <c r="C6038" s="585" t="s">
        <v>31</v>
      </c>
      <c r="D6038" s="586">
        <v>43890</v>
      </c>
      <c r="E6038" s="587">
        <v>22.92</v>
      </c>
      <c r="F6038" s="587">
        <f t="shared" si="282"/>
        <v>1005958.8</v>
      </c>
      <c r="G6038" s="588">
        <v>0.45</v>
      </c>
      <c r="H6038" s="586">
        <v>9.4</v>
      </c>
      <c r="I6038" s="587">
        <f t="shared" si="283"/>
        <v>412566</v>
      </c>
      <c r="J6038" s="589">
        <f t="shared" si="284"/>
        <v>0</v>
      </c>
    </row>
    <row r="6039" spans="1:10">
      <c r="A6039" s="584">
        <v>2016</v>
      </c>
      <c r="B6039" s="585" t="s">
        <v>1127</v>
      </c>
      <c r="C6039" s="585" t="s">
        <v>31</v>
      </c>
      <c r="D6039" s="586">
        <v>44432</v>
      </c>
      <c r="E6039" s="587">
        <v>17.623999999999999</v>
      </c>
      <c r="F6039" s="587">
        <f t="shared" si="282"/>
        <v>783069.56799999997</v>
      </c>
      <c r="G6039" s="588">
        <v>0.26</v>
      </c>
      <c r="H6039" s="586">
        <v>6.1</v>
      </c>
      <c r="I6039" s="587">
        <f t="shared" si="283"/>
        <v>271035.2</v>
      </c>
      <c r="J6039" s="589">
        <f t="shared" si="284"/>
        <v>0</v>
      </c>
    </row>
    <row r="6040" spans="1:10">
      <c r="A6040" s="584">
        <v>2016</v>
      </c>
      <c r="B6040" s="585" t="s">
        <v>1127</v>
      </c>
      <c r="C6040" s="585" t="s">
        <v>31</v>
      </c>
      <c r="D6040" s="586">
        <v>47856</v>
      </c>
      <c r="E6040" s="587">
        <v>16.04</v>
      </c>
      <c r="F6040" s="587">
        <f t="shared" si="282"/>
        <v>767610.24</v>
      </c>
      <c r="G6040" s="588">
        <v>0.51</v>
      </c>
      <c r="H6040" s="586">
        <v>6.5</v>
      </c>
      <c r="I6040" s="587">
        <f t="shared" si="283"/>
        <v>311064</v>
      </c>
      <c r="J6040" s="589">
        <f t="shared" si="284"/>
        <v>0</v>
      </c>
    </row>
    <row r="6041" spans="1:10">
      <c r="A6041" s="584">
        <v>2016</v>
      </c>
      <c r="B6041" s="585" t="s">
        <v>1127</v>
      </c>
      <c r="C6041" s="585" t="s">
        <v>31</v>
      </c>
      <c r="D6041" s="586">
        <v>115372</v>
      </c>
      <c r="E6041" s="587">
        <v>17.72</v>
      </c>
      <c r="F6041" s="587">
        <f t="shared" si="282"/>
        <v>2044391.8399999999</v>
      </c>
      <c r="G6041" s="588">
        <v>0.23</v>
      </c>
      <c r="H6041" s="586">
        <v>5.4</v>
      </c>
      <c r="I6041" s="587">
        <f t="shared" si="283"/>
        <v>623008.80000000005</v>
      </c>
      <c r="J6041" s="589">
        <f t="shared" si="284"/>
        <v>0</v>
      </c>
    </row>
    <row r="6042" spans="1:10">
      <c r="A6042" s="584">
        <v>2016</v>
      </c>
      <c r="B6042" s="585" t="s">
        <v>1127</v>
      </c>
      <c r="C6042" s="585" t="s">
        <v>31</v>
      </c>
      <c r="D6042" s="586">
        <v>98756</v>
      </c>
      <c r="E6042" s="587">
        <v>17.899999999999999</v>
      </c>
      <c r="F6042" s="587">
        <f t="shared" si="282"/>
        <v>1767732.4</v>
      </c>
      <c r="G6042" s="588">
        <v>0.25</v>
      </c>
      <c r="H6042" s="586">
        <v>5.0999999999999996</v>
      </c>
      <c r="I6042" s="587">
        <f t="shared" si="283"/>
        <v>503655.6</v>
      </c>
      <c r="J6042" s="589">
        <f t="shared" si="284"/>
        <v>0</v>
      </c>
    </row>
    <row r="6043" spans="1:10">
      <c r="A6043" s="584">
        <v>2016</v>
      </c>
      <c r="B6043" s="585" t="s">
        <v>1127</v>
      </c>
      <c r="C6043" s="585" t="s">
        <v>31</v>
      </c>
      <c r="D6043" s="586">
        <v>32766</v>
      </c>
      <c r="E6043" s="587">
        <v>17.686</v>
      </c>
      <c r="F6043" s="587">
        <f t="shared" si="282"/>
        <v>579499.47600000002</v>
      </c>
      <c r="G6043" s="588">
        <v>0.21</v>
      </c>
      <c r="H6043" s="586">
        <v>5.76</v>
      </c>
      <c r="I6043" s="587">
        <f t="shared" si="283"/>
        <v>188732.16</v>
      </c>
      <c r="J6043" s="589">
        <f t="shared" si="284"/>
        <v>0</v>
      </c>
    </row>
    <row r="6044" spans="1:10">
      <c r="A6044" s="584">
        <v>2016</v>
      </c>
      <c r="B6044" s="585" t="s">
        <v>1127</v>
      </c>
      <c r="C6044" s="585" t="s">
        <v>31</v>
      </c>
      <c r="D6044" s="586">
        <v>32955</v>
      </c>
      <c r="E6044" s="587">
        <v>17.931999999999999</v>
      </c>
      <c r="F6044" s="587">
        <f t="shared" si="282"/>
        <v>590949.05999999994</v>
      </c>
      <c r="G6044" s="588">
        <v>0.28000000000000003</v>
      </c>
      <c r="H6044" s="586">
        <v>4.97</v>
      </c>
      <c r="I6044" s="587">
        <f t="shared" si="283"/>
        <v>163786.35</v>
      </c>
      <c r="J6044" s="589">
        <f t="shared" si="284"/>
        <v>0</v>
      </c>
    </row>
    <row r="6045" spans="1:10">
      <c r="A6045" s="584">
        <v>2016</v>
      </c>
      <c r="B6045" s="585" t="s">
        <v>1127</v>
      </c>
      <c r="C6045" s="585" t="s">
        <v>31</v>
      </c>
      <c r="D6045" s="586">
        <v>98725</v>
      </c>
      <c r="E6045" s="587">
        <v>17.954000000000001</v>
      </c>
      <c r="F6045" s="587">
        <f t="shared" si="282"/>
        <v>1772508.6500000001</v>
      </c>
      <c r="G6045" s="588">
        <v>0.28999999999999998</v>
      </c>
      <c r="H6045" s="586">
        <v>4.91</v>
      </c>
      <c r="I6045" s="587">
        <f t="shared" si="283"/>
        <v>484739.75</v>
      </c>
      <c r="J6045" s="589">
        <f t="shared" si="284"/>
        <v>0</v>
      </c>
    </row>
    <row r="6046" spans="1:10">
      <c r="A6046" s="584">
        <v>2016</v>
      </c>
      <c r="B6046" s="585" t="s">
        <v>1127</v>
      </c>
      <c r="C6046" s="585" t="s">
        <v>31</v>
      </c>
      <c r="D6046" s="586">
        <v>189885</v>
      </c>
      <c r="E6046" s="587">
        <v>16.16</v>
      </c>
      <c r="F6046" s="587">
        <f t="shared" si="282"/>
        <v>3068541.6</v>
      </c>
      <c r="G6046" s="588">
        <v>0.37</v>
      </c>
      <c r="H6046" s="586">
        <v>5.4</v>
      </c>
      <c r="I6046" s="587">
        <f t="shared" si="283"/>
        <v>1025379.0000000001</v>
      </c>
      <c r="J6046" s="589">
        <f t="shared" si="284"/>
        <v>0</v>
      </c>
    </row>
    <row r="6047" spans="1:10">
      <c r="A6047" s="584">
        <v>2016</v>
      </c>
      <c r="B6047" s="585" t="s">
        <v>1127</v>
      </c>
      <c r="C6047" s="585" t="s">
        <v>31</v>
      </c>
      <c r="D6047" s="586">
        <v>190391</v>
      </c>
      <c r="E6047" s="587">
        <v>17.649999999999999</v>
      </c>
      <c r="F6047" s="587">
        <f t="shared" si="282"/>
        <v>3360401.15</v>
      </c>
      <c r="G6047" s="588">
        <v>0.19</v>
      </c>
      <c r="H6047" s="586">
        <v>4.5</v>
      </c>
      <c r="I6047" s="587">
        <f t="shared" si="283"/>
        <v>856759.5</v>
      </c>
      <c r="J6047" s="589">
        <f t="shared" si="284"/>
        <v>0</v>
      </c>
    </row>
    <row r="6048" spans="1:10">
      <c r="A6048" s="584">
        <v>2016</v>
      </c>
      <c r="B6048" s="585" t="s">
        <v>1127</v>
      </c>
      <c r="C6048" s="585" t="s">
        <v>31</v>
      </c>
      <c r="D6048" s="586">
        <v>71813</v>
      </c>
      <c r="E6048" s="587">
        <v>17.71</v>
      </c>
      <c r="F6048" s="587">
        <f t="shared" si="282"/>
        <v>1271808.23</v>
      </c>
      <c r="G6048" s="588">
        <v>0.23</v>
      </c>
      <c r="H6048" s="586">
        <v>5.6</v>
      </c>
      <c r="I6048" s="587">
        <f t="shared" si="283"/>
        <v>402152.8</v>
      </c>
      <c r="J6048" s="589">
        <f t="shared" si="284"/>
        <v>0</v>
      </c>
    </row>
    <row r="6049" spans="1:10">
      <c r="A6049" s="584">
        <v>2016</v>
      </c>
      <c r="B6049" s="585" t="s">
        <v>1131</v>
      </c>
      <c r="C6049" s="585" t="s">
        <v>31</v>
      </c>
      <c r="D6049" s="586">
        <v>161948</v>
      </c>
      <c r="E6049" s="587">
        <v>21.768999999999998</v>
      </c>
      <c r="F6049" s="587">
        <f t="shared" si="282"/>
        <v>3525446.0119999996</v>
      </c>
      <c r="G6049" s="588">
        <v>2.72</v>
      </c>
      <c r="H6049" s="586">
        <v>20.100000000000001</v>
      </c>
      <c r="I6049" s="587">
        <f t="shared" si="283"/>
        <v>3255154.8000000003</v>
      </c>
      <c r="J6049" s="589">
        <f t="shared" si="284"/>
        <v>0</v>
      </c>
    </row>
    <row r="6050" spans="1:10">
      <c r="A6050" s="584">
        <v>2016</v>
      </c>
      <c r="B6050" s="585" t="s">
        <v>1133</v>
      </c>
      <c r="C6050" s="585" t="s">
        <v>31</v>
      </c>
      <c r="D6050" s="586">
        <v>10232</v>
      </c>
      <c r="E6050" s="587">
        <v>14.5</v>
      </c>
      <c r="F6050" s="587">
        <f t="shared" si="282"/>
        <v>148364</v>
      </c>
      <c r="G6050" s="588">
        <v>0.66</v>
      </c>
      <c r="H6050" s="586">
        <v>7.7</v>
      </c>
      <c r="I6050" s="587">
        <f t="shared" si="283"/>
        <v>78786.400000000009</v>
      </c>
      <c r="J6050" s="589">
        <f t="shared" si="284"/>
        <v>1</v>
      </c>
    </row>
    <row r="6051" spans="1:10">
      <c r="A6051" s="584">
        <v>2016</v>
      </c>
      <c r="B6051" s="585" t="s">
        <v>1131</v>
      </c>
      <c r="C6051" s="585" t="s">
        <v>31</v>
      </c>
      <c r="D6051" s="586">
        <v>913</v>
      </c>
      <c r="E6051" s="587">
        <v>17.254000000000001</v>
      </c>
      <c r="F6051" s="587">
        <f t="shared" si="282"/>
        <v>15752.902000000002</v>
      </c>
      <c r="G6051" s="588">
        <v>0.42</v>
      </c>
      <c r="H6051" s="586">
        <v>37.299999999999997</v>
      </c>
      <c r="I6051" s="587">
        <f t="shared" si="283"/>
        <v>34054.899999999994</v>
      </c>
      <c r="J6051" s="589">
        <f t="shared" si="284"/>
        <v>0</v>
      </c>
    </row>
    <row r="6052" spans="1:10">
      <c r="A6052" s="584">
        <v>2016</v>
      </c>
      <c r="B6052" s="585" t="s">
        <v>1131</v>
      </c>
      <c r="C6052" s="585" t="s">
        <v>31</v>
      </c>
      <c r="D6052" s="586">
        <v>1303</v>
      </c>
      <c r="E6052" s="587">
        <v>16.024000000000001</v>
      </c>
      <c r="F6052" s="587">
        <f t="shared" si="282"/>
        <v>20879.272000000001</v>
      </c>
      <c r="G6052" s="588">
        <v>0.43</v>
      </c>
      <c r="H6052" s="586">
        <v>41.6</v>
      </c>
      <c r="I6052" s="587">
        <f t="shared" si="283"/>
        <v>54204.800000000003</v>
      </c>
      <c r="J6052" s="589">
        <f t="shared" si="284"/>
        <v>0</v>
      </c>
    </row>
    <row r="6053" spans="1:10">
      <c r="A6053" s="584">
        <v>2016</v>
      </c>
      <c r="B6053" s="585" t="s">
        <v>1131</v>
      </c>
      <c r="C6053" s="585" t="s">
        <v>31</v>
      </c>
      <c r="D6053" s="586">
        <v>190712</v>
      </c>
      <c r="E6053" s="587">
        <v>15.545999999999999</v>
      </c>
      <c r="F6053" s="587">
        <f t="shared" si="282"/>
        <v>2964808.7519999999</v>
      </c>
      <c r="G6053" s="588">
        <v>0.69</v>
      </c>
      <c r="H6053" s="586">
        <v>39.799999999999997</v>
      </c>
      <c r="I6053" s="587">
        <f t="shared" si="283"/>
        <v>7590337.5999999996</v>
      </c>
      <c r="J6053" s="589">
        <f t="shared" si="284"/>
        <v>0</v>
      </c>
    </row>
    <row r="6054" spans="1:10">
      <c r="A6054" s="584">
        <v>2016</v>
      </c>
      <c r="B6054" s="585" t="s">
        <v>1131</v>
      </c>
      <c r="C6054" s="585" t="s">
        <v>31</v>
      </c>
      <c r="D6054" s="586">
        <v>287828</v>
      </c>
      <c r="E6054" s="587">
        <v>21.588000000000001</v>
      </c>
      <c r="F6054" s="587">
        <f t="shared" si="282"/>
        <v>6213630.8640000001</v>
      </c>
      <c r="G6054" s="588">
        <v>0.47</v>
      </c>
      <c r="H6054" s="586">
        <v>6.3</v>
      </c>
      <c r="I6054" s="587">
        <f t="shared" si="283"/>
        <v>1813316.4</v>
      </c>
      <c r="J6054" s="589">
        <f t="shared" si="284"/>
        <v>0</v>
      </c>
    </row>
    <row r="6055" spans="1:10">
      <c r="A6055" s="584">
        <v>2016</v>
      </c>
      <c r="B6055" s="585" t="s">
        <v>1131</v>
      </c>
      <c r="C6055" s="585" t="s">
        <v>31</v>
      </c>
      <c r="D6055" s="586">
        <v>42585</v>
      </c>
      <c r="E6055" s="587">
        <v>24.638000000000002</v>
      </c>
      <c r="F6055" s="587">
        <f t="shared" si="282"/>
        <v>1049209.23</v>
      </c>
      <c r="G6055" s="588">
        <v>0.57999999999999996</v>
      </c>
      <c r="H6055" s="586">
        <v>13.4</v>
      </c>
      <c r="I6055" s="587">
        <f t="shared" si="283"/>
        <v>570639</v>
      </c>
      <c r="J6055" s="589">
        <f t="shared" si="284"/>
        <v>0</v>
      </c>
    </row>
    <row r="6056" spans="1:10">
      <c r="A6056" s="584">
        <v>2016</v>
      </c>
      <c r="B6056" s="585" t="s">
        <v>1131</v>
      </c>
      <c r="C6056" s="585" t="s">
        <v>31</v>
      </c>
      <c r="D6056" s="586">
        <v>146839</v>
      </c>
      <c r="E6056" s="587">
        <v>24.48</v>
      </c>
      <c r="F6056" s="587">
        <f t="shared" si="282"/>
        <v>3594618.72</v>
      </c>
      <c r="G6056" s="588">
        <v>1.1499999999999999</v>
      </c>
      <c r="H6056" s="586">
        <v>15.6</v>
      </c>
      <c r="I6056" s="587">
        <f t="shared" si="283"/>
        <v>2290688.4</v>
      </c>
      <c r="J6056" s="589">
        <f t="shared" si="284"/>
        <v>0</v>
      </c>
    </row>
    <row r="6057" spans="1:10">
      <c r="A6057" s="584">
        <v>2016</v>
      </c>
      <c r="B6057" s="585" t="s">
        <v>1131</v>
      </c>
      <c r="C6057" s="585" t="s">
        <v>31</v>
      </c>
      <c r="D6057" s="586">
        <v>62935</v>
      </c>
      <c r="E6057" s="587">
        <v>23.22</v>
      </c>
      <c r="F6057" s="587">
        <f t="shared" si="282"/>
        <v>1461350.7</v>
      </c>
      <c r="G6057" s="588">
        <v>1.34</v>
      </c>
      <c r="H6057" s="586">
        <v>6</v>
      </c>
      <c r="I6057" s="587">
        <f t="shared" si="283"/>
        <v>377610</v>
      </c>
      <c r="J6057" s="589">
        <f t="shared" si="284"/>
        <v>0</v>
      </c>
    </row>
    <row r="6058" spans="1:10">
      <c r="A6058" s="584">
        <v>2016</v>
      </c>
      <c r="B6058" s="585" t="s">
        <v>1131</v>
      </c>
      <c r="C6058" s="585" t="s">
        <v>31</v>
      </c>
      <c r="D6058" s="586">
        <v>52822</v>
      </c>
      <c r="E6058" s="587">
        <v>23.79</v>
      </c>
      <c r="F6058" s="587">
        <f t="shared" si="282"/>
        <v>1256635.3799999999</v>
      </c>
      <c r="G6058" s="588">
        <v>2.72</v>
      </c>
      <c r="H6058" s="586">
        <v>8</v>
      </c>
      <c r="I6058" s="587">
        <f t="shared" si="283"/>
        <v>422576</v>
      </c>
      <c r="J6058" s="589">
        <f t="shared" si="284"/>
        <v>0</v>
      </c>
    </row>
    <row r="6059" spans="1:10">
      <c r="A6059" s="584">
        <v>2016</v>
      </c>
      <c r="B6059" s="585" t="s">
        <v>1133</v>
      </c>
      <c r="C6059" s="585" t="s">
        <v>31</v>
      </c>
      <c r="D6059" s="586">
        <v>88980</v>
      </c>
      <c r="E6059" s="587">
        <v>13.417999999999999</v>
      </c>
      <c r="F6059" s="587">
        <f t="shared" si="282"/>
        <v>1193933.6399999999</v>
      </c>
      <c r="G6059" s="588">
        <v>0.51</v>
      </c>
      <c r="H6059" s="586">
        <v>16.5</v>
      </c>
      <c r="I6059" s="587">
        <f t="shared" si="283"/>
        <v>1468170</v>
      </c>
      <c r="J6059" s="589">
        <f t="shared" si="284"/>
        <v>1</v>
      </c>
    </row>
    <row r="6060" spans="1:10">
      <c r="A6060" s="584">
        <v>2016</v>
      </c>
      <c r="B6060" s="585" t="s">
        <v>1133</v>
      </c>
      <c r="C6060" s="585" t="s">
        <v>31</v>
      </c>
      <c r="D6060" s="586">
        <v>71673</v>
      </c>
      <c r="E6060" s="587">
        <v>13.968</v>
      </c>
      <c r="F6060" s="587">
        <f t="shared" si="282"/>
        <v>1001128.464</v>
      </c>
      <c r="G6060" s="588">
        <v>0.69</v>
      </c>
      <c r="H6060" s="586">
        <v>14.4</v>
      </c>
      <c r="I6060" s="587">
        <f t="shared" si="283"/>
        <v>1032091.2000000001</v>
      </c>
      <c r="J6060" s="589">
        <f t="shared" si="284"/>
        <v>1</v>
      </c>
    </row>
    <row r="6061" spans="1:10">
      <c r="A6061" s="584">
        <v>2016</v>
      </c>
      <c r="B6061" s="585" t="s">
        <v>1131</v>
      </c>
      <c r="C6061" s="585" t="s">
        <v>31</v>
      </c>
      <c r="D6061" s="586">
        <v>96162</v>
      </c>
      <c r="E6061" s="587">
        <v>22.91</v>
      </c>
      <c r="F6061" s="587">
        <f t="shared" si="282"/>
        <v>2203071.42</v>
      </c>
      <c r="G6061" s="588">
        <v>2.35</v>
      </c>
      <c r="H6061" s="586">
        <v>8.1</v>
      </c>
      <c r="I6061" s="587">
        <f t="shared" si="283"/>
        <v>778912.2</v>
      </c>
      <c r="J6061" s="589">
        <f t="shared" si="284"/>
        <v>0</v>
      </c>
    </row>
    <row r="6062" spans="1:10">
      <c r="A6062" s="584">
        <v>2016</v>
      </c>
      <c r="B6062" s="585" t="s">
        <v>1131</v>
      </c>
      <c r="C6062" s="585" t="s">
        <v>31</v>
      </c>
      <c r="D6062" s="586">
        <v>53234</v>
      </c>
      <c r="E6062" s="587">
        <v>23.364000000000001</v>
      </c>
      <c r="F6062" s="587">
        <f t="shared" si="282"/>
        <v>1243759.176</v>
      </c>
      <c r="G6062" s="588">
        <v>2.59</v>
      </c>
      <c r="H6062" s="586">
        <v>9.3000000000000007</v>
      </c>
      <c r="I6062" s="587">
        <f t="shared" si="283"/>
        <v>495076.2</v>
      </c>
      <c r="J6062" s="589">
        <f t="shared" si="284"/>
        <v>0</v>
      </c>
    </row>
    <row r="6063" spans="1:10">
      <c r="A6063" s="584">
        <v>2016</v>
      </c>
      <c r="B6063" s="585" t="s">
        <v>1127</v>
      </c>
      <c r="C6063" s="585" t="s">
        <v>31</v>
      </c>
      <c r="D6063" s="586">
        <v>106023</v>
      </c>
      <c r="E6063" s="587">
        <v>16.431999999999999</v>
      </c>
      <c r="F6063" s="587">
        <f t="shared" si="282"/>
        <v>1742169.9359999998</v>
      </c>
      <c r="G6063" s="588">
        <v>0.34</v>
      </c>
      <c r="H6063" s="586">
        <v>5.3</v>
      </c>
      <c r="I6063" s="587">
        <f t="shared" si="283"/>
        <v>561921.9</v>
      </c>
      <c r="J6063" s="589">
        <f t="shared" si="284"/>
        <v>0</v>
      </c>
    </row>
    <row r="6064" spans="1:10">
      <c r="A6064" s="584">
        <v>2016</v>
      </c>
      <c r="B6064" s="585" t="s">
        <v>1127</v>
      </c>
      <c r="C6064" s="585" t="s">
        <v>31</v>
      </c>
      <c r="D6064" s="586">
        <v>69739</v>
      </c>
      <c r="E6064" s="587">
        <v>18.5</v>
      </c>
      <c r="F6064" s="587">
        <f t="shared" si="282"/>
        <v>1290171.5</v>
      </c>
      <c r="G6064" s="588">
        <v>1.01</v>
      </c>
      <c r="H6064" s="586">
        <v>14.8</v>
      </c>
      <c r="I6064" s="587">
        <f t="shared" si="283"/>
        <v>1032137.2000000001</v>
      </c>
      <c r="J6064" s="589">
        <f t="shared" si="284"/>
        <v>0</v>
      </c>
    </row>
    <row r="6065" spans="1:10">
      <c r="A6065" s="584">
        <v>2016</v>
      </c>
      <c r="B6065" s="585" t="s">
        <v>1127</v>
      </c>
      <c r="C6065" s="585" t="s">
        <v>31</v>
      </c>
      <c r="D6065" s="586">
        <v>15078</v>
      </c>
      <c r="E6065" s="587">
        <v>17.782</v>
      </c>
      <c r="F6065" s="587">
        <f t="shared" si="282"/>
        <v>268116.99599999998</v>
      </c>
      <c r="G6065" s="588">
        <v>0.2</v>
      </c>
      <c r="H6065" s="586">
        <v>5.0999999999999996</v>
      </c>
      <c r="I6065" s="587">
        <f t="shared" si="283"/>
        <v>76897.799999999988</v>
      </c>
      <c r="J6065" s="589">
        <f t="shared" si="284"/>
        <v>0</v>
      </c>
    </row>
    <row r="6066" spans="1:10">
      <c r="A6066" s="584">
        <v>2016</v>
      </c>
      <c r="B6066" s="585" t="s">
        <v>1127</v>
      </c>
      <c r="C6066" s="585" t="s">
        <v>31</v>
      </c>
      <c r="D6066" s="586">
        <v>44634</v>
      </c>
      <c r="E6066" s="587">
        <v>17.617999999999999</v>
      </c>
      <c r="F6066" s="587">
        <f t="shared" si="282"/>
        <v>786361.81199999992</v>
      </c>
      <c r="G6066" s="588">
        <v>0.19</v>
      </c>
      <c r="H6066" s="586">
        <v>4.5999999999999996</v>
      </c>
      <c r="I6066" s="587">
        <f t="shared" si="283"/>
        <v>205316.4</v>
      </c>
      <c r="J6066" s="589">
        <f t="shared" si="284"/>
        <v>0</v>
      </c>
    </row>
    <row r="6067" spans="1:10">
      <c r="A6067" s="584">
        <v>2016</v>
      </c>
      <c r="B6067" s="585" t="s">
        <v>1127</v>
      </c>
      <c r="C6067" s="585" t="s">
        <v>31</v>
      </c>
      <c r="D6067" s="586">
        <v>73066</v>
      </c>
      <c r="E6067" s="587">
        <v>17.936</v>
      </c>
      <c r="F6067" s="587">
        <f t="shared" si="282"/>
        <v>1310511.7760000001</v>
      </c>
      <c r="G6067" s="588">
        <v>0.23</v>
      </c>
      <c r="H6067" s="586">
        <v>4.9000000000000004</v>
      </c>
      <c r="I6067" s="587">
        <f t="shared" si="283"/>
        <v>358023.4</v>
      </c>
      <c r="J6067" s="589">
        <f t="shared" si="284"/>
        <v>0</v>
      </c>
    </row>
    <row r="6068" spans="1:10">
      <c r="A6068" s="584">
        <v>2016</v>
      </c>
      <c r="B6068" s="585" t="s">
        <v>1127</v>
      </c>
      <c r="C6068" s="585" t="s">
        <v>31</v>
      </c>
      <c r="D6068" s="586">
        <v>181860</v>
      </c>
      <c r="E6068" s="587">
        <v>18.440000000000001</v>
      </c>
      <c r="F6068" s="587">
        <f t="shared" si="282"/>
        <v>3353498.4000000004</v>
      </c>
      <c r="G6068" s="588">
        <v>1.1000000000000001</v>
      </c>
      <c r="H6068" s="586">
        <v>15.4</v>
      </c>
      <c r="I6068" s="587">
        <f t="shared" si="283"/>
        <v>2800644</v>
      </c>
      <c r="J6068" s="589">
        <f t="shared" si="284"/>
        <v>0</v>
      </c>
    </row>
    <row r="6069" spans="1:10">
      <c r="A6069" s="584">
        <v>2016</v>
      </c>
      <c r="B6069" s="585" t="s">
        <v>1127</v>
      </c>
      <c r="C6069" s="585" t="s">
        <v>31</v>
      </c>
      <c r="D6069" s="586">
        <v>209856</v>
      </c>
      <c r="E6069" s="587">
        <v>17.263999999999999</v>
      </c>
      <c r="F6069" s="587">
        <f t="shared" si="282"/>
        <v>3622953.9839999997</v>
      </c>
      <c r="G6069" s="588">
        <v>0.2</v>
      </c>
      <c r="H6069" s="586">
        <v>4.49</v>
      </c>
      <c r="I6069" s="587">
        <f t="shared" si="283"/>
        <v>942253.44000000006</v>
      </c>
      <c r="J6069" s="589">
        <f t="shared" si="284"/>
        <v>0</v>
      </c>
    </row>
    <row r="6070" spans="1:10">
      <c r="A6070" s="584">
        <v>2016</v>
      </c>
      <c r="B6070" s="585" t="s">
        <v>1131</v>
      </c>
      <c r="C6070" s="585" t="s">
        <v>31</v>
      </c>
      <c r="D6070" s="586">
        <v>135840</v>
      </c>
      <c r="E6070" s="587">
        <v>25.67</v>
      </c>
      <c r="F6070" s="587">
        <f t="shared" si="282"/>
        <v>3487012.8000000003</v>
      </c>
      <c r="G6070" s="588">
        <v>2.65</v>
      </c>
      <c r="H6070" s="586">
        <v>7.9</v>
      </c>
      <c r="I6070" s="587">
        <f t="shared" si="283"/>
        <v>1073136</v>
      </c>
      <c r="J6070" s="589">
        <f t="shared" si="284"/>
        <v>0</v>
      </c>
    </row>
    <row r="6071" spans="1:10">
      <c r="A6071" s="584">
        <v>2016</v>
      </c>
      <c r="B6071" s="585" t="s">
        <v>1131</v>
      </c>
      <c r="C6071" s="585" t="s">
        <v>31</v>
      </c>
      <c r="D6071" s="586">
        <v>239584</v>
      </c>
      <c r="E6071" s="587">
        <v>23.81</v>
      </c>
      <c r="F6071" s="587">
        <f t="shared" si="282"/>
        <v>5704495.04</v>
      </c>
      <c r="G6071" s="588">
        <v>2.66</v>
      </c>
      <c r="H6071" s="586">
        <v>8</v>
      </c>
      <c r="I6071" s="587">
        <f t="shared" si="283"/>
        <v>1916672</v>
      </c>
      <c r="J6071" s="589">
        <f t="shared" si="284"/>
        <v>0</v>
      </c>
    </row>
    <row r="6072" spans="1:10">
      <c r="A6072" s="584">
        <v>2016</v>
      </c>
      <c r="B6072" s="585" t="s">
        <v>1131</v>
      </c>
      <c r="C6072" s="585" t="s">
        <v>31</v>
      </c>
      <c r="D6072" s="586">
        <v>41170</v>
      </c>
      <c r="E6072" s="587">
        <v>23.06</v>
      </c>
      <c r="F6072" s="587">
        <f t="shared" si="282"/>
        <v>949380.2</v>
      </c>
      <c r="G6072" s="588">
        <v>2.39</v>
      </c>
      <c r="H6072" s="586">
        <v>8.3000000000000007</v>
      </c>
      <c r="I6072" s="587">
        <f t="shared" si="283"/>
        <v>341711.00000000006</v>
      </c>
      <c r="J6072" s="589">
        <f t="shared" si="284"/>
        <v>0</v>
      </c>
    </row>
    <row r="6073" spans="1:10">
      <c r="A6073" s="584">
        <v>2016</v>
      </c>
      <c r="B6073" s="585" t="s">
        <v>1131</v>
      </c>
      <c r="C6073" s="585" t="s">
        <v>31</v>
      </c>
      <c r="D6073" s="586">
        <v>132078</v>
      </c>
      <c r="E6073" s="587">
        <v>24.69</v>
      </c>
      <c r="F6073" s="587">
        <f t="shared" si="282"/>
        <v>3261005.8200000003</v>
      </c>
      <c r="G6073" s="588">
        <v>3.17</v>
      </c>
      <c r="H6073" s="586">
        <v>8.5</v>
      </c>
      <c r="I6073" s="587">
        <f t="shared" si="283"/>
        <v>1122663</v>
      </c>
      <c r="J6073" s="589">
        <f t="shared" si="284"/>
        <v>0</v>
      </c>
    </row>
    <row r="6074" spans="1:10">
      <c r="A6074" s="584">
        <v>2016</v>
      </c>
      <c r="B6074" s="585" t="s">
        <v>1131</v>
      </c>
      <c r="C6074" s="585" t="s">
        <v>31</v>
      </c>
      <c r="D6074" s="586">
        <v>110463</v>
      </c>
      <c r="E6074" s="587">
        <v>25.14</v>
      </c>
      <c r="F6074" s="587">
        <f t="shared" si="282"/>
        <v>2777039.82</v>
      </c>
      <c r="G6074" s="588">
        <v>3.19</v>
      </c>
      <c r="H6074" s="586">
        <v>6.8</v>
      </c>
      <c r="I6074" s="587">
        <f t="shared" si="283"/>
        <v>751148.4</v>
      </c>
      <c r="J6074" s="589">
        <f t="shared" si="284"/>
        <v>0</v>
      </c>
    </row>
    <row r="6075" spans="1:10">
      <c r="A6075" s="584">
        <v>2016</v>
      </c>
      <c r="B6075" s="585" t="s">
        <v>1131</v>
      </c>
      <c r="C6075" s="585" t="s">
        <v>31</v>
      </c>
      <c r="D6075" s="586">
        <v>52942</v>
      </c>
      <c r="E6075" s="587">
        <v>22.315999999999999</v>
      </c>
      <c r="F6075" s="587">
        <f t="shared" si="282"/>
        <v>1181453.672</v>
      </c>
      <c r="G6075" s="588">
        <v>0.47</v>
      </c>
      <c r="H6075" s="586">
        <v>10.4</v>
      </c>
      <c r="I6075" s="587">
        <f t="shared" si="283"/>
        <v>550596.80000000005</v>
      </c>
      <c r="J6075" s="589">
        <f t="shared" si="284"/>
        <v>0</v>
      </c>
    </row>
    <row r="6076" spans="1:10">
      <c r="A6076" s="584">
        <v>2016</v>
      </c>
      <c r="B6076" s="585" t="s">
        <v>1127</v>
      </c>
      <c r="C6076" s="585" t="s">
        <v>31</v>
      </c>
      <c r="D6076" s="586">
        <v>41570</v>
      </c>
      <c r="E6076" s="587">
        <v>18.495999999999999</v>
      </c>
      <c r="F6076" s="587">
        <f t="shared" si="282"/>
        <v>768878.72</v>
      </c>
      <c r="G6076" s="588">
        <v>0.96</v>
      </c>
      <c r="H6076" s="586">
        <v>15</v>
      </c>
      <c r="I6076" s="587">
        <f t="shared" si="283"/>
        <v>623550</v>
      </c>
      <c r="J6076" s="589">
        <f t="shared" si="284"/>
        <v>0</v>
      </c>
    </row>
    <row r="6077" spans="1:10">
      <c r="A6077" s="584">
        <v>2016</v>
      </c>
      <c r="B6077" s="585" t="s">
        <v>1127</v>
      </c>
      <c r="C6077" s="585" t="s">
        <v>31</v>
      </c>
      <c r="D6077" s="586">
        <v>48610</v>
      </c>
      <c r="E6077" s="587">
        <v>16.64</v>
      </c>
      <c r="F6077" s="587">
        <f t="shared" si="282"/>
        <v>808870.40000000002</v>
      </c>
      <c r="G6077" s="588">
        <v>0.34</v>
      </c>
      <c r="H6077" s="586">
        <v>5.5</v>
      </c>
      <c r="I6077" s="587">
        <f t="shared" si="283"/>
        <v>267355</v>
      </c>
      <c r="J6077" s="589">
        <f t="shared" si="284"/>
        <v>0</v>
      </c>
    </row>
    <row r="6078" spans="1:10">
      <c r="A6078" s="584">
        <v>2016</v>
      </c>
      <c r="B6078" s="585" t="s">
        <v>1131</v>
      </c>
      <c r="C6078" s="585" t="s">
        <v>31</v>
      </c>
      <c r="D6078" s="586">
        <v>13450</v>
      </c>
      <c r="E6078" s="587">
        <v>22.158000000000001</v>
      </c>
      <c r="F6078" s="587">
        <f t="shared" si="282"/>
        <v>298025.10000000003</v>
      </c>
      <c r="G6078" s="588">
        <v>0.74</v>
      </c>
      <c r="H6078" s="586">
        <v>7.2</v>
      </c>
      <c r="I6078" s="587">
        <f t="shared" si="283"/>
        <v>96840</v>
      </c>
      <c r="J6078" s="589">
        <f t="shared" si="284"/>
        <v>0</v>
      </c>
    </row>
    <row r="6079" spans="1:10">
      <c r="A6079" s="584">
        <v>2016</v>
      </c>
      <c r="B6079" s="585" t="s">
        <v>1131</v>
      </c>
      <c r="C6079" s="585" t="s">
        <v>31</v>
      </c>
      <c r="D6079" s="586">
        <v>134278</v>
      </c>
      <c r="E6079" s="587">
        <v>22.152999999999999</v>
      </c>
      <c r="F6079" s="587">
        <f t="shared" si="282"/>
        <v>2974660.534</v>
      </c>
      <c r="G6079" s="588">
        <v>0.56999999999999995</v>
      </c>
      <c r="H6079" s="586">
        <v>11.3</v>
      </c>
      <c r="I6079" s="587">
        <f t="shared" si="283"/>
        <v>1517341.4000000001</v>
      </c>
      <c r="J6079" s="589">
        <f t="shared" si="284"/>
        <v>0</v>
      </c>
    </row>
    <row r="6080" spans="1:10">
      <c r="A6080" s="584">
        <v>2016</v>
      </c>
      <c r="B6080" s="585" t="s">
        <v>1127</v>
      </c>
      <c r="C6080" s="585" t="s">
        <v>31</v>
      </c>
      <c r="D6080" s="586">
        <v>14509</v>
      </c>
      <c r="E6080" s="587">
        <v>18.21</v>
      </c>
      <c r="F6080" s="587">
        <f t="shared" si="282"/>
        <v>264208.89</v>
      </c>
      <c r="G6080" s="588">
        <v>0.19</v>
      </c>
      <c r="H6080" s="586">
        <v>3.8</v>
      </c>
      <c r="I6080" s="587">
        <f t="shared" si="283"/>
        <v>55134.2</v>
      </c>
      <c r="J6080" s="589">
        <f t="shared" si="284"/>
        <v>0</v>
      </c>
    </row>
    <row r="6081" spans="1:10">
      <c r="A6081" s="584">
        <v>2016</v>
      </c>
      <c r="B6081" s="585" t="s">
        <v>1133</v>
      </c>
      <c r="C6081" s="585" t="s">
        <v>31</v>
      </c>
      <c r="D6081" s="586">
        <v>336672</v>
      </c>
      <c r="E6081" s="587">
        <v>13.62</v>
      </c>
      <c r="F6081" s="587">
        <f t="shared" si="282"/>
        <v>4585472.6399999997</v>
      </c>
      <c r="G6081" s="588">
        <v>1.08</v>
      </c>
      <c r="H6081" s="586">
        <v>16.2</v>
      </c>
      <c r="I6081" s="587">
        <f t="shared" si="283"/>
        <v>5454086.3999999994</v>
      </c>
      <c r="J6081" s="589">
        <f t="shared" si="284"/>
        <v>1</v>
      </c>
    </row>
    <row r="6082" spans="1:10">
      <c r="A6082" s="584">
        <v>2016</v>
      </c>
      <c r="B6082" s="585" t="s">
        <v>1127</v>
      </c>
      <c r="C6082" s="585" t="s">
        <v>31</v>
      </c>
      <c r="D6082" s="586">
        <v>14660</v>
      </c>
      <c r="E6082" s="587">
        <v>17.96</v>
      </c>
      <c r="F6082" s="587">
        <f t="shared" si="282"/>
        <v>263293.60000000003</v>
      </c>
      <c r="G6082" s="588">
        <v>0.26</v>
      </c>
      <c r="H6082" s="586">
        <v>4.8</v>
      </c>
      <c r="I6082" s="587">
        <f t="shared" si="283"/>
        <v>70368</v>
      </c>
      <c r="J6082" s="589">
        <f t="shared" si="284"/>
        <v>0</v>
      </c>
    </row>
    <row r="6083" spans="1:10">
      <c r="A6083" s="584">
        <v>2016</v>
      </c>
      <c r="B6083" s="585" t="s">
        <v>1127</v>
      </c>
      <c r="C6083" s="585" t="s">
        <v>31</v>
      </c>
      <c r="D6083" s="586">
        <v>32872</v>
      </c>
      <c r="E6083" s="587">
        <v>16.88</v>
      </c>
      <c r="F6083" s="587">
        <f t="shared" ref="F6083:F6146" si="285">E6083*D6083</f>
        <v>554879.36</v>
      </c>
      <c r="G6083" s="588">
        <v>0.34</v>
      </c>
      <c r="H6083" s="586">
        <v>4.8</v>
      </c>
      <c r="I6083" s="587">
        <f t="shared" ref="I6083:I6146" si="286">H6083*D6083</f>
        <v>157785.60000000001</v>
      </c>
      <c r="J6083" s="589">
        <f t="shared" ref="J6083:J6146" si="287">IF(B6083="LIG",1,0)</f>
        <v>0</v>
      </c>
    </row>
    <row r="6084" spans="1:10">
      <c r="A6084" s="584">
        <v>2016</v>
      </c>
      <c r="B6084" s="585" t="s">
        <v>1127</v>
      </c>
      <c r="C6084" s="585" t="s">
        <v>31</v>
      </c>
      <c r="D6084" s="586">
        <v>49122</v>
      </c>
      <c r="E6084" s="587">
        <v>17.36</v>
      </c>
      <c r="F6084" s="587">
        <f t="shared" si="285"/>
        <v>852757.91999999993</v>
      </c>
      <c r="G6084" s="588">
        <v>0.2</v>
      </c>
      <c r="H6084" s="586">
        <v>4.5</v>
      </c>
      <c r="I6084" s="587">
        <f t="shared" si="286"/>
        <v>221049</v>
      </c>
      <c r="J6084" s="589">
        <f t="shared" si="287"/>
        <v>0</v>
      </c>
    </row>
    <row r="6085" spans="1:10">
      <c r="A6085" s="584">
        <v>2016</v>
      </c>
      <c r="B6085" s="585" t="s">
        <v>1127</v>
      </c>
      <c r="C6085" s="585" t="s">
        <v>31</v>
      </c>
      <c r="D6085" s="586">
        <v>49342</v>
      </c>
      <c r="E6085" s="587">
        <v>16.48</v>
      </c>
      <c r="F6085" s="587">
        <f t="shared" si="285"/>
        <v>813156.16</v>
      </c>
      <c r="G6085" s="588">
        <v>0.34</v>
      </c>
      <c r="H6085" s="586">
        <v>5.3</v>
      </c>
      <c r="I6085" s="587">
        <f t="shared" si="286"/>
        <v>261512.59999999998</v>
      </c>
      <c r="J6085" s="589">
        <f t="shared" si="287"/>
        <v>0</v>
      </c>
    </row>
    <row r="6086" spans="1:10">
      <c r="A6086" s="584">
        <v>2016</v>
      </c>
      <c r="B6086" s="585" t="s">
        <v>1127</v>
      </c>
      <c r="C6086" s="585" t="s">
        <v>31</v>
      </c>
      <c r="D6086" s="586">
        <v>98453</v>
      </c>
      <c r="E6086" s="587">
        <v>16.88</v>
      </c>
      <c r="F6086" s="587">
        <f t="shared" si="285"/>
        <v>1661886.64</v>
      </c>
      <c r="G6086" s="588">
        <v>0.35</v>
      </c>
      <c r="H6086" s="586">
        <v>5.8</v>
      </c>
      <c r="I6086" s="587">
        <f t="shared" si="286"/>
        <v>571027.4</v>
      </c>
      <c r="J6086" s="589">
        <f t="shared" si="287"/>
        <v>0</v>
      </c>
    </row>
    <row r="6087" spans="1:10">
      <c r="A6087" s="584">
        <v>2016</v>
      </c>
      <c r="B6087" s="585" t="s">
        <v>1131</v>
      </c>
      <c r="C6087" s="585" t="s">
        <v>31</v>
      </c>
      <c r="D6087" s="586">
        <v>81270</v>
      </c>
      <c r="E6087" s="587">
        <v>22.45</v>
      </c>
      <c r="F6087" s="587">
        <f t="shared" si="285"/>
        <v>1824511.5</v>
      </c>
      <c r="G6087" s="588">
        <v>0.47</v>
      </c>
      <c r="H6087" s="586">
        <v>9.9</v>
      </c>
      <c r="I6087" s="587">
        <f t="shared" si="286"/>
        <v>804573</v>
      </c>
      <c r="J6087" s="589">
        <f t="shared" si="287"/>
        <v>0</v>
      </c>
    </row>
    <row r="6088" spans="1:10">
      <c r="A6088" s="584">
        <v>2016</v>
      </c>
      <c r="B6088" s="585" t="s">
        <v>1127</v>
      </c>
      <c r="C6088" s="585" t="s">
        <v>31</v>
      </c>
      <c r="D6088" s="586">
        <v>113305</v>
      </c>
      <c r="E6088" s="587">
        <v>17.78</v>
      </c>
      <c r="F6088" s="587">
        <f t="shared" si="285"/>
        <v>2014562.9000000001</v>
      </c>
      <c r="G6088" s="588">
        <v>0.3</v>
      </c>
      <c r="H6088" s="586">
        <v>5.2</v>
      </c>
      <c r="I6088" s="587">
        <f t="shared" si="286"/>
        <v>589186</v>
      </c>
      <c r="J6088" s="589">
        <f t="shared" si="287"/>
        <v>0</v>
      </c>
    </row>
    <row r="6089" spans="1:10">
      <c r="A6089" s="584">
        <v>2016</v>
      </c>
      <c r="B6089" s="585" t="s">
        <v>1127</v>
      </c>
      <c r="C6089" s="585" t="s">
        <v>31</v>
      </c>
      <c r="D6089" s="586">
        <v>56112</v>
      </c>
      <c r="E6089" s="587">
        <v>17.3</v>
      </c>
      <c r="F6089" s="587">
        <f t="shared" si="285"/>
        <v>970737.60000000009</v>
      </c>
      <c r="G6089" s="588">
        <v>0.23</v>
      </c>
      <c r="H6089" s="586">
        <v>4.2</v>
      </c>
      <c r="I6089" s="587">
        <f t="shared" si="286"/>
        <v>235670.40000000002</v>
      </c>
      <c r="J6089" s="589">
        <f t="shared" si="287"/>
        <v>0</v>
      </c>
    </row>
    <row r="6090" spans="1:10">
      <c r="A6090" s="584">
        <v>2016</v>
      </c>
      <c r="B6090" s="585" t="s">
        <v>1127</v>
      </c>
      <c r="C6090" s="585" t="s">
        <v>31</v>
      </c>
      <c r="D6090" s="586">
        <v>28281</v>
      </c>
      <c r="E6090" s="587">
        <v>18.02</v>
      </c>
      <c r="F6090" s="587">
        <f t="shared" si="285"/>
        <v>509623.62</v>
      </c>
      <c r="G6090" s="588">
        <v>0.21</v>
      </c>
      <c r="H6090" s="586">
        <v>5.2</v>
      </c>
      <c r="I6090" s="587">
        <f t="shared" si="286"/>
        <v>147061.20000000001</v>
      </c>
      <c r="J6090" s="589">
        <f t="shared" si="287"/>
        <v>0</v>
      </c>
    </row>
    <row r="6091" spans="1:10">
      <c r="A6091" s="584">
        <v>2016</v>
      </c>
      <c r="B6091" s="585" t="s">
        <v>1127</v>
      </c>
      <c r="C6091" s="585" t="s">
        <v>31</v>
      </c>
      <c r="D6091" s="586">
        <v>70700</v>
      </c>
      <c r="E6091" s="587">
        <v>17.239999999999998</v>
      </c>
      <c r="F6091" s="587">
        <f t="shared" si="285"/>
        <v>1218868</v>
      </c>
      <c r="G6091" s="588">
        <v>0.24</v>
      </c>
      <c r="H6091" s="586">
        <v>4.5</v>
      </c>
      <c r="I6091" s="587">
        <f t="shared" si="286"/>
        <v>318150</v>
      </c>
      <c r="J6091" s="589">
        <f t="shared" si="287"/>
        <v>0</v>
      </c>
    </row>
    <row r="6092" spans="1:10">
      <c r="A6092" s="584">
        <v>2016</v>
      </c>
      <c r="B6092" s="585" t="s">
        <v>1127</v>
      </c>
      <c r="C6092" s="585" t="s">
        <v>31</v>
      </c>
      <c r="D6092" s="586">
        <v>28256</v>
      </c>
      <c r="E6092" s="587">
        <v>17.21</v>
      </c>
      <c r="F6092" s="587">
        <f t="shared" si="285"/>
        <v>486285.76</v>
      </c>
      <c r="G6092" s="588">
        <v>0.25</v>
      </c>
      <c r="H6092" s="586">
        <v>4.8</v>
      </c>
      <c r="I6092" s="587">
        <f t="shared" si="286"/>
        <v>135628.79999999999</v>
      </c>
      <c r="J6092" s="589">
        <f t="shared" si="287"/>
        <v>0</v>
      </c>
    </row>
    <row r="6093" spans="1:10">
      <c r="A6093" s="584">
        <v>2016</v>
      </c>
      <c r="B6093" s="585" t="s">
        <v>1127</v>
      </c>
      <c r="C6093" s="585" t="s">
        <v>31</v>
      </c>
      <c r="D6093" s="586">
        <v>70559</v>
      </c>
      <c r="E6093" s="587">
        <v>17.309999999999999</v>
      </c>
      <c r="F6093" s="587">
        <f t="shared" si="285"/>
        <v>1221376.2899999998</v>
      </c>
      <c r="G6093" s="588">
        <v>0.23</v>
      </c>
      <c r="H6093" s="586">
        <v>4.4000000000000004</v>
      </c>
      <c r="I6093" s="587">
        <f t="shared" si="286"/>
        <v>310459.60000000003</v>
      </c>
      <c r="J6093" s="589">
        <f t="shared" si="287"/>
        <v>0</v>
      </c>
    </row>
    <row r="6094" spans="1:10">
      <c r="A6094" s="584">
        <v>2016</v>
      </c>
      <c r="B6094" s="585" t="s">
        <v>1127</v>
      </c>
      <c r="C6094" s="585" t="s">
        <v>31</v>
      </c>
      <c r="D6094" s="586">
        <v>70752</v>
      </c>
      <c r="E6094" s="587">
        <v>17.22</v>
      </c>
      <c r="F6094" s="587">
        <f t="shared" si="285"/>
        <v>1218349.44</v>
      </c>
      <c r="G6094" s="588">
        <v>0.2</v>
      </c>
      <c r="H6094" s="586">
        <v>4.0999999999999996</v>
      </c>
      <c r="I6094" s="587">
        <f t="shared" si="286"/>
        <v>290083.19999999995</v>
      </c>
      <c r="J6094" s="589">
        <f t="shared" si="287"/>
        <v>0</v>
      </c>
    </row>
    <row r="6095" spans="1:10">
      <c r="A6095" s="584">
        <v>2016</v>
      </c>
      <c r="B6095" s="585" t="s">
        <v>1127</v>
      </c>
      <c r="C6095" s="585" t="s">
        <v>31</v>
      </c>
      <c r="D6095" s="586">
        <v>70943</v>
      </c>
      <c r="E6095" s="587">
        <v>17.739999999999998</v>
      </c>
      <c r="F6095" s="587">
        <f t="shared" si="285"/>
        <v>1258528.8199999998</v>
      </c>
      <c r="G6095" s="588">
        <v>0.21</v>
      </c>
      <c r="H6095" s="586">
        <v>5.2</v>
      </c>
      <c r="I6095" s="587">
        <f t="shared" si="286"/>
        <v>368903.60000000003</v>
      </c>
      <c r="J6095" s="589">
        <f t="shared" si="287"/>
        <v>0</v>
      </c>
    </row>
    <row r="6096" spans="1:10">
      <c r="A6096" s="584">
        <v>2016</v>
      </c>
      <c r="B6096" s="585" t="s">
        <v>1131</v>
      </c>
      <c r="C6096" s="585" t="s">
        <v>31</v>
      </c>
      <c r="D6096" s="586">
        <v>49420</v>
      </c>
      <c r="E6096" s="587">
        <v>22.39</v>
      </c>
      <c r="F6096" s="587">
        <f t="shared" si="285"/>
        <v>1106513.8</v>
      </c>
      <c r="G6096" s="588">
        <v>0.47</v>
      </c>
      <c r="H6096" s="586">
        <v>10.3</v>
      </c>
      <c r="I6096" s="587">
        <f t="shared" si="286"/>
        <v>509026.00000000006</v>
      </c>
      <c r="J6096" s="589">
        <f t="shared" si="287"/>
        <v>0</v>
      </c>
    </row>
    <row r="6097" spans="1:10">
      <c r="A6097" s="584">
        <v>2016</v>
      </c>
      <c r="B6097" s="585" t="s">
        <v>1127</v>
      </c>
      <c r="C6097" s="585" t="s">
        <v>31</v>
      </c>
      <c r="D6097" s="586">
        <v>42342</v>
      </c>
      <c r="E6097" s="587">
        <v>17.545999999999999</v>
      </c>
      <c r="F6097" s="587">
        <f t="shared" si="285"/>
        <v>742932.73199999996</v>
      </c>
      <c r="G6097" s="588">
        <v>0.19</v>
      </c>
      <c r="H6097" s="586">
        <v>4.5</v>
      </c>
      <c r="I6097" s="587">
        <f t="shared" si="286"/>
        <v>190539</v>
      </c>
      <c r="J6097" s="589">
        <f t="shared" si="287"/>
        <v>0</v>
      </c>
    </row>
    <row r="6098" spans="1:10">
      <c r="A6098" s="584">
        <v>2016</v>
      </c>
      <c r="B6098" s="585" t="s">
        <v>1131</v>
      </c>
      <c r="C6098" s="585" t="s">
        <v>31</v>
      </c>
      <c r="D6098" s="586">
        <v>122110</v>
      </c>
      <c r="E6098" s="587">
        <v>22.44</v>
      </c>
      <c r="F6098" s="587">
        <f t="shared" si="285"/>
        <v>2740148.4000000004</v>
      </c>
      <c r="G6098" s="588">
        <v>0.47</v>
      </c>
      <c r="H6098" s="586">
        <v>10</v>
      </c>
      <c r="I6098" s="587">
        <f t="shared" si="286"/>
        <v>1221100</v>
      </c>
      <c r="J6098" s="589">
        <f t="shared" si="287"/>
        <v>0</v>
      </c>
    </row>
    <row r="6099" spans="1:10">
      <c r="A6099" s="584">
        <v>2016</v>
      </c>
      <c r="B6099" s="585" t="s">
        <v>1131</v>
      </c>
      <c r="C6099" s="585" t="s">
        <v>31</v>
      </c>
      <c r="D6099" s="586">
        <v>25290</v>
      </c>
      <c r="E6099" s="587">
        <v>20.53</v>
      </c>
      <c r="F6099" s="587">
        <f t="shared" si="285"/>
        <v>519203.7</v>
      </c>
      <c r="G6099" s="588">
        <v>1.04</v>
      </c>
      <c r="H6099" s="586">
        <v>23.2</v>
      </c>
      <c r="I6099" s="587">
        <f t="shared" si="286"/>
        <v>586728</v>
      </c>
      <c r="J6099" s="589">
        <f t="shared" si="287"/>
        <v>0</v>
      </c>
    </row>
    <row r="6100" spans="1:10">
      <c r="A6100" s="584">
        <v>2016</v>
      </c>
      <c r="B6100" s="585" t="s">
        <v>1131</v>
      </c>
      <c r="C6100" s="585" t="s">
        <v>31</v>
      </c>
      <c r="D6100" s="586">
        <v>12444</v>
      </c>
      <c r="E6100" s="587">
        <v>24.21</v>
      </c>
      <c r="F6100" s="587">
        <f t="shared" si="285"/>
        <v>301269.24</v>
      </c>
      <c r="G6100" s="588">
        <v>2.57</v>
      </c>
      <c r="H6100" s="586">
        <v>7</v>
      </c>
      <c r="I6100" s="587">
        <f t="shared" si="286"/>
        <v>87108</v>
      </c>
      <c r="J6100" s="589">
        <f t="shared" si="287"/>
        <v>0</v>
      </c>
    </row>
    <row r="6101" spans="1:10">
      <c r="A6101" s="584">
        <v>2016</v>
      </c>
      <c r="B6101" s="585" t="s">
        <v>1131</v>
      </c>
      <c r="C6101" s="585" t="s">
        <v>31</v>
      </c>
      <c r="D6101" s="586">
        <v>62908</v>
      </c>
      <c r="E6101" s="587">
        <v>23.99</v>
      </c>
      <c r="F6101" s="587">
        <f t="shared" si="285"/>
        <v>1509162.92</v>
      </c>
      <c r="G6101" s="588">
        <v>3.08</v>
      </c>
      <c r="H6101" s="586">
        <v>7.2</v>
      </c>
      <c r="I6101" s="587">
        <f t="shared" si="286"/>
        <v>452937.60000000003</v>
      </c>
      <c r="J6101" s="589">
        <f t="shared" si="287"/>
        <v>0</v>
      </c>
    </row>
    <row r="6102" spans="1:10">
      <c r="A6102" s="584">
        <v>2016</v>
      </c>
      <c r="B6102" s="585" t="s">
        <v>1131</v>
      </c>
      <c r="C6102" s="585" t="s">
        <v>31</v>
      </c>
      <c r="D6102" s="586">
        <v>11887</v>
      </c>
      <c r="E6102" s="587">
        <v>26.09</v>
      </c>
      <c r="F6102" s="587">
        <f t="shared" si="285"/>
        <v>310131.83</v>
      </c>
      <c r="G6102" s="588">
        <v>2.72</v>
      </c>
      <c r="H6102" s="586">
        <v>7.8</v>
      </c>
      <c r="I6102" s="587">
        <f t="shared" si="286"/>
        <v>92718.599999999991</v>
      </c>
      <c r="J6102" s="589">
        <f t="shared" si="287"/>
        <v>0</v>
      </c>
    </row>
    <row r="6103" spans="1:10">
      <c r="A6103" s="584">
        <v>2016</v>
      </c>
      <c r="B6103" s="585" t="s">
        <v>1131</v>
      </c>
      <c r="C6103" s="585" t="s">
        <v>31</v>
      </c>
      <c r="D6103" s="586">
        <v>118663</v>
      </c>
      <c r="E6103" s="587">
        <v>22.846</v>
      </c>
      <c r="F6103" s="587">
        <f t="shared" si="285"/>
        <v>2710974.898</v>
      </c>
      <c r="G6103" s="588">
        <v>2.71</v>
      </c>
      <c r="H6103" s="586">
        <v>7.8</v>
      </c>
      <c r="I6103" s="587">
        <f t="shared" si="286"/>
        <v>925571.4</v>
      </c>
      <c r="J6103" s="589">
        <f t="shared" si="287"/>
        <v>0</v>
      </c>
    </row>
    <row r="6104" spans="1:10">
      <c r="A6104" s="584">
        <v>2016</v>
      </c>
      <c r="B6104" s="585" t="s">
        <v>1131</v>
      </c>
      <c r="C6104" s="585" t="s">
        <v>31</v>
      </c>
      <c r="D6104" s="586">
        <v>57376</v>
      </c>
      <c r="E6104" s="587">
        <v>23.3</v>
      </c>
      <c r="F6104" s="587">
        <f t="shared" si="285"/>
        <v>1336860.8</v>
      </c>
      <c r="G6104" s="588">
        <v>1.32</v>
      </c>
      <c r="H6104" s="586">
        <v>5.9</v>
      </c>
      <c r="I6104" s="587">
        <f t="shared" si="286"/>
        <v>338518.4</v>
      </c>
      <c r="J6104" s="589">
        <f t="shared" si="287"/>
        <v>0</v>
      </c>
    </row>
    <row r="6105" spans="1:10">
      <c r="A6105" s="584">
        <v>2016</v>
      </c>
      <c r="B6105" s="585" t="s">
        <v>1131</v>
      </c>
      <c r="C6105" s="585" t="s">
        <v>31</v>
      </c>
      <c r="D6105" s="586">
        <v>32967</v>
      </c>
      <c r="E6105" s="587">
        <v>22</v>
      </c>
      <c r="F6105" s="587">
        <f t="shared" si="285"/>
        <v>725274</v>
      </c>
      <c r="G6105" s="588">
        <v>0.48</v>
      </c>
      <c r="H6105" s="586">
        <v>7.2</v>
      </c>
      <c r="I6105" s="587">
        <f t="shared" si="286"/>
        <v>237362.4</v>
      </c>
      <c r="J6105" s="589">
        <f t="shared" si="287"/>
        <v>0</v>
      </c>
    </row>
    <row r="6106" spans="1:10">
      <c r="A6106" s="584">
        <v>2016</v>
      </c>
      <c r="B6106" s="585" t="s">
        <v>1131</v>
      </c>
      <c r="C6106" s="585" t="s">
        <v>31</v>
      </c>
      <c r="D6106" s="586">
        <v>83746</v>
      </c>
      <c r="E6106" s="587">
        <v>22.873999999999999</v>
      </c>
      <c r="F6106" s="587">
        <f t="shared" si="285"/>
        <v>1915606.004</v>
      </c>
      <c r="G6106" s="588">
        <v>0.46</v>
      </c>
      <c r="H6106" s="586">
        <v>7.8</v>
      </c>
      <c r="I6106" s="587">
        <f t="shared" si="286"/>
        <v>653218.79999999993</v>
      </c>
      <c r="J6106" s="589">
        <f t="shared" si="287"/>
        <v>0</v>
      </c>
    </row>
    <row r="6107" spans="1:10">
      <c r="A6107" s="584">
        <v>2016</v>
      </c>
      <c r="B6107" s="585" t="s">
        <v>1131</v>
      </c>
      <c r="C6107" s="585" t="s">
        <v>31</v>
      </c>
      <c r="D6107" s="586">
        <v>183272</v>
      </c>
      <c r="E6107" s="587">
        <v>23.911000000000001</v>
      </c>
      <c r="F6107" s="587">
        <f t="shared" si="285"/>
        <v>4382216.7920000004</v>
      </c>
      <c r="G6107" s="588">
        <v>1.22</v>
      </c>
      <c r="H6107" s="586">
        <v>8.5</v>
      </c>
      <c r="I6107" s="587">
        <f t="shared" si="286"/>
        <v>1557812</v>
      </c>
      <c r="J6107" s="589">
        <f t="shared" si="287"/>
        <v>0</v>
      </c>
    </row>
    <row r="6108" spans="1:10">
      <c r="A6108" s="584">
        <v>2016</v>
      </c>
      <c r="B6108" s="585" t="s">
        <v>1131</v>
      </c>
      <c r="C6108" s="585" t="s">
        <v>31</v>
      </c>
      <c r="D6108" s="586">
        <v>12892</v>
      </c>
      <c r="E6108" s="587">
        <v>23.838000000000001</v>
      </c>
      <c r="F6108" s="587">
        <f t="shared" si="285"/>
        <v>307319.49599999998</v>
      </c>
      <c r="G6108" s="588">
        <v>2.7</v>
      </c>
      <c r="H6108" s="586">
        <v>7.8</v>
      </c>
      <c r="I6108" s="587">
        <f t="shared" si="286"/>
        <v>100557.59999999999</v>
      </c>
      <c r="J6108" s="589">
        <f t="shared" si="287"/>
        <v>0</v>
      </c>
    </row>
    <row r="6109" spans="1:10">
      <c r="A6109" s="584">
        <v>2016</v>
      </c>
      <c r="B6109" s="585" t="s">
        <v>1131</v>
      </c>
      <c r="C6109" s="585" t="s">
        <v>31</v>
      </c>
      <c r="D6109" s="586">
        <v>35519</v>
      </c>
      <c r="E6109" s="587">
        <v>25.957999999999998</v>
      </c>
      <c r="F6109" s="587">
        <f t="shared" si="285"/>
        <v>922002.20199999993</v>
      </c>
      <c r="G6109" s="588">
        <v>2.79</v>
      </c>
      <c r="H6109" s="586">
        <v>7.8</v>
      </c>
      <c r="I6109" s="587">
        <f t="shared" si="286"/>
        <v>277048.2</v>
      </c>
      <c r="J6109" s="589">
        <f t="shared" si="287"/>
        <v>0</v>
      </c>
    </row>
    <row r="6110" spans="1:10">
      <c r="A6110" s="584">
        <v>2016</v>
      </c>
      <c r="B6110" s="585" t="s">
        <v>1131</v>
      </c>
      <c r="C6110" s="585" t="s">
        <v>31</v>
      </c>
      <c r="D6110" s="586">
        <v>116160</v>
      </c>
      <c r="E6110" s="587">
        <v>23.302</v>
      </c>
      <c r="F6110" s="587">
        <f t="shared" si="285"/>
        <v>2706760.32</v>
      </c>
      <c r="G6110" s="588">
        <v>2.82</v>
      </c>
      <c r="H6110" s="586">
        <v>6.9</v>
      </c>
      <c r="I6110" s="587">
        <f t="shared" si="286"/>
        <v>801504</v>
      </c>
      <c r="J6110" s="589">
        <f t="shared" si="287"/>
        <v>0</v>
      </c>
    </row>
    <row r="6111" spans="1:10">
      <c r="A6111" s="584">
        <v>2016</v>
      </c>
      <c r="B6111" s="585" t="s">
        <v>1131</v>
      </c>
      <c r="C6111" s="585" t="s">
        <v>31</v>
      </c>
      <c r="D6111" s="586">
        <v>30212</v>
      </c>
      <c r="E6111" s="587">
        <v>22.552</v>
      </c>
      <c r="F6111" s="587">
        <f t="shared" si="285"/>
        <v>681341.02399999998</v>
      </c>
      <c r="G6111" s="588">
        <v>2.86</v>
      </c>
      <c r="H6111" s="586">
        <v>8.1</v>
      </c>
      <c r="I6111" s="587">
        <f t="shared" si="286"/>
        <v>244717.19999999998</v>
      </c>
      <c r="J6111" s="589">
        <f t="shared" si="287"/>
        <v>0</v>
      </c>
    </row>
    <row r="6112" spans="1:10">
      <c r="A6112" s="584">
        <v>2016</v>
      </c>
      <c r="B6112" s="585" t="s">
        <v>1131</v>
      </c>
      <c r="C6112" s="585" t="s">
        <v>31</v>
      </c>
      <c r="D6112" s="586">
        <v>33732</v>
      </c>
      <c r="E6112" s="587">
        <v>22.08</v>
      </c>
      <c r="F6112" s="587">
        <f t="shared" si="285"/>
        <v>744802.55999999994</v>
      </c>
      <c r="G6112" s="588">
        <v>0.41</v>
      </c>
      <c r="H6112" s="586">
        <v>6.2</v>
      </c>
      <c r="I6112" s="587">
        <f t="shared" si="286"/>
        <v>209138.4</v>
      </c>
      <c r="J6112" s="589">
        <f t="shared" si="287"/>
        <v>0</v>
      </c>
    </row>
    <row r="6113" spans="1:10">
      <c r="A6113" s="584">
        <v>2016</v>
      </c>
      <c r="B6113" s="585" t="s">
        <v>1131</v>
      </c>
      <c r="C6113" s="585" t="s">
        <v>31</v>
      </c>
      <c r="D6113" s="586">
        <v>33733</v>
      </c>
      <c r="E6113" s="587">
        <v>22.077999999999999</v>
      </c>
      <c r="F6113" s="587">
        <f t="shared" si="285"/>
        <v>744757.174</v>
      </c>
      <c r="G6113" s="588">
        <v>0.44</v>
      </c>
      <c r="H6113" s="586">
        <v>6</v>
      </c>
      <c r="I6113" s="587">
        <f t="shared" si="286"/>
        <v>202398</v>
      </c>
      <c r="J6113" s="589">
        <f t="shared" si="287"/>
        <v>0</v>
      </c>
    </row>
    <row r="6114" spans="1:10">
      <c r="A6114" s="584">
        <v>2016</v>
      </c>
      <c r="B6114" s="585" t="s">
        <v>1131</v>
      </c>
      <c r="C6114" s="585" t="s">
        <v>31</v>
      </c>
      <c r="D6114" s="586">
        <v>90303</v>
      </c>
      <c r="E6114" s="587">
        <v>22.55</v>
      </c>
      <c r="F6114" s="587">
        <f t="shared" si="285"/>
        <v>2036332.6500000001</v>
      </c>
      <c r="G6114" s="588">
        <v>2.4</v>
      </c>
      <c r="H6114" s="586">
        <v>8.1</v>
      </c>
      <c r="I6114" s="587">
        <f t="shared" si="286"/>
        <v>731454.29999999993</v>
      </c>
      <c r="J6114" s="589">
        <f t="shared" si="287"/>
        <v>0</v>
      </c>
    </row>
    <row r="6115" spans="1:10">
      <c r="A6115" s="584">
        <v>2016</v>
      </c>
      <c r="B6115" s="585" t="s">
        <v>1131</v>
      </c>
      <c r="C6115" s="585" t="s">
        <v>31</v>
      </c>
      <c r="D6115" s="586">
        <v>37421</v>
      </c>
      <c r="E6115" s="587">
        <v>23.43</v>
      </c>
      <c r="F6115" s="587">
        <f t="shared" si="285"/>
        <v>876774.03</v>
      </c>
      <c r="G6115" s="588">
        <v>0.48</v>
      </c>
      <c r="H6115" s="586">
        <v>10.4</v>
      </c>
      <c r="I6115" s="587">
        <f t="shared" si="286"/>
        <v>389178.4</v>
      </c>
      <c r="J6115" s="589">
        <f t="shared" si="287"/>
        <v>0</v>
      </c>
    </row>
    <row r="6116" spans="1:10">
      <c r="A6116" s="584">
        <v>2016</v>
      </c>
      <c r="B6116" s="585" t="s">
        <v>1131</v>
      </c>
      <c r="C6116" s="585" t="s">
        <v>31</v>
      </c>
      <c r="D6116" s="586">
        <v>55868</v>
      </c>
      <c r="E6116" s="587">
        <v>23.756</v>
      </c>
      <c r="F6116" s="587">
        <f t="shared" si="285"/>
        <v>1327200.2080000001</v>
      </c>
      <c r="G6116" s="588">
        <v>2.62</v>
      </c>
      <c r="H6116" s="586">
        <v>8.1</v>
      </c>
      <c r="I6116" s="587">
        <f t="shared" si="286"/>
        <v>452530.8</v>
      </c>
      <c r="J6116" s="589">
        <f t="shared" si="287"/>
        <v>0</v>
      </c>
    </row>
    <row r="6117" spans="1:10">
      <c r="A6117" s="584">
        <v>2016</v>
      </c>
      <c r="B6117" s="585" t="s">
        <v>1131</v>
      </c>
      <c r="C6117" s="585" t="s">
        <v>31</v>
      </c>
      <c r="D6117" s="586">
        <v>202844</v>
      </c>
      <c r="E6117" s="587">
        <v>25.853999999999999</v>
      </c>
      <c r="F6117" s="587">
        <f t="shared" si="285"/>
        <v>5244328.7759999996</v>
      </c>
      <c r="G6117" s="588">
        <v>2.74</v>
      </c>
      <c r="H6117" s="586">
        <v>7.8</v>
      </c>
      <c r="I6117" s="587">
        <f t="shared" si="286"/>
        <v>1582183.2</v>
      </c>
      <c r="J6117" s="589">
        <f t="shared" si="287"/>
        <v>0</v>
      </c>
    </row>
    <row r="6118" spans="1:10">
      <c r="A6118" s="584">
        <v>2016</v>
      </c>
      <c r="B6118" s="585" t="s">
        <v>1131</v>
      </c>
      <c r="C6118" s="585" t="s">
        <v>31</v>
      </c>
      <c r="D6118" s="586">
        <v>56098</v>
      </c>
      <c r="E6118" s="587">
        <v>23.698</v>
      </c>
      <c r="F6118" s="587">
        <f t="shared" si="285"/>
        <v>1329410.4040000001</v>
      </c>
      <c r="G6118" s="588">
        <v>2.59</v>
      </c>
      <c r="H6118" s="586">
        <v>8</v>
      </c>
      <c r="I6118" s="587">
        <f t="shared" si="286"/>
        <v>448784</v>
      </c>
      <c r="J6118" s="589">
        <f t="shared" si="287"/>
        <v>0</v>
      </c>
    </row>
    <row r="6119" spans="1:10">
      <c r="A6119" s="584">
        <v>2016</v>
      </c>
      <c r="B6119" s="585" t="s">
        <v>1131</v>
      </c>
      <c r="C6119" s="585" t="s">
        <v>31</v>
      </c>
      <c r="D6119" s="586">
        <v>234438</v>
      </c>
      <c r="E6119" s="587">
        <v>23.594000000000001</v>
      </c>
      <c r="F6119" s="587">
        <f t="shared" si="285"/>
        <v>5531330.1720000003</v>
      </c>
      <c r="G6119" s="588">
        <v>2.61</v>
      </c>
      <c r="H6119" s="586">
        <v>7.9</v>
      </c>
      <c r="I6119" s="587">
        <f t="shared" si="286"/>
        <v>1852060.2000000002</v>
      </c>
      <c r="J6119" s="589">
        <f t="shared" si="287"/>
        <v>0</v>
      </c>
    </row>
    <row r="6120" spans="1:10">
      <c r="A6120" s="584">
        <v>2016</v>
      </c>
      <c r="B6120" s="585" t="s">
        <v>1131</v>
      </c>
      <c r="C6120" s="585" t="s">
        <v>31</v>
      </c>
      <c r="D6120" s="586">
        <v>33312</v>
      </c>
      <c r="E6120" s="587">
        <v>22.923999999999999</v>
      </c>
      <c r="F6120" s="587">
        <f t="shared" si="285"/>
        <v>763644.28799999994</v>
      </c>
      <c r="G6120" s="588">
        <v>1.32</v>
      </c>
      <c r="H6120" s="586">
        <v>6</v>
      </c>
      <c r="I6120" s="587">
        <f t="shared" si="286"/>
        <v>199872</v>
      </c>
      <c r="J6120" s="589">
        <f t="shared" si="287"/>
        <v>0</v>
      </c>
    </row>
    <row r="6121" spans="1:10">
      <c r="A6121" s="584">
        <v>2016</v>
      </c>
      <c r="B6121" s="585" t="s">
        <v>1131</v>
      </c>
      <c r="C6121" s="585" t="s">
        <v>31</v>
      </c>
      <c r="D6121" s="586">
        <v>12779</v>
      </c>
      <c r="E6121" s="587">
        <v>25.861999999999998</v>
      </c>
      <c r="F6121" s="587">
        <f t="shared" si="285"/>
        <v>330490.49799999996</v>
      </c>
      <c r="G6121" s="588">
        <v>2.52</v>
      </c>
      <c r="H6121" s="586">
        <v>7.7</v>
      </c>
      <c r="I6121" s="587">
        <f t="shared" si="286"/>
        <v>98398.3</v>
      </c>
      <c r="J6121" s="589">
        <f t="shared" si="287"/>
        <v>0</v>
      </c>
    </row>
    <row r="6122" spans="1:10">
      <c r="A6122" s="584">
        <v>2016</v>
      </c>
      <c r="B6122" s="585" t="s">
        <v>1131</v>
      </c>
      <c r="C6122" s="585" t="s">
        <v>31</v>
      </c>
      <c r="D6122" s="586">
        <v>12728</v>
      </c>
      <c r="E6122" s="587">
        <v>23.361999999999998</v>
      </c>
      <c r="F6122" s="587">
        <f t="shared" si="285"/>
        <v>297351.53599999996</v>
      </c>
      <c r="G6122" s="588">
        <v>0.89</v>
      </c>
      <c r="H6122" s="586">
        <v>13.6</v>
      </c>
      <c r="I6122" s="587">
        <f t="shared" si="286"/>
        <v>173100.79999999999</v>
      </c>
      <c r="J6122" s="589">
        <f t="shared" si="287"/>
        <v>0</v>
      </c>
    </row>
    <row r="6123" spans="1:10">
      <c r="A6123" s="584">
        <v>2016</v>
      </c>
      <c r="B6123" s="585" t="s">
        <v>1131</v>
      </c>
      <c r="C6123" s="585" t="s">
        <v>31</v>
      </c>
      <c r="D6123" s="586">
        <v>50807</v>
      </c>
      <c r="E6123" s="587">
        <v>23.216000000000001</v>
      </c>
      <c r="F6123" s="587">
        <f t="shared" si="285"/>
        <v>1179535.3120000002</v>
      </c>
      <c r="G6123" s="588">
        <v>1.34</v>
      </c>
      <c r="H6123" s="586">
        <v>6</v>
      </c>
      <c r="I6123" s="587">
        <f t="shared" si="286"/>
        <v>304842</v>
      </c>
      <c r="J6123" s="589">
        <f t="shared" si="287"/>
        <v>0</v>
      </c>
    </row>
    <row r="6124" spans="1:10">
      <c r="A6124" s="584">
        <v>2016</v>
      </c>
      <c r="B6124" s="585" t="s">
        <v>1131</v>
      </c>
      <c r="C6124" s="585" t="s">
        <v>31</v>
      </c>
      <c r="D6124" s="586">
        <v>12692</v>
      </c>
      <c r="E6124" s="587">
        <v>25.288</v>
      </c>
      <c r="F6124" s="587">
        <f t="shared" si="285"/>
        <v>320955.29600000003</v>
      </c>
      <c r="G6124" s="588">
        <v>1.67</v>
      </c>
      <c r="H6124" s="586">
        <v>11.4</v>
      </c>
      <c r="I6124" s="587">
        <f t="shared" si="286"/>
        <v>144688.80000000002</v>
      </c>
      <c r="J6124" s="589">
        <f t="shared" si="287"/>
        <v>0</v>
      </c>
    </row>
    <row r="6125" spans="1:10">
      <c r="A6125" s="584">
        <v>2016</v>
      </c>
      <c r="B6125" s="585" t="s">
        <v>1127</v>
      </c>
      <c r="C6125" s="585" t="s">
        <v>31</v>
      </c>
      <c r="D6125" s="586">
        <v>16423</v>
      </c>
      <c r="E6125" s="587">
        <v>17.600000000000001</v>
      </c>
      <c r="F6125" s="587">
        <f t="shared" si="285"/>
        <v>289044.80000000005</v>
      </c>
      <c r="G6125" s="588">
        <v>0.2</v>
      </c>
      <c r="H6125" s="586">
        <v>4.8</v>
      </c>
      <c r="I6125" s="587">
        <f t="shared" si="286"/>
        <v>78830.399999999994</v>
      </c>
      <c r="J6125" s="589">
        <f t="shared" si="287"/>
        <v>0</v>
      </c>
    </row>
    <row r="6126" spans="1:10">
      <c r="A6126" s="584">
        <v>2016</v>
      </c>
      <c r="B6126" s="585" t="s">
        <v>1127</v>
      </c>
      <c r="C6126" s="585" t="s">
        <v>31</v>
      </c>
      <c r="D6126" s="586">
        <v>98423</v>
      </c>
      <c r="E6126" s="587">
        <v>17.600000000000001</v>
      </c>
      <c r="F6126" s="587">
        <f t="shared" si="285"/>
        <v>1732244.8</v>
      </c>
      <c r="G6126" s="588">
        <v>0.2</v>
      </c>
      <c r="H6126" s="586">
        <v>4.5</v>
      </c>
      <c r="I6126" s="587">
        <f t="shared" si="286"/>
        <v>442903.5</v>
      </c>
      <c r="J6126" s="589">
        <f t="shared" si="287"/>
        <v>0</v>
      </c>
    </row>
    <row r="6127" spans="1:10">
      <c r="A6127" s="584">
        <v>2016</v>
      </c>
      <c r="B6127" s="585" t="s">
        <v>1127</v>
      </c>
      <c r="C6127" s="585" t="s">
        <v>31</v>
      </c>
      <c r="D6127" s="586">
        <v>196039</v>
      </c>
      <c r="E6127" s="587">
        <v>17.399999999999999</v>
      </c>
      <c r="F6127" s="587">
        <f t="shared" si="285"/>
        <v>3411078.5999999996</v>
      </c>
      <c r="G6127" s="588">
        <v>0.2</v>
      </c>
      <c r="H6127" s="586">
        <v>4.5</v>
      </c>
      <c r="I6127" s="587">
        <f t="shared" si="286"/>
        <v>882175.5</v>
      </c>
      <c r="J6127" s="589">
        <f t="shared" si="287"/>
        <v>0</v>
      </c>
    </row>
    <row r="6128" spans="1:10">
      <c r="A6128" s="584">
        <v>2016</v>
      </c>
      <c r="B6128" s="585" t="s">
        <v>1127</v>
      </c>
      <c r="C6128" s="585" t="s">
        <v>31</v>
      </c>
      <c r="D6128" s="586">
        <v>56557</v>
      </c>
      <c r="E6128" s="587">
        <v>17.399999999999999</v>
      </c>
      <c r="F6128" s="587">
        <f t="shared" si="285"/>
        <v>984091.79999999993</v>
      </c>
      <c r="G6128" s="588">
        <v>0.2</v>
      </c>
      <c r="H6128" s="586">
        <v>4.5</v>
      </c>
      <c r="I6128" s="587">
        <f t="shared" si="286"/>
        <v>254506.5</v>
      </c>
      <c r="J6128" s="589">
        <f t="shared" si="287"/>
        <v>0</v>
      </c>
    </row>
    <row r="6129" spans="1:10">
      <c r="A6129" s="584">
        <v>2016</v>
      </c>
      <c r="B6129" s="585" t="s">
        <v>1127</v>
      </c>
      <c r="C6129" s="585" t="s">
        <v>31</v>
      </c>
      <c r="D6129" s="586">
        <v>157317</v>
      </c>
      <c r="E6129" s="587">
        <v>17.579999999999998</v>
      </c>
      <c r="F6129" s="587">
        <f t="shared" si="285"/>
        <v>2765632.86</v>
      </c>
      <c r="G6129" s="588">
        <v>0.2</v>
      </c>
      <c r="H6129" s="586">
        <v>4.5</v>
      </c>
      <c r="I6129" s="587">
        <f t="shared" si="286"/>
        <v>707926.5</v>
      </c>
      <c r="J6129" s="589">
        <f t="shared" si="287"/>
        <v>0</v>
      </c>
    </row>
    <row r="6130" spans="1:10">
      <c r="A6130" s="584">
        <v>2016</v>
      </c>
      <c r="B6130" s="585" t="s">
        <v>1127</v>
      </c>
      <c r="C6130" s="585" t="s">
        <v>31</v>
      </c>
      <c r="D6130" s="586">
        <v>79618</v>
      </c>
      <c r="E6130" s="587">
        <v>17.739999999999998</v>
      </c>
      <c r="F6130" s="587">
        <f t="shared" si="285"/>
        <v>1412423.3199999998</v>
      </c>
      <c r="G6130" s="588">
        <v>0.21</v>
      </c>
      <c r="H6130" s="586">
        <v>5.0999999999999996</v>
      </c>
      <c r="I6130" s="587">
        <f t="shared" si="286"/>
        <v>406051.8</v>
      </c>
      <c r="J6130" s="589">
        <f t="shared" si="287"/>
        <v>0</v>
      </c>
    </row>
    <row r="6131" spans="1:10">
      <c r="A6131" s="584">
        <v>2016</v>
      </c>
      <c r="B6131" s="585" t="s">
        <v>1127</v>
      </c>
      <c r="C6131" s="585" t="s">
        <v>31</v>
      </c>
      <c r="D6131" s="586">
        <v>377872</v>
      </c>
      <c r="E6131" s="587">
        <v>17.170000000000002</v>
      </c>
      <c r="F6131" s="587">
        <f t="shared" si="285"/>
        <v>6488062.2400000002</v>
      </c>
      <c r="G6131" s="588">
        <v>0.2</v>
      </c>
      <c r="H6131" s="586">
        <v>4.5</v>
      </c>
      <c r="I6131" s="587">
        <f t="shared" si="286"/>
        <v>1700424</v>
      </c>
      <c r="J6131" s="589">
        <f t="shared" si="287"/>
        <v>0</v>
      </c>
    </row>
    <row r="6132" spans="1:10">
      <c r="A6132" s="584">
        <v>2016</v>
      </c>
      <c r="B6132" s="585" t="s">
        <v>1127</v>
      </c>
      <c r="C6132" s="585" t="s">
        <v>31</v>
      </c>
      <c r="D6132" s="586">
        <v>82479</v>
      </c>
      <c r="E6132" s="587">
        <v>17.22</v>
      </c>
      <c r="F6132" s="587">
        <f t="shared" si="285"/>
        <v>1420288.38</v>
      </c>
      <c r="G6132" s="588">
        <v>0.2</v>
      </c>
      <c r="H6132" s="586">
        <v>4.5999999999999996</v>
      </c>
      <c r="I6132" s="587">
        <f t="shared" si="286"/>
        <v>379403.39999999997</v>
      </c>
      <c r="J6132" s="589">
        <f t="shared" si="287"/>
        <v>0</v>
      </c>
    </row>
    <row r="6133" spans="1:10">
      <c r="A6133" s="584">
        <v>2016</v>
      </c>
      <c r="B6133" s="585" t="s">
        <v>1127</v>
      </c>
      <c r="C6133" s="585" t="s">
        <v>31</v>
      </c>
      <c r="D6133" s="586">
        <v>165569</v>
      </c>
      <c r="E6133" s="587">
        <v>17.2</v>
      </c>
      <c r="F6133" s="587">
        <f t="shared" si="285"/>
        <v>2847786.8</v>
      </c>
      <c r="G6133" s="588">
        <v>0.2</v>
      </c>
      <c r="H6133" s="586">
        <v>4.5</v>
      </c>
      <c r="I6133" s="587">
        <f t="shared" si="286"/>
        <v>745060.5</v>
      </c>
      <c r="J6133" s="589">
        <f t="shared" si="287"/>
        <v>0</v>
      </c>
    </row>
    <row r="6134" spans="1:10">
      <c r="A6134" s="584">
        <v>2016</v>
      </c>
      <c r="B6134" s="585" t="s">
        <v>1127</v>
      </c>
      <c r="C6134" s="585" t="s">
        <v>31</v>
      </c>
      <c r="D6134" s="586">
        <v>31089</v>
      </c>
      <c r="E6134" s="587">
        <v>17.489999999999998</v>
      </c>
      <c r="F6134" s="587">
        <f t="shared" si="285"/>
        <v>543746.61</v>
      </c>
      <c r="G6134" s="588">
        <v>0.32</v>
      </c>
      <c r="H6134" s="586">
        <v>5.4</v>
      </c>
      <c r="I6134" s="587">
        <f t="shared" si="286"/>
        <v>167880.6</v>
      </c>
      <c r="J6134" s="589">
        <f t="shared" si="287"/>
        <v>0</v>
      </c>
    </row>
    <row r="6135" spans="1:10">
      <c r="A6135" s="584">
        <v>2016</v>
      </c>
      <c r="B6135" s="585" t="s">
        <v>1127</v>
      </c>
      <c r="C6135" s="585" t="s">
        <v>31</v>
      </c>
      <c r="D6135" s="586">
        <v>79539</v>
      </c>
      <c r="E6135" s="587">
        <v>17.489999999999998</v>
      </c>
      <c r="F6135" s="587">
        <f t="shared" si="285"/>
        <v>1391137.1099999999</v>
      </c>
      <c r="G6135" s="588">
        <v>0.23</v>
      </c>
      <c r="H6135" s="586">
        <v>5.4</v>
      </c>
      <c r="I6135" s="587">
        <f t="shared" si="286"/>
        <v>429510.60000000003</v>
      </c>
      <c r="J6135" s="589">
        <f t="shared" si="287"/>
        <v>0</v>
      </c>
    </row>
    <row r="6136" spans="1:10">
      <c r="A6136" s="584">
        <v>2016</v>
      </c>
      <c r="B6136" s="585" t="s">
        <v>1127</v>
      </c>
      <c r="C6136" s="585" t="s">
        <v>31</v>
      </c>
      <c r="D6136" s="586">
        <v>62815</v>
      </c>
      <c r="E6136" s="587">
        <v>17.489999999999998</v>
      </c>
      <c r="F6136" s="587">
        <f t="shared" si="285"/>
        <v>1098634.3499999999</v>
      </c>
      <c r="G6136" s="588">
        <v>0.24</v>
      </c>
      <c r="H6136" s="586">
        <v>4.7</v>
      </c>
      <c r="I6136" s="587">
        <f t="shared" si="286"/>
        <v>295230.5</v>
      </c>
      <c r="J6136" s="589">
        <f t="shared" si="287"/>
        <v>0</v>
      </c>
    </row>
    <row r="6137" spans="1:10">
      <c r="A6137" s="584">
        <v>2016</v>
      </c>
      <c r="B6137" s="585" t="s">
        <v>1127</v>
      </c>
      <c r="C6137" s="585" t="s">
        <v>31</v>
      </c>
      <c r="D6137" s="586">
        <v>160921</v>
      </c>
      <c r="E6137" s="587">
        <v>17.27</v>
      </c>
      <c r="F6137" s="587">
        <f t="shared" si="285"/>
        <v>2779105.67</v>
      </c>
      <c r="G6137" s="588">
        <v>0.24</v>
      </c>
      <c r="H6137" s="586">
        <v>4.4000000000000004</v>
      </c>
      <c r="I6137" s="587">
        <f t="shared" si="286"/>
        <v>708052.4</v>
      </c>
      <c r="J6137" s="589">
        <f t="shared" si="287"/>
        <v>0</v>
      </c>
    </row>
    <row r="6138" spans="1:10">
      <c r="A6138" s="584">
        <v>2016</v>
      </c>
      <c r="B6138" s="585" t="s">
        <v>1127</v>
      </c>
      <c r="C6138" s="585" t="s">
        <v>31</v>
      </c>
      <c r="D6138" s="586">
        <v>412549</v>
      </c>
      <c r="E6138" s="587">
        <v>17.55</v>
      </c>
      <c r="F6138" s="587">
        <f t="shared" si="285"/>
        <v>7240234.9500000002</v>
      </c>
      <c r="G6138" s="588">
        <v>0.2</v>
      </c>
      <c r="H6138" s="586">
        <v>4.5</v>
      </c>
      <c r="I6138" s="587">
        <f t="shared" si="286"/>
        <v>1856470.5</v>
      </c>
      <c r="J6138" s="589">
        <f t="shared" si="287"/>
        <v>0</v>
      </c>
    </row>
    <row r="6139" spans="1:10">
      <c r="A6139" s="584">
        <v>2016</v>
      </c>
      <c r="B6139" s="585" t="s">
        <v>1127</v>
      </c>
      <c r="C6139" s="585" t="s">
        <v>31</v>
      </c>
      <c r="D6139" s="586">
        <v>56122</v>
      </c>
      <c r="E6139" s="587">
        <v>17.547999999999998</v>
      </c>
      <c r="F6139" s="587">
        <f t="shared" si="285"/>
        <v>984828.85599999991</v>
      </c>
      <c r="G6139" s="588">
        <v>0.2</v>
      </c>
      <c r="H6139" s="586">
        <v>4.5999999999999996</v>
      </c>
      <c r="I6139" s="587">
        <f t="shared" si="286"/>
        <v>258161.19999999998</v>
      </c>
      <c r="J6139" s="589">
        <f t="shared" si="287"/>
        <v>0</v>
      </c>
    </row>
    <row r="6140" spans="1:10">
      <c r="A6140" s="584">
        <v>2016</v>
      </c>
      <c r="B6140" s="585" t="s">
        <v>1127</v>
      </c>
      <c r="C6140" s="585" t="s">
        <v>31</v>
      </c>
      <c r="D6140" s="586">
        <v>15739</v>
      </c>
      <c r="E6140" s="587">
        <v>17.277000000000001</v>
      </c>
      <c r="F6140" s="587">
        <f t="shared" si="285"/>
        <v>271922.70300000004</v>
      </c>
      <c r="G6140" s="588">
        <v>0.21</v>
      </c>
      <c r="H6140" s="586">
        <v>4.2</v>
      </c>
      <c r="I6140" s="587">
        <f t="shared" si="286"/>
        <v>66103.8</v>
      </c>
      <c r="J6140" s="589">
        <f t="shared" si="287"/>
        <v>0</v>
      </c>
    </row>
    <row r="6141" spans="1:10">
      <c r="A6141" s="584">
        <v>2016</v>
      </c>
      <c r="B6141" s="585" t="s">
        <v>1127</v>
      </c>
      <c r="C6141" s="585" t="s">
        <v>31</v>
      </c>
      <c r="D6141" s="586">
        <v>61630</v>
      </c>
      <c r="E6141" s="587">
        <v>17.986000000000001</v>
      </c>
      <c r="F6141" s="587">
        <f t="shared" si="285"/>
        <v>1108477.18</v>
      </c>
      <c r="G6141" s="588">
        <v>0.24</v>
      </c>
      <c r="H6141" s="586">
        <v>4.8</v>
      </c>
      <c r="I6141" s="587">
        <f t="shared" si="286"/>
        <v>295824</v>
      </c>
      <c r="J6141" s="589">
        <f t="shared" si="287"/>
        <v>0</v>
      </c>
    </row>
    <row r="6142" spans="1:10">
      <c r="A6142" s="584">
        <v>2016</v>
      </c>
      <c r="B6142" s="585" t="s">
        <v>1127</v>
      </c>
      <c r="C6142" s="585" t="s">
        <v>31</v>
      </c>
      <c r="D6142" s="586">
        <v>38102</v>
      </c>
      <c r="E6142" s="587">
        <v>17.5</v>
      </c>
      <c r="F6142" s="587">
        <f t="shared" si="285"/>
        <v>666785</v>
      </c>
      <c r="G6142" s="588">
        <v>0.2</v>
      </c>
      <c r="H6142" s="586">
        <v>4.5999999999999996</v>
      </c>
      <c r="I6142" s="587">
        <f t="shared" si="286"/>
        <v>175269.19999999998</v>
      </c>
      <c r="J6142" s="589">
        <f t="shared" si="287"/>
        <v>0</v>
      </c>
    </row>
    <row r="6143" spans="1:10">
      <c r="A6143" s="584">
        <v>2016</v>
      </c>
      <c r="B6143" s="585" t="s">
        <v>1127</v>
      </c>
      <c r="C6143" s="585" t="s">
        <v>31</v>
      </c>
      <c r="D6143" s="586">
        <v>29080</v>
      </c>
      <c r="E6143" s="587">
        <v>18</v>
      </c>
      <c r="F6143" s="587">
        <f t="shared" si="285"/>
        <v>523440</v>
      </c>
      <c r="G6143" s="588">
        <v>0.23</v>
      </c>
      <c r="H6143" s="586">
        <v>4.8</v>
      </c>
      <c r="I6143" s="587">
        <f t="shared" si="286"/>
        <v>139584</v>
      </c>
      <c r="J6143" s="589">
        <f t="shared" si="287"/>
        <v>0</v>
      </c>
    </row>
    <row r="6144" spans="1:10">
      <c r="A6144" s="584">
        <v>2016</v>
      </c>
      <c r="B6144" s="585" t="s">
        <v>1127</v>
      </c>
      <c r="C6144" s="585" t="s">
        <v>31</v>
      </c>
      <c r="D6144" s="586">
        <v>15408</v>
      </c>
      <c r="E6144" s="587">
        <v>17.3</v>
      </c>
      <c r="F6144" s="587">
        <f t="shared" si="285"/>
        <v>266558.40000000002</v>
      </c>
      <c r="G6144" s="588">
        <v>0.21</v>
      </c>
      <c r="H6144" s="586">
        <v>4.2</v>
      </c>
      <c r="I6144" s="587">
        <f t="shared" si="286"/>
        <v>64713.600000000006</v>
      </c>
      <c r="J6144" s="589">
        <f t="shared" si="287"/>
        <v>0</v>
      </c>
    </row>
    <row r="6145" spans="1:10">
      <c r="A6145" s="584">
        <v>2016</v>
      </c>
      <c r="B6145" s="585" t="s">
        <v>1131</v>
      </c>
      <c r="C6145" s="585" t="s">
        <v>31</v>
      </c>
      <c r="D6145" s="586">
        <v>125700</v>
      </c>
      <c r="E6145" s="587">
        <v>21.09</v>
      </c>
      <c r="F6145" s="587">
        <f t="shared" si="285"/>
        <v>2651013</v>
      </c>
      <c r="G6145" s="588">
        <v>3.44</v>
      </c>
      <c r="H6145" s="586">
        <v>9</v>
      </c>
      <c r="I6145" s="587">
        <f t="shared" si="286"/>
        <v>1131300</v>
      </c>
      <c r="J6145" s="589">
        <f t="shared" si="287"/>
        <v>0</v>
      </c>
    </row>
    <row r="6146" spans="1:10">
      <c r="A6146" s="584">
        <v>2016</v>
      </c>
      <c r="B6146" s="585" t="s">
        <v>1131</v>
      </c>
      <c r="C6146" s="585" t="s">
        <v>31</v>
      </c>
      <c r="D6146" s="586">
        <v>28096</v>
      </c>
      <c r="E6146" s="587">
        <v>24.5</v>
      </c>
      <c r="F6146" s="587">
        <f t="shared" si="285"/>
        <v>688352</v>
      </c>
      <c r="G6146" s="588">
        <v>4.24</v>
      </c>
      <c r="H6146" s="586">
        <v>11.6</v>
      </c>
      <c r="I6146" s="587">
        <f t="shared" si="286"/>
        <v>325913.59999999998</v>
      </c>
      <c r="J6146" s="589">
        <f t="shared" si="287"/>
        <v>0</v>
      </c>
    </row>
    <row r="6147" spans="1:10">
      <c r="A6147" s="584">
        <v>2016</v>
      </c>
      <c r="B6147" s="585" t="s">
        <v>1131</v>
      </c>
      <c r="C6147" s="585" t="s">
        <v>31</v>
      </c>
      <c r="D6147" s="586">
        <v>7429</v>
      </c>
      <c r="E6147" s="587">
        <v>23.39</v>
      </c>
      <c r="F6147" s="587">
        <f t="shared" ref="F6147:F6210" si="288">E6147*D6147</f>
        <v>173764.31</v>
      </c>
      <c r="G6147" s="588">
        <v>3.25</v>
      </c>
      <c r="H6147" s="586">
        <v>10.6</v>
      </c>
      <c r="I6147" s="587">
        <f t="shared" ref="I6147:I6210" si="289">H6147*D6147</f>
        <v>78747.399999999994</v>
      </c>
      <c r="J6147" s="589">
        <f t="shared" ref="J6147:J6210" si="290">IF(B6147="LIG",1,0)</f>
        <v>0</v>
      </c>
    </row>
    <row r="6148" spans="1:10">
      <c r="A6148" s="584">
        <v>2016</v>
      </c>
      <c r="B6148" s="585" t="s">
        <v>1131</v>
      </c>
      <c r="C6148" s="585" t="s">
        <v>31</v>
      </c>
      <c r="D6148" s="586">
        <v>10</v>
      </c>
      <c r="E6148" s="587">
        <v>19.79</v>
      </c>
      <c r="F6148" s="587">
        <f t="shared" si="288"/>
        <v>197.89999999999998</v>
      </c>
      <c r="G6148" s="588">
        <v>3.49</v>
      </c>
      <c r="H6148" s="586">
        <v>14.9</v>
      </c>
      <c r="I6148" s="587">
        <f t="shared" si="289"/>
        <v>149</v>
      </c>
      <c r="J6148" s="589">
        <f t="shared" si="290"/>
        <v>0</v>
      </c>
    </row>
    <row r="6149" spans="1:10">
      <c r="A6149" s="584">
        <v>2016</v>
      </c>
      <c r="B6149" s="585" t="s">
        <v>1131</v>
      </c>
      <c r="C6149" s="585" t="s">
        <v>31</v>
      </c>
      <c r="D6149" s="586">
        <v>27</v>
      </c>
      <c r="E6149" s="587">
        <v>18.53</v>
      </c>
      <c r="F6149" s="587">
        <f t="shared" si="288"/>
        <v>500.31000000000006</v>
      </c>
      <c r="G6149" s="588">
        <v>0.94</v>
      </c>
      <c r="H6149" s="586">
        <v>17.2</v>
      </c>
      <c r="I6149" s="587">
        <f t="shared" si="289"/>
        <v>464.4</v>
      </c>
      <c r="J6149" s="589">
        <f t="shared" si="290"/>
        <v>0</v>
      </c>
    </row>
    <row r="6150" spans="1:10">
      <c r="A6150" s="584">
        <v>2016</v>
      </c>
      <c r="B6150" s="585" t="s">
        <v>1131</v>
      </c>
      <c r="C6150" s="585" t="s">
        <v>31</v>
      </c>
      <c r="D6150" s="586">
        <v>2770</v>
      </c>
      <c r="E6150" s="587">
        <v>20.03</v>
      </c>
      <c r="F6150" s="587">
        <f t="shared" si="288"/>
        <v>55483.100000000006</v>
      </c>
      <c r="G6150" s="588">
        <v>0.63</v>
      </c>
      <c r="H6150" s="586">
        <v>8.1</v>
      </c>
      <c r="I6150" s="587">
        <f t="shared" si="289"/>
        <v>22437</v>
      </c>
      <c r="J6150" s="589">
        <f t="shared" si="290"/>
        <v>0</v>
      </c>
    </row>
    <row r="6151" spans="1:10">
      <c r="A6151" s="584">
        <v>2016</v>
      </c>
      <c r="B6151" s="585" t="s">
        <v>1131</v>
      </c>
      <c r="C6151" s="585" t="s">
        <v>31</v>
      </c>
      <c r="D6151" s="586">
        <v>25</v>
      </c>
      <c r="E6151" s="587">
        <v>20.03</v>
      </c>
      <c r="F6151" s="587">
        <f t="shared" si="288"/>
        <v>500.75</v>
      </c>
      <c r="G6151" s="588">
        <v>3.78</v>
      </c>
      <c r="H6151" s="586">
        <v>16.5</v>
      </c>
      <c r="I6151" s="587">
        <f t="shared" si="289"/>
        <v>412.5</v>
      </c>
      <c r="J6151" s="589">
        <f t="shared" si="290"/>
        <v>0</v>
      </c>
    </row>
    <row r="6152" spans="1:10">
      <c r="A6152" s="584">
        <v>2016</v>
      </c>
      <c r="B6152" s="585" t="s">
        <v>1131</v>
      </c>
      <c r="C6152" s="585" t="s">
        <v>31</v>
      </c>
      <c r="D6152" s="586">
        <v>19929</v>
      </c>
      <c r="E6152" s="587">
        <v>21.91</v>
      </c>
      <c r="F6152" s="587">
        <f t="shared" si="288"/>
        <v>436644.39</v>
      </c>
      <c r="G6152" s="588">
        <v>3.41</v>
      </c>
      <c r="H6152" s="586">
        <v>9.6999999999999993</v>
      </c>
      <c r="I6152" s="587">
        <f t="shared" si="289"/>
        <v>193311.3</v>
      </c>
      <c r="J6152" s="589">
        <f t="shared" si="290"/>
        <v>0</v>
      </c>
    </row>
    <row r="6153" spans="1:10">
      <c r="A6153" s="584">
        <v>2016</v>
      </c>
      <c r="B6153" s="585" t="s">
        <v>1131</v>
      </c>
      <c r="C6153" s="585" t="s">
        <v>31</v>
      </c>
      <c r="D6153" s="586">
        <v>9723</v>
      </c>
      <c r="E6153" s="587">
        <v>18.78</v>
      </c>
      <c r="F6153" s="587">
        <f t="shared" si="288"/>
        <v>182597.94</v>
      </c>
      <c r="G6153" s="588">
        <v>2.87</v>
      </c>
      <c r="H6153" s="586">
        <v>11.8</v>
      </c>
      <c r="I6153" s="587">
        <f t="shared" si="289"/>
        <v>114731.40000000001</v>
      </c>
      <c r="J6153" s="589">
        <f t="shared" si="290"/>
        <v>0</v>
      </c>
    </row>
    <row r="6154" spans="1:10">
      <c r="A6154" s="584">
        <v>2016</v>
      </c>
      <c r="B6154" s="585" t="s">
        <v>1131</v>
      </c>
      <c r="C6154" s="585" t="s">
        <v>31</v>
      </c>
      <c r="D6154" s="586">
        <v>3038</v>
      </c>
      <c r="E6154" s="587">
        <v>16.23</v>
      </c>
      <c r="F6154" s="587">
        <f t="shared" si="288"/>
        <v>49306.74</v>
      </c>
      <c r="G6154" s="588">
        <v>2.83</v>
      </c>
      <c r="H6154" s="586">
        <v>22.2</v>
      </c>
      <c r="I6154" s="587">
        <f t="shared" si="289"/>
        <v>67443.599999999991</v>
      </c>
      <c r="J6154" s="589">
        <f t="shared" si="290"/>
        <v>0</v>
      </c>
    </row>
    <row r="6155" spans="1:10">
      <c r="A6155" s="584">
        <v>2016</v>
      </c>
      <c r="B6155" s="585" t="s">
        <v>1131</v>
      </c>
      <c r="C6155" s="585" t="s">
        <v>31</v>
      </c>
      <c r="D6155" s="586">
        <v>21897</v>
      </c>
      <c r="E6155" s="587">
        <v>15.72</v>
      </c>
      <c r="F6155" s="587">
        <f t="shared" si="288"/>
        <v>344220.84</v>
      </c>
      <c r="G6155" s="588">
        <v>2.2400000000000002</v>
      </c>
      <c r="H6155" s="586">
        <v>23.2</v>
      </c>
      <c r="I6155" s="587">
        <f t="shared" si="289"/>
        <v>508010.39999999997</v>
      </c>
      <c r="J6155" s="589">
        <f t="shared" si="290"/>
        <v>0</v>
      </c>
    </row>
    <row r="6156" spans="1:10">
      <c r="A6156" s="584">
        <v>2016</v>
      </c>
      <c r="B6156" s="585" t="s">
        <v>1131</v>
      </c>
      <c r="C6156" s="585" t="s">
        <v>31</v>
      </c>
      <c r="D6156" s="586">
        <v>61861</v>
      </c>
      <c r="E6156" s="587">
        <v>22.402000000000001</v>
      </c>
      <c r="F6156" s="587">
        <f t="shared" si="288"/>
        <v>1385810.122</v>
      </c>
      <c r="G6156" s="588">
        <v>2.94</v>
      </c>
      <c r="H6156" s="586">
        <v>8.4</v>
      </c>
      <c r="I6156" s="587">
        <f t="shared" si="289"/>
        <v>519632.4</v>
      </c>
      <c r="J6156" s="589">
        <f t="shared" si="290"/>
        <v>0</v>
      </c>
    </row>
    <row r="6157" spans="1:10">
      <c r="A6157" s="584">
        <v>2016</v>
      </c>
      <c r="B6157" s="585" t="s">
        <v>1131</v>
      </c>
      <c r="C6157" s="585" t="s">
        <v>31</v>
      </c>
      <c r="D6157" s="586">
        <v>79551</v>
      </c>
      <c r="E6157" s="587">
        <v>22.91</v>
      </c>
      <c r="F6157" s="587">
        <f t="shared" si="288"/>
        <v>1822513.41</v>
      </c>
      <c r="G6157" s="588">
        <v>2.95</v>
      </c>
      <c r="H6157" s="586">
        <v>8.3000000000000007</v>
      </c>
      <c r="I6157" s="587">
        <f t="shared" si="289"/>
        <v>660273.30000000005</v>
      </c>
      <c r="J6157" s="589">
        <f t="shared" si="290"/>
        <v>0</v>
      </c>
    </row>
    <row r="6158" spans="1:10">
      <c r="A6158" s="584">
        <v>2016</v>
      </c>
      <c r="B6158" s="585" t="s">
        <v>1131</v>
      </c>
      <c r="C6158" s="585" t="s">
        <v>31</v>
      </c>
      <c r="D6158" s="586">
        <v>32898</v>
      </c>
      <c r="E6158" s="587">
        <v>22.686</v>
      </c>
      <c r="F6158" s="587">
        <f t="shared" si="288"/>
        <v>746324.02800000005</v>
      </c>
      <c r="G6158" s="588">
        <v>3.07</v>
      </c>
      <c r="H6158" s="586">
        <v>8</v>
      </c>
      <c r="I6158" s="587">
        <f t="shared" si="289"/>
        <v>263184</v>
      </c>
      <c r="J6158" s="589">
        <f t="shared" si="290"/>
        <v>0</v>
      </c>
    </row>
    <row r="6159" spans="1:10">
      <c r="A6159" s="584">
        <v>2016</v>
      </c>
      <c r="B6159" s="585" t="s">
        <v>1131</v>
      </c>
      <c r="C6159" s="585" t="s">
        <v>31</v>
      </c>
      <c r="D6159" s="586">
        <v>49092</v>
      </c>
      <c r="E6159" s="587">
        <v>22.33</v>
      </c>
      <c r="F6159" s="587">
        <f t="shared" si="288"/>
        <v>1096224.3599999999</v>
      </c>
      <c r="G6159" s="588">
        <v>2.65</v>
      </c>
      <c r="H6159" s="586">
        <v>8.5</v>
      </c>
      <c r="I6159" s="587">
        <f t="shared" si="289"/>
        <v>417282</v>
      </c>
      <c r="J6159" s="589">
        <f t="shared" si="290"/>
        <v>0</v>
      </c>
    </row>
    <row r="6160" spans="1:10">
      <c r="A6160" s="584">
        <v>2016</v>
      </c>
      <c r="B6160" s="585" t="s">
        <v>1131</v>
      </c>
      <c r="C6160" s="585" t="s">
        <v>31</v>
      </c>
      <c r="D6160" s="586">
        <v>156699</v>
      </c>
      <c r="E6160" s="587">
        <v>22.59</v>
      </c>
      <c r="F6160" s="587">
        <f t="shared" si="288"/>
        <v>3539830.41</v>
      </c>
      <c r="G6160" s="588">
        <v>3.17</v>
      </c>
      <c r="H6160" s="586">
        <v>7.9</v>
      </c>
      <c r="I6160" s="587">
        <f t="shared" si="289"/>
        <v>1237922.1000000001</v>
      </c>
      <c r="J6160" s="589">
        <f t="shared" si="290"/>
        <v>0</v>
      </c>
    </row>
    <row r="6161" spans="1:10">
      <c r="A6161" s="584">
        <v>2016</v>
      </c>
      <c r="B6161" s="585" t="s">
        <v>1131</v>
      </c>
      <c r="C6161" s="585" t="s">
        <v>31</v>
      </c>
      <c r="D6161" s="586">
        <v>42374</v>
      </c>
      <c r="E6161" s="587">
        <v>23.53</v>
      </c>
      <c r="F6161" s="587">
        <f t="shared" si="288"/>
        <v>997060.22000000009</v>
      </c>
      <c r="G6161" s="588">
        <v>3.25</v>
      </c>
      <c r="H6161" s="586">
        <v>7.7</v>
      </c>
      <c r="I6161" s="587">
        <f t="shared" si="289"/>
        <v>326279.8</v>
      </c>
      <c r="J6161" s="589">
        <f t="shared" si="290"/>
        <v>0</v>
      </c>
    </row>
    <row r="6162" spans="1:10">
      <c r="A6162" s="584">
        <v>2016</v>
      </c>
      <c r="B6162" s="585" t="s">
        <v>1131</v>
      </c>
      <c r="C6162" s="585" t="s">
        <v>31</v>
      </c>
      <c r="D6162" s="586">
        <v>32436</v>
      </c>
      <c r="E6162" s="587">
        <v>23.49</v>
      </c>
      <c r="F6162" s="587">
        <f t="shared" si="288"/>
        <v>761921.6399999999</v>
      </c>
      <c r="G6162" s="588">
        <v>1.44</v>
      </c>
      <c r="H6162" s="586">
        <v>5.9</v>
      </c>
      <c r="I6162" s="587">
        <f t="shared" si="289"/>
        <v>191372.40000000002</v>
      </c>
      <c r="J6162" s="589">
        <f t="shared" si="290"/>
        <v>0</v>
      </c>
    </row>
    <row r="6163" spans="1:10">
      <c r="A6163" s="584">
        <v>2016</v>
      </c>
      <c r="B6163" s="585" t="s">
        <v>1131</v>
      </c>
      <c r="C6163" s="585" t="s">
        <v>31</v>
      </c>
      <c r="D6163" s="586">
        <v>22359</v>
      </c>
      <c r="E6163" s="587">
        <v>23.44</v>
      </c>
      <c r="F6163" s="587">
        <f t="shared" si="288"/>
        <v>524094.96</v>
      </c>
      <c r="G6163" s="588">
        <v>3.38</v>
      </c>
      <c r="H6163" s="586">
        <v>7.3</v>
      </c>
      <c r="I6163" s="587">
        <f t="shared" si="289"/>
        <v>163220.69999999998</v>
      </c>
      <c r="J6163" s="589">
        <f t="shared" si="290"/>
        <v>0</v>
      </c>
    </row>
    <row r="6164" spans="1:10">
      <c r="A6164" s="584">
        <v>2016</v>
      </c>
      <c r="B6164" s="585" t="s">
        <v>1131</v>
      </c>
      <c r="C6164" s="585" t="s">
        <v>31</v>
      </c>
      <c r="D6164" s="586">
        <v>93710</v>
      </c>
      <c r="E6164" s="587">
        <v>23.16</v>
      </c>
      <c r="F6164" s="587">
        <f t="shared" si="288"/>
        <v>2170323.6</v>
      </c>
      <c r="G6164" s="588">
        <v>3.28</v>
      </c>
      <c r="H6164" s="586">
        <v>7.5</v>
      </c>
      <c r="I6164" s="587">
        <f t="shared" si="289"/>
        <v>702825</v>
      </c>
      <c r="J6164" s="589">
        <f t="shared" si="290"/>
        <v>0</v>
      </c>
    </row>
    <row r="6165" spans="1:10">
      <c r="A6165" s="584">
        <v>2016</v>
      </c>
      <c r="B6165" s="585" t="s">
        <v>1127</v>
      </c>
      <c r="C6165" s="585" t="s">
        <v>31</v>
      </c>
      <c r="D6165" s="586">
        <v>97150</v>
      </c>
      <c r="E6165" s="587">
        <v>17.966000000000001</v>
      </c>
      <c r="F6165" s="587">
        <f t="shared" si="288"/>
        <v>1745396.9000000001</v>
      </c>
      <c r="G6165" s="588">
        <v>0.25</v>
      </c>
      <c r="H6165" s="586">
        <v>4.7</v>
      </c>
      <c r="I6165" s="587">
        <f t="shared" si="289"/>
        <v>456605</v>
      </c>
      <c r="J6165" s="589">
        <f t="shared" si="290"/>
        <v>0</v>
      </c>
    </row>
    <row r="6166" spans="1:10">
      <c r="A6166" s="584">
        <v>2016</v>
      </c>
      <c r="B6166" s="585" t="s">
        <v>1131</v>
      </c>
      <c r="C6166" s="585" t="s">
        <v>31</v>
      </c>
      <c r="D6166" s="586">
        <v>30076</v>
      </c>
      <c r="E6166" s="587">
        <v>25.931999999999999</v>
      </c>
      <c r="F6166" s="587">
        <f t="shared" si="288"/>
        <v>779930.83199999994</v>
      </c>
      <c r="G6166" s="588">
        <v>2.69</v>
      </c>
      <c r="H6166" s="586">
        <v>7.8</v>
      </c>
      <c r="I6166" s="587">
        <f t="shared" si="289"/>
        <v>234592.8</v>
      </c>
      <c r="J6166" s="589">
        <f t="shared" si="290"/>
        <v>0</v>
      </c>
    </row>
    <row r="6167" spans="1:10">
      <c r="A6167" s="584">
        <v>2016</v>
      </c>
      <c r="B6167" s="585" t="s">
        <v>1131</v>
      </c>
      <c r="C6167" s="585" t="s">
        <v>31</v>
      </c>
      <c r="D6167" s="586">
        <v>58984</v>
      </c>
      <c r="E6167" s="587">
        <v>23.364000000000001</v>
      </c>
      <c r="F6167" s="587">
        <f t="shared" si="288"/>
        <v>1378102.176</v>
      </c>
      <c r="G6167" s="588">
        <v>3.04</v>
      </c>
      <c r="H6167" s="586">
        <v>7.7</v>
      </c>
      <c r="I6167" s="587">
        <f t="shared" si="289"/>
        <v>454176.8</v>
      </c>
      <c r="J6167" s="589">
        <f t="shared" si="290"/>
        <v>0</v>
      </c>
    </row>
    <row r="6168" spans="1:10">
      <c r="A6168" s="584">
        <v>2016</v>
      </c>
      <c r="B6168" s="585" t="s">
        <v>1131</v>
      </c>
      <c r="C6168" s="585" t="s">
        <v>31</v>
      </c>
      <c r="D6168" s="586">
        <v>232325</v>
      </c>
      <c r="E6168" s="587">
        <v>22.236000000000001</v>
      </c>
      <c r="F6168" s="587">
        <f t="shared" si="288"/>
        <v>5165978.7</v>
      </c>
      <c r="G6168" s="588">
        <v>2.67</v>
      </c>
      <c r="H6168" s="586">
        <v>8.9</v>
      </c>
      <c r="I6168" s="587">
        <f t="shared" si="289"/>
        <v>2067692.5</v>
      </c>
      <c r="J6168" s="589">
        <f t="shared" si="290"/>
        <v>0</v>
      </c>
    </row>
    <row r="6169" spans="1:10">
      <c r="A6169" s="584">
        <v>2016</v>
      </c>
      <c r="B6169" s="585" t="s">
        <v>1131</v>
      </c>
      <c r="C6169" s="585" t="s">
        <v>31</v>
      </c>
      <c r="D6169" s="586">
        <v>174575</v>
      </c>
      <c r="E6169" s="587">
        <v>22.265999999999998</v>
      </c>
      <c r="F6169" s="587">
        <f t="shared" si="288"/>
        <v>3887086.9499999997</v>
      </c>
      <c r="G6169" s="588">
        <v>2.96</v>
      </c>
      <c r="H6169" s="586">
        <v>9.1</v>
      </c>
      <c r="I6169" s="587">
        <f t="shared" si="289"/>
        <v>1588632.5</v>
      </c>
      <c r="J6169" s="589">
        <f t="shared" si="290"/>
        <v>0</v>
      </c>
    </row>
    <row r="6170" spans="1:10">
      <c r="A6170" s="584">
        <v>2016</v>
      </c>
      <c r="B6170" s="585" t="s">
        <v>1131</v>
      </c>
      <c r="C6170" s="585" t="s">
        <v>31</v>
      </c>
      <c r="D6170" s="586">
        <v>30007</v>
      </c>
      <c r="E6170" s="587">
        <v>23.276</v>
      </c>
      <c r="F6170" s="587">
        <f t="shared" si="288"/>
        <v>698442.93200000003</v>
      </c>
      <c r="G6170" s="588">
        <v>3.48</v>
      </c>
      <c r="H6170" s="586">
        <v>7.8</v>
      </c>
      <c r="I6170" s="587">
        <f t="shared" si="289"/>
        <v>234054.6</v>
      </c>
      <c r="J6170" s="589">
        <f t="shared" si="290"/>
        <v>0</v>
      </c>
    </row>
    <row r="6171" spans="1:10">
      <c r="A6171" s="584">
        <v>2016</v>
      </c>
      <c r="B6171" s="585" t="s">
        <v>1127</v>
      </c>
      <c r="C6171" s="585" t="s">
        <v>31</v>
      </c>
      <c r="D6171" s="586">
        <v>88691</v>
      </c>
      <c r="E6171" s="587">
        <v>17.29</v>
      </c>
      <c r="F6171" s="587">
        <f t="shared" si="288"/>
        <v>1533467.39</v>
      </c>
      <c r="G6171" s="588">
        <v>0.25</v>
      </c>
      <c r="H6171" s="586">
        <v>5.2</v>
      </c>
      <c r="I6171" s="587">
        <f t="shared" si="289"/>
        <v>461193.2</v>
      </c>
      <c r="J6171" s="589">
        <f t="shared" si="290"/>
        <v>0</v>
      </c>
    </row>
    <row r="6172" spans="1:10">
      <c r="A6172" s="584">
        <v>2016</v>
      </c>
      <c r="B6172" s="585" t="s">
        <v>1127</v>
      </c>
      <c r="C6172" s="585" t="s">
        <v>31</v>
      </c>
      <c r="D6172" s="586">
        <v>29786</v>
      </c>
      <c r="E6172" s="587">
        <v>17.484000000000002</v>
      </c>
      <c r="F6172" s="587">
        <f t="shared" si="288"/>
        <v>520778.42400000006</v>
      </c>
      <c r="G6172" s="588">
        <v>0.21</v>
      </c>
      <c r="H6172" s="586">
        <v>4.7</v>
      </c>
      <c r="I6172" s="587">
        <f t="shared" si="289"/>
        <v>139994.20000000001</v>
      </c>
      <c r="J6172" s="589">
        <f t="shared" si="290"/>
        <v>0</v>
      </c>
    </row>
    <row r="6173" spans="1:10">
      <c r="A6173" s="584">
        <v>2016</v>
      </c>
      <c r="B6173" s="585" t="s">
        <v>1127</v>
      </c>
      <c r="C6173" s="585" t="s">
        <v>31</v>
      </c>
      <c r="D6173" s="586">
        <v>16360</v>
      </c>
      <c r="E6173" s="587">
        <v>17.795999999999999</v>
      </c>
      <c r="F6173" s="587">
        <f t="shared" si="288"/>
        <v>291142.56</v>
      </c>
      <c r="G6173" s="588">
        <v>0.2</v>
      </c>
      <c r="H6173" s="586">
        <v>5.4</v>
      </c>
      <c r="I6173" s="587">
        <f t="shared" si="289"/>
        <v>88344</v>
      </c>
      <c r="J6173" s="589">
        <f t="shared" si="290"/>
        <v>0</v>
      </c>
    </row>
    <row r="6174" spans="1:10">
      <c r="A6174" s="584">
        <v>2016</v>
      </c>
      <c r="B6174" s="585" t="s">
        <v>1127</v>
      </c>
      <c r="C6174" s="585" t="s">
        <v>31</v>
      </c>
      <c r="D6174" s="586">
        <v>32761</v>
      </c>
      <c r="E6174" s="587">
        <v>17.972999999999999</v>
      </c>
      <c r="F6174" s="587">
        <f t="shared" si="288"/>
        <v>588813.45299999998</v>
      </c>
      <c r="G6174" s="588">
        <v>0.31</v>
      </c>
      <c r="H6174" s="586">
        <v>5.3</v>
      </c>
      <c r="I6174" s="587">
        <f t="shared" si="289"/>
        <v>173633.3</v>
      </c>
      <c r="J6174" s="589">
        <f t="shared" si="290"/>
        <v>0</v>
      </c>
    </row>
    <row r="6175" spans="1:10">
      <c r="A6175" s="584">
        <v>2016</v>
      </c>
      <c r="B6175" s="585" t="s">
        <v>1127</v>
      </c>
      <c r="C6175" s="585" t="s">
        <v>31</v>
      </c>
      <c r="D6175" s="586">
        <v>48754</v>
      </c>
      <c r="E6175" s="587">
        <v>17.882999999999999</v>
      </c>
      <c r="F6175" s="587">
        <f t="shared" si="288"/>
        <v>871867.78200000001</v>
      </c>
      <c r="G6175" s="588">
        <v>0.2</v>
      </c>
      <c r="H6175" s="586">
        <v>4.9000000000000004</v>
      </c>
      <c r="I6175" s="587">
        <f t="shared" si="289"/>
        <v>238894.6</v>
      </c>
      <c r="J6175" s="589">
        <f t="shared" si="290"/>
        <v>0</v>
      </c>
    </row>
    <row r="6176" spans="1:10">
      <c r="A6176" s="584">
        <v>2016</v>
      </c>
      <c r="B6176" s="585" t="s">
        <v>1127</v>
      </c>
      <c r="C6176" s="585" t="s">
        <v>31</v>
      </c>
      <c r="D6176" s="586">
        <v>48380</v>
      </c>
      <c r="E6176" s="587">
        <v>17.939</v>
      </c>
      <c r="F6176" s="587">
        <f t="shared" si="288"/>
        <v>867888.82</v>
      </c>
      <c r="G6176" s="588">
        <v>0.26</v>
      </c>
      <c r="H6176" s="586">
        <v>5.0999999999999996</v>
      </c>
      <c r="I6176" s="587">
        <f t="shared" si="289"/>
        <v>246737.99999999997</v>
      </c>
      <c r="J6176" s="589">
        <f t="shared" si="290"/>
        <v>0</v>
      </c>
    </row>
    <row r="6177" spans="1:10">
      <c r="A6177" s="584">
        <v>2016</v>
      </c>
      <c r="B6177" s="585" t="s">
        <v>1127</v>
      </c>
      <c r="C6177" s="585" t="s">
        <v>31</v>
      </c>
      <c r="D6177" s="586">
        <v>64726</v>
      </c>
      <c r="E6177" s="587">
        <v>16.893000000000001</v>
      </c>
      <c r="F6177" s="587">
        <f t="shared" si="288"/>
        <v>1093416.318</v>
      </c>
      <c r="G6177" s="588">
        <v>0.37</v>
      </c>
      <c r="H6177" s="586">
        <v>5.3</v>
      </c>
      <c r="I6177" s="587">
        <f t="shared" si="289"/>
        <v>343047.8</v>
      </c>
      <c r="J6177" s="589">
        <f t="shared" si="290"/>
        <v>0</v>
      </c>
    </row>
    <row r="6178" spans="1:10">
      <c r="A6178" s="584">
        <v>2016</v>
      </c>
      <c r="B6178" s="585" t="s">
        <v>1127</v>
      </c>
      <c r="C6178" s="585" t="s">
        <v>31</v>
      </c>
      <c r="D6178" s="586">
        <v>32870</v>
      </c>
      <c r="E6178" s="587">
        <v>17.196000000000002</v>
      </c>
      <c r="F6178" s="587">
        <f t="shared" si="288"/>
        <v>565232.52</v>
      </c>
      <c r="G6178" s="588">
        <v>0.27</v>
      </c>
      <c r="H6178" s="586">
        <v>5</v>
      </c>
      <c r="I6178" s="587">
        <f t="shared" si="289"/>
        <v>164350</v>
      </c>
      <c r="J6178" s="589">
        <f t="shared" si="290"/>
        <v>0</v>
      </c>
    </row>
    <row r="6179" spans="1:10">
      <c r="A6179" s="584">
        <v>2016</v>
      </c>
      <c r="B6179" s="585" t="s">
        <v>1127</v>
      </c>
      <c r="C6179" s="585" t="s">
        <v>31</v>
      </c>
      <c r="D6179" s="586">
        <v>48987</v>
      </c>
      <c r="E6179" s="587">
        <v>17.888999999999999</v>
      </c>
      <c r="F6179" s="587">
        <f t="shared" si="288"/>
        <v>876328.44299999997</v>
      </c>
      <c r="G6179" s="588">
        <v>0.24</v>
      </c>
      <c r="H6179" s="586">
        <v>5.0999999999999996</v>
      </c>
      <c r="I6179" s="587">
        <f t="shared" si="289"/>
        <v>249833.69999999998</v>
      </c>
      <c r="J6179" s="589">
        <f t="shared" si="290"/>
        <v>0</v>
      </c>
    </row>
    <row r="6180" spans="1:10">
      <c r="A6180" s="584">
        <v>2016</v>
      </c>
      <c r="B6180" s="585" t="s">
        <v>1127</v>
      </c>
      <c r="C6180" s="585" t="s">
        <v>31</v>
      </c>
      <c r="D6180" s="586">
        <v>81238</v>
      </c>
      <c r="E6180" s="587">
        <v>17.53</v>
      </c>
      <c r="F6180" s="587">
        <f t="shared" si="288"/>
        <v>1424102.1400000001</v>
      </c>
      <c r="G6180" s="588">
        <v>0.19</v>
      </c>
      <c r="H6180" s="586">
        <v>4.4000000000000004</v>
      </c>
      <c r="I6180" s="587">
        <f t="shared" si="289"/>
        <v>357447.2</v>
      </c>
      <c r="J6180" s="589">
        <f t="shared" si="290"/>
        <v>0</v>
      </c>
    </row>
    <row r="6181" spans="1:10">
      <c r="A6181" s="584">
        <v>2016</v>
      </c>
      <c r="B6181" s="585" t="s">
        <v>1127</v>
      </c>
      <c r="C6181" s="585" t="s">
        <v>31</v>
      </c>
      <c r="D6181" s="586">
        <v>16248</v>
      </c>
      <c r="E6181" s="587">
        <v>17.454000000000001</v>
      </c>
      <c r="F6181" s="587">
        <f t="shared" si="288"/>
        <v>283592.592</v>
      </c>
      <c r="G6181" s="588">
        <v>0.19</v>
      </c>
      <c r="H6181" s="586">
        <v>4.7</v>
      </c>
      <c r="I6181" s="587">
        <f t="shared" si="289"/>
        <v>76365.600000000006</v>
      </c>
      <c r="J6181" s="589">
        <f t="shared" si="290"/>
        <v>0</v>
      </c>
    </row>
    <row r="6182" spans="1:10">
      <c r="A6182" s="584">
        <v>2016</v>
      </c>
      <c r="B6182" s="585" t="s">
        <v>1127</v>
      </c>
      <c r="C6182" s="585" t="s">
        <v>31</v>
      </c>
      <c r="D6182" s="586">
        <v>32537</v>
      </c>
      <c r="E6182" s="587">
        <v>17.667000000000002</v>
      </c>
      <c r="F6182" s="587">
        <f t="shared" si="288"/>
        <v>574831.179</v>
      </c>
      <c r="G6182" s="588">
        <v>0.24</v>
      </c>
      <c r="H6182" s="586">
        <v>5.9</v>
      </c>
      <c r="I6182" s="587">
        <f t="shared" si="289"/>
        <v>191968.30000000002</v>
      </c>
      <c r="J6182" s="589">
        <f t="shared" si="290"/>
        <v>0</v>
      </c>
    </row>
    <row r="6183" spans="1:10">
      <c r="A6183" s="584">
        <v>2016</v>
      </c>
      <c r="B6183" s="585" t="s">
        <v>1127</v>
      </c>
      <c r="C6183" s="585" t="s">
        <v>31</v>
      </c>
      <c r="D6183" s="586">
        <v>17704</v>
      </c>
      <c r="E6183" s="587">
        <v>17.579999999999998</v>
      </c>
      <c r="F6183" s="587">
        <f t="shared" si="288"/>
        <v>311236.31999999995</v>
      </c>
      <c r="G6183" s="588">
        <v>0.35</v>
      </c>
      <c r="H6183" s="586">
        <v>6.9</v>
      </c>
      <c r="I6183" s="587">
        <f t="shared" si="289"/>
        <v>122157.6</v>
      </c>
      <c r="J6183" s="589">
        <f t="shared" si="290"/>
        <v>0</v>
      </c>
    </row>
    <row r="6184" spans="1:10">
      <c r="A6184" s="584">
        <v>2016</v>
      </c>
      <c r="B6184" s="585" t="s">
        <v>1127</v>
      </c>
      <c r="C6184" s="585" t="s">
        <v>31</v>
      </c>
      <c r="D6184" s="586">
        <v>70713</v>
      </c>
      <c r="E6184" s="587">
        <v>18.009</v>
      </c>
      <c r="F6184" s="587">
        <f t="shared" si="288"/>
        <v>1273470.4170000001</v>
      </c>
      <c r="G6184" s="588">
        <v>0.26</v>
      </c>
      <c r="H6184" s="586">
        <v>4.8</v>
      </c>
      <c r="I6184" s="587">
        <f t="shared" si="289"/>
        <v>339422.39999999997</v>
      </c>
      <c r="J6184" s="589">
        <f t="shared" si="290"/>
        <v>0</v>
      </c>
    </row>
    <row r="6185" spans="1:10">
      <c r="A6185" s="584">
        <v>2016</v>
      </c>
      <c r="B6185" s="585" t="s">
        <v>1127</v>
      </c>
      <c r="C6185" s="585" t="s">
        <v>31</v>
      </c>
      <c r="D6185" s="586">
        <v>35577</v>
      </c>
      <c r="E6185" s="587">
        <v>17.498000000000001</v>
      </c>
      <c r="F6185" s="587">
        <f t="shared" si="288"/>
        <v>622526.34600000002</v>
      </c>
      <c r="G6185" s="588">
        <v>0.21</v>
      </c>
      <c r="H6185" s="586">
        <v>4.8</v>
      </c>
      <c r="I6185" s="587">
        <f t="shared" si="289"/>
        <v>170769.6</v>
      </c>
      <c r="J6185" s="589">
        <f t="shared" si="290"/>
        <v>0</v>
      </c>
    </row>
    <row r="6186" spans="1:10">
      <c r="A6186" s="584">
        <v>2016</v>
      </c>
      <c r="B6186" s="585" t="s">
        <v>1127</v>
      </c>
      <c r="C6186" s="585" t="s">
        <v>31</v>
      </c>
      <c r="D6186" s="586">
        <v>17723</v>
      </c>
      <c r="E6186" s="587">
        <v>18.07</v>
      </c>
      <c r="F6186" s="587">
        <f t="shared" si="288"/>
        <v>320254.61</v>
      </c>
      <c r="G6186" s="588">
        <v>0.32</v>
      </c>
      <c r="H6186" s="586">
        <v>4.7</v>
      </c>
      <c r="I6186" s="587">
        <f t="shared" si="289"/>
        <v>83298.100000000006</v>
      </c>
      <c r="J6186" s="589">
        <f t="shared" si="290"/>
        <v>0</v>
      </c>
    </row>
    <row r="6187" spans="1:10">
      <c r="A6187" s="584">
        <v>2016</v>
      </c>
      <c r="B6187" s="585" t="s">
        <v>1127</v>
      </c>
      <c r="C6187" s="585" t="s">
        <v>31</v>
      </c>
      <c r="D6187" s="586">
        <v>17750</v>
      </c>
      <c r="E6187" s="587">
        <v>17.751999999999999</v>
      </c>
      <c r="F6187" s="587">
        <f t="shared" si="288"/>
        <v>315098</v>
      </c>
      <c r="G6187" s="588">
        <v>0.24</v>
      </c>
      <c r="H6187" s="586">
        <v>5.5</v>
      </c>
      <c r="I6187" s="587">
        <f t="shared" si="289"/>
        <v>97625</v>
      </c>
      <c r="J6187" s="589">
        <f t="shared" si="290"/>
        <v>0</v>
      </c>
    </row>
    <row r="6188" spans="1:10">
      <c r="A6188" s="584">
        <v>2016</v>
      </c>
      <c r="B6188" s="585" t="s">
        <v>1127</v>
      </c>
      <c r="C6188" s="585" t="s">
        <v>31</v>
      </c>
      <c r="D6188" s="586">
        <v>13994</v>
      </c>
      <c r="E6188" s="587">
        <v>17.8</v>
      </c>
      <c r="F6188" s="587">
        <f t="shared" si="288"/>
        <v>249093.2</v>
      </c>
      <c r="G6188" s="588">
        <v>0.28999999999999998</v>
      </c>
      <c r="H6188" s="586">
        <v>5.3</v>
      </c>
      <c r="I6188" s="587">
        <f t="shared" si="289"/>
        <v>74168.2</v>
      </c>
      <c r="J6188" s="589">
        <f t="shared" si="290"/>
        <v>0</v>
      </c>
    </row>
    <row r="6189" spans="1:10">
      <c r="A6189" s="584">
        <v>2016</v>
      </c>
      <c r="B6189" s="585" t="s">
        <v>1127</v>
      </c>
      <c r="C6189" s="585" t="s">
        <v>31</v>
      </c>
      <c r="D6189" s="586">
        <v>14069</v>
      </c>
      <c r="E6189" s="587">
        <v>18.198</v>
      </c>
      <c r="F6189" s="587">
        <f t="shared" si="288"/>
        <v>256027.66200000001</v>
      </c>
      <c r="G6189" s="588">
        <v>0.22</v>
      </c>
      <c r="H6189" s="586">
        <v>4.2</v>
      </c>
      <c r="I6189" s="587">
        <f t="shared" si="289"/>
        <v>59089.8</v>
      </c>
      <c r="J6189" s="589">
        <f t="shared" si="290"/>
        <v>0</v>
      </c>
    </row>
    <row r="6190" spans="1:10">
      <c r="A6190" s="584">
        <v>2016</v>
      </c>
      <c r="B6190" s="585" t="s">
        <v>1127</v>
      </c>
      <c r="C6190" s="585" t="s">
        <v>31</v>
      </c>
      <c r="D6190" s="586">
        <v>28161</v>
      </c>
      <c r="E6190" s="587">
        <v>17.146000000000001</v>
      </c>
      <c r="F6190" s="587">
        <f t="shared" si="288"/>
        <v>482848.50599999999</v>
      </c>
      <c r="G6190" s="588">
        <v>0.24</v>
      </c>
      <c r="H6190" s="586">
        <v>4.8</v>
      </c>
      <c r="I6190" s="587">
        <f t="shared" si="289"/>
        <v>135172.79999999999</v>
      </c>
      <c r="J6190" s="589">
        <f t="shared" si="290"/>
        <v>0</v>
      </c>
    </row>
    <row r="6191" spans="1:10">
      <c r="A6191" s="584">
        <v>2016</v>
      </c>
      <c r="B6191" s="585" t="s">
        <v>1127</v>
      </c>
      <c r="C6191" s="585" t="s">
        <v>31</v>
      </c>
      <c r="D6191" s="586">
        <v>71335</v>
      </c>
      <c r="E6191" s="587">
        <v>16.696000000000002</v>
      </c>
      <c r="F6191" s="587">
        <f t="shared" si="288"/>
        <v>1191009.1600000001</v>
      </c>
      <c r="G6191" s="588">
        <v>0.28999999999999998</v>
      </c>
      <c r="H6191" s="586">
        <v>5.0999999999999996</v>
      </c>
      <c r="I6191" s="587">
        <f t="shared" si="289"/>
        <v>363808.5</v>
      </c>
      <c r="J6191" s="589">
        <f t="shared" si="290"/>
        <v>0</v>
      </c>
    </row>
    <row r="6192" spans="1:10">
      <c r="A6192" s="584">
        <v>2016</v>
      </c>
      <c r="B6192" s="585" t="s">
        <v>1127</v>
      </c>
      <c r="C6192" s="585" t="s">
        <v>31</v>
      </c>
      <c r="D6192" s="586">
        <v>81999</v>
      </c>
      <c r="E6192" s="587">
        <v>17.72</v>
      </c>
      <c r="F6192" s="587">
        <f t="shared" si="288"/>
        <v>1453022.2799999998</v>
      </c>
      <c r="G6192" s="588">
        <v>0.23</v>
      </c>
      <c r="H6192" s="586">
        <v>5.2</v>
      </c>
      <c r="I6192" s="587">
        <f t="shared" si="289"/>
        <v>426394.8</v>
      </c>
      <c r="J6192" s="589">
        <f t="shared" si="290"/>
        <v>0</v>
      </c>
    </row>
    <row r="6193" spans="1:10">
      <c r="A6193" s="584">
        <v>2016</v>
      </c>
      <c r="B6193" s="585" t="s">
        <v>1127</v>
      </c>
      <c r="C6193" s="585" t="s">
        <v>31</v>
      </c>
      <c r="D6193" s="586">
        <v>113314</v>
      </c>
      <c r="E6193" s="587">
        <v>17.75</v>
      </c>
      <c r="F6193" s="587">
        <f t="shared" si="288"/>
        <v>2011323.5</v>
      </c>
      <c r="G6193" s="588">
        <v>0.21</v>
      </c>
      <c r="H6193" s="586">
        <v>5.2</v>
      </c>
      <c r="I6193" s="587">
        <f t="shared" si="289"/>
        <v>589232.80000000005</v>
      </c>
      <c r="J6193" s="589">
        <f t="shared" si="290"/>
        <v>0</v>
      </c>
    </row>
    <row r="6194" spans="1:10">
      <c r="A6194" s="584">
        <v>2016</v>
      </c>
      <c r="B6194" s="585" t="s">
        <v>1131</v>
      </c>
      <c r="C6194" s="585" t="s">
        <v>31</v>
      </c>
      <c r="D6194" s="586">
        <v>15000</v>
      </c>
      <c r="E6194" s="587">
        <v>21.97</v>
      </c>
      <c r="F6194" s="587">
        <f t="shared" si="288"/>
        <v>329550</v>
      </c>
      <c r="G6194" s="588">
        <v>2.96</v>
      </c>
      <c r="H6194" s="586">
        <v>12.1</v>
      </c>
      <c r="I6194" s="587">
        <f t="shared" si="289"/>
        <v>181500</v>
      </c>
      <c r="J6194" s="589">
        <f t="shared" si="290"/>
        <v>0</v>
      </c>
    </row>
    <row r="6195" spans="1:10">
      <c r="A6195" s="584">
        <v>2016</v>
      </c>
      <c r="B6195" s="585" t="s">
        <v>1127</v>
      </c>
      <c r="C6195" s="585" t="s">
        <v>31</v>
      </c>
      <c r="D6195" s="586">
        <v>16033</v>
      </c>
      <c r="E6195" s="587">
        <v>17.82</v>
      </c>
      <c r="F6195" s="587">
        <f t="shared" si="288"/>
        <v>285708.06</v>
      </c>
      <c r="G6195" s="588">
        <v>0.34</v>
      </c>
      <c r="H6195" s="586">
        <v>4.9000000000000004</v>
      </c>
      <c r="I6195" s="587">
        <f t="shared" si="289"/>
        <v>78561.700000000012</v>
      </c>
      <c r="J6195" s="589">
        <f t="shared" si="290"/>
        <v>0</v>
      </c>
    </row>
    <row r="6196" spans="1:10">
      <c r="A6196" s="584">
        <v>2016</v>
      </c>
      <c r="B6196" s="585" t="s">
        <v>1127</v>
      </c>
      <c r="C6196" s="585" t="s">
        <v>31</v>
      </c>
      <c r="D6196" s="586">
        <v>15789</v>
      </c>
      <c r="E6196" s="587">
        <v>18.21</v>
      </c>
      <c r="F6196" s="587">
        <f t="shared" si="288"/>
        <v>287517.69</v>
      </c>
      <c r="G6196" s="588">
        <v>0.27</v>
      </c>
      <c r="H6196" s="586">
        <v>4.8</v>
      </c>
      <c r="I6196" s="587">
        <f t="shared" si="289"/>
        <v>75787.199999999997</v>
      </c>
      <c r="J6196" s="589">
        <f t="shared" si="290"/>
        <v>0</v>
      </c>
    </row>
    <row r="6197" spans="1:10">
      <c r="A6197" s="584">
        <v>2016</v>
      </c>
      <c r="B6197" s="585" t="s">
        <v>1127</v>
      </c>
      <c r="C6197" s="585" t="s">
        <v>31</v>
      </c>
      <c r="D6197" s="586">
        <v>15666</v>
      </c>
      <c r="E6197" s="587">
        <v>17.62</v>
      </c>
      <c r="F6197" s="587">
        <f t="shared" si="288"/>
        <v>276034.92000000004</v>
      </c>
      <c r="G6197" s="588">
        <v>0.19</v>
      </c>
      <c r="H6197" s="586">
        <v>4.5</v>
      </c>
      <c r="I6197" s="587">
        <f t="shared" si="289"/>
        <v>70497</v>
      </c>
      <c r="J6197" s="589">
        <f t="shared" si="290"/>
        <v>0</v>
      </c>
    </row>
    <row r="6198" spans="1:10">
      <c r="A6198" s="584">
        <v>2016</v>
      </c>
      <c r="B6198" s="585" t="s">
        <v>1127</v>
      </c>
      <c r="C6198" s="585" t="s">
        <v>31</v>
      </c>
      <c r="D6198" s="586">
        <v>16311</v>
      </c>
      <c r="E6198" s="587">
        <v>17.420000000000002</v>
      </c>
      <c r="F6198" s="587">
        <f t="shared" si="288"/>
        <v>284137.62000000005</v>
      </c>
      <c r="G6198" s="588">
        <v>0.21</v>
      </c>
      <c r="H6198" s="586">
        <v>3.7</v>
      </c>
      <c r="I6198" s="587">
        <f t="shared" si="289"/>
        <v>60350.700000000004</v>
      </c>
      <c r="J6198" s="589">
        <f t="shared" si="290"/>
        <v>0</v>
      </c>
    </row>
    <row r="6199" spans="1:10">
      <c r="A6199" s="584">
        <v>2016</v>
      </c>
      <c r="B6199" s="585" t="s">
        <v>1127</v>
      </c>
      <c r="C6199" s="585" t="s">
        <v>31</v>
      </c>
      <c r="D6199" s="586">
        <v>32585</v>
      </c>
      <c r="E6199" s="587">
        <v>16.71</v>
      </c>
      <c r="F6199" s="587">
        <f t="shared" si="288"/>
        <v>544495.35</v>
      </c>
      <c r="G6199" s="588">
        <v>0.28999999999999998</v>
      </c>
      <c r="H6199" s="586">
        <v>6.2</v>
      </c>
      <c r="I6199" s="587">
        <f t="shared" si="289"/>
        <v>202027</v>
      </c>
      <c r="J6199" s="589">
        <f t="shared" si="290"/>
        <v>0</v>
      </c>
    </row>
    <row r="6200" spans="1:10">
      <c r="A6200" s="584">
        <v>2016</v>
      </c>
      <c r="B6200" s="585" t="s">
        <v>1127</v>
      </c>
      <c r="C6200" s="585" t="s">
        <v>31</v>
      </c>
      <c r="D6200" s="586">
        <v>48274</v>
      </c>
      <c r="E6200" s="587">
        <v>17.239999999999998</v>
      </c>
      <c r="F6200" s="587">
        <f t="shared" si="288"/>
        <v>832243.75999999989</v>
      </c>
      <c r="G6200" s="588">
        <v>0.23</v>
      </c>
      <c r="H6200" s="586">
        <v>4.3</v>
      </c>
      <c r="I6200" s="587">
        <f t="shared" si="289"/>
        <v>207578.19999999998</v>
      </c>
      <c r="J6200" s="589">
        <f t="shared" si="290"/>
        <v>0</v>
      </c>
    </row>
    <row r="6201" spans="1:10">
      <c r="A6201" s="584">
        <v>2016</v>
      </c>
      <c r="B6201" s="585" t="s">
        <v>1127</v>
      </c>
      <c r="C6201" s="585" t="s">
        <v>31</v>
      </c>
      <c r="D6201" s="586">
        <v>49229</v>
      </c>
      <c r="E6201" s="587">
        <v>18.010000000000002</v>
      </c>
      <c r="F6201" s="587">
        <f t="shared" si="288"/>
        <v>886614.29</v>
      </c>
      <c r="G6201" s="588">
        <v>0.21</v>
      </c>
      <c r="H6201" s="586">
        <v>4.8</v>
      </c>
      <c r="I6201" s="587">
        <f t="shared" si="289"/>
        <v>236299.19999999998</v>
      </c>
      <c r="J6201" s="589">
        <f t="shared" si="290"/>
        <v>0</v>
      </c>
    </row>
    <row r="6202" spans="1:10">
      <c r="A6202" s="584">
        <v>2016</v>
      </c>
      <c r="B6202" s="585" t="s">
        <v>1127</v>
      </c>
      <c r="C6202" s="585" t="s">
        <v>31</v>
      </c>
      <c r="D6202" s="586">
        <v>65300</v>
      </c>
      <c r="E6202" s="587">
        <v>17.260000000000002</v>
      </c>
      <c r="F6202" s="587">
        <f t="shared" si="288"/>
        <v>1127078</v>
      </c>
      <c r="G6202" s="588">
        <v>0.22</v>
      </c>
      <c r="H6202" s="586">
        <v>4.4000000000000004</v>
      </c>
      <c r="I6202" s="587">
        <f t="shared" si="289"/>
        <v>287320</v>
      </c>
      <c r="J6202" s="589">
        <f t="shared" si="290"/>
        <v>0</v>
      </c>
    </row>
    <row r="6203" spans="1:10">
      <c r="A6203" s="584">
        <v>2016</v>
      </c>
      <c r="B6203" s="585" t="s">
        <v>1127</v>
      </c>
      <c r="C6203" s="585" t="s">
        <v>31</v>
      </c>
      <c r="D6203" s="586">
        <v>16006</v>
      </c>
      <c r="E6203" s="587">
        <v>17.420000000000002</v>
      </c>
      <c r="F6203" s="587">
        <f t="shared" si="288"/>
        <v>278824.52</v>
      </c>
      <c r="G6203" s="588">
        <v>0.23</v>
      </c>
      <c r="H6203" s="586">
        <v>5.3</v>
      </c>
      <c r="I6203" s="587">
        <f t="shared" si="289"/>
        <v>84831.8</v>
      </c>
      <c r="J6203" s="589">
        <f t="shared" si="290"/>
        <v>0</v>
      </c>
    </row>
    <row r="6204" spans="1:10">
      <c r="A6204" s="584">
        <v>2016</v>
      </c>
      <c r="B6204" s="585" t="s">
        <v>1127</v>
      </c>
      <c r="C6204" s="585" t="s">
        <v>31</v>
      </c>
      <c r="D6204" s="586">
        <v>113187</v>
      </c>
      <c r="E6204" s="587">
        <v>17.736000000000001</v>
      </c>
      <c r="F6204" s="587">
        <f t="shared" si="288"/>
        <v>2007484.632</v>
      </c>
      <c r="G6204" s="588">
        <v>0.3</v>
      </c>
      <c r="H6204" s="586">
        <v>5.3</v>
      </c>
      <c r="I6204" s="587">
        <f t="shared" si="289"/>
        <v>599891.1</v>
      </c>
      <c r="J6204" s="589">
        <f t="shared" si="290"/>
        <v>0</v>
      </c>
    </row>
    <row r="6205" spans="1:10">
      <c r="A6205" s="584">
        <v>2016</v>
      </c>
      <c r="B6205" s="585" t="s">
        <v>1127</v>
      </c>
      <c r="C6205" s="585" t="s">
        <v>31</v>
      </c>
      <c r="D6205" s="586">
        <v>14142</v>
      </c>
      <c r="E6205" s="587">
        <v>17.736000000000001</v>
      </c>
      <c r="F6205" s="587">
        <f t="shared" si="288"/>
        <v>250822.51200000002</v>
      </c>
      <c r="G6205" s="588">
        <v>0.28999999999999998</v>
      </c>
      <c r="H6205" s="586">
        <v>5.2</v>
      </c>
      <c r="I6205" s="587">
        <f t="shared" si="289"/>
        <v>73538.400000000009</v>
      </c>
      <c r="J6205" s="589">
        <f t="shared" si="290"/>
        <v>0</v>
      </c>
    </row>
    <row r="6206" spans="1:10">
      <c r="A6206" s="584">
        <v>2016</v>
      </c>
      <c r="B6206" s="585" t="s">
        <v>1131</v>
      </c>
      <c r="C6206" s="585" t="s">
        <v>31</v>
      </c>
      <c r="D6206" s="586">
        <v>3881</v>
      </c>
      <c r="E6206" s="587">
        <v>23.478000000000002</v>
      </c>
      <c r="F6206" s="587">
        <f t="shared" si="288"/>
        <v>91118.118000000002</v>
      </c>
      <c r="G6206" s="588">
        <v>1.28</v>
      </c>
      <c r="H6206" s="586">
        <v>12.1</v>
      </c>
      <c r="I6206" s="587">
        <f t="shared" si="289"/>
        <v>46960.1</v>
      </c>
      <c r="J6206" s="589">
        <f t="shared" si="290"/>
        <v>0</v>
      </c>
    </row>
    <row r="6207" spans="1:10">
      <c r="A6207" s="584">
        <v>2016</v>
      </c>
      <c r="B6207" s="585" t="s">
        <v>1131</v>
      </c>
      <c r="C6207" s="585" t="s">
        <v>31</v>
      </c>
      <c r="D6207" s="586">
        <v>55805</v>
      </c>
      <c r="E6207" s="587">
        <v>23.213000000000001</v>
      </c>
      <c r="F6207" s="587">
        <f t="shared" si="288"/>
        <v>1295401.4650000001</v>
      </c>
      <c r="G6207" s="588">
        <v>3.47</v>
      </c>
      <c r="H6207" s="586">
        <v>7.8</v>
      </c>
      <c r="I6207" s="587">
        <f t="shared" si="289"/>
        <v>435279</v>
      </c>
      <c r="J6207" s="589">
        <f t="shared" si="290"/>
        <v>0</v>
      </c>
    </row>
    <row r="6208" spans="1:10">
      <c r="A6208" s="584">
        <v>2016</v>
      </c>
      <c r="B6208" s="585" t="s">
        <v>1131</v>
      </c>
      <c r="C6208" s="585" t="s">
        <v>31</v>
      </c>
      <c r="D6208" s="586">
        <v>44657</v>
      </c>
      <c r="E6208" s="587">
        <v>22.582000000000001</v>
      </c>
      <c r="F6208" s="587">
        <f t="shared" si="288"/>
        <v>1008444.3740000001</v>
      </c>
      <c r="G6208" s="588">
        <v>3.23</v>
      </c>
      <c r="H6208" s="586">
        <v>7.8</v>
      </c>
      <c r="I6208" s="587">
        <f t="shared" si="289"/>
        <v>348324.6</v>
      </c>
      <c r="J6208" s="589">
        <f t="shared" si="290"/>
        <v>0</v>
      </c>
    </row>
    <row r="6209" spans="1:10">
      <c r="A6209" s="584">
        <v>2016</v>
      </c>
      <c r="B6209" s="585" t="s">
        <v>1131</v>
      </c>
      <c r="C6209" s="585" t="s">
        <v>31</v>
      </c>
      <c r="D6209" s="586">
        <v>73188</v>
      </c>
      <c r="E6209" s="587">
        <v>22.876000000000001</v>
      </c>
      <c r="F6209" s="587">
        <f t="shared" si="288"/>
        <v>1674248.6880000001</v>
      </c>
      <c r="G6209" s="588">
        <v>2.96</v>
      </c>
      <c r="H6209" s="586">
        <v>8.3000000000000007</v>
      </c>
      <c r="I6209" s="587">
        <f t="shared" si="289"/>
        <v>607460.4</v>
      </c>
      <c r="J6209" s="589">
        <f t="shared" si="290"/>
        <v>0</v>
      </c>
    </row>
    <row r="6210" spans="1:10">
      <c r="A6210" s="584">
        <v>2016</v>
      </c>
      <c r="B6210" s="585" t="s">
        <v>1131</v>
      </c>
      <c r="C6210" s="585" t="s">
        <v>31</v>
      </c>
      <c r="D6210" s="586">
        <v>71289</v>
      </c>
      <c r="E6210" s="587">
        <v>22.59</v>
      </c>
      <c r="F6210" s="587">
        <f t="shared" si="288"/>
        <v>1610418.51</v>
      </c>
      <c r="G6210" s="588">
        <v>3.22</v>
      </c>
      <c r="H6210" s="586">
        <v>11.2</v>
      </c>
      <c r="I6210" s="587">
        <f t="shared" si="289"/>
        <v>798436.79999999993</v>
      </c>
      <c r="J6210" s="589">
        <f t="shared" si="290"/>
        <v>0</v>
      </c>
    </row>
    <row r="6211" spans="1:10">
      <c r="A6211" s="584">
        <v>2016</v>
      </c>
      <c r="B6211" s="585" t="s">
        <v>1131</v>
      </c>
      <c r="C6211" s="585" t="s">
        <v>31</v>
      </c>
      <c r="D6211" s="586">
        <v>26810</v>
      </c>
      <c r="E6211" s="587">
        <v>23.038</v>
      </c>
      <c r="F6211" s="587">
        <f t="shared" ref="F6211:F6274" si="291">E6211*D6211</f>
        <v>617648.78</v>
      </c>
      <c r="G6211" s="588">
        <v>1.37</v>
      </c>
      <c r="H6211" s="586">
        <v>5.9</v>
      </c>
      <c r="I6211" s="587">
        <f t="shared" ref="I6211:I6274" si="292">H6211*D6211</f>
        <v>158179</v>
      </c>
      <c r="J6211" s="589">
        <f t="shared" ref="J6211:J6274" si="293">IF(B6211="LIG",1,0)</f>
        <v>0</v>
      </c>
    </row>
    <row r="6212" spans="1:10">
      <c r="A6212" s="584">
        <v>2016</v>
      </c>
      <c r="B6212" s="585" t="s">
        <v>1131</v>
      </c>
      <c r="C6212" s="585" t="s">
        <v>31</v>
      </c>
      <c r="D6212" s="586">
        <v>20922</v>
      </c>
      <c r="E6212" s="587">
        <v>25.347999999999999</v>
      </c>
      <c r="F6212" s="587">
        <f t="shared" si="291"/>
        <v>530330.85600000003</v>
      </c>
      <c r="G6212" s="588">
        <v>3.89</v>
      </c>
      <c r="H6212" s="586">
        <v>9.6999999999999993</v>
      </c>
      <c r="I6212" s="587">
        <f t="shared" si="292"/>
        <v>202943.4</v>
      </c>
      <c r="J6212" s="589">
        <f t="shared" si="293"/>
        <v>0</v>
      </c>
    </row>
    <row r="6213" spans="1:10">
      <c r="A6213" s="584">
        <v>2016</v>
      </c>
      <c r="B6213" s="585" t="s">
        <v>1131</v>
      </c>
      <c r="C6213" s="585" t="s">
        <v>31</v>
      </c>
      <c r="D6213" s="586">
        <v>23880</v>
      </c>
      <c r="E6213" s="587">
        <v>22.526</v>
      </c>
      <c r="F6213" s="587">
        <f t="shared" si="291"/>
        <v>537920.88</v>
      </c>
      <c r="G6213" s="588">
        <v>3.34</v>
      </c>
      <c r="H6213" s="586">
        <v>11</v>
      </c>
      <c r="I6213" s="587">
        <f t="shared" si="292"/>
        <v>262680</v>
      </c>
      <c r="J6213" s="589">
        <f t="shared" si="293"/>
        <v>0</v>
      </c>
    </row>
    <row r="6214" spans="1:10">
      <c r="A6214" s="584">
        <v>2016</v>
      </c>
      <c r="B6214" s="585" t="s">
        <v>1131</v>
      </c>
      <c r="C6214" s="585" t="s">
        <v>31</v>
      </c>
      <c r="D6214" s="586">
        <v>44570</v>
      </c>
      <c r="E6214" s="587">
        <v>22.193000000000001</v>
      </c>
      <c r="F6214" s="587">
        <f t="shared" si="291"/>
        <v>989142.01</v>
      </c>
      <c r="G6214" s="588">
        <v>3.1</v>
      </c>
      <c r="H6214" s="586">
        <v>8.6</v>
      </c>
      <c r="I6214" s="587">
        <f t="shared" si="292"/>
        <v>383302</v>
      </c>
      <c r="J6214" s="589">
        <f t="shared" si="293"/>
        <v>0</v>
      </c>
    </row>
    <row r="6215" spans="1:10">
      <c r="A6215" s="584">
        <v>2016</v>
      </c>
      <c r="B6215" s="585" t="s">
        <v>1131</v>
      </c>
      <c r="C6215" s="585" t="s">
        <v>31</v>
      </c>
      <c r="D6215" s="586">
        <v>82344</v>
      </c>
      <c r="E6215" s="587">
        <v>22.547999999999998</v>
      </c>
      <c r="F6215" s="587">
        <f t="shared" si="291"/>
        <v>1856692.5119999999</v>
      </c>
      <c r="G6215" s="588">
        <v>3.36</v>
      </c>
      <c r="H6215" s="586">
        <v>10.8</v>
      </c>
      <c r="I6215" s="587">
        <f t="shared" si="292"/>
        <v>889315.20000000007</v>
      </c>
      <c r="J6215" s="589">
        <f t="shared" si="293"/>
        <v>0</v>
      </c>
    </row>
    <row r="6216" spans="1:10">
      <c r="A6216" s="584">
        <v>2016</v>
      </c>
      <c r="B6216" s="585" t="s">
        <v>1131</v>
      </c>
      <c r="C6216" s="585" t="s">
        <v>31</v>
      </c>
      <c r="D6216" s="586">
        <v>12592</v>
      </c>
      <c r="E6216" s="587">
        <v>22.477</v>
      </c>
      <c r="F6216" s="587">
        <f t="shared" si="291"/>
        <v>283030.38400000002</v>
      </c>
      <c r="G6216" s="588">
        <v>3.11</v>
      </c>
      <c r="H6216" s="586">
        <v>11.5</v>
      </c>
      <c r="I6216" s="587">
        <f t="shared" si="292"/>
        <v>144808</v>
      </c>
      <c r="J6216" s="589">
        <f t="shared" si="293"/>
        <v>0</v>
      </c>
    </row>
    <row r="6217" spans="1:10">
      <c r="A6217" s="584">
        <v>2016</v>
      </c>
      <c r="B6217" s="585" t="s">
        <v>1131</v>
      </c>
      <c r="C6217" s="585" t="s">
        <v>31</v>
      </c>
      <c r="D6217" s="586">
        <v>88399</v>
      </c>
      <c r="E6217" s="587">
        <v>22.754000000000001</v>
      </c>
      <c r="F6217" s="587">
        <f t="shared" si="291"/>
        <v>2011430.8460000001</v>
      </c>
      <c r="G6217" s="588">
        <v>2.63</v>
      </c>
      <c r="H6217" s="586">
        <v>8.4</v>
      </c>
      <c r="I6217" s="587">
        <f t="shared" si="292"/>
        <v>742551.6</v>
      </c>
      <c r="J6217" s="589">
        <f t="shared" si="293"/>
        <v>0</v>
      </c>
    </row>
    <row r="6218" spans="1:10">
      <c r="A6218" s="584">
        <v>2016</v>
      </c>
      <c r="B6218" s="585" t="s">
        <v>1131</v>
      </c>
      <c r="C6218" s="585" t="s">
        <v>31</v>
      </c>
      <c r="D6218" s="586">
        <v>7947</v>
      </c>
      <c r="E6218" s="587">
        <v>22.937000000000001</v>
      </c>
      <c r="F6218" s="587">
        <f t="shared" si="291"/>
        <v>182280.33900000001</v>
      </c>
      <c r="G6218" s="588">
        <v>2.98</v>
      </c>
      <c r="H6218" s="586">
        <v>8.3000000000000007</v>
      </c>
      <c r="I6218" s="587">
        <f t="shared" si="292"/>
        <v>65960.100000000006</v>
      </c>
      <c r="J6218" s="589">
        <f t="shared" si="293"/>
        <v>0</v>
      </c>
    </row>
    <row r="6219" spans="1:10">
      <c r="A6219" s="584">
        <v>2016</v>
      </c>
      <c r="B6219" s="585" t="s">
        <v>1131</v>
      </c>
      <c r="C6219" s="585" t="s">
        <v>31</v>
      </c>
      <c r="D6219" s="586">
        <v>8084</v>
      </c>
      <c r="E6219" s="587">
        <v>21.571000000000002</v>
      </c>
      <c r="F6219" s="587">
        <f t="shared" si="291"/>
        <v>174379.96400000001</v>
      </c>
      <c r="G6219" s="588">
        <v>1.17</v>
      </c>
      <c r="H6219" s="586">
        <v>22.2</v>
      </c>
      <c r="I6219" s="587">
        <f t="shared" si="292"/>
        <v>179464.8</v>
      </c>
      <c r="J6219" s="589">
        <f t="shared" si="293"/>
        <v>0</v>
      </c>
    </row>
    <row r="6220" spans="1:10">
      <c r="A6220" s="584">
        <v>2016</v>
      </c>
      <c r="B6220" s="585" t="s">
        <v>1131</v>
      </c>
      <c r="C6220" s="585" t="s">
        <v>31</v>
      </c>
      <c r="D6220" s="586">
        <v>6207</v>
      </c>
      <c r="E6220" s="587">
        <v>21.082999999999998</v>
      </c>
      <c r="F6220" s="587">
        <f t="shared" si="291"/>
        <v>130862.181</v>
      </c>
      <c r="G6220" s="588">
        <v>0.83</v>
      </c>
      <c r="H6220" s="586">
        <v>19.399999999999999</v>
      </c>
      <c r="I6220" s="587">
        <f t="shared" si="292"/>
        <v>120415.79999999999</v>
      </c>
      <c r="J6220" s="589">
        <f t="shared" si="293"/>
        <v>0</v>
      </c>
    </row>
    <row r="6221" spans="1:10">
      <c r="A6221" s="584">
        <v>2016</v>
      </c>
      <c r="B6221" s="585" t="s">
        <v>1131</v>
      </c>
      <c r="C6221" s="585" t="s">
        <v>31</v>
      </c>
      <c r="D6221" s="586">
        <v>77283</v>
      </c>
      <c r="E6221" s="587">
        <v>23.268999999999998</v>
      </c>
      <c r="F6221" s="587">
        <f t="shared" si="291"/>
        <v>1798298.1269999999</v>
      </c>
      <c r="G6221" s="588">
        <v>2.8</v>
      </c>
      <c r="H6221" s="586">
        <v>8.6999999999999993</v>
      </c>
      <c r="I6221" s="587">
        <f t="shared" si="292"/>
        <v>672362.1</v>
      </c>
      <c r="J6221" s="589">
        <f t="shared" si="293"/>
        <v>0</v>
      </c>
    </row>
    <row r="6222" spans="1:10">
      <c r="A6222" s="584">
        <v>2016</v>
      </c>
      <c r="B6222" s="585" t="s">
        <v>1131</v>
      </c>
      <c r="C6222" s="585" t="s">
        <v>31</v>
      </c>
      <c r="D6222" s="586">
        <v>44486</v>
      </c>
      <c r="E6222" s="587">
        <v>23.556999999999999</v>
      </c>
      <c r="F6222" s="587">
        <f t="shared" si="291"/>
        <v>1047956.7019999999</v>
      </c>
      <c r="G6222" s="588">
        <v>2.5499999999999998</v>
      </c>
      <c r="H6222" s="586">
        <v>8.8000000000000007</v>
      </c>
      <c r="I6222" s="587">
        <f t="shared" si="292"/>
        <v>391476.80000000005</v>
      </c>
      <c r="J6222" s="589">
        <f t="shared" si="293"/>
        <v>0</v>
      </c>
    </row>
    <row r="6223" spans="1:10">
      <c r="A6223" s="584">
        <v>2016</v>
      </c>
      <c r="B6223" s="585" t="s">
        <v>1131</v>
      </c>
      <c r="C6223" s="585" t="s">
        <v>31</v>
      </c>
      <c r="D6223" s="586">
        <v>187318</v>
      </c>
      <c r="E6223" s="587">
        <v>24.161999999999999</v>
      </c>
      <c r="F6223" s="587">
        <f t="shared" si="291"/>
        <v>4525977.5159999998</v>
      </c>
      <c r="G6223" s="588">
        <v>3.62</v>
      </c>
      <c r="H6223" s="586">
        <v>9.9</v>
      </c>
      <c r="I6223" s="587">
        <f t="shared" si="292"/>
        <v>1854448.2</v>
      </c>
      <c r="J6223" s="589">
        <f t="shared" si="293"/>
        <v>0</v>
      </c>
    </row>
    <row r="6224" spans="1:10">
      <c r="A6224" s="584">
        <v>2016</v>
      </c>
      <c r="B6224" s="585" t="s">
        <v>1131</v>
      </c>
      <c r="C6224" s="585" t="s">
        <v>31</v>
      </c>
      <c r="D6224" s="586">
        <v>49863</v>
      </c>
      <c r="E6224" s="587">
        <v>22.420999999999999</v>
      </c>
      <c r="F6224" s="587">
        <f t="shared" si="291"/>
        <v>1117978.3229999999</v>
      </c>
      <c r="G6224" s="588">
        <v>3.01</v>
      </c>
      <c r="H6224" s="586">
        <v>9.6</v>
      </c>
      <c r="I6224" s="587">
        <f t="shared" si="292"/>
        <v>478684.8</v>
      </c>
      <c r="J6224" s="589">
        <f t="shared" si="293"/>
        <v>0</v>
      </c>
    </row>
    <row r="6225" spans="1:10">
      <c r="A6225" s="584">
        <v>2016</v>
      </c>
      <c r="B6225" s="585" t="s">
        <v>1131</v>
      </c>
      <c r="C6225" s="585" t="s">
        <v>31</v>
      </c>
      <c r="D6225" s="586">
        <v>1551</v>
      </c>
      <c r="E6225" s="587">
        <v>21.89</v>
      </c>
      <c r="F6225" s="587">
        <f t="shared" si="291"/>
        <v>33951.39</v>
      </c>
      <c r="G6225" s="588">
        <v>3.11</v>
      </c>
      <c r="H6225" s="586">
        <v>8.9</v>
      </c>
      <c r="I6225" s="587">
        <f t="shared" si="292"/>
        <v>13803.900000000001</v>
      </c>
      <c r="J6225" s="589">
        <f t="shared" si="293"/>
        <v>0</v>
      </c>
    </row>
    <row r="6226" spans="1:10">
      <c r="A6226" s="584">
        <v>2016</v>
      </c>
      <c r="B6226" s="585" t="s">
        <v>1131</v>
      </c>
      <c r="C6226" s="585" t="s">
        <v>31</v>
      </c>
      <c r="D6226" s="586">
        <v>20104</v>
      </c>
      <c r="E6226" s="587">
        <v>22.486999999999998</v>
      </c>
      <c r="F6226" s="587">
        <f t="shared" si="291"/>
        <v>452078.64799999999</v>
      </c>
      <c r="G6226" s="588">
        <v>3.12</v>
      </c>
      <c r="H6226" s="586">
        <v>10</v>
      </c>
      <c r="I6226" s="587">
        <f t="shared" si="292"/>
        <v>201040</v>
      </c>
      <c r="J6226" s="589">
        <f t="shared" si="293"/>
        <v>0</v>
      </c>
    </row>
    <row r="6227" spans="1:10">
      <c r="A6227" s="584">
        <v>2016</v>
      </c>
      <c r="B6227" s="585" t="s">
        <v>1131</v>
      </c>
      <c r="C6227" s="585" t="s">
        <v>31</v>
      </c>
      <c r="D6227" s="586">
        <v>9529</v>
      </c>
      <c r="E6227" s="587">
        <v>23.428000000000001</v>
      </c>
      <c r="F6227" s="587">
        <f t="shared" si="291"/>
        <v>223245.41200000001</v>
      </c>
      <c r="G6227" s="588">
        <v>2.56</v>
      </c>
      <c r="H6227" s="586">
        <v>8.9</v>
      </c>
      <c r="I6227" s="587">
        <f t="shared" si="292"/>
        <v>84808.1</v>
      </c>
      <c r="J6227" s="589">
        <f t="shared" si="293"/>
        <v>0</v>
      </c>
    </row>
    <row r="6228" spans="1:10">
      <c r="A6228" s="584">
        <v>2016</v>
      </c>
      <c r="B6228" s="585" t="s">
        <v>1131</v>
      </c>
      <c r="C6228" s="585" t="s">
        <v>31</v>
      </c>
      <c r="D6228" s="586">
        <v>12621</v>
      </c>
      <c r="E6228" s="587">
        <v>23.105</v>
      </c>
      <c r="F6228" s="587">
        <f t="shared" si="291"/>
        <v>291608.20500000002</v>
      </c>
      <c r="G6228" s="588">
        <v>2.76</v>
      </c>
      <c r="H6228" s="586">
        <v>8.6999999999999993</v>
      </c>
      <c r="I6228" s="587">
        <f t="shared" si="292"/>
        <v>109802.7</v>
      </c>
      <c r="J6228" s="589">
        <f t="shared" si="293"/>
        <v>0</v>
      </c>
    </row>
    <row r="6229" spans="1:10">
      <c r="A6229" s="584">
        <v>2016</v>
      </c>
      <c r="B6229" s="585" t="s">
        <v>1131</v>
      </c>
      <c r="C6229" s="585" t="s">
        <v>31</v>
      </c>
      <c r="D6229" s="586">
        <v>31624</v>
      </c>
      <c r="E6229" s="587">
        <v>23.77</v>
      </c>
      <c r="F6229" s="587">
        <f t="shared" si="291"/>
        <v>751702.48</v>
      </c>
      <c r="G6229" s="588">
        <v>2.74</v>
      </c>
      <c r="H6229" s="586">
        <v>8.6999999999999993</v>
      </c>
      <c r="I6229" s="587">
        <f t="shared" si="292"/>
        <v>275128.8</v>
      </c>
      <c r="J6229" s="589">
        <f t="shared" si="293"/>
        <v>0</v>
      </c>
    </row>
    <row r="6230" spans="1:10">
      <c r="A6230" s="584">
        <v>2016</v>
      </c>
      <c r="B6230" s="585" t="s">
        <v>1131</v>
      </c>
      <c r="C6230" s="585" t="s">
        <v>31</v>
      </c>
      <c r="D6230" s="586">
        <v>15011</v>
      </c>
      <c r="E6230" s="587">
        <v>22.448</v>
      </c>
      <c r="F6230" s="587">
        <f t="shared" si="291"/>
        <v>336966.92800000001</v>
      </c>
      <c r="G6230" s="588">
        <v>3.92</v>
      </c>
      <c r="H6230" s="586">
        <v>9.6999999999999993</v>
      </c>
      <c r="I6230" s="587">
        <f t="shared" si="292"/>
        <v>145606.69999999998</v>
      </c>
      <c r="J6230" s="589">
        <f t="shared" si="293"/>
        <v>0</v>
      </c>
    </row>
    <row r="6231" spans="1:10">
      <c r="A6231" s="584">
        <v>2016</v>
      </c>
      <c r="B6231" s="585" t="s">
        <v>1131</v>
      </c>
      <c r="C6231" s="585" t="s">
        <v>31</v>
      </c>
      <c r="D6231" s="586">
        <v>7599</v>
      </c>
      <c r="E6231" s="587">
        <v>23.62</v>
      </c>
      <c r="F6231" s="587">
        <f t="shared" si="291"/>
        <v>179488.38</v>
      </c>
      <c r="G6231" s="588">
        <v>2.88</v>
      </c>
      <c r="H6231" s="586">
        <v>8.1999999999999993</v>
      </c>
      <c r="I6231" s="587">
        <f t="shared" si="292"/>
        <v>62311.799999999996</v>
      </c>
      <c r="J6231" s="589">
        <f t="shared" si="293"/>
        <v>0</v>
      </c>
    </row>
    <row r="6232" spans="1:10">
      <c r="A6232" s="584">
        <v>2016</v>
      </c>
      <c r="B6232" s="585" t="s">
        <v>1131</v>
      </c>
      <c r="C6232" s="585" t="s">
        <v>31</v>
      </c>
      <c r="D6232" s="586">
        <v>27711</v>
      </c>
      <c r="E6232" s="587">
        <v>22.33</v>
      </c>
      <c r="F6232" s="587">
        <f t="shared" si="291"/>
        <v>618786.63</v>
      </c>
      <c r="G6232" s="588">
        <v>2.72</v>
      </c>
      <c r="H6232" s="586">
        <v>9</v>
      </c>
      <c r="I6232" s="587">
        <f t="shared" si="292"/>
        <v>249399</v>
      </c>
      <c r="J6232" s="589">
        <f t="shared" si="293"/>
        <v>0</v>
      </c>
    </row>
    <row r="6233" spans="1:10">
      <c r="A6233" s="584">
        <v>2016</v>
      </c>
      <c r="B6233" s="585" t="s">
        <v>1131</v>
      </c>
      <c r="C6233" s="585" t="s">
        <v>31</v>
      </c>
      <c r="D6233" s="586">
        <v>113969</v>
      </c>
      <c r="E6233" s="587">
        <v>23.436</v>
      </c>
      <c r="F6233" s="587">
        <f t="shared" si="291"/>
        <v>2670977.4840000002</v>
      </c>
      <c r="G6233" s="588">
        <v>2.72</v>
      </c>
      <c r="H6233" s="586">
        <v>8.1999999999999993</v>
      </c>
      <c r="I6233" s="587">
        <f t="shared" si="292"/>
        <v>934545.79999999993</v>
      </c>
      <c r="J6233" s="589">
        <f t="shared" si="293"/>
        <v>0</v>
      </c>
    </row>
    <row r="6234" spans="1:10">
      <c r="A6234" s="584">
        <v>2016</v>
      </c>
      <c r="B6234" s="585" t="s">
        <v>1131</v>
      </c>
      <c r="C6234" s="585" t="s">
        <v>31</v>
      </c>
      <c r="D6234" s="586">
        <v>98973</v>
      </c>
      <c r="E6234" s="587">
        <v>23.2</v>
      </c>
      <c r="F6234" s="587">
        <f t="shared" si="291"/>
        <v>2296173.6</v>
      </c>
      <c r="G6234" s="588">
        <v>3.1</v>
      </c>
      <c r="H6234" s="586">
        <v>9</v>
      </c>
      <c r="I6234" s="587">
        <f t="shared" si="292"/>
        <v>890757</v>
      </c>
      <c r="J6234" s="589">
        <f t="shared" si="293"/>
        <v>0</v>
      </c>
    </row>
    <row r="6235" spans="1:10">
      <c r="A6235" s="584">
        <v>2016</v>
      </c>
      <c r="B6235" s="585" t="s">
        <v>1131</v>
      </c>
      <c r="C6235" s="585" t="s">
        <v>31</v>
      </c>
      <c r="D6235" s="586">
        <v>58434</v>
      </c>
      <c r="E6235" s="587">
        <v>23.802</v>
      </c>
      <c r="F6235" s="587">
        <f t="shared" si="291"/>
        <v>1390846.068</v>
      </c>
      <c r="G6235" s="588">
        <v>2.83</v>
      </c>
      <c r="H6235" s="586">
        <v>7.9</v>
      </c>
      <c r="I6235" s="587">
        <f t="shared" si="292"/>
        <v>461628.60000000003</v>
      </c>
      <c r="J6235" s="589">
        <f t="shared" si="293"/>
        <v>0</v>
      </c>
    </row>
    <row r="6236" spans="1:10">
      <c r="A6236" s="584">
        <v>2016</v>
      </c>
      <c r="B6236" s="585" t="s">
        <v>1131</v>
      </c>
      <c r="C6236" s="585" t="s">
        <v>31</v>
      </c>
      <c r="D6236" s="586">
        <v>160629</v>
      </c>
      <c r="E6236" s="587">
        <v>23.608000000000001</v>
      </c>
      <c r="F6236" s="587">
        <f t="shared" si="291"/>
        <v>3792129.432</v>
      </c>
      <c r="G6236" s="588">
        <v>2.86</v>
      </c>
      <c r="H6236" s="586">
        <v>8.1999999999999993</v>
      </c>
      <c r="I6236" s="587">
        <f t="shared" si="292"/>
        <v>1317157.7999999998</v>
      </c>
      <c r="J6236" s="589">
        <f t="shared" si="293"/>
        <v>0</v>
      </c>
    </row>
    <row r="6237" spans="1:10">
      <c r="A6237" s="584">
        <v>2016</v>
      </c>
      <c r="B6237" s="585" t="s">
        <v>1127</v>
      </c>
      <c r="C6237" s="585" t="s">
        <v>31</v>
      </c>
      <c r="D6237" s="586">
        <v>111473</v>
      </c>
      <c r="E6237" s="587">
        <v>17.78</v>
      </c>
      <c r="F6237" s="587">
        <f t="shared" si="291"/>
        <v>1981989.9400000002</v>
      </c>
      <c r="G6237" s="588">
        <v>0.2</v>
      </c>
      <c r="H6237" s="586">
        <v>5.2</v>
      </c>
      <c r="I6237" s="587">
        <f t="shared" si="292"/>
        <v>579659.6</v>
      </c>
      <c r="J6237" s="589">
        <f t="shared" si="293"/>
        <v>0</v>
      </c>
    </row>
    <row r="6238" spans="1:10">
      <c r="A6238" s="584">
        <v>2016</v>
      </c>
      <c r="B6238" s="585" t="s">
        <v>1127</v>
      </c>
      <c r="C6238" s="585" t="s">
        <v>31</v>
      </c>
      <c r="D6238" s="586">
        <v>205692</v>
      </c>
      <c r="E6238" s="587">
        <v>17.8</v>
      </c>
      <c r="F6238" s="587">
        <f t="shared" si="291"/>
        <v>3661317.6</v>
      </c>
      <c r="G6238" s="588">
        <v>0.32</v>
      </c>
      <c r="H6238" s="586">
        <v>5.0999999999999996</v>
      </c>
      <c r="I6238" s="587">
        <f t="shared" si="292"/>
        <v>1049029.2</v>
      </c>
      <c r="J6238" s="589">
        <f t="shared" si="293"/>
        <v>0</v>
      </c>
    </row>
    <row r="6239" spans="1:10">
      <c r="A6239" s="584">
        <v>2016</v>
      </c>
      <c r="B6239" s="585" t="s">
        <v>1127</v>
      </c>
      <c r="C6239" s="585" t="s">
        <v>31</v>
      </c>
      <c r="D6239" s="586">
        <v>47775</v>
      </c>
      <c r="E6239" s="587">
        <v>18.042000000000002</v>
      </c>
      <c r="F6239" s="587">
        <f t="shared" si="291"/>
        <v>861956.55</v>
      </c>
      <c r="G6239" s="588">
        <v>0.23</v>
      </c>
      <c r="H6239" s="586">
        <v>4.4000000000000004</v>
      </c>
      <c r="I6239" s="587">
        <f t="shared" si="292"/>
        <v>210210.00000000003</v>
      </c>
      <c r="J6239" s="589">
        <f t="shared" si="293"/>
        <v>0</v>
      </c>
    </row>
    <row r="6240" spans="1:10">
      <c r="A6240" s="584">
        <v>2016</v>
      </c>
      <c r="B6240" s="585" t="s">
        <v>1131</v>
      </c>
      <c r="C6240" s="585" t="s">
        <v>31</v>
      </c>
      <c r="D6240" s="586">
        <v>24440</v>
      </c>
      <c r="E6240" s="587">
        <v>24.34</v>
      </c>
      <c r="F6240" s="587">
        <f t="shared" si="291"/>
        <v>594869.6</v>
      </c>
      <c r="G6240" s="588">
        <v>3.44</v>
      </c>
      <c r="H6240" s="586">
        <v>9.8000000000000007</v>
      </c>
      <c r="I6240" s="587">
        <f t="shared" si="292"/>
        <v>239512.00000000003</v>
      </c>
      <c r="J6240" s="589">
        <f t="shared" si="293"/>
        <v>0</v>
      </c>
    </row>
    <row r="6241" spans="1:10">
      <c r="A6241" s="584">
        <v>2016</v>
      </c>
      <c r="B6241" s="585" t="s">
        <v>1131</v>
      </c>
      <c r="C6241" s="585" t="s">
        <v>31</v>
      </c>
      <c r="D6241" s="586">
        <v>14887</v>
      </c>
      <c r="E6241" s="587">
        <v>24.52</v>
      </c>
      <c r="F6241" s="587">
        <f t="shared" si="291"/>
        <v>365029.24</v>
      </c>
      <c r="G6241" s="588">
        <v>3.27</v>
      </c>
      <c r="H6241" s="586">
        <v>8.9</v>
      </c>
      <c r="I6241" s="587">
        <f t="shared" si="292"/>
        <v>132494.30000000002</v>
      </c>
      <c r="J6241" s="589">
        <f t="shared" si="293"/>
        <v>0</v>
      </c>
    </row>
    <row r="6242" spans="1:10">
      <c r="A6242" s="584">
        <v>2016</v>
      </c>
      <c r="B6242" s="585" t="s">
        <v>1131</v>
      </c>
      <c r="C6242" s="585" t="s">
        <v>31</v>
      </c>
      <c r="D6242" s="586">
        <v>24164</v>
      </c>
      <c r="E6242" s="587">
        <v>24.33</v>
      </c>
      <c r="F6242" s="587">
        <f t="shared" si="291"/>
        <v>587910.12</v>
      </c>
      <c r="G6242" s="588">
        <v>3.46</v>
      </c>
      <c r="H6242" s="586">
        <v>9.8000000000000007</v>
      </c>
      <c r="I6242" s="587">
        <f t="shared" si="292"/>
        <v>236807.2</v>
      </c>
      <c r="J6242" s="589">
        <f t="shared" si="293"/>
        <v>0</v>
      </c>
    </row>
    <row r="6243" spans="1:10">
      <c r="A6243" s="584">
        <v>2016</v>
      </c>
      <c r="B6243" s="585" t="s">
        <v>1131</v>
      </c>
      <c r="C6243" s="585" t="s">
        <v>31</v>
      </c>
      <c r="D6243" s="586">
        <v>10485</v>
      </c>
      <c r="E6243" s="587">
        <v>23.74</v>
      </c>
      <c r="F6243" s="587">
        <f t="shared" si="291"/>
        <v>248913.9</v>
      </c>
      <c r="G6243" s="588">
        <v>1.31</v>
      </c>
      <c r="H6243" s="586">
        <v>12.3</v>
      </c>
      <c r="I6243" s="587">
        <f t="shared" si="292"/>
        <v>128965.50000000001</v>
      </c>
      <c r="J6243" s="589">
        <f t="shared" si="293"/>
        <v>0</v>
      </c>
    </row>
    <row r="6244" spans="1:10">
      <c r="A6244" s="584">
        <v>2016</v>
      </c>
      <c r="B6244" s="585" t="s">
        <v>1131</v>
      </c>
      <c r="C6244" s="585" t="s">
        <v>31</v>
      </c>
      <c r="D6244" s="586">
        <v>21454</v>
      </c>
      <c r="E6244" s="587">
        <v>24.73</v>
      </c>
      <c r="F6244" s="587">
        <f t="shared" si="291"/>
        <v>530557.42000000004</v>
      </c>
      <c r="G6244" s="588">
        <v>1.95</v>
      </c>
      <c r="H6244" s="586">
        <v>10.4</v>
      </c>
      <c r="I6244" s="587">
        <f t="shared" si="292"/>
        <v>223121.6</v>
      </c>
      <c r="J6244" s="589">
        <f t="shared" si="293"/>
        <v>0</v>
      </c>
    </row>
    <row r="6245" spans="1:10">
      <c r="A6245" s="584">
        <v>2016</v>
      </c>
      <c r="B6245" s="585" t="s">
        <v>1131</v>
      </c>
      <c r="C6245" s="585" t="s">
        <v>31</v>
      </c>
      <c r="D6245" s="586">
        <v>18426</v>
      </c>
      <c r="E6245" s="587">
        <v>24.94</v>
      </c>
      <c r="F6245" s="587">
        <f t="shared" si="291"/>
        <v>459544.44</v>
      </c>
      <c r="G6245" s="588">
        <v>1.93</v>
      </c>
      <c r="H6245" s="586">
        <v>10.1</v>
      </c>
      <c r="I6245" s="587">
        <f t="shared" si="292"/>
        <v>186102.6</v>
      </c>
      <c r="J6245" s="589">
        <f t="shared" si="293"/>
        <v>0</v>
      </c>
    </row>
    <row r="6246" spans="1:10">
      <c r="A6246" s="584">
        <v>2016</v>
      </c>
      <c r="B6246" s="585" t="s">
        <v>1127</v>
      </c>
      <c r="C6246" s="585" t="s">
        <v>31</v>
      </c>
      <c r="D6246" s="586">
        <v>30335</v>
      </c>
      <c r="E6246" s="587">
        <v>17.899999999999999</v>
      </c>
      <c r="F6246" s="587">
        <f t="shared" si="291"/>
        <v>542996.5</v>
      </c>
      <c r="G6246" s="588">
        <v>0.28000000000000003</v>
      </c>
      <c r="H6246" s="586">
        <v>5</v>
      </c>
      <c r="I6246" s="587">
        <f t="shared" si="292"/>
        <v>151675</v>
      </c>
      <c r="J6246" s="589">
        <f t="shared" si="293"/>
        <v>0</v>
      </c>
    </row>
    <row r="6247" spans="1:10">
      <c r="A6247" s="584">
        <v>2016</v>
      </c>
      <c r="B6247" s="585" t="s">
        <v>1127</v>
      </c>
      <c r="C6247" s="585" t="s">
        <v>31</v>
      </c>
      <c r="D6247" s="586">
        <v>44522</v>
      </c>
      <c r="E6247" s="587">
        <v>16.71</v>
      </c>
      <c r="F6247" s="587">
        <f t="shared" si="291"/>
        <v>743962.62</v>
      </c>
      <c r="G6247" s="588">
        <v>0.28999999999999998</v>
      </c>
      <c r="H6247" s="586">
        <v>6.1</v>
      </c>
      <c r="I6247" s="587">
        <f t="shared" si="292"/>
        <v>271584.2</v>
      </c>
      <c r="J6247" s="589">
        <f t="shared" si="293"/>
        <v>0</v>
      </c>
    </row>
    <row r="6248" spans="1:10">
      <c r="A6248" s="584">
        <v>2016</v>
      </c>
      <c r="B6248" s="585" t="s">
        <v>1127</v>
      </c>
      <c r="C6248" s="585" t="s">
        <v>31</v>
      </c>
      <c r="D6248" s="586">
        <v>59922</v>
      </c>
      <c r="E6248" s="587">
        <v>16.77</v>
      </c>
      <c r="F6248" s="587">
        <f t="shared" si="291"/>
        <v>1004891.94</v>
      </c>
      <c r="G6248" s="588">
        <v>0.31</v>
      </c>
      <c r="H6248" s="586">
        <v>6</v>
      </c>
      <c r="I6248" s="587">
        <f t="shared" si="292"/>
        <v>359532</v>
      </c>
      <c r="J6248" s="589">
        <f t="shared" si="293"/>
        <v>0</v>
      </c>
    </row>
    <row r="6249" spans="1:10">
      <c r="A6249" s="584">
        <v>2016</v>
      </c>
      <c r="B6249" s="585" t="s">
        <v>1131</v>
      </c>
      <c r="C6249" s="585" t="s">
        <v>31</v>
      </c>
      <c r="D6249" s="586">
        <v>9492</v>
      </c>
      <c r="E6249" s="587">
        <v>22.1</v>
      </c>
      <c r="F6249" s="587">
        <f t="shared" si="291"/>
        <v>209773.2</v>
      </c>
      <c r="G6249" s="588">
        <v>0.6</v>
      </c>
      <c r="H6249" s="586">
        <v>6.1</v>
      </c>
      <c r="I6249" s="587">
        <f t="shared" si="292"/>
        <v>57901.2</v>
      </c>
      <c r="J6249" s="589">
        <f t="shared" si="293"/>
        <v>0</v>
      </c>
    </row>
    <row r="6250" spans="1:10">
      <c r="A6250" s="584">
        <v>2016</v>
      </c>
      <c r="B6250" s="585" t="s">
        <v>1131</v>
      </c>
      <c r="C6250" s="585" t="s">
        <v>31</v>
      </c>
      <c r="D6250" s="586">
        <v>45725</v>
      </c>
      <c r="E6250" s="587">
        <v>24.672000000000001</v>
      </c>
      <c r="F6250" s="587">
        <f t="shared" si="291"/>
        <v>1128127.2</v>
      </c>
      <c r="G6250" s="588">
        <v>0.53</v>
      </c>
      <c r="H6250" s="586">
        <v>9.4</v>
      </c>
      <c r="I6250" s="587">
        <f t="shared" si="292"/>
        <v>429815</v>
      </c>
      <c r="J6250" s="589">
        <f t="shared" si="293"/>
        <v>0</v>
      </c>
    </row>
    <row r="6251" spans="1:10">
      <c r="A6251" s="584">
        <v>2016</v>
      </c>
      <c r="B6251" s="585" t="s">
        <v>1131</v>
      </c>
      <c r="C6251" s="585" t="s">
        <v>31</v>
      </c>
      <c r="D6251" s="586">
        <v>8580</v>
      </c>
      <c r="E6251" s="587">
        <v>24.643999999999998</v>
      </c>
      <c r="F6251" s="587">
        <f t="shared" si="291"/>
        <v>211445.52</v>
      </c>
      <c r="G6251" s="588">
        <v>0.79</v>
      </c>
      <c r="H6251" s="586">
        <v>12.1</v>
      </c>
      <c r="I6251" s="587">
        <f t="shared" si="292"/>
        <v>103818</v>
      </c>
      <c r="J6251" s="589">
        <f t="shared" si="293"/>
        <v>0</v>
      </c>
    </row>
    <row r="6252" spans="1:10">
      <c r="A6252" s="584">
        <v>2016</v>
      </c>
      <c r="B6252" s="585" t="s">
        <v>1131</v>
      </c>
      <c r="C6252" s="585" t="s">
        <v>31</v>
      </c>
      <c r="D6252" s="586">
        <v>11636</v>
      </c>
      <c r="E6252" s="587">
        <v>25.225999999999999</v>
      </c>
      <c r="F6252" s="587">
        <f t="shared" si="291"/>
        <v>293529.73599999998</v>
      </c>
      <c r="G6252" s="588">
        <v>0.93</v>
      </c>
      <c r="H6252" s="586">
        <v>10</v>
      </c>
      <c r="I6252" s="587">
        <f t="shared" si="292"/>
        <v>116360</v>
      </c>
      <c r="J6252" s="589">
        <f t="shared" si="293"/>
        <v>0</v>
      </c>
    </row>
    <row r="6253" spans="1:10">
      <c r="A6253" s="584">
        <v>2016</v>
      </c>
      <c r="B6253" s="585" t="s">
        <v>1131</v>
      </c>
      <c r="C6253" s="585" t="s">
        <v>31</v>
      </c>
      <c r="D6253" s="586">
        <v>7482</v>
      </c>
      <c r="E6253" s="587">
        <v>26.17</v>
      </c>
      <c r="F6253" s="587">
        <f t="shared" si="291"/>
        <v>195803.94</v>
      </c>
      <c r="G6253" s="588">
        <v>2.77</v>
      </c>
      <c r="H6253" s="586">
        <v>7.8</v>
      </c>
      <c r="I6253" s="587">
        <f t="shared" si="292"/>
        <v>58359.6</v>
      </c>
      <c r="J6253" s="589">
        <f t="shared" si="293"/>
        <v>0</v>
      </c>
    </row>
    <row r="6254" spans="1:10">
      <c r="A6254" s="584">
        <v>2016</v>
      </c>
      <c r="B6254" s="585" t="s">
        <v>1131</v>
      </c>
      <c r="C6254" s="585" t="s">
        <v>31</v>
      </c>
      <c r="D6254" s="586">
        <v>30705</v>
      </c>
      <c r="E6254" s="587">
        <v>25.79</v>
      </c>
      <c r="F6254" s="587">
        <f t="shared" si="291"/>
        <v>791881.95</v>
      </c>
      <c r="G6254" s="588">
        <v>2.79</v>
      </c>
      <c r="H6254" s="586">
        <v>8.1999999999999993</v>
      </c>
      <c r="I6254" s="587">
        <f t="shared" si="292"/>
        <v>251780.99999999997</v>
      </c>
      <c r="J6254" s="589">
        <f t="shared" si="293"/>
        <v>0</v>
      </c>
    </row>
    <row r="6255" spans="1:10">
      <c r="A6255" s="584">
        <v>2016</v>
      </c>
      <c r="B6255" s="585" t="s">
        <v>1131</v>
      </c>
      <c r="C6255" s="585" t="s">
        <v>31</v>
      </c>
      <c r="D6255" s="586">
        <v>27162</v>
      </c>
      <c r="E6255" s="587">
        <v>25.82</v>
      </c>
      <c r="F6255" s="587">
        <f t="shared" si="291"/>
        <v>701322.84</v>
      </c>
      <c r="G6255" s="588">
        <v>2.7</v>
      </c>
      <c r="H6255" s="586">
        <v>7.9</v>
      </c>
      <c r="I6255" s="587">
        <f t="shared" si="292"/>
        <v>214579.80000000002</v>
      </c>
      <c r="J6255" s="589">
        <f t="shared" si="293"/>
        <v>0</v>
      </c>
    </row>
    <row r="6256" spans="1:10">
      <c r="A6256" s="584">
        <v>2016</v>
      </c>
      <c r="B6256" s="585" t="s">
        <v>1131</v>
      </c>
      <c r="C6256" s="585" t="s">
        <v>31</v>
      </c>
      <c r="D6256" s="586">
        <v>173160</v>
      </c>
      <c r="E6256" s="587">
        <v>25.86</v>
      </c>
      <c r="F6256" s="587">
        <f t="shared" si="291"/>
        <v>4477917.5999999996</v>
      </c>
      <c r="G6256" s="588">
        <v>2.73</v>
      </c>
      <c r="H6256" s="586">
        <v>7.8</v>
      </c>
      <c r="I6256" s="587">
        <f t="shared" si="292"/>
        <v>1350648</v>
      </c>
      <c r="J6256" s="589">
        <f t="shared" si="293"/>
        <v>0</v>
      </c>
    </row>
    <row r="6257" spans="1:10">
      <c r="A6257" s="584">
        <v>2016</v>
      </c>
      <c r="B6257" s="585" t="s">
        <v>1131</v>
      </c>
      <c r="C6257" s="585" t="s">
        <v>31</v>
      </c>
      <c r="D6257" s="586">
        <v>47690</v>
      </c>
      <c r="E6257" s="587">
        <v>21.18</v>
      </c>
      <c r="F6257" s="587">
        <f t="shared" si="291"/>
        <v>1010074.2</v>
      </c>
      <c r="G6257" s="588">
        <v>0.73</v>
      </c>
      <c r="H6257" s="586">
        <v>8.6999999999999993</v>
      </c>
      <c r="I6257" s="587">
        <f t="shared" si="292"/>
        <v>414902.99999999994</v>
      </c>
      <c r="J6257" s="589">
        <f t="shared" si="293"/>
        <v>0</v>
      </c>
    </row>
    <row r="6258" spans="1:10">
      <c r="A6258" s="584">
        <v>2016</v>
      </c>
      <c r="B6258" s="585" t="s">
        <v>1127</v>
      </c>
      <c r="C6258" s="585" t="s">
        <v>31</v>
      </c>
      <c r="D6258" s="586">
        <v>15790</v>
      </c>
      <c r="E6258" s="587">
        <v>17.934000000000001</v>
      </c>
      <c r="F6258" s="587">
        <f t="shared" si="291"/>
        <v>283177.86000000004</v>
      </c>
      <c r="G6258" s="588">
        <v>0.28000000000000003</v>
      </c>
      <c r="H6258" s="586">
        <v>5.0999999999999996</v>
      </c>
      <c r="I6258" s="587">
        <f t="shared" si="292"/>
        <v>80529</v>
      </c>
      <c r="J6258" s="589">
        <f t="shared" si="293"/>
        <v>0</v>
      </c>
    </row>
    <row r="6259" spans="1:10">
      <c r="A6259" s="584">
        <v>2016</v>
      </c>
      <c r="B6259" s="585" t="s">
        <v>1127</v>
      </c>
      <c r="C6259" s="585" t="s">
        <v>31</v>
      </c>
      <c r="D6259" s="586">
        <v>15872</v>
      </c>
      <c r="E6259" s="587">
        <v>17.8</v>
      </c>
      <c r="F6259" s="587">
        <f t="shared" si="291"/>
        <v>282521.60000000003</v>
      </c>
      <c r="G6259" s="588">
        <v>0.31</v>
      </c>
      <c r="H6259" s="586">
        <v>5.0999999999999996</v>
      </c>
      <c r="I6259" s="587">
        <f t="shared" si="292"/>
        <v>80947.199999999997</v>
      </c>
      <c r="J6259" s="589">
        <f t="shared" si="293"/>
        <v>0</v>
      </c>
    </row>
    <row r="6260" spans="1:10">
      <c r="A6260" s="584">
        <v>2016</v>
      </c>
      <c r="B6260" s="585" t="s">
        <v>1127</v>
      </c>
      <c r="C6260" s="585" t="s">
        <v>31</v>
      </c>
      <c r="D6260" s="586">
        <v>15909</v>
      </c>
      <c r="E6260" s="587">
        <v>17.821999999999999</v>
      </c>
      <c r="F6260" s="587">
        <f t="shared" si="291"/>
        <v>283530.19799999997</v>
      </c>
      <c r="G6260" s="588">
        <v>0.33</v>
      </c>
      <c r="H6260" s="586">
        <v>5.0999999999999996</v>
      </c>
      <c r="I6260" s="587">
        <f t="shared" si="292"/>
        <v>81135.899999999994</v>
      </c>
      <c r="J6260" s="589">
        <f t="shared" si="293"/>
        <v>0</v>
      </c>
    </row>
    <row r="6261" spans="1:10">
      <c r="A6261" s="584">
        <v>2016</v>
      </c>
      <c r="B6261" s="585" t="s">
        <v>1127</v>
      </c>
      <c r="C6261" s="585" t="s">
        <v>31</v>
      </c>
      <c r="D6261" s="586">
        <v>16060</v>
      </c>
      <c r="E6261" s="587">
        <v>17.780999999999999</v>
      </c>
      <c r="F6261" s="587">
        <f t="shared" si="291"/>
        <v>285562.86</v>
      </c>
      <c r="G6261" s="588">
        <v>0.33</v>
      </c>
      <c r="H6261" s="586">
        <v>5.7</v>
      </c>
      <c r="I6261" s="587">
        <f t="shared" si="292"/>
        <v>91542</v>
      </c>
      <c r="J6261" s="589">
        <f t="shared" si="293"/>
        <v>0</v>
      </c>
    </row>
    <row r="6262" spans="1:10">
      <c r="A6262" s="584">
        <v>2016</v>
      </c>
      <c r="B6262" s="585" t="s">
        <v>1127</v>
      </c>
      <c r="C6262" s="585" t="s">
        <v>31</v>
      </c>
      <c r="D6262" s="586">
        <v>31223</v>
      </c>
      <c r="E6262" s="587">
        <v>17.667000000000002</v>
      </c>
      <c r="F6262" s="587">
        <f t="shared" si="291"/>
        <v>551616.74100000004</v>
      </c>
      <c r="G6262" s="588">
        <v>0.32</v>
      </c>
      <c r="H6262" s="586">
        <v>4.9000000000000004</v>
      </c>
      <c r="I6262" s="587">
        <f t="shared" si="292"/>
        <v>152992.70000000001</v>
      </c>
      <c r="J6262" s="589">
        <f t="shared" si="293"/>
        <v>0</v>
      </c>
    </row>
    <row r="6263" spans="1:10">
      <c r="A6263" s="584">
        <v>2016</v>
      </c>
      <c r="B6263" s="585" t="s">
        <v>1131</v>
      </c>
      <c r="C6263" s="585" t="s">
        <v>31</v>
      </c>
      <c r="D6263" s="586">
        <v>12040</v>
      </c>
      <c r="E6263" s="587">
        <v>24.736000000000001</v>
      </c>
      <c r="F6263" s="587">
        <f t="shared" si="291"/>
        <v>297821.44</v>
      </c>
      <c r="G6263" s="588">
        <v>0.72</v>
      </c>
      <c r="H6263" s="586">
        <v>12.5</v>
      </c>
      <c r="I6263" s="587">
        <f t="shared" si="292"/>
        <v>150500</v>
      </c>
      <c r="J6263" s="589">
        <f t="shared" si="293"/>
        <v>0</v>
      </c>
    </row>
    <row r="6264" spans="1:10">
      <c r="A6264" s="584">
        <v>2016</v>
      </c>
      <c r="B6264" s="585" t="s">
        <v>1127</v>
      </c>
      <c r="C6264" s="585" t="s">
        <v>31</v>
      </c>
      <c r="D6264" s="586">
        <v>29717</v>
      </c>
      <c r="E6264" s="587">
        <v>18.327999999999999</v>
      </c>
      <c r="F6264" s="587">
        <f t="shared" si="291"/>
        <v>544653.17599999998</v>
      </c>
      <c r="G6264" s="588">
        <v>0.27</v>
      </c>
      <c r="H6264" s="586">
        <v>4.9000000000000004</v>
      </c>
      <c r="I6264" s="587">
        <f t="shared" si="292"/>
        <v>145613.30000000002</v>
      </c>
      <c r="J6264" s="589">
        <f t="shared" si="293"/>
        <v>0</v>
      </c>
    </row>
    <row r="6265" spans="1:10">
      <c r="A6265" s="584">
        <v>2016</v>
      </c>
      <c r="B6265" s="585" t="s">
        <v>1127</v>
      </c>
      <c r="C6265" s="585" t="s">
        <v>31</v>
      </c>
      <c r="D6265" s="586">
        <v>15958</v>
      </c>
      <c r="E6265" s="587">
        <v>17.731999999999999</v>
      </c>
      <c r="F6265" s="587">
        <f t="shared" si="291"/>
        <v>282967.25599999999</v>
      </c>
      <c r="G6265" s="588">
        <v>0.25</v>
      </c>
      <c r="H6265" s="586">
        <v>5.0999999999999996</v>
      </c>
      <c r="I6265" s="587">
        <f t="shared" si="292"/>
        <v>81385.799999999988</v>
      </c>
      <c r="J6265" s="589">
        <f t="shared" si="293"/>
        <v>0</v>
      </c>
    </row>
    <row r="6266" spans="1:10">
      <c r="A6266" s="584">
        <v>2016</v>
      </c>
      <c r="B6266" s="585" t="s">
        <v>1127</v>
      </c>
      <c r="C6266" s="585" t="s">
        <v>31</v>
      </c>
      <c r="D6266" s="586">
        <v>15771</v>
      </c>
      <c r="E6266" s="587">
        <v>17.638000000000002</v>
      </c>
      <c r="F6266" s="587">
        <f t="shared" si="291"/>
        <v>278168.89800000004</v>
      </c>
      <c r="G6266" s="588">
        <v>0.33</v>
      </c>
      <c r="H6266" s="586">
        <v>5.0999999999999996</v>
      </c>
      <c r="I6266" s="587">
        <f t="shared" si="292"/>
        <v>80432.099999999991</v>
      </c>
      <c r="J6266" s="589">
        <f t="shared" si="293"/>
        <v>0</v>
      </c>
    </row>
    <row r="6267" spans="1:10">
      <c r="A6267" s="584">
        <v>2016</v>
      </c>
      <c r="B6267" s="585" t="s">
        <v>1127</v>
      </c>
      <c r="C6267" s="585" t="s">
        <v>31</v>
      </c>
      <c r="D6267" s="586">
        <v>15617</v>
      </c>
      <c r="E6267" s="587">
        <v>17.952000000000002</v>
      </c>
      <c r="F6267" s="587">
        <f t="shared" si="291"/>
        <v>280356.38400000002</v>
      </c>
      <c r="G6267" s="588">
        <v>0.31</v>
      </c>
      <c r="H6267" s="586">
        <v>5.4</v>
      </c>
      <c r="I6267" s="587">
        <f t="shared" si="292"/>
        <v>84331.8</v>
      </c>
      <c r="J6267" s="589">
        <f t="shared" si="293"/>
        <v>0</v>
      </c>
    </row>
    <row r="6268" spans="1:10">
      <c r="A6268" s="584">
        <v>2016</v>
      </c>
      <c r="B6268" s="585" t="s">
        <v>1127</v>
      </c>
      <c r="C6268" s="585" t="s">
        <v>31</v>
      </c>
      <c r="D6268" s="586">
        <v>79580</v>
      </c>
      <c r="E6268" s="587">
        <v>17.748000000000001</v>
      </c>
      <c r="F6268" s="587">
        <f t="shared" si="291"/>
        <v>1412385.84</v>
      </c>
      <c r="G6268" s="588">
        <v>0.2</v>
      </c>
      <c r="H6268" s="586">
        <v>5</v>
      </c>
      <c r="I6268" s="587">
        <f t="shared" si="292"/>
        <v>397900</v>
      </c>
      <c r="J6268" s="589">
        <f t="shared" si="293"/>
        <v>0</v>
      </c>
    </row>
    <row r="6269" spans="1:10">
      <c r="A6269" s="584">
        <v>2016</v>
      </c>
      <c r="B6269" s="585" t="s">
        <v>1127</v>
      </c>
      <c r="C6269" s="585" t="s">
        <v>31</v>
      </c>
      <c r="D6269" s="586">
        <v>79404</v>
      </c>
      <c r="E6269" s="587">
        <v>17.52</v>
      </c>
      <c r="F6269" s="587">
        <f t="shared" si="291"/>
        <v>1391158.08</v>
      </c>
      <c r="G6269" s="588">
        <v>0.19</v>
      </c>
      <c r="H6269" s="586">
        <v>4.5</v>
      </c>
      <c r="I6269" s="587">
        <f t="shared" si="292"/>
        <v>357318</v>
      </c>
      <c r="J6269" s="589">
        <f t="shared" si="293"/>
        <v>0</v>
      </c>
    </row>
    <row r="6270" spans="1:10">
      <c r="A6270" s="584">
        <v>2016</v>
      </c>
      <c r="B6270" s="585" t="s">
        <v>1127</v>
      </c>
      <c r="C6270" s="585" t="s">
        <v>31</v>
      </c>
      <c r="D6270" s="586">
        <v>47729</v>
      </c>
      <c r="E6270" s="587">
        <v>18.073</v>
      </c>
      <c r="F6270" s="587">
        <f t="shared" si="291"/>
        <v>862606.21700000006</v>
      </c>
      <c r="G6270" s="588">
        <v>0.19</v>
      </c>
      <c r="H6270" s="586">
        <v>4.3</v>
      </c>
      <c r="I6270" s="587">
        <f t="shared" si="292"/>
        <v>205234.69999999998</v>
      </c>
      <c r="J6270" s="589">
        <f t="shared" si="293"/>
        <v>0</v>
      </c>
    </row>
    <row r="6271" spans="1:10">
      <c r="A6271" s="584">
        <v>2016</v>
      </c>
      <c r="B6271" s="585" t="s">
        <v>1127</v>
      </c>
      <c r="C6271" s="585" t="s">
        <v>31</v>
      </c>
      <c r="D6271" s="586">
        <v>31847</v>
      </c>
      <c r="E6271" s="587">
        <v>17.977</v>
      </c>
      <c r="F6271" s="587">
        <f t="shared" si="291"/>
        <v>572513.51899999997</v>
      </c>
      <c r="G6271" s="588">
        <v>0.22</v>
      </c>
      <c r="H6271" s="586">
        <v>4.7</v>
      </c>
      <c r="I6271" s="587">
        <f t="shared" si="292"/>
        <v>149680.9</v>
      </c>
      <c r="J6271" s="589">
        <f t="shared" si="293"/>
        <v>0</v>
      </c>
    </row>
    <row r="6272" spans="1:10">
      <c r="A6272" s="584">
        <v>2016</v>
      </c>
      <c r="B6272" s="585" t="s">
        <v>1131</v>
      </c>
      <c r="C6272" s="585" t="s">
        <v>31</v>
      </c>
      <c r="D6272" s="586">
        <v>60698</v>
      </c>
      <c r="E6272" s="587">
        <v>25.927</v>
      </c>
      <c r="F6272" s="587">
        <f t="shared" si="291"/>
        <v>1573717.0460000001</v>
      </c>
      <c r="G6272" s="588">
        <v>2.66</v>
      </c>
      <c r="H6272" s="586">
        <v>7.8</v>
      </c>
      <c r="I6272" s="587">
        <f t="shared" si="292"/>
        <v>473444.39999999997</v>
      </c>
      <c r="J6272" s="589">
        <f t="shared" si="293"/>
        <v>0</v>
      </c>
    </row>
    <row r="6273" spans="1:10">
      <c r="A6273" s="584">
        <v>2016</v>
      </c>
      <c r="B6273" s="585" t="s">
        <v>1127</v>
      </c>
      <c r="C6273" s="585" t="s">
        <v>31</v>
      </c>
      <c r="D6273" s="586">
        <v>15724</v>
      </c>
      <c r="E6273" s="587">
        <v>18</v>
      </c>
      <c r="F6273" s="587">
        <f t="shared" si="291"/>
        <v>283032</v>
      </c>
      <c r="G6273" s="588">
        <v>0.3</v>
      </c>
      <c r="H6273" s="586">
        <v>5</v>
      </c>
      <c r="I6273" s="587">
        <f t="shared" si="292"/>
        <v>78620</v>
      </c>
      <c r="J6273" s="589">
        <f t="shared" si="293"/>
        <v>0</v>
      </c>
    </row>
    <row r="6274" spans="1:10">
      <c r="A6274" s="584">
        <v>2016</v>
      </c>
      <c r="B6274" s="585" t="s">
        <v>1127</v>
      </c>
      <c r="C6274" s="585" t="s">
        <v>31</v>
      </c>
      <c r="D6274" s="586">
        <v>62964</v>
      </c>
      <c r="E6274" s="587">
        <v>17.643999999999998</v>
      </c>
      <c r="F6274" s="587">
        <f t="shared" si="291"/>
        <v>1110936.8159999999</v>
      </c>
      <c r="G6274" s="588">
        <v>0.2</v>
      </c>
      <c r="H6274" s="586">
        <v>4.4000000000000004</v>
      </c>
      <c r="I6274" s="587">
        <f t="shared" si="292"/>
        <v>277041.60000000003</v>
      </c>
      <c r="J6274" s="589">
        <f t="shared" si="293"/>
        <v>0</v>
      </c>
    </row>
    <row r="6275" spans="1:10">
      <c r="A6275" s="584">
        <v>2016</v>
      </c>
      <c r="B6275" s="585" t="s">
        <v>1127</v>
      </c>
      <c r="C6275" s="585" t="s">
        <v>31</v>
      </c>
      <c r="D6275" s="586">
        <v>29971</v>
      </c>
      <c r="E6275" s="587">
        <v>17.655000000000001</v>
      </c>
      <c r="F6275" s="587">
        <f t="shared" ref="F6275:F6338" si="294">E6275*D6275</f>
        <v>529138.005</v>
      </c>
      <c r="G6275" s="588">
        <v>0.22</v>
      </c>
      <c r="H6275" s="586">
        <v>5.5</v>
      </c>
      <c r="I6275" s="587">
        <f t="shared" ref="I6275:I6338" si="295">H6275*D6275</f>
        <v>164840.5</v>
      </c>
      <c r="J6275" s="589">
        <f t="shared" ref="J6275:J6338" si="296">IF(B6275="LIG",1,0)</f>
        <v>0</v>
      </c>
    </row>
    <row r="6276" spans="1:10">
      <c r="A6276" s="584">
        <v>2016</v>
      </c>
      <c r="B6276" s="585" t="s">
        <v>1127</v>
      </c>
      <c r="C6276" s="585" t="s">
        <v>31</v>
      </c>
      <c r="D6276" s="586">
        <v>31307</v>
      </c>
      <c r="E6276" s="587">
        <v>17.832000000000001</v>
      </c>
      <c r="F6276" s="587">
        <f t="shared" si="294"/>
        <v>558266.424</v>
      </c>
      <c r="G6276" s="588">
        <v>0.21</v>
      </c>
      <c r="H6276" s="586">
        <v>4.8</v>
      </c>
      <c r="I6276" s="587">
        <f t="shared" si="295"/>
        <v>150273.60000000001</v>
      </c>
      <c r="J6276" s="589">
        <f t="shared" si="296"/>
        <v>0</v>
      </c>
    </row>
    <row r="6277" spans="1:10">
      <c r="A6277" s="584">
        <v>2016</v>
      </c>
      <c r="B6277" s="585" t="s">
        <v>1127</v>
      </c>
      <c r="C6277" s="585" t="s">
        <v>31</v>
      </c>
      <c r="D6277" s="586">
        <v>15796</v>
      </c>
      <c r="E6277" s="587">
        <v>17.352</v>
      </c>
      <c r="F6277" s="587">
        <f t="shared" si="294"/>
        <v>274092.19199999998</v>
      </c>
      <c r="G6277" s="588">
        <v>0.21</v>
      </c>
      <c r="H6277" s="586">
        <v>4.4000000000000004</v>
      </c>
      <c r="I6277" s="587">
        <f t="shared" si="295"/>
        <v>69502.400000000009</v>
      </c>
      <c r="J6277" s="589">
        <f t="shared" si="296"/>
        <v>0</v>
      </c>
    </row>
    <row r="6278" spans="1:10">
      <c r="A6278" s="584">
        <v>2016</v>
      </c>
      <c r="B6278" s="585" t="s">
        <v>1127</v>
      </c>
      <c r="C6278" s="585" t="s">
        <v>31</v>
      </c>
      <c r="D6278" s="586">
        <v>31538</v>
      </c>
      <c r="E6278" s="587">
        <v>18</v>
      </c>
      <c r="F6278" s="587">
        <f t="shared" si="294"/>
        <v>567684</v>
      </c>
      <c r="G6278" s="588">
        <v>0.28999999999999998</v>
      </c>
      <c r="H6278" s="586">
        <v>4.7</v>
      </c>
      <c r="I6278" s="587">
        <f t="shared" si="295"/>
        <v>148228.6</v>
      </c>
      <c r="J6278" s="589">
        <f t="shared" si="296"/>
        <v>0</v>
      </c>
    </row>
    <row r="6279" spans="1:10">
      <c r="A6279" s="584">
        <v>2016</v>
      </c>
      <c r="B6279" s="585" t="s">
        <v>1127</v>
      </c>
      <c r="C6279" s="585" t="s">
        <v>31</v>
      </c>
      <c r="D6279" s="586">
        <v>31313</v>
      </c>
      <c r="E6279" s="587">
        <v>18.071000000000002</v>
      </c>
      <c r="F6279" s="587">
        <f t="shared" si="294"/>
        <v>565857.223</v>
      </c>
      <c r="G6279" s="588">
        <v>0.34</v>
      </c>
      <c r="H6279" s="586">
        <v>5</v>
      </c>
      <c r="I6279" s="587">
        <f t="shared" si="295"/>
        <v>156565</v>
      </c>
      <c r="J6279" s="589">
        <f t="shared" si="296"/>
        <v>0</v>
      </c>
    </row>
    <row r="6280" spans="1:10">
      <c r="A6280" s="584">
        <v>2016</v>
      </c>
      <c r="B6280" s="585" t="s">
        <v>1131</v>
      </c>
      <c r="C6280" s="585" t="s">
        <v>31</v>
      </c>
      <c r="D6280" s="586">
        <v>20883</v>
      </c>
      <c r="E6280" s="587">
        <v>25.981999999999999</v>
      </c>
      <c r="F6280" s="587">
        <f t="shared" si="294"/>
        <v>542582.10600000003</v>
      </c>
      <c r="G6280" s="588">
        <v>2.68</v>
      </c>
      <c r="H6280" s="586">
        <v>7.6</v>
      </c>
      <c r="I6280" s="587">
        <f t="shared" si="295"/>
        <v>158710.79999999999</v>
      </c>
      <c r="J6280" s="589">
        <f t="shared" si="296"/>
        <v>0</v>
      </c>
    </row>
    <row r="6281" spans="1:10">
      <c r="A6281" s="584">
        <v>2016</v>
      </c>
      <c r="B6281" s="585" t="s">
        <v>1127</v>
      </c>
      <c r="C6281" s="585" t="s">
        <v>31</v>
      </c>
      <c r="D6281" s="586">
        <v>111276</v>
      </c>
      <c r="E6281" s="587">
        <v>17.77</v>
      </c>
      <c r="F6281" s="587">
        <f t="shared" si="294"/>
        <v>1977374.52</v>
      </c>
      <c r="G6281" s="588">
        <v>0.25</v>
      </c>
      <c r="H6281" s="586">
        <v>5.4</v>
      </c>
      <c r="I6281" s="587">
        <f t="shared" si="295"/>
        <v>600890.4</v>
      </c>
      <c r="J6281" s="589">
        <f t="shared" si="296"/>
        <v>0</v>
      </c>
    </row>
    <row r="6282" spans="1:10">
      <c r="A6282" s="584">
        <v>2016</v>
      </c>
      <c r="B6282" s="585" t="s">
        <v>1127</v>
      </c>
      <c r="C6282" s="585" t="s">
        <v>31</v>
      </c>
      <c r="D6282" s="586">
        <v>31086</v>
      </c>
      <c r="E6282" s="587">
        <v>17.600000000000001</v>
      </c>
      <c r="F6282" s="587">
        <f t="shared" si="294"/>
        <v>547113.60000000009</v>
      </c>
      <c r="G6282" s="588">
        <v>0.19</v>
      </c>
      <c r="H6282" s="586">
        <v>4.4000000000000004</v>
      </c>
      <c r="I6282" s="587">
        <f t="shared" si="295"/>
        <v>136778.40000000002</v>
      </c>
      <c r="J6282" s="589">
        <f t="shared" si="296"/>
        <v>0</v>
      </c>
    </row>
    <row r="6283" spans="1:10">
      <c r="A6283" s="584">
        <v>2016</v>
      </c>
      <c r="B6283" s="585" t="s">
        <v>1127</v>
      </c>
      <c r="C6283" s="585" t="s">
        <v>31</v>
      </c>
      <c r="D6283" s="586">
        <v>30243</v>
      </c>
      <c r="E6283" s="587">
        <v>17.7</v>
      </c>
      <c r="F6283" s="587">
        <f t="shared" si="294"/>
        <v>535301.1</v>
      </c>
      <c r="G6283" s="588">
        <v>0.31</v>
      </c>
      <c r="H6283" s="586">
        <v>5.2</v>
      </c>
      <c r="I6283" s="587">
        <f t="shared" si="295"/>
        <v>157263.6</v>
      </c>
      <c r="J6283" s="589">
        <f t="shared" si="296"/>
        <v>0</v>
      </c>
    </row>
    <row r="6284" spans="1:10">
      <c r="A6284" s="584">
        <v>2016</v>
      </c>
      <c r="B6284" s="585" t="s">
        <v>1127</v>
      </c>
      <c r="C6284" s="585" t="s">
        <v>31</v>
      </c>
      <c r="D6284" s="586">
        <v>15413</v>
      </c>
      <c r="E6284" s="587">
        <v>18.100000000000001</v>
      </c>
      <c r="F6284" s="587">
        <f t="shared" si="294"/>
        <v>278975.30000000005</v>
      </c>
      <c r="G6284" s="588">
        <v>0.27</v>
      </c>
      <c r="H6284" s="586">
        <v>4.8</v>
      </c>
      <c r="I6284" s="587">
        <f t="shared" si="295"/>
        <v>73982.399999999994</v>
      </c>
      <c r="J6284" s="589">
        <f t="shared" si="296"/>
        <v>0</v>
      </c>
    </row>
    <row r="6285" spans="1:10">
      <c r="A6285" s="584">
        <v>2016</v>
      </c>
      <c r="B6285" s="585" t="s">
        <v>1127</v>
      </c>
      <c r="C6285" s="585" t="s">
        <v>31</v>
      </c>
      <c r="D6285" s="586">
        <v>14964</v>
      </c>
      <c r="E6285" s="587">
        <v>17.899999999999999</v>
      </c>
      <c r="F6285" s="587">
        <f t="shared" si="294"/>
        <v>267855.59999999998</v>
      </c>
      <c r="G6285" s="588">
        <v>0.25</v>
      </c>
      <c r="H6285" s="586">
        <v>4.5999999999999996</v>
      </c>
      <c r="I6285" s="587">
        <f t="shared" si="295"/>
        <v>68834.399999999994</v>
      </c>
      <c r="J6285" s="589">
        <f t="shared" si="296"/>
        <v>0</v>
      </c>
    </row>
    <row r="6286" spans="1:10">
      <c r="A6286" s="584">
        <v>2016</v>
      </c>
      <c r="B6286" s="585" t="s">
        <v>1131</v>
      </c>
      <c r="C6286" s="585" t="s">
        <v>31</v>
      </c>
      <c r="D6286" s="586">
        <v>15570</v>
      </c>
      <c r="E6286" s="587">
        <v>26.1</v>
      </c>
      <c r="F6286" s="587">
        <f t="shared" si="294"/>
        <v>406377</v>
      </c>
      <c r="G6286" s="588">
        <v>2.81</v>
      </c>
      <c r="H6286" s="586">
        <v>7.6</v>
      </c>
      <c r="I6286" s="587">
        <f t="shared" si="295"/>
        <v>118332</v>
      </c>
      <c r="J6286" s="589">
        <f t="shared" si="296"/>
        <v>0</v>
      </c>
    </row>
    <row r="6287" spans="1:10">
      <c r="A6287" s="584">
        <v>2016</v>
      </c>
      <c r="B6287" s="585" t="s">
        <v>1127</v>
      </c>
      <c r="C6287" s="585" t="s">
        <v>31</v>
      </c>
      <c r="D6287" s="586">
        <v>14715</v>
      </c>
      <c r="E6287" s="587">
        <v>18.2</v>
      </c>
      <c r="F6287" s="587">
        <f t="shared" si="294"/>
        <v>267813</v>
      </c>
      <c r="G6287" s="588">
        <v>0.24</v>
      </c>
      <c r="H6287" s="586">
        <v>4</v>
      </c>
      <c r="I6287" s="587">
        <f t="shared" si="295"/>
        <v>58860</v>
      </c>
      <c r="J6287" s="589">
        <f t="shared" si="296"/>
        <v>0</v>
      </c>
    </row>
    <row r="6288" spans="1:10">
      <c r="A6288" s="584">
        <v>2016</v>
      </c>
      <c r="B6288" s="585" t="s">
        <v>1127</v>
      </c>
      <c r="C6288" s="585" t="s">
        <v>31</v>
      </c>
      <c r="D6288" s="586">
        <v>15593</v>
      </c>
      <c r="E6288" s="587">
        <v>17.600000000000001</v>
      </c>
      <c r="F6288" s="587">
        <f t="shared" si="294"/>
        <v>274436.80000000005</v>
      </c>
      <c r="G6288" s="588">
        <v>0.38</v>
      </c>
      <c r="H6288" s="586">
        <v>5.3</v>
      </c>
      <c r="I6288" s="587">
        <f t="shared" si="295"/>
        <v>82642.899999999994</v>
      </c>
      <c r="J6288" s="589">
        <f t="shared" si="296"/>
        <v>0</v>
      </c>
    </row>
    <row r="6289" spans="1:10">
      <c r="A6289" s="584">
        <v>2016</v>
      </c>
      <c r="B6289" s="585" t="s">
        <v>1127</v>
      </c>
      <c r="C6289" s="585" t="s">
        <v>31</v>
      </c>
      <c r="D6289" s="586">
        <v>31326</v>
      </c>
      <c r="E6289" s="587">
        <v>17.8</v>
      </c>
      <c r="F6289" s="587">
        <f t="shared" si="294"/>
        <v>557602.80000000005</v>
      </c>
      <c r="G6289" s="588">
        <v>0.23</v>
      </c>
      <c r="H6289" s="586">
        <v>5.2</v>
      </c>
      <c r="I6289" s="587">
        <f t="shared" si="295"/>
        <v>162895.20000000001</v>
      </c>
      <c r="J6289" s="589">
        <f t="shared" si="296"/>
        <v>0</v>
      </c>
    </row>
    <row r="6290" spans="1:10">
      <c r="A6290" s="584">
        <v>2016</v>
      </c>
      <c r="B6290" s="585" t="s">
        <v>1127</v>
      </c>
      <c r="C6290" s="585" t="s">
        <v>31</v>
      </c>
      <c r="D6290" s="586">
        <v>31240</v>
      </c>
      <c r="E6290" s="587">
        <v>17.7</v>
      </c>
      <c r="F6290" s="587">
        <f t="shared" si="294"/>
        <v>552948</v>
      </c>
      <c r="G6290" s="588">
        <v>0.21</v>
      </c>
      <c r="H6290" s="586">
        <v>5.0999999999999996</v>
      </c>
      <c r="I6290" s="587">
        <f t="shared" si="295"/>
        <v>159324</v>
      </c>
      <c r="J6290" s="589">
        <f t="shared" si="296"/>
        <v>0</v>
      </c>
    </row>
    <row r="6291" spans="1:10">
      <c r="A6291" s="584">
        <v>2016</v>
      </c>
      <c r="B6291" s="585" t="s">
        <v>1131</v>
      </c>
      <c r="C6291" s="585" t="s">
        <v>31</v>
      </c>
      <c r="D6291" s="586">
        <v>35871</v>
      </c>
      <c r="E6291" s="587">
        <v>26.056000000000001</v>
      </c>
      <c r="F6291" s="587">
        <f t="shared" si="294"/>
        <v>934654.77600000007</v>
      </c>
      <c r="G6291" s="588">
        <v>2.4900000000000002</v>
      </c>
      <c r="H6291" s="586">
        <v>7.5</v>
      </c>
      <c r="I6291" s="587">
        <f t="shared" si="295"/>
        <v>269032.5</v>
      </c>
      <c r="J6291" s="589">
        <f t="shared" si="296"/>
        <v>0</v>
      </c>
    </row>
    <row r="6292" spans="1:10">
      <c r="A6292" s="584">
        <v>2016</v>
      </c>
      <c r="B6292" s="585" t="s">
        <v>1127</v>
      </c>
      <c r="C6292" s="585" t="s">
        <v>31</v>
      </c>
      <c r="D6292" s="586">
        <v>73391</v>
      </c>
      <c r="E6292" s="587">
        <v>17.7</v>
      </c>
      <c r="F6292" s="587">
        <f t="shared" si="294"/>
        <v>1299020.7</v>
      </c>
      <c r="G6292" s="588">
        <v>0.23</v>
      </c>
      <c r="H6292" s="586">
        <v>5.5</v>
      </c>
      <c r="I6292" s="587">
        <f t="shared" si="295"/>
        <v>403650.5</v>
      </c>
      <c r="J6292" s="589">
        <f t="shared" si="296"/>
        <v>0</v>
      </c>
    </row>
    <row r="6293" spans="1:10">
      <c r="A6293" s="584">
        <v>2016</v>
      </c>
      <c r="B6293" s="585" t="s">
        <v>1127</v>
      </c>
      <c r="C6293" s="585" t="s">
        <v>31</v>
      </c>
      <c r="D6293" s="586">
        <v>60048</v>
      </c>
      <c r="E6293" s="587">
        <v>18.84</v>
      </c>
      <c r="F6293" s="587">
        <f t="shared" si="294"/>
        <v>1131304.32</v>
      </c>
      <c r="G6293" s="588">
        <v>0.34</v>
      </c>
      <c r="H6293" s="586">
        <v>4.2</v>
      </c>
      <c r="I6293" s="587">
        <f t="shared" si="295"/>
        <v>252201.60000000001</v>
      </c>
      <c r="J6293" s="589">
        <f t="shared" si="296"/>
        <v>0</v>
      </c>
    </row>
    <row r="6294" spans="1:10">
      <c r="A6294" s="584">
        <v>2016</v>
      </c>
      <c r="B6294" s="585" t="s">
        <v>1127</v>
      </c>
      <c r="C6294" s="585" t="s">
        <v>31</v>
      </c>
      <c r="D6294" s="586">
        <v>51026</v>
      </c>
      <c r="E6294" s="587">
        <v>18.018000000000001</v>
      </c>
      <c r="F6294" s="587">
        <f t="shared" si="294"/>
        <v>919386.46799999999</v>
      </c>
      <c r="G6294" s="588">
        <v>0.24</v>
      </c>
      <c r="H6294" s="586">
        <v>4.9000000000000004</v>
      </c>
      <c r="I6294" s="587">
        <f t="shared" si="295"/>
        <v>250027.40000000002</v>
      </c>
      <c r="J6294" s="589">
        <f t="shared" si="296"/>
        <v>0</v>
      </c>
    </row>
    <row r="6295" spans="1:10">
      <c r="A6295" s="584">
        <v>2016</v>
      </c>
      <c r="B6295" s="585" t="s">
        <v>1127</v>
      </c>
      <c r="C6295" s="585" t="s">
        <v>31</v>
      </c>
      <c r="D6295" s="586">
        <v>43611</v>
      </c>
      <c r="E6295" s="587">
        <v>17.809999999999999</v>
      </c>
      <c r="F6295" s="587">
        <f t="shared" si="294"/>
        <v>776711.90999999992</v>
      </c>
      <c r="G6295" s="588">
        <v>0.24</v>
      </c>
      <c r="H6295" s="586">
        <v>5.4</v>
      </c>
      <c r="I6295" s="587">
        <f t="shared" si="295"/>
        <v>235499.40000000002</v>
      </c>
      <c r="J6295" s="589">
        <f t="shared" si="296"/>
        <v>0</v>
      </c>
    </row>
    <row r="6296" spans="1:10">
      <c r="A6296" s="584">
        <v>2016</v>
      </c>
      <c r="B6296" s="585" t="s">
        <v>1127</v>
      </c>
      <c r="C6296" s="585" t="s">
        <v>31</v>
      </c>
      <c r="D6296" s="586">
        <v>58990</v>
      </c>
      <c r="E6296" s="587">
        <v>19.07</v>
      </c>
      <c r="F6296" s="587">
        <f t="shared" si="294"/>
        <v>1124939.3</v>
      </c>
      <c r="G6296" s="588">
        <v>0.33</v>
      </c>
      <c r="H6296" s="586">
        <v>4.7</v>
      </c>
      <c r="I6296" s="587">
        <f t="shared" si="295"/>
        <v>277253</v>
      </c>
      <c r="J6296" s="589">
        <f t="shared" si="296"/>
        <v>0</v>
      </c>
    </row>
    <row r="6297" spans="1:10">
      <c r="A6297" s="584">
        <v>2016</v>
      </c>
      <c r="B6297" s="585" t="s">
        <v>1127</v>
      </c>
      <c r="C6297" s="585" t="s">
        <v>31</v>
      </c>
      <c r="D6297" s="586">
        <v>179292</v>
      </c>
      <c r="E6297" s="587">
        <v>17.97</v>
      </c>
      <c r="F6297" s="587">
        <f t="shared" si="294"/>
        <v>3221877.2399999998</v>
      </c>
      <c r="G6297" s="588">
        <v>0.27</v>
      </c>
      <c r="H6297" s="586">
        <v>4.9000000000000004</v>
      </c>
      <c r="I6297" s="587">
        <f t="shared" si="295"/>
        <v>878530.8</v>
      </c>
      <c r="J6297" s="589">
        <f t="shared" si="296"/>
        <v>0</v>
      </c>
    </row>
    <row r="6298" spans="1:10">
      <c r="A6298" s="584">
        <v>2016</v>
      </c>
      <c r="B6298" s="585" t="s">
        <v>1127</v>
      </c>
      <c r="C6298" s="585" t="s">
        <v>31</v>
      </c>
      <c r="D6298" s="586">
        <v>88121</v>
      </c>
      <c r="E6298" s="587">
        <v>18.920000000000002</v>
      </c>
      <c r="F6298" s="587">
        <f t="shared" si="294"/>
        <v>1667249.32</v>
      </c>
      <c r="G6298" s="588">
        <v>0.32</v>
      </c>
      <c r="H6298" s="586">
        <v>4.3</v>
      </c>
      <c r="I6298" s="587">
        <f t="shared" si="295"/>
        <v>378920.3</v>
      </c>
      <c r="J6298" s="589">
        <f t="shared" si="296"/>
        <v>0</v>
      </c>
    </row>
    <row r="6299" spans="1:10">
      <c r="A6299" s="584">
        <v>2016</v>
      </c>
      <c r="B6299" s="585" t="s">
        <v>1127</v>
      </c>
      <c r="C6299" s="585" t="s">
        <v>31</v>
      </c>
      <c r="D6299" s="586">
        <v>13153</v>
      </c>
      <c r="E6299" s="587">
        <v>17.62</v>
      </c>
      <c r="F6299" s="587">
        <f t="shared" si="294"/>
        <v>231755.86000000002</v>
      </c>
      <c r="G6299" s="588">
        <v>0.19</v>
      </c>
      <c r="H6299" s="586">
        <v>4.7</v>
      </c>
      <c r="I6299" s="587">
        <f t="shared" si="295"/>
        <v>61819.100000000006</v>
      </c>
      <c r="J6299" s="589">
        <f t="shared" si="296"/>
        <v>0</v>
      </c>
    </row>
    <row r="6300" spans="1:10">
      <c r="A6300" s="584">
        <v>2016</v>
      </c>
      <c r="B6300" s="585" t="s">
        <v>1127</v>
      </c>
      <c r="C6300" s="585" t="s">
        <v>31</v>
      </c>
      <c r="D6300" s="586">
        <v>51636</v>
      </c>
      <c r="E6300" s="587">
        <v>18.03</v>
      </c>
      <c r="F6300" s="587">
        <f t="shared" si="294"/>
        <v>930997.08000000007</v>
      </c>
      <c r="G6300" s="588">
        <v>0.23</v>
      </c>
      <c r="H6300" s="586">
        <v>4.7</v>
      </c>
      <c r="I6300" s="587">
        <f t="shared" si="295"/>
        <v>242689.2</v>
      </c>
      <c r="J6300" s="589">
        <f t="shared" si="296"/>
        <v>0</v>
      </c>
    </row>
    <row r="6301" spans="1:10">
      <c r="A6301" s="584">
        <v>2016</v>
      </c>
      <c r="B6301" s="585" t="s">
        <v>1127</v>
      </c>
      <c r="C6301" s="585" t="s">
        <v>31</v>
      </c>
      <c r="D6301" s="586">
        <v>78015</v>
      </c>
      <c r="E6301" s="587">
        <v>18.04</v>
      </c>
      <c r="F6301" s="587">
        <f t="shared" si="294"/>
        <v>1407390.5999999999</v>
      </c>
      <c r="G6301" s="588">
        <v>0.26</v>
      </c>
      <c r="H6301" s="586">
        <v>4.3</v>
      </c>
      <c r="I6301" s="587">
        <f t="shared" si="295"/>
        <v>335464.5</v>
      </c>
      <c r="J6301" s="589">
        <f t="shared" si="296"/>
        <v>0</v>
      </c>
    </row>
    <row r="6302" spans="1:10">
      <c r="A6302" s="584">
        <v>2016</v>
      </c>
      <c r="B6302" s="585" t="s">
        <v>1127</v>
      </c>
      <c r="C6302" s="585" t="s">
        <v>31</v>
      </c>
      <c r="D6302" s="586">
        <v>12752</v>
      </c>
      <c r="E6302" s="587">
        <v>17.78</v>
      </c>
      <c r="F6302" s="587">
        <f t="shared" si="294"/>
        <v>226730.56000000003</v>
      </c>
      <c r="G6302" s="588">
        <v>0.3</v>
      </c>
      <c r="H6302" s="586">
        <v>4.7</v>
      </c>
      <c r="I6302" s="587">
        <f t="shared" si="295"/>
        <v>59934.400000000001</v>
      </c>
      <c r="J6302" s="589">
        <f t="shared" si="296"/>
        <v>0</v>
      </c>
    </row>
    <row r="6303" spans="1:10">
      <c r="A6303" s="584">
        <v>2016</v>
      </c>
      <c r="B6303" s="585" t="s">
        <v>1127</v>
      </c>
      <c r="C6303" s="585" t="s">
        <v>31</v>
      </c>
      <c r="D6303" s="586">
        <v>46042</v>
      </c>
      <c r="E6303" s="587">
        <v>17.809999999999999</v>
      </c>
      <c r="F6303" s="587">
        <f t="shared" si="294"/>
        <v>820008.0199999999</v>
      </c>
      <c r="G6303" s="588">
        <v>0.22</v>
      </c>
      <c r="H6303" s="586">
        <v>5.2</v>
      </c>
      <c r="I6303" s="587">
        <f t="shared" si="295"/>
        <v>239418.4</v>
      </c>
      <c r="J6303" s="589">
        <f t="shared" si="296"/>
        <v>0</v>
      </c>
    </row>
    <row r="6304" spans="1:10">
      <c r="A6304" s="584">
        <v>2016</v>
      </c>
      <c r="B6304" s="585" t="s">
        <v>1127</v>
      </c>
      <c r="C6304" s="585" t="s">
        <v>31</v>
      </c>
      <c r="D6304" s="586">
        <v>30478</v>
      </c>
      <c r="E6304" s="587">
        <v>17.53</v>
      </c>
      <c r="F6304" s="587">
        <f t="shared" si="294"/>
        <v>534279.34000000008</v>
      </c>
      <c r="G6304" s="588">
        <v>0.2</v>
      </c>
      <c r="H6304" s="586">
        <v>4.8</v>
      </c>
      <c r="I6304" s="587">
        <f t="shared" si="295"/>
        <v>146294.39999999999</v>
      </c>
      <c r="J6304" s="589">
        <f t="shared" si="296"/>
        <v>0</v>
      </c>
    </row>
    <row r="6305" spans="1:10">
      <c r="A6305" s="584">
        <v>2016</v>
      </c>
      <c r="B6305" s="585" t="s">
        <v>1127</v>
      </c>
      <c r="C6305" s="585" t="s">
        <v>31</v>
      </c>
      <c r="D6305" s="586">
        <v>16199</v>
      </c>
      <c r="E6305" s="587">
        <v>17.68</v>
      </c>
      <c r="F6305" s="587">
        <f t="shared" si="294"/>
        <v>286398.32</v>
      </c>
      <c r="G6305" s="588">
        <v>0.31</v>
      </c>
      <c r="H6305" s="586">
        <v>6.4</v>
      </c>
      <c r="I6305" s="587">
        <f t="shared" si="295"/>
        <v>103673.60000000001</v>
      </c>
      <c r="J6305" s="589">
        <f t="shared" si="296"/>
        <v>0</v>
      </c>
    </row>
    <row r="6306" spans="1:10">
      <c r="A6306" s="584">
        <v>2016</v>
      </c>
      <c r="B6306" s="585" t="s">
        <v>1127</v>
      </c>
      <c r="C6306" s="585" t="s">
        <v>31</v>
      </c>
      <c r="D6306" s="586">
        <v>80110</v>
      </c>
      <c r="E6306" s="587">
        <v>17.84</v>
      </c>
      <c r="F6306" s="587">
        <f t="shared" si="294"/>
        <v>1429162.4</v>
      </c>
      <c r="G6306" s="588">
        <v>0.27</v>
      </c>
      <c r="H6306" s="586">
        <v>4.8</v>
      </c>
      <c r="I6306" s="587">
        <f t="shared" si="295"/>
        <v>384528</v>
      </c>
      <c r="J6306" s="589">
        <f t="shared" si="296"/>
        <v>0</v>
      </c>
    </row>
    <row r="6307" spans="1:10">
      <c r="A6307" s="584">
        <v>2016</v>
      </c>
      <c r="B6307" s="585" t="s">
        <v>1127</v>
      </c>
      <c r="C6307" s="585" t="s">
        <v>31</v>
      </c>
      <c r="D6307" s="586">
        <v>32238</v>
      </c>
      <c r="E6307" s="587">
        <v>18.03</v>
      </c>
      <c r="F6307" s="587">
        <f t="shared" si="294"/>
        <v>581251.14</v>
      </c>
      <c r="G6307" s="588">
        <v>0.22</v>
      </c>
      <c r="H6307" s="586">
        <v>4.8</v>
      </c>
      <c r="I6307" s="587">
        <f t="shared" si="295"/>
        <v>154742.39999999999</v>
      </c>
      <c r="J6307" s="589">
        <f t="shared" si="296"/>
        <v>0</v>
      </c>
    </row>
    <row r="6308" spans="1:10">
      <c r="A6308" s="584">
        <v>2016</v>
      </c>
      <c r="B6308" s="585" t="s">
        <v>1127</v>
      </c>
      <c r="C6308" s="585" t="s">
        <v>31</v>
      </c>
      <c r="D6308" s="586">
        <v>32791</v>
      </c>
      <c r="E6308" s="587">
        <v>18.079999999999998</v>
      </c>
      <c r="F6308" s="587">
        <f t="shared" si="294"/>
        <v>592861.27999999991</v>
      </c>
      <c r="G6308" s="588">
        <v>0.25</v>
      </c>
      <c r="H6308" s="586">
        <v>4.4000000000000004</v>
      </c>
      <c r="I6308" s="587">
        <f t="shared" si="295"/>
        <v>144280.40000000002</v>
      </c>
      <c r="J6308" s="589">
        <f t="shared" si="296"/>
        <v>0</v>
      </c>
    </row>
    <row r="6309" spans="1:10">
      <c r="A6309" s="584">
        <v>2016</v>
      </c>
      <c r="B6309" s="585" t="s">
        <v>1127</v>
      </c>
      <c r="C6309" s="585" t="s">
        <v>31</v>
      </c>
      <c r="D6309" s="586">
        <v>46065</v>
      </c>
      <c r="E6309" s="587">
        <v>17.850000000000001</v>
      </c>
      <c r="F6309" s="587">
        <f t="shared" si="294"/>
        <v>822260.25000000012</v>
      </c>
      <c r="G6309" s="588">
        <v>0.21</v>
      </c>
      <c r="H6309" s="586">
        <v>5</v>
      </c>
      <c r="I6309" s="587">
        <f t="shared" si="295"/>
        <v>230325</v>
      </c>
      <c r="J6309" s="589">
        <f t="shared" si="296"/>
        <v>0</v>
      </c>
    </row>
    <row r="6310" spans="1:10">
      <c r="A6310" s="584">
        <v>2016</v>
      </c>
      <c r="B6310" s="585" t="s">
        <v>1127</v>
      </c>
      <c r="C6310" s="585" t="s">
        <v>31</v>
      </c>
      <c r="D6310" s="586">
        <v>15101</v>
      </c>
      <c r="E6310" s="587">
        <v>17.239999999999998</v>
      </c>
      <c r="F6310" s="587">
        <f t="shared" si="294"/>
        <v>260341.24</v>
      </c>
      <c r="G6310" s="588">
        <v>0.21</v>
      </c>
      <c r="H6310" s="586">
        <v>4.0999999999999996</v>
      </c>
      <c r="I6310" s="587">
        <f t="shared" si="295"/>
        <v>61914.099999999991</v>
      </c>
      <c r="J6310" s="589">
        <f t="shared" si="296"/>
        <v>0</v>
      </c>
    </row>
    <row r="6311" spans="1:10">
      <c r="A6311" s="584">
        <v>2016</v>
      </c>
      <c r="B6311" s="585" t="s">
        <v>1127</v>
      </c>
      <c r="C6311" s="585" t="s">
        <v>31</v>
      </c>
      <c r="D6311" s="586">
        <v>15113</v>
      </c>
      <c r="E6311" s="587">
        <v>17.16</v>
      </c>
      <c r="F6311" s="587">
        <f t="shared" si="294"/>
        <v>259339.08000000002</v>
      </c>
      <c r="G6311" s="588">
        <v>0.21</v>
      </c>
      <c r="H6311" s="586">
        <v>4.3</v>
      </c>
      <c r="I6311" s="587">
        <f t="shared" si="295"/>
        <v>64985.899999999994</v>
      </c>
      <c r="J6311" s="589">
        <f t="shared" si="296"/>
        <v>0</v>
      </c>
    </row>
    <row r="6312" spans="1:10">
      <c r="A6312" s="584">
        <v>2016</v>
      </c>
      <c r="B6312" s="585" t="s">
        <v>1127</v>
      </c>
      <c r="C6312" s="585" t="s">
        <v>31</v>
      </c>
      <c r="D6312" s="586">
        <v>45679</v>
      </c>
      <c r="E6312" s="587">
        <v>16.739999999999998</v>
      </c>
      <c r="F6312" s="587">
        <f t="shared" si="294"/>
        <v>764666.46</v>
      </c>
      <c r="G6312" s="588">
        <v>0.28999999999999998</v>
      </c>
      <c r="H6312" s="586">
        <v>5.8</v>
      </c>
      <c r="I6312" s="587">
        <f t="shared" si="295"/>
        <v>264938.2</v>
      </c>
      <c r="J6312" s="589">
        <f t="shared" si="296"/>
        <v>0</v>
      </c>
    </row>
    <row r="6313" spans="1:10">
      <c r="A6313" s="584">
        <v>2016</v>
      </c>
      <c r="B6313" s="585" t="s">
        <v>1127</v>
      </c>
      <c r="C6313" s="585" t="s">
        <v>31</v>
      </c>
      <c r="D6313" s="586">
        <v>26059</v>
      </c>
      <c r="E6313" s="587">
        <v>17.77</v>
      </c>
      <c r="F6313" s="587">
        <f t="shared" si="294"/>
        <v>463068.43</v>
      </c>
      <c r="G6313" s="588">
        <v>0.22</v>
      </c>
      <c r="H6313" s="586">
        <v>5.0999999999999996</v>
      </c>
      <c r="I6313" s="587">
        <f t="shared" si="295"/>
        <v>132900.9</v>
      </c>
      <c r="J6313" s="589">
        <f t="shared" si="296"/>
        <v>0</v>
      </c>
    </row>
    <row r="6314" spans="1:10">
      <c r="A6314" s="584">
        <v>2016</v>
      </c>
      <c r="B6314" s="585" t="s">
        <v>1127</v>
      </c>
      <c r="C6314" s="585" t="s">
        <v>31</v>
      </c>
      <c r="D6314" s="586">
        <v>25426</v>
      </c>
      <c r="E6314" s="587">
        <v>17.84</v>
      </c>
      <c r="F6314" s="587">
        <f t="shared" si="294"/>
        <v>453599.83999999997</v>
      </c>
      <c r="G6314" s="588">
        <v>0.19</v>
      </c>
      <c r="H6314" s="586">
        <v>4.5</v>
      </c>
      <c r="I6314" s="587">
        <f t="shared" si="295"/>
        <v>114417</v>
      </c>
      <c r="J6314" s="589">
        <f t="shared" si="296"/>
        <v>0</v>
      </c>
    </row>
    <row r="6315" spans="1:10">
      <c r="A6315" s="584">
        <v>2016</v>
      </c>
      <c r="B6315" s="585" t="s">
        <v>1127</v>
      </c>
      <c r="C6315" s="585" t="s">
        <v>31</v>
      </c>
      <c r="D6315" s="586">
        <v>25990</v>
      </c>
      <c r="E6315" s="587">
        <v>18.02</v>
      </c>
      <c r="F6315" s="587">
        <f t="shared" si="294"/>
        <v>468339.8</v>
      </c>
      <c r="G6315" s="588">
        <v>0.19</v>
      </c>
      <c r="H6315" s="586">
        <v>4.5999999999999996</v>
      </c>
      <c r="I6315" s="587">
        <f t="shared" si="295"/>
        <v>119553.99999999999</v>
      </c>
      <c r="J6315" s="589">
        <f t="shared" si="296"/>
        <v>0</v>
      </c>
    </row>
    <row r="6316" spans="1:10">
      <c r="A6316" s="584">
        <v>2016</v>
      </c>
      <c r="B6316" s="585" t="s">
        <v>1127</v>
      </c>
      <c r="C6316" s="585" t="s">
        <v>31</v>
      </c>
      <c r="D6316" s="586">
        <v>13188</v>
      </c>
      <c r="E6316" s="587">
        <v>17.64</v>
      </c>
      <c r="F6316" s="587">
        <f t="shared" si="294"/>
        <v>232636.32</v>
      </c>
      <c r="G6316" s="588">
        <v>0.22</v>
      </c>
      <c r="H6316" s="586">
        <v>5.2</v>
      </c>
      <c r="I6316" s="587">
        <f t="shared" si="295"/>
        <v>68577.600000000006</v>
      </c>
      <c r="J6316" s="589">
        <f t="shared" si="296"/>
        <v>0</v>
      </c>
    </row>
    <row r="6317" spans="1:10">
      <c r="A6317" s="584">
        <v>2016</v>
      </c>
      <c r="B6317" s="585" t="s">
        <v>1127</v>
      </c>
      <c r="C6317" s="585" t="s">
        <v>31</v>
      </c>
      <c r="D6317" s="586">
        <v>13225</v>
      </c>
      <c r="E6317" s="587">
        <v>17.88</v>
      </c>
      <c r="F6317" s="587">
        <f t="shared" si="294"/>
        <v>236463</v>
      </c>
      <c r="G6317" s="588">
        <v>0.2</v>
      </c>
      <c r="H6317" s="586">
        <v>5</v>
      </c>
      <c r="I6317" s="587">
        <f t="shared" si="295"/>
        <v>66125</v>
      </c>
      <c r="J6317" s="589">
        <f t="shared" si="296"/>
        <v>0</v>
      </c>
    </row>
    <row r="6318" spans="1:10">
      <c r="A6318" s="584">
        <v>2016</v>
      </c>
      <c r="B6318" s="585" t="s">
        <v>1127</v>
      </c>
      <c r="C6318" s="585" t="s">
        <v>31</v>
      </c>
      <c r="D6318" s="586">
        <v>239267</v>
      </c>
      <c r="E6318" s="587">
        <v>17.48</v>
      </c>
      <c r="F6318" s="587">
        <f t="shared" si="294"/>
        <v>4182387.16</v>
      </c>
      <c r="G6318" s="588">
        <v>0.2</v>
      </c>
      <c r="H6318" s="586">
        <v>4.7</v>
      </c>
      <c r="I6318" s="587">
        <f t="shared" si="295"/>
        <v>1124554.9000000001</v>
      </c>
      <c r="J6318" s="589">
        <f t="shared" si="296"/>
        <v>0</v>
      </c>
    </row>
    <row r="6319" spans="1:10">
      <c r="A6319" s="584">
        <v>2016</v>
      </c>
      <c r="B6319" s="585" t="s">
        <v>1127</v>
      </c>
      <c r="C6319" s="585" t="s">
        <v>31</v>
      </c>
      <c r="D6319" s="586">
        <v>78792</v>
      </c>
      <c r="E6319" s="587">
        <v>17.100000000000001</v>
      </c>
      <c r="F6319" s="587">
        <f t="shared" si="294"/>
        <v>1347343.2000000002</v>
      </c>
      <c r="G6319" s="588">
        <v>0.24</v>
      </c>
      <c r="H6319" s="586">
        <v>4.8</v>
      </c>
      <c r="I6319" s="587">
        <f t="shared" si="295"/>
        <v>378201.59999999998</v>
      </c>
      <c r="J6319" s="589">
        <f t="shared" si="296"/>
        <v>0</v>
      </c>
    </row>
    <row r="6320" spans="1:10">
      <c r="A6320" s="584">
        <v>2016</v>
      </c>
      <c r="B6320" s="585" t="s">
        <v>1127</v>
      </c>
      <c r="C6320" s="585" t="s">
        <v>31</v>
      </c>
      <c r="D6320" s="586">
        <v>476430</v>
      </c>
      <c r="E6320" s="587">
        <v>17.59</v>
      </c>
      <c r="F6320" s="587">
        <f t="shared" si="294"/>
        <v>8380403.7000000002</v>
      </c>
      <c r="G6320" s="588">
        <v>0.2</v>
      </c>
      <c r="H6320" s="586">
        <v>4.5</v>
      </c>
      <c r="I6320" s="587">
        <f t="shared" si="295"/>
        <v>2143935</v>
      </c>
      <c r="J6320" s="589">
        <f t="shared" si="296"/>
        <v>0</v>
      </c>
    </row>
    <row r="6321" spans="1:10">
      <c r="A6321" s="584">
        <v>2016</v>
      </c>
      <c r="B6321" s="585" t="s">
        <v>1127</v>
      </c>
      <c r="C6321" s="585" t="s">
        <v>31</v>
      </c>
      <c r="D6321" s="586">
        <v>47059</v>
      </c>
      <c r="E6321" s="587">
        <v>17.68</v>
      </c>
      <c r="F6321" s="587">
        <f t="shared" si="294"/>
        <v>832003.12</v>
      </c>
      <c r="G6321" s="588">
        <v>0.23</v>
      </c>
      <c r="H6321" s="586">
        <v>5.2</v>
      </c>
      <c r="I6321" s="587">
        <f t="shared" si="295"/>
        <v>244706.80000000002</v>
      </c>
      <c r="J6321" s="589">
        <f t="shared" si="296"/>
        <v>0</v>
      </c>
    </row>
    <row r="6322" spans="1:10">
      <c r="A6322" s="584">
        <v>2016</v>
      </c>
      <c r="B6322" s="585" t="s">
        <v>1127</v>
      </c>
      <c r="C6322" s="585" t="s">
        <v>31</v>
      </c>
      <c r="D6322" s="586">
        <v>15948</v>
      </c>
      <c r="E6322" s="587">
        <v>16.809999999999999</v>
      </c>
      <c r="F6322" s="587">
        <f t="shared" si="294"/>
        <v>268085.88</v>
      </c>
      <c r="G6322" s="588">
        <v>0.36</v>
      </c>
      <c r="H6322" s="586">
        <v>5.4</v>
      </c>
      <c r="I6322" s="587">
        <f t="shared" si="295"/>
        <v>86119.200000000012</v>
      </c>
      <c r="J6322" s="589">
        <f t="shared" si="296"/>
        <v>0</v>
      </c>
    </row>
    <row r="6323" spans="1:10">
      <c r="A6323" s="584">
        <v>2016</v>
      </c>
      <c r="B6323" s="585" t="s">
        <v>1127</v>
      </c>
      <c r="C6323" s="585" t="s">
        <v>31</v>
      </c>
      <c r="D6323" s="586">
        <v>47783</v>
      </c>
      <c r="E6323" s="587">
        <v>17.11</v>
      </c>
      <c r="F6323" s="587">
        <f t="shared" si="294"/>
        <v>817567.13</v>
      </c>
      <c r="G6323" s="588">
        <v>0.24</v>
      </c>
      <c r="H6323" s="586">
        <v>4.5999999999999996</v>
      </c>
      <c r="I6323" s="587">
        <f t="shared" si="295"/>
        <v>219801.8</v>
      </c>
      <c r="J6323" s="589">
        <f t="shared" si="296"/>
        <v>0</v>
      </c>
    </row>
    <row r="6324" spans="1:10">
      <c r="A6324" s="584">
        <v>2016</v>
      </c>
      <c r="B6324" s="585" t="s">
        <v>1127</v>
      </c>
      <c r="C6324" s="585" t="s">
        <v>31</v>
      </c>
      <c r="D6324" s="586">
        <v>47702</v>
      </c>
      <c r="E6324" s="587">
        <v>17.600000000000001</v>
      </c>
      <c r="F6324" s="587">
        <f t="shared" si="294"/>
        <v>839555.20000000007</v>
      </c>
      <c r="G6324" s="588">
        <v>0.19</v>
      </c>
      <c r="H6324" s="586">
        <v>4.3</v>
      </c>
      <c r="I6324" s="587">
        <f t="shared" si="295"/>
        <v>205118.6</v>
      </c>
      <c r="J6324" s="589">
        <f t="shared" si="296"/>
        <v>0</v>
      </c>
    </row>
    <row r="6325" spans="1:10">
      <c r="A6325" s="584">
        <v>2016</v>
      </c>
      <c r="B6325" s="585" t="s">
        <v>1127</v>
      </c>
      <c r="C6325" s="585" t="s">
        <v>31</v>
      </c>
      <c r="D6325" s="586">
        <v>31739</v>
      </c>
      <c r="E6325" s="587">
        <v>17.52</v>
      </c>
      <c r="F6325" s="587">
        <f t="shared" si="294"/>
        <v>556067.28</v>
      </c>
      <c r="G6325" s="588">
        <v>0.19</v>
      </c>
      <c r="H6325" s="586">
        <v>4.5999999999999996</v>
      </c>
      <c r="I6325" s="587">
        <f t="shared" si="295"/>
        <v>145999.4</v>
      </c>
      <c r="J6325" s="589">
        <f t="shared" si="296"/>
        <v>0</v>
      </c>
    </row>
    <row r="6326" spans="1:10">
      <c r="A6326" s="584">
        <v>2016</v>
      </c>
      <c r="B6326" s="585" t="s">
        <v>1131</v>
      </c>
      <c r="C6326" s="585" t="s">
        <v>31</v>
      </c>
      <c r="D6326" s="586">
        <v>80711</v>
      </c>
      <c r="E6326" s="587">
        <v>22.37</v>
      </c>
      <c r="F6326" s="587">
        <f t="shared" si="294"/>
        <v>1805505.07</v>
      </c>
      <c r="G6326" s="588">
        <v>3.08</v>
      </c>
      <c r="H6326" s="586">
        <v>8.9</v>
      </c>
      <c r="I6326" s="587">
        <f t="shared" si="295"/>
        <v>718327.9</v>
      </c>
      <c r="J6326" s="589">
        <f t="shared" si="296"/>
        <v>0</v>
      </c>
    </row>
    <row r="6327" spans="1:10">
      <c r="A6327" s="584">
        <v>2016</v>
      </c>
      <c r="B6327" s="585" t="s">
        <v>1127</v>
      </c>
      <c r="C6327" s="585" t="s">
        <v>31</v>
      </c>
      <c r="D6327" s="586">
        <v>95172</v>
      </c>
      <c r="E6327" s="587">
        <v>17.53</v>
      </c>
      <c r="F6327" s="587">
        <f t="shared" si="294"/>
        <v>1668365.1600000001</v>
      </c>
      <c r="G6327" s="588">
        <v>0.19</v>
      </c>
      <c r="H6327" s="586">
        <v>4.4000000000000004</v>
      </c>
      <c r="I6327" s="587">
        <f t="shared" si="295"/>
        <v>418756.80000000005</v>
      </c>
      <c r="J6327" s="589">
        <f t="shared" si="296"/>
        <v>0</v>
      </c>
    </row>
    <row r="6328" spans="1:10">
      <c r="A6328" s="584">
        <v>2016</v>
      </c>
      <c r="B6328" s="585" t="s">
        <v>1127</v>
      </c>
      <c r="C6328" s="585" t="s">
        <v>31</v>
      </c>
      <c r="D6328" s="586">
        <v>79538</v>
      </c>
      <c r="E6328" s="587">
        <v>17.61</v>
      </c>
      <c r="F6328" s="587">
        <f t="shared" si="294"/>
        <v>1400664.18</v>
      </c>
      <c r="G6328" s="588">
        <v>0.19</v>
      </c>
      <c r="H6328" s="586">
        <v>4.3</v>
      </c>
      <c r="I6328" s="587">
        <f t="shared" si="295"/>
        <v>342013.39999999997</v>
      </c>
      <c r="J6328" s="589">
        <f t="shared" si="296"/>
        <v>0</v>
      </c>
    </row>
    <row r="6329" spans="1:10">
      <c r="A6329" s="584">
        <v>2016</v>
      </c>
      <c r="B6329" s="585" t="s">
        <v>1127</v>
      </c>
      <c r="C6329" s="585" t="s">
        <v>31</v>
      </c>
      <c r="D6329" s="586">
        <v>409674</v>
      </c>
      <c r="E6329" s="587">
        <v>17.5</v>
      </c>
      <c r="F6329" s="587">
        <f t="shared" si="294"/>
        <v>7169295</v>
      </c>
      <c r="G6329" s="588">
        <v>0.2</v>
      </c>
      <c r="H6329" s="586">
        <v>4.5</v>
      </c>
      <c r="I6329" s="587">
        <f t="shared" si="295"/>
        <v>1843533</v>
      </c>
      <c r="J6329" s="589">
        <f t="shared" si="296"/>
        <v>0</v>
      </c>
    </row>
    <row r="6330" spans="1:10">
      <c r="A6330" s="584">
        <v>2016</v>
      </c>
      <c r="B6330" s="585" t="s">
        <v>1127</v>
      </c>
      <c r="C6330" s="585" t="s">
        <v>31</v>
      </c>
      <c r="D6330" s="586">
        <v>419947</v>
      </c>
      <c r="E6330" s="587">
        <v>17.600000000000001</v>
      </c>
      <c r="F6330" s="587">
        <f t="shared" si="294"/>
        <v>7391067.2000000002</v>
      </c>
      <c r="G6330" s="588">
        <v>0.2</v>
      </c>
      <c r="H6330" s="586">
        <v>4.5</v>
      </c>
      <c r="I6330" s="587">
        <f t="shared" si="295"/>
        <v>1889761.5</v>
      </c>
      <c r="J6330" s="589">
        <f t="shared" si="296"/>
        <v>0</v>
      </c>
    </row>
    <row r="6331" spans="1:10">
      <c r="A6331" s="584">
        <v>2016</v>
      </c>
      <c r="B6331" s="585" t="s">
        <v>1127</v>
      </c>
      <c r="C6331" s="585" t="s">
        <v>31</v>
      </c>
      <c r="D6331" s="586">
        <v>44521</v>
      </c>
      <c r="E6331" s="587">
        <v>18.05</v>
      </c>
      <c r="F6331" s="587">
        <f t="shared" si="294"/>
        <v>803604.05</v>
      </c>
      <c r="G6331" s="588">
        <v>0.22</v>
      </c>
      <c r="H6331" s="586">
        <v>4.5</v>
      </c>
      <c r="I6331" s="587">
        <f t="shared" si="295"/>
        <v>200344.5</v>
      </c>
      <c r="J6331" s="589">
        <f t="shared" si="296"/>
        <v>0</v>
      </c>
    </row>
    <row r="6332" spans="1:10">
      <c r="A6332" s="584">
        <v>2016</v>
      </c>
      <c r="B6332" s="585" t="s">
        <v>1127</v>
      </c>
      <c r="C6332" s="585" t="s">
        <v>31</v>
      </c>
      <c r="D6332" s="586">
        <v>44146</v>
      </c>
      <c r="E6332" s="587">
        <v>17.303999999999998</v>
      </c>
      <c r="F6332" s="587">
        <f t="shared" si="294"/>
        <v>763902.38399999996</v>
      </c>
      <c r="G6332" s="588">
        <v>0.23</v>
      </c>
      <c r="H6332" s="586">
        <v>4.3</v>
      </c>
      <c r="I6332" s="587">
        <f t="shared" si="295"/>
        <v>189827.8</v>
      </c>
      <c r="J6332" s="589">
        <f t="shared" si="296"/>
        <v>0</v>
      </c>
    </row>
    <row r="6333" spans="1:10">
      <c r="A6333" s="584">
        <v>2016</v>
      </c>
      <c r="B6333" s="585" t="s">
        <v>1127</v>
      </c>
      <c r="C6333" s="585" t="s">
        <v>31</v>
      </c>
      <c r="D6333" s="586">
        <v>95090</v>
      </c>
      <c r="E6333" s="587">
        <v>16.829999999999998</v>
      </c>
      <c r="F6333" s="587">
        <f t="shared" si="294"/>
        <v>1600364.7</v>
      </c>
      <c r="G6333" s="588">
        <v>0.36</v>
      </c>
      <c r="H6333" s="586">
        <v>5.6</v>
      </c>
      <c r="I6333" s="587">
        <f t="shared" si="295"/>
        <v>532504</v>
      </c>
      <c r="J6333" s="589">
        <f t="shared" si="296"/>
        <v>0</v>
      </c>
    </row>
    <row r="6334" spans="1:10">
      <c r="A6334" s="584">
        <v>2016</v>
      </c>
      <c r="B6334" s="585" t="s">
        <v>1131</v>
      </c>
      <c r="C6334" s="585" t="s">
        <v>31</v>
      </c>
      <c r="D6334" s="586">
        <v>9894</v>
      </c>
      <c r="E6334" s="587">
        <v>25.8</v>
      </c>
      <c r="F6334" s="587">
        <f t="shared" si="294"/>
        <v>255265.2</v>
      </c>
      <c r="G6334" s="588">
        <v>2.83</v>
      </c>
      <c r="H6334" s="586">
        <v>9.1</v>
      </c>
      <c r="I6334" s="587">
        <f t="shared" si="295"/>
        <v>90035.4</v>
      </c>
      <c r="J6334" s="589">
        <f t="shared" si="296"/>
        <v>0</v>
      </c>
    </row>
    <row r="6335" spans="1:10">
      <c r="A6335" s="584">
        <v>2016</v>
      </c>
      <c r="B6335" s="585" t="s">
        <v>1131</v>
      </c>
      <c r="C6335" s="585" t="s">
        <v>31</v>
      </c>
      <c r="D6335" s="586">
        <v>9945</v>
      </c>
      <c r="E6335" s="587">
        <v>25.9</v>
      </c>
      <c r="F6335" s="587">
        <f t="shared" si="294"/>
        <v>257575.5</v>
      </c>
      <c r="G6335" s="588">
        <v>2.87</v>
      </c>
      <c r="H6335" s="586">
        <v>8</v>
      </c>
      <c r="I6335" s="587">
        <f t="shared" si="295"/>
        <v>79560</v>
      </c>
      <c r="J6335" s="589">
        <f t="shared" si="296"/>
        <v>0</v>
      </c>
    </row>
    <row r="6336" spans="1:10">
      <c r="A6336" s="584">
        <v>2016</v>
      </c>
      <c r="B6336" s="585" t="s">
        <v>1131</v>
      </c>
      <c r="C6336" s="585" t="s">
        <v>31</v>
      </c>
      <c r="D6336" s="586">
        <v>9035</v>
      </c>
      <c r="E6336" s="587">
        <v>26</v>
      </c>
      <c r="F6336" s="587">
        <f t="shared" si="294"/>
        <v>234910</v>
      </c>
      <c r="G6336" s="588">
        <v>2.37</v>
      </c>
      <c r="H6336" s="586">
        <v>7.7</v>
      </c>
      <c r="I6336" s="587">
        <f t="shared" si="295"/>
        <v>69569.5</v>
      </c>
      <c r="J6336" s="589">
        <f t="shared" si="296"/>
        <v>0</v>
      </c>
    </row>
    <row r="6337" spans="1:10">
      <c r="A6337" s="584">
        <v>2016</v>
      </c>
      <c r="B6337" s="585" t="s">
        <v>1131</v>
      </c>
      <c r="C6337" s="585" t="s">
        <v>31</v>
      </c>
      <c r="D6337" s="586">
        <v>9485</v>
      </c>
      <c r="E6337" s="587">
        <v>25.962</v>
      </c>
      <c r="F6337" s="587">
        <f t="shared" si="294"/>
        <v>246249.57</v>
      </c>
      <c r="G6337" s="588">
        <v>2.2599999999999998</v>
      </c>
      <c r="H6337" s="586">
        <v>7.8</v>
      </c>
      <c r="I6337" s="587">
        <f t="shared" si="295"/>
        <v>73983</v>
      </c>
      <c r="J6337" s="589">
        <f t="shared" si="296"/>
        <v>0</v>
      </c>
    </row>
    <row r="6338" spans="1:10">
      <c r="A6338" s="584">
        <v>2016</v>
      </c>
      <c r="B6338" s="585" t="s">
        <v>1131</v>
      </c>
      <c r="C6338" s="585" t="s">
        <v>31</v>
      </c>
      <c r="D6338" s="586">
        <v>10348</v>
      </c>
      <c r="E6338" s="587">
        <v>25.454000000000001</v>
      </c>
      <c r="F6338" s="587">
        <f t="shared" si="294"/>
        <v>263397.99200000003</v>
      </c>
      <c r="G6338" s="588">
        <v>2.27</v>
      </c>
      <c r="H6338" s="586">
        <v>8.8000000000000007</v>
      </c>
      <c r="I6338" s="587">
        <f t="shared" si="295"/>
        <v>91062.400000000009</v>
      </c>
      <c r="J6338" s="589">
        <f t="shared" si="296"/>
        <v>0</v>
      </c>
    </row>
    <row r="6339" spans="1:10">
      <c r="A6339" s="584">
        <v>2016</v>
      </c>
      <c r="B6339" s="585" t="s">
        <v>1127</v>
      </c>
      <c r="C6339" s="585" t="s">
        <v>31</v>
      </c>
      <c r="D6339" s="586">
        <v>224604</v>
      </c>
      <c r="E6339" s="587">
        <v>17.576000000000001</v>
      </c>
      <c r="F6339" s="587">
        <f t="shared" ref="F6339:F6402" si="297">E6339*D6339</f>
        <v>3947639.9040000001</v>
      </c>
      <c r="G6339" s="588">
        <v>0.8</v>
      </c>
      <c r="H6339" s="586">
        <v>21.8</v>
      </c>
      <c r="I6339" s="587">
        <f t="shared" ref="I6339:I6402" si="298">H6339*D6339</f>
        <v>4896367.2</v>
      </c>
      <c r="J6339" s="589">
        <f t="shared" ref="J6339:J6402" si="299">IF(B6339="LIG",1,0)</f>
        <v>0</v>
      </c>
    </row>
    <row r="6340" spans="1:10">
      <c r="A6340" s="584">
        <v>2016</v>
      </c>
      <c r="B6340" s="585" t="s">
        <v>1131</v>
      </c>
      <c r="C6340" s="585" t="s">
        <v>31</v>
      </c>
      <c r="D6340" s="586">
        <v>556885</v>
      </c>
      <c r="E6340" s="587">
        <v>19.423999999999999</v>
      </c>
      <c r="F6340" s="587">
        <f t="shared" si="297"/>
        <v>10816934.24</v>
      </c>
      <c r="G6340" s="588">
        <v>0.73</v>
      </c>
      <c r="H6340" s="586">
        <v>22.9</v>
      </c>
      <c r="I6340" s="587">
        <f t="shared" si="298"/>
        <v>12752666.5</v>
      </c>
      <c r="J6340" s="589">
        <f t="shared" si="299"/>
        <v>0</v>
      </c>
    </row>
    <row r="6341" spans="1:10">
      <c r="A6341" s="584">
        <v>2016</v>
      </c>
      <c r="B6341" s="585" t="s">
        <v>1131</v>
      </c>
      <c r="C6341" s="585" t="s">
        <v>31</v>
      </c>
      <c r="D6341" s="586">
        <v>13412</v>
      </c>
      <c r="E6341" s="587">
        <v>26.334</v>
      </c>
      <c r="F6341" s="587">
        <f t="shared" si="297"/>
        <v>353191.60800000001</v>
      </c>
      <c r="G6341" s="588">
        <v>3.36</v>
      </c>
      <c r="H6341" s="586">
        <v>7.6</v>
      </c>
      <c r="I6341" s="587">
        <f t="shared" si="298"/>
        <v>101931.2</v>
      </c>
      <c r="J6341" s="589">
        <f t="shared" si="299"/>
        <v>0</v>
      </c>
    </row>
    <row r="6342" spans="1:10">
      <c r="A6342" s="584">
        <v>2016</v>
      </c>
      <c r="B6342" s="585" t="s">
        <v>1131</v>
      </c>
      <c r="C6342" s="585" t="s">
        <v>31</v>
      </c>
      <c r="D6342" s="586">
        <v>10765</v>
      </c>
      <c r="E6342" s="587">
        <v>25.265999999999998</v>
      </c>
      <c r="F6342" s="587">
        <f t="shared" si="297"/>
        <v>271988.49</v>
      </c>
      <c r="G6342" s="588">
        <v>0.66</v>
      </c>
      <c r="H6342" s="586">
        <v>9.5</v>
      </c>
      <c r="I6342" s="587">
        <f t="shared" si="298"/>
        <v>102267.5</v>
      </c>
      <c r="J6342" s="589">
        <f t="shared" si="299"/>
        <v>0</v>
      </c>
    </row>
    <row r="6343" spans="1:10">
      <c r="A6343" s="584">
        <v>2016</v>
      </c>
      <c r="B6343" s="585" t="s">
        <v>1131</v>
      </c>
      <c r="C6343" s="585" t="s">
        <v>31</v>
      </c>
      <c r="D6343" s="586">
        <v>23264</v>
      </c>
      <c r="E6343" s="587">
        <v>23.762</v>
      </c>
      <c r="F6343" s="587">
        <f t="shared" si="297"/>
        <v>552799.16800000006</v>
      </c>
      <c r="G6343" s="588">
        <v>0.78</v>
      </c>
      <c r="H6343" s="586">
        <v>14.4</v>
      </c>
      <c r="I6343" s="587">
        <f t="shared" si="298"/>
        <v>335001.60000000003</v>
      </c>
      <c r="J6343" s="589">
        <f t="shared" si="299"/>
        <v>0</v>
      </c>
    </row>
    <row r="6344" spans="1:10">
      <c r="A6344" s="584">
        <v>2016</v>
      </c>
      <c r="B6344" s="585" t="s">
        <v>1131</v>
      </c>
      <c r="C6344" s="585" t="s">
        <v>31</v>
      </c>
      <c r="D6344" s="586">
        <v>23476</v>
      </c>
      <c r="E6344" s="587">
        <v>25.923999999999999</v>
      </c>
      <c r="F6344" s="587">
        <f t="shared" si="297"/>
        <v>608591.82400000002</v>
      </c>
      <c r="G6344" s="588">
        <v>2.77</v>
      </c>
      <c r="H6344" s="586">
        <v>7.9</v>
      </c>
      <c r="I6344" s="587">
        <f t="shared" si="298"/>
        <v>185460.4</v>
      </c>
      <c r="J6344" s="589">
        <f t="shared" si="299"/>
        <v>0</v>
      </c>
    </row>
    <row r="6345" spans="1:10">
      <c r="A6345" s="584">
        <v>2016</v>
      </c>
      <c r="B6345" s="585" t="s">
        <v>1131</v>
      </c>
      <c r="C6345" s="585" t="s">
        <v>31</v>
      </c>
      <c r="D6345" s="586">
        <v>82032</v>
      </c>
      <c r="E6345" s="587">
        <v>25.847999999999999</v>
      </c>
      <c r="F6345" s="587">
        <f t="shared" si="297"/>
        <v>2120363.1359999999</v>
      </c>
      <c r="G6345" s="588">
        <v>2.83</v>
      </c>
      <c r="H6345" s="586">
        <v>7.8</v>
      </c>
      <c r="I6345" s="587">
        <f t="shared" si="298"/>
        <v>639849.6</v>
      </c>
      <c r="J6345" s="589">
        <f t="shared" si="299"/>
        <v>0</v>
      </c>
    </row>
    <row r="6346" spans="1:10">
      <c r="A6346" s="584">
        <v>2016</v>
      </c>
      <c r="B6346" s="585" t="s">
        <v>1131</v>
      </c>
      <c r="C6346" s="585" t="s">
        <v>31</v>
      </c>
      <c r="D6346" s="586">
        <v>76469</v>
      </c>
      <c r="E6346" s="587">
        <v>25.213999999999999</v>
      </c>
      <c r="F6346" s="587">
        <f t="shared" si="297"/>
        <v>1928089.3659999999</v>
      </c>
      <c r="G6346" s="588">
        <v>1.54</v>
      </c>
      <c r="H6346" s="586">
        <v>7.1</v>
      </c>
      <c r="I6346" s="587">
        <f t="shared" si="298"/>
        <v>542929.9</v>
      </c>
      <c r="J6346" s="589">
        <f t="shared" si="299"/>
        <v>0</v>
      </c>
    </row>
    <row r="6347" spans="1:10">
      <c r="A6347" s="584">
        <v>2016</v>
      </c>
      <c r="B6347" s="585" t="s">
        <v>1131</v>
      </c>
      <c r="C6347" s="585" t="s">
        <v>31</v>
      </c>
      <c r="D6347" s="586">
        <v>58095</v>
      </c>
      <c r="E6347" s="587">
        <v>23.86</v>
      </c>
      <c r="F6347" s="587">
        <f t="shared" si="297"/>
        <v>1386146.7</v>
      </c>
      <c r="G6347" s="588">
        <v>0.82</v>
      </c>
      <c r="H6347" s="586">
        <v>14</v>
      </c>
      <c r="I6347" s="587">
        <f t="shared" si="298"/>
        <v>813330</v>
      </c>
      <c r="J6347" s="589">
        <f t="shared" si="299"/>
        <v>0</v>
      </c>
    </row>
    <row r="6348" spans="1:10">
      <c r="A6348" s="584">
        <v>2016</v>
      </c>
      <c r="B6348" s="585" t="s">
        <v>1131</v>
      </c>
      <c r="C6348" s="585" t="s">
        <v>31</v>
      </c>
      <c r="D6348" s="586">
        <v>93717</v>
      </c>
      <c r="E6348" s="587">
        <v>25.797999999999998</v>
      </c>
      <c r="F6348" s="587">
        <f t="shared" si="297"/>
        <v>2417711.1659999997</v>
      </c>
      <c r="G6348" s="588">
        <v>2.82</v>
      </c>
      <c r="H6348" s="586">
        <v>7.8</v>
      </c>
      <c r="I6348" s="587">
        <f t="shared" si="298"/>
        <v>730992.6</v>
      </c>
      <c r="J6348" s="589">
        <f t="shared" si="299"/>
        <v>0</v>
      </c>
    </row>
    <row r="6349" spans="1:10">
      <c r="A6349" s="584">
        <v>2016</v>
      </c>
      <c r="B6349" s="585" t="s">
        <v>1131</v>
      </c>
      <c r="C6349" s="585" t="s">
        <v>31</v>
      </c>
      <c r="D6349" s="586">
        <v>93944</v>
      </c>
      <c r="E6349" s="587">
        <v>25.893999999999998</v>
      </c>
      <c r="F6349" s="587">
        <f t="shared" si="297"/>
        <v>2432585.9359999998</v>
      </c>
      <c r="G6349" s="588">
        <v>2.88</v>
      </c>
      <c r="H6349" s="586">
        <v>7.8</v>
      </c>
      <c r="I6349" s="587">
        <f t="shared" si="298"/>
        <v>732763.2</v>
      </c>
      <c r="J6349" s="589">
        <f t="shared" si="299"/>
        <v>0</v>
      </c>
    </row>
    <row r="6350" spans="1:10">
      <c r="A6350" s="584">
        <v>2016</v>
      </c>
      <c r="B6350" s="585" t="s">
        <v>1131</v>
      </c>
      <c r="C6350" s="585" t="s">
        <v>31</v>
      </c>
      <c r="D6350" s="586">
        <v>9962</v>
      </c>
      <c r="E6350" s="587">
        <v>27.754000000000001</v>
      </c>
      <c r="F6350" s="587">
        <f t="shared" si="297"/>
        <v>276485.348</v>
      </c>
      <c r="G6350" s="588">
        <v>0.68</v>
      </c>
      <c r="H6350" s="586">
        <v>5.3</v>
      </c>
      <c r="I6350" s="587">
        <f t="shared" si="298"/>
        <v>52798.6</v>
      </c>
      <c r="J6350" s="589">
        <f t="shared" si="299"/>
        <v>0</v>
      </c>
    </row>
    <row r="6351" spans="1:10">
      <c r="A6351" s="584">
        <v>2016</v>
      </c>
      <c r="B6351" s="585" t="s">
        <v>1131</v>
      </c>
      <c r="C6351" s="585" t="s">
        <v>31</v>
      </c>
      <c r="D6351" s="586">
        <v>20888</v>
      </c>
      <c r="E6351" s="587">
        <v>24.34</v>
      </c>
      <c r="F6351" s="587">
        <f t="shared" si="297"/>
        <v>508413.92</v>
      </c>
      <c r="G6351" s="588">
        <v>0.67</v>
      </c>
      <c r="H6351" s="586">
        <v>11.4</v>
      </c>
      <c r="I6351" s="587">
        <f t="shared" si="298"/>
        <v>238123.2</v>
      </c>
      <c r="J6351" s="589">
        <f t="shared" si="299"/>
        <v>0</v>
      </c>
    </row>
    <row r="6352" spans="1:10">
      <c r="A6352" s="584">
        <v>2016</v>
      </c>
      <c r="B6352" s="585" t="s">
        <v>1131</v>
      </c>
      <c r="C6352" s="585" t="s">
        <v>31</v>
      </c>
      <c r="D6352" s="586">
        <v>12842</v>
      </c>
      <c r="E6352" s="587">
        <v>23.776</v>
      </c>
      <c r="F6352" s="587">
        <f t="shared" si="297"/>
        <v>305331.39199999999</v>
      </c>
      <c r="G6352" s="588">
        <v>2.5</v>
      </c>
      <c r="H6352" s="586">
        <v>8.6</v>
      </c>
      <c r="I6352" s="587">
        <f t="shared" si="298"/>
        <v>110441.2</v>
      </c>
      <c r="J6352" s="589">
        <f t="shared" si="299"/>
        <v>0</v>
      </c>
    </row>
    <row r="6353" spans="1:10">
      <c r="A6353" s="584">
        <v>2016</v>
      </c>
      <c r="B6353" s="585" t="s">
        <v>1131</v>
      </c>
      <c r="C6353" s="585" t="s">
        <v>31</v>
      </c>
      <c r="D6353" s="586">
        <v>12835</v>
      </c>
      <c r="E6353" s="587">
        <v>23.738</v>
      </c>
      <c r="F6353" s="587">
        <f t="shared" si="297"/>
        <v>304677.23</v>
      </c>
      <c r="G6353" s="588">
        <v>1.06</v>
      </c>
      <c r="H6353" s="586">
        <v>11.9</v>
      </c>
      <c r="I6353" s="587">
        <f t="shared" si="298"/>
        <v>152736.5</v>
      </c>
      <c r="J6353" s="589">
        <f t="shared" si="299"/>
        <v>0</v>
      </c>
    </row>
    <row r="6354" spans="1:10">
      <c r="A6354" s="584">
        <v>2016</v>
      </c>
      <c r="B6354" s="585" t="s">
        <v>1131</v>
      </c>
      <c r="C6354" s="585" t="s">
        <v>31</v>
      </c>
      <c r="D6354" s="586">
        <v>25031</v>
      </c>
      <c r="E6354" s="587">
        <v>24.638000000000002</v>
      </c>
      <c r="F6354" s="587">
        <f t="shared" si="297"/>
        <v>616713.77800000005</v>
      </c>
      <c r="G6354" s="588">
        <v>0.84</v>
      </c>
      <c r="H6354" s="586">
        <v>10.9</v>
      </c>
      <c r="I6354" s="587">
        <f t="shared" si="298"/>
        <v>272837.90000000002</v>
      </c>
      <c r="J6354" s="589">
        <f t="shared" si="299"/>
        <v>0</v>
      </c>
    </row>
    <row r="6355" spans="1:10">
      <c r="A6355" s="584">
        <v>2016</v>
      </c>
      <c r="B6355" s="585" t="s">
        <v>1131</v>
      </c>
      <c r="C6355" s="585" t="s">
        <v>31</v>
      </c>
      <c r="D6355" s="586">
        <v>12558</v>
      </c>
      <c r="E6355" s="587">
        <v>23.934000000000001</v>
      </c>
      <c r="F6355" s="587">
        <f t="shared" si="297"/>
        <v>300563.17200000002</v>
      </c>
      <c r="G6355" s="588">
        <v>0.77</v>
      </c>
      <c r="H6355" s="586">
        <v>12.8</v>
      </c>
      <c r="I6355" s="587">
        <f t="shared" si="298"/>
        <v>160742.40000000002</v>
      </c>
      <c r="J6355" s="589">
        <f t="shared" si="299"/>
        <v>0</v>
      </c>
    </row>
    <row r="6356" spans="1:10">
      <c r="A6356" s="584">
        <v>2016</v>
      </c>
      <c r="B6356" s="585" t="s">
        <v>1131</v>
      </c>
      <c r="C6356" s="585" t="s">
        <v>31</v>
      </c>
      <c r="D6356" s="586">
        <v>51979</v>
      </c>
      <c r="E6356" s="587">
        <v>23.288</v>
      </c>
      <c r="F6356" s="587">
        <f t="shared" si="297"/>
        <v>1210486.952</v>
      </c>
      <c r="G6356" s="588">
        <v>2.33</v>
      </c>
      <c r="H6356" s="586">
        <v>8.6</v>
      </c>
      <c r="I6356" s="587">
        <f t="shared" si="298"/>
        <v>447019.39999999997</v>
      </c>
      <c r="J6356" s="589">
        <f t="shared" si="299"/>
        <v>0</v>
      </c>
    </row>
    <row r="6357" spans="1:10">
      <c r="A6357" s="584">
        <v>2016</v>
      </c>
      <c r="B6357" s="585" t="s">
        <v>1131</v>
      </c>
      <c r="C6357" s="585" t="s">
        <v>31</v>
      </c>
      <c r="D6357" s="586">
        <v>61831</v>
      </c>
      <c r="E6357" s="587">
        <v>23.468</v>
      </c>
      <c r="F6357" s="587">
        <f t="shared" si="297"/>
        <v>1451049.9080000001</v>
      </c>
      <c r="G6357" s="588">
        <v>2.93</v>
      </c>
      <c r="H6357" s="586">
        <v>8.4</v>
      </c>
      <c r="I6357" s="587">
        <f t="shared" si="298"/>
        <v>519380.4</v>
      </c>
      <c r="J6357" s="589">
        <f t="shared" si="299"/>
        <v>0</v>
      </c>
    </row>
    <row r="6358" spans="1:10">
      <c r="A6358" s="584">
        <v>2016</v>
      </c>
      <c r="B6358" s="585" t="s">
        <v>1131</v>
      </c>
      <c r="C6358" s="585" t="s">
        <v>31</v>
      </c>
      <c r="D6358" s="586">
        <v>10820</v>
      </c>
      <c r="E6358" s="587">
        <v>24.158000000000001</v>
      </c>
      <c r="F6358" s="587">
        <f t="shared" si="297"/>
        <v>261389.56000000003</v>
      </c>
      <c r="G6358" s="588">
        <v>0.67</v>
      </c>
      <c r="H6358" s="586">
        <v>11.8</v>
      </c>
      <c r="I6358" s="587">
        <f t="shared" si="298"/>
        <v>127676.00000000001</v>
      </c>
      <c r="J6358" s="589">
        <f t="shared" si="299"/>
        <v>0</v>
      </c>
    </row>
    <row r="6359" spans="1:10">
      <c r="A6359" s="584">
        <v>2016</v>
      </c>
      <c r="B6359" s="585" t="s">
        <v>1131</v>
      </c>
      <c r="C6359" s="585" t="s">
        <v>31</v>
      </c>
      <c r="D6359" s="586">
        <v>22889</v>
      </c>
      <c r="E6359" s="587">
        <v>24.635999999999999</v>
      </c>
      <c r="F6359" s="587">
        <f t="shared" si="297"/>
        <v>563893.40399999998</v>
      </c>
      <c r="G6359" s="588">
        <v>0.72</v>
      </c>
      <c r="H6359" s="586">
        <v>9.9</v>
      </c>
      <c r="I6359" s="587">
        <f t="shared" si="298"/>
        <v>226601.1</v>
      </c>
      <c r="J6359" s="589">
        <f t="shared" si="299"/>
        <v>0</v>
      </c>
    </row>
    <row r="6360" spans="1:10">
      <c r="A6360" s="584">
        <v>2016</v>
      </c>
      <c r="B6360" s="585" t="s">
        <v>1131</v>
      </c>
      <c r="C6360" s="585" t="s">
        <v>31</v>
      </c>
      <c r="D6360" s="586">
        <v>36381</v>
      </c>
      <c r="E6360" s="587">
        <v>25.648</v>
      </c>
      <c r="F6360" s="587">
        <f t="shared" si="297"/>
        <v>933099.88800000004</v>
      </c>
      <c r="G6360" s="588">
        <v>0.78</v>
      </c>
      <c r="H6360" s="586">
        <v>7.9</v>
      </c>
      <c r="I6360" s="587">
        <f t="shared" si="298"/>
        <v>287409.90000000002</v>
      </c>
      <c r="J6360" s="589">
        <f t="shared" si="299"/>
        <v>0</v>
      </c>
    </row>
    <row r="6361" spans="1:10">
      <c r="A6361" s="584">
        <v>2016</v>
      </c>
      <c r="B6361" s="585" t="s">
        <v>1131</v>
      </c>
      <c r="C6361" s="585" t="s">
        <v>31</v>
      </c>
      <c r="D6361" s="586">
        <v>35856</v>
      </c>
      <c r="E6361" s="587">
        <v>25.966000000000001</v>
      </c>
      <c r="F6361" s="587">
        <f t="shared" si="297"/>
        <v>931036.89600000007</v>
      </c>
      <c r="G6361" s="588">
        <v>2.77</v>
      </c>
      <c r="H6361" s="586">
        <v>8.1999999999999993</v>
      </c>
      <c r="I6361" s="587">
        <f t="shared" si="298"/>
        <v>294019.19999999995</v>
      </c>
      <c r="J6361" s="589">
        <f t="shared" si="299"/>
        <v>0</v>
      </c>
    </row>
    <row r="6362" spans="1:10">
      <c r="A6362" s="584">
        <v>2016</v>
      </c>
      <c r="B6362" s="585" t="s">
        <v>1131</v>
      </c>
      <c r="C6362" s="585" t="s">
        <v>31</v>
      </c>
      <c r="D6362" s="586">
        <v>11927</v>
      </c>
      <c r="E6362" s="587">
        <v>25.925999999999998</v>
      </c>
      <c r="F6362" s="587">
        <f t="shared" si="297"/>
        <v>309219.402</v>
      </c>
      <c r="G6362" s="588">
        <v>2.8</v>
      </c>
      <c r="H6362" s="586">
        <v>7.8</v>
      </c>
      <c r="I6362" s="587">
        <f t="shared" si="298"/>
        <v>93030.599999999991</v>
      </c>
      <c r="J6362" s="589">
        <f t="shared" si="299"/>
        <v>0</v>
      </c>
    </row>
    <row r="6363" spans="1:10">
      <c r="A6363" s="584">
        <v>2016</v>
      </c>
      <c r="B6363" s="585" t="s">
        <v>1131</v>
      </c>
      <c r="C6363" s="585" t="s">
        <v>31</v>
      </c>
      <c r="D6363" s="586">
        <v>48500</v>
      </c>
      <c r="E6363" s="587">
        <v>25.091999999999999</v>
      </c>
      <c r="F6363" s="587">
        <f t="shared" si="297"/>
        <v>1216962</v>
      </c>
      <c r="G6363" s="588">
        <v>2.72</v>
      </c>
      <c r="H6363" s="586">
        <v>9.1999999999999993</v>
      </c>
      <c r="I6363" s="587">
        <f t="shared" si="298"/>
        <v>446199.99999999994</v>
      </c>
      <c r="J6363" s="589">
        <f t="shared" si="299"/>
        <v>0</v>
      </c>
    </row>
    <row r="6364" spans="1:10">
      <c r="A6364" s="584">
        <v>2016</v>
      </c>
      <c r="B6364" s="585" t="s">
        <v>1131</v>
      </c>
      <c r="C6364" s="585" t="s">
        <v>31</v>
      </c>
      <c r="D6364" s="586">
        <v>24101</v>
      </c>
      <c r="E6364" s="587">
        <v>25.378</v>
      </c>
      <c r="F6364" s="587">
        <f t="shared" si="297"/>
        <v>611635.17799999996</v>
      </c>
      <c r="G6364" s="588">
        <v>2.76</v>
      </c>
      <c r="H6364" s="586">
        <v>8</v>
      </c>
      <c r="I6364" s="587">
        <f t="shared" si="298"/>
        <v>192808</v>
      </c>
      <c r="J6364" s="589">
        <f t="shared" si="299"/>
        <v>0</v>
      </c>
    </row>
    <row r="6365" spans="1:10">
      <c r="A6365" s="584">
        <v>2016</v>
      </c>
      <c r="B6365" s="585" t="s">
        <v>1131</v>
      </c>
      <c r="C6365" s="585" t="s">
        <v>31</v>
      </c>
      <c r="D6365" s="586">
        <v>80318</v>
      </c>
      <c r="E6365" s="587">
        <v>24.16</v>
      </c>
      <c r="F6365" s="587">
        <f t="shared" si="297"/>
        <v>1940482.8800000001</v>
      </c>
      <c r="G6365" s="588">
        <v>0.68</v>
      </c>
      <c r="H6365" s="586">
        <v>12.7</v>
      </c>
      <c r="I6365" s="587">
        <f t="shared" si="298"/>
        <v>1020038.6</v>
      </c>
      <c r="J6365" s="589">
        <f t="shared" si="299"/>
        <v>0</v>
      </c>
    </row>
    <row r="6366" spans="1:10">
      <c r="A6366" s="584">
        <v>2016</v>
      </c>
      <c r="B6366" s="585" t="s">
        <v>1131</v>
      </c>
      <c r="C6366" s="585" t="s">
        <v>31</v>
      </c>
      <c r="D6366" s="586">
        <v>11191</v>
      </c>
      <c r="E6366" s="587">
        <v>24.474</v>
      </c>
      <c r="F6366" s="587">
        <f t="shared" si="297"/>
        <v>273888.53399999999</v>
      </c>
      <c r="G6366" s="588">
        <v>0.67</v>
      </c>
      <c r="H6366" s="586">
        <v>11.3</v>
      </c>
      <c r="I6366" s="587">
        <f t="shared" si="298"/>
        <v>126458.3</v>
      </c>
      <c r="J6366" s="589">
        <f t="shared" si="299"/>
        <v>0</v>
      </c>
    </row>
    <row r="6367" spans="1:10">
      <c r="A6367" s="584">
        <v>2016</v>
      </c>
      <c r="B6367" s="585" t="s">
        <v>1133</v>
      </c>
      <c r="C6367" s="585" t="s">
        <v>31</v>
      </c>
      <c r="D6367" s="586">
        <v>284203</v>
      </c>
      <c r="E6367" s="587">
        <v>13.444000000000001</v>
      </c>
      <c r="F6367" s="587">
        <f t="shared" si="297"/>
        <v>3820825.1320000002</v>
      </c>
      <c r="G6367" s="588">
        <v>0.97</v>
      </c>
      <c r="H6367" s="586">
        <v>9.6</v>
      </c>
      <c r="I6367" s="587">
        <f t="shared" si="298"/>
        <v>2728348.8</v>
      </c>
      <c r="J6367" s="589">
        <f t="shared" si="299"/>
        <v>1</v>
      </c>
    </row>
    <row r="6368" spans="1:10">
      <c r="A6368" s="584">
        <v>2016</v>
      </c>
      <c r="B6368" s="585" t="s">
        <v>1127</v>
      </c>
      <c r="C6368" s="585" t="s">
        <v>31</v>
      </c>
      <c r="D6368" s="586">
        <v>10346</v>
      </c>
      <c r="E6368" s="587">
        <v>16.206</v>
      </c>
      <c r="F6368" s="587">
        <f t="shared" si="297"/>
        <v>167667.27599999998</v>
      </c>
      <c r="G6368" s="588">
        <v>0.41</v>
      </c>
      <c r="H6368" s="586">
        <v>5.0999999999999996</v>
      </c>
      <c r="I6368" s="587">
        <f t="shared" si="298"/>
        <v>52764.6</v>
      </c>
      <c r="J6368" s="589">
        <f t="shared" si="299"/>
        <v>0</v>
      </c>
    </row>
    <row r="6369" spans="1:10">
      <c r="A6369" s="584">
        <v>2016</v>
      </c>
      <c r="B6369" s="585" t="s">
        <v>1133</v>
      </c>
      <c r="C6369" s="585" t="s">
        <v>31</v>
      </c>
      <c r="D6369" s="586">
        <v>286335</v>
      </c>
      <c r="E6369" s="587">
        <v>13.292</v>
      </c>
      <c r="F6369" s="587">
        <f t="shared" si="297"/>
        <v>3805964.82</v>
      </c>
      <c r="G6369" s="588">
        <v>0.87</v>
      </c>
      <c r="H6369" s="586">
        <v>9.6</v>
      </c>
      <c r="I6369" s="587">
        <f t="shared" si="298"/>
        <v>2748816</v>
      </c>
      <c r="J6369" s="589">
        <f t="shared" si="299"/>
        <v>1</v>
      </c>
    </row>
    <row r="6370" spans="1:10">
      <c r="A6370" s="584">
        <v>2016</v>
      </c>
      <c r="B6370" s="585" t="s">
        <v>1133</v>
      </c>
      <c r="C6370" s="585" t="s">
        <v>31</v>
      </c>
      <c r="D6370" s="586">
        <v>114873</v>
      </c>
      <c r="E6370" s="587">
        <v>12.706</v>
      </c>
      <c r="F6370" s="587">
        <f t="shared" si="297"/>
        <v>1459576.338</v>
      </c>
      <c r="G6370" s="588">
        <v>0.85</v>
      </c>
      <c r="H6370" s="586">
        <v>8.4</v>
      </c>
      <c r="I6370" s="587">
        <f t="shared" si="298"/>
        <v>964933.20000000007</v>
      </c>
      <c r="J6370" s="589">
        <f t="shared" si="299"/>
        <v>1</v>
      </c>
    </row>
    <row r="6371" spans="1:10">
      <c r="A6371" s="584">
        <v>2016</v>
      </c>
      <c r="B6371" s="585" t="s">
        <v>1127</v>
      </c>
      <c r="C6371" s="585" t="s">
        <v>31</v>
      </c>
      <c r="D6371" s="586">
        <v>86475</v>
      </c>
      <c r="E6371" s="587">
        <v>18.899999999999999</v>
      </c>
      <c r="F6371" s="587">
        <f t="shared" si="297"/>
        <v>1634377.4999999998</v>
      </c>
      <c r="G6371" s="588">
        <v>0.3</v>
      </c>
      <c r="H6371" s="586">
        <v>4.5</v>
      </c>
      <c r="I6371" s="587">
        <f t="shared" si="298"/>
        <v>389137.5</v>
      </c>
      <c r="J6371" s="589">
        <f t="shared" si="299"/>
        <v>0</v>
      </c>
    </row>
    <row r="6372" spans="1:10">
      <c r="A6372" s="584">
        <v>2016</v>
      </c>
      <c r="B6372" s="585" t="s">
        <v>1131</v>
      </c>
      <c r="C6372" s="585" t="s">
        <v>31</v>
      </c>
      <c r="D6372" s="586">
        <v>18530</v>
      </c>
      <c r="E6372" s="587">
        <v>26.16</v>
      </c>
      <c r="F6372" s="587">
        <f t="shared" si="297"/>
        <v>484744.8</v>
      </c>
      <c r="G6372" s="588">
        <v>2.74</v>
      </c>
      <c r="H6372" s="586">
        <v>7.89</v>
      </c>
      <c r="I6372" s="587">
        <f t="shared" si="298"/>
        <v>146201.69999999998</v>
      </c>
      <c r="J6372" s="589">
        <f t="shared" si="299"/>
        <v>0</v>
      </c>
    </row>
    <row r="6373" spans="1:10">
      <c r="A6373" s="584">
        <v>2016</v>
      </c>
      <c r="B6373" s="585" t="s">
        <v>1131</v>
      </c>
      <c r="C6373" s="585" t="s">
        <v>31</v>
      </c>
      <c r="D6373" s="586">
        <v>16728</v>
      </c>
      <c r="E6373" s="587">
        <v>23.68</v>
      </c>
      <c r="F6373" s="587">
        <f t="shared" si="297"/>
        <v>396119.03999999998</v>
      </c>
      <c r="G6373" s="588">
        <v>3.04</v>
      </c>
      <c r="H6373" s="586">
        <v>11.73</v>
      </c>
      <c r="I6373" s="587">
        <f t="shared" si="298"/>
        <v>196219.44</v>
      </c>
      <c r="J6373" s="589">
        <f t="shared" si="299"/>
        <v>0</v>
      </c>
    </row>
    <row r="6374" spans="1:10">
      <c r="A6374" s="584">
        <v>2016</v>
      </c>
      <c r="B6374" s="585" t="s">
        <v>1131</v>
      </c>
      <c r="C6374" s="585" t="s">
        <v>31</v>
      </c>
      <c r="D6374" s="586">
        <v>30467</v>
      </c>
      <c r="E6374" s="587">
        <v>25.128</v>
      </c>
      <c r="F6374" s="587">
        <f t="shared" si="297"/>
        <v>765574.77599999995</v>
      </c>
      <c r="G6374" s="588">
        <v>3.33</v>
      </c>
      <c r="H6374" s="586">
        <v>9.4499999999999993</v>
      </c>
      <c r="I6374" s="587">
        <f t="shared" si="298"/>
        <v>287913.14999999997</v>
      </c>
      <c r="J6374" s="589">
        <f t="shared" si="299"/>
        <v>0</v>
      </c>
    </row>
    <row r="6375" spans="1:10">
      <c r="A6375" s="584">
        <v>2016</v>
      </c>
      <c r="B6375" s="585" t="s">
        <v>1131</v>
      </c>
      <c r="C6375" s="585" t="s">
        <v>31</v>
      </c>
      <c r="D6375" s="586">
        <v>16331</v>
      </c>
      <c r="E6375" s="587">
        <v>24.36</v>
      </c>
      <c r="F6375" s="587">
        <f t="shared" si="297"/>
        <v>397823.16</v>
      </c>
      <c r="G6375" s="588">
        <v>3.46</v>
      </c>
      <c r="H6375" s="586">
        <v>11.15</v>
      </c>
      <c r="I6375" s="587">
        <f t="shared" si="298"/>
        <v>182090.65</v>
      </c>
      <c r="J6375" s="589">
        <f t="shared" si="299"/>
        <v>0</v>
      </c>
    </row>
    <row r="6376" spans="1:10">
      <c r="A6376" s="584">
        <v>2016</v>
      </c>
      <c r="B6376" s="585" t="s">
        <v>1131</v>
      </c>
      <c r="C6376" s="585" t="s">
        <v>31</v>
      </c>
      <c r="D6376" s="586">
        <v>54257</v>
      </c>
      <c r="E6376" s="587">
        <v>25.015999999999998</v>
      </c>
      <c r="F6376" s="587">
        <f t="shared" si="297"/>
        <v>1357293.112</v>
      </c>
      <c r="G6376" s="588">
        <v>3.3</v>
      </c>
      <c r="H6376" s="586">
        <v>9.33</v>
      </c>
      <c r="I6376" s="587">
        <f t="shared" si="298"/>
        <v>506217.81</v>
      </c>
      <c r="J6376" s="589">
        <f t="shared" si="299"/>
        <v>0</v>
      </c>
    </row>
    <row r="6377" spans="1:10">
      <c r="A6377" s="584">
        <v>2016</v>
      </c>
      <c r="B6377" s="585" t="s">
        <v>1131</v>
      </c>
      <c r="C6377" s="585" t="s">
        <v>31</v>
      </c>
      <c r="D6377" s="586">
        <v>14506</v>
      </c>
      <c r="E6377" s="587">
        <v>24.242000000000001</v>
      </c>
      <c r="F6377" s="587">
        <f t="shared" si="297"/>
        <v>351654.45199999999</v>
      </c>
      <c r="G6377" s="588">
        <v>3.57</v>
      </c>
      <c r="H6377" s="586">
        <v>11.28</v>
      </c>
      <c r="I6377" s="587">
        <f t="shared" si="298"/>
        <v>163627.68</v>
      </c>
      <c r="J6377" s="589">
        <f t="shared" si="299"/>
        <v>0</v>
      </c>
    </row>
    <row r="6378" spans="1:10">
      <c r="A6378" s="584">
        <v>2016</v>
      </c>
      <c r="B6378" s="585" t="s">
        <v>1131</v>
      </c>
      <c r="C6378" s="585" t="s">
        <v>31</v>
      </c>
      <c r="D6378" s="586">
        <v>36709</v>
      </c>
      <c r="E6378" s="587">
        <v>25.15</v>
      </c>
      <c r="F6378" s="587">
        <f t="shared" si="297"/>
        <v>923231.35</v>
      </c>
      <c r="G6378" s="588">
        <v>2.85</v>
      </c>
      <c r="H6378" s="586">
        <v>9.4700000000000006</v>
      </c>
      <c r="I6378" s="587">
        <f t="shared" si="298"/>
        <v>347634.23000000004</v>
      </c>
      <c r="J6378" s="589">
        <f t="shared" si="299"/>
        <v>0</v>
      </c>
    </row>
    <row r="6379" spans="1:10">
      <c r="A6379" s="584">
        <v>2016</v>
      </c>
      <c r="B6379" s="585" t="s">
        <v>1131</v>
      </c>
      <c r="C6379" s="585" t="s">
        <v>31</v>
      </c>
      <c r="D6379" s="586">
        <v>36709</v>
      </c>
      <c r="E6379" s="587">
        <v>25.15</v>
      </c>
      <c r="F6379" s="587">
        <f t="shared" si="297"/>
        <v>923231.35</v>
      </c>
      <c r="G6379" s="588">
        <v>2.85</v>
      </c>
      <c r="H6379" s="586">
        <v>9.4700000000000006</v>
      </c>
      <c r="I6379" s="587">
        <f t="shared" si="298"/>
        <v>347634.23000000004</v>
      </c>
      <c r="J6379" s="589">
        <f t="shared" si="299"/>
        <v>0</v>
      </c>
    </row>
    <row r="6380" spans="1:10">
      <c r="A6380" s="584">
        <v>2016</v>
      </c>
      <c r="B6380" s="585" t="s">
        <v>1131</v>
      </c>
      <c r="C6380" s="585" t="s">
        <v>31</v>
      </c>
      <c r="D6380" s="586">
        <v>41159</v>
      </c>
      <c r="E6380" s="587">
        <v>25.138000000000002</v>
      </c>
      <c r="F6380" s="587">
        <f t="shared" si="297"/>
        <v>1034654.942</v>
      </c>
      <c r="G6380" s="588">
        <v>2.85</v>
      </c>
      <c r="H6380" s="586">
        <v>9.4499999999999993</v>
      </c>
      <c r="I6380" s="587">
        <f t="shared" si="298"/>
        <v>388952.55</v>
      </c>
      <c r="J6380" s="589">
        <f t="shared" si="299"/>
        <v>0</v>
      </c>
    </row>
    <row r="6381" spans="1:10">
      <c r="A6381" s="584">
        <v>2016</v>
      </c>
      <c r="B6381" s="585" t="s">
        <v>1131</v>
      </c>
      <c r="C6381" s="585" t="s">
        <v>31</v>
      </c>
      <c r="D6381" s="586">
        <v>41159</v>
      </c>
      <c r="E6381" s="587">
        <v>25.138000000000002</v>
      </c>
      <c r="F6381" s="587">
        <f t="shared" si="297"/>
        <v>1034654.942</v>
      </c>
      <c r="G6381" s="588">
        <v>2.85</v>
      </c>
      <c r="H6381" s="586">
        <v>9.4499999999999993</v>
      </c>
      <c r="I6381" s="587">
        <f t="shared" si="298"/>
        <v>388952.55</v>
      </c>
      <c r="J6381" s="589">
        <f t="shared" si="299"/>
        <v>0</v>
      </c>
    </row>
    <row r="6382" spans="1:10">
      <c r="A6382" s="584">
        <v>2016</v>
      </c>
      <c r="B6382" s="585" t="s">
        <v>1131</v>
      </c>
      <c r="C6382" s="585" t="s">
        <v>31</v>
      </c>
      <c r="D6382" s="586">
        <v>16370</v>
      </c>
      <c r="E6382" s="587">
        <v>26.216000000000001</v>
      </c>
      <c r="F6382" s="587">
        <f t="shared" si="297"/>
        <v>429155.92000000004</v>
      </c>
      <c r="G6382" s="588">
        <v>2.82</v>
      </c>
      <c r="H6382" s="586">
        <v>7.75</v>
      </c>
      <c r="I6382" s="587">
        <f t="shared" si="298"/>
        <v>126867.5</v>
      </c>
      <c r="J6382" s="589">
        <f t="shared" si="299"/>
        <v>0</v>
      </c>
    </row>
    <row r="6383" spans="1:10">
      <c r="A6383" s="584">
        <v>2016</v>
      </c>
      <c r="B6383" s="585" t="s">
        <v>1131</v>
      </c>
      <c r="C6383" s="585" t="s">
        <v>31</v>
      </c>
      <c r="D6383" s="586">
        <v>44401</v>
      </c>
      <c r="E6383" s="587">
        <v>25.178000000000001</v>
      </c>
      <c r="F6383" s="587">
        <f t="shared" si="297"/>
        <v>1117928.378</v>
      </c>
      <c r="G6383" s="588">
        <v>3.27</v>
      </c>
      <c r="H6383" s="586">
        <v>9.7200000000000006</v>
      </c>
      <c r="I6383" s="587">
        <f t="shared" si="298"/>
        <v>431577.72000000003</v>
      </c>
      <c r="J6383" s="589">
        <f t="shared" si="299"/>
        <v>0</v>
      </c>
    </row>
    <row r="6384" spans="1:10">
      <c r="A6384" s="584">
        <v>2016</v>
      </c>
      <c r="B6384" s="585" t="s">
        <v>1131</v>
      </c>
      <c r="C6384" s="585" t="s">
        <v>31</v>
      </c>
      <c r="D6384" s="586">
        <v>79394</v>
      </c>
      <c r="E6384" s="587">
        <v>22.172000000000001</v>
      </c>
      <c r="F6384" s="587">
        <f t="shared" si="297"/>
        <v>1760323.7680000002</v>
      </c>
      <c r="G6384" s="588">
        <v>3.14</v>
      </c>
      <c r="H6384" s="586">
        <v>9.1</v>
      </c>
      <c r="I6384" s="587">
        <f t="shared" si="298"/>
        <v>722485.4</v>
      </c>
      <c r="J6384" s="589">
        <f t="shared" si="299"/>
        <v>0</v>
      </c>
    </row>
    <row r="6385" spans="1:10">
      <c r="A6385" s="584">
        <v>2016</v>
      </c>
      <c r="B6385" s="585" t="s">
        <v>1131</v>
      </c>
      <c r="C6385" s="585" t="s">
        <v>31</v>
      </c>
      <c r="D6385" s="586">
        <v>61792</v>
      </c>
      <c r="E6385" s="587">
        <v>25.277999999999999</v>
      </c>
      <c r="F6385" s="587">
        <f t="shared" si="297"/>
        <v>1561978.176</v>
      </c>
      <c r="G6385" s="588">
        <v>3.21</v>
      </c>
      <c r="H6385" s="586">
        <v>9.6999999999999993</v>
      </c>
      <c r="I6385" s="587">
        <f t="shared" si="298"/>
        <v>599382.39999999991</v>
      </c>
      <c r="J6385" s="589">
        <f t="shared" si="299"/>
        <v>0</v>
      </c>
    </row>
    <row r="6386" spans="1:10">
      <c r="A6386" s="584">
        <v>2016</v>
      </c>
      <c r="B6386" s="585" t="s">
        <v>1131</v>
      </c>
      <c r="C6386" s="585" t="s">
        <v>31</v>
      </c>
      <c r="D6386" s="586">
        <v>24047</v>
      </c>
      <c r="E6386" s="587">
        <v>25.22</v>
      </c>
      <c r="F6386" s="587">
        <f t="shared" si="297"/>
        <v>606465.34</v>
      </c>
      <c r="G6386" s="588">
        <v>2.84</v>
      </c>
      <c r="H6386" s="586">
        <v>9.3000000000000007</v>
      </c>
      <c r="I6386" s="587">
        <f t="shared" si="298"/>
        <v>223637.1</v>
      </c>
      <c r="J6386" s="589">
        <f t="shared" si="299"/>
        <v>0</v>
      </c>
    </row>
    <row r="6387" spans="1:10">
      <c r="A6387" s="584">
        <v>2016</v>
      </c>
      <c r="B6387" s="585" t="s">
        <v>1131</v>
      </c>
      <c r="C6387" s="585" t="s">
        <v>31</v>
      </c>
      <c r="D6387" s="586">
        <v>27605</v>
      </c>
      <c r="E6387" s="587">
        <v>25.164000000000001</v>
      </c>
      <c r="F6387" s="587">
        <f t="shared" si="297"/>
        <v>694652.22000000009</v>
      </c>
      <c r="G6387" s="588">
        <v>2.89</v>
      </c>
      <c r="H6387" s="586">
        <v>9.4</v>
      </c>
      <c r="I6387" s="587">
        <f t="shared" si="298"/>
        <v>259487</v>
      </c>
      <c r="J6387" s="589">
        <f t="shared" si="299"/>
        <v>0</v>
      </c>
    </row>
    <row r="6388" spans="1:10">
      <c r="A6388" s="584">
        <v>2016</v>
      </c>
      <c r="B6388" s="585" t="s">
        <v>1131</v>
      </c>
      <c r="C6388" s="585" t="s">
        <v>31</v>
      </c>
      <c r="D6388" s="586">
        <v>29231</v>
      </c>
      <c r="E6388" s="587">
        <v>25.17</v>
      </c>
      <c r="F6388" s="587">
        <f t="shared" si="297"/>
        <v>735744.27</v>
      </c>
      <c r="G6388" s="588">
        <v>2.89</v>
      </c>
      <c r="H6388" s="586">
        <v>9.3000000000000007</v>
      </c>
      <c r="I6388" s="587">
        <f t="shared" si="298"/>
        <v>271848.30000000005</v>
      </c>
      <c r="J6388" s="589">
        <f t="shared" si="299"/>
        <v>0</v>
      </c>
    </row>
    <row r="6389" spans="1:10">
      <c r="A6389" s="584">
        <v>2016</v>
      </c>
      <c r="B6389" s="585" t="s">
        <v>1131</v>
      </c>
      <c r="C6389" s="585" t="s">
        <v>31</v>
      </c>
      <c r="D6389" s="586">
        <v>29959</v>
      </c>
      <c r="E6389" s="587">
        <v>26.228000000000002</v>
      </c>
      <c r="F6389" s="587">
        <f t="shared" si="297"/>
        <v>785764.652</v>
      </c>
      <c r="G6389" s="588">
        <v>2.67</v>
      </c>
      <c r="H6389" s="586">
        <v>7.7</v>
      </c>
      <c r="I6389" s="587">
        <f t="shared" si="298"/>
        <v>230684.30000000002</v>
      </c>
      <c r="J6389" s="589">
        <f t="shared" si="299"/>
        <v>0</v>
      </c>
    </row>
    <row r="6390" spans="1:10">
      <c r="A6390" s="584">
        <v>2016</v>
      </c>
      <c r="B6390" s="585" t="s">
        <v>1131</v>
      </c>
      <c r="C6390" s="585" t="s">
        <v>31</v>
      </c>
      <c r="D6390" s="586">
        <v>41480</v>
      </c>
      <c r="E6390" s="587">
        <v>25.212</v>
      </c>
      <c r="F6390" s="587">
        <f t="shared" si="297"/>
        <v>1045793.76</v>
      </c>
      <c r="G6390" s="588">
        <v>3.97</v>
      </c>
      <c r="H6390" s="586">
        <v>9.8000000000000007</v>
      </c>
      <c r="I6390" s="587">
        <f t="shared" si="298"/>
        <v>406504.00000000006</v>
      </c>
      <c r="J6390" s="589">
        <f t="shared" si="299"/>
        <v>0</v>
      </c>
    </row>
    <row r="6391" spans="1:10">
      <c r="A6391" s="584">
        <v>2016</v>
      </c>
      <c r="B6391" s="585" t="s">
        <v>1131</v>
      </c>
      <c r="C6391" s="585" t="s">
        <v>31</v>
      </c>
      <c r="D6391" s="586">
        <v>27148</v>
      </c>
      <c r="E6391" s="587">
        <v>22.78</v>
      </c>
      <c r="F6391" s="587">
        <f t="shared" si="297"/>
        <v>618431.44000000006</v>
      </c>
      <c r="G6391" s="588">
        <v>0.46</v>
      </c>
      <c r="H6391" s="586">
        <v>8.6999999999999993</v>
      </c>
      <c r="I6391" s="587">
        <f t="shared" si="298"/>
        <v>236187.59999999998</v>
      </c>
      <c r="J6391" s="589">
        <f t="shared" si="299"/>
        <v>0</v>
      </c>
    </row>
    <row r="6392" spans="1:10">
      <c r="A6392" s="584">
        <v>2016</v>
      </c>
      <c r="B6392" s="585" t="s">
        <v>1131</v>
      </c>
      <c r="C6392" s="585" t="s">
        <v>31</v>
      </c>
      <c r="D6392" s="586">
        <v>49875</v>
      </c>
      <c r="E6392" s="587">
        <v>22.69</v>
      </c>
      <c r="F6392" s="587">
        <f t="shared" si="297"/>
        <v>1131663.75</v>
      </c>
      <c r="G6392" s="588">
        <v>0.45</v>
      </c>
      <c r="H6392" s="586">
        <v>8.1</v>
      </c>
      <c r="I6392" s="587">
        <f t="shared" si="298"/>
        <v>403987.5</v>
      </c>
      <c r="J6392" s="589">
        <f t="shared" si="299"/>
        <v>0</v>
      </c>
    </row>
    <row r="6393" spans="1:10">
      <c r="A6393" s="584">
        <v>2016</v>
      </c>
      <c r="B6393" s="585" t="s">
        <v>1131</v>
      </c>
      <c r="C6393" s="585" t="s">
        <v>31</v>
      </c>
      <c r="D6393" s="586">
        <v>63742</v>
      </c>
      <c r="E6393" s="587">
        <v>23.361999999999998</v>
      </c>
      <c r="F6393" s="587">
        <f t="shared" si="297"/>
        <v>1489140.6039999998</v>
      </c>
      <c r="G6393" s="588">
        <v>3.55</v>
      </c>
      <c r="H6393" s="586">
        <v>11.42</v>
      </c>
      <c r="I6393" s="587">
        <f t="shared" si="298"/>
        <v>727933.64</v>
      </c>
      <c r="J6393" s="589">
        <f t="shared" si="299"/>
        <v>0</v>
      </c>
    </row>
    <row r="6394" spans="1:10">
      <c r="A6394" s="584">
        <v>2016</v>
      </c>
      <c r="B6394" s="585" t="s">
        <v>1131</v>
      </c>
      <c r="C6394" s="585" t="s">
        <v>31</v>
      </c>
      <c r="D6394" s="586">
        <v>73781</v>
      </c>
      <c r="E6394" s="587">
        <v>23.29</v>
      </c>
      <c r="F6394" s="587">
        <f t="shared" si="297"/>
        <v>1718359.49</v>
      </c>
      <c r="G6394" s="588">
        <v>2.04</v>
      </c>
      <c r="H6394" s="586">
        <v>9.74</v>
      </c>
      <c r="I6394" s="587">
        <f t="shared" si="298"/>
        <v>718626.94000000006</v>
      </c>
      <c r="J6394" s="589">
        <f t="shared" si="299"/>
        <v>0</v>
      </c>
    </row>
    <row r="6395" spans="1:10">
      <c r="A6395" s="584">
        <v>2016</v>
      </c>
      <c r="B6395" s="585" t="s">
        <v>1131</v>
      </c>
      <c r="C6395" s="585" t="s">
        <v>31</v>
      </c>
      <c r="D6395" s="586">
        <v>39436</v>
      </c>
      <c r="E6395" s="587">
        <v>23.872</v>
      </c>
      <c r="F6395" s="587">
        <f t="shared" si="297"/>
        <v>941416.19200000004</v>
      </c>
      <c r="G6395" s="588">
        <v>2.98</v>
      </c>
      <c r="H6395" s="586">
        <v>9.57</v>
      </c>
      <c r="I6395" s="587">
        <f t="shared" si="298"/>
        <v>377402.52</v>
      </c>
      <c r="J6395" s="589">
        <f t="shared" si="299"/>
        <v>0</v>
      </c>
    </row>
    <row r="6396" spans="1:10">
      <c r="A6396" s="584">
        <v>2016</v>
      </c>
      <c r="B6396" s="585" t="s">
        <v>1131</v>
      </c>
      <c r="C6396" s="585" t="s">
        <v>31</v>
      </c>
      <c r="D6396" s="586">
        <v>41780</v>
      </c>
      <c r="E6396" s="587">
        <v>23.63</v>
      </c>
      <c r="F6396" s="587">
        <f t="shared" si="297"/>
        <v>987261.39999999991</v>
      </c>
      <c r="G6396" s="588">
        <v>2.59</v>
      </c>
      <c r="H6396" s="586">
        <v>8.6</v>
      </c>
      <c r="I6396" s="587">
        <f t="shared" si="298"/>
        <v>359308</v>
      </c>
      <c r="J6396" s="589">
        <f t="shared" si="299"/>
        <v>0</v>
      </c>
    </row>
    <row r="6397" spans="1:10">
      <c r="A6397" s="584">
        <v>2016</v>
      </c>
      <c r="B6397" s="585" t="s">
        <v>1131</v>
      </c>
      <c r="C6397" s="585" t="s">
        <v>31</v>
      </c>
      <c r="D6397" s="586">
        <v>158324</v>
      </c>
      <c r="E6397" s="587">
        <v>23.62</v>
      </c>
      <c r="F6397" s="587">
        <f t="shared" si="297"/>
        <v>3739612.8800000004</v>
      </c>
      <c r="G6397" s="588">
        <v>2.8</v>
      </c>
      <c r="H6397" s="586">
        <v>8.6999999999999993</v>
      </c>
      <c r="I6397" s="587">
        <f t="shared" si="298"/>
        <v>1377418.7999999998</v>
      </c>
      <c r="J6397" s="589">
        <f t="shared" si="299"/>
        <v>0</v>
      </c>
    </row>
    <row r="6398" spans="1:10">
      <c r="A6398" s="584">
        <v>2016</v>
      </c>
      <c r="B6398" s="585" t="s">
        <v>1131</v>
      </c>
      <c r="C6398" s="585" t="s">
        <v>31</v>
      </c>
      <c r="D6398" s="586">
        <v>60217</v>
      </c>
      <c r="E6398" s="587">
        <v>23.55</v>
      </c>
      <c r="F6398" s="587">
        <f t="shared" si="297"/>
        <v>1418110.35</v>
      </c>
      <c r="G6398" s="588">
        <v>2.8</v>
      </c>
      <c r="H6398" s="586">
        <v>8.9</v>
      </c>
      <c r="I6398" s="587">
        <f t="shared" si="298"/>
        <v>535931.30000000005</v>
      </c>
      <c r="J6398" s="589">
        <f t="shared" si="299"/>
        <v>0</v>
      </c>
    </row>
    <row r="6399" spans="1:10">
      <c r="A6399" s="584">
        <v>2016</v>
      </c>
      <c r="B6399" s="585" t="s">
        <v>1131</v>
      </c>
      <c r="C6399" s="585" t="s">
        <v>31</v>
      </c>
      <c r="D6399" s="586">
        <v>6835</v>
      </c>
      <c r="E6399" s="587">
        <v>23.52</v>
      </c>
      <c r="F6399" s="587">
        <f t="shared" si="297"/>
        <v>160759.20000000001</v>
      </c>
      <c r="G6399" s="588">
        <v>2.5299999999999998</v>
      </c>
      <c r="H6399" s="586">
        <v>8.1999999999999993</v>
      </c>
      <c r="I6399" s="587">
        <f t="shared" si="298"/>
        <v>56046.999999999993</v>
      </c>
      <c r="J6399" s="589">
        <f t="shared" si="299"/>
        <v>0</v>
      </c>
    </row>
    <row r="6400" spans="1:10">
      <c r="A6400" s="584">
        <v>2016</v>
      </c>
      <c r="B6400" s="585" t="s">
        <v>1131</v>
      </c>
      <c r="C6400" s="585" t="s">
        <v>31</v>
      </c>
      <c r="D6400" s="586">
        <v>16967</v>
      </c>
      <c r="E6400" s="587">
        <v>23.86</v>
      </c>
      <c r="F6400" s="587">
        <f t="shared" si="297"/>
        <v>404832.62</v>
      </c>
      <c r="G6400" s="588">
        <v>1.31</v>
      </c>
      <c r="H6400" s="586">
        <v>11.3</v>
      </c>
      <c r="I6400" s="587">
        <f t="shared" si="298"/>
        <v>191727.1</v>
      </c>
      <c r="J6400" s="589">
        <f t="shared" si="299"/>
        <v>0</v>
      </c>
    </row>
    <row r="6401" spans="1:10">
      <c r="A6401" s="584">
        <v>2016</v>
      </c>
      <c r="B6401" s="585" t="s">
        <v>1131</v>
      </c>
      <c r="C6401" s="585" t="s">
        <v>31</v>
      </c>
      <c r="D6401" s="586">
        <v>12876</v>
      </c>
      <c r="E6401" s="587">
        <v>23.11</v>
      </c>
      <c r="F6401" s="587">
        <f t="shared" si="297"/>
        <v>297564.36</v>
      </c>
      <c r="G6401" s="588">
        <v>1.19</v>
      </c>
      <c r="H6401" s="586">
        <v>12.3</v>
      </c>
      <c r="I6401" s="587">
        <f t="shared" si="298"/>
        <v>158374.80000000002</v>
      </c>
      <c r="J6401" s="589">
        <f t="shared" si="299"/>
        <v>0</v>
      </c>
    </row>
    <row r="6402" spans="1:10">
      <c r="A6402" s="584">
        <v>2016</v>
      </c>
      <c r="B6402" s="585" t="s">
        <v>1131</v>
      </c>
      <c r="C6402" s="585" t="s">
        <v>31</v>
      </c>
      <c r="D6402" s="586">
        <v>9936</v>
      </c>
      <c r="E6402" s="587">
        <v>23.63</v>
      </c>
      <c r="F6402" s="587">
        <f t="shared" si="297"/>
        <v>234787.68</v>
      </c>
      <c r="G6402" s="588">
        <v>1.36</v>
      </c>
      <c r="H6402" s="586">
        <v>10.9</v>
      </c>
      <c r="I6402" s="587">
        <f t="shared" si="298"/>
        <v>108302.40000000001</v>
      </c>
      <c r="J6402" s="589">
        <f t="shared" si="299"/>
        <v>0</v>
      </c>
    </row>
    <row r="6403" spans="1:10">
      <c r="A6403" s="584">
        <v>2016</v>
      </c>
      <c r="B6403" s="585" t="s">
        <v>1131</v>
      </c>
      <c r="C6403" s="585" t="s">
        <v>31</v>
      </c>
      <c r="D6403" s="586">
        <v>8456</v>
      </c>
      <c r="E6403" s="587">
        <v>23.59</v>
      </c>
      <c r="F6403" s="587">
        <f t="shared" ref="F6403:F6466" si="300">E6403*D6403</f>
        <v>199477.04</v>
      </c>
      <c r="G6403" s="588">
        <v>2.81</v>
      </c>
      <c r="H6403" s="586">
        <v>8.6999999999999993</v>
      </c>
      <c r="I6403" s="587">
        <f t="shared" ref="I6403:I6466" si="301">H6403*D6403</f>
        <v>73567.199999999997</v>
      </c>
      <c r="J6403" s="589">
        <f t="shared" ref="J6403:J6466" si="302">IF(B6403="LIG",1,0)</f>
        <v>0</v>
      </c>
    </row>
    <row r="6404" spans="1:10">
      <c r="A6404" s="584">
        <v>2016</v>
      </c>
      <c r="B6404" s="585" t="s">
        <v>1131</v>
      </c>
      <c r="C6404" s="585" t="s">
        <v>31</v>
      </c>
      <c r="D6404" s="586">
        <v>8113</v>
      </c>
      <c r="E6404" s="587">
        <v>24.06</v>
      </c>
      <c r="F6404" s="587">
        <f t="shared" si="300"/>
        <v>195198.78</v>
      </c>
      <c r="G6404" s="588">
        <v>0.89</v>
      </c>
      <c r="H6404" s="586">
        <v>10.8</v>
      </c>
      <c r="I6404" s="587">
        <f t="shared" si="301"/>
        <v>87620.400000000009</v>
      </c>
      <c r="J6404" s="589">
        <f t="shared" si="302"/>
        <v>0</v>
      </c>
    </row>
    <row r="6405" spans="1:10">
      <c r="A6405" s="584">
        <v>2016</v>
      </c>
      <c r="B6405" s="585" t="s">
        <v>1131</v>
      </c>
      <c r="C6405" s="585" t="s">
        <v>31</v>
      </c>
      <c r="D6405" s="586">
        <v>6515</v>
      </c>
      <c r="E6405" s="587">
        <v>23.37</v>
      </c>
      <c r="F6405" s="587">
        <f t="shared" si="300"/>
        <v>152255.55000000002</v>
      </c>
      <c r="G6405" s="588">
        <v>1.44</v>
      </c>
      <c r="H6405" s="586">
        <v>11.4</v>
      </c>
      <c r="I6405" s="587">
        <f t="shared" si="301"/>
        <v>74271</v>
      </c>
      <c r="J6405" s="589">
        <f t="shared" si="302"/>
        <v>0</v>
      </c>
    </row>
    <row r="6406" spans="1:10">
      <c r="A6406" s="584">
        <v>2016</v>
      </c>
      <c r="B6406" s="585" t="s">
        <v>1131</v>
      </c>
      <c r="C6406" s="585" t="s">
        <v>31</v>
      </c>
      <c r="D6406" s="586">
        <v>4995</v>
      </c>
      <c r="E6406" s="587">
        <v>24.64</v>
      </c>
      <c r="F6406" s="587">
        <f t="shared" si="300"/>
        <v>123076.8</v>
      </c>
      <c r="G6406" s="588">
        <v>1.07</v>
      </c>
      <c r="H6406" s="586">
        <v>12</v>
      </c>
      <c r="I6406" s="587">
        <f t="shared" si="301"/>
        <v>59940</v>
      </c>
      <c r="J6406" s="589">
        <f t="shared" si="302"/>
        <v>0</v>
      </c>
    </row>
    <row r="6407" spans="1:10">
      <c r="A6407" s="584">
        <v>2016</v>
      </c>
      <c r="B6407" s="585" t="s">
        <v>1131</v>
      </c>
      <c r="C6407" s="585" t="s">
        <v>31</v>
      </c>
      <c r="D6407" s="586">
        <v>3569</v>
      </c>
      <c r="E6407" s="587">
        <v>23.93</v>
      </c>
      <c r="F6407" s="587">
        <f t="shared" si="300"/>
        <v>85406.17</v>
      </c>
      <c r="G6407" s="588">
        <v>1.44</v>
      </c>
      <c r="H6407" s="586">
        <v>10.1</v>
      </c>
      <c r="I6407" s="587">
        <f t="shared" si="301"/>
        <v>36046.9</v>
      </c>
      <c r="J6407" s="589">
        <f t="shared" si="302"/>
        <v>0</v>
      </c>
    </row>
    <row r="6408" spans="1:10">
      <c r="A6408" s="584">
        <v>2016</v>
      </c>
      <c r="B6408" s="585" t="s">
        <v>1131</v>
      </c>
      <c r="C6408" s="585" t="s">
        <v>31</v>
      </c>
      <c r="D6408" s="586">
        <v>28305</v>
      </c>
      <c r="E6408" s="587">
        <v>23.47</v>
      </c>
      <c r="F6408" s="587">
        <f t="shared" si="300"/>
        <v>664318.35</v>
      </c>
      <c r="G6408" s="588">
        <v>2.54</v>
      </c>
      <c r="H6408" s="586">
        <v>8.3000000000000007</v>
      </c>
      <c r="I6408" s="587">
        <f t="shared" si="301"/>
        <v>234931.50000000003</v>
      </c>
      <c r="J6408" s="589">
        <f t="shared" si="302"/>
        <v>0</v>
      </c>
    </row>
    <row r="6409" spans="1:10">
      <c r="A6409" s="584">
        <v>2016</v>
      </c>
      <c r="B6409" s="585" t="s">
        <v>1131</v>
      </c>
      <c r="C6409" s="585" t="s">
        <v>31</v>
      </c>
      <c r="D6409" s="586">
        <v>37647</v>
      </c>
      <c r="E6409" s="587">
        <v>23.64</v>
      </c>
      <c r="F6409" s="587">
        <f t="shared" si="300"/>
        <v>889975.08000000007</v>
      </c>
      <c r="G6409" s="588">
        <v>2.59</v>
      </c>
      <c r="H6409" s="586">
        <v>8.6999999999999993</v>
      </c>
      <c r="I6409" s="587">
        <f t="shared" si="301"/>
        <v>327528.89999999997</v>
      </c>
      <c r="J6409" s="589">
        <f t="shared" si="302"/>
        <v>0</v>
      </c>
    </row>
    <row r="6410" spans="1:10">
      <c r="A6410" s="584">
        <v>2016</v>
      </c>
      <c r="B6410" s="585" t="s">
        <v>1131</v>
      </c>
      <c r="C6410" s="585" t="s">
        <v>31</v>
      </c>
      <c r="D6410" s="586">
        <v>46846</v>
      </c>
      <c r="E6410" s="587">
        <v>25.17</v>
      </c>
      <c r="F6410" s="587">
        <f t="shared" si="300"/>
        <v>1179113.82</v>
      </c>
      <c r="G6410" s="588">
        <v>2.77</v>
      </c>
      <c r="H6410" s="586">
        <v>9.1999999999999993</v>
      </c>
      <c r="I6410" s="587">
        <f t="shared" si="301"/>
        <v>430983.19999999995</v>
      </c>
      <c r="J6410" s="589">
        <f t="shared" si="302"/>
        <v>0</v>
      </c>
    </row>
    <row r="6411" spans="1:10">
      <c r="A6411" s="584">
        <v>2016</v>
      </c>
      <c r="B6411" s="585" t="s">
        <v>1131</v>
      </c>
      <c r="C6411" s="585" t="s">
        <v>31</v>
      </c>
      <c r="D6411" s="586">
        <v>79827</v>
      </c>
      <c r="E6411" s="587">
        <v>25.83</v>
      </c>
      <c r="F6411" s="587">
        <f t="shared" si="300"/>
        <v>2061931.41</v>
      </c>
      <c r="G6411" s="588">
        <v>2.8</v>
      </c>
      <c r="H6411" s="586">
        <v>7.8</v>
      </c>
      <c r="I6411" s="587">
        <f t="shared" si="301"/>
        <v>622650.6</v>
      </c>
      <c r="J6411" s="589">
        <f t="shared" si="302"/>
        <v>0</v>
      </c>
    </row>
    <row r="6412" spans="1:10">
      <c r="A6412" s="584">
        <v>2016</v>
      </c>
      <c r="B6412" s="585" t="s">
        <v>1131</v>
      </c>
      <c r="C6412" s="585" t="s">
        <v>31</v>
      </c>
      <c r="D6412" s="586">
        <v>3342</v>
      </c>
      <c r="E6412" s="587">
        <v>23.82</v>
      </c>
      <c r="F6412" s="587">
        <f t="shared" si="300"/>
        <v>79606.44</v>
      </c>
      <c r="G6412" s="588">
        <v>1.45</v>
      </c>
      <c r="H6412" s="586">
        <v>10.5</v>
      </c>
      <c r="I6412" s="587">
        <f t="shared" si="301"/>
        <v>35091</v>
      </c>
      <c r="J6412" s="589">
        <f t="shared" si="302"/>
        <v>0</v>
      </c>
    </row>
    <row r="6413" spans="1:10">
      <c r="A6413" s="584">
        <v>2016</v>
      </c>
      <c r="B6413" s="585" t="s">
        <v>1131</v>
      </c>
      <c r="C6413" s="585" t="s">
        <v>31</v>
      </c>
      <c r="D6413" s="586">
        <v>1556</v>
      </c>
      <c r="E6413" s="587">
        <v>23.63</v>
      </c>
      <c r="F6413" s="587">
        <f t="shared" si="300"/>
        <v>36768.28</v>
      </c>
      <c r="G6413" s="588">
        <v>1.22</v>
      </c>
      <c r="H6413" s="586">
        <v>13.4</v>
      </c>
      <c r="I6413" s="587">
        <f t="shared" si="301"/>
        <v>20850.400000000001</v>
      </c>
      <c r="J6413" s="589">
        <f t="shared" si="302"/>
        <v>0</v>
      </c>
    </row>
    <row r="6414" spans="1:10">
      <c r="A6414" s="584">
        <v>2016</v>
      </c>
      <c r="B6414" s="585" t="s">
        <v>1131</v>
      </c>
      <c r="C6414" s="585" t="s">
        <v>31</v>
      </c>
      <c r="D6414" s="586">
        <v>4717</v>
      </c>
      <c r="E6414" s="587">
        <v>23.42</v>
      </c>
      <c r="F6414" s="587">
        <f t="shared" si="300"/>
        <v>110472.14000000001</v>
      </c>
      <c r="G6414" s="588">
        <v>2.08</v>
      </c>
      <c r="H6414" s="586">
        <v>13.9</v>
      </c>
      <c r="I6414" s="587">
        <f t="shared" si="301"/>
        <v>65566.3</v>
      </c>
      <c r="J6414" s="589">
        <f t="shared" si="302"/>
        <v>0</v>
      </c>
    </row>
    <row r="6415" spans="1:10">
      <c r="A6415" s="584">
        <v>2016</v>
      </c>
      <c r="B6415" s="585" t="s">
        <v>1131</v>
      </c>
      <c r="C6415" s="585" t="s">
        <v>31</v>
      </c>
      <c r="D6415" s="586">
        <v>3713</v>
      </c>
      <c r="E6415" s="587">
        <v>16.89</v>
      </c>
      <c r="F6415" s="587">
        <f t="shared" si="300"/>
        <v>62712.57</v>
      </c>
      <c r="G6415" s="588">
        <v>1.69</v>
      </c>
      <c r="H6415" s="586">
        <v>28.9</v>
      </c>
      <c r="I6415" s="587">
        <f t="shared" si="301"/>
        <v>107305.7</v>
      </c>
      <c r="J6415" s="589">
        <f t="shared" si="302"/>
        <v>0</v>
      </c>
    </row>
    <row r="6416" spans="1:10">
      <c r="A6416" s="584">
        <v>2016</v>
      </c>
      <c r="B6416" s="585" t="s">
        <v>1131</v>
      </c>
      <c r="C6416" s="585" t="s">
        <v>31</v>
      </c>
      <c r="D6416" s="586">
        <v>61487</v>
      </c>
      <c r="E6416" s="587">
        <v>26.46</v>
      </c>
      <c r="F6416" s="587">
        <f t="shared" si="300"/>
        <v>1626946.02</v>
      </c>
      <c r="G6416" s="588">
        <v>3.4</v>
      </c>
      <c r="H6416" s="586">
        <v>7.7</v>
      </c>
      <c r="I6416" s="587">
        <f t="shared" si="301"/>
        <v>473449.9</v>
      </c>
      <c r="J6416" s="589">
        <f t="shared" si="302"/>
        <v>0</v>
      </c>
    </row>
    <row r="6417" spans="1:10">
      <c r="A6417" s="584">
        <v>2016</v>
      </c>
      <c r="B6417" s="585" t="s">
        <v>1131</v>
      </c>
      <c r="C6417" s="585" t="s">
        <v>31</v>
      </c>
      <c r="D6417" s="586">
        <v>154205</v>
      </c>
      <c r="E6417" s="587">
        <v>25.24</v>
      </c>
      <c r="F6417" s="587">
        <f t="shared" si="300"/>
        <v>3892134.1999999997</v>
      </c>
      <c r="G6417" s="588">
        <v>3.28</v>
      </c>
      <c r="H6417" s="586">
        <v>9.9</v>
      </c>
      <c r="I6417" s="587">
        <f t="shared" si="301"/>
        <v>1526629.5</v>
      </c>
      <c r="J6417" s="589">
        <f t="shared" si="302"/>
        <v>0</v>
      </c>
    </row>
    <row r="6418" spans="1:10">
      <c r="A6418" s="584">
        <v>2016</v>
      </c>
      <c r="B6418" s="585" t="s">
        <v>1131</v>
      </c>
      <c r="C6418" s="585" t="s">
        <v>31</v>
      </c>
      <c r="D6418" s="586">
        <v>15062</v>
      </c>
      <c r="E6418" s="587">
        <v>25.7</v>
      </c>
      <c r="F6418" s="587">
        <f t="shared" si="300"/>
        <v>387093.39999999997</v>
      </c>
      <c r="G6418" s="588">
        <v>2.59</v>
      </c>
      <c r="H6418" s="586">
        <v>7.6</v>
      </c>
      <c r="I6418" s="587">
        <f t="shared" si="301"/>
        <v>114471.2</v>
      </c>
      <c r="J6418" s="589">
        <f t="shared" si="302"/>
        <v>0</v>
      </c>
    </row>
    <row r="6419" spans="1:10">
      <c r="A6419" s="584">
        <v>2016</v>
      </c>
      <c r="B6419" s="585" t="s">
        <v>1131</v>
      </c>
      <c r="C6419" s="585" t="s">
        <v>31</v>
      </c>
      <c r="D6419" s="586">
        <v>39683</v>
      </c>
      <c r="E6419" s="587">
        <v>26.25</v>
      </c>
      <c r="F6419" s="587">
        <f t="shared" si="300"/>
        <v>1041678.75</v>
      </c>
      <c r="G6419" s="588">
        <v>2.68</v>
      </c>
      <c r="H6419" s="586">
        <v>7.6</v>
      </c>
      <c r="I6419" s="587">
        <f t="shared" si="301"/>
        <v>301590.8</v>
      </c>
      <c r="J6419" s="589">
        <f t="shared" si="302"/>
        <v>0</v>
      </c>
    </row>
    <row r="6420" spans="1:10">
      <c r="A6420" s="584">
        <v>2016</v>
      </c>
      <c r="B6420" s="585" t="s">
        <v>1131</v>
      </c>
      <c r="C6420" s="585" t="s">
        <v>31</v>
      </c>
      <c r="D6420" s="586">
        <v>186711</v>
      </c>
      <c r="E6420" s="587">
        <v>25.12</v>
      </c>
      <c r="F6420" s="587">
        <f t="shared" si="300"/>
        <v>4690180.32</v>
      </c>
      <c r="G6420" s="588">
        <v>2.86</v>
      </c>
      <c r="H6420" s="586">
        <v>9.4</v>
      </c>
      <c r="I6420" s="587">
        <f t="shared" si="301"/>
        <v>1755083.4000000001</v>
      </c>
      <c r="J6420" s="589">
        <f t="shared" si="302"/>
        <v>0</v>
      </c>
    </row>
    <row r="6421" spans="1:10">
      <c r="A6421" s="584">
        <v>2016</v>
      </c>
      <c r="B6421" s="585" t="s">
        <v>1131</v>
      </c>
      <c r="C6421" s="585" t="s">
        <v>31</v>
      </c>
      <c r="D6421" s="586">
        <v>268255</v>
      </c>
      <c r="E6421" s="587">
        <v>25.006</v>
      </c>
      <c r="F6421" s="587">
        <f t="shared" si="300"/>
        <v>6707984.5300000003</v>
      </c>
      <c r="G6421" s="588">
        <v>4.16</v>
      </c>
      <c r="H6421" s="586">
        <v>9.4</v>
      </c>
      <c r="I6421" s="587">
        <f t="shared" si="301"/>
        <v>2521597</v>
      </c>
      <c r="J6421" s="589">
        <f t="shared" si="302"/>
        <v>0</v>
      </c>
    </row>
    <row r="6422" spans="1:10">
      <c r="A6422" s="584">
        <v>2016</v>
      </c>
      <c r="B6422" s="585" t="s">
        <v>1127</v>
      </c>
      <c r="C6422" s="585" t="s">
        <v>31</v>
      </c>
      <c r="D6422" s="586">
        <v>229474</v>
      </c>
      <c r="E6422" s="587">
        <v>17.071999999999999</v>
      </c>
      <c r="F6422" s="587">
        <f t="shared" si="300"/>
        <v>3917580.128</v>
      </c>
      <c r="G6422" s="588">
        <v>0.25</v>
      </c>
      <c r="H6422" s="586">
        <v>4.8</v>
      </c>
      <c r="I6422" s="587">
        <f t="shared" si="301"/>
        <v>1101475.2</v>
      </c>
      <c r="J6422" s="589">
        <f t="shared" si="302"/>
        <v>0</v>
      </c>
    </row>
    <row r="6423" spans="1:10">
      <c r="A6423" s="584">
        <v>2016</v>
      </c>
      <c r="B6423" s="585" t="s">
        <v>1127</v>
      </c>
      <c r="C6423" s="585" t="s">
        <v>31</v>
      </c>
      <c r="D6423" s="586">
        <v>49350</v>
      </c>
      <c r="E6423" s="587">
        <v>17.79</v>
      </c>
      <c r="F6423" s="587">
        <f t="shared" si="300"/>
        <v>877936.5</v>
      </c>
      <c r="G6423" s="588">
        <v>0.24</v>
      </c>
      <c r="H6423" s="586">
        <v>5.2</v>
      </c>
      <c r="I6423" s="587">
        <f t="shared" si="301"/>
        <v>256620</v>
      </c>
      <c r="J6423" s="589">
        <f t="shared" si="302"/>
        <v>0</v>
      </c>
    </row>
    <row r="6424" spans="1:10">
      <c r="A6424" s="584">
        <v>2016</v>
      </c>
      <c r="B6424" s="585" t="s">
        <v>1127</v>
      </c>
      <c r="C6424" s="585" t="s">
        <v>31</v>
      </c>
      <c r="D6424" s="586">
        <v>15811</v>
      </c>
      <c r="E6424" s="587">
        <v>17.712</v>
      </c>
      <c r="F6424" s="587">
        <f t="shared" si="300"/>
        <v>280044.43199999997</v>
      </c>
      <c r="G6424" s="588">
        <v>0.18</v>
      </c>
      <c r="H6424" s="586">
        <v>4.2</v>
      </c>
      <c r="I6424" s="587">
        <f t="shared" si="301"/>
        <v>66406.2</v>
      </c>
      <c r="J6424" s="589">
        <f t="shared" si="302"/>
        <v>0</v>
      </c>
    </row>
    <row r="6425" spans="1:10">
      <c r="A6425" s="584">
        <v>2016</v>
      </c>
      <c r="B6425" s="585" t="s">
        <v>1127</v>
      </c>
      <c r="C6425" s="585" t="s">
        <v>31</v>
      </c>
      <c r="D6425" s="586">
        <v>90939</v>
      </c>
      <c r="E6425" s="587">
        <v>17.263999999999999</v>
      </c>
      <c r="F6425" s="587">
        <f t="shared" si="300"/>
        <v>1569970.8959999999</v>
      </c>
      <c r="G6425" s="588">
        <v>0.22</v>
      </c>
      <c r="H6425" s="586">
        <v>4.63</v>
      </c>
      <c r="I6425" s="587">
        <f t="shared" si="301"/>
        <v>421047.57</v>
      </c>
      <c r="J6425" s="589">
        <f t="shared" si="302"/>
        <v>0</v>
      </c>
    </row>
    <row r="6426" spans="1:10">
      <c r="A6426" s="584">
        <v>2016</v>
      </c>
      <c r="B6426" s="585" t="s">
        <v>1127</v>
      </c>
      <c r="C6426" s="585" t="s">
        <v>31</v>
      </c>
      <c r="D6426" s="586">
        <v>30239</v>
      </c>
      <c r="E6426" s="587">
        <v>17.324000000000002</v>
      </c>
      <c r="F6426" s="587">
        <f t="shared" si="300"/>
        <v>523860.43600000005</v>
      </c>
      <c r="G6426" s="588">
        <v>0.19</v>
      </c>
      <c r="H6426" s="586">
        <v>4.4000000000000004</v>
      </c>
      <c r="I6426" s="587">
        <f t="shared" si="301"/>
        <v>133051.6</v>
      </c>
      <c r="J6426" s="589">
        <f t="shared" si="302"/>
        <v>0</v>
      </c>
    </row>
    <row r="6427" spans="1:10">
      <c r="A6427" s="584">
        <v>2016</v>
      </c>
      <c r="B6427" s="585" t="s">
        <v>1131</v>
      </c>
      <c r="C6427" s="585" t="s">
        <v>31</v>
      </c>
      <c r="D6427" s="586">
        <v>3155</v>
      </c>
      <c r="E6427" s="587">
        <v>24</v>
      </c>
      <c r="F6427" s="587">
        <f t="shared" si="300"/>
        <v>75720</v>
      </c>
      <c r="G6427" s="588">
        <v>1.63</v>
      </c>
      <c r="H6427" s="586">
        <v>7.9</v>
      </c>
      <c r="I6427" s="587">
        <f t="shared" si="301"/>
        <v>24924.5</v>
      </c>
      <c r="J6427" s="589">
        <f t="shared" si="302"/>
        <v>0</v>
      </c>
    </row>
    <row r="6428" spans="1:10">
      <c r="A6428" s="584">
        <v>2016</v>
      </c>
      <c r="B6428" s="585" t="s">
        <v>1131</v>
      </c>
      <c r="C6428" s="585" t="s">
        <v>31</v>
      </c>
      <c r="D6428" s="586">
        <v>26533</v>
      </c>
      <c r="E6428" s="587">
        <v>26</v>
      </c>
      <c r="F6428" s="587">
        <f t="shared" si="300"/>
        <v>689858</v>
      </c>
      <c r="G6428" s="588">
        <v>2.67</v>
      </c>
      <c r="H6428" s="586">
        <v>8</v>
      </c>
      <c r="I6428" s="587">
        <f t="shared" si="301"/>
        <v>212264</v>
      </c>
      <c r="J6428" s="589">
        <f t="shared" si="302"/>
        <v>0</v>
      </c>
    </row>
    <row r="6429" spans="1:10">
      <c r="A6429" s="584">
        <v>2016</v>
      </c>
      <c r="B6429" s="585" t="s">
        <v>1131</v>
      </c>
      <c r="C6429" s="585" t="s">
        <v>31</v>
      </c>
      <c r="D6429" s="586">
        <v>10429</v>
      </c>
      <c r="E6429" s="587">
        <v>24</v>
      </c>
      <c r="F6429" s="587">
        <f t="shared" si="300"/>
        <v>250296</v>
      </c>
      <c r="G6429" s="588">
        <v>2.21</v>
      </c>
      <c r="H6429" s="586">
        <v>16</v>
      </c>
      <c r="I6429" s="587">
        <f t="shared" si="301"/>
        <v>166864</v>
      </c>
      <c r="J6429" s="589">
        <f t="shared" si="302"/>
        <v>0</v>
      </c>
    </row>
    <row r="6430" spans="1:10">
      <c r="A6430" s="584">
        <v>2016</v>
      </c>
      <c r="B6430" s="585" t="s">
        <v>1131</v>
      </c>
      <c r="C6430" s="585" t="s">
        <v>31</v>
      </c>
      <c r="D6430" s="586">
        <v>3824</v>
      </c>
      <c r="E6430" s="587">
        <v>24</v>
      </c>
      <c r="F6430" s="587">
        <f t="shared" si="300"/>
        <v>91776</v>
      </c>
      <c r="G6430" s="588">
        <v>2.13</v>
      </c>
      <c r="H6430" s="586">
        <v>15.8</v>
      </c>
      <c r="I6430" s="587">
        <f t="shared" si="301"/>
        <v>60419.200000000004</v>
      </c>
      <c r="J6430" s="589">
        <f t="shared" si="302"/>
        <v>0</v>
      </c>
    </row>
    <row r="6431" spans="1:10">
      <c r="A6431" s="584">
        <v>2016</v>
      </c>
      <c r="B6431" s="585" t="s">
        <v>1131</v>
      </c>
      <c r="C6431" s="585" t="s">
        <v>31</v>
      </c>
      <c r="D6431" s="586">
        <v>6432</v>
      </c>
      <c r="E6431" s="587">
        <v>24</v>
      </c>
      <c r="F6431" s="587">
        <f t="shared" si="300"/>
        <v>154368</v>
      </c>
      <c r="G6431" s="588">
        <v>2.56</v>
      </c>
      <c r="H6431" s="586">
        <v>12.4</v>
      </c>
      <c r="I6431" s="587">
        <f t="shared" si="301"/>
        <v>79756.800000000003</v>
      </c>
      <c r="J6431" s="589">
        <f t="shared" si="302"/>
        <v>0</v>
      </c>
    </row>
    <row r="6432" spans="1:10">
      <c r="A6432" s="584">
        <v>2016</v>
      </c>
      <c r="B6432" s="585" t="s">
        <v>1131</v>
      </c>
      <c r="C6432" s="585" t="s">
        <v>31</v>
      </c>
      <c r="D6432" s="586">
        <v>6598</v>
      </c>
      <c r="E6432" s="587">
        <v>24</v>
      </c>
      <c r="F6432" s="587">
        <f t="shared" si="300"/>
        <v>158352</v>
      </c>
      <c r="G6432" s="588">
        <v>2.37</v>
      </c>
      <c r="H6432" s="586">
        <v>15.3</v>
      </c>
      <c r="I6432" s="587">
        <f t="shared" si="301"/>
        <v>100949.40000000001</v>
      </c>
      <c r="J6432" s="589">
        <f t="shared" si="302"/>
        <v>0</v>
      </c>
    </row>
    <row r="6433" spans="1:10">
      <c r="A6433" s="584">
        <v>2016</v>
      </c>
      <c r="B6433" s="585" t="s">
        <v>1131</v>
      </c>
      <c r="C6433" s="585" t="s">
        <v>31</v>
      </c>
      <c r="D6433" s="586">
        <v>7865</v>
      </c>
      <c r="E6433" s="587">
        <v>26</v>
      </c>
      <c r="F6433" s="587">
        <f t="shared" si="300"/>
        <v>204490</v>
      </c>
      <c r="G6433" s="588">
        <v>2.2599999999999998</v>
      </c>
      <c r="H6433" s="586">
        <v>12.8</v>
      </c>
      <c r="I6433" s="587">
        <f t="shared" si="301"/>
        <v>100672</v>
      </c>
      <c r="J6433" s="589">
        <f t="shared" si="302"/>
        <v>0</v>
      </c>
    </row>
    <row r="6434" spans="1:10">
      <c r="A6434" s="584">
        <v>2016</v>
      </c>
      <c r="B6434" s="585" t="s">
        <v>1131</v>
      </c>
      <c r="C6434" s="585" t="s">
        <v>31</v>
      </c>
      <c r="D6434" s="586">
        <v>8284</v>
      </c>
      <c r="E6434" s="587">
        <v>25</v>
      </c>
      <c r="F6434" s="587">
        <f t="shared" si="300"/>
        <v>207100</v>
      </c>
      <c r="G6434" s="588">
        <v>2.0699999999999998</v>
      </c>
      <c r="H6434" s="586">
        <v>13.8</v>
      </c>
      <c r="I6434" s="587">
        <f t="shared" si="301"/>
        <v>114319.20000000001</v>
      </c>
      <c r="J6434" s="589">
        <f t="shared" si="302"/>
        <v>0</v>
      </c>
    </row>
    <row r="6435" spans="1:10">
      <c r="A6435" s="584">
        <v>2016</v>
      </c>
      <c r="B6435" s="585" t="s">
        <v>1131</v>
      </c>
      <c r="C6435" s="585" t="s">
        <v>31</v>
      </c>
      <c r="D6435" s="586">
        <v>10048</v>
      </c>
      <c r="E6435" s="587">
        <v>24</v>
      </c>
      <c r="F6435" s="587">
        <f t="shared" si="300"/>
        <v>241152</v>
      </c>
      <c r="G6435" s="588">
        <v>1.87</v>
      </c>
      <c r="H6435" s="586">
        <v>13</v>
      </c>
      <c r="I6435" s="587">
        <f t="shared" si="301"/>
        <v>130624</v>
      </c>
      <c r="J6435" s="589">
        <f t="shared" si="302"/>
        <v>0</v>
      </c>
    </row>
    <row r="6436" spans="1:10">
      <c r="A6436" s="584">
        <v>2016</v>
      </c>
      <c r="B6436" s="585" t="s">
        <v>1131</v>
      </c>
      <c r="C6436" s="585" t="s">
        <v>31</v>
      </c>
      <c r="D6436" s="586">
        <v>19354</v>
      </c>
      <c r="E6436" s="587">
        <v>24</v>
      </c>
      <c r="F6436" s="587">
        <f t="shared" si="300"/>
        <v>464496</v>
      </c>
      <c r="G6436" s="588">
        <v>1.74</v>
      </c>
      <c r="H6436" s="586">
        <v>14.9</v>
      </c>
      <c r="I6436" s="587">
        <f t="shared" si="301"/>
        <v>288374.60000000003</v>
      </c>
      <c r="J6436" s="589">
        <f t="shared" si="302"/>
        <v>0</v>
      </c>
    </row>
    <row r="6437" spans="1:10">
      <c r="A6437" s="584">
        <v>2016</v>
      </c>
      <c r="B6437" s="585" t="s">
        <v>1131</v>
      </c>
      <c r="C6437" s="585" t="s">
        <v>31</v>
      </c>
      <c r="D6437" s="586">
        <v>114878</v>
      </c>
      <c r="E6437" s="587">
        <v>24</v>
      </c>
      <c r="F6437" s="587">
        <f t="shared" si="300"/>
        <v>2757072</v>
      </c>
      <c r="G6437" s="588">
        <v>2.3199999999999998</v>
      </c>
      <c r="H6437" s="586">
        <v>16.100000000000001</v>
      </c>
      <c r="I6437" s="587">
        <f t="shared" si="301"/>
        <v>1849535.8000000003</v>
      </c>
      <c r="J6437" s="589">
        <f t="shared" si="302"/>
        <v>0</v>
      </c>
    </row>
    <row r="6438" spans="1:10">
      <c r="A6438" s="584">
        <v>2016</v>
      </c>
      <c r="B6438" s="585" t="s">
        <v>1131</v>
      </c>
      <c r="C6438" s="585" t="s">
        <v>31</v>
      </c>
      <c r="D6438" s="586">
        <v>165417</v>
      </c>
      <c r="E6438" s="587">
        <v>26</v>
      </c>
      <c r="F6438" s="587">
        <f t="shared" si="300"/>
        <v>4300842</v>
      </c>
      <c r="G6438" s="588">
        <v>2.89</v>
      </c>
      <c r="H6438" s="586">
        <v>7.9</v>
      </c>
      <c r="I6438" s="587">
        <f t="shared" si="301"/>
        <v>1306794.3</v>
      </c>
      <c r="J6438" s="589">
        <f t="shared" si="302"/>
        <v>0</v>
      </c>
    </row>
    <row r="6439" spans="1:10">
      <c r="A6439" s="584">
        <v>2016</v>
      </c>
      <c r="B6439" s="585" t="s">
        <v>1131</v>
      </c>
      <c r="C6439" s="585" t="s">
        <v>31</v>
      </c>
      <c r="D6439" s="586">
        <v>14625</v>
      </c>
      <c r="E6439" s="587">
        <v>24</v>
      </c>
      <c r="F6439" s="587">
        <f t="shared" si="300"/>
        <v>351000</v>
      </c>
      <c r="G6439" s="588">
        <v>2.27</v>
      </c>
      <c r="H6439" s="586">
        <v>12.9</v>
      </c>
      <c r="I6439" s="587">
        <f t="shared" si="301"/>
        <v>188662.5</v>
      </c>
      <c r="J6439" s="589">
        <f t="shared" si="302"/>
        <v>0</v>
      </c>
    </row>
    <row r="6440" spans="1:10">
      <c r="A6440" s="584">
        <v>2016</v>
      </c>
      <c r="B6440" s="585" t="s">
        <v>1129</v>
      </c>
      <c r="C6440" s="585" t="s">
        <v>31</v>
      </c>
      <c r="D6440" s="586">
        <v>273536</v>
      </c>
      <c r="E6440" s="587">
        <v>12.6</v>
      </c>
      <c r="F6440" s="587">
        <f t="shared" si="300"/>
        <v>3446553.6</v>
      </c>
      <c r="G6440" s="588">
        <v>2.9</v>
      </c>
      <c r="H6440" s="586">
        <v>44.9</v>
      </c>
      <c r="I6440" s="587">
        <f t="shared" si="301"/>
        <v>12281766.4</v>
      </c>
      <c r="J6440" s="589">
        <f t="shared" si="302"/>
        <v>0</v>
      </c>
    </row>
    <row r="6441" spans="1:10">
      <c r="A6441" s="584">
        <v>2016</v>
      </c>
      <c r="B6441" s="585" t="s">
        <v>1131</v>
      </c>
      <c r="C6441" s="585" t="s">
        <v>31</v>
      </c>
      <c r="D6441" s="586">
        <v>15028</v>
      </c>
      <c r="E6441" s="587">
        <v>26.378</v>
      </c>
      <c r="F6441" s="587">
        <f t="shared" si="300"/>
        <v>396408.58399999997</v>
      </c>
      <c r="G6441" s="588">
        <v>2.2400000000000002</v>
      </c>
      <c r="H6441" s="586">
        <v>7.9</v>
      </c>
      <c r="I6441" s="587">
        <f t="shared" si="301"/>
        <v>118721.20000000001</v>
      </c>
      <c r="J6441" s="589">
        <f t="shared" si="302"/>
        <v>0</v>
      </c>
    </row>
    <row r="6442" spans="1:10">
      <c r="A6442" s="584">
        <v>2016</v>
      </c>
      <c r="B6442" s="585" t="s">
        <v>1131</v>
      </c>
      <c r="C6442" s="585" t="s">
        <v>31</v>
      </c>
      <c r="D6442" s="586">
        <v>15166</v>
      </c>
      <c r="E6442" s="587">
        <v>25.815999999999999</v>
      </c>
      <c r="F6442" s="587">
        <f t="shared" si="300"/>
        <v>391525.45600000001</v>
      </c>
      <c r="G6442" s="588">
        <v>3.05</v>
      </c>
      <c r="H6442" s="586">
        <v>8.5</v>
      </c>
      <c r="I6442" s="587">
        <f t="shared" si="301"/>
        <v>128911</v>
      </c>
      <c r="J6442" s="589">
        <f t="shared" si="302"/>
        <v>0</v>
      </c>
    </row>
    <row r="6443" spans="1:10">
      <c r="A6443" s="584">
        <v>2016</v>
      </c>
      <c r="B6443" s="585" t="s">
        <v>1131</v>
      </c>
      <c r="C6443" s="585" t="s">
        <v>31</v>
      </c>
      <c r="D6443" s="586">
        <v>61231</v>
      </c>
      <c r="E6443" s="587">
        <v>26.337</v>
      </c>
      <c r="F6443" s="587">
        <f t="shared" si="300"/>
        <v>1612640.8470000001</v>
      </c>
      <c r="G6443" s="588">
        <v>3.42</v>
      </c>
      <c r="H6443" s="586">
        <v>7.6</v>
      </c>
      <c r="I6443" s="587">
        <f t="shared" si="301"/>
        <v>465355.6</v>
      </c>
      <c r="J6443" s="589">
        <f t="shared" si="302"/>
        <v>0</v>
      </c>
    </row>
    <row r="6444" spans="1:10">
      <c r="A6444" s="584">
        <v>2016</v>
      </c>
      <c r="B6444" s="585" t="s">
        <v>1131</v>
      </c>
      <c r="C6444" s="585" t="s">
        <v>31</v>
      </c>
      <c r="D6444" s="586">
        <v>15468</v>
      </c>
      <c r="E6444" s="587">
        <v>24.314</v>
      </c>
      <c r="F6444" s="587">
        <f t="shared" si="300"/>
        <v>376088.95199999999</v>
      </c>
      <c r="G6444" s="588">
        <v>1.82</v>
      </c>
      <c r="H6444" s="586">
        <v>8.9</v>
      </c>
      <c r="I6444" s="587">
        <f t="shared" si="301"/>
        <v>137665.20000000001</v>
      </c>
      <c r="J6444" s="589">
        <f t="shared" si="302"/>
        <v>0</v>
      </c>
    </row>
    <row r="6445" spans="1:10">
      <c r="A6445" s="584">
        <v>2016</v>
      </c>
      <c r="B6445" s="585" t="s">
        <v>1131</v>
      </c>
      <c r="C6445" s="585" t="s">
        <v>31</v>
      </c>
      <c r="D6445" s="586">
        <v>138491</v>
      </c>
      <c r="E6445" s="587">
        <v>26.294</v>
      </c>
      <c r="F6445" s="587">
        <f t="shared" si="300"/>
        <v>3641482.3540000003</v>
      </c>
      <c r="G6445" s="588">
        <v>3.42</v>
      </c>
      <c r="H6445" s="586">
        <v>7.5</v>
      </c>
      <c r="I6445" s="587">
        <f t="shared" si="301"/>
        <v>1038682.5</v>
      </c>
      <c r="J6445" s="589">
        <f t="shared" si="302"/>
        <v>0</v>
      </c>
    </row>
    <row r="6446" spans="1:10">
      <c r="A6446" s="584">
        <v>2016</v>
      </c>
      <c r="B6446" s="585" t="s">
        <v>1131</v>
      </c>
      <c r="C6446" s="585" t="s">
        <v>31</v>
      </c>
      <c r="D6446" s="586">
        <v>13015</v>
      </c>
      <c r="E6446" s="587">
        <v>25.04</v>
      </c>
      <c r="F6446" s="587">
        <f t="shared" si="300"/>
        <v>325895.59999999998</v>
      </c>
      <c r="G6446" s="588">
        <v>1.06</v>
      </c>
      <c r="H6446" s="586">
        <v>9.1999999999999993</v>
      </c>
      <c r="I6446" s="587">
        <f t="shared" si="301"/>
        <v>119737.99999999999</v>
      </c>
      <c r="J6446" s="589">
        <f t="shared" si="302"/>
        <v>0</v>
      </c>
    </row>
    <row r="6447" spans="1:10">
      <c r="A6447" s="584">
        <v>2016</v>
      </c>
      <c r="B6447" s="585" t="s">
        <v>1131</v>
      </c>
      <c r="C6447" s="585" t="s">
        <v>31</v>
      </c>
      <c r="D6447" s="586">
        <v>26146</v>
      </c>
      <c r="E6447" s="587">
        <v>25.76</v>
      </c>
      <c r="F6447" s="587">
        <f t="shared" si="300"/>
        <v>673520.96000000008</v>
      </c>
      <c r="G6447" s="588">
        <v>1.19</v>
      </c>
      <c r="H6447" s="586">
        <v>8.8000000000000007</v>
      </c>
      <c r="I6447" s="587">
        <f t="shared" si="301"/>
        <v>230084.80000000002</v>
      </c>
      <c r="J6447" s="589">
        <f t="shared" si="302"/>
        <v>0</v>
      </c>
    </row>
    <row r="6448" spans="1:10">
      <c r="A6448" s="584">
        <v>2016</v>
      </c>
      <c r="B6448" s="585" t="s">
        <v>1131</v>
      </c>
      <c r="C6448" s="585" t="s">
        <v>31</v>
      </c>
      <c r="D6448" s="586">
        <v>13093</v>
      </c>
      <c r="E6448" s="587">
        <v>26.41</v>
      </c>
      <c r="F6448" s="587">
        <f t="shared" si="300"/>
        <v>345786.13</v>
      </c>
      <c r="G6448" s="588">
        <v>0.76</v>
      </c>
      <c r="H6448" s="586">
        <v>7.5</v>
      </c>
      <c r="I6448" s="587">
        <f t="shared" si="301"/>
        <v>98197.5</v>
      </c>
      <c r="J6448" s="589">
        <f t="shared" si="302"/>
        <v>0</v>
      </c>
    </row>
    <row r="6449" spans="1:10">
      <c r="A6449" s="584">
        <v>2016</v>
      </c>
      <c r="B6449" s="585" t="s">
        <v>1131</v>
      </c>
      <c r="C6449" s="585" t="s">
        <v>31</v>
      </c>
      <c r="D6449" s="586">
        <v>20980</v>
      </c>
      <c r="E6449" s="587">
        <v>25.5</v>
      </c>
      <c r="F6449" s="587">
        <f t="shared" si="300"/>
        <v>534990</v>
      </c>
      <c r="G6449" s="588">
        <v>0.84</v>
      </c>
      <c r="H6449" s="586">
        <v>8.6999999999999993</v>
      </c>
      <c r="I6449" s="587">
        <f t="shared" si="301"/>
        <v>182525.99999999997</v>
      </c>
      <c r="J6449" s="589">
        <f t="shared" si="302"/>
        <v>0</v>
      </c>
    </row>
    <row r="6450" spans="1:10">
      <c r="A6450" s="584">
        <v>2016</v>
      </c>
      <c r="B6450" s="585" t="s">
        <v>1131</v>
      </c>
      <c r="C6450" s="585" t="s">
        <v>31</v>
      </c>
      <c r="D6450" s="586">
        <v>13129</v>
      </c>
      <c r="E6450" s="587">
        <v>25.62</v>
      </c>
      <c r="F6450" s="587">
        <f t="shared" si="300"/>
        <v>336364.98000000004</v>
      </c>
      <c r="G6450" s="588">
        <v>1.24</v>
      </c>
      <c r="H6450" s="586">
        <v>9.8000000000000007</v>
      </c>
      <c r="I6450" s="587">
        <f t="shared" si="301"/>
        <v>128664.20000000001</v>
      </c>
      <c r="J6450" s="589">
        <f t="shared" si="302"/>
        <v>0</v>
      </c>
    </row>
    <row r="6451" spans="1:10">
      <c r="A6451" s="584">
        <v>2016</v>
      </c>
      <c r="B6451" s="585" t="s">
        <v>1131</v>
      </c>
      <c r="C6451" s="585" t="s">
        <v>31</v>
      </c>
      <c r="D6451" s="586">
        <v>22748</v>
      </c>
      <c r="E6451" s="587">
        <v>25.79</v>
      </c>
      <c r="F6451" s="587">
        <f t="shared" si="300"/>
        <v>586670.91999999993</v>
      </c>
      <c r="G6451" s="588">
        <v>2.76</v>
      </c>
      <c r="H6451" s="586">
        <v>8.1</v>
      </c>
      <c r="I6451" s="587">
        <f t="shared" si="301"/>
        <v>184258.8</v>
      </c>
      <c r="J6451" s="589">
        <f t="shared" si="302"/>
        <v>0</v>
      </c>
    </row>
    <row r="6452" spans="1:10">
      <c r="A6452" s="584">
        <v>2016</v>
      </c>
      <c r="B6452" s="585" t="s">
        <v>1131</v>
      </c>
      <c r="C6452" s="585" t="s">
        <v>31</v>
      </c>
      <c r="D6452" s="586">
        <v>26045</v>
      </c>
      <c r="E6452" s="587">
        <v>25.01</v>
      </c>
      <c r="F6452" s="587">
        <f t="shared" si="300"/>
        <v>651385.45000000007</v>
      </c>
      <c r="G6452" s="588">
        <v>0.94</v>
      </c>
      <c r="H6452" s="586">
        <v>10</v>
      </c>
      <c r="I6452" s="587">
        <f t="shared" si="301"/>
        <v>260450</v>
      </c>
      <c r="J6452" s="589">
        <f t="shared" si="302"/>
        <v>0</v>
      </c>
    </row>
    <row r="6453" spans="1:10">
      <c r="A6453" s="584">
        <v>2016</v>
      </c>
      <c r="B6453" s="585" t="s">
        <v>1131</v>
      </c>
      <c r="C6453" s="585" t="s">
        <v>31</v>
      </c>
      <c r="D6453" s="586">
        <v>13064</v>
      </c>
      <c r="E6453" s="587">
        <v>25.28</v>
      </c>
      <c r="F6453" s="587">
        <f t="shared" si="300"/>
        <v>330257.92000000004</v>
      </c>
      <c r="G6453" s="588">
        <v>1.45</v>
      </c>
      <c r="H6453" s="586">
        <v>9.5</v>
      </c>
      <c r="I6453" s="587">
        <f t="shared" si="301"/>
        <v>124108</v>
      </c>
      <c r="J6453" s="589">
        <f t="shared" si="302"/>
        <v>0</v>
      </c>
    </row>
    <row r="6454" spans="1:10">
      <c r="A6454" s="584">
        <v>2016</v>
      </c>
      <c r="B6454" s="585" t="s">
        <v>1131</v>
      </c>
      <c r="C6454" s="585" t="s">
        <v>31</v>
      </c>
      <c r="D6454" s="586">
        <v>26367</v>
      </c>
      <c r="E6454" s="587">
        <v>25.06</v>
      </c>
      <c r="F6454" s="587">
        <f t="shared" si="300"/>
        <v>660757.02</v>
      </c>
      <c r="G6454" s="588">
        <v>0.82</v>
      </c>
      <c r="H6454" s="586">
        <v>8.6999999999999993</v>
      </c>
      <c r="I6454" s="587">
        <f t="shared" si="301"/>
        <v>229392.9</v>
      </c>
      <c r="J6454" s="589">
        <f t="shared" si="302"/>
        <v>0</v>
      </c>
    </row>
    <row r="6455" spans="1:10">
      <c r="A6455" s="584">
        <v>2016</v>
      </c>
      <c r="B6455" s="585" t="s">
        <v>1131</v>
      </c>
      <c r="C6455" s="585" t="s">
        <v>31</v>
      </c>
      <c r="D6455" s="586">
        <v>38559</v>
      </c>
      <c r="E6455" s="587">
        <v>26.23</v>
      </c>
      <c r="F6455" s="587">
        <f t="shared" si="300"/>
        <v>1011402.5700000001</v>
      </c>
      <c r="G6455" s="588">
        <v>0.82</v>
      </c>
      <c r="H6455" s="586">
        <v>7.9</v>
      </c>
      <c r="I6455" s="587">
        <f t="shared" si="301"/>
        <v>304616.10000000003</v>
      </c>
      <c r="J6455" s="589">
        <f t="shared" si="302"/>
        <v>0</v>
      </c>
    </row>
    <row r="6456" spans="1:10">
      <c r="A6456" s="584">
        <v>2016</v>
      </c>
      <c r="B6456" s="585" t="s">
        <v>1131</v>
      </c>
      <c r="C6456" s="585" t="s">
        <v>31</v>
      </c>
      <c r="D6456" s="586">
        <v>12426</v>
      </c>
      <c r="E6456" s="587">
        <v>26.2</v>
      </c>
      <c r="F6456" s="587">
        <f t="shared" si="300"/>
        <v>325561.2</v>
      </c>
      <c r="G6456" s="588">
        <v>0.82</v>
      </c>
      <c r="H6456" s="586">
        <v>8</v>
      </c>
      <c r="I6456" s="587">
        <f t="shared" si="301"/>
        <v>99408</v>
      </c>
      <c r="J6456" s="589">
        <f t="shared" si="302"/>
        <v>0</v>
      </c>
    </row>
    <row r="6457" spans="1:10">
      <c r="A6457" s="584">
        <v>2016</v>
      </c>
      <c r="B6457" s="585" t="s">
        <v>1131</v>
      </c>
      <c r="C6457" s="585" t="s">
        <v>31</v>
      </c>
      <c r="D6457" s="586">
        <v>11501</v>
      </c>
      <c r="E6457" s="587">
        <v>25.58</v>
      </c>
      <c r="F6457" s="587">
        <f t="shared" si="300"/>
        <v>294195.57999999996</v>
      </c>
      <c r="G6457" s="588">
        <v>0.47</v>
      </c>
      <c r="H6457" s="586">
        <v>6.2</v>
      </c>
      <c r="I6457" s="587">
        <f t="shared" si="301"/>
        <v>71306.2</v>
      </c>
      <c r="J6457" s="589">
        <f t="shared" si="302"/>
        <v>0</v>
      </c>
    </row>
    <row r="6458" spans="1:10">
      <c r="A6458" s="584">
        <v>2016</v>
      </c>
      <c r="B6458" s="585" t="s">
        <v>1131</v>
      </c>
      <c r="C6458" s="585" t="s">
        <v>31</v>
      </c>
      <c r="D6458" s="586">
        <v>23090</v>
      </c>
      <c r="E6458" s="587">
        <v>23</v>
      </c>
      <c r="F6458" s="587">
        <f t="shared" si="300"/>
        <v>531070</v>
      </c>
      <c r="G6458" s="588">
        <v>2.75</v>
      </c>
      <c r="H6458" s="586">
        <v>7</v>
      </c>
      <c r="I6458" s="587">
        <f t="shared" si="301"/>
        <v>161630</v>
      </c>
      <c r="J6458" s="589">
        <f t="shared" si="302"/>
        <v>0</v>
      </c>
    </row>
    <row r="6459" spans="1:10">
      <c r="A6459" s="584">
        <v>2016</v>
      </c>
      <c r="B6459" s="585" t="s">
        <v>1131</v>
      </c>
      <c r="C6459" s="585" t="s">
        <v>31</v>
      </c>
      <c r="D6459" s="586">
        <v>11814</v>
      </c>
      <c r="E6459" s="587">
        <v>25.192</v>
      </c>
      <c r="F6459" s="587">
        <f t="shared" si="300"/>
        <v>297618.288</v>
      </c>
      <c r="G6459" s="588">
        <v>0.98</v>
      </c>
      <c r="H6459" s="586">
        <v>11.9</v>
      </c>
      <c r="I6459" s="587">
        <f t="shared" si="301"/>
        <v>140586.6</v>
      </c>
      <c r="J6459" s="589">
        <f t="shared" si="302"/>
        <v>0</v>
      </c>
    </row>
    <row r="6460" spans="1:10">
      <c r="A6460" s="584">
        <v>2016</v>
      </c>
      <c r="B6460" s="585" t="s">
        <v>1131</v>
      </c>
      <c r="C6460" s="585" t="s">
        <v>31</v>
      </c>
      <c r="D6460" s="586">
        <v>22703</v>
      </c>
      <c r="E6460" s="587">
        <v>24.506</v>
      </c>
      <c r="F6460" s="587">
        <f t="shared" si="300"/>
        <v>556359.71799999999</v>
      </c>
      <c r="G6460" s="588">
        <v>0.91</v>
      </c>
      <c r="H6460" s="586">
        <v>11.5</v>
      </c>
      <c r="I6460" s="587">
        <f t="shared" si="301"/>
        <v>261084.5</v>
      </c>
      <c r="J6460" s="589">
        <f t="shared" si="302"/>
        <v>0</v>
      </c>
    </row>
    <row r="6461" spans="1:10">
      <c r="A6461" s="584">
        <v>2016</v>
      </c>
      <c r="B6461" s="585" t="s">
        <v>1131</v>
      </c>
      <c r="C6461" s="585" t="s">
        <v>31</v>
      </c>
      <c r="D6461" s="586">
        <v>11716</v>
      </c>
      <c r="E6461" s="587">
        <v>25.724</v>
      </c>
      <c r="F6461" s="587">
        <f t="shared" si="300"/>
        <v>301382.38400000002</v>
      </c>
      <c r="G6461" s="588">
        <v>1.26</v>
      </c>
      <c r="H6461" s="586">
        <v>9.3000000000000007</v>
      </c>
      <c r="I6461" s="587">
        <f t="shared" si="301"/>
        <v>108958.8</v>
      </c>
      <c r="J6461" s="589">
        <f t="shared" si="302"/>
        <v>0</v>
      </c>
    </row>
    <row r="6462" spans="1:10">
      <c r="A6462" s="584">
        <v>2016</v>
      </c>
      <c r="B6462" s="585" t="s">
        <v>1131</v>
      </c>
      <c r="C6462" s="585" t="s">
        <v>31</v>
      </c>
      <c r="D6462" s="586">
        <v>11304</v>
      </c>
      <c r="E6462" s="587">
        <v>24.571999999999999</v>
      </c>
      <c r="F6462" s="587">
        <f t="shared" si="300"/>
        <v>277761.88799999998</v>
      </c>
      <c r="G6462" s="588">
        <v>1.05</v>
      </c>
      <c r="H6462" s="586">
        <v>11.4</v>
      </c>
      <c r="I6462" s="587">
        <f t="shared" si="301"/>
        <v>128865.60000000001</v>
      </c>
      <c r="J6462" s="589">
        <f t="shared" si="302"/>
        <v>0</v>
      </c>
    </row>
    <row r="6463" spans="1:10">
      <c r="A6463" s="584">
        <v>2016</v>
      </c>
      <c r="B6463" s="585" t="s">
        <v>1131</v>
      </c>
      <c r="C6463" s="585" t="s">
        <v>31</v>
      </c>
      <c r="D6463" s="586">
        <v>89583</v>
      </c>
      <c r="E6463" s="587">
        <v>23.173999999999999</v>
      </c>
      <c r="F6463" s="587">
        <f t="shared" si="300"/>
        <v>2075996.442</v>
      </c>
      <c r="G6463" s="588">
        <v>2.79</v>
      </c>
      <c r="H6463" s="586">
        <v>8.6999999999999993</v>
      </c>
      <c r="I6463" s="587">
        <f t="shared" si="301"/>
        <v>779372.1</v>
      </c>
      <c r="J6463" s="589">
        <f t="shared" si="302"/>
        <v>0</v>
      </c>
    </row>
    <row r="6464" spans="1:10">
      <c r="A6464" s="584">
        <v>2016</v>
      </c>
      <c r="B6464" s="585" t="s">
        <v>1131</v>
      </c>
      <c r="C6464" s="585" t="s">
        <v>31</v>
      </c>
      <c r="D6464" s="586">
        <v>53322</v>
      </c>
      <c r="E6464" s="587">
        <v>23</v>
      </c>
      <c r="F6464" s="587">
        <f t="shared" si="300"/>
        <v>1226406</v>
      </c>
      <c r="G6464" s="588">
        <v>3.1</v>
      </c>
      <c r="H6464" s="586">
        <v>8.5</v>
      </c>
      <c r="I6464" s="587">
        <f t="shared" si="301"/>
        <v>453237</v>
      </c>
      <c r="J6464" s="589">
        <f t="shared" si="302"/>
        <v>0</v>
      </c>
    </row>
    <row r="6465" spans="1:10">
      <c r="A6465" s="584">
        <v>2016</v>
      </c>
      <c r="B6465" s="585" t="s">
        <v>1131</v>
      </c>
      <c r="C6465" s="585" t="s">
        <v>31</v>
      </c>
      <c r="D6465" s="586">
        <v>192775</v>
      </c>
      <c r="E6465" s="587">
        <v>24.032</v>
      </c>
      <c r="F6465" s="587">
        <f t="shared" si="300"/>
        <v>4632768.8</v>
      </c>
      <c r="G6465" s="588">
        <v>2.52</v>
      </c>
      <c r="H6465" s="586">
        <v>7.5</v>
      </c>
      <c r="I6465" s="587">
        <f t="shared" si="301"/>
        <v>1445812.5</v>
      </c>
      <c r="J6465" s="589">
        <f t="shared" si="302"/>
        <v>0</v>
      </c>
    </row>
    <row r="6466" spans="1:10">
      <c r="A6466" s="584">
        <v>2016</v>
      </c>
      <c r="B6466" s="585" t="s">
        <v>1131</v>
      </c>
      <c r="C6466" s="585" t="s">
        <v>31</v>
      </c>
      <c r="D6466" s="586">
        <v>22801</v>
      </c>
      <c r="E6466" s="587">
        <v>23.218</v>
      </c>
      <c r="F6466" s="587">
        <f t="shared" si="300"/>
        <v>529393.61800000002</v>
      </c>
      <c r="G6466" s="588">
        <v>2.46</v>
      </c>
      <c r="H6466" s="586">
        <v>8.3000000000000007</v>
      </c>
      <c r="I6466" s="587">
        <f t="shared" si="301"/>
        <v>189248.30000000002</v>
      </c>
      <c r="J6466" s="589">
        <f t="shared" si="302"/>
        <v>0</v>
      </c>
    </row>
    <row r="6467" spans="1:10">
      <c r="A6467" s="584">
        <v>2016</v>
      </c>
      <c r="B6467" s="585" t="s">
        <v>1131</v>
      </c>
      <c r="C6467" s="585" t="s">
        <v>31</v>
      </c>
      <c r="D6467" s="586">
        <v>78498</v>
      </c>
      <c r="E6467" s="587">
        <v>24.943999999999999</v>
      </c>
      <c r="F6467" s="587">
        <f t="shared" ref="F6467:F6530" si="303">E6467*D6467</f>
        <v>1958054.112</v>
      </c>
      <c r="G6467" s="588">
        <v>3.14</v>
      </c>
      <c r="H6467" s="586">
        <v>6.7</v>
      </c>
      <c r="I6467" s="587">
        <f t="shared" ref="I6467:I6530" si="304">H6467*D6467</f>
        <v>525936.6</v>
      </c>
      <c r="J6467" s="589">
        <f t="shared" ref="J6467:J6530" si="305">IF(B6467="LIG",1,0)</f>
        <v>0</v>
      </c>
    </row>
    <row r="6468" spans="1:10">
      <c r="A6468" s="584">
        <v>2016</v>
      </c>
      <c r="B6468" s="585" t="s">
        <v>1131</v>
      </c>
      <c r="C6468" s="585" t="s">
        <v>31</v>
      </c>
      <c r="D6468" s="586">
        <v>24107</v>
      </c>
      <c r="E6468" s="587">
        <v>22.1</v>
      </c>
      <c r="F6468" s="587">
        <f t="shared" si="303"/>
        <v>532764.70000000007</v>
      </c>
      <c r="G6468" s="588">
        <v>2.56</v>
      </c>
      <c r="H6468" s="586">
        <v>9.5</v>
      </c>
      <c r="I6468" s="587">
        <f t="shared" si="304"/>
        <v>229016.5</v>
      </c>
      <c r="J6468" s="589">
        <f t="shared" si="305"/>
        <v>0</v>
      </c>
    </row>
    <row r="6469" spans="1:10">
      <c r="A6469" s="584">
        <v>2016</v>
      </c>
      <c r="B6469" s="585" t="s">
        <v>1131</v>
      </c>
      <c r="C6469" s="585" t="s">
        <v>31</v>
      </c>
      <c r="D6469" s="586">
        <v>48235</v>
      </c>
      <c r="E6469" s="587">
        <v>23</v>
      </c>
      <c r="F6469" s="587">
        <f t="shared" si="303"/>
        <v>1109405</v>
      </c>
      <c r="G6469" s="588">
        <v>2.75</v>
      </c>
      <c r="H6469" s="586">
        <v>7</v>
      </c>
      <c r="I6469" s="587">
        <f t="shared" si="304"/>
        <v>337645</v>
      </c>
      <c r="J6469" s="589">
        <f t="shared" si="305"/>
        <v>0</v>
      </c>
    </row>
    <row r="6470" spans="1:10">
      <c r="A6470" s="584">
        <v>2016</v>
      </c>
      <c r="B6470" s="585" t="s">
        <v>1127</v>
      </c>
      <c r="C6470" s="585" t="s">
        <v>31</v>
      </c>
      <c r="D6470" s="586">
        <v>43445</v>
      </c>
      <c r="E6470" s="587">
        <v>18.082000000000001</v>
      </c>
      <c r="F6470" s="587">
        <f t="shared" si="303"/>
        <v>785572.49</v>
      </c>
      <c r="G6470" s="588">
        <v>0.25</v>
      </c>
      <c r="H6470" s="586">
        <v>4.5999999999999996</v>
      </c>
      <c r="I6470" s="587">
        <f t="shared" si="304"/>
        <v>199846.99999999997</v>
      </c>
      <c r="J6470" s="589">
        <f t="shared" si="305"/>
        <v>0</v>
      </c>
    </row>
    <row r="6471" spans="1:10">
      <c r="A6471" s="584">
        <v>2016</v>
      </c>
      <c r="B6471" s="585" t="s">
        <v>1127</v>
      </c>
      <c r="C6471" s="585" t="s">
        <v>31</v>
      </c>
      <c r="D6471" s="586">
        <v>101190</v>
      </c>
      <c r="E6471" s="587">
        <v>17.760000000000002</v>
      </c>
      <c r="F6471" s="587">
        <f t="shared" si="303"/>
        <v>1797134.4000000001</v>
      </c>
      <c r="G6471" s="588">
        <v>0.32</v>
      </c>
      <c r="H6471" s="586">
        <v>4.9000000000000004</v>
      </c>
      <c r="I6471" s="587">
        <f t="shared" si="304"/>
        <v>495831.00000000006</v>
      </c>
      <c r="J6471" s="589">
        <f t="shared" si="305"/>
        <v>0</v>
      </c>
    </row>
    <row r="6472" spans="1:10">
      <c r="A6472" s="584">
        <v>2016</v>
      </c>
      <c r="B6472" s="585" t="s">
        <v>1127</v>
      </c>
      <c r="C6472" s="585" t="s">
        <v>31</v>
      </c>
      <c r="D6472" s="586">
        <v>149970</v>
      </c>
      <c r="E6472" s="587">
        <v>16.7</v>
      </c>
      <c r="F6472" s="587">
        <f t="shared" si="303"/>
        <v>2504499</v>
      </c>
      <c r="G6472" s="588">
        <v>0.31</v>
      </c>
      <c r="H6472" s="586">
        <v>4.5999999999999996</v>
      </c>
      <c r="I6472" s="587">
        <f t="shared" si="304"/>
        <v>689862</v>
      </c>
      <c r="J6472" s="589">
        <f t="shared" si="305"/>
        <v>0</v>
      </c>
    </row>
    <row r="6473" spans="1:10">
      <c r="A6473" s="584">
        <v>2016</v>
      </c>
      <c r="B6473" s="585" t="s">
        <v>1127</v>
      </c>
      <c r="C6473" s="585" t="s">
        <v>31</v>
      </c>
      <c r="D6473" s="586">
        <v>286976</v>
      </c>
      <c r="E6473" s="587">
        <v>16.45</v>
      </c>
      <c r="F6473" s="587">
        <f t="shared" si="303"/>
        <v>4720755.2</v>
      </c>
      <c r="G6473" s="588">
        <v>0.33</v>
      </c>
      <c r="H6473" s="586">
        <v>5.2</v>
      </c>
      <c r="I6473" s="587">
        <f t="shared" si="304"/>
        <v>1492275.2</v>
      </c>
      <c r="J6473" s="589">
        <f t="shared" si="305"/>
        <v>0</v>
      </c>
    </row>
    <row r="6474" spans="1:10">
      <c r="A6474" s="584">
        <v>2016</v>
      </c>
      <c r="B6474" s="585" t="s">
        <v>1127</v>
      </c>
      <c r="C6474" s="585" t="s">
        <v>31</v>
      </c>
      <c r="D6474" s="586">
        <v>331396</v>
      </c>
      <c r="E6474" s="587">
        <v>16.82</v>
      </c>
      <c r="F6474" s="587">
        <f t="shared" si="303"/>
        <v>5574080.7199999997</v>
      </c>
      <c r="G6474" s="588">
        <v>0.36</v>
      </c>
      <c r="H6474" s="586">
        <v>5.6</v>
      </c>
      <c r="I6474" s="587">
        <f t="shared" si="304"/>
        <v>1855817.5999999999</v>
      </c>
      <c r="J6474" s="589">
        <f t="shared" si="305"/>
        <v>0</v>
      </c>
    </row>
    <row r="6475" spans="1:10">
      <c r="A6475" s="584">
        <v>2016</v>
      </c>
      <c r="B6475" s="585" t="s">
        <v>1127</v>
      </c>
      <c r="C6475" s="585" t="s">
        <v>31</v>
      </c>
      <c r="D6475" s="586">
        <v>98765</v>
      </c>
      <c r="E6475" s="587">
        <v>17.27</v>
      </c>
      <c r="F6475" s="587">
        <f t="shared" si="303"/>
        <v>1705671.55</v>
      </c>
      <c r="G6475" s="588">
        <v>0.23</v>
      </c>
      <c r="H6475" s="586">
        <v>4.5999999999999996</v>
      </c>
      <c r="I6475" s="587">
        <f t="shared" si="304"/>
        <v>454318.99999999994</v>
      </c>
      <c r="J6475" s="589">
        <f t="shared" si="305"/>
        <v>0</v>
      </c>
    </row>
    <row r="6476" spans="1:10">
      <c r="A6476" s="584">
        <v>2016</v>
      </c>
      <c r="B6476" s="585" t="s">
        <v>1127</v>
      </c>
      <c r="C6476" s="585" t="s">
        <v>31</v>
      </c>
      <c r="D6476" s="586">
        <v>141475</v>
      </c>
      <c r="E6476" s="587">
        <v>16.7</v>
      </c>
      <c r="F6476" s="587">
        <f t="shared" si="303"/>
        <v>2362632.5</v>
      </c>
      <c r="G6476" s="588">
        <v>0.4</v>
      </c>
      <c r="H6476" s="586">
        <v>5.7</v>
      </c>
      <c r="I6476" s="587">
        <f t="shared" si="304"/>
        <v>806407.5</v>
      </c>
      <c r="J6476" s="589">
        <f t="shared" si="305"/>
        <v>0</v>
      </c>
    </row>
    <row r="6477" spans="1:10">
      <c r="A6477" s="584">
        <v>2016</v>
      </c>
      <c r="B6477" s="585" t="s">
        <v>1133</v>
      </c>
      <c r="C6477" s="585" t="s">
        <v>31</v>
      </c>
      <c r="D6477" s="586">
        <v>173673</v>
      </c>
      <c r="E6477" s="587">
        <v>14.11</v>
      </c>
      <c r="F6477" s="587">
        <f t="shared" si="303"/>
        <v>2450526.0299999998</v>
      </c>
      <c r="G6477" s="588">
        <v>0.6</v>
      </c>
      <c r="H6477" s="586">
        <v>11.8</v>
      </c>
      <c r="I6477" s="587">
        <f t="shared" si="304"/>
        <v>2049341.4000000001</v>
      </c>
      <c r="J6477" s="589">
        <f t="shared" si="305"/>
        <v>1</v>
      </c>
    </row>
    <row r="6478" spans="1:10">
      <c r="A6478" s="584">
        <v>2016</v>
      </c>
      <c r="B6478" s="585" t="s">
        <v>1131</v>
      </c>
      <c r="C6478" s="585" t="s">
        <v>31</v>
      </c>
      <c r="D6478" s="586">
        <v>11894</v>
      </c>
      <c r="E6478" s="587">
        <v>24.763999999999999</v>
      </c>
      <c r="F6478" s="587">
        <f t="shared" si="303"/>
        <v>294543.016</v>
      </c>
      <c r="G6478" s="588">
        <v>0.76</v>
      </c>
      <c r="H6478" s="586">
        <v>9.6999999999999993</v>
      </c>
      <c r="I6478" s="587">
        <f t="shared" si="304"/>
        <v>115371.79999999999</v>
      </c>
      <c r="J6478" s="589">
        <f t="shared" si="305"/>
        <v>0</v>
      </c>
    </row>
    <row r="6479" spans="1:10">
      <c r="A6479" s="584">
        <v>2016</v>
      </c>
      <c r="B6479" s="585" t="s">
        <v>1131</v>
      </c>
      <c r="C6479" s="585" t="s">
        <v>31</v>
      </c>
      <c r="D6479" s="586">
        <v>11708</v>
      </c>
      <c r="E6479" s="587">
        <v>25.757999999999999</v>
      </c>
      <c r="F6479" s="587">
        <f t="shared" si="303"/>
        <v>301574.66399999999</v>
      </c>
      <c r="G6479" s="588">
        <v>0.99</v>
      </c>
      <c r="H6479" s="586">
        <v>8.5</v>
      </c>
      <c r="I6479" s="587">
        <f t="shared" si="304"/>
        <v>99518</v>
      </c>
      <c r="J6479" s="589">
        <f t="shared" si="305"/>
        <v>0</v>
      </c>
    </row>
    <row r="6480" spans="1:10">
      <c r="A6480" s="584">
        <v>2016</v>
      </c>
      <c r="B6480" s="585" t="s">
        <v>1131</v>
      </c>
      <c r="C6480" s="585" t="s">
        <v>31</v>
      </c>
      <c r="D6480" s="586">
        <v>12041</v>
      </c>
      <c r="E6480" s="587">
        <v>25.428000000000001</v>
      </c>
      <c r="F6480" s="587">
        <f t="shared" si="303"/>
        <v>306178.54800000001</v>
      </c>
      <c r="G6480" s="588">
        <v>0.86</v>
      </c>
      <c r="H6480" s="586">
        <v>10.9</v>
      </c>
      <c r="I6480" s="587">
        <f t="shared" si="304"/>
        <v>131246.9</v>
      </c>
      <c r="J6480" s="589">
        <f t="shared" si="305"/>
        <v>0</v>
      </c>
    </row>
    <row r="6481" spans="1:10">
      <c r="A6481" s="584">
        <v>2016</v>
      </c>
      <c r="B6481" s="585" t="s">
        <v>1131</v>
      </c>
      <c r="C6481" s="585" t="s">
        <v>31</v>
      </c>
      <c r="D6481" s="586">
        <v>12053</v>
      </c>
      <c r="E6481" s="587">
        <v>24.92</v>
      </c>
      <c r="F6481" s="587">
        <f t="shared" si="303"/>
        <v>300360.76</v>
      </c>
      <c r="G6481" s="588">
        <v>0.95</v>
      </c>
      <c r="H6481" s="586">
        <v>12.2</v>
      </c>
      <c r="I6481" s="587">
        <f t="shared" si="304"/>
        <v>147046.6</v>
      </c>
      <c r="J6481" s="589">
        <f t="shared" si="305"/>
        <v>0</v>
      </c>
    </row>
    <row r="6482" spans="1:10">
      <c r="A6482" s="584">
        <v>2016</v>
      </c>
      <c r="B6482" s="585" t="s">
        <v>1131</v>
      </c>
      <c r="C6482" s="585" t="s">
        <v>31</v>
      </c>
      <c r="D6482" s="586">
        <v>23522</v>
      </c>
      <c r="E6482" s="587">
        <v>24.350999999999999</v>
      </c>
      <c r="F6482" s="587">
        <f t="shared" si="303"/>
        <v>572784.22199999995</v>
      </c>
      <c r="G6482" s="588">
        <v>0.78</v>
      </c>
      <c r="H6482" s="586">
        <v>12.8</v>
      </c>
      <c r="I6482" s="587">
        <f t="shared" si="304"/>
        <v>301081.60000000003</v>
      </c>
      <c r="J6482" s="589">
        <f t="shared" si="305"/>
        <v>0</v>
      </c>
    </row>
    <row r="6483" spans="1:10">
      <c r="A6483" s="584">
        <v>2016</v>
      </c>
      <c r="B6483" s="585" t="s">
        <v>1131</v>
      </c>
      <c r="C6483" s="585" t="s">
        <v>31</v>
      </c>
      <c r="D6483" s="586">
        <v>23706</v>
      </c>
      <c r="E6483" s="587">
        <v>24.321000000000002</v>
      </c>
      <c r="F6483" s="587">
        <f t="shared" si="303"/>
        <v>576553.62600000005</v>
      </c>
      <c r="G6483" s="588">
        <v>0.84</v>
      </c>
      <c r="H6483" s="586">
        <v>12.4</v>
      </c>
      <c r="I6483" s="587">
        <f t="shared" si="304"/>
        <v>293954.40000000002</v>
      </c>
      <c r="J6483" s="589">
        <f t="shared" si="305"/>
        <v>0</v>
      </c>
    </row>
    <row r="6484" spans="1:10">
      <c r="A6484" s="584">
        <v>2016</v>
      </c>
      <c r="B6484" s="585" t="s">
        <v>1131</v>
      </c>
      <c r="C6484" s="585" t="s">
        <v>31</v>
      </c>
      <c r="D6484" s="586">
        <v>24093</v>
      </c>
      <c r="E6484" s="587">
        <v>25.001999999999999</v>
      </c>
      <c r="F6484" s="587">
        <f t="shared" si="303"/>
        <v>602373.18599999999</v>
      </c>
      <c r="G6484" s="588">
        <v>0.92</v>
      </c>
      <c r="H6484" s="586">
        <v>11.2</v>
      </c>
      <c r="I6484" s="587">
        <f t="shared" si="304"/>
        <v>269841.59999999998</v>
      </c>
      <c r="J6484" s="589">
        <f t="shared" si="305"/>
        <v>0</v>
      </c>
    </row>
    <row r="6485" spans="1:10">
      <c r="A6485" s="584">
        <v>2016</v>
      </c>
      <c r="B6485" s="585" t="s">
        <v>1131</v>
      </c>
      <c r="C6485" s="585" t="s">
        <v>31</v>
      </c>
      <c r="D6485" s="586">
        <v>35742</v>
      </c>
      <c r="E6485" s="587">
        <v>25.847000000000001</v>
      </c>
      <c r="F6485" s="587">
        <f t="shared" si="303"/>
        <v>923823.47400000005</v>
      </c>
      <c r="G6485" s="588">
        <v>1.3</v>
      </c>
      <c r="H6485" s="586">
        <v>7.6</v>
      </c>
      <c r="I6485" s="587">
        <f t="shared" si="304"/>
        <v>271639.2</v>
      </c>
      <c r="J6485" s="589">
        <f t="shared" si="305"/>
        <v>0</v>
      </c>
    </row>
    <row r="6486" spans="1:10">
      <c r="A6486" s="584">
        <v>2016</v>
      </c>
      <c r="B6486" s="585" t="s">
        <v>1131</v>
      </c>
      <c r="C6486" s="585" t="s">
        <v>31</v>
      </c>
      <c r="D6486" s="586">
        <v>11905</v>
      </c>
      <c r="E6486" s="587">
        <v>24.698</v>
      </c>
      <c r="F6486" s="587">
        <f t="shared" si="303"/>
        <v>294029.69</v>
      </c>
      <c r="G6486" s="588">
        <v>0.82</v>
      </c>
      <c r="H6486" s="586">
        <v>10</v>
      </c>
      <c r="I6486" s="587">
        <f t="shared" si="304"/>
        <v>119050</v>
      </c>
      <c r="J6486" s="589">
        <f t="shared" si="305"/>
        <v>0</v>
      </c>
    </row>
    <row r="6487" spans="1:10">
      <c r="A6487" s="584">
        <v>2016</v>
      </c>
      <c r="B6487" s="585" t="s">
        <v>1131</v>
      </c>
      <c r="C6487" s="585" t="s">
        <v>31</v>
      </c>
      <c r="D6487" s="586">
        <v>23950</v>
      </c>
      <c r="E6487" s="587">
        <v>25.936</v>
      </c>
      <c r="F6487" s="587">
        <f t="shared" si="303"/>
        <v>621167.19999999995</v>
      </c>
      <c r="G6487" s="588">
        <v>2.87</v>
      </c>
      <c r="H6487" s="586">
        <v>7.9</v>
      </c>
      <c r="I6487" s="587">
        <f t="shared" si="304"/>
        <v>189205</v>
      </c>
      <c r="J6487" s="589">
        <f t="shared" si="305"/>
        <v>0</v>
      </c>
    </row>
    <row r="6488" spans="1:10">
      <c r="A6488" s="584">
        <v>2016</v>
      </c>
      <c r="B6488" s="585" t="s">
        <v>1131</v>
      </c>
      <c r="C6488" s="585" t="s">
        <v>31</v>
      </c>
      <c r="D6488" s="586">
        <v>11923</v>
      </c>
      <c r="E6488" s="587">
        <v>25.372</v>
      </c>
      <c r="F6488" s="587">
        <f t="shared" si="303"/>
        <v>302510.35599999997</v>
      </c>
      <c r="G6488" s="588">
        <v>1.67</v>
      </c>
      <c r="H6488" s="586">
        <v>8.8000000000000007</v>
      </c>
      <c r="I6488" s="587">
        <f t="shared" si="304"/>
        <v>104922.40000000001</v>
      </c>
      <c r="J6488" s="589">
        <f t="shared" si="305"/>
        <v>0</v>
      </c>
    </row>
    <row r="6489" spans="1:10">
      <c r="A6489" s="584">
        <v>2016</v>
      </c>
      <c r="B6489" s="585" t="s">
        <v>1131</v>
      </c>
      <c r="C6489" s="585" t="s">
        <v>31</v>
      </c>
      <c r="D6489" s="586">
        <v>23303</v>
      </c>
      <c r="E6489" s="587">
        <v>25.553999999999998</v>
      </c>
      <c r="F6489" s="587">
        <f t="shared" si="303"/>
        <v>595484.86199999996</v>
      </c>
      <c r="G6489" s="588">
        <v>0.52</v>
      </c>
      <c r="H6489" s="586">
        <v>6.6</v>
      </c>
      <c r="I6489" s="587">
        <f t="shared" si="304"/>
        <v>153799.79999999999</v>
      </c>
      <c r="J6489" s="589">
        <f t="shared" si="305"/>
        <v>0</v>
      </c>
    </row>
    <row r="6490" spans="1:10">
      <c r="A6490" s="584">
        <v>2016</v>
      </c>
      <c r="B6490" s="585" t="s">
        <v>1131</v>
      </c>
      <c r="C6490" s="585" t="s">
        <v>31</v>
      </c>
      <c r="D6490" s="586">
        <v>11899</v>
      </c>
      <c r="E6490" s="587">
        <v>26.007999999999999</v>
      </c>
      <c r="F6490" s="587">
        <f t="shared" si="303"/>
        <v>309469.19199999998</v>
      </c>
      <c r="G6490" s="588">
        <v>1.25</v>
      </c>
      <c r="H6490" s="586">
        <v>7.6</v>
      </c>
      <c r="I6490" s="587">
        <f t="shared" si="304"/>
        <v>90432.4</v>
      </c>
      <c r="J6490" s="589">
        <f t="shared" si="305"/>
        <v>0</v>
      </c>
    </row>
    <row r="6491" spans="1:10">
      <c r="A6491" s="584">
        <v>2016</v>
      </c>
      <c r="B6491" s="585" t="s">
        <v>1127</v>
      </c>
      <c r="C6491" s="585" t="s">
        <v>31</v>
      </c>
      <c r="D6491" s="586">
        <v>259626</v>
      </c>
      <c r="E6491" s="587">
        <v>17.399999999999999</v>
      </c>
      <c r="F6491" s="587">
        <f t="shared" si="303"/>
        <v>4517492.3999999994</v>
      </c>
      <c r="G6491" s="588">
        <v>0.41</v>
      </c>
      <c r="H6491" s="586">
        <v>10.5</v>
      </c>
      <c r="I6491" s="587">
        <f t="shared" si="304"/>
        <v>2726073</v>
      </c>
      <c r="J6491" s="589">
        <f t="shared" si="305"/>
        <v>0</v>
      </c>
    </row>
    <row r="6492" spans="1:10">
      <c r="A6492" s="584">
        <v>2016</v>
      </c>
      <c r="B6492" s="585" t="s">
        <v>1127</v>
      </c>
      <c r="C6492" s="585" t="s">
        <v>31</v>
      </c>
      <c r="D6492" s="586">
        <v>85325</v>
      </c>
      <c r="E6492" s="587">
        <v>16.399999999999999</v>
      </c>
      <c r="F6492" s="587">
        <f t="shared" si="303"/>
        <v>1399329.9999999998</v>
      </c>
      <c r="G6492" s="588">
        <v>0.47</v>
      </c>
      <c r="H6492" s="586">
        <v>5.2</v>
      </c>
      <c r="I6492" s="587">
        <f t="shared" si="304"/>
        <v>443690</v>
      </c>
      <c r="J6492" s="589">
        <f t="shared" si="305"/>
        <v>0</v>
      </c>
    </row>
    <row r="6493" spans="1:10">
      <c r="A6493" s="584">
        <v>2016</v>
      </c>
      <c r="B6493" s="585" t="s">
        <v>1129</v>
      </c>
      <c r="C6493" s="585" t="s">
        <v>31</v>
      </c>
      <c r="D6493" s="586">
        <v>3676</v>
      </c>
      <c r="E6493" s="587">
        <v>16.09</v>
      </c>
      <c r="F6493" s="587">
        <f t="shared" si="303"/>
        <v>59146.84</v>
      </c>
      <c r="G6493" s="588">
        <v>0.79</v>
      </c>
      <c r="H6493" s="586">
        <v>10.9</v>
      </c>
      <c r="I6493" s="587">
        <f t="shared" si="304"/>
        <v>40068.400000000001</v>
      </c>
      <c r="J6493" s="589">
        <f t="shared" si="305"/>
        <v>0</v>
      </c>
    </row>
    <row r="6494" spans="1:10">
      <c r="A6494" s="584">
        <v>2016</v>
      </c>
      <c r="B6494" s="585" t="s">
        <v>1131</v>
      </c>
      <c r="C6494" s="585" t="s">
        <v>31</v>
      </c>
      <c r="D6494" s="586">
        <v>21471</v>
      </c>
      <c r="E6494" s="587">
        <v>24.207999999999998</v>
      </c>
      <c r="F6494" s="587">
        <f t="shared" si="303"/>
        <v>519769.96799999999</v>
      </c>
      <c r="G6494" s="588">
        <v>0.8</v>
      </c>
      <c r="H6494" s="586">
        <v>12.96</v>
      </c>
      <c r="I6494" s="587">
        <f t="shared" si="304"/>
        <v>278264.16000000003</v>
      </c>
      <c r="J6494" s="589">
        <f t="shared" si="305"/>
        <v>0</v>
      </c>
    </row>
    <row r="6495" spans="1:10">
      <c r="A6495" s="584">
        <v>2016</v>
      </c>
      <c r="B6495" s="585" t="s">
        <v>1131</v>
      </c>
      <c r="C6495" s="585" t="s">
        <v>31</v>
      </c>
      <c r="D6495" s="586">
        <v>21471</v>
      </c>
      <c r="E6495" s="587">
        <v>24.207999999999998</v>
      </c>
      <c r="F6495" s="587">
        <f t="shared" si="303"/>
        <v>519769.96799999999</v>
      </c>
      <c r="G6495" s="588">
        <v>0.8</v>
      </c>
      <c r="H6495" s="586">
        <v>12.96</v>
      </c>
      <c r="I6495" s="587">
        <f t="shared" si="304"/>
        <v>278264.16000000003</v>
      </c>
      <c r="J6495" s="589">
        <f t="shared" si="305"/>
        <v>0</v>
      </c>
    </row>
    <row r="6496" spans="1:10">
      <c r="A6496" s="584">
        <v>2016</v>
      </c>
      <c r="B6496" s="585" t="s">
        <v>1131</v>
      </c>
      <c r="C6496" s="585" t="s">
        <v>31</v>
      </c>
      <c r="D6496" s="586">
        <v>16129</v>
      </c>
      <c r="E6496" s="587">
        <v>23.994</v>
      </c>
      <c r="F6496" s="587">
        <f t="shared" si="303"/>
        <v>386999.22600000002</v>
      </c>
      <c r="G6496" s="588">
        <v>0.92</v>
      </c>
      <c r="H6496" s="586">
        <v>14.28</v>
      </c>
      <c r="I6496" s="587">
        <f t="shared" si="304"/>
        <v>230322.12</v>
      </c>
      <c r="J6496" s="589">
        <f t="shared" si="305"/>
        <v>0</v>
      </c>
    </row>
    <row r="6497" spans="1:10">
      <c r="A6497" s="584">
        <v>2016</v>
      </c>
      <c r="B6497" s="585" t="s">
        <v>1131</v>
      </c>
      <c r="C6497" s="585" t="s">
        <v>31</v>
      </c>
      <c r="D6497" s="586">
        <v>8296</v>
      </c>
      <c r="E6497" s="587">
        <v>23.861999999999998</v>
      </c>
      <c r="F6497" s="587">
        <f t="shared" si="303"/>
        <v>197959.15199999997</v>
      </c>
      <c r="G6497" s="588">
        <v>0.83</v>
      </c>
      <c r="H6497" s="586">
        <v>11.84</v>
      </c>
      <c r="I6497" s="587">
        <f t="shared" si="304"/>
        <v>98224.639999999999</v>
      </c>
      <c r="J6497" s="589">
        <f t="shared" si="305"/>
        <v>0</v>
      </c>
    </row>
    <row r="6498" spans="1:10">
      <c r="A6498" s="584">
        <v>2016</v>
      </c>
      <c r="B6498" s="585" t="s">
        <v>1131</v>
      </c>
      <c r="C6498" s="585" t="s">
        <v>31</v>
      </c>
      <c r="D6498" s="586">
        <v>8296</v>
      </c>
      <c r="E6498" s="587">
        <v>23.861999999999998</v>
      </c>
      <c r="F6498" s="587">
        <f t="shared" si="303"/>
        <v>197959.15199999997</v>
      </c>
      <c r="G6498" s="588">
        <v>0.83</v>
      </c>
      <c r="H6498" s="586">
        <v>11.84</v>
      </c>
      <c r="I6498" s="587">
        <f t="shared" si="304"/>
        <v>98224.639999999999</v>
      </c>
      <c r="J6498" s="589">
        <f t="shared" si="305"/>
        <v>0</v>
      </c>
    </row>
    <row r="6499" spans="1:10">
      <c r="A6499" s="584">
        <v>2016</v>
      </c>
      <c r="B6499" s="585" t="s">
        <v>1131</v>
      </c>
      <c r="C6499" s="585" t="s">
        <v>31</v>
      </c>
      <c r="D6499" s="586">
        <v>16472</v>
      </c>
      <c r="E6499" s="587">
        <v>24.664000000000001</v>
      </c>
      <c r="F6499" s="587">
        <f t="shared" si="303"/>
        <v>406265.408</v>
      </c>
      <c r="G6499" s="588">
        <v>0.93</v>
      </c>
      <c r="H6499" s="586">
        <v>12.74</v>
      </c>
      <c r="I6499" s="587">
        <f t="shared" si="304"/>
        <v>209853.28</v>
      </c>
      <c r="J6499" s="589">
        <f t="shared" si="305"/>
        <v>0</v>
      </c>
    </row>
    <row r="6500" spans="1:10">
      <c r="A6500" s="584">
        <v>2016</v>
      </c>
      <c r="B6500" s="585" t="s">
        <v>1131</v>
      </c>
      <c r="C6500" s="585" t="s">
        <v>31</v>
      </c>
      <c r="D6500" s="586">
        <v>29644</v>
      </c>
      <c r="E6500" s="587">
        <v>23.972000000000001</v>
      </c>
      <c r="F6500" s="587">
        <f t="shared" si="303"/>
        <v>710625.96799999999</v>
      </c>
      <c r="G6500" s="588">
        <v>0.84</v>
      </c>
      <c r="H6500" s="586">
        <v>12.55</v>
      </c>
      <c r="I6500" s="587">
        <f t="shared" si="304"/>
        <v>372032.2</v>
      </c>
      <c r="J6500" s="589">
        <f t="shared" si="305"/>
        <v>0</v>
      </c>
    </row>
    <row r="6501" spans="1:10">
      <c r="A6501" s="584">
        <v>2016</v>
      </c>
      <c r="B6501" s="585" t="s">
        <v>1131</v>
      </c>
      <c r="C6501" s="585" t="s">
        <v>31</v>
      </c>
      <c r="D6501" s="586">
        <v>40531</v>
      </c>
      <c r="E6501" s="587">
        <v>24.24</v>
      </c>
      <c r="F6501" s="587">
        <f t="shared" si="303"/>
        <v>982471.44</v>
      </c>
      <c r="G6501" s="588">
        <v>0.86</v>
      </c>
      <c r="H6501" s="586">
        <v>12.22</v>
      </c>
      <c r="I6501" s="587">
        <f t="shared" si="304"/>
        <v>495288.82</v>
      </c>
      <c r="J6501" s="589">
        <f t="shared" si="305"/>
        <v>0</v>
      </c>
    </row>
    <row r="6502" spans="1:10">
      <c r="A6502" s="584">
        <v>2016</v>
      </c>
      <c r="B6502" s="585" t="s">
        <v>1131</v>
      </c>
      <c r="C6502" s="585" t="s">
        <v>31</v>
      </c>
      <c r="D6502" s="586">
        <v>40531</v>
      </c>
      <c r="E6502" s="587">
        <v>24.24</v>
      </c>
      <c r="F6502" s="587">
        <f t="shared" si="303"/>
        <v>982471.44</v>
      </c>
      <c r="G6502" s="588">
        <v>0.86</v>
      </c>
      <c r="H6502" s="586">
        <v>12.22</v>
      </c>
      <c r="I6502" s="587">
        <f t="shared" si="304"/>
        <v>495288.82</v>
      </c>
      <c r="J6502" s="589">
        <f t="shared" si="305"/>
        <v>0</v>
      </c>
    </row>
    <row r="6503" spans="1:10">
      <c r="A6503" s="584">
        <v>2016</v>
      </c>
      <c r="B6503" s="585" t="s">
        <v>1131</v>
      </c>
      <c r="C6503" s="585" t="s">
        <v>31</v>
      </c>
      <c r="D6503" s="586">
        <v>1583</v>
      </c>
      <c r="E6503" s="587">
        <v>25.416</v>
      </c>
      <c r="F6503" s="587">
        <f t="shared" si="303"/>
        <v>40233.527999999998</v>
      </c>
      <c r="G6503" s="588">
        <v>3.94</v>
      </c>
      <c r="H6503" s="586">
        <v>9.6199999999999992</v>
      </c>
      <c r="I6503" s="587">
        <f t="shared" si="304"/>
        <v>15228.46</v>
      </c>
      <c r="J6503" s="589">
        <f t="shared" si="305"/>
        <v>0</v>
      </c>
    </row>
    <row r="6504" spans="1:10">
      <c r="A6504" s="584">
        <v>2016</v>
      </c>
      <c r="B6504" s="585" t="s">
        <v>1131</v>
      </c>
      <c r="C6504" s="585" t="s">
        <v>31</v>
      </c>
      <c r="D6504" s="586">
        <v>29378</v>
      </c>
      <c r="E6504" s="587">
        <v>25.302</v>
      </c>
      <c r="F6504" s="587">
        <f t="shared" si="303"/>
        <v>743322.15599999996</v>
      </c>
      <c r="G6504" s="588">
        <v>4.6100000000000003</v>
      </c>
      <c r="H6504" s="586">
        <v>9.18</v>
      </c>
      <c r="I6504" s="587">
        <f t="shared" si="304"/>
        <v>269690.03999999998</v>
      </c>
      <c r="J6504" s="589">
        <f t="shared" si="305"/>
        <v>0</v>
      </c>
    </row>
    <row r="6505" spans="1:10">
      <c r="A6505" s="584">
        <v>2016</v>
      </c>
      <c r="B6505" s="585" t="s">
        <v>1131</v>
      </c>
      <c r="C6505" s="585" t="s">
        <v>31</v>
      </c>
      <c r="D6505" s="586">
        <v>184050</v>
      </c>
      <c r="E6505" s="587">
        <v>25.31</v>
      </c>
      <c r="F6505" s="587">
        <f t="shared" si="303"/>
        <v>4658305.5</v>
      </c>
      <c r="G6505" s="588">
        <v>4.4000000000000004</v>
      </c>
      <c r="H6505" s="586">
        <v>9.35</v>
      </c>
      <c r="I6505" s="587">
        <f t="shared" si="304"/>
        <v>1720867.5</v>
      </c>
      <c r="J6505" s="589">
        <f t="shared" si="305"/>
        <v>0</v>
      </c>
    </row>
    <row r="6506" spans="1:10">
      <c r="A6506" s="584">
        <v>2016</v>
      </c>
      <c r="B6506" s="585" t="s">
        <v>1131</v>
      </c>
      <c r="C6506" s="585" t="s">
        <v>31</v>
      </c>
      <c r="D6506" s="586">
        <v>23985</v>
      </c>
      <c r="E6506" s="587">
        <v>25.72</v>
      </c>
      <c r="F6506" s="587">
        <f t="shared" si="303"/>
        <v>616894.19999999995</v>
      </c>
      <c r="G6506" s="588">
        <v>3.41</v>
      </c>
      <c r="H6506" s="586">
        <v>9.75</v>
      </c>
      <c r="I6506" s="587">
        <f t="shared" si="304"/>
        <v>233853.75</v>
      </c>
      <c r="J6506" s="589">
        <f t="shared" si="305"/>
        <v>0</v>
      </c>
    </row>
    <row r="6507" spans="1:10">
      <c r="A6507" s="584">
        <v>2016</v>
      </c>
      <c r="B6507" s="585" t="s">
        <v>1131</v>
      </c>
      <c r="C6507" s="585" t="s">
        <v>31</v>
      </c>
      <c r="D6507" s="586">
        <v>72238</v>
      </c>
      <c r="E6507" s="587">
        <v>26.26</v>
      </c>
      <c r="F6507" s="587">
        <f t="shared" si="303"/>
        <v>1896969.8800000001</v>
      </c>
      <c r="G6507" s="588">
        <v>2.73</v>
      </c>
      <c r="H6507" s="586">
        <v>7.6</v>
      </c>
      <c r="I6507" s="587">
        <f t="shared" si="304"/>
        <v>549008.79999999993</v>
      </c>
      <c r="J6507" s="589">
        <f t="shared" si="305"/>
        <v>0</v>
      </c>
    </row>
    <row r="6508" spans="1:10">
      <c r="A6508" s="584">
        <v>2016</v>
      </c>
      <c r="B6508" s="585" t="s">
        <v>1131</v>
      </c>
      <c r="C6508" s="585" t="s">
        <v>31</v>
      </c>
      <c r="D6508" s="586">
        <v>113050</v>
      </c>
      <c r="E6508" s="587">
        <v>24.19</v>
      </c>
      <c r="F6508" s="587">
        <f t="shared" si="303"/>
        <v>2734679.5</v>
      </c>
      <c r="G6508" s="588">
        <v>2.8</v>
      </c>
      <c r="H6508" s="586">
        <v>14.4</v>
      </c>
      <c r="I6508" s="587">
        <f t="shared" si="304"/>
        <v>1627920</v>
      </c>
      <c r="J6508" s="589">
        <f t="shared" si="305"/>
        <v>0</v>
      </c>
    </row>
    <row r="6509" spans="1:10">
      <c r="A6509" s="584">
        <v>2016</v>
      </c>
      <c r="B6509" s="585" t="s">
        <v>1131</v>
      </c>
      <c r="C6509" s="585" t="s">
        <v>31</v>
      </c>
      <c r="D6509" s="586">
        <v>34795</v>
      </c>
      <c r="E6509" s="587">
        <v>25.24</v>
      </c>
      <c r="F6509" s="587">
        <f t="shared" si="303"/>
        <v>878225.79999999993</v>
      </c>
      <c r="G6509" s="588">
        <v>2.88</v>
      </c>
      <c r="H6509" s="586">
        <v>9.1999999999999993</v>
      </c>
      <c r="I6509" s="587">
        <f t="shared" si="304"/>
        <v>320114</v>
      </c>
      <c r="J6509" s="589">
        <f t="shared" si="305"/>
        <v>0</v>
      </c>
    </row>
    <row r="6510" spans="1:10">
      <c r="A6510" s="584">
        <v>2016</v>
      </c>
      <c r="B6510" s="585" t="s">
        <v>1131</v>
      </c>
      <c r="C6510" s="585" t="s">
        <v>31</v>
      </c>
      <c r="D6510" s="586">
        <v>393580</v>
      </c>
      <c r="E6510" s="587">
        <v>24.8</v>
      </c>
      <c r="F6510" s="587">
        <f t="shared" si="303"/>
        <v>9760784</v>
      </c>
      <c r="G6510" s="588">
        <v>3.39</v>
      </c>
      <c r="H6510" s="586">
        <v>12.9</v>
      </c>
      <c r="I6510" s="587">
        <f t="shared" si="304"/>
        <v>5077182</v>
      </c>
      <c r="J6510" s="589">
        <f t="shared" si="305"/>
        <v>0</v>
      </c>
    </row>
    <row r="6511" spans="1:10">
      <c r="A6511" s="584">
        <v>2016</v>
      </c>
      <c r="B6511" s="585" t="s">
        <v>1131</v>
      </c>
      <c r="C6511" s="585" t="s">
        <v>31</v>
      </c>
      <c r="D6511" s="586">
        <v>37075</v>
      </c>
      <c r="E6511" s="587">
        <v>24.271999999999998</v>
      </c>
      <c r="F6511" s="587">
        <f t="shared" si="303"/>
        <v>899884.39999999991</v>
      </c>
      <c r="G6511" s="588">
        <v>0.83</v>
      </c>
      <c r="H6511" s="586">
        <v>12.4</v>
      </c>
      <c r="I6511" s="587">
        <f t="shared" si="304"/>
        <v>459730</v>
      </c>
      <c r="J6511" s="589">
        <f t="shared" si="305"/>
        <v>0</v>
      </c>
    </row>
    <row r="6512" spans="1:10">
      <c r="A6512" s="584">
        <v>2016</v>
      </c>
      <c r="B6512" s="585" t="s">
        <v>1131</v>
      </c>
      <c r="C6512" s="585" t="s">
        <v>31</v>
      </c>
      <c r="D6512" s="586">
        <v>37075</v>
      </c>
      <c r="E6512" s="587">
        <v>24.271999999999998</v>
      </c>
      <c r="F6512" s="587">
        <f t="shared" si="303"/>
        <v>899884.39999999991</v>
      </c>
      <c r="G6512" s="588">
        <v>0.83</v>
      </c>
      <c r="H6512" s="586">
        <v>12.4</v>
      </c>
      <c r="I6512" s="587">
        <f t="shared" si="304"/>
        <v>459730</v>
      </c>
      <c r="J6512" s="589">
        <f t="shared" si="305"/>
        <v>0</v>
      </c>
    </row>
    <row r="6513" spans="1:10">
      <c r="A6513" s="584">
        <v>2016</v>
      </c>
      <c r="B6513" s="585" t="s">
        <v>1131</v>
      </c>
      <c r="C6513" s="585" t="s">
        <v>31</v>
      </c>
      <c r="D6513" s="586">
        <v>36373</v>
      </c>
      <c r="E6513" s="587">
        <v>24.045999999999999</v>
      </c>
      <c r="F6513" s="587">
        <f t="shared" si="303"/>
        <v>874625.15799999994</v>
      </c>
      <c r="G6513" s="588">
        <v>0.9</v>
      </c>
      <c r="H6513" s="586">
        <v>10.49</v>
      </c>
      <c r="I6513" s="587">
        <f t="shared" si="304"/>
        <v>381552.77</v>
      </c>
      <c r="J6513" s="589">
        <f t="shared" si="305"/>
        <v>0</v>
      </c>
    </row>
    <row r="6514" spans="1:10">
      <c r="A6514" s="584">
        <v>2016</v>
      </c>
      <c r="B6514" s="585" t="s">
        <v>1131</v>
      </c>
      <c r="C6514" s="585" t="s">
        <v>31</v>
      </c>
      <c r="D6514" s="586">
        <v>58678</v>
      </c>
      <c r="E6514" s="587">
        <v>24.26</v>
      </c>
      <c r="F6514" s="587">
        <f t="shared" si="303"/>
        <v>1423528.28</v>
      </c>
      <c r="G6514" s="588">
        <v>0.87</v>
      </c>
      <c r="H6514" s="586">
        <v>12.67</v>
      </c>
      <c r="I6514" s="587">
        <f t="shared" si="304"/>
        <v>743450.26</v>
      </c>
      <c r="J6514" s="589">
        <f t="shared" si="305"/>
        <v>0</v>
      </c>
    </row>
    <row r="6515" spans="1:10">
      <c r="A6515" s="584">
        <v>2016</v>
      </c>
      <c r="B6515" s="585" t="s">
        <v>1131</v>
      </c>
      <c r="C6515" s="585" t="s">
        <v>31</v>
      </c>
      <c r="D6515" s="586">
        <v>4745</v>
      </c>
      <c r="E6515" s="587">
        <v>23.922000000000001</v>
      </c>
      <c r="F6515" s="587">
        <f t="shared" si="303"/>
        <v>113509.89</v>
      </c>
      <c r="G6515" s="588">
        <v>0.79</v>
      </c>
      <c r="H6515" s="586">
        <v>12.63</v>
      </c>
      <c r="I6515" s="587">
        <f t="shared" si="304"/>
        <v>59929.350000000006</v>
      </c>
      <c r="J6515" s="589">
        <f t="shared" si="305"/>
        <v>0</v>
      </c>
    </row>
    <row r="6516" spans="1:10">
      <c r="A6516" s="584">
        <v>2016</v>
      </c>
      <c r="B6516" s="585" t="s">
        <v>1131</v>
      </c>
      <c r="C6516" s="585" t="s">
        <v>31</v>
      </c>
      <c r="D6516" s="586">
        <v>4745</v>
      </c>
      <c r="E6516" s="587">
        <v>23.922000000000001</v>
      </c>
      <c r="F6516" s="587">
        <f t="shared" si="303"/>
        <v>113509.89</v>
      </c>
      <c r="G6516" s="588">
        <v>0.79</v>
      </c>
      <c r="H6516" s="586">
        <v>12.63</v>
      </c>
      <c r="I6516" s="587">
        <f t="shared" si="304"/>
        <v>59929.350000000006</v>
      </c>
      <c r="J6516" s="589">
        <f t="shared" si="305"/>
        <v>0</v>
      </c>
    </row>
    <row r="6517" spans="1:10">
      <c r="A6517" s="584">
        <v>2016</v>
      </c>
      <c r="B6517" s="585" t="s">
        <v>1131</v>
      </c>
      <c r="C6517" s="585" t="s">
        <v>31</v>
      </c>
      <c r="D6517" s="586">
        <v>139320</v>
      </c>
      <c r="E6517" s="587">
        <v>25.27</v>
      </c>
      <c r="F6517" s="587">
        <f t="shared" si="303"/>
        <v>3520616.4</v>
      </c>
      <c r="G6517" s="588">
        <v>4.01</v>
      </c>
      <c r="H6517" s="586">
        <v>9.07</v>
      </c>
      <c r="I6517" s="587">
        <f t="shared" si="304"/>
        <v>1263632.4000000001</v>
      </c>
      <c r="J6517" s="589">
        <f t="shared" si="305"/>
        <v>0</v>
      </c>
    </row>
    <row r="6518" spans="1:10">
      <c r="A6518" s="584">
        <v>2016</v>
      </c>
      <c r="B6518" s="585" t="s">
        <v>1131</v>
      </c>
      <c r="C6518" s="585" t="s">
        <v>31</v>
      </c>
      <c r="D6518" s="586">
        <v>42827</v>
      </c>
      <c r="E6518" s="587">
        <v>24.931999999999999</v>
      </c>
      <c r="F6518" s="587">
        <f t="shared" si="303"/>
        <v>1067762.764</v>
      </c>
      <c r="G6518" s="588">
        <v>1.47</v>
      </c>
      <c r="H6518" s="586">
        <v>13.4</v>
      </c>
      <c r="I6518" s="587">
        <f t="shared" si="304"/>
        <v>573881.80000000005</v>
      </c>
      <c r="J6518" s="589">
        <f t="shared" si="305"/>
        <v>0</v>
      </c>
    </row>
    <row r="6519" spans="1:10">
      <c r="A6519" s="584">
        <v>2016</v>
      </c>
      <c r="B6519" s="585" t="s">
        <v>1131</v>
      </c>
      <c r="C6519" s="585" t="s">
        <v>31</v>
      </c>
      <c r="D6519" s="586">
        <v>33308</v>
      </c>
      <c r="E6519" s="587">
        <v>23.468</v>
      </c>
      <c r="F6519" s="587">
        <f t="shared" si="303"/>
        <v>781672.14399999997</v>
      </c>
      <c r="G6519" s="588">
        <v>1.76</v>
      </c>
      <c r="H6519" s="586">
        <v>19.7</v>
      </c>
      <c r="I6519" s="587">
        <f t="shared" si="304"/>
        <v>656167.6</v>
      </c>
      <c r="J6519" s="589">
        <f t="shared" si="305"/>
        <v>0</v>
      </c>
    </row>
    <row r="6520" spans="1:10">
      <c r="A6520" s="584">
        <v>2016</v>
      </c>
      <c r="B6520" s="585" t="s">
        <v>1131</v>
      </c>
      <c r="C6520" s="585" t="s">
        <v>31</v>
      </c>
      <c r="D6520" s="586">
        <v>9051</v>
      </c>
      <c r="E6520" s="587">
        <v>25.914000000000001</v>
      </c>
      <c r="F6520" s="587">
        <f t="shared" si="303"/>
        <v>234547.614</v>
      </c>
      <c r="G6520" s="588">
        <v>3</v>
      </c>
      <c r="H6520" s="586">
        <v>7.9</v>
      </c>
      <c r="I6520" s="587">
        <f t="shared" si="304"/>
        <v>71502.900000000009</v>
      </c>
      <c r="J6520" s="589">
        <f t="shared" si="305"/>
        <v>0</v>
      </c>
    </row>
    <row r="6521" spans="1:10">
      <c r="A6521" s="584">
        <v>2016</v>
      </c>
      <c r="B6521" s="585" t="s">
        <v>1131</v>
      </c>
      <c r="C6521" s="585" t="s">
        <v>31</v>
      </c>
      <c r="D6521" s="586">
        <v>8975</v>
      </c>
      <c r="E6521" s="587">
        <v>25.797999999999998</v>
      </c>
      <c r="F6521" s="587">
        <f t="shared" si="303"/>
        <v>231537.05</v>
      </c>
      <c r="G6521" s="588">
        <v>2.82</v>
      </c>
      <c r="H6521" s="586">
        <v>7.9</v>
      </c>
      <c r="I6521" s="587">
        <f t="shared" si="304"/>
        <v>70902.5</v>
      </c>
      <c r="J6521" s="589">
        <f t="shared" si="305"/>
        <v>0</v>
      </c>
    </row>
    <row r="6522" spans="1:10">
      <c r="A6522" s="584">
        <v>2016</v>
      </c>
      <c r="B6522" s="585" t="s">
        <v>1131</v>
      </c>
      <c r="C6522" s="585" t="s">
        <v>31</v>
      </c>
      <c r="D6522" s="586">
        <v>211321</v>
      </c>
      <c r="E6522" s="587">
        <v>24.103999999999999</v>
      </c>
      <c r="F6522" s="587">
        <f t="shared" si="303"/>
        <v>5093681.3839999996</v>
      </c>
      <c r="G6522" s="588">
        <v>1.51</v>
      </c>
      <c r="H6522" s="586">
        <v>15.4</v>
      </c>
      <c r="I6522" s="587">
        <f t="shared" si="304"/>
        <v>3254343.4</v>
      </c>
      <c r="J6522" s="589">
        <f t="shared" si="305"/>
        <v>0</v>
      </c>
    </row>
    <row r="6523" spans="1:10">
      <c r="A6523" s="584">
        <v>2016</v>
      </c>
      <c r="B6523" s="585" t="s">
        <v>1131</v>
      </c>
      <c r="C6523" s="585" t="s">
        <v>31</v>
      </c>
      <c r="D6523" s="586">
        <v>80364</v>
      </c>
      <c r="E6523" s="587">
        <v>26.087</v>
      </c>
      <c r="F6523" s="587">
        <f t="shared" si="303"/>
        <v>2096455.6680000001</v>
      </c>
      <c r="G6523" s="588">
        <v>2.29</v>
      </c>
      <c r="H6523" s="586">
        <v>7.7</v>
      </c>
      <c r="I6523" s="587">
        <f t="shared" si="304"/>
        <v>618802.80000000005</v>
      </c>
      <c r="J6523" s="589">
        <f t="shared" si="305"/>
        <v>0</v>
      </c>
    </row>
    <row r="6524" spans="1:10">
      <c r="A6524" s="584">
        <v>2016</v>
      </c>
      <c r="B6524" s="585" t="s">
        <v>1131</v>
      </c>
      <c r="C6524" s="585" t="s">
        <v>31</v>
      </c>
      <c r="D6524" s="586">
        <v>15339</v>
      </c>
      <c r="E6524" s="587">
        <v>23.512</v>
      </c>
      <c r="F6524" s="587">
        <f t="shared" si="303"/>
        <v>360650.56800000003</v>
      </c>
      <c r="G6524" s="588">
        <v>1.77</v>
      </c>
      <c r="H6524" s="586">
        <v>18.899999999999999</v>
      </c>
      <c r="I6524" s="587">
        <f t="shared" si="304"/>
        <v>289907.09999999998</v>
      </c>
      <c r="J6524" s="589">
        <f t="shared" si="305"/>
        <v>0</v>
      </c>
    </row>
    <row r="6525" spans="1:10">
      <c r="A6525" s="584">
        <v>2016</v>
      </c>
      <c r="B6525" s="585" t="s">
        <v>1131</v>
      </c>
      <c r="C6525" s="585" t="s">
        <v>31</v>
      </c>
      <c r="D6525" s="586">
        <v>7291</v>
      </c>
      <c r="E6525" s="587">
        <v>22.917999999999999</v>
      </c>
      <c r="F6525" s="587">
        <f t="shared" si="303"/>
        <v>167095.13800000001</v>
      </c>
      <c r="G6525" s="588">
        <v>1.67</v>
      </c>
      <c r="H6525" s="586">
        <v>20.2</v>
      </c>
      <c r="I6525" s="587">
        <f t="shared" si="304"/>
        <v>147278.19999999998</v>
      </c>
      <c r="J6525" s="589">
        <f t="shared" si="305"/>
        <v>0</v>
      </c>
    </row>
    <row r="6526" spans="1:10">
      <c r="A6526" s="584">
        <v>2016</v>
      </c>
      <c r="B6526" s="585" t="s">
        <v>1127</v>
      </c>
      <c r="C6526" s="585" t="s">
        <v>31</v>
      </c>
      <c r="D6526" s="586">
        <v>125396</v>
      </c>
      <c r="E6526" s="587">
        <v>17.54</v>
      </c>
      <c r="F6526" s="587">
        <f t="shared" si="303"/>
        <v>2199445.84</v>
      </c>
      <c r="G6526" s="588">
        <v>0.2</v>
      </c>
      <c r="H6526" s="586">
        <v>4.7</v>
      </c>
      <c r="I6526" s="587">
        <f t="shared" si="304"/>
        <v>589361.20000000007</v>
      </c>
      <c r="J6526" s="589">
        <f t="shared" si="305"/>
        <v>0</v>
      </c>
    </row>
    <row r="6527" spans="1:10">
      <c r="A6527" s="584">
        <v>2016</v>
      </c>
      <c r="B6527" s="585" t="s">
        <v>1127</v>
      </c>
      <c r="C6527" s="585" t="s">
        <v>31</v>
      </c>
      <c r="D6527" s="586">
        <v>107302</v>
      </c>
      <c r="E6527" s="587">
        <v>17.72</v>
      </c>
      <c r="F6527" s="587">
        <f t="shared" si="303"/>
        <v>1901391.44</v>
      </c>
      <c r="G6527" s="588">
        <v>0.22</v>
      </c>
      <c r="H6527" s="586">
        <v>5.3</v>
      </c>
      <c r="I6527" s="587">
        <f t="shared" si="304"/>
        <v>568700.6</v>
      </c>
      <c r="J6527" s="589">
        <f t="shared" si="305"/>
        <v>0</v>
      </c>
    </row>
    <row r="6528" spans="1:10">
      <c r="A6528" s="584">
        <v>2016</v>
      </c>
      <c r="B6528" s="585" t="s">
        <v>1127</v>
      </c>
      <c r="C6528" s="585" t="s">
        <v>31</v>
      </c>
      <c r="D6528" s="586">
        <v>71599</v>
      </c>
      <c r="E6528" s="587">
        <v>17.39</v>
      </c>
      <c r="F6528" s="587">
        <f t="shared" si="303"/>
        <v>1245106.6100000001</v>
      </c>
      <c r="G6528" s="588">
        <v>0.19</v>
      </c>
      <c r="H6528" s="586">
        <v>4.4000000000000004</v>
      </c>
      <c r="I6528" s="587">
        <f t="shared" si="304"/>
        <v>315035.60000000003</v>
      </c>
      <c r="J6528" s="589">
        <f t="shared" si="305"/>
        <v>0</v>
      </c>
    </row>
    <row r="6529" spans="1:10">
      <c r="A6529" s="584">
        <v>2016</v>
      </c>
      <c r="B6529" s="585" t="s">
        <v>1127</v>
      </c>
      <c r="C6529" s="585" t="s">
        <v>31</v>
      </c>
      <c r="D6529" s="586">
        <v>15146</v>
      </c>
      <c r="E6529" s="587">
        <v>17.922000000000001</v>
      </c>
      <c r="F6529" s="587">
        <f t="shared" si="303"/>
        <v>271446.61200000002</v>
      </c>
      <c r="G6529" s="588">
        <v>0.26</v>
      </c>
      <c r="H6529" s="586">
        <v>4.8</v>
      </c>
      <c r="I6529" s="587">
        <f t="shared" si="304"/>
        <v>72700.800000000003</v>
      </c>
      <c r="J6529" s="589">
        <f t="shared" si="305"/>
        <v>0</v>
      </c>
    </row>
    <row r="6530" spans="1:10">
      <c r="A6530" s="584">
        <v>2016</v>
      </c>
      <c r="B6530" s="585" t="s">
        <v>1127</v>
      </c>
      <c r="C6530" s="585" t="s">
        <v>31</v>
      </c>
      <c r="D6530" s="586">
        <v>14991</v>
      </c>
      <c r="E6530" s="587">
        <v>17.754000000000001</v>
      </c>
      <c r="F6530" s="587">
        <f t="shared" si="303"/>
        <v>266150.21400000004</v>
      </c>
      <c r="G6530" s="588">
        <v>0.19</v>
      </c>
      <c r="H6530" s="586">
        <v>5.7</v>
      </c>
      <c r="I6530" s="587">
        <f t="shared" si="304"/>
        <v>85448.7</v>
      </c>
      <c r="J6530" s="589">
        <f t="shared" si="305"/>
        <v>0</v>
      </c>
    </row>
    <row r="6531" spans="1:10">
      <c r="A6531" s="584">
        <v>2016</v>
      </c>
      <c r="B6531" s="585" t="s">
        <v>1127</v>
      </c>
      <c r="C6531" s="585" t="s">
        <v>31</v>
      </c>
      <c r="D6531" s="586">
        <v>15194</v>
      </c>
      <c r="E6531" s="587">
        <v>17.283999999999999</v>
      </c>
      <c r="F6531" s="587">
        <f t="shared" ref="F6531:F6594" si="306">E6531*D6531</f>
        <v>262613.09599999996</v>
      </c>
      <c r="G6531" s="588">
        <v>0.19</v>
      </c>
      <c r="H6531" s="586">
        <v>4.3</v>
      </c>
      <c r="I6531" s="587">
        <f t="shared" ref="I6531:I6594" si="307">H6531*D6531</f>
        <v>65334.2</v>
      </c>
      <c r="J6531" s="589">
        <f t="shared" ref="J6531:J6594" si="308">IF(B6531="LIG",1,0)</f>
        <v>0</v>
      </c>
    </row>
    <row r="6532" spans="1:10">
      <c r="A6532" s="584">
        <v>2016</v>
      </c>
      <c r="B6532" s="585" t="s">
        <v>1127</v>
      </c>
      <c r="C6532" s="585" t="s">
        <v>31</v>
      </c>
      <c r="D6532" s="586">
        <v>15131</v>
      </c>
      <c r="E6532" s="587">
        <v>17.866</v>
      </c>
      <c r="F6532" s="587">
        <f t="shared" si="306"/>
        <v>270330.446</v>
      </c>
      <c r="G6532" s="588">
        <v>0.19</v>
      </c>
      <c r="H6532" s="586">
        <v>4.9000000000000004</v>
      </c>
      <c r="I6532" s="587">
        <f t="shared" si="307"/>
        <v>74141.900000000009</v>
      </c>
      <c r="J6532" s="589">
        <f t="shared" si="308"/>
        <v>0</v>
      </c>
    </row>
    <row r="6533" spans="1:10">
      <c r="A6533" s="584">
        <v>2016</v>
      </c>
      <c r="B6533" s="585" t="s">
        <v>1127</v>
      </c>
      <c r="C6533" s="585" t="s">
        <v>31</v>
      </c>
      <c r="D6533" s="586">
        <v>28969</v>
      </c>
      <c r="E6533" s="587">
        <v>16.8</v>
      </c>
      <c r="F6533" s="587">
        <f t="shared" si="306"/>
        <v>486679.2</v>
      </c>
      <c r="G6533" s="588">
        <v>0.31</v>
      </c>
      <c r="H6533" s="586">
        <v>5.8</v>
      </c>
      <c r="I6533" s="587">
        <f t="shared" si="307"/>
        <v>168020.19999999998</v>
      </c>
      <c r="J6533" s="589">
        <f t="shared" si="308"/>
        <v>0</v>
      </c>
    </row>
    <row r="6534" spans="1:10">
      <c r="A6534" s="584">
        <v>2016</v>
      </c>
      <c r="B6534" s="585" t="s">
        <v>1127</v>
      </c>
      <c r="C6534" s="585" t="s">
        <v>31</v>
      </c>
      <c r="D6534" s="586">
        <v>30292</v>
      </c>
      <c r="E6534" s="587">
        <v>17.963999999999999</v>
      </c>
      <c r="F6534" s="587">
        <f t="shared" si="306"/>
        <v>544165.48800000001</v>
      </c>
      <c r="G6534" s="588">
        <v>0.22</v>
      </c>
      <c r="H6534" s="586">
        <v>4.7</v>
      </c>
      <c r="I6534" s="587">
        <f t="shared" si="307"/>
        <v>142372.4</v>
      </c>
      <c r="J6534" s="589">
        <f t="shared" si="308"/>
        <v>0</v>
      </c>
    </row>
    <row r="6535" spans="1:10">
      <c r="A6535" s="584">
        <v>2016</v>
      </c>
      <c r="B6535" s="585" t="s">
        <v>1127</v>
      </c>
      <c r="C6535" s="585" t="s">
        <v>31</v>
      </c>
      <c r="D6535" s="586">
        <v>28919</v>
      </c>
      <c r="E6535" s="587">
        <v>17.885999999999999</v>
      </c>
      <c r="F6535" s="587">
        <f t="shared" si="306"/>
        <v>517245.234</v>
      </c>
      <c r="G6535" s="588">
        <v>0.23</v>
      </c>
      <c r="H6535" s="586">
        <v>4.8</v>
      </c>
      <c r="I6535" s="587">
        <f t="shared" si="307"/>
        <v>138811.19999999998</v>
      </c>
      <c r="J6535" s="589">
        <f t="shared" si="308"/>
        <v>0</v>
      </c>
    </row>
    <row r="6536" spans="1:10">
      <c r="A6536" s="584">
        <v>2016</v>
      </c>
      <c r="B6536" s="585" t="s">
        <v>1127</v>
      </c>
      <c r="C6536" s="585" t="s">
        <v>31</v>
      </c>
      <c r="D6536" s="586">
        <v>84100</v>
      </c>
      <c r="E6536" s="587">
        <v>17.95</v>
      </c>
      <c r="F6536" s="587">
        <f t="shared" si="306"/>
        <v>1509595</v>
      </c>
      <c r="G6536" s="588">
        <v>0.27</v>
      </c>
      <c r="H6536" s="586">
        <v>4.8</v>
      </c>
      <c r="I6536" s="587">
        <f t="shared" si="307"/>
        <v>403680</v>
      </c>
      <c r="J6536" s="589">
        <f t="shared" si="308"/>
        <v>0</v>
      </c>
    </row>
    <row r="6537" spans="1:10">
      <c r="A6537" s="584">
        <v>2016</v>
      </c>
      <c r="B6537" s="585" t="s">
        <v>1127</v>
      </c>
      <c r="C6537" s="585" t="s">
        <v>31</v>
      </c>
      <c r="D6537" s="586">
        <v>50465</v>
      </c>
      <c r="E6537" s="587">
        <v>17.77</v>
      </c>
      <c r="F6537" s="587">
        <f t="shared" si="306"/>
        <v>896763.04999999993</v>
      </c>
      <c r="G6537" s="588">
        <v>0.2</v>
      </c>
      <c r="H6537" s="586">
        <v>5.4</v>
      </c>
      <c r="I6537" s="587">
        <f t="shared" si="307"/>
        <v>272511</v>
      </c>
      <c r="J6537" s="589">
        <f t="shared" si="308"/>
        <v>0</v>
      </c>
    </row>
    <row r="6538" spans="1:10">
      <c r="A6538" s="584">
        <v>2016</v>
      </c>
      <c r="B6538" s="585" t="s">
        <v>1127</v>
      </c>
      <c r="C6538" s="585" t="s">
        <v>31</v>
      </c>
      <c r="D6538" s="586">
        <v>17006</v>
      </c>
      <c r="E6538" s="587">
        <v>17.86</v>
      </c>
      <c r="F6538" s="587">
        <f t="shared" si="306"/>
        <v>303727.15999999997</v>
      </c>
      <c r="G6538" s="588">
        <v>0.28999999999999998</v>
      </c>
      <c r="H6538" s="586">
        <v>5.7</v>
      </c>
      <c r="I6538" s="587">
        <f t="shared" si="307"/>
        <v>96934.2</v>
      </c>
      <c r="J6538" s="589">
        <f t="shared" si="308"/>
        <v>0</v>
      </c>
    </row>
    <row r="6539" spans="1:10">
      <c r="A6539" s="584">
        <v>2016</v>
      </c>
      <c r="B6539" s="585" t="s">
        <v>1131</v>
      </c>
      <c r="C6539" s="585" t="s">
        <v>31</v>
      </c>
      <c r="D6539" s="586">
        <v>3765</v>
      </c>
      <c r="E6539" s="587">
        <v>22.76</v>
      </c>
      <c r="F6539" s="587">
        <f t="shared" si="306"/>
        <v>85691.400000000009</v>
      </c>
      <c r="G6539" s="588">
        <v>0.63</v>
      </c>
      <c r="H6539" s="586">
        <v>9</v>
      </c>
      <c r="I6539" s="587">
        <f t="shared" si="307"/>
        <v>33885</v>
      </c>
      <c r="J6539" s="589">
        <f t="shared" si="308"/>
        <v>0</v>
      </c>
    </row>
    <row r="6540" spans="1:10">
      <c r="A6540" s="584">
        <v>2016</v>
      </c>
      <c r="B6540" s="585" t="s">
        <v>1131</v>
      </c>
      <c r="C6540" s="585" t="s">
        <v>31</v>
      </c>
      <c r="D6540" s="586">
        <v>1483</v>
      </c>
      <c r="E6540" s="587">
        <v>24.15</v>
      </c>
      <c r="F6540" s="587">
        <f t="shared" si="306"/>
        <v>35814.449999999997</v>
      </c>
      <c r="G6540" s="588">
        <v>1.6</v>
      </c>
      <c r="H6540" s="586">
        <v>7.5</v>
      </c>
      <c r="I6540" s="587">
        <f t="shared" si="307"/>
        <v>11122.5</v>
      </c>
      <c r="J6540" s="589">
        <f t="shared" si="308"/>
        <v>0</v>
      </c>
    </row>
    <row r="6541" spans="1:10">
      <c r="A6541" s="584">
        <v>2016</v>
      </c>
      <c r="B6541" s="585" t="s">
        <v>1127</v>
      </c>
      <c r="C6541" s="585" t="s">
        <v>31</v>
      </c>
      <c r="D6541" s="586">
        <v>135261</v>
      </c>
      <c r="E6541" s="587">
        <v>18.004000000000001</v>
      </c>
      <c r="F6541" s="587">
        <f t="shared" si="306"/>
        <v>2435239.0440000002</v>
      </c>
      <c r="G6541" s="588">
        <v>0.26</v>
      </c>
      <c r="H6541" s="586">
        <v>5.0999999999999996</v>
      </c>
      <c r="I6541" s="587">
        <f t="shared" si="307"/>
        <v>689831.1</v>
      </c>
      <c r="J6541" s="589">
        <f t="shared" si="308"/>
        <v>0</v>
      </c>
    </row>
    <row r="6542" spans="1:10">
      <c r="A6542" s="584">
        <v>2016</v>
      </c>
      <c r="B6542" s="585" t="s">
        <v>1127</v>
      </c>
      <c r="C6542" s="585" t="s">
        <v>31</v>
      </c>
      <c r="D6542" s="586">
        <v>224398</v>
      </c>
      <c r="E6542" s="587">
        <v>16.068000000000001</v>
      </c>
      <c r="F6542" s="587">
        <f t="shared" si="306"/>
        <v>3605627.0640000002</v>
      </c>
      <c r="G6542" s="588">
        <v>0.34</v>
      </c>
      <c r="H6542" s="586">
        <v>5.6</v>
      </c>
      <c r="I6542" s="587">
        <f t="shared" si="307"/>
        <v>1256628.7999999998</v>
      </c>
      <c r="J6542" s="589">
        <f t="shared" si="308"/>
        <v>0</v>
      </c>
    </row>
    <row r="6543" spans="1:10">
      <c r="A6543" s="584">
        <v>2016</v>
      </c>
      <c r="B6543" s="585" t="s">
        <v>1127</v>
      </c>
      <c r="C6543" s="585" t="s">
        <v>31</v>
      </c>
      <c r="D6543" s="586">
        <v>16043</v>
      </c>
      <c r="E6543" s="587">
        <v>18.170000000000002</v>
      </c>
      <c r="F6543" s="587">
        <f t="shared" si="306"/>
        <v>291501.31000000006</v>
      </c>
      <c r="G6543" s="588">
        <v>0.27</v>
      </c>
      <c r="H6543" s="586">
        <v>4.5999999999999996</v>
      </c>
      <c r="I6543" s="587">
        <f t="shared" si="307"/>
        <v>73797.799999999988</v>
      </c>
      <c r="J6543" s="589">
        <f t="shared" si="308"/>
        <v>0</v>
      </c>
    </row>
    <row r="6544" spans="1:10">
      <c r="A6544" s="584">
        <v>2016</v>
      </c>
      <c r="B6544" s="585" t="s">
        <v>1127</v>
      </c>
      <c r="C6544" s="585" t="s">
        <v>31</v>
      </c>
      <c r="D6544" s="586">
        <v>76892</v>
      </c>
      <c r="E6544" s="587">
        <v>16.690000000000001</v>
      </c>
      <c r="F6544" s="587">
        <f t="shared" si="306"/>
        <v>1283327.4800000002</v>
      </c>
      <c r="G6544" s="588">
        <v>0.3</v>
      </c>
      <c r="H6544" s="586">
        <v>6.1</v>
      </c>
      <c r="I6544" s="587">
        <f t="shared" si="307"/>
        <v>469041.19999999995</v>
      </c>
      <c r="J6544" s="589">
        <f t="shared" si="308"/>
        <v>0</v>
      </c>
    </row>
    <row r="6545" spans="1:10">
      <c r="A6545" s="584">
        <v>2016</v>
      </c>
      <c r="B6545" s="585" t="s">
        <v>1127</v>
      </c>
      <c r="C6545" s="585" t="s">
        <v>31</v>
      </c>
      <c r="D6545" s="586">
        <v>232600</v>
      </c>
      <c r="E6545" s="587">
        <v>20.079999999999998</v>
      </c>
      <c r="F6545" s="587">
        <f t="shared" si="306"/>
        <v>4670608</v>
      </c>
      <c r="G6545" s="588">
        <v>0.86</v>
      </c>
      <c r="H6545" s="586">
        <v>4.5999999999999996</v>
      </c>
      <c r="I6545" s="587">
        <f t="shared" si="307"/>
        <v>1069960</v>
      </c>
      <c r="J6545" s="589">
        <f t="shared" si="308"/>
        <v>0</v>
      </c>
    </row>
    <row r="6546" spans="1:10">
      <c r="A6546" s="584">
        <v>2016</v>
      </c>
      <c r="B6546" s="585" t="s">
        <v>1127</v>
      </c>
      <c r="C6546" s="585" t="s">
        <v>31</v>
      </c>
      <c r="D6546" s="586">
        <v>15004</v>
      </c>
      <c r="E6546" s="587">
        <v>17.809999999999999</v>
      </c>
      <c r="F6546" s="587">
        <f t="shared" si="306"/>
        <v>267221.24</v>
      </c>
      <c r="G6546" s="588">
        <v>0.28000000000000003</v>
      </c>
      <c r="H6546" s="586">
        <v>5.6</v>
      </c>
      <c r="I6546" s="587">
        <f t="shared" si="307"/>
        <v>84022.399999999994</v>
      </c>
      <c r="J6546" s="589">
        <f t="shared" si="308"/>
        <v>0</v>
      </c>
    </row>
    <row r="6547" spans="1:10">
      <c r="A6547" s="584">
        <v>2016</v>
      </c>
      <c r="B6547" s="585" t="s">
        <v>1127</v>
      </c>
      <c r="C6547" s="585" t="s">
        <v>31</v>
      </c>
      <c r="D6547" s="586">
        <v>60079</v>
      </c>
      <c r="E6547" s="587">
        <v>17.494</v>
      </c>
      <c r="F6547" s="587">
        <f t="shared" si="306"/>
        <v>1051022.0260000001</v>
      </c>
      <c r="G6547" s="588">
        <v>0.19</v>
      </c>
      <c r="H6547" s="586">
        <v>4.5999999999999996</v>
      </c>
      <c r="I6547" s="587">
        <f t="shared" si="307"/>
        <v>276363.39999999997</v>
      </c>
      <c r="J6547" s="589">
        <f t="shared" si="308"/>
        <v>0</v>
      </c>
    </row>
    <row r="6548" spans="1:10">
      <c r="A6548" s="584">
        <v>2016</v>
      </c>
      <c r="B6548" s="585" t="s">
        <v>1131</v>
      </c>
      <c r="C6548" s="585" t="s">
        <v>31</v>
      </c>
      <c r="D6548" s="586">
        <v>621784</v>
      </c>
      <c r="E6548" s="587">
        <v>21.74</v>
      </c>
      <c r="F6548" s="587">
        <f t="shared" si="306"/>
        <v>13517584.159999998</v>
      </c>
      <c r="G6548" s="588">
        <v>0.6</v>
      </c>
      <c r="H6548" s="586">
        <v>10.7</v>
      </c>
      <c r="I6548" s="587">
        <f t="shared" si="307"/>
        <v>6653088.7999999998</v>
      </c>
      <c r="J6548" s="589">
        <f t="shared" si="308"/>
        <v>0</v>
      </c>
    </row>
    <row r="6549" spans="1:10">
      <c r="A6549" s="584">
        <v>2016</v>
      </c>
      <c r="B6549" s="585" t="s">
        <v>1127</v>
      </c>
      <c r="C6549" s="585" t="s">
        <v>31</v>
      </c>
      <c r="D6549" s="586">
        <v>16019</v>
      </c>
      <c r="E6549" s="587">
        <v>17.808</v>
      </c>
      <c r="F6549" s="587">
        <f t="shared" si="306"/>
        <v>285266.35200000001</v>
      </c>
      <c r="G6549" s="588">
        <v>0.27</v>
      </c>
      <c r="H6549" s="586">
        <v>4.5999999999999996</v>
      </c>
      <c r="I6549" s="587">
        <f t="shared" si="307"/>
        <v>73687.399999999994</v>
      </c>
      <c r="J6549" s="589">
        <f t="shared" si="308"/>
        <v>0</v>
      </c>
    </row>
    <row r="6550" spans="1:10">
      <c r="A6550" s="584">
        <v>2016</v>
      </c>
      <c r="B6550" s="585" t="s">
        <v>1127</v>
      </c>
      <c r="C6550" s="585" t="s">
        <v>31</v>
      </c>
      <c r="D6550" s="586">
        <v>112376</v>
      </c>
      <c r="E6550" s="587">
        <v>17.716000000000001</v>
      </c>
      <c r="F6550" s="587">
        <f t="shared" si="306"/>
        <v>1990853.216</v>
      </c>
      <c r="G6550" s="588">
        <v>0.22</v>
      </c>
      <c r="H6550" s="586">
        <v>5.4</v>
      </c>
      <c r="I6550" s="587">
        <f t="shared" si="307"/>
        <v>606830.4</v>
      </c>
      <c r="J6550" s="589">
        <f t="shared" si="308"/>
        <v>0</v>
      </c>
    </row>
    <row r="6551" spans="1:10">
      <c r="A6551" s="584">
        <v>2016</v>
      </c>
      <c r="B6551" s="585" t="s">
        <v>1127</v>
      </c>
      <c r="C6551" s="585" t="s">
        <v>31</v>
      </c>
      <c r="D6551" s="586">
        <v>32104</v>
      </c>
      <c r="E6551" s="587">
        <v>17.495999999999999</v>
      </c>
      <c r="F6551" s="587">
        <f t="shared" si="306"/>
        <v>561691.58399999992</v>
      </c>
      <c r="G6551" s="588">
        <v>0.17</v>
      </c>
      <c r="H6551" s="586">
        <v>4.5</v>
      </c>
      <c r="I6551" s="587">
        <f t="shared" si="307"/>
        <v>144468</v>
      </c>
      <c r="J6551" s="589">
        <f t="shared" si="308"/>
        <v>0</v>
      </c>
    </row>
    <row r="6552" spans="1:10">
      <c r="A6552" s="584">
        <v>2016</v>
      </c>
      <c r="B6552" s="585" t="s">
        <v>1127</v>
      </c>
      <c r="C6552" s="585" t="s">
        <v>31</v>
      </c>
      <c r="D6552" s="586">
        <v>319999</v>
      </c>
      <c r="E6552" s="587">
        <v>17.713999999999999</v>
      </c>
      <c r="F6552" s="587">
        <f t="shared" si="306"/>
        <v>5668462.2859999994</v>
      </c>
      <c r="G6552" s="588">
        <v>0.3</v>
      </c>
      <c r="H6552" s="586">
        <v>5.2</v>
      </c>
      <c r="I6552" s="587">
        <f t="shared" si="307"/>
        <v>1663994.8</v>
      </c>
      <c r="J6552" s="589">
        <f t="shared" si="308"/>
        <v>0</v>
      </c>
    </row>
    <row r="6553" spans="1:10">
      <c r="A6553" s="584">
        <v>2016</v>
      </c>
      <c r="B6553" s="585" t="s">
        <v>1127</v>
      </c>
      <c r="C6553" s="585" t="s">
        <v>31</v>
      </c>
      <c r="D6553" s="586">
        <v>80018</v>
      </c>
      <c r="E6553" s="587">
        <v>17.66</v>
      </c>
      <c r="F6553" s="587">
        <f t="shared" si="306"/>
        <v>1413117.8800000001</v>
      </c>
      <c r="G6553" s="588">
        <v>0.21</v>
      </c>
      <c r="H6553" s="586">
        <v>5.5</v>
      </c>
      <c r="I6553" s="587">
        <f t="shared" si="307"/>
        <v>440099</v>
      </c>
      <c r="J6553" s="589">
        <f t="shared" si="308"/>
        <v>0</v>
      </c>
    </row>
    <row r="6554" spans="1:10">
      <c r="A6554" s="584">
        <v>2016</v>
      </c>
      <c r="B6554" s="585" t="s">
        <v>1127</v>
      </c>
      <c r="C6554" s="585" t="s">
        <v>31</v>
      </c>
      <c r="D6554" s="586">
        <v>271271</v>
      </c>
      <c r="E6554" s="587">
        <v>17.623999999999999</v>
      </c>
      <c r="F6554" s="587">
        <f t="shared" si="306"/>
        <v>4780880.1039999994</v>
      </c>
      <c r="G6554" s="588">
        <v>0.31</v>
      </c>
      <c r="H6554" s="586">
        <v>5.2</v>
      </c>
      <c r="I6554" s="587">
        <f t="shared" si="307"/>
        <v>1410609.2</v>
      </c>
      <c r="J6554" s="589">
        <f t="shared" si="308"/>
        <v>0</v>
      </c>
    </row>
    <row r="6555" spans="1:10">
      <c r="A6555" s="584">
        <v>2016</v>
      </c>
      <c r="B6555" s="585" t="s">
        <v>1127</v>
      </c>
      <c r="C6555" s="585" t="s">
        <v>31</v>
      </c>
      <c r="D6555" s="586">
        <v>176426</v>
      </c>
      <c r="E6555" s="587">
        <v>17.443999999999999</v>
      </c>
      <c r="F6555" s="587">
        <f t="shared" si="306"/>
        <v>3077575.1439999999</v>
      </c>
      <c r="G6555" s="588">
        <v>0.19</v>
      </c>
      <c r="H6555" s="586">
        <v>4.5999999999999996</v>
      </c>
      <c r="I6555" s="587">
        <f t="shared" si="307"/>
        <v>811559.6</v>
      </c>
      <c r="J6555" s="589">
        <f t="shared" si="308"/>
        <v>0</v>
      </c>
    </row>
    <row r="6556" spans="1:10">
      <c r="A6556" s="584">
        <v>2016</v>
      </c>
      <c r="B6556" s="585" t="s">
        <v>1131</v>
      </c>
      <c r="C6556" s="585" t="s">
        <v>31</v>
      </c>
      <c r="D6556" s="586">
        <v>284565</v>
      </c>
      <c r="E6556" s="587">
        <v>25.21</v>
      </c>
      <c r="F6556" s="587">
        <f t="shared" si="306"/>
        <v>7173883.6500000004</v>
      </c>
      <c r="G6556" s="588">
        <v>4.51</v>
      </c>
      <c r="H6556" s="586">
        <v>9.3000000000000007</v>
      </c>
      <c r="I6556" s="587">
        <f t="shared" si="307"/>
        <v>2646454.5</v>
      </c>
      <c r="J6556" s="589">
        <f t="shared" si="308"/>
        <v>0</v>
      </c>
    </row>
    <row r="6557" spans="1:10">
      <c r="A6557" s="584">
        <v>2016</v>
      </c>
      <c r="B6557" s="585" t="s">
        <v>1131</v>
      </c>
      <c r="C6557" s="585" t="s">
        <v>31</v>
      </c>
      <c r="D6557" s="586">
        <v>25853</v>
      </c>
      <c r="E6557" s="587">
        <v>25.17</v>
      </c>
      <c r="F6557" s="587">
        <f t="shared" si="306"/>
        <v>650720.01</v>
      </c>
      <c r="G6557" s="588">
        <v>4.72</v>
      </c>
      <c r="H6557" s="586">
        <v>9.1999999999999993</v>
      </c>
      <c r="I6557" s="587">
        <f t="shared" si="307"/>
        <v>237847.59999999998</v>
      </c>
      <c r="J6557" s="589">
        <f t="shared" si="308"/>
        <v>0</v>
      </c>
    </row>
    <row r="6558" spans="1:10">
      <c r="A6558" s="584">
        <v>2016</v>
      </c>
      <c r="B6558" s="585" t="s">
        <v>1127</v>
      </c>
      <c r="C6558" s="585" t="s">
        <v>31</v>
      </c>
      <c r="D6558" s="586">
        <v>49242</v>
      </c>
      <c r="E6558" s="587">
        <v>17.66</v>
      </c>
      <c r="F6558" s="587">
        <f t="shared" si="306"/>
        <v>869613.72</v>
      </c>
      <c r="G6558" s="588">
        <v>0.21</v>
      </c>
      <c r="H6558" s="586">
        <v>4.7</v>
      </c>
      <c r="I6558" s="587">
        <f t="shared" si="307"/>
        <v>231437.40000000002</v>
      </c>
      <c r="J6558" s="589">
        <f t="shared" si="308"/>
        <v>0</v>
      </c>
    </row>
    <row r="6559" spans="1:10">
      <c r="A6559" s="584">
        <v>2016</v>
      </c>
      <c r="B6559" s="585" t="s">
        <v>1127</v>
      </c>
      <c r="C6559" s="585" t="s">
        <v>31</v>
      </c>
      <c r="D6559" s="586">
        <v>16317</v>
      </c>
      <c r="E6559" s="587">
        <v>16.78</v>
      </c>
      <c r="F6559" s="587">
        <f t="shared" si="306"/>
        <v>273799.26</v>
      </c>
      <c r="G6559" s="588">
        <v>0.3</v>
      </c>
      <c r="H6559" s="586">
        <v>6</v>
      </c>
      <c r="I6559" s="587">
        <f t="shared" si="307"/>
        <v>97902</v>
      </c>
      <c r="J6559" s="589">
        <f t="shared" si="308"/>
        <v>0</v>
      </c>
    </row>
    <row r="6560" spans="1:10">
      <c r="A6560" s="584">
        <v>2016</v>
      </c>
      <c r="B6560" s="585" t="s">
        <v>1127</v>
      </c>
      <c r="C6560" s="585" t="s">
        <v>31</v>
      </c>
      <c r="D6560" s="586">
        <v>65613</v>
      </c>
      <c r="E6560" s="587">
        <v>16.66</v>
      </c>
      <c r="F6560" s="587">
        <f t="shared" si="306"/>
        <v>1093112.58</v>
      </c>
      <c r="G6560" s="588">
        <v>0.3</v>
      </c>
      <c r="H6560" s="586">
        <v>6.2</v>
      </c>
      <c r="I6560" s="587">
        <f t="shared" si="307"/>
        <v>406800.60000000003</v>
      </c>
      <c r="J6560" s="589">
        <f t="shared" si="308"/>
        <v>0</v>
      </c>
    </row>
    <row r="6561" spans="1:10">
      <c r="A6561" s="584">
        <v>2016</v>
      </c>
      <c r="B6561" s="585" t="s">
        <v>1127</v>
      </c>
      <c r="C6561" s="585" t="s">
        <v>31</v>
      </c>
      <c r="D6561" s="586">
        <v>65267</v>
      </c>
      <c r="E6561" s="587">
        <v>17.86</v>
      </c>
      <c r="F6561" s="587">
        <f t="shared" si="306"/>
        <v>1165668.6199999999</v>
      </c>
      <c r="G6561" s="588">
        <v>0.28000000000000003</v>
      </c>
      <c r="H6561" s="586">
        <v>5</v>
      </c>
      <c r="I6561" s="587">
        <f t="shared" si="307"/>
        <v>326335</v>
      </c>
      <c r="J6561" s="589">
        <f t="shared" si="308"/>
        <v>0</v>
      </c>
    </row>
    <row r="6562" spans="1:10">
      <c r="A6562" s="584">
        <v>2016</v>
      </c>
      <c r="B6562" s="585" t="s">
        <v>1127</v>
      </c>
      <c r="C6562" s="585" t="s">
        <v>31</v>
      </c>
      <c r="D6562" s="586">
        <v>98783</v>
      </c>
      <c r="E6562" s="587">
        <v>17.940000000000001</v>
      </c>
      <c r="F6562" s="587">
        <f t="shared" si="306"/>
        <v>1772167.02</v>
      </c>
      <c r="G6562" s="588">
        <v>0.25</v>
      </c>
      <c r="H6562" s="586">
        <v>4.7</v>
      </c>
      <c r="I6562" s="587">
        <f t="shared" si="307"/>
        <v>464280.10000000003</v>
      </c>
      <c r="J6562" s="589">
        <f t="shared" si="308"/>
        <v>0</v>
      </c>
    </row>
    <row r="6563" spans="1:10">
      <c r="A6563" s="584">
        <v>2016</v>
      </c>
      <c r="B6563" s="585" t="s">
        <v>1127</v>
      </c>
      <c r="C6563" s="585" t="s">
        <v>31</v>
      </c>
      <c r="D6563" s="586">
        <v>17386</v>
      </c>
      <c r="E6563" s="587">
        <v>18</v>
      </c>
      <c r="F6563" s="587">
        <f t="shared" si="306"/>
        <v>312948</v>
      </c>
      <c r="G6563" s="588">
        <v>0.26</v>
      </c>
      <c r="H6563" s="586">
        <v>4.7</v>
      </c>
      <c r="I6563" s="587">
        <f t="shared" si="307"/>
        <v>81714.2</v>
      </c>
      <c r="J6563" s="589">
        <f t="shared" si="308"/>
        <v>0</v>
      </c>
    </row>
    <row r="6564" spans="1:10">
      <c r="A6564" s="584">
        <v>2016</v>
      </c>
      <c r="B6564" s="585" t="s">
        <v>1127</v>
      </c>
      <c r="C6564" s="585" t="s">
        <v>31</v>
      </c>
      <c r="D6564" s="586">
        <v>241</v>
      </c>
      <c r="E6564" s="587">
        <v>18</v>
      </c>
      <c r="F6564" s="587">
        <f t="shared" si="306"/>
        <v>4338</v>
      </c>
      <c r="G6564" s="588">
        <v>0.26</v>
      </c>
      <c r="H6564" s="586">
        <v>4.7</v>
      </c>
      <c r="I6564" s="587">
        <f t="shared" si="307"/>
        <v>1132.7</v>
      </c>
      <c r="J6564" s="589">
        <f t="shared" si="308"/>
        <v>0</v>
      </c>
    </row>
    <row r="6565" spans="1:10">
      <c r="A6565" s="584">
        <v>2016</v>
      </c>
      <c r="B6565" s="585" t="s">
        <v>1131</v>
      </c>
      <c r="C6565" s="585" t="s">
        <v>31</v>
      </c>
      <c r="D6565" s="586">
        <v>111453</v>
      </c>
      <c r="E6565" s="587">
        <v>22.943999999999999</v>
      </c>
      <c r="F6565" s="587">
        <f t="shared" si="306"/>
        <v>2557177.6319999998</v>
      </c>
      <c r="G6565" s="588">
        <v>2.96</v>
      </c>
      <c r="H6565" s="586">
        <v>8.3000000000000007</v>
      </c>
      <c r="I6565" s="587">
        <f t="shared" si="307"/>
        <v>925059.9</v>
      </c>
      <c r="J6565" s="589">
        <f t="shared" si="308"/>
        <v>0</v>
      </c>
    </row>
    <row r="6566" spans="1:10">
      <c r="A6566" s="584">
        <v>2016</v>
      </c>
      <c r="B6566" s="585" t="s">
        <v>1131</v>
      </c>
      <c r="C6566" s="585" t="s">
        <v>31</v>
      </c>
      <c r="D6566" s="586">
        <v>39230</v>
      </c>
      <c r="E6566" s="587">
        <v>25.898</v>
      </c>
      <c r="F6566" s="587">
        <f t="shared" si="306"/>
        <v>1015978.54</v>
      </c>
      <c r="G6566" s="588">
        <v>2.58</v>
      </c>
      <c r="H6566" s="586">
        <v>7.7</v>
      </c>
      <c r="I6566" s="587">
        <f t="shared" si="307"/>
        <v>302071</v>
      </c>
      <c r="J6566" s="589">
        <f t="shared" si="308"/>
        <v>0</v>
      </c>
    </row>
    <row r="6567" spans="1:10">
      <c r="A6567" s="584">
        <v>2016</v>
      </c>
      <c r="B6567" s="585" t="s">
        <v>1131</v>
      </c>
      <c r="C6567" s="585" t="s">
        <v>31</v>
      </c>
      <c r="D6567" s="586">
        <v>18850</v>
      </c>
      <c r="E6567" s="587">
        <v>22.308</v>
      </c>
      <c r="F6567" s="587">
        <f t="shared" si="306"/>
        <v>420505.8</v>
      </c>
      <c r="G6567" s="588">
        <v>3.17</v>
      </c>
      <c r="H6567" s="586">
        <v>8</v>
      </c>
      <c r="I6567" s="587">
        <f t="shared" si="307"/>
        <v>150800</v>
      </c>
      <c r="J6567" s="589">
        <f t="shared" si="308"/>
        <v>0</v>
      </c>
    </row>
    <row r="6568" spans="1:10">
      <c r="A6568" s="584">
        <v>2016</v>
      </c>
      <c r="B6568" s="585" t="s">
        <v>1131</v>
      </c>
      <c r="C6568" s="585" t="s">
        <v>31</v>
      </c>
      <c r="D6568" s="586">
        <v>24345</v>
      </c>
      <c r="E6568" s="587">
        <v>25.23</v>
      </c>
      <c r="F6568" s="587">
        <f t="shared" si="306"/>
        <v>614224.35</v>
      </c>
      <c r="G6568" s="588">
        <v>2.71</v>
      </c>
      <c r="H6568" s="586">
        <v>8.9</v>
      </c>
      <c r="I6568" s="587">
        <f t="shared" si="307"/>
        <v>216670.5</v>
      </c>
      <c r="J6568" s="589">
        <f t="shared" si="308"/>
        <v>0</v>
      </c>
    </row>
    <row r="6569" spans="1:10">
      <c r="A6569" s="584">
        <v>2016</v>
      </c>
      <c r="B6569" s="585" t="s">
        <v>1131</v>
      </c>
      <c r="C6569" s="585" t="s">
        <v>31</v>
      </c>
      <c r="D6569" s="586">
        <v>14152</v>
      </c>
      <c r="E6569" s="587">
        <v>23.416</v>
      </c>
      <c r="F6569" s="587">
        <f t="shared" si="306"/>
        <v>331383.23200000002</v>
      </c>
      <c r="G6569" s="588">
        <v>2.7</v>
      </c>
      <c r="H6569" s="586">
        <v>8.1</v>
      </c>
      <c r="I6569" s="587">
        <f t="shared" si="307"/>
        <v>114631.2</v>
      </c>
      <c r="J6569" s="589">
        <f t="shared" si="308"/>
        <v>0</v>
      </c>
    </row>
    <row r="6570" spans="1:10">
      <c r="A6570" s="584">
        <v>2016</v>
      </c>
      <c r="B6570" s="585" t="s">
        <v>1131</v>
      </c>
      <c r="C6570" s="585" t="s">
        <v>31</v>
      </c>
      <c r="D6570" s="586">
        <v>109084</v>
      </c>
      <c r="E6570" s="587">
        <v>22.25</v>
      </c>
      <c r="F6570" s="587">
        <f t="shared" si="306"/>
        <v>2427119</v>
      </c>
      <c r="G6570" s="588">
        <v>3.04</v>
      </c>
      <c r="H6570" s="586">
        <v>8.6</v>
      </c>
      <c r="I6570" s="587">
        <f t="shared" si="307"/>
        <v>938122.39999999991</v>
      </c>
      <c r="J6570" s="589">
        <f t="shared" si="308"/>
        <v>0</v>
      </c>
    </row>
    <row r="6571" spans="1:10">
      <c r="A6571" s="584">
        <v>2016</v>
      </c>
      <c r="B6571" s="585" t="s">
        <v>1131</v>
      </c>
      <c r="C6571" s="585" t="s">
        <v>31</v>
      </c>
      <c r="D6571" s="586">
        <v>30438</v>
      </c>
      <c r="E6571" s="587">
        <v>25.02</v>
      </c>
      <c r="F6571" s="587">
        <f t="shared" si="306"/>
        <v>761558.76</v>
      </c>
      <c r="G6571" s="588">
        <v>2.76</v>
      </c>
      <c r="H6571" s="586">
        <v>8.8000000000000007</v>
      </c>
      <c r="I6571" s="587">
        <f t="shared" si="307"/>
        <v>267854.40000000002</v>
      </c>
      <c r="J6571" s="589">
        <f t="shared" si="308"/>
        <v>0</v>
      </c>
    </row>
    <row r="6572" spans="1:10">
      <c r="A6572" s="584">
        <v>2016</v>
      </c>
      <c r="B6572" s="585" t="s">
        <v>1131</v>
      </c>
      <c r="C6572" s="585" t="s">
        <v>31</v>
      </c>
      <c r="D6572" s="586">
        <v>37106</v>
      </c>
      <c r="E6572" s="587">
        <v>24.91</v>
      </c>
      <c r="F6572" s="587">
        <f t="shared" si="306"/>
        <v>924310.46</v>
      </c>
      <c r="G6572" s="588">
        <v>3.79</v>
      </c>
      <c r="H6572" s="586">
        <v>8.9</v>
      </c>
      <c r="I6572" s="587">
        <f t="shared" si="307"/>
        <v>330243.40000000002</v>
      </c>
      <c r="J6572" s="589">
        <f t="shared" si="308"/>
        <v>0</v>
      </c>
    </row>
    <row r="6573" spans="1:10">
      <c r="A6573" s="584">
        <v>2016</v>
      </c>
      <c r="B6573" s="585" t="s">
        <v>1131</v>
      </c>
      <c r="C6573" s="585" t="s">
        <v>31</v>
      </c>
      <c r="D6573" s="586">
        <v>10853</v>
      </c>
      <c r="E6573" s="587">
        <v>25.29</v>
      </c>
      <c r="F6573" s="587">
        <f t="shared" si="306"/>
        <v>274472.37</v>
      </c>
      <c r="G6573" s="588">
        <v>3.13</v>
      </c>
      <c r="H6573" s="586">
        <v>8.8000000000000007</v>
      </c>
      <c r="I6573" s="587">
        <f t="shared" si="307"/>
        <v>95506.400000000009</v>
      </c>
      <c r="J6573" s="589">
        <f t="shared" si="308"/>
        <v>0</v>
      </c>
    </row>
    <row r="6574" spans="1:10">
      <c r="A6574" s="584">
        <v>2016</v>
      </c>
      <c r="B6574" s="585" t="s">
        <v>1131</v>
      </c>
      <c r="C6574" s="585" t="s">
        <v>31</v>
      </c>
      <c r="D6574" s="586">
        <v>7818</v>
      </c>
      <c r="E6574" s="587">
        <v>25.78</v>
      </c>
      <c r="F6574" s="587">
        <f t="shared" si="306"/>
        <v>201548.04</v>
      </c>
      <c r="G6574" s="588">
        <v>2.62</v>
      </c>
      <c r="H6574" s="586">
        <v>7.7</v>
      </c>
      <c r="I6574" s="587">
        <f t="shared" si="307"/>
        <v>60198.6</v>
      </c>
      <c r="J6574" s="589">
        <f t="shared" si="308"/>
        <v>0</v>
      </c>
    </row>
    <row r="6575" spans="1:10">
      <c r="A6575" s="584">
        <v>2016</v>
      </c>
      <c r="B6575" s="585" t="s">
        <v>1131</v>
      </c>
      <c r="C6575" s="585" t="s">
        <v>31</v>
      </c>
      <c r="D6575" s="586">
        <v>26116</v>
      </c>
      <c r="E6575" s="587">
        <v>25.71</v>
      </c>
      <c r="F6575" s="587">
        <f t="shared" si="306"/>
        <v>671442.36</v>
      </c>
      <c r="G6575" s="588">
        <v>2.65</v>
      </c>
      <c r="H6575" s="586">
        <v>7.4</v>
      </c>
      <c r="I6575" s="587">
        <f t="shared" si="307"/>
        <v>193258.40000000002</v>
      </c>
      <c r="J6575" s="589">
        <f t="shared" si="308"/>
        <v>0</v>
      </c>
    </row>
    <row r="6576" spans="1:10">
      <c r="A6576" s="584">
        <v>2016</v>
      </c>
      <c r="B6576" s="585" t="s">
        <v>1131</v>
      </c>
      <c r="C6576" s="585" t="s">
        <v>31</v>
      </c>
      <c r="D6576" s="586">
        <v>34751</v>
      </c>
      <c r="E6576" s="587">
        <v>24.72</v>
      </c>
      <c r="F6576" s="587">
        <f t="shared" si="306"/>
        <v>859044.72</v>
      </c>
      <c r="G6576" s="588">
        <v>2.82</v>
      </c>
      <c r="H6576" s="586">
        <v>8.9</v>
      </c>
      <c r="I6576" s="587">
        <f t="shared" si="307"/>
        <v>309283.90000000002</v>
      </c>
      <c r="J6576" s="589">
        <f t="shared" si="308"/>
        <v>0</v>
      </c>
    </row>
    <row r="6577" spans="1:10">
      <c r="A6577" s="584">
        <v>2016</v>
      </c>
      <c r="B6577" s="585" t="s">
        <v>1131</v>
      </c>
      <c r="C6577" s="585" t="s">
        <v>31</v>
      </c>
      <c r="D6577" s="586">
        <v>21772</v>
      </c>
      <c r="E6577" s="587">
        <v>25</v>
      </c>
      <c r="F6577" s="587">
        <f t="shared" si="306"/>
        <v>544300</v>
      </c>
      <c r="G6577" s="588">
        <v>2.85</v>
      </c>
      <c r="H6577" s="586">
        <v>8.8000000000000007</v>
      </c>
      <c r="I6577" s="587">
        <f t="shared" si="307"/>
        <v>191593.60000000001</v>
      </c>
      <c r="J6577" s="589">
        <f t="shared" si="308"/>
        <v>0</v>
      </c>
    </row>
    <row r="6578" spans="1:10">
      <c r="A6578" s="584">
        <v>2016</v>
      </c>
      <c r="B6578" s="585" t="s">
        <v>1127</v>
      </c>
      <c r="C6578" s="585" t="s">
        <v>31</v>
      </c>
      <c r="D6578" s="586">
        <v>116792</v>
      </c>
      <c r="E6578" s="587">
        <v>20.29</v>
      </c>
      <c r="F6578" s="587">
        <f t="shared" si="306"/>
        <v>2369709.6799999997</v>
      </c>
      <c r="G6578" s="588">
        <v>0.49</v>
      </c>
      <c r="H6578" s="586">
        <v>7.5</v>
      </c>
      <c r="I6578" s="587">
        <f t="shared" si="307"/>
        <v>875940</v>
      </c>
      <c r="J6578" s="589">
        <f t="shared" si="308"/>
        <v>0</v>
      </c>
    </row>
    <row r="6579" spans="1:10">
      <c r="A6579" s="584">
        <v>2016</v>
      </c>
      <c r="B6579" s="585" t="s">
        <v>1127</v>
      </c>
      <c r="C6579" s="585" t="s">
        <v>31</v>
      </c>
      <c r="D6579" s="586">
        <v>104530</v>
      </c>
      <c r="E6579" s="587">
        <v>20.29</v>
      </c>
      <c r="F6579" s="587">
        <f t="shared" si="306"/>
        <v>2120913.6999999997</v>
      </c>
      <c r="G6579" s="588">
        <v>0.49</v>
      </c>
      <c r="H6579" s="586">
        <v>7.5</v>
      </c>
      <c r="I6579" s="587">
        <f t="shared" si="307"/>
        <v>783975</v>
      </c>
      <c r="J6579" s="589">
        <f t="shared" si="308"/>
        <v>0</v>
      </c>
    </row>
    <row r="6580" spans="1:10">
      <c r="A6580" s="584">
        <v>2016</v>
      </c>
      <c r="B6580" s="585" t="s">
        <v>1127</v>
      </c>
      <c r="C6580" s="585" t="s">
        <v>31</v>
      </c>
      <c r="D6580" s="586">
        <v>190807</v>
      </c>
      <c r="E6580" s="587">
        <v>19.940000000000001</v>
      </c>
      <c r="F6580" s="587">
        <f t="shared" si="306"/>
        <v>3804691.58</v>
      </c>
      <c r="G6580" s="588">
        <v>0.4</v>
      </c>
      <c r="H6580" s="586">
        <v>7.4</v>
      </c>
      <c r="I6580" s="587">
        <f t="shared" si="307"/>
        <v>1411971.8</v>
      </c>
      <c r="J6580" s="589">
        <f t="shared" si="308"/>
        <v>0</v>
      </c>
    </row>
    <row r="6581" spans="1:10">
      <c r="A6581" s="584">
        <v>2016</v>
      </c>
      <c r="B6581" s="585" t="s">
        <v>1133</v>
      </c>
      <c r="C6581" s="585" t="s">
        <v>31</v>
      </c>
      <c r="D6581" s="586">
        <v>714829</v>
      </c>
      <c r="E6581" s="587">
        <v>12.7</v>
      </c>
      <c r="F6581" s="587">
        <f t="shared" si="306"/>
        <v>9078328.2999999989</v>
      </c>
      <c r="G6581" s="588">
        <v>0.62</v>
      </c>
      <c r="H6581" s="586">
        <v>10</v>
      </c>
      <c r="I6581" s="587">
        <f t="shared" si="307"/>
        <v>7148290</v>
      </c>
      <c r="J6581" s="589">
        <f t="shared" si="308"/>
        <v>1</v>
      </c>
    </row>
    <row r="6582" spans="1:10">
      <c r="A6582" s="584">
        <v>2016</v>
      </c>
      <c r="B6582" s="585" t="s">
        <v>1131</v>
      </c>
      <c r="C6582" s="585" t="s">
        <v>31</v>
      </c>
      <c r="D6582" s="586">
        <v>1934</v>
      </c>
      <c r="E6582" s="587">
        <v>23.62</v>
      </c>
      <c r="F6582" s="587">
        <f t="shared" si="306"/>
        <v>45681.08</v>
      </c>
      <c r="G6582" s="588">
        <v>2.5499999999999998</v>
      </c>
      <c r="H6582" s="586">
        <v>8.8000000000000007</v>
      </c>
      <c r="I6582" s="587">
        <f t="shared" si="307"/>
        <v>17019.2</v>
      </c>
      <c r="J6582" s="589">
        <f t="shared" si="308"/>
        <v>0</v>
      </c>
    </row>
    <row r="6583" spans="1:10">
      <c r="A6583" s="584">
        <v>2016</v>
      </c>
      <c r="B6583" s="585" t="s">
        <v>1131</v>
      </c>
      <c r="C6583" s="585" t="s">
        <v>31</v>
      </c>
      <c r="D6583" s="586">
        <v>38129</v>
      </c>
      <c r="E6583" s="587">
        <v>23.65</v>
      </c>
      <c r="F6583" s="587">
        <f t="shared" si="306"/>
        <v>901750.85</v>
      </c>
      <c r="G6583" s="588">
        <v>2.81</v>
      </c>
      <c r="H6583" s="586">
        <v>8.1999999999999993</v>
      </c>
      <c r="I6583" s="587">
        <f t="shared" si="307"/>
        <v>312657.8</v>
      </c>
      <c r="J6583" s="589">
        <f t="shared" si="308"/>
        <v>0</v>
      </c>
    </row>
    <row r="6584" spans="1:10">
      <c r="A6584" s="584">
        <v>2016</v>
      </c>
      <c r="B6584" s="585" t="s">
        <v>1131</v>
      </c>
      <c r="C6584" s="585" t="s">
        <v>31</v>
      </c>
      <c r="D6584" s="586">
        <v>40708</v>
      </c>
      <c r="E6584" s="587">
        <v>23.48</v>
      </c>
      <c r="F6584" s="587">
        <f t="shared" si="306"/>
        <v>955823.84</v>
      </c>
      <c r="G6584" s="588">
        <v>2.52</v>
      </c>
      <c r="H6584" s="586">
        <v>8.4</v>
      </c>
      <c r="I6584" s="587">
        <f t="shared" si="307"/>
        <v>341947.2</v>
      </c>
      <c r="J6584" s="589">
        <f t="shared" si="308"/>
        <v>0</v>
      </c>
    </row>
    <row r="6585" spans="1:10">
      <c r="A6585" s="584">
        <v>2016</v>
      </c>
      <c r="B6585" s="585" t="s">
        <v>1131</v>
      </c>
      <c r="C6585" s="585" t="s">
        <v>31</v>
      </c>
      <c r="D6585" s="586">
        <v>6689</v>
      </c>
      <c r="E6585" s="587">
        <v>23.73</v>
      </c>
      <c r="F6585" s="587">
        <f t="shared" si="306"/>
        <v>158729.97</v>
      </c>
      <c r="G6585" s="588">
        <v>2.79</v>
      </c>
      <c r="H6585" s="586">
        <v>8.6</v>
      </c>
      <c r="I6585" s="587">
        <f t="shared" si="307"/>
        <v>57525.399999999994</v>
      </c>
      <c r="J6585" s="589">
        <f t="shared" si="308"/>
        <v>0</v>
      </c>
    </row>
    <row r="6586" spans="1:10">
      <c r="A6586" s="584">
        <v>2016</v>
      </c>
      <c r="B6586" s="585" t="s">
        <v>1131</v>
      </c>
      <c r="C6586" s="585" t="s">
        <v>31</v>
      </c>
      <c r="D6586" s="586">
        <v>3283</v>
      </c>
      <c r="E6586" s="587">
        <v>25.06</v>
      </c>
      <c r="F6586" s="587">
        <f t="shared" si="306"/>
        <v>82271.98</v>
      </c>
      <c r="G6586" s="588">
        <v>2.94</v>
      </c>
      <c r="H6586" s="586">
        <v>9.6999999999999993</v>
      </c>
      <c r="I6586" s="587">
        <f t="shared" si="307"/>
        <v>31845.1</v>
      </c>
      <c r="J6586" s="589">
        <f t="shared" si="308"/>
        <v>0</v>
      </c>
    </row>
    <row r="6587" spans="1:10">
      <c r="A6587" s="584">
        <v>2016</v>
      </c>
      <c r="B6587" s="585" t="s">
        <v>1131</v>
      </c>
      <c r="C6587" s="585" t="s">
        <v>31</v>
      </c>
      <c r="D6587" s="586">
        <v>3478</v>
      </c>
      <c r="E6587" s="587">
        <v>23.67</v>
      </c>
      <c r="F6587" s="587">
        <f t="shared" si="306"/>
        <v>82324.260000000009</v>
      </c>
      <c r="G6587" s="588">
        <v>2.82</v>
      </c>
      <c r="H6587" s="586">
        <v>8.4</v>
      </c>
      <c r="I6587" s="587">
        <f t="shared" si="307"/>
        <v>29215.200000000001</v>
      </c>
      <c r="J6587" s="589">
        <f t="shared" si="308"/>
        <v>0</v>
      </c>
    </row>
    <row r="6588" spans="1:10">
      <c r="A6588" s="584">
        <v>2016</v>
      </c>
      <c r="B6588" s="585" t="s">
        <v>1131</v>
      </c>
      <c r="C6588" s="585" t="s">
        <v>31</v>
      </c>
      <c r="D6588" s="586">
        <v>3915</v>
      </c>
      <c r="E6588" s="587">
        <v>23.51</v>
      </c>
      <c r="F6588" s="587">
        <f t="shared" si="306"/>
        <v>92041.650000000009</v>
      </c>
      <c r="G6588" s="588">
        <v>2.5</v>
      </c>
      <c r="H6588" s="586">
        <v>8.4</v>
      </c>
      <c r="I6588" s="587">
        <f t="shared" si="307"/>
        <v>32886</v>
      </c>
      <c r="J6588" s="589">
        <f t="shared" si="308"/>
        <v>0</v>
      </c>
    </row>
    <row r="6589" spans="1:10">
      <c r="A6589" s="584">
        <v>2016</v>
      </c>
      <c r="B6589" s="585" t="s">
        <v>1131</v>
      </c>
      <c r="C6589" s="585" t="s">
        <v>31</v>
      </c>
      <c r="D6589" s="586">
        <v>18768</v>
      </c>
      <c r="E6589" s="587">
        <v>22.94</v>
      </c>
      <c r="F6589" s="587">
        <f t="shared" si="306"/>
        <v>430537.92000000004</v>
      </c>
      <c r="G6589" s="588">
        <v>3</v>
      </c>
      <c r="H6589" s="586">
        <v>8.5</v>
      </c>
      <c r="I6589" s="587">
        <f t="shared" si="307"/>
        <v>159528</v>
      </c>
      <c r="J6589" s="589">
        <f t="shared" si="308"/>
        <v>0</v>
      </c>
    </row>
    <row r="6590" spans="1:10">
      <c r="A6590" s="584">
        <v>2016</v>
      </c>
      <c r="B6590" s="585" t="s">
        <v>1131</v>
      </c>
      <c r="C6590" s="585" t="s">
        <v>31</v>
      </c>
      <c r="D6590" s="586">
        <v>20096</v>
      </c>
      <c r="E6590" s="587">
        <v>25.17</v>
      </c>
      <c r="F6590" s="587">
        <f t="shared" si="306"/>
        <v>505816.32000000001</v>
      </c>
      <c r="G6590" s="588">
        <v>2.79</v>
      </c>
      <c r="H6590" s="586">
        <v>9.3000000000000007</v>
      </c>
      <c r="I6590" s="587">
        <f t="shared" si="307"/>
        <v>186892.80000000002</v>
      </c>
      <c r="J6590" s="589">
        <f t="shared" si="308"/>
        <v>0</v>
      </c>
    </row>
    <row r="6591" spans="1:10">
      <c r="A6591" s="584">
        <v>2016</v>
      </c>
      <c r="B6591" s="585" t="s">
        <v>1131</v>
      </c>
      <c r="C6591" s="585" t="s">
        <v>31</v>
      </c>
      <c r="D6591" s="586">
        <v>6981</v>
      </c>
      <c r="E6591" s="587">
        <v>23.66</v>
      </c>
      <c r="F6591" s="587">
        <f t="shared" si="306"/>
        <v>165170.46</v>
      </c>
      <c r="G6591" s="588">
        <v>2.59</v>
      </c>
      <c r="H6591" s="586">
        <v>8.6999999999999993</v>
      </c>
      <c r="I6591" s="587">
        <f t="shared" si="307"/>
        <v>60734.7</v>
      </c>
      <c r="J6591" s="589">
        <f t="shared" si="308"/>
        <v>0</v>
      </c>
    </row>
    <row r="6592" spans="1:10">
      <c r="A6592" s="584">
        <v>2016</v>
      </c>
      <c r="B6592" s="585" t="s">
        <v>1131</v>
      </c>
      <c r="C6592" s="585" t="s">
        <v>31</v>
      </c>
      <c r="D6592" s="586">
        <v>30456</v>
      </c>
      <c r="E6592" s="587">
        <v>23.64</v>
      </c>
      <c r="F6592" s="587">
        <f t="shared" si="306"/>
        <v>719979.84</v>
      </c>
      <c r="G6592" s="588">
        <v>3.44</v>
      </c>
      <c r="H6592" s="586">
        <v>13</v>
      </c>
      <c r="I6592" s="587">
        <f t="shared" si="307"/>
        <v>395928</v>
      </c>
      <c r="J6592" s="589">
        <f t="shared" si="308"/>
        <v>0</v>
      </c>
    </row>
    <row r="6593" spans="1:10">
      <c r="A6593" s="584">
        <v>2016</v>
      </c>
      <c r="B6593" s="585" t="s">
        <v>1131</v>
      </c>
      <c r="C6593" s="585" t="s">
        <v>31</v>
      </c>
      <c r="D6593" s="586">
        <v>21721</v>
      </c>
      <c r="E6593" s="587">
        <v>22.4</v>
      </c>
      <c r="F6593" s="587">
        <f t="shared" si="306"/>
        <v>486550.39999999997</v>
      </c>
      <c r="G6593" s="588">
        <v>4.53</v>
      </c>
      <c r="H6593" s="586">
        <v>16.899999999999999</v>
      </c>
      <c r="I6593" s="587">
        <f t="shared" si="307"/>
        <v>367084.89999999997</v>
      </c>
      <c r="J6593" s="589">
        <f t="shared" si="308"/>
        <v>0</v>
      </c>
    </row>
    <row r="6594" spans="1:10">
      <c r="A6594" s="584">
        <v>2016</v>
      </c>
      <c r="B6594" s="585" t="s">
        <v>1131</v>
      </c>
      <c r="C6594" s="585" t="s">
        <v>31</v>
      </c>
      <c r="D6594" s="586">
        <v>8448</v>
      </c>
      <c r="E6594" s="587">
        <v>22.22</v>
      </c>
      <c r="F6594" s="587">
        <f t="shared" si="306"/>
        <v>187714.56</v>
      </c>
      <c r="G6594" s="588">
        <v>4.57</v>
      </c>
      <c r="H6594" s="586">
        <v>17.3</v>
      </c>
      <c r="I6594" s="587">
        <f t="shared" si="307"/>
        <v>146150.39999999999</v>
      </c>
      <c r="J6594" s="589">
        <f t="shared" si="308"/>
        <v>0</v>
      </c>
    </row>
    <row r="6595" spans="1:10">
      <c r="A6595" s="584">
        <v>2016</v>
      </c>
      <c r="B6595" s="585" t="s">
        <v>1131</v>
      </c>
      <c r="C6595" s="585" t="s">
        <v>31</v>
      </c>
      <c r="D6595" s="586">
        <v>11016</v>
      </c>
      <c r="E6595" s="587">
        <v>23.45</v>
      </c>
      <c r="F6595" s="587">
        <f t="shared" ref="F6595:F6658" si="309">E6595*D6595</f>
        <v>258325.19999999998</v>
      </c>
      <c r="G6595" s="588">
        <v>2.86</v>
      </c>
      <c r="H6595" s="586">
        <v>9.1</v>
      </c>
      <c r="I6595" s="587">
        <f t="shared" ref="I6595:I6658" si="310">H6595*D6595</f>
        <v>100245.59999999999</v>
      </c>
      <c r="J6595" s="589">
        <f t="shared" ref="J6595:J6658" si="311">IF(B6595="LIG",1,0)</f>
        <v>0</v>
      </c>
    </row>
    <row r="6596" spans="1:10">
      <c r="A6596" s="584">
        <v>2016</v>
      </c>
      <c r="B6596" s="585" t="s">
        <v>1131</v>
      </c>
      <c r="C6596" s="585" t="s">
        <v>31</v>
      </c>
      <c r="D6596" s="586">
        <v>9608</v>
      </c>
      <c r="E6596" s="587">
        <v>23.46</v>
      </c>
      <c r="F6596" s="587">
        <f t="shared" si="309"/>
        <v>225403.68000000002</v>
      </c>
      <c r="G6596" s="588">
        <v>2.84</v>
      </c>
      <c r="H6596" s="586">
        <v>8.1999999999999993</v>
      </c>
      <c r="I6596" s="587">
        <f t="shared" si="310"/>
        <v>78785.599999999991</v>
      </c>
      <c r="J6596" s="589">
        <f t="shared" si="311"/>
        <v>0</v>
      </c>
    </row>
    <row r="6597" spans="1:10">
      <c r="A6597" s="584">
        <v>2016</v>
      </c>
      <c r="B6597" s="585" t="s">
        <v>1131</v>
      </c>
      <c r="C6597" s="585" t="s">
        <v>31</v>
      </c>
      <c r="D6597" s="586">
        <v>23672</v>
      </c>
      <c r="E6597" s="587">
        <v>22.82</v>
      </c>
      <c r="F6597" s="587">
        <f t="shared" si="309"/>
        <v>540195.04</v>
      </c>
      <c r="G6597" s="588">
        <v>2.97</v>
      </c>
      <c r="H6597" s="586">
        <v>8.3000000000000007</v>
      </c>
      <c r="I6597" s="587">
        <f t="shared" si="310"/>
        <v>196477.6</v>
      </c>
      <c r="J6597" s="589">
        <f t="shared" si="311"/>
        <v>0</v>
      </c>
    </row>
    <row r="6598" spans="1:10">
      <c r="A6598" s="584">
        <v>2016</v>
      </c>
      <c r="B6598" s="585" t="s">
        <v>1131</v>
      </c>
      <c r="C6598" s="585" t="s">
        <v>31</v>
      </c>
      <c r="D6598" s="586">
        <v>30505</v>
      </c>
      <c r="E6598" s="587">
        <v>22.21</v>
      </c>
      <c r="F6598" s="587">
        <f t="shared" si="309"/>
        <v>677516.05</v>
      </c>
      <c r="G6598" s="588">
        <v>3.16</v>
      </c>
      <c r="H6598" s="586">
        <v>9.1</v>
      </c>
      <c r="I6598" s="587">
        <f t="shared" si="310"/>
        <v>277595.5</v>
      </c>
      <c r="J6598" s="589">
        <f t="shared" si="311"/>
        <v>0</v>
      </c>
    </row>
    <row r="6599" spans="1:10">
      <c r="A6599" s="584">
        <v>2016</v>
      </c>
      <c r="B6599" s="585" t="s">
        <v>1131</v>
      </c>
      <c r="C6599" s="585" t="s">
        <v>31</v>
      </c>
      <c r="D6599" s="586">
        <v>7949</v>
      </c>
      <c r="E6599" s="587">
        <v>23.47</v>
      </c>
      <c r="F6599" s="587">
        <f t="shared" si="309"/>
        <v>186563.03</v>
      </c>
      <c r="G6599" s="588">
        <v>2.84</v>
      </c>
      <c r="H6599" s="586">
        <v>8.3000000000000007</v>
      </c>
      <c r="I6599" s="587">
        <f t="shared" si="310"/>
        <v>65976.700000000012</v>
      </c>
      <c r="J6599" s="589">
        <f t="shared" si="311"/>
        <v>0</v>
      </c>
    </row>
    <row r="6600" spans="1:10">
      <c r="A6600" s="584">
        <v>2016</v>
      </c>
      <c r="B6600" s="585" t="s">
        <v>1131</v>
      </c>
      <c r="C6600" s="585" t="s">
        <v>31</v>
      </c>
      <c r="D6600" s="586">
        <v>11127</v>
      </c>
      <c r="E6600" s="587">
        <v>22.82</v>
      </c>
      <c r="F6600" s="587">
        <f t="shared" si="309"/>
        <v>253918.14</v>
      </c>
      <c r="G6600" s="588">
        <v>2.96</v>
      </c>
      <c r="H6600" s="586">
        <v>8.1999999999999993</v>
      </c>
      <c r="I6600" s="587">
        <f t="shared" si="310"/>
        <v>91241.4</v>
      </c>
      <c r="J6600" s="589">
        <f t="shared" si="311"/>
        <v>0</v>
      </c>
    </row>
    <row r="6601" spans="1:10">
      <c r="A6601" s="584">
        <v>2016</v>
      </c>
      <c r="B6601" s="585" t="s">
        <v>1131</v>
      </c>
      <c r="C6601" s="585" t="s">
        <v>31</v>
      </c>
      <c r="D6601" s="586">
        <v>10043</v>
      </c>
      <c r="E6601" s="587">
        <v>23.15</v>
      </c>
      <c r="F6601" s="587">
        <f t="shared" si="309"/>
        <v>232495.44999999998</v>
      </c>
      <c r="G6601" s="588">
        <v>4.41</v>
      </c>
      <c r="H6601" s="586">
        <v>15.2</v>
      </c>
      <c r="I6601" s="587">
        <f t="shared" si="310"/>
        <v>152653.6</v>
      </c>
      <c r="J6601" s="589">
        <f t="shared" si="311"/>
        <v>0</v>
      </c>
    </row>
    <row r="6602" spans="1:10">
      <c r="A6602" s="584">
        <v>2016</v>
      </c>
      <c r="B6602" s="585" t="s">
        <v>1131</v>
      </c>
      <c r="C6602" s="585" t="s">
        <v>31</v>
      </c>
      <c r="D6602" s="586">
        <v>14309</v>
      </c>
      <c r="E6602" s="587">
        <v>22.84</v>
      </c>
      <c r="F6602" s="587">
        <f t="shared" si="309"/>
        <v>326817.56</v>
      </c>
      <c r="G6602" s="588">
        <v>2.95</v>
      </c>
      <c r="H6602" s="586">
        <v>8.1999999999999993</v>
      </c>
      <c r="I6602" s="587">
        <f t="shared" si="310"/>
        <v>117333.79999999999</v>
      </c>
      <c r="J6602" s="589">
        <f t="shared" si="311"/>
        <v>0</v>
      </c>
    </row>
    <row r="6603" spans="1:10">
      <c r="A6603" s="584">
        <v>2016</v>
      </c>
      <c r="B6603" s="585" t="s">
        <v>1131</v>
      </c>
      <c r="C6603" s="585" t="s">
        <v>31</v>
      </c>
      <c r="D6603" s="586">
        <v>8091</v>
      </c>
      <c r="E6603" s="587">
        <v>23.53</v>
      </c>
      <c r="F6603" s="587">
        <f t="shared" si="309"/>
        <v>190381.23</v>
      </c>
      <c r="G6603" s="588">
        <v>2.85</v>
      </c>
      <c r="H6603" s="586">
        <v>9</v>
      </c>
      <c r="I6603" s="587">
        <f t="shared" si="310"/>
        <v>72819</v>
      </c>
      <c r="J6603" s="589">
        <f t="shared" si="311"/>
        <v>0</v>
      </c>
    </row>
    <row r="6604" spans="1:10">
      <c r="A6604" s="584">
        <v>2016</v>
      </c>
      <c r="B6604" s="585" t="s">
        <v>1131</v>
      </c>
      <c r="C6604" s="585" t="s">
        <v>31</v>
      </c>
      <c r="D6604" s="586">
        <v>4680</v>
      </c>
      <c r="E6604" s="587">
        <v>23.48</v>
      </c>
      <c r="F6604" s="587">
        <f t="shared" si="309"/>
        <v>109886.40000000001</v>
      </c>
      <c r="G6604" s="588">
        <v>2.84</v>
      </c>
      <c r="H6604" s="586">
        <v>9</v>
      </c>
      <c r="I6604" s="587">
        <f t="shared" si="310"/>
        <v>42120</v>
      </c>
      <c r="J6604" s="589">
        <f t="shared" si="311"/>
        <v>0</v>
      </c>
    </row>
    <row r="6605" spans="1:10">
      <c r="A6605" s="584">
        <v>2016</v>
      </c>
      <c r="B6605" s="585" t="s">
        <v>1131</v>
      </c>
      <c r="C6605" s="585" t="s">
        <v>31</v>
      </c>
      <c r="D6605" s="586">
        <v>4830</v>
      </c>
      <c r="E6605" s="587">
        <v>23.46</v>
      </c>
      <c r="F6605" s="587">
        <f t="shared" si="309"/>
        <v>113311.8</v>
      </c>
      <c r="G6605" s="588">
        <v>2.85</v>
      </c>
      <c r="H6605" s="586">
        <v>8.1</v>
      </c>
      <c r="I6605" s="587">
        <f t="shared" si="310"/>
        <v>39123</v>
      </c>
      <c r="J6605" s="589">
        <f t="shared" si="311"/>
        <v>0</v>
      </c>
    </row>
    <row r="6606" spans="1:10">
      <c r="A6606" s="584">
        <v>2016</v>
      </c>
      <c r="B6606" s="585" t="s">
        <v>1131</v>
      </c>
      <c r="C6606" s="585" t="s">
        <v>31</v>
      </c>
      <c r="D6606" s="586">
        <v>15346</v>
      </c>
      <c r="E6606" s="587">
        <v>23.71</v>
      </c>
      <c r="F6606" s="587">
        <f t="shared" si="309"/>
        <v>363853.66000000003</v>
      </c>
      <c r="G6606" s="588">
        <v>3.46</v>
      </c>
      <c r="H6606" s="586">
        <v>12.5</v>
      </c>
      <c r="I6606" s="587">
        <f t="shared" si="310"/>
        <v>191825</v>
      </c>
      <c r="J6606" s="589">
        <f t="shared" si="311"/>
        <v>0</v>
      </c>
    </row>
    <row r="6607" spans="1:10">
      <c r="A6607" s="584">
        <v>2016</v>
      </c>
      <c r="B6607" s="585" t="s">
        <v>1131</v>
      </c>
      <c r="C6607" s="585" t="s">
        <v>31</v>
      </c>
      <c r="D6607" s="586">
        <v>9498</v>
      </c>
      <c r="E6607" s="587">
        <v>23.65</v>
      </c>
      <c r="F6607" s="587">
        <f t="shared" si="309"/>
        <v>224627.69999999998</v>
      </c>
      <c r="G6607" s="588">
        <v>2.98</v>
      </c>
      <c r="H6607" s="586">
        <v>9.6999999999999993</v>
      </c>
      <c r="I6607" s="587">
        <f t="shared" si="310"/>
        <v>92130.599999999991</v>
      </c>
      <c r="J6607" s="589">
        <f t="shared" si="311"/>
        <v>0</v>
      </c>
    </row>
    <row r="6608" spans="1:10">
      <c r="A6608" s="584">
        <v>2016</v>
      </c>
      <c r="B6608" s="585" t="s">
        <v>1131</v>
      </c>
      <c r="C6608" s="585" t="s">
        <v>31</v>
      </c>
      <c r="D6608" s="586">
        <v>17685</v>
      </c>
      <c r="E6608" s="587">
        <v>23.29</v>
      </c>
      <c r="F6608" s="587">
        <f t="shared" si="309"/>
        <v>411883.64999999997</v>
      </c>
      <c r="G6608" s="588">
        <v>1.99</v>
      </c>
      <c r="H6608" s="586">
        <v>10.1</v>
      </c>
      <c r="I6608" s="587">
        <f t="shared" si="310"/>
        <v>178618.5</v>
      </c>
      <c r="J6608" s="589">
        <f t="shared" si="311"/>
        <v>0</v>
      </c>
    </row>
    <row r="6609" spans="1:10">
      <c r="A6609" s="584">
        <v>2016</v>
      </c>
      <c r="B6609" s="585" t="s">
        <v>1131</v>
      </c>
      <c r="C6609" s="585" t="s">
        <v>31</v>
      </c>
      <c r="D6609" s="586">
        <v>17548</v>
      </c>
      <c r="E6609" s="587">
        <v>22.82</v>
      </c>
      <c r="F6609" s="587">
        <f t="shared" si="309"/>
        <v>400445.36</v>
      </c>
      <c r="G6609" s="588">
        <v>2.97</v>
      </c>
      <c r="H6609" s="586">
        <v>8.1999999999999993</v>
      </c>
      <c r="I6609" s="587">
        <f t="shared" si="310"/>
        <v>143893.59999999998</v>
      </c>
      <c r="J6609" s="589">
        <f t="shared" si="311"/>
        <v>0</v>
      </c>
    </row>
    <row r="6610" spans="1:10">
      <c r="A6610" s="584">
        <v>2016</v>
      </c>
      <c r="B6610" s="585" t="s">
        <v>1131</v>
      </c>
      <c r="C6610" s="585" t="s">
        <v>31</v>
      </c>
      <c r="D6610" s="586">
        <v>51165</v>
      </c>
      <c r="E6610" s="587">
        <v>23.77</v>
      </c>
      <c r="F6610" s="587">
        <f t="shared" si="309"/>
        <v>1216192.05</v>
      </c>
      <c r="G6610" s="588">
        <v>2.59</v>
      </c>
      <c r="H6610" s="586">
        <v>7.9</v>
      </c>
      <c r="I6610" s="587">
        <f t="shared" si="310"/>
        <v>404203.5</v>
      </c>
      <c r="J6610" s="589">
        <f t="shared" si="311"/>
        <v>0</v>
      </c>
    </row>
    <row r="6611" spans="1:10">
      <c r="A6611" s="584">
        <v>2016</v>
      </c>
      <c r="B6611" s="585" t="s">
        <v>1131</v>
      </c>
      <c r="C6611" s="585" t="s">
        <v>31</v>
      </c>
      <c r="D6611" s="586">
        <v>50602</v>
      </c>
      <c r="E6611" s="587">
        <v>23.672000000000001</v>
      </c>
      <c r="F6611" s="587">
        <f t="shared" si="309"/>
        <v>1197850.544</v>
      </c>
      <c r="G6611" s="588">
        <v>2.66</v>
      </c>
      <c r="H6611" s="586">
        <v>7.9</v>
      </c>
      <c r="I6611" s="587">
        <f t="shared" si="310"/>
        <v>399755.80000000005</v>
      </c>
      <c r="J6611" s="589">
        <f t="shared" si="311"/>
        <v>0</v>
      </c>
    </row>
    <row r="6612" spans="1:10">
      <c r="A6612" s="584">
        <v>2016</v>
      </c>
      <c r="B6612" s="585" t="s">
        <v>1131</v>
      </c>
      <c r="C6612" s="585" t="s">
        <v>31</v>
      </c>
      <c r="D6612" s="586">
        <v>38398</v>
      </c>
      <c r="E6612" s="587">
        <v>24.666</v>
      </c>
      <c r="F6612" s="587">
        <f t="shared" si="309"/>
        <v>947125.06799999997</v>
      </c>
      <c r="G6612" s="588">
        <v>2.34</v>
      </c>
      <c r="H6612" s="586">
        <v>12.1</v>
      </c>
      <c r="I6612" s="587">
        <f t="shared" si="310"/>
        <v>464615.8</v>
      </c>
      <c r="J6612" s="589">
        <f t="shared" si="311"/>
        <v>0</v>
      </c>
    </row>
    <row r="6613" spans="1:10">
      <c r="A6613" s="584">
        <v>2016</v>
      </c>
      <c r="B6613" s="585" t="s">
        <v>1131</v>
      </c>
      <c r="C6613" s="585" t="s">
        <v>31</v>
      </c>
      <c r="D6613" s="586">
        <v>50594</v>
      </c>
      <c r="E6613" s="587">
        <v>23.405999999999999</v>
      </c>
      <c r="F6613" s="587">
        <f t="shared" si="309"/>
        <v>1184203.1639999999</v>
      </c>
      <c r="G6613" s="588">
        <v>2.59</v>
      </c>
      <c r="H6613" s="586">
        <v>8.1</v>
      </c>
      <c r="I6613" s="587">
        <f t="shared" si="310"/>
        <v>409811.39999999997</v>
      </c>
      <c r="J6613" s="589">
        <f t="shared" si="311"/>
        <v>0</v>
      </c>
    </row>
    <row r="6614" spans="1:10">
      <c r="A6614" s="584">
        <v>2016</v>
      </c>
      <c r="B6614" s="585" t="s">
        <v>1127</v>
      </c>
      <c r="C6614" s="585" t="s">
        <v>31</v>
      </c>
      <c r="D6614" s="586">
        <v>16446</v>
      </c>
      <c r="E6614" s="587">
        <v>16.690000000000001</v>
      </c>
      <c r="F6614" s="587">
        <f t="shared" si="309"/>
        <v>274483.74000000005</v>
      </c>
      <c r="G6614" s="588">
        <v>0.3</v>
      </c>
      <c r="H6614" s="586">
        <v>4.5</v>
      </c>
      <c r="I6614" s="587">
        <f t="shared" si="310"/>
        <v>74007</v>
      </c>
      <c r="J6614" s="589">
        <f t="shared" si="311"/>
        <v>0</v>
      </c>
    </row>
    <row r="6615" spans="1:10">
      <c r="A6615" s="584">
        <v>2016</v>
      </c>
      <c r="B6615" s="585" t="s">
        <v>1127</v>
      </c>
      <c r="C6615" s="585" t="s">
        <v>31</v>
      </c>
      <c r="D6615" s="586">
        <v>15997</v>
      </c>
      <c r="E6615" s="587">
        <v>17.97</v>
      </c>
      <c r="F6615" s="587">
        <f t="shared" si="309"/>
        <v>287466.08999999997</v>
      </c>
      <c r="G6615" s="588">
        <v>0.35</v>
      </c>
      <c r="H6615" s="586">
        <v>5.0999999999999996</v>
      </c>
      <c r="I6615" s="587">
        <f t="shared" si="310"/>
        <v>81584.7</v>
      </c>
      <c r="J6615" s="589">
        <f t="shared" si="311"/>
        <v>0</v>
      </c>
    </row>
    <row r="6616" spans="1:10">
      <c r="A6616" s="584">
        <v>2016</v>
      </c>
      <c r="B6616" s="585" t="s">
        <v>1127</v>
      </c>
      <c r="C6616" s="585" t="s">
        <v>31</v>
      </c>
      <c r="D6616" s="586">
        <v>49301</v>
      </c>
      <c r="E6616" s="587">
        <v>16.63</v>
      </c>
      <c r="F6616" s="587">
        <f t="shared" si="309"/>
        <v>819875.63</v>
      </c>
      <c r="G6616" s="588">
        <v>0.37</v>
      </c>
      <c r="H6616" s="586">
        <v>5.5</v>
      </c>
      <c r="I6616" s="587">
        <f t="shared" si="310"/>
        <v>271155.5</v>
      </c>
      <c r="J6616" s="589">
        <f t="shared" si="311"/>
        <v>0</v>
      </c>
    </row>
    <row r="6617" spans="1:10">
      <c r="A6617" s="584">
        <v>2016</v>
      </c>
      <c r="B6617" s="585" t="s">
        <v>1127</v>
      </c>
      <c r="C6617" s="585" t="s">
        <v>31</v>
      </c>
      <c r="D6617" s="586">
        <v>16426</v>
      </c>
      <c r="E6617" s="587">
        <v>16.63</v>
      </c>
      <c r="F6617" s="587">
        <f t="shared" si="309"/>
        <v>273164.38</v>
      </c>
      <c r="G6617" s="588">
        <v>0.37</v>
      </c>
      <c r="H6617" s="586">
        <v>5.5</v>
      </c>
      <c r="I6617" s="587">
        <f t="shared" si="310"/>
        <v>90343</v>
      </c>
      <c r="J6617" s="589">
        <f t="shared" si="311"/>
        <v>0</v>
      </c>
    </row>
    <row r="6618" spans="1:10">
      <c r="A6618" s="584">
        <v>2016</v>
      </c>
      <c r="B6618" s="585" t="s">
        <v>1131</v>
      </c>
      <c r="C6618" s="585" t="s">
        <v>31</v>
      </c>
      <c r="D6618" s="586">
        <v>12129</v>
      </c>
      <c r="E6618" s="587">
        <v>25.434000000000001</v>
      </c>
      <c r="F6618" s="587">
        <f t="shared" si="309"/>
        <v>308488.98600000003</v>
      </c>
      <c r="G6618" s="588">
        <v>1.24</v>
      </c>
      <c r="H6618" s="586">
        <v>10.6</v>
      </c>
      <c r="I6618" s="587">
        <f t="shared" si="310"/>
        <v>128567.4</v>
      </c>
      <c r="J6618" s="589">
        <f t="shared" si="311"/>
        <v>0</v>
      </c>
    </row>
    <row r="6619" spans="1:10">
      <c r="A6619" s="584">
        <v>2016</v>
      </c>
      <c r="B6619" s="585" t="s">
        <v>1127</v>
      </c>
      <c r="C6619" s="585" t="s">
        <v>31</v>
      </c>
      <c r="D6619" s="586">
        <v>55741</v>
      </c>
      <c r="E6619" s="587">
        <v>16.68</v>
      </c>
      <c r="F6619" s="587">
        <f t="shared" si="309"/>
        <v>929759.88</v>
      </c>
      <c r="G6619" s="588">
        <v>0.3</v>
      </c>
      <c r="H6619" s="586">
        <v>6.1</v>
      </c>
      <c r="I6619" s="587">
        <f t="shared" si="310"/>
        <v>340020.1</v>
      </c>
      <c r="J6619" s="589">
        <f t="shared" si="311"/>
        <v>0</v>
      </c>
    </row>
    <row r="6620" spans="1:10">
      <c r="A6620" s="584">
        <v>2016</v>
      </c>
      <c r="B6620" s="585" t="s">
        <v>1127</v>
      </c>
      <c r="C6620" s="585" t="s">
        <v>31</v>
      </c>
      <c r="D6620" s="586">
        <v>96547</v>
      </c>
      <c r="E6620" s="587">
        <v>17.75</v>
      </c>
      <c r="F6620" s="587">
        <f t="shared" si="309"/>
        <v>1713709.25</v>
      </c>
      <c r="G6620" s="588">
        <v>0.21</v>
      </c>
      <c r="H6620" s="586">
        <v>5.2</v>
      </c>
      <c r="I6620" s="587">
        <f t="shared" si="310"/>
        <v>502044.4</v>
      </c>
      <c r="J6620" s="589">
        <f t="shared" si="311"/>
        <v>0</v>
      </c>
    </row>
    <row r="6621" spans="1:10">
      <c r="A6621" s="584">
        <v>2016</v>
      </c>
      <c r="B6621" s="585" t="s">
        <v>1127</v>
      </c>
      <c r="C6621" s="585" t="s">
        <v>31</v>
      </c>
      <c r="D6621" s="586">
        <v>49342</v>
      </c>
      <c r="E6621" s="587">
        <v>17.78</v>
      </c>
      <c r="F6621" s="587">
        <f t="shared" si="309"/>
        <v>877300.76</v>
      </c>
      <c r="G6621" s="588">
        <v>0.21</v>
      </c>
      <c r="H6621" s="586">
        <v>5.4</v>
      </c>
      <c r="I6621" s="587">
        <f t="shared" si="310"/>
        <v>266446.80000000005</v>
      </c>
      <c r="J6621" s="589">
        <f t="shared" si="311"/>
        <v>0</v>
      </c>
    </row>
    <row r="6622" spans="1:10">
      <c r="A6622" s="584">
        <v>2016</v>
      </c>
      <c r="B6622" s="585" t="s">
        <v>1127</v>
      </c>
      <c r="C6622" s="585" t="s">
        <v>31</v>
      </c>
      <c r="D6622" s="586">
        <v>65970</v>
      </c>
      <c r="E6622" s="587">
        <v>17.3</v>
      </c>
      <c r="F6622" s="587">
        <f t="shared" si="309"/>
        <v>1141281</v>
      </c>
      <c r="G6622" s="588">
        <v>0.22</v>
      </c>
      <c r="H6622" s="586">
        <v>4.3</v>
      </c>
      <c r="I6622" s="587">
        <f t="shared" si="310"/>
        <v>283671</v>
      </c>
      <c r="J6622" s="589">
        <f t="shared" si="311"/>
        <v>0</v>
      </c>
    </row>
    <row r="6623" spans="1:10">
      <c r="A6623" s="584">
        <v>2016</v>
      </c>
      <c r="B6623" s="585" t="s">
        <v>1127</v>
      </c>
      <c r="C6623" s="585" t="s">
        <v>31</v>
      </c>
      <c r="D6623" s="586">
        <v>49549</v>
      </c>
      <c r="E6623" s="587">
        <v>17.260000000000002</v>
      </c>
      <c r="F6623" s="587">
        <f t="shared" si="309"/>
        <v>855215.74000000011</v>
      </c>
      <c r="G6623" s="588">
        <v>0.23</v>
      </c>
      <c r="H6623" s="586">
        <v>4.5</v>
      </c>
      <c r="I6623" s="587">
        <f t="shared" si="310"/>
        <v>222970.5</v>
      </c>
      <c r="J6623" s="589">
        <f t="shared" si="311"/>
        <v>0</v>
      </c>
    </row>
    <row r="6624" spans="1:10">
      <c r="A6624" s="584">
        <v>2016</v>
      </c>
      <c r="B6624" s="585" t="s">
        <v>1127</v>
      </c>
      <c r="C6624" s="585" t="s">
        <v>31</v>
      </c>
      <c r="D6624" s="586">
        <v>95806</v>
      </c>
      <c r="E6624" s="587">
        <v>17.73</v>
      </c>
      <c r="F6624" s="587">
        <f t="shared" si="309"/>
        <v>1698640.3800000001</v>
      </c>
      <c r="G6624" s="588">
        <v>0.3</v>
      </c>
      <c r="H6624" s="586">
        <v>5</v>
      </c>
      <c r="I6624" s="587">
        <f t="shared" si="310"/>
        <v>479030</v>
      </c>
      <c r="J6624" s="589">
        <f t="shared" si="311"/>
        <v>0</v>
      </c>
    </row>
    <row r="6625" spans="1:10">
      <c r="A6625" s="584">
        <v>2016</v>
      </c>
      <c r="B6625" s="585" t="s">
        <v>1127</v>
      </c>
      <c r="C6625" s="585" t="s">
        <v>31</v>
      </c>
      <c r="D6625" s="586">
        <v>48655</v>
      </c>
      <c r="E6625" s="587">
        <v>16.79</v>
      </c>
      <c r="F6625" s="587">
        <f t="shared" si="309"/>
        <v>816917.45</v>
      </c>
      <c r="G6625" s="588">
        <v>0.3</v>
      </c>
      <c r="H6625" s="586">
        <v>6</v>
      </c>
      <c r="I6625" s="587">
        <f t="shared" si="310"/>
        <v>291930</v>
      </c>
      <c r="J6625" s="589">
        <f t="shared" si="311"/>
        <v>0</v>
      </c>
    </row>
    <row r="6626" spans="1:10">
      <c r="A6626" s="584">
        <v>2016</v>
      </c>
      <c r="B6626" s="585" t="s">
        <v>1127</v>
      </c>
      <c r="C6626" s="585" t="s">
        <v>31</v>
      </c>
      <c r="D6626" s="586">
        <v>16397</v>
      </c>
      <c r="E6626" s="587">
        <v>17.78</v>
      </c>
      <c r="F6626" s="587">
        <f t="shared" si="309"/>
        <v>291538.66000000003</v>
      </c>
      <c r="G6626" s="588">
        <v>0.26</v>
      </c>
      <c r="H6626" s="586">
        <v>4.5999999999999996</v>
      </c>
      <c r="I6626" s="587">
        <f t="shared" si="310"/>
        <v>75426.2</v>
      </c>
      <c r="J6626" s="589">
        <f t="shared" si="311"/>
        <v>0</v>
      </c>
    </row>
    <row r="6627" spans="1:10">
      <c r="A6627" s="584">
        <v>2016</v>
      </c>
      <c r="B6627" s="585" t="s">
        <v>1127</v>
      </c>
      <c r="C6627" s="585" t="s">
        <v>31</v>
      </c>
      <c r="D6627" s="586">
        <v>15220</v>
      </c>
      <c r="E6627" s="587">
        <v>17.25</v>
      </c>
      <c r="F6627" s="587">
        <f t="shared" si="309"/>
        <v>262545</v>
      </c>
      <c r="G6627" s="588">
        <v>0.22</v>
      </c>
      <c r="H6627" s="586">
        <v>4.2</v>
      </c>
      <c r="I6627" s="587">
        <f t="shared" si="310"/>
        <v>63924</v>
      </c>
      <c r="J6627" s="589">
        <f t="shared" si="311"/>
        <v>0</v>
      </c>
    </row>
    <row r="6628" spans="1:10">
      <c r="A6628" s="584">
        <v>2016</v>
      </c>
      <c r="B6628" s="585" t="s">
        <v>1127</v>
      </c>
      <c r="C6628" s="585" t="s">
        <v>31</v>
      </c>
      <c r="D6628" s="586">
        <v>81014</v>
      </c>
      <c r="E6628" s="587">
        <v>18.04</v>
      </c>
      <c r="F6628" s="587">
        <f t="shared" si="309"/>
        <v>1461492.5599999998</v>
      </c>
      <c r="G6628" s="588">
        <v>0.22</v>
      </c>
      <c r="H6628" s="586">
        <v>4.7</v>
      </c>
      <c r="I6628" s="587">
        <f t="shared" si="310"/>
        <v>380765.8</v>
      </c>
      <c r="J6628" s="589">
        <f t="shared" si="311"/>
        <v>0</v>
      </c>
    </row>
    <row r="6629" spans="1:10">
      <c r="A6629" s="584">
        <v>2016</v>
      </c>
      <c r="B6629" s="585" t="s">
        <v>1127</v>
      </c>
      <c r="C6629" s="585" t="s">
        <v>31</v>
      </c>
      <c r="D6629" s="586">
        <v>49112</v>
      </c>
      <c r="E6629" s="587">
        <v>17.53</v>
      </c>
      <c r="F6629" s="587">
        <f t="shared" si="309"/>
        <v>860933.3600000001</v>
      </c>
      <c r="G6629" s="588">
        <v>0.19</v>
      </c>
      <c r="H6629" s="586">
        <v>4.5</v>
      </c>
      <c r="I6629" s="587">
        <f t="shared" si="310"/>
        <v>221004</v>
      </c>
      <c r="J6629" s="589">
        <f t="shared" si="311"/>
        <v>0</v>
      </c>
    </row>
    <row r="6630" spans="1:10">
      <c r="A6630" s="584">
        <v>2016</v>
      </c>
      <c r="B6630" s="585" t="s">
        <v>1127</v>
      </c>
      <c r="C6630" s="585" t="s">
        <v>31</v>
      </c>
      <c r="D6630" s="586">
        <v>760982</v>
      </c>
      <c r="E6630" s="587">
        <v>16.736000000000001</v>
      </c>
      <c r="F6630" s="587">
        <f t="shared" si="309"/>
        <v>12735794.752</v>
      </c>
      <c r="G6630" s="588">
        <v>0.33</v>
      </c>
      <c r="H6630" s="586">
        <v>4.5999999999999996</v>
      </c>
      <c r="I6630" s="587">
        <f t="shared" si="310"/>
        <v>3500517.1999999997</v>
      </c>
      <c r="J6630" s="589">
        <f t="shared" si="311"/>
        <v>0</v>
      </c>
    </row>
    <row r="6631" spans="1:10">
      <c r="A6631" s="584">
        <v>2016</v>
      </c>
      <c r="B6631" s="585" t="s">
        <v>1131</v>
      </c>
      <c r="C6631" s="585" t="s">
        <v>31</v>
      </c>
      <c r="D6631" s="586">
        <v>34806</v>
      </c>
      <c r="E6631" s="587">
        <v>22.884</v>
      </c>
      <c r="F6631" s="587">
        <f t="shared" si="309"/>
        <v>796500.50399999996</v>
      </c>
      <c r="G6631" s="588">
        <v>2.95</v>
      </c>
      <c r="H6631" s="586">
        <v>8.1999999999999993</v>
      </c>
      <c r="I6631" s="587">
        <f t="shared" si="310"/>
        <v>285409.19999999995</v>
      </c>
      <c r="J6631" s="589">
        <f t="shared" si="311"/>
        <v>0</v>
      </c>
    </row>
    <row r="6632" spans="1:10">
      <c r="A6632" s="584">
        <v>2016</v>
      </c>
      <c r="B6632" s="585" t="s">
        <v>1131</v>
      </c>
      <c r="C6632" s="585" t="s">
        <v>31</v>
      </c>
      <c r="D6632" s="586">
        <v>11182</v>
      </c>
      <c r="E6632" s="587">
        <v>25.413</v>
      </c>
      <c r="F6632" s="587">
        <f t="shared" si="309"/>
        <v>284168.16600000003</v>
      </c>
      <c r="G6632" s="588">
        <v>3.7</v>
      </c>
      <c r="H6632" s="586">
        <v>9.4</v>
      </c>
      <c r="I6632" s="587">
        <f t="shared" si="310"/>
        <v>105110.8</v>
      </c>
      <c r="J6632" s="589">
        <f t="shared" si="311"/>
        <v>0</v>
      </c>
    </row>
    <row r="6633" spans="1:10">
      <c r="A6633" s="584">
        <v>2016</v>
      </c>
      <c r="B6633" s="585" t="s">
        <v>1131</v>
      </c>
      <c r="C6633" s="585" t="s">
        <v>31</v>
      </c>
      <c r="D6633" s="586">
        <v>9500</v>
      </c>
      <c r="E6633" s="587">
        <v>22.512</v>
      </c>
      <c r="F6633" s="587">
        <f t="shared" si="309"/>
        <v>213864</v>
      </c>
      <c r="G6633" s="588">
        <v>3.5</v>
      </c>
      <c r="H6633" s="586">
        <v>10.7</v>
      </c>
      <c r="I6633" s="587">
        <f t="shared" si="310"/>
        <v>101650</v>
      </c>
      <c r="J6633" s="589">
        <f t="shared" si="311"/>
        <v>0</v>
      </c>
    </row>
    <row r="6634" spans="1:10">
      <c r="A6634" s="584">
        <v>2016</v>
      </c>
      <c r="B6634" s="585" t="s">
        <v>1131</v>
      </c>
      <c r="C6634" s="585" t="s">
        <v>31</v>
      </c>
      <c r="D6634" s="586">
        <v>14338</v>
      </c>
      <c r="E6634" s="587">
        <v>23.32</v>
      </c>
      <c r="F6634" s="587">
        <f t="shared" si="309"/>
        <v>334362.16000000003</v>
      </c>
      <c r="G6634" s="588">
        <v>2.83</v>
      </c>
      <c r="H6634" s="586">
        <v>8.5</v>
      </c>
      <c r="I6634" s="587">
        <f t="shared" si="310"/>
        <v>121873</v>
      </c>
      <c r="J6634" s="589">
        <f t="shared" si="311"/>
        <v>0</v>
      </c>
    </row>
    <row r="6635" spans="1:10">
      <c r="A6635" s="584">
        <v>2016</v>
      </c>
      <c r="B6635" s="585" t="s">
        <v>1131</v>
      </c>
      <c r="C6635" s="585" t="s">
        <v>31</v>
      </c>
      <c r="D6635" s="586">
        <v>1604</v>
      </c>
      <c r="E6635" s="587">
        <v>21.468</v>
      </c>
      <c r="F6635" s="587">
        <f t="shared" si="309"/>
        <v>34434.671999999999</v>
      </c>
      <c r="G6635" s="588">
        <v>1.03</v>
      </c>
      <c r="H6635" s="586">
        <v>23.5</v>
      </c>
      <c r="I6635" s="587">
        <f t="shared" si="310"/>
        <v>37694</v>
      </c>
      <c r="J6635" s="589">
        <f t="shared" si="311"/>
        <v>0</v>
      </c>
    </row>
    <row r="6636" spans="1:10">
      <c r="A6636" s="584">
        <v>2016</v>
      </c>
      <c r="B6636" s="585" t="s">
        <v>1131</v>
      </c>
      <c r="C6636" s="585" t="s">
        <v>31</v>
      </c>
      <c r="D6636" s="586">
        <v>82566</v>
      </c>
      <c r="E6636" s="587">
        <v>22.846</v>
      </c>
      <c r="F6636" s="587">
        <f t="shared" si="309"/>
        <v>1886302.8359999999</v>
      </c>
      <c r="G6636" s="588">
        <v>2.97</v>
      </c>
      <c r="H6636" s="586">
        <v>8.1999999999999993</v>
      </c>
      <c r="I6636" s="587">
        <f t="shared" si="310"/>
        <v>677041.2</v>
      </c>
      <c r="J6636" s="589">
        <f t="shared" si="311"/>
        <v>0</v>
      </c>
    </row>
    <row r="6637" spans="1:10">
      <c r="A6637" s="584">
        <v>2016</v>
      </c>
      <c r="B6637" s="585" t="s">
        <v>1131</v>
      </c>
      <c r="C6637" s="585" t="s">
        <v>31</v>
      </c>
      <c r="D6637" s="586">
        <v>90583</v>
      </c>
      <c r="E6637" s="587">
        <v>22.683</v>
      </c>
      <c r="F6637" s="587">
        <f t="shared" si="309"/>
        <v>2054694.189</v>
      </c>
      <c r="G6637" s="588">
        <v>3.05</v>
      </c>
      <c r="H6637" s="586">
        <v>8.6</v>
      </c>
      <c r="I6637" s="587">
        <f t="shared" si="310"/>
        <v>779013.79999999993</v>
      </c>
      <c r="J6637" s="589">
        <f t="shared" si="311"/>
        <v>0</v>
      </c>
    </row>
    <row r="6638" spans="1:10">
      <c r="A6638" s="584">
        <v>2016</v>
      </c>
      <c r="B6638" s="585" t="s">
        <v>1131</v>
      </c>
      <c r="C6638" s="585" t="s">
        <v>31</v>
      </c>
      <c r="D6638" s="586">
        <v>18601</v>
      </c>
      <c r="E6638" s="587">
        <v>23.114999999999998</v>
      </c>
      <c r="F6638" s="587">
        <f t="shared" si="309"/>
        <v>429962.11499999999</v>
      </c>
      <c r="G6638" s="588">
        <v>2.4700000000000002</v>
      </c>
      <c r="H6638" s="586">
        <v>9.3000000000000007</v>
      </c>
      <c r="I6638" s="587">
        <f t="shared" si="310"/>
        <v>172989.30000000002</v>
      </c>
      <c r="J6638" s="589">
        <f t="shared" si="311"/>
        <v>0</v>
      </c>
    </row>
    <row r="6639" spans="1:10">
      <c r="A6639" s="584">
        <v>2016</v>
      </c>
      <c r="B6639" s="585" t="s">
        <v>1131</v>
      </c>
      <c r="C6639" s="585" t="s">
        <v>31</v>
      </c>
      <c r="D6639" s="586">
        <v>3080</v>
      </c>
      <c r="E6639" s="587">
        <v>21.187000000000001</v>
      </c>
      <c r="F6639" s="587">
        <f t="shared" si="309"/>
        <v>65255.960000000006</v>
      </c>
      <c r="G6639" s="588">
        <v>0.74</v>
      </c>
      <c r="H6639" s="586">
        <v>18.8</v>
      </c>
      <c r="I6639" s="587">
        <f t="shared" si="310"/>
        <v>57904</v>
      </c>
      <c r="J6639" s="589">
        <f t="shared" si="311"/>
        <v>0</v>
      </c>
    </row>
    <row r="6640" spans="1:10">
      <c r="A6640" s="584">
        <v>2016</v>
      </c>
      <c r="B6640" s="585" t="s">
        <v>1131</v>
      </c>
      <c r="C6640" s="585" t="s">
        <v>31</v>
      </c>
      <c r="D6640" s="586">
        <v>36614</v>
      </c>
      <c r="E6640" s="587">
        <v>23.001999999999999</v>
      </c>
      <c r="F6640" s="587">
        <f t="shared" si="309"/>
        <v>842195.228</v>
      </c>
      <c r="G6640" s="588">
        <v>0.47</v>
      </c>
      <c r="H6640" s="586">
        <v>7.2</v>
      </c>
      <c r="I6640" s="587">
        <f t="shared" si="310"/>
        <v>263620.8</v>
      </c>
      <c r="J6640" s="589">
        <f t="shared" si="311"/>
        <v>0</v>
      </c>
    </row>
    <row r="6641" spans="1:10">
      <c r="A6641" s="584">
        <v>2016</v>
      </c>
      <c r="B6641" s="585" t="s">
        <v>1127</v>
      </c>
      <c r="C6641" s="585" t="s">
        <v>31</v>
      </c>
      <c r="D6641" s="586">
        <v>124079</v>
      </c>
      <c r="E6641" s="587">
        <v>17.776</v>
      </c>
      <c r="F6641" s="587">
        <f t="shared" si="309"/>
        <v>2205628.304</v>
      </c>
      <c r="G6641" s="588">
        <v>0.28000000000000003</v>
      </c>
      <c r="H6641" s="586">
        <v>5</v>
      </c>
      <c r="I6641" s="587">
        <f t="shared" si="310"/>
        <v>620395</v>
      </c>
      <c r="J6641" s="589">
        <f t="shared" si="311"/>
        <v>0</v>
      </c>
    </row>
    <row r="6642" spans="1:10">
      <c r="A6642" s="584">
        <v>2016</v>
      </c>
      <c r="B6642" s="585" t="s">
        <v>1127</v>
      </c>
      <c r="C6642" s="585" t="s">
        <v>31</v>
      </c>
      <c r="D6642" s="586">
        <v>672163</v>
      </c>
      <c r="E6642" s="587">
        <v>17.077999999999999</v>
      </c>
      <c r="F6642" s="587">
        <f t="shared" si="309"/>
        <v>11479199.714</v>
      </c>
      <c r="G6642" s="588">
        <v>0.79</v>
      </c>
      <c r="H6642" s="586">
        <v>9.8000000000000007</v>
      </c>
      <c r="I6642" s="587">
        <f t="shared" si="310"/>
        <v>6587197.4000000004</v>
      </c>
      <c r="J6642" s="589">
        <f t="shared" si="311"/>
        <v>0</v>
      </c>
    </row>
    <row r="6643" spans="1:10">
      <c r="A6643" s="584">
        <v>2016</v>
      </c>
      <c r="B6643" s="585" t="s">
        <v>1127</v>
      </c>
      <c r="C6643" s="585" t="s">
        <v>31</v>
      </c>
      <c r="D6643" s="586">
        <v>262360</v>
      </c>
      <c r="E6643" s="587">
        <v>17.402000000000001</v>
      </c>
      <c r="F6643" s="587">
        <f t="shared" si="309"/>
        <v>4565588.7200000007</v>
      </c>
      <c r="G6643" s="588">
        <v>0.62</v>
      </c>
      <c r="H6643" s="586">
        <v>8.6</v>
      </c>
      <c r="I6643" s="587">
        <f t="shared" si="310"/>
        <v>2256296</v>
      </c>
      <c r="J6643" s="589">
        <f t="shared" si="311"/>
        <v>0</v>
      </c>
    </row>
    <row r="6644" spans="1:10">
      <c r="A6644" s="584">
        <v>2016</v>
      </c>
      <c r="B6644" s="585" t="s">
        <v>1127</v>
      </c>
      <c r="C6644" s="585" t="s">
        <v>31</v>
      </c>
      <c r="D6644" s="586">
        <v>17124</v>
      </c>
      <c r="E6644" s="587">
        <v>16.716000000000001</v>
      </c>
      <c r="F6644" s="587">
        <f t="shared" si="309"/>
        <v>286244.78400000004</v>
      </c>
      <c r="G6644" s="588">
        <v>0.3</v>
      </c>
      <c r="H6644" s="586">
        <v>5.9</v>
      </c>
      <c r="I6644" s="587">
        <f t="shared" si="310"/>
        <v>101031.6</v>
      </c>
      <c r="J6644" s="589">
        <f t="shared" si="311"/>
        <v>0</v>
      </c>
    </row>
    <row r="6645" spans="1:10">
      <c r="A6645" s="584">
        <v>2016</v>
      </c>
      <c r="B6645" s="585" t="s">
        <v>1127</v>
      </c>
      <c r="C6645" s="585" t="s">
        <v>31</v>
      </c>
      <c r="D6645" s="586">
        <v>136681</v>
      </c>
      <c r="E6645" s="587">
        <v>16.719000000000001</v>
      </c>
      <c r="F6645" s="587">
        <f t="shared" si="309"/>
        <v>2285169.639</v>
      </c>
      <c r="G6645" s="588">
        <v>0.3</v>
      </c>
      <c r="H6645" s="586">
        <v>6</v>
      </c>
      <c r="I6645" s="587">
        <f t="shared" si="310"/>
        <v>820086</v>
      </c>
      <c r="J6645" s="589">
        <f t="shared" si="311"/>
        <v>0</v>
      </c>
    </row>
    <row r="6646" spans="1:10">
      <c r="A6646" s="584">
        <v>2016</v>
      </c>
      <c r="B6646" s="585" t="s">
        <v>1127</v>
      </c>
      <c r="C6646" s="585" t="s">
        <v>31</v>
      </c>
      <c r="D6646" s="586">
        <v>257698</v>
      </c>
      <c r="E6646" s="587">
        <v>17.327999999999999</v>
      </c>
      <c r="F6646" s="587">
        <f t="shared" si="309"/>
        <v>4465390.9440000001</v>
      </c>
      <c r="G6646" s="588">
        <v>0.24</v>
      </c>
      <c r="H6646" s="586">
        <v>4.3</v>
      </c>
      <c r="I6646" s="587">
        <f t="shared" si="310"/>
        <v>1108101.3999999999</v>
      </c>
      <c r="J6646" s="589">
        <f t="shared" si="311"/>
        <v>0</v>
      </c>
    </row>
    <row r="6647" spans="1:10">
      <c r="A6647" s="584">
        <v>2016</v>
      </c>
      <c r="B6647" s="585" t="s">
        <v>1127</v>
      </c>
      <c r="C6647" s="585" t="s">
        <v>31</v>
      </c>
      <c r="D6647" s="586">
        <v>85760</v>
      </c>
      <c r="E6647" s="587">
        <v>17.044</v>
      </c>
      <c r="F6647" s="587">
        <f t="shared" si="309"/>
        <v>1461693.4399999999</v>
      </c>
      <c r="G6647" s="588">
        <v>0.25</v>
      </c>
      <c r="H6647" s="586">
        <v>4.7</v>
      </c>
      <c r="I6647" s="587">
        <f t="shared" si="310"/>
        <v>403072</v>
      </c>
      <c r="J6647" s="589">
        <f t="shared" si="311"/>
        <v>0</v>
      </c>
    </row>
    <row r="6648" spans="1:10">
      <c r="A6648" s="584">
        <v>2016</v>
      </c>
      <c r="B6648" s="585" t="s">
        <v>1131</v>
      </c>
      <c r="C6648" s="585" t="s">
        <v>31</v>
      </c>
      <c r="D6648" s="586">
        <v>41909</v>
      </c>
      <c r="E6648" s="587">
        <v>26.23</v>
      </c>
      <c r="F6648" s="587">
        <f t="shared" si="309"/>
        <v>1099273.07</v>
      </c>
      <c r="G6648" s="588">
        <v>3.29</v>
      </c>
      <c r="H6648" s="586">
        <v>7.6</v>
      </c>
      <c r="I6648" s="587">
        <f t="shared" si="310"/>
        <v>318508.39999999997</v>
      </c>
      <c r="J6648" s="589">
        <f t="shared" si="311"/>
        <v>0</v>
      </c>
    </row>
    <row r="6649" spans="1:10">
      <c r="A6649" s="584">
        <v>2016</v>
      </c>
      <c r="B6649" s="585" t="s">
        <v>1127</v>
      </c>
      <c r="C6649" s="585" t="s">
        <v>31</v>
      </c>
      <c r="D6649" s="586">
        <v>90123</v>
      </c>
      <c r="E6649" s="587">
        <v>17.992000000000001</v>
      </c>
      <c r="F6649" s="587">
        <f t="shared" si="309"/>
        <v>1621493.0160000001</v>
      </c>
      <c r="G6649" s="588">
        <v>0.26</v>
      </c>
      <c r="H6649" s="586">
        <v>4.7</v>
      </c>
      <c r="I6649" s="587">
        <f t="shared" si="310"/>
        <v>423578.10000000003</v>
      </c>
      <c r="J6649" s="589">
        <f t="shared" si="311"/>
        <v>0</v>
      </c>
    </row>
    <row r="6650" spans="1:10">
      <c r="A6650" s="584">
        <v>2016</v>
      </c>
      <c r="B6650" s="585" t="s">
        <v>1127</v>
      </c>
      <c r="C6650" s="585" t="s">
        <v>31</v>
      </c>
      <c r="D6650" s="586">
        <v>15061</v>
      </c>
      <c r="E6650" s="587">
        <v>17.372</v>
      </c>
      <c r="F6650" s="587">
        <f t="shared" si="309"/>
        <v>261639.69200000001</v>
      </c>
      <c r="G6650" s="588">
        <v>0.19</v>
      </c>
      <c r="H6650" s="586">
        <v>4.8</v>
      </c>
      <c r="I6650" s="587">
        <f t="shared" si="310"/>
        <v>72292.800000000003</v>
      </c>
      <c r="J6650" s="589">
        <f t="shared" si="311"/>
        <v>0</v>
      </c>
    </row>
    <row r="6651" spans="1:10">
      <c r="A6651" s="584">
        <v>2016</v>
      </c>
      <c r="B6651" s="585" t="s">
        <v>1131</v>
      </c>
      <c r="C6651" s="585" t="s">
        <v>31</v>
      </c>
      <c r="D6651" s="586">
        <v>165640</v>
      </c>
      <c r="E6651" s="587">
        <v>21.867999999999999</v>
      </c>
      <c r="F6651" s="587">
        <f t="shared" si="309"/>
        <v>3622215.5199999996</v>
      </c>
      <c r="G6651" s="588">
        <v>2.82</v>
      </c>
      <c r="H6651" s="586">
        <v>8.9</v>
      </c>
      <c r="I6651" s="587">
        <f t="shared" si="310"/>
        <v>1474196</v>
      </c>
      <c r="J6651" s="589">
        <f t="shared" si="311"/>
        <v>0</v>
      </c>
    </row>
    <row r="6652" spans="1:10">
      <c r="A6652" s="584">
        <v>2016</v>
      </c>
      <c r="B6652" s="585" t="s">
        <v>1127</v>
      </c>
      <c r="C6652" s="585" t="s">
        <v>31</v>
      </c>
      <c r="D6652" s="586">
        <v>173713</v>
      </c>
      <c r="E6652" s="587">
        <v>17.07</v>
      </c>
      <c r="F6652" s="587">
        <f t="shared" si="309"/>
        <v>2965280.91</v>
      </c>
      <c r="G6652" s="588">
        <v>0.63</v>
      </c>
      <c r="H6652" s="586">
        <v>9.6999999999999993</v>
      </c>
      <c r="I6652" s="587">
        <f t="shared" si="310"/>
        <v>1685016.0999999999</v>
      </c>
      <c r="J6652" s="589">
        <f t="shared" si="311"/>
        <v>0</v>
      </c>
    </row>
    <row r="6653" spans="1:10">
      <c r="A6653" s="584">
        <v>2016</v>
      </c>
      <c r="B6653" s="585" t="s">
        <v>1127</v>
      </c>
      <c r="C6653" s="585" t="s">
        <v>31</v>
      </c>
      <c r="D6653" s="586">
        <v>28835</v>
      </c>
      <c r="E6653" s="587">
        <v>17.66</v>
      </c>
      <c r="F6653" s="587">
        <f t="shared" si="309"/>
        <v>509226.1</v>
      </c>
      <c r="G6653" s="588">
        <v>0.31</v>
      </c>
      <c r="H6653" s="586">
        <v>5.2</v>
      </c>
      <c r="I6653" s="587">
        <f t="shared" si="310"/>
        <v>149942</v>
      </c>
      <c r="J6653" s="589">
        <f t="shared" si="311"/>
        <v>0</v>
      </c>
    </row>
    <row r="6654" spans="1:10">
      <c r="A6654" s="584">
        <v>2016</v>
      </c>
      <c r="B6654" s="585" t="s">
        <v>1127</v>
      </c>
      <c r="C6654" s="585" t="s">
        <v>31</v>
      </c>
      <c r="D6654" s="586">
        <v>86999</v>
      </c>
      <c r="E6654" s="587">
        <v>17.03</v>
      </c>
      <c r="F6654" s="587">
        <f t="shared" si="309"/>
        <v>1481592.9700000002</v>
      </c>
      <c r="G6654" s="588">
        <v>0.67</v>
      </c>
      <c r="H6654" s="586">
        <v>9.8000000000000007</v>
      </c>
      <c r="I6654" s="587">
        <f t="shared" si="310"/>
        <v>852590.20000000007</v>
      </c>
      <c r="J6654" s="589">
        <f t="shared" si="311"/>
        <v>0</v>
      </c>
    </row>
    <row r="6655" spans="1:10">
      <c r="A6655" s="584">
        <v>2016</v>
      </c>
      <c r="B6655" s="585" t="s">
        <v>1127</v>
      </c>
      <c r="C6655" s="585" t="s">
        <v>31</v>
      </c>
      <c r="D6655" s="586">
        <v>58599</v>
      </c>
      <c r="E6655" s="587">
        <v>18.07</v>
      </c>
      <c r="F6655" s="587">
        <f t="shared" si="309"/>
        <v>1058883.93</v>
      </c>
      <c r="G6655" s="588">
        <v>0.25</v>
      </c>
      <c r="H6655" s="586">
        <v>4.2</v>
      </c>
      <c r="I6655" s="587">
        <f t="shared" si="310"/>
        <v>246115.80000000002</v>
      </c>
      <c r="J6655" s="589">
        <f t="shared" si="311"/>
        <v>0</v>
      </c>
    </row>
    <row r="6656" spans="1:10">
      <c r="A6656" s="584">
        <v>2016</v>
      </c>
      <c r="B6656" s="585" t="s">
        <v>1127</v>
      </c>
      <c r="C6656" s="585" t="s">
        <v>31</v>
      </c>
      <c r="D6656" s="586">
        <v>29951</v>
      </c>
      <c r="E6656" s="587">
        <v>17.84</v>
      </c>
      <c r="F6656" s="587">
        <f t="shared" si="309"/>
        <v>534325.84</v>
      </c>
      <c r="G6656" s="588">
        <v>0.28000000000000003</v>
      </c>
      <c r="H6656" s="586">
        <v>5.8</v>
      </c>
      <c r="I6656" s="587">
        <f t="shared" si="310"/>
        <v>173715.8</v>
      </c>
      <c r="J6656" s="589">
        <f t="shared" si="311"/>
        <v>0</v>
      </c>
    </row>
    <row r="6657" spans="1:10">
      <c r="A6657" s="584">
        <v>2016</v>
      </c>
      <c r="B6657" s="585" t="s">
        <v>1127</v>
      </c>
      <c r="C6657" s="585" t="s">
        <v>31</v>
      </c>
      <c r="D6657" s="586">
        <v>43768</v>
      </c>
      <c r="E6657" s="587">
        <v>17.670000000000002</v>
      </c>
      <c r="F6657" s="587">
        <f t="shared" si="309"/>
        <v>773380.56</v>
      </c>
      <c r="G6657" s="588">
        <v>0.31</v>
      </c>
      <c r="H6657" s="586">
        <v>5.0999999999999996</v>
      </c>
      <c r="I6657" s="587">
        <f t="shared" si="310"/>
        <v>223216.8</v>
      </c>
      <c r="J6657" s="589">
        <f t="shared" si="311"/>
        <v>0</v>
      </c>
    </row>
    <row r="6658" spans="1:10">
      <c r="A6658" s="584">
        <v>2016</v>
      </c>
      <c r="B6658" s="585" t="s">
        <v>1127</v>
      </c>
      <c r="C6658" s="585" t="s">
        <v>31</v>
      </c>
      <c r="D6658" s="586">
        <v>43837</v>
      </c>
      <c r="E6658" s="587">
        <v>17.11</v>
      </c>
      <c r="F6658" s="587">
        <f t="shared" si="309"/>
        <v>750051.07</v>
      </c>
      <c r="G6658" s="588">
        <v>0.59</v>
      </c>
      <c r="H6658" s="586">
        <v>9.6999999999999993</v>
      </c>
      <c r="I6658" s="587">
        <f t="shared" si="310"/>
        <v>425218.89999999997</v>
      </c>
      <c r="J6658" s="589">
        <f t="shared" si="311"/>
        <v>0</v>
      </c>
    </row>
    <row r="6659" spans="1:10">
      <c r="A6659" s="584">
        <v>2016</v>
      </c>
      <c r="B6659" s="585" t="s">
        <v>1127</v>
      </c>
      <c r="C6659" s="585" t="s">
        <v>31</v>
      </c>
      <c r="D6659" s="586">
        <v>43465</v>
      </c>
      <c r="E6659" s="587">
        <v>18.13</v>
      </c>
      <c r="F6659" s="587">
        <f t="shared" ref="F6659:F6722" si="312">E6659*D6659</f>
        <v>788020.45</v>
      </c>
      <c r="G6659" s="588">
        <v>0.21</v>
      </c>
      <c r="H6659" s="586">
        <v>4.4000000000000004</v>
      </c>
      <c r="I6659" s="587">
        <f t="shared" ref="I6659:I6722" si="313">H6659*D6659</f>
        <v>191246.00000000003</v>
      </c>
      <c r="J6659" s="589">
        <f t="shared" ref="J6659:J6722" si="314">IF(B6659="LIG",1,0)</f>
        <v>0</v>
      </c>
    </row>
    <row r="6660" spans="1:10">
      <c r="A6660" s="584">
        <v>2016</v>
      </c>
      <c r="B6660" s="585" t="s">
        <v>1127</v>
      </c>
      <c r="C6660" s="585" t="s">
        <v>31</v>
      </c>
      <c r="D6660" s="586">
        <v>43155</v>
      </c>
      <c r="E6660" s="587">
        <v>17.88</v>
      </c>
      <c r="F6660" s="587">
        <f t="shared" si="312"/>
        <v>771611.39999999991</v>
      </c>
      <c r="G6660" s="588">
        <v>0.24</v>
      </c>
      <c r="H6660" s="586">
        <v>5.0999999999999996</v>
      </c>
      <c r="I6660" s="587">
        <f t="shared" si="313"/>
        <v>220090.49999999997</v>
      </c>
      <c r="J6660" s="589">
        <f t="shared" si="314"/>
        <v>0</v>
      </c>
    </row>
    <row r="6661" spans="1:10">
      <c r="A6661" s="584">
        <v>2016</v>
      </c>
      <c r="B6661" s="585" t="s">
        <v>1127</v>
      </c>
      <c r="C6661" s="585" t="s">
        <v>31</v>
      </c>
      <c r="D6661" s="586">
        <v>57393</v>
      </c>
      <c r="E6661" s="587">
        <v>17.940000000000001</v>
      </c>
      <c r="F6661" s="587">
        <f t="shared" si="312"/>
        <v>1029630.42</v>
      </c>
      <c r="G6661" s="588">
        <v>0.28999999999999998</v>
      </c>
      <c r="H6661" s="586">
        <v>5</v>
      </c>
      <c r="I6661" s="587">
        <f t="shared" si="313"/>
        <v>286965</v>
      </c>
      <c r="J6661" s="589">
        <f t="shared" si="314"/>
        <v>0</v>
      </c>
    </row>
    <row r="6662" spans="1:10">
      <c r="A6662" s="584">
        <v>2016</v>
      </c>
      <c r="B6662" s="585" t="s">
        <v>1127</v>
      </c>
      <c r="C6662" s="585" t="s">
        <v>31</v>
      </c>
      <c r="D6662" s="586">
        <v>101879</v>
      </c>
      <c r="E6662" s="587">
        <v>17.11</v>
      </c>
      <c r="F6662" s="587">
        <f t="shared" si="312"/>
        <v>1743149.69</v>
      </c>
      <c r="G6662" s="588">
        <v>0.61</v>
      </c>
      <c r="H6662" s="586">
        <v>9.6</v>
      </c>
      <c r="I6662" s="587">
        <f t="shared" si="313"/>
        <v>978038.39999999991</v>
      </c>
      <c r="J6662" s="589">
        <f t="shared" si="314"/>
        <v>0</v>
      </c>
    </row>
    <row r="6663" spans="1:10">
      <c r="A6663" s="584">
        <v>2016</v>
      </c>
      <c r="B6663" s="585" t="s">
        <v>1131</v>
      </c>
      <c r="C6663" s="585" t="s">
        <v>31</v>
      </c>
      <c r="D6663" s="586">
        <v>7307</v>
      </c>
      <c r="E6663" s="587">
        <v>17.22</v>
      </c>
      <c r="F6663" s="587">
        <f t="shared" si="312"/>
        <v>125826.54</v>
      </c>
      <c r="G6663" s="588">
        <v>1.74</v>
      </c>
      <c r="H6663" s="586">
        <v>27.7</v>
      </c>
      <c r="I6663" s="587">
        <f t="shared" si="313"/>
        <v>202403.9</v>
      </c>
      <c r="J6663" s="589">
        <f t="shared" si="314"/>
        <v>0</v>
      </c>
    </row>
    <row r="6664" spans="1:10">
      <c r="A6664" s="584">
        <v>2016</v>
      </c>
      <c r="B6664" s="585" t="s">
        <v>1131</v>
      </c>
      <c r="C6664" s="585" t="s">
        <v>31</v>
      </c>
      <c r="D6664" s="586">
        <v>378260</v>
      </c>
      <c r="E6664" s="587">
        <v>25.21</v>
      </c>
      <c r="F6664" s="587">
        <f t="shared" si="312"/>
        <v>9535934.5999999996</v>
      </c>
      <c r="G6664" s="588">
        <v>4.25</v>
      </c>
      <c r="H6664" s="586">
        <v>9.6999999999999993</v>
      </c>
      <c r="I6664" s="587">
        <f t="shared" si="313"/>
        <v>3669121.9999999995</v>
      </c>
      <c r="J6664" s="589">
        <f t="shared" si="314"/>
        <v>0</v>
      </c>
    </row>
    <row r="6665" spans="1:10">
      <c r="A6665" s="584">
        <v>2016</v>
      </c>
      <c r="B6665" s="585" t="s">
        <v>1131</v>
      </c>
      <c r="C6665" s="585" t="s">
        <v>31</v>
      </c>
      <c r="D6665" s="586">
        <v>3031</v>
      </c>
      <c r="E6665" s="587">
        <v>26.25</v>
      </c>
      <c r="F6665" s="587">
        <f t="shared" si="312"/>
        <v>79563.75</v>
      </c>
      <c r="G6665" s="588">
        <v>2.59</v>
      </c>
      <c r="H6665" s="586">
        <v>7.4</v>
      </c>
      <c r="I6665" s="587">
        <f t="shared" si="313"/>
        <v>22429.4</v>
      </c>
      <c r="J6665" s="589">
        <f t="shared" si="314"/>
        <v>0</v>
      </c>
    </row>
    <row r="6666" spans="1:10">
      <c r="A6666" s="584">
        <v>2016</v>
      </c>
      <c r="B6666" s="585" t="s">
        <v>1127</v>
      </c>
      <c r="C6666" s="585" t="s">
        <v>31</v>
      </c>
      <c r="D6666" s="586">
        <v>161757</v>
      </c>
      <c r="E6666" s="587">
        <v>17.748000000000001</v>
      </c>
      <c r="F6666" s="587">
        <f t="shared" si="312"/>
        <v>2870863.236</v>
      </c>
      <c r="G6666" s="588">
        <v>0.23</v>
      </c>
      <c r="H6666" s="586">
        <v>5.3</v>
      </c>
      <c r="I6666" s="587">
        <f t="shared" si="313"/>
        <v>857312.1</v>
      </c>
      <c r="J6666" s="589">
        <f t="shared" si="314"/>
        <v>0</v>
      </c>
    </row>
    <row r="6667" spans="1:10">
      <c r="A6667" s="584">
        <v>2016</v>
      </c>
      <c r="B6667" s="585" t="s">
        <v>1127</v>
      </c>
      <c r="C6667" s="585" t="s">
        <v>31</v>
      </c>
      <c r="D6667" s="586">
        <v>306130</v>
      </c>
      <c r="E6667" s="587">
        <v>17.114000000000001</v>
      </c>
      <c r="F6667" s="587">
        <f t="shared" si="312"/>
        <v>5239108.82</v>
      </c>
      <c r="G6667" s="588">
        <v>0.24</v>
      </c>
      <c r="H6667" s="586">
        <v>4.7</v>
      </c>
      <c r="I6667" s="587">
        <f t="shared" si="313"/>
        <v>1438811</v>
      </c>
      <c r="J6667" s="589">
        <f t="shared" si="314"/>
        <v>0</v>
      </c>
    </row>
    <row r="6668" spans="1:10">
      <c r="A6668" s="584">
        <v>2016</v>
      </c>
      <c r="B6668" s="585" t="s">
        <v>1127</v>
      </c>
      <c r="C6668" s="585" t="s">
        <v>31</v>
      </c>
      <c r="D6668" s="586">
        <v>496662</v>
      </c>
      <c r="E6668" s="587">
        <v>16.75</v>
      </c>
      <c r="F6668" s="587">
        <f t="shared" si="312"/>
        <v>8319088.5</v>
      </c>
      <c r="G6668" s="588">
        <v>0.28000000000000003</v>
      </c>
      <c r="H6668" s="586">
        <v>5.7</v>
      </c>
      <c r="I6668" s="587">
        <f t="shared" si="313"/>
        <v>2830973.4</v>
      </c>
      <c r="J6668" s="589">
        <f t="shared" si="314"/>
        <v>0</v>
      </c>
    </row>
    <row r="6669" spans="1:10">
      <c r="A6669" s="584">
        <v>2016</v>
      </c>
      <c r="B6669" s="585" t="s">
        <v>1127</v>
      </c>
      <c r="C6669" s="585" t="s">
        <v>31</v>
      </c>
      <c r="D6669" s="586">
        <v>31941</v>
      </c>
      <c r="E6669" s="587">
        <v>16.829999999999998</v>
      </c>
      <c r="F6669" s="587">
        <f t="shared" si="312"/>
        <v>537567.02999999991</v>
      </c>
      <c r="G6669" s="588">
        <v>0.35</v>
      </c>
      <c r="H6669" s="586">
        <v>5.4</v>
      </c>
      <c r="I6669" s="587">
        <f t="shared" si="313"/>
        <v>172481.40000000002</v>
      </c>
      <c r="J6669" s="589">
        <f t="shared" si="314"/>
        <v>0</v>
      </c>
    </row>
    <row r="6670" spans="1:10">
      <c r="A6670" s="584">
        <v>2016</v>
      </c>
      <c r="B6670" s="585" t="s">
        <v>1127</v>
      </c>
      <c r="C6670" s="585" t="s">
        <v>31</v>
      </c>
      <c r="D6670" s="586">
        <v>70392</v>
      </c>
      <c r="E6670" s="587">
        <v>16.776</v>
      </c>
      <c r="F6670" s="587">
        <f t="shared" si="312"/>
        <v>1180896.192</v>
      </c>
      <c r="G6670" s="588">
        <v>0.32</v>
      </c>
      <c r="H6670" s="586">
        <v>4.7</v>
      </c>
      <c r="I6670" s="587">
        <f t="shared" si="313"/>
        <v>330842.40000000002</v>
      </c>
      <c r="J6670" s="589">
        <f t="shared" si="314"/>
        <v>0</v>
      </c>
    </row>
    <row r="6671" spans="1:10">
      <c r="A6671" s="584">
        <v>2016</v>
      </c>
      <c r="B6671" s="585" t="s">
        <v>1127</v>
      </c>
      <c r="C6671" s="585" t="s">
        <v>31</v>
      </c>
      <c r="D6671" s="586">
        <v>71122</v>
      </c>
      <c r="E6671" s="587">
        <v>16.428000000000001</v>
      </c>
      <c r="F6671" s="587">
        <f t="shared" si="312"/>
        <v>1168392.216</v>
      </c>
      <c r="G6671" s="588">
        <v>0.35</v>
      </c>
      <c r="H6671" s="586">
        <v>5.3</v>
      </c>
      <c r="I6671" s="587">
        <f t="shared" si="313"/>
        <v>376946.6</v>
      </c>
      <c r="J6671" s="589">
        <f t="shared" si="314"/>
        <v>0</v>
      </c>
    </row>
    <row r="6672" spans="1:10">
      <c r="A6672" s="584">
        <v>2016</v>
      </c>
      <c r="B6672" s="585" t="s">
        <v>1127</v>
      </c>
      <c r="C6672" s="585" t="s">
        <v>31</v>
      </c>
      <c r="D6672" s="586">
        <v>186235</v>
      </c>
      <c r="E6672" s="587">
        <v>16.111999999999998</v>
      </c>
      <c r="F6672" s="587">
        <f t="shared" si="312"/>
        <v>3000618.32</v>
      </c>
      <c r="G6672" s="588">
        <v>0.54</v>
      </c>
      <c r="H6672" s="586">
        <v>6.6</v>
      </c>
      <c r="I6672" s="587">
        <f t="shared" si="313"/>
        <v>1229151</v>
      </c>
      <c r="J6672" s="589">
        <f t="shared" si="314"/>
        <v>0</v>
      </c>
    </row>
    <row r="6673" spans="1:10">
      <c r="A6673" s="584">
        <v>2016</v>
      </c>
      <c r="B6673" s="585" t="s">
        <v>1127</v>
      </c>
      <c r="C6673" s="585" t="s">
        <v>31</v>
      </c>
      <c r="D6673" s="586">
        <v>98348</v>
      </c>
      <c r="E6673" s="587">
        <v>17.27</v>
      </c>
      <c r="F6673" s="587">
        <f t="shared" si="312"/>
        <v>1698469.96</v>
      </c>
      <c r="G6673" s="588">
        <v>0.24</v>
      </c>
      <c r="H6673" s="586">
        <v>4.4000000000000004</v>
      </c>
      <c r="I6673" s="587">
        <f t="shared" si="313"/>
        <v>432731.2</v>
      </c>
      <c r="J6673" s="589">
        <f t="shared" si="314"/>
        <v>0</v>
      </c>
    </row>
    <row r="6674" spans="1:10">
      <c r="A6674" s="584">
        <v>2016</v>
      </c>
      <c r="B6674" s="585" t="s">
        <v>1127</v>
      </c>
      <c r="C6674" s="585" t="s">
        <v>31</v>
      </c>
      <c r="D6674" s="586">
        <v>28245</v>
      </c>
      <c r="E6674" s="587">
        <v>17.68</v>
      </c>
      <c r="F6674" s="587">
        <f t="shared" si="312"/>
        <v>499371.6</v>
      </c>
      <c r="G6674" s="588">
        <v>0.27</v>
      </c>
      <c r="H6674" s="586">
        <v>6</v>
      </c>
      <c r="I6674" s="587">
        <f t="shared" si="313"/>
        <v>169470</v>
      </c>
      <c r="J6674" s="589">
        <f t="shared" si="314"/>
        <v>0</v>
      </c>
    </row>
    <row r="6675" spans="1:10">
      <c r="A6675" s="584">
        <v>2016</v>
      </c>
      <c r="B6675" s="585" t="s">
        <v>1131</v>
      </c>
      <c r="C6675" s="585" t="s">
        <v>31</v>
      </c>
      <c r="D6675" s="586">
        <v>112285</v>
      </c>
      <c r="E6675" s="587">
        <v>23.2</v>
      </c>
      <c r="F6675" s="587">
        <f t="shared" si="312"/>
        <v>2605012</v>
      </c>
      <c r="G6675" s="588">
        <v>1.31</v>
      </c>
      <c r="H6675" s="586">
        <v>6</v>
      </c>
      <c r="I6675" s="587">
        <f t="shared" si="313"/>
        <v>673710</v>
      </c>
      <c r="J6675" s="589">
        <f t="shared" si="314"/>
        <v>0</v>
      </c>
    </row>
    <row r="6676" spans="1:10">
      <c r="A6676" s="584">
        <v>2016</v>
      </c>
      <c r="B6676" s="585" t="s">
        <v>1131</v>
      </c>
      <c r="C6676" s="585" t="s">
        <v>31</v>
      </c>
      <c r="D6676" s="586">
        <v>165929</v>
      </c>
      <c r="E6676" s="587">
        <v>23.116</v>
      </c>
      <c r="F6676" s="587">
        <f t="shared" si="312"/>
        <v>3835614.764</v>
      </c>
      <c r="G6676" s="588">
        <v>3.55</v>
      </c>
      <c r="H6676" s="586">
        <v>8.3000000000000007</v>
      </c>
      <c r="I6676" s="587">
        <f t="shared" si="313"/>
        <v>1377210.7000000002</v>
      </c>
      <c r="J6676" s="589">
        <f t="shared" si="314"/>
        <v>0</v>
      </c>
    </row>
    <row r="6677" spans="1:10">
      <c r="A6677" s="584">
        <v>2016</v>
      </c>
      <c r="B6677" s="585" t="s">
        <v>1131</v>
      </c>
      <c r="C6677" s="585" t="s">
        <v>31</v>
      </c>
      <c r="D6677" s="586">
        <v>178836</v>
      </c>
      <c r="E6677" s="587">
        <v>22.552</v>
      </c>
      <c r="F6677" s="587">
        <f t="shared" si="312"/>
        <v>4033109.4720000001</v>
      </c>
      <c r="G6677" s="588">
        <v>2.57</v>
      </c>
      <c r="H6677" s="586">
        <v>8.4</v>
      </c>
      <c r="I6677" s="587">
        <f t="shared" si="313"/>
        <v>1502222.4000000001</v>
      </c>
      <c r="J6677" s="589">
        <f t="shared" si="314"/>
        <v>0</v>
      </c>
    </row>
    <row r="6678" spans="1:10">
      <c r="A6678" s="584">
        <v>2016</v>
      </c>
      <c r="B6678" s="585" t="s">
        <v>1131</v>
      </c>
      <c r="C6678" s="585" t="s">
        <v>31</v>
      </c>
      <c r="D6678" s="586">
        <v>125598</v>
      </c>
      <c r="E6678" s="587">
        <v>22.004000000000001</v>
      </c>
      <c r="F6678" s="587">
        <f t="shared" si="312"/>
        <v>2763658.392</v>
      </c>
      <c r="G6678" s="588">
        <v>1.83</v>
      </c>
      <c r="H6678" s="586">
        <v>8.5</v>
      </c>
      <c r="I6678" s="587">
        <f t="shared" si="313"/>
        <v>1067583</v>
      </c>
      <c r="J6678" s="589">
        <f t="shared" si="314"/>
        <v>0</v>
      </c>
    </row>
    <row r="6679" spans="1:10">
      <c r="A6679" s="584">
        <v>2016</v>
      </c>
      <c r="B6679" s="585" t="s">
        <v>1131</v>
      </c>
      <c r="C6679" s="585" t="s">
        <v>31</v>
      </c>
      <c r="D6679" s="586">
        <v>47360</v>
      </c>
      <c r="E6679" s="587">
        <v>23.024000000000001</v>
      </c>
      <c r="F6679" s="587">
        <f t="shared" si="312"/>
        <v>1090416.6400000001</v>
      </c>
      <c r="G6679" s="588">
        <v>3.58</v>
      </c>
      <c r="H6679" s="586">
        <v>8.6</v>
      </c>
      <c r="I6679" s="587">
        <f t="shared" si="313"/>
        <v>407296</v>
      </c>
      <c r="J6679" s="589">
        <f t="shared" si="314"/>
        <v>0</v>
      </c>
    </row>
    <row r="6680" spans="1:10">
      <c r="A6680" s="584">
        <v>2016</v>
      </c>
      <c r="B6680" s="585" t="s">
        <v>1127</v>
      </c>
      <c r="C6680" s="585" t="s">
        <v>31</v>
      </c>
      <c r="D6680" s="586">
        <v>132574</v>
      </c>
      <c r="E6680" s="587">
        <v>16.306000000000001</v>
      </c>
      <c r="F6680" s="587">
        <f t="shared" si="312"/>
        <v>2161751.6440000003</v>
      </c>
      <c r="G6680" s="588">
        <v>0.28000000000000003</v>
      </c>
      <c r="H6680" s="586">
        <v>6.2</v>
      </c>
      <c r="I6680" s="587">
        <f t="shared" si="313"/>
        <v>821958.8</v>
      </c>
      <c r="J6680" s="589">
        <f t="shared" si="314"/>
        <v>0</v>
      </c>
    </row>
    <row r="6681" spans="1:10">
      <c r="A6681" s="584">
        <v>2016</v>
      </c>
      <c r="B6681" s="585" t="s">
        <v>1131</v>
      </c>
      <c r="C6681" s="585" t="s">
        <v>31</v>
      </c>
      <c r="D6681" s="586">
        <v>79693</v>
      </c>
      <c r="E6681" s="587">
        <v>23.21</v>
      </c>
      <c r="F6681" s="587">
        <f t="shared" si="312"/>
        <v>1849674.53</v>
      </c>
      <c r="G6681" s="588">
        <v>3.57</v>
      </c>
      <c r="H6681" s="586">
        <v>8</v>
      </c>
      <c r="I6681" s="587">
        <f t="shared" si="313"/>
        <v>637544</v>
      </c>
      <c r="J6681" s="589">
        <f t="shared" si="314"/>
        <v>0</v>
      </c>
    </row>
    <row r="6682" spans="1:10">
      <c r="A6682" s="584">
        <v>2016</v>
      </c>
      <c r="B6682" s="585" t="s">
        <v>1127</v>
      </c>
      <c r="C6682" s="585" t="s">
        <v>31</v>
      </c>
      <c r="D6682" s="586">
        <v>15242</v>
      </c>
      <c r="E6682" s="587">
        <v>17.100000000000001</v>
      </c>
      <c r="F6682" s="587">
        <f t="shared" si="312"/>
        <v>260638.2</v>
      </c>
      <c r="G6682" s="588">
        <v>0.23</v>
      </c>
      <c r="H6682" s="586">
        <v>4.45</v>
      </c>
      <c r="I6682" s="587">
        <f t="shared" si="313"/>
        <v>67826.900000000009</v>
      </c>
      <c r="J6682" s="589">
        <f t="shared" si="314"/>
        <v>0</v>
      </c>
    </row>
    <row r="6683" spans="1:10">
      <c r="A6683" s="584">
        <v>2016</v>
      </c>
      <c r="B6683" s="585" t="s">
        <v>1127</v>
      </c>
      <c r="C6683" s="585" t="s">
        <v>31</v>
      </c>
      <c r="D6683" s="586">
        <v>45938</v>
      </c>
      <c r="E6683" s="587">
        <v>17.242000000000001</v>
      </c>
      <c r="F6683" s="587">
        <f t="shared" si="312"/>
        <v>792062.99600000004</v>
      </c>
      <c r="G6683" s="588">
        <v>0.22</v>
      </c>
      <c r="H6683" s="586">
        <v>4.71</v>
      </c>
      <c r="I6683" s="587">
        <f t="shared" si="313"/>
        <v>216367.98</v>
      </c>
      <c r="J6683" s="589">
        <f t="shared" si="314"/>
        <v>0</v>
      </c>
    </row>
    <row r="6684" spans="1:10">
      <c r="A6684" s="584">
        <v>2016</v>
      </c>
      <c r="B6684" s="585" t="s">
        <v>1127</v>
      </c>
      <c r="C6684" s="585" t="s">
        <v>31</v>
      </c>
      <c r="D6684" s="586">
        <v>90992</v>
      </c>
      <c r="E6684" s="587">
        <v>17.234000000000002</v>
      </c>
      <c r="F6684" s="587">
        <f t="shared" si="312"/>
        <v>1568156.1280000003</v>
      </c>
      <c r="G6684" s="588">
        <v>0.23</v>
      </c>
      <c r="H6684" s="586">
        <v>4.3600000000000003</v>
      </c>
      <c r="I6684" s="587">
        <f t="shared" si="313"/>
        <v>396725.12000000005</v>
      </c>
      <c r="J6684" s="589">
        <f t="shared" si="314"/>
        <v>0</v>
      </c>
    </row>
    <row r="6685" spans="1:10">
      <c r="A6685" s="584">
        <v>2016</v>
      </c>
      <c r="B6685" s="585" t="s">
        <v>1127</v>
      </c>
      <c r="C6685" s="585" t="s">
        <v>31</v>
      </c>
      <c r="D6685" s="586">
        <v>90936</v>
      </c>
      <c r="E6685" s="587">
        <v>17.181999999999999</v>
      </c>
      <c r="F6685" s="587">
        <f t="shared" si="312"/>
        <v>1562462.352</v>
      </c>
      <c r="G6685" s="588">
        <v>0.22</v>
      </c>
      <c r="H6685" s="586">
        <v>4.66</v>
      </c>
      <c r="I6685" s="587">
        <f t="shared" si="313"/>
        <v>423761.76</v>
      </c>
      <c r="J6685" s="589">
        <f t="shared" si="314"/>
        <v>0</v>
      </c>
    </row>
    <row r="6686" spans="1:10">
      <c r="A6686" s="584">
        <v>2016</v>
      </c>
      <c r="B6686" s="585" t="s">
        <v>1127</v>
      </c>
      <c r="C6686" s="585" t="s">
        <v>31</v>
      </c>
      <c r="D6686" s="586">
        <v>75911</v>
      </c>
      <c r="E6686" s="587">
        <v>17.256</v>
      </c>
      <c r="F6686" s="587">
        <f t="shared" si="312"/>
        <v>1309920.216</v>
      </c>
      <c r="G6686" s="588">
        <v>0.21</v>
      </c>
      <c r="H6686" s="586">
        <v>4.66</v>
      </c>
      <c r="I6686" s="587">
        <f t="shared" si="313"/>
        <v>353745.26</v>
      </c>
      <c r="J6686" s="589">
        <f t="shared" si="314"/>
        <v>0</v>
      </c>
    </row>
    <row r="6687" spans="1:10">
      <c r="A6687" s="584">
        <v>2016</v>
      </c>
      <c r="B6687" s="585" t="s">
        <v>1127</v>
      </c>
      <c r="C6687" s="585" t="s">
        <v>31</v>
      </c>
      <c r="D6687" s="586">
        <v>121</v>
      </c>
      <c r="E6687" s="587">
        <v>17.206</v>
      </c>
      <c r="F6687" s="587">
        <f t="shared" si="312"/>
        <v>2081.9259999999999</v>
      </c>
      <c r="G6687" s="588">
        <v>0.21</v>
      </c>
      <c r="H6687" s="586">
        <v>4</v>
      </c>
      <c r="I6687" s="587">
        <f t="shared" si="313"/>
        <v>484</v>
      </c>
      <c r="J6687" s="589">
        <f t="shared" si="314"/>
        <v>0</v>
      </c>
    </row>
    <row r="6688" spans="1:10">
      <c r="A6688" s="584">
        <v>2016</v>
      </c>
      <c r="B6688" s="585" t="s">
        <v>1127</v>
      </c>
      <c r="C6688" s="585" t="s">
        <v>31</v>
      </c>
      <c r="D6688" s="586">
        <v>152445</v>
      </c>
      <c r="E6688" s="587">
        <v>17.206</v>
      </c>
      <c r="F6688" s="587">
        <f t="shared" si="312"/>
        <v>2622968.67</v>
      </c>
      <c r="G6688" s="588">
        <v>0.23</v>
      </c>
      <c r="H6688" s="586">
        <v>4.37</v>
      </c>
      <c r="I6688" s="587">
        <f t="shared" si="313"/>
        <v>666184.65</v>
      </c>
      <c r="J6688" s="589">
        <f t="shared" si="314"/>
        <v>0</v>
      </c>
    </row>
    <row r="6689" spans="1:10">
      <c r="A6689" s="584">
        <v>2016</v>
      </c>
      <c r="B6689" s="585" t="s">
        <v>1127</v>
      </c>
      <c r="C6689" s="585" t="s">
        <v>31</v>
      </c>
      <c r="D6689" s="586">
        <v>319811</v>
      </c>
      <c r="E6689" s="587">
        <v>17.059999999999999</v>
      </c>
      <c r="F6689" s="587">
        <f t="shared" si="312"/>
        <v>5455975.6599999992</v>
      </c>
      <c r="G6689" s="588">
        <v>0.4</v>
      </c>
      <c r="H6689" s="586">
        <v>7.7</v>
      </c>
      <c r="I6689" s="587">
        <f t="shared" si="313"/>
        <v>2462544.7000000002</v>
      </c>
      <c r="J6689" s="589">
        <f t="shared" si="314"/>
        <v>0</v>
      </c>
    </row>
    <row r="6690" spans="1:10">
      <c r="A6690" s="584">
        <v>2016</v>
      </c>
      <c r="B6690" s="585" t="s">
        <v>1133</v>
      </c>
      <c r="C6690" s="585" t="s">
        <v>31</v>
      </c>
      <c r="D6690" s="586">
        <v>706736</v>
      </c>
      <c r="E6690" s="587">
        <v>13.78</v>
      </c>
      <c r="F6690" s="587">
        <f t="shared" si="312"/>
        <v>9738822.0800000001</v>
      </c>
      <c r="G6690" s="588">
        <v>0.7</v>
      </c>
      <c r="H6690" s="586">
        <v>11.7</v>
      </c>
      <c r="I6690" s="587">
        <f t="shared" si="313"/>
        <v>8268811.1999999993</v>
      </c>
      <c r="J6690" s="589">
        <f t="shared" si="314"/>
        <v>1</v>
      </c>
    </row>
    <row r="6691" spans="1:10">
      <c r="A6691" s="584">
        <v>2016</v>
      </c>
      <c r="B6691" s="585" t="s">
        <v>1127</v>
      </c>
      <c r="C6691" s="585" t="s">
        <v>31</v>
      </c>
      <c r="D6691" s="586">
        <v>591359</v>
      </c>
      <c r="E6691" s="587">
        <v>16.579999999999998</v>
      </c>
      <c r="F6691" s="587">
        <f t="shared" si="312"/>
        <v>9804732.2199999988</v>
      </c>
      <c r="G6691" s="588">
        <v>0.3</v>
      </c>
      <c r="H6691" s="586">
        <v>5.0999999999999996</v>
      </c>
      <c r="I6691" s="587">
        <f t="shared" si="313"/>
        <v>3015930.9</v>
      </c>
      <c r="J6691" s="589">
        <f t="shared" si="314"/>
        <v>0</v>
      </c>
    </row>
    <row r="6692" spans="1:10">
      <c r="A6692" s="584">
        <v>2016</v>
      </c>
      <c r="B6692" s="585" t="s">
        <v>1127</v>
      </c>
      <c r="C6692" s="585" t="s">
        <v>31</v>
      </c>
      <c r="D6692" s="586">
        <v>377307</v>
      </c>
      <c r="E6692" s="587">
        <v>17.09</v>
      </c>
      <c r="F6692" s="587">
        <f t="shared" si="312"/>
        <v>6448176.6299999999</v>
      </c>
      <c r="G6692" s="588">
        <v>0.24</v>
      </c>
      <c r="H6692" s="586">
        <v>4.7</v>
      </c>
      <c r="I6692" s="587">
        <f t="shared" si="313"/>
        <v>1773342.9000000001</v>
      </c>
      <c r="J6692" s="589">
        <f t="shared" si="314"/>
        <v>0</v>
      </c>
    </row>
    <row r="6693" spans="1:10">
      <c r="A6693" s="584">
        <v>2016</v>
      </c>
      <c r="B6693" s="585" t="s">
        <v>1131</v>
      </c>
      <c r="C6693" s="585" t="s">
        <v>31</v>
      </c>
      <c r="D6693" s="586">
        <v>28470</v>
      </c>
      <c r="E6693" s="587">
        <v>23.562000000000001</v>
      </c>
      <c r="F6693" s="587">
        <f t="shared" si="312"/>
        <v>670810.14</v>
      </c>
      <c r="G6693" s="588">
        <v>0.96</v>
      </c>
      <c r="H6693" s="586">
        <v>11.7</v>
      </c>
      <c r="I6693" s="587">
        <f t="shared" si="313"/>
        <v>333099</v>
      </c>
      <c r="J6693" s="589">
        <f t="shared" si="314"/>
        <v>0</v>
      </c>
    </row>
    <row r="6694" spans="1:10">
      <c r="A6694" s="584">
        <v>2016</v>
      </c>
      <c r="B6694" s="585" t="s">
        <v>1131</v>
      </c>
      <c r="C6694" s="585" t="s">
        <v>31</v>
      </c>
      <c r="D6694" s="586">
        <v>373177</v>
      </c>
      <c r="E6694" s="587">
        <v>22.173999999999999</v>
      </c>
      <c r="F6694" s="587">
        <f t="shared" si="312"/>
        <v>8274826.7979999995</v>
      </c>
      <c r="G6694" s="588">
        <v>0.55000000000000004</v>
      </c>
      <c r="H6694" s="586">
        <v>12.6</v>
      </c>
      <c r="I6694" s="587">
        <f t="shared" si="313"/>
        <v>4702030.2</v>
      </c>
      <c r="J6694" s="589">
        <f t="shared" si="314"/>
        <v>0</v>
      </c>
    </row>
    <row r="6695" spans="1:10">
      <c r="A6695" s="584">
        <v>2016</v>
      </c>
      <c r="B6695" s="585" t="s">
        <v>1131</v>
      </c>
      <c r="C6695" s="585" t="s">
        <v>31</v>
      </c>
      <c r="D6695" s="586">
        <v>20283</v>
      </c>
      <c r="E6695" s="587">
        <v>24.294</v>
      </c>
      <c r="F6695" s="587">
        <f t="shared" si="312"/>
        <v>492755.20199999999</v>
      </c>
      <c r="G6695" s="588">
        <v>0.9</v>
      </c>
      <c r="H6695" s="586">
        <v>9.7100000000000009</v>
      </c>
      <c r="I6695" s="587">
        <f t="shared" si="313"/>
        <v>196947.93000000002</v>
      </c>
      <c r="J6695" s="589">
        <f t="shared" si="314"/>
        <v>0</v>
      </c>
    </row>
    <row r="6696" spans="1:10">
      <c r="A6696" s="584">
        <v>2016</v>
      </c>
      <c r="B6696" s="585" t="s">
        <v>1131</v>
      </c>
      <c r="C6696" s="585" t="s">
        <v>31</v>
      </c>
      <c r="D6696" s="586">
        <v>18491</v>
      </c>
      <c r="E6696" s="587">
        <v>24.276</v>
      </c>
      <c r="F6696" s="587">
        <f t="shared" si="312"/>
        <v>448887.516</v>
      </c>
      <c r="G6696" s="588">
        <v>0.85</v>
      </c>
      <c r="H6696" s="586">
        <v>12.33</v>
      </c>
      <c r="I6696" s="587">
        <f t="shared" si="313"/>
        <v>227994.03</v>
      </c>
      <c r="J6696" s="589">
        <f t="shared" si="314"/>
        <v>0</v>
      </c>
    </row>
    <row r="6697" spans="1:10">
      <c r="A6697" s="584">
        <v>2016</v>
      </c>
      <c r="B6697" s="585" t="s">
        <v>1131</v>
      </c>
      <c r="C6697" s="585" t="s">
        <v>31</v>
      </c>
      <c r="D6697" s="586">
        <v>7671</v>
      </c>
      <c r="E6697" s="587">
        <v>23.994</v>
      </c>
      <c r="F6697" s="587">
        <f t="shared" si="312"/>
        <v>184057.97399999999</v>
      </c>
      <c r="G6697" s="588">
        <v>0.88</v>
      </c>
      <c r="H6697" s="586">
        <v>10.83</v>
      </c>
      <c r="I6697" s="587">
        <f t="shared" si="313"/>
        <v>83076.930000000008</v>
      </c>
      <c r="J6697" s="589">
        <f t="shared" si="314"/>
        <v>0</v>
      </c>
    </row>
    <row r="6698" spans="1:10">
      <c r="A6698" s="584">
        <v>2016</v>
      </c>
      <c r="B6698" s="585" t="s">
        <v>1131</v>
      </c>
      <c r="C6698" s="585" t="s">
        <v>31</v>
      </c>
      <c r="D6698" s="586">
        <v>6574</v>
      </c>
      <c r="E6698" s="587">
        <v>24.372</v>
      </c>
      <c r="F6698" s="587">
        <f t="shared" si="312"/>
        <v>160221.52799999999</v>
      </c>
      <c r="G6698" s="588">
        <v>0.87</v>
      </c>
      <c r="H6698" s="586">
        <v>12.92</v>
      </c>
      <c r="I6698" s="587">
        <f t="shared" si="313"/>
        <v>84936.08</v>
      </c>
      <c r="J6698" s="589">
        <f t="shared" si="314"/>
        <v>0</v>
      </c>
    </row>
    <row r="6699" spans="1:10">
      <c r="A6699" s="584">
        <v>2016</v>
      </c>
      <c r="B6699" s="585" t="s">
        <v>1127</v>
      </c>
      <c r="C6699" s="585" t="s">
        <v>31</v>
      </c>
      <c r="D6699" s="586">
        <v>310401</v>
      </c>
      <c r="E6699" s="587">
        <v>16.72</v>
      </c>
      <c r="F6699" s="587">
        <f t="shared" si="312"/>
        <v>5189904.72</v>
      </c>
      <c r="G6699" s="588">
        <v>0.3</v>
      </c>
      <c r="H6699" s="586">
        <v>6.2</v>
      </c>
      <c r="I6699" s="587">
        <f t="shared" si="313"/>
        <v>1924486.2</v>
      </c>
      <c r="J6699" s="589">
        <f t="shared" si="314"/>
        <v>0</v>
      </c>
    </row>
    <row r="6700" spans="1:10">
      <c r="A6700" s="584">
        <v>2016</v>
      </c>
      <c r="B6700" s="585" t="s">
        <v>1127</v>
      </c>
      <c r="C6700" s="585" t="s">
        <v>31</v>
      </c>
      <c r="D6700" s="586">
        <v>114288</v>
      </c>
      <c r="E6700" s="587">
        <v>16.78</v>
      </c>
      <c r="F6700" s="587">
        <f t="shared" si="312"/>
        <v>1917752.6400000001</v>
      </c>
      <c r="G6700" s="588">
        <v>0.36</v>
      </c>
      <c r="H6700" s="586">
        <v>5.7</v>
      </c>
      <c r="I6700" s="587">
        <f t="shared" si="313"/>
        <v>651441.6</v>
      </c>
      <c r="J6700" s="589">
        <f t="shared" si="314"/>
        <v>0</v>
      </c>
    </row>
    <row r="6701" spans="1:10">
      <c r="A6701" s="584">
        <v>2016</v>
      </c>
      <c r="B6701" s="585" t="s">
        <v>1127</v>
      </c>
      <c r="C6701" s="585" t="s">
        <v>31</v>
      </c>
      <c r="D6701" s="586">
        <v>120802</v>
      </c>
      <c r="E6701" s="587">
        <v>17.7</v>
      </c>
      <c r="F6701" s="587">
        <f t="shared" si="312"/>
        <v>2138195.4</v>
      </c>
      <c r="G6701" s="588">
        <v>0.23</v>
      </c>
      <c r="H6701" s="586">
        <v>5.4</v>
      </c>
      <c r="I6701" s="587">
        <f t="shared" si="313"/>
        <v>652330.80000000005</v>
      </c>
      <c r="J6701" s="589">
        <f t="shared" si="314"/>
        <v>0</v>
      </c>
    </row>
    <row r="6702" spans="1:10">
      <c r="A6702" s="584">
        <v>2016</v>
      </c>
      <c r="B6702" s="585" t="s">
        <v>1127</v>
      </c>
      <c r="C6702" s="585" t="s">
        <v>31</v>
      </c>
      <c r="D6702" s="586">
        <v>14645</v>
      </c>
      <c r="E6702" s="587">
        <v>18.7</v>
      </c>
      <c r="F6702" s="587">
        <f t="shared" si="312"/>
        <v>273861.5</v>
      </c>
      <c r="G6702" s="588">
        <v>0.31</v>
      </c>
      <c r="H6702" s="586">
        <v>4.0999999999999996</v>
      </c>
      <c r="I6702" s="587">
        <f t="shared" si="313"/>
        <v>60044.499999999993</v>
      </c>
      <c r="J6702" s="589">
        <f t="shared" si="314"/>
        <v>0</v>
      </c>
    </row>
    <row r="6703" spans="1:10">
      <c r="A6703" s="584">
        <v>2016</v>
      </c>
      <c r="B6703" s="585" t="s">
        <v>1127</v>
      </c>
      <c r="C6703" s="585" t="s">
        <v>31</v>
      </c>
      <c r="D6703" s="586">
        <v>112732</v>
      </c>
      <c r="E6703" s="587">
        <v>17.61</v>
      </c>
      <c r="F6703" s="587">
        <f t="shared" si="312"/>
        <v>1985210.52</v>
      </c>
      <c r="G6703" s="588">
        <v>0.2</v>
      </c>
      <c r="H6703" s="586">
        <v>4.4000000000000004</v>
      </c>
      <c r="I6703" s="587">
        <f t="shared" si="313"/>
        <v>496020.80000000005</v>
      </c>
      <c r="J6703" s="589">
        <f t="shared" si="314"/>
        <v>0</v>
      </c>
    </row>
    <row r="6704" spans="1:10">
      <c r="A6704" s="584">
        <v>2016</v>
      </c>
      <c r="B6704" s="585" t="s">
        <v>1127</v>
      </c>
      <c r="C6704" s="585" t="s">
        <v>31</v>
      </c>
      <c r="D6704" s="586">
        <v>80476</v>
      </c>
      <c r="E6704" s="587">
        <v>17.88</v>
      </c>
      <c r="F6704" s="587">
        <f t="shared" si="312"/>
        <v>1438910.88</v>
      </c>
      <c r="G6704" s="588">
        <v>0.28000000000000003</v>
      </c>
      <c r="H6704" s="586">
        <v>4.9000000000000004</v>
      </c>
      <c r="I6704" s="587">
        <f t="shared" si="313"/>
        <v>394332.4</v>
      </c>
      <c r="J6704" s="589">
        <f t="shared" si="314"/>
        <v>0</v>
      </c>
    </row>
    <row r="6705" spans="1:10">
      <c r="A6705" s="584">
        <v>2016</v>
      </c>
      <c r="B6705" s="585" t="s">
        <v>1127</v>
      </c>
      <c r="C6705" s="585" t="s">
        <v>31</v>
      </c>
      <c r="D6705" s="586">
        <v>90531</v>
      </c>
      <c r="E6705" s="587">
        <v>16.75</v>
      </c>
      <c r="F6705" s="587">
        <f t="shared" si="312"/>
        <v>1516394.25</v>
      </c>
      <c r="G6705" s="588">
        <v>0.3</v>
      </c>
      <c r="H6705" s="586">
        <v>6.1</v>
      </c>
      <c r="I6705" s="587">
        <f t="shared" si="313"/>
        <v>552239.1</v>
      </c>
      <c r="J6705" s="589">
        <f t="shared" si="314"/>
        <v>0</v>
      </c>
    </row>
    <row r="6706" spans="1:10">
      <c r="A6706" s="584">
        <v>2016</v>
      </c>
      <c r="B6706" s="585" t="s">
        <v>1127</v>
      </c>
      <c r="C6706" s="585" t="s">
        <v>31</v>
      </c>
      <c r="D6706" s="586">
        <v>30294</v>
      </c>
      <c r="E6706" s="587">
        <v>16.45</v>
      </c>
      <c r="F6706" s="587">
        <f t="shared" si="312"/>
        <v>498336.3</v>
      </c>
      <c r="G6706" s="588">
        <v>0.37</v>
      </c>
      <c r="H6706" s="586">
        <v>5.6</v>
      </c>
      <c r="I6706" s="587">
        <f t="shared" si="313"/>
        <v>169646.4</v>
      </c>
      <c r="J6706" s="589">
        <f t="shared" si="314"/>
        <v>0</v>
      </c>
    </row>
    <row r="6707" spans="1:10">
      <c r="A6707" s="584">
        <v>2016</v>
      </c>
      <c r="B6707" s="585" t="s">
        <v>1127</v>
      </c>
      <c r="C6707" s="585" t="s">
        <v>31</v>
      </c>
      <c r="D6707" s="586">
        <v>15150</v>
      </c>
      <c r="E6707" s="587">
        <v>16.399999999999999</v>
      </c>
      <c r="F6707" s="587">
        <f t="shared" si="312"/>
        <v>248459.99999999997</v>
      </c>
      <c r="G6707" s="588">
        <v>0.3</v>
      </c>
      <c r="H6707" s="586">
        <v>4.8</v>
      </c>
      <c r="I6707" s="587">
        <f t="shared" si="313"/>
        <v>72720</v>
      </c>
      <c r="J6707" s="589">
        <f t="shared" si="314"/>
        <v>0</v>
      </c>
    </row>
    <row r="6708" spans="1:10">
      <c r="A6708" s="584">
        <v>2016</v>
      </c>
      <c r="B6708" s="585" t="s">
        <v>1127</v>
      </c>
      <c r="C6708" s="585" t="s">
        <v>31</v>
      </c>
      <c r="D6708" s="586">
        <v>14977</v>
      </c>
      <c r="E6708" s="587">
        <v>16.78</v>
      </c>
      <c r="F6708" s="587">
        <f t="shared" si="312"/>
        <v>251314.06000000003</v>
      </c>
      <c r="G6708" s="588">
        <v>0.33</v>
      </c>
      <c r="H6708" s="586">
        <v>5.7</v>
      </c>
      <c r="I6708" s="587">
        <f t="shared" si="313"/>
        <v>85368.900000000009</v>
      </c>
      <c r="J6708" s="589">
        <f t="shared" si="314"/>
        <v>0</v>
      </c>
    </row>
    <row r="6709" spans="1:10">
      <c r="A6709" s="584">
        <v>2016</v>
      </c>
      <c r="B6709" s="585" t="s">
        <v>1127</v>
      </c>
      <c r="C6709" s="585" t="s">
        <v>31</v>
      </c>
      <c r="D6709" s="586">
        <v>45365</v>
      </c>
      <c r="E6709" s="587">
        <v>16.739999999999998</v>
      </c>
      <c r="F6709" s="587">
        <f t="shared" si="312"/>
        <v>759410.1</v>
      </c>
      <c r="G6709" s="588">
        <v>0.31</v>
      </c>
      <c r="H6709" s="586">
        <v>6.2</v>
      </c>
      <c r="I6709" s="587">
        <f t="shared" si="313"/>
        <v>281263</v>
      </c>
      <c r="J6709" s="589">
        <f t="shared" si="314"/>
        <v>0</v>
      </c>
    </row>
    <row r="6710" spans="1:10">
      <c r="A6710" s="584">
        <v>2016</v>
      </c>
      <c r="B6710" s="585" t="s">
        <v>1127</v>
      </c>
      <c r="C6710" s="585" t="s">
        <v>31</v>
      </c>
      <c r="D6710" s="586">
        <v>60422</v>
      </c>
      <c r="E6710" s="587">
        <v>16.72</v>
      </c>
      <c r="F6710" s="587">
        <f t="shared" si="312"/>
        <v>1010255.84</v>
      </c>
      <c r="G6710" s="588">
        <v>0.36</v>
      </c>
      <c r="H6710" s="586">
        <v>5.9</v>
      </c>
      <c r="I6710" s="587">
        <f t="shared" si="313"/>
        <v>356489.80000000005</v>
      </c>
      <c r="J6710" s="589">
        <f t="shared" si="314"/>
        <v>0</v>
      </c>
    </row>
    <row r="6711" spans="1:10">
      <c r="A6711" s="584">
        <v>2016</v>
      </c>
      <c r="B6711" s="585" t="s">
        <v>1127</v>
      </c>
      <c r="C6711" s="585" t="s">
        <v>31</v>
      </c>
      <c r="D6711" s="586">
        <v>60684</v>
      </c>
      <c r="E6711" s="587">
        <v>16.7</v>
      </c>
      <c r="F6711" s="587">
        <f t="shared" si="312"/>
        <v>1013422.7999999999</v>
      </c>
      <c r="G6711" s="588">
        <v>0.27</v>
      </c>
      <c r="H6711" s="586">
        <v>5.7</v>
      </c>
      <c r="I6711" s="587">
        <f t="shared" si="313"/>
        <v>345898.8</v>
      </c>
      <c r="J6711" s="589">
        <f t="shared" si="314"/>
        <v>0</v>
      </c>
    </row>
    <row r="6712" spans="1:10">
      <c r="A6712" s="584">
        <v>2016</v>
      </c>
      <c r="B6712" s="585" t="s">
        <v>1127</v>
      </c>
      <c r="C6712" s="585" t="s">
        <v>31</v>
      </c>
      <c r="D6712" s="586">
        <v>89827</v>
      </c>
      <c r="E6712" s="587">
        <v>16.71</v>
      </c>
      <c r="F6712" s="587">
        <f t="shared" si="312"/>
        <v>1501009.1700000002</v>
      </c>
      <c r="G6712" s="588">
        <v>0.3</v>
      </c>
      <c r="H6712" s="586">
        <v>5</v>
      </c>
      <c r="I6712" s="587">
        <f t="shared" si="313"/>
        <v>449135</v>
      </c>
      <c r="J6712" s="589">
        <f t="shared" si="314"/>
        <v>0</v>
      </c>
    </row>
    <row r="6713" spans="1:10">
      <c r="A6713" s="584">
        <v>2016</v>
      </c>
      <c r="B6713" s="585" t="s">
        <v>1127</v>
      </c>
      <c r="C6713" s="585" t="s">
        <v>31</v>
      </c>
      <c r="D6713" s="586">
        <v>45301</v>
      </c>
      <c r="E6713" s="587">
        <v>17.760000000000002</v>
      </c>
      <c r="F6713" s="587">
        <f t="shared" si="312"/>
        <v>804545.76000000013</v>
      </c>
      <c r="G6713" s="588">
        <v>0.2</v>
      </c>
      <c r="H6713" s="586">
        <v>5.0999999999999996</v>
      </c>
      <c r="I6713" s="587">
        <f t="shared" si="313"/>
        <v>231035.09999999998</v>
      </c>
      <c r="J6713" s="589">
        <f t="shared" si="314"/>
        <v>0</v>
      </c>
    </row>
    <row r="6714" spans="1:10">
      <c r="A6714" s="584">
        <v>2016</v>
      </c>
      <c r="B6714" s="585" t="s">
        <v>1127</v>
      </c>
      <c r="C6714" s="585" t="s">
        <v>31</v>
      </c>
      <c r="D6714" s="586">
        <v>60124</v>
      </c>
      <c r="E6714" s="587">
        <v>16.66</v>
      </c>
      <c r="F6714" s="587">
        <f t="shared" si="312"/>
        <v>1001665.84</v>
      </c>
      <c r="G6714" s="588">
        <v>0.31</v>
      </c>
      <c r="H6714" s="586">
        <v>4.4000000000000004</v>
      </c>
      <c r="I6714" s="587">
        <f t="shared" si="313"/>
        <v>264545.60000000003</v>
      </c>
      <c r="J6714" s="589">
        <f t="shared" si="314"/>
        <v>0</v>
      </c>
    </row>
    <row r="6715" spans="1:10">
      <c r="A6715" s="584">
        <v>2016</v>
      </c>
      <c r="B6715" s="585" t="s">
        <v>1133</v>
      </c>
      <c r="C6715" s="585" t="s">
        <v>31</v>
      </c>
      <c r="D6715" s="586">
        <v>832176</v>
      </c>
      <c r="E6715" s="587">
        <v>13.96</v>
      </c>
      <c r="F6715" s="587">
        <f t="shared" si="312"/>
        <v>11617176.960000001</v>
      </c>
      <c r="G6715" s="588">
        <v>0.9</v>
      </c>
      <c r="H6715" s="586">
        <v>15.4</v>
      </c>
      <c r="I6715" s="587">
        <f t="shared" si="313"/>
        <v>12815510.4</v>
      </c>
      <c r="J6715" s="589">
        <f t="shared" si="314"/>
        <v>1</v>
      </c>
    </row>
    <row r="6716" spans="1:10">
      <c r="A6716" s="584">
        <v>2016</v>
      </c>
      <c r="B6716" s="585" t="s">
        <v>1127</v>
      </c>
      <c r="C6716" s="585" t="s">
        <v>31</v>
      </c>
      <c r="D6716" s="586">
        <v>115648</v>
      </c>
      <c r="E6716" s="587">
        <v>17.652000000000001</v>
      </c>
      <c r="F6716" s="587">
        <f t="shared" si="312"/>
        <v>2041418.496</v>
      </c>
      <c r="G6716" s="588">
        <v>0.19</v>
      </c>
      <c r="H6716" s="586">
        <v>4.5</v>
      </c>
      <c r="I6716" s="587">
        <f t="shared" si="313"/>
        <v>520416</v>
      </c>
      <c r="J6716" s="589">
        <f t="shared" si="314"/>
        <v>0</v>
      </c>
    </row>
    <row r="6717" spans="1:10">
      <c r="A6717" s="584">
        <v>2016</v>
      </c>
      <c r="B6717" s="585" t="s">
        <v>1127</v>
      </c>
      <c r="C6717" s="585" t="s">
        <v>31</v>
      </c>
      <c r="D6717" s="586">
        <v>82271</v>
      </c>
      <c r="E6717" s="587">
        <v>17.962</v>
      </c>
      <c r="F6717" s="587">
        <f t="shared" si="312"/>
        <v>1477751.702</v>
      </c>
      <c r="G6717" s="588">
        <v>0.25</v>
      </c>
      <c r="H6717" s="586">
        <v>5.0999999999999996</v>
      </c>
      <c r="I6717" s="587">
        <f t="shared" si="313"/>
        <v>419582.1</v>
      </c>
      <c r="J6717" s="589">
        <f t="shared" si="314"/>
        <v>0</v>
      </c>
    </row>
    <row r="6718" spans="1:10">
      <c r="A6718" s="584">
        <v>2016</v>
      </c>
      <c r="B6718" s="585" t="s">
        <v>1127</v>
      </c>
      <c r="C6718" s="585" t="s">
        <v>31</v>
      </c>
      <c r="D6718" s="586">
        <v>65060</v>
      </c>
      <c r="E6718" s="587">
        <v>16.739999999999998</v>
      </c>
      <c r="F6718" s="587">
        <f t="shared" si="312"/>
        <v>1089104.3999999999</v>
      </c>
      <c r="G6718" s="588">
        <v>0.28000000000000003</v>
      </c>
      <c r="H6718" s="586">
        <v>5.7</v>
      </c>
      <c r="I6718" s="587">
        <f t="shared" si="313"/>
        <v>370842</v>
      </c>
      <c r="J6718" s="589">
        <f t="shared" si="314"/>
        <v>0</v>
      </c>
    </row>
    <row r="6719" spans="1:10">
      <c r="A6719" s="584">
        <v>2016</v>
      </c>
      <c r="B6719" s="585" t="s">
        <v>1127</v>
      </c>
      <c r="C6719" s="585" t="s">
        <v>31</v>
      </c>
      <c r="D6719" s="586">
        <v>426665</v>
      </c>
      <c r="E6719" s="587">
        <v>16.72</v>
      </c>
      <c r="F6719" s="587">
        <f t="shared" si="312"/>
        <v>7133838.7999999998</v>
      </c>
      <c r="G6719" s="588">
        <v>0.3</v>
      </c>
      <c r="H6719" s="586">
        <v>6.1</v>
      </c>
      <c r="I6719" s="587">
        <f t="shared" si="313"/>
        <v>2602656.5</v>
      </c>
      <c r="J6719" s="589">
        <f t="shared" si="314"/>
        <v>0</v>
      </c>
    </row>
    <row r="6720" spans="1:10">
      <c r="A6720" s="584">
        <v>2016</v>
      </c>
      <c r="B6720" s="585" t="s">
        <v>1133</v>
      </c>
      <c r="C6720" s="585" t="s">
        <v>31</v>
      </c>
      <c r="D6720" s="586">
        <v>238343</v>
      </c>
      <c r="E6720" s="587">
        <v>10.3</v>
      </c>
      <c r="F6720" s="587">
        <f t="shared" si="312"/>
        <v>2454932.9000000004</v>
      </c>
      <c r="G6720" s="588">
        <v>2.88</v>
      </c>
      <c r="H6720" s="586">
        <v>30.3</v>
      </c>
      <c r="I6720" s="587">
        <f t="shared" si="313"/>
        <v>7221792.9000000004</v>
      </c>
      <c r="J6720" s="589">
        <f t="shared" si="314"/>
        <v>1</v>
      </c>
    </row>
    <row r="6721" spans="1:10">
      <c r="A6721" s="584">
        <v>2016</v>
      </c>
      <c r="B6721" s="585" t="s">
        <v>1127</v>
      </c>
      <c r="C6721" s="585" t="s">
        <v>31</v>
      </c>
      <c r="D6721" s="586">
        <v>82149</v>
      </c>
      <c r="E6721" s="587">
        <v>17.43</v>
      </c>
      <c r="F6721" s="587">
        <f t="shared" si="312"/>
        <v>1431857.07</v>
      </c>
      <c r="G6721" s="588">
        <v>0.19</v>
      </c>
      <c r="H6721" s="586">
        <v>4.5</v>
      </c>
      <c r="I6721" s="587">
        <f t="shared" si="313"/>
        <v>369670.5</v>
      </c>
      <c r="J6721" s="589">
        <f t="shared" si="314"/>
        <v>0</v>
      </c>
    </row>
    <row r="6722" spans="1:10">
      <c r="A6722" s="584">
        <v>2016</v>
      </c>
      <c r="B6722" s="585" t="s">
        <v>1127</v>
      </c>
      <c r="C6722" s="585" t="s">
        <v>31</v>
      </c>
      <c r="D6722" s="586">
        <v>333089</v>
      </c>
      <c r="E6722" s="587">
        <v>17.771999999999998</v>
      </c>
      <c r="F6722" s="587">
        <f t="shared" si="312"/>
        <v>5919657.7079999996</v>
      </c>
      <c r="G6722" s="588">
        <v>0.25</v>
      </c>
      <c r="H6722" s="586">
        <v>4.8</v>
      </c>
      <c r="I6722" s="587">
        <f t="shared" si="313"/>
        <v>1598827.2</v>
      </c>
      <c r="J6722" s="589">
        <f t="shared" si="314"/>
        <v>0</v>
      </c>
    </row>
    <row r="6723" spans="1:10">
      <c r="A6723" s="584">
        <v>2016</v>
      </c>
      <c r="B6723" s="585" t="s">
        <v>1127</v>
      </c>
      <c r="C6723" s="585" t="s">
        <v>31</v>
      </c>
      <c r="D6723" s="586">
        <v>309975</v>
      </c>
      <c r="E6723" s="587">
        <v>17.78</v>
      </c>
      <c r="F6723" s="587">
        <f t="shared" ref="F6723:F6786" si="315">E6723*D6723</f>
        <v>5511355.5</v>
      </c>
      <c r="G6723" s="588">
        <v>0.25</v>
      </c>
      <c r="H6723" s="586">
        <v>4.9000000000000004</v>
      </c>
      <c r="I6723" s="587">
        <f t="shared" ref="I6723:I6786" si="316">H6723*D6723</f>
        <v>1518877.5</v>
      </c>
      <c r="J6723" s="589">
        <f t="shared" ref="J6723:J6786" si="317">IF(B6723="LIG",1,0)</f>
        <v>0</v>
      </c>
    </row>
    <row r="6724" spans="1:10">
      <c r="A6724" s="584">
        <v>2016</v>
      </c>
      <c r="B6724" s="585" t="s">
        <v>1127</v>
      </c>
      <c r="C6724" s="585" t="s">
        <v>31</v>
      </c>
      <c r="D6724" s="586">
        <v>60338</v>
      </c>
      <c r="E6724" s="587">
        <v>17.648</v>
      </c>
      <c r="F6724" s="587">
        <f t="shared" si="315"/>
        <v>1064845.024</v>
      </c>
      <c r="G6724" s="588">
        <v>0.21</v>
      </c>
      <c r="H6724" s="586">
        <v>4.5</v>
      </c>
      <c r="I6724" s="587">
        <f t="shared" si="316"/>
        <v>271521</v>
      </c>
      <c r="J6724" s="589">
        <f t="shared" si="317"/>
        <v>0</v>
      </c>
    </row>
    <row r="6725" spans="1:10">
      <c r="A6725" s="584">
        <v>2016</v>
      </c>
      <c r="B6725" s="585" t="s">
        <v>1127</v>
      </c>
      <c r="C6725" s="585" t="s">
        <v>31</v>
      </c>
      <c r="D6725" s="586">
        <v>59758</v>
      </c>
      <c r="E6725" s="587">
        <v>17.55</v>
      </c>
      <c r="F6725" s="587">
        <f t="shared" si="315"/>
        <v>1048752.9000000001</v>
      </c>
      <c r="G6725" s="588">
        <v>0.19</v>
      </c>
      <c r="H6725" s="586">
        <v>4.5</v>
      </c>
      <c r="I6725" s="587">
        <f t="shared" si="316"/>
        <v>268911</v>
      </c>
      <c r="J6725" s="589">
        <f t="shared" si="317"/>
        <v>0</v>
      </c>
    </row>
    <row r="6726" spans="1:10">
      <c r="A6726" s="584">
        <v>2016</v>
      </c>
      <c r="B6726" s="585" t="s">
        <v>1127</v>
      </c>
      <c r="C6726" s="585" t="s">
        <v>31</v>
      </c>
      <c r="D6726" s="586">
        <v>136676</v>
      </c>
      <c r="E6726" s="587">
        <v>17.222999999999999</v>
      </c>
      <c r="F6726" s="587">
        <f t="shared" si="315"/>
        <v>2353970.7479999997</v>
      </c>
      <c r="G6726" s="588">
        <v>0.23</v>
      </c>
      <c r="H6726" s="586">
        <v>4.7</v>
      </c>
      <c r="I6726" s="587">
        <f t="shared" si="316"/>
        <v>642377.20000000007</v>
      </c>
      <c r="J6726" s="589">
        <f t="shared" si="317"/>
        <v>0</v>
      </c>
    </row>
    <row r="6727" spans="1:10">
      <c r="A6727" s="584">
        <v>2016</v>
      </c>
      <c r="B6727" s="585" t="s">
        <v>1127</v>
      </c>
      <c r="C6727" s="585" t="s">
        <v>31</v>
      </c>
      <c r="D6727" s="586">
        <v>106171</v>
      </c>
      <c r="E6727" s="587">
        <v>17.675999999999998</v>
      </c>
      <c r="F6727" s="587">
        <f t="shared" si="315"/>
        <v>1876678.5959999999</v>
      </c>
      <c r="G6727" s="588">
        <v>0.35</v>
      </c>
      <c r="H6727" s="586">
        <v>5.5</v>
      </c>
      <c r="I6727" s="587">
        <f t="shared" si="316"/>
        <v>583940.5</v>
      </c>
      <c r="J6727" s="589">
        <f t="shared" si="317"/>
        <v>0</v>
      </c>
    </row>
    <row r="6728" spans="1:10">
      <c r="A6728" s="584">
        <v>2016</v>
      </c>
      <c r="B6728" s="585" t="s">
        <v>1127</v>
      </c>
      <c r="C6728" s="585" t="s">
        <v>31</v>
      </c>
      <c r="D6728" s="586">
        <v>244458</v>
      </c>
      <c r="E6728" s="587">
        <v>17.706</v>
      </c>
      <c r="F6728" s="587">
        <f t="shared" si="315"/>
        <v>4328373.3480000002</v>
      </c>
      <c r="G6728" s="588">
        <v>0.22</v>
      </c>
      <c r="H6728" s="586">
        <v>5.3</v>
      </c>
      <c r="I6728" s="587">
        <f t="shared" si="316"/>
        <v>1295627.3999999999</v>
      </c>
      <c r="J6728" s="589">
        <f t="shared" si="317"/>
        <v>0</v>
      </c>
    </row>
    <row r="6729" spans="1:10">
      <c r="A6729" s="584">
        <v>2016</v>
      </c>
      <c r="B6729" s="585" t="s">
        <v>1127</v>
      </c>
      <c r="C6729" s="585" t="s">
        <v>31</v>
      </c>
      <c r="D6729" s="586">
        <v>45620</v>
      </c>
      <c r="E6729" s="587">
        <v>17.885999999999999</v>
      </c>
      <c r="F6729" s="587">
        <f t="shared" si="315"/>
        <v>815959.32</v>
      </c>
      <c r="G6729" s="588">
        <v>0.26</v>
      </c>
      <c r="H6729" s="586">
        <v>4.7</v>
      </c>
      <c r="I6729" s="587">
        <f t="shared" si="316"/>
        <v>214414</v>
      </c>
      <c r="J6729" s="589">
        <f t="shared" si="317"/>
        <v>0</v>
      </c>
    </row>
    <row r="6730" spans="1:10">
      <c r="A6730" s="584">
        <v>2016</v>
      </c>
      <c r="B6730" s="585" t="s">
        <v>1127</v>
      </c>
      <c r="C6730" s="585" t="s">
        <v>31</v>
      </c>
      <c r="D6730" s="586">
        <v>182201</v>
      </c>
      <c r="E6730" s="587">
        <v>16.106000000000002</v>
      </c>
      <c r="F6730" s="587">
        <f t="shared" si="315"/>
        <v>2934529.3060000003</v>
      </c>
      <c r="G6730" s="588">
        <v>0.43</v>
      </c>
      <c r="H6730" s="586">
        <v>5.2</v>
      </c>
      <c r="I6730" s="587">
        <f t="shared" si="316"/>
        <v>947445.20000000007</v>
      </c>
      <c r="J6730" s="589">
        <f t="shared" si="317"/>
        <v>0</v>
      </c>
    </row>
    <row r="6731" spans="1:10">
      <c r="A6731" s="584">
        <v>2016</v>
      </c>
      <c r="B6731" s="585" t="s">
        <v>1131</v>
      </c>
      <c r="C6731" s="585" t="s">
        <v>31</v>
      </c>
      <c r="D6731" s="586">
        <v>116738</v>
      </c>
      <c r="E6731" s="587">
        <v>23.52</v>
      </c>
      <c r="F6731" s="587">
        <f t="shared" si="315"/>
        <v>2745677.76</v>
      </c>
      <c r="G6731" s="588">
        <v>3.39</v>
      </c>
      <c r="H6731" s="586">
        <v>7.6</v>
      </c>
      <c r="I6731" s="587">
        <f t="shared" si="316"/>
        <v>887208.79999999993</v>
      </c>
      <c r="J6731" s="589">
        <f t="shared" si="317"/>
        <v>0</v>
      </c>
    </row>
    <row r="6732" spans="1:10">
      <c r="A6732" s="584">
        <v>2016</v>
      </c>
      <c r="B6732" s="585" t="s">
        <v>1131</v>
      </c>
      <c r="C6732" s="585" t="s">
        <v>31</v>
      </c>
      <c r="D6732" s="586">
        <v>102106</v>
      </c>
      <c r="E6732" s="587">
        <v>22.2</v>
      </c>
      <c r="F6732" s="587">
        <f t="shared" si="315"/>
        <v>2266753.1999999997</v>
      </c>
      <c r="G6732" s="588">
        <v>2.98</v>
      </c>
      <c r="H6732" s="586">
        <v>9.1</v>
      </c>
      <c r="I6732" s="587">
        <f t="shared" si="316"/>
        <v>929164.6</v>
      </c>
      <c r="J6732" s="589">
        <f t="shared" si="317"/>
        <v>0</v>
      </c>
    </row>
    <row r="6733" spans="1:10">
      <c r="A6733" s="584">
        <v>2016</v>
      </c>
      <c r="B6733" s="585" t="s">
        <v>1127</v>
      </c>
      <c r="C6733" s="585" t="s">
        <v>31</v>
      </c>
      <c r="D6733" s="586">
        <v>42348</v>
      </c>
      <c r="E6733" s="587">
        <v>16.84</v>
      </c>
      <c r="F6733" s="587">
        <f t="shared" si="315"/>
        <v>713140.32</v>
      </c>
      <c r="G6733" s="588">
        <v>0.33</v>
      </c>
      <c r="H6733" s="586">
        <v>5.0999999999999996</v>
      </c>
      <c r="I6733" s="587">
        <f t="shared" si="316"/>
        <v>215974.8</v>
      </c>
      <c r="J6733" s="589">
        <f t="shared" si="317"/>
        <v>0</v>
      </c>
    </row>
    <row r="6734" spans="1:10">
      <c r="A6734" s="584">
        <v>2016</v>
      </c>
      <c r="B6734" s="585" t="s">
        <v>1127</v>
      </c>
      <c r="C6734" s="585" t="s">
        <v>31</v>
      </c>
      <c r="D6734" s="586">
        <v>13841</v>
      </c>
      <c r="E6734" s="587">
        <v>16.82</v>
      </c>
      <c r="F6734" s="587">
        <f t="shared" si="315"/>
        <v>232805.62</v>
      </c>
      <c r="G6734" s="588">
        <v>0.35</v>
      </c>
      <c r="H6734" s="586">
        <v>4.7</v>
      </c>
      <c r="I6734" s="587">
        <f t="shared" si="316"/>
        <v>65052.700000000004</v>
      </c>
      <c r="J6734" s="589">
        <f t="shared" si="317"/>
        <v>0</v>
      </c>
    </row>
    <row r="6735" spans="1:10">
      <c r="A6735" s="584">
        <v>2016</v>
      </c>
      <c r="B6735" s="585" t="s">
        <v>1127</v>
      </c>
      <c r="C6735" s="585" t="s">
        <v>31</v>
      </c>
      <c r="D6735" s="586">
        <v>28190</v>
      </c>
      <c r="E6735" s="587">
        <v>16.75</v>
      </c>
      <c r="F6735" s="587">
        <f t="shared" si="315"/>
        <v>472182.5</v>
      </c>
      <c r="G6735" s="588">
        <v>0.28000000000000003</v>
      </c>
      <c r="H6735" s="586">
        <v>4.3</v>
      </c>
      <c r="I6735" s="587">
        <f t="shared" si="316"/>
        <v>121217</v>
      </c>
      <c r="J6735" s="589">
        <f t="shared" si="317"/>
        <v>0</v>
      </c>
    </row>
    <row r="6736" spans="1:10">
      <c r="A6736" s="584">
        <v>2016</v>
      </c>
      <c r="B6736" s="585" t="s">
        <v>1127</v>
      </c>
      <c r="C6736" s="585" t="s">
        <v>31</v>
      </c>
      <c r="D6736" s="586">
        <v>28174</v>
      </c>
      <c r="E6736" s="587">
        <v>16.75</v>
      </c>
      <c r="F6736" s="587">
        <f t="shared" si="315"/>
        <v>471914.5</v>
      </c>
      <c r="G6736" s="588">
        <v>0.28999999999999998</v>
      </c>
      <c r="H6736" s="586">
        <v>4.9000000000000004</v>
      </c>
      <c r="I6736" s="587">
        <f t="shared" si="316"/>
        <v>138052.6</v>
      </c>
      <c r="J6736" s="589">
        <f t="shared" si="317"/>
        <v>0</v>
      </c>
    </row>
    <row r="6737" spans="1:10">
      <c r="A6737" s="584">
        <v>2016</v>
      </c>
      <c r="B6737" s="585" t="s">
        <v>1127</v>
      </c>
      <c r="C6737" s="585" t="s">
        <v>31</v>
      </c>
      <c r="D6737" s="586">
        <v>84366</v>
      </c>
      <c r="E6737" s="587">
        <v>16.850000000000001</v>
      </c>
      <c r="F6737" s="587">
        <f t="shared" si="315"/>
        <v>1421567.1</v>
      </c>
      <c r="G6737" s="588">
        <v>0.33</v>
      </c>
      <c r="H6737" s="586">
        <v>4.4000000000000004</v>
      </c>
      <c r="I6737" s="587">
        <f t="shared" si="316"/>
        <v>371210.4</v>
      </c>
      <c r="J6737" s="589">
        <f t="shared" si="317"/>
        <v>0</v>
      </c>
    </row>
    <row r="6738" spans="1:10">
      <c r="A6738" s="584">
        <v>2016</v>
      </c>
      <c r="B6738" s="585" t="s">
        <v>1131</v>
      </c>
      <c r="C6738" s="585" t="s">
        <v>31</v>
      </c>
      <c r="D6738" s="586">
        <v>26002</v>
      </c>
      <c r="E6738" s="587">
        <v>25.08</v>
      </c>
      <c r="F6738" s="587">
        <f t="shared" si="315"/>
        <v>652130.15999999992</v>
      </c>
      <c r="G6738" s="588">
        <v>1.44</v>
      </c>
      <c r="H6738" s="586">
        <v>10.1</v>
      </c>
      <c r="I6738" s="587">
        <f t="shared" si="316"/>
        <v>262620.2</v>
      </c>
      <c r="J6738" s="589">
        <f t="shared" si="317"/>
        <v>0</v>
      </c>
    </row>
    <row r="6739" spans="1:10">
      <c r="A6739" s="584">
        <v>2016</v>
      </c>
      <c r="B6739" s="585" t="s">
        <v>1131</v>
      </c>
      <c r="C6739" s="585" t="s">
        <v>31</v>
      </c>
      <c r="D6739" s="586">
        <v>38666</v>
      </c>
      <c r="E6739" s="587">
        <v>23.83</v>
      </c>
      <c r="F6739" s="587">
        <f t="shared" si="315"/>
        <v>921410.77999999991</v>
      </c>
      <c r="G6739" s="588">
        <v>1.45</v>
      </c>
      <c r="H6739" s="586">
        <v>11.9</v>
      </c>
      <c r="I6739" s="587">
        <f t="shared" si="316"/>
        <v>460125.4</v>
      </c>
      <c r="J6739" s="589">
        <f t="shared" si="317"/>
        <v>0</v>
      </c>
    </row>
    <row r="6740" spans="1:10">
      <c r="A6740" s="584">
        <v>2016</v>
      </c>
      <c r="B6740" s="585" t="s">
        <v>1131</v>
      </c>
      <c r="C6740" s="585" t="s">
        <v>31</v>
      </c>
      <c r="D6740" s="586">
        <v>11614</v>
      </c>
      <c r="E6740" s="587">
        <v>25.882000000000001</v>
      </c>
      <c r="F6740" s="587">
        <f t="shared" si="315"/>
        <v>300593.54800000001</v>
      </c>
      <c r="G6740" s="588">
        <v>2.71</v>
      </c>
      <c r="H6740" s="586">
        <v>7.9</v>
      </c>
      <c r="I6740" s="587">
        <f t="shared" si="316"/>
        <v>91750.6</v>
      </c>
      <c r="J6740" s="589">
        <f t="shared" si="317"/>
        <v>0</v>
      </c>
    </row>
    <row r="6741" spans="1:10">
      <c r="A6741" s="584">
        <v>2016</v>
      </c>
      <c r="B6741" s="585" t="s">
        <v>1127</v>
      </c>
      <c r="C6741" s="585" t="s">
        <v>31</v>
      </c>
      <c r="D6741" s="586">
        <v>15200</v>
      </c>
      <c r="E6741" s="587">
        <v>16.652000000000001</v>
      </c>
      <c r="F6741" s="587">
        <f t="shared" si="315"/>
        <v>253110.40000000002</v>
      </c>
      <c r="G6741" s="588">
        <v>0.23</v>
      </c>
      <c r="H6741" s="586">
        <v>5</v>
      </c>
      <c r="I6741" s="587">
        <f t="shared" si="316"/>
        <v>76000</v>
      </c>
      <c r="J6741" s="589">
        <f t="shared" si="317"/>
        <v>0</v>
      </c>
    </row>
    <row r="6742" spans="1:10">
      <c r="A6742" s="584">
        <v>2016</v>
      </c>
      <c r="B6742" s="585" t="s">
        <v>1127</v>
      </c>
      <c r="C6742" s="585" t="s">
        <v>31</v>
      </c>
      <c r="D6742" s="586">
        <v>45787</v>
      </c>
      <c r="E6742" s="587">
        <v>17.338000000000001</v>
      </c>
      <c r="F6742" s="587">
        <f t="shared" si="315"/>
        <v>793855.00600000005</v>
      </c>
      <c r="G6742" s="588">
        <v>0.23</v>
      </c>
      <c r="H6742" s="586">
        <v>4.2</v>
      </c>
      <c r="I6742" s="587">
        <f t="shared" si="316"/>
        <v>192305.4</v>
      </c>
      <c r="J6742" s="589">
        <f t="shared" si="317"/>
        <v>0</v>
      </c>
    </row>
    <row r="6743" spans="1:10">
      <c r="A6743" s="584">
        <v>2016</v>
      </c>
      <c r="B6743" s="585" t="s">
        <v>1127</v>
      </c>
      <c r="C6743" s="585" t="s">
        <v>31</v>
      </c>
      <c r="D6743" s="586">
        <v>45631</v>
      </c>
      <c r="E6743" s="587">
        <v>17.972000000000001</v>
      </c>
      <c r="F6743" s="587">
        <f t="shared" si="315"/>
        <v>820080.33200000005</v>
      </c>
      <c r="G6743" s="588">
        <v>0.26</v>
      </c>
      <c r="H6743" s="586">
        <v>4.8</v>
      </c>
      <c r="I6743" s="587">
        <f t="shared" si="316"/>
        <v>219028.8</v>
      </c>
      <c r="J6743" s="589">
        <f t="shared" si="317"/>
        <v>0</v>
      </c>
    </row>
    <row r="6744" spans="1:10">
      <c r="A6744" s="584">
        <v>2016</v>
      </c>
      <c r="B6744" s="585" t="s">
        <v>1127</v>
      </c>
      <c r="C6744" s="585" t="s">
        <v>31</v>
      </c>
      <c r="D6744" s="586">
        <v>60990</v>
      </c>
      <c r="E6744" s="587">
        <v>16.826000000000001</v>
      </c>
      <c r="F6744" s="587">
        <f t="shared" si="315"/>
        <v>1026217.74</v>
      </c>
      <c r="G6744" s="588">
        <v>0.28000000000000003</v>
      </c>
      <c r="H6744" s="586">
        <v>5.7</v>
      </c>
      <c r="I6744" s="587">
        <f t="shared" si="316"/>
        <v>347643</v>
      </c>
      <c r="J6744" s="589">
        <f t="shared" si="317"/>
        <v>0</v>
      </c>
    </row>
    <row r="6745" spans="1:10">
      <c r="A6745" s="584">
        <v>2016</v>
      </c>
      <c r="B6745" s="585" t="s">
        <v>1127</v>
      </c>
      <c r="C6745" s="585" t="s">
        <v>31</v>
      </c>
      <c r="D6745" s="586">
        <v>31853</v>
      </c>
      <c r="E6745" s="587">
        <v>17.547999999999998</v>
      </c>
      <c r="F6745" s="587">
        <f t="shared" si="315"/>
        <v>558956.4439999999</v>
      </c>
      <c r="G6745" s="588">
        <v>0.22</v>
      </c>
      <c r="H6745" s="586">
        <v>4.5999999999999996</v>
      </c>
      <c r="I6745" s="587">
        <f t="shared" si="316"/>
        <v>146523.79999999999</v>
      </c>
      <c r="J6745" s="589">
        <f t="shared" si="317"/>
        <v>0</v>
      </c>
    </row>
    <row r="6746" spans="1:10">
      <c r="A6746" s="584">
        <v>2016</v>
      </c>
      <c r="B6746" s="585" t="s">
        <v>1127</v>
      </c>
      <c r="C6746" s="585" t="s">
        <v>31</v>
      </c>
      <c r="D6746" s="586">
        <v>111190</v>
      </c>
      <c r="E6746" s="587">
        <v>16.803999999999998</v>
      </c>
      <c r="F6746" s="587">
        <f t="shared" si="315"/>
        <v>1868436.7599999998</v>
      </c>
      <c r="G6746" s="588">
        <v>0.32</v>
      </c>
      <c r="H6746" s="586">
        <v>4.9000000000000004</v>
      </c>
      <c r="I6746" s="587">
        <f t="shared" si="316"/>
        <v>544831</v>
      </c>
      <c r="J6746" s="589">
        <f t="shared" si="317"/>
        <v>0</v>
      </c>
    </row>
    <row r="6747" spans="1:10">
      <c r="A6747" s="584">
        <v>2016</v>
      </c>
      <c r="B6747" s="585" t="s">
        <v>1127</v>
      </c>
      <c r="C6747" s="585" t="s">
        <v>31</v>
      </c>
      <c r="D6747" s="586">
        <v>47734</v>
      </c>
      <c r="E6747" s="587">
        <v>17.141999999999999</v>
      </c>
      <c r="F6747" s="587">
        <f t="shared" si="315"/>
        <v>818256.228</v>
      </c>
      <c r="G6747" s="588">
        <v>0.28000000000000003</v>
      </c>
      <c r="H6747" s="586">
        <v>4.8</v>
      </c>
      <c r="I6747" s="587">
        <f t="shared" si="316"/>
        <v>229123.19999999998</v>
      </c>
      <c r="J6747" s="589">
        <f t="shared" si="317"/>
        <v>0</v>
      </c>
    </row>
    <row r="6748" spans="1:10">
      <c r="A6748" s="584">
        <v>2016</v>
      </c>
      <c r="B6748" s="585" t="s">
        <v>1127</v>
      </c>
      <c r="C6748" s="585" t="s">
        <v>31</v>
      </c>
      <c r="D6748" s="586">
        <v>79819</v>
      </c>
      <c r="E6748" s="587">
        <v>17.878</v>
      </c>
      <c r="F6748" s="587">
        <f t="shared" si="315"/>
        <v>1427004.0819999999</v>
      </c>
      <c r="G6748" s="588">
        <v>0.3</v>
      </c>
      <c r="H6748" s="586">
        <v>4.8</v>
      </c>
      <c r="I6748" s="587">
        <f t="shared" si="316"/>
        <v>383131.2</v>
      </c>
      <c r="J6748" s="589">
        <f t="shared" si="317"/>
        <v>0</v>
      </c>
    </row>
    <row r="6749" spans="1:10">
      <c r="A6749" s="584">
        <v>2016</v>
      </c>
      <c r="B6749" s="585" t="s">
        <v>1127</v>
      </c>
      <c r="C6749" s="585" t="s">
        <v>31</v>
      </c>
      <c r="D6749" s="586">
        <v>190387</v>
      </c>
      <c r="E6749" s="587">
        <v>16.954000000000001</v>
      </c>
      <c r="F6749" s="587">
        <f t="shared" si="315"/>
        <v>3227821.1980000003</v>
      </c>
      <c r="G6749" s="588">
        <v>0.35</v>
      </c>
      <c r="H6749" s="586">
        <v>5.0999999999999996</v>
      </c>
      <c r="I6749" s="587">
        <f t="shared" si="316"/>
        <v>970973.7</v>
      </c>
      <c r="J6749" s="589">
        <f t="shared" si="317"/>
        <v>0</v>
      </c>
    </row>
    <row r="6750" spans="1:10">
      <c r="A6750" s="584">
        <v>2016</v>
      </c>
      <c r="B6750" s="585" t="s">
        <v>1127</v>
      </c>
      <c r="C6750" s="585" t="s">
        <v>31</v>
      </c>
      <c r="D6750" s="586">
        <v>317491</v>
      </c>
      <c r="E6750" s="587">
        <v>16.678000000000001</v>
      </c>
      <c r="F6750" s="587">
        <f t="shared" si="315"/>
        <v>5295114.898</v>
      </c>
      <c r="G6750" s="588">
        <v>0.36</v>
      </c>
      <c r="H6750" s="586">
        <v>4.5</v>
      </c>
      <c r="I6750" s="587">
        <f t="shared" si="316"/>
        <v>1428709.5</v>
      </c>
      <c r="J6750" s="589">
        <f t="shared" si="317"/>
        <v>0</v>
      </c>
    </row>
    <row r="6751" spans="1:10">
      <c r="A6751" s="584">
        <v>2016</v>
      </c>
      <c r="B6751" s="585" t="s">
        <v>1131</v>
      </c>
      <c r="C6751" s="585" t="s">
        <v>31</v>
      </c>
      <c r="D6751" s="586">
        <v>50322</v>
      </c>
      <c r="E6751" s="587">
        <v>26.065999999999999</v>
      </c>
      <c r="F6751" s="587">
        <f t="shared" si="315"/>
        <v>1311693.2519999999</v>
      </c>
      <c r="G6751" s="588">
        <v>3.29</v>
      </c>
      <c r="H6751" s="586">
        <v>8.0500000000000007</v>
      </c>
      <c r="I6751" s="587">
        <f t="shared" si="316"/>
        <v>405092.10000000003</v>
      </c>
      <c r="J6751" s="589">
        <f t="shared" si="317"/>
        <v>0</v>
      </c>
    </row>
    <row r="6752" spans="1:10">
      <c r="A6752" s="584">
        <v>2016</v>
      </c>
      <c r="B6752" s="585" t="s">
        <v>1131</v>
      </c>
      <c r="C6752" s="585" t="s">
        <v>31</v>
      </c>
      <c r="D6752" s="586">
        <v>113934</v>
      </c>
      <c r="E6752" s="587">
        <v>24.986000000000001</v>
      </c>
      <c r="F6752" s="587">
        <f t="shared" si="315"/>
        <v>2846754.9240000001</v>
      </c>
      <c r="G6752" s="588">
        <v>4.34</v>
      </c>
      <c r="H6752" s="586">
        <v>9.07</v>
      </c>
      <c r="I6752" s="587">
        <f t="shared" si="316"/>
        <v>1033381.38</v>
      </c>
      <c r="J6752" s="589">
        <f t="shared" si="317"/>
        <v>0</v>
      </c>
    </row>
    <row r="6753" spans="1:10">
      <c r="A6753" s="584">
        <v>2016</v>
      </c>
      <c r="B6753" s="585" t="s">
        <v>1131</v>
      </c>
      <c r="C6753" s="585" t="s">
        <v>31</v>
      </c>
      <c r="D6753" s="586">
        <v>20848</v>
      </c>
      <c r="E6753" s="587">
        <v>25.07</v>
      </c>
      <c r="F6753" s="587">
        <f t="shared" si="315"/>
        <v>522659.36</v>
      </c>
      <c r="G6753" s="588">
        <v>4.2300000000000004</v>
      </c>
      <c r="H6753" s="586">
        <v>9.0500000000000007</v>
      </c>
      <c r="I6753" s="587">
        <f t="shared" si="316"/>
        <v>188674.40000000002</v>
      </c>
      <c r="J6753" s="589">
        <f t="shared" si="317"/>
        <v>0</v>
      </c>
    </row>
    <row r="6754" spans="1:10">
      <c r="A6754" s="584">
        <v>2016</v>
      </c>
      <c r="B6754" s="585" t="s">
        <v>1131</v>
      </c>
      <c r="C6754" s="585" t="s">
        <v>31</v>
      </c>
      <c r="D6754" s="586">
        <v>10165</v>
      </c>
      <c r="E6754" s="587">
        <v>25.132000000000001</v>
      </c>
      <c r="F6754" s="587">
        <f t="shared" si="315"/>
        <v>255466.78000000003</v>
      </c>
      <c r="G6754" s="588">
        <v>4.57</v>
      </c>
      <c r="H6754" s="586">
        <v>9.19</v>
      </c>
      <c r="I6754" s="587">
        <f t="shared" si="316"/>
        <v>93416.349999999991</v>
      </c>
      <c r="J6754" s="589">
        <f t="shared" si="317"/>
        <v>0</v>
      </c>
    </row>
    <row r="6755" spans="1:10">
      <c r="A6755" s="584">
        <v>2016</v>
      </c>
      <c r="B6755" s="585" t="s">
        <v>1131</v>
      </c>
      <c r="C6755" s="585" t="s">
        <v>31</v>
      </c>
      <c r="D6755" s="586">
        <v>9237</v>
      </c>
      <c r="E6755" s="587">
        <v>26.341999999999999</v>
      </c>
      <c r="F6755" s="587">
        <f t="shared" si="315"/>
        <v>243321.05399999997</v>
      </c>
      <c r="G6755" s="588">
        <v>2.77</v>
      </c>
      <c r="H6755" s="586">
        <v>7.36</v>
      </c>
      <c r="I6755" s="587">
        <f t="shared" si="316"/>
        <v>67984.320000000007</v>
      </c>
      <c r="J6755" s="589">
        <f t="shared" si="317"/>
        <v>0</v>
      </c>
    </row>
    <row r="6756" spans="1:10">
      <c r="A6756" s="584">
        <v>2016</v>
      </c>
      <c r="B6756" s="585" t="s">
        <v>1131</v>
      </c>
      <c r="C6756" s="585" t="s">
        <v>31</v>
      </c>
      <c r="D6756" s="586">
        <v>18191</v>
      </c>
      <c r="E6756" s="587">
        <v>26.18</v>
      </c>
      <c r="F6756" s="587">
        <f t="shared" si="315"/>
        <v>476240.38</v>
      </c>
      <c r="G6756" s="588">
        <v>2.59</v>
      </c>
      <c r="H6756" s="586">
        <v>7.98</v>
      </c>
      <c r="I6756" s="587">
        <f t="shared" si="316"/>
        <v>145164.18000000002</v>
      </c>
      <c r="J6756" s="589">
        <f t="shared" si="317"/>
        <v>0</v>
      </c>
    </row>
    <row r="6757" spans="1:10">
      <c r="A6757" s="584">
        <v>2016</v>
      </c>
      <c r="B6757" s="585" t="s">
        <v>1133</v>
      </c>
      <c r="C6757" s="585" t="s">
        <v>31</v>
      </c>
      <c r="D6757" s="586">
        <v>10085</v>
      </c>
      <c r="E6757" s="587">
        <v>14</v>
      </c>
      <c r="F6757" s="587">
        <f t="shared" si="315"/>
        <v>141190</v>
      </c>
      <c r="G6757" s="588">
        <v>0.15</v>
      </c>
      <c r="H6757" s="586">
        <v>8.6</v>
      </c>
      <c r="I6757" s="587">
        <f t="shared" si="316"/>
        <v>86731</v>
      </c>
      <c r="J6757" s="589">
        <f t="shared" si="317"/>
        <v>1</v>
      </c>
    </row>
    <row r="6758" spans="1:10">
      <c r="A6758" s="584">
        <v>2016</v>
      </c>
      <c r="B6758" s="585" t="s">
        <v>1129</v>
      </c>
      <c r="C6758" s="585" t="s">
        <v>31</v>
      </c>
      <c r="D6758" s="586">
        <v>5683</v>
      </c>
      <c r="E6758" s="587">
        <v>14</v>
      </c>
      <c r="F6758" s="587">
        <f t="shared" si="315"/>
        <v>79562</v>
      </c>
      <c r="G6758" s="588">
        <v>0.15</v>
      </c>
      <c r="H6758" s="586">
        <v>8.6</v>
      </c>
      <c r="I6758" s="587">
        <f t="shared" si="316"/>
        <v>48873.799999999996</v>
      </c>
      <c r="J6758" s="589">
        <f t="shared" si="317"/>
        <v>0</v>
      </c>
    </row>
    <row r="6759" spans="1:10">
      <c r="A6759" s="584">
        <v>2016</v>
      </c>
      <c r="B6759" s="585" t="s">
        <v>1133</v>
      </c>
      <c r="C6759" s="585" t="s">
        <v>31</v>
      </c>
      <c r="D6759" s="586">
        <v>464832</v>
      </c>
      <c r="E6759" s="587">
        <v>13.314</v>
      </c>
      <c r="F6759" s="587">
        <f t="shared" si="315"/>
        <v>6188773.2479999997</v>
      </c>
      <c r="G6759" s="588">
        <v>0.92</v>
      </c>
      <c r="H6759" s="586">
        <v>10.3</v>
      </c>
      <c r="I6759" s="587">
        <f t="shared" si="316"/>
        <v>4787769.6000000006</v>
      </c>
      <c r="J6759" s="589">
        <f t="shared" si="317"/>
        <v>1</v>
      </c>
    </row>
    <row r="6760" spans="1:10">
      <c r="A6760" s="584">
        <v>2016</v>
      </c>
      <c r="B6760" s="585" t="s">
        <v>1131</v>
      </c>
      <c r="C6760" s="585" t="s">
        <v>31</v>
      </c>
      <c r="D6760" s="586">
        <v>76268</v>
      </c>
      <c r="E6760" s="587">
        <v>23.047999999999998</v>
      </c>
      <c r="F6760" s="587">
        <f t="shared" si="315"/>
        <v>1757824.8639999998</v>
      </c>
      <c r="G6760" s="588">
        <v>0.96</v>
      </c>
      <c r="H6760" s="586">
        <v>14</v>
      </c>
      <c r="I6760" s="587">
        <f t="shared" si="316"/>
        <v>1067752</v>
      </c>
      <c r="J6760" s="589">
        <f t="shared" si="317"/>
        <v>0</v>
      </c>
    </row>
    <row r="6761" spans="1:10">
      <c r="A6761" s="584">
        <v>2016</v>
      </c>
      <c r="B6761" s="585" t="s">
        <v>1131</v>
      </c>
      <c r="C6761" s="585" t="s">
        <v>31</v>
      </c>
      <c r="D6761" s="586">
        <v>48521</v>
      </c>
      <c r="E6761" s="587">
        <v>22.408999999999999</v>
      </c>
      <c r="F6761" s="587">
        <f t="shared" si="315"/>
        <v>1087307.0889999999</v>
      </c>
      <c r="G6761" s="588">
        <v>0.52</v>
      </c>
      <c r="H6761" s="586">
        <v>12.9</v>
      </c>
      <c r="I6761" s="587">
        <f t="shared" si="316"/>
        <v>625920.9</v>
      </c>
      <c r="J6761" s="589">
        <f t="shared" si="317"/>
        <v>0</v>
      </c>
    </row>
    <row r="6762" spans="1:10">
      <c r="A6762" s="584">
        <v>2016</v>
      </c>
      <c r="B6762" s="585" t="s">
        <v>1131</v>
      </c>
      <c r="C6762" s="585" t="s">
        <v>31</v>
      </c>
      <c r="D6762" s="586">
        <v>61107</v>
      </c>
      <c r="E6762" s="587">
        <v>22.699000000000002</v>
      </c>
      <c r="F6762" s="587">
        <f t="shared" si="315"/>
        <v>1387067.7930000001</v>
      </c>
      <c r="G6762" s="588">
        <v>0.44</v>
      </c>
      <c r="H6762" s="586">
        <v>7.8</v>
      </c>
      <c r="I6762" s="587">
        <f t="shared" si="316"/>
        <v>476634.6</v>
      </c>
      <c r="J6762" s="589">
        <f t="shared" si="317"/>
        <v>0</v>
      </c>
    </row>
    <row r="6763" spans="1:10">
      <c r="A6763" s="584">
        <v>2016</v>
      </c>
      <c r="B6763" s="585" t="s">
        <v>1131</v>
      </c>
      <c r="C6763" s="585" t="s">
        <v>31</v>
      </c>
      <c r="D6763" s="586">
        <v>48326</v>
      </c>
      <c r="E6763" s="587">
        <v>22.433</v>
      </c>
      <c r="F6763" s="587">
        <f t="shared" si="315"/>
        <v>1084097.1580000001</v>
      </c>
      <c r="G6763" s="588">
        <v>0.54</v>
      </c>
      <c r="H6763" s="586">
        <v>12.5</v>
      </c>
      <c r="I6763" s="587">
        <f t="shared" si="316"/>
        <v>604075</v>
      </c>
      <c r="J6763" s="589">
        <f t="shared" si="317"/>
        <v>0</v>
      </c>
    </row>
    <row r="6764" spans="1:10">
      <c r="A6764" s="584">
        <v>2016</v>
      </c>
      <c r="B6764" s="585" t="s">
        <v>1131</v>
      </c>
      <c r="C6764" s="585" t="s">
        <v>31</v>
      </c>
      <c r="D6764" s="586">
        <v>154351</v>
      </c>
      <c r="E6764" s="587">
        <v>20.242999999999999</v>
      </c>
      <c r="F6764" s="587">
        <f t="shared" si="315"/>
        <v>3124527.2929999996</v>
      </c>
      <c r="G6764" s="588">
        <v>0.44</v>
      </c>
      <c r="H6764" s="586">
        <v>16.3</v>
      </c>
      <c r="I6764" s="587">
        <f t="shared" si="316"/>
        <v>2515921.3000000003</v>
      </c>
      <c r="J6764" s="589">
        <f t="shared" si="317"/>
        <v>0</v>
      </c>
    </row>
    <row r="6765" spans="1:10">
      <c r="A6765" s="584">
        <v>2016</v>
      </c>
      <c r="B6765" s="585" t="s">
        <v>1127</v>
      </c>
      <c r="C6765" s="585" t="s">
        <v>31</v>
      </c>
      <c r="D6765" s="586">
        <v>86937</v>
      </c>
      <c r="E6765" s="587">
        <v>19.606000000000002</v>
      </c>
      <c r="F6765" s="587">
        <f t="shared" si="315"/>
        <v>1704486.8220000002</v>
      </c>
      <c r="G6765" s="588">
        <v>1.1000000000000001</v>
      </c>
      <c r="H6765" s="586">
        <v>12</v>
      </c>
      <c r="I6765" s="587">
        <f t="shared" si="316"/>
        <v>1043244</v>
      </c>
      <c r="J6765" s="589">
        <f t="shared" si="317"/>
        <v>0</v>
      </c>
    </row>
    <row r="6766" spans="1:10">
      <c r="A6766" s="584">
        <v>2016</v>
      </c>
      <c r="B6766" s="585" t="s">
        <v>1131</v>
      </c>
      <c r="C6766" s="585" t="s">
        <v>31</v>
      </c>
      <c r="D6766" s="586">
        <v>28793</v>
      </c>
      <c r="E6766" s="587">
        <v>23.05</v>
      </c>
      <c r="F6766" s="587">
        <f t="shared" si="315"/>
        <v>663678.65</v>
      </c>
      <c r="G6766" s="588">
        <v>2.95</v>
      </c>
      <c r="H6766" s="586">
        <v>8.1999999999999993</v>
      </c>
      <c r="I6766" s="587">
        <f t="shared" si="316"/>
        <v>236102.59999999998</v>
      </c>
      <c r="J6766" s="589">
        <f t="shared" si="317"/>
        <v>0</v>
      </c>
    </row>
    <row r="6767" spans="1:10">
      <c r="A6767" s="584">
        <v>2016</v>
      </c>
      <c r="B6767" s="585" t="s">
        <v>1131</v>
      </c>
      <c r="C6767" s="585" t="s">
        <v>31</v>
      </c>
      <c r="D6767" s="586">
        <v>38346</v>
      </c>
      <c r="E6767" s="587">
        <v>22.17</v>
      </c>
      <c r="F6767" s="587">
        <f t="shared" si="315"/>
        <v>850130.82000000007</v>
      </c>
      <c r="G6767" s="588">
        <v>3.17</v>
      </c>
      <c r="H6767" s="586">
        <v>9.1</v>
      </c>
      <c r="I6767" s="587">
        <f t="shared" si="316"/>
        <v>348948.6</v>
      </c>
      <c r="J6767" s="589">
        <f t="shared" si="317"/>
        <v>0</v>
      </c>
    </row>
    <row r="6768" spans="1:10">
      <c r="A6768" s="584">
        <v>2016</v>
      </c>
      <c r="B6768" s="585" t="s">
        <v>1131</v>
      </c>
      <c r="C6768" s="585" t="s">
        <v>31</v>
      </c>
      <c r="D6768" s="586">
        <v>23333</v>
      </c>
      <c r="E6768" s="587">
        <v>21.9</v>
      </c>
      <c r="F6768" s="587">
        <f t="shared" si="315"/>
        <v>510992.69999999995</v>
      </c>
      <c r="G6768" s="588">
        <v>3.36</v>
      </c>
      <c r="H6768" s="586">
        <v>7.7</v>
      </c>
      <c r="I6768" s="587">
        <f t="shared" si="316"/>
        <v>179664.1</v>
      </c>
      <c r="J6768" s="589">
        <f t="shared" si="317"/>
        <v>0</v>
      </c>
    </row>
    <row r="6769" spans="1:10">
      <c r="A6769" s="584">
        <v>2016</v>
      </c>
      <c r="B6769" s="585" t="s">
        <v>1127</v>
      </c>
      <c r="C6769" s="585" t="s">
        <v>31</v>
      </c>
      <c r="D6769" s="586">
        <v>33077</v>
      </c>
      <c r="E6769" s="587">
        <v>17.63</v>
      </c>
      <c r="F6769" s="587">
        <f t="shared" si="315"/>
        <v>583147.51</v>
      </c>
      <c r="G6769" s="588">
        <v>0.19</v>
      </c>
      <c r="H6769" s="586">
        <v>4.4000000000000004</v>
      </c>
      <c r="I6769" s="587">
        <f t="shared" si="316"/>
        <v>145538.80000000002</v>
      </c>
      <c r="J6769" s="589">
        <f t="shared" si="317"/>
        <v>0</v>
      </c>
    </row>
    <row r="6770" spans="1:10">
      <c r="A6770" s="584">
        <v>2016</v>
      </c>
      <c r="B6770" s="585" t="s">
        <v>1127</v>
      </c>
      <c r="C6770" s="585" t="s">
        <v>31</v>
      </c>
      <c r="D6770" s="586">
        <v>64754</v>
      </c>
      <c r="E6770" s="587">
        <v>16.670000000000002</v>
      </c>
      <c r="F6770" s="587">
        <f t="shared" si="315"/>
        <v>1079449.1800000002</v>
      </c>
      <c r="G6770" s="588">
        <v>0.31</v>
      </c>
      <c r="H6770" s="586">
        <v>6.1</v>
      </c>
      <c r="I6770" s="587">
        <f t="shared" si="316"/>
        <v>394999.39999999997</v>
      </c>
      <c r="J6770" s="589">
        <f t="shared" si="317"/>
        <v>0</v>
      </c>
    </row>
    <row r="6771" spans="1:10">
      <c r="A6771" s="584">
        <v>2016</v>
      </c>
      <c r="B6771" s="585" t="s">
        <v>1127</v>
      </c>
      <c r="C6771" s="585" t="s">
        <v>31</v>
      </c>
      <c r="D6771" s="586">
        <v>81781</v>
      </c>
      <c r="E6771" s="587">
        <v>16.75</v>
      </c>
      <c r="F6771" s="587">
        <f t="shared" si="315"/>
        <v>1369831.75</v>
      </c>
      <c r="G6771" s="588">
        <v>0.28999999999999998</v>
      </c>
      <c r="H6771" s="586">
        <v>6</v>
      </c>
      <c r="I6771" s="587">
        <f t="shared" si="316"/>
        <v>490686</v>
      </c>
      <c r="J6771" s="589">
        <f t="shared" si="317"/>
        <v>0</v>
      </c>
    </row>
    <row r="6772" spans="1:10">
      <c r="A6772" s="584">
        <v>2016</v>
      </c>
      <c r="B6772" s="585" t="s">
        <v>1127</v>
      </c>
      <c r="C6772" s="585" t="s">
        <v>31</v>
      </c>
      <c r="D6772" s="586">
        <v>114675</v>
      </c>
      <c r="E6772" s="587">
        <v>17.989999999999998</v>
      </c>
      <c r="F6772" s="587">
        <f t="shared" si="315"/>
        <v>2063003.2499999998</v>
      </c>
      <c r="G6772" s="588">
        <v>0.25</v>
      </c>
      <c r="H6772" s="586">
        <v>5</v>
      </c>
      <c r="I6772" s="587">
        <f t="shared" si="316"/>
        <v>573375</v>
      </c>
      <c r="J6772" s="589">
        <f t="shared" si="317"/>
        <v>0</v>
      </c>
    </row>
    <row r="6773" spans="1:10">
      <c r="A6773" s="584">
        <v>2016</v>
      </c>
      <c r="B6773" s="585" t="s">
        <v>1133</v>
      </c>
      <c r="C6773" s="585" t="s">
        <v>31</v>
      </c>
      <c r="D6773" s="586">
        <v>476902</v>
      </c>
      <c r="E6773" s="587">
        <v>12.55</v>
      </c>
      <c r="F6773" s="587">
        <f t="shared" si="315"/>
        <v>5985120.1000000006</v>
      </c>
      <c r="G6773" s="588">
        <v>1.1000000000000001</v>
      </c>
      <c r="H6773" s="586">
        <v>19.8</v>
      </c>
      <c r="I6773" s="587">
        <f t="shared" si="316"/>
        <v>9442659.5999999996</v>
      </c>
      <c r="J6773" s="589">
        <f t="shared" si="317"/>
        <v>1</v>
      </c>
    </row>
    <row r="6774" spans="1:10">
      <c r="A6774" s="584">
        <v>2016</v>
      </c>
      <c r="B6774" s="585" t="s">
        <v>1127</v>
      </c>
      <c r="C6774" s="585" t="s">
        <v>31</v>
      </c>
      <c r="D6774" s="586">
        <v>48453</v>
      </c>
      <c r="E6774" s="587">
        <v>17.946000000000002</v>
      </c>
      <c r="F6774" s="587">
        <f t="shared" si="315"/>
        <v>869537.53800000006</v>
      </c>
      <c r="G6774" s="588">
        <v>0.26</v>
      </c>
      <c r="H6774" s="586">
        <v>4.8</v>
      </c>
      <c r="I6774" s="587">
        <f t="shared" si="316"/>
        <v>232574.4</v>
      </c>
      <c r="J6774" s="589">
        <f t="shared" si="317"/>
        <v>0</v>
      </c>
    </row>
    <row r="6775" spans="1:10">
      <c r="A6775" s="584">
        <v>2016</v>
      </c>
      <c r="B6775" s="585" t="s">
        <v>1127</v>
      </c>
      <c r="C6775" s="585" t="s">
        <v>31</v>
      </c>
      <c r="D6775" s="586">
        <v>98293</v>
      </c>
      <c r="E6775" s="587">
        <v>17.853000000000002</v>
      </c>
      <c r="F6775" s="587">
        <f t="shared" si="315"/>
        <v>1754824.9290000002</v>
      </c>
      <c r="G6775" s="588">
        <v>0.28000000000000003</v>
      </c>
      <c r="H6775" s="586">
        <v>4.7</v>
      </c>
      <c r="I6775" s="587">
        <f t="shared" si="316"/>
        <v>461977.10000000003</v>
      </c>
      <c r="J6775" s="589">
        <f t="shared" si="317"/>
        <v>0</v>
      </c>
    </row>
    <row r="6776" spans="1:10">
      <c r="A6776" s="584">
        <v>2016</v>
      </c>
      <c r="B6776" s="585" t="s">
        <v>1127</v>
      </c>
      <c r="C6776" s="585" t="s">
        <v>31</v>
      </c>
      <c r="D6776" s="586">
        <v>16368</v>
      </c>
      <c r="E6776" s="587">
        <v>18.065999999999999</v>
      </c>
      <c r="F6776" s="587">
        <f t="shared" si="315"/>
        <v>295704.288</v>
      </c>
      <c r="G6776" s="588">
        <v>0.25</v>
      </c>
      <c r="H6776" s="586">
        <v>4.7</v>
      </c>
      <c r="I6776" s="587">
        <f t="shared" si="316"/>
        <v>76929.600000000006</v>
      </c>
      <c r="J6776" s="589">
        <f t="shared" si="317"/>
        <v>0</v>
      </c>
    </row>
    <row r="6777" spans="1:10">
      <c r="A6777" s="584">
        <v>2016</v>
      </c>
      <c r="B6777" s="585" t="s">
        <v>1127</v>
      </c>
      <c r="C6777" s="585" t="s">
        <v>31</v>
      </c>
      <c r="D6777" s="586">
        <v>16241</v>
      </c>
      <c r="E6777" s="587">
        <v>17.616</v>
      </c>
      <c r="F6777" s="587">
        <f t="shared" si="315"/>
        <v>286101.45600000001</v>
      </c>
      <c r="G6777" s="588">
        <v>0.2</v>
      </c>
      <c r="H6777" s="586">
        <v>5.0999999999999996</v>
      </c>
      <c r="I6777" s="587">
        <f t="shared" si="316"/>
        <v>82829.099999999991</v>
      </c>
      <c r="J6777" s="589">
        <f t="shared" si="317"/>
        <v>0</v>
      </c>
    </row>
    <row r="6778" spans="1:10">
      <c r="A6778" s="584">
        <v>2016</v>
      </c>
      <c r="B6778" s="585" t="s">
        <v>1131</v>
      </c>
      <c r="C6778" s="585" t="s">
        <v>31</v>
      </c>
      <c r="D6778" s="586">
        <v>95754</v>
      </c>
      <c r="E6778" s="587">
        <v>22.7</v>
      </c>
      <c r="F6778" s="587">
        <f t="shared" si="315"/>
        <v>2173615.7999999998</v>
      </c>
      <c r="G6778" s="588">
        <v>3.68</v>
      </c>
      <c r="H6778" s="586">
        <v>9.5</v>
      </c>
      <c r="I6778" s="587">
        <f t="shared" si="316"/>
        <v>909663</v>
      </c>
      <c r="J6778" s="589">
        <f t="shared" si="317"/>
        <v>0</v>
      </c>
    </row>
    <row r="6779" spans="1:10">
      <c r="A6779" s="584">
        <v>2016</v>
      </c>
      <c r="B6779" s="585" t="s">
        <v>1131</v>
      </c>
      <c r="C6779" s="585" t="s">
        <v>31</v>
      </c>
      <c r="D6779" s="586">
        <v>49107</v>
      </c>
      <c r="E6779" s="587">
        <v>23.3</v>
      </c>
      <c r="F6779" s="587">
        <f t="shared" si="315"/>
        <v>1144193.1000000001</v>
      </c>
      <c r="G6779" s="588">
        <v>3.53</v>
      </c>
      <c r="H6779" s="586">
        <v>8</v>
      </c>
      <c r="I6779" s="587">
        <f t="shared" si="316"/>
        <v>392856</v>
      </c>
      <c r="J6779" s="589">
        <f t="shared" si="317"/>
        <v>0</v>
      </c>
    </row>
    <row r="6780" spans="1:10">
      <c r="A6780" s="584">
        <v>2016</v>
      </c>
      <c r="B6780" s="585" t="s">
        <v>1127</v>
      </c>
      <c r="C6780" s="585" t="s">
        <v>31</v>
      </c>
      <c r="D6780" s="586">
        <v>102565</v>
      </c>
      <c r="E6780" s="587">
        <v>17.739999999999998</v>
      </c>
      <c r="F6780" s="587">
        <f t="shared" si="315"/>
        <v>1819503.0999999999</v>
      </c>
      <c r="G6780" s="588">
        <v>0.22</v>
      </c>
      <c r="H6780" s="586">
        <v>5.2</v>
      </c>
      <c r="I6780" s="587">
        <f t="shared" si="316"/>
        <v>533338</v>
      </c>
      <c r="J6780" s="589">
        <f t="shared" si="317"/>
        <v>0</v>
      </c>
    </row>
    <row r="6781" spans="1:10">
      <c r="A6781" s="584">
        <v>2016</v>
      </c>
      <c r="B6781" s="585" t="s">
        <v>1127</v>
      </c>
      <c r="C6781" s="585" t="s">
        <v>31</v>
      </c>
      <c r="D6781" s="586">
        <v>95116</v>
      </c>
      <c r="E6781" s="587">
        <v>17.989000000000001</v>
      </c>
      <c r="F6781" s="587">
        <f t="shared" si="315"/>
        <v>1711041.7240000002</v>
      </c>
      <c r="G6781" s="588">
        <v>0.56000000000000005</v>
      </c>
      <c r="H6781" s="586">
        <v>4.5999999999999996</v>
      </c>
      <c r="I6781" s="587">
        <f t="shared" si="316"/>
        <v>437533.6</v>
      </c>
      <c r="J6781" s="589">
        <f t="shared" si="317"/>
        <v>0</v>
      </c>
    </row>
    <row r="6782" spans="1:10">
      <c r="A6782" s="584">
        <v>2016</v>
      </c>
      <c r="B6782" s="585" t="s">
        <v>1127</v>
      </c>
      <c r="C6782" s="585" t="s">
        <v>31</v>
      </c>
      <c r="D6782" s="586">
        <v>148316</v>
      </c>
      <c r="E6782" s="587">
        <v>16.718</v>
      </c>
      <c r="F6782" s="587">
        <f t="shared" si="315"/>
        <v>2479546.8879999998</v>
      </c>
      <c r="G6782" s="588">
        <v>0.28000000000000003</v>
      </c>
      <c r="H6782" s="586">
        <v>4.9000000000000004</v>
      </c>
      <c r="I6782" s="587">
        <f t="shared" si="316"/>
        <v>726748.4</v>
      </c>
      <c r="J6782" s="589">
        <f t="shared" si="317"/>
        <v>0</v>
      </c>
    </row>
    <row r="6783" spans="1:10">
      <c r="A6783" s="584">
        <v>2016</v>
      </c>
      <c r="B6783" s="585" t="s">
        <v>1131</v>
      </c>
      <c r="C6783" s="585" t="s">
        <v>31</v>
      </c>
      <c r="D6783" s="586">
        <v>39607</v>
      </c>
      <c r="E6783" s="587">
        <v>23.04</v>
      </c>
      <c r="F6783" s="587">
        <f t="shared" si="315"/>
        <v>912545.27999999991</v>
      </c>
      <c r="G6783" s="588">
        <v>2.94</v>
      </c>
      <c r="H6783" s="586">
        <v>8.3000000000000007</v>
      </c>
      <c r="I6783" s="587">
        <f t="shared" si="316"/>
        <v>328738.10000000003</v>
      </c>
      <c r="J6783" s="589">
        <f t="shared" si="317"/>
        <v>0</v>
      </c>
    </row>
    <row r="6784" spans="1:10">
      <c r="A6784" s="584">
        <v>2016</v>
      </c>
      <c r="B6784" s="585" t="s">
        <v>1131</v>
      </c>
      <c r="C6784" s="585" t="s">
        <v>31</v>
      </c>
      <c r="D6784" s="586">
        <v>35947</v>
      </c>
      <c r="E6784" s="587">
        <v>22.84</v>
      </c>
      <c r="F6784" s="587">
        <f t="shared" si="315"/>
        <v>821029.48</v>
      </c>
      <c r="G6784" s="588">
        <v>2.62</v>
      </c>
      <c r="H6784" s="586">
        <v>8.3000000000000007</v>
      </c>
      <c r="I6784" s="587">
        <f t="shared" si="316"/>
        <v>298360.10000000003</v>
      </c>
      <c r="J6784" s="589">
        <f t="shared" si="317"/>
        <v>0</v>
      </c>
    </row>
    <row r="6785" spans="1:10">
      <c r="A6785" s="584">
        <v>2016</v>
      </c>
      <c r="B6785" s="585" t="s">
        <v>1131</v>
      </c>
      <c r="C6785" s="585" t="s">
        <v>31</v>
      </c>
      <c r="D6785" s="586">
        <v>41246</v>
      </c>
      <c r="E6785" s="587">
        <v>23.66</v>
      </c>
      <c r="F6785" s="587">
        <f t="shared" si="315"/>
        <v>975880.36</v>
      </c>
      <c r="G6785" s="588">
        <v>2.89</v>
      </c>
      <c r="H6785" s="586">
        <v>8.1</v>
      </c>
      <c r="I6785" s="587">
        <f t="shared" si="316"/>
        <v>334092.59999999998</v>
      </c>
      <c r="J6785" s="589">
        <f t="shared" si="317"/>
        <v>0</v>
      </c>
    </row>
    <row r="6786" spans="1:10">
      <c r="A6786" s="584">
        <v>2016</v>
      </c>
      <c r="B6786" s="585" t="s">
        <v>1133</v>
      </c>
      <c r="C6786" s="585" t="s">
        <v>31</v>
      </c>
      <c r="D6786" s="586">
        <v>194361</v>
      </c>
      <c r="E6786" s="587">
        <v>13.704000000000001</v>
      </c>
      <c r="F6786" s="587">
        <f t="shared" si="315"/>
        <v>2663523.1440000003</v>
      </c>
      <c r="G6786" s="588">
        <v>0.96</v>
      </c>
      <c r="H6786" s="586">
        <v>15</v>
      </c>
      <c r="I6786" s="587">
        <f t="shared" si="316"/>
        <v>2915415</v>
      </c>
      <c r="J6786" s="589">
        <f t="shared" si="317"/>
        <v>1</v>
      </c>
    </row>
    <row r="6787" spans="1:10">
      <c r="A6787" s="584">
        <v>2016</v>
      </c>
      <c r="B6787" s="585" t="s">
        <v>1131</v>
      </c>
      <c r="C6787" s="585" t="s">
        <v>31</v>
      </c>
      <c r="D6787" s="586">
        <v>25848</v>
      </c>
      <c r="E6787" s="587">
        <v>24.71</v>
      </c>
      <c r="F6787" s="587">
        <f t="shared" ref="F6787:F6850" si="318">E6787*D6787</f>
        <v>638704.08000000007</v>
      </c>
      <c r="G6787" s="588">
        <v>0.88</v>
      </c>
      <c r="H6787" s="586">
        <v>10.9</v>
      </c>
      <c r="I6787" s="587">
        <f t="shared" ref="I6787:I6850" si="319">H6787*D6787</f>
        <v>281743.2</v>
      </c>
      <c r="J6787" s="589">
        <f t="shared" ref="J6787:J6850" si="320">IF(B6787="LIG",1,0)</f>
        <v>0</v>
      </c>
    </row>
    <row r="6788" spans="1:10">
      <c r="A6788" s="584">
        <v>2016</v>
      </c>
      <c r="B6788" s="585" t="s">
        <v>1131</v>
      </c>
      <c r="C6788" s="585" t="s">
        <v>31</v>
      </c>
      <c r="D6788" s="586">
        <v>13103</v>
      </c>
      <c r="E6788" s="587">
        <v>25.23</v>
      </c>
      <c r="F6788" s="587">
        <f t="shared" si="318"/>
        <v>330588.69</v>
      </c>
      <c r="G6788" s="588">
        <v>0.85</v>
      </c>
      <c r="H6788" s="586">
        <v>7.5</v>
      </c>
      <c r="I6788" s="587">
        <f t="shared" si="319"/>
        <v>98272.5</v>
      </c>
      <c r="J6788" s="589">
        <f t="shared" si="320"/>
        <v>0</v>
      </c>
    </row>
    <row r="6789" spans="1:10">
      <c r="A6789" s="584">
        <v>2016</v>
      </c>
      <c r="B6789" s="585" t="s">
        <v>1131</v>
      </c>
      <c r="C6789" s="585" t="s">
        <v>31</v>
      </c>
      <c r="D6789" s="586">
        <v>354</v>
      </c>
      <c r="E6789" s="587">
        <v>25</v>
      </c>
      <c r="F6789" s="587">
        <f t="shared" si="318"/>
        <v>8850</v>
      </c>
      <c r="G6789" s="588">
        <v>0.66</v>
      </c>
      <c r="H6789" s="586">
        <v>12.2</v>
      </c>
      <c r="I6789" s="587">
        <f t="shared" si="319"/>
        <v>4318.8</v>
      </c>
      <c r="J6789" s="589">
        <f t="shared" si="320"/>
        <v>0</v>
      </c>
    </row>
    <row r="6790" spans="1:10">
      <c r="A6790" s="584">
        <v>2016</v>
      </c>
      <c r="B6790" s="585" t="s">
        <v>1131</v>
      </c>
      <c r="C6790" s="585" t="s">
        <v>31</v>
      </c>
      <c r="D6790" s="586">
        <v>11811</v>
      </c>
      <c r="E6790" s="587">
        <v>25.08</v>
      </c>
      <c r="F6790" s="587">
        <f t="shared" si="318"/>
        <v>296219.88</v>
      </c>
      <c r="G6790" s="588">
        <v>0.98</v>
      </c>
      <c r="H6790" s="586">
        <v>8.6</v>
      </c>
      <c r="I6790" s="587">
        <f t="shared" si="319"/>
        <v>101574.59999999999</v>
      </c>
      <c r="J6790" s="589">
        <f t="shared" si="320"/>
        <v>0</v>
      </c>
    </row>
    <row r="6791" spans="1:10">
      <c r="A6791" s="584">
        <v>2016</v>
      </c>
      <c r="B6791" s="585" t="s">
        <v>1131</v>
      </c>
      <c r="C6791" s="585" t="s">
        <v>31</v>
      </c>
      <c r="D6791" s="586">
        <v>12804</v>
      </c>
      <c r="E6791" s="587">
        <v>25.18</v>
      </c>
      <c r="F6791" s="587">
        <f t="shared" si="318"/>
        <v>322404.71999999997</v>
      </c>
      <c r="G6791" s="588">
        <v>0.75</v>
      </c>
      <c r="H6791" s="586">
        <v>8.3000000000000007</v>
      </c>
      <c r="I6791" s="587">
        <f t="shared" si="319"/>
        <v>106273.20000000001</v>
      </c>
      <c r="J6791" s="589">
        <f t="shared" si="320"/>
        <v>0</v>
      </c>
    </row>
    <row r="6792" spans="1:10">
      <c r="A6792" s="584">
        <v>2016</v>
      </c>
      <c r="B6792" s="585" t="s">
        <v>1131</v>
      </c>
      <c r="C6792" s="585" t="s">
        <v>31</v>
      </c>
      <c r="D6792" s="586">
        <v>12984</v>
      </c>
      <c r="E6792" s="587">
        <v>24.81</v>
      </c>
      <c r="F6792" s="587">
        <f t="shared" si="318"/>
        <v>322133.03999999998</v>
      </c>
      <c r="G6792" s="588">
        <v>0.7</v>
      </c>
      <c r="H6792" s="586">
        <v>12.5</v>
      </c>
      <c r="I6792" s="587">
        <f t="shared" si="319"/>
        <v>162300</v>
      </c>
      <c r="J6792" s="589">
        <f t="shared" si="320"/>
        <v>0</v>
      </c>
    </row>
    <row r="6793" spans="1:10">
      <c r="A6793" s="584">
        <v>2016</v>
      </c>
      <c r="B6793" s="585" t="s">
        <v>1131</v>
      </c>
      <c r="C6793" s="585" t="s">
        <v>31</v>
      </c>
      <c r="D6793" s="586">
        <v>48255</v>
      </c>
      <c r="E6793" s="587">
        <v>23.902999999999999</v>
      </c>
      <c r="F6793" s="587">
        <f t="shared" si="318"/>
        <v>1153439.2649999999</v>
      </c>
      <c r="G6793" s="588">
        <v>0.65</v>
      </c>
      <c r="H6793" s="586">
        <v>11.3</v>
      </c>
      <c r="I6793" s="587">
        <f t="shared" si="319"/>
        <v>545281.5</v>
      </c>
      <c r="J6793" s="589">
        <f t="shared" si="320"/>
        <v>0</v>
      </c>
    </row>
    <row r="6794" spans="1:10">
      <c r="A6794" s="584">
        <v>2016</v>
      </c>
      <c r="B6794" s="585" t="s">
        <v>1131</v>
      </c>
      <c r="C6794" s="585" t="s">
        <v>31</v>
      </c>
      <c r="D6794" s="586">
        <v>11384</v>
      </c>
      <c r="E6794" s="587">
        <v>25.562000000000001</v>
      </c>
      <c r="F6794" s="587">
        <f t="shared" si="318"/>
        <v>290997.80800000002</v>
      </c>
      <c r="G6794" s="588">
        <v>0.79</v>
      </c>
      <c r="H6794" s="586">
        <v>7.6</v>
      </c>
      <c r="I6794" s="587">
        <f t="shared" si="319"/>
        <v>86518.399999999994</v>
      </c>
      <c r="J6794" s="589">
        <f t="shared" si="320"/>
        <v>0</v>
      </c>
    </row>
    <row r="6795" spans="1:10">
      <c r="A6795" s="584">
        <v>2016</v>
      </c>
      <c r="B6795" s="585" t="s">
        <v>1131</v>
      </c>
      <c r="C6795" s="585" t="s">
        <v>31</v>
      </c>
      <c r="D6795" s="586">
        <v>61109</v>
      </c>
      <c r="E6795" s="587">
        <v>23.946999999999999</v>
      </c>
      <c r="F6795" s="587">
        <f t="shared" si="318"/>
        <v>1463377.223</v>
      </c>
      <c r="G6795" s="588">
        <v>0.65</v>
      </c>
      <c r="H6795" s="586">
        <v>12.9</v>
      </c>
      <c r="I6795" s="587">
        <f t="shared" si="319"/>
        <v>788306.1</v>
      </c>
      <c r="J6795" s="589">
        <f t="shared" si="320"/>
        <v>0</v>
      </c>
    </row>
    <row r="6796" spans="1:10">
      <c r="A6796" s="584">
        <v>2016</v>
      </c>
      <c r="B6796" s="585" t="s">
        <v>1131</v>
      </c>
      <c r="C6796" s="585" t="s">
        <v>31</v>
      </c>
      <c r="D6796" s="586">
        <v>21527</v>
      </c>
      <c r="E6796" s="587">
        <v>25.42</v>
      </c>
      <c r="F6796" s="587">
        <f t="shared" si="318"/>
        <v>547216.34000000008</v>
      </c>
      <c r="G6796" s="588">
        <v>0.88</v>
      </c>
      <c r="H6796" s="586">
        <v>8.4</v>
      </c>
      <c r="I6796" s="587">
        <f t="shared" si="319"/>
        <v>180826.80000000002</v>
      </c>
      <c r="J6796" s="589">
        <f t="shared" si="320"/>
        <v>0</v>
      </c>
    </row>
    <row r="6797" spans="1:10">
      <c r="A6797" s="584">
        <v>2016</v>
      </c>
      <c r="B6797" s="585" t="s">
        <v>1131</v>
      </c>
      <c r="C6797" s="585" t="s">
        <v>31</v>
      </c>
      <c r="D6797" s="586">
        <v>35560</v>
      </c>
      <c r="E6797" s="587">
        <v>24.641999999999999</v>
      </c>
      <c r="F6797" s="587">
        <f t="shared" si="318"/>
        <v>876269.52</v>
      </c>
      <c r="G6797" s="588">
        <v>0.86</v>
      </c>
      <c r="H6797" s="586">
        <v>11.7</v>
      </c>
      <c r="I6797" s="587">
        <f t="shared" si="319"/>
        <v>416052</v>
      </c>
      <c r="J6797" s="589">
        <f t="shared" si="320"/>
        <v>0</v>
      </c>
    </row>
    <row r="6798" spans="1:10">
      <c r="A6798" s="584">
        <v>2016</v>
      </c>
      <c r="B6798" s="585" t="s">
        <v>1131</v>
      </c>
      <c r="C6798" s="585" t="s">
        <v>31</v>
      </c>
      <c r="D6798" s="586">
        <v>11665</v>
      </c>
      <c r="E6798" s="587">
        <v>25.462</v>
      </c>
      <c r="F6798" s="587">
        <f t="shared" si="318"/>
        <v>297014.23</v>
      </c>
      <c r="G6798" s="588">
        <v>0.78</v>
      </c>
      <c r="H6798" s="586">
        <v>9.6</v>
      </c>
      <c r="I6798" s="587">
        <f t="shared" si="319"/>
        <v>111984</v>
      </c>
      <c r="J6798" s="589">
        <f t="shared" si="320"/>
        <v>0</v>
      </c>
    </row>
    <row r="6799" spans="1:10">
      <c r="A6799" s="584">
        <v>2016</v>
      </c>
      <c r="B6799" s="585" t="s">
        <v>1131</v>
      </c>
      <c r="C6799" s="585" t="s">
        <v>31</v>
      </c>
      <c r="D6799" s="586">
        <v>12302</v>
      </c>
      <c r="E6799" s="587">
        <v>24.03</v>
      </c>
      <c r="F6799" s="587">
        <f t="shared" si="318"/>
        <v>295617.06</v>
      </c>
      <c r="G6799" s="588">
        <v>0.68</v>
      </c>
      <c r="H6799" s="586">
        <v>13.2</v>
      </c>
      <c r="I6799" s="587">
        <f t="shared" si="319"/>
        <v>162386.4</v>
      </c>
      <c r="J6799" s="589">
        <f t="shared" si="320"/>
        <v>0</v>
      </c>
    </row>
    <row r="6800" spans="1:10">
      <c r="A6800" s="584">
        <v>2016</v>
      </c>
      <c r="B6800" s="585" t="s">
        <v>1131</v>
      </c>
      <c r="C6800" s="585" t="s">
        <v>31</v>
      </c>
      <c r="D6800" s="586">
        <v>36376</v>
      </c>
      <c r="E6800" s="587">
        <v>22.963999999999999</v>
      </c>
      <c r="F6800" s="587">
        <f t="shared" si="318"/>
        <v>835338.46399999992</v>
      </c>
      <c r="G6800" s="588">
        <v>0.59</v>
      </c>
      <c r="H6800" s="586">
        <v>6.4</v>
      </c>
      <c r="I6800" s="587">
        <f t="shared" si="319"/>
        <v>232806.40000000002</v>
      </c>
      <c r="J6800" s="589">
        <f t="shared" si="320"/>
        <v>0</v>
      </c>
    </row>
    <row r="6801" spans="1:10">
      <c r="A6801" s="584">
        <v>2016</v>
      </c>
      <c r="B6801" s="585" t="s">
        <v>1127</v>
      </c>
      <c r="C6801" s="585" t="s">
        <v>31</v>
      </c>
      <c r="D6801" s="586">
        <v>17724</v>
      </c>
      <c r="E6801" s="587">
        <v>17.776</v>
      </c>
      <c r="F6801" s="587">
        <f t="shared" si="318"/>
        <v>315061.82400000002</v>
      </c>
      <c r="G6801" s="588">
        <v>0.33</v>
      </c>
      <c r="H6801" s="586">
        <v>5.3</v>
      </c>
      <c r="I6801" s="587">
        <f t="shared" si="319"/>
        <v>93937.2</v>
      </c>
      <c r="J6801" s="589">
        <f t="shared" si="320"/>
        <v>0</v>
      </c>
    </row>
    <row r="6802" spans="1:10">
      <c r="A6802" s="584">
        <v>2016</v>
      </c>
      <c r="B6802" s="585" t="s">
        <v>1127</v>
      </c>
      <c r="C6802" s="585" t="s">
        <v>31</v>
      </c>
      <c r="D6802" s="586">
        <v>17875</v>
      </c>
      <c r="E6802" s="587">
        <v>18.059999999999999</v>
      </c>
      <c r="F6802" s="587">
        <f t="shared" si="318"/>
        <v>322822.5</v>
      </c>
      <c r="G6802" s="588">
        <v>0.22</v>
      </c>
      <c r="H6802" s="586">
        <v>5</v>
      </c>
      <c r="I6802" s="587">
        <f t="shared" si="319"/>
        <v>89375</v>
      </c>
      <c r="J6802" s="589">
        <f t="shared" si="320"/>
        <v>0</v>
      </c>
    </row>
    <row r="6803" spans="1:10">
      <c r="A6803" s="584">
        <v>2016</v>
      </c>
      <c r="B6803" s="585" t="s">
        <v>1127</v>
      </c>
      <c r="C6803" s="585" t="s">
        <v>31</v>
      </c>
      <c r="D6803" s="586">
        <v>35444</v>
      </c>
      <c r="E6803" s="587">
        <v>17.372</v>
      </c>
      <c r="F6803" s="587">
        <f t="shared" si="318"/>
        <v>615733.16799999995</v>
      </c>
      <c r="G6803" s="588">
        <v>0.18</v>
      </c>
      <c r="H6803" s="586">
        <v>4.5</v>
      </c>
      <c r="I6803" s="587">
        <f t="shared" si="319"/>
        <v>159498</v>
      </c>
      <c r="J6803" s="589">
        <f t="shared" si="320"/>
        <v>0</v>
      </c>
    </row>
    <row r="6804" spans="1:10">
      <c r="A6804" s="584">
        <v>2016</v>
      </c>
      <c r="B6804" s="585" t="s">
        <v>1127</v>
      </c>
      <c r="C6804" s="585" t="s">
        <v>31</v>
      </c>
      <c r="D6804" s="586">
        <v>35505</v>
      </c>
      <c r="E6804" s="587">
        <v>17.309000000000001</v>
      </c>
      <c r="F6804" s="587">
        <f t="shared" si="318"/>
        <v>614556.04500000004</v>
      </c>
      <c r="G6804" s="588">
        <v>0.2</v>
      </c>
      <c r="H6804" s="586">
        <v>4.9000000000000004</v>
      </c>
      <c r="I6804" s="587">
        <f t="shared" si="319"/>
        <v>173974.5</v>
      </c>
      <c r="J6804" s="589">
        <f t="shared" si="320"/>
        <v>0</v>
      </c>
    </row>
    <row r="6805" spans="1:10">
      <c r="A6805" s="584">
        <v>2016</v>
      </c>
      <c r="B6805" s="585" t="s">
        <v>1127</v>
      </c>
      <c r="C6805" s="585" t="s">
        <v>31</v>
      </c>
      <c r="D6805" s="586">
        <v>35382</v>
      </c>
      <c r="E6805" s="587">
        <v>18.074999999999999</v>
      </c>
      <c r="F6805" s="587">
        <f t="shared" si="318"/>
        <v>639529.65</v>
      </c>
      <c r="G6805" s="588">
        <v>0.2</v>
      </c>
      <c r="H6805" s="586">
        <v>4.5</v>
      </c>
      <c r="I6805" s="587">
        <f t="shared" si="319"/>
        <v>159219</v>
      </c>
      <c r="J6805" s="589">
        <f t="shared" si="320"/>
        <v>0</v>
      </c>
    </row>
    <row r="6806" spans="1:10">
      <c r="A6806" s="584">
        <v>2016</v>
      </c>
      <c r="B6806" s="585" t="s">
        <v>1127</v>
      </c>
      <c r="C6806" s="585" t="s">
        <v>31</v>
      </c>
      <c r="D6806" s="586">
        <v>35374</v>
      </c>
      <c r="E6806" s="587">
        <v>17.434000000000001</v>
      </c>
      <c r="F6806" s="587">
        <f t="shared" si="318"/>
        <v>616710.31599999999</v>
      </c>
      <c r="G6806" s="588">
        <v>0.18</v>
      </c>
      <c r="H6806" s="586">
        <v>4.4000000000000004</v>
      </c>
      <c r="I6806" s="587">
        <f t="shared" si="319"/>
        <v>155645.6</v>
      </c>
      <c r="J6806" s="589">
        <f t="shared" si="320"/>
        <v>0</v>
      </c>
    </row>
    <row r="6807" spans="1:10">
      <c r="A6807" s="584">
        <v>2016</v>
      </c>
      <c r="B6807" s="585" t="s">
        <v>1127</v>
      </c>
      <c r="C6807" s="585" t="s">
        <v>31</v>
      </c>
      <c r="D6807" s="586">
        <v>35396</v>
      </c>
      <c r="E6807" s="587">
        <v>18.161000000000001</v>
      </c>
      <c r="F6807" s="587">
        <f t="shared" si="318"/>
        <v>642826.75600000005</v>
      </c>
      <c r="G6807" s="588">
        <v>0.28000000000000003</v>
      </c>
      <c r="H6807" s="586">
        <v>4.4000000000000004</v>
      </c>
      <c r="I6807" s="587">
        <f t="shared" si="319"/>
        <v>155742.40000000002</v>
      </c>
      <c r="J6807" s="589">
        <f t="shared" si="320"/>
        <v>0</v>
      </c>
    </row>
    <row r="6808" spans="1:10">
      <c r="A6808" s="584">
        <v>2016</v>
      </c>
      <c r="B6808" s="585" t="s">
        <v>1127</v>
      </c>
      <c r="C6808" s="585" t="s">
        <v>31</v>
      </c>
      <c r="D6808" s="586">
        <v>53037</v>
      </c>
      <c r="E6808" s="587">
        <v>17.661000000000001</v>
      </c>
      <c r="F6808" s="587">
        <f t="shared" si="318"/>
        <v>936686.45700000005</v>
      </c>
      <c r="G6808" s="588">
        <v>0.23</v>
      </c>
      <c r="H6808" s="586">
        <v>5.0999999999999996</v>
      </c>
      <c r="I6808" s="587">
        <f t="shared" si="319"/>
        <v>270488.69999999995</v>
      </c>
      <c r="J6808" s="589">
        <f t="shared" si="320"/>
        <v>0</v>
      </c>
    </row>
    <row r="6809" spans="1:10">
      <c r="A6809" s="584">
        <v>2016</v>
      </c>
      <c r="B6809" s="585" t="s">
        <v>1131</v>
      </c>
      <c r="C6809" s="585" t="s">
        <v>31</v>
      </c>
      <c r="D6809" s="586">
        <v>14689</v>
      </c>
      <c r="E6809" s="587">
        <v>26.105</v>
      </c>
      <c r="F6809" s="587">
        <f t="shared" si="318"/>
        <v>383456.34500000003</v>
      </c>
      <c r="G6809" s="588">
        <v>0.87</v>
      </c>
      <c r="H6809" s="586">
        <v>8.4</v>
      </c>
      <c r="I6809" s="587">
        <f t="shared" si="319"/>
        <v>123387.6</v>
      </c>
      <c r="J6809" s="589">
        <f t="shared" si="320"/>
        <v>0</v>
      </c>
    </row>
    <row r="6810" spans="1:10">
      <c r="A6810" s="584">
        <v>2016</v>
      </c>
      <c r="B6810" s="585" t="s">
        <v>1131</v>
      </c>
      <c r="C6810" s="585" t="s">
        <v>31</v>
      </c>
      <c r="D6810" s="586">
        <v>145156</v>
      </c>
      <c r="E6810" s="587">
        <v>18.600000000000001</v>
      </c>
      <c r="F6810" s="587">
        <f t="shared" si="318"/>
        <v>2699901.6</v>
      </c>
      <c r="G6810" s="588">
        <v>0.8</v>
      </c>
      <c r="H6810" s="586">
        <v>15.1</v>
      </c>
      <c r="I6810" s="587">
        <f t="shared" si="319"/>
        <v>2191855.6</v>
      </c>
      <c r="J6810" s="589">
        <f t="shared" si="320"/>
        <v>0</v>
      </c>
    </row>
    <row r="6811" spans="1:10">
      <c r="A6811" s="584">
        <v>2016</v>
      </c>
      <c r="B6811" s="585" t="s">
        <v>1133</v>
      </c>
      <c r="C6811" s="585" t="s">
        <v>31</v>
      </c>
      <c r="D6811" s="586">
        <v>368826</v>
      </c>
      <c r="E6811" s="587">
        <v>12.794</v>
      </c>
      <c r="F6811" s="587">
        <f t="shared" si="318"/>
        <v>4718759.8440000005</v>
      </c>
      <c r="G6811" s="588">
        <v>0.77</v>
      </c>
      <c r="H6811" s="586">
        <v>15.29</v>
      </c>
      <c r="I6811" s="587">
        <f t="shared" si="319"/>
        <v>5639349.54</v>
      </c>
      <c r="J6811" s="589">
        <f t="shared" si="320"/>
        <v>1</v>
      </c>
    </row>
    <row r="6812" spans="1:10">
      <c r="A6812" s="584">
        <v>2016</v>
      </c>
      <c r="B6812" s="585" t="s">
        <v>1127</v>
      </c>
      <c r="C6812" s="585" t="s">
        <v>31</v>
      </c>
      <c r="D6812" s="586">
        <v>55601</v>
      </c>
      <c r="E6812" s="587">
        <v>16.776</v>
      </c>
      <c r="F6812" s="587">
        <f t="shared" si="318"/>
        <v>932762.37599999993</v>
      </c>
      <c r="G6812" s="588">
        <v>0.3</v>
      </c>
      <c r="H6812" s="586">
        <v>6.2</v>
      </c>
      <c r="I6812" s="587">
        <f t="shared" si="319"/>
        <v>344726.2</v>
      </c>
      <c r="J6812" s="589">
        <f t="shared" si="320"/>
        <v>0</v>
      </c>
    </row>
    <row r="6813" spans="1:10">
      <c r="A6813" s="584">
        <v>2016</v>
      </c>
      <c r="B6813" s="585" t="s">
        <v>1127</v>
      </c>
      <c r="C6813" s="585" t="s">
        <v>31</v>
      </c>
      <c r="D6813" s="586">
        <v>13936</v>
      </c>
      <c r="E6813" s="587">
        <v>17.954000000000001</v>
      </c>
      <c r="F6813" s="587">
        <f t="shared" si="318"/>
        <v>250206.94400000002</v>
      </c>
      <c r="G6813" s="588">
        <v>0.28000000000000003</v>
      </c>
      <c r="H6813" s="586">
        <v>4.3</v>
      </c>
      <c r="I6813" s="587">
        <f t="shared" si="319"/>
        <v>59924.799999999996</v>
      </c>
      <c r="J6813" s="589">
        <f t="shared" si="320"/>
        <v>0</v>
      </c>
    </row>
    <row r="6814" spans="1:10">
      <c r="A6814" s="584">
        <v>2016</v>
      </c>
      <c r="B6814" s="585" t="s">
        <v>1127</v>
      </c>
      <c r="C6814" s="585" t="s">
        <v>31</v>
      </c>
      <c r="D6814" s="586">
        <v>55796</v>
      </c>
      <c r="E6814" s="587">
        <v>17.532</v>
      </c>
      <c r="F6814" s="587">
        <f t="shared" si="318"/>
        <v>978215.47199999995</v>
      </c>
      <c r="G6814" s="588">
        <v>0.2</v>
      </c>
      <c r="H6814" s="586">
        <v>4.4000000000000004</v>
      </c>
      <c r="I6814" s="587">
        <f t="shared" si="319"/>
        <v>245502.40000000002</v>
      </c>
      <c r="J6814" s="589">
        <f t="shared" si="320"/>
        <v>0</v>
      </c>
    </row>
    <row r="6815" spans="1:10">
      <c r="A6815" s="584">
        <v>2016</v>
      </c>
      <c r="B6815" s="585" t="s">
        <v>1127</v>
      </c>
      <c r="C6815" s="585" t="s">
        <v>31</v>
      </c>
      <c r="D6815" s="586">
        <v>83491</v>
      </c>
      <c r="E6815" s="587">
        <v>16.673999999999999</v>
      </c>
      <c r="F6815" s="587">
        <f t="shared" si="318"/>
        <v>1392128.9339999999</v>
      </c>
      <c r="G6815" s="588">
        <v>0.3</v>
      </c>
      <c r="H6815" s="586">
        <v>6.2</v>
      </c>
      <c r="I6815" s="587">
        <f t="shared" si="319"/>
        <v>517644.2</v>
      </c>
      <c r="J6815" s="589">
        <f t="shared" si="320"/>
        <v>0</v>
      </c>
    </row>
    <row r="6816" spans="1:10">
      <c r="A6816" s="584">
        <v>2016</v>
      </c>
      <c r="B6816" s="585" t="s">
        <v>1127</v>
      </c>
      <c r="C6816" s="585" t="s">
        <v>31</v>
      </c>
      <c r="D6816" s="586">
        <v>138715</v>
      </c>
      <c r="E6816" s="587">
        <v>17.878</v>
      </c>
      <c r="F6816" s="587">
        <f t="shared" si="318"/>
        <v>2479946.77</v>
      </c>
      <c r="G6816" s="588">
        <v>0.26</v>
      </c>
      <c r="H6816" s="586">
        <v>5</v>
      </c>
      <c r="I6816" s="587">
        <f t="shared" si="319"/>
        <v>693575</v>
      </c>
      <c r="J6816" s="589">
        <f t="shared" si="320"/>
        <v>0</v>
      </c>
    </row>
    <row r="6817" spans="1:10">
      <c r="A6817" s="584">
        <v>2016</v>
      </c>
      <c r="B6817" s="585" t="s">
        <v>1131</v>
      </c>
      <c r="C6817" s="585" t="s">
        <v>31</v>
      </c>
      <c r="D6817" s="586">
        <v>23569</v>
      </c>
      <c r="E6817" s="587">
        <v>23.786000000000001</v>
      </c>
      <c r="F6817" s="587">
        <f t="shared" si="318"/>
        <v>560612.23400000005</v>
      </c>
      <c r="G6817" s="588">
        <v>0.67</v>
      </c>
      <c r="H6817" s="586">
        <v>10.9</v>
      </c>
      <c r="I6817" s="587">
        <f t="shared" si="319"/>
        <v>256902.1</v>
      </c>
      <c r="J6817" s="589">
        <f t="shared" si="320"/>
        <v>0</v>
      </c>
    </row>
    <row r="6818" spans="1:10">
      <c r="A6818" s="584">
        <v>2016</v>
      </c>
      <c r="B6818" s="585" t="s">
        <v>1131</v>
      </c>
      <c r="C6818" s="585" t="s">
        <v>31</v>
      </c>
      <c r="D6818" s="586">
        <v>11882</v>
      </c>
      <c r="E6818" s="587">
        <v>24.655999999999999</v>
      </c>
      <c r="F6818" s="587">
        <f t="shared" si="318"/>
        <v>292962.592</v>
      </c>
      <c r="G6818" s="588">
        <v>0.89</v>
      </c>
      <c r="H6818" s="586">
        <v>11.1</v>
      </c>
      <c r="I6818" s="587">
        <f t="shared" si="319"/>
        <v>131890.19999999998</v>
      </c>
      <c r="J6818" s="589">
        <f t="shared" si="320"/>
        <v>0</v>
      </c>
    </row>
    <row r="6819" spans="1:10">
      <c r="A6819" s="584">
        <v>2016</v>
      </c>
      <c r="B6819" s="585" t="s">
        <v>1131</v>
      </c>
      <c r="C6819" s="585" t="s">
        <v>31</v>
      </c>
      <c r="D6819" s="586">
        <v>24554</v>
      </c>
      <c r="E6819" s="587">
        <v>25.878</v>
      </c>
      <c r="F6819" s="587">
        <f t="shared" si="318"/>
        <v>635408.41200000001</v>
      </c>
      <c r="G6819" s="588">
        <v>0.8</v>
      </c>
      <c r="H6819" s="586">
        <v>7.6</v>
      </c>
      <c r="I6819" s="587">
        <f t="shared" si="319"/>
        <v>186610.4</v>
      </c>
      <c r="J6819" s="589">
        <f t="shared" si="320"/>
        <v>0</v>
      </c>
    </row>
    <row r="6820" spans="1:10">
      <c r="A6820" s="584">
        <v>2016</v>
      </c>
      <c r="B6820" s="585" t="s">
        <v>1131</v>
      </c>
      <c r="C6820" s="585" t="s">
        <v>31</v>
      </c>
      <c r="D6820" s="586">
        <v>25499</v>
      </c>
      <c r="E6820" s="587">
        <v>24.577999999999999</v>
      </c>
      <c r="F6820" s="587">
        <f t="shared" si="318"/>
        <v>626714.42200000002</v>
      </c>
      <c r="G6820" s="588">
        <v>0.68</v>
      </c>
      <c r="H6820" s="586">
        <v>9.9</v>
      </c>
      <c r="I6820" s="587">
        <f t="shared" si="319"/>
        <v>252440.1</v>
      </c>
      <c r="J6820" s="589">
        <f t="shared" si="320"/>
        <v>0</v>
      </c>
    </row>
    <row r="6821" spans="1:10">
      <c r="A6821" s="584">
        <v>2016</v>
      </c>
      <c r="B6821" s="585" t="s">
        <v>1131</v>
      </c>
      <c r="C6821" s="585" t="s">
        <v>31</v>
      </c>
      <c r="D6821" s="586">
        <v>57154</v>
      </c>
      <c r="E6821" s="587">
        <v>26.117999999999999</v>
      </c>
      <c r="F6821" s="587">
        <f t="shared" si="318"/>
        <v>1492748.172</v>
      </c>
      <c r="G6821" s="588">
        <v>2.73</v>
      </c>
      <c r="H6821" s="586">
        <v>8.1999999999999993</v>
      </c>
      <c r="I6821" s="587">
        <f t="shared" si="319"/>
        <v>468662.8</v>
      </c>
      <c r="J6821" s="589">
        <f t="shared" si="320"/>
        <v>0</v>
      </c>
    </row>
    <row r="6822" spans="1:10">
      <c r="A6822" s="584">
        <v>2016</v>
      </c>
      <c r="B6822" s="585" t="s">
        <v>1131</v>
      </c>
      <c r="C6822" s="585" t="s">
        <v>31</v>
      </c>
      <c r="D6822" s="586">
        <v>69694</v>
      </c>
      <c r="E6822" s="587">
        <v>24.09</v>
      </c>
      <c r="F6822" s="587">
        <f t="shared" si="318"/>
        <v>1678928.46</v>
      </c>
      <c r="G6822" s="588">
        <v>0.77</v>
      </c>
      <c r="H6822" s="586">
        <v>12.2</v>
      </c>
      <c r="I6822" s="587">
        <f t="shared" si="319"/>
        <v>850266.79999999993</v>
      </c>
      <c r="J6822" s="589">
        <f t="shared" si="320"/>
        <v>0</v>
      </c>
    </row>
    <row r="6823" spans="1:10">
      <c r="A6823" s="584">
        <v>2016</v>
      </c>
      <c r="B6823" s="585" t="s">
        <v>1131</v>
      </c>
      <c r="C6823" s="585" t="s">
        <v>31</v>
      </c>
      <c r="D6823" s="586">
        <v>72876</v>
      </c>
      <c r="E6823" s="587">
        <v>23.867999999999999</v>
      </c>
      <c r="F6823" s="587">
        <f t="shared" si="318"/>
        <v>1739404.3679999998</v>
      </c>
      <c r="G6823" s="588">
        <v>0.67</v>
      </c>
      <c r="H6823" s="586">
        <v>13</v>
      </c>
      <c r="I6823" s="587">
        <f t="shared" si="319"/>
        <v>947388</v>
      </c>
      <c r="J6823" s="589">
        <f t="shared" si="320"/>
        <v>0</v>
      </c>
    </row>
    <row r="6824" spans="1:10">
      <c r="A6824" s="584">
        <v>2016</v>
      </c>
      <c r="B6824" s="585" t="s">
        <v>1131</v>
      </c>
      <c r="C6824" s="585" t="s">
        <v>31</v>
      </c>
      <c r="D6824" s="586">
        <v>71708</v>
      </c>
      <c r="E6824" s="587">
        <v>26.07</v>
      </c>
      <c r="F6824" s="587">
        <f t="shared" si="318"/>
        <v>1869427.56</v>
      </c>
      <c r="G6824" s="588">
        <v>2.7</v>
      </c>
      <c r="H6824" s="586">
        <v>7.9</v>
      </c>
      <c r="I6824" s="587">
        <f t="shared" si="319"/>
        <v>566493.20000000007</v>
      </c>
      <c r="J6824" s="589">
        <f t="shared" si="320"/>
        <v>0</v>
      </c>
    </row>
    <row r="6825" spans="1:10">
      <c r="A6825" s="584">
        <v>2016</v>
      </c>
      <c r="B6825" s="585" t="s">
        <v>1131</v>
      </c>
      <c r="C6825" s="585" t="s">
        <v>31</v>
      </c>
      <c r="D6825" s="586">
        <v>44238</v>
      </c>
      <c r="E6825" s="587">
        <v>24.096</v>
      </c>
      <c r="F6825" s="587">
        <f t="shared" si="318"/>
        <v>1065958.848</v>
      </c>
      <c r="G6825" s="588">
        <v>0.71</v>
      </c>
      <c r="H6825" s="586">
        <v>12.2</v>
      </c>
      <c r="I6825" s="587">
        <f t="shared" si="319"/>
        <v>539703.6</v>
      </c>
      <c r="J6825" s="589">
        <f t="shared" si="320"/>
        <v>0</v>
      </c>
    </row>
    <row r="6826" spans="1:10">
      <c r="A6826" s="584">
        <v>2016</v>
      </c>
      <c r="B6826" s="585" t="s">
        <v>1127</v>
      </c>
      <c r="C6826" s="585" t="s">
        <v>31</v>
      </c>
      <c r="D6826" s="586">
        <v>205798</v>
      </c>
      <c r="E6826" s="587">
        <v>19.242000000000001</v>
      </c>
      <c r="F6826" s="587">
        <f t="shared" si="318"/>
        <v>3959965.1160000004</v>
      </c>
      <c r="G6826" s="588">
        <v>0.48</v>
      </c>
      <c r="H6826" s="586">
        <v>9.8000000000000007</v>
      </c>
      <c r="I6826" s="587">
        <f t="shared" si="319"/>
        <v>2016820.4000000001</v>
      </c>
      <c r="J6826" s="589">
        <f t="shared" si="320"/>
        <v>0</v>
      </c>
    </row>
    <row r="6827" spans="1:10">
      <c r="A6827" s="584">
        <v>2016</v>
      </c>
      <c r="B6827" s="585" t="s">
        <v>1127</v>
      </c>
      <c r="C6827" s="585" t="s">
        <v>31</v>
      </c>
      <c r="D6827" s="586">
        <v>187836</v>
      </c>
      <c r="E6827" s="587">
        <v>18.068000000000001</v>
      </c>
      <c r="F6827" s="587">
        <f t="shared" si="318"/>
        <v>3393820.8480000002</v>
      </c>
      <c r="G6827" s="588">
        <v>0.55000000000000004</v>
      </c>
      <c r="H6827" s="586">
        <v>11.4</v>
      </c>
      <c r="I6827" s="587">
        <f t="shared" si="319"/>
        <v>2141330.4</v>
      </c>
      <c r="J6827" s="589">
        <f t="shared" si="320"/>
        <v>0</v>
      </c>
    </row>
    <row r="6828" spans="1:10">
      <c r="A6828" s="584">
        <v>2016</v>
      </c>
      <c r="B6828" s="585" t="s">
        <v>1127</v>
      </c>
      <c r="C6828" s="585" t="s">
        <v>31</v>
      </c>
      <c r="D6828" s="586">
        <v>386169</v>
      </c>
      <c r="E6828" s="587">
        <v>18.068000000000001</v>
      </c>
      <c r="F6828" s="587">
        <f t="shared" si="318"/>
        <v>6977301.4920000006</v>
      </c>
      <c r="G6828" s="588">
        <v>0.55000000000000004</v>
      </c>
      <c r="H6828" s="586">
        <v>11.4</v>
      </c>
      <c r="I6828" s="587">
        <f t="shared" si="319"/>
        <v>4402326.6000000006</v>
      </c>
      <c r="J6828" s="589">
        <f t="shared" si="320"/>
        <v>0</v>
      </c>
    </row>
    <row r="6829" spans="1:10">
      <c r="A6829" s="584">
        <v>2016</v>
      </c>
      <c r="B6829" s="585" t="s">
        <v>1131</v>
      </c>
      <c r="C6829" s="585" t="s">
        <v>31</v>
      </c>
      <c r="D6829" s="586">
        <v>39487</v>
      </c>
      <c r="E6829" s="587">
        <v>23.802</v>
      </c>
      <c r="F6829" s="587">
        <f t="shared" si="318"/>
        <v>939869.57400000002</v>
      </c>
      <c r="G6829" s="588">
        <v>0.69</v>
      </c>
      <c r="H6829" s="586">
        <v>12.5</v>
      </c>
      <c r="I6829" s="587">
        <f t="shared" si="319"/>
        <v>493587.5</v>
      </c>
      <c r="J6829" s="589">
        <f t="shared" si="320"/>
        <v>0</v>
      </c>
    </row>
    <row r="6830" spans="1:10">
      <c r="A6830" s="584">
        <v>2016</v>
      </c>
      <c r="B6830" s="585" t="s">
        <v>1131</v>
      </c>
      <c r="C6830" s="585" t="s">
        <v>31</v>
      </c>
      <c r="D6830" s="586">
        <v>28289</v>
      </c>
      <c r="E6830" s="587">
        <v>23.934000000000001</v>
      </c>
      <c r="F6830" s="587">
        <f t="shared" si="318"/>
        <v>677068.92599999998</v>
      </c>
      <c r="G6830" s="588">
        <v>0.86</v>
      </c>
      <c r="H6830" s="586">
        <v>11.9</v>
      </c>
      <c r="I6830" s="587">
        <f t="shared" si="319"/>
        <v>336639.10000000003</v>
      </c>
      <c r="J6830" s="589">
        <f t="shared" si="320"/>
        <v>0</v>
      </c>
    </row>
    <row r="6831" spans="1:10">
      <c r="A6831" s="584">
        <v>2016</v>
      </c>
      <c r="B6831" s="585" t="s">
        <v>1131</v>
      </c>
      <c r="C6831" s="585" t="s">
        <v>31</v>
      </c>
      <c r="D6831" s="586">
        <v>15174</v>
      </c>
      <c r="E6831" s="587">
        <v>23.22</v>
      </c>
      <c r="F6831" s="587">
        <f t="shared" si="318"/>
        <v>352340.27999999997</v>
      </c>
      <c r="G6831" s="588">
        <v>0.53</v>
      </c>
      <c r="H6831" s="586">
        <v>11</v>
      </c>
      <c r="I6831" s="587">
        <f t="shared" si="319"/>
        <v>166914</v>
      </c>
      <c r="J6831" s="589">
        <f t="shared" si="320"/>
        <v>0</v>
      </c>
    </row>
    <row r="6832" spans="1:10">
      <c r="A6832" s="584">
        <v>2016</v>
      </c>
      <c r="B6832" s="585" t="s">
        <v>1131</v>
      </c>
      <c r="C6832" s="585" t="s">
        <v>31</v>
      </c>
      <c r="D6832" s="586">
        <v>96547</v>
      </c>
      <c r="E6832" s="587">
        <v>21.06</v>
      </c>
      <c r="F6832" s="587">
        <f t="shared" si="318"/>
        <v>2033279.8199999998</v>
      </c>
      <c r="G6832" s="588">
        <v>0.43</v>
      </c>
      <c r="H6832" s="586">
        <v>13.5</v>
      </c>
      <c r="I6832" s="587">
        <f t="shared" si="319"/>
        <v>1303384.5</v>
      </c>
      <c r="J6832" s="589">
        <f t="shared" si="320"/>
        <v>0</v>
      </c>
    </row>
    <row r="6833" spans="1:10">
      <c r="A6833" s="584">
        <v>2016</v>
      </c>
      <c r="B6833" s="585" t="s">
        <v>1131</v>
      </c>
      <c r="C6833" s="585" t="s">
        <v>31</v>
      </c>
      <c r="D6833" s="586">
        <v>35757</v>
      </c>
      <c r="E6833" s="587">
        <v>23.992000000000001</v>
      </c>
      <c r="F6833" s="587">
        <f t="shared" si="318"/>
        <v>857881.94400000002</v>
      </c>
      <c r="G6833" s="588">
        <v>0.69</v>
      </c>
      <c r="H6833" s="586">
        <v>12</v>
      </c>
      <c r="I6833" s="587">
        <f t="shared" si="319"/>
        <v>429084</v>
      </c>
      <c r="J6833" s="589">
        <f t="shared" si="320"/>
        <v>0</v>
      </c>
    </row>
    <row r="6834" spans="1:10">
      <c r="A6834" s="584">
        <v>2016</v>
      </c>
      <c r="B6834" s="585" t="s">
        <v>1131</v>
      </c>
      <c r="C6834" s="585" t="s">
        <v>31</v>
      </c>
      <c r="D6834" s="586">
        <v>14436</v>
      </c>
      <c r="E6834" s="587">
        <v>24.216000000000001</v>
      </c>
      <c r="F6834" s="587">
        <f t="shared" si="318"/>
        <v>349582.17600000004</v>
      </c>
      <c r="G6834" s="588">
        <v>3.46</v>
      </c>
      <c r="H6834" s="586">
        <v>10.72</v>
      </c>
      <c r="I6834" s="587">
        <f t="shared" si="319"/>
        <v>154753.92000000001</v>
      </c>
      <c r="J6834" s="589">
        <f t="shared" si="320"/>
        <v>0</v>
      </c>
    </row>
    <row r="6835" spans="1:10">
      <c r="A6835" s="584">
        <v>2016</v>
      </c>
      <c r="B6835" s="585" t="s">
        <v>1131</v>
      </c>
      <c r="C6835" s="585" t="s">
        <v>31</v>
      </c>
      <c r="D6835" s="586">
        <v>14436</v>
      </c>
      <c r="E6835" s="587">
        <v>24.216000000000001</v>
      </c>
      <c r="F6835" s="587">
        <f t="shared" si="318"/>
        <v>349582.17600000004</v>
      </c>
      <c r="G6835" s="588">
        <v>3.46</v>
      </c>
      <c r="H6835" s="586">
        <v>10.72</v>
      </c>
      <c r="I6835" s="587">
        <f t="shared" si="319"/>
        <v>154753.92000000001</v>
      </c>
      <c r="J6835" s="589">
        <f t="shared" si="320"/>
        <v>0</v>
      </c>
    </row>
    <row r="6836" spans="1:10">
      <c r="A6836" s="584">
        <v>2016</v>
      </c>
      <c r="B6836" s="585" t="s">
        <v>1131</v>
      </c>
      <c r="C6836" s="585" t="s">
        <v>31</v>
      </c>
      <c r="D6836" s="586">
        <v>4861</v>
      </c>
      <c r="E6836" s="587">
        <v>25.434000000000001</v>
      </c>
      <c r="F6836" s="587">
        <f t="shared" si="318"/>
        <v>123634.674</v>
      </c>
      <c r="G6836" s="588">
        <v>2.62</v>
      </c>
      <c r="H6836" s="586">
        <v>7.55</v>
      </c>
      <c r="I6836" s="587">
        <f t="shared" si="319"/>
        <v>36700.549999999996</v>
      </c>
      <c r="J6836" s="589">
        <f t="shared" si="320"/>
        <v>0</v>
      </c>
    </row>
    <row r="6837" spans="1:10">
      <c r="A6837" s="584">
        <v>2016</v>
      </c>
      <c r="B6837" s="585" t="s">
        <v>1131</v>
      </c>
      <c r="C6837" s="585" t="s">
        <v>31</v>
      </c>
      <c r="D6837" s="586">
        <v>296773</v>
      </c>
      <c r="E6837" s="587">
        <v>25.026</v>
      </c>
      <c r="F6837" s="587">
        <f t="shared" si="318"/>
        <v>7427041.0980000002</v>
      </c>
      <c r="G6837" s="588">
        <v>3.47</v>
      </c>
      <c r="H6837" s="586">
        <v>9.5500000000000007</v>
      </c>
      <c r="I6837" s="587">
        <f t="shared" si="319"/>
        <v>2834182.1500000004</v>
      </c>
      <c r="J6837" s="589">
        <f t="shared" si="320"/>
        <v>0</v>
      </c>
    </row>
    <row r="6838" spans="1:10">
      <c r="A6838" s="584">
        <v>2016</v>
      </c>
      <c r="B6838" s="585" t="s">
        <v>1131</v>
      </c>
      <c r="C6838" s="585" t="s">
        <v>31</v>
      </c>
      <c r="D6838" s="586">
        <v>29295</v>
      </c>
      <c r="E6838" s="587">
        <v>26.216000000000001</v>
      </c>
      <c r="F6838" s="587">
        <f t="shared" si="318"/>
        <v>767997.72000000009</v>
      </c>
      <c r="G6838" s="588">
        <v>2.81</v>
      </c>
      <c r="H6838" s="586">
        <v>7.65</v>
      </c>
      <c r="I6838" s="587">
        <f t="shared" si="319"/>
        <v>224106.75</v>
      </c>
      <c r="J6838" s="589">
        <f t="shared" si="320"/>
        <v>0</v>
      </c>
    </row>
    <row r="6839" spans="1:10">
      <c r="A6839" s="584">
        <v>2016</v>
      </c>
      <c r="B6839" s="585" t="s">
        <v>1131</v>
      </c>
      <c r="C6839" s="585" t="s">
        <v>31</v>
      </c>
      <c r="D6839" s="586">
        <v>26502</v>
      </c>
      <c r="E6839" s="587">
        <v>25.154</v>
      </c>
      <c r="F6839" s="587">
        <f t="shared" si="318"/>
        <v>666631.30799999996</v>
      </c>
      <c r="G6839" s="588">
        <v>4.3899999999999997</v>
      </c>
      <c r="H6839" s="586">
        <v>9.4499999999999993</v>
      </c>
      <c r="I6839" s="587">
        <f t="shared" si="319"/>
        <v>250443.9</v>
      </c>
      <c r="J6839" s="589">
        <f t="shared" si="320"/>
        <v>0</v>
      </c>
    </row>
    <row r="6840" spans="1:10">
      <c r="A6840" s="584">
        <v>2016</v>
      </c>
      <c r="B6840" s="585" t="s">
        <v>1131</v>
      </c>
      <c r="C6840" s="585" t="s">
        <v>31</v>
      </c>
      <c r="D6840" s="586">
        <v>21377</v>
      </c>
      <c r="E6840" s="587">
        <v>25.05</v>
      </c>
      <c r="F6840" s="587">
        <f t="shared" si="318"/>
        <v>535493.85</v>
      </c>
      <c r="G6840" s="588">
        <v>3.31</v>
      </c>
      <c r="H6840" s="586">
        <v>9.44</v>
      </c>
      <c r="I6840" s="587">
        <f t="shared" si="319"/>
        <v>201798.87999999998</v>
      </c>
      <c r="J6840" s="589">
        <f t="shared" si="320"/>
        <v>0</v>
      </c>
    </row>
    <row r="6841" spans="1:10">
      <c r="A6841" s="584">
        <v>2016</v>
      </c>
      <c r="B6841" s="585" t="s">
        <v>1131</v>
      </c>
      <c r="C6841" s="585" t="s">
        <v>31</v>
      </c>
      <c r="D6841" s="586">
        <v>17978</v>
      </c>
      <c r="E6841" s="587">
        <v>25.085999999999999</v>
      </c>
      <c r="F6841" s="587">
        <f t="shared" si="318"/>
        <v>450996.10799999995</v>
      </c>
      <c r="G6841" s="588">
        <v>3.3</v>
      </c>
      <c r="H6841" s="586">
        <v>9.4700000000000006</v>
      </c>
      <c r="I6841" s="587">
        <f t="shared" si="319"/>
        <v>170251.66</v>
      </c>
      <c r="J6841" s="589">
        <f t="shared" si="320"/>
        <v>0</v>
      </c>
    </row>
    <row r="6842" spans="1:10">
      <c r="A6842" s="584">
        <v>2016</v>
      </c>
      <c r="B6842" s="585" t="s">
        <v>1131</v>
      </c>
      <c r="C6842" s="585" t="s">
        <v>31</v>
      </c>
      <c r="D6842" s="586">
        <v>11131</v>
      </c>
      <c r="E6842" s="587">
        <v>26.2</v>
      </c>
      <c r="F6842" s="587">
        <f t="shared" si="318"/>
        <v>291632.2</v>
      </c>
      <c r="G6842" s="588">
        <v>2.8</v>
      </c>
      <c r="H6842" s="586">
        <v>7.97</v>
      </c>
      <c r="I6842" s="587">
        <f t="shared" si="319"/>
        <v>88714.069999999992</v>
      </c>
      <c r="J6842" s="589">
        <f t="shared" si="320"/>
        <v>0</v>
      </c>
    </row>
    <row r="6843" spans="1:10">
      <c r="A6843" s="584">
        <v>2016</v>
      </c>
      <c r="B6843" s="585" t="s">
        <v>1127</v>
      </c>
      <c r="C6843" s="585" t="s">
        <v>31</v>
      </c>
      <c r="D6843" s="586">
        <v>14623</v>
      </c>
      <c r="E6843" s="587">
        <v>17.994</v>
      </c>
      <c r="F6843" s="587">
        <f t="shared" si="318"/>
        <v>263126.26199999999</v>
      </c>
      <c r="G6843" s="588">
        <v>0.21</v>
      </c>
      <c r="H6843" s="586">
        <v>5</v>
      </c>
      <c r="I6843" s="587">
        <f t="shared" si="319"/>
        <v>73115</v>
      </c>
      <c r="J6843" s="589">
        <f t="shared" si="320"/>
        <v>0</v>
      </c>
    </row>
    <row r="6844" spans="1:10">
      <c r="A6844" s="584">
        <v>2016</v>
      </c>
      <c r="B6844" s="585" t="s">
        <v>1127</v>
      </c>
      <c r="C6844" s="585" t="s">
        <v>31</v>
      </c>
      <c r="D6844" s="586">
        <v>42427</v>
      </c>
      <c r="E6844" s="587">
        <v>17.559000000000001</v>
      </c>
      <c r="F6844" s="587">
        <f t="shared" si="318"/>
        <v>744975.69300000009</v>
      </c>
      <c r="G6844" s="588">
        <v>0.2</v>
      </c>
      <c r="H6844" s="586">
        <v>4.4000000000000004</v>
      </c>
      <c r="I6844" s="587">
        <f t="shared" si="319"/>
        <v>186678.80000000002</v>
      </c>
      <c r="J6844" s="589">
        <f t="shared" si="320"/>
        <v>0</v>
      </c>
    </row>
    <row r="6845" spans="1:10">
      <c r="A6845" s="584">
        <v>2016</v>
      </c>
      <c r="B6845" s="585" t="s">
        <v>1127</v>
      </c>
      <c r="C6845" s="585" t="s">
        <v>31</v>
      </c>
      <c r="D6845" s="586">
        <v>14611</v>
      </c>
      <c r="E6845" s="587">
        <v>17.963999999999999</v>
      </c>
      <c r="F6845" s="587">
        <f t="shared" si="318"/>
        <v>262472.00399999996</v>
      </c>
      <c r="G6845" s="588">
        <v>0.24</v>
      </c>
      <c r="H6845" s="586">
        <v>5.0999999999999996</v>
      </c>
      <c r="I6845" s="587">
        <f t="shared" si="319"/>
        <v>74516.099999999991</v>
      </c>
      <c r="J6845" s="589">
        <f t="shared" si="320"/>
        <v>0</v>
      </c>
    </row>
    <row r="6846" spans="1:10">
      <c r="A6846" s="584">
        <v>2016</v>
      </c>
      <c r="B6846" s="585" t="s">
        <v>1133</v>
      </c>
      <c r="C6846" s="585" t="s">
        <v>31</v>
      </c>
      <c r="D6846" s="586">
        <v>259387</v>
      </c>
      <c r="E6846" s="587">
        <v>13.89</v>
      </c>
      <c r="F6846" s="587">
        <f t="shared" si="318"/>
        <v>3602885.43</v>
      </c>
      <c r="G6846" s="588">
        <v>0.82</v>
      </c>
      <c r="H6846" s="586">
        <v>9</v>
      </c>
      <c r="I6846" s="587">
        <f t="shared" si="319"/>
        <v>2334483</v>
      </c>
      <c r="J6846" s="589">
        <f t="shared" si="320"/>
        <v>1</v>
      </c>
    </row>
    <row r="6847" spans="1:10">
      <c r="A6847" s="584">
        <v>2016</v>
      </c>
      <c r="B6847" s="585" t="s">
        <v>1127</v>
      </c>
      <c r="C6847" s="585" t="s">
        <v>31</v>
      </c>
      <c r="D6847" s="586">
        <v>134301</v>
      </c>
      <c r="E6847" s="587">
        <v>17.670000000000002</v>
      </c>
      <c r="F6847" s="587">
        <f t="shared" si="318"/>
        <v>2373098.6700000004</v>
      </c>
      <c r="G6847" s="588">
        <v>0.19</v>
      </c>
      <c r="H6847" s="586">
        <v>4.3</v>
      </c>
      <c r="I6847" s="587">
        <f t="shared" si="319"/>
        <v>577494.29999999993</v>
      </c>
      <c r="J6847" s="589">
        <f t="shared" si="320"/>
        <v>0</v>
      </c>
    </row>
    <row r="6848" spans="1:10">
      <c r="A6848" s="584">
        <v>2016</v>
      </c>
      <c r="B6848" s="585" t="s">
        <v>1127</v>
      </c>
      <c r="C6848" s="585" t="s">
        <v>31</v>
      </c>
      <c r="D6848" s="586">
        <v>250768</v>
      </c>
      <c r="E6848" s="587">
        <v>18.36</v>
      </c>
      <c r="F6848" s="587">
        <f t="shared" si="318"/>
        <v>4604100.4799999995</v>
      </c>
      <c r="G6848" s="588">
        <v>1.01</v>
      </c>
      <c r="H6848" s="586">
        <v>15.5</v>
      </c>
      <c r="I6848" s="587">
        <f t="shared" si="319"/>
        <v>3886904</v>
      </c>
      <c r="J6848" s="589">
        <f t="shared" si="320"/>
        <v>0</v>
      </c>
    </row>
    <row r="6849" spans="1:10">
      <c r="A6849" s="584">
        <v>2016</v>
      </c>
      <c r="B6849" s="585" t="s">
        <v>1127</v>
      </c>
      <c r="C6849" s="585" t="s">
        <v>31</v>
      </c>
      <c r="D6849" s="586">
        <v>15142</v>
      </c>
      <c r="E6849" s="587">
        <v>17.809999999999999</v>
      </c>
      <c r="F6849" s="587">
        <f t="shared" si="318"/>
        <v>269679.01999999996</v>
      </c>
      <c r="G6849" s="588">
        <v>0.2</v>
      </c>
      <c r="H6849" s="586">
        <v>4.9000000000000004</v>
      </c>
      <c r="I6849" s="587">
        <f t="shared" si="319"/>
        <v>74195.8</v>
      </c>
      <c r="J6849" s="589">
        <f t="shared" si="320"/>
        <v>0</v>
      </c>
    </row>
    <row r="6850" spans="1:10">
      <c r="A6850" s="584">
        <v>2016</v>
      </c>
      <c r="B6850" s="585" t="s">
        <v>1127</v>
      </c>
      <c r="C6850" s="585" t="s">
        <v>31</v>
      </c>
      <c r="D6850" s="586">
        <v>44558</v>
      </c>
      <c r="E6850" s="587">
        <v>17.87</v>
      </c>
      <c r="F6850" s="587">
        <f t="shared" si="318"/>
        <v>796251.46000000008</v>
      </c>
      <c r="G6850" s="588">
        <v>0.28999999999999998</v>
      </c>
      <c r="H6850" s="586">
        <v>5.3</v>
      </c>
      <c r="I6850" s="587">
        <f t="shared" si="319"/>
        <v>236157.4</v>
      </c>
      <c r="J6850" s="589">
        <f t="shared" si="320"/>
        <v>0</v>
      </c>
    </row>
    <row r="6851" spans="1:10">
      <c r="A6851" s="584">
        <v>2016</v>
      </c>
      <c r="B6851" s="585" t="s">
        <v>1127</v>
      </c>
      <c r="C6851" s="585" t="s">
        <v>31</v>
      </c>
      <c r="D6851" s="586">
        <v>120036</v>
      </c>
      <c r="E6851" s="587">
        <v>17.66</v>
      </c>
      <c r="F6851" s="587">
        <f t="shared" ref="F6851:F6914" si="321">E6851*D6851</f>
        <v>2119835.7600000002</v>
      </c>
      <c r="G6851" s="588">
        <v>0.18</v>
      </c>
      <c r="H6851" s="586">
        <v>4.4000000000000004</v>
      </c>
      <c r="I6851" s="587">
        <f t="shared" ref="I6851:I6914" si="322">H6851*D6851</f>
        <v>528158.4</v>
      </c>
      <c r="J6851" s="589">
        <f t="shared" ref="J6851:J6914" si="323">IF(B6851="LIG",1,0)</f>
        <v>0</v>
      </c>
    </row>
    <row r="6852" spans="1:10">
      <c r="A6852" s="584">
        <v>2016</v>
      </c>
      <c r="B6852" s="585" t="s">
        <v>1131</v>
      </c>
      <c r="C6852" s="585" t="s">
        <v>31</v>
      </c>
      <c r="D6852" s="586">
        <v>48724</v>
      </c>
      <c r="E6852" s="587">
        <v>23.09</v>
      </c>
      <c r="F6852" s="587">
        <f t="shared" si="321"/>
        <v>1125037.1599999999</v>
      </c>
      <c r="G6852" s="588">
        <v>0.44</v>
      </c>
      <c r="H6852" s="586">
        <v>6.8</v>
      </c>
      <c r="I6852" s="587">
        <f t="shared" si="322"/>
        <v>331323.2</v>
      </c>
      <c r="J6852" s="589">
        <f t="shared" si="323"/>
        <v>0</v>
      </c>
    </row>
    <row r="6853" spans="1:10">
      <c r="A6853" s="584">
        <v>2016</v>
      </c>
      <c r="B6853" s="585" t="s">
        <v>1131</v>
      </c>
      <c r="C6853" s="585" t="s">
        <v>31</v>
      </c>
      <c r="D6853" s="586">
        <v>43411</v>
      </c>
      <c r="E6853" s="587">
        <v>26.17</v>
      </c>
      <c r="F6853" s="587">
        <f t="shared" si="321"/>
        <v>1136065.8700000001</v>
      </c>
      <c r="G6853" s="588">
        <v>2.68</v>
      </c>
      <c r="H6853" s="586">
        <v>7.9</v>
      </c>
      <c r="I6853" s="587">
        <f t="shared" si="322"/>
        <v>342946.9</v>
      </c>
      <c r="J6853" s="589">
        <f t="shared" si="323"/>
        <v>0</v>
      </c>
    </row>
    <row r="6854" spans="1:10">
      <c r="A6854" s="584">
        <v>2016</v>
      </c>
      <c r="B6854" s="585" t="s">
        <v>1131</v>
      </c>
      <c r="C6854" s="585" t="s">
        <v>31</v>
      </c>
      <c r="D6854" s="586">
        <v>51741</v>
      </c>
      <c r="E6854" s="587">
        <v>26.32</v>
      </c>
      <c r="F6854" s="587">
        <f t="shared" si="321"/>
        <v>1361823.12</v>
      </c>
      <c r="G6854" s="588">
        <v>2.69</v>
      </c>
      <c r="H6854" s="586">
        <v>7.5</v>
      </c>
      <c r="I6854" s="587">
        <f t="shared" si="322"/>
        <v>388057.5</v>
      </c>
      <c r="J6854" s="589">
        <f t="shared" si="323"/>
        <v>0</v>
      </c>
    </row>
    <row r="6855" spans="1:10">
      <c r="A6855" s="584">
        <v>2016</v>
      </c>
      <c r="B6855" s="585" t="s">
        <v>1131</v>
      </c>
      <c r="C6855" s="585" t="s">
        <v>31</v>
      </c>
      <c r="D6855" s="586">
        <v>1867</v>
      </c>
      <c r="E6855" s="587">
        <v>25.51</v>
      </c>
      <c r="F6855" s="587">
        <f t="shared" si="321"/>
        <v>47627.170000000006</v>
      </c>
      <c r="G6855" s="588">
        <v>2.59</v>
      </c>
      <c r="H6855" s="586">
        <v>8.3000000000000007</v>
      </c>
      <c r="I6855" s="587">
        <f t="shared" si="322"/>
        <v>15496.100000000002</v>
      </c>
      <c r="J6855" s="589">
        <f t="shared" si="323"/>
        <v>0</v>
      </c>
    </row>
    <row r="6856" spans="1:10">
      <c r="A6856" s="584">
        <v>2016</v>
      </c>
      <c r="B6856" s="585" t="s">
        <v>1131</v>
      </c>
      <c r="C6856" s="585" t="s">
        <v>31</v>
      </c>
      <c r="D6856" s="586">
        <v>63450</v>
      </c>
      <c r="E6856" s="587">
        <v>22.47</v>
      </c>
      <c r="F6856" s="587">
        <f t="shared" si="321"/>
        <v>1425721.5</v>
      </c>
      <c r="G6856" s="588">
        <v>0.96</v>
      </c>
      <c r="H6856" s="586">
        <v>13.2</v>
      </c>
      <c r="I6856" s="587">
        <f t="shared" si="322"/>
        <v>837540</v>
      </c>
      <c r="J6856" s="589">
        <f t="shared" si="323"/>
        <v>0</v>
      </c>
    </row>
    <row r="6857" spans="1:10">
      <c r="A6857" s="584">
        <v>2016</v>
      </c>
      <c r="B6857" s="585" t="s">
        <v>1131</v>
      </c>
      <c r="C6857" s="585" t="s">
        <v>31</v>
      </c>
      <c r="D6857" s="586">
        <v>9156</v>
      </c>
      <c r="E6857" s="587">
        <v>23.486999999999998</v>
      </c>
      <c r="F6857" s="587">
        <f t="shared" si="321"/>
        <v>215046.97199999998</v>
      </c>
      <c r="G6857" s="588">
        <v>2.69</v>
      </c>
      <c r="H6857" s="586">
        <v>8.1999999999999993</v>
      </c>
      <c r="I6857" s="587">
        <f t="shared" si="322"/>
        <v>75079.199999999997</v>
      </c>
      <c r="J6857" s="589">
        <f t="shared" si="323"/>
        <v>0</v>
      </c>
    </row>
    <row r="6858" spans="1:10">
      <c r="A6858" s="584">
        <v>2016</v>
      </c>
      <c r="B6858" s="585" t="s">
        <v>1131</v>
      </c>
      <c r="C6858" s="585" t="s">
        <v>31</v>
      </c>
      <c r="D6858" s="586">
        <v>11575</v>
      </c>
      <c r="E6858" s="587">
        <v>22.436</v>
      </c>
      <c r="F6858" s="587">
        <f t="shared" si="321"/>
        <v>259696.7</v>
      </c>
      <c r="G6858" s="588">
        <v>3</v>
      </c>
      <c r="H6858" s="586">
        <v>8.4</v>
      </c>
      <c r="I6858" s="587">
        <f t="shared" si="322"/>
        <v>97230</v>
      </c>
      <c r="J6858" s="589">
        <f t="shared" si="323"/>
        <v>0</v>
      </c>
    </row>
    <row r="6859" spans="1:10">
      <c r="A6859" s="584">
        <v>2016</v>
      </c>
      <c r="B6859" s="585" t="s">
        <v>1131</v>
      </c>
      <c r="C6859" s="585" t="s">
        <v>31</v>
      </c>
      <c r="D6859" s="586">
        <v>15208</v>
      </c>
      <c r="E6859" s="587">
        <v>23.437000000000001</v>
      </c>
      <c r="F6859" s="587">
        <f t="shared" si="321"/>
        <v>356429.89600000001</v>
      </c>
      <c r="G6859" s="588">
        <v>2.73</v>
      </c>
      <c r="H6859" s="586">
        <v>8.1999999999999993</v>
      </c>
      <c r="I6859" s="587">
        <f t="shared" si="322"/>
        <v>124705.59999999999</v>
      </c>
      <c r="J6859" s="589">
        <f t="shared" si="323"/>
        <v>0</v>
      </c>
    </row>
    <row r="6860" spans="1:10">
      <c r="A6860" s="584">
        <v>2016</v>
      </c>
      <c r="B6860" s="585" t="s">
        <v>1131</v>
      </c>
      <c r="C6860" s="585" t="s">
        <v>31</v>
      </c>
      <c r="D6860" s="586">
        <v>5464</v>
      </c>
      <c r="E6860" s="587">
        <v>22.952000000000002</v>
      </c>
      <c r="F6860" s="587">
        <f t="shared" si="321"/>
        <v>125409.728</v>
      </c>
      <c r="G6860" s="588">
        <v>2.99</v>
      </c>
      <c r="H6860" s="586">
        <v>8.1999999999999993</v>
      </c>
      <c r="I6860" s="587">
        <f t="shared" si="322"/>
        <v>44804.799999999996</v>
      </c>
      <c r="J6860" s="589">
        <f t="shared" si="323"/>
        <v>0</v>
      </c>
    </row>
    <row r="6861" spans="1:10">
      <c r="A6861" s="584">
        <v>2016</v>
      </c>
      <c r="B6861" s="585" t="s">
        <v>1131</v>
      </c>
      <c r="C6861" s="585" t="s">
        <v>31</v>
      </c>
      <c r="D6861" s="586">
        <v>1844</v>
      </c>
      <c r="E6861" s="587">
        <v>22.64</v>
      </c>
      <c r="F6861" s="587">
        <f t="shared" si="321"/>
        <v>41748.160000000003</v>
      </c>
      <c r="G6861" s="588">
        <v>3.16</v>
      </c>
      <c r="H6861" s="586">
        <v>7.9</v>
      </c>
      <c r="I6861" s="587">
        <f t="shared" si="322"/>
        <v>14567.6</v>
      </c>
      <c r="J6861" s="589">
        <f t="shared" si="323"/>
        <v>0</v>
      </c>
    </row>
    <row r="6862" spans="1:10">
      <c r="A6862" s="584">
        <v>2016</v>
      </c>
      <c r="B6862" s="585" t="s">
        <v>1131</v>
      </c>
      <c r="C6862" s="585" t="s">
        <v>31</v>
      </c>
      <c r="D6862" s="586">
        <v>1960</v>
      </c>
      <c r="E6862" s="587">
        <v>23.161999999999999</v>
      </c>
      <c r="F6862" s="587">
        <f t="shared" si="321"/>
        <v>45397.52</v>
      </c>
      <c r="G6862" s="588">
        <v>2.41</v>
      </c>
      <c r="H6862" s="586">
        <v>8.3000000000000007</v>
      </c>
      <c r="I6862" s="587">
        <f t="shared" si="322"/>
        <v>16268.000000000002</v>
      </c>
      <c r="J6862" s="589">
        <f t="shared" si="323"/>
        <v>0</v>
      </c>
    </row>
    <row r="6863" spans="1:10">
      <c r="A6863" s="584">
        <v>2016</v>
      </c>
      <c r="B6863" s="585" t="s">
        <v>1131</v>
      </c>
      <c r="C6863" s="585" t="s">
        <v>31</v>
      </c>
      <c r="D6863" s="586">
        <v>9085</v>
      </c>
      <c r="E6863" s="587">
        <v>22.38</v>
      </c>
      <c r="F6863" s="587">
        <f t="shared" si="321"/>
        <v>203322.3</v>
      </c>
      <c r="G6863" s="588">
        <v>3.32</v>
      </c>
      <c r="H6863" s="586">
        <v>7.7</v>
      </c>
      <c r="I6863" s="587">
        <f t="shared" si="322"/>
        <v>69954.5</v>
      </c>
      <c r="J6863" s="589">
        <f t="shared" si="323"/>
        <v>0</v>
      </c>
    </row>
    <row r="6864" spans="1:10">
      <c r="A6864" s="584">
        <v>2016</v>
      </c>
      <c r="B6864" s="585" t="s">
        <v>1131</v>
      </c>
      <c r="C6864" s="585" t="s">
        <v>31</v>
      </c>
      <c r="D6864" s="586">
        <v>52222</v>
      </c>
      <c r="E6864" s="587">
        <v>22.431999999999999</v>
      </c>
      <c r="F6864" s="587">
        <f t="shared" si="321"/>
        <v>1171443.9039999999</v>
      </c>
      <c r="G6864" s="588">
        <v>3.04</v>
      </c>
      <c r="H6864" s="586">
        <v>8.6999999999999993</v>
      </c>
      <c r="I6864" s="587">
        <f t="shared" si="322"/>
        <v>454331.39999999997</v>
      </c>
      <c r="J6864" s="589">
        <f t="shared" si="323"/>
        <v>0</v>
      </c>
    </row>
    <row r="6865" spans="1:10">
      <c r="A6865" s="584">
        <v>2016</v>
      </c>
      <c r="B6865" s="585" t="s">
        <v>1131</v>
      </c>
      <c r="C6865" s="585" t="s">
        <v>31</v>
      </c>
      <c r="D6865" s="586">
        <v>46312</v>
      </c>
      <c r="E6865" s="587">
        <v>22.864000000000001</v>
      </c>
      <c r="F6865" s="587">
        <f t="shared" si="321"/>
        <v>1058877.568</v>
      </c>
      <c r="G6865" s="588">
        <v>2.93</v>
      </c>
      <c r="H6865" s="586">
        <v>8.1999999999999993</v>
      </c>
      <c r="I6865" s="587">
        <f t="shared" si="322"/>
        <v>379758.39999999997</v>
      </c>
      <c r="J6865" s="589">
        <f t="shared" si="323"/>
        <v>0</v>
      </c>
    </row>
    <row r="6866" spans="1:10">
      <c r="A6866" s="584">
        <v>2016</v>
      </c>
      <c r="B6866" s="585" t="s">
        <v>1131</v>
      </c>
      <c r="C6866" s="585" t="s">
        <v>31</v>
      </c>
      <c r="D6866" s="586">
        <v>35513</v>
      </c>
      <c r="E6866" s="587">
        <v>23.49</v>
      </c>
      <c r="F6866" s="587">
        <f t="shared" si="321"/>
        <v>834200.37</v>
      </c>
      <c r="G6866" s="588">
        <v>2.4300000000000002</v>
      </c>
      <c r="H6866" s="586">
        <v>8.9</v>
      </c>
      <c r="I6866" s="587">
        <f t="shared" si="322"/>
        <v>316065.7</v>
      </c>
      <c r="J6866" s="589">
        <f t="shared" si="323"/>
        <v>0</v>
      </c>
    </row>
    <row r="6867" spans="1:10">
      <c r="A6867" s="584">
        <v>2016</v>
      </c>
      <c r="B6867" s="585" t="s">
        <v>1131</v>
      </c>
      <c r="C6867" s="585" t="s">
        <v>31</v>
      </c>
      <c r="D6867" s="586">
        <v>93826</v>
      </c>
      <c r="E6867" s="587">
        <v>22.388000000000002</v>
      </c>
      <c r="F6867" s="587">
        <f t="shared" si="321"/>
        <v>2100576.4880000004</v>
      </c>
      <c r="G6867" s="588">
        <v>3.11</v>
      </c>
      <c r="H6867" s="586">
        <v>9</v>
      </c>
      <c r="I6867" s="587">
        <f t="shared" si="322"/>
        <v>844434</v>
      </c>
      <c r="J6867" s="589">
        <f t="shared" si="323"/>
        <v>0</v>
      </c>
    </row>
    <row r="6868" spans="1:10">
      <c r="A6868" s="584">
        <v>2016</v>
      </c>
      <c r="B6868" s="585" t="s">
        <v>1127</v>
      </c>
      <c r="C6868" s="585" t="s">
        <v>31</v>
      </c>
      <c r="D6868" s="586">
        <v>232722</v>
      </c>
      <c r="E6868" s="587">
        <v>17.512</v>
      </c>
      <c r="F6868" s="587">
        <f t="shared" si="321"/>
        <v>4075427.6639999999</v>
      </c>
      <c r="G6868" s="588">
        <v>0.2</v>
      </c>
      <c r="H6868" s="586">
        <v>4.5</v>
      </c>
      <c r="I6868" s="587">
        <f t="shared" si="322"/>
        <v>1047249</v>
      </c>
      <c r="J6868" s="589">
        <f t="shared" si="323"/>
        <v>0</v>
      </c>
    </row>
    <row r="6869" spans="1:10">
      <c r="A6869" s="584">
        <v>2016</v>
      </c>
      <c r="B6869" s="585" t="s">
        <v>1127</v>
      </c>
      <c r="C6869" s="585" t="s">
        <v>31</v>
      </c>
      <c r="D6869" s="586">
        <v>47395</v>
      </c>
      <c r="E6869" s="587">
        <v>17.617999999999999</v>
      </c>
      <c r="F6869" s="587">
        <f t="shared" si="321"/>
        <v>835005.11</v>
      </c>
      <c r="G6869" s="588">
        <v>0.23</v>
      </c>
      <c r="H6869" s="586">
        <v>5.3</v>
      </c>
      <c r="I6869" s="587">
        <f t="shared" si="322"/>
        <v>251193.5</v>
      </c>
      <c r="J6869" s="589">
        <f t="shared" si="323"/>
        <v>0</v>
      </c>
    </row>
    <row r="6870" spans="1:10">
      <c r="A6870" s="584">
        <v>2016</v>
      </c>
      <c r="B6870" s="585" t="s">
        <v>1131</v>
      </c>
      <c r="C6870" s="585" t="s">
        <v>31</v>
      </c>
      <c r="D6870" s="586">
        <v>152695</v>
      </c>
      <c r="E6870" s="587">
        <v>24.93</v>
      </c>
      <c r="F6870" s="587">
        <f t="shared" si="321"/>
        <v>3806686.35</v>
      </c>
      <c r="G6870" s="588">
        <v>3.14</v>
      </c>
      <c r="H6870" s="586">
        <v>6.7</v>
      </c>
      <c r="I6870" s="587">
        <f t="shared" si="322"/>
        <v>1023056.5</v>
      </c>
      <c r="J6870" s="589">
        <f t="shared" si="323"/>
        <v>0</v>
      </c>
    </row>
    <row r="6871" spans="1:10">
      <c r="A6871" s="584">
        <v>2016</v>
      </c>
      <c r="B6871" s="585" t="s">
        <v>1127</v>
      </c>
      <c r="C6871" s="585" t="s">
        <v>31</v>
      </c>
      <c r="D6871" s="586">
        <v>191885</v>
      </c>
      <c r="E6871" s="587">
        <v>17.957999999999998</v>
      </c>
      <c r="F6871" s="587">
        <f t="shared" si="321"/>
        <v>3445870.8299999996</v>
      </c>
      <c r="G6871" s="588">
        <v>0.26</v>
      </c>
      <c r="H6871" s="586">
        <v>4.9000000000000004</v>
      </c>
      <c r="I6871" s="587">
        <f t="shared" si="322"/>
        <v>940236.50000000012</v>
      </c>
      <c r="J6871" s="589">
        <f t="shared" si="323"/>
        <v>0</v>
      </c>
    </row>
    <row r="6872" spans="1:10">
      <c r="A6872" s="584">
        <v>2016</v>
      </c>
      <c r="B6872" s="585" t="s">
        <v>1127</v>
      </c>
      <c r="C6872" s="585" t="s">
        <v>31</v>
      </c>
      <c r="D6872" s="586">
        <v>79235</v>
      </c>
      <c r="E6872" s="587">
        <v>17.891999999999999</v>
      </c>
      <c r="F6872" s="587">
        <f t="shared" si="321"/>
        <v>1417672.6199999999</v>
      </c>
      <c r="G6872" s="588">
        <v>0.3</v>
      </c>
      <c r="H6872" s="586">
        <v>5</v>
      </c>
      <c r="I6872" s="587">
        <f t="shared" si="322"/>
        <v>396175</v>
      </c>
      <c r="J6872" s="589">
        <f t="shared" si="323"/>
        <v>0</v>
      </c>
    </row>
    <row r="6873" spans="1:10">
      <c r="A6873" s="584">
        <v>2016</v>
      </c>
      <c r="B6873" s="585" t="s">
        <v>1127</v>
      </c>
      <c r="C6873" s="585" t="s">
        <v>31</v>
      </c>
      <c r="D6873" s="586">
        <v>117370</v>
      </c>
      <c r="E6873" s="587">
        <v>18.952000000000002</v>
      </c>
      <c r="F6873" s="587">
        <f t="shared" si="321"/>
        <v>2224396.2400000002</v>
      </c>
      <c r="G6873" s="588">
        <v>0.32</v>
      </c>
      <c r="H6873" s="586">
        <v>4.0999999999999996</v>
      </c>
      <c r="I6873" s="587">
        <f t="shared" si="322"/>
        <v>481216.99999999994</v>
      </c>
      <c r="J6873" s="589">
        <f t="shared" si="323"/>
        <v>0</v>
      </c>
    </row>
    <row r="6874" spans="1:10">
      <c r="A6874" s="584">
        <v>2016</v>
      </c>
      <c r="B6874" s="585" t="s">
        <v>1127</v>
      </c>
      <c r="C6874" s="585" t="s">
        <v>31</v>
      </c>
      <c r="D6874" s="586">
        <v>72935</v>
      </c>
      <c r="E6874" s="587">
        <v>18.913</v>
      </c>
      <c r="F6874" s="587">
        <f t="shared" si="321"/>
        <v>1379419.655</v>
      </c>
      <c r="G6874" s="588">
        <v>0.3</v>
      </c>
      <c r="H6874" s="586">
        <v>4.3</v>
      </c>
      <c r="I6874" s="587">
        <f t="shared" si="322"/>
        <v>313620.5</v>
      </c>
      <c r="J6874" s="589">
        <f t="shared" si="323"/>
        <v>0</v>
      </c>
    </row>
    <row r="6875" spans="1:10">
      <c r="A6875" s="584">
        <v>2016</v>
      </c>
      <c r="B6875" s="585" t="s">
        <v>1127</v>
      </c>
      <c r="C6875" s="585" t="s">
        <v>31</v>
      </c>
      <c r="D6875" s="586">
        <v>192626</v>
      </c>
      <c r="E6875" s="587">
        <v>18.899999999999999</v>
      </c>
      <c r="F6875" s="587">
        <f t="shared" si="321"/>
        <v>3640631.4</v>
      </c>
      <c r="G6875" s="588">
        <v>0.33</v>
      </c>
      <c r="H6875" s="586">
        <v>4.2</v>
      </c>
      <c r="I6875" s="587">
        <f t="shared" si="322"/>
        <v>809029.20000000007</v>
      </c>
      <c r="J6875" s="589">
        <f t="shared" si="323"/>
        <v>0</v>
      </c>
    </row>
    <row r="6876" spans="1:10">
      <c r="A6876" s="584">
        <v>2016</v>
      </c>
      <c r="B6876" s="585" t="s">
        <v>1127</v>
      </c>
      <c r="C6876" s="585" t="s">
        <v>31</v>
      </c>
      <c r="D6876" s="586">
        <v>287737</v>
      </c>
      <c r="E6876" s="587">
        <v>18.803999999999998</v>
      </c>
      <c r="F6876" s="587">
        <f t="shared" si="321"/>
        <v>5410606.5479999995</v>
      </c>
      <c r="G6876" s="588">
        <v>0.35</v>
      </c>
      <c r="H6876" s="586">
        <v>4.8</v>
      </c>
      <c r="I6876" s="587">
        <f t="shared" si="322"/>
        <v>1381137.5999999999</v>
      </c>
      <c r="J6876" s="589">
        <f t="shared" si="323"/>
        <v>0</v>
      </c>
    </row>
    <row r="6877" spans="1:10">
      <c r="A6877" s="584">
        <v>2016</v>
      </c>
      <c r="B6877" s="585" t="s">
        <v>1131</v>
      </c>
      <c r="C6877" s="585" t="s">
        <v>31</v>
      </c>
      <c r="D6877" s="586">
        <v>29921</v>
      </c>
      <c r="E6877" s="587">
        <v>25.803999999999998</v>
      </c>
      <c r="F6877" s="587">
        <f t="shared" si="321"/>
        <v>772081.48399999994</v>
      </c>
      <c r="G6877" s="588">
        <v>2.76</v>
      </c>
      <c r="H6877" s="586">
        <v>7.8</v>
      </c>
      <c r="I6877" s="587">
        <f t="shared" si="322"/>
        <v>233383.8</v>
      </c>
      <c r="J6877" s="589">
        <f t="shared" si="323"/>
        <v>0</v>
      </c>
    </row>
    <row r="6878" spans="1:10">
      <c r="A6878" s="584">
        <v>2016</v>
      </c>
      <c r="B6878" s="585" t="s">
        <v>1131</v>
      </c>
      <c r="C6878" s="585" t="s">
        <v>31</v>
      </c>
      <c r="D6878" s="586">
        <v>5376</v>
      </c>
      <c r="E6878" s="587">
        <v>23.074000000000002</v>
      </c>
      <c r="F6878" s="587">
        <f t="shared" si="321"/>
        <v>124045.82400000001</v>
      </c>
      <c r="G6878" s="588">
        <v>2.8</v>
      </c>
      <c r="H6878" s="586">
        <v>16.3</v>
      </c>
      <c r="I6878" s="587">
        <f t="shared" si="322"/>
        <v>87628.800000000003</v>
      </c>
      <c r="J6878" s="589">
        <f t="shared" si="323"/>
        <v>0</v>
      </c>
    </row>
    <row r="6879" spans="1:10">
      <c r="A6879" s="584">
        <v>2016</v>
      </c>
      <c r="B6879" s="585" t="s">
        <v>1129</v>
      </c>
      <c r="C6879" s="585" t="s">
        <v>31</v>
      </c>
      <c r="D6879" s="586">
        <v>5191</v>
      </c>
      <c r="E6879" s="587">
        <v>15.7</v>
      </c>
      <c r="F6879" s="587">
        <f t="shared" si="321"/>
        <v>81498.7</v>
      </c>
      <c r="G6879" s="588">
        <v>1.1000000000000001</v>
      </c>
      <c r="H6879" s="586">
        <v>28.2</v>
      </c>
      <c r="I6879" s="587">
        <f t="shared" si="322"/>
        <v>146386.19999999998</v>
      </c>
      <c r="J6879" s="589">
        <f t="shared" si="323"/>
        <v>0</v>
      </c>
    </row>
    <row r="6880" spans="1:10">
      <c r="A6880" s="584">
        <v>2016</v>
      </c>
      <c r="B6880" s="585" t="s">
        <v>1131</v>
      </c>
      <c r="C6880" s="585" t="s">
        <v>31</v>
      </c>
      <c r="D6880" s="586">
        <v>10108</v>
      </c>
      <c r="E6880" s="587">
        <v>25.63</v>
      </c>
      <c r="F6880" s="587">
        <f t="shared" si="321"/>
        <v>259068.03999999998</v>
      </c>
      <c r="G6880" s="588">
        <v>2.82</v>
      </c>
      <c r="H6880" s="586">
        <v>8.4</v>
      </c>
      <c r="I6880" s="587">
        <f t="shared" si="322"/>
        <v>84907.199999999997</v>
      </c>
      <c r="J6880" s="589">
        <f t="shared" si="323"/>
        <v>0</v>
      </c>
    </row>
    <row r="6881" spans="1:10">
      <c r="A6881" s="584">
        <v>2016</v>
      </c>
      <c r="B6881" s="585" t="s">
        <v>1131</v>
      </c>
      <c r="C6881" s="585" t="s">
        <v>31</v>
      </c>
      <c r="D6881" s="586">
        <v>302132</v>
      </c>
      <c r="E6881" s="587">
        <v>26.167999999999999</v>
      </c>
      <c r="F6881" s="587">
        <f t="shared" si="321"/>
        <v>7906190.176</v>
      </c>
      <c r="G6881" s="588">
        <v>3.02</v>
      </c>
      <c r="H6881" s="586">
        <v>8.1999999999999993</v>
      </c>
      <c r="I6881" s="587">
        <f t="shared" si="322"/>
        <v>2477482.4</v>
      </c>
      <c r="J6881" s="589">
        <f t="shared" si="323"/>
        <v>0</v>
      </c>
    </row>
    <row r="6882" spans="1:10">
      <c r="A6882" s="584">
        <v>2016</v>
      </c>
      <c r="B6882" s="585" t="s">
        <v>1131</v>
      </c>
      <c r="C6882" s="585" t="s">
        <v>31</v>
      </c>
      <c r="D6882" s="586">
        <v>8182</v>
      </c>
      <c r="E6882" s="587">
        <v>23.27</v>
      </c>
      <c r="F6882" s="587">
        <f t="shared" si="321"/>
        <v>190395.13999999998</v>
      </c>
      <c r="G6882" s="588">
        <v>2.5</v>
      </c>
      <c r="H6882" s="586">
        <v>15.8</v>
      </c>
      <c r="I6882" s="587">
        <f t="shared" si="322"/>
        <v>129275.6</v>
      </c>
      <c r="J6882" s="589">
        <f t="shared" si="323"/>
        <v>0</v>
      </c>
    </row>
    <row r="6883" spans="1:10">
      <c r="A6883" s="584">
        <v>2016</v>
      </c>
      <c r="B6883" s="585" t="s">
        <v>1131</v>
      </c>
      <c r="C6883" s="585" t="s">
        <v>31</v>
      </c>
      <c r="D6883" s="586">
        <v>15237</v>
      </c>
      <c r="E6883" s="587">
        <v>25.954000000000001</v>
      </c>
      <c r="F6883" s="587">
        <f t="shared" si="321"/>
        <v>395461.098</v>
      </c>
      <c r="G6883" s="588">
        <v>2.84</v>
      </c>
      <c r="H6883" s="586">
        <v>8.4</v>
      </c>
      <c r="I6883" s="587">
        <f t="shared" si="322"/>
        <v>127990.8</v>
      </c>
      <c r="J6883" s="589">
        <f t="shared" si="323"/>
        <v>0</v>
      </c>
    </row>
    <row r="6884" spans="1:10">
      <c r="A6884" s="584">
        <v>2016</v>
      </c>
      <c r="B6884" s="585" t="s">
        <v>1131</v>
      </c>
      <c r="C6884" s="585" t="s">
        <v>31</v>
      </c>
      <c r="D6884" s="586">
        <v>16412</v>
      </c>
      <c r="E6884" s="587">
        <v>21.832000000000001</v>
      </c>
      <c r="F6884" s="587">
        <f t="shared" si="321"/>
        <v>358306.78399999999</v>
      </c>
      <c r="G6884" s="588">
        <v>2.4</v>
      </c>
      <c r="H6884" s="586">
        <v>19.7</v>
      </c>
      <c r="I6884" s="587">
        <f t="shared" si="322"/>
        <v>323316.39999999997</v>
      </c>
      <c r="J6884" s="589">
        <f t="shared" si="323"/>
        <v>0</v>
      </c>
    </row>
    <row r="6885" spans="1:10">
      <c r="A6885" s="584">
        <v>2016</v>
      </c>
      <c r="B6885" s="585" t="s">
        <v>1129</v>
      </c>
      <c r="C6885" s="585" t="s">
        <v>31</v>
      </c>
      <c r="D6885" s="586">
        <v>1411</v>
      </c>
      <c r="E6885" s="587">
        <v>15.802</v>
      </c>
      <c r="F6885" s="587">
        <f t="shared" si="321"/>
        <v>22296.621999999999</v>
      </c>
      <c r="G6885" s="588">
        <v>3.51</v>
      </c>
      <c r="H6885" s="586">
        <v>43.4</v>
      </c>
      <c r="I6885" s="587">
        <f t="shared" si="322"/>
        <v>61237.4</v>
      </c>
      <c r="J6885" s="589">
        <f t="shared" si="323"/>
        <v>0</v>
      </c>
    </row>
    <row r="6886" spans="1:10">
      <c r="A6886" s="584">
        <v>2016</v>
      </c>
      <c r="B6886" s="585" t="s">
        <v>1131</v>
      </c>
      <c r="C6886" s="585" t="s">
        <v>31</v>
      </c>
      <c r="D6886" s="586">
        <v>2137</v>
      </c>
      <c r="E6886" s="587">
        <v>25.16</v>
      </c>
      <c r="F6886" s="587">
        <f t="shared" si="321"/>
        <v>53766.92</v>
      </c>
      <c r="G6886" s="588">
        <v>2.39</v>
      </c>
      <c r="H6886" s="586">
        <v>14.7</v>
      </c>
      <c r="I6886" s="587">
        <f t="shared" si="322"/>
        <v>31413.899999999998</v>
      </c>
      <c r="J6886" s="589">
        <f t="shared" si="323"/>
        <v>0</v>
      </c>
    </row>
    <row r="6887" spans="1:10">
      <c r="A6887" s="584">
        <v>2016</v>
      </c>
      <c r="B6887" s="585" t="s">
        <v>1131</v>
      </c>
      <c r="C6887" s="585" t="s">
        <v>31</v>
      </c>
      <c r="D6887" s="586">
        <v>17931</v>
      </c>
      <c r="E6887" s="587">
        <v>23.696000000000002</v>
      </c>
      <c r="F6887" s="587">
        <f t="shared" si="321"/>
        <v>424892.97600000002</v>
      </c>
      <c r="G6887" s="588">
        <v>3.39</v>
      </c>
      <c r="H6887" s="586">
        <v>18.8</v>
      </c>
      <c r="I6887" s="587">
        <f t="shared" si="322"/>
        <v>337102.8</v>
      </c>
      <c r="J6887" s="589">
        <f t="shared" si="323"/>
        <v>0</v>
      </c>
    </row>
    <row r="6888" spans="1:10">
      <c r="A6888" s="584">
        <v>2016</v>
      </c>
      <c r="B6888" s="585" t="s">
        <v>1131</v>
      </c>
      <c r="C6888" s="585" t="s">
        <v>31</v>
      </c>
      <c r="D6888" s="586">
        <v>6311</v>
      </c>
      <c r="E6888" s="587">
        <v>19.292000000000002</v>
      </c>
      <c r="F6888" s="587">
        <f t="shared" si="321"/>
        <v>121751.81200000001</v>
      </c>
      <c r="G6888" s="588">
        <v>2.59</v>
      </c>
      <c r="H6888" s="586">
        <v>25.5</v>
      </c>
      <c r="I6888" s="587">
        <f t="shared" si="322"/>
        <v>160930.5</v>
      </c>
      <c r="J6888" s="589">
        <f t="shared" si="323"/>
        <v>0</v>
      </c>
    </row>
    <row r="6889" spans="1:10">
      <c r="A6889" s="584">
        <v>2016</v>
      </c>
      <c r="B6889" s="585" t="s">
        <v>1131</v>
      </c>
      <c r="C6889" s="585" t="s">
        <v>31</v>
      </c>
      <c r="D6889" s="586">
        <v>7003</v>
      </c>
      <c r="E6889" s="587">
        <v>24.021999999999998</v>
      </c>
      <c r="F6889" s="587">
        <f t="shared" si="321"/>
        <v>168226.06599999999</v>
      </c>
      <c r="G6889" s="588">
        <v>2.82</v>
      </c>
      <c r="H6889" s="586">
        <v>17.100000000000001</v>
      </c>
      <c r="I6889" s="587">
        <f t="shared" si="322"/>
        <v>119751.3</v>
      </c>
      <c r="J6889" s="589">
        <f t="shared" si="323"/>
        <v>0</v>
      </c>
    </row>
    <row r="6890" spans="1:10">
      <c r="A6890" s="584">
        <v>2016</v>
      </c>
      <c r="B6890" s="585" t="s">
        <v>1131</v>
      </c>
      <c r="C6890" s="585" t="s">
        <v>31</v>
      </c>
      <c r="D6890" s="586">
        <v>8659</v>
      </c>
      <c r="E6890" s="587">
        <v>23.47</v>
      </c>
      <c r="F6890" s="587">
        <f t="shared" si="321"/>
        <v>203226.72999999998</v>
      </c>
      <c r="G6890" s="588">
        <v>2.63</v>
      </c>
      <c r="H6890" s="586">
        <v>18.3</v>
      </c>
      <c r="I6890" s="587">
        <f t="shared" si="322"/>
        <v>158459.70000000001</v>
      </c>
      <c r="J6890" s="589">
        <f t="shared" si="323"/>
        <v>0</v>
      </c>
    </row>
    <row r="6891" spans="1:10">
      <c r="A6891" s="584">
        <v>2016</v>
      </c>
      <c r="B6891" s="585" t="s">
        <v>1131</v>
      </c>
      <c r="C6891" s="585" t="s">
        <v>31</v>
      </c>
      <c r="D6891" s="586">
        <v>10831</v>
      </c>
      <c r="E6891" s="587">
        <v>21.917999999999999</v>
      </c>
      <c r="F6891" s="587">
        <f t="shared" si="321"/>
        <v>237393.85799999998</v>
      </c>
      <c r="G6891" s="588">
        <v>2.82</v>
      </c>
      <c r="H6891" s="586">
        <v>23.4</v>
      </c>
      <c r="I6891" s="587">
        <f t="shared" si="322"/>
        <v>253445.4</v>
      </c>
      <c r="J6891" s="589">
        <f t="shared" si="323"/>
        <v>0</v>
      </c>
    </row>
    <row r="6892" spans="1:10">
      <c r="A6892" s="584">
        <v>2016</v>
      </c>
      <c r="B6892" s="585" t="s">
        <v>1131</v>
      </c>
      <c r="C6892" s="585" t="s">
        <v>31</v>
      </c>
      <c r="D6892" s="586">
        <v>2731</v>
      </c>
      <c r="E6892" s="587">
        <v>24.826000000000001</v>
      </c>
      <c r="F6892" s="587">
        <f t="shared" si="321"/>
        <v>67799.805999999997</v>
      </c>
      <c r="G6892" s="588">
        <v>3.6</v>
      </c>
      <c r="H6892" s="586">
        <v>14.9</v>
      </c>
      <c r="I6892" s="587">
        <f t="shared" si="322"/>
        <v>40691.9</v>
      </c>
      <c r="J6892" s="589">
        <f t="shared" si="323"/>
        <v>0</v>
      </c>
    </row>
    <row r="6893" spans="1:10">
      <c r="A6893" s="584">
        <v>2016</v>
      </c>
      <c r="B6893" s="585" t="s">
        <v>1129</v>
      </c>
      <c r="C6893" s="585" t="s">
        <v>31</v>
      </c>
      <c r="D6893" s="586">
        <v>4367</v>
      </c>
      <c r="E6893" s="587">
        <v>18.544</v>
      </c>
      <c r="F6893" s="587">
        <f t="shared" si="321"/>
        <v>80981.648000000001</v>
      </c>
      <c r="G6893" s="588">
        <v>2.08</v>
      </c>
      <c r="H6893" s="586">
        <v>22.9</v>
      </c>
      <c r="I6893" s="587">
        <f t="shared" si="322"/>
        <v>100004.29999999999</v>
      </c>
      <c r="J6893" s="589">
        <f t="shared" si="323"/>
        <v>0</v>
      </c>
    </row>
    <row r="6894" spans="1:10">
      <c r="A6894" s="584">
        <v>2016</v>
      </c>
      <c r="B6894" s="585" t="s">
        <v>1131</v>
      </c>
      <c r="C6894" s="585" t="s">
        <v>31</v>
      </c>
      <c r="D6894" s="586">
        <v>89540</v>
      </c>
      <c r="E6894" s="587">
        <v>25.91</v>
      </c>
      <c r="F6894" s="587">
        <f t="shared" si="321"/>
        <v>2319981.4</v>
      </c>
      <c r="G6894" s="588">
        <v>2.88</v>
      </c>
      <c r="H6894" s="586">
        <v>7.9</v>
      </c>
      <c r="I6894" s="587">
        <f t="shared" si="322"/>
        <v>707366</v>
      </c>
      <c r="J6894" s="589">
        <f t="shared" si="323"/>
        <v>0</v>
      </c>
    </row>
    <row r="6895" spans="1:10">
      <c r="A6895" s="584">
        <v>2016</v>
      </c>
      <c r="B6895" s="585" t="s">
        <v>1131</v>
      </c>
      <c r="C6895" s="585" t="s">
        <v>31</v>
      </c>
      <c r="D6895" s="586">
        <v>211753</v>
      </c>
      <c r="E6895" s="587">
        <v>26.22</v>
      </c>
      <c r="F6895" s="587">
        <f t="shared" si="321"/>
        <v>5552163.6600000001</v>
      </c>
      <c r="G6895" s="588">
        <v>3.11</v>
      </c>
      <c r="H6895" s="586">
        <v>8</v>
      </c>
      <c r="I6895" s="587">
        <f t="shared" si="322"/>
        <v>1694024</v>
      </c>
      <c r="J6895" s="589">
        <f t="shared" si="323"/>
        <v>0</v>
      </c>
    </row>
    <row r="6896" spans="1:10">
      <c r="A6896" s="584">
        <v>2016</v>
      </c>
      <c r="B6896" s="585" t="s">
        <v>1131</v>
      </c>
      <c r="C6896" s="585" t="s">
        <v>31</v>
      </c>
      <c r="D6896" s="586">
        <v>1742</v>
      </c>
      <c r="E6896" s="587">
        <v>23.102</v>
      </c>
      <c r="F6896" s="587">
        <f t="shared" si="321"/>
        <v>40243.684000000001</v>
      </c>
      <c r="G6896" s="588">
        <v>2.99</v>
      </c>
      <c r="H6896" s="586">
        <v>8.4</v>
      </c>
      <c r="I6896" s="587">
        <f t="shared" si="322"/>
        <v>14632.800000000001</v>
      </c>
      <c r="J6896" s="589">
        <f t="shared" si="323"/>
        <v>0</v>
      </c>
    </row>
    <row r="6897" spans="1:10">
      <c r="A6897" s="584">
        <v>2016</v>
      </c>
      <c r="B6897" s="585" t="s">
        <v>1131</v>
      </c>
      <c r="C6897" s="585" t="s">
        <v>31</v>
      </c>
      <c r="D6897" s="586">
        <v>30633</v>
      </c>
      <c r="E6897" s="587">
        <v>22.943999999999999</v>
      </c>
      <c r="F6897" s="587">
        <f t="shared" si="321"/>
        <v>702843.55200000003</v>
      </c>
      <c r="G6897" s="588">
        <v>2.96</v>
      </c>
      <c r="H6897" s="586">
        <v>8.4</v>
      </c>
      <c r="I6897" s="587">
        <f t="shared" si="322"/>
        <v>257317.2</v>
      </c>
      <c r="J6897" s="589">
        <f t="shared" si="323"/>
        <v>0</v>
      </c>
    </row>
    <row r="6898" spans="1:10">
      <c r="A6898" s="584">
        <v>2016</v>
      </c>
      <c r="B6898" s="585" t="s">
        <v>1127</v>
      </c>
      <c r="C6898" s="585" t="s">
        <v>31</v>
      </c>
      <c r="D6898" s="586">
        <v>16192</v>
      </c>
      <c r="E6898" s="587">
        <v>17.736000000000001</v>
      </c>
      <c r="F6898" s="587">
        <f t="shared" si="321"/>
        <v>287181.31200000003</v>
      </c>
      <c r="G6898" s="588">
        <v>0.24</v>
      </c>
      <c r="H6898" s="586">
        <v>5.2</v>
      </c>
      <c r="I6898" s="587">
        <f t="shared" si="322"/>
        <v>84198.400000000009</v>
      </c>
      <c r="J6898" s="589">
        <f t="shared" si="323"/>
        <v>0</v>
      </c>
    </row>
    <row r="6899" spans="1:10">
      <c r="A6899" s="584">
        <v>2016</v>
      </c>
      <c r="B6899" s="585" t="s">
        <v>1127</v>
      </c>
      <c r="C6899" s="585" t="s">
        <v>31</v>
      </c>
      <c r="D6899" s="586">
        <v>82420</v>
      </c>
      <c r="E6899" s="587">
        <v>17.776</v>
      </c>
      <c r="F6899" s="587">
        <f t="shared" si="321"/>
        <v>1465097.92</v>
      </c>
      <c r="G6899" s="588">
        <v>0.33</v>
      </c>
      <c r="H6899" s="586">
        <v>5.13</v>
      </c>
      <c r="I6899" s="587">
        <f t="shared" si="322"/>
        <v>422814.6</v>
      </c>
      <c r="J6899" s="589">
        <f t="shared" si="323"/>
        <v>0</v>
      </c>
    </row>
    <row r="6900" spans="1:10">
      <c r="A6900" s="584">
        <v>2016</v>
      </c>
      <c r="B6900" s="585" t="s">
        <v>1127</v>
      </c>
      <c r="C6900" s="585" t="s">
        <v>31</v>
      </c>
      <c r="D6900" s="586">
        <v>261676</v>
      </c>
      <c r="E6900" s="587">
        <v>17.393999999999998</v>
      </c>
      <c r="F6900" s="587">
        <f t="shared" si="321"/>
        <v>4551592.3439999996</v>
      </c>
      <c r="G6900" s="588">
        <v>0.2</v>
      </c>
      <c r="H6900" s="586">
        <v>4.4800000000000004</v>
      </c>
      <c r="I6900" s="587">
        <f t="shared" si="322"/>
        <v>1172308.4800000002</v>
      </c>
      <c r="J6900" s="589">
        <f t="shared" si="323"/>
        <v>0</v>
      </c>
    </row>
    <row r="6901" spans="1:10">
      <c r="A6901" s="584">
        <v>2016</v>
      </c>
      <c r="B6901" s="585" t="s">
        <v>1131</v>
      </c>
      <c r="C6901" s="585" t="s">
        <v>31</v>
      </c>
      <c r="D6901" s="586">
        <v>8127</v>
      </c>
      <c r="E6901" s="587">
        <v>26.3</v>
      </c>
      <c r="F6901" s="587">
        <f t="shared" si="321"/>
        <v>213740.1</v>
      </c>
      <c r="G6901" s="588">
        <v>2.19</v>
      </c>
      <c r="H6901" s="586">
        <v>7</v>
      </c>
      <c r="I6901" s="587">
        <f t="shared" si="322"/>
        <v>56889</v>
      </c>
      <c r="J6901" s="589">
        <f t="shared" si="323"/>
        <v>0</v>
      </c>
    </row>
    <row r="6902" spans="1:10">
      <c r="A6902" s="584">
        <v>2016</v>
      </c>
      <c r="B6902" s="585" t="s">
        <v>1131</v>
      </c>
      <c r="C6902" s="585" t="s">
        <v>31</v>
      </c>
      <c r="D6902" s="586">
        <v>7950</v>
      </c>
      <c r="E6902" s="587">
        <v>25.74</v>
      </c>
      <c r="F6902" s="587">
        <f t="shared" si="321"/>
        <v>204633</v>
      </c>
      <c r="G6902" s="588">
        <v>0.62</v>
      </c>
      <c r="H6902" s="586">
        <v>8.9</v>
      </c>
      <c r="I6902" s="587">
        <f t="shared" si="322"/>
        <v>70755</v>
      </c>
      <c r="J6902" s="589">
        <f t="shared" si="323"/>
        <v>0</v>
      </c>
    </row>
    <row r="6903" spans="1:10">
      <c r="A6903" s="584">
        <v>2016</v>
      </c>
      <c r="B6903" s="585" t="s">
        <v>1131</v>
      </c>
      <c r="C6903" s="585" t="s">
        <v>31</v>
      </c>
      <c r="D6903" s="586">
        <v>8178</v>
      </c>
      <c r="E6903" s="587">
        <v>25.74</v>
      </c>
      <c r="F6903" s="587">
        <f t="shared" si="321"/>
        <v>210501.72</v>
      </c>
      <c r="G6903" s="588">
        <v>0.62</v>
      </c>
      <c r="H6903" s="586">
        <v>8.9</v>
      </c>
      <c r="I6903" s="587">
        <f t="shared" si="322"/>
        <v>72784.2</v>
      </c>
      <c r="J6903" s="589">
        <f t="shared" si="323"/>
        <v>0</v>
      </c>
    </row>
    <row r="6904" spans="1:10">
      <c r="A6904" s="584">
        <v>2016</v>
      </c>
      <c r="B6904" s="585" t="s">
        <v>1131</v>
      </c>
      <c r="C6904" s="585" t="s">
        <v>31</v>
      </c>
      <c r="D6904" s="586">
        <v>23450</v>
      </c>
      <c r="E6904" s="587">
        <v>24.88</v>
      </c>
      <c r="F6904" s="587">
        <f t="shared" si="321"/>
        <v>583436</v>
      </c>
      <c r="G6904" s="588">
        <v>0.77</v>
      </c>
      <c r="H6904" s="586">
        <v>9.6999999999999993</v>
      </c>
      <c r="I6904" s="587">
        <f t="shared" si="322"/>
        <v>227464.99999999997</v>
      </c>
      <c r="J6904" s="589">
        <f t="shared" si="323"/>
        <v>0</v>
      </c>
    </row>
    <row r="6905" spans="1:10">
      <c r="A6905" s="584">
        <v>2016</v>
      </c>
      <c r="B6905" s="585" t="s">
        <v>1129</v>
      </c>
      <c r="C6905" s="585" t="s">
        <v>31</v>
      </c>
      <c r="D6905" s="586">
        <v>8441</v>
      </c>
      <c r="E6905" s="587">
        <v>16.29</v>
      </c>
      <c r="F6905" s="587">
        <f t="shared" si="321"/>
        <v>137503.88999999998</v>
      </c>
      <c r="G6905" s="588">
        <v>2.5299999999999998</v>
      </c>
      <c r="H6905" s="586">
        <v>34.200000000000003</v>
      </c>
      <c r="I6905" s="587">
        <f t="shared" si="322"/>
        <v>288682.2</v>
      </c>
      <c r="J6905" s="589">
        <f t="shared" si="323"/>
        <v>0</v>
      </c>
    </row>
    <row r="6906" spans="1:10">
      <c r="A6906" s="584">
        <v>2016</v>
      </c>
      <c r="B6906" s="585" t="s">
        <v>1129</v>
      </c>
      <c r="C6906" s="585" t="s">
        <v>31</v>
      </c>
      <c r="D6906" s="586">
        <v>6742</v>
      </c>
      <c r="E6906" s="587">
        <v>9.8000000000000007</v>
      </c>
      <c r="F6906" s="587">
        <f t="shared" si="321"/>
        <v>66071.600000000006</v>
      </c>
      <c r="G6906" s="588">
        <v>2.34</v>
      </c>
      <c r="H6906" s="586">
        <v>52.2</v>
      </c>
      <c r="I6906" s="587">
        <f t="shared" si="322"/>
        <v>351932.4</v>
      </c>
      <c r="J6906" s="589">
        <f t="shared" si="323"/>
        <v>0</v>
      </c>
    </row>
    <row r="6907" spans="1:10">
      <c r="A6907" s="584">
        <v>2016</v>
      </c>
      <c r="B6907" s="585" t="s">
        <v>1129</v>
      </c>
      <c r="C6907" s="585" t="s">
        <v>31</v>
      </c>
      <c r="D6907" s="586">
        <v>6642</v>
      </c>
      <c r="E6907" s="587">
        <v>8.91</v>
      </c>
      <c r="F6907" s="587">
        <f t="shared" si="321"/>
        <v>59180.22</v>
      </c>
      <c r="G6907" s="588">
        <v>2.23</v>
      </c>
      <c r="H6907" s="586">
        <v>52.9</v>
      </c>
      <c r="I6907" s="587">
        <f t="shared" si="322"/>
        <v>351361.8</v>
      </c>
      <c r="J6907" s="589">
        <f t="shared" si="323"/>
        <v>0</v>
      </c>
    </row>
    <row r="6908" spans="1:10">
      <c r="A6908" s="584">
        <v>2016</v>
      </c>
      <c r="B6908" s="585" t="s">
        <v>1129</v>
      </c>
      <c r="C6908" s="585" t="s">
        <v>31</v>
      </c>
      <c r="D6908" s="586">
        <v>3512</v>
      </c>
      <c r="E6908" s="587">
        <v>16.29</v>
      </c>
      <c r="F6908" s="587">
        <f t="shared" si="321"/>
        <v>57210.479999999996</v>
      </c>
      <c r="G6908" s="588">
        <v>2.5299999999999998</v>
      </c>
      <c r="H6908" s="586">
        <v>34.200000000000003</v>
      </c>
      <c r="I6908" s="587">
        <f t="shared" si="322"/>
        <v>120110.40000000001</v>
      </c>
      <c r="J6908" s="589">
        <f t="shared" si="323"/>
        <v>0</v>
      </c>
    </row>
    <row r="6909" spans="1:10">
      <c r="A6909" s="584">
        <v>2016</v>
      </c>
      <c r="B6909" s="585" t="s">
        <v>1129</v>
      </c>
      <c r="C6909" s="585" t="s">
        <v>31</v>
      </c>
      <c r="D6909" s="586">
        <v>3331</v>
      </c>
      <c r="E6909" s="587">
        <v>16.95</v>
      </c>
      <c r="F6909" s="587">
        <f t="shared" si="321"/>
        <v>56460.45</v>
      </c>
      <c r="G6909" s="588">
        <v>1.53</v>
      </c>
      <c r="H6909" s="586">
        <v>25.9</v>
      </c>
      <c r="I6909" s="587">
        <f t="shared" si="322"/>
        <v>86272.9</v>
      </c>
      <c r="J6909" s="589">
        <f t="shared" si="323"/>
        <v>0</v>
      </c>
    </row>
    <row r="6910" spans="1:10">
      <c r="A6910" s="584">
        <v>2016</v>
      </c>
      <c r="B6910" s="585" t="s">
        <v>1129</v>
      </c>
      <c r="C6910" s="585" t="s">
        <v>31</v>
      </c>
      <c r="D6910" s="586">
        <v>15628</v>
      </c>
      <c r="E6910" s="587">
        <v>15.61</v>
      </c>
      <c r="F6910" s="587">
        <f t="shared" si="321"/>
        <v>243953.08</v>
      </c>
      <c r="G6910" s="588">
        <v>2.74</v>
      </c>
      <c r="H6910" s="586">
        <v>21.6</v>
      </c>
      <c r="I6910" s="587">
        <f t="shared" si="322"/>
        <v>337564.80000000005</v>
      </c>
      <c r="J6910" s="589">
        <f t="shared" si="323"/>
        <v>0</v>
      </c>
    </row>
    <row r="6911" spans="1:10">
      <c r="A6911" s="584">
        <v>2016</v>
      </c>
      <c r="B6911" s="585" t="s">
        <v>1129</v>
      </c>
      <c r="C6911" s="585" t="s">
        <v>31</v>
      </c>
      <c r="D6911" s="586">
        <v>494</v>
      </c>
      <c r="E6911" s="587">
        <v>17.38</v>
      </c>
      <c r="F6911" s="587">
        <f t="shared" si="321"/>
        <v>8585.7199999999993</v>
      </c>
      <c r="G6911" s="588">
        <v>4.12</v>
      </c>
      <c r="H6911" s="586">
        <v>27.7</v>
      </c>
      <c r="I6911" s="587">
        <f t="shared" si="322"/>
        <v>13683.8</v>
      </c>
      <c r="J6911" s="589">
        <f t="shared" si="323"/>
        <v>0</v>
      </c>
    </row>
    <row r="6912" spans="1:10">
      <c r="A6912" s="584">
        <v>2016</v>
      </c>
      <c r="B6912" s="585" t="s">
        <v>1127</v>
      </c>
      <c r="C6912" s="585" t="s">
        <v>31</v>
      </c>
      <c r="D6912" s="586">
        <v>13095</v>
      </c>
      <c r="E6912" s="587">
        <v>17.3</v>
      </c>
      <c r="F6912" s="587">
        <f t="shared" si="321"/>
        <v>226543.5</v>
      </c>
      <c r="G6912" s="588">
        <v>0.27</v>
      </c>
      <c r="H6912" s="586">
        <v>5.4</v>
      </c>
      <c r="I6912" s="587">
        <f t="shared" si="322"/>
        <v>70713</v>
      </c>
      <c r="J6912" s="589">
        <f t="shared" si="323"/>
        <v>0</v>
      </c>
    </row>
    <row r="6913" spans="1:10">
      <c r="A6913" s="584">
        <v>2016</v>
      </c>
      <c r="B6913" s="585" t="s">
        <v>1131</v>
      </c>
      <c r="C6913" s="585" t="s">
        <v>31</v>
      </c>
      <c r="D6913" s="586">
        <v>12880</v>
      </c>
      <c r="E6913" s="587">
        <v>22.824000000000002</v>
      </c>
      <c r="F6913" s="587">
        <f t="shared" si="321"/>
        <v>293973.12</v>
      </c>
      <c r="G6913" s="588">
        <v>2.5299999999999998</v>
      </c>
      <c r="H6913" s="586">
        <v>9.9</v>
      </c>
      <c r="I6913" s="587">
        <f t="shared" si="322"/>
        <v>127512</v>
      </c>
      <c r="J6913" s="589">
        <f t="shared" si="323"/>
        <v>0</v>
      </c>
    </row>
    <row r="6914" spans="1:10">
      <c r="A6914" s="584">
        <v>2016</v>
      </c>
      <c r="B6914" s="585" t="s">
        <v>1127</v>
      </c>
      <c r="C6914" s="585" t="s">
        <v>31</v>
      </c>
      <c r="D6914" s="586">
        <v>10156</v>
      </c>
      <c r="E6914" s="587">
        <v>17.3</v>
      </c>
      <c r="F6914" s="587">
        <f t="shared" si="321"/>
        <v>175698.80000000002</v>
      </c>
      <c r="G6914" s="588">
        <v>0.27</v>
      </c>
      <c r="H6914" s="586">
        <v>5.4</v>
      </c>
      <c r="I6914" s="587">
        <f t="shared" si="322"/>
        <v>54842.400000000001</v>
      </c>
      <c r="J6914" s="589">
        <f t="shared" si="323"/>
        <v>0</v>
      </c>
    </row>
    <row r="6915" spans="1:10">
      <c r="A6915" s="584">
        <v>2016</v>
      </c>
      <c r="B6915" s="585" t="s">
        <v>1131</v>
      </c>
      <c r="C6915" s="585" t="s">
        <v>31</v>
      </c>
      <c r="D6915" s="586">
        <v>4472</v>
      </c>
      <c r="E6915" s="587">
        <v>24.8</v>
      </c>
      <c r="F6915" s="587">
        <f t="shared" ref="F6915:F6978" si="324">E6915*D6915</f>
        <v>110905.60000000001</v>
      </c>
      <c r="G6915" s="588">
        <v>0.74</v>
      </c>
      <c r="H6915" s="586">
        <v>7.9</v>
      </c>
      <c r="I6915" s="587">
        <f t="shared" ref="I6915:I6978" si="325">H6915*D6915</f>
        <v>35328.800000000003</v>
      </c>
      <c r="J6915" s="589">
        <f t="shared" ref="J6915:J6978" si="326">IF(B6915="LIG",1,0)</f>
        <v>0</v>
      </c>
    </row>
    <row r="6916" spans="1:10">
      <c r="A6916" s="584">
        <v>2016</v>
      </c>
      <c r="B6916" s="585" t="s">
        <v>1131</v>
      </c>
      <c r="C6916" s="585" t="s">
        <v>31</v>
      </c>
      <c r="D6916" s="586">
        <v>23039</v>
      </c>
      <c r="E6916" s="587">
        <v>25.94</v>
      </c>
      <c r="F6916" s="587">
        <f t="shared" si="324"/>
        <v>597631.66</v>
      </c>
      <c r="G6916" s="588">
        <v>2.54</v>
      </c>
      <c r="H6916" s="586">
        <v>7.7</v>
      </c>
      <c r="I6916" s="587">
        <f t="shared" si="325"/>
        <v>177400.30000000002</v>
      </c>
      <c r="J6916" s="589">
        <f t="shared" si="326"/>
        <v>0</v>
      </c>
    </row>
    <row r="6917" spans="1:10">
      <c r="A6917" s="584">
        <v>2016</v>
      </c>
      <c r="B6917" s="585" t="s">
        <v>1131</v>
      </c>
      <c r="C6917" s="585" t="s">
        <v>31</v>
      </c>
      <c r="D6917" s="586">
        <v>10108</v>
      </c>
      <c r="E6917" s="587">
        <v>28.02</v>
      </c>
      <c r="F6917" s="587">
        <f t="shared" si="324"/>
        <v>283226.15999999997</v>
      </c>
      <c r="G6917" s="588">
        <v>0.71</v>
      </c>
      <c r="H6917" s="586">
        <v>5.4</v>
      </c>
      <c r="I6917" s="587">
        <f t="shared" si="325"/>
        <v>54583.200000000004</v>
      </c>
      <c r="J6917" s="589">
        <f t="shared" si="326"/>
        <v>0</v>
      </c>
    </row>
    <row r="6918" spans="1:10">
      <c r="A6918" s="584">
        <v>2016</v>
      </c>
      <c r="B6918" s="585" t="s">
        <v>1131</v>
      </c>
      <c r="C6918" s="585" t="s">
        <v>31</v>
      </c>
      <c r="D6918" s="586">
        <v>31387</v>
      </c>
      <c r="E6918" s="587">
        <v>20.12</v>
      </c>
      <c r="F6918" s="587">
        <f t="shared" si="324"/>
        <v>631506.44000000006</v>
      </c>
      <c r="G6918" s="588">
        <v>1.38</v>
      </c>
      <c r="H6918" s="586">
        <v>27.8</v>
      </c>
      <c r="I6918" s="587">
        <f t="shared" si="325"/>
        <v>872558.6</v>
      </c>
      <c r="J6918" s="589">
        <f t="shared" si="326"/>
        <v>0</v>
      </c>
    </row>
    <row r="6919" spans="1:10">
      <c r="A6919" s="584">
        <v>2016</v>
      </c>
      <c r="B6919" s="585" t="s">
        <v>1127</v>
      </c>
      <c r="C6919" s="585" t="s">
        <v>31</v>
      </c>
      <c r="D6919" s="586">
        <v>55921</v>
      </c>
      <c r="E6919" s="587">
        <v>16.850000000000001</v>
      </c>
      <c r="F6919" s="587">
        <f t="shared" si="324"/>
        <v>942268.85000000009</v>
      </c>
      <c r="G6919" s="588">
        <v>0.33</v>
      </c>
      <c r="H6919" s="586">
        <v>4.8</v>
      </c>
      <c r="I6919" s="587">
        <f t="shared" si="325"/>
        <v>268420.8</v>
      </c>
      <c r="J6919" s="589">
        <f t="shared" si="326"/>
        <v>0</v>
      </c>
    </row>
    <row r="6920" spans="1:10">
      <c r="A6920" s="584">
        <v>2016</v>
      </c>
      <c r="B6920" s="585" t="s">
        <v>1131</v>
      </c>
      <c r="C6920" s="585" t="s">
        <v>31</v>
      </c>
      <c r="D6920" s="586">
        <v>8018</v>
      </c>
      <c r="E6920" s="587">
        <v>19.39</v>
      </c>
      <c r="F6920" s="587">
        <f t="shared" si="324"/>
        <v>155469.02000000002</v>
      </c>
      <c r="G6920" s="588">
        <v>1.47</v>
      </c>
      <c r="H6920" s="586">
        <v>29.1</v>
      </c>
      <c r="I6920" s="587">
        <f t="shared" si="325"/>
        <v>233323.80000000002</v>
      </c>
      <c r="J6920" s="589">
        <f t="shared" si="326"/>
        <v>0</v>
      </c>
    </row>
    <row r="6921" spans="1:10">
      <c r="A6921" s="584">
        <v>2016</v>
      </c>
      <c r="B6921" s="585" t="s">
        <v>1131</v>
      </c>
      <c r="C6921" s="585" t="s">
        <v>31</v>
      </c>
      <c r="D6921" s="586">
        <v>2479</v>
      </c>
      <c r="E6921" s="587">
        <v>15.61</v>
      </c>
      <c r="F6921" s="587">
        <f t="shared" si="324"/>
        <v>38697.189999999995</v>
      </c>
      <c r="G6921" s="588">
        <v>1.3</v>
      </c>
      <c r="H6921" s="586">
        <v>40.9</v>
      </c>
      <c r="I6921" s="587">
        <f t="shared" si="325"/>
        <v>101391.09999999999</v>
      </c>
      <c r="J6921" s="589">
        <f t="shared" si="326"/>
        <v>0</v>
      </c>
    </row>
    <row r="6922" spans="1:10">
      <c r="A6922" s="584">
        <v>2016</v>
      </c>
      <c r="B6922" s="585" t="s">
        <v>1127</v>
      </c>
      <c r="C6922" s="585" t="s">
        <v>31</v>
      </c>
      <c r="D6922" s="586">
        <v>59856</v>
      </c>
      <c r="E6922" s="587">
        <v>19.481999999999999</v>
      </c>
      <c r="F6922" s="587">
        <f t="shared" si="324"/>
        <v>1166114.5919999999</v>
      </c>
      <c r="G6922" s="588">
        <v>0.33</v>
      </c>
      <c r="H6922" s="586">
        <v>4</v>
      </c>
      <c r="I6922" s="587">
        <f t="shared" si="325"/>
        <v>239424</v>
      </c>
      <c r="J6922" s="589">
        <f t="shared" si="326"/>
        <v>0</v>
      </c>
    </row>
    <row r="6923" spans="1:10">
      <c r="A6923" s="584">
        <v>2016</v>
      </c>
      <c r="B6923" s="585" t="s">
        <v>1131</v>
      </c>
      <c r="C6923" s="585" t="s">
        <v>31</v>
      </c>
      <c r="D6923" s="586">
        <v>3483</v>
      </c>
      <c r="E6923" s="587">
        <v>22.47</v>
      </c>
      <c r="F6923" s="587">
        <f t="shared" si="324"/>
        <v>78263.009999999995</v>
      </c>
      <c r="G6923" s="588">
        <v>1.8</v>
      </c>
      <c r="H6923" s="586">
        <v>19.2</v>
      </c>
      <c r="I6923" s="587">
        <f t="shared" si="325"/>
        <v>66873.599999999991</v>
      </c>
      <c r="J6923" s="589">
        <f t="shared" si="326"/>
        <v>0</v>
      </c>
    </row>
    <row r="6924" spans="1:10">
      <c r="A6924" s="584">
        <v>2016</v>
      </c>
      <c r="B6924" s="585" t="s">
        <v>1131</v>
      </c>
      <c r="C6924" s="585" t="s">
        <v>31</v>
      </c>
      <c r="D6924" s="586">
        <v>9349</v>
      </c>
      <c r="E6924" s="587">
        <v>22.42</v>
      </c>
      <c r="F6924" s="587">
        <f t="shared" si="324"/>
        <v>209604.58000000002</v>
      </c>
      <c r="G6924" s="588">
        <v>1.5</v>
      </c>
      <c r="H6924" s="586">
        <v>21.7</v>
      </c>
      <c r="I6924" s="587">
        <f t="shared" si="325"/>
        <v>202873.3</v>
      </c>
      <c r="J6924" s="589">
        <f t="shared" si="326"/>
        <v>0</v>
      </c>
    </row>
    <row r="6925" spans="1:10">
      <c r="A6925" s="584">
        <v>2016</v>
      </c>
      <c r="B6925" s="585" t="s">
        <v>1131</v>
      </c>
      <c r="C6925" s="585" t="s">
        <v>31</v>
      </c>
      <c r="D6925" s="586">
        <v>9808</v>
      </c>
      <c r="E6925" s="587">
        <v>22.13</v>
      </c>
      <c r="F6925" s="587">
        <f t="shared" si="324"/>
        <v>217051.03999999998</v>
      </c>
      <c r="G6925" s="588">
        <v>1.19</v>
      </c>
      <c r="H6925" s="586">
        <v>22.8</v>
      </c>
      <c r="I6925" s="587">
        <f t="shared" si="325"/>
        <v>223622.39999999999</v>
      </c>
      <c r="J6925" s="589">
        <f t="shared" si="326"/>
        <v>0</v>
      </c>
    </row>
    <row r="6926" spans="1:10">
      <c r="A6926" s="584">
        <v>2016</v>
      </c>
      <c r="B6926" s="585" t="s">
        <v>1131</v>
      </c>
      <c r="C6926" s="585" t="s">
        <v>31</v>
      </c>
      <c r="D6926" s="586">
        <v>11408</v>
      </c>
      <c r="E6926" s="587">
        <v>22.92</v>
      </c>
      <c r="F6926" s="587">
        <f t="shared" si="324"/>
        <v>261471.36000000002</v>
      </c>
      <c r="G6926" s="588">
        <v>1.75</v>
      </c>
      <c r="H6926" s="586">
        <v>20.2</v>
      </c>
      <c r="I6926" s="587">
        <f t="shared" si="325"/>
        <v>230441.60000000001</v>
      </c>
      <c r="J6926" s="589">
        <f t="shared" si="326"/>
        <v>0</v>
      </c>
    </row>
    <row r="6927" spans="1:10">
      <c r="A6927" s="584">
        <v>2016</v>
      </c>
      <c r="B6927" s="585" t="s">
        <v>1131</v>
      </c>
      <c r="C6927" s="585" t="s">
        <v>31</v>
      </c>
      <c r="D6927" s="586">
        <v>54714</v>
      </c>
      <c r="E6927" s="587">
        <v>22.911999999999999</v>
      </c>
      <c r="F6927" s="587">
        <f t="shared" si="324"/>
        <v>1253607.1680000001</v>
      </c>
      <c r="G6927" s="588">
        <v>0.53</v>
      </c>
      <c r="H6927" s="586">
        <v>11.2</v>
      </c>
      <c r="I6927" s="587">
        <f t="shared" si="325"/>
        <v>612796.79999999993</v>
      </c>
      <c r="J6927" s="589">
        <f t="shared" si="326"/>
        <v>0</v>
      </c>
    </row>
    <row r="6928" spans="1:10">
      <c r="A6928" s="584">
        <v>2016</v>
      </c>
      <c r="B6928" s="585" t="s">
        <v>1131</v>
      </c>
      <c r="C6928" s="585" t="s">
        <v>31</v>
      </c>
      <c r="D6928" s="586">
        <v>20257</v>
      </c>
      <c r="E6928" s="587">
        <v>21.8</v>
      </c>
      <c r="F6928" s="587">
        <f t="shared" si="324"/>
        <v>441602.60000000003</v>
      </c>
      <c r="G6928" s="588">
        <v>3.4</v>
      </c>
      <c r="H6928" s="586">
        <v>7.5</v>
      </c>
      <c r="I6928" s="587">
        <f t="shared" si="325"/>
        <v>151927.5</v>
      </c>
      <c r="J6928" s="589">
        <f t="shared" si="326"/>
        <v>0</v>
      </c>
    </row>
    <row r="6929" spans="1:10">
      <c r="A6929" s="584">
        <v>2016</v>
      </c>
      <c r="B6929" s="585" t="s">
        <v>1127</v>
      </c>
      <c r="C6929" s="585" t="s">
        <v>31</v>
      </c>
      <c r="D6929" s="586">
        <v>113167</v>
      </c>
      <c r="E6929" s="587">
        <v>17.5</v>
      </c>
      <c r="F6929" s="587">
        <f t="shared" si="324"/>
        <v>1980422.5</v>
      </c>
      <c r="G6929" s="588">
        <v>0.18</v>
      </c>
      <c r="H6929" s="586">
        <v>4.4000000000000004</v>
      </c>
      <c r="I6929" s="587">
        <f t="shared" si="325"/>
        <v>497934.80000000005</v>
      </c>
      <c r="J6929" s="589">
        <f t="shared" si="326"/>
        <v>0</v>
      </c>
    </row>
    <row r="6930" spans="1:10">
      <c r="A6930" s="584">
        <v>2016</v>
      </c>
      <c r="B6930" s="585" t="s">
        <v>1131</v>
      </c>
      <c r="C6930" s="585" t="s">
        <v>31</v>
      </c>
      <c r="D6930" s="586">
        <v>7397</v>
      </c>
      <c r="E6930" s="587">
        <v>21.1</v>
      </c>
      <c r="F6930" s="587">
        <f t="shared" si="324"/>
        <v>156076.70000000001</v>
      </c>
      <c r="G6930" s="588">
        <v>3.7</v>
      </c>
      <c r="H6930" s="586">
        <v>8.5</v>
      </c>
      <c r="I6930" s="587">
        <f t="shared" si="325"/>
        <v>62874.5</v>
      </c>
      <c r="J6930" s="589">
        <f t="shared" si="326"/>
        <v>0</v>
      </c>
    </row>
    <row r="6931" spans="1:10">
      <c r="A6931" s="584">
        <v>2016</v>
      </c>
      <c r="B6931" s="585" t="s">
        <v>1131</v>
      </c>
      <c r="C6931" s="585" t="s">
        <v>31</v>
      </c>
      <c r="D6931" s="586">
        <v>12840</v>
      </c>
      <c r="E6931" s="587">
        <v>21.1</v>
      </c>
      <c r="F6931" s="587">
        <f t="shared" si="324"/>
        <v>270924</v>
      </c>
      <c r="G6931" s="588">
        <v>3.7</v>
      </c>
      <c r="H6931" s="586">
        <v>8.5</v>
      </c>
      <c r="I6931" s="587">
        <f t="shared" si="325"/>
        <v>109140</v>
      </c>
      <c r="J6931" s="589">
        <f t="shared" si="326"/>
        <v>0</v>
      </c>
    </row>
    <row r="6932" spans="1:10">
      <c r="A6932" s="584">
        <v>2016</v>
      </c>
      <c r="B6932" s="585" t="s">
        <v>1131</v>
      </c>
      <c r="C6932" s="585" t="s">
        <v>31</v>
      </c>
      <c r="D6932" s="586">
        <v>73132</v>
      </c>
      <c r="E6932" s="587">
        <v>21.1</v>
      </c>
      <c r="F6932" s="587">
        <f t="shared" si="324"/>
        <v>1543085.2000000002</v>
      </c>
      <c r="G6932" s="588">
        <v>3.7</v>
      </c>
      <c r="H6932" s="586">
        <v>8.5</v>
      </c>
      <c r="I6932" s="587">
        <f t="shared" si="325"/>
        <v>621622</v>
      </c>
      <c r="J6932" s="589">
        <f t="shared" si="326"/>
        <v>0</v>
      </c>
    </row>
    <row r="6933" spans="1:10">
      <c r="A6933" s="584">
        <v>2016</v>
      </c>
      <c r="B6933" s="585" t="s">
        <v>1127</v>
      </c>
      <c r="C6933" s="585" t="s">
        <v>31</v>
      </c>
      <c r="D6933" s="586">
        <v>32370</v>
      </c>
      <c r="E6933" s="587">
        <v>17.7</v>
      </c>
      <c r="F6933" s="587">
        <f t="shared" si="324"/>
        <v>572949</v>
      </c>
      <c r="G6933" s="588">
        <v>0.25</v>
      </c>
      <c r="H6933" s="586">
        <v>4.2</v>
      </c>
      <c r="I6933" s="587">
        <f t="shared" si="325"/>
        <v>135954</v>
      </c>
      <c r="J6933" s="589">
        <f t="shared" si="326"/>
        <v>0</v>
      </c>
    </row>
    <row r="6934" spans="1:10">
      <c r="A6934" s="584">
        <v>2016</v>
      </c>
      <c r="B6934" s="585" t="s">
        <v>1127</v>
      </c>
      <c r="C6934" s="585" t="s">
        <v>31</v>
      </c>
      <c r="D6934" s="586">
        <v>16392</v>
      </c>
      <c r="E6934" s="587">
        <v>17.7</v>
      </c>
      <c r="F6934" s="587">
        <f t="shared" si="324"/>
        <v>290138.39999999997</v>
      </c>
      <c r="G6934" s="588">
        <v>0.25</v>
      </c>
      <c r="H6934" s="586">
        <v>4.2</v>
      </c>
      <c r="I6934" s="587">
        <f t="shared" si="325"/>
        <v>68846.400000000009</v>
      </c>
      <c r="J6934" s="589">
        <f t="shared" si="326"/>
        <v>0</v>
      </c>
    </row>
    <row r="6935" spans="1:10">
      <c r="A6935" s="584">
        <v>2016</v>
      </c>
      <c r="B6935" s="585" t="s">
        <v>1131</v>
      </c>
      <c r="C6935" s="585" t="s">
        <v>31</v>
      </c>
      <c r="D6935" s="586">
        <v>4500</v>
      </c>
      <c r="E6935" s="587">
        <v>22.22</v>
      </c>
      <c r="F6935" s="587">
        <f t="shared" si="324"/>
        <v>99990</v>
      </c>
      <c r="G6935" s="588">
        <v>2.21</v>
      </c>
      <c r="H6935" s="586">
        <v>19.8</v>
      </c>
      <c r="I6935" s="587">
        <f t="shared" si="325"/>
        <v>89100</v>
      </c>
      <c r="J6935" s="589">
        <f t="shared" si="326"/>
        <v>0</v>
      </c>
    </row>
    <row r="6936" spans="1:10">
      <c r="A6936" s="584">
        <v>2016</v>
      </c>
      <c r="B6936" s="585" t="s">
        <v>1131</v>
      </c>
      <c r="C6936" s="585" t="s">
        <v>31</v>
      </c>
      <c r="D6936" s="586">
        <v>9013</v>
      </c>
      <c r="E6936" s="587">
        <v>22.04</v>
      </c>
      <c r="F6936" s="587">
        <f t="shared" si="324"/>
        <v>198646.52</v>
      </c>
      <c r="G6936" s="588">
        <v>1.66</v>
      </c>
      <c r="H6936" s="586">
        <v>21.6</v>
      </c>
      <c r="I6936" s="587">
        <f t="shared" si="325"/>
        <v>194680.80000000002</v>
      </c>
      <c r="J6936" s="589">
        <f t="shared" si="326"/>
        <v>0</v>
      </c>
    </row>
    <row r="6937" spans="1:10">
      <c r="A6937" s="584">
        <v>2016</v>
      </c>
      <c r="B6937" s="585" t="s">
        <v>1131</v>
      </c>
      <c r="C6937" s="585" t="s">
        <v>31</v>
      </c>
      <c r="D6937" s="586">
        <v>3895</v>
      </c>
      <c r="E6937" s="587">
        <v>19.64</v>
      </c>
      <c r="F6937" s="587">
        <f t="shared" si="324"/>
        <v>76497.8</v>
      </c>
      <c r="G6937" s="588">
        <v>1.62</v>
      </c>
      <c r="H6937" s="586">
        <v>28.3</v>
      </c>
      <c r="I6937" s="587">
        <f t="shared" si="325"/>
        <v>110228.5</v>
      </c>
      <c r="J6937" s="589">
        <f t="shared" si="326"/>
        <v>0</v>
      </c>
    </row>
    <row r="6938" spans="1:10">
      <c r="A6938" s="584">
        <v>2016</v>
      </c>
      <c r="B6938" s="585" t="s">
        <v>1131</v>
      </c>
      <c r="C6938" s="585" t="s">
        <v>31</v>
      </c>
      <c r="D6938" s="586">
        <v>903</v>
      </c>
      <c r="E6938" s="587">
        <v>26.4</v>
      </c>
      <c r="F6938" s="587">
        <f t="shared" si="324"/>
        <v>23839.199999999997</v>
      </c>
      <c r="G6938" s="588">
        <v>0.84</v>
      </c>
      <c r="H6938" s="586">
        <v>13</v>
      </c>
      <c r="I6938" s="587">
        <f t="shared" si="325"/>
        <v>11739</v>
      </c>
      <c r="J6938" s="589">
        <f t="shared" si="326"/>
        <v>0</v>
      </c>
    </row>
    <row r="6939" spans="1:10">
      <c r="A6939" s="584">
        <v>2016</v>
      </c>
      <c r="B6939" s="585" t="s">
        <v>1131</v>
      </c>
      <c r="C6939" s="585" t="s">
        <v>31</v>
      </c>
      <c r="D6939" s="586">
        <v>1439</v>
      </c>
      <c r="E6939" s="587">
        <v>25.24</v>
      </c>
      <c r="F6939" s="587">
        <f t="shared" si="324"/>
        <v>36320.36</v>
      </c>
      <c r="G6939" s="588">
        <v>0.79</v>
      </c>
      <c r="H6939" s="586">
        <v>8.3000000000000007</v>
      </c>
      <c r="I6939" s="587">
        <f t="shared" si="325"/>
        <v>11943.7</v>
      </c>
      <c r="J6939" s="589">
        <f t="shared" si="326"/>
        <v>0</v>
      </c>
    </row>
    <row r="6940" spans="1:10">
      <c r="A6940" s="584">
        <v>2016</v>
      </c>
      <c r="B6940" s="585" t="s">
        <v>1131</v>
      </c>
      <c r="C6940" s="585" t="s">
        <v>31</v>
      </c>
      <c r="D6940" s="586">
        <v>14265</v>
      </c>
      <c r="E6940" s="587">
        <v>26.21</v>
      </c>
      <c r="F6940" s="587">
        <f t="shared" si="324"/>
        <v>373885.65</v>
      </c>
      <c r="G6940" s="588">
        <v>0.86</v>
      </c>
      <c r="H6940" s="586">
        <v>7.6</v>
      </c>
      <c r="I6940" s="587">
        <f t="shared" si="325"/>
        <v>108414</v>
      </c>
      <c r="J6940" s="589">
        <f t="shared" si="326"/>
        <v>0</v>
      </c>
    </row>
    <row r="6941" spans="1:10">
      <c r="A6941" s="584">
        <v>2016</v>
      </c>
      <c r="B6941" s="585" t="s">
        <v>1131</v>
      </c>
      <c r="C6941" s="585" t="s">
        <v>31</v>
      </c>
      <c r="D6941" s="586">
        <v>27027</v>
      </c>
      <c r="E6941" s="587">
        <v>26.33</v>
      </c>
      <c r="F6941" s="587">
        <f t="shared" si="324"/>
        <v>711620.90999999992</v>
      </c>
      <c r="G6941" s="588">
        <v>0.91</v>
      </c>
      <c r="H6941" s="586">
        <v>8.4</v>
      </c>
      <c r="I6941" s="587">
        <f t="shared" si="325"/>
        <v>227026.80000000002</v>
      </c>
      <c r="J6941" s="589">
        <f t="shared" si="326"/>
        <v>0</v>
      </c>
    </row>
    <row r="6942" spans="1:10">
      <c r="A6942" s="584">
        <v>2016</v>
      </c>
      <c r="B6942" s="585" t="s">
        <v>1131</v>
      </c>
      <c r="C6942" s="585" t="s">
        <v>31</v>
      </c>
      <c r="D6942" s="586">
        <v>23227</v>
      </c>
      <c r="E6942" s="587">
        <v>26.47</v>
      </c>
      <c r="F6942" s="587">
        <f t="shared" si="324"/>
        <v>614818.68999999994</v>
      </c>
      <c r="G6942" s="588">
        <v>0.95</v>
      </c>
      <c r="H6942" s="586">
        <v>8.3000000000000007</v>
      </c>
      <c r="I6942" s="587">
        <f t="shared" si="325"/>
        <v>192784.1</v>
      </c>
      <c r="J6942" s="589">
        <f t="shared" si="326"/>
        <v>0</v>
      </c>
    </row>
    <row r="6943" spans="1:10">
      <c r="A6943" s="584">
        <v>2016</v>
      </c>
      <c r="B6943" s="585" t="s">
        <v>1131</v>
      </c>
      <c r="C6943" s="585" t="s">
        <v>31</v>
      </c>
      <c r="D6943" s="586">
        <v>16174</v>
      </c>
      <c r="E6943" s="587">
        <v>26.28</v>
      </c>
      <c r="F6943" s="587">
        <f t="shared" si="324"/>
        <v>425052.72000000003</v>
      </c>
      <c r="G6943" s="588">
        <v>0.78</v>
      </c>
      <c r="H6943" s="586">
        <v>7</v>
      </c>
      <c r="I6943" s="587">
        <f t="shared" si="325"/>
        <v>113218</v>
      </c>
      <c r="J6943" s="589">
        <f t="shared" si="326"/>
        <v>0</v>
      </c>
    </row>
    <row r="6944" spans="1:10">
      <c r="A6944" s="584">
        <v>2016</v>
      </c>
      <c r="B6944" s="585" t="s">
        <v>1131</v>
      </c>
      <c r="C6944" s="585" t="s">
        <v>31</v>
      </c>
      <c r="D6944" s="586">
        <v>14776</v>
      </c>
      <c r="E6944" s="587">
        <v>26.05</v>
      </c>
      <c r="F6944" s="587">
        <f t="shared" si="324"/>
        <v>384914.8</v>
      </c>
      <c r="G6944" s="588">
        <v>0.69</v>
      </c>
      <c r="H6944" s="586">
        <v>8.4</v>
      </c>
      <c r="I6944" s="587">
        <f t="shared" si="325"/>
        <v>124118.40000000001</v>
      </c>
      <c r="J6944" s="589">
        <f t="shared" si="326"/>
        <v>0</v>
      </c>
    </row>
    <row r="6945" spans="1:10">
      <c r="A6945" s="584">
        <v>2016</v>
      </c>
      <c r="B6945" s="585" t="s">
        <v>1131</v>
      </c>
      <c r="C6945" s="585" t="s">
        <v>31</v>
      </c>
      <c r="D6945" s="586">
        <v>9048</v>
      </c>
      <c r="E6945" s="587">
        <v>25.59</v>
      </c>
      <c r="F6945" s="587">
        <f t="shared" si="324"/>
        <v>231538.32</v>
      </c>
      <c r="G6945" s="588">
        <v>0.97</v>
      </c>
      <c r="H6945" s="586">
        <v>6.9</v>
      </c>
      <c r="I6945" s="587">
        <f t="shared" si="325"/>
        <v>62431.200000000004</v>
      </c>
      <c r="J6945" s="589">
        <f t="shared" si="326"/>
        <v>0</v>
      </c>
    </row>
    <row r="6946" spans="1:10">
      <c r="A6946" s="584">
        <v>2016</v>
      </c>
      <c r="B6946" s="585" t="s">
        <v>1131</v>
      </c>
      <c r="C6946" s="585" t="s">
        <v>31</v>
      </c>
      <c r="D6946" s="586">
        <v>17987</v>
      </c>
      <c r="E6946" s="587">
        <v>20.61</v>
      </c>
      <c r="F6946" s="587">
        <f t="shared" si="324"/>
        <v>370712.07</v>
      </c>
      <c r="G6946" s="588">
        <v>0.43</v>
      </c>
      <c r="H6946" s="586">
        <v>5.5</v>
      </c>
      <c r="I6946" s="587">
        <f t="shared" si="325"/>
        <v>98928.5</v>
      </c>
      <c r="J6946" s="589">
        <f t="shared" si="326"/>
        <v>0</v>
      </c>
    </row>
    <row r="6947" spans="1:10">
      <c r="A6947" s="584">
        <v>2016</v>
      </c>
      <c r="B6947" s="585" t="s">
        <v>1131</v>
      </c>
      <c r="C6947" s="585" t="s">
        <v>31</v>
      </c>
      <c r="D6947" s="586">
        <v>25891</v>
      </c>
      <c r="E6947" s="587">
        <v>26</v>
      </c>
      <c r="F6947" s="587">
        <f t="shared" si="324"/>
        <v>673166</v>
      </c>
      <c r="G6947" s="588">
        <v>2</v>
      </c>
      <c r="H6947" s="586">
        <v>12</v>
      </c>
      <c r="I6947" s="587">
        <f t="shared" si="325"/>
        <v>310692</v>
      </c>
      <c r="J6947" s="589">
        <f t="shared" si="326"/>
        <v>0</v>
      </c>
    </row>
    <row r="6948" spans="1:10">
      <c r="A6948" s="584">
        <v>2016</v>
      </c>
      <c r="B6948" s="585" t="s">
        <v>1131</v>
      </c>
      <c r="C6948" s="585" t="s">
        <v>31</v>
      </c>
      <c r="D6948" s="586">
        <v>4029</v>
      </c>
      <c r="E6948" s="587">
        <v>22.72</v>
      </c>
      <c r="F6948" s="587">
        <f t="shared" si="324"/>
        <v>91538.87999999999</v>
      </c>
      <c r="G6948" s="588">
        <v>3.09</v>
      </c>
      <c r="H6948" s="586">
        <v>8.6</v>
      </c>
      <c r="I6948" s="587">
        <f t="shared" si="325"/>
        <v>34649.4</v>
      </c>
      <c r="J6948" s="589">
        <f t="shared" si="326"/>
        <v>0</v>
      </c>
    </row>
    <row r="6949" spans="1:10">
      <c r="A6949" s="584">
        <v>2016</v>
      </c>
      <c r="B6949" s="585" t="s">
        <v>1131</v>
      </c>
      <c r="C6949" s="585" t="s">
        <v>31</v>
      </c>
      <c r="D6949" s="586">
        <v>12925</v>
      </c>
      <c r="E6949" s="587">
        <v>25.18</v>
      </c>
      <c r="F6949" s="587">
        <f t="shared" si="324"/>
        <v>325451.5</v>
      </c>
      <c r="G6949" s="588">
        <v>1.1299999999999999</v>
      </c>
      <c r="H6949" s="586">
        <v>10.3</v>
      </c>
      <c r="I6949" s="587">
        <f t="shared" si="325"/>
        <v>133127.5</v>
      </c>
      <c r="J6949" s="589">
        <f t="shared" si="326"/>
        <v>0</v>
      </c>
    </row>
    <row r="6950" spans="1:10">
      <c r="A6950" s="584">
        <v>2016</v>
      </c>
      <c r="B6950" s="585" t="s">
        <v>1131</v>
      </c>
      <c r="C6950" s="585" t="s">
        <v>31</v>
      </c>
      <c r="D6950" s="586">
        <v>24124</v>
      </c>
      <c r="E6950" s="587">
        <v>25.45</v>
      </c>
      <c r="F6950" s="587">
        <f t="shared" si="324"/>
        <v>613955.79999999993</v>
      </c>
      <c r="G6950" s="588">
        <v>0.51</v>
      </c>
      <c r="H6950" s="586">
        <v>6.4</v>
      </c>
      <c r="I6950" s="587">
        <f t="shared" si="325"/>
        <v>154393.60000000001</v>
      </c>
      <c r="J6950" s="589">
        <f t="shared" si="326"/>
        <v>0</v>
      </c>
    </row>
    <row r="6951" spans="1:10">
      <c r="A6951" s="584">
        <v>2016</v>
      </c>
      <c r="B6951" s="585" t="s">
        <v>1131</v>
      </c>
      <c r="C6951" s="585" t="s">
        <v>31</v>
      </c>
      <c r="D6951" s="586">
        <v>8435</v>
      </c>
      <c r="E6951" s="587">
        <v>26.4</v>
      </c>
      <c r="F6951" s="587">
        <f t="shared" si="324"/>
        <v>222684</v>
      </c>
      <c r="G6951" s="588">
        <v>0.76</v>
      </c>
      <c r="H6951" s="586">
        <v>8.8000000000000007</v>
      </c>
      <c r="I6951" s="587">
        <f t="shared" si="325"/>
        <v>74228</v>
      </c>
      <c r="J6951" s="589">
        <f t="shared" si="326"/>
        <v>0</v>
      </c>
    </row>
    <row r="6952" spans="1:10">
      <c r="A6952" s="584">
        <v>2016</v>
      </c>
      <c r="B6952" s="585" t="s">
        <v>1131</v>
      </c>
      <c r="C6952" s="585" t="s">
        <v>31</v>
      </c>
      <c r="D6952" s="586">
        <v>22278</v>
      </c>
      <c r="E6952" s="587">
        <v>25.68</v>
      </c>
      <c r="F6952" s="587">
        <f t="shared" si="324"/>
        <v>572099.04</v>
      </c>
      <c r="G6952" s="588">
        <v>0.91</v>
      </c>
      <c r="H6952" s="586">
        <v>7.4</v>
      </c>
      <c r="I6952" s="587">
        <f t="shared" si="325"/>
        <v>164857.20000000001</v>
      </c>
      <c r="J6952" s="589">
        <f t="shared" si="326"/>
        <v>0</v>
      </c>
    </row>
    <row r="6953" spans="1:10">
      <c r="A6953" s="584">
        <v>2016</v>
      </c>
      <c r="B6953" s="585" t="s">
        <v>1131</v>
      </c>
      <c r="C6953" s="585" t="s">
        <v>31</v>
      </c>
      <c r="D6953" s="586">
        <v>11258</v>
      </c>
      <c r="E6953" s="587">
        <v>25.58</v>
      </c>
      <c r="F6953" s="587">
        <f t="shared" si="324"/>
        <v>287979.63999999996</v>
      </c>
      <c r="G6953" s="588">
        <v>0.91</v>
      </c>
      <c r="H6953" s="586">
        <v>9</v>
      </c>
      <c r="I6953" s="587">
        <f t="shared" si="325"/>
        <v>101322</v>
      </c>
      <c r="J6953" s="589">
        <f t="shared" si="326"/>
        <v>0</v>
      </c>
    </row>
    <row r="6954" spans="1:10">
      <c r="A6954" s="584">
        <v>2016</v>
      </c>
      <c r="B6954" s="585" t="s">
        <v>1131</v>
      </c>
      <c r="C6954" s="585" t="s">
        <v>31</v>
      </c>
      <c r="D6954" s="586">
        <v>3344</v>
      </c>
      <c r="E6954" s="587">
        <v>24.678000000000001</v>
      </c>
      <c r="F6954" s="587">
        <f t="shared" si="324"/>
        <v>82523.232000000004</v>
      </c>
      <c r="G6954" s="588">
        <v>1.1000000000000001</v>
      </c>
      <c r="H6954" s="586">
        <v>11</v>
      </c>
      <c r="I6954" s="587">
        <f t="shared" si="325"/>
        <v>36784</v>
      </c>
      <c r="J6954" s="589">
        <f t="shared" si="326"/>
        <v>0</v>
      </c>
    </row>
    <row r="6955" spans="1:10">
      <c r="A6955" s="584">
        <v>2016</v>
      </c>
      <c r="B6955" s="585" t="s">
        <v>1131</v>
      </c>
      <c r="C6955" s="585" t="s">
        <v>31</v>
      </c>
      <c r="D6955" s="586">
        <v>3307</v>
      </c>
      <c r="E6955" s="587">
        <v>24.562000000000001</v>
      </c>
      <c r="F6955" s="587">
        <f t="shared" si="324"/>
        <v>81226.534</v>
      </c>
      <c r="G6955" s="588">
        <v>1.3</v>
      </c>
      <c r="H6955" s="586">
        <v>9.1999999999999993</v>
      </c>
      <c r="I6955" s="587">
        <f t="shared" si="325"/>
        <v>30424.399999999998</v>
      </c>
      <c r="J6955" s="589">
        <f t="shared" si="326"/>
        <v>0</v>
      </c>
    </row>
    <row r="6956" spans="1:10">
      <c r="A6956" s="584">
        <v>2016</v>
      </c>
      <c r="B6956" s="585" t="s">
        <v>1131</v>
      </c>
      <c r="C6956" s="585" t="s">
        <v>31</v>
      </c>
      <c r="D6956" s="586">
        <v>3341</v>
      </c>
      <c r="E6956" s="587">
        <v>25.021999999999998</v>
      </c>
      <c r="F6956" s="587">
        <f t="shared" si="324"/>
        <v>83598.501999999993</v>
      </c>
      <c r="G6956" s="588">
        <v>1</v>
      </c>
      <c r="H6956" s="586">
        <v>11</v>
      </c>
      <c r="I6956" s="587">
        <f t="shared" si="325"/>
        <v>36751</v>
      </c>
      <c r="J6956" s="589">
        <f t="shared" si="326"/>
        <v>0</v>
      </c>
    </row>
    <row r="6957" spans="1:10">
      <c r="A6957" s="584">
        <v>2016</v>
      </c>
      <c r="B6957" s="585" t="s">
        <v>1131</v>
      </c>
      <c r="C6957" s="585" t="s">
        <v>31</v>
      </c>
      <c r="D6957" s="586">
        <v>5194</v>
      </c>
      <c r="E6957" s="587">
        <v>24</v>
      </c>
      <c r="F6957" s="587">
        <f t="shared" si="324"/>
        <v>124656</v>
      </c>
      <c r="G6957" s="588">
        <v>0.71</v>
      </c>
      <c r="H6957" s="586">
        <v>8.4</v>
      </c>
      <c r="I6957" s="587">
        <f t="shared" si="325"/>
        <v>43629.599999999999</v>
      </c>
      <c r="J6957" s="589">
        <f t="shared" si="326"/>
        <v>0</v>
      </c>
    </row>
    <row r="6958" spans="1:10">
      <c r="A6958" s="584">
        <v>2016</v>
      </c>
      <c r="B6958" s="585" t="s">
        <v>1131</v>
      </c>
      <c r="C6958" s="585" t="s">
        <v>31</v>
      </c>
      <c r="D6958" s="586">
        <v>11835</v>
      </c>
      <c r="E6958" s="587">
        <v>24.74</v>
      </c>
      <c r="F6958" s="587">
        <f t="shared" si="324"/>
        <v>292797.89999999997</v>
      </c>
      <c r="G6958" s="588">
        <v>0.88</v>
      </c>
      <c r="H6958" s="586">
        <v>10.6</v>
      </c>
      <c r="I6958" s="587">
        <f t="shared" si="325"/>
        <v>125451</v>
      </c>
      <c r="J6958" s="589">
        <f t="shared" si="326"/>
        <v>0</v>
      </c>
    </row>
    <row r="6959" spans="1:10">
      <c r="A6959" s="584">
        <v>2016</v>
      </c>
      <c r="B6959" s="585" t="s">
        <v>1131</v>
      </c>
      <c r="C6959" s="585" t="s">
        <v>31</v>
      </c>
      <c r="D6959" s="586">
        <v>1401</v>
      </c>
      <c r="E6959" s="587">
        <v>26.47</v>
      </c>
      <c r="F6959" s="587">
        <f t="shared" si="324"/>
        <v>37084.47</v>
      </c>
      <c r="G6959" s="588">
        <v>1.4</v>
      </c>
      <c r="H6959" s="586">
        <v>10.6</v>
      </c>
      <c r="I6959" s="587">
        <f t="shared" si="325"/>
        <v>14850.6</v>
      </c>
      <c r="J6959" s="589">
        <f t="shared" si="326"/>
        <v>0</v>
      </c>
    </row>
    <row r="6960" spans="1:10">
      <c r="A6960" s="584">
        <v>2016</v>
      </c>
      <c r="B6960" s="585" t="s">
        <v>1131</v>
      </c>
      <c r="C6960" s="585" t="s">
        <v>31</v>
      </c>
      <c r="D6960" s="586">
        <v>3372</v>
      </c>
      <c r="E6960" s="587">
        <v>25.61</v>
      </c>
      <c r="F6960" s="587">
        <f t="shared" si="324"/>
        <v>86356.92</v>
      </c>
      <c r="G6960" s="588">
        <v>2.1</v>
      </c>
      <c r="H6960" s="586">
        <v>10.1</v>
      </c>
      <c r="I6960" s="587">
        <f t="shared" si="325"/>
        <v>34057.199999999997</v>
      </c>
      <c r="J6960" s="589">
        <f t="shared" si="326"/>
        <v>0</v>
      </c>
    </row>
    <row r="6961" spans="1:10">
      <c r="A6961" s="584">
        <v>2016</v>
      </c>
      <c r="B6961" s="585" t="s">
        <v>1131</v>
      </c>
      <c r="C6961" s="585" t="s">
        <v>31</v>
      </c>
      <c r="D6961" s="586">
        <v>3732</v>
      </c>
      <c r="E6961" s="587">
        <v>22.49</v>
      </c>
      <c r="F6961" s="587">
        <f t="shared" si="324"/>
        <v>83932.68</v>
      </c>
      <c r="G6961" s="588">
        <v>1.7</v>
      </c>
      <c r="H6961" s="586">
        <v>13.2</v>
      </c>
      <c r="I6961" s="587">
        <f t="shared" si="325"/>
        <v>49262.399999999994</v>
      </c>
      <c r="J6961" s="589">
        <f t="shared" si="326"/>
        <v>0</v>
      </c>
    </row>
    <row r="6962" spans="1:10">
      <c r="A6962" s="584">
        <v>2016</v>
      </c>
      <c r="B6962" s="585" t="s">
        <v>1133</v>
      </c>
      <c r="C6962" s="585" t="s">
        <v>31</v>
      </c>
      <c r="D6962" s="586">
        <v>326676</v>
      </c>
      <c r="E6962" s="587">
        <v>10.58</v>
      </c>
      <c r="F6962" s="587">
        <f t="shared" si="324"/>
        <v>3456232.08</v>
      </c>
      <c r="G6962" s="588">
        <v>0.53</v>
      </c>
      <c r="H6962" s="586">
        <v>14</v>
      </c>
      <c r="I6962" s="587">
        <f t="shared" si="325"/>
        <v>4573464</v>
      </c>
      <c r="J6962" s="589">
        <f t="shared" si="326"/>
        <v>1</v>
      </c>
    </row>
    <row r="6963" spans="1:10">
      <c r="A6963" s="584">
        <v>2016</v>
      </c>
      <c r="B6963" s="585" t="s">
        <v>1131</v>
      </c>
      <c r="C6963" s="585" t="s">
        <v>31</v>
      </c>
      <c r="D6963" s="586">
        <v>476506</v>
      </c>
      <c r="E6963" s="587">
        <v>16.36</v>
      </c>
      <c r="F6963" s="587">
        <f t="shared" si="324"/>
        <v>7795638.1600000001</v>
      </c>
      <c r="G6963" s="588">
        <v>3.81</v>
      </c>
      <c r="H6963" s="586">
        <v>26.7</v>
      </c>
      <c r="I6963" s="587">
        <f t="shared" si="325"/>
        <v>12722710.199999999</v>
      </c>
      <c r="J6963" s="589">
        <f t="shared" si="326"/>
        <v>0</v>
      </c>
    </row>
    <row r="6964" spans="1:10">
      <c r="A6964" s="584">
        <v>2016</v>
      </c>
      <c r="B6964" s="585" t="s">
        <v>1131</v>
      </c>
      <c r="C6964" s="585" t="s">
        <v>31</v>
      </c>
      <c r="D6964" s="586">
        <v>109348</v>
      </c>
      <c r="E6964" s="587">
        <v>25.92</v>
      </c>
      <c r="F6964" s="587">
        <f t="shared" si="324"/>
        <v>2834300.16</v>
      </c>
      <c r="G6964" s="588">
        <v>2.77</v>
      </c>
      <c r="H6964" s="586">
        <v>7.9</v>
      </c>
      <c r="I6964" s="587">
        <f t="shared" si="325"/>
        <v>863849.20000000007</v>
      </c>
      <c r="J6964" s="589">
        <f t="shared" si="326"/>
        <v>0</v>
      </c>
    </row>
    <row r="6965" spans="1:10">
      <c r="A6965" s="584">
        <v>2016</v>
      </c>
      <c r="B6965" s="585" t="s">
        <v>1127</v>
      </c>
      <c r="C6965" s="585" t="s">
        <v>31</v>
      </c>
      <c r="D6965" s="586">
        <v>107165</v>
      </c>
      <c r="E6965" s="587">
        <v>17.63</v>
      </c>
      <c r="F6965" s="587">
        <f t="shared" si="324"/>
        <v>1889318.95</v>
      </c>
      <c r="G6965" s="588">
        <v>0.19</v>
      </c>
      <c r="H6965" s="586">
        <v>4.4000000000000004</v>
      </c>
      <c r="I6965" s="587">
        <f t="shared" si="325"/>
        <v>471526.00000000006</v>
      </c>
      <c r="J6965" s="589">
        <f t="shared" si="326"/>
        <v>0</v>
      </c>
    </row>
    <row r="6966" spans="1:10">
      <c r="A6966" s="584">
        <v>2016</v>
      </c>
      <c r="B6966" s="585" t="s">
        <v>1127</v>
      </c>
      <c r="C6966" s="585" t="s">
        <v>31</v>
      </c>
      <c r="D6966" s="586">
        <v>177293</v>
      </c>
      <c r="E6966" s="587">
        <v>17.489999999999998</v>
      </c>
      <c r="F6966" s="587">
        <f t="shared" si="324"/>
        <v>3100854.57</v>
      </c>
      <c r="G6966" s="588">
        <v>0.19</v>
      </c>
      <c r="H6966" s="586">
        <v>4.5</v>
      </c>
      <c r="I6966" s="587">
        <f t="shared" si="325"/>
        <v>797818.5</v>
      </c>
      <c r="J6966" s="589">
        <f t="shared" si="326"/>
        <v>0</v>
      </c>
    </row>
    <row r="6967" spans="1:10">
      <c r="A6967" s="584">
        <v>2016</v>
      </c>
      <c r="B6967" s="585" t="s">
        <v>1131</v>
      </c>
      <c r="C6967" s="585" t="s">
        <v>31</v>
      </c>
      <c r="D6967" s="586">
        <v>48769</v>
      </c>
      <c r="E6967" s="587">
        <v>21.05</v>
      </c>
      <c r="F6967" s="587">
        <f t="shared" si="324"/>
        <v>1026587.4500000001</v>
      </c>
      <c r="G6967" s="588">
        <v>0.42</v>
      </c>
      <c r="H6967" s="586">
        <v>8.6999999999999993</v>
      </c>
      <c r="I6967" s="587">
        <f t="shared" si="325"/>
        <v>424290.3</v>
      </c>
      <c r="J6967" s="589">
        <f t="shared" si="326"/>
        <v>0</v>
      </c>
    </row>
    <row r="6968" spans="1:10">
      <c r="A6968" s="584">
        <v>2016</v>
      </c>
      <c r="B6968" s="585" t="s">
        <v>1127</v>
      </c>
      <c r="C6968" s="585" t="s">
        <v>31</v>
      </c>
      <c r="D6968" s="586">
        <v>60004</v>
      </c>
      <c r="E6968" s="587">
        <v>17.678000000000001</v>
      </c>
      <c r="F6968" s="587">
        <f t="shared" si="324"/>
        <v>1060750.7120000001</v>
      </c>
      <c r="G6968" s="588">
        <v>0.28000000000000003</v>
      </c>
      <c r="H6968" s="586">
        <v>5.2</v>
      </c>
      <c r="I6968" s="587">
        <f t="shared" si="325"/>
        <v>312020.8</v>
      </c>
      <c r="J6968" s="589">
        <f t="shared" si="326"/>
        <v>0</v>
      </c>
    </row>
    <row r="6969" spans="1:10">
      <c r="A6969" s="584">
        <v>2016</v>
      </c>
      <c r="B6969" s="585" t="s">
        <v>1127</v>
      </c>
      <c r="C6969" s="585" t="s">
        <v>31</v>
      </c>
      <c r="D6969" s="586">
        <v>46350</v>
      </c>
      <c r="E6969" s="587">
        <v>16.14</v>
      </c>
      <c r="F6969" s="587">
        <f t="shared" si="324"/>
        <v>748089</v>
      </c>
      <c r="G6969" s="588">
        <v>0.49</v>
      </c>
      <c r="H6969" s="586">
        <v>6.4</v>
      </c>
      <c r="I6969" s="587">
        <f t="shared" si="325"/>
        <v>296640</v>
      </c>
      <c r="J6969" s="589">
        <f t="shared" si="326"/>
        <v>0</v>
      </c>
    </row>
    <row r="6970" spans="1:10">
      <c r="A6970" s="584">
        <v>2016</v>
      </c>
      <c r="B6970" s="585" t="s">
        <v>1127</v>
      </c>
      <c r="C6970" s="585" t="s">
        <v>31</v>
      </c>
      <c r="D6970" s="586">
        <v>82749</v>
      </c>
      <c r="E6970" s="587">
        <v>17.72</v>
      </c>
      <c r="F6970" s="587">
        <f t="shared" si="324"/>
        <v>1466312.2799999998</v>
      </c>
      <c r="G6970" s="588">
        <v>0.23</v>
      </c>
      <c r="H6970" s="586">
        <v>5.0999999999999996</v>
      </c>
      <c r="I6970" s="587">
        <f t="shared" si="325"/>
        <v>422019.89999999997</v>
      </c>
      <c r="J6970" s="589">
        <f t="shared" si="326"/>
        <v>0</v>
      </c>
    </row>
    <row r="6971" spans="1:10">
      <c r="A6971" s="584">
        <v>2016</v>
      </c>
      <c r="B6971" s="585" t="s">
        <v>1127</v>
      </c>
      <c r="C6971" s="585" t="s">
        <v>31</v>
      </c>
      <c r="D6971" s="586">
        <v>114667</v>
      </c>
      <c r="E6971" s="587">
        <v>17.79</v>
      </c>
      <c r="F6971" s="587">
        <f t="shared" si="324"/>
        <v>2039925.93</v>
      </c>
      <c r="G6971" s="588">
        <v>0.28999999999999998</v>
      </c>
      <c r="H6971" s="586">
        <v>5.2</v>
      </c>
      <c r="I6971" s="587">
        <f t="shared" si="325"/>
        <v>596268.4</v>
      </c>
      <c r="J6971" s="589">
        <f t="shared" si="326"/>
        <v>0</v>
      </c>
    </row>
    <row r="6972" spans="1:10">
      <c r="A6972" s="584">
        <v>2016</v>
      </c>
      <c r="B6972" s="585" t="s">
        <v>1127</v>
      </c>
      <c r="C6972" s="585" t="s">
        <v>31</v>
      </c>
      <c r="D6972" s="586">
        <v>49232</v>
      </c>
      <c r="E6972" s="587">
        <v>17.858000000000001</v>
      </c>
      <c r="F6972" s="587">
        <f t="shared" si="324"/>
        <v>879185.05599999998</v>
      </c>
      <c r="G6972" s="588">
        <v>0.28999999999999998</v>
      </c>
      <c r="H6972" s="586">
        <v>5.3</v>
      </c>
      <c r="I6972" s="587">
        <f t="shared" si="325"/>
        <v>260929.59999999998</v>
      </c>
      <c r="J6972" s="589">
        <f t="shared" si="326"/>
        <v>0</v>
      </c>
    </row>
    <row r="6973" spans="1:10">
      <c r="A6973" s="584">
        <v>2016</v>
      </c>
      <c r="B6973" s="585" t="s">
        <v>1127</v>
      </c>
      <c r="C6973" s="585" t="s">
        <v>31</v>
      </c>
      <c r="D6973" s="586">
        <v>97586</v>
      </c>
      <c r="E6973" s="587">
        <v>18.010000000000002</v>
      </c>
      <c r="F6973" s="587">
        <f t="shared" si="324"/>
        <v>1757523.86</v>
      </c>
      <c r="G6973" s="588">
        <v>0.23</v>
      </c>
      <c r="H6973" s="586">
        <v>4.6500000000000004</v>
      </c>
      <c r="I6973" s="587">
        <f t="shared" si="325"/>
        <v>453774.9</v>
      </c>
      <c r="J6973" s="589">
        <f t="shared" si="326"/>
        <v>0</v>
      </c>
    </row>
    <row r="6974" spans="1:10">
      <c r="A6974" s="584">
        <v>2016</v>
      </c>
      <c r="B6974" s="585" t="s">
        <v>1127</v>
      </c>
      <c r="C6974" s="585" t="s">
        <v>31</v>
      </c>
      <c r="D6974" s="586">
        <v>16682</v>
      </c>
      <c r="E6974" s="587">
        <v>17.442</v>
      </c>
      <c r="F6974" s="587">
        <f t="shared" si="324"/>
        <v>290967.44400000002</v>
      </c>
      <c r="G6974" s="588">
        <v>0.25</v>
      </c>
      <c r="H6974" s="586">
        <v>6.44</v>
      </c>
      <c r="I6974" s="587">
        <f t="shared" si="325"/>
        <v>107432.08</v>
      </c>
      <c r="J6974" s="589">
        <f t="shared" si="326"/>
        <v>0</v>
      </c>
    </row>
    <row r="6975" spans="1:10">
      <c r="A6975" s="584">
        <v>2016</v>
      </c>
      <c r="B6975" s="585" t="s">
        <v>1127</v>
      </c>
      <c r="C6975" s="585" t="s">
        <v>31</v>
      </c>
      <c r="D6975" s="586">
        <v>190818</v>
      </c>
      <c r="E6975" s="587">
        <v>16.088000000000001</v>
      </c>
      <c r="F6975" s="587">
        <f t="shared" si="324"/>
        <v>3069879.9840000002</v>
      </c>
      <c r="G6975" s="588">
        <v>0.38</v>
      </c>
      <c r="H6975" s="586">
        <v>5.4</v>
      </c>
      <c r="I6975" s="587">
        <f t="shared" si="325"/>
        <v>1030417.2000000001</v>
      </c>
      <c r="J6975" s="589">
        <f t="shared" si="326"/>
        <v>0</v>
      </c>
    </row>
    <row r="6976" spans="1:10">
      <c r="A6976" s="584">
        <v>2016</v>
      </c>
      <c r="B6976" s="585" t="s">
        <v>1127</v>
      </c>
      <c r="C6976" s="585" t="s">
        <v>31</v>
      </c>
      <c r="D6976" s="586">
        <v>221581</v>
      </c>
      <c r="E6976" s="587">
        <v>17.510000000000002</v>
      </c>
      <c r="F6976" s="587">
        <f t="shared" si="324"/>
        <v>3879883.3100000005</v>
      </c>
      <c r="G6976" s="588">
        <v>0.2</v>
      </c>
      <c r="H6976" s="586">
        <v>4.5999999999999996</v>
      </c>
      <c r="I6976" s="587">
        <f t="shared" si="325"/>
        <v>1019272.6</v>
      </c>
      <c r="J6976" s="589">
        <f t="shared" si="326"/>
        <v>0</v>
      </c>
    </row>
    <row r="6977" spans="1:10">
      <c r="A6977" s="584">
        <v>2016</v>
      </c>
      <c r="B6977" s="585" t="s">
        <v>1127</v>
      </c>
      <c r="C6977" s="585" t="s">
        <v>31</v>
      </c>
      <c r="D6977" s="586">
        <v>33952</v>
      </c>
      <c r="E6977" s="587">
        <v>17.77</v>
      </c>
      <c r="F6977" s="587">
        <f t="shared" si="324"/>
        <v>603327.04</v>
      </c>
      <c r="G6977" s="588">
        <v>0.23</v>
      </c>
      <c r="H6977" s="586">
        <v>5</v>
      </c>
      <c r="I6977" s="587">
        <f t="shared" si="325"/>
        <v>169760</v>
      </c>
      <c r="J6977" s="589">
        <f t="shared" si="326"/>
        <v>0</v>
      </c>
    </row>
    <row r="6978" spans="1:10">
      <c r="A6978" s="584">
        <v>2016</v>
      </c>
      <c r="B6978" s="585" t="s">
        <v>1131</v>
      </c>
      <c r="C6978" s="585" t="s">
        <v>31</v>
      </c>
      <c r="D6978" s="586">
        <v>179730</v>
      </c>
      <c r="E6978" s="587">
        <v>22.12</v>
      </c>
      <c r="F6978" s="587">
        <f t="shared" si="324"/>
        <v>3975627.6</v>
      </c>
      <c r="G6978" s="588">
        <v>2.74</v>
      </c>
      <c r="H6978" s="586">
        <v>19.600000000000001</v>
      </c>
      <c r="I6978" s="587">
        <f t="shared" si="325"/>
        <v>3522708.0000000005</v>
      </c>
      <c r="J6978" s="589">
        <f t="shared" si="326"/>
        <v>0</v>
      </c>
    </row>
    <row r="6979" spans="1:10">
      <c r="A6979" s="584">
        <v>2016</v>
      </c>
      <c r="B6979" s="585" t="s">
        <v>1133</v>
      </c>
      <c r="C6979" s="585" t="s">
        <v>31</v>
      </c>
      <c r="D6979" s="586">
        <v>15172</v>
      </c>
      <c r="E6979" s="587">
        <v>14.4</v>
      </c>
      <c r="F6979" s="587">
        <f t="shared" ref="F6979:F7042" si="327">E6979*D6979</f>
        <v>218476.80000000002</v>
      </c>
      <c r="G6979" s="588">
        <v>0.62</v>
      </c>
      <c r="H6979" s="586">
        <v>7.9</v>
      </c>
      <c r="I6979" s="587">
        <f t="shared" ref="I6979:I7042" si="328">H6979*D6979</f>
        <v>119858.8</v>
      </c>
      <c r="J6979" s="589">
        <f t="shared" ref="J6979:J7042" si="329">IF(B6979="LIG",1,0)</f>
        <v>1</v>
      </c>
    </row>
    <row r="6980" spans="1:10">
      <c r="A6980" s="584">
        <v>2016</v>
      </c>
      <c r="B6980" s="585" t="s">
        <v>1131</v>
      </c>
      <c r="C6980" s="585" t="s">
        <v>31</v>
      </c>
      <c r="D6980" s="586">
        <v>974</v>
      </c>
      <c r="E6980" s="587">
        <v>16.315999999999999</v>
      </c>
      <c r="F6980" s="587">
        <f t="shared" si="327"/>
        <v>15891.784</v>
      </c>
      <c r="G6980" s="588">
        <v>0.45</v>
      </c>
      <c r="H6980" s="586">
        <v>40</v>
      </c>
      <c r="I6980" s="587">
        <f t="shared" si="328"/>
        <v>38960</v>
      </c>
      <c r="J6980" s="589">
        <f t="shared" si="329"/>
        <v>0</v>
      </c>
    </row>
    <row r="6981" spans="1:10">
      <c r="A6981" s="584">
        <v>2016</v>
      </c>
      <c r="B6981" s="585" t="s">
        <v>1131</v>
      </c>
      <c r="C6981" s="585" t="s">
        <v>31</v>
      </c>
      <c r="D6981" s="586">
        <v>255145</v>
      </c>
      <c r="E6981" s="587">
        <v>15.874000000000001</v>
      </c>
      <c r="F6981" s="587">
        <f t="shared" si="327"/>
        <v>4050171.73</v>
      </c>
      <c r="G6981" s="588">
        <v>0.7</v>
      </c>
      <c r="H6981" s="586">
        <v>38.299999999999997</v>
      </c>
      <c r="I6981" s="587">
        <f t="shared" si="328"/>
        <v>9772053.5</v>
      </c>
      <c r="J6981" s="589">
        <f t="shared" si="329"/>
        <v>0</v>
      </c>
    </row>
    <row r="6982" spans="1:10">
      <c r="A6982" s="584">
        <v>2016</v>
      </c>
      <c r="B6982" s="585" t="s">
        <v>1131</v>
      </c>
      <c r="C6982" s="585" t="s">
        <v>31</v>
      </c>
      <c r="D6982" s="586">
        <v>104884</v>
      </c>
      <c r="E6982" s="587">
        <v>24.161999999999999</v>
      </c>
      <c r="F6982" s="587">
        <f t="shared" si="327"/>
        <v>2534207.2080000001</v>
      </c>
      <c r="G6982" s="588">
        <v>1.23</v>
      </c>
      <c r="H6982" s="586">
        <v>13.9</v>
      </c>
      <c r="I6982" s="587">
        <f t="shared" si="328"/>
        <v>1457887.6</v>
      </c>
      <c r="J6982" s="589">
        <f t="shared" si="329"/>
        <v>0</v>
      </c>
    </row>
    <row r="6983" spans="1:10">
      <c r="A6983" s="584">
        <v>2016</v>
      </c>
      <c r="B6983" s="585" t="s">
        <v>1131</v>
      </c>
      <c r="C6983" s="585" t="s">
        <v>31</v>
      </c>
      <c r="D6983" s="586">
        <v>97172</v>
      </c>
      <c r="E6983" s="587">
        <v>24.295999999999999</v>
      </c>
      <c r="F6983" s="587">
        <f t="shared" si="327"/>
        <v>2360890.912</v>
      </c>
      <c r="G6983" s="588">
        <v>1.29</v>
      </c>
      <c r="H6983" s="586">
        <v>13</v>
      </c>
      <c r="I6983" s="587">
        <f t="shared" si="328"/>
        <v>1263236</v>
      </c>
      <c r="J6983" s="589">
        <f t="shared" si="329"/>
        <v>0</v>
      </c>
    </row>
    <row r="6984" spans="1:10">
      <c r="A6984" s="584">
        <v>2016</v>
      </c>
      <c r="B6984" s="585" t="s">
        <v>1131</v>
      </c>
      <c r="C6984" s="585" t="s">
        <v>31</v>
      </c>
      <c r="D6984" s="586">
        <v>36216</v>
      </c>
      <c r="E6984" s="587">
        <v>21.597999999999999</v>
      </c>
      <c r="F6984" s="587">
        <f t="shared" si="327"/>
        <v>782193.16799999995</v>
      </c>
      <c r="G6984" s="588">
        <v>0.47</v>
      </c>
      <c r="H6984" s="586">
        <v>6.3</v>
      </c>
      <c r="I6984" s="587">
        <f t="shared" si="328"/>
        <v>228160.8</v>
      </c>
      <c r="J6984" s="589">
        <f t="shared" si="329"/>
        <v>0</v>
      </c>
    </row>
    <row r="6985" spans="1:10">
      <c r="A6985" s="584">
        <v>2016</v>
      </c>
      <c r="B6985" s="585" t="s">
        <v>1131</v>
      </c>
      <c r="C6985" s="585" t="s">
        <v>31</v>
      </c>
      <c r="D6985" s="586">
        <v>63067</v>
      </c>
      <c r="E6985" s="587">
        <v>23.423999999999999</v>
      </c>
      <c r="F6985" s="587">
        <f t="shared" si="327"/>
        <v>1477281.4080000001</v>
      </c>
      <c r="G6985" s="588">
        <v>1.37</v>
      </c>
      <c r="H6985" s="586">
        <v>6.2</v>
      </c>
      <c r="I6985" s="587">
        <f t="shared" si="328"/>
        <v>391015.4</v>
      </c>
      <c r="J6985" s="589">
        <f t="shared" si="329"/>
        <v>0</v>
      </c>
    </row>
    <row r="6986" spans="1:10">
      <c r="A6986" s="584">
        <v>2016</v>
      </c>
      <c r="B6986" s="585" t="s">
        <v>1131</v>
      </c>
      <c r="C6986" s="585" t="s">
        <v>31</v>
      </c>
      <c r="D6986" s="586">
        <v>31657</v>
      </c>
      <c r="E6986" s="587">
        <v>23.92</v>
      </c>
      <c r="F6986" s="587">
        <f t="shared" si="327"/>
        <v>757235.44000000006</v>
      </c>
      <c r="G6986" s="588">
        <v>2.69</v>
      </c>
      <c r="H6986" s="586">
        <v>7.7</v>
      </c>
      <c r="I6986" s="587">
        <f t="shared" si="328"/>
        <v>243758.9</v>
      </c>
      <c r="J6986" s="589">
        <f t="shared" si="329"/>
        <v>0</v>
      </c>
    </row>
    <row r="6987" spans="1:10">
      <c r="A6987" s="584">
        <v>2016</v>
      </c>
      <c r="B6987" s="585" t="s">
        <v>1133</v>
      </c>
      <c r="C6987" s="585" t="s">
        <v>31</v>
      </c>
      <c r="D6987" s="586">
        <v>123526</v>
      </c>
      <c r="E6987" s="587">
        <v>13.528</v>
      </c>
      <c r="F6987" s="587">
        <f t="shared" si="327"/>
        <v>1671059.7280000001</v>
      </c>
      <c r="G6987" s="588">
        <v>0.47</v>
      </c>
      <c r="H6987" s="586">
        <v>15.3</v>
      </c>
      <c r="I6987" s="587">
        <f t="shared" si="328"/>
        <v>1889947.8</v>
      </c>
      <c r="J6987" s="589">
        <f t="shared" si="329"/>
        <v>1</v>
      </c>
    </row>
    <row r="6988" spans="1:10">
      <c r="A6988" s="584">
        <v>2016</v>
      </c>
      <c r="B6988" s="585" t="s">
        <v>1133</v>
      </c>
      <c r="C6988" s="585" t="s">
        <v>31</v>
      </c>
      <c r="D6988" s="586">
        <v>70436</v>
      </c>
      <c r="E6988" s="587">
        <v>13.893000000000001</v>
      </c>
      <c r="F6988" s="587">
        <f t="shared" si="327"/>
        <v>978567.348</v>
      </c>
      <c r="G6988" s="588">
        <v>0.67</v>
      </c>
      <c r="H6988" s="586">
        <v>15.3</v>
      </c>
      <c r="I6988" s="587">
        <f t="shared" si="328"/>
        <v>1077670.8</v>
      </c>
      <c r="J6988" s="589">
        <f t="shared" si="329"/>
        <v>1</v>
      </c>
    </row>
    <row r="6989" spans="1:10">
      <c r="A6989" s="584">
        <v>2016</v>
      </c>
      <c r="B6989" s="585" t="s">
        <v>1131</v>
      </c>
      <c r="C6989" s="585" t="s">
        <v>31</v>
      </c>
      <c r="D6989" s="586">
        <v>44755</v>
      </c>
      <c r="E6989" s="587">
        <v>23.04</v>
      </c>
      <c r="F6989" s="587">
        <f t="shared" si="327"/>
        <v>1031155.2</v>
      </c>
      <c r="G6989" s="588">
        <v>2.36</v>
      </c>
      <c r="H6989" s="586">
        <v>8.1999999999999993</v>
      </c>
      <c r="I6989" s="587">
        <f t="shared" si="328"/>
        <v>366990.99999999994</v>
      </c>
      <c r="J6989" s="589">
        <f t="shared" si="329"/>
        <v>0</v>
      </c>
    </row>
    <row r="6990" spans="1:10">
      <c r="A6990" s="584">
        <v>2016</v>
      </c>
      <c r="B6990" s="585" t="s">
        <v>1131</v>
      </c>
      <c r="C6990" s="585" t="s">
        <v>31</v>
      </c>
      <c r="D6990" s="586">
        <v>33380</v>
      </c>
      <c r="E6990" s="587">
        <v>23.603999999999999</v>
      </c>
      <c r="F6990" s="587">
        <f t="shared" si="327"/>
        <v>787901.52</v>
      </c>
      <c r="G6990" s="588">
        <v>2.61</v>
      </c>
      <c r="H6990" s="586">
        <v>9.8000000000000007</v>
      </c>
      <c r="I6990" s="587">
        <f t="shared" si="328"/>
        <v>327124</v>
      </c>
      <c r="J6990" s="589">
        <f t="shared" si="329"/>
        <v>0</v>
      </c>
    </row>
    <row r="6991" spans="1:10">
      <c r="A6991" s="584">
        <v>2016</v>
      </c>
      <c r="B6991" s="585" t="s">
        <v>1127</v>
      </c>
      <c r="C6991" s="585" t="s">
        <v>31</v>
      </c>
      <c r="D6991" s="586">
        <v>101039</v>
      </c>
      <c r="E6991" s="587">
        <v>16.437000000000001</v>
      </c>
      <c r="F6991" s="587">
        <f t="shared" si="327"/>
        <v>1660778.0430000001</v>
      </c>
      <c r="G6991" s="588">
        <v>0.32</v>
      </c>
      <c r="H6991" s="586">
        <v>5.2</v>
      </c>
      <c r="I6991" s="587">
        <f t="shared" si="328"/>
        <v>525402.80000000005</v>
      </c>
      <c r="J6991" s="589">
        <f t="shared" si="329"/>
        <v>0</v>
      </c>
    </row>
    <row r="6992" spans="1:10">
      <c r="A6992" s="584">
        <v>2016</v>
      </c>
      <c r="B6992" s="585" t="s">
        <v>1127</v>
      </c>
      <c r="C6992" s="585" t="s">
        <v>31</v>
      </c>
      <c r="D6992" s="586">
        <v>56517</v>
      </c>
      <c r="E6992" s="587">
        <v>18.399999999999999</v>
      </c>
      <c r="F6992" s="587">
        <f t="shared" si="327"/>
        <v>1039912.7999999999</v>
      </c>
      <c r="G6992" s="588">
        <v>1.03</v>
      </c>
      <c r="H6992" s="586">
        <v>15.7</v>
      </c>
      <c r="I6992" s="587">
        <f t="shared" si="328"/>
        <v>887316.89999999991</v>
      </c>
      <c r="J6992" s="589">
        <f t="shared" si="329"/>
        <v>0</v>
      </c>
    </row>
    <row r="6993" spans="1:10">
      <c r="A6993" s="584">
        <v>2016</v>
      </c>
      <c r="B6993" s="585" t="s">
        <v>1127</v>
      </c>
      <c r="C6993" s="585" t="s">
        <v>31</v>
      </c>
      <c r="D6993" s="586">
        <v>9925</v>
      </c>
      <c r="E6993" s="587">
        <v>17.36</v>
      </c>
      <c r="F6993" s="587">
        <f t="shared" si="327"/>
        <v>172298</v>
      </c>
      <c r="G6993" s="588">
        <v>0.79</v>
      </c>
      <c r="H6993" s="586">
        <v>21</v>
      </c>
      <c r="I6993" s="587">
        <f t="shared" si="328"/>
        <v>208425</v>
      </c>
      <c r="J6993" s="589">
        <f t="shared" si="329"/>
        <v>0</v>
      </c>
    </row>
    <row r="6994" spans="1:10">
      <c r="A6994" s="584">
        <v>2016</v>
      </c>
      <c r="B6994" s="585" t="s">
        <v>1127</v>
      </c>
      <c r="C6994" s="585" t="s">
        <v>31</v>
      </c>
      <c r="D6994" s="586">
        <v>30198</v>
      </c>
      <c r="E6994" s="587">
        <v>17.7</v>
      </c>
      <c r="F6994" s="587">
        <f t="shared" si="327"/>
        <v>534504.6</v>
      </c>
      <c r="G6994" s="588">
        <v>0.26</v>
      </c>
      <c r="H6994" s="586">
        <v>5.9</v>
      </c>
      <c r="I6994" s="587">
        <f t="shared" si="328"/>
        <v>178168.2</v>
      </c>
      <c r="J6994" s="589">
        <f t="shared" si="329"/>
        <v>0</v>
      </c>
    </row>
    <row r="6995" spans="1:10">
      <c r="A6995" s="584">
        <v>2016</v>
      </c>
      <c r="B6995" s="585" t="s">
        <v>1127</v>
      </c>
      <c r="C6995" s="585" t="s">
        <v>31</v>
      </c>
      <c r="D6995" s="586">
        <v>30036</v>
      </c>
      <c r="E6995" s="587">
        <v>17.91</v>
      </c>
      <c r="F6995" s="587">
        <f t="shared" si="327"/>
        <v>537944.76</v>
      </c>
      <c r="G6995" s="588">
        <v>0.36</v>
      </c>
      <c r="H6995" s="586">
        <v>4.8</v>
      </c>
      <c r="I6995" s="587">
        <f t="shared" si="328"/>
        <v>144172.79999999999</v>
      </c>
      <c r="J6995" s="589">
        <f t="shared" si="329"/>
        <v>0</v>
      </c>
    </row>
    <row r="6996" spans="1:10">
      <c r="A6996" s="584">
        <v>2016</v>
      </c>
      <c r="B6996" s="585" t="s">
        <v>1127</v>
      </c>
      <c r="C6996" s="585" t="s">
        <v>31</v>
      </c>
      <c r="D6996" s="586">
        <v>15044</v>
      </c>
      <c r="E6996" s="587">
        <v>17.54</v>
      </c>
      <c r="F6996" s="587">
        <f t="shared" si="327"/>
        <v>263871.76</v>
      </c>
      <c r="G6996" s="588">
        <v>0.23</v>
      </c>
      <c r="H6996" s="586">
        <v>5.7</v>
      </c>
      <c r="I6996" s="587">
        <f t="shared" si="328"/>
        <v>85750.8</v>
      </c>
      <c r="J6996" s="589">
        <f t="shared" si="329"/>
        <v>0</v>
      </c>
    </row>
    <row r="6997" spans="1:10">
      <c r="A6997" s="584">
        <v>2016</v>
      </c>
      <c r="B6997" s="585" t="s">
        <v>1127</v>
      </c>
      <c r="C6997" s="585" t="s">
        <v>31</v>
      </c>
      <c r="D6997" s="586">
        <v>242083</v>
      </c>
      <c r="E6997" s="587">
        <v>18.36</v>
      </c>
      <c r="F6997" s="587">
        <f t="shared" si="327"/>
        <v>4444643.88</v>
      </c>
      <c r="G6997" s="588">
        <v>1.04</v>
      </c>
      <c r="H6997" s="586">
        <v>16.5</v>
      </c>
      <c r="I6997" s="587">
        <f t="shared" si="328"/>
        <v>3994369.5</v>
      </c>
      <c r="J6997" s="589">
        <f t="shared" si="329"/>
        <v>0</v>
      </c>
    </row>
    <row r="6998" spans="1:10">
      <c r="A6998" s="584">
        <v>2016</v>
      </c>
      <c r="B6998" s="585" t="s">
        <v>1127</v>
      </c>
      <c r="C6998" s="585" t="s">
        <v>31</v>
      </c>
      <c r="D6998" s="586">
        <v>269824</v>
      </c>
      <c r="E6998" s="587">
        <v>17.347999999999999</v>
      </c>
      <c r="F6998" s="587">
        <f t="shared" si="327"/>
        <v>4680906.7519999994</v>
      </c>
      <c r="G6998" s="588">
        <v>0.19</v>
      </c>
      <c r="H6998" s="586">
        <v>4.6100000000000003</v>
      </c>
      <c r="I6998" s="587">
        <f t="shared" si="328"/>
        <v>1243888.6400000001</v>
      </c>
      <c r="J6998" s="589">
        <f t="shared" si="329"/>
        <v>0</v>
      </c>
    </row>
    <row r="6999" spans="1:10">
      <c r="A6999" s="584">
        <v>2016</v>
      </c>
      <c r="B6999" s="585" t="s">
        <v>1131</v>
      </c>
      <c r="C6999" s="585" t="s">
        <v>31</v>
      </c>
      <c r="D6999" s="586">
        <v>75318</v>
      </c>
      <c r="E6999" s="587">
        <v>25.57</v>
      </c>
      <c r="F6999" s="587">
        <f t="shared" si="327"/>
        <v>1925881.26</v>
      </c>
      <c r="G6999" s="588">
        <v>2.5499999999999998</v>
      </c>
      <c r="H6999" s="586">
        <v>8</v>
      </c>
      <c r="I6999" s="587">
        <f t="shared" si="328"/>
        <v>602544</v>
      </c>
      <c r="J6999" s="589">
        <f t="shared" si="329"/>
        <v>0</v>
      </c>
    </row>
    <row r="7000" spans="1:10">
      <c r="A7000" s="584">
        <v>2016</v>
      </c>
      <c r="B7000" s="585" t="s">
        <v>1131</v>
      </c>
      <c r="C7000" s="585" t="s">
        <v>31</v>
      </c>
      <c r="D7000" s="586">
        <v>117</v>
      </c>
      <c r="E7000" s="587">
        <v>23.61</v>
      </c>
      <c r="F7000" s="587">
        <f t="shared" si="327"/>
        <v>2762.37</v>
      </c>
      <c r="G7000" s="588">
        <v>1.1499999999999999</v>
      </c>
      <c r="H7000" s="586">
        <v>13.1</v>
      </c>
      <c r="I7000" s="587">
        <f t="shared" si="328"/>
        <v>1532.7</v>
      </c>
      <c r="J7000" s="589">
        <f t="shared" si="329"/>
        <v>0</v>
      </c>
    </row>
    <row r="7001" spans="1:10">
      <c r="A7001" s="584">
        <v>2016</v>
      </c>
      <c r="B7001" s="585" t="s">
        <v>1131</v>
      </c>
      <c r="C7001" s="585" t="s">
        <v>31</v>
      </c>
      <c r="D7001" s="586">
        <v>178732</v>
      </c>
      <c r="E7001" s="587">
        <v>24.04</v>
      </c>
      <c r="F7001" s="587">
        <f t="shared" si="327"/>
        <v>4296717.28</v>
      </c>
      <c r="G7001" s="588">
        <v>2.67</v>
      </c>
      <c r="H7001" s="586">
        <v>8</v>
      </c>
      <c r="I7001" s="587">
        <f t="shared" si="328"/>
        <v>1429856</v>
      </c>
      <c r="J7001" s="589">
        <f t="shared" si="329"/>
        <v>0</v>
      </c>
    </row>
    <row r="7002" spans="1:10">
      <c r="A7002" s="584">
        <v>2016</v>
      </c>
      <c r="B7002" s="585" t="s">
        <v>1131</v>
      </c>
      <c r="C7002" s="585" t="s">
        <v>31</v>
      </c>
      <c r="D7002" s="586">
        <v>70152</v>
      </c>
      <c r="E7002" s="587">
        <v>25.13</v>
      </c>
      <c r="F7002" s="587">
        <f t="shared" si="327"/>
        <v>1762919.76</v>
      </c>
      <c r="G7002" s="588">
        <v>3.19</v>
      </c>
      <c r="H7002" s="586">
        <v>7</v>
      </c>
      <c r="I7002" s="587">
        <f t="shared" si="328"/>
        <v>491064</v>
      </c>
      <c r="J7002" s="589">
        <f t="shared" si="329"/>
        <v>0</v>
      </c>
    </row>
    <row r="7003" spans="1:10">
      <c r="A7003" s="584">
        <v>2016</v>
      </c>
      <c r="B7003" s="585" t="s">
        <v>1131</v>
      </c>
      <c r="C7003" s="585" t="s">
        <v>31</v>
      </c>
      <c r="D7003" s="586">
        <v>142853</v>
      </c>
      <c r="E7003" s="587">
        <v>24.75</v>
      </c>
      <c r="F7003" s="587">
        <f t="shared" si="327"/>
        <v>3535611.75</v>
      </c>
      <c r="G7003" s="588">
        <v>3.11</v>
      </c>
      <c r="H7003" s="586">
        <v>8.1</v>
      </c>
      <c r="I7003" s="587">
        <f t="shared" si="328"/>
        <v>1157109.3</v>
      </c>
      <c r="J7003" s="589">
        <f t="shared" si="329"/>
        <v>0</v>
      </c>
    </row>
    <row r="7004" spans="1:10">
      <c r="A7004" s="584">
        <v>2016</v>
      </c>
      <c r="B7004" s="585" t="s">
        <v>1131</v>
      </c>
      <c r="C7004" s="585" t="s">
        <v>31</v>
      </c>
      <c r="D7004" s="586">
        <v>61677</v>
      </c>
      <c r="E7004" s="587">
        <v>23.42</v>
      </c>
      <c r="F7004" s="587">
        <f t="shared" si="327"/>
        <v>1444475.34</v>
      </c>
      <c r="G7004" s="588">
        <v>2.41</v>
      </c>
      <c r="H7004" s="586">
        <v>8.1</v>
      </c>
      <c r="I7004" s="587">
        <f t="shared" si="328"/>
        <v>499583.69999999995</v>
      </c>
      <c r="J7004" s="589">
        <f t="shared" si="329"/>
        <v>0</v>
      </c>
    </row>
    <row r="7005" spans="1:10">
      <c r="A7005" s="584">
        <v>2016</v>
      </c>
      <c r="B7005" s="585" t="s">
        <v>1131</v>
      </c>
      <c r="C7005" s="585" t="s">
        <v>31</v>
      </c>
      <c r="D7005" s="586">
        <v>38288</v>
      </c>
      <c r="E7005" s="587">
        <v>22.675999999999998</v>
      </c>
      <c r="F7005" s="587">
        <f t="shared" si="327"/>
        <v>868218.68799999997</v>
      </c>
      <c r="G7005" s="588">
        <v>0.47</v>
      </c>
      <c r="H7005" s="586">
        <v>9.3000000000000007</v>
      </c>
      <c r="I7005" s="587">
        <f t="shared" si="328"/>
        <v>356078.4</v>
      </c>
      <c r="J7005" s="589">
        <f t="shared" si="329"/>
        <v>0</v>
      </c>
    </row>
    <row r="7006" spans="1:10">
      <c r="A7006" s="584">
        <v>2016</v>
      </c>
      <c r="B7006" s="585" t="s">
        <v>1131</v>
      </c>
      <c r="C7006" s="585" t="s">
        <v>31</v>
      </c>
      <c r="D7006" s="586">
        <v>24544</v>
      </c>
      <c r="E7006" s="587">
        <v>22.77</v>
      </c>
      <c r="F7006" s="587">
        <f t="shared" si="327"/>
        <v>558866.88</v>
      </c>
      <c r="G7006" s="588">
        <v>0.43</v>
      </c>
      <c r="H7006" s="586">
        <v>9.3000000000000007</v>
      </c>
      <c r="I7006" s="587">
        <f t="shared" si="328"/>
        <v>228259.20000000001</v>
      </c>
      <c r="J7006" s="589">
        <f t="shared" si="329"/>
        <v>0</v>
      </c>
    </row>
    <row r="7007" spans="1:10">
      <c r="A7007" s="584">
        <v>2016</v>
      </c>
      <c r="B7007" s="585" t="s">
        <v>1127</v>
      </c>
      <c r="C7007" s="585" t="s">
        <v>31</v>
      </c>
      <c r="D7007" s="586">
        <v>53634</v>
      </c>
      <c r="E7007" s="587">
        <v>18.456</v>
      </c>
      <c r="F7007" s="587">
        <f t="shared" si="327"/>
        <v>989869.10399999993</v>
      </c>
      <c r="G7007" s="588">
        <v>1.04</v>
      </c>
      <c r="H7007" s="586">
        <v>15.5</v>
      </c>
      <c r="I7007" s="587">
        <f t="shared" si="328"/>
        <v>831327</v>
      </c>
      <c r="J7007" s="589">
        <f t="shared" si="329"/>
        <v>0</v>
      </c>
    </row>
    <row r="7008" spans="1:10">
      <c r="A7008" s="584">
        <v>2016</v>
      </c>
      <c r="B7008" s="585" t="s">
        <v>1127</v>
      </c>
      <c r="C7008" s="585" t="s">
        <v>31</v>
      </c>
      <c r="D7008" s="586">
        <v>31703</v>
      </c>
      <c r="E7008" s="587">
        <v>16.61</v>
      </c>
      <c r="F7008" s="587">
        <f t="shared" si="327"/>
        <v>526586.82999999996</v>
      </c>
      <c r="G7008" s="588">
        <v>0.34</v>
      </c>
      <c r="H7008" s="586">
        <v>5.5</v>
      </c>
      <c r="I7008" s="587">
        <f t="shared" si="328"/>
        <v>174366.5</v>
      </c>
      <c r="J7008" s="589">
        <f t="shared" si="329"/>
        <v>0</v>
      </c>
    </row>
    <row r="7009" spans="1:10">
      <c r="A7009" s="584">
        <v>2016</v>
      </c>
      <c r="B7009" s="585" t="s">
        <v>1131</v>
      </c>
      <c r="C7009" s="585" t="s">
        <v>31</v>
      </c>
      <c r="D7009" s="586">
        <v>26908</v>
      </c>
      <c r="E7009" s="587">
        <v>22.276</v>
      </c>
      <c r="F7009" s="587">
        <f t="shared" si="327"/>
        <v>599402.60800000001</v>
      </c>
      <c r="G7009" s="588">
        <v>0.76</v>
      </c>
      <c r="H7009" s="586">
        <v>9</v>
      </c>
      <c r="I7009" s="587">
        <f t="shared" si="328"/>
        <v>242172</v>
      </c>
      <c r="J7009" s="589">
        <f t="shared" si="329"/>
        <v>0</v>
      </c>
    </row>
    <row r="7010" spans="1:10">
      <c r="A7010" s="584">
        <v>2016</v>
      </c>
      <c r="B7010" s="585" t="s">
        <v>1131</v>
      </c>
      <c r="C7010" s="585" t="s">
        <v>31</v>
      </c>
      <c r="D7010" s="586">
        <v>191993</v>
      </c>
      <c r="E7010" s="587">
        <v>21.488</v>
      </c>
      <c r="F7010" s="587">
        <f t="shared" si="327"/>
        <v>4125545.5839999998</v>
      </c>
      <c r="G7010" s="588">
        <v>0.56000000000000005</v>
      </c>
      <c r="H7010" s="586">
        <v>13.3</v>
      </c>
      <c r="I7010" s="587">
        <f t="shared" si="328"/>
        <v>2553506.9</v>
      </c>
      <c r="J7010" s="589">
        <f t="shared" si="329"/>
        <v>0</v>
      </c>
    </row>
    <row r="7011" spans="1:10">
      <c r="A7011" s="584">
        <v>2016</v>
      </c>
      <c r="B7011" s="585" t="s">
        <v>1127</v>
      </c>
      <c r="C7011" s="585" t="s">
        <v>31</v>
      </c>
      <c r="D7011" s="586">
        <v>16306</v>
      </c>
      <c r="E7011" s="587">
        <v>18</v>
      </c>
      <c r="F7011" s="587">
        <f t="shared" si="327"/>
        <v>293508</v>
      </c>
      <c r="G7011" s="588">
        <v>0.37</v>
      </c>
      <c r="H7011" s="586">
        <v>4.9000000000000004</v>
      </c>
      <c r="I7011" s="587">
        <f t="shared" si="328"/>
        <v>79899.400000000009</v>
      </c>
      <c r="J7011" s="589">
        <f t="shared" si="329"/>
        <v>0</v>
      </c>
    </row>
    <row r="7012" spans="1:10">
      <c r="A7012" s="584">
        <v>2016</v>
      </c>
      <c r="B7012" s="585" t="s">
        <v>1133</v>
      </c>
      <c r="C7012" s="585" t="s">
        <v>31</v>
      </c>
      <c r="D7012" s="586">
        <v>328670</v>
      </c>
      <c r="E7012" s="587">
        <v>13.47</v>
      </c>
      <c r="F7012" s="587">
        <f t="shared" si="327"/>
        <v>4427184.9000000004</v>
      </c>
      <c r="G7012" s="588">
        <v>1.02</v>
      </c>
      <c r="H7012" s="586">
        <v>17</v>
      </c>
      <c r="I7012" s="587">
        <f t="shared" si="328"/>
        <v>5587390</v>
      </c>
      <c r="J7012" s="589">
        <f t="shared" si="329"/>
        <v>1</v>
      </c>
    </row>
    <row r="7013" spans="1:10">
      <c r="A7013" s="584">
        <v>2016</v>
      </c>
      <c r="B7013" s="585" t="s">
        <v>1127</v>
      </c>
      <c r="C7013" s="585" t="s">
        <v>31</v>
      </c>
      <c r="D7013" s="586">
        <v>49219</v>
      </c>
      <c r="E7013" s="587">
        <v>16.670000000000002</v>
      </c>
      <c r="F7013" s="587">
        <f t="shared" si="327"/>
        <v>820480.7300000001</v>
      </c>
      <c r="G7013" s="588">
        <v>0.37</v>
      </c>
      <c r="H7013" s="586">
        <v>5</v>
      </c>
      <c r="I7013" s="587">
        <f t="shared" si="328"/>
        <v>246095</v>
      </c>
      <c r="J7013" s="589">
        <f t="shared" si="329"/>
        <v>0</v>
      </c>
    </row>
    <row r="7014" spans="1:10">
      <c r="A7014" s="584">
        <v>2016</v>
      </c>
      <c r="B7014" s="585" t="s">
        <v>1127</v>
      </c>
      <c r="C7014" s="585" t="s">
        <v>31</v>
      </c>
      <c r="D7014" s="586">
        <v>32819</v>
      </c>
      <c r="E7014" s="587">
        <v>16.77</v>
      </c>
      <c r="F7014" s="587">
        <f t="shared" si="327"/>
        <v>550374.63</v>
      </c>
      <c r="G7014" s="588">
        <v>0.37</v>
      </c>
      <c r="H7014" s="586">
        <v>6.4</v>
      </c>
      <c r="I7014" s="587">
        <f t="shared" si="328"/>
        <v>210041.60000000001</v>
      </c>
      <c r="J7014" s="589">
        <f t="shared" si="329"/>
        <v>0</v>
      </c>
    </row>
    <row r="7015" spans="1:10">
      <c r="A7015" s="584">
        <v>2016</v>
      </c>
      <c r="B7015" s="585" t="s">
        <v>1127</v>
      </c>
      <c r="C7015" s="585" t="s">
        <v>31</v>
      </c>
      <c r="D7015" s="586">
        <v>16626</v>
      </c>
      <c r="E7015" s="587">
        <v>17.3</v>
      </c>
      <c r="F7015" s="587">
        <f t="shared" si="327"/>
        <v>287629.8</v>
      </c>
      <c r="G7015" s="588">
        <v>0.2</v>
      </c>
      <c r="H7015" s="586">
        <v>5.2</v>
      </c>
      <c r="I7015" s="587">
        <f t="shared" si="328"/>
        <v>86455.2</v>
      </c>
      <c r="J7015" s="589">
        <f t="shared" si="329"/>
        <v>0</v>
      </c>
    </row>
    <row r="7016" spans="1:10">
      <c r="A7016" s="584">
        <v>2016</v>
      </c>
      <c r="B7016" s="585" t="s">
        <v>1127</v>
      </c>
      <c r="C7016" s="585" t="s">
        <v>31</v>
      </c>
      <c r="D7016" s="586">
        <v>80728</v>
      </c>
      <c r="E7016" s="587">
        <v>16.5</v>
      </c>
      <c r="F7016" s="587">
        <f t="shared" si="327"/>
        <v>1332012</v>
      </c>
      <c r="G7016" s="588">
        <v>0.36</v>
      </c>
      <c r="H7016" s="586">
        <v>5.3</v>
      </c>
      <c r="I7016" s="587">
        <f t="shared" si="328"/>
        <v>427858.39999999997</v>
      </c>
      <c r="J7016" s="589">
        <f t="shared" si="329"/>
        <v>0</v>
      </c>
    </row>
    <row r="7017" spans="1:10">
      <c r="A7017" s="584">
        <v>2016</v>
      </c>
      <c r="B7017" s="585" t="s">
        <v>1127</v>
      </c>
      <c r="C7017" s="585" t="s">
        <v>31</v>
      </c>
      <c r="D7017" s="586">
        <v>33046</v>
      </c>
      <c r="E7017" s="587">
        <v>17.649999999999999</v>
      </c>
      <c r="F7017" s="587">
        <f t="shared" si="327"/>
        <v>583261.89999999991</v>
      </c>
      <c r="G7017" s="588">
        <v>0.23</v>
      </c>
      <c r="H7017" s="586">
        <v>6</v>
      </c>
      <c r="I7017" s="587">
        <f t="shared" si="328"/>
        <v>198276</v>
      </c>
      <c r="J7017" s="589">
        <f t="shared" si="329"/>
        <v>0</v>
      </c>
    </row>
    <row r="7018" spans="1:10">
      <c r="A7018" s="584">
        <v>2016</v>
      </c>
      <c r="B7018" s="585" t="s">
        <v>1131</v>
      </c>
      <c r="C7018" s="585" t="s">
        <v>31</v>
      </c>
      <c r="D7018" s="586">
        <v>80973</v>
      </c>
      <c r="E7018" s="587">
        <v>22.37</v>
      </c>
      <c r="F7018" s="587">
        <f t="shared" si="327"/>
        <v>1811366.01</v>
      </c>
      <c r="G7018" s="588">
        <v>0.48</v>
      </c>
      <c r="H7018" s="586">
        <v>9.6</v>
      </c>
      <c r="I7018" s="587">
        <f t="shared" si="328"/>
        <v>777340.79999999993</v>
      </c>
      <c r="J7018" s="589">
        <f t="shared" si="329"/>
        <v>0</v>
      </c>
    </row>
    <row r="7019" spans="1:10">
      <c r="A7019" s="584">
        <v>2016</v>
      </c>
      <c r="B7019" s="585" t="s">
        <v>1127</v>
      </c>
      <c r="C7019" s="585" t="s">
        <v>31</v>
      </c>
      <c r="D7019" s="586">
        <v>70538</v>
      </c>
      <c r="E7019" s="587">
        <v>17.79</v>
      </c>
      <c r="F7019" s="587">
        <f t="shared" si="327"/>
        <v>1254871.02</v>
      </c>
      <c r="G7019" s="588">
        <v>0.32</v>
      </c>
      <c r="H7019" s="586">
        <v>5.0999999999999996</v>
      </c>
      <c r="I7019" s="587">
        <f t="shared" si="328"/>
        <v>359743.8</v>
      </c>
      <c r="J7019" s="589">
        <f t="shared" si="329"/>
        <v>0</v>
      </c>
    </row>
    <row r="7020" spans="1:10">
      <c r="A7020" s="584">
        <v>2016</v>
      </c>
      <c r="B7020" s="585" t="s">
        <v>1127</v>
      </c>
      <c r="C7020" s="585" t="s">
        <v>31</v>
      </c>
      <c r="D7020" s="586">
        <v>42901</v>
      </c>
      <c r="E7020" s="587">
        <v>17.329999999999998</v>
      </c>
      <c r="F7020" s="587">
        <f t="shared" si="327"/>
        <v>743474.33</v>
      </c>
      <c r="G7020" s="588">
        <v>0.25</v>
      </c>
      <c r="H7020" s="586">
        <v>4.4000000000000004</v>
      </c>
      <c r="I7020" s="587">
        <f t="shared" si="328"/>
        <v>188764.40000000002</v>
      </c>
      <c r="J7020" s="589">
        <f t="shared" si="329"/>
        <v>0</v>
      </c>
    </row>
    <row r="7021" spans="1:10">
      <c r="A7021" s="584">
        <v>2016</v>
      </c>
      <c r="B7021" s="585" t="s">
        <v>1127</v>
      </c>
      <c r="C7021" s="585" t="s">
        <v>31</v>
      </c>
      <c r="D7021" s="586">
        <v>113900</v>
      </c>
      <c r="E7021" s="587">
        <v>17.28</v>
      </c>
      <c r="F7021" s="587">
        <f t="shared" si="327"/>
        <v>1968192.0000000002</v>
      </c>
      <c r="G7021" s="588">
        <v>0.23</v>
      </c>
      <c r="H7021" s="586">
        <v>4.2</v>
      </c>
      <c r="I7021" s="587">
        <f t="shared" si="328"/>
        <v>478380</v>
      </c>
      <c r="J7021" s="589">
        <f t="shared" si="329"/>
        <v>0</v>
      </c>
    </row>
    <row r="7022" spans="1:10">
      <c r="A7022" s="584">
        <v>2016</v>
      </c>
      <c r="B7022" s="585" t="s">
        <v>1127</v>
      </c>
      <c r="C7022" s="585" t="s">
        <v>31</v>
      </c>
      <c r="D7022" s="586">
        <v>56195</v>
      </c>
      <c r="E7022" s="587">
        <v>17.899999999999999</v>
      </c>
      <c r="F7022" s="587">
        <f t="shared" si="327"/>
        <v>1005890.4999999999</v>
      </c>
      <c r="G7022" s="588">
        <v>0.24</v>
      </c>
      <c r="H7022" s="586">
        <v>5.2</v>
      </c>
      <c r="I7022" s="587">
        <f t="shared" si="328"/>
        <v>292214</v>
      </c>
      <c r="J7022" s="589">
        <f t="shared" si="329"/>
        <v>0</v>
      </c>
    </row>
    <row r="7023" spans="1:10">
      <c r="A7023" s="584">
        <v>2016</v>
      </c>
      <c r="B7023" s="585" t="s">
        <v>1127</v>
      </c>
      <c r="C7023" s="585" t="s">
        <v>31</v>
      </c>
      <c r="D7023" s="586">
        <v>56215</v>
      </c>
      <c r="E7023" s="587">
        <v>17.2</v>
      </c>
      <c r="F7023" s="587">
        <f t="shared" si="327"/>
        <v>966898</v>
      </c>
      <c r="G7023" s="588">
        <v>0.21</v>
      </c>
      <c r="H7023" s="586">
        <v>4.3</v>
      </c>
      <c r="I7023" s="587">
        <f t="shared" si="328"/>
        <v>241724.5</v>
      </c>
      <c r="J7023" s="589">
        <f t="shared" si="329"/>
        <v>0</v>
      </c>
    </row>
    <row r="7024" spans="1:10">
      <c r="A7024" s="584">
        <v>2016</v>
      </c>
      <c r="B7024" s="585" t="s">
        <v>1127</v>
      </c>
      <c r="C7024" s="585" t="s">
        <v>31</v>
      </c>
      <c r="D7024" s="586">
        <v>28237</v>
      </c>
      <c r="E7024" s="587">
        <v>17.21</v>
      </c>
      <c r="F7024" s="587">
        <f t="shared" si="327"/>
        <v>485958.77</v>
      </c>
      <c r="G7024" s="588">
        <v>0.22</v>
      </c>
      <c r="H7024" s="586">
        <v>4.3</v>
      </c>
      <c r="I7024" s="587">
        <f t="shared" si="328"/>
        <v>121419.09999999999</v>
      </c>
      <c r="J7024" s="589">
        <f t="shared" si="329"/>
        <v>0</v>
      </c>
    </row>
    <row r="7025" spans="1:10">
      <c r="A7025" s="584">
        <v>2016</v>
      </c>
      <c r="B7025" s="585" t="s">
        <v>1127</v>
      </c>
      <c r="C7025" s="585" t="s">
        <v>31</v>
      </c>
      <c r="D7025" s="586">
        <v>42282</v>
      </c>
      <c r="E7025" s="587">
        <v>17.170000000000002</v>
      </c>
      <c r="F7025" s="587">
        <f t="shared" si="327"/>
        <v>725981.94000000006</v>
      </c>
      <c r="G7025" s="588">
        <v>0.22</v>
      </c>
      <c r="H7025" s="586">
        <v>4.0999999999999996</v>
      </c>
      <c r="I7025" s="587">
        <f t="shared" si="328"/>
        <v>173356.19999999998</v>
      </c>
      <c r="J7025" s="589">
        <f t="shared" si="329"/>
        <v>0</v>
      </c>
    </row>
    <row r="7026" spans="1:10">
      <c r="A7026" s="584">
        <v>2016</v>
      </c>
      <c r="B7026" s="585" t="s">
        <v>1127</v>
      </c>
      <c r="C7026" s="585" t="s">
        <v>31</v>
      </c>
      <c r="D7026" s="586">
        <v>56672</v>
      </c>
      <c r="E7026" s="587">
        <v>17.7</v>
      </c>
      <c r="F7026" s="587">
        <f t="shared" si="327"/>
        <v>1003094.3999999999</v>
      </c>
      <c r="G7026" s="588">
        <v>0.26</v>
      </c>
      <c r="H7026" s="586">
        <v>5.7</v>
      </c>
      <c r="I7026" s="587">
        <f t="shared" si="328"/>
        <v>323030.40000000002</v>
      </c>
      <c r="J7026" s="589">
        <f t="shared" si="329"/>
        <v>0</v>
      </c>
    </row>
    <row r="7027" spans="1:10">
      <c r="A7027" s="584">
        <v>2016</v>
      </c>
      <c r="B7027" s="585" t="s">
        <v>1127</v>
      </c>
      <c r="C7027" s="585" t="s">
        <v>31</v>
      </c>
      <c r="D7027" s="586">
        <v>56112</v>
      </c>
      <c r="E7027" s="587">
        <v>17.23</v>
      </c>
      <c r="F7027" s="587">
        <f t="shared" si="327"/>
        <v>966809.76</v>
      </c>
      <c r="G7027" s="588">
        <v>0.23</v>
      </c>
      <c r="H7027" s="586">
        <v>4.3</v>
      </c>
      <c r="I7027" s="587">
        <f t="shared" si="328"/>
        <v>241281.59999999998</v>
      </c>
      <c r="J7027" s="589">
        <f t="shared" si="329"/>
        <v>0</v>
      </c>
    </row>
    <row r="7028" spans="1:10">
      <c r="A7028" s="584">
        <v>2016</v>
      </c>
      <c r="B7028" s="585" t="s">
        <v>1131</v>
      </c>
      <c r="C7028" s="585" t="s">
        <v>31</v>
      </c>
      <c r="D7028" s="586">
        <v>37122</v>
      </c>
      <c r="E7028" s="587">
        <v>22.49</v>
      </c>
      <c r="F7028" s="587">
        <f t="shared" si="327"/>
        <v>834873.77999999991</v>
      </c>
      <c r="G7028" s="588">
        <v>0.49</v>
      </c>
      <c r="H7028" s="586">
        <v>9.5</v>
      </c>
      <c r="I7028" s="587">
        <f t="shared" si="328"/>
        <v>352659</v>
      </c>
      <c r="J7028" s="589">
        <f t="shared" si="329"/>
        <v>0</v>
      </c>
    </row>
    <row r="7029" spans="1:10">
      <c r="A7029" s="584">
        <v>2016</v>
      </c>
      <c r="B7029" s="585" t="s">
        <v>1127</v>
      </c>
      <c r="C7029" s="585" t="s">
        <v>31</v>
      </c>
      <c r="D7029" s="586">
        <v>56552</v>
      </c>
      <c r="E7029" s="587">
        <v>17.628</v>
      </c>
      <c r="F7029" s="587">
        <f t="shared" si="327"/>
        <v>996898.65599999996</v>
      </c>
      <c r="G7029" s="588">
        <v>0.2</v>
      </c>
      <c r="H7029" s="586">
        <v>4.4000000000000004</v>
      </c>
      <c r="I7029" s="587">
        <f t="shared" si="328"/>
        <v>248828.80000000002</v>
      </c>
      <c r="J7029" s="589">
        <f t="shared" si="329"/>
        <v>0</v>
      </c>
    </row>
    <row r="7030" spans="1:10">
      <c r="A7030" s="584">
        <v>2016</v>
      </c>
      <c r="B7030" s="585" t="s">
        <v>1131</v>
      </c>
      <c r="C7030" s="585" t="s">
        <v>31</v>
      </c>
      <c r="D7030" s="586">
        <v>13575</v>
      </c>
      <c r="E7030" s="587">
        <v>22.79</v>
      </c>
      <c r="F7030" s="587">
        <f t="shared" si="327"/>
        <v>309374.25</v>
      </c>
      <c r="G7030" s="588">
        <v>0.48</v>
      </c>
      <c r="H7030" s="586">
        <v>9.1</v>
      </c>
      <c r="I7030" s="587">
        <f t="shared" si="328"/>
        <v>123532.5</v>
      </c>
      <c r="J7030" s="589">
        <f t="shared" si="329"/>
        <v>0</v>
      </c>
    </row>
    <row r="7031" spans="1:10">
      <c r="A7031" s="584">
        <v>2016</v>
      </c>
      <c r="B7031" s="585" t="s">
        <v>1131</v>
      </c>
      <c r="C7031" s="585" t="s">
        <v>31</v>
      </c>
      <c r="D7031" s="586">
        <v>67885</v>
      </c>
      <c r="E7031" s="587">
        <v>22.51</v>
      </c>
      <c r="F7031" s="587">
        <f t="shared" si="327"/>
        <v>1528091.35</v>
      </c>
      <c r="G7031" s="588">
        <v>0.49</v>
      </c>
      <c r="H7031" s="586">
        <v>9.6</v>
      </c>
      <c r="I7031" s="587">
        <f t="shared" si="328"/>
        <v>651696</v>
      </c>
      <c r="J7031" s="589">
        <f t="shared" si="329"/>
        <v>0</v>
      </c>
    </row>
    <row r="7032" spans="1:10">
      <c r="A7032" s="584">
        <v>2016</v>
      </c>
      <c r="B7032" s="585" t="s">
        <v>1131</v>
      </c>
      <c r="C7032" s="585" t="s">
        <v>31</v>
      </c>
      <c r="D7032" s="586">
        <v>24031</v>
      </c>
      <c r="E7032" s="587">
        <v>20.43</v>
      </c>
      <c r="F7032" s="587">
        <f t="shared" si="327"/>
        <v>490953.33</v>
      </c>
      <c r="G7032" s="588">
        <v>1.1000000000000001</v>
      </c>
      <c r="H7032" s="586">
        <v>23.3</v>
      </c>
      <c r="I7032" s="587">
        <f t="shared" si="328"/>
        <v>559922.30000000005</v>
      </c>
      <c r="J7032" s="589">
        <f t="shared" si="329"/>
        <v>0</v>
      </c>
    </row>
    <row r="7033" spans="1:10">
      <c r="A7033" s="584">
        <v>2016</v>
      </c>
      <c r="B7033" s="585" t="s">
        <v>1131</v>
      </c>
      <c r="C7033" s="585" t="s">
        <v>31</v>
      </c>
      <c r="D7033" s="586">
        <v>37297</v>
      </c>
      <c r="E7033" s="587">
        <v>24.09</v>
      </c>
      <c r="F7033" s="587">
        <f t="shared" si="327"/>
        <v>898484.73</v>
      </c>
      <c r="G7033" s="588">
        <v>3.1</v>
      </c>
      <c r="H7033" s="586">
        <v>7.3</v>
      </c>
      <c r="I7033" s="587">
        <f t="shared" si="328"/>
        <v>272268.09999999998</v>
      </c>
      <c r="J7033" s="589">
        <f t="shared" si="329"/>
        <v>0</v>
      </c>
    </row>
    <row r="7034" spans="1:10">
      <c r="A7034" s="584">
        <v>2016</v>
      </c>
      <c r="B7034" s="585" t="s">
        <v>1131</v>
      </c>
      <c r="C7034" s="585" t="s">
        <v>31</v>
      </c>
      <c r="D7034" s="586">
        <v>12817</v>
      </c>
      <c r="E7034" s="587">
        <v>24.09</v>
      </c>
      <c r="F7034" s="587">
        <f t="shared" si="327"/>
        <v>308761.52999999997</v>
      </c>
      <c r="G7034" s="588">
        <v>2.67</v>
      </c>
      <c r="H7034" s="586">
        <v>6.8</v>
      </c>
      <c r="I7034" s="587">
        <f t="shared" si="328"/>
        <v>87155.599999999991</v>
      </c>
      <c r="J7034" s="589">
        <f t="shared" si="329"/>
        <v>0</v>
      </c>
    </row>
    <row r="7035" spans="1:10">
      <c r="A7035" s="584">
        <v>2016</v>
      </c>
      <c r="B7035" s="585" t="s">
        <v>1131</v>
      </c>
      <c r="C7035" s="585" t="s">
        <v>31</v>
      </c>
      <c r="D7035" s="586">
        <v>24502</v>
      </c>
      <c r="E7035" s="587">
        <v>25.87</v>
      </c>
      <c r="F7035" s="587">
        <f t="shared" si="327"/>
        <v>633866.74</v>
      </c>
      <c r="G7035" s="588">
        <v>3.11</v>
      </c>
      <c r="H7035" s="586">
        <v>8.5</v>
      </c>
      <c r="I7035" s="587">
        <f t="shared" si="328"/>
        <v>208267</v>
      </c>
      <c r="J7035" s="589">
        <f t="shared" si="329"/>
        <v>0</v>
      </c>
    </row>
    <row r="7036" spans="1:10">
      <c r="A7036" s="584">
        <v>2016</v>
      </c>
      <c r="B7036" s="585" t="s">
        <v>1131</v>
      </c>
      <c r="C7036" s="585" t="s">
        <v>31</v>
      </c>
      <c r="D7036" s="586">
        <v>14801</v>
      </c>
      <c r="E7036" s="587">
        <v>25.98</v>
      </c>
      <c r="F7036" s="587">
        <f t="shared" si="327"/>
        <v>384529.98</v>
      </c>
      <c r="G7036" s="588">
        <v>2.65</v>
      </c>
      <c r="H7036" s="586">
        <v>7.6</v>
      </c>
      <c r="I7036" s="587">
        <f t="shared" si="328"/>
        <v>112487.59999999999</v>
      </c>
      <c r="J7036" s="589">
        <f t="shared" si="329"/>
        <v>0</v>
      </c>
    </row>
    <row r="7037" spans="1:10">
      <c r="A7037" s="584">
        <v>2016</v>
      </c>
      <c r="B7037" s="585" t="s">
        <v>1131</v>
      </c>
      <c r="C7037" s="585" t="s">
        <v>31</v>
      </c>
      <c r="D7037" s="586">
        <v>15296</v>
      </c>
      <c r="E7037" s="587">
        <v>26.155999999999999</v>
      </c>
      <c r="F7037" s="587">
        <f t="shared" si="327"/>
        <v>400082.17599999998</v>
      </c>
      <c r="G7037" s="588">
        <v>3.29</v>
      </c>
      <c r="H7037" s="586">
        <v>7.1</v>
      </c>
      <c r="I7037" s="587">
        <f t="shared" si="328"/>
        <v>108601.59999999999</v>
      </c>
      <c r="J7037" s="589">
        <f t="shared" si="329"/>
        <v>0</v>
      </c>
    </row>
    <row r="7038" spans="1:10">
      <c r="A7038" s="584">
        <v>2016</v>
      </c>
      <c r="B7038" s="585" t="s">
        <v>1131</v>
      </c>
      <c r="C7038" s="585" t="s">
        <v>31</v>
      </c>
      <c r="D7038" s="586">
        <v>212675</v>
      </c>
      <c r="E7038" s="587">
        <v>26</v>
      </c>
      <c r="F7038" s="587">
        <f t="shared" si="327"/>
        <v>5529550</v>
      </c>
      <c r="G7038" s="588">
        <v>2.68</v>
      </c>
      <c r="H7038" s="586">
        <v>7.8</v>
      </c>
      <c r="I7038" s="587">
        <f t="shared" si="328"/>
        <v>1658865</v>
      </c>
      <c r="J7038" s="589">
        <f t="shared" si="329"/>
        <v>0</v>
      </c>
    </row>
    <row r="7039" spans="1:10">
      <c r="A7039" s="584">
        <v>2016</v>
      </c>
      <c r="B7039" s="585" t="s">
        <v>1131</v>
      </c>
      <c r="C7039" s="585" t="s">
        <v>31</v>
      </c>
      <c r="D7039" s="586">
        <v>57987</v>
      </c>
      <c r="E7039" s="587">
        <v>23.35</v>
      </c>
      <c r="F7039" s="587">
        <f t="shared" si="327"/>
        <v>1353996.4500000002</v>
      </c>
      <c r="G7039" s="588">
        <v>1.33</v>
      </c>
      <c r="H7039" s="586">
        <v>5.8</v>
      </c>
      <c r="I7039" s="587">
        <f t="shared" si="328"/>
        <v>336324.6</v>
      </c>
      <c r="J7039" s="589">
        <f t="shared" si="329"/>
        <v>0</v>
      </c>
    </row>
    <row r="7040" spans="1:10">
      <c r="A7040" s="584">
        <v>2016</v>
      </c>
      <c r="B7040" s="585" t="s">
        <v>1131</v>
      </c>
      <c r="C7040" s="585" t="s">
        <v>31</v>
      </c>
      <c r="D7040" s="586">
        <v>20030</v>
      </c>
      <c r="E7040" s="587">
        <v>22.181999999999999</v>
      </c>
      <c r="F7040" s="587">
        <f t="shared" si="327"/>
        <v>444305.45999999996</v>
      </c>
      <c r="G7040" s="588">
        <v>0.46</v>
      </c>
      <c r="H7040" s="586">
        <v>7.1</v>
      </c>
      <c r="I7040" s="587">
        <f t="shared" si="328"/>
        <v>142213</v>
      </c>
      <c r="J7040" s="589">
        <f t="shared" si="329"/>
        <v>0</v>
      </c>
    </row>
    <row r="7041" spans="1:10">
      <c r="A7041" s="584">
        <v>2016</v>
      </c>
      <c r="B7041" s="585" t="s">
        <v>1131</v>
      </c>
      <c r="C7041" s="585" t="s">
        <v>31</v>
      </c>
      <c r="D7041" s="586">
        <v>57120</v>
      </c>
      <c r="E7041" s="587">
        <v>23.154</v>
      </c>
      <c r="F7041" s="587">
        <f t="shared" si="327"/>
        <v>1322556.48</v>
      </c>
      <c r="G7041" s="588">
        <v>0.45</v>
      </c>
      <c r="H7041" s="586">
        <v>6.9</v>
      </c>
      <c r="I7041" s="587">
        <f t="shared" si="328"/>
        <v>394128</v>
      </c>
      <c r="J7041" s="589">
        <f t="shared" si="329"/>
        <v>0</v>
      </c>
    </row>
    <row r="7042" spans="1:10">
      <c r="A7042" s="584">
        <v>2016</v>
      </c>
      <c r="B7042" s="585" t="s">
        <v>1131</v>
      </c>
      <c r="C7042" s="585" t="s">
        <v>31</v>
      </c>
      <c r="D7042" s="586">
        <v>149034</v>
      </c>
      <c r="E7042" s="587">
        <v>23.911000000000001</v>
      </c>
      <c r="F7042" s="587">
        <f t="shared" si="327"/>
        <v>3563551.9740000004</v>
      </c>
      <c r="G7042" s="588">
        <v>1.22</v>
      </c>
      <c r="H7042" s="586">
        <v>8.5</v>
      </c>
      <c r="I7042" s="587">
        <f t="shared" si="328"/>
        <v>1266789</v>
      </c>
      <c r="J7042" s="589">
        <f t="shared" si="329"/>
        <v>0</v>
      </c>
    </row>
    <row r="7043" spans="1:10">
      <c r="A7043" s="584">
        <v>2016</v>
      </c>
      <c r="B7043" s="585" t="s">
        <v>1131</v>
      </c>
      <c r="C7043" s="585" t="s">
        <v>31</v>
      </c>
      <c r="D7043" s="586">
        <v>51294</v>
      </c>
      <c r="E7043" s="587">
        <v>25.872</v>
      </c>
      <c r="F7043" s="587">
        <f t="shared" ref="F7043:F7106" si="330">E7043*D7043</f>
        <v>1327078.368</v>
      </c>
      <c r="G7043" s="588">
        <v>2.7</v>
      </c>
      <c r="H7043" s="586">
        <v>7.7</v>
      </c>
      <c r="I7043" s="587">
        <f t="shared" ref="I7043:I7106" si="331">H7043*D7043</f>
        <v>394963.8</v>
      </c>
      <c r="J7043" s="589">
        <f t="shared" ref="J7043:J7106" si="332">IF(B7043="LIG",1,0)</f>
        <v>0</v>
      </c>
    </row>
    <row r="7044" spans="1:10">
      <c r="A7044" s="584">
        <v>2016</v>
      </c>
      <c r="B7044" s="585" t="s">
        <v>1131</v>
      </c>
      <c r="C7044" s="585" t="s">
        <v>31</v>
      </c>
      <c r="D7044" s="586">
        <v>77451</v>
      </c>
      <c r="E7044" s="587">
        <v>23.36</v>
      </c>
      <c r="F7044" s="587">
        <f t="shared" si="330"/>
        <v>1809255.3599999999</v>
      </c>
      <c r="G7044" s="588">
        <v>2.74</v>
      </c>
      <c r="H7044" s="586">
        <v>6.8</v>
      </c>
      <c r="I7044" s="587">
        <f t="shared" si="331"/>
        <v>526666.79999999993</v>
      </c>
      <c r="J7044" s="589">
        <f t="shared" si="332"/>
        <v>0</v>
      </c>
    </row>
    <row r="7045" spans="1:10">
      <c r="A7045" s="584">
        <v>2016</v>
      </c>
      <c r="B7045" s="585" t="s">
        <v>1131</v>
      </c>
      <c r="C7045" s="585" t="s">
        <v>31</v>
      </c>
      <c r="D7045" s="586">
        <v>38817</v>
      </c>
      <c r="E7045" s="587">
        <v>23.605</v>
      </c>
      <c r="F7045" s="587">
        <f t="shared" si="330"/>
        <v>916275.28500000003</v>
      </c>
      <c r="G7045" s="588">
        <v>2.64</v>
      </c>
      <c r="H7045" s="586">
        <v>8.1999999999999993</v>
      </c>
      <c r="I7045" s="587">
        <f t="shared" si="331"/>
        <v>318299.39999999997</v>
      </c>
      <c r="J7045" s="589">
        <f t="shared" si="332"/>
        <v>0</v>
      </c>
    </row>
    <row r="7046" spans="1:10">
      <c r="A7046" s="584">
        <v>2016</v>
      </c>
      <c r="B7046" s="585" t="s">
        <v>1131</v>
      </c>
      <c r="C7046" s="585" t="s">
        <v>31</v>
      </c>
      <c r="D7046" s="586">
        <v>24675</v>
      </c>
      <c r="E7046" s="587">
        <v>25.113</v>
      </c>
      <c r="F7046" s="587">
        <f t="shared" si="330"/>
        <v>619663.27500000002</v>
      </c>
      <c r="G7046" s="588">
        <v>3.05</v>
      </c>
      <c r="H7046" s="586">
        <v>6.5</v>
      </c>
      <c r="I7046" s="587">
        <f t="shared" si="331"/>
        <v>160387.5</v>
      </c>
      <c r="J7046" s="589">
        <f t="shared" si="332"/>
        <v>0</v>
      </c>
    </row>
    <row r="7047" spans="1:10">
      <c r="A7047" s="584">
        <v>2016</v>
      </c>
      <c r="B7047" s="585" t="s">
        <v>1131</v>
      </c>
      <c r="C7047" s="585" t="s">
        <v>31</v>
      </c>
      <c r="D7047" s="586">
        <v>39001</v>
      </c>
      <c r="E7047" s="587">
        <v>22.712</v>
      </c>
      <c r="F7047" s="587">
        <f t="shared" si="330"/>
        <v>885790.71199999994</v>
      </c>
      <c r="G7047" s="588">
        <v>0.53</v>
      </c>
      <c r="H7047" s="586">
        <v>10.1</v>
      </c>
      <c r="I7047" s="587">
        <f t="shared" si="331"/>
        <v>393910.1</v>
      </c>
      <c r="J7047" s="589">
        <f t="shared" si="332"/>
        <v>0</v>
      </c>
    </row>
    <row r="7048" spans="1:10">
      <c r="A7048" s="584">
        <v>2016</v>
      </c>
      <c r="B7048" s="585" t="s">
        <v>1131</v>
      </c>
      <c r="C7048" s="585" t="s">
        <v>31</v>
      </c>
      <c r="D7048" s="586">
        <v>38572</v>
      </c>
      <c r="E7048" s="587">
        <v>23.61</v>
      </c>
      <c r="F7048" s="587">
        <f t="shared" si="330"/>
        <v>910684.91999999993</v>
      </c>
      <c r="G7048" s="588">
        <v>1.7</v>
      </c>
      <c r="H7048" s="586">
        <v>6.4</v>
      </c>
      <c r="I7048" s="587">
        <f t="shared" si="331"/>
        <v>246860.80000000002</v>
      </c>
      <c r="J7048" s="589">
        <f t="shared" si="332"/>
        <v>0</v>
      </c>
    </row>
    <row r="7049" spans="1:10">
      <c r="A7049" s="584">
        <v>2016</v>
      </c>
      <c r="B7049" s="585" t="s">
        <v>1131</v>
      </c>
      <c r="C7049" s="585" t="s">
        <v>31</v>
      </c>
      <c r="D7049" s="586">
        <v>34712</v>
      </c>
      <c r="E7049" s="587">
        <v>24.44</v>
      </c>
      <c r="F7049" s="587">
        <f t="shared" si="330"/>
        <v>848361.28</v>
      </c>
      <c r="G7049" s="588">
        <v>0.73</v>
      </c>
      <c r="H7049" s="586">
        <v>5.7</v>
      </c>
      <c r="I7049" s="587">
        <f t="shared" si="331"/>
        <v>197858.4</v>
      </c>
      <c r="J7049" s="589">
        <f t="shared" si="332"/>
        <v>0</v>
      </c>
    </row>
    <row r="7050" spans="1:10">
      <c r="A7050" s="584">
        <v>2016</v>
      </c>
      <c r="B7050" s="585" t="s">
        <v>1131</v>
      </c>
      <c r="C7050" s="585" t="s">
        <v>31</v>
      </c>
      <c r="D7050" s="586">
        <v>253930</v>
      </c>
      <c r="E7050" s="587">
        <v>25.806000000000001</v>
      </c>
      <c r="F7050" s="587">
        <f t="shared" si="330"/>
        <v>6552917.5800000001</v>
      </c>
      <c r="G7050" s="588">
        <v>2.73</v>
      </c>
      <c r="H7050" s="586">
        <v>7.7</v>
      </c>
      <c r="I7050" s="587">
        <f t="shared" si="331"/>
        <v>1955261</v>
      </c>
      <c r="J7050" s="589">
        <f t="shared" si="332"/>
        <v>0</v>
      </c>
    </row>
    <row r="7051" spans="1:10">
      <c r="A7051" s="584">
        <v>2016</v>
      </c>
      <c r="B7051" s="585" t="s">
        <v>1131</v>
      </c>
      <c r="C7051" s="585" t="s">
        <v>31</v>
      </c>
      <c r="D7051" s="586">
        <v>55753</v>
      </c>
      <c r="E7051" s="587">
        <v>23.917999999999999</v>
      </c>
      <c r="F7051" s="587">
        <f t="shared" si="330"/>
        <v>1333500.254</v>
      </c>
      <c r="G7051" s="588">
        <v>2.65</v>
      </c>
      <c r="H7051" s="586">
        <v>7.4</v>
      </c>
      <c r="I7051" s="587">
        <f t="shared" si="331"/>
        <v>412572.2</v>
      </c>
      <c r="J7051" s="589">
        <f t="shared" si="332"/>
        <v>0</v>
      </c>
    </row>
    <row r="7052" spans="1:10">
      <c r="A7052" s="584">
        <v>2016</v>
      </c>
      <c r="B7052" s="585" t="s">
        <v>1131</v>
      </c>
      <c r="C7052" s="585" t="s">
        <v>31</v>
      </c>
      <c r="D7052" s="586">
        <v>67233</v>
      </c>
      <c r="E7052" s="587">
        <v>23.87</v>
      </c>
      <c r="F7052" s="587">
        <f t="shared" si="330"/>
        <v>1604851.71</v>
      </c>
      <c r="G7052" s="588">
        <v>2.69</v>
      </c>
      <c r="H7052" s="586">
        <v>7.7</v>
      </c>
      <c r="I7052" s="587">
        <f t="shared" si="331"/>
        <v>517694.10000000003</v>
      </c>
      <c r="J7052" s="589">
        <f t="shared" si="332"/>
        <v>0</v>
      </c>
    </row>
    <row r="7053" spans="1:10">
      <c r="A7053" s="584">
        <v>2016</v>
      </c>
      <c r="B7053" s="585" t="s">
        <v>1131</v>
      </c>
      <c r="C7053" s="585" t="s">
        <v>31</v>
      </c>
      <c r="D7053" s="586">
        <v>234537</v>
      </c>
      <c r="E7053" s="587">
        <v>23.815999999999999</v>
      </c>
      <c r="F7053" s="587">
        <f t="shared" si="330"/>
        <v>5585733.1919999998</v>
      </c>
      <c r="G7053" s="588">
        <v>2.67</v>
      </c>
      <c r="H7053" s="586">
        <v>7.7</v>
      </c>
      <c r="I7053" s="587">
        <f t="shared" si="331"/>
        <v>1805934.9000000001</v>
      </c>
      <c r="J7053" s="589">
        <f t="shared" si="332"/>
        <v>0</v>
      </c>
    </row>
    <row r="7054" spans="1:10">
      <c r="A7054" s="584">
        <v>2016</v>
      </c>
      <c r="B7054" s="585" t="s">
        <v>1131</v>
      </c>
      <c r="C7054" s="585" t="s">
        <v>31</v>
      </c>
      <c r="D7054" s="586">
        <v>44393</v>
      </c>
      <c r="E7054" s="587">
        <v>23.384</v>
      </c>
      <c r="F7054" s="587">
        <f t="shared" si="330"/>
        <v>1038085.912</v>
      </c>
      <c r="G7054" s="588">
        <v>1.33</v>
      </c>
      <c r="H7054" s="586">
        <v>5.9</v>
      </c>
      <c r="I7054" s="587">
        <f t="shared" si="331"/>
        <v>261918.7</v>
      </c>
      <c r="J7054" s="589">
        <f t="shared" si="332"/>
        <v>0</v>
      </c>
    </row>
    <row r="7055" spans="1:10">
      <c r="A7055" s="584">
        <v>2016</v>
      </c>
      <c r="B7055" s="585" t="s">
        <v>1127</v>
      </c>
      <c r="C7055" s="585" t="s">
        <v>31</v>
      </c>
      <c r="D7055" s="586">
        <v>132217</v>
      </c>
      <c r="E7055" s="587">
        <v>17.600000000000001</v>
      </c>
      <c r="F7055" s="587">
        <f t="shared" si="330"/>
        <v>2327019.2000000002</v>
      </c>
      <c r="G7055" s="588">
        <v>0.19</v>
      </c>
      <c r="H7055" s="586">
        <v>4.4000000000000004</v>
      </c>
      <c r="I7055" s="587">
        <f t="shared" si="331"/>
        <v>581754.80000000005</v>
      </c>
      <c r="J7055" s="589">
        <f t="shared" si="332"/>
        <v>0</v>
      </c>
    </row>
    <row r="7056" spans="1:10">
      <c r="A7056" s="584">
        <v>2016</v>
      </c>
      <c r="B7056" s="585" t="s">
        <v>1127</v>
      </c>
      <c r="C7056" s="585" t="s">
        <v>31</v>
      </c>
      <c r="D7056" s="586">
        <v>42078</v>
      </c>
      <c r="E7056" s="587">
        <v>17.54</v>
      </c>
      <c r="F7056" s="587">
        <f t="shared" si="330"/>
        <v>738048.12</v>
      </c>
      <c r="G7056" s="588">
        <v>0.21</v>
      </c>
      <c r="H7056" s="586">
        <v>4.5</v>
      </c>
      <c r="I7056" s="587">
        <f t="shared" si="331"/>
        <v>189351</v>
      </c>
      <c r="J7056" s="589">
        <f t="shared" si="332"/>
        <v>0</v>
      </c>
    </row>
    <row r="7057" spans="1:10">
      <c r="A7057" s="584">
        <v>2016</v>
      </c>
      <c r="B7057" s="585" t="s">
        <v>1127</v>
      </c>
      <c r="C7057" s="585" t="s">
        <v>31</v>
      </c>
      <c r="D7057" s="586">
        <v>196272</v>
      </c>
      <c r="E7057" s="587">
        <v>17.54</v>
      </c>
      <c r="F7057" s="587">
        <f t="shared" si="330"/>
        <v>3442610.88</v>
      </c>
      <c r="G7057" s="588">
        <v>0.19</v>
      </c>
      <c r="H7057" s="586">
        <v>4.2</v>
      </c>
      <c r="I7057" s="587">
        <f t="shared" si="331"/>
        <v>824342.4</v>
      </c>
      <c r="J7057" s="589">
        <f t="shared" si="332"/>
        <v>0</v>
      </c>
    </row>
    <row r="7058" spans="1:10">
      <c r="A7058" s="584">
        <v>2016</v>
      </c>
      <c r="B7058" s="585" t="s">
        <v>1127</v>
      </c>
      <c r="C7058" s="585" t="s">
        <v>31</v>
      </c>
      <c r="D7058" s="586">
        <v>219624</v>
      </c>
      <c r="E7058" s="587">
        <v>17.539000000000001</v>
      </c>
      <c r="F7058" s="587">
        <f t="shared" si="330"/>
        <v>3851985.3360000001</v>
      </c>
      <c r="G7058" s="588">
        <v>0.19</v>
      </c>
      <c r="H7058" s="586">
        <v>4.5</v>
      </c>
      <c r="I7058" s="587">
        <f t="shared" si="331"/>
        <v>988308</v>
      </c>
      <c r="J7058" s="589">
        <f t="shared" si="332"/>
        <v>0</v>
      </c>
    </row>
    <row r="7059" spans="1:10">
      <c r="A7059" s="584">
        <v>2016</v>
      </c>
      <c r="B7059" s="585" t="s">
        <v>1127</v>
      </c>
      <c r="C7059" s="585" t="s">
        <v>31</v>
      </c>
      <c r="D7059" s="586">
        <v>15915</v>
      </c>
      <c r="E7059" s="587">
        <v>17.765999999999998</v>
      </c>
      <c r="F7059" s="587">
        <f t="shared" si="330"/>
        <v>282745.88999999996</v>
      </c>
      <c r="G7059" s="588">
        <v>0.24</v>
      </c>
      <c r="H7059" s="586">
        <v>5.3</v>
      </c>
      <c r="I7059" s="587">
        <f t="shared" si="331"/>
        <v>84349.5</v>
      </c>
      <c r="J7059" s="589">
        <f t="shared" si="332"/>
        <v>0</v>
      </c>
    </row>
    <row r="7060" spans="1:10">
      <c r="A7060" s="584">
        <v>2016</v>
      </c>
      <c r="B7060" s="585" t="s">
        <v>1127</v>
      </c>
      <c r="C7060" s="585" t="s">
        <v>31</v>
      </c>
      <c r="D7060" s="586">
        <v>300355</v>
      </c>
      <c r="E7060" s="587">
        <v>17.28</v>
      </c>
      <c r="F7060" s="587">
        <f t="shared" si="330"/>
        <v>5190134.4000000004</v>
      </c>
      <c r="G7060" s="588">
        <v>0.19</v>
      </c>
      <c r="H7060" s="586">
        <v>4.5</v>
      </c>
      <c r="I7060" s="587">
        <f t="shared" si="331"/>
        <v>1351597.5</v>
      </c>
      <c r="J7060" s="589">
        <f t="shared" si="332"/>
        <v>0</v>
      </c>
    </row>
    <row r="7061" spans="1:10">
      <c r="A7061" s="584">
        <v>2016</v>
      </c>
      <c r="B7061" s="585" t="s">
        <v>1127</v>
      </c>
      <c r="C7061" s="585" t="s">
        <v>31</v>
      </c>
      <c r="D7061" s="586">
        <v>131592</v>
      </c>
      <c r="E7061" s="587">
        <v>17.23</v>
      </c>
      <c r="F7061" s="587">
        <f t="shared" si="330"/>
        <v>2267330.16</v>
      </c>
      <c r="G7061" s="588">
        <v>0.19</v>
      </c>
      <c r="H7061" s="586">
        <v>4.4000000000000004</v>
      </c>
      <c r="I7061" s="587">
        <f t="shared" si="331"/>
        <v>579004.80000000005</v>
      </c>
      <c r="J7061" s="589">
        <f t="shared" si="332"/>
        <v>0</v>
      </c>
    </row>
    <row r="7062" spans="1:10">
      <c r="A7062" s="584">
        <v>2016</v>
      </c>
      <c r="B7062" s="585" t="s">
        <v>1127</v>
      </c>
      <c r="C7062" s="585" t="s">
        <v>31</v>
      </c>
      <c r="D7062" s="586">
        <v>197617</v>
      </c>
      <c r="E7062" s="587">
        <v>17.23</v>
      </c>
      <c r="F7062" s="587">
        <f t="shared" si="330"/>
        <v>3404940.91</v>
      </c>
      <c r="G7062" s="588">
        <v>0.19</v>
      </c>
      <c r="H7062" s="586">
        <v>4.5</v>
      </c>
      <c r="I7062" s="587">
        <f t="shared" si="331"/>
        <v>889276.5</v>
      </c>
      <c r="J7062" s="589">
        <f t="shared" si="332"/>
        <v>0</v>
      </c>
    </row>
    <row r="7063" spans="1:10">
      <c r="A7063" s="584">
        <v>2016</v>
      </c>
      <c r="B7063" s="585" t="s">
        <v>1127</v>
      </c>
      <c r="C7063" s="585" t="s">
        <v>31</v>
      </c>
      <c r="D7063" s="586">
        <v>79870</v>
      </c>
      <c r="E7063" s="587">
        <v>17.239999999999998</v>
      </c>
      <c r="F7063" s="587">
        <f t="shared" si="330"/>
        <v>1376958.7999999998</v>
      </c>
      <c r="G7063" s="588">
        <v>0.25</v>
      </c>
      <c r="H7063" s="586">
        <v>5.6</v>
      </c>
      <c r="I7063" s="587">
        <f t="shared" si="331"/>
        <v>447272</v>
      </c>
      <c r="J7063" s="589">
        <f t="shared" si="332"/>
        <v>0</v>
      </c>
    </row>
    <row r="7064" spans="1:10">
      <c r="A7064" s="584">
        <v>2016</v>
      </c>
      <c r="B7064" s="585" t="s">
        <v>1127</v>
      </c>
      <c r="C7064" s="585" t="s">
        <v>31</v>
      </c>
      <c r="D7064" s="586">
        <v>63792</v>
      </c>
      <c r="E7064" s="587">
        <v>17.239999999999998</v>
      </c>
      <c r="F7064" s="587">
        <f t="shared" si="330"/>
        <v>1099774.0799999998</v>
      </c>
      <c r="G7064" s="588">
        <v>0.31</v>
      </c>
      <c r="H7064" s="586">
        <v>5.0999999999999996</v>
      </c>
      <c r="I7064" s="587">
        <f t="shared" si="331"/>
        <v>325339.19999999995</v>
      </c>
      <c r="J7064" s="589">
        <f t="shared" si="332"/>
        <v>0</v>
      </c>
    </row>
    <row r="7065" spans="1:10">
      <c r="A7065" s="584">
        <v>2016</v>
      </c>
      <c r="B7065" s="585" t="s">
        <v>1127</v>
      </c>
      <c r="C7065" s="585" t="s">
        <v>31</v>
      </c>
      <c r="D7065" s="586">
        <v>437706</v>
      </c>
      <c r="E7065" s="587">
        <v>17.53</v>
      </c>
      <c r="F7065" s="587">
        <f t="shared" si="330"/>
        <v>7672986.1800000006</v>
      </c>
      <c r="G7065" s="588">
        <v>0.19</v>
      </c>
      <c r="H7065" s="586">
        <v>4.5</v>
      </c>
      <c r="I7065" s="587">
        <f t="shared" si="331"/>
        <v>1969677</v>
      </c>
      <c r="J7065" s="589">
        <f t="shared" si="332"/>
        <v>0</v>
      </c>
    </row>
    <row r="7066" spans="1:10">
      <c r="A7066" s="584">
        <v>2016</v>
      </c>
      <c r="B7066" s="585" t="s">
        <v>1127</v>
      </c>
      <c r="C7066" s="585" t="s">
        <v>31</v>
      </c>
      <c r="D7066" s="586">
        <v>182832</v>
      </c>
      <c r="E7066" s="587">
        <v>17.27</v>
      </c>
      <c r="F7066" s="587">
        <f t="shared" si="330"/>
        <v>3157508.64</v>
      </c>
      <c r="G7066" s="588">
        <v>0.22</v>
      </c>
      <c r="H7066" s="586">
        <v>4.2</v>
      </c>
      <c r="I7066" s="587">
        <f t="shared" si="331"/>
        <v>767894.4</v>
      </c>
      <c r="J7066" s="589">
        <f t="shared" si="332"/>
        <v>0</v>
      </c>
    </row>
    <row r="7067" spans="1:10">
      <c r="A7067" s="584">
        <v>2016</v>
      </c>
      <c r="B7067" s="585" t="s">
        <v>1127</v>
      </c>
      <c r="C7067" s="585" t="s">
        <v>31</v>
      </c>
      <c r="D7067" s="586">
        <v>138391</v>
      </c>
      <c r="E7067" s="587">
        <v>17.97</v>
      </c>
      <c r="F7067" s="587">
        <f t="shared" si="330"/>
        <v>2486886.27</v>
      </c>
      <c r="G7067" s="588">
        <v>0.24</v>
      </c>
      <c r="H7067" s="586">
        <v>4.9000000000000004</v>
      </c>
      <c r="I7067" s="587">
        <f t="shared" si="331"/>
        <v>678115.9</v>
      </c>
      <c r="J7067" s="589">
        <f t="shared" si="332"/>
        <v>0</v>
      </c>
    </row>
    <row r="7068" spans="1:10">
      <c r="A7068" s="584">
        <v>2016</v>
      </c>
      <c r="B7068" s="585" t="s">
        <v>1127</v>
      </c>
      <c r="C7068" s="585" t="s">
        <v>31</v>
      </c>
      <c r="D7068" s="586">
        <v>8587</v>
      </c>
      <c r="E7068" s="587">
        <v>17.62</v>
      </c>
      <c r="F7068" s="587">
        <f t="shared" si="330"/>
        <v>151302.94</v>
      </c>
      <c r="G7068" s="588">
        <v>0.22</v>
      </c>
      <c r="H7068" s="586">
        <v>4.5</v>
      </c>
      <c r="I7068" s="587">
        <f t="shared" si="331"/>
        <v>38641.5</v>
      </c>
      <c r="J7068" s="589">
        <f t="shared" si="332"/>
        <v>0</v>
      </c>
    </row>
    <row r="7069" spans="1:10">
      <c r="A7069" s="584">
        <v>2016</v>
      </c>
      <c r="B7069" s="585" t="s">
        <v>1127</v>
      </c>
      <c r="C7069" s="585" t="s">
        <v>31</v>
      </c>
      <c r="D7069" s="586">
        <v>58132</v>
      </c>
      <c r="E7069" s="587">
        <v>18</v>
      </c>
      <c r="F7069" s="587">
        <f t="shared" si="330"/>
        <v>1046376</v>
      </c>
      <c r="G7069" s="588">
        <v>0.24</v>
      </c>
      <c r="H7069" s="586">
        <v>4.9000000000000004</v>
      </c>
      <c r="I7069" s="587">
        <f t="shared" si="331"/>
        <v>284846.80000000005</v>
      </c>
      <c r="J7069" s="589">
        <f t="shared" si="332"/>
        <v>0</v>
      </c>
    </row>
    <row r="7070" spans="1:10">
      <c r="A7070" s="584">
        <v>2016</v>
      </c>
      <c r="B7070" s="585" t="s">
        <v>1127</v>
      </c>
      <c r="C7070" s="585" t="s">
        <v>31</v>
      </c>
      <c r="D7070" s="586">
        <v>31769</v>
      </c>
      <c r="E7070" s="587">
        <v>17.600000000000001</v>
      </c>
      <c r="F7070" s="587">
        <f t="shared" si="330"/>
        <v>559134.4</v>
      </c>
      <c r="G7070" s="588">
        <v>0.21</v>
      </c>
      <c r="H7070" s="586">
        <v>4.5</v>
      </c>
      <c r="I7070" s="587">
        <f t="shared" si="331"/>
        <v>142960.5</v>
      </c>
      <c r="J7070" s="589">
        <f t="shared" si="332"/>
        <v>0</v>
      </c>
    </row>
    <row r="7071" spans="1:10">
      <c r="A7071" s="584">
        <v>2016</v>
      </c>
      <c r="B7071" s="585" t="s">
        <v>1127</v>
      </c>
      <c r="C7071" s="585" t="s">
        <v>31</v>
      </c>
      <c r="D7071" s="586">
        <v>12919</v>
      </c>
      <c r="E7071" s="587">
        <v>17.3</v>
      </c>
      <c r="F7071" s="587">
        <f t="shared" si="330"/>
        <v>223498.7</v>
      </c>
      <c r="G7071" s="588">
        <v>0.24</v>
      </c>
      <c r="H7071" s="586">
        <v>4.4000000000000004</v>
      </c>
      <c r="I7071" s="587">
        <f t="shared" si="331"/>
        <v>56843.600000000006</v>
      </c>
      <c r="J7071" s="589">
        <f t="shared" si="332"/>
        <v>0</v>
      </c>
    </row>
    <row r="7072" spans="1:10">
      <c r="A7072" s="584">
        <v>2016</v>
      </c>
      <c r="B7072" s="585" t="s">
        <v>1131</v>
      </c>
      <c r="C7072" s="585" t="s">
        <v>31</v>
      </c>
      <c r="D7072" s="586">
        <v>109270</v>
      </c>
      <c r="E7072" s="587">
        <v>21.212</v>
      </c>
      <c r="F7072" s="587">
        <f t="shared" si="330"/>
        <v>2317835.2399999998</v>
      </c>
      <c r="G7072" s="588">
        <v>3.44</v>
      </c>
      <c r="H7072" s="586">
        <v>9</v>
      </c>
      <c r="I7072" s="587">
        <f t="shared" si="331"/>
        <v>983430</v>
      </c>
      <c r="J7072" s="589">
        <f t="shared" si="332"/>
        <v>0</v>
      </c>
    </row>
    <row r="7073" spans="1:10">
      <c r="A7073" s="584">
        <v>2016</v>
      </c>
      <c r="B7073" s="585" t="s">
        <v>1131</v>
      </c>
      <c r="C7073" s="585" t="s">
        <v>31</v>
      </c>
      <c r="D7073" s="586">
        <v>9956</v>
      </c>
      <c r="E7073" s="587">
        <v>24.31</v>
      </c>
      <c r="F7073" s="587">
        <f t="shared" si="330"/>
        <v>242030.36</v>
      </c>
      <c r="G7073" s="588">
        <v>3.96</v>
      </c>
      <c r="H7073" s="586">
        <v>11.3</v>
      </c>
      <c r="I7073" s="587">
        <f t="shared" si="331"/>
        <v>112502.8</v>
      </c>
      <c r="J7073" s="589">
        <f t="shared" si="332"/>
        <v>0</v>
      </c>
    </row>
    <row r="7074" spans="1:10">
      <c r="A7074" s="584">
        <v>2016</v>
      </c>
      <c r="B7074" s="585" t="s">
        <v>1131</v>
      </c>
      <c r="C7074" s="585" t="s">
        <v>31</v>
      </c>
      <c r="D7074" s="586">
        <v>2428</v>
      </c>
      <c r="E7074" s="587">
        <v>22.91</v>
      </c>
      <c r="F7074" s="587">
        <f t="shared" si="330"/>
        <v>55625.48</v>
      </c>
      <c r="G7074" s="588">
        <v>2.69</v>
      </c>
      <c r="H7074" s="586">
        <v>9.3000000000000007</v>
      </c>
      <c r="I7074" s="587">
        <f t="shared" si="331"/>
        <v>22580.400000000001</v>
      </c>
      <c r="J7074" s="589">
        <f t="shared" si="332"/>
        <v>0</v>
      </c>
    </row>
    <row r="7075" spans="1:10">
      <c r="A7075" s="584">
        <v>2016</v>
      </c>
      <c r="B7075" s="585" t="s">
        <v>1131</v>
      </c>
      <c r="C7075" s="585" t="s">
        <v>31</v>
      </c>
      <c r="D7075" s="586">
        <v>5631</v>
      </c>
      <c r="E7075" s="587">
        <v>23.14</v>
      </c>
      <c r="F7075" s="587">
        <f t="shared" si="330"/>
        <v>130301.34</v>
      </c>
      <c r="G7075" s="588">
        <v>2.79</v>
      </c>
      <c r="H7075" s="586">
        <v>10.6</v>
      </c>
      <c r="I7075" s="587">
        <f t="shared" si="331"/>
        <v>59688.6</v>
      </c>
      <c r="J7075" s="589">
        <f t="shared" si="332"/>
        <v>0</v>
      </c>
    </row>
    <row r="7076" spans="1:10">
      <c r="A7076" s="584">
        <v>2016</v>
      </c>
      <c r="B7076" s="585" t="s">
        <v>1131</v>
      </c>
      <c r="C7076" s="585" t="s">
        <v>31</v>
      </c>
      <c r="D7076" s="586">
        <v>29</v>
      </c>
      <c r="E7076" s="587">
        <v>22.95</v>
      </c>
      <c r="F7076" s="587">
        <f t="shared" si="330"/>
        <v>665.55</v>
      </c>
      <c r="G7076" s="588">
        <v>2.71</v>
      </c>
      <c r="H7076" s="586">
        <v>8.9</v>
      </c>
      <c r="I7076" s="587">
        <f t="shared" si="331"/>
        <v>258.10000000000002</v>
      </c>
      <c r="J7076" s="589">
        <f t="shared" si="332"/>
        <v>0</v>
      </c>
    </row>
    <row r="7077" spans="1:10">
      <c r="A7077" s="584">
        <v>2016</v>
      </c>
      <c r="B7077" s="585" t="s">
        <v>1131</v>
      </c>
      <c r="C7077" s="585" t="s">
        <v>31</v>
      </c>
      <c r="D7077" s="586">
        <v>1345</v>
      </c>
      <c r="E7077" s="587">
        <v>17.28</v>
      </c>
      <c r="F7077" s="587">
        <f t="shared" si="330"/>
        <v>23241.600000000002</v>
      </c>
      <c r="G7077" s="588">
        <v>2.77</v>
      </c>
      <c r="H7077" s="586">
        <v>16.7</v>
      </c>
      <c r="I7077" s="587">
        <f t="shared" si="331"/>
        <v>22461.5</v>
      </c>
      <c r="J7077" s="589">
        <f t="shared" si="332"/>
        <v>0</v>
      </c>
    </row>
    <row r="7078" spans="1:10">
      <c r="A7078" s="584">
        <v>2016</v>
      </c>
      <c r="B7078" s="585" t="s">
        <v>1131</v>
      </c>
      <c r="C7078" s="585" t="s">
        <v>31</v>
      </c>
      <c r="D7078" s="586">
        <v>19981</v>
      </c>
      <c r="E7078" s="587">
        <v>21.69</v>
      </c>
      <c r="F7078" s="587">
        <f t="shared" si="330"/>
        <v>433387.89</v>
      </c>
      <c r="G7078" s="588">
        <v>3.43</v>
      </c>
      <c r="H7078" s="586">
        <v>10.9</v>
      </c>
      <c r="I7078" s="587">
        <f t="shared" si="331"/>
        <v>217792.9</v>
      </c>
      <c r="J7078" s="589">
        <f t="shared" si="332"/>
        <v>0</v>
      </c>
    </row>
    <row r="7079" spans="1:10">
      <c r="A7079" s="584">
        <v>2016</v>
      </c>
      <c r="B7079" s="585" t="s">
        <v>1131</v>
      </c>
      <c r="C7079" s="585" t="s">
        <v>31</v>
      </c>
      <c r="D7079" s="586">
        <v>7477</v>
      </c>
      <c r="E7079" s="587">
        <v>16</v>
      </c>
      <c r="F7079" s="587">
        <f t="shared" si="330"/>
        <v>119632</v>
      </c>
      <c r="G7079" s="588">
        <v>2.4</v>
      </c>
      <c r="H7079" s="586">
        <v>20.2</v>
      </c>
      <c r="I7079" s="587">
        <f t="shared" si="331"/>
        <v>151035.4</v>
      </c>
      <c r="J7079" s="589">
        <f t="shared" si="332"/>
        <v>0</v>
      </c>
    </row>
    <row r="7080" spans="1:10">
      <c r="A7080" s="584">
        <v>2016</v>
      </c>
      <c r="B7080" s="585" t="s">
        <v>1131</v>
      </c>
      <c r="C7080" s="585" t="s">
        <v>31</v>
      </c>
      <c r="D7080" s="586">
        <v>9392</v>
      </c>
      <c r="E7080" s="587">
        <v>19.91</v>
      </c>
      <c r="F7080" s="587">
        <f t="shared" si="330"/>
        <v>186994.72</v>
      </c>
      <c r="G7080" s="588">
        <v>2.84</v>
      </c>
      <c r="H7080" s="586">
        <v>12.3</v>
      </c>
      <c r="I7080" s="587">
        <f t="shared" si="331"/>
        <v>115521.60000000001</v>
      </c>
      <c r="J7080" s="589">
        <f t="shared" si="332"/>
        <v>0</v>
      </c>
    </row>
    <row r="7081" spans="1:10">
      <c r="A7081" s="584">
        <v>2016</v>
      </c>
      <c r="B7081" s="585" t="s">
        <v>1131</v>
      </c>
      <c r="C7081" s="585" t="s">
        <v>31</v>
      </c>
      <c r="D7081" s="586">
        <v>12497</v>
      </c>
      <c r="E7081" s="587">
        <v>15.85</v>
      </c>
      <c r="F7081" s="587">
        <f t="shared" si="330"/>
        <v>198077.44999999998</v>
      </c>
      <c r="G7081" s="588">
        <v>2.06</v>
      </c>
      <c r="H7081" s="586">
        <v>22.1</v>
      </c>
      <c r="I7081" s="587">
        <f t="shared" si="331"/>
        <v>276183.7</v>
      </c>
      <c r="J7081" s="589">
        <f t="shared" si="332"/>
        <v>0</v>
      </c>
    </row>
    <row r="7082" spans="1:10">
      <c r="A7082" s="584">
        <v>2016</v>
      </c>
      <c r="B7082" s="585" t="s">
        <v>1131</v>
      </c>
      <c r="C7082" s="585" t="s">
        <v>31</v>
      </c>
      <c r="D7082" s="586">
        <v>56511</v>
      </c>
      <c r="E7082" s="587">
        <v>22.388000000000002</v>
      </c>
      <c r="F7082" s="587">
        <f t="shared" si="330"/>
        <v>1265168.2680000002</v>
      </c>
      <c r="G7082" s="588">
        <v>2.96</v>
      </c>
      <c r="H7082" s="586">
        <v>8.3000000000000007</v>
      </c>
      <c r="I7082" s="587">
        <f t="shared" si="331"/>
        <v>469041.30000000005</v>
      </c>
      <c r="J7082" s="589">
        <f t="shared" si="332"/>
        <v>0</v>
      </c>
    </row>
    <row r="7083" spans="1:10">
      <c r="A7083" s="584">
        <v>2016</v>
      </c>
      <c r="B7083" s="585" t="s">
        <v>1131</v>
      </c>
      <c r="C7083" s="585" t="s">
        <v>31</v>
      </c>
      <c r="D7083" s="586">
        <v>79971</v>
      </c>
      <c r="E7083" s="587">
        <v>23.08</v>
      </c>
      <c r="F7083" s="587">
        <f t="shared" si="330"/>
        <v>1845730.68</v>
      </c>
      <c r="G7083" s="588">
        <v>3.01</v>
      </c>
      <c r="H7083" s="586">
        <v>8.3000000000000007</v>
      </c>
      <c r="I7083" s="587">
        <f t="shared" si="331"/>
        <v>663759.30000000005</v>
      </c>
      <c r="J7083" s="589">
        <f t="shared" si="332"/>
        <v>0</v>
      </c>
    </row>
    <row r="7084" spans="1:10">
      <c r="A7084" s="584">
        <v>2016</v>
      </c>
      <c r="B7084" s="585" t="s">
        <v>1131</v>
      </c>
      <c r="C7084" s="585" t="s">
        <v>31</v>
      </c>
      <c r="D7084" s="586">
        <v>32378</v>
      </c>
      <c r="E7084" s="587">
        <v>22.902000000000001</v>
      </c>
      <c r="F7084" s="587">
        <f t="shared" si="330"/>
        <v>741520.95600000001</v>
      </c>
      <c r="G7084" s="588">
        <v>3.1</v>
      </c>
      <c r="H7084" s="586">
        <v>8</v>
      </c>
      <c r="I7084" s="587">
        <f t="shared" si="331"/>
        <v>259024</v>
      </c>
      <c r="J7084" s="589">
        <f t="shared" si="332"/>
        <v>0</v>
      </c>
    </row>
    <row r="7085" spans="1:10">
      <c r="A7085" s="584">
        <v>2016</v>
      </c>
      <c r="B7085" s="585" t="s">
        <v>1131</v>
      </c>
      <c r="C7085" s="585" t="s">
        <v>31</v>
      </c>
      <c r="D7085" s="586">
        <v>156212</v>
      </c>
      <c r="E7085" s="587">
        <v>22.43</v>
      </c>
      <c r="F7085" s="587">
        <f t="shared" si="330"/>
        <v>3503835.16</v>
      </c>
      <c r="G7085" s="588">
        <v>3.09</v>
      </c>
      <c r="H7085" s="586">
        <v>8.1999999999999993</v>
      </c>
      <c r="I7085" s="587">
        <f t="shared" si="331"/>
        <v>1280938.3999999999</v>
      </c>
      <c r="J7085" s="589">
        <f t="shared" si="332"/>
        <v>0</v>
      </c>
    </row>
    <row r="7086" spans="1:10">
      <c r="A7086" s="584">
        <v>2016</v>
      </c>
      <c r="B7086" s="585" t="s">
        <v>1131</v>
      </c>
      <c r="C7086" s="585" t="s">
        <v>31</v>
      </c>
      <c r="D7086" s="586">
        <v>9974</v>
      </c>
      <c r="E7086" s="587">
        <v>22.64</v>
      </c>
      <c r="F7086" s="587">
        <f t="shared" si="330"/>
        <v>225811.36000000002</v>
      </c>
      <c r="G7086" s="588">
        <v>3.08</v>
      </c>
      <c r="H7086" s="586">
        <v>9.1999999999999993</v>
      </c>
      <c r="I7086" s="587">
        <f t="shared" si="331"/>
        <v>91760.799999999988</v>
      </c>
      <c r="J7086" s="589">
        <f t="shared" si="332"/>
        <v>0</v>
      </c>
    </row>
    <row r="7087" spans="1:10">
      <c r="A7087" s="584">
        <v>2016</v>
      </c>
      <c r="B7087" s="585" t="s">
        <v>1131</v>
      </c>
      <c r="C7087" s="585" t="s">
        <v>31</v>
      </c>
      <c r="D7087" s="586">
        <v>55974</v>
      </c>
      <c r="E7087" s="587">
        <v>22.42</v>
      </c>
      <c r="F7087" s="587">
        <f t="shared" si="330"/>
        <v>1254937.08</v>
      </c>
      <c r="G7087" s="588">
        <v>2.83</v>
      </c>
      <c r="H7087" s="586">
        <v>8.6</v>
      </c>
      <c r="I7087" s="587">
        <f t="shared" si="331"/>
        <v>481376.39999999997</v>
      </c>
      <c r="J7087" s="589">
        <f t="shared" si="332"/>
        <v>0</v>
      </c>
    </row>
    <row r="7088" spans="1:10">
      <c r="A7088" s="584">
        <v>2016</v>
      </c>
      <c r="B7088" s="585" t="s">
        <v>1131</v>
      </c>
      <c r="C7088" s="585" t="s">
        <v>31</v>
      </c>
      <c r="D7088" s="586">
        <v>50174</v>
      </c>
      <c r="E7088" s="587">
        <v>23.47</v>
      </c>
      <c r="F7088" s="587">
        <f t="shared" si="330"/>
        <v>1177583.78</v>
      </c>
      <c r="G7088" s="588">
        <v>1.43</v>
      </c>
      <c r="H7088" s="586">
        <v>6.1</v>
      </c>
      <c r="I7088" s="587">
        <f t="shared" si="331"/>
        <v>306061.39999999997</v>
      </c>
      <c r="J7088" s="589">
        <f t="shared" si="332"/>
        <v>0</v>
      </c>
    </row>
    <row r="7089" spans="1:10">
      <c r="A7089" s="584">
        <v>2016</v>
      </c>
      <c r="B7089" s="585" t="s">
        <v>1131</v>
      </c>
      <c r="C7089" s="585" t="s">
        <v>31</v>
      </c>
      <c r="D7089" s="586">
        <v>76349</v>
      </c>
      <c r="E7089" s="587">
        <v>23.67</v>
      </c>
      <c r="F7089" s="587">
        <f t="shared" si="330"/>
        <v>1807180.83</v>
      </c>
      <c r="G7089" s="588">
        <v>3.29</v>
      </c>
      <c r="H7089" s="586">
        <v>7.7</v>
      </c>
      <c r="I7089" s="587">
        <f t="shared" si="331"/>
        <v>587887.30000000005</v>
      </c>
      <c r="J7089" s="589">
        <f t="shared" si="332"/>
        <v>0</v>
      </c>
    </row>
    <row r="7090" spans="1:10">
      <c r="A7090" s="584">
        <v>2016</v>
      </c>
      <c r="B7090" s="585" t="s">
        <v>1131</v>
      </c>
      <c r="C7090" s="585" t="s">
        <v>31</v>
      </c>
      <c r="D7090" s="586">
        <v>66750</v>
      </c>
      <c r="E7090" s="587">
        <v>23.504000000000001</v>
      </c>
      <c r="F7090" s="587">
        <f t="shared" si="330"/>
        <v>1568892</v>
      </c>
      <c r="G7090" s="588">
        <v>3.33</v>
      </c>
      <c r="H7090" s="586">
        <v>7.2</v>
      </c>
      <c r="I7090" s="587">
        <f t="shared" si="331"/>
        <v>480600</v>
      </c>
      <c r="J7090" s="589">
        <f t="shared" si="332"/>
        <v>0</v>
      </c>
    </row>
    <row r="7091" spans="1:10">
      <c r="A7091" s="584">
        <v>2016</v>
      </c>
      <c r="B7091" s="585" t="s">
        <v>1127</v>
      </c>
      <c r="C7091" s="585" t="s">
        <v>31</v>
      </c>
      <c r="D7091" s="586">
        <v>72908</v>
      </c>
      <c r="E7091" s="587">
        <v>18.007999999999999</v>
      </c>
      <c r="F7091" s="587">
        <f t="shared" si="330"/>
        <v>1312927.264</v>
      </c>
      <c r="G7091" s="588">
        <v>0.24</v>
      </c>
      <c r="H7091" s="586">
        <v>4.7</v>
      </c>
      <c r="I7091" s="587">
        <f t="shared" si="331"/>
        <v>342667.60000000003</v>
      </c>
      <c r="J7091" s="589">
        <f t="shared" si="332"/>
        <v>0</v>
      </c>
    </row>
    <row r="7092" spans="1:10">
      <c r="A7092" s="584">
        <v>2016</v>
      </c>
      <c r="B7092" s="585" t="s">
        <v>1127</v>
      </c>
      <c r="C7092" s="585" t="s">
        <v>31</v>
      </c>
      <c r="D7092" s="586">
        <v>15109</v>
      </c>
      <c r="E7092" s="587">
        <v>17.37</v>
      </c>
      <c r="F7092" s="587">
        <f t="shared" si="330"/>
        <v>262443.33</v>
      </c>
      <c r="G7092" s="588">
        <v>0.21</v>
      </c>
      <c r="H7092" s="586">
        <v>4.4000000000000004</v>
      </c>
      <c r="I7092" s="587">
        <f t="shared" si="331"/>
        <v>66479.600000000006</v>
      </c>
      <c r="J7092" s="589">
        <f t="shared" si="332"/>
        <v>0</v>
      </c>
    </row>
    <row r="7093" spans="1:10">
      <c r="A7093" s="584">
        <v>2016</v>
      </c>
      <c r="B7093" s="585" t="s">
        <v>1131</v>
      </c>
      <c r="C7093" s="585" t="s">
        <v>31</v>
      </c>
      <c r="D7093" s="586">
        <v>29109</v>
      </c>
      <c r="E7093" s="587">
        <v>25.782</v>
      </c>
      <c r="F7093" s="587">
        <f t="shared" si="330"/>
        <v>750488.23800000001</v>
      </c>
      <c r="G7093" s="588">
        <v>2.75</v>
      </c>
      <c r="H7093" s="586">
        <v>7.8</v>
      </c>
      <c r="I7093" s="587">
        <f t="shared" si="331"/>
        <v>227050.19999999998</v>
      </c>
      <c r="J7093" s="589">
        <f t="shared" si="332"/>
        <v>0</v>
      </c>
    </row>
    <row r="7094" spans="1:10">
      <c r="A7094" s="584">
        <v>2016</v>
      </c>
      <c r="B7094" s="585" t="s">
        <v>1131</v>
      </c>
      <c r="C7094" s="585" t="s">
        <v>31</v>
      </c>
      <c r="D7094" s="586">
        <v>59025</v>
      </c>
      <c r="E7094" s="587">
        <v>23.352</v>
      </c>
      <c r="F7094" s="587">
        <f t="shared" si="330"/>
        <v>1378351.8</v>
      </c>
      <c r="G7094" s="588">
        <v>3.03</v>
      </c>
      <c r="H7094" s="586">
        <v>7.5</v>
      </c>
      <c r="I7094" s="587">
        <f t="shared" si="331"/>
        <v>442687.5</v>
      </c>
      <c r="J7094" s="589">
        <f t="shared" si="332"/>
        <v>0</v>
      </c>
    </row>
    <row r="7095" spans="1:10">
      <c r="A7095" s="584">
        <v>2016</v>
      </c>
      <c r="B7095" s="585" t="s">
        <v>1131</v>
      </c>
      <c r="C7095" s="585" t="s">
        <v>31</v>
      </c>
      <c r="D7095" s="586">
        <v>174336</v>
      </c>
      <c r="E7095" s="587">
        <v>22.234000000000002</v>
      </c>
      <c r="F7095" s="587">
        <f t="shared" si="330"/>
        <v>3876186.6240000003</v>
      </c>
      <c r="G7095" s="588">
        <v>3.12</v>
      </c>
      <c r="H7095" s="586">
        <v>9.1999999999999993</v>
      </c>
      <c r="I7095" s="587">
        <f t="shared" si="331"/>
        <v>1603891.2</v>
      </c>
      <c r="J7095" s="589">
        <f t="shared" si="332"/>
        <v>0</v>
      </c>
    </row>
    <row r="7096" spans="1:10">
      <c r="A7096" s="584">
        <v>2016</v>
      </c>
      <c r="B7096" s="585" t="s">
        <v>1131</v>
      </c>
      <c r="C7096" s="585" t="s">
        <v>31</v>
      </c>
      <c r="D7096" s="586">
        <v>127969</v>
      </c>
      <c r="E7096" s="587">
        <v>22.161999999999999</v>
      </c>
      <c r="F7096" s="587">
        <f t="shared" si="330"/>
        <v>2836048.9779999997</v>
      </c>
      <c r="G7096" s="588">
        <v>3.14</v>
      </c>
      <c r="H7096" s="586">
        <v>9.5</v>
      </c>
      <c r="I7096" s="587">
        <f t="shared" si="331"/>
        <v>1215705.5</v>
      </c>
      <c r="J7096" s="589">
        <f t="shared" si="332"/>
        <v>0</v>
      </c>
    </row>
    <row r="7097" spans="1:10">
      <c r="A7097" s="584">
        <v>2016</v>
      </c>
      <c r="B7097" s="585" t="s">
        <v>1131</v>
      </c>
      <c r="C7097" s="585" t="s">
        <v>31</v>
      </c>
      <c r="D7097" s="586">
        <v>5680</v>
      </c>
      <c r="E7097" s="587">
        <v>23.353000000000002</v>
      </c>
      <c r="F7097" s="587">
        <f t="shared" si="330"/>
        <v>132645.04</v>
      </c>
      <c r="G7097" s="588">
        <v>3.41</v>
      </c>
      <c r="H7097" s="586">
        <v>7.8</v>
      </c>
      <c r="I7097" s="587">
        <f t="shared" si="331"/>
        <v>44304</v>
      </c>
      <c r="J7097" s="589">
        <f t="shared" si="332"/>
        <v>0</v>
      </c>
    </row>
    <row r="7098" spans="1:10">
      <c r="A7098" s="584">
        <v>2016</v>
      </c>
      <c r="B7098" s="585" t="s">
        <v>1127</v>
      </c>
      <c r="C7098" s="585" t="s">
        <v>31</v>
      </c>
      <c r="D7098" s="586">
        <v>89270</v>
      </c>
      <c r="E7098" s="587">
        <v>17.61</v>
      </c>
      <c r="F7098" s="587">
        <f t="shared" si="330"/>
        <v>1572044.7</v>
      </c>
      <c r="G7098" s="588">
        <v>0.23</v>
      </c>
      <c r="H7098" s="586">
        <v>4.8</v>
      </c>
      <c r="I7098" s="587">
        <f t="shared" si="331"/>
        <v>428496</v>
      </c>
      <c r="J7098" s="589">
        <f t="shared" si="332"/>
        <v>0</v>
      </c>
    </row>
    <row r="7099" spans="1:10">
      <c r="A7099" s="584">
        <v>2016</v>
      </c>
      <c r="B7099" s="585" t="s">
        <v>1127</v>
      </c>
      <c r="C7099" s="585" t="s">
        <v>31</v>
      </c>
      <c r="D7099" s="586">
        <v>58308</v>
      </c>
      <c r="E7099" s="587">
        <v>17.59</v>
      </c>
      <c r="F7099" s="587">
        <f t="shared" si="330"/>
        <v>1025637.72</v>
      </c>
      <c r="G7099" s="588">
        <v>0.19</v>
      </c>
      <c r="H7099" s="586">
        <v>4.4000000000000004</v>
      </c>
      <c r="I7099" s="587">
        <f t="shared" si="331"/>
        <v>256555.2</v>
      </c>
      <c r="J7099" s="589">
        <f t="shared" si="332"/>
        <v>0</v>
      </c>
    </row>
    <row r="7100" spans="1:10">
      <c r="A7100" s="584">
        <v>2016</v>
      </c>
      <c r="B7100" s="585" t="s">
        <v>1127</v>
      </c>
      <c r="C7100" s="585" t="s">
        <v>31</v>
      </c>
      <c r="D7100" s="586">
        <v>16181</v>
      </c>
      <c r="E7100" s="587">
        <v>17.742000000000001</v>
      </c>
      <c r="F7100" s="587">
        <f t="shared" si="330"/>
        <v>287083.30200000003</v>
      </c>
      <c r="G7100" s="588">
        <v>0.28000000000000003</v>
      </c>
      <c r="H7100" s="586">
        <v>4.9000000000000004</v>
      </c>
      <c r="I7100" s="587">
        <f t="shared" si="331"/>
        <v>79286.900000000009</v>
      </c>
      <c r="J7100" s="589">
        <f t="shared" si="332"/>
        <v>0</v>
      </c>
    </row>
    <row r="7101" spans="1:10">
      <c r="A7101" s="584">
        <v>2016</v>
      </c>
      <c r="B7101" s="585" t="s">
        <v>1127</v>
      </c>
      <c r="C7101" s="585" t="s">
        <v>31</v>
      </c>
      <c r="D7101" s="586">
        <v>65212</v>
      </c>
      <c r="E7101" s="587">
        <v>17.643999999999998</v>
      </c>
      <c r="F7101" s="587">
        <f t="shared" si="330"/>
        <v>1150600.5279999999</v>
      </c>
      <c r="G7101" s="588">
        <v>0.35</v>
      </c>
      <c r="H7101" s="586">
        <v>5.3</v>
      </c>
      <c r="I7101" s="587">
        <f t="shared" si="331"/>
        <v>345623.6</v>
      </c>
      <c r="J7101" s="589">
        <f t="shared" si="332"/>
        <v>0</v>
      </c>
    </row>
    <row r="7102" spans="1:10">
      <c r="A7102" s="584">
        <v>2016</v>
      </c>
      <c r="B7102" s="585" t="s">
        <v>1127</v>
      </c>
      <c r="C7102" s="585" t="s">
        <v>31</v>
      </c>
      <c r="D7102" s="586">
        <v>49415</v>
      </c>
      <c r="E7102" s="587">
        <v>17.702000000000002</v>
      </c>
      <c r="F7102" s="587">
        <f t="shared" si="330"/>
        <v>874744.33000000007</v>
      </c>
      <c r="G7102" s="588">
        <v>0.26</v>
      </c>
      <c r="H7102" s="586">
        <v>5.7</v>
      </c>
      <c r="I7102" s="587">
        <f t="shared" si="331"/>
        <v>281665.5</v>
      </c>
      <c r="J7102" s="589">
        <f t="shared" si="332"/>
        <v>0</v>
      </c>
    </row>
    <row r="7103" spans="1:10">
      <c r="A7103" s="584">
        <v>2016</v>
      </c>
      <c r="B7103" s="585" t="s">
        <v>1127</v>
      </c>
      <c r="C7103" s="585" t="s">
        <v>31</v>
      </c>
      <c r="D7103" s="586">
        <v>65126</v>
      </c>
      <c r="E7103" s="587">
        <v>17.658000000000001</v>
      </c>
      <c r="F7103" s="587">
        <f t="shared" si="330"/>
        <v>1149994.9080000001</v>
      </c>
      <c r="G7103" s="588">
        <v>0.3</v>
      </c>
      <c r="H7103" s="586">
        <v>5</v>
      </c>
      <c r="I7103" s="587">
        <f t="shared" si="331"/>
        <v>325630</v>
      </c>
      <c r="J7103" s="589">
        <f t="shared" si="332"/>
        <v>0</v>
      </c>
    </row>
    <row r="7104" spans="1:10">
      <c r="A7104" s="584">
        <v>2016</v>
      </c>
      <c r="B7104" s="585" t="s">
        <v>1127</v>
      </c>
      <c r="C7104" s="585" t="s">
        <v>31</v>
      </c>
      <c r="D7104" s="586">
        <v>48915</v>
      </c>
      <c r="E7104" s="587">
        <v>17.648</v>
      </c>
      <c r="F7104" s="587">
        <f t="shared" si="330"/>
        <v>863251.92</v>
      </c>
      <c r="G7104" s="588">
        <v>0.21</v>
      </c>
      <c r="H7104" s="586">
        <v>4.5</v>
      </c>
      <c r="I7104" s="587">
        <f t="shared" si="331"/>
        <v>220117.5</v>
      </c>
      <c r="J7104" s="589">
        <f t="shared" si="332"/>
        <v>0</v>
      </c>
    </row>
    <row r="7105" spans="1:10">
      <c r="A7105" s="584">
        <v>2016</v>
      </c>
      <c r="B7105" s="585" t="s">
        <v>1127</v>
      </c>
      <c r="C7105" s="585" t="s">
        <v>31</v>
      </c>
      <c r="D7105" s="586">
        <v>32854</v>
      </c>
      <c r="E7105" s="587">
        <v>17.431999999999999</v>
      </c>
      <c r="F7105" s="587">
        <f t="shared" si="330"/>
        <v>572710.92799999996</v>
      </c>
      <c r="G7105" s="588">
        <v>0.18</v>
      </c>
      <c r="H7105" s="586">
        <v>4.3</v>
      </c>
      <c r="I7105" s="587">
        <f t="shared" si="331"/>
        <v>141272.19999999998</v>
      </c>
      <c r="J7105" s="589">
        <f t="shared" si="332"/>
        <v>0</v>
      </c>
    </row>
    <row r="7106" spans="1:10">
      <c r="A7106" s="584">
        <v>2016</v>
      </c>
      <c r="B7106" s="585" t="s">
        <v>1127</v>
      </c>
      <c r="C7106" s="585" t="s">
        <v>31</v>
      </c>
      <c r="D7106" s="586">
        <v>32650</v>
      </c>
      <c r="E7106" s="587">
        <v>16.887</v>
      </c>
      <c r="F7106" s="587">
        <f t="shared" si="330"/>
        <v>551360.55000000005</v>
      </c>
      <c r="G7106" s="588">
        <v>0.33</v>
      </c>
      <c r="H7106" s="586">
        <v>6.1</v>
      </c>
      <c r="I7106" s="587">
        <f t="shared" si="331"/>
        <v>199165</v>
      </c>
      <c r="J7106" s="589">
        <f t="shared" si="332"/>
        <v>0</v>
      </c>
    </row>
    <row r="7107" spans="1:10">
      <c r="A7107" s="584">
        <v>2016</v>
      </c>
      <c r="B7107" s="585" t="s">
        <v>1127</v>
      </c>
      <c r="C7107" s="585" t="s">
        <v>31</v>
      </c>
      <c r="D7107" s="586">
        <v>32637</v>
      </c>
      <c r="E7107" s="587">
        <v>17.890999999999998</v>
      </c>
      <c r="F7107" s="587">
        <f t="shared" ref="F7107:F7170" si="333">E7107*D7107</f>
        <v>583908.56699999992</v>
      </c>
      <c r="G7107" s="588">
        <v>0.27</v>
      </c>
      <c r="H7107" s="586">
        <v>5.2</v>
      </c>
      <c r="I7107" s="587">
        <f t="shared" ref="I7107:I7170" si="334">H7107*D7107</f>
        <v>169712.4</v>
      </c>
      <c r="J7107" s="589">
        <f t="shared" ref="J7107:J7170" si="335">IF(B7107="LIG",1,0)</f>
        <v>0</v>
      </c>
    </row>
    <row r="7108" spans="1:10">
      <c r="A7108" s="584">
        <v>2016</v>
      </c>
      <c r="B7108" s="585" t="s">
        <v>1127</v>
      </c>
      <c r="C7108" s="585" t="s">
        <v>31</v>
      </c>
      <c r="D7108" s="586">
        <v>32527</v>
      </c>
      <c r="E7108" s="587">
        <v>17.260999999999999</v>
      </c>
      <c r="F7108" s="587">
        <f t="shared" si="333"/>
        <v>561448.54700000002</v>
      </c>
      <c r="G7108" s="588">
        <v>0.22</v>
      </c>
      <c r="H7108" s="586">
        <v>4.2</v>
      </c>
      <c r="I7108" s="587">
        <f t="shared" si="334"/>
        <v>136613.4</v>
      </c>
      <c r="J7108" s="589">
        <f t="shared" si="335"/>
        <v>0</v>
      </c>
    </row>
    <row r="7109" spans="1:10">
      <c r="A7109" s="584">
        <v>2016</v>
      </c>
      <c r="B7109" s="585" t="s">
        <v>1127</v>
      </c>
      <c r="C7109" s="585" t="s">
        <v>31</v>
      </c>
      <c r="D7109" s="586">
        <v>81471</v>
      </c>
      <c r="E7109" s="587">
        <v>17.510000000000002</v>
      </c>
      <c r="F7109" s="587">
        <f t="shared" si="333"/>
        <v>1426557.2100000002</v>
      </c>
      <c r="G7109" s="588">
        <v>0.19</v>
      </c>
      <c r="H7109" s="586">
        <v>4.5</v>
      </c>
      <c r="I7109" s="587">
        <f t="shared" si="334"/>
        <v>366619.5</v>
      </c>
      <c r="J7109" s="589">
        <f t="shared" si="335"/>
        <v>0</v>
      </c>
    </row>
    <row r="7110" spans="1:10">
      <c r="A7110" s="584">
        <v>2016</v>
      </c>
      <c r="B7110" s="585" t="s">
        <v>1127</v>
      </c>
      <c r="C7110" s="585" t="s">
        <v>31</v>
      </c>
      <c r="D7110" s="586">
        <v>32640</v>
      </c>
      <c r="E7110" s="587">
        <v>17.707999999999998</v>
      </c>
      <c r="F7110" s="587">
        <f t="shared" si="333"/>
        <v>577989.12</v>
      </c>
      <c r="G7110" s="588">
        <v>0.22</v>
      </c>
      <c r="H7110" s="586">
        <v>5.2</v>
      </c>
      <c r="I7110" s="587">
        <f t="shared" si="334"/>
        <v>169728</v>
      </c>
      <c r="J7110" s="589">
        <f t="shared" si="335"/>
        <v>0</v>
      </c>
    </row>
    <row r="7111" spans="1:10">
      <c r="A7111" s="584">
        <v>2016</v>
      </c>
      <c r="B7111" s="585" t="s">
        <v>1127</v>
      </c>
      <c r="C7111" s="585" t="s">
        <v>31</v>
      </c>
      <c r="D7111" s="586">
        <v>35136</v>
      </c>
      <c r="E7111" s="587">
        <v>17.879000000000001</v>
      </c>
      <c r="F7111" s="587">
        <f t="shared" si="333"/>
        <v>628196.54399999999</v>
      </c>
      <c r="G7111" s="588">
        <v>0.34</v>
      </c>
      <c r="H7111" s="586">
        <v>4.9000000000000004</v>
      </c>
      <c r="I7111" s="587">
        <f t="shared" si="334"/>
        <v>172166.40000000002</v>
      </c>
      <c r="J7111" s="589">
        <f t="shared" si="335"/>
        <v>0</v>
      </c>
    </row>
    <row r="7112" spans="1:10">
      <c r="A7112" s="584">
        <v>2016</v>
      </c>
      <c r="B7112" s="585" t="s">
        <v>1127</v>
      </c>
      <c r="C7112" s="585" t="s">
        <v>31</v>
      </c>
      <c r="D7112" s="586">
        <v>17751</v>
      </c>
      <c r="E7112" s="587">
        <v>17.75</v>
      </c>
      <c r="F7112" s="587">
        <f t="shared" si="333"/>
        <v>315080.25</v>
      </c>
      <c r="G7112" s="588">
        <v>0.19</v>
      </c>
      <c r="H7112" s="586">
        <v>4.3</v>
      </c>
      <c r="I7112" s="587">
        <f t="shared" si="334"/>
        <v>76329.3</v>
      </c>
      <c r="J7112" s="589">
        <f t="shared" si="335"/>
        <v>0</v>
      </c>
    </row>
    <row r="7113" spans="1:10">
      <c r="A7113" s="584">
        <v>2016</v>
      </c>
      <c r="B7113" s="585" t="s">
        <v>1127</v>
      </c>
      <c r="C7113" s="585" t="s">
        <v>31</v>
      </c>
      <c r="D7113" s="586">
        <v>17774</v>
      </c>
      <c r="E7113" s="587">
        <v>17.32</v>
      </c>
      <c r="F7113" s="587">
        <f t="shared" si="333"/>
        <v>307845.68</v>
      </c>
      <c r="G7113" s="588">
        <v>0.25</v>
      </c>
      <c r="H7113" s="586">
        <v>4.3</v>
      </c>
      <c r="I7113" s="587">
        <f t="shared" si="334"/>
        <v>76428.2</v>
      </c>
      <c r="J7113" s="589">
        <f t="shared" si="335"/>
        <v>0</v>
      </c>
    </row>
    <row r="7114" spans="1:10">
      <c r="A7114" s="584">
        <v>2016</v>
      </c>
      <c r="B7114" s="585" t="s">
        <v>1127</v>
      </c>
      <c r="C7114" s="585" t="s">
        <v>31</v>
      </c>
      <c r="D7114" s="586">
        <v>17746</v>
      </c>
      <c r="E7114" s="587">
        <v>17.437999999999999</v>
      </c>
      <c r="F7114" s="587">
        <f t="shared" si="333"/>
        <v>309454.74799999996</v>
      </c>
      <c r="G7114" s="588">
        <v>0.19</v>
      </c>
      <c r="H7114" s="586">
        <v>5.0999999999999996</v>
      </c>
      <c r="I7114" s="587">
        <f t="shared" si="334"/>
        <v>90504.599999999991</v>
      </c>
      <c r="J7114" s="589">
        <f t="shared" si="335"/>
        <v>0</v>
      </c>
    </row>
    <row r="7115" spans="1:10">
      <c r="A7115" s="584">
        <v>2016</v>
      </c>
      <c r="B7115" s="585" t="s">
        <v>1127</v>
      </c>
      <c r="C7115" s="585" t="s">
        <v>31</v>
      </c>
      <c r="D7115" s="586">
        <v>17702</v>
      </c>
      <c r="E7115" s="587">
        <v>17.728000000000002</v>
      </c>
      <c r="F7115" s="587">
        <f t="shared" si="333"/>
        <v>313821.05600000004</v>
      </c>
      <c r="G7115" s="588">
        <v>0.37</v>
      </c>
      <c r="H7115" s="586">
        <v>5.4</v>
      </c>
      <c r="I7115" s="587">
        <f t="shared" si="334"/>
        <v>95590.8</v>
      </c>
      <c r="J7115" s="589">
        <f t="shared" si="335"/>
        <v>0</v>
      </c>
    </row>
    <row r="7116" spans="1:10">
      <c r="A7116" s="584">
        <v>2016</v>
      </c>
      <c r="B7116" s="585" t="s">
        <v>1127</v>
      </c>
      <c r="C7116" s="585" t="s">
        <v>31</v>
      </c>
      <c r="D7116" s="586">
        <v>17740</v>
      </c>
      <c r="E7116" s="587">
        <v>17.437999999999999</v>
      </c>
      <c r="F7116" s="587">
        <f t="shared" si="333"/>
        <v>309350.12</v>
      </c>
      <c r="G7116" s="588">
        <v>0.19</v>
      </c>
      <c r="H7116" s="586">
        <v>5.0999999999999996</v>
      </c>
      <c r="I7116" s="587">
        <f t="shared" si="334"/>
        <v>90474</v>
      </c>
      <c r="J7116" s="589">
        <f t="shared" si="335"/>
        <v>0</v>
      </c>
    </row>
    <row r="7117" spans="1:10">
      <c r="A7117" s="584">
        <v>2016</v>
      </c>
      <c r="B7117" s="585" t="s">
        <v>1127</v>
      </c>
      <c r="C7117" s="585" t="s">
        <v>31</v>
      </c>
      <c r="D7117" s="586">
        <v>17597</v>
      </c>
      <c r="E7117" s="587">
        <v>17.777999999999999</v>
      </c>
      <c r="F7117" s="587">
        <f t="shared" si="333"/>
        <v>312839.46599999996</v>
      </c>
      <c r="G7117" s="588">
        <v>0.31</v>
      </c>
      <c r="H7117" s="586">
        <v>5.2</v>
      </c>
      <c r="I7117" s="587">
        <f t="shared" si="334"/>
        <v>91504.400000000009</v>
      </c>
      <c r="J7117" s="589">
        <f t="shared" si="335"/>
        <v>0</v>
      </c>
    </row>
    <row r="7118" spans="1:10">
      <c r="A7118" s="584">
        <v>2016</v>
      </c>
      <c r="B7118" s="585" t="s">
        <v>1127</v>
      </c>
      <c r="C7118" s="585" t="s">
        <v>31</v>
      </c>
      <c r="D7118" s="586">
        <v>56148</v>
      </c>
      <c r="E7118" s="587">
        <v>17.038</v>
      </c>
      <c r="F7118" s="587">
        <f t="shared" si="333"/>
        <v>956649.62400000007</v>
      </c>
      <c r="G7118" s="588">
        <v>0.24</v>
      </c>
      <c r="H7118" s="586">
        <v>4.5999999999999996</v>
      </c>
      <c r="I7118" s="587">
        <f t="shared" si="334"/>
        <v>258280.8</v>
      </c>
      <c r="J7118" s="589">
        <f t="shared" si="335"/>
        <v>0</v>
      </c>
    </row>
    <row r="7119" spans="1:10">
      <c r="A7119" s="584">
        <v>2016</v>
      </c>
      <c r="B7119" s="585" t="s">
        <v>1127</v>
      </c>
      <c r="C7119" s="585" t="s">
        <v>31</v>
      </c>
      <c r="D7119" s="586">
        <v>72767</v>
      </c>
      <c r="E7119" s="587">
        <v>16.8</v>
      </c>
      <c r="F7119" s="587">
        <f t="shared" si="333"/>
        <v>1222485.6000000001</v>
      </c>
      <c r="G7119" s="588">
        <v>0.31</v>
      </c>
      <c r="H7119" s="586">
        <v>5.0999999999999996</v>
      </c>
      <c r="I7119" s="587">
        <f t="shared" si="334"/>
        <v>371111.69999999995</v>
      </c>
      <c r="J7119" s="589">
        <f t="shared" si="335"/>
        <v>0</v>
      </c>
    </row>
    <row r="7120" spans="1:10">
      <c r="A7120" s="584">
        <v>2016</v>
      </c>
      <c r="B7120" s="585" t="s">
        <v>1127</v>
      </c>
      <c r="C7120" s="585" t="s">
        <v>31</v>
      </c>
      <c r="D7120" s="586">
        <v>81851</v>
      </c>
      <c r="E7120" s="587">
        <v>17.760000000000002</v>
      </c>
      <c r="F7120" s="587">
        <f t="shared" si="333"/>
        <v>1453673.7600000002</v>
      </c>
      <c r="G7120" s="588">
        <v>0.24</v>
      </c>
      <c r="H7120" s="586">
        <v>5.5</v>
      </c>
      <c r="I7120" s="587">
        <f t="shared" si="334"/>
        <v>450180.5</v>
      </c>
      <c r="J7120" s="589">
        <f t="shared" si="335"/>
        <v>0</v>
      </c>
    </row>
    <row r="7121" spans="1:10">
      <c r="A7121" s="584">
        <v>2016</v>
      </c>
      <c r="B7121" s="585" t="s">
        <v>1127</v>
      </c>
      <c r="C7121" s="585" t="s">
        <v>31</v>
      </c>
      <c r="D7121" s="586">
        <v>32933</v>
      </c>
      <c r="E7121" s="587">
        <v>17.739999999999998</v>
      </c>
      <c r="F7121" s="587">
        <f t="shared" si="333"/>
        <v>584231.41999999993</v>
      </c>
      <c r="G7121" s="588">
        <v>0.25</v>
      </c>
      <c r="H7121" s="586">
        <v>5.5</v>
      </c>
      <c r="I7121" s="587">
        <f t="shared" si="334"/>
        <v>181131.5</v>
      </c>
      <c r="J7121" s="589">
        <f t="shared" si="335"/>
        <v>0</v>
      </c>
    </row>
    <row r="7122" spans="1:10">
      <c r="A7122" s="584">
        <v>2016</v>
      </c>
      <c r="B7122" s="585" t="s">
        <v>1131</v>
      </c>
      <c r="C7122" s="585" t="s">
        <v>31</v>
      </c>
      <c r="D7122" s="586">
        <v>15005</v>
      </c>
      <c r="E7122" s="587">
        <v>21.64</v>
      </c>
      <c r="F7122" s="587">
        <f t="shared" si="333"/>
        <v>324708.2</v>
      </c>
      <c r="G7122" s="588">
        <v>2.97</v>
      </c>
      <c r="H7122" s="586">
        <v>12.5</v>
      </c>
      <c r="I7122" s="587">
        <f t="shared" si="334"/>
        <v>187562.5</v>
      </c>
      <c r="J7122" s="589">
        <f t="shared" si="335"/>
        <v>0</v>
      </c>
    </row>
    <row r="7123" spans="1:10">
      <c r="A7123" s="584">
        <v>2016</v>
      </c>
      <c r="B7123" s="585" t="s">
        <v>1127</v>
      </c>
      <c r="C7123" s="585" t="s">
        <v>31</v>
      </c>
      <c r="D7123" s="586">
        <v>32431</v>
      </c>
      <c r="E7123" s="587">
        <v>17.149999999999999</v>
      </c>
      <c r="F7123" s="587">
        <f t="shared" si="333"/>
        <v>556191.64999999991</v>
      </c>
      <c r="G7123" s="588">
        <v>0.23</v>
      </c>
      <c r="H7123" s="586">
        <v>4.4000000000000004</v>
      </c>
      <c r="I7123" s="587">
        <f t="shared" si="334"/>
        <v>142696.40000000002</v>
      </c>
      <c r="J7123" s="589">
        <f t="shared" si="335"/>
        <v>0</v>
      </c>
    </row>
    <row r="7124" spans="1:10">
      <c r="A7124" s="584">
        <v>2016</v>
      </c>
      <c r="B7124" s="585" t="s">
        <v>1127</v>
      </c>
      <c r="C7124" s="585" t="s">
        <v>31</v>
      </c>
      <c r="D7124" s="586">
        <v>16555</v>
      </c>
      <c r="E7124" s="587">
        <v>17.3</v>
      </c>
      <c r="F7124" s="587">
        <f t="shared" si="333"/>
        <v>286401.5</v>
      </c>
      <c r="G7124" s="588">
        <v>0.23</v>
      </c>
      <c r="H7124" s="586">
        <v>4.3</v>
      </c>
      <c r="I7124" s="587">
        <f t="shared" si="334"/>
        <v>71186.5</v>
      </c>
      <c r="J7124" s="589">
        <f t="shared" si="335"/>
        <v>0</v>
      </c>
    </row>
    <row r="7125" spans="1:10">
      <c r="A7125" s="584">
        <v>2016</v>
      </c>
      <c r="B7125" s="585" t="s">
        <v>1127</v>
      </c>
      <c r="C7125" s="585" t="s">
        <v>31</v>
      </c>
      <c r="D7125" s="586">
        <v>16383</v>
      </c>
      <c r="E7125" s="587">
        <v>16.52</v>
      </c>
      <c r="F7125" s="587">
        <f t="shared" si="333"/>
        <v>270647.15999999997</v>
      </c>
      <c r="G7125" s="588">
        <v>0.28999999999999998</v>
      </c>
      <c r="H7125" s="586">
        <v>6.6</v>
      </c>
      <c r="I7125" s="587">
        <f t="shared" si="334"/>
        <v>108127.79999999999</v>
      </c>
      <c r="J7125" s="589">
        <f t="shared" si="335"/>
        <v>0</v>
      </c>
    </row>
    <row r="7126" spans="1:10">
      <c r="A7126" s="584">
        <v>2016</v>
      </c>
      <c r="B7126" s="585" t="s">
        <v>1127</v>
      </c>
      <c r="C7126" s="585" t="s">
        <v>31</v>
      </c>
      <c r="D7126" s="586">
        <v>16224</v>
      </c>
      <c r="E7126" s="587">
        <v>17.61</v>
      </c>
      <c r="F7126" s="587">
        <f t="shared" si="333"/>
        <v>285704.64</v>
      </c>
      <c r="G7126" s="588">
        <v>0.26</v>
      </c>
      <c r="H7126" s="586">
        <v>6.4</v>
      </c>
      <c r="I7126" s="587">
        <f t="shared" si="334"/>
        <v>103833.60000000001</v>
      </c>
      <c r="J7126" s="589">
        <f t="shared" si="335"/>
        <v>0</v>
      </c>
    </row>
    <row r="7127" spans="1:10">
      <c r="A7127" s="584">
        <v>2016</v>
      </c>
      <c r="B7127" s="585" t="s">
        <v>1127</v>
      </c>
      <c r="C7127" s="585" t="s">
        <v>31</v>
      </c>
      <c r="D7127" s="586">
        <v>32599</v>
      </c>
      <c r="E7127" s="587">
        <v>17.78</v>
      </c>
      <c r="F7127" s="587">
        <f t="shared" si="333"/>
        <v>579610.22000000009</v>
      </c>
      <c r="G7127" s="588">
        <v>0.3</v>
      </c>
      <c r="H7127" s="586">
        <v>5.3</v>
      </c>
      <c r="I7127" s="587">
        <f t="shared" si="334"/>
        <v>172774.69999999998</v>
      </c>
      <c r="J7127" s="589">
        <f t="shared" si="335"/>
        <v>0</v>
      </c>
    </row>
    <row r="7128" spans="1:10">
      <c r="A7128" s="584">
        <v>2016</v>
      </c>
      <c r="B7128" s="585" t="s">
        <v>1127</v>
      </c>
      <c r="C7128" s="585" t="s">
        <v>31</v>
      </c>
      <c r="D7128" s="586">
        <v>32749</v>
      </c>
      <c r="E7128" s="587">
        <v>16.59</v>
      </c>
      <c r="F7128" s="587">
        <f t="shared" si="333"/>
        <v>543305.91</v>
      </c>
      <c r="G7128" s="588">
        <v>0.3</v>
      </c>
      <c r="H7128" s="586">
        <v>6.1</v>
      </c>
      <c r="I7128" s="587">
        <f t="shared" si="334"/>
        <v>199768.9</v>
      </c>
      <c r="J7128" s="589">
        <f t="shared" si="335"/>
        <v>0</v>
      </c>
    </row>
    <row r="7129" spans="1:10">
      <c r="A7129" s="584">
        <v>2016</v>
      </c>
      <c r="B7129" s="585" t="s">
        <v>1127</v>
      </c>
      <c r="C7129" s="585" t="s">
        <v>31</v>
      </c>
      <c r="D7129" s="586">
        <v>32816</v>
      </c>
      <c r="E7129" s="587">
        <v>17.48</v>
      </c>
      <c r="F7129" s="587">
        <f t="shared" si="333"/>
        <v>573623.68000000005</v>
      </c>
      <c r="G7129" s="588">
        <v>0.18</v>
      </c>
      <c r="H7129" s="586">
        <v>4.5999999999999996</v>
      </c>
      <c r="I7129" s="587">
        <f t="shared" si="334"/>
        <v>150953.59999999998</v>
      </c>
      <c r="J7129" s="589">
        <f t="shared" si="335"/>
        <v>0</v>
      </c>
    </row>
    <row r="7130" spans="1:10">
      <c r="A7130" s="584">
        <v>2016</v>
      </c>
      <c r="B7130" s="585" t="s">
        <v>1127</v>
      </c>
      <c r="C7130" s="585" t="s">
        <v>31</v>
      </c>
      <c r="D7130" s="586">
        <v>47730</v>
      </c>
      <c r="E7130" s="587">
        <v>17.75</v>
      </c>
      <c r="F7130" s="587">
        <f t="shared" si="333"/>
        <v>847207.5</v>
      </c>
      <c r="G7130" s="588">
        <v>0.31</v>
      </c>
      <c r="H7130" s="586">
        <v>5.2</v>
      </c>
      <c r="I7130" s="587">
        <f t="shared" si="334"/>
        <v>248196</v>
      </c>
      <c r="J7130" s="589">
        <f t="shared" si="335"/>
        <v>0</v>
      </c>
    </row>
    <row r="7131" spans="1:10">
      <c r="A7131" s="584">
        <v>2016</v>
      </c>
      <c r="B7131" s="585" t="s">
        <v>1127</v>
      </c>
      <c r="C7131" s="585" t="s">
        <v>31</v>
      </c>
      <c r="D7131" s="586">
        <v>96795</v>
      </c>
      <c r="E7131" s="587">
        <v>17.510000000000002</v>
      </c>
      <c r="F7131" s="587">
        <f t="shared" si="333"/>
        <v>1694880.4500000002</v>
      </c>
      <c r="G7131" s="588">
        <v>0.2</v>
      </c>
      <c r="H7131" s="586">
        <v>4.4000000000000004</v>
      </c>
      <c r="I7131" s="587">
        <f t="shared" si="334"/>
        <v>425898.00000000006</v>
      </c>
      <c r="J7131" s="589">
        <f t="shared" si="335"/>
        <v>0</v>
      </c>
    </row>
    <row r="7132" spans="1:10">
      <c r="A7132" s="584">
        <v>2016</v>
      </c>
      <c r="B7132" s="585" t="s">
        <v>1127</v>
      </c>
      <c r="C7132" s="585" t="s">
        <v>31</v>
      </c>
      <c r="D7132" s="586">
        <v>16533</v>
      </c>
      <c r="E7132" s="587">
        <v>17.29</v>
      </c>
      <c r="F7132" s="587">
        <f t="shared" si="333"/>
        <v>285855.57</v>
      </c>
      <c r="G7132" s="588">
        <v>0.23</v>
      </c>
      <c r="H7132" s="586">
        <v>4.2</v>
      </c>
      <c r="I7132" s="587">
        <f t="shared" si="334"/>
        <v>69438.600000000006</v>
      </c>
      <c r="J7132" s="589">
        <f t="shared" si="335"/>
        <v>0</v>
      </c>
    </row>
    <row r="7133" spans="1:10">
      <c r="A7133" s="584">
        <v>2016</v>
      </c>
      <c r="B7133" s="585" t="s">
        <v>1127</v>
      </c>
      <c r="C7133" s="585" t="s">
        <v>31</v>
      </c>
      <c r="D7133" s="586">
        <v>117596</v>
      </c>
      <c r="E7133" s="587">
        <v>17.847999999999999</v>
      </c>
      <c r="F7133" s="587">
        <f t="shared" si="333"/>
        <v>2098853.4079999998</v>
      </c>
      <c r="G7133" s="588">
        <v>0.3</v>
      </c>
      <c r="H7133" s="586">
        <v>5</v>
      </c>
      <c r="I7133" s="587">
        <f t="shared" si="334"/>
        <v>587980</v>
      </c>
      <c r="J7133" s="589">
        <f t="shared" si="335"/>
        <v>0</v>
      </c>
    </row>
    <row r="7134" spans="1:10">
      <c r="A7134" s="584">
        <v>2016</v>
      </c>
      <c r="B7134" s="585" t="s">
        <v>1127</v>
      </c>
      <c r="C7134" s="585" t="s">
        <v>31</v>
      </c>
      <c r="D7134" s="586">
        <v>9419</v>
      </c>
      <c r="E7134" s="587">
        <v>17.95</v>
      </c>
      <c r="F7134" s="587">
        <f t="shared" si="333"/>
        <v>169071.05</v>
      </c>
      <c r="G7134" s="588">
        <v>0.26</v>
      </c>
      <c r="H7134" s="586">
        <v>4.5999999999999996</v>
      </c>
      <c r="I7134" s="587">
        <f t="shared" si="334"/>
        <v>43327.399999999994</v>
      </c>
      <c r="J7134" s="589">
        <f t="shared" si="335"/>
        <v>0</v>
      </c>
    </row>
    <row r="7135" spans="1:10">
      <c r="A7135" s="584">
        <v>2016</v>
      </c>
      <c r="B7135" s="585" t="s">
        <v>1131</v>
      </c>
      <c r="C7135" s="585" t="s">
        <v>31</v>
      </c>
      <c r="D7135" s="586">
        <v>5325</v>
      </c>
      <c r="E7135" s="587">
        <v>23.672999999999998</v>
      </c>
      <c r="F7135" s="587">
        <f t="shared" si="333"/>
        <v>126058.72499999999</v>
      </c>
      <c r="G7135" s="588">
        <v>1.45</v>
      </c>
      <c r="H7135" s="586">
        <v>12.9</v>
      </c>
      <c r="I7135" s="587">
        <f t="shared" si="334"/>
        <v>68692.5</v>
      </c>
      <c r="J7135" s="589">
        <f t="shared" si="335"/>
        <v>0</v>
      </c>
    </row>
    <row r="7136" spans="1:10">
      <c r="A7136" s="584">
        <v>2016</v>
      </c>
      <c r="B7136" s="585" t="s">
        <v>1131</v>
      </c>
      <c r="C7136" s="585" t="s">
        <v>31</v>
      </c>
      <c r="D7136" s="586">
        <v>54146</v>
      </c>
      <c r="E7136" s="587">
        <v>23.43</v>
      </c>
      <c r="F7136" s="587">
        <f t="shared" si="333"/>
        <v>1268640.78</v>
      </c>
      <c r="G7136" s="588">
        <v>3.49</v>
      </c>
      <c r="H7136" s="586">
        <v>8</v>
      </c>
      <c r="I7136" s="587">
        <f t="shared" si="334"/>
        <v>433168</v>
      </c>
      <c r="J7136" s="589">
        <f t="shared" si="335"/>
        <v>0</v>
      </c>
    </row>
    <row r="7137" spans="1:10">
      <c r="A7137" s="584">
        <v>2016</v>
      </c>
      <c r="B7137" s="585" t="s">
        <v>1131</v>
      </c>
      <c r="C7137" s="585" t="s">
        <v>31</v>
      </c>
      <c r="D7137" s="586">
        <v>22420</v>
      </c>
      <c r="E7137" s="587">
        <v>22.689</v>
      </c>
      <c r="F7137" s="587">
        <f t="shared" si="333"/>
        <v>508687.38</v>
      </c>
      <c r="G7137" s="588">
        <v>3.4</v>
      </c>
      <c r="H7137" s="586">
        <v>8.1</v>
      </c>
      <c r="I7137" s="587">
        <f t="shared" si="334"/>
        <v>181602</v>
      </c>
      <c r="J7137" s="589">
        <f t="shared" si="335"/>
        <v>0</v>
      </c>
    </row>
    <row r="7138" spans="1:10">
      <c r="A7138" s="584">
        <v>2016</v>
      </c>
      <c r="B7138" s="585" t="s">
        <v>1131</v>
      </c>
      <c r="C7138" s="585" t="s">
        <v>31</v>
      </c>
      <c r="D7138" s="586">
        <v>102317</v>
      </c>
      <c r="E7138" s="587">
        <v>23.047999999999998</v>
      </c>
      <c r="F7138" s="587">
        <f t="shared" si="333"/>
        <v>2358202.216</v>
      </c>
      <c r="G7138" s="588">
        <v>2.99</v>
      </c>
      <c r="H7138" s="586">
        <v>8.3000000000000007</v>
      </c>
      <c r="I7138" s="587">
        <f t="shared" si="334"/>
        <v>849231.10000000009</v>
      </c>
      <c r="J7138" s="589">
        <f t="shared" si="335"/>
        <v>0</v>
      </c>
    </row>
    <row r="7139" spans="1:10">
      <c r="A7139" s="584">
        <v>2016</v>
      </c>
      <c r="B7139" s="585" t="s">
        <v>1131</v>
      </c>
      <c r="C7139" s="585" t="s">
        <v>31</v>
      </c>
      <c r="D7139" s="586">
        <v>32957</v>
      </c>
      <c r="E7139" s="587">
        <v>23.324999999999999</v>
      </c>
      <c r="F7139" s="587">
        <f t="shared" si="333"/>
        <v>768722.02500000002</v>
      </c>
      <c r="G7139" s="588">
        <v>1.33</v>
      </c>
      <c r="H7139" s="586">
        <v>5.9</v>
      </c>
      <c r="I7139" s="587">
        <f t="shared" si="334"/>
        <v>194446.30000000002</v>
      </c>
      <c r="J7139" s="589">
        <f t="shared" si="335"/>
        <v>0</v>
      </c>
    </row>
    <row r="7140" spans="1:10">
      <c r="A7140" s="584">
        <v>2016</v>
      </c>
      <c r="B7140" s="585" t="s">
        <v>1131</v>
      </c>
      <c r="C7140" s="585" t="s">
        <v>31</v>
      </c>
      <c r="D7140" s="586">
        <v>68503</v>
      </c>
      <c r="E7140" s="587">
        <v>22.483000000000001</v>
      </c>
      <c r="F7140" s="587">
        <f t="shared" si="333"/>
        <v>1540152.949</v>
      </c>
      <c r="G7140" s="588">
        <v>3.23</v>
      </c>
      <c r="H7140" s="586">
        <v>11.2</v>
      </c>
      <c r="I7140" s="587">
        <f t="shared" si="334"/>
        <v>767233.6</v>
      </c>
      <c r="J7140" s="589">
        <f t="shared" si="335"/>
        <v>0</v>
      </c>
    </row>
    <row r="7141" spans="1:10">
      <c r="A7141" s="584">
        <v>2016</v>
      </c>
      <c r="B7141" s="585" t="s">
        <v>1131</v>
      </c>
      <c r="C7141" s="585" t="s">
        <v>31</v>
      </c>
      <c r="D7141" s="586">
        <v>9565</v>
      </c>
      <c r="E7141" s="587">
        <v>22.611000000000001</v>
      </c>
      <c r="F7141" s="587">
        <f t="shared" si="333"/>
        <v>216274.215</v>
      </c>
      <c r="G7141" s="588">
        <v>3.3</v>
      </c>
      <c r="H7141" s="586">
        <v>10.6</v>
      </c>
      <c r="I7141" s="587">
        <f t="shared" si="334"/>
        <v>101389</v>
      </c>
      <c r="J7141" s="589">
        <f t="shared" si="335"/>
        <v>0</v>
      </c>
    </row>
    <row r="7142" spans="1:10">
      <c r="A7142" s="584">
        <v>2016</v>
      </c>
      <c r="B7142" s="585" t="s">
        <v>1131</v>
      </c>
      <c r="C7142" s="585" t="s">
        <v>31</v>
      </c>
      <c r="D7142" s="586">
        <v>22006</v>
      </c>
      <c r="E7142" s="587">
        <v>25.41</v>
      </c>
      <c r="F7142" s="587">
        <f t="shared" si="333"/>
        <v>559172.46</v>
      </c>
      <c r="G7142" s="588">
        <v>3.9</v>
      </c>
      <c r="H7142" s="586">
        <v>9.4</v>
      </c>
      <c r="I7142" s="587">
        <f t="shared" si="334"/>
        <v>206856.4</v>
      </c>
      <c r="J7142" s="589">
        <f t="shared" si="335"/>
        <v>0</v>
      </c>
    </row>
    <row r="7143" spans="1:10">
      <c r="A7143" s="584">
        <v>2016</v>
      </c>
      <c r="B7143" s="585" t="s">
        <v>1131</v>
      </c>
      <c r="C7143" s="585" t="s">
        <v>31</v>
      </c>
      <c r="D7143" s="586">
        <v>38336</v>
      </c>
      <c r="E7143" s="587">
        <v>22.143999999999998</v>
      </c>
      <c r="F7143" s="587">
        <f t="shared" si="333"/>
        <v>848912.38399999996</v>
      </c>
      <c r="G7143" s="588">
        <v>3.19</v>
      </c>
      <c r="H7143" s="586">
        <v>9</v>
      </c>
      <c r="I7143" s="587">
        <f t="shared" si="334"/>
        <v>345024</v>
      </c>
      <c r="J7143" s="589">
        <f t="shared" si="335"/>
        <v>0</v>
      </c>
    </row>
    <row r="7144" spans="1:10">
      <c r="A7144" s="584">
        <v>2016</v>
      </c>
      <c r="B7144" s="585" t="s">
        <v>1131</v>
      </c>
      <c r="C7144" s="585" t="s">
        <v>31</v>
      </c>
      <c r="D7144" s="586">
        <v>62258</v>
      </c>
      <c r="E7144" s="587">
        <v>22.542000000000002</v>
      </c>
      <c r="F7144" s="587">
        <f t="shared" si="333"/>
        <v>1403419.8360000001</v>
      </c>
      <c r="G7144" s="588">
        <v>3.35</v>
      </c>
      <c r="H7144" s="586">
        <v>10.8</v>
      </c>
      <c r="I7144" s="587">
        <f t="shared" si="334"/>
        <v>672386.4</v>
      </c>
      <c r="J7144" s="589">
        <f t="shared" si="335"/>
        <v>0</v>
      </c>
    </row>
    <row r="7145" spans="1:10">
      <c r="A7145" s="584">
        <v>2016</v>
      </c>
      <c r="B7145" s="585" t="s">
        <v>1131</v>
      </c>
      <c r="C7145" s="585" t="s">
        <v>31</v>
      </c>
      <c r="D7145" s="586">
        <v>4784</v>
      </c>
      <c r="E7145" s="587">
        <v>22.678000000000001</v>
      </c>
      <c r="F7145" s="587">
        <f t="shared" si="333"/>
        <v>108491.55200000001</v>
      </c>
      <c r="G7145" s="588">
        <v>3.12</v>
      </c>
      <c r="H7145" s="586">
        <v>11.7</v>
      </c>
      <c r="I7145" s="587">
        <f t="shared" si="334"/>
        <v>55972.799999999996</v>
      </c>
      <c r="J7145" s="589">
        <f t="shared" si="335"/>
        <v>0</v>
      </c>
    </row>
    <row r="7146" spans="1:10">
      <c r="A7146" s="584">
        <v>2016</v>
      </c>
      <c r="B7146" s="585" t="s">
        <v>1131</v>
      </c>
      <c r="C7146" s="585" t="s">
        <v>31</v>
      </c>
      <c r="D7146" s="586">
        <v>77546</v>
      </c>
      <c r="E7146" s="587">
        <v>22.766999999999999</v>
      </c>
      <c r="F7146" s="587">
        <f t="shared" si="333"/>
        <v>1765489.7819999999</v>
      </c>
      <c r="G7146" s="588">
        <v>2.6</v>
      </c>
      <c r="H7146" s="586">
        <v>8.5</v>
      </c>
      <c r="I7146" s="587">
        <f t="shared" si="334"/>
        <v>659141</v>
      </c>
      <c r="J7146" s="589">
        <f t="shared" si="335"/>
        <v>0</v>
      </c>
    </row>
    <row r="7147" spans="1:10">
      <c r="A7147" s="584">
        <v>2016</v>
      </c>
      <c r="B7147" s="585" t="s">
        <v>1131</v>
      </c>
      <c r="C7147" s="585" t="s">
        <v>31</v>
      </c>
      <c r="D7147" s="586">
        <v>47937</v>
      </c>
      <c r="E7147" s="587">
        <v>23.623000000000001</v>
      </c>
      <c r="F7147" s="587">
        <f t="shared" si="333"/>
        <v>1132415.7510000002</v>
      </c>
      <c r="G7147" s="588">
        <v>2.5099999999999998</v>
      </c>
      <c r="H7147" s="586">
        <v>8.6</v>
      </c>
      <c r="I7147" s="587">
        <f t="shared" si="334"/>
        <v>412258.2</v>
      </c>
      <c r="J7147" s="589">
        <f t="shared" si="335"/>
        <v>0</v>
      </c>
    </row>
    <row r="7148" spans="1:10">
      <c r="A7148" s="584">
        <v>2016</v>
      </c>
      <c r="B7148" s="585" t="s">
        <v>1131</v>
      </c>
      <c r="C7148" s="585" t="s">
        <v>31</v>
      </c>
      <c r="D7148" s="586">
        <v>83811</v>
      </c>
      <c r="E7148" s="587">
        <v>23.733000000000001</v>
      </c>
      <c r="F7148" s="587">
        <f t="shared" si="333"/>
        <v>1989086.463</v>
      </c>
      <c r="G7148" s="588">
        <v>2.77</v>
      </c>
      <c r="H7148" s="586">
        <v>8.1999999999999993</v>
      </c>
      <c r="I7148" s="587">
        <f t="shared" si="334"/>
        <v>687250.2</v>
      </c>
      <c r="J7148" s="589">
        <f t="shared" si="335"/>
        <v>0</v>
      </c>
    </row>
    <row r="7149" spans="1:10">
      <c r="A7149" s="584">
        <v>2016</v>
      </c>
      <c r="B7149" s="585" t="s">
        <v>1131</v>
      </c>
      <c r="C7149" s="585" t="s">
        <v>31</v>
      </c>
      <c r="D7149" s="586">
        <v>3210</v>
      </c>
      <c r="E7149" s="587">
        <v>23.018000000000001</v>
      </c>
      <c r="F7149" s="587">
        <f t="shared" si="333"/>
        <v>73887.78</v>
      </c>
      <c r="G7149" s="588">
        <v>3</v>
      </c>
      <c r="H7149" s="586">
        <v>8.5</v>
      </c>
      <c r="I7149" s="587">
        <f t="shared" si="334"/>
        <v>27285</v>
      </c>
      <c r="J7149" s="589">
        <f t="shared" si="335"/>
        <v>0</v>
      </c>
    </row>
    <row r="7150" spans="1:10">
      <c r="A7150" s="584">
        <v>2016</v>
      </c>
      <c r="B7150" s="585" t="s">
        <v>1131</v>
      </c>
      <c r="C7150" s="585" t="s">
        <v>31</v>
      </c>
      <c r="D7150" s="586">
        <v>4541</v>
      </c>
      <c r="E7150" s="587">
        <v>21.257999999999999</v>
      </c>
      <c r="F7150" s="587">
        <f t="shared" si="333"/>
        <v>96532.577999999994</v>
      </c>
      <c r="G7150" s="588">
        <v>0.75</v>
      </c>
      <c r="H7150" s="586">
        <v>18.899999999999999</v>
      </c>
      <c r="I7150" s="587">
        <f t="shared" si="334"/>
        <v>85824.9</v>
      </c>
      <c r="J7150" s="589">
        <f t="shared" si="335"/>
        <v>0</v>
      </c>
    </row>
    <row r="7151" spans="1:10">
      <c r="A7151" s="584">
        <v>2016</v>
      </c>
      <c r="B7151" s="585" t="s">
        <v>1131</v>
      </c>
      <c r="C7151" s="585" t="s">
        <v>31</v>
      </c>
      <c r="D7151" s="586">
        <v>7924</v>
      </c>
      <c r="E7151" s="587">
        <v>19.800999999999998</v>
      </c>
      <c r="F7151" s="587">
        <f t="shared" si="333"/>
        <v>156903.12399999998</v>
      </c>
      <c r="G7151" s="588">
        <v>0.99</v>
      </c>
      <c r="H7151" s="586">
        <v>28.5</v>
      </c>
      <c r="I7151" s="587">
        <f t="shared" si="334"/>
        <v>225834</v>
      </c>
      <c r="J7151" s="589">
        <f t="shared" si="335"/>
        <v>0</v>
      </c>
    </row>
    <row r="7152" spans="1:10">
      <c r="A7152" s="584">
        <v>2016</v>
      </c>
      <c r="B7152" s="585" t="s">
        <v>1131</v>
      </c>
      <c r="C7152" s="585" t="s">
        <v>31</v>
      </c>
      <c r="D7152" s="586">
        <v>7959</v>
      </c>
      <c r="E7152" s="587">
        <v>23.064</v>
      </c>
      <c r="F7152" s="587">
        <f t="shared" si="333"/>
        <v>183566.37599999999</v>
      </c>
      <c r="G7152" s="588">
        <v>3</v>
      </c>
      <c r="H7152" s="586">
        <v>8.1999999999999993</v>
      </c>
      <c r="I7152" s="587">
        <f t="shared" si="334"/>
        <v>65263.799999999996</v>
      </c>
      <c r="J7152" s="589">
        <f t="shared" si="335"/>
        <v>0</v>
      </c>
    </row>
    <row r="7153" spans="1:10">
      <c r="A7153" s="584">
        <v>2016</v>
      </c>
      <c r="B7153" s="585" t="s">
        <v>1131</v>
      </c>
      <c r="C7153" s="585" t="s">
        <v>31</v>
      </c>
      <c r="D7153" s="586">
        <v>45880</v>
      </c>
      <c r="E7153" s="587">
        <v>23.042999999999999</v>
      </c>
      <c r="F7153" s="587">
        <f t="shared" si="333"/>
        <v>1057212.8399999999</v>
      </c>
      <c r="G7153" s="588">
        <v>3.04</v>
      </c>
      <c r="H7153" s="586">
        <v>8.1999999999999993</v>
      </c>
      <c r="I7153" s="587">
        <f t="shared" si="334"/>
        <v>376215.99999999994</v>
      </c>
      <c r="J7153" s="589">
        <f t="shared" si="335"/>
        <v>0</v>
      </c>
    </row>
    <row r="7154" spans="1:10">
      <c r="A7154" s="584">
        <v>2016</v>
      </c>
      <c r="B7154" s="585" t="s">
        <v>1131</v>
      </c>
      <c r="C7154" s="585" t="s">
        <v>31</v>
      </c>
      <c r="D7154" s="586">
        <v>87349</v>
      </c>
      <c r="E7154" s="587">
        <v>24.26</v>
      </c>
      <c r="F7154" s="587">
        <f t="shared" si="333"/>
        <v>2119086.7400000002</v>
      </c>
      <c r="G7154" s="588">
        <v>3.55</v>
      </c>
      <c r="H7154" s="586">
        <v>9.6999999999999993</v>
      </c>
      <c r="I7154" s="587">
        <f t="shared" si="334"/>
        <v>847285.29999999993</v>
      </c>
      <c r="J7154" s="589">
        <f t="shared" si="335"/>
        <v>0</v>
      </c>
    </row>
    <row r="7155" spans="1:10">
      <c r="A7155" s="584">
        <v>2016</v>
      </c>
      <c r="B7155" s="585" t="s">
        <v>1131</v>
      </c>
      <c r="C7155" s="585" t="s">
        <v>31</v>
      </c>
      <c r="D7155" s="586">
        <v>39764</v>
      </c>
      <c r="E7155" s="587">
        <v>22.655999999999999</v>
      </c>
      <c r="F7155" s="587">
        <f t="shared" si="333"/>
        <v>900893.18400000001</v>
      </c>
      <c r="G7155" s="588">
        <v>3.06</v>
      </c>
      <c r="H7155" s="586">
        <v>9.8000000000000007</v>
      </c>
      <c r="I7155" s="587">
        <f t="shared" si="334"/>
        <v>389687.2</v>
      </c>
      <c r="J7155" s="589">
        <f t="shared" si="335"/>
        <v>0</v>
      </c>
    </row>
    <row r="7156" spans="1:10">
      <c r="A7156" s="584">
        <v>2016</v>
      </c>
      <c r="B7156" s="585" t="s">
        <v>1131</v>
      </c>
      <c r="C7156" s="585" t="s">
        <v>31</v>
      </c>
      <c r="D7156" s="586">
        <v>29874</v>
      </c>
      <c r="E7156" s="587">
        <v>22.443999999999999</v>
      </c>
      <c r="F7156" s="587">
        <f t="shared" si="333"/>
        <v>670492.05599999998</v>
      </c>
      <c r="G7156" s="588">
        <v>3.01</v>
      </c>
      <c r="H7156" s="586">
        <v>10.1</v>
      </c>
      <c r="I7156" s="587">
        <f t="shared" si="334"/>
        <v>301727.39999999997</v>
      </c>
      <c r="J7156" s="589">
        <f t="shared" si="335"/>
        <v>0</v>
      </c>
    </row>
    <row r="7157" spans="1:10">
      <c r="A7157" s="584">
        <v>2016</v>
      </c>
      <c r="B7157" s="585" t="s">
        <v>1131</v>
      </c>
      <c r="C7157" s="585" t="s">
        <v>31</v>
      </c>
      <c r="D7157" s="586">
        <v>29969</v>
      </c>
      <c r="E7157" s="587">
        <v>22.95</v>
      </c>
      <c r="F7157" s="587">
        <f t="shared" si="333"/>
        <v>687788.54999999993</v>
      </c>
      <c r="G7157" s="588">
        <v>3.22</v>
      </c>
      <c r="H7157" s="586">
        <v>9</v>
      </c>
      <c r="I7157" s="587">
        <f t="shared" si="334"/>
        <v>269721</v>
      </c>
      <c r="J7157" s="589">
        <f t="shared" si="335"/>
        <v>0</v>
      </c>
    </row>
    <row r="7158" spans="1:10">
      <c r="A7158" s="584">
        <v>2016</v>
      </c>
      <c r="B7158" s="585" t="s">
        <v>1131</v>
      </c>
      <c r="C7158" s="585" t="s">
        <v>31</v>
      </c>
      <c r="D7158" s="586">
        <v>3440</v>
      </c>
      <c r="E7158" s="587">
        <v>22.213999999999999</v>
      </c>
      <c r="F7158" s="587">
        <f t="shared" si="333"/>
        <v>76416.159999999989</v>
      </c>
      <c r="G7158" s="588">
        <v>3.1</v>
      </c>
      <c r="H7158" s="586">
        <v>9.1</v>
      </c>
      <c r="I7158" s="587">
        <f t="shared" si="334"/>
        <v>31304</v>
      </c>
      <c r="J7158" s="589">
        <f t="shared" si="335"/>
        <v>0</v>
      </c>
    </row>
    <row r="7159" spans="1:10">
      <c r="A7159" s="584">
        <v>2016</v>
      </c>
      <c r="B7159" s="585" t="s">
        <v>1131</v>
      </c>
      <c r="C7159" s="585" t="s">
        <v>31</v>
      </c>
      <c r="D7159" s="586">
        <v>9460</v>
      </c>
      <c r="E7159" s="587">
        <v>23.789000000000001</v>
      </c>
      <c r="F7159" s="587">
        <f t="shared" si="333"/>
        <v>225043.94</v>
      </c>
      <c r="G7159" s="588">
        <v>2.77</v>
      </c>
      <c r="H7159" s="586">
        <v>7.8</v>
      </c>
      <c r="I7159" s="587">
        <f t="shared" si="334"/>
        <v>73788</v>
      </c>
      <c r="J7159" s="589">
        <f t="shared" si="335"/>
        <v>0</v>
      </c>
    </row>
    <row r="7160" spans="1:10">
      <c r="A7160" s="584">
        <v>2016</v>
      </c>
      <c r="B7160" s="585" t="s">
        <v>1131</v>
      </c>
      <c r="C7160" s="585" t="s">
        <v>31</v>
      </c>
      <c r="D7160" s="586">
        <v>15617</v>
      </c>
      <c r="E7160" s="587">
        <v>23.704999999999998</v>
      </c>
      <c r="F7160" s="587">
        <f t="shared" si="333"/>
        <v>370200.98499999999</v>
      </c>
      <c r="G7160" s="588">
        <v>2.56</v>
      </c>
      <c r="H7160" s="586">
        <v>8.6</v>
      </c>
      <c r="I7160" s="587">
        <f t="shared" si="334"/>
        <v>134306.19999999998</v>
      </c>
      <c r="J7160" s="589">
        <f t="shared" si="335"/>
        <v>0</v>
      </c>
    </row>
    <row r="7161" spans="1:10">
      <c r="A7161" s="584">
        <v>2016</v>
      </c>
      <c r="B7161" s="585" t="s">
        <v>1131</v>
      </c>
      <c r="C7161" s="585" t="s">
        <v>31</v>
      </c>
      <c r="D7161" s="586">
        <v>6522</v>
      </c>
      <c r="E7161" s="587">
        <v>22.283999999999999</v>
      </c>
      <c r="F7161" s="587">
        <f t="shared" si="333"/>
        <v>145336.24799999999</v>
      </c>
      <c r="G7161" s="588">
        <v>3.76</v>
      </c>
      <c r="H7161" s="586">
        <v>10.6</v>
      </c>
      <c r="I7161" s="587">
        <f t="shared" si="334"/>
        <v>69133.2</v>
      </c>
      <c r="J7161" s="589">
        <f t="shared" si="335"/>
        <v>0</v>
      </c>
    </row>
    <row r="7162" spans="1:10">
      <c r="A7162" s="584">
        <v>2016</v>
      </c>
      <c r="B7162" s="585" t="s">
        <v>1131</v>
      </c>
      <c r="C7162" s="585" t="s">
        <v>31</v>
      </c>
      <c r="D7162" s="586">
        <v>5040</v>
      </c>
      <c r="E7162" s="587">
        <v>23.526</v>
      </c>
      <c r="F7162" s="587">
        <f t="shared" si="333"/>
        <v>118571.04</v>
      </c>
      <c r="G7162" s="588">
        <v>2.83</v>
      </c>
      <c r="H7162" s="586">
        <v>8.3000000000000007</v>
      </c>
      <c r="I7162" s="587">
        <f t="shared" si="334"/>
        <v>41832</v>
      </c>
      <c r="J7162" s="589">
        <f t="shared" si="335"/>
        <v>0</v>
      </c>
    </row>
    <row r="7163" spans="1:10">
      <c r="A7163" s="584">
        <v>2016</v>
      </c>
      <c r="B7163" s="585" t="s">
        <v>1131</v>
      </c>
      <c r="C7163" s="585" t="s">
        <v>31</v>
      </c>
      <c r="D7163" s="586">
        <v>26197</v>
      </c>
      <c r="E7163" s="587">
        <v>23.558</v>
      </c>
      <c r="F7163" s="587">
        <f t="shared" si="333"/>
        <v>617148.92599999998</v>
      </c>
      <c r="G7163" s="588">
        <v>2.88</v>
      </c>
      <c r="H7163" s="586">
        <v>9.1</v>
      </c>
      <c r="I7163" s="587">
        <f t="shared" si="334"/>
        <v>238392.69999999998</v>
      </c>
      <c r="J7163" s="589">
        <f t="shared" si="335"/>
        <v>0</v>
      </c>
    </row>
    <row r="7164" spans="1:10">
      <c r="A7164" s="584">
        <v>2016</v>
      </c>
      <c r="B7164" s="585" t="s">
        <v>1131</v>
      </c>
      <c r="C7164" s="585" t="s">
        <v>31</v>
      </c>
      <c r="D7164" s="586">
        <v>27406</v>
      </c>
      <c r="E7164" s="587">
        <v>22.64</v>
      </c>
      <c r="F7164" s="587">
        <f t="shared" si="333"/>
        <v>620471.84</v>
      </c>
      <c r="G7164" s="588">
        <v>2.87</v>
      </c>
      <c r="H7164" s="586">
        <v>9</v>
      </c>
      <c r="I7164" s="587">
        <f t="shared" si="334"/>
        <v>246654</v>
      </c>
      <c r="J7164" s="589">
        <f t="shared" si="335"/>
        <v>0</v>
      </c>
    </row>
    <row r="7165" spans="1:10">
      <c r="A7165" s="584">
        <v>2016</v>
      </c>
      <c r="B7165" s="585" t="s">
        <v>1131</v>
      </c>
      <c r="C7165" s="585" t="s">
        <v>31</v>
      </c>
      <c r="D7165" s="586">
        <v>98939</v>
      </c>
      <c r="E7165" s="587">
        <v>23.2</v>
      </c>
      <c r="F7165" s="587">
        <f t="shared" si="333"/>
        <v>2295384.7999999998</v>
      </c>
      <c r="G7165" s="588">
        <v>3.1</v>
      </c>
      <c r="H7165" s="586">
        <v>9</v>
      </c>
      <c r="I7165" s="587">
        <f t="shared" si="334"/>
        <v>890451</v>
      </c>
      <c r="J7165" s="589">
        <f t="shared" si="335"/>
        <v>0</v>
      </c>
    </row>
    <row r="7166" spans="1:10">
      <c r="A7166" s="584">
        <v>2016</v>
      </c>
      <c r="B7166" s="585" t="s">
        <v>1131</v>
      </c>
      <c r="C7166" s="585" t="s">
        <v>31</v>
      </c>
      <c r="D7166" s="586">
        <v>149995</v>
      </c>
      <c r="E7166" s="587">
        <v>23.48</v>
      </c>
      <c r="F7166" s="587">
        <f t="shared" si="333"/>
        <v>3521882.6</v>
      </c>
      <c r="G7166" s="588">
        <v>2.79</v>
      </c>
      <c r="H7166" s="586">
        <v>8.1999999999999993</v>
      </c>
      <c r="I7166" s="587">
        <f t="shared" si="334"/>
        <v>1229959</v>
      </c>
      <c r="J7166" s="589">
        <f t="shared" si="335"/>
        <v>0</v>
      </c>
    </row>
    <row r="7167" spans="1:10">
      <c r="A7167" s="584">
        <v>2016</v>
      </c>
      <c r="B7167" s="585" t="s">
        <v>1131</v>
      </c>
      <c r="C7167" s="585" t="s">
        <v>31</v>
      </c>
      <c r="D7167" s="586">
        <v>58246</v>
      </c>
      <c r="E7167" s="587">
        <v>23.786000000000001</v>
      </c>
      <c r="F7167" s="587">
        <f t="shared" si="333"/>
        <v>1385439.3560000001</v>
      </c>
      <c r="G7167" s="588">
        <v>2.88</v>
      </c>
      <c r="H7167" s="586">
        <v>7.9</v>
      </c>
      <c r="I7167" s="587">
        <f t="shared" si="334"/>
        <v>460143.4</v>
      </c>
      <c r="J7167" s="589">
        <f t="shared" si="335"/>
        <v>0</v>
      </c>
    </row>
    <row r="7168" spans="1:10">
      <c r="A7168" s="584">
        <v>2016</v>
      </c>
      <c r="B7168" s="585" t="s">
        <v>1131</v>
      </c>
      <c r="C7168" s="585" t="s">
        <v>31</v>
      </c>
      <c r="D7168" s="586">
        <v>127187</v>
      </c>
      <c r="E7168" s="587">
        <v>23.501999999999999</v>
      </c>
      <c r="F7168" s="587">
        <f t="shared" si="333"/>
        <v>2989148.8739999998</v>
      </c>
      <c r="G7168" s="588">
        <v>2.64</v>
      </c>
      <c r="H7168" s="586">
        <v>8.1</v>
      </c>
      <c r="I7168" s="587">
        <f t="shared" si="334"/>
        <v>1030214.7</v>
      </c>
      <c r="J7168" s="589">
        <f t="shared" si="335"/>
        <v>0</v>
      </c>
    </row>
    <row r="7169" spans="1:10">
      <c r="A7169" s="584">
        <v>2016</v>
      </c>
      <c r="B7169" s="585" t="s">
        <v>1127</v>
      </c>
      <c r="C7169" s="585" t="s">
        <v>31</v>
      </c>
      <c r="D7169" s="586">
        <v>63804</v>
      </c>
      <c r="E7169" s="587">
        <v>17.702000000000002</v>
      </c>
      <c r="F7169" s="587">
        <f t="shared" si="333"/>
        <v>1129458.4080000001</v>
      </c>
      <c r="G7169" s="588">
        <v>0.25</v>
      </c>
      <c r="H7169" s="586">
        <v>5.6</v>
      </c>
      <c r="I7169" s="587">
        <f t="shared" si="334"/>
        <v>357302.39999999997</v>
      </c>
      <c r="J7169" s="589">
        <f t="shared" si="335"/>
        <v>0</v>
      </c>
    </row>
    <row r="7170" spans="1:10">
      <c r="A7170" s="584">
        <v>2016</v>
      </c>
      <c r="B7170" s="585" t="s">
        <v>1127</v>
      </c>
      <c r="C7170" s="585" t="s">
        <v>31</v>
      </c>
      <c r="D7170" s="586">
        <v>158657</v>
      </c>
      <c r="E7170" s="587">
        <v>17.704000000000001</v>
      </c>
      <c r="F7170" s="587">
        <f t="shared" si="333"/>
        <v>2808863.5279999999</v>
      </c>
      <c r="G7170" s="588">
        <v>0.33</v>
      </c>
      <c r="H7170" s="586">
        <v>5.3</v>
      </c>
      <c r="I7170" s="587">
        <f t="shared" si="334"/>
        <v>840882.1</v>
      </c>
      <c r="J7170" s="589">
        <f t="shared" si="335"/>
        <v>0</v>
      </c>
    </row>
    <row r="7171" spans="1:10">
      <c r="A7171" s="584">
        <v>2016</v>
      </c>
      <c r="B7171" s="585" t="s">
        <v>1127</v>
      </c>
      <c r="C7171" s="585" t="s">
        <v>31</v>
      </c>
      <c r="D7171" s="586">
        <v>110740</v>
      </c>
      <c r="E7171" s="587">
        <v>17.899999999999999</v>
      </c>
      <c r="F7171" s="587">
        <f t="shared" ref="F7171:F7234" si="336">E7171*D7171</f>
        <v>1982245.9999999998</v>
      </c>
      <c r="G7171" s="588">
        <v>0.27</v>
      </c>
      <c r="H7171" s="586">
        <v>5</v>
      </c>
      <c r="I7171" s="587">
        <f t="shared" ref="I7171:I7234" si="337">H7171*D7171</f>
        <v>553700</v>
      </c>
      <c r="J7171" s="589">
        <f t="shared" ref="J7171:J7234" si="338">IF(B7171="LIG",1,0)</f>
        <v>0</v>
      </c>
    </row>
    <row r="7172" spans="1:10">
      <c r="A7172" s="584">
        <v>2016</v>
      </c>
      <c r="B7172" s="585" t="s">
        <v>1127</v>
      </c>
      <c r="C7172" s="585" t="s">
        <v>31</v>
      </c>
      <c r="D7172" s="586">
        <v>15983</v>
      </c>
      <c r="E7172" s="587">
        <v>17.771999999999998</v>
      </c>
      <c r="F7172" s="587">
        <f t="shared" si="336"/>
        <v>284049.87599999999</v>
      </c>
      <c r="G7172" s="588">
        <v>0.22</v>
      </c>
      <c r="H7172" s="586">
        <v>5.2</v>
      </c>
      <c r="I7172" s="587">
        <f t="shared" si="337"/>
        <v>83111.600000000006</v>
      </c>
      <c r="J7172" s="589">
        <f t="shared" si="338"/>
        <v>0</v>
      </c>
    </row>
    <row r="7173" spans="1:10">
      <c r="A7173" s="584">
        <v>2016</v>
      </c>
      <c r="B7173" s="585" t="s">
        <v>1131</v>
      </c>
      <c r="C7173" s="585" t="s">
        <v>31</v>
      </c>
      <c r="D7173" s="586">
        <v>37371</v>
      </c>
      <c r="E7173" s="587">
        <v>24.52</v>
      </c>
      <c r="F7173" s="587">
        <f t="shared" si="336"/>
        <v>916336.92</v>
      </c>
      <c r="G7173" s="588">
        <v>3.23</v>
      </c>
      <c r="H7173" s="586">
        <v>8.8000000000000007</v>
      </c>
      <c r="I7173" s="587">
        <f t="shared" si="337"/>
        <v>328864.80000000005</v>
      </c>
      <c r="J7173" s="589">
        <f t="shared" si="338"/>
        <v>0</v>
      </c>
    </row>
    <row r="7174" spans="1:10">
      <c r="A7174" s="584">
        <v>2016</v>
      </c>
      <c r="B7174" s="585" t="s">
        <v>1131</v>
      </c>
      <c r="C7174" s="585" t="s">
        <v>31</v>
      </c>
      <c r="D7174" s="586">
        <v>25050</v>
      </c>
      <c r="E7174" s="587">
        <v>24.3</v>
      </c>
      <c r="F7174" s="587">
        <f t="shared" si="336"/>
        <v>608715</v>
      </c>
      <c r="G7174" s="588">
        <v>3.42</v>
      </c>
      <c r="H7174" s="586">
        <v>9.6</v>
      </c>
      <c r="I7174" s="587">
        <f t="shared" si="337"/>
        <v>240480</v>
      </c>
      <c r="J7174" s="589">
        <f t="shared" si="338"/>
        <v>0</v>
      </c>
    </row>
    <row r="7175" spans="1:10">
      <c r="A7175" s="584">
        <v>2016</v>
      </c>
      <c r="B7175" s="585" t="s">
        <v>1131</v>
      </c>
      <c r="C7175" s="585" t="s">
        <v>31</v>
      </c>
      <c r="D7175" s="586">
        <v>23054</v>
      </c>
      <c r="E7175" s="587">
        <v>24.29</v>
      </c>
      <c r="F7175" s="587">
        <f t="shared" si="336"/>
        <v>559981.66</v>
      </c>
      <c r="G7175" s="588">
        <v>3.4</v>
      </c>
      <c r="H7175" s="586">
        <v>9.5</v>
      </c>
      <c r="I7175" s="587">
        <f t="shared" si="337"/>
        <v>219013</v>
      </c>
      <c r="J7175" s="589">
        <f t="shared" si="338"/>
        <v>0</v>
      </c>
    </row>
    <row r="7176" spans="1:10">
      <c r="A7176" s="584">
        <v>2016</v>
      </c>
      <c r="B7176" s="585" t="s">
        <v>1131</v>
      </c>
      <c r="C7176" s="585" t="s">
        <v>31</v>
      </c>
      <c r="D7176" s="586">
        <v>4140</v>
      </c>
      <c r="E7176" s="587">
        <v>25.13</v>
      </c>
      <c r="F7176" s="587">
        <f t="shared" si="336"/>
        <v>104038.2</v>
      </c>
      <c r="G7176" s="588">
        <v>1.38</v>
      </c>
      <c r="H7176" s="586">
        <v>9.3000000000000007</v>
      </c>
      <c r="I7176" s="587">
        <f t="shared" si="337"/>
        <v>38502</v>
      </c>
      <c r="J7176" s="589">
        <f t="shared" si="338"/>
        <v>0</v>
      </c>
    </row>
    <row r="7177" spans="1:10">
      <c r="A7177" s="584">
        <v>2016</v>
      </c>
      <c r="B7177" s="585" t="s">
        <v>1127</v>
      </c>
      <c r="C7177" s="585" t="s">
        <v>31</v>
      </c>
      <c r="D7177" s="586">
        <v>30298</v>
      </c>
      <c r="E7177" s="587">
        <v>17.600000000000001</v>
      </c>
      <c r="F7177" s="587">
        <f t="shared" si="336"/>
        <v>533244.80000000005</v>
      </c>
      <c r="G7177" s="588">
        <v>0.24</v>
      </c>
      <c r="H7177" s="586">
        <v>5.6</v>
      </c>
      <c r="I7177" s="587">
        <f t="shared" si="337"/>
        <v>169668.8</v>
      </c>
      <c r="J7177" s="589">
        <f t="shared" si="338"/>
        <v>0</v>
      </c>
    </row>
    <row r="7178" spans="1:10">
      <c r="A7178" s="584">
        <v>2016</v>
      </c>
      <c r="B7178" s="585" t="s">
        <v>1127</v>
      </c>
      <c r="C7178" s="585" t="s">
        <v>31</v>
      </c>
      <c r="D7178" s="586">
        <v>60464</v>
      </c>
      <c r="E7178" s="587">
        <v>16.68</v>
      </c>
      <c r="F7178" s="587">
        <f t="shared" si="336"/>
        <v>1008539.52</v>
      </c>
      <c r="G7178" s="588">
        <v>0.3</v>
      </c>
      <c r="H7178" s="586">
        <v>6.2</v>
      </c>
      <c r="I7178" s="587">
        <f t="shared" si="337"/>
        <v>374876.8</v>
      </c>
      <c r="J7178" s="589">
        <f t="shared" si="338"/>
        <v>0</v>
      </c>
    </row>
    <row r="7179" spans="1:10">
      <c r="A7179" s="584">
        <v>2016</v>
      </c>
      <c r="B7179" s="585" t="s">
        <v>1127</v>
      </c>
      <c r="C7179" s="585" t="s">
        <v>31</v>
      </c>
      <c r="D7179" s="586">
        <v>60383</v>
      </c>
      <c r="E7179" s="587">
        <v>16.7</v>
      </c>
      <c r="F7179" s="587">
        <f t="shared" si="336"/>
        <v>1008396.1</v>
      </c>
      <c r="G7179" s="588">
        <v>0.3</v>
      </c>
      <c r="H7179" s="586">
        <v>6</v>
      </c>
      <c r="I7179" s="587">
        <f t="shared" si="337"/>
        <v>362298</v>
      </c>
      <c r="J7179" s="589">
        <f t="shared" si="338"/>
        <v>0</v>
      </c>
    </row>
    <row r="7180" spans="1:10">
      <c r="A7180" s="584">
        <v>2016</v>
      </c>
      <c r="B7180" s="585" t="s">
        <v>1131</v>
      </c>
      <c r="C7180" s="585" t="s">
        <v>31</v>
      </c>
      <c r="D7180" s="586">
        <v>23538</v>
      </c>
      <c r="E7180" s="587">
        <v>22.1</v>
      </c>
      <c r="F7180" s="587">
        <f t="shared" si="336"/>
        <v>520189.80000000005</v>
      </c>
      <c r="G7180" s="588">
        <v>0.6</v>
      </c>
      <c r="H7180" s="586">
        <v>6.1</v>
      </c>
      <c r="I7180" s="587">
        <f t="shared" si="337"/>
        <v>143581.79999999999</v>
      </c>
      <c r="J7180" s="589">
        <f t="shared" si="338"/>
        <v>0</v>
      </c>
    </row>
    <row r="7181" spans="1:10">
      <c r="A7181" s="584">
        <v>2016</v>
      </c>
      <c r="B7181" s="585" t="s">
        <v>1131</v>
      </c>
      <c r="C7181" s="585" t="s">
        <v>31</v>
      </c>
      <c r="D7181" s="586">
        <v>11711</v>
      </c>
      <c r="E7181" s="587">
        <v>23.866</v>
      </c>
      <c r="F7181" s="587">
        <f t="shared" si="336"/>
        <v>279494.72600000002</v>
      </c>
      <c r="G7181" s="588">
        <v>0.76</v>
      </c>
      <c r="H7181" s="586">
        <v>13.2</v>
      </c>
      <c r="I7181" s="587">
        <f t="shared" si="337"/>
        <v>154585.19999999998</v>
      </c>
      <c r="J7181" s="589">
        <f t="shared" si="338"/>
        <v>0</v>
      </c>
    </row>
    <row r="7182" spans="1:10">
      <c r="A7182" s="584">
        <v>2016</v>
      </c>
      <c r="B7182" s="585" t="s">
        <v>1131</v>
      </c>
      <c r="C7182" s="585" t="s">
        <v>31</v>
      </c>
      <c r="D7182" s="586">
        <v>10005</v>
      </c>
      <c r="E7182" s="587">
        <v>24.007999999999999</v>
      </c>
      <c r="F7182" s="587">
        <f t="shared" si="336"/>
        <v>240200.03999999998</v>
      </c>
      <c r="G7182" s="588">
        <v>0.84</v>
      </c>
      <c r="H7182" s="586">
        <v>11.6</v>
      </c>
      <c r="I7182" s="587">
        <f t="shared" si="337"/>
        <v>116058</v>
      </c>
      <c r="J7182" s="589">
        <f t="shared" si="338"/>
        <v>0</v>
      </c>
    </row>
    <row r="7183" spans="1:10">
      <c r="A7183" s="584">
        <v>2016</v>
      </c>
      <c r="B7183" s="585" t="s">
        <v>1131</v>
      </c>
      <c r="C7183" s="585" t="s">
        <v>31</v>
      </c>
      <c r="D7183" s="586">
        <v>11584</v>
      </c>
      <c r="E7183" s="587">
        <v>24.536000000000001</v>
      </c>
      <c r="F7183" s="587">
        <f t="shared" si="336"/>
        <v>284225.02400000003</v>
      </c>
      <c r="G7183" s="588">
        <v>0.83</v>
      </c>
      <c r="H7183" s="586">
        <v>12.5</v>
      </c>
      <c r="I7183" s="587">
        <f t="shared" si="337"/>
        <v>144800</v>
      </c>
      <c r="J7183" s="589">
        <f t="shared" si="338"/>
        <v>0</v>
      </c>
    </row>
    <row r="7184" spans="1:10">
      <c r="A7184" s="584">
        <v>2016</v>
      </c>
      <c r="B7184" s="585" t="s">
        <v>1131</v>
      </c>
      <c r="C7184" s="585" t="s">
        <v>31</v>
      </c>
      <c r="D7184" s="586">
        <v>15151</v>
      </c>
      <c r="E7184" s="587">
        <v>26</v>
      </c>
      <c r="F7184" s="587">
        <f t="shared" si="336"/>
        <v>393926</v>
      </c>
      <c r="G7184" s="588">
        <v>2.57</v>
      </c>
      <c r="H7184" s="586">
        <v>8</v>
      </c>
      <c r="I7184" s="587">
        <f t="shared" si="337"/>
        <v>121208</v>
      </c>
      <c r="J7184" s="589">
        <f t="shared" si="338"/>
        <v>0</v>
      </c>
    </row>
    <row r="7185" spans="1:10">
      <c r="A7185" s="584">
        <v>2016</v>
      </c>
      <c r="B7185" s="585" t="s">
        <v>1131</v>
      </c>
      <c r="C7185" s="585" t="s">
        <v>31</v>
      </c>
      <c r="D7185" s="586">
        <v>18011</v>
      </c>
      <c r="E7185" s="587">
        <v>25.66</v>
      </c>
      <c r="F7185" s="587">
        <f t="shared" si="336"/>
        <v>462162.26</v>
      </c>
      <c r="G7185" s="588">
        <v>2.73</v>
      </c>
      <c r="H7185" s="586">
        <v>7.8</v>
      </c>
      <c r="I7185" s="587">
        <f t="shared" si="337"/>
        <v>140485.79999999999</v>
      </c>
      <c r="J7185" s="589">
        <f t="shared" si="338"/>
        <v>0</v>
      </c>
    </row>
    <row r="7186" spans="1:10">
      <c r="A7186" s="584">
        <v>2016</v>
      </c>
      <c r="B7186" s="585" t="s">
        <v>1131</v>
      </c>
      <c r="C7186" s="585" t="s">
        <v>31</v>
      </c>
      <c r="D7186" s="586">
        <v>52000</v>
      </c>
      <c r="E7186" s="587">
        <v>26.01</v>
      </c>
      <c r="F7186" s="587">
        <f t="shared" si="336"/>
        <v>1352520</v>
      </c>
      <c r="G7186" s="588">
        <v>2.64</v>
      </c>
      <c r="H7186" s="586">
        <v>7.6</v>
      </c>
      <c r="I7186" s="587">
        <f t="shared" si="337"/>
        <v>395200</v>
      </c>
      <c r="J7186" s="589">
        <f t="shared" si="338"/>
        <v>0</v>
      </c>
    </row>
    <row r="7187" spans="1:10">
      <c r="A7187" s="584">
        <v>2016</v>
      </c>
      <c r="B7187" s="585" t="s">
        <v>1131</v>
      </c>
      <c r="C7187" s="585" t="s">
        <v>31</v>
      </c>
      <c r="D7187" s="586">
        <v>15090</v>
      </c>
      <c r="E7187" s="587">
        <v>26.14</v>
      </c>
      <c r="F7187" s="587">
        <f t="shared" si="336"/>
        <v>394452.60000000003</v>
      </c>
      <c r="G7187" s="588">
        <v>2.23</v>
      </c>
      <c r="H7187" s="586">
        <v>7.4</v>
      </c>
      <c r="I7187" s="587">
        <f t="shared" si="337"/>
        <v>111666</v>
      </c>
      <c r="J7187" s="589">
        <f t="shared" si="338"/>
        <v>0</v>
      </c>
    </row>
    <row r="7188" spans="1:10">
      <c r="A7188" s="584">
        <v>2016</v>
      </c>
      <c r="B7188" s="585" t="s">
        <v>1131</v>
      </c>
      <c r="C7188" s="585" t="s">
        <v>31</v>
      </c>
      <c r="D7188" s="586">
        <v>182318</v>
      </c>
      <c r="E7188" s="587">
        <v>25.86</v>
      </c>
      <c r="F7188" s="587">
        <f t="shared" si="336"/>
        <v>4714743.4799999995</v>
      </c>
      <c r="G7188" s="588">
        <v>2.69</v>
      </c>
      <c r="H7188" s="586">
        <v>7.7</v>
      </c>
      <c r="I7188" s="587">
        <f t="shared" si="337"/>
        <v>1403848.6</v>
      </c>
      <c r="J7188" s="589">
        <f t="shared" si="338"/>
        <v>0</v>
      </c>
    </row>
    <row r="7189" spans="1:10">
      <c r="A7189" s="584">
        <v>2016</v>
      </c>
      <c r="B7189" s="585" t="s">
        <v>1131</v>
      </c>
      <c r="C7189" s="585" t="s">
        <v>31</v>
      </c>
      <c r="D7189" s="586">
        <v>47973</v>
      </c>
      <c r="E7189" s="587">
        <v>21.36</v>
      </c>
      <c r="F7189" s="587">
        <f t="shared" si="336"/>
        <v>1024703.28</v>
      </c>
      <c r="G7189" s="588">
        <v>0.48</v>
      </c>
      <c r="H7189" s="586">
        <v>6.5</v>
      </c>
      <c r="I7189" s="587">
        <f t="shared" si="337"/>
        <v>311824.5</v>
      </c>
      <c r="J7189" s="589">
        <f t="shared" si="338"/>
        <v>0</v>
      </c>
    </row>
    <row r="7190" spans="1:10">
      <c r="A7190" s="584">
        <v>2016</v>
      </c>
      <c r="B7190" s="585" t="s">
        <v>1127</v>
      </c>
      <c r="C7190" s="585" t="s">
        <v>31</v>
      </c>
      <c r="D7190" s="586">
        <v>31636</v>
      </c>
      <c r="E7190" s="587">
        <v>17.706</v>
      </c>
      <c r="F7190" s="587">
        <f t="shared" si="336"/>
        <v>560147.01599999995</v>
      </c>
      <c r="G7190" s="588">
        <v>0.37</v>
      </c>
      <c r="H7190" s="586">
        <v>5.5</v>
      </c>
      <c r="I7190" s="587">
        <f t="shared" si="337"/>
        <v>173998</v>
      </c>
      <c r="J7190" s="589">
        <f t="shared" si="338"/>
        <v>0</v>
      </c>
    </row>
    <row r="7191" spans="1:10">
      <c r="A7191" s="584">
        <v>2016</v>
      </c>
      <c r="B7191" s="585" t="s">
        <v>1127</v>
      </c>
      <c r="C7191" s="585" t="s">
        <v>31</v>
      </c>
      <c r="D7191" s="586">
        <v>15905</v>
      </c>
      <c r="E7191" s="587">
        <v>17.98</v>
      </c>
      <c r="F7191" s="587">
        <f t="shared" si="336"/>
        <v>285971.90000000002</v>
      </c>
      <c r="G7191" s="588">
        <v>0.28000000000000003</v>
      </c>
      <c r="H7191" s="586">
        <v>4.5999999999999996</v>
      </c>
      <c r="I7191" s="587">
        <f t="shared" si="337"/>
        <v>73163</v>
      </c>
      <c r="J7191" s="589">
        <f t="shared" si="338"/>
        <v>0</v>
      </c>
    </row>
    <row r="7192" spans="1:10">
      <c r="A7192" s="584">
        <v>2016</v>
      </c>
      <c r="B7192" s="585" t="s">
        <v>1127</v>
      </c>
      <c r="C7192" s="585" t="s">
        <v>31</v>
      </c>
      <c r="D7192" s="586">
        <v>15873</v>
      </c>
      <c r="E7192" s="587">
        <v>18.088000000000001</v>
      </c>
      <c r="F7192" s="587">
        <f t="shared" si="336"/>
        <v>287110.82400000002</v>
      </c>
      <c r="G7192" s="588">
        <v>0.33</v>
      </c>
      <c r="H7192" s="586">
        <v>5.0999999999999996</v>
      </c>
      <c r="I7192" s="587">
        <f t="shared" si="337"/>
        <v>80952.299999999988</v>
      </c>
      <c r="J7192" s="589">
        <f t="shared" si="338"/>
        <v>0</v>
      </c>
    </row>
    <row r="7193" spans="1:10">
      <c r="A7193" s="584">
        <v>2016</v>
      </c>
      <c r="B7193" s="585" t="s">
        <v>1127</v>
      </c>
      <c r="C7193" s="585" t="s">
        <v>31</v>
      </c>
      <c r="D7193" s="586">
        <v>15909</v>
      </c>
      <c r="E7193" s="587">
        <v>18.015999999999998</v>
      </c>
      <c r="F7193" s="587">
        <f t="shared" si="336"/>
        <v>286616.54399999999</v>
      </c>
      <c r="G7193" s="588">
        <v>0.32</v>
      </c>
      <c r="H7193" s="586">
        <v>5.0999999999999996</v>
      </c>
      <c r="I7193" s="587">
        <f t="shared" si="337"/>
        <v>81135.899999999994</v>
      </c>
      <c r="J7193" s="589">
        <f t="shared" si="338"/>
        <v>0</v>
      </c>
    </row>
    <row r="7194" spans="1:10">
      <c r="A7194" s="584">
        <v>2016</v>
      </c>
      <c r="B7194" s="585" t="s">
        <v>1127</v>
      </c>
      <c r="C7194" s="585" t="s">
        <v>31</v>
      </c>
      <c r="D7194" s="586">
        <v>15948</v>
      </c>
      <c r="E7194" s="587">
        <v>17.64</v>
      </c>
      <c r="F7194" s="587">
        <f t="shared" si="336"/>
        <v>281322.72000000003</v>
      </c>
      <c r="G7194" s="588">
        <v>0.26</v>
      </c>
      <c r="H7194" s="586">
        <v>5.5</v>
      </c>
      <c r="I7194" s="587">
        <f t="shared" si="337"/>
        <v>87714</v>
      </c>
      <c r="J7194" s="589">
        <f t="shared" si="338"/>
        <v>0</v>
      </c>
    </row>
    <row r="7195" spans="1:10">
      <c r="A7195" s="584">
        <v>2016</v>
      </c>
      <c r="B7195" s="585" t="s">
        <v>1131</v>
      </c>
      <c r="C7195" s="585" t="s">
        <v>31</v>
      </c>
      <c r="D7195" s="586">
        <v>14885</v>
      </c>
      <c r="E7195" s="587">
        <v>23.501999999999999</v>
      </c>
      <c r="F7195" s="587">
        <f t="shared" si="336"/>
        <v>349827.26999999996</v>
      </c>
      <c r="G7195" s="588">
        <v>1.41</v>
      </c>
      <c r="H7195" s="586">
        <v>5.8</v>
      </c>
      <c r="I7195" s="587">
        <f t="shared" si="337"/>
        <v>86333</v>
      </c>
      <c r="J7195" s="589">
        <f t="shared" si="338"/>
        <v>0</v>
      </c>
    </row>
    <row r="7196" spans="1:10">
      <c r="A7196" s="584">
        <v>2016</v>
      </c>
      <c r="B7196" s="585" t="s">
        <v>1127</v>
      </c>
      <c r="C7196" s="585" t="s">
        <v>31</v>
      </c>
      <c r="D7196" s="586">
        <v>60443</v>
      </c>
      <c r="E7196" s="587">
        <v>18.241</v>
      </c>
      <c r="F7196" s="587">
        <f t="shared" si="336"/>
        <v>1102540.763</v>
      </c>
      <c r="G7196" s="588">
        <v>0.28000000000000003</v>
      </c>
      <c r="H7196" s="586">
        <v>5</v>
      </c>
      <c r="I7196" s="587">
        <f t="shared" si="337"/>
        <v>302215</v>
      </c>
      <c r="J7196" s="589">
        <f t="shared" si="338"/>
        <v>0</v>
      </c>
    </row>
    <row r="7197" spans="1:10">
      <c r="A7197" s="584">
        <v>2016</v>
      </c>
      <c r="B7197" s="585" t="s">
        <v>1127</v>
      </c>
      <c r="C7197" s="585" t="s">
        <v>31</v>
      </c>
      <c r="D7197" s="586">
        <v>95520</v>
      </c>
      <c r="E7197" s="587">
        <v>17.582999999999998</v>
      </c>
      <c r="F7197" s="587">
        <f t="shared" si="336"/>
        <v>1679528.16</v>
      </c>
      <c r="G7197" s="588">
        <v>0.19</v>
      </c>
      <c r="H7197" s="586">
        <v>4.5</v>
      </c>
      <c r="I7197" s="587">
        <f t="shared" si="337"/>
        <v>429840</v>
      </c>
      <c r="J7197" s="589">
        <f t="shared" si="338"/>
        <v>0</v>
      </c>
    </row>
    <row r="7198" spans="1:10">
      <c r="A7198" s="584">
        <v>2016</v>
      </c>
      <c r="B7198" s="585" t="s">
        <v>1127</v>
      </c>
      <c r="C7198" s="585" t="s">
        <v>31</v>
      </c>
      <c r="D7198" s="586">
        <v>79558</v>
      </c>
      <c r="E7198" s="587">
        <v>17.914000000000001</v>
      </c>
      <c r="F7198" s="587">
        <f t="shared" si="336"/>
        <v>1425202.0120000001</v>
      </c>
      <c r="G7198" s="588">
        <v>0.26</v>
      </c>
      <c r="H7198" s="586">
        <v>5.2</v>
      </c>
      <c r="I7198" s="587">
        <f t="shared" si="337"/>
        <v>413701.60000000003</v>
      </c>
      <c r="J7198" s="589">
        <f t="shared" si="338"/>
        <v>0</v>
      </c>
    </row>
    <row r="7199" spans="1:10">
      <c r="A7199" s="584">
        <v>2016</v>
      </c>
      <c r="B7199" s="585" t="s">
        <v>1127</v>
      </c>
      <c r="C7199" s="585" t="s">
        <v>31</v>
      </c>
      <c r="D7199" s="586">
        <v>47759</v>
      </c>
      <c r="E7199" s="587">
        <v>17.988</v>
      </c>
      <c r="F7199" s="587">
        <f t="shared" si="336"/>
        <v>859088.89199999999</v>
      </c>
      <c r="G7199" s="588">
        <v>0.28000000000000003</v>
      </c>
      <c r="H7199" s="586">
        <v>4.9000000000000004</v>
      </c>
      <c r="I7199" s="587">
        <f t="shared" si="337"/>
        <v>234019.1</v>
      </c>
      <c r="J7199" s="589">
        <f t="shared" si="338"/>
        <v>0</v>
      </c>
    </row>
    <row r="7200" spans="1:10">
      <c r="A7200" s="584">
        <v>2016</v>
      </c>
      <c r="B7200" s="585" t="s">
        <v>1127</v>
      </c>
      <c r="C7200" s="585" t="s">
        <v>31</v>
      </c>
      <c r="D7200" s="586">
        <v>47619</v>
      </c>
      <c r="E7200" s="587">
        <v>18.077000000000002</v>
      </c>
      <c r="F7200" s="587">
        <f t="shared" si="336"/>
        <v>860808.66300000006</v>
      </c>
      <c r="G7200" s="588">
        <v>0.25</v>
      </c>
      <c r="H7200" s="586">
        <v>4.7</v>
      </c>
      <c r="I7200" s="587">
        <f t="shared" si="337"/>
        <v>223809.30000000002</v>
      </c>
      <c r="J7200" s="589">
        <f t="shared" si="338"/>
        <v>0</v>
      </c>
    </row>
    <row r="7201" spans="1:10">
      <c r="A7201" s="584">
        <v>2016</v>
      </c>
      <c r="B7201" s="585" t="s">
        <v>1127</v>
      </c>
      <c r="C7201" s="585" t="s">
        <v>31</v>
      </c>
      <c r="D7201" s="586">
        <v>32036</v>
      </c>
      <c r="E7201" s="587">
        <v>17.614000000000001</v>
      </c>
      <c r="F7201" s="587">
        <f t="shared" si="336"/>
        <v>564282.10400000005</v>
      </c>
      <c r="G7201" s="588">
        <v>0.26</v>
      </c>
      <c r="H7201" s="586">
        <v>6.2</v>
      </c>
      <c r="I7201" s="587">
        <f t="shared" si="337"/>
        <v>198623.2</v>
      </c>
      <c r="J7201" s="589">
        <f t="shared" si="338"/>
        <v>0</v>
      </c>
    </row>
    <row r="7202" spans="1:10">
      <c r="A7202" s="584">
        <v>2016</v>
      </c>
      <c r="B7202" s="585" t="s">
        <v>1127</v>
      </c>
      <c r="C7202" s="585" t="s">
        <v>31</v>
      </c>
      <c r="D7202" s="586">
        <v>15763</v>
      </c>
      <c r="E7202" s="587">
        <v>17.8</v>
      </c>
      <c r="F7202" s="587">
        <f t="shared" si="336"/>
        <v>280581.40000000002</v>
      </c>
      <c r="G7202" s="588">
        <v>0.28999999999999998</v>
      </c>
      <c r="H7202" s="586">
        <v>5.2</v>
      </c>
      <c r="I7202" s="587">
        <f t="shared" si="337"/>
        <v>81967.600000000006</v>
      </c>
      <c r="J7202" s="589">
        <f t="shared" si="338"/>
        <v>0</v>
      </c>
    </row>
    <row r="7203" spans="1:10">
      <c r="A7203" s="584">
        <v>2016</v>
      </c>
      <c r="B7203" s="585" t="s">
        <v>1131</v>
      </c>
      <c r="C7203" s="585" t="s">
        <v>31</v>
      </c>
      <c r="D7203" s="586">
        <v>139689</v>
      </c>
      <c r="E7203" s="587">
        <v>25.9</v>
      </c>
      <c r="F7203" s="587">
        <f t="shared" si="336"/>
        <v>3617945.0999999996</v>
      </c>
      <c r="G7203" s="588">
        <v>2.66</v>
      </c>
      <c r="H7203" s="586">
        <v>7.7</v>
      </c>
      <c r="I7203" s="587">
        <f t="shared" si="337"/>
        <v>1075605.3</v>
      </c>
      <c r="J7203" s="589">
        <f t="shared" si="338"/>
        <v>0</v>
      </c>
    </row>
    <row r="7204" spans="1:10">
      <c r="A7204" s="584">
        <v>2016</v>
      </c>
      <c r="B7204" s="585" t="s">
        <v>1127</v>
      </c>
      <c r="C7204" s="585" t="s">
        <v>31</v>
      </c>
      <c r="D7204" s="586">
        <v>77322</v>
      </c>
      <c r="E7204" s="587">
        <v>17.581</v>
      </c>
      <c r="F7204" s="587">
        <f t="shared" si="336"/>
        <v>1359398.0819999999</v>
      </c>
      <c r="G7204" s="588">
        <v>0.19</v>
      </c>
      <c r="H7204" s="586">
        <v>4.5</v>
      </c>
      <c r="I7204" s="587">
        <f t="shared" si="337"/>
        <v>347949</v>
      </c>
      <c r="J7204" s="589">
        <f t="shared" si="338"/>
        <v>0</v>
      </c>
    </row>
    <row r="7205" spans="1:10">
      <c r="A7205" s="584">
        <v>2016</v>
      </c>
      <c r="B7205" s="585" t="s">
        <v>1127</v>
      </c>
      <c r="C7205" s="585" t="s">
        <v>31</v>
      </c>
      <c r="D7205" s="586">
        <v>105122</v>
      </c>
      <c r="E7205" s="587">
        <v>17.7</v>
      </c>
      <c r="F7205" s="587">
        <f t="shared" si="336"/>
        <v>1860659.4</v>
      </c>
      <c r="G7205" s="588">
        <v>0.24</v>
      </c>
      <c r="H7205" s="586">
        <v>5.7</v>
      </c>
      <c r="I7205" s="587">
        <f t="shared" si="337"/>
        <v>599195.4</v>
      </c>
      <c r="J7205" s="589">
        <f t="shared" si="338"/>
        <v>0</v>
      </c>
    </row>
    <row r="7206" spans="1:10">
      <c r="A7206" s="584">
        <v>2016</v>
      </c>
      <c r="B7206" s="585" t="s">
        <v>1127</v>
      </c>
      <c r="C7206" s="585" t="s">
        <v>31</v>
      </c>
      <c r="D7206" s="586">
        <v>62991</v>
      </c>
      <c r="E7206" s="587">
        <v>17.724</v>
      </c>
      <c r="F7206" s="587">
        <f t="shared" si="336"/>
        <v>1116452.4839999999</v>
      </c>
      <c r="G7206" s="588">
        <v>0.32</v>
      </c>
      <c r="H7206" s="586">
        <v>5.3</v>
      </c>
      <c r="I7206" s="587">
        <f t="shared" si="337"/>
        <v>333852.3</v>
      </c>
      <c r="J7206" s="589">
        <f t="shared" si="338"/>
        <v>0</v>
      </c>
    </row>
    <row r="7207" spans="1:10">
      <c r="A7207" s="584">
        <v>2016</v>
      </c>
      <c r="B7207" s="585" t="s">
        <v>1127</v>
      </c>
      <c r="C7207" s="585" t="s">
        <v>31</v>
      </c>
      <c r="D7207" s="586">
        <v>15838</v>
      </c>
      <c r="E7207" s="587">
        <v>17.7</v>
      </c>
      <c r="F7207" s="587">
        <f t="shared" si="336"/>
        <v>280332.59999999998</v>
      </c>
      <c r="G7207" s="588">
        <v>0.24</v>
      </c>
      <c r="H7207" s="586">
        <v>5.3</v>
      </c>
      <c r="I7207" s="587">
        <f t="shared" si="337"/>
        <v>83941.4</v>
      </c>
      <c r="J7207" s="589">
        <f t="shared" si="338"/>
        <v>0</v>
      </c>
    </row>
    <row r="7208" spans="1:10">
      <c r="A7208" s="584">
        <v>2016</v>
      </c>
      <c r="B7208" s="585" t="s">
        <v>1127</v>
      </c>
      <c r="C7208" s="585" t="s">
        <v>31</v>
      </c>
      <c r="D7208" s="586">
        <v>31164</v>
      </c>
      <c r="E7208" s="587">
        <v>17.899999999999999</v>
      </c>
      <c r="F7208" s="587">
        <f t="shared" si="336"/>
        <v>557835.6</v>
      </c>
      <c r="G7208" s="588">
        <v>0.28999999999999998</v>
      </c>
      <c r="H7208" s="586">
        <v>4.9000000000000004</v>
      </c>
      <c r="I7208" s="587">
        <f t="shared" si="337"/>
        <v>152703.6</v>
      </c>
      <c r="J7208" s="589">
        <f t="shared" si="338"/>
        <v>0</v>
      </c>
    </row>
    <row r="7209" spans="1:10">
      <c r="A7209" s="584">
        <v>2016</v>
      </c>
      <c r="B7209" s="585" t="s">
        <v>1127</v>
      </c>
      <c r="C7209" s="585" t="s">
        <v>31</v>
      </c>
      <c r="D7209" s="586">
        <v>31250</v>
      </c>
      <c r="E7209" s="587">
        <v>18.100000000000001</v>
      </c>
      <c r="F7209" s="587">
        <f t="shared" si="336"/>
        <v>565625</v>
      </c>
      <c r="G7209" s="588">
        <v>0.23</v>
      </c>
      <c r="H7209" s="586">
        <v>4.7</v>
      </c>
      <c r="I7209" s="587">
        <f t="shared" si="337"/>
        <v>146875</v>
      </c>
      <c r="J7209" s="589">
        <f t="shared" si="338"/>
        <v>0</v>
      </c>
    </row>
    <row r="7210" spans="1:10">
      <c r="A7210" s="584">
        <v>2016</v>
      </c>
      <c r="B7210" s="585" t="s">
        <v>1127</v>
      </c>
      <c r="C7210" s="585" t="s">
        <v>31</v>
      </c>
      <c r="D7210" s="586">
        <v>31542</v>
      </c>
      <c r="E7210" s="587">
        <v>17.899999999999999</v>
      </c>
      <c r="F7210" s="587">
        <f t="shared" si="336"/>
        <v>564601.79999999993</v>
      </c>
      <c r="G7210" s="588">
        <v>0.28999999999999998</v>
      </c>
      <c r="H7210" s="586">
        <v>5</v>
      </c>
      <c r="I7210" s="587">
        <f t="shared" si="337"/>
        <v>157710</v>
      </c>
      <c r="J7210" s="589">
        <f t="shared" si="338"/>
        <v>0</v>
      </c>
    </row>
    <row r="7211" spans="1:10">
      <c r="A7211" s="584">
        <v>2016</v>
      </c>
      <c r="B7211" s="585" t="s">
        <v>1127</v>
      </c>
      <c r="C7211" s="585" t="s">
        <v>31</v>
      </c>
      <c r="D7211" s="586">
        <v>41365</v>
      </c>
      <c r="E7211" s="587">
        <v>17.635000000000002</v>
      </c>
      <c r="F7211" s="587">
        <f t="shared" si="336"/>
        <v>729471.77500000002</v>
      </c>
      <c r="G7211" s="588">
        <v>0.2</v>
      </c>
      <c r="H7211" s="586">
        <v>4.3</v>
      </c>
      <c r="I7211" s="587">
        <f t="shared" si="337"/>
        <v>177869.5</v>
      </c>
      <c r="J7211" s="589">
        <f t="shared" si="338"/>
        <v>0</v>
      </c>
    </row>
    <row r="7212" spans="1:10">
      <c r="A7212" s="584">
        <v>2016</v>
      </c>
      <c r="B7212" s="585" t="s">
        <v>1127</v>
      </c>
      <c r="C7212" s="585" t="s">
        <v>31</v>
      </c>
      <c r="D7212" s="586">
        <v>62225</v>
      </c>
      <c r="E7212" s="587">
        <v>17.684999999999999</v>
      </c>
      <c r="F7212" s="587">
        <f t="shared" si="336"/>
        <v>1100449.125</v>
      </c>
      <c r="G7212" s="588">
        <v>0.25</v>
      </c>
      <c r="H7212" s="586">
        <v>5.8</v>
      </c>
      <c r="I7212" s="587">
        <f t="shared" si="337"/>
        <v>360905</v>
      </c>
      <c r="J7212" s="589">
        <f t="shared" si="338"/>
        <v>0</v>
      </c>
    </row>
    <row r="7213" spans="1:10">
      <c r="A7213" s="584">
        <v>2016</v>
      </c>
      <c r="B7213" s="585" t="s">
        <v>1131</v>
      </c>
      <c r="C7213" s="585" t="s">
        <v>31</v>
      </c>
      <c r="D7213" s="586">
        <v>41522</v>
      </c>
      <c r="E7213" s="587">
        <v>25.952000000000002</v>
      </c>
      <c r="F7213" s="587">
        <f t="shared" si="336"/>
        <v>1077578.9440000001</v>
      </c>
      <c r="G7213" s="588">
        <v>2.65</v>
      </c>
      <c r="H7213" s="586">
        <v>7.9</v>
      </c>
      <c r="I7213" s="587">
        <f t="shared" si="337"/>
        <v>328023.8</v>
      </c>
      <c r="J7213" s="589">
        <f t="shared" si="338"/>
        <v>0</v>
      </c>
    </row>
    <row r="7214" spans="1:10">
      <c r="A7214" s="584">
        <v>2016</v>
      </c>
      <c r="B7214" s="585" t="s">
        <v>1127</v>
      </c>
      <c r="C7214" s="585" t="s">
        <v>31</v>
      </c>
      <c r="D7214" s="586">
        <v>88951</v>
      </c>
      <c r="E7214" s="587">
        <v>17.661000000000001</v>
      </c>
      <c r="F7214" s="587">
        <f t="shared" si="336"/>
        <v>1570963.611</v>
      </c>
      <c r="G7214" s="588">
        <v>0.24</v>
      </c>
      <c r="H7214" s="586">
        <v>5.9</v>
      </c>
      <c r="I7214" s="587">
        <f t="shared" si="337"/>
        <v>524810.9</v>
      </c>
      <c r="J7214" s="589">
        <f t="shared" si="338"/>
        <v>0</v>
      </c>
    </row>
    <row r="7215" spans="1:10">
      <c r="A7215" s="584">
        <v>2016</v>
      </c>
      <c r="B7215" s="585" t="s">
        <v>1127</v>
      </c>
      <c r="C7215" s="585" t="s">
        <v>31</v>
      </c>
      <c r="D7215" s="586">
        <v>120165</v>
      </c>
      <c r="E7215" s="587">
        <v>17.864999999999998</v>
      </c>
      <c r="F7215" s="587">
        <f t="shared" si="336"/>
        <v>2146747.7249999996</v>
      </c>
      <c r="G7215" s="588">
        <v>0.3</v>
      </c>
      <c r="H7215" s="586">
        <v>5.2</v>
      </c>
      <c r="I7215" s="587">
        <f t="shared" si="337"/>
        <v>624858</v>
      </c>
      <c r="J7215" s="589">
        <f t="shared" si="338"/>
        <v>0</v>
      </c>
    </row>
    <row r="7216" spans="1:10">
      <c r="A7216" s="584">
        <v>2016</v>
      </c>
      <c r="B7216" s="585" t="s">
        <v>1127</v>
      </c>
      <c r="C7216" s="585" t="s">
        <v>31</v>
      </c>
      <c r="D7216" s="586">
        <v>15700</v>
      </c>
      <c r="E7216" s="587">
        <v>17.7</v>
      </c>
      <c r="F7216" s="587">
        <f t="shared" si="336"/>
        <v>277890</v>
      </c>
      <c r="G7216" s="588">
        <v>0.19</v>
      </c>
      <c r="H7216" s="586">
        <v>4.5</v>
      </c>
      <c r="I7216" s="587">
        <f t="shared" si="337"/>
        <v>70650</v>
      </c>
      <c r="J7216" s="589">
        <f t="shared" si="338"/>
        <v>0</v>
      </c>
    </row>
    <row r="7217" spans="1:10">
      <c r="A7217" s="584">
        <v>2016</v>
      </c>
      <c r="B7217" s="585" t="s">
        <v>1127</v>
      </c>
      <c r="C7217" s="585" t="s">
        <v>31</v>
      </c>
      <c r="D7217" s="586">
        <v>15672</v>
      </c>
      <c r="E7217" s="587">
        <v>17.8</v>
      </c>
      <c r="F7217" s="587">
        <f t="shared" si="336"/>
        <v>278961.60000000003</v>
      </c>
      <c r="G7217" s="588">
        <v>0.25</v>
      </c>
      <c r="H7217" s="586">
        <v>5.3</v>
      </c>
      <c r="I7217" s="587">
        <f t="shared" si="337"/>
        <v>83061.599999999991</v>
      </c>
      <c r="J7217" s="589">
        <f t="shared" si="338"/>
        <v>0</v>
      </c>
    </row>
    <row r="7218" spans="1:10">
      <c r="A7218" s="584">
        <v>2016</v>
      </c>
      <c r="B7218" s="585" t="s">
        <v>1127</v>
      </c>
      <c r="C7218" s="585" t="s">
        <v>31</v>
      </c>
      <c r="D7218" s="586">
        <v>15659</v>
      </c>
      <c r="E7218" s="587">
        <v>17.7</v>
      </c>
      <c r="F7218" s="587">
        <f t="shared" si="336"/>
        <v>277164.3</v>
      </c>
      <c r="G7218" s="588">
        <v>0.35</v>
      </c>
      <c r="H7218" s="586">
        <v>5.5</v>
      </c>
      <c r="I7218" s="587">
        <f t="shared" si="337"/>
        <v>86124.5</v>
      </c>
      <c r="J7218" s="589">
        <f t="shared" si="338"/>
        <v>0</v>
      </c>
    </row>
    <row r="7219" spans="1:10">
      <c r="A7219" s="584">
        <v>2016</v>
      </c>
      <c r="B7219" s="585" t="s">
        <v>1127</v>
      </c>
      <c r="C7219" s="585" t="s">
        <v>31</v>
      </c>
      <c r="D7219" s="586">
        <v>15619</v>
      </c>
      <c r="E7219" s="587">
        <v>17.7</v>
      </c>
      <c r="F7219" s="587">
        <f t="shared" si="336"/>
        <v>276456.3</v>
      </c>
      <c r="G7219" s="588">
        <v>0.24</v>
      </c>
      <c r="H7219" s="586">
        <v>5.4</v>
      </c>
      <c r="I7219" s="587">
        <f t="shared" si="337"/>
        <v>84342.6</v>
      </c>
      <c r="J7219" s="589">
        <f t="shared" si="338"/>
        <v>0</v>
      </c>
    </row>
    <row r="7220" spans="1:10">
      <c r="A7220" s="584">
        <v>2016</v>
      </c>
      <c r="B7220" s="585" t="s">
        <v>1127</v>
      </c>
      <c r="C7220" s="585" t="s">
        <v>31</v>
      </c>
      <c r="D7220" s="586">
        <v>31176</v>
      </c>
      <c r="E7220" s="587">
        <v>17.600000000000001</v>
      </c>
      <c r="F7220" s="587">
        <f t="shared" si="336"/>
        <v>548697.60000000009</v>
      </c>
      <c r="G7220" s="588">
        <v>0.18</v>
      </c>
      <c r="H7220" s="586">
        <v>4.5</v>
      </c>
      <c r="I7220" s="587">
        <f t="shared" si="337"/>
        <v>140292</v>
      </c>
      <c r="J7220" s="589">
        <f t="shared" si="338"/>
        <v>0</v>
      </c>
    </row>
    <row r="7221" spans="1:10">
      <c r="A7221" s="584">
        <v>2016</v>
      </c>
      <c r="B7221" s="585" t="s">
        <v>1127</v>
      </c>
      <c r="C7221" s="585" t="s">
        <v>31</v>
      </c>
      <c r="D7221" s="586">
        <v>31178</v>
      </c>
      <c r="E7221" s="587">
        <v>18</v>
      </c>
      <c r="F7221" s="587">
        <f t="shared" si="336"/>
        <v>561204</v>
      </c>
      <c r="G7221" s="588">
        <v>0.3</v>
      </c>
      <c r="H7221" s="586">
        <v>4.9000000000000004</v>
      </c>
      <c r="I7221" s="587">
        <f t="shared" si="337"/>
        <v>152772.20000000001</v>
      </c>
      <c r="J7221" s="589">
        <f t="shared" si="338"/>
        <v>0</v>
      </c>
    </row>
    <row r="7222" spans="1:10">
      <c r="A7222" s="584">
        <v>2016</v>
      </c>
      <c r="B7222" s="585" t="s">
        <v>1131</v>
      </c>
      <c r="C7222" s="585" t="s">
        <v>31</v>
      </c>
      <c r="D7222" s="586">
        <v>15441</v>
      </c>
      <c r="E7222" s="587">
        <v>26.059000000000001</v>
      </c>
      <c r="F7222" s="587">
        <f t="shared" si="336"/>
        <v>402377.01900000003</v>
      </c>
      <c r="G7222" s="588">
        <v>2.65</v>
      </c>
      <c r="H7222" s="586">
        <v>7.6</v>
      </c>
      <c r="I7222" s="587">
        <f t="shared" si="337"/>
        <v>117351.59999999999</v>
      </c>
      <c r="J7222" s="589">
        <f t="shared" si="338"/>
        <v>0</v>
      </c>
    </row>
    <row r="7223" spans="1:10">
      <c r="A7223" s="584">
        <v>2016</v>
      </c>
      <c r="B7223" s="585" t="s">
        <v>1127</v>
      </c>
      <c r="C7223" s="585" t="s">
        <v>31</v>
      </c>
      <c r="D7223" s="586">
        <v>112081</v>
      </c>
      <c r="E7223" s="587">
        <v>17.71</v>
      </c>
      <c r="F7223" s="587">
        <f t="shared" si="336"/>
        <v>1984954.51</v>
      </c>
      <c r="G7223" s="588">
        <v>0.24</v>
      </c>
      <c r="H7223" s="586">
        <v>5.4</v>
      </c>
      <c r="I7223" s="587">
        <f t="shared" si="337"/>
        <v>605237.4</v>
      </c>
      <c r="J7223" s="589">
        <f t="shared" si="338"/>
        <v>0</v>
      </c>
    </row>
    <row r="7224" spans="1:10">
      <c r="A7224" s="584">
        <v>2016</v>
      </c>
      <c r="B7224" s="585" t="s">
        <v>1127</v>
      </c>
      <c r="C7224" s="585" t="s">
        <v>31</v>
      </c>
      <c r="D7224" s="586">
        <v>91703</v>
      </c>
      <c r="E7224" s="587">
        <v>18.68</v>
      </c>
      <c r="F7224" s="587">
        <f t="shared" si="336"/>
        <v>1713012.04</v>
      </c>
      <c r="G7224" s="588">
        <v>0.33</v>
      </c>
      <c r="H7224" s="586">
        <v>4.3</v>
      </c>
      <c r="I7224" s="587">
        <f t="shared" si="337"/>
        <v>394322.89999999997</v>
      </c>
      <c r="J7224" s="589">
        <f t="shared" si="338"/>
        <v>0</v>
      </c>
    </row>
    <row r="7225" spans="1:10">
      <c r="A7225" s="584">
        <v>2016</v>
      </c>
      <c r="B7225" s="585" t="s">
        <v>1127</v>
      </c>
      <c r="C7225" s="585" t="s">
        <v>31</v>
      </c>
      <c r="D7225" s="586">
        <v>23761</v>
      </c>
      <c r="E7225" s="587">
        <v>17.917999999999999</v>
      </c>
      <c r="F7225" s="587">
        <f t="shared" si="336"/>
        <v>425749.598</v>
      </c>
      <c r="G7225" s="588">
        <v>0.26</v>
      </c>
      <c r="H7225" s="586">
        <v>5</v>
      </c>
      <c r="I7225" s="587">
        <f t="shared" si="337"/>
        <v>118805</v>
      </c>
      <c r="J7225" s="589">
        <f t="shared" si="338"/>
        <v>0</v>
      </c>
    </row>
    <row r="7226" spans="1:10">
      <c r="A7226" s="584">
        <v>2016</v>
      </c>
      <c r="B7226" s="585" t="s">
        <v>1127</v>
      </c>
      <c r="C7226" s="585" t="s">
        <v>31</v>
      </c>
      <c r="D7226" s="586">
        <v>60224</v>
      </c>
      <c r="E7226" s="587">
        <v>17.739999999999998</v>
      </c>
      <c r="F7226" s="587">
        <f t="shared" si="336"/>
        <v>1068373.76</v>
      </c>
      <c r="G7226" s="588">
        <v>0.24</v>
      </c>
      <c r="H7226" s="586">
        <v>5.4</v>
      </c>
      <c r="I7226" s="587">
        <f t="shared" si="337"/>
        <v>325209.60000000003</v>
      </c>
      <c r="J7226" s="589">
        <f t="shared" si="338"/>
        <v>0</v>
      </c>
    </row>
    <row r="7227" spans="1:10">
      <c r="A7227" s="584">
        <v>2016</v>
      </c>
      <c r="B7227" s="585" t="s">
        <v>1127</v>
      </c>
      <c r="C7227" s="585" t="s">
        <v>31</v>
      </c>
      <c r="D7227" s="586">
        <v>179372</v>
      </c>
      <c r="E7227" s="587">
        <v>17.850000000000001</v>
      </c>
      <c r="F7227" s="587">
        <f t="shared" si="336"/>
        <v>3201790.2</v>
      </c>
      <c r="G7227" s="588">
        <v>0.27</v>
      </c>
      <c r="H7227" s="586">
        <v>4.9000000000000004</v>
      </c>
      <c r="I7227" s="587">
        <f t="shared" si="337"/>
        <v>878922.8</v>
      </c>
      <c r="J7227" s="589">
        <f t="shared" si="338"/>
        <v>0</v>
      </c>
    </row>
    <row r="7228" spans="1:10">
      <c r="A7228" s="584">
        <v>2016</v>
      </c>
      <c r="B7228" s="585" t="s">
        <v>1127</v>
      </c>
      <c r="C7228" s="585" t="s">
        <v>31</v>
      </c>
      <c r="D7228" s="586">
        <v>59409</v>
      </c>
      <c r="E7228" s="587">
        <v>18.62</v>
      </c>
      <c r="F7228" s="587">
        <f t="shared" si="336"/>
        <v>1106195.58</v>
      </c>
      <c r="G7228" s="588">
        <v>0.32</v>
      </c>
      <c r="H7228" s="586">
        <v>4.3</v>
      </c>
      <c r="I7228" s="587">
        <f t="shared" si="337"/>
        <v>255458.69999999998</v>
      </c>
      <c r="J7228" s="589">
        <f t="shared" si="338"/>
        <v>0</v>
      </c>
    </row>
    <row r="7229" spans="1:10">
      <c r="A7229" s="584">
        <v>2016</v>
      </c>
      <c r="B7229" s="585" t="s">
        <v>1127</v>
      </c>
      <c r="C7229" s="585" t="s">
        <v>31</v>
      </c>
      <c r="D7229" s="586">
        <v>15194</v>
      </c>
      <c r="E7229" s="587">
        <v>17.39</v>
      </c>
      <c r="F7229" s="587">
        <f t="shared" si="336"/>
        <v>264223.66000000003</v>
      </c>
      <c r="G7229" s="588">
        <v>0.19</v>
      </c>
      <c r="H7229" s="586">
        <v>4.9000000000000004</v>
      </c>
      <c r="I7229" s="587">
        <f t="shared" si="337"/>
        <v>74450.600000000006</v>
      </c>
      <c r="J7229" s="589">
        <f t="shared" si="338"/>
        <v>0</v>
      </c>
    </row>
    <row r="7230" spans="1:10">
      <c r="A7230" s="584">
        <v>2016</v>
      </c>
      <c r="B7230" s="585" t="s">
        <v>1127</v>
      </c>
      <c r="C7230" s="585" t="s">
        <v>31</v>
      </c>
      <c r="D7230" s="586">
        <v>59285</v>
      </c>
      <c r="E7230" s="587">
        <v>18.84</v>
      </c>
      <c r="F7230" s="587">
        <f t="shared" si="336"/>
        <v>1116929.3999999999</v>
      </c>
      <c r="G7230" s="588">
        <v>0.37</v>
      </c>
      <c r="H7230" s="586">
        <v>4.5999999999999996</v>
      </c>
      <c r="I7230" s="587">
        <f t="shared" si="337"/>
        <v>272711</v>
      </c>
      <c r="J7230" s="589">
        <f t="shared" si="338"/>
        <v>0</v>
      </c>
    </row>
    <row r="7231" spans="1:10">
      <c r="A7231" s="584">
        <v>2016</v>
      </c>
      <c r="B7231" s="585" t="s">
        <v>1127</v>
      </c>
      <c r="C7231" s="585" t="s">
        <v>31</v>
      </c>
      <c r="D7231" s="586">
        <v>39267</v>
      </c>
      <c r="E7231" s="587">
        <v>18.03</v>
      </c>
      <c r="F7231" s="587">
        <f t="shared" si="336"/>
        <v>707984.01</v>
      </c>
      <c r="G7231" s="588">
        <v>0.25</v>
      </c>
      <c r="H7231" s="586">
        <v>4.9000000000000004</v>
      </c>
      <c r="I7231" s="587">
        <f t="shared" si="337"/>
        <v>192408.30000000002</v>
      </c>
      <c r="J7231" s="589">
        <f t="shared" si="338"/>
        <v>0</v>
      </c>
    </row>
    <row r="7232" spans="1:10">
      <c r="A7232" s="584">
        <v>2016</v>
      </c>
      <c r="B7232" s="585" t="s">
        <v>1127</v>
      </c>
      <c r="C7232" s="585" t="s">
        <v>31</v>
      </c>
      <c r="D7232" s="586">
        <v>64581</v>
      </c>
      <c r="E7232" s="587">
        <v>17.47</v>
      </c>
      <c r="F7232" s="587">
        <f t="shared" si="336"/>
        <v>1128230.0699999998</v>
      </c>
      <c r="G7232" s="588">
        <v>0.2</v>
      </c>
      <c r="H7232" s="586">
        <v>4.5</v>
      </c>
      <c r="I7232" s="587">
        <f t="shared" si="337"/>
        <v>290614.5</v>
      </c>
      <c r="J7232" s="589">
        <f t="shared" si="338"/>
        <v>0</v>
      </c>
    </row>
    <row r="7233" spans="1:10">
      <c r="A7233" s="584">
        <v>2016</v>
      </c>
      <c r="B7233" s="585" t="s">
        <v>1127</v>
      </c>
      <c r="C7233" s="585" t="s">
        <v>31</v>
      </c>
      <c r="D7233" s="586">
        <v>26035</v>
      </c>
      <c r="E7233" s="587">
        <v>18</v>
      </c>
      <c r="F7233" s="587">
        <f t="shared" si="336"/>
        <v>468630</v>
      </c>
      <c r="G7233" s="588">
        <v>0.27</v>
      </c>
      <c r="H7233" s="586">
        <v>5</v>
      </c>
      <c r="I7233" s="587">
        <f t="shared" si="337"/>
        <v>130175</v>
      </c>
      <c r="J7233" s="589">
        <f t="shared" si="338"/>
        <v>0</v>
      </c>
    </row>
    <row r="7234" spans="1:10">
      <c r="A7234" s="584">
        <v>2016</v>
      </c>
      <c r="B7234" s="585" t="s">
        <v>1127</v>
      </c>
      <c r="C7234" s="585" t="s">
        <v>31</v>
      </c>
      <c r="D7234" s="586">
        <v>12665</v>
      </c>
      <c r="E7234" s="587">
        <v>17.670000000000002</v>
      </c>
      <c r="F7234" s="587">
        <f t="shared" si="336"/>
        <v>223790.55000000002</v>
      </c>
      <c r="G7234" s="588">
        <v>0.33</v>
      </c>
      <c r="H7234" s="586">
        <v>4.9000000000000004</v>
      </c>
      <c r="I7234" s="587">
        <f t="shared" si="337"/>
        <v>62058.500000000007</v>
      </c>
      <c r="J7234" s="589">
        <f t="shared" si="338"/>
        <v>0</v>
      </c>
    </row>
    <row r="7235" spans="1:10">
      <c r="A7235" s="584">
        <v>2016</v>
      </c>
      <c r="B7235" s="585" t="s">
        <v>1127</v>
      </c>
      <c r="C7235" s="585" t="s">
        <v>31</v>
      </c>
      <c r="D7235" s="586">
        <v>117</v>
      </c>
      <c r="E7235" s="587">
        <v>18.04</v>
      </c>
      <c r="F7235" s="587">
        <f t="shared" ref="F7235:F7298" si="339">E7235*D7235</f>
        <v>2110.6799999999998</v>
      </c>
      <c r="G7235" s="588">
        <v>0.27</v>
      </c>
      <c r="H7235" s="586">
        <v>4.9000000000000004</v>
      </c>
      <c r="I7235" s="587">
        <f t="shared" ref="I7235:I7298" si="340">H7235*D7235</f>
        <v>573.30000000000007</v>
      </c>
      <c r="J7235" s="589">
        <f t="shared" ref="J7235:J7298" si="341">IF(B7235="LIG",1,0)</f>
        <v>0</v>
      </c>
    </row>
    <row r="7236" spans="1:10">
      <c r="A7236" s="584">
        <v>2016</v>
      </c>
      <c r="B7236" s="585" t="s">
        <v>1127</v>
      </c>
      <c r="C7236" s="585" t="s">
        <v>31</v>
      </c>
      <c r="D7236" s="586">
        <v>30437</v>
      </c>
      <c r="E7236" s="587">
        <v>17.57</v>
      </c>
      <c r="F7236" s="587">
        <f t="shared" si="339"/>
        <v>534778.09</v>
      </c>
      <c r="G7236" s="588">
        <v>0.2</v>
      </c>
      <c r="H7236" s="586">
        <v>4.5999999999999996</v>
      </c>
      <c r="I7236" s="587">
        <f t="shared" si="340"/>
        <v>140010.19999999998</v>
      </c>
      <c r="J7236" s="589">
        <f t="shared" si="341"/>
        <v>0</v>
      </c>
    </row>
    <row r="7237" spans="1:10">
      <c r="A7237" s="584">
        <v>2016</v>
      </c>
      <c r="B7237" s="585" t="s">
        <v>1127</v>
      </c>
      <c r="C7237" s="585" t="s">
        <v>31</v>
      </c>
      <c r="D7237" s="586">
        <v>15257</v>
      </c>
      <c r="E7237" s="587">
        <v>17.89</v>
      </c>
      <c r="F7237" s="587">
        <f t="shared" si="339"/>
        <v>272947.73</v>
      </c>
      <c r="G7237" s="588">
        <v>0.23</v>
      </c>
      <c r="H7237" s="586">
        <v>5</v>
      </c>
      <c r="I7237" s="587">
        <f t="shared" si="340"/>
        <v>76285</v>
      </c>
      <c r="J7237" s="589">
        <f t="shared" si="341"/>
        <v>0</v>
      </c>
    </row>
    <row r="7238" spans="1:10">
      <c r="A7238" s="584">
        <v>2016</v>
      </c>
      <c r="B7238" s="585" t="s">
        <v>1131</v>
      </c>
      <c r="C7238" s="585" t="s">
        <v>31</v>
      </c>
      <c r="D7238" s="586">
        <v>14745</v>
      </c>
      <c r="E7238" s="587">
        <v>22.43</v>
      </c>
      <c r="F7238" s="587">
        <f t="shared" si="339"/>
        <v>330730.34999999998</v>
      </c>
      <c r="G7238" s="588">
        <v>2.67</v>
      </c>
      <c r="H7238" s="586">
        <v>10.1</v>
      </c>
      <c r="I7238" s="587">
        <f t="shared" si="340"/>
        <v>148924.5</v>
      </c>
      <c r="J7238" s="589">
        <f t="shared" si="341"/>
        <v>0</v>
      </c>
    </row>
    <row r="7239" spans="1:10">
      <c r="A7239" s="584">
        <v>2016</v>
      </c>
      <c r="B7239" s="585" t="s">
        <v>1127</v>
      </c>
      <c r="C7239" s="585" t="s">
        <v>31</v>
      </c>
      <c r="D7239" s="586">
        <v>65334</v>
      </c>
      <c r="E7239" s="587">
        <v>17.75</v>
      </c>
      <c r="F7239" s="587">
        <f t="shared" si="339"/>
        <v>1159678.5</v>
      </c>
      <c r="G7239" s="588">
        <v>0.31</v>
      </c>
      <c r="H7239" s="586">
        <v>5.4</v>
      </c>
      <c r="I7239" s="587">
        <f t="shared" si="340"/>
        <v>352803.60000000003</v>
      </c>
      <c r="J7239" s="589">
        <f t="shared" si="341"/>
        <v>0</v>
      </c>
    </row>
    <row r="7240" spans="1:10">
      <c r="A7240" s="584">
        <v>2016</v>
      </c>
      <c r="B7240" s="585" t="s">
        <v>1127</v>
      </c>
      <c r="C7240" s="585" t="s">
        <v>31</v>
      </c>
      <c r="D7240" s="586">
        <v>16306</v>
      </c>
      <c r="E7240" s="587">
        <v>17.89</v>
      </c>
      <c r="F7240" s="587">
        <f t="shared" si="339"/>
        <v>291714.34000000003</v>
      </c>
      <c r="G7240" s="588">
        <v>0.27</v>
      </c>
      <c r="H7240" s="586">
        <v>5.2</v>
      </c>
      <c r="I7240" s="587">
        <f t="shared" si="340"/>
        <v>84791.2</v>
      </c>
      <c r="J7240" s="589">
        <f t="shared" si="341"/>
        <v>0</v>
      </c>
    </row>
    <row r="7241" spans="1:10">
      <c r="A7241" s="584">
        <v>2016</v>
      </c>
      <c r="B7241" s="585" t="s">
        <v>1127</v>
      </c>
      <c r="C7241" s="585" t="s">
        <v>31</v>
      </c>
      <c r="D7241" s="586">
        <v>30201</v>
      </c>
      <c r="E7241" s="587">
        <v>17.68</v>
      </c>
      <c r="F7241" s="587">
        <f t="shared" si="339"/>
        <v>533953.67999999993</v>
      </c>
      <c r="G7241" s="588">
        <v>0.22</v>
      </c>
      <c r="H7241" s="586">
        <v>5.0999999999999996</v>
      </c>
      <c r="I7241" s="587">
        <f t="shared" si="340"/>
        <v>154025.09999999998</v>
      </c>
      <c r="J7241" s="589">
        <f t="shared" si="341"/>
        <v>0</v>
      </c>
    </row>
    <row r="7242" spans="1:10">
      <c r="A7242" s="584">
        <v>2016</v>
      </c>
      <c r="B7242" s="585" t="s">
        <v>1127</v>
      </c>
      <c r="C7242" s="585" t="s">
        <v>31</v>
      </c>
      <c r="D7242" s="586">
        <v>15221</v>
      </c>
      <c r="E7242" s="587">
        <v>17.36</v>
      </c>
      <c r="F7242" s="587">
        <f t="shared" si="339"/>
        <v>264236.56</v>
      </c>
      <c r="G7242" s="588">
        <v>0.21</v>
      </c>
      <c r="H7242" s="586">
        <v>4.3</v>
      </c>
      <c r="I7242" s="587">
        <f t="shared" si="340"/>
        <v>65450.299999999996</v>
      </c>
      <c r="J7242" s="589">
        <f t="shared" si="341"/>
        <v>0</v>
      </c>
    </row>
    <row r="7243" spans="1:10">
      <c r="A7243" s="584">
        <v>2016</v>
      </c>
      <c r="B7243" s="585" t="s">
        <v>1127</v>
      </c>
      <c r="C7243" s="585" t="s">
        <v>31</v>
      </c>
      <c r="D7243" s="586">
        <v>14971</v>
      </c>
      <c r="E7243" s="587">
        <v>16.600000000000001</v>
      </c>
      <c r="F7243" s="587">
        <f t="shared" si="339"/>
        <v>248518.60000000003</v>
      </c>
      <c r="G7243" s="588">
        <v>0.35</v>
      </c>
      <c r="H7243" s="586">
        <v>6</v>
      </c>
      <c r="I7243" s="587">
        <f t="shared" si="340"/>
        <v>89826</v>
      </c>
      <c r="J7243" s="589">
        <f t="shared" si="341"/>
        <v>0</v>
      </c>
    </row>
    <row r="7244" spans="1:10">
      <c r="A7244" s="584">
        <v>2016</v>
      </c>
      <c r="B7244" s="585" t="s">
        <v>1127</v>
      </c>
      <c r="C7244" s="585" t="s">
        <v>31</v>
      </c>
      <c r="D7244" s="586">
        <v>52099</v>
      </c>
      <c r="E7244" s="587">
        <v>17.690000000000001</v>
      </c>
      <c r="F7244" s="587">
        <f t="shared" si="339"/>
        <v>921631.31</v>
      </c>
      <c r="G7244" s="588">
        <v>0.25</v>
      </c>
      <c r="H7244" s="586">
        <v>5.6</v>
      </c>
      <c r="I7244" s="587">
        <f t="shared" si="340"/>
        <v>291754.39999999997</v>
      </c>
      <c r="J7244" s="589">
        <f t="shared" si="341"/>
        <v>0</v>
      </c>
    </row>
    <row r="7245" spans="1:10">
      <c r="A7245" s="584">
        <v>2016</v>
      </c>
      <c r="B7245" s="585" t="s">
        <v>1127</v>
      </c>
      <c r="C7245" s="585" t="s">
        <v>31</v>
      </c>
      <c r="D7245" s="586">
        <v>25821</v>
      </c>
      <c r="E7245" s="587">
        <v>17.670000000000002</v>
      </c>
      <c r="F7245" s="587">
        <f t="shared" si="339"/>
        <v>456257.07000000007</v>
      </c>
      <c r="G7245" s="588">
        <v>0.41</v>
      </c>
      <c r="H7245" s="586">
        <v>5.0999999999999996</v>
      </c>
      <c r="I7245" s="587">
        <f t="shared" si="340"/>
        <v>131687.09999999998</v>
      </c>
      <c r="J7245" s="589">
        <f t="shared" si="341"/>
        <v>0</v>
      </c>
    </row>
    <row r="7246" spans="1:10">
      <c r="A7246" s="584">
        <v>2016</v>
      </c>
      <c r="B7246" s="585" t="s">
        <v>1127</v>
      </c>
      <c r="C7246" s="585" t="s">
        <v>31</v>
      </c>
      <c r="D7246" s="586">
        <v>12975</v>
      </c>
      <c r="E7246" s="587">
        <v>17.57</v>
      </c>
      <c r="F7246" s="587">
        <f t="shared" si="339"/>
        <v>227970.75</v>
      </c>
      <c r="G7246" s="588">
        <v>0.26</v>
      </c>
      <c r="H7246" s="586">
        <v>6.3</v>
      </c>
      <c r="I7246" s="587">
        <f t="shared" si="340"/>
        <v>81742.5</v>
      </c>
      <c r="J7246" s="589">
        <f t="shared" si="341"/>
        <v>0</v>
      </c>
    </row>
    <row r="7247" spans="1:10">
      <c r="A7247" s="584">
        <v>2016</v>
      </c>
      <c r="B7247" s="585" t="s">
        <v>1127</v>
      </c>
      <c r="C7247" s="585" t="s">
        <v>31</v>
      </c>
      <c r="D7247" s="586">
        <v>444277</v>
      </c>
      <c r="E7247" s="587">
        <v>17.596</v>
      </c>
      <c r="F7247" s="587">
        <f t="shared" si="339"/>
        <v>7817498.0920000002</v>
      </c>
      <c r="G7247" s="588">
        <v>0.19</v>
      </c>
      <c r="H7247" s="586">
        <v>4.5</v>
      </c>
      <c r="I7247" s="587">
        <f t="shared" si="340"/>
        <v>1999246.5</v>
      </c>
      <c r="J7247" s="589">
        <f t="shared" si="341"/>
        <v>0</v>
      </c>
    </row>
    <row r="7248" spans="1:10">
      <c r="A7248" s="584">
        <v>2016</v>
      </c>
      <c r="B7248" s="585" t="s">
        <v>1127</v>
      </c>
      <c r="C7248" s="585" t="s">
        <v>31</v>
      </c>
      <c r="D7248" s="586">
        <v>206202</v>
      </c>
      <c r="E7248" s="587">
        <v>17.565999999999999</v>
      </c>
      <c r="F7248" s="587">
        <f t="shared" si="339"/>
        <v>3622144.3319999999</v>
      </c>
      <c r="G7248" s="588">
        <v>0.19</v>
      </c>
      <c r="H7248" s="586">
        <v>4.4000000000000004</v>
      </c>
      <c r="I7248" s="587">
        <f t="shared" si="340"/>
        <v>907288.8</v>
      </c>
      <c r="J7248" s="589">
        <f t="shared" si="341"/>
        <v>0</v>
      </c>
    </row>
    <row r="7249" spans="1:10">
      <c r="A7249" s="584">
        <v>2016</v>
      </c>
      <c r="B7249" s="585" t="s">
        <v>1127</v>
      </c>
      <c r="C7249" s="585" t="s">
        <v>31</v>
      </c>
      <c r="D7249" s="586">
        <v>47761</v>
      </c>
      <c r="E7249" s="587">
        <v>17.013000000000002</v>
      </c>
      <c r="F7249" s="587">
        <f t="shared" si="339"/>
        <v>812557.89300000004</v>
      </c>
      <c r="G7249" s="588">
        <v>0.23</v>
      </c>
      <c r="H7249" s="586">
        <v>4.7</v>
      </c>
      <c r="I7249" s="587">
        <f t="shared" si="340"/>
        <v>224476.7</v>
      </c>
      <c r="J7249" s="589">
        <f t="shared" si="341"/>
        <v>0</v>
      </c>
    </row>
    <row r="7250" spans="1:10">
      <c r="A7250" s="584">
        <v>2016</v>
      </c>
      <c r="B7250" s="585" t="s">
        <v>1127</v>
      </c>
      <c r="C7250" s="585" t="s">
        <v>31</v>
      </c>
      <c r="D7250" s="586">
        <v>15528</v>
      </c>
      <c r="E7250" s="587">
        <v>16.571999999999999</v>
      </c>
      <c r="F7250" s="587">
        <f t="shared" si="339"/>
        <v>257330.01599999997</v>
      </c>
      <c r="G7250" s="588">
        <v>0.4</v>
      </c>
      <c r="H7250" s="586">
        <v>6.2</v>
      </c>
      <c r="I7250" s="587">
        <f t="shared" si="340"/>
        <v>96273.600000000006</v>
      </c>
      <c r="J7250" s="589">
        <f t="shared" si="341"/>
        <v>0</v>
      </c>
    </row>
    <row r="7251" spans="1:10">
      <c r="A7251" s="584">
        <v>2016</v>
      </c>
      <c r="B7251" s="585" t="s">
        <v>1127</v>
      </c>
      <c r="C7251" s="585" t="s">
        <v>31</v>
      </c>
      <c r="D7251" s="586">
        <v>15893</v>
      </c>
      <c r="E7251" s="587">
        <v>17.565999999999999</v>
      </c>
      <c r="F7251" s="587">
        <f t="shared" si="339"/>
        <v>279176.43799999997</v>
      </c>
      <c r="G7251" s="588">
        <v>0.19</v>
      </c>
      <c r="H7251" s="586">
        <v>4.4000000000000004</v>
      </c>
      <c r="I7251" s="587">
        <f t="shared" si="340"/>
        <v>69929.200000000012</v>
      </c>
      <c r="J7251" s="589">
        <f t="shared" si="341"/>
        <v>0</v>
      </c>
    </row>
    <row r="7252" spans="1:10">
      <c r="A7252" s="584">
        <v>2016</v>
      </c>
      <c r="B7252" s="585" t="s">
        <v>1127</v>
      </c>
      <c r="C7252" s="585" t="s">
        <v>31</v>
      </c>
      <c r="D7252" s="586">
        <v>31572</v>
      </c>
      <c r="E7252" s="587">
        <v>17.047999999999998</v>
      </c>
      <c r="F7252" s="587">
        <f t="shared" si="339"/>
        <v>538239.45599999989</v>
      </c>
      <c r="G7252" s="588">
        <v>0.23</v>
      </c>
      <c r="H7252" s="586">
        <v>4.5999999999999996</v>
      </c>
      <c r="I7252" s="587">
        <f t="shared" si="340"/>
        <v>145231.19999999998</v>
      </c>
      <c r="J7252" s="589">
        <f t="shared" si="341"/>
        <v>0</v>
      </c>
    </row>
    <row r="7253" spans="1:10">
      <c r="A7253" s="584">
        <v>2016</v>
      </c>
      <c r="B7253" s="585" t="s">
        <v>1127</v>
      </c>
      <c r="C7253" s="585" t="s">
        <v>31</v>
      </c>
      <c r="D7253" s="586">
        <v>31678</v>
      </c>
      <c r="E7253" s="587">
        <v>17.341000000000001</v>
      </c>
      <c r="F7253" s="587">
        <f t="shared" si="339"/>
        <v>549328.19800000009</v>
      </c>
      <c r="G7253" s="588">
        <v>0.19</v>
      </c>
      <c r="H7253" s="586">
        <v>4.8</v>
      </c>
      <c r="I7253" s="587">
        <f t="shared" si="340"/>
        <v>152054.39999999999</v>
      </c>
      <c r="J7253" s="589">
        <f t="shared" si="341"/>
        <v>0</v>
      </c>
    </row>
    <row r="7254" spans="1:10">
      <c r="A7254" s="584">
        <v>2016</v>
      </c>
      <c r="B7254" s="585" t="s">
        <v>1131</v>
      </c>
      <c r="C7254" s="585" t="s">
        <v>31</v>
      </c>
      <c r="D7254" s="586">
        <v>19641</v>
      </c>
      <c r="E7254" s="587">
        <v>22.486000000000001</v>
      </c>
      <c r="F7254" s="587">
        <f t="shared" si="339"/>
        <v>441647.52600000001</v>
      </c>
      <c r="G7254" s="588">
        <v>3.1</v>
      </c>
      <c r="H7254" s="586">
        <v>8.8000000000000007</v>
      </c>
      <c r="I7254" s="587">
        <f t="shared" si="340"/>
        <v>172840.80000000002</v>
      </c>
      <c r="J7254" s="589">
        <f t="shared" si="341"/>
        <v>0</v>
      </c>
    </row>
    <row r="7255" spans="1:10">
      <c r="A7255" s="584">
        <v>2016</v>
      </c>
      <c r="B7255" s="585" t="s">
        <v>1127</v>
      </c>
      <c r="C7255" s="585" t="s">
        <v>31</v>
      </c>
      <c r="D7255" s="586">
        <v>15882</v>
      </c>
      <c r="E7255" s="587">
        <v>17.538</v>
      </c>
      <c r="F7255" s="587">
        <f t="shared" si="339"/>
        <v>278538.516</v>
      </c>
      <c r="G7255" s="588">
        <v>0.17</v>
      </c>
      <c r="H7255" s="586">
        <v>4.3</v>
      </c>
      <c r="I7255" s="587">
        <f t="shared" si="340"/>
        <v>68292.599999999991</v>
      </c>
      <c r="J7255" s="589">
        <f t="shared" si="341"/>
        <v>0</v>
      </c>
    </row>
    <row r="7256" spans="1:10">
      <c r="A7256" s="584">
        <v>2016</v>
      </c>
      <c r="B7256" s="585" t="s">
        <v>1127</v>
      </c>
      <c r="C7256" s="585" t="s">
        <v>31</v>
      </c>
      <c r="D7256" s="586">
        <v>63647</v>
      </c>
      <c r="E7256" s="587">
        <v>17.558</v>
      </c>
      <c r="F7256" s="587">
        <f t="shared" si="339"/>
        <v>1117514.0260000001</v>
      </c>
      <c r="G7256" s="588">
        <v>0.19</v>
      </c>
      <c r="H7256" s="586">
        <v>4.4000000000000004</v>
      </c>
      <c r="I7256" s="587">
        <f t="shared" si="340"/>
        <v>280046.80000000005</v>
      </c>
      <c r="J7256" s="589">
        <f t="shared" si="341"/>
        <v>0</v>
      </c>
    </row>
    <row r="7257" spans="1:10">
      <c r="A7257" s="584">
        <v>2016</v>
      </c>
      <c r="B7257" s="585" t="s">
        <v>1127</v>
      </c>
      <c r="C7257" s="585" t="s">
        <v>31</v>
      </c>
      <c r="D7257" s="586">
        <v>47458</v>
      </c>
      <c r="E7257" s="587">
        <v>17.655000000000001</v>
      </c>
      <c r="F7257" s="587">
        <f t="shared" si="339"/>
        <v>837870.99000000011</v>
      </c>
      <c r="G7257" s="588">
        <v>0.24</v>
      </c>
      <c r="H7257" s="586">
        <v>5.7</v>
      </c>
      <c r="I7257" s="587">
        <f t="shared" si="340"/>
        <v>270510.60000000003</v>
      </c>
      <c r="J7257" s="589">
        <f t="shared" si="341"/>
        <v>0</v>
      </c>
    </row>
    <row r="7258" spans="1:10">
      <c r="A7258" s="584">
        <v>2016</v>
      </c>
      <c r="B7258" s="585" t="s">
        <v>1127</v>
      </c>
      <c r="C7258" s="585" t="s">
        <v>31</v>
      </c>
      <c r="D7258" s="586">
        <v>411258</v>
      </c>
      <c r="E7258" s="587">
        <v>17.542999999999999</v>
      </c>
      <c r="F7258" s="587">
        <f t="shared" si="339"/>
        <v>7214699.0939999996</v>
      </c>
      <c r="G7258" s="588">
        <v>0.2</v>
      </c>
      <c r="H7258" s="586">
        <v>4.5</v>
      </c>
      <c r="I7258" s="587">
        <f t="shared" si="340"/>
        <v>1850661</v>
      </c>
      <c r="J7258" s="589">
        <f t="shared" si="341"/>
        <v>0</v>
      </c>
    </row>
    <row r="7259" spans="1:10">
      <c r="A7259" s="584">
        <v>2016</v>
      </c>
      <c r="B7259" s="585" t="s">
        <v>1127</v>
      </c>
      <c r="C7259" s="585" t="s">
        <v>31</v>
      </c>
      <c r="D7259" s="586">
        <v>236891</v>
      </c>
      <c r="E7259" s="587">
        <v>17.521000000000001</v>
      </c>
      <c r="F7259" s="587">
        <f t="shared" si="339"/>
        <v>4150567.2110000001</v>
      </c>
      <c r="G7259" s="588">
        <v>0.19</v>
      </c>
      <c r="H7259" s="586">
        <v>4.5</v>
      </c>
      <c r="I7259" s="587">
        <f t="shared" si="340"/>
        <v>1066009.5</v>
      </c>
      <c r="J7259" s="589">
        <f t="shared" si="341"/>
        <v>0</v>
      </c>
    </row>
    <row r="7260" spans="1:10">
      <c r="A7260" s="584">
        <v>2016</v>
      </c>
      <c r="B7260" s="585" t="s">
        <v>1127</v>
      </c>
      <c r="C7260" s="585" t="s">
        <v>31</v>
      </c>
      <c r="D7260" s="586">
        <v>43379</v>
      </c>
      <c r="E7260" s="587">
        <v>17.829999999999998</v>
      </c>
      <c r="F7260" s="587">
        <f t="shared" si="339"/>
        <v>773447.57</v>
      </c>
      <c r="G7260" s="588">
        <v>0.28999999999999998</v>
      </c>
      <c r="H7260" s="586">
        <v>5.2</v>
      </c>
      <c r="I7260" s="587">
        <f t="shared" si="340"/>
        <v>225570.80000000002</v>
      </c>
      <c r="J7260" s="589">
        <f t="shared" si="341"/>
        <v>0</v>
      </c>
    </row>
    <row r="7261" spans="1:10">
      <c r="A7261" s="584">
        <v>2016</v>
      </c>
      <c r="B7261" s="585" t="s">
        <v>1127</v>
      </c>
      <c r="C7261" s="585" t="s">
        <v>31</v>
      </c>
      <c r="D7261" s="586">
        <v>14594</v>
      </c>
      <c r="E7261" s="587">
        <v>17.321999999999999</v>
      </c>
      <c r="F7261" s="587">
        <f t="shared" si="339"/>
        <v>252797.26799999998</v>
      </c>
      <c r="G7261" s="588">
        <v>0.22</v>
      </c>
      <c r="H7261" s="586">
        <v>4</v>
      </c>
      <c r="I7261" s="587">
        <f t="shared" si="340"/>
        <v>58376</v>
      </c>
      <c r="J7261" s="589">
        <f t="shared" si="341"/>
        <v>0</v>
      </c>
    </row>
    <row r="7262" spans="1:10">
      <c r="A7262" s="584">
        <v>2016</v>
      </c>
      <c r="B7262" s="585" t="s">
        <v>1127</v>
      </c>
      <c r="C7262" s="585" t="s">
        <v>31</v>
      </c>
      <c r="D7262" s="586">
        <v>63135</v>
      </c>
      <c r="E7262" s="587">
        <v>16.809999999999999</v>
      </c>
      <c r="F7262" s="587">
        <f t="shared" si="339"/>
        <v>1061299.3499999999</v>
      </c>
      <c r="G7262" s="588">
        <v>0.36</v>
      </c>
      <c r="H7262" s="586">
        <v>5.7</v>
      </c>
      <c r="I7262" s="587">
        <f t="shared" si="340"/>
        <v>359869.5</v>
      </c>
      <c r="J7262" s="589">
        <f t="shared" si="341"/>
        <v>0</v>
      </c>
    </row>
    <row r="7263" spans="1:10">
      <c r="A7263" s="584">
        <v>2016</v>
      </c>
      <c r="B7263" s="585" t="s">
        <v>1131</v>
      </c>
      <c r="C7263" s="585" t="s">
        <v>31</v>
      </c>
      <c r="D7263" s="586">
        <v>20304</v>
      </c>
      <c r="E7263" s="587">
        <v>26.1</v>
      </c>
      <c r="F7263" s="587">
        <f t="shared" si="339"/>
        <v>529934.4</v>
      </c>
      <c r="G7263" s="588">
        <v>2.6</v>
      </c>
      <c r="H7263" s="586">
        <v>7.4</v>
      </c>
      <c r="I7263" s="587">
        <f t="shared" si="340"/>
        <v>150249.60000000001</v>
      </c>
      <c r="J7263" s="589">
        <f t="shared" si="341"/>
        <v>0</v>
      </c>
    </row>
    <row r="7264" spans="1:10">
      <c r="A7264" s="584">
        <v>2016</v>
      </c>
      <c r="B7264" s="585" t="s">
        <v>1131</v>
      </c>
      <c r="C7264" s="585" t="s">
        <v>31</v>
      </c>
      <c r="D7264" s="586">
        <v>9945</v>
      </c>
      <c r="E7264" s="587">
        <v>26</v>
      </c>
      <c r="F7264" s="587">
        <f t="shared" si="339"/>
        <v>258570</v>
      </c>
      <c r="G7264" s="588">
        <v>2.9</v>
      </c>
      <c r="H7264" s="586">
        <v>7.8</v>
      </c>
      <c r="I7264" s="587">
        <f t="shared" si="340"/>
        <v>77571</v>
      </c>
      <c r="J7264" s="589">
        <f t="shared" si="341"/>
        <v>0</v>
      </c>
    </row>
    <row r="7265" spans="1:10">
      <c r="A7265" s="584">
        <v>2016</v>
      </c>
      <c r="B7265" s="585" t="s">
        <v>1131</v>
      </c>
      <c r="C7265" s="585" t="s">
        <v>31</v>
      </c>
      <c r="D7265" s="586">
        <v>8501</v>
      </c>
      <c r="E7265" s="587">
        <v>26.1</v>
      </c>
      <c r="F7265" s="587">
        <f t="shared" si="339"/>
        <v>221876.1</v>
      </c>
      <c r="G7265" s="588">
        <v>2.2999999999999998</v>
      </c>
      <c r="H7265" s="586">
        <v>7</v>
      </c>
      <c r="I7265" s="587">
        <f t="shared" si="340"/>
        <v>59507</v>
      </c>
      <c r="J7265" s="589">
        <f t="shared" si="341"/>
        <v>0</v>
      </c>
    </row>
    <row r="7266" spans="1:10">
      <c r="A7266" s="584">
        <v>2016</v>
      </c>
      <c r="B7266" s="585" t="s">
        <v>1127</v>
      </c>
      <c r="C7266" s="585" t="s">
        <v>31</v>
      </c>
      <c r="D7266" s="586">
        <v>242814</v>
      </c>
      <c r="E7266" s="587">
        <v>17.734000000000002</v>
      </c>
      <c r="F7266" s="587">
        <f t="shared" si="339"/>
        <v>4306063.4760000007</v>
      </c>
      <c r="G7266" s="588">
        <v>0.8</v>
      </c>
      <c r="H7266" s="586">
        <v>21.7</v>
      </c>
      <c r="I7266" s="587">
        <f t="shared" si="340"/>
        <v>5269063.8</v>
      </c>
      <c r="J7266" s="589">
        <f t="shared" si="341"/>
        <v>0</v>
      </c>
    </row>
    <row r="7267" spans="1:10">
      <c r="A7267" s="584">
        <v>2016</v>
      </c>
      <c r="B7267" s="585" t="s">
        <v>1131</v>
      </c>
      <c r="C7267" s="585" t="s">
        <v>31</v>
      </c>
      <c r="D7267" s="586">
        <v>473228</v>
      </c>
      <c r="E7267" s="587">
        <v>19.352</v>
      </c>
      <c r="F7267" s="587">
        <f t="shared" si="339"/>
        <v>9157908.256000001</v>
      </c>
      <c r="G7267" s="588">
        <v>0.74</v>
      </c>
      <c r="H7267" s="586">
        <v>23.2</v>
      </c>
      <c r="I7267" s="587">
        <f t="shared" si="340"/>
        <v>10978889.6</v>
      </c>
      <c r="J7267" s="589">
        <f t="shared" si="341"/>
        <v>0</v>
      </c>
    </row>
    <row r="7268" spans="1:10">
      <c r="A7268" s="584">
        <v>2016</v>
      </c>
      <c r="B7268" s="585" t="s">
        <v>1131</v>
      </c>
      <c r="C7268" s="585" t="s">
        <v>31</v>
      </c>
      <c r="D7268" s="586">
        <v>10906</v>
      </c>
      <c r="E7268" s="587">
        <v>26.513999999999999</v>
      </c>
      <c r="F7268" s="587">
        <f t="shared" si="339"/>
        <v>289161.68400000001</v>
      </c>
      <c r="G7268" s="588">
        <v>3.49</v>
      </c>
      <c r="H7268" s="586">
        <v>7.7</v>
      </c>
      <c r="I7268" s="587">
        <f t="shared" si="340"/>
        <v>83976.2</v>
      </c>
      <c r="J7268" s="589">
        <f t="shared" si="341"/>
        <v>0</v>
      </c>
    </row>
    <row r="7269" spans="1:10">
      <c r="A7269" s="584">
        <v>2016</v>
      </c>
      <c r="B7269" s="585" t="s">
        <v>1131</v>
      </c>
      <c r="C7269" s="585" t="s">
        <v>31</v>
      </c>
      <c r="D7269" s="586">
        <v>10848</v>
      </c>
      <c r="E7269" s="587">
        <v>25.818000000000001</v>
      </c>
      <c r="F7269" s="587">
        <f t="shared" si="339"/>
        <v>280073.66399999999</v>
      </c>
      <c r="G7269" s="588">
        <v>2.95</v>
      </c>
      <c r="H7269" s="586">
        <v>8.1999999999999993</v>
      </c>
      <c r="I7269" s="587">
        <f t="shared" si="340"/>
        <v>88953.599999999991</v>
      </c>
      <c r="J7269" s="589">
        <f t="shared" si="341"/>
        <v>0</v>
      </c>
    </row>
    <row r="7270" spans="1:10">
      <c r="A7270" s="584">
        <v>2016</v>
      </c>
      <c r="B7270" s="585" t="s">
        <v>1131</v>
      </c>
      <c r="C7270" s="585" t="s">
        <v>31</v>
      </c>
      <c r="D7270" s="586">
        <v>1853</v>
      </c>
      <c r="E7270" s="587">
        <v>22.431999999999999</v>
      </c>
      <c r="F7270" s="587">
        <f t="shared" si="339"/>
        <v>41566.495999999999</v>
      </c>
      <c r="G7270" s="588">
        <v>0.81</v>
      </c>
      <c r="H7270" s="586">
        <v>19.2</v>
      </c>
      <c r="I7270" s="587">
        <f t="shared" si="340"/>
        <v>35577.599999999999</v>
      </c>
      <c r="J7270" s="589">
        <f t="shared" si="341"/>
        <v>0</v>
      </c>
    </row>
    <row r="7271" spans="1:10">
      <c r="A7271" s="584">
        <v>2016</v>
      </c>
      <c r="B7271" s="585" t="s">
        <v>1131</v>
      </c>
      <c r="C7271" s="585" t="s">
        <v>31</v>
      </c>
      <c r="D7271" s="586">
        <v>11627</v>
      </c>
      <c r="E7271" s="587">
        <v>24.254000000000001</v>
      </c>
      <c r="F7271" s="587">
        <f t="shared" si="339"/>
        <v>282001.25800000003</v>
      </c>
      <c r="G7271" s="588">
        <v>0.87</v>
      </c>
      <c r="H7271" s="586">
        <v>12.6</v>
      </c>
      <c r="I7271" s="587">
        <f t="shared" si="340"/>
        <v>146500.19999999998</v>
      </c>
      <c r="J7271" s="589">
        <f t="shared" si="341"/>
        <v>0</v>
      </c>
    </row>
    <row r="7272" spans="1:10">
      <c r="A7272" s="584">
        <v>2016</v>
      </c>
      <c r="B7272" s="585" t="s">
        <v>1131</v>
      </c>
      <c r="C7272" s="585" t="s">
        <v>31</v>
      </c>
      <c r="D7272" s="586">
        <v>11523</v>
      </c>
      <c r="E7272" s="587">
        <v>25.954000000000001</v>
      </c>
      <c r="F7272" s="587">
        <f t="shared" si="339"/>
        <v>299067.94199999998</v>
      </c>
      <c r="G7272" s="588">
        <v>2.9</v>
      </c>
      <c r="H7272" s="586">
        <v>7.6</v>
      </c>
      <c r="I7272" s="587">
        <f t="shared" si="340"/>
        <v>87574.8</v>
      </c>
      <c r="J7272" s="589">
        <f t="shared" si="341"/>
        <v>0</v>
      </c>
    </row>
    <row r="7273" spans="1:10">
      <c r="A7273" s="584">
        <v>2016</v>
      </c>
      <c r="B7273" s="585" t="s">
        <v>1131</v>
      </c>
      <c r="C7273" s="585" t="s">
        <v>31</v>
      </c>
      <c r="D7273" s="586">
        <v>82062</v>
      </c>
      <c r="E7273" s="587">
        <v>25.937999999999999</v>
      </c>
      <c r="F7273" s="587">
        <f t="shared" si="339"/>
        <v>2128524.156</v>
      </c>
      <c r="G7273" s="588">
        <v>2.82</v>
      </c>
      <c r="H7273" s="586">
        <v>7.7</v>
      </c>
      <c r="I7273" s="587">
        <f t="shared" si="340"/>
        <v>631877.4</v>
      </c>
      <c r="J7273" s="589">
        <f t="shared" si="341"/>
        <v>0</v>
      </c>
    </row>
    <row r="7274" spans="1:10">
      <c r="A7274" s="584">
        <v>2016</v>
      </c>
      <c r="B7274" s="585" t="s">
        <v>1131</v>
      </c>
      <c r="C7274" s="585" t="s">
        <v>31</v>
      </c>
      <c r="D7274" s="586">
        <v>51311</v>
      </c>
      <c r="E7274" s="587">
        <v>25.504000000000001</v>
      </c>
      <c r="F7274" s="587">
        <f t="shared" si="339"/>
        <v>1308635.7440000002</v>
      </c>
      <c r="G7274" s="588">
        <v>1.56</v>
      </c>
      <c r="H7274" s="586">
        <v>7.2</v>
      </c>
      <c r="I7274" s="587">
        <f t="shared" si="340"/>
        <v>369439.2</v>
      </c>
      <c r="J7274" s="589">
        <f t="shared" si="341"/>
        <v>0</v>
      </c>
    </row>
    <row r="7275" spans="1:10">
      <c r="A7275" s="584">
        <v>2016</v>
      </c>
      <c r="B7275" s="585" t="s">
        <v>1131</v>
      </c>
      <c r="C7275" s="585" t="s">
        <v>31</v>
      </c>
      <c r="D7275" s="586">
        <v>68277</v>
      </c>
      <c r="E7275" s="587">
        <v>24.085999999999999</v>
      </c>
      <c r="F7275" s="587">
        <f t="shared" si="339"/>
        <v>1644519.8219999999</v>
      </c>
      <c r="G7275" s="588">
        <v>0.83</v>
      </c>
      <c r="H7275" s="586">
        <v>13.8</v>
      </c>
      <c r="I7275" s="587">
        <f t="shared" si="340"/>
        <v>942222.60000000009</v>
      </c>
      <c r="J7275" s="589">
        <f t="shared" si="341"/>
        <v>0</v>
      </c>
    </row>
    <row r="7276" spans="1:10">
      <c r="A7276" s="584">
        <v>2016</v>
      </c>
      <c r="B7276" s="585" t="s">
        <v>1131</v>
      </c>
      <c r="C7276" s="585" t="s">
        <v>31</v>
      </c>
      <c r="D7276" s="586">
        <v>175759</v>
      </c>
      <c r="E7276" s="587">
        <v>25.876000000000001</v>
      </c>
      <c r="F7276" s="587">
        <f t="shared" si="339"/>
        <v>4547939.8840000005</v>
      </c>
      <c r="G7276" s="588">
        <v>2.86</v>
      </c>
      <c r="H7276" s="586">
        <v>7.7</v>
      </c>
      <c r="I7276" s="587">
        <f t="shared" si="340"/>
        <v>1353344.3</v>
      </c>
      <c r="J7276" s="589">
        <f t="shared" si="341"/>
        <v>0</v>
      </c>
    </row>
    <row r="7277" spans="1:10">
      <c r="A7277" s="584">
        <v>2016</v>
      </c>
      <c r="B7277" s="585" t="s">
        <v>1131</v>
      </c>
      <c r="C7277" s="585" t="s">
        <v>31</v>
      </c>
      <c r="D7277" s="586">
        <v>93766</v>
      </c>
      <c r="E7277" s="587">
        <v>25.885999999999999</v>
      </c>
      <c r="F7277" s="587">
        <f t="shared" si="339"/>
        <v>2427226.676</v>
      </c>
      <c r="G7277" s="588">
        <v>2.79</v>
      </c>
      <c r="H7277" s="586">
        <v>7.7</v>
      </c>
      <c r="I7277" s="587">
        <f t="shared" si="340"/>
        <v>721998.20000000007</v>
      </c>
      <c r="J7277" s="589">
        <f t="shared" si="341"/>
        <v>0</v>
      </c>
    </row>
    <row r="7278" spans="1:10">
      <c r="A7278" s="584">
        <v>2016</v>
      </c>
      <c r="B7278" s="585" t="s">
        <v>1131</v>
      </c>
      <c r="C7278" s="585" t="s">
        <v>31</v>
      </c>
      <c r="D7278" s="586">
        <v>10858</v>
      </c>
      <c r="E7278" s="587">
        <v>24.265999999999998</v>
      </c>
      <c r="F7278" s="587">
        <f t="shared" si="339"/>
        <v>263480.228</v>
      </c>
      <c r="G7278" s="588">
        <v>0.78</v>
      </c>
      <c r="H7278" s="586">
        <v>12.1</v>
      </c>
      <c r="I7278" s="587">
        <f t="shared" si="340"/>
        <v>131381.79999999999</v>
      </c>
      <c r="J7278" s="589">
        <f t="shared" si="341"/>
        <v>0</v>
      </c>
    </row>
    <row r="7279" spans="1:10">
      <c r="A7279" s="584">
        <v>2016</v>
      </c>
      <c r="B7279" s="585" t="s">
        <v>1131</v>
      </c>
      <c r="C7279" s="585" t="s">
        <v>31</v>
      </c>
      <c r="D7279" s="586">
        <v>9901</v>
      </c>
      <c r="E7279" s="587">
        <v>23.468</v>
      </c>
      <c r="F7279" s="587">
        <f t="shared" si="339"/>
        <v>232356.66800000001</v>
      </c>
      <c r="G7279" s="588">
        <v>0.67</v>
      </c>
      <c r="H7279" s="586">
        <v>11.9</v>
      </c>
      <c r="I7279" s="587">
        <f t="shared" si="340"/>
        <v>117821.90000000001</v>
      </c>
      <c r="J7279" s="589">
        <f t="shared" si="341"/>
        <v>0</v>
      </c>
    </row>
    <row r="7280" spans="1:10">
      <c r="A7280" s="584">
        <v>2016</v>
      </c>
      <c r="B7280" s="585" t="s">
        <v>1131</v>
      </c>
      <c r="C7280" s="585" t="s">
        <v>31</v>
      </c>
      <c r="D7280" s="586">
        <v>11674</v>
      </c>
      <c r="E7280" s="587">
        <v>23.202000000000002</v>
      </c>
      <c r="F7280" s="587">
        <f t="shared" si="339"/>
        <v>270860.14800000004</v>
      </c>
      <c r="G7280" s="588">
        <v>3.03</v>
      </c>
      <c r="H7280" s="586">
        <v>8.5</v>
      </c>
      <c r="I7280" s="587">
        <f t="shared" si="340"/>
        <v>99229</v>
      </c>
      <c r="J7280" s="589">
        <f t="shared" si="341"/>
        <v>0</v>
      </c>
    </row>
    <row r="7281" spans="1:10">
      <c r="A7281" s="584">
        <v>2016</v>
      </c>
      <c r="B7281" s="585" t="s">
        <v>1131</v>
      </c>
      <c r="C7281" s="585" t="s">
        <v>31</v>
      </c>
      <c r="D7281" s="586">
        <v>10355</v>
      </c>
      <c r="E7281" s="587">
        <v>24.617999999999999</v>
      </c>
      <c r="F7281" s="587">
        <f t="shared" si="339"/>
        <v>254919.38999999998</v>
      </c>
      <c r="G7281" s="588">
        <v>0.71</v>
      </c>
      <c r="H7281" s="586">
        <v>12.1</v>
      </c>
      <c r="I7281" s="587">
        <f t="shared" si="340"/>
        <v>125295.5</v>
      </c>
      <c r="J7281" s="589">
        <f t="shared" si="341"/>
        <v>0</v>
      </c>
    </row>
    <row r="7282" spans="1:10">
      <c r="A7282" s="584">
        <v>2016</v>
      </c>
      <c r="B7282" s="585" t="s">
        <v>1131</v>
      </c>
      <c r="C7282" s="585" t="s">
        <v>31</v>
      </c>
      <c r="D7282" s="586">
        <v>38471</v>
      </c>
      <c r="E7282" s="587">
        <v>24.164000000000001</v>
      </c>
      <c r="F7282" s="587">
        <f t="shared" si="339"/>
        <v>929613.24400000006</v>
      </c>
      <c r="G7282" s="588">
        <v>1.1200000000000001</v>
      </c>
      <c r="H7282" s="586">
        <v>11.6</v>
      </c>
      <c r="I7282" s="587">
        <f t="shared" si="340"/>
        <v>446263.6</v>
      </c>
      <c r="J7282" s="589">
        <f t="shared" si="341"/>
        <v>0</v>
      </c>
    </row>
    <row r="7283" spans="1:10">
      <c r="A7283" s="584">
        <v>2016</v>
      </c>
      <c r="B7283" s="585" t="s">
        <v>1131</v>
      </c>
      <c r="C7283" s="585" t="s">
        <v>31</v>
      </c>
      <c r="D7283" s="586">
        <v>25053</v>
      </c>
      <c r="E7283" s="587">
        <v>24.515999999999998</v>
      </c>
      <c r="F7283" s="587">
        <f t="shared" si="339"/>
        <v>614199.348</v>
      </c>
      <c r="G7283" s="588">
        <v>0.79</v>
      </c>
      <c r="H7283" s="586">
        <v>11.3</v>
      </c>
      <c r="I7283" s="587">
        <f t="shared" si="340"/>
        <v>283098.90000000002</v>
      </c>
      <c r="J7283" s="589">
        <f t="shared" si="341"/>
        <v>0</v>
      </c>
    </row>
    <row r="7284" spans="1:10">
      <c r="A7284" s="584">
        <v>2016</v>
      </c>
      <c r="B7284" s="585" t="s">
        <v>1131</v>
      </c>
      <c r="C7284" s="585" t="s">
        <v>31</v>
      </c>
      <c r="D7284" s="586">
        <v>12783</v>
      </c>
      <c r="E7284" s="587">
        <v>23.853999999999999</v>
      </c>
      <c r="F7284" s="587">
        <f t="shared" si="339"/>
        <v>304925.68199999997</v>
      </c>
      <c r="G7284" s="588">
        <v>0.69</v>
      </c>
      <c r="H7284" s="586">
        <v>12.8</v>
      </c>
      <c r="I7284" s="587">
        <f t="shared" si="340"/>
        <v>163622.40000000002</v>
      </c>
      <c r="J7284" s="589">
        <f t="shared" si="341"/>
        <v>0</v>
      </c>
    </row>
    <row r="7285" spans="1:10">
      <c r="A7285" s="584">
        <v>2016</v>
      </c>
      <c r="B7285" s="585" t="s">
        <v>1131</v>
      </c>
      <c r="C7285" s="585" t="s">
        <v>31</v>
      </c>
      <c r="D7285" s="586">
        <v>12964</v>
      </c>
      <c r="E7285" s="587">
        <v>23.844000000000001</v>
      </c>
      <c r="F7285" s="587">
        <f t="shared" si="339"/>
        <v>309113.61600000004</v>
      </c>
      <c r="G7285" s="588">
        <v>2.5</v>
      </c>
      <c r="H7285" s="586">
        <v>8.6999999999999993</v>
      </c>
      <c r="I7285" s="587">
        <f t="shared" si="340"/>
        <v>112786.79999999999</v>
      </c>
      <c r="J7285" s="589">
        <f t="shared" si="341"/>
        <v>0</v>
      </c>
    </row>
    <row r="7286" spans="1:10">
      <c r="A7286" s="584">
        <v>2016</v>
      </c>
      <c r="B7286" s="585" t="s">
        <v>1131</v>
      </c>
      <c r="C7286" s="585" t="s">
        <v>31</v>
      </c>
      <c r="D7286" s="586">
        <v>75369</v>
      </c>
      <c r="E7286" s="587">
        <v>23.178000000000001</v>
      </c>
      <c r="F7286" s="587">
        <f t="shared" si="339"/>
        <v>1746902.682</v>
      </c>
      <c r="G7286" s="588">
        <v>3.09</v>
      </c>
      <c r="H7286" s="586">
        <v>8.5</v>
      </c>
      <c r="I7286" s="587">
        <f t="shared" si="340"/>
        <v>640636.5</v>
      </c>
      <c r="J7286" s="589">
        <f t="shared" si="341"/>
        <v>0</v>
      </c>
    </row>
    <row r="7287" spans="1:10">
      <c r="A7287" s="584">
        <v>2016</v>
      </c>
      <c r="B7287" s="585" t="s">
        <v>1131</v>
      </c>
      <c r="C7287" s="585" t="s">
        <v>31</v>
      </c>
      <c r="D7287" s="586">
        <v>12881</v>
      </c>
      <c r="E7287" s="587">
        <v>24.492000000000001</v>
      </c>
      <c r="F7287" s="587">
        <f t="shared" si="339"/>
        <v>315481.45199999999</v>
      </c>
      <c r="G7287" s="588">
        <v>0.76</v>
      </c>
      <c r="H7287" s="586">
        <v>12.5</v>
      </c>
      <c r="I7287" s="587">
        <f t="shared" si="340"/>
        <v>161012.5</v>
      </c>
      <c r="J7287" s="589">
        <f t="shared" si="341"/>
        <v>0</v>
      </c>
    </row>
    <row r="7288" spans="1:10">
      <c r="A7288" s="584">
        <v>2016</v>
      </c>
      <c r="B7288" s="585" t="s">
        <v>1131</v>
      </c>
      <c r="C7288" s="585" t="s">
        <v>31</v>
      </c>
      <c r="D7288" s="586">
        <v>23164</v>
      </c>
      <c r="E7288" s="587">
        <v>25.948</v>
      </c>
      <c r="F7288" s="587">
        <f t="shared" si="339"/>
        <v>601059.47200000007</v>
      </c>
      <c r="G7288" s="588">
        <v>2.78</v>
      </c>
      <c r="H7288" s="586">
        <v>8.1</v>
      </c>
      <c r="I7288" s="587">
        <f t="shared" si="340"/>
        <v>187628.4</v>
      </c>
      <c r="J7288" s="589">
        <f t="shared" si="341"/>
        <v>0</v>
      </c>
    </row>
    <row r="7289" spans="1:10">
      <c r="A7289" s="584">
        <v>2016</v>
      </c>
      <c r="B7289" s="585" t="s">
        <v>1131</v>
      </c>
      <c r="C7289" s="585" t="s">
        <v>31</v>
      </c>
      <c r="D7289" s="586">
        <v>12137</v>
      </c>
      <c r="E7289" s="587">
        <v>26.001999999999999</v>
      </c>
      <c r="F7289" s="587">
        <f t="shared" si="339"/>
        <v>315586.27399999998</v>
      </c>
      <c r="G7289" s="588">
        <v>0.79</v>
      </c>
      <c r="H7289" s="586">
        <v>8</v>
      </c>
      <c r="I7289" s="587">
        <f t="shared" si="340"/>
        <v>97096</v>
      </c>
      <c r="J7289" s="589">
        <f t="shared" si="341"/>
        <v>0</v>
      </c>
    </row>
    <row r="7290" spans="1:10">
      <c r="A7290" s="584">
        <v>2016</v>
      </c>
      <c r="B7290" s="585" t="s">
        <v>1131</v>
      </c>
      <c r="C7290" s="585" t="s">
        <v>31</v>
      </c>
      <c r="D7290" s="586">
        <v>11581</v>
      </c>
      <c r="E7290" s="587">
        <v>26.148</v>
      </c>
      <c r="F7290" s="587">
        <f t="shared" si="339"/>
        <v>302819.98800000001</v>
      </c>
      <c r="G7290" s="588">
        <v>3.09</v>
      </c>
      <c r="H7290" s="586">
        <v>8.6999999999999993</v>
      </c>
      <c r="I7290" s="587">
        <f t="shared" si="340"/>
        <v>100754.7</v>
      </c>
      <c r="J7290" s="589">
        <f t="shared" si="341"/>
        <v>0</v>
      </c>
    </row>
    <row r="7291" spans="1:10">
      <c r="A7291" s="584">
        <v>2016</v>
      </c>
      <c r="B7291" s="585" t="s">
        <v>1131</v>
      </c>
      <c r="C7291" s="585" t="s">
        <v>31</v>
      </c>
      <c r="D7291" s="586">
        <v>22504</v>
      </c>
      <c r="E7291" s="587">
        <v>24.456</v>
      </c>
      <c r="F7291" s="587">
        <f t="shared" si="339"/>
        <v>550357.82400000002</v>
      </c>
      <c r="G7291" s="588">
        <v>0.77</v>
      </c>
      <c r="H7291" s="586">
        <v>11.7</v>
      </c>
      <c r="I7291" s="587">
        <f t="shared" si="340"/>
        <v>263296.8</v>
      </c>
      <c r="J7291" s="589">
        <f t="shared" si="341"/>
        <v>0</v>
      </c>
    </row>
    <row r="7292" spans="1:10">
      <c r="A7292" s="584">
        <v>2016</v>
      </c>
      <c r="B7292" s="585" t="s">
        <v>1131</v>
      </c>
      <c r="C7292" s="585" t="s">
        <v>31</v>
      </c>
      <c r="D7292" s="586">
        <v>11971</v>
      </c>
      <c r="E7292" s="587">
        <v>26.143999999999998</v>
      </c>
      <c r="F7292" s="587">
        <f t="shared" si="339"/>
        <v>312969.82399999996</v>
      </c>
      <c r="G7292" s="588">
        <v>2.99</v>
      </c>
      <c r="H7292" s="586">
        <v>8.1999999999999993</v>
      </c>
      <c r="I7292" s="587">
        <f t="shared" si="340"/>
        <v>98162.2</v>
      </c>
      <c r="J7292" s="589">
        <f t="shared" si="341"/>
        <v>0</v>
      </c>
    </row>
    <row r="7293" spans="1:10">
      <c r="A7293" s="584">
        <v>2016</v>
      </c>
      <c r="B7293" s="585" t="s">
        <v>1131</v>
      </c>
      <c r="C7293" s="585" t="s">
        <v>31</v>
      </c>
      <c r="D7293" s="586">
        <v>11591</v>
      </c>
      <c r="E7293" s="587">
        <v>24.35</v>
      </c>
      <c r="F7293" s="587">
        <f t="shared" si="339"/>
        <v>282240.85000000003</v>
      </c>
      <c r="G7293" s="588">
        <v>2.37</v>
      </c>
      <c r="H7293" s="586">
        <v>10</v>
      </c>
      <c r="I7293" s="587">
        <f t="shared" si="340"/>
        <v>115910</v>
      </c>
      <c r="J7293" s="589">
        <f t="shared" si="341"/>
        <v>0</v>
      </c>
    </row>
    <row r="7294" spans="1:10">
      <c r="A7294" s="584">
        <v>2016</v>
      </c>
      <c r="B7294" s="585" t="s">
        <v>1133</v>
      </c>
      <c r="C7294" s="585" t="s">
        <v>31</v>
      </c>
      <c r="D7294" s="586">
        <v>221805</v>
      </c>
      <c r="E7294" s="587">
        <v>13.384</v>
      </c>
      <c r="F7294" s="587">
        <f t="shared" si="339"/>
        <v>2968638.12</v>
      </c>
      <c r="G7294" s="588">
        <v>0.99</v>
      </c>
      <c r="H7294" s="586">
        <v>8.6999999999999993</v>
      </c>
      <c r="I7294" s="587">
        <f t="shared" si="340"/>
        <v>1929703.4999999998</v>
      </c>
      <c r="J7294" s="589">
        <f t="shared" si="341"/>
        <v>1</v>
      </c>
    </row>
    <row r="7295" spans="1:10">
      <c r="A7295" s="584">
        <v>2016</v>
      </c>
      <c r="B7295" s="585" t="s">
        <v>1133</v>
      </c>
      <c r="C7295" s="585" t="s">
        <v>31</v>
      </c>
      <c r="D7295" s="586">
        <v>147423</v>
      </c>
      <c r="E7295" s="587">
        <v>13.28</v>
      </c>
      <c r="F7295" s="587">
        <f t="shared" si="339"/>
        <v>1957777.44</v>
      </c>
      <c r="G7295" s="588">
        <v>0.78</v>
      </c>
      <c r="H7295" s="586">
        <v>8.3000000000000007</v>
      </c>
      <c r="I7295" s="587">
        <f t="shared" si="340"/>
        <v>1223610.9000000001</v>
      </c>
      <c r="J7295" s="589">
        <f t="shared" si="341"/>
        <v>1</v>
      </c>
    </row>
    <row r="7296" spans="1:10">
      <c r="A7296" s="584">
        <v>2016</v>
      </c>
      <c r="B7296" s="585" t="s">
        <v>1133</v>
      </c>
      <c r="C7296" s="585" t="s">
        <v>31</v>
      </c>
      <c r="D7296" s="586">
        <v>52985</v>
      </c>
      <c r="E7296" s="587">
        <v>13.326000000000001</v>
      </c>
      <c r="F7296" s="587">
        <f t="shared" si="339"/>
        <v>706078.11</v>
      </c>
      <c r="G7296" s="588">
        <v>0.82</v>
      </c>
      <c r="H7296" s="586">
        <v>9.8000000000000007</v>
      </c>
      <c r="I7296" s="587">
        <f t="shared" si="340"/>
        <v>519253.00000000006</v>
      </c>
      <c r="J7296" s="589">
        <f t="shared" si="341"/>
        <v>1</v>
      </c>
    </row>
    <row r="7297" spans="1:10">
      <c r="A7297" s="584">
        <v>2016</v>
      </c>
      <c r="B7297" s="585" t="s">
        <v>1127</v>
      </c>
      <c r="C7297" s="585" t="s">
        <v>31</v>
      </c>
      <c r="D7297" s="586">
        <v>28788</v>
      </c>
      <c r="E7297" s="587">
        <v>18.600000000000001</v>
      </c>
      <c r="F7297" s="587">
        <f t="shared" si="339"/>
        <v>535456.80000000005</v>
      </c>
      <c r="G7297" s="588">
        <v>0.31</v>
      </c>
      <c r="H7297" s="586">
        <v>4.5</v>
      </c>
      <c r="I7297" s="587">
        <f t="shared" si="340"/>
        <v>129546</v>
      </c>
      <c r="J7297" s="589">
        <f t="shared" si="341"/>
        <v>0</v>
      </c>
    </row>
    <row r="7298" spans="1:10">
      <c r="A7298" s="584">
        <v>2016</v>
      </c>
      <c r="B7298" s="585" t="s">
        <v>1131</v>
      </c>
      <c r="C7298" s="585" t="s">
        <v>31</v>
      </c>
      <c r="D7298" s="586">
        <v>24713</v>
      </c>
      <c r="E7298" s="587">
        <v>24.984000000000002</v>
      </c>
      <c r="F7298" s="587">
        <f t="shared" si="339"/>
        <v>617429.59200000006</v>
      </c>
      <c r="G7298" s="588">
        <v>3.31</v>
      </c>
      <c r="H7298" s="586">
        <v>9.2899999999999991</v>
      </c>
      <c r="I7298" s="587">
        <f t="shared" si="340"/>
        <v>229583.77</v>
      </c>
      <c r="J7298" s="589">
        <f t="shared" si="341"/>
        <v>0</v>
      </c>
    </row>
    <row r="7299" spans="1:10">
      <c r="A7299" s="584">
        <v>2016</v>
      </c>
      <c r="B7299" s="585" t="s">
        <v>1131</v>
      </c>
      <c r="C7299" s="585" t="s">
        <v>31</v>
      </c>
      <c r="D7299" s="586">
        <v>5578</v>
      </c>
      <c r="E7299" s="587">
        <v>24.504000000000001</v>
      </c>
      <c r="F7299" s="587">
        <f t="shared" ref="F7299:F7362" si="342">E7299*D7299</f>
        <v>136683.31200000001</v>
      </c>
      <c r="G7299" s="588">
        <v>3.44</v>
      </c>
      <c r="H7299" s="586">
        <v>10.99</v>
      </c>
      <c r="I7299" s="587">
        <f t="shared" ref="I7299:I7362" si="343">H7299*D7299</f>
        <v>61302.22</v>
      </c>
      <c r="J7299" s="589">
        <f t="shared" ref="J7299:J7362" si="344">IF(B7299="LIG",1,0)</f>
        <v>0</v>
      </c>
    </row>
    <row r="7300" spans="1:10">
      <c r="A7300" s="584">
        <v>2016</v>
      </c>
      <c r="B7300" s="585" t="s">
        <v>1131</v>
      </c>
      <c r="C7300" s="585" t="s">
        <v>31</v>
      </c>
      <c r="D7300" s="586">
        <v>8385</v>
      </c>
      <c r="E7300" s="587">
        <v>23.558</v>
      </c>
      <c r="F7300" s="587">
        <f t="shared" si="342"/>
        <v>197533.83</v>
      </c>
      <c r="G7300" s="588">
        <v>2.88</v>
      </c>
      <c r="H7300" s="586">
        <v>12.66</v>
      </c>
      <c r="I7300" s="587">
        <f t="shared" si="343"/>
        <v>106154.1</v>
      </c>
      <c r="J7300" s="589">
        <f t="shared" si="344"/>
        <v>0</v>
      </c>
    </row>
    <row r="7301" spans="1:10">
      <c r="A7301" s="584">
        <v>2016</v>
      </c>
      <c r="B7301" s="585" t="s">
        <v>1131</v>
      </c>
      <c r="C7301" s="585" t="s">
        <v>31</v>
      </c>
      <c r="D7301" s="586">
        <v>25426</v>
      </c>
      <c r="E7301" s="587">
        <v>25.114000000000001</v>
      </c>
      <c r="F7301" s="587">
        <f t="shared" si="342"/>
        <v>638548.56400000001</v>
      </c>
      <c r="G7301" s="588">
        <v>3.34</v>
      </c>
      <c r="H7301" s="586">
        <v>9.42</v>
      </c>
      <c r="I7301" s="587">
        <f t="shared" si="343"/>
        <v>239512.91999999998</v>
      </c>
      <c r="J7301" s="589">
        <f t="shared" si="344"/>
        <v>0</v>
      </c>
    </row>
    <row r="7302" spans="1:10">
      <c r="A7302" s="584">
        <v>2016</v>
      </c>
      <c r="B7302" s="585" t="s">
        <v>1131</v>
      </c>
      <c r="C7302" s="585" t="s">
        <v>31</v>
      </c>
      <c r="D7302" s="586">
        <v>6780</v>
      </c>
      <c r="E7302" s="587">
        <v>24.41</v>
      </c>
      <c r="F7302" s="587">
        <f t="shared" si="342"/>
        <v>165499.79999999999</v>
      </c>
      <c r="G7302" s="588">
        <v>3.59</v>
      </c>
      <c r="H7302" s="586">
        <v>11.02</v>
      </c>
      <c r="I7302" s="587">
        <f t="shared" si="343"/>
        <v>74715.599999999991</v>
      </c>
      <c r="J7302" s="589">
        <f t="shared" si="344"/>
        <v>0</v>
      </c>
    </row>
    <row r="7303" spans="1:10">
      <c r="A7303" s="584">
        <v>2016</v>
      </c>
      <c r="B7303" s="585" t="s">
        <v>1131</v>
      </c>
      <c r="C7303" s="585" t="s">
        <v>31</v>
      </c>
      <c r="D7303" s="586">
        <v>20075</v>
      </c>
      <c r="E7303" s="587">
        <v>25.14</v>
      </c>
      <c r="F7303" s="587">
        <f t="shared" si="342"/>
        <v>504685.5</v>
      </c>
      <c r="G7303" s="588">
        <v>3.04</v>
      </c>
      <c r="H7303" s="586">
        <v>9.44</v>
      </c>
      <c r="I7303" s="587">
        <f t="shared" si="343"/>
        <v>189508</v>
      </c>
      <c r="J7303" s="589">
        <f t="shared" si="344"/>
        <v>0</v>
      </c>
    </row>
    <row r="7304" spans="1:10">
      <c r="A7304" s="584">
        <v>2016</v>
      </c>
      <c r="B7304" s="585" t="s">
        <v>1131</v>
      </c>
      <c r="C7304" s="585" t="s">
        <v>31</v>
      </c>
      <c r="D7304" s="586">
        <v>28980</v>
      </c>
      <c r="E7304" s="587">
        <v>25.096</v>
      </c>
      <c r="F7304" s="587">
        <f t="shared" si="342"/>
        <v>727282.08</v>
      </c>
      <c r="G7304" s="588">
        <v>3</v>
      </c>
      <c r="H7304" s="586">
        <v>9.57</v>
      </c>
      <c r="I7304" s="587">
        <f t="shared" si="343"/>
        <v>277338.60000000003</v>
      </c>
      <c r="J7304" s="589">
        <f t="shared" si="344"/>
        <v>0</v>
      </c>
    </row>
    <row r="7305" spans="1:10">
      <c r="A7305" s="584">
        <v>2016</v>
      </c>
      <c r="B7305" s="585" t="s">
        <v>1131</v>
      </c>
      <c r="C7305" s="585" t="s">
        <v>31</v>
      </c>
      <c r="D7305" s="586">
        <v>28980</v>
      </c>
      <c r="E7305" s="587">
        <v>25.096</v>
      </c>
      <c r="F7305" s="587">
        <f t="shared" si="342"/>
        <v>727282.08</v>
      </c>
      <c r="G7305" s="588">
        <v>3</v>
      </c>
      <c r="H7305" s="586">
        <v>9.57</v>
      </c>
      <c r="I7305" s="587">
        <f t="shared" si="343"/>
        <v>277338.60000000003</v>
      </c>
      <c r="J7305" s="589">
        <f t="shared" si="344"/>
        <v>0</v>
      </c>
    </row>
    <row r="7306" spans="1:10">
      <c r="A7306" s="584">
        <v>2016</v>
      </c>
      <c r="B7306" s="585" t="s">
        <v>1131</v>
      </c>
      <c r="C7306" s="585" t="s">
        <v>31</v>
      </c>
      <c r="D7306" s="586">
        <v>20075</v>
      </c>
      <c r="E7306" s="587">
        <v>25.14</v>
      </c>
      <c r="F7306" s="587">
        <f t="shared" si="342"/>
        <v>504685.5</v>
      </c>
      <c r="G7306" s="588">
        <v>3.04</v>
      </c>
      <c r="H7306" s="586">
        <v>9.44</v>
      </c>
      <c r="I7306" s="587">
        <f t="shared" si="343"/>
        <v>189508</v>
      </c>
      <c r="J7306" s="589">
        <f t="shared" si="344"/>
        <v>0</v>
      </c>
    </row>
    <row r="7307" spans="1:10">
      <c r="A7307" s="584">
        <v>2016</v>
      </c>
      <c r="B7307" s="585" t="s">
        <v>1131</v>
      </c>
      <c r="C7307" s="585" t="s">
        <v>31</v>
      </c>
      <c r="D7307" s="586">
        <v>4526</v>
      </c>
      <c r="E7307" s="587">
        <v>26.302</v>
      </c>
      <c r="F7307" s="587">
        <f t="shared" si="342"/>
        <v>119042.852</v>
      </c>
      <c r="G7307" s="588">
        <v>2.63</v>
      </c>
      <c r="H7307" s="586">
        <v>7.91</v>
      </c>
      <c r="I7307" s="587">
        <f t="shared" si="343"/>
        <v>35800.660000000003</v>
      </c>
      <c r="J7307" s="589">
        <f t="shared" si="344"/>
        <v>0</v>
      </c>
    </row>
    <row r="7308" spans="1:10">
      <c r="A7308" s="584">
        <v>2016</v>
      </c>
      <c r="B7308" s="585" t="s">
        <v>1131</v>
      </c>
      <c r="C7308" s="585" t="s">
        <v>31</v>
      </c>
      <c r="D7308" s="586">
        <v>24591</v>
      </c>
      <c r="E7308" s="587">
        <v>25.064</v>
      </c>
      <c r="F7308" s="587">
        <f t="shared" si="342"/>
        <v>616348.82400000002</v>
      </c>
      <c r="G7308" s="588">
        <v>3.26</v>
      </c>
      <c r="H7308" s="586">
        <v>9.64</v>
      </c>
      <c r="I7308" s="587">
        <f t="shared" si="343"/>
        <v>237057.24000000002</v>
      </c>
      <c r="J7308" s="589">
        <f t="shared" si="344"/>
        <v>0</v>
      </c>
    </row>
    <row r="7309" spans="1:10">
      <c r="A7309" s="584">
        <v>2016</v>
      </c>
      <c r="B7309" s="585" t="s">
        <v>1131</v>
      </c>
      <c r="C7309" s="585" t="s">
        <v>31</v>
      </c>
      <c r="D7309" s="586">
        <v>19332</v>
      </c>
      <c r="E7309" s="587">
        <v>25.138000000000002</v>
      </c>
      <c r="F7309" s="587">
        <f t="shared" si="342"/>
        <v>485967.81600000005</v>
      </c>
      <c r="G7309" s="588">
        <v>3.05</v>
      </c>
      <c r="H7309" s="586">
        <v>9.5</v>
      </c>
      <c r="I7309" s="587">
        <f t="shared" si="343"/>
        <v>183654</v>
      </c>
      <c r="J7309" s="589">
        <f t="shared" si="344"/>
        <v>0</v>
      </c>
    </row>
    <row r="7310" spans="1:10">
      <c r="A7310" s="584">
        <v>2016</v>
      </c>
      <c r="B7310" s="585" t="s">
        <v>1131</v>
      </c>
      <c r="C7310" s="585" t="s">
        <v>31</v>
      </c>
      <c r="D7310" s="586">
        <v>12908</v>
      </c>
      <c r="E7310" s="587">
        <v>26.027999999999999</v>
      </c>
      <c r="F7310" s="587">
        <f t="shared" si="342"/>
        <v>335969.424</v>
      </c>
      <c r="G7310" s="588">
        <v>2.89</v>
      </c>
      <c r="H7310" s="586">
        <v>8.1999999999999993</v>
      </c>
      <c r="I7310" s="587">
        <f t="shared" si="343"/>
        <v>105845.59999999999</v>
      </c>
      <c r="J7310" s="589">
        <f t="shared" si="344"/>
        <v>0</v>
      </c>
    </row>
    <row r="7311" spans="1:10">
      <c r="A7311" s="584">
        <v>2016</v>
      </c>
      <c r="B7311" s="585" t="s">
        <v>1131</v>
      </c>
      <c r="C7311" s="585" t="s">
        <v>31</v>
      </c>
      <c r="D7311" s="586">
        <v>13718</v>
      </c>
      <c r="E7311" s="587">
        <v>25.116</v>
      </c>
      <c r="F7311" s="587">
        <f t="shared" si="342"/>
        <v>344541.288</v>
      </c>
      <c r="G7311" s="588">
        <v>3.03</v>
      </c>
      <c r="H7311" s="586">
        <v>9.5</v>
      </c>
      <c r="I7311" s="587">
        <f t="shared" si="343"/>
        <v>130321</v>
      </c>
      <c r="J7311" s="589">
        <f t="shared" si="344"/>
        <v>0</v>
      </c>
    </row>
    <row r="7312" spans="1:10">
      <c r="A7312" s="584">
        <v>2016</v>
      </c>
      <c r="B7312" s="585" t="s">
        <v>1131</v>
      </c>
      <c r="C7312" s="585" t="s">
        <v>31</v>
      </c>
      <c r="D7312" s="586">
        <v>17424</v>
      </c>
      <c r="E7312" s="587">
        <v>25.076000000000001</v>
      </c>
      <c r="F7312" s="587">
        <f t="shared" si="342"/>
        <v>436924.22399999999</v>
      </c>
      <c r="G7312" s="588">
        <v>3.03</v>
      </c>
      <c r="H7312" s="586">
        <v>9.5</v>
      </c>
      <c r="I7312" s="587">
        <f t="shared" si="343"/>
        <v>165528</v>
      </c>
      <c r="J7312" s="589">
        <f t="shared" si="344"/>
        <v>0</v>
      </c>
    </row>
    <row r="7313" spans="1:10">
      <c r="A7313" s="584">
        <v>2016</v>
      </c>
      <c r="B7313" s="585" t="s">
        <v>1131</v>
      </c>
      <c r="C7313" s="585" t="s">
        <v>31</v>
      </c>
      <c r="D7313" s="586">
        <v>79819</v>
      </c>
      <c r="E7313" s="587">
        <v>25.277999999999999</v>
      </c>
      <c r="F7313" s="587">
        <f t="shared" si="342"/>
        <v>2017664.6819999998</v>
      </c>
      <c r="G7313" s="588">
        <v>3.54</v>
      </c>
      <c r="H7313" s="586">
        <v>9.4</v>
      </c>
      <c r="I7313" s="587">
        <f t="shared" si="343"/>
        <v>750298.6</v>
      </c>
      <c r="J7313" s="589">
        <f t="shared" si="344"/>
        <v>0</v>
      </c>
    </row>
    <row r="7314" spans="1:10">
      <c r="A7314" s="584">
        <v>2016</v>
      </c>
      <c r="B7314" s="585" t="s">
        <v>1131</v>
      </c>
      <c r="C7314" s="585" t="s">
        <v>31</v>
      </c>
      <c r="D7314" s="586">
        <v>61377</v>
      </c>
      <c r="E7314" s="587">
        <v>22.196000000000002</v>
      </c>
      <c r="F7314" s="587">
        <f t="shared" si="342"/>
        <v>1362323.892</v>
      </c>
      <c r="G7314" s="588">
        <v>3.13</v>
      </c>
      <c r="H7314" s="586">
        <v>8.9</v>
      </c>
      <c r="I7314" s="587">
        <f t="shared" si="343"/>
        <v>546255.30000000005</v>
      </c>
      <c r="J7314" s="589">
        <f t="shared" si="344"/>
        <v>0</v>
      </c>
    </row>
    <row r="7315" spans="1:10">
      <c r="A7315" s="584">
        <v>2016</v>
      </c>
      <c r="B7315" s="585" t="s">
        <v>1131</v>
      </c>
      <c r="C7315" s="585" t="s">
        <v>31</v>
      </c>
      <c r="D7315" s="586">
        <v>17749</v>
      </c>
      <c r="E7315" s="587">
        <v>23.236000000000001</v>
      </c>
      <c r="F7315" s="587">
        <f t="shared" si="342"/>
        <v>412415.76400000002</v>
      </c>
      <c r="G7315" s="588">
        <v>2.94</v>
      </c>
      <c r="H7315" s="586">
        <v>8.1</v>
      </c>
      <c r="I7315" s="587">
        <f t="shared" si="343"/>
        <v>143766.9</v>
      </c>
      <c r="J7315" s="589">
        <f t="shared" si="344"/>
        <v>0</v>
      </c>
    </row>
    <row r="7316" spans="1:10">
      <c r="A7316" s="584">
        <v>2016</v>
      </c>
      <c r="B7316" s="585" t="s">
        <v>1131</v>
      </c>
      <c r="C7316" s="585" t="s">
        <v>31</v>
      </c>
      <c r="D7316" s="586">
        <v>13595</v>
      </c>
      <c r="E7316" s="587">
        <v>22.95</v>
      </c>
      <c r="F7316" s="587">
        <f t="shared" si="342"/>
        <v>312005.25</v>
      </c>
      <c r="G7316" s="588">
        <v>0.49</v>
      </c>
      <c r="H7316" s="586">
        <v>8.8000000000000007</v>
      </c>
      <c r="I7316" s="587">
        <f t="shared" si="343"/>
        <v>119636.00000000001</v>
      </c>
      <c r="J7316" s="589">
        <f t="shared" si="344"/>
        <v>0</v>
      </c>
    </row>
    <row r="7317" spans="1:10">
      <c r="A7317" s="584">
        <v>2016</v>
      </c>
      <c r="B7317" s="585" t="s">
        <v>1131</v>
      </c>
      <c r="C7317" s="585" t="s">
        <v>31</v>
      </c>
      <c r="D7317" s="586">
        <v>62392</v>
      </c>
      <c r="E7317" s="587">
        <v>23.04</v>
      </c>
      <c r="F7317" s="587">
        <f t="shared" si="342"/>
        <v>1437511.6799999999</v>
      </c>
      <c r="G7317" s="588">
        <v>0.42</v>
      </c>
      <c r="H7317" s="586">
        <v>6.8</v>
      </c>
      <c r="I7317" s="587">
        <f t="shared" si="343"/>
        <v>424265.6</v>
      </c>
      <c r="J7317" s="589">
        <f t="shared" si="344"/>
        <v>0</v>
      </c>
    </row>
    <row r="7318" spans="1:10">
      <c r="A7318" s="584">
        <v>2016</v>
      </c>
      <c r="B7318" s="585" t="s">
        <v>1131</v>
      </c>
      <c r="C7318" s="585" t="s">
        <v>31</v>
      </c>
      <c r="D7318" s="586">
        <v>81254</v>
      </c>
      <c r="E7318" s="587">
        <v>23.46</v>
      </c>
      <c r="F7318" s="587">
        <f t="shared" si="342"/>
        <v>1906218.84</v>
      </c>
      <c r="G7318" s="588">
        <v>3.62</v>
      </c>
      <c r="H7318" s="586">
        <v>12</v>
      </c>
      <c r="I7318" s="587">
        <f t="shared" si="343"/>
        <v>975048</v>
      </c>
      <c r="J7318" s="589">
        <f t="shared" si="344"/>
        <v>0</v>
      </c>
    </row>
    <row r="7319" spans="1:10">
      <c r="A7319" s="584">
        <v>2016</v>
      </c>
      <c r="B7319" s="585" t="s">
        <v>1131</v>
      </c>
      <c r="C7319" s="585" t="s">
        <v>31</v>
      </c>
      <c r="D7319" s="586">
        <v>43392</v>
      </c>
      <c r="E7319" s="587">
        <v>23.396000000000001</v>
      </c>
      <c r="F7319" s="587">
        <f t="shared" si="342"/>
        <v>1015199.2320000001</v>
      </c>
      <c r="G7319" s="588">
        <v>2.09</v>
      </c>
      <c r="H7319" s="586">
        <v>9.73</v>
      </c>
      <c r="I7319" s="587">
        <f t="shared" si="343"/>
        <v>422204.16000000003</v>
      </c>
      <c r="J7319" s="589">
        <f t="shared" si="344"/>
        <v>0</v>
      </c>
    </row>
    <row r="7320" spans="1:10">
      <c r="A7320" s="584">
        <v>2016</v>
      </c>
      <c r="B7320" s="585" t="s">
        <v>1131</v>
      </c>
      <c r="C7320" s="585" t="s">
        <v>31</v>
      </c>
      <c r="D7320" s="586">
        <v>33522</v>
      </c>
      <c r="E7320" s="587">
        <v>23.904</v>
      </c>
      <c r="F7320" s="587">
        <f t="shared" si="342"/>
        <v>801309.88800000004</v>
      </c>
      <c r="G7320" s="588">
        <v>2.5499999999999998</v>
      </c>
      <c r="H7320" s="586">
        <v>9.66</v>
      </c>
      <c r="I7320" s="587">
        <f t="shared" si="343"/>
        <v>323822.52</v>
      </c>
      <c r="J7320" s="589">
        <f t="shared" si="344"/>
        <v>0</v>
      </c>
    </row>
    <row r="7321" spans="1:10">
      <c r="A7321" s="584">
        <v>2016</v>
      </c>
      <c r="B7321" s="585" t="s">
        <v>1131</v>
      </c>
      <c r="C7321" s="585" t="s">
        <v>31</v>
      </c>
      <c r="D7321" s="586">
        <v>25354</v>
      </c>
      <c r="E7321" s="587">
        <v>23.69</v>
      </c>
      <c r="F7321" s="587">
        <f t="shared" si="342"/>
        <v>600636.26</v>
      </c>
      <c r="G7321" s="588">
        <v>2.65</v>
      </c>
      <c r="H7321" s="586">
        <v>8.5</v>
      </c>
      <c r="I7321" s="587">
        <f t="shared" si="343"/>
        <v>215509</v>
      </c>
      <c r="J7321" s="589">
        <f t="shared" si="344"/>
        <v>0</v>
      </c>
    </row>
    <row r="7322" spans="1:10">
      <c r="A7322" s="584">
        <v>2016</v>
      </c>
      <c r="B7322" s="585" t="s">
        <v>1131</v>
      </c>
      <c r="C7322" s="585" t="s">
        <v>31</v>
      </c>
      <c r="D7322" s="586">
        <v>39617</v>
      </c>
      <c r="E7322" s="587">
        <v>23.79</v>
      </c>
      <c r="F7322" s="587">
        <f t="shared" si="342"/>
        <v>942488.42999999993</v>
      </c>
      <c r="G7322" s="588">
        <v>2.79</v>
      </c>
      <c r="H7322" s="586">
        <v>8.1</v>
      </c>
      <c r="I7322" s="587">
        <f t="shared" si="343"/>
        <v>320897.7</v>
      </c>
      <c r="J7322" s="589">
        <f t="shared" si="344"/>
        <v>0</v>
      </c>
    </row>
    <row r="7323" spans="1:10">
      <c r="A7323" s="584">
        <v>2016</v>
      </c>
      <c r="B7323" s="585" t="s">
        <v>1131</v>
      </c>
      <c r="C7323" s="585" t="s">
        <v>31</v>
      </c>
      <c r="D7323" s="586">
        <v>3526</v>
      </c>
      <c r="E7323" s="587">
        <v>23.69</v>
      </c>
      <c r="F7323" s="587">
        <f t="shared" si="342"/>
        <v>83530.94</v>
      </c>
      <c r="G7323" s="588">
        <v>2.48</v>
      </c>
      <c r="H7323" s="586">
        <v>7.5</v>
      </c>
      <c r="I7323" s="587">
        <f t="shared" si="343"/>
        <v>26445</v>
      </c>
      <c r="J7323" s="589">
        <f t="shared" si="344"/>
        <v>0</v>
      </c>
    </row>
    <row r="7324" spans="1:10">
      <c r="A7324" s="584">
        <v>2016</v>
      </c>
      <c r="B7324" s="585" t="s">
        <v>1131</v>
      </c>
      <c r="C7324" s="585" t="s">
        <v>31</v>
      </c>
      <c r="D7324" s="586">
        <v>33027</v>
      </c>
      <c r="E7324" s="587">
        <v>23.74</v>
      </c>
      <c r="F7324" s="587">
        <f t="shared" si="342"/>
        <v>784060.98</v>
      </c>
      <c r="G7324" s="588">
        <v>2.81</v>
      </c>
      <c r="H7324" s="586">
        <v>8.1</v>
      </c>
      <c r="I7324" s="587">
        <f t="shared" si="343"/>
        <v>267518.7</v>
      </c>
      <c r="J7324" s="589">
        <f t="shared" si="344"/>
        <v>0</v>
      </c>
    </row>
    <row r="7325" spans="1:10">
      <c r="A7325" s="584">
        <v>2016</v>
      </c>
      <c r="B7325" s="585" t="s">
        <v>1131</v>
      </c>
      <c r="C7325" s="585" t="s">
        <v>31</v>
      </c>
      <c r="D7325" s="586">
        <v>110660</v>
      </c>
      <c r="E7325" s="587">
        <v>25.05</v>
      </c>
      <c r="F7325" s="587">
        <f t="shared" si="342"/>
        <v>2772033</v>
      </c>
      <c r="G7325" s="588">
        <v>3.05</v>
      </c>
      <c r="H7325" s="586">
        <v>9.5</v>
      </c>
      <c r="I7325" s="587">
        <f t="shared" si="343"/>
        <v>1051270</v>
      </c>
      <c r="J7325" s="589">
        <f t="shared" si="344"/>
        <v>0</v>
      </c>
    </row>
    <row r="7326" spans="1:10">
      <c r="A7326" s="584">
        <v>2016</v>
      </c>
      <c r="B7326" s="585" t="s">
        <v>1131</v>
      </c>
      <c r="C7326" s="585" t="s">
        <v>31</v>
      </c>
      <c r="D7326" s="586">
        <v>29355</v>
      </c>
      <c r="E7326" s="587">
        <v>23.65</v>
      </c>
      <c r="F7326" s="587">
        <f t="shared" si="342"/>
        <v>694245.75</v>
      </c>
      <c r="G7326" s="588">
        <v>2.5</v>
      </c>
      <c r="H7326" s="586">
        <v>7.8</v>
      </c>
      <c r="I7326" s="587">
        <f t="shared" si="343"/>
        <v>228969</v>
      </c>
      <c r="J7326" s="589">
        <f t="shared" si="344"/>
        <v>0</v>
      </c>
    </row>
    <row r="7327" spans="1:10">
      <c r="A7327" s="584">
        <v>2016</v>
      </c>
      <c r="B7327" s="585" t="s">
        <v>1131</v>
      </c>
      <c r="C7327" s="585" t="s">
        <v>31</v>
      </c>
      <c r="D7327" s="586">
        <v>1633</v>
      </c>
      <c r="E7327" s="587">
        <v>25.1</v>
      </c>
      <c r="F7327" s="587">
        <f t="shared" si="342"/>
        <v>40988.300000000003</v>
      </c>
      <c r="G7327" s="588">
        <v>3.02</v>
      </c>
      <c r="H7327" s="586">
        <v>9.4</v>
      </c>
      <c r="I7327" s="587">
        <f t="shared" si="343"/>
        <v>15350.2</v>
      </c>
      <c r="J7327" s="589">
        <f t="shared" si="344"/>
        <v>0</v>
      </c>
    </row>
    <row r="7328" spans="1:10">
      <c r="A7328" s="584">
        <v>2016</v>
      </c>
      <c r="B7328" s="585" t="s">
        <v>1131</v>
      </c>
      <c r="C7328" s="585" t="s">
        <v>31</v>
      </c>
      <c r="D7328" s="586">
        <v>8667</v>
      </c>
      <c r="E7328" s="587">
        <v>23.61</v>
      </c>
      <c r="F7328" s="587">
        <f t="shared" si="342"/>
        <v>204627.87</v>
      </c>
      <c r="G7328" s="588">
        <v>2.79</v>
      </c>
      <c r="H7328" s="586">
        <v>8.5</v>
      </c>
      <c r="I7328" s="587">
        <f t="shared" si="343"/>
        <v>73669.5</v>
      </c>
      <c r="J7328" s="589">
        <f t="shared" si="344"/>
        <v>0</v>
      </c>
    </row>
    <row r="7329" spans="1:10">
      <c r="A7329" s="584">
        <v>2016</v>
      </c>
      <c r="B7329" s="585" t="s">
        <v>1131</v>
      </c>
      <c r="C7329" s="585" t="s">
        <v>31</v>
      </c>
      <c r="D7329" s="586">
        <v>1795</v>
      </c>
      <c r="E7329" s="587">
        <v>24.66</v>
      </c>
      <c r="F7329" s="587">
        <f t="shared" si="342"/>
        <v>44264.7</v>
      </c>
      <c r="G7329" s="588">
        <v>1.04</v>
      </c>
      <c r="H7329" s="586">
        <v>10.9</v>
      </c>
      <c r="I7329" s="587">
        <f t="shared" si="343"/>
        <v>19565.5</v>
      </c>
      <c r="J7329" s="589">
        <f t="shared" si="344"/>
        <v>0</v>
      </c>
    </row>
    <row r="7330" spans="1:10">
      <c r="A7330" s="584">
        <v>2016</v>
      </c>
      <c r="B7330" s="585" t="s">
        <v>1131</v>
      </c>
      <c r="C7330" s="585" t="s">
        <v>31</v>
      </c>
      <c r="D7330" s="586">
        <v>4761</v>
      </c>
      <c r="E7330" s="587">
        <v>23.66</v>
      </c>
      <c r="F7330" s="587">
        <f t="shared" si="342"/>
        <v>112645.26</v>
      </c>
      <c r="G7330" s="588">
        <v>1.39</v>
      </c>
      <c r="H7330" s="586">
        <v>10.199999999999999</v>
      </c>
      <c r="I7330" s="587">
        <f t="shared" si="343"/>
        <v>48562.2</v>
      </c>
      <c r="J7330" s="589">
        <f t="shared" si="344"/>
        <v>0</v>
      </c>
    </row>
    <row r="7331" spans="1:10">
      <c r="A7331" s="584">
        <v>2016</v>
      </c>
      <c r="B7331" s="585" t="s">
        <v>1131</v>
      </c>
      <c r="C7331" s="585" t="s">
        <v>31</v>
      </c>
      <c r="D7331" s="586">
        <v>95113</v>
      </c>
      <c r="E7331" s="587">
        <v>25.78</v>
      </c>
      <c r="F7331" s="587">
        <f t="shared" si="342"/>
        <v>2452013.14</v>
      </c>
      <c r="G7331" s="588">
        <v>2.79</v>
      </c>
      <c r="H7331" s="586">
        <v>7.7</v>
      </c>
      <c r="I7331" s="587">
        <f t="shared" si="343"/>
        <v>732370.1</v>
      </c>
      <c r="J7331" s="589">
        <f t="shared" si="344"/>
        <v>0</v>
      </c>
    </row>
    <row r="7332" spans="1:10">
      <c r="A7332" s="584">
        <v>2016</v>
      </c>
      <c r="B7332" s="585" t="s">
        <v>1131</v>
      </c>
      <c r="C7332" s="585" t="s">
        <v>31</v>
      </c>
      <c r="D7332" s="586">
        <v>3468</v>
      </c>
      <c r="E7332" s="587">
        <v>23.67</v>
      </c>
      <c r="F7332" s="587">
        <f t="shared" si="342"/>
        <v>82087.560000000012</v>
      </c>
      <c r="G7332" s="588">
        <v>2.64</v>
      </c>
      <c r="H7332" s="586">
        <v>8.8000000000000007</v>
      </c>
      <c r="I7332" s="587">
        <f t="shared" si="343"/>
        <v>30518.400000000001</v>
      </c>
      <c r="J7332" s="589">
        <f t="shared" si="344"/>
        <v>0</v>
      </c>
    </row>
    <row r="7333" spans="1:10">
      <c r="A7333" s="584">
        <v>2016</v>
      </c>
      <c r="B7333" s="585" t="s">
        <v>1131</v>
      </c>
      <c r="C7333" s="585" t="s">
        <v>31</v>
      </c>
      <c r="D7333" s="586">
        <v>3077</v>
      </c>
      <c r="E7333" s="587">
        <v>22.89</v>
      </c>
      <c r="F7333" s="587">
        <f t="shared" si="342"/>
        <v>70432.53</v>
      </c>
      <c r="G7333" s="588">
        <v>1.22</v>
      </c>
      <c r="H7333" s="586">
        <v>12</v>
      </c>
      <c r="I7333" s="587">
        <f t="shared" si="343"/>
        <v>36924</v>
      </c>
      <c r="J7333" s="589">
        <f t="shared" si="344"/>
        <v>0</v>
      </c>
    </row>
    <row r="7334" spans="1:10">
      <c r="A7334" s="584">
        <v>2016</v>
      </c>
      <c r="B7334" s="585" t="s">
        <v>1131</v>
      </c>
      <c r="C7334" s="585" t="s">
        <v>31</v>
      </c>
      <c r="D7334" s="586">
        <v>6526</v>
      </c>
      <c r="E7334" s="587">
        <v>23.63</v>
      </c>
      <c r="F7334" s="587">
        <f t="shared" si="342"/>
        <v>154209.38</v>
      </c>
      <c r="G7334" s="588">
        <v>1.28</v>
      </c>
      <c r="H7334" s="586">
        <v>11.9</v>
      </c>
      <c r="I7334" s="587">
        <f t="shared" si="343"/>
        <v>77659.400000000009</v>
      </c>
      <c r="J7334" s="589">
        <f t="shared" si="344"/>
        <v>0</v>
      </c>
    </row>
    <row r="7335" spans="1:10">
      <c r="A7335" s="584">
        <v>2016</v>
      </c>
      <c r="B7335" s="585" t="s">
        <v>1131</v>
      </c>
      <c r="C7335" s="585" t="s">
        <v>31</v>
      </c>
      <c r="D7335" s="586">
        <v>6543</v>
      </c>
      <c r="E7335" s="587">
        <v>16.78</v>
      </c>
      <c r="F7335" s="587">
        <f t="shared" si="342"/>
        <v>109791.54000000001</v>
      </c>
      <c r="G7335" s="588">
        <v>1.75</v>
      </c>
      <c r="H7335" s="586">
        <v>28.6</v>
      </c>
      <c r="I7335" s="587">
        <f t="shared" si="343"/>
        <v>187129.80000000002</v>
      </c>
      <c r="J7335" s="589">
        <f t="shared" si="344"/>
        <v>0</v>
      </c>
    </row>
    <row r="7336" spans="1:10">
      <c r="A7336" s="584">
        <v>2016</v>
      </c>
      <c r="B7336" s="585" t="s">
        <v>1131</v>
      </c>
      <c r="C7336" s="585" t="s">
        <v>31</v>
      </c>
      <c r="D7336" s="586">
        <v>6126</v>
      </c>
      <c r="E7336" s="587">
        <v>23.75</v>
      </c>
      <c r="F7336" s="587">
        <f t="shared" si="342"/>
        <v>145492.5</v>
      </c>
      <c r="G7336" s="588">
        <v>2.33</v>
      </c>
      <c r="H7336" s="586">
        <v>14.5</v>
      </c>
      <c r="I7336" s="587">
        <f t="shared" si="343"/>
        <v>88827</v>
      </c>
      <c r="J7336" s="589">
        <f t="shared" si="344"/>
        <v>0</v>
      </c>
    </row>
    <row r="7337" spans="1:10">
      <c r="A7337" s="584">
        <v>2016</v>
      </c>
      <c r="B7337" s="585" t="s">
        <v>1131</v>
      </c>
      <c r="C7337" s="585" t="s">
        <v>31</v>
      </c>
      <c r="D7337" s="586">
        <v>15242</v>
      </c>
      <c r="E7337" s="587">
        <v>26.03</v>
      </c>
      <c r="F7337" s="587">
        <f t="shared" si="342"/>
        <v>396749.26</v>
      </c>
      <c r="G7337" s="588">
        <v>2.94</v>
      </c>
      <c r="H7337" s="586">
        <v>8.6999999999999993</v>
      </c>
      <c r="I7337" s="587">
        <f t="shared" si="343"/>
        <v>132605.4</v>
      </c>
      <c r="J7337" s="589">
        <f t="shared" si="344"/>
        <v>0</v>
      </c>
    </row>
    <row r="7338" spans="1:10">
      <c r="A7338" s="584">
        <v>2016</v>
      </c>
      <c r="B7338" s="585" t="s">
        <v>1131</v>
      </c>
      <c r="C7338" s="585" t="s">
        <v>31</v>
      </c>
      <c r="D7338" s="586">
        <v>38827</v>
      </c>
      <c r="E7338" s="587">
        <v>25.08</v>
      </c>
      <c r="F7338" s="587">
        <f t="shared" si="342"/>
        <v>973781.15999999992</v>
      </c>
      <c r="G7338" s="588">
        <v>3.44</v>
      </c>
      <c r="H7338" s="586">
        <v>10</v>
      </c>
      <c r="I7338" s="587">
        <f t="shared" si="343"/>
        <v>388270</v>
      </c>
      <c r="J7338" s="589">
        <f t="shared" si="344"/>
        <v>0</v>
      </c>
    </row>
    <row r="7339" spans="1:10">
      <c r="A7339" s="584">
        <v>2016</v>
      </c>
      <c r="B7339" s="585" t="s">
        <v>1131</v>
      </c>
      <c r="C7339" s="585" t="s">
        <v>31</v>
      </c>
      <c r="D7339" s="586">
        <v>30145</v>
      </c>
      <c r="E7339" s="587">
        <v>25.74</v>
      </c>
      <c r="F7339" s="587">
        <f t="shared" si="342"/>
        <v>775932.29999999993</v>
      </c>
      <c r="G7339" s="588">
        <v>2.62</v>
      </c>
      <c r="H7339" s="586">
        <v>8</v>
      </c>
      <c r="I7339" s="587">
        <f t="shared" si="343"/>
        <v>241160</v>
      </c>
      <c r="J7339" s="589">
        <f t="shared" si="344"/>
        <v>0</v>
      </c>
    </row>
    <row r="7340" spans="1:10">
      <c r="A7340" s="584">
        <v>2016</v>
      </c>
      <c r="B7340" s="585" t="s">
        <v>1131</v>
      </c>
      <c r="C7340" s="585" t="s">
        <v>31</v>
      </c>
      <c r="D7340" s="586">
        <v>76817</v>
      </c>
      <c r="E7340" s="587">
        <v>25.16</v>
      </c>
      <c r="F7340" s="587">
        <f t="shared" si="342"/>
        <v>1932715.72</v>
      </c>
      <c r="G7340" s="588">
        <v>2.89</v>
      </c>
      <c r="H7340" s="586">
        <v>9.4</v>
      </c>
      <c r="I7340" s="587">
        <f t="shared" si="343"/>
        <v>722079.8</v>
      </c>
      <c r="J7340" s="589">
        <f t="shared" si="344"/>
        <v>0</v>
      </c>
    </row>
    <row r="7341" spans="1:10">
      <c r="A7341" s="584">
        <v>2016</v>
      </c>
      <c r="B7341" s="585" t="s">
        <v>1131</v>
      </c>
      <c r="C7341" s="585" t="s">
        <v>31</v>
      </c>
      <c r="D7341" s="586">
        <v>27558</v>
      </c>
      <c r="E7341" s="587">
        <v>26.18</v>
      </c>
      <c r="F7341" s="587">
        <f t="shared" si="342"/>
        <v>721468.44</v>
      </c>
      <c r="G7341" s="588">
        <v>2.61</v>
      </c>
      <c r="H7341" s="586">
        <v>7.8</v>
      </c>
      <c r="I7341" s="587">
        <f t="shared" si="343"/>
        <v>214952.4</v>
      </c>
      <c r="J7341" s="589">
        <f t="shared" si="344"/>
        <v>0</v>
      </c>
    </row>
    <row r="7342" spans="1:10">
      <c r="A7342" s="584">
        <v>2016</v>
      </c>
      <c r="B7342" s="585" t="s">
        <v>1127</v>
      </c>
      <c r="C7342" s="585" t="s">
        <v>31</v>
      </c>
      <c r="D7342" s="586">
        <v>15223</v>
      </c>
      <c r="E7342" s="587">
        <v>17.920000000000002</v>
      </c>
      <c r="F7342" s="587">
        <f t="shared" si="342"/>
        <v>272796.16000000003</v>
      </c>
      <c r="G7342" s="588">
        <v>0.32</v>
      </c>
      <c r="H7342" s="586">
        <v>4.5999999999999996</v>
      </c>
      <c r="I7342" s="587">
        <f t="shared" si="343"/>
        <v>70025.799999999988</v>
      </c>
      <c r="J7342" s="589">
        <f t="shared" si="344"/>
        <v>0</v>
      </c>
    </row>
    <row r="7343" spans="1:10">
      <c r="A7343" s="584">
        <v>2016</v>
      </c>
      <c r="B7343" s="585" t="s">
        <v>1131</v>
      </c>
      <c r="C7343" s="585" t="s">
        <v>31</v>
      </c>
      <c r="D7343" s="586">
        <v>173244</v>
      </c>
      <c r="E7343" s="587">
        <v>25.347999999999999</v>
      </c>
      <c r="F7343" s="587">
        <f t="shared" si="342"/>
        <v>4391388.9119999995</v>
      </c>
      <c r="G7343" s="588">
        <v>4.62</v>
      </c>
      <c r="H7343" s="586">
        <v>9.1999999999999993</v>
      </c>
      <c r="I7343" s="587">
        <f t="shared" si="343"/>
        <v>1593844.7999999998</v>
      </c>
      <c r="J7343" s="589">
        <f t="shared" si="344"/>
        <v>0</v>
      </c>
    </row>
    <row r="7344" spans="1:10">
      <c r="A7344" s="584">
        <v>2016</v>
      </c>
      <c r="B7344" s="585" t="s">
        <v>1127</v>
      </c>
      <c r="C7344" s="585" t="s">
        <v>31</v>
      </c>
      <c r="D7344" s="586">
        <v>163954</v>
      </c>
      <c r="E7344" s="587">
        <v>17.058</v>
      </c>
      <c r="F7344" s="587">
        <f t="shared" si="342"/>
        <v>2796727.3319999999</v>
      </c>
      <c r="G7344" s="588">
        <v>0.24</v>
      </c>
      <c r="H7344" s="586">
        <v>4.7</v>
      </c>
      <c r="I7344" s="587">
        <f t="shared" si="343"/>
        <v>770583.8</v>
      </c>
      <c r="J7344" s="589">
        <f t="shared" si="344"/>
        <v>0</v>
      </c>
    </row>
    <row r="7345" spans="1:10">
      <c r="A7345" s="584">
        <v>2016</v>
      </c>
      <c r="B7345" s="585" t="s">
        <v>1127</v>
      </c>
      <c r="C7345" s="585" t="s">
        <v>31</v>
      </c>
      <c r="D7345" s="586">
        <v>65082</v>
      </c>
      <c r="E7345" s="587">
        <v>17.760000000000002</v>
      </c>
      <c r="F7345" s="587">
        <f t="shared" si="342"/>
        <v>1155856.32</v>
      </c>
      <c r="G7345" s="588">
        <v>0.25</v>
      </c>
      <c r="H7345" s="586">
        <v>5.0999999999999996</v>
      </c>
      <c r="I7345" s="587">
        <f t="shared" si="343"/>
        <v>331918.19999999995</v>
      </c>
      <c r="J7345" s="589">
        <f t="shared" si="344"/>
        <v>0</v>
      </c>
    </row>
    <row r="7346" spans="1:10">
      <c r="A7346" s="584">
        <v>2016</v>
      </c>
      <c r="B7346" s="585" t="s">
        <v>1127</v>
      </c>
      <c r="C7346" s="585" t="s">
        <v>31</v>
      </c>
      <c r="D7346" s="586">
        <v>32440</v>
      </c>
      <c r="E7346" s="587">
        <v>17.396000000000001</v>
      </c>
      <c r="F7346" s="587">
        <f t="shared" si="342"/>
        <v>564326.24</v>
      </c>
      <c r="G7346" s="588">
        <v>0.19</v>
      </c>
      <c r="H7346" s="586">
        <v>4.7</v>
      </c>
      <c r="I7346" s="587">
        <f t="shared" si="343"/>
        <v>152468</v>
      </c>
      <c r="J7346" s="589">
        <f t="shared" si="344"/>
        <v>0</v>
      </c>
    </row>
    <row r="7347" spans="1:10">
      <c r="A7347" s="584">
        <v>2016</v>
      </c>
      <c r="B7347" s="585" t="s">
        <v>1127</v>
      </c>
      <c r="C7347" s="585" t="s">
        <v>31</v>
      </c>
      <c r="D7347" s="586">
        <v>15475</v>
      </c>
      <c r="E7347" s="587">
        <v>17.484000000000002</v>
      </c>
      <c r="F7347" s="587">
        <f t="shared" si="342"/>
        <v>270564.90000000002</v>
      </c>
      <c r="G7347" s="588">
        <v>0.21</v>
      </c>
      <c r="H7347" s="586">
        <v>4.5999999999999996</v>
      </c>
      <c r="I7347" s="587">
        <f t="shared" si="343"/>
        <v>71185</v>
      </c>
      <c r="J7347" s="589">
        <f t="shared" si="344"/>
        <v>0</v>
      </c>
    </row>
    <row r="7348" spans="1:10">
      <c r="A7348" s="584">
        <v>2016</v>
      </c>
      <c r="B7348" s="585" t="s">
        <v>1127</v>
      </c>
      <c r="C7348" s="585" t="s">
        <v>31</v>
      </c>
      <c r="D7348" s="586">
        <v>168230</v>
      </c>
      <c r="E7348" s="587">
        <v>17.274000000000001</v>
      </c>
      <c r="F7348" s="587">
        <f t="shared" si="342"/>
        <v>2906005.02</v>
      </c>
      <c r="G7348" s="588">
        <v>0.21</v>
      </c>
      <c r="H7348" s="586">
        <v>4.6100000000000003</v>
      </c>
      <c r="I7348" s="587">
        <f t="shared" si="343"/>
        <v>775540.3</v>
      </c>
      <c r="J7348" s="589">
        <f t="shared" si="344"/>
        <v>0</v>
      </c>
    </row>
    <row r="7349" spans="1:10">
      <c r="A7349" s="584">
        <v>2016</v>
      </c>
      <c r="B7349" s="585" t="s">
        <v>1131</v>
      </c>
      <c r="C7349" s="585" t="s">
        <v>31</v>
      </c>
      <c r="D7349" s="586">
        <v>14016</v>
      </c>
      <c r="E7349" s="587">
        <v>26</v>
      </c>
      <c r="F7349" s="587">
        <f t="shared" si="342"/>
        <v>364416</v>
      </c>
      <c r="G7349" s="588">
        <v>2.94</v>
      </c>
      <c r="H7349" s="586">
        <v>8.3000000000000007</v>
      </c>
      <c r="I7349" s="587">
        <f t="shared" si="343"/>
        <v>116332.8</v>
      </c>
      <c r="J7349" s="589">
        <f t="shared" si="344"/>
        <v>0</v>
      </c>
    </row>
    <row r="7350" spans="1:10">
      <c r="A7350" s="584">
        <v>2016</v>
      </c>
      <c r="B7350" s="585" t="s">
        <v>1131</v>
      </c>
      <c r="C7350" s="585" t="s">
        <v>31</v>
      </c>
      <c r="D7350" s="586">
        <v>17708</v>
      </c>
      <c r="E7350" s="587">
        <v>24</v>
      </c>
      <c r="F7350" s="587">
        <f t="shared" si="342"/>
        <v>424992</v>
      </c>
      <c r="G7350" s="588">
        <v>2.2799999999999998</v>
      </c>
      <c r="H7350" s="586">
        <v>14</v>
      </c>
      <c r="I7350" s="587">
        <f t="shared" si="343"/>
        <v>247912</v>
      </c>
      <c r="J7350" s="589">
        <f t="shared" si="344"/>
        <v>0</v>
      </c>
    </row>
    <row r="7351" spans="1:10">
      <c r="A7351" s="584">
        <v>2016</v>
      </c>
      <c r="B7351" s="585" t="s">
        <v>1131</v>
      </c>
      <c r="C7351" s="585" t="s">
        <v>31</v>
      </c>
      <c r="D7351" s="586">
        <v>50970</v>
      </c>
      <c r="E7351" s="587">
        <v>25</v>
      </c>
      <c r="F7351" s="587">
        <f t="shared" si="342"/>
        <v>1274250</v>
      </c>
      <c r="G7351" s="588">
        <v>2.2599999999999998</v>
      </c>
      <c r="H7351" s="586">
        <v>14.7</v>
      </c>
      <c r="I7351" s="587">
        <f t="shared" si="343"/>
        <v>749259</v>
      </c>
      <c r="J7351" s="589">
        <f t="shared" si="344"/>
        <v>0</v>
      </c>
    </row>
    <row r="7352" spans="1:10">
      <c r="A7352" s="584">
        <v>2016</v>
      </c>
      <c r="B7352" s="585" t="s">
        <v>1131</v>
      </c>
      <c r="C7352" s="585" t="s">
        <v>31</v>
      </c>
      <c r="D7352" s="586">
        <v>108942</v>
      </c>
      <c r="E7352" s="587">
        <v>26</v>
      </c>
      <c r="F7352" s="587">
        <f t="shared" si="342"/>
        <v>2832492</v>
      </c>
      <c r="G7352" s="588">
        <v>2.76</v>
      </c>
      <c r="H7352" s="586">
        <v>7.7</v>
      </c>
      <c r="I7352" s="587">
        <f t="shared" si="343"/>
        <v>838853.4</v>
      </c>
      <c r="J7352" s="589">
        <f t="shared" si="344"/>
        <v>0</v>
      </c>
    </row>
    <row r="7353" spans="1:10">
      <c r="A7353" s="584">
        <v>2016</v>
      </c>
      <c r="B7353" s="585" t="s">
        <v>1131</v>
      </c>
      <c r="C7353" s="585" t="s">
        <v>31</v>
      </c>
      <c r="D7353" s="586">
        <v>12200</v>
      </c>
      <c r="E7353" s="587">
        <v>24</v>
      </c>
      <c r="F7353" s="587">
        <f t="shared" si="342"/>
        <v>292800</v>
      </c>
      <c r="G7353" s="588">
        <v>2.74</v>
      </c>
      <c r="H7353" s="586">
        <v>16.600000000000001</v>
      </c>
      <c r="I7353" s="587">
        <f t="shared" si="343"/>
        <v>202520.00000000003</v>
      </c>
      <c r="J7353" s="589">
        <f t="shared" si="344"/>
        <v>0</v>
      </c>
    </row>
    <row r="7354" spans="1:10">
      <c r="A7354" s="584">
        <v>2016</v>
      </c>
      <c r="B7354" s="585" t="s">
        <v>1131</v>
      </c>
      <c r="C7354" s="585" t="s">
        <v>31</v>
      </c>
      <c r="D7354" s="586">
        <v>4544</v>
      </c>
      <c r="E7354" s="587">
        <v>25</v>
      </c>
      <c r="F7354" s="587">
        <f t="shared" si="342"/>
        <v>113600</v>
      </c>
      <c r="G7354" s="588">
        <v>2.2799999999999998</v>
      </c>
      <c r="H7354" s="586">
        <v>14.6</v>
      </c>
      <c r="I7354" s="587">
        <f t="shared" si="343"/>
        <v>66342.399999999994</v>
      </c>
      <c r="J7354" s="589">
        <f t="shared" si="344"/>
        <v>0</v>
      </c>
    </row>
    <row r="7355" spans="1:10">
      <c r="A7355" s="584">
        <v>2016</v>
      </c>
      <c r="B7355" s="585" t="s">
        <v>1131</v>
      </c>
      <c r="C7355" s="585" t="s">
        <v>31</v>
      </c>
      <c r="D7355" s="586">
        <v>9474</v>
      </c>
      <c r="E7355" s="587">
        <v>24</v>
      </c>
      <c r="F7355" s="587">
        <f t="shared" si="342"/>
        <v>227376</v>
      </c>
      <c r="G7355" s="588">
        <v>2.37</v>
      </c>
      <c r="H7355" s="586">
        <v>11.7</v>
      </c>
      <c r="I7355" s="587">
        <f t="shared" si="343"/>
        <v>110845.79999999999</v>
      </c>
      <c r="J7355" s="589">
        <f t="shared" si="344"/>
        <v>0</v>
      </c>
    </row>
    <row r="7356" spans="1:10">
      <c r="A7356" s="584">
        <v>2016</v>
      </c>
      <c r="B7356" s="585" t="s">
        <v>1131</v>
      </c>
      <c r="C7356" s="585" t="s">
        <v>31</v>
      </c>
      <c r="D7356" s="586">
        <v>8311</v>
      </c>
      <c r="E7356" s="587">
        <v>24</v>
      </c>
      <c r="F7356" s="587">
        <f t="shared" si="342"/>
        <v>199464</v>
      </c>
      <c r="G7356" s="588">
        <v>1.56</v>
      </c>
      <c r="H7356" s="586">
        <v>13.6</v>
      </c>
      <c r="I7356" s="587">
        <f t="shared" si="343"/>
        <v>113029.59999999999</v>
      </c>
      <c r="J7356" s="589">
        <f t="shared" si="344"/>
        <v>0</v>
      </c>
    </row>
    <row r="7357" spans="1:10">
      <c r="A7357" s="584">
        <v>2016</v>
      </c>
      <c r="B7357" s="585" t="s">
        <v>1131</v>
      </c>
      <c r="C7357" s="585" t="s">
        <v>31</v>
      </c>
      <c r="D7357" s="586">
        <v>7164</v>
      </c>
      <c r="E7357" s="587">
        <v>25</v>
      </c>
      <c r="F7357" s="587">
        <f t="shared" si="342"/>
        <v>179100</v>
      </c>
      <c r="G7357" s="588">
        <v>2.2200000000000002</v>
      </c>
      <c r="H7357" s="586">
        <v>12.3</v>
      </c>
      <c r="I7357" s="587">
        <f t="shared" si="343"/>
        <v>88117.200000000012</v>
      </c>
      <c r="J7357" s="589">
        <f t="shared" si="344"/>
        <v>0</v>
      </c>
    </row>
    <row r="7358" spans="1:10">
      <c r="A7358" s="584">
        <v>2016</v>
      </c>
      <c r="B7358" s="585" t="s">
        <v>1131</v>
      </c>
      <c r="C7358" s="585" t="s">
        <v>31</v>
      </c>
      <c r="D7358" s="586">
        <v>6866</v>
      </c>
      <c r="E7358" s="587">
        <v>24</v>
      </c>
      <c r="F7358" s="587">
        <f t="shared" si="342"/>
        <v>164784</v>
      </c>
      <c r="G7358" s="588">
        <v>2.37</v>
      </c>
      <c r="H7358" s="586">
        <v>13.3</v>
      </c>
      <c r="I7358" s="587">
        <f t="shared" si="343"/>
        <v>91317.8</v>
      </c>
      <c r="J7358" s="589">
        <f t="shared" si="344"/>
        <v>0</v>
      </c>
    </row>
    <row r="7359" spans="1:10">
      <c r="A7359" s="584">
        <v>2016</v>
      </c>
      <c r="B7359" s="585" t="s">
        <v>1131</v>
      </c>
      <c r="C7359" s="585" t="s">
        <v>31</v>
      </c>
      <c r="D7359" s="586">
        <v>5534</v>
      </c>
      <c r="E7359" s="587">
        <v>24</v>
      </c>
      <c r="F7359" s="587">
        <f t="shared" si="342"/>
        <v>132816</v>
      </c>
      <c r="G7359" s="588">
        <v>2.2799999999999998</v>
      </c>
      <c r="H7359" s="586">
        <v>14.1</v>
      </c>
      <c r="I7359" s="587">
        <f t="shared" si="343"/>
        <v>78029.399999999994</v>
      </c>
      <c r="J7359" s="589">
        <f t="shared" si="344"/>
        <v>0</v>
      </c>
    </row>
    <row r="7360" spans="1:10">
      <c r="A7360" s="584">
        <v>2016</v>
      </c>
      <c r="B7360" s="585" t="s">
        <v>1129</v>
      </c>
      <c r="C7360" s="585" t="s">
        <v>31</v>
      </c>
      <c r="D7360" s="586">
        <v>202343</v>
      </c>
      <c r="E7360" s="587">
        <v>12.8</v>
      </c>
      <c r="F7360" s="587">
        <f t="shared" si="342"/>
        <v>2589990.4000000004</v>
      </c>
      <c r="G7360" s="588">
        <v>3.09</v>
      </c>
      <c r="H7360" s="586">
        <v>45.4</v>
      </c>
      <c r="I7360" s="587">
        <f t="shared" si="343"/>
        <v>9186372.1999999993</v>
      </c>
      <c r="J7360" s="589">
        <f t="shared" si="344"/>
        <v>0</v>
      </c>
    </row>
    <row r="7361" spans="1:10">
      <c r="A7361" s="584">
        <v>2016</v>
      </c>
      <c r="B7361" s="585" t="s">
        <v>1131</v>
      </c>
      <c r="C7361" s="585" t="s">
        <v>31</v>
      </c>
      <c r="D7361" s="586">
        <v>30304</v>
      </c>
      <c r="E7361" s="587">
        <v>25.885000000000002</v>
      </c>
      <c r="F7361" s="587">
        <f t="shared" si="342"/>
        <v>784419.04</v>
      </c>
      <c r="G7361" s="588">
        <v>3.03</v>
      </c>
      <c r="H7361" s="586">
        <v>8.4</v>
      </c>
      <c r="I7361" s="587">
        <f t="shared" si="343"/>
        <v>254553.60000000001</v>
      </c>
      <c r="J7361" s="589">
        <f t="shared" si="344"/>
        <v>0</v>
      </c>
    </row>
    <row r="7362" spans="1:10">
      <c r="A7362" s="584">
        <v>2016</v>
      </c>
      <c r="B7362" s="585" t="s">
        <v>1131</v>
      </c>
      <c r="C7362" s="585" t="s">
        <v>31</v>
      </c>
      <c r="D7362" s="586">
        <v>91978</v>
      </c>
      <c r="E7362" s="587">
        <v>26.364999999999998</v>
      </c>
      <c r="F7362" s="587">
        <f t="shared" si="342"/>
        <v>2424999.9699999997</v>
      </c>
      <c r="G7362" s="588">
        <v>3.47</v>
      </c>
      <c r="H7362" s="586">
        <v>7.4</v>
      </c>
      <c r="I7362" s="587">
        <f t="shared" si="343"/>
        <v>680637.20000000007</v>
      </c>
      <c r="J7362" s="589">
        <f t="shared" si="344"/>
        <v>0</v>
      </c>
    </row>
    <row r="7363" spans="1:10">
      <c r="A7363" s="584">
        <v>2016</v>
      </c>
      <c r="B7363" s="585" t="s">
        <v>1131</v>
      </c>
      <c r="C7363" s="585" t="s">
        <v>31</v>
      </c>
      <c r="D7363" s="586">
        <v>76207</v>
      </c>
      <c r="E7363" s="587">
        <v>26.303000000000001</v>
      </c>
      <c r="F7363" s="587">
        <f t="shared" ref="F7363:F7426" si="345">E7363*D7363</f>
        <v>2004472.7210000001</v>
      </c>
      <c r="G7363" s="588">
        <v>3.48</v>
      </c>
      <c r="H7363" s="586">
        <v>7.6</v>
      </c>
      <c r="I7363" s="587">
        <f t="shared" ref="I7363:I7426" si="346">H7363*D7363</f>
        <v>579173.19999999995</v>
      </c>
      <c r="J7363" s="589">
        <f t="shared" ref="J7363:J7426" si="347">IF(B7363="LIG",1,0)</f>
        <v>0</v>
      </c>
    </row>
    <row r="7364" spans="1:10">
      <c r="A7364" s="584">
        <v>2016</v>
      </c>
      <c r="B7364" s="585" t="s">
        <v>1131</v>
      </c>
      <c r="C7364" s="585" t="s">
        <v>31</v>
      </c>
      <c r="D7364" s="586">
        <v>15722</v>
      </c>
      <c r="E7364" s="587">
        <v>26.044</v>
      </c>
      <c r="F7364" s="587">
        <f t="shared" si="345"/>
        <v>409463.76799999998</v>
      </c>
      <c r="G7364" s="588">
        <v>3.03</v>
      </c>
      <c r="H7364" s="586">
        <v>8.1</v>
      </c>
      <c r="I7364" s="587">
        <f t="shared" si="346"/>
        <v>127348.2</v>
      </c>
      <c r="J7364" s="589">
        <f t="shared" si="347"/>
        <v>0</v>
      </c>
    </row>
    <row r="7365" spans="1:10">
      <c r="A7365" s="584">
        <v>2016</v>
      </c>
      <c r="B7365" s="585" t="s">
        <v>1131</v>
      </c>
      <c r="C7365" s="585" t="s">
        <v>31</v>
      </c>
      <c r="D7365" s="586">
        <v>14354</v>
      </c>
      <c r="E7365" s="587">
        <v>24.34</v>
      </c>
      <c r="F7365" s="587">
        <f t="shared" si="345"/>
        <v>349376.36</v>
      </c>
      <c r="G7365" s="588">
        <v>2.2999999999999998</v>
      </c>
      <c r="H7365" s="586">
        <v>9.8000000000000007</v>
      </c>
      <c r="I7365" s="587">
        <f t="shared" si="346"/>
        <v>140669.20000000001</v>
      </c>
      <c r="J7365" s="589">
        <f t="shared" si="347"/>
        <v>0</v>
      </c>
    </row>
    <row r="7366" spans="1:10">
      <c r="A7366" s="584">
        <v>2016</v>
      </c>
      <c r="B7366" s="585" t="s">
        <v>1131</v>
      </c>
      <c r="C7366" s="585" t="s">
        <v>31</v>
      </c>
      <c r="D7366" s="586">
        <v>26212</v>
      </c>
      <c r="E7366" s="587">
        <v>25.02</v>
      </c>
      <c r="F7366" s="587">
        <f t="shared" si="345"/>
        <v>655824.24</v>
      </c>
      <c r="G7366" s="588">
        <v>1.29</v>
      </c>
      <c r="H7366" s="586">
        <v>10.4</v>
      </c>
      <c r="I7366" s="587">
        <f t="shared" si="346"/>
        <v>272604.79999999999</v>
      </c>
      <c r="J7366" s="589">
        <f t="shared" si="347"/>
        <v>0</v>
      </c>
    </row>
    <row r="7367" spans="1:10">
      <c r="A7367" s="584">
        <v>2016</v>
      </c>
      <c r="B7367" s="585" t="s">
        <v>1131</v>
      </c>
      <c r="C7367" s="585" t="s">
        <v>31</v>
      </c>
      <c r="D7367" s="586">
        <v>13154</v>
      </c>
      <c r="E7367" s="587">
        <v>25.47</v>
      </c>
      <c r="F7367" s="587">
        <f t="shared" si="345"/>
        <v>335032.38</v>
      </c>
      <c r="G7367" s="588">
        <v>1.38</v>
      </c>
      <c r="H7367" s="586">
        <v>9.9</v>
      </c>
      <c r="I7367" s="587">
        <f t="shared" si="346"/>
        <v>130224.6</v>
      </c>
      <c r="J7367" s="589">
        <f t="shared" si="347"/>
        <v>0</v>
      </c>
    </row>
    <row r="7368" spans="1:10">
      <c r="A7368" s="584">
        <v>2016</v>
      </c>
      <c r="B7368" s="585" t="s">
        <v>1131</v>
      </c>
      <c r="C7368" s="585" t="s">
        <v>31</v>
      </c>
      <c r="D7368" s="586">
        <v>13024</v>
      </c>
      <c r="E7368" s="587">
        <v>25.26</v>
      </c>
      <c r="F7368" s="587">
        <f t="shared" si="345"/>
        <v>328986.24000000005</v>
      </c>
      <c r="G7368" s="588">
        <v>0.77</v>
      </c>
      <c r="H7368" s="586">
        <v>9.1</v>
      </c>
      <c r="I7368" s="587">
        <f t="shared" si="346"/>
        <v>118518.39999999999</v>
      </c>
      <c r="J7368" s="589">
        <f t="shared" si="347"/>
        <v>0</v>
      </c>
    </row>
    <row r="7369" spans="1:10">
      <c r="A7369" s="584">
        <v>2016</v>
      </c>
      <c r="B7369" s="585" t="s">
        <v>1131</v>
      </c>
      <c r="C7369" s="585" t="s">
        <v>31</v>
      </c>
      <c r="D7369" s="586">
        <v>24059</v>
      </c>
      <c r="E7369" s="587">
        <v>25.56</v>
      </c>
      <c r="F7369" s="587">
        <f t="shared" si="345"/>
        <v>614948.03999999992</v>
      </c>
      <c r="G7369" s="588">
        <v>0.95</v>
      </c>
      <c r="H7369" s="586">
        <v>10.199999999999999</v>
      </c>
      <c r="I7369" s="587">
        <f t="shared" si="346"/>
        <v>245401.8</v>
      </c>
      <c r="J7369" s="589">
        <f t="shared" si="347"/>
        <v>0</v>
      </c>
    </row>
    <row r="7370" spans="1:10">
      <c r="A7370" s="584">
        <v>2016</v>
      </c>
      <c r="B7370" s="585" t="s">
        <v>1131</v>
      </c>
      <c r="C7370" s="585" t="s">
        <v>31</v>
      </c>
      <c r="D7370" s="586">
        <v>121</v>
      </c>
      <c r="E7370" s="587">
        <v>26.41</v>
      </c>
      <c r="F7370" s="587">
        <f t="shared" si="345"/>
        <v>3195.61</v>
      </c>
      <c r="G7370" s="588">
        <v>0.76</v>
      </c>
      <c r="H7370" s="586">
        <v>7.5</v>
      </c>
      <c r="I7370" s="587">
        <f t="shared" si="346"/>
        <v>907.5</v>
      </c>
      <c r="J7370" s="589">
        <f t="shared" si="347"/>
        <v>0</v>
      </c>
    </row>
    <row r="7371" spans="1:10">
      <c r="A7371" s="584">
        <v>2016</v>
      </c>
      <c r="B7371" s="585" t="s">
        <v>1131</v>
      </c>
      <c r="C7371" s="585" t="s">
        <v>31</v>
      </c>
      <c r="D7371" s="586">
        <v>12812</v>
      </c>
      <c r="E7371" s="587">
        <v>25.61</v>
      </c>
      <c r="F7371" s="587">
        <f t="shared" si="345"/>
        <v>328115.32</v>
      </c>
      <c r="G7371" s="588">
        <v>0.95</v>
      </c>
      <c r="H7371" s="586">
        <v>8.4</v>
      </c>
      <c r="I7371" s="587">
        <f t="shared" si="346"/>
        <v>107620.8</v>
      </c>
      <c r="J7371" s="589">
        <f t="shared" si="347"/>
        <v>0</v>
      </c>
    </row>
    <row r="7372" spans="1:10">
      <c r="A7372" s="584">
        <v>2016</v>
      </c>
      <c r="B7372" s="585" t="s">
        <v>1131</v>
      </c>
      <c r="C7372" s="585" t="s">
        <v>31</v>
      </c>
      <c r="D7372" s="586">
        <v>13009</v>
      </c>
      <c r="E7372" s="587">
        <v>25.49</v>
      </c>
      <c r="F7372" s="587">
        <f t="shared" si="345"/>
        <v>331599.40999999997</v>
      </c>
      <c r="G7372" s="588">
        <v>1.54</v>
      </c>
      <c r="H7372" s="586">
        <v>8.3000000000000007</v>
      </c>
      <c r="I7372" s="587">
        <f t="shared" si="346"/>
        <v>107974.70000000001</v>
      </c>
      <c r="J7372" s="589">
        <f t="shared" si="347"/>
        <v>0</v>
      </c>
    </row>
    <row r="7373" spans="1:10">
      <c r="A7373" s="584">
        <v>2016</v>
      </c>
      <c r="B7373" s="585" t="s">
        <v>1131</v>
      </c>
      <c r="C7373" s="585" t="s">
        <v>31</v>
      </c>
      <c r="D7373" s="586">
        <v>23460</v>
      </c>
      <c r="E7373" s="587">
        <v>25.99</v>
      </c>
      <c r="F7373" s="587">
        <f t="shared" si="345"/>
        <v>609725.39999999991</v>
      </c>
      <c r="G7373" s="588">
        <v>2.65</v>
      </c>
      <c r="H7373" s="586">
        <v>7.6</v>
      </c>
      <c r="I7373" s="587">
        <f t="shared" si="346"/>
        <v>178296</v>
      </c>
      <c r="J7373" s="589">
        <f t="shared" si="347"/>
        <v>0</v>
      </c>
    </row>
    <row r="7374" spans="1:10">
      <c r="A7374" s="584">
        <v>2016</v>
      </c>
      <c r="B7374" s="585" t="s">
        <v>1131</v>
      </c>
      <c r="C7374" s="585" t="s">
        <v>31</v>
      </c>
      <c r="D7374" s="586">
        <v>12877</v>
      </c>
      <c r="E7374" s="587">
        <v>25.51</v>
      </c>
      <c r="F7374" s="587">
        <f t="shared" si="345"/>
        <v>328492.27</v>
      </c>
      <c r="G7374" s="588">
        <v>1.2</v>
      </c>
      <c r="H7374" s="586">
        <v>11.3</v>
      </c>
      <c r="I7374" s="587">
        <f t="shared" si="346"/>
        <v>145510.1</v>
      </c>
      <c r="J7374" s="589">
        <f t="shared" si="347"/>
        <v>0</v>
      </c>
    </row>
    <row r="7375" spans="1:10">
      <c r="A7375" s="584">
        <v>2016</v>
      </c>
      <c r="B7375" s="585" t="s">
        <v>1131</v>
      </c>
      <c r="C7375" s="585" t="s">
        <v>31</v>
      </c>
      <c r="D7375" s="586">
        <v>12844</v>
      </c>
      <c r="E7375" s="587">
        <v>25.2</v>
      </c>
      <c r="F7375" s="587">
        <f t="shared" si="345"/>
        <v>323668.8</v>
      </c>
      <c r="G7375" s="588">
        <v>0.97</v>
      </c>
      <c r="H7375" s="586">
        <v>9.3000000000000007</v>
      </c>
      <c r="I7375" s="587">
        <f t="shared" si="346"/>
        <v>119449.20000000001</v>
      </c>
      <c r="J7375" s="589">
        <f t="shared" si="347"/>
        <v>0</v>
      </c>
    </row>
    <row r="7376" spans="1:10">
      <c r="A7376" s="584">
        <v>2016</v>
      </c>
      <c r="B7376" s="585" t="s">
        <v>1131</v>
      </c>
      <c r="C7376" s="585" t="s">
        <v>31</v>
      </c>
      <c r="D7376" s="586">
        <v>52849</v>
      </c>
      <c r="E7376" s="587">
        <v>25.69</v>
      </c>
      <c r="F7376" s="587">
        <f t="shared" si="345"/>
        <v>1357690.81</v>
      </c>
      <c r="G7376" s="588">
        <v>0.84</v>
      </c>
      <c r="H7376" s="586">
        <v>9.1</v>
      </c>
      <c r="I7376" s="587">
        <f t="shared" si="346"/>
        <v>480925.89999999997</v>
      </c>
      <c r="J7376" s="589">
        <f t="shared" si="347"/>
        <v>0</v>
      </c>
    </row>
    <row r="7377" spans="1:10">
      <c r="A7377" s="584">
        <v>2016</v>
      </c>
      <c r="B7377" s="585" t="s">
        <v>1131</v>
      </c>
      <c r="C7377" s="585" t="s">
        <v>31</v>
      </c>
      <c r="D7377" s="586">
        <v>13049</v>
      </c>
      <c r="E7377" s="587">
        <v>25.03</v>
      </c>
      <c r="F7377" s="587">
        <f t="shared" si="345"/>
        <v>326616.47000000003</v>
      </c>
      <c r="G7377" s="588">
        <v>0.83</v>
      </c>
      <c r="H7377" s="586">
        <v>9.1</v>
      </c>
      <c r="I7377" s="587">
        <f t="shared" si="346"/>
        <v>118745.9</v>
      </c>
      <c r="J7377" s="589">
        <f t="shared" si="347"/>
        <v>0</v>
      </c>
    </row>
    <row r="7378" spans="1:10">
      <c r="A7378" s="584">
        <v>2016</v>
      </c>
      <c r="B7378" s="585" t="s">
        <v>1131</v>
      </c>
      <c r="C7378" s="585" t="s">
        <v>31</v>
      </c>
      <c r="D7378" s="586">
        <v>12716</v>
      </c>
      <c r="E7378" s="587">
        <v>25.53</v>
      </c>
      <c r="F7378" s="587">
        <f t="shared" si="345"/>
        <v>324639.48000000004</v>
      </c>
      <c r="G7378" s="588">
        <v>0.55000000000000004</v>
      </c>
      <c r="H7378" s="586">
        <v>6.7</v>
      </c>
      <c r="I7378" s="587">
        <f t="shared" si="346"/>
        <v>85197.2</v>
      </c>
      <c r="J7378" s="589">
        <f t="shared" si="347"/>
        <v>0</v>
      </c>
    </row>
    <row r="7379" spans="1:10">
      <c r="A7379" s="584">
        <v>2016</v>
      </c>
      <c r="B7379" s="585" t="s">
        <v>1131</v>
      </c>
      <c r="C7379" s="585" t="s">
        <v>31</v>
      </c>
      <c r="D7379" s="586">
        <v>451</v>
      </c>
      <c r="E7379" s="587">
        <v>26.2</v>
      </c>
      <c r="F7379" s="587">
        <f t="shared" si="345"/>
        <v>11816.199999999999</v>
      </c>
      <c r="G7379" s="588">
        <v>0.82</v>
      </c>
      <c r="H7379" s="586">
        <v>8</v>
      </c>
      <c r="I7379" s="587">
        <f t="shared" si="346"/>
        <v>3608</v>
      </c>
      <c r="J7379" s="589">
        <f t="shared" si="347"/>
        <v>0</v>
      </c>
    </row>
    <row r="7380" spans="1:10">
      <c r="A7380" s="584">
        <v>2016</v>
      </c>
      <c r="B7380" s="585" t="s">
        <v>1131</v>
      </c>
      <c r="C7380" s="585" t="s">
        <v>31</v>
      </c>
      <c r="D7380" s="586">
        <v>57827</v>
      </c>
      <c r="E7380" s="587">
        <v>23</v>
      </c>
      <c r="F7380" s="587">
        <f t="shared" si="345"/>
        <v>1330021</v>
      </c>
      <c r="G7380" s="588">
        <v>2.75</v>
      </c>
      <c r="H7380" s="586">
        <v>7</v>
      </c>
      <c r="I7380" s="587">
        <f t="shared" si="346"/>
        <v>404789</v>
      </c>
      <c r="J7380" s="589">
        <f t="shared" si="347"/>
        <v>0</v>
      </c>
    </row>
    <row r="7381" spans="1:10">
      <c r="A7381" s="584">
        <v>2016</v>
      </c>
      <c r="B7381" s="585" t="s">
        <v>1131</v>
      </c>
      <c r="C7381" s="585" t="s">
        <v>31</v>
      </c>
      <c r="D7381" s="586">
        <v>11720</v>
      </c>
      <c r="E7381" s="587">
        <v>24.468</v>
      </c>
      <c r="F7381" s="587">
        <f t="shared" si="345"/>
        <v>286764.96000000002</v>
      </c>
      <c r="G7381" s="588">
        <v>0.91</v>
      </c>
      <c r="H7381" s="586">
        <v>11.2</v>
      </c>
      <c r="I7381" s="587">
        <f t="shared" si="346"/>
        <v>131264</v>
      </c>
      <c r="J7381" s="589">
        <f t="shared" si="347"/>
        <v>0</v>
      </c>
    </row>
    <row r="7382" spans="1:10">
      <c r="A7382" s="584">
        <v>2016</v>
      </c>
      <c r="B7382" s="585" t="s">
        <v>1131</v>
      </c>
      <c r="C7382" s="585" t="s">
        <v>31</v>
      </c>
      <c r="D7382" s="586">
        <v>23361</v>
      </c>
      <c r="E7382" s="587">
        <v>25.513999999999999</v>
      </c>
      <c r="F7382" s="587">
        <f t="shared" si="345"/>
        <v>596032.554</v>
      </c>
      <c r="G7382" s="588">
        <v>1.22</v>
      </c>
      <c r="H7382" s="586">
        <v>9.1999999999999993</v>
      </c>
      <c r="I7382" s="587">
        <f t="shared" si="346"/>
        <v>214921.19999999998</v>
      </c>
      <c r="J7382" s="589">
        <f t="shared" si="347"/>
        <v>0</v>
      </c>
    </row>
    <row r="7383" spans="1:10">
      <c r="A7383" s="584">
        <v>2016</v>
      </c>
      <c r="B7383" s="585" t="s">
        <v>1131</v>
      </c>
      <c r="C7383" s="585" t="s">
        <v>31</v>
      </c>
      <c r="D7383" s="586">
        <v>11577</v>
      </c>
      <c r="E7383" s="587">
        <v>24.617999999999999</v>
      </c>
      <c r="F7383" s="587">
        <f t="shared" si="345"/>
        <v>285002.58600000001</v>
      </c>
      <c r="G7383" s="588">
        <v>0.74</v>
      </c>
      <c r="H7383" s="586">
        <v>12.5</v>
      </c>
      <c r="I7383" s="587">
        <f t="shared" si="346"/>
        <v>144712.5</v>
      </c>
      <c r="J7383" s="589">
        <f t="shared" si="347"/>
        <v>0</v>
      </c>
    </row>
    <row r="7384" spans="1:10">
      <c r="A7384" s="584">
        <v>2016</v>
      </c>
      <c r="B7384" s="585" t="s">
        <v>1131</v>
      </c>
      <c r="C7384" s="585" t="s">
        <v>31</v>
      </c>
      <c r="D7384" s="586">
        <v>318</v>
      </c>
      <c r="E7384" s="587">
        <v>24.524000000000001</v>
      </c>
      <c r="F7384" s="587">
        <f t="shared" si="345"/>
        <v>7798.6320000000005</v>
      </c>
      <c r="G7384" s="588">
        <v>0.78</v>
      </c>
      <c r="H7384" s="586">
        <v>11.2</v>
      </c>
      <c r="I7384" s="587">
        <f t="shared" si="346"/>
        <v>3561.6</v>
      </c>
      <c r="J7384" s="589">
        <f t="shared" si="347"/>
        <v>0</v>
      </c>
    </row>
    <row r="7385" spans="1:10">
      <c r="A7385" s="584">
        <v>2016</v>
      </c>
      <c r="B7385" s="585" t="s">
        <v>1131</v>
      </c>
      <c r="C7385" s="585" t="s">
        <v>31</v>
      </c>
      <c r="D7385" s="586">
        <v>11509</v>
      </c>
      <c r="E7385" s="587">
        <v>24.474</v>
      </c>
      <c r="F7385" s="587">
        <f t="shared" si="345"/>
        <v>281671.266</v>
      </c>
      <c r="G7385" s="588">
        <v>1.18</v>
      </c>
      <c r="H7385" s="586">
        <v>11.9</v>
      </c>
      <c r="I7385" s="587">
        <f t="shared" si="346"/>
        <v>136957.1</v>
      </c>
      <c r="J7385" s="589">
        <f t="shared" si="347"/>
        <v>0</v>
      </c>
    </row>
    <row r="7386" spans="1:10">
      <c r="A7386" s="584">
        <v>2016</v>
      </c>
      <c r="B7386" s="585" t="s">
        <v>1131</v>
      </c>
      <c r="C7386" s="585" t="s">
        <v>31</v>
      </c>
      <c r="D7386" s="586">
        <v>83714</v>
      </c>
      <c r="E7386" s="587">
        <v>23.724</v>
      </c>
      <c r="F7386" s="587">
        <f t="shared" si="345"/>
        <v>1986030.936</v>
      </c>
      <c r="G7386" s="588">
        <v>2.84</v>
      </c>
      <c r="H7386" s="586">
        <v>8.1</v>
      </c>
      <c r="I7386" s="587">
        <f t="shared" si="346"/>
        <v>678083.4</v>
      </c>
      <c r="J7386" s="589">
        <f t="shared" si="347"/>
        <v>0</v>
      </c>
    </row>
    <row r="7387" spans="1:10">
      <c r="A7387" s="584">
        <v>2016</v>
      </c>
      <c r="B7387" s="585" t="s">
        <v>1131</v>
      </c>
      <c r="C7387" s="585" t="s">
        <v>31</v>
      </c>
      <c r="D7387" s="586">
        <v>51974</v>
      </c>
      <c r="E7387" s="587">
        <v>23</v>
      </c>
      <c r="F7387" s="587">
        <f t="shared" si="345"/>
        <v>1195402</v>
      </c>
      <c r="G7387" s="588">
        <v>3.1</v>
      </c>
      <c r="H7387" s="586">
        <v>8.5</v>
      </c>
      <c r="I7387" s="587">
        <f t="shared" si="346"/>
        <v>441779</v>
      </c>
      <c r="J7387" s="589">
        <f t="shared" si="347"/>
        <v>0</v>
      </c>
    </row>
    <row r="7388" spans="1:10">
      <c r="A7388" s="584">
        <v>2016</v>
      </c>
      <c r="B7388" s="585" t="s">
        <v>1131</v>
      </c>
      <c r="C7388" s="585" t="s">
        <v>31</v>
      </c>
      <c r="D7388" s="586">
        <v>128004</v>
      </c>
      <c r="E7388" s="587">
        <v>23.952000000000002</v>
      </c>
      <c r="F7388" s="587">
        <f t="shared" si="345"/>
        <v>3065951.8080000002</v>
      </c>
      <c r="G7388" s="588">
        <v>2.58</v>
      </c>
      <c r="H7388" s="586">
        <v>7.5</v>
      </c>
      <c r="I7388" s="587">
        <f t="shared" si="346"/>
        <v>960030</v>
      </c>
      <c r="J7388" s="589">
        <f t="shared" si="347"/>
        <v>0</v>
      </c>
    </row>
    <row r="7389" spans="1:10">
      <c r="A7389" s="584">
        <v>2016</v>
      </c>
      <c r="B7389" s="585" t="s">
        <v>1131</v>
      </c>
      <c r="C7389" s="585" t="s">
        <v>31</v>
      </c>
      <c r="D7389" s="586">
        <v>61670</v>
      </c>
      <c r="E7389" s="587">
        <v>22.1</v>
      </c>
      <c r="F7389" s="587">
        <f t="shared" si="345"/>
        <v>1362907</v>
      </c>
      <c r="G7389" s="588">
        <v>2.56</v>
      </c>
      <c r="H7389" s="586">
        <v>9.5</v>
      </c>
      <c r="I7389" s="587">
        <f t="shared" si="346"/>
        <v>585865</v>
      </c>
      <c r="J7389" s="589">
        <f t="shared" si="347"/>
        <v>0</v>
      </c>
    </row>
    <row r="7390" spans="1:10">
      <c r="A7390" s="584">
        <v>2016</v>
      </c>
      <c r="B7390" s="585" t="s">
        <v>1131</v>
      </c>
      <c r="C7390" s="585" t="s">
        <v>31</v>
      </c>
      <c r="D7390" s="586">
        <v>58217</v>
      </c>
      <c r="E7390" s="587">
        <v>25.012</v>
      </c>
      <c r="F7390" s="587">
        <f t="shared" si="345"/>
        <v>1456123.6040000001</v>
      </c>
      <c r="G7390" s="588">
        <v>3.15</v>
      </c>
      <c r="H7390" s="586">
        <v>6.8</v>
      </c>
      <c r="I7390" s="587">
        <f t="shared" si="346"/>
        <v>395875.6</v>
      </c>
      <c r="J7390" s="589">
        <f t="shared" si="347"/>
        <v>0</v>
      </c>
    </row>
    <row r="7391" spans="1:10">
      <c r="A7391" s="584">
        <v>2016</v>
      </c>
      <c r="B7391" s="585" t="s">
        <v>1131</v>
      </c>
      <c r="C7391" s="585" t="s">
        <v>31</v>
      </c>
      <c r="D7391" s="586">
        <v>37627</v>
      </c>
      <c r="E7391" s="587">
        <v>23</v>
      </c>
      <c r="F7391" s="587">
        <f t="shared" si="345"/>
        <v>865421</v>
      </c>
      <c r="G7391" s="588">
        <v>2.75</v>
      </c>
      <c r="H7391" s="586">
        <v>7</v>
      </c>
      <c r="I7391" s="587">
        <f t="shared" si="346"/>
        <v>263389</v>
      </c>
      <c r="J7391" s="589">
        <f t="shared" si="347"/>
        <v>0</v>
      </c>
    </row>
    <row r="7392" spans="1:10">
      <c r="A7392" s="584">
        <v>2016</v>
      </c>
      <c r="B7392" s="585" t="s">
        <v>1127</v>
      </c>
      <c r="C7392" s="585" t="s">
        <v>31</v>
      </c>
      <c r="D7392" s="586">
        <v>116070</v>
      </c>
      <c r="E7392" s="587">
        <v>17.931999999999999</v>
      </c>
      <c r="F7392" s="587">
        <f t="shared" si="345"/>
        <v>2081367.2399999998</v>
      </c>
      <c r="G7392" s="588">
        <v>0.26</v>
      </c>
      <c r="H7392" s="586">
        <v>5.0999999999999996</v>
      </c>
      <c r="I7392" s="587">
        <f t="shared" si="346"/>
        <v>591957</v>
      </c>
      <c r="J7392" s="589">
        <f t="shared" si="347"/>
        <v>0</v>
      </c>
    </row>
    <row r="7393" spans="1:10">
      <c r="A7393" s="584">
        <v>2016</v>
      </c>
      <c r="B7393" s="585" t="s">
        <v>1127</v>
      </c>
      <c r="C7393" s="585" t="s">
        <v>31</v>
      </c>
      <c r="D7393" s="586">
        <v>27951</v>
      </c>
      <c r="E7393" s="587">
        <v>17.738</v>
      </c>
      <c r="F7393" s="587">
        <f t="shared" si="345"/>
        <v>495794.83799999999</v>
      </c>
      <c r="G7393" s="588">
        <v>0.31</v>
      </c>
      <c r="H7393" s="586">
        <v>5.3</v>
      </c>
      <c r="I7393" s="587">
        <f t="shared" si="346"/>
        <v>148140.29999999999</v>
      </c>
      <c r="J7393" s="589">
        <f t="shared" si="347"/>
        <v>0</v>
      </c>
    </row>
    <row r="7394" spans="1:10">
      <c r="A7394" s="584">
        <v>2016</v>
      </c>
      <c r="B7394" s="585" t="s">
        <v>1127</v>
      </c>
      <c r="C7394" s="585" t="s">
        <v>31</v>
      </c>
      <c r="D7394" s="586">
        <v>120817</v>
      </c>
      <c r="E7394" s="587">
        <v>16.72</v>
      </c>
      <c r="F7394" s="587">
        <f t="shared" si="345"/>
        <v>2020060.2399999998</v>
      </c>
      <c r="G7394" s="588">
        <v>0.36</v>
      </c>
      <c r="H7394" s="586">
        <v>4.9000000000000004</v>
      </c>
      <c r="I7394" s="587">
        <f t="shared" si="346"/>
        <v>592003.30000000005</v>
      </c>
      <c r="J7394" s="589">
        <f t="shared" si="347"/>
        <v>0</v>
      </c>
    </row>
    <row r="7395" spans="1:10">
      <c r="A7395" s="584">
        <v>2016</v>
      </c>
      <c r="B7395" s="585" t="s">
        <v>1127</v>
      </c>
      <c r="C7395" s="585" t="s">
        <v>31</v>
      </c>
      <c r="D7395" s="586">
        <v>255245</v>
      </c>
      <c r="E7395" s="587">
        <v>16.66</v>
      </c>
      <c r="F7395" s="587">
        <f t="shared" si="345"/>
        <v>4252381.7</v>
      </c>
      <c r="G7395" s="588">
        <v>0.36</v>
      </c>
      <c r="H7395" s="586">
        <v>5.9</v>
      </c>
      <c r="I7395" s="587">
        <f t="shared" si="346"/>
        <v>1505945.5</v>
      </c>
      <c r="J7395" s="589">
        <f t="shared" si="347"/>
        <v>0</v>
      </c>
    </row>
    <row r="7396" spans="1:10">
      <c r="A7396" s="584">
        <v>2016</v>
      </c>
      <c r="B7396" s="585" t="s">
        <v>1127</v>
      </c>
      <c r="C7396" s="585" t="s">
        <v>31</v>
      </c>
      <c r="D7396" s="586">
        <v>196636</v>
      </c>
      <c r="E7396" s="587">
        <v>16.45</v>
      </c>
      <c r="F7396" s="587">
        <f t="shared" si="345"/>
        <v>3234662.1999999997</v>
      </c>
      <c r="G7396" s="588">
        <v>0.35</v>
      </c>
      <c r="H7396" s="586">
        <v>5.2</v>
      </c>
      <c r="I7396" s="587">
        <f t="shared" si="346"/>
        <v>1022507.2000000001</v>
      </c>
      <c r="J7396" s="589">
        <f t="shared" si="347"/>
        <v>0</v>
      </c>
    </row>
    <row r="7397" spans="1:10">
      <c r="A7397" s="584">
        <v>2016</v>
      </c>
      <c r="B7397" s="585" t="s">
        <v>1127</v>
      </c>
      <c r="C7397" s="585" t="s">
        <v>31</v>
      </c>
      <c r="D7397" s="586">
        <v>126296</v>
      </c>
      <c r="E7397" s="587">
        <v>17.12</v>
      </c>
      <c r="F7397" s="587">
        <f t="shared" si="345"/>
        <v>2162187.52</v>
      </c>
      <c r="G7397" s="588">
        <v>0.24</v>
      </c>
      <c r="H7397" s="586">
        <v>4.5</v>
      </c>
      <c r="I7397" s="587">
        <f t="shared" si="346"/>
        <v>568332</v>
      </c>
      <c r="J7397" s="589">
        <f t="shared" si="347"/>
        <v>0</v>
      </c>
    </row>
    <row r="7398" spans="1:10">
      <c r="A7398" s="584">
        <v>2016</v>
      </c>
      <c r="B7398" s="585" t="s">
        <v>1127</v>
      </c>
      <c r="C7398" s="585" t="s">
        <v>31</v>
      </c>
      <c r="D7398" s="586">
        <v>150892</v>
      </c>
      <c r="E7398" s="587">
        <v>17.920000000000002</v>
      </c>
      <c r="F7398" s="587">
        <f t="shared" si="345"/>
        <v>2703984.6400000001</v>
      </c>
      <c r="G7398" s="588">
        <v>0.25</v>
      </c>
      <c r="H7398" s="586">
        <v>5</v>
      </c>
      <c r="I7398" s="587">
        <f t="shared" si="346"/>
        <v>754460</v>
      </c>
      <c r="J7398" s="589">
        <f t="shared" si="347"/>
        <v>0</v>
      </c>
    </row>
    <row r="7399" spans="1:10">
      <c r="A7399" s="584">
        <v>2016</v>
      </c>
      <c r="B7399" s="585" t="s">
        <v>1127</v>
      </c>
      <c r="C7399" s="585" t="s">
        <v>31</v>
      </c>
      <c r="D7399" s="586">
        <v>266089</v>
      </c>
      <c r="E7399" s="587">
        <v>16.52</v>
      </c>
      <c r="F7399" s="587">
        <f t="shared" si="345"/>
        <v>4395790.28</v>
      </c>
      <c r="G7399" s="588">
        <v>0.4</v>
      </c>
      <c r="H7399" s="586">
        <v>5.2</v>
      </c>
      <c r="I7399" s="587">
        <f t="shared" si="346"/>
        <v>1383662.8</v>
      </c>
      <c r="J7399" s="589">
        <f t="shared" si="347"/>
        <v>0</v>
      </c>
    </row>
    <row r="7400" spans="1:10">
      <c r="A7400" s="584">
        <v>2016</v>
      </c>
      <c r="B7400" s="585" t="s">
        <v>1133</v>
      </c>
      <c r="C7400" s="585" t="s">
        <v>31</v>
      </c>
      <c r="D7400" s="586">
        <v>156126</v>
      </c>
      <c r="E7400" s="587">
        <v>13.39</v>
      </c>
      <c r="F7400" s="587">
        <f t="shared" si="345"/>
        <v>2090527.1400000001</v>
      </c>
      <c r="G7400" s="588">
        <v>0.6</v>
      </c>
      <c r="H7400" s="586">
        <v>16.7</v>
      </c>
      <c r="I7400" s="587">
        <f t="shared" si="346"/>
        <v>2607304.1999999997</v>
      </c>
      <c r="J7400" s="589">
        <f t="shared" si="347"/>
        <v>1</v>
      </c>
    </row>
    <row r="7401" spans="1:10">
      <c r="A7401" s="584">
        <v>2016</v>
      </c>
      <c r="B7401" s="585" t="s">
        <v>1131</v>
      </c>
      <c r="C7401" s="585" t="s">
        <v>31</v>
      </c>
      <c r="D7401" s="586">
        <v>11715</v>
      </c>
      <c r="E7401" s="587">
        <v>25.707999999999998</v>
      </c>
      <c r="F7401" s="587">
        <f t="shared" si="345"/>
        <v>301169.21999999997</v>
      </c>
      <c r="G7401" s="588">
        <v>0.96</v>
      </c>
      <c r="H7401" s="586">
        <v>9.6</v>
      </c>
      <c r="I7401" s="587">
        <f t="shared" si="346"/>
        <v>112464</v>
      </c>
      <c r="J7401" s="589">
        <f t="shared" si="347"/>
        <v>0</v>
      </c>
    </row>
    <row r="7402" spans="1:10">
      <c r="A7402" s="584">
        <v>2016</v>
      </c>
      <c r="B7402" s="585" t="s">
        <v>1131</v>
      </c>
      <c r="C7402" s="585" t="s">
        <v>31</v>
      </c>
      <c r="D7402" s="586">
        <v>23676</v>
      </c>
      <c r="E7402" s="587">
        <v>25.573</v>
      </c>
      <c r="F7402" s="587">
        <f t="shared" si="345"/>
        <v>605466.348</v>
      </c>
      <c r="G7402" s="588">
        <v>0.8</v>
      </c>
      <c r="H7402" s="586">
        <v>7.9</v>
      </c>
      <c r="I7402" s="587">
        <f t="shared" si="346"/>
        <v>187040.4</v>
      </c>
      <c r="J7402" s="589">
        <f t="shared" si="347"/>
        <v>0</v>
      </c>
    </row>
    <row r="7403" spans="1:10">
      <c r="A7403" s="584">
        <v>2016</v>
      </c>
      <c r="B7403" s="585" t="s">
        <v>1131</v>
      </c>
      <c r="C7403" s="585" t="s">
        <v>31</v>
      </c>
      <c r="D7403" s="586">
        <v>11872</v>
      </c>
      <c r="E7403" s="587">
        <v>25.088000000000001</v>
      </c>
      <c r="F7403" s="587">
        <f t="shared" si="345"/>
        <v>297844.73600000003</v>
      </c>
      <c r="G7403" s="588">
        <v>0.79</v>
      </c>
      <c r="H7403" s="586">
        <v>9.8000000000000007</v>
      </c>
      <c r="I7403" s="587">
        <f t="shared" si="346"/>
        <v>116345.60000000001</v>
      </c>
      <c r="J7403" s="589">
        <f t="shared" si="347"/>
        <v>0</v>
      </c>
    </row>
    <row r="7404" spans="1:10">
      <c r="A7404" s="584">
        <v>2016</v>
      </c>
      <c r="B7404" s="585" t="s">
        <v>1131</v>
      </c>
      <c r="C7404" s="585" t="s">
        <v>31</v>
      </c>
      <c r="D7404" s="586">
        <v>12056</v>
      </c>
      <c r="E7404" s="587">
        <v>24.902000000000001</v>
      </c>
      <c r="F7404" s="587">
        <f t="shared" si="345"/>
        <v>300218.51199999999</v>
      </c>
      <c r="G7404" s="588">
        <v>0.99</v>
      </c>
      <c r="H7404" s="586">
        <v>11.1</v>
      </c>
      <c r="I7404" s="587">
        <f t="shared" si="346"/>
        <v>133821.6</v>
      </c>
      <c r="J7404" s="589">
        <f t="shared" si="347"/>
        <v>0</v>
      </c>
    </row>
    <row r="7405" spans="1:10">
      <c r="A7405" s="584">
        <v>2016</v>
      </c>
      <c r="B7405" s="585" t="s">
        <v>1131</v>
      </c>
      <c r="C7405" s="585" t="s">
        <v>31</v>
      </c>
      <c r="D7405" s="586">
        <v>11823</v>
      </c>
      <c r="E7405" s="587">
        <v>24.216000000000001</v>
      </c>
      <c r="F7405" s="587">
        <f t="shared" si="345"/>
        <v>286305.76800000004</v>
      </c>
      <c r="G7405" s="588">
        <v>0.73</v>
      </c>
      <c r="H7405" s="586">
        <v>12.5</v>
      </c>
      <c r="I7405" s="587">
        <f t="shared" si="346"/>
        <v>147787.5</v>
      </c>
      <c r="J7405" s="589">
        <f t="shared" si="347"/>
        <v>0</v>
      </c>
    </row>
    <row r="7406" spans="1:10">
      <c r="A7406" s="584">
        <v>2016</v>
      </c>
      <c r="B7406" s="585" t="s">
        <v>1131</v>
      </c>
      <c r="C7406" s="585" t="s">
        <v>31</v>
      </c>
      <c r="D7406" s="586">
        <v>11803</v>
      </c>
      <c r="E7406" s="587">
        <v>25.02</v>
      </c>
      <c r="F7406" s="587">
        <f t="shared" si="345"/>
        <v>295311.06</v>
      </c>
      <c r="G7406" s="588">
        <v>0.71</v>
      </c>
      <c r="H7406" s="586">
        <v>11.9</v>
      </c>
      <c r="I7406" s="587">
        <f t="shared" si="346"/>
        <v>140455.70000000001</v>
      </c>
      <c r="J7406" s="589">
        <f t="shared" si="347"/>
        <v>0</v>
      </c>
    </row>
    <row r="7407" spans="1:10">
      <c r="A7407" s="584">
        <v>2016</v>
      </c>
      <c r="B7407" s="585" t="s">
        <v>1131</v>
      </c>
      <c r="C7407" s="585" t="s">
        <v>31</v>
      </c>
      <c r="D7407" s="586">
        <v>47712</v>
      </c>
      <c r="E7407" s="587">
        <v>26.100999999999999</v>
      </c>
      <c r="F7407" s="587">
        <f t="shared" si="345"/>
        <v>1245330.912</v>
      </c>
      <c r="G7407" s="588">
        <v>1.2</v>
      </c>
      <c r="H7407" s="586">
        <v>7.8</v>
      </c>
      <c r="I7407" s="587">
        <f t="shared" si="346"/>
        <v>372153.59999999998</v>
      </c>
      <c r="J7407" s="589">
        <f t="shared" si="347"/>
        <v>0</v>
      </c>
    </row>
    <row r="7408" spans="1:10">
      <c r="A7408" s="584">
        <v>2016</v>
      </c>
      <c r="B7408" s="585" t="s">
        <v>1131</v>
      </c>
      <c r="C7408" s="585" t="s">
        <v>31</v>
      </c>
      <c r="D7408" s="586">
        <v>11979</v>
      </c>
      <c r="E7408" s="587">
        <v>25.97</v>
      </c>
      <c r="F7408" s="587">
        <f t="shared" si="345"/>
        <v>311094.63</v>
      </c>
      <c r="G7408" s="588">
        <v>2.9</v>
      </c>
      <c r="H7408" s="586">
        <v>7.7</v>
      </c>
      <c r="I7408" s="587">
        <f t="shared" si="346"/>
        <v>92238.3</v>
      </c>
      <c r="J7408" s="589">
        <f t="shared" si="347"/>
        <v>0</v>
      </c>
    </row>
    <row r="7409" spans="1:10">
      <c r="A7409" s="584">
        <v>2016</v>
      </c>
      <c r="B7409" s="585" t="s">
        <v>1131</v>
      </c>
      <c r="C7409" s="585" t="s">
        <v>31</v>
      </c>
      <c r="D7409" s="586">
        <v>11982</v>
      </c>
      <c r="E7409" s="587">
        <v>25.911999999999999</v>
      </c>
      <c r="F7409" s="587">
        <f t="shared" si="345"/>
        <v>310477.58399999997</v>
      </c>
      <c r="G7409" s="588">
        <v>2.88</v>
      </c>
      <c r="H7409" s="586">
        <v>7.7</v>
      </c>
      <c r="I7409" s="587">
        <f t="shared" si="346"/>
        <v>92261.400000000009</v>
      </c>
      <c r="J7409" s="589">
        <f t="shared" si="347"/>
        <v>0</v>
      </c>
    </row>
    <row r="7410" spans="1:10">
      <c r="A7410" s="584">
        <v>2016</v>
      </c>
      <c r="B7410" s="585" t="s">
        <v>1131</v>
      </c>
      <c r="C7410" s="585" t="s">
        <v>31</v>
      </c>
      <c r="D7410" s="586">
        <v>23866</v>
      </c>
      <c r="E7410" s="587">
        <v>26.245000000000001</v>
      </c>
      <c r="F7410" s="587">
        <f t="shared" si="345"/>
        <v>626363.17000000004</v>
      </c>
      <c r="G7410" s="588">
        <v>2.85</v>
      </c>
      <c r="H7410" s="586">
        <v>7.6</v>
      </c>
      <c r="I7410" s="587">
        <f t="shared" si="346"/>
        <v>181381.6</v>
      </c>
      <c r="J7410" s="589">
        <f t="shared" si="347"/>
        <v>0</v>
      </c>
    </row>
    <row r="7411" spans="1:10">
      <c r="A7411" s="584">
        <v>2016</v>
      </c>
      <c r="B7411" s="585" t="s">
        <v>1131</v>
      </c>
      <c r="C7411" s="585" t="s">
        <v>31</v>
      </c>
      <c r="D7411" s="586">
        <v>21360</v>
      </c>
      <c r="E7411" s="587">
        <v>25.963000000000001</v>
      </c>
      <c r="F7411" s="587">
        <f t="shared" si="345"/>
        <v>554569.68000000005</v>
      </c>
      <c r="G7411" s="588">
        <v>1.94</v>
      </c>
      <c r="H7411" s="586">
        <v>7.8</v>
      </c>
      <c r="I7411" s="587">
        <f t="shared" si="346"/>
        <v>166608</v>
      </c>
      <c r="J7411" s="589">
        <f t="shared" si="347"/>
        <v>0</v>
      </c>
    </row>
    <row r="7412" spans="1:10">
      <c r="A7412" s="584">
        <v>2016</v>
      </c>
      <c r="B7412" s="585" t="s">
        <v>1131</v>
      </c>
      <c r="C7412" s="585" t="s">
        <v>31</v>
      </c>
      <c r="D7412" s="586">
        <v>23603</v>
      </c>
      <c r="E7412" s="587">
        <v>26.401</v>
      </c>
      <c r="F7412" s="587">
        <f t="shared" si="345"/>
        <v>623142.80299999996</v>
      </c>
      <c r="G7412" s="588">
        <v>1.64</v>
      </c>
      <c r="H7412" s="586">
        <v>7.9</v>
      </c>
      <c r="I7412" s="587">
        <f t="shared" si="346"/>
        <v>186463.7</v>
      </c>
      <c r="J7412" s="589">
        <f t="shared" si="347"/>
        <v>0</v>
      </c>
    </row>
    <row r="7413" spans="1:10">
      <c r="A7413" s="584">
        <v>2016</v>
      </c>
      <c r="B7413" s="585" t="s">
        <v>1131</v>
      </c>
      <c r="C7413" s="585" t="s">
        <v>31</v>
      </c>
      <c r="D7413" s="586">
        <v>11771</v>
      </c>
      <c r="E7413" s="587">
        <v>25.852</v>
      </c>
      <c r="F7413" s="587">
        <f t="shared" si="345"/>
        <v>304303.89199999999</v>
      </c>
      <c r="G7413" s="588">
        <v>0.56999999999999995</v>
      </c>
      <c r="H7413" s="586">
        <v>6.7</v>
      </c>
      <c r="I7413" s="587">
        <f t="shared" si="346"/>
        <v>78865.7</v>
      </c>
      <c r="J7413" s="589">
        <f t="shared" si="347"/>
        <v>0</v>
      </c>
    </row>
    <row r="7414" spans="1:10">
      <c r="A7414" s="584">
        <v>2016</v>
      </c>
      <c r="B7414" s="585" t="s">
        <v>1127</v>
      </c>
      <c r="C7414" s="585" t="s">
        <v>31</v>
      </c>
      <c r="D7414" s="586">
        <v>321243</v>
      </c>
      <c r="E7414" s="587">
        <v>17.28</v>
      </c>
      <c r="F7414" s="587">
        <f t="shared" si="345"/>
        <v>5551079.04</v>
      </c>
      <c r="G7414" s="588">
        <v>0.43</v>
      </c>
      <c r="H7414" s="586">
        <v>10.1</v>
      </c>
      <c r="I7414" s="587">
        <f t="shared" si="346"/>
        <v>3244554.3</v>
      </c>
      <c r="J7414" s="589">
        <f t="shared" si="347"/>
        <v>0</v>
      </c>
    </row>
    <row r="7415" spans="1:10">
      <c r="A7415" s="584">
        <v>2016</v>
      </c>
      <c r="B7415" s="585" t="s">
        <v>1127</v>
      </c>
      <c r="C7415" s="585" t="s">
        <v>31</v>
      </c>
      <c r="D7415" s="586">
        <v>88025</v>
      </c>
      <c r="E7415" s="587">
        <v>16.440000000000001</v>
      </c>
      <c r="F7415" s="587">
        <f t="shared" si="345"/>
        <v>1447131</v>
      </c>
      <c r="G7415" s="588">
        <v>0.48</v>
      </c>
      <c r="H7415" s="586">
        <v>5.3</v>
      </c>
      <c r="I7415" s="587">
        <f t="shared" si="346"/>
        <v>466532.5</v>
      </c>
      <c r="J7415" s="589">
        <f t="shared" si="347"/>
        <v>0</v>
      </c>
    </row>
    <row r="7416" spans="1:10">
      <c r="A7416" s="584">
        <v>2016</v>
      </c>
      <c r="B7416" s="585" t="s">
        <v>1131</v>
      </c>
      <c r="C7416" s="585" t="s">
        <v>31</v>
      </c>
      <c r="D7416" s="586">
        <v>22666</v>
      </c>
      <c r="E7416" s="587">
        <v>24.17</v>
      </c>
      <c r="F7416" s="587">
        <f t="shared" si="345"/>
        <v>547837.22000000009</v>
      </c>
      <c r="G7416" s="588">
        <v>0.78</v>
      </c>
      <c r="H7416" s="586">
        <v>14.34</v>
      </c>
      <c r="I7416" s="587">
        <f t="shared" si="346"/>
        <v>325030.44</v>
      </c>
      <c r="J7416" s="589">
        <f t="shared" si="347"/>
        <v>0</v>
      </c>
    </row>
    <row r="7417" spans="1:10">
      <c r="A7417" s="584">
        <v>2016</v>
      </c>
      <c r="B7417" s="585" t="s">
        <v>1131</v>
      </c>
      <c r="C7417" s="585" t="s">
        <v>31</v>
      </c>
      <c r="D7417" s="586">
        <v>7248</v>
      </c>
      <c r="E7417" s="587">
        <v>24.074000000000002</v>
      </c>
      <c r="F7417" s="587">
        <f t="shared" si="345"/>
        <v>174488.35200000001</v>
      </c>
      <c r="G7417" s="588">
        <v>0.82</v>
      </c>
      <c r="H7417" s="586">
        <v>12.55</v>
      </c>
      <c r="I7417" s="587">
        <f t="shared" si="346"/>
        <v>90962.400000000009</v>
      </c>
      <c r="J7417" s="589">
        <f t="shared" si="347"/>
        <v>0</v>
      </c>
    </row>
    <row r="7418" spans="1:10">
      <c r="A7418" s="584">
        <v>2016</v>
      </c>
      <c r="B7418" s="585" t="s">
        <v>1131</v>
      </c>
      <c r="C7418" s="585" t="s">
        <v>31</v>
      </c>
      <c r="D7418" s="586">
        <v>7248</v>
      </c>
      <c r="E7418" s="587">
        <v>24.074000000000002</v>
      </c>
      <c r="F7418" s="587">
        <f t="shared" si="345"/>
        <v>174488.35200000001</v>
      </c>
      <c r="G7418" s="588">
        <v>0.82</v>
      </c>
      <c r="H7418" s="586">
        <v>12.55</v>
      </c>
      <c r="I7418" s="587">
        <f t="shared" si="346"/>
        <v>90962.400000000009</v>
      </c>
      <c r="J7418" s="589">
        <f t="shared" si="347"/>
        <v>0</v>
      </c>
    </row>
    <row r="7419" spans="1:10">
      <c r="A7419" s="584">
        <v>2016</v>
      </c>
      <c r="B7419" s="585" t="s">
        <v>1131</v>
      </c>
      <c r="C7419" s="585" t="s">
        <v>31</v>
      </c>
      <c r="D7419" s="586">
        <v>36195</v>
      </c>
      <c r="E7419" s="587">
        <v>24.824000000000002</v>
      </c>
      <c r="F7419" s="587">
        <f t="shared" si="345"/>
        <v>898504.68</v>
      </c>
      <c r="G7419" s="588">
        <v>0.9</v>
      </c>
      <c r="H7419" s="586">
        <v>11.78</v>
      </c>
      <c r="I7419" s="587">
        <f t="shared" si="346"/>
        <v>426377.1</v>
      </c>
      <c r="J7419" s="589">
        <f t="shared" si="347"/>
        <v>0</v>
      </c>
    </row>
    <row r="7420" spans="1:10">
      <c r="A7420" s="584">
        <v>2016</v>
      </c>
      <c r="B7420" s="585" t="s">
        <v>1131</v>
      </c>
      <c r="C7420" s="585" t="s">
        <v>31</v>
      </c>
      <c r="D7420" s="586">
        <v>32852</v>
      </c>
      <c r="E7420" s="587">
        <v>24.853999999999999</v>
      </c>
      <c r="F7420" s="587">
        <f t="shared" si="345"/>
        <v>816503.60800000001</v>
      </c>
      <c r="G7420" s="588">
        <v>0.85</v>
      </c>
      <c r="H7420" s="586">
        <v>13</v>
      </c>
      <c r="I7420" s="587">
        <f t="shared" si="346"/>
        <v>427076</v>
      </c>
      <c r="J7420" s="589">
        <f t="shared" si="347"/>
        <v>0</v>
      </c>
    </row>
    <row r="7421" spans="1:10">
      <c r="A7421" s="584">
        <v>2016</v>
      </c>
      <c r="B7421" s="585" t="s">
        <v>1131</v>
      </c>
      <c r="C7421" s="585" t="s">
        <v>31</v>
      </c>
      <c r="D7421" s="586">
        <v>32130</v>
      </c>
      <c r="E7421" s="587">
        <v>24.271999999999998</v>
      </c>
      <c r="F7421" s="587">
        <f t="shared" si="345"/>
        <v>779859.36</v>
      </c>
      <c r="G7421" s="588">
        <v>0.82</v>
      </c>
      <c r="H7421" s="586">
        <v>12.45</v>
      </c>
      <c r="I7421" s="587">
        <f t="shared" si="346"/>
        <v>400018.5</v>
      </c>
      <c r="J7421" s="589">
        <f t="shared" si="347"/>
        <v>0</v>
      </c>
    </row>
    <row r="7422" spans="1:10">
      <c r="A7422" s="584">
        <v>2016</v>
      </c>
      <c r="B7422" s="585" t="s">
        <v>1131</v>
      </c>
      <c r="C7422" s="585" t="s">
        <v>31</v>
      </c>
      <c r="D7422" s="586">
        <v>32130</v>
      </c>
      <c r="E7422" s="587">
        <v>24.271999999999998</v>
      </c>
      <c r="F7422" s="587">
        <f t="shared" si="345"/>
        <v>779859.36</v>
      </c>
      <c r="G7422" s="588">
        <v>0.82</v>
      </c>
      <c r="H7422" s="586">
        <v>12.45</v>
      </c>
      <c r="I7422" s="587">
        <f t="shared" si="346"/>
        <v>400018.5</v>
      </c>
      <c r="J7422" s="589">
        <f t="shared" si="347"/>
        <v>0</v>
      </c>
    </row>
    <row r="7423" spans="1:10">
      <c r="A7423" s="584">
        <v>2016</v>
      </c>
      <c r="B7423" s="585" t="s">
        <v>1131</v>
      </c>
      <c r="C7423" s="585" t="s">
        <v>31</v>
      </c>
      <c r="D7423" s="586">
        <v>21431</v>
      </c>
      <c r="E7423" s="587">
        <v>25.268000000000001</v>
      </c>
      <c r="F7423" s="587">
        <f t="shared" si="345"/>
        <v>541518.50800000003</v>
      </c>
      <c r="G7423" s="588">
        <v>4.54</v>
      </c>
      <c r="H7423" s="586">
        <v>9.31</v>
      </c>
      <c r="I7423" s="587">
        <f t="shared" si="346"/>
        <v>199522.61000000002</v>
      </c>
      <c r="J7423" s="589">
        <f t="shared" si="347"/>
        <v>0</v>
      </c>
    </row>
    <row r="7424" spans="1:10">
      <c r="A7424" s="584">
        <v>2016</v>
      </c>
      <c r="B7424" s="585" t="s">
        <v>1131</v>
      </c>
      <c r="C7424" s="585" t="s">
        <v>31</v>
      </c>
      <c r="D7424" s="586">
        <v>42948</v>
      </c>
      <c r="E7424" s="587">
        <v>25.155999999999999</v>
      </c>
      <c r="F7424" s="587">
        <f t="shared" si="345"/>
        <v>1080399.888</v>
      </c>
      <c r="G7424" s="588">
        <v>3.49</v>
      </c>
      <c r="H7424" s="586">
        <v>10</v>
      </c>
      <c r="I7424" s="587">
        <f t="shared" si="346"/>
        <v>429480</v>
      </c>
      <c r="J7424" s="589">
        <f t="shared" si="347"/>
        <v>0</v>
      </c>
    </row>
    <row r="7425" spans="1:10">
      <c r="A7425" s="584">
        <v>2016</v>
      </c>
      <c r="B7425" s="585" t="s">
        <v>1131</v>
      </c>
      <c r="C7425" s="585" t="s">
        <v>31</v>
      </c>
      <c r="D7425" s="586">
        <v>215306</v>
      </c>
      <c r="E7425" s="587">
        <v>25.347999999999999</v>
      </c>
      <c r="F7425" s="587">
        <f t="shared" si="345"/>
        <v>5457576.4879999999</v>
      </c>
      <c r="G7425" s="588">
        <v>4.66</v>
      </c>
      <c r="H7425" s="586">
        <v>9.1300000000000008</v>
      </c>
      <c r="I7425" s="587">
        <f t="shared" si="346"/>
        <v>1965743.7800000003</v>
      </c>
      <c r="J7425" s="589">
        <f t="shared" si="347"/>
        <v>0</v>
      </c>
    </row>
    <row r="7426" spans="1:10">
      <c r="A7426" s="584">
        <v>2016</v>
      </c>
      <c r="B7426" s="585" t="s">
        <v>1131</v>
      </c>
      <c r="C7426" s="585" t="s">
        <v>31</v>
      </c>
      <c r="D7426" s="586">
        <v>1572</v>
      </c>
      <c r="E7426" s="587">
        <v>25.416</v>
      </c>
      <c r="F7426" s="587">
        <f t="shared" si="345"/>
        <v>39953.951999999997</v>
      </c>
      <c r="G7426" s="588">
        <v>3.93</v>
      </c>
      <c r="H7426" s="586">
        <v>9.61</v>
      </c>
      <c r="I7426" s="587">
        <f t="shared" si="346"/>
        <v>15106.919999999998</v>
      </c>
      <c r="J7426" s="589">
        <f t="shared" si="347"/>
        <v>0</v>
      </c>
    </row>
    <row r="7427" spans="1:10">
      <c r="A7427" s="584">
        <v>2016</v>
      </c>
      <c r="B7427" s="585" t="s">
        <v>1131</v>
      </c>
      <c r="C7427" s="585" t="s">
        <v>31</v>
      </c>
      <c r="D7427" s="586">
        <v>92170</v>
      </c>
      <c r="E7427" s="587">
        <v>26.13</v>
      </c>
      <c r="F7427" s="587">
        <f t="shared" ref="F7427:F7490" si="348">E7427*D7427</f>
        <v>2408402.1</v>
      </c>
      <c r="G7427" s="588">
        <v>2.92</v>
      </c>
      <c r="H7427" s="586">
        <v>7.8</v>
      </c>
      <c r="I7427" s="587">
        <f t="shared" ref="I7427:I7490" si="349">H7427*D7427</f>
        <v>718926</v>
      </c>
      <c r="J7427" s="589">
        <f t="shared" ref="J7427:J7490" si="350">IF(B7427="LIG",1,0)</f>
        <v>0</v>
      </c>
    </row>
    <row r="7428" spans="1:10">
      <c r="A7428" s="584">
        <v>2016</v>
      </c>
      <c r="B7428" s="585" t="s">
        <v>1131</v>
      </c>
      <c r="C7428" s="585" t="s">
        <v>31</v>
      </c>
      <c r="D7428" s="586">
        <v>86953</v>
      </c>
      <c r="E7428" s="587">
        <v>24.15</v>
      </c>
      <c r="F7428" s="587">
        <f t="shared" si="348"/>
        <v>2099914.9499999997</v>
      </c>
      <c r="G7428" s="588">
        <v>2.75</v>
      </c>
      <c r="H7428" s="586">
        <v>14.8</v>
      </c>
      <c r="I7428" s="587">
        <f t="shared" si="349"/>
        <v>1286904.4000000001</v>
      </c>
      <c r="J7428" s="589">
        <f t="shared" si="350"/>
        <v>0</v>
      </c>
    </row>
    <row r="7429" spans="1:10">
      <c r="A7429" s="584">
        <v>2016</v>
      </c>
      <c r="B7429" s="585" t="s">
        <v>1131</v>
      </c>
      <c r="C7429" s="585" t="s">
        <v>31</v>
      </c>
      <c r="D7429" s="586">
        <v>78206</v>
      </c>
      <c r="E7429" s="587">
        <v>25.16</v>
      </c>
      <c r="F7429" s="587">
        <f t="shared" si="348"/>
        <v>1967662.96</v>
      </c>
      <c r="G7429" s="588">
        <v>2.93</v>
      </c>
      <c r="H7429" s="586">
        <v>9.4</v>
      </c>
      <c r="I7429" s="587">
        <f t="shared" si="349"/>
        <v>735136.4</v>
      </c>
      <c r="J7429" s="589">
        <f t="shared" si="350"/>
        <v>0</v>
      </c>
    </row>
    <row r="7430" spans="1:10">
      <c r="A7430" s="584">
        <v>2016</v>
      </c>
      <c r="B7430" s="585" t="s">
        <v>1131</v>
      </c>
      <c r="C7430" s="585" t="s">
        <v>31</v>
      </c>
      <c r="D7430" s="586">
        <v>338486</v>
      </c>
      <c r="E7430" s="587">
        <v>24.62</v>
      </c>
      <c r="F7430" s="587">
        <f t="shared" si="348"/>
        <v>8333525.3200000003</v>
      </c>
      <c r="G7430" s="588">
        <v>3.52</v>
      </c>
      <c r="H7430" s="586">
        <v>14</v>
      </c>
      <c r="I7430" s="587">
        <f t="shared" si="349"/>
        <v>4738804</v>
      </c>
      <c r="J7430" s="589">
        <f t="shared" si="350"/>
        <v>0</v>
      </c>
    </row>
    <row r="7431" spans="1:10">
      <c r="A7431" s="584">
        <v>2016</v>
      </c>
      <c r="B7431" s="585" t="s">
        <v>1131</v>
      </c>
      <c r="C7431" s="585" t="s">
        <v>31</v>
      </c>
      <c r="D7431" s="586">
        <v>13945</v>
      </c>
      <c r="E7431" s="587">
        <v>24.456</v>
      </c>
      <c r="F7431" s="587">
        <f t="shared" si="348"/>
        <v>341038.92</v>
      </c>
      <c r="G7431" s="588">
        <v>0.83</v>
      </c>
      <c r="H7431" s="586">
        <v>12.42</v>
      </c>
      <c r="I7431" s="587">
        <f t="shared" si="349"/>
        <v>173196.9</v>
      </c>
      <c r="J7431" s="589">
        <f t="shared" si="350"/>
        <v>0</v>
      </c>
    </row>
    <row r="7432" spans="1:10">
      <c r="A7432" s="584">
        <v>2016</v>
      </c>
      <c r="B7432" s="585" t="s">
        <v>1131</v>
      </c>
      <c r="C7432" s="585" t="s">
        <v>31</v>
      </c>
      <c r="D7432" s="586">
        <v>10821</v>
      </c>
      <c r="E7432" s="587">
        <v>24.4</v>
      </c>
      <c r="F7432" s="587">
        <f t="shared" si="348"/>
        <v>264032.39999999997</v>
      </c>
      <c r="G7432" s="588">
        <v>0.89</v>
      </c>
      <c r="H7432" s="586">
        <v>11.33</v>
      </c>
      <c r="I7432" s="587">
        <f t="shared" si="349"/>
        <v>122601.93000000001</v>
      </c>
      <c r="J7432" s="589">
        <f t="shared" si="350"/>
        <v>0</v>
      </c>
    </row>
    <row r="7433" spans="1:10">
      <c r="A7433" s="584">
        <v>2016</v>
      </c>
      <c r="B7433" s="585" t="s">
        <v>1131</v>
      </c>
      <c r="C7433" s="585" t="s">
        <v>31</v>
      </c>
      <c r="D7433" s="586">
        <v>13945</v>
      </c>
      <c r="E7433" s="587">
        <v>24.456</v>
      </c>
      <c r="F7433" s="587">
        <f t="shared" si="348"/>
        <v>341038.92</v>
      </c>
      <c r="G7433" s="588">
        <v>0.83</v>
      </c>
      <c r="H7433" s="586">
        <v>12.42</v>
      </c>
      <c r="I7433" s="587">
        <f t="shared" si="349"/>
        <v>173196.9</v>
      </c>
      <c r="J7433" s="589">
        <f t="shared" si="350"/>
        <v>0</v>
      </c>
    </row>
    <row r="7434" spans="1:10">
      <c r="A7434" s="584">
        <v>2016</v>
      </c>
      <c r="B7434" s="585" t="s">
        <v>1131</v>
      </c>
      <c r="C7434" s="585" t="s">
        <v>31</v>
      </c>
      <c r="D7434" s="586">
        <v>81029</v>
      </c>
      <c r="E7434" s="587">
        <v>24.297999999999998</v>
      </c>
      <c r="F7434" s="587">
        <f t="shared" si="348"/>
        <v>1968842.6419999998</v>
      </c>
      <c r="G7434" s="588">
        <v>0.88</v>
      </c>
      <c r="H7434" s="586">
        <v>12.8</v>
      </c>
      <c r="I7434" s="587">
        <f t="shared" si="349"/>
        <v>1037171.2000000001</v>
      </c>
      <c r="J7434" s="589">
        <f t="shared" si="350"/>
        <v>0</v>
      </c>
    </row>
    <row r="7435" spans="1:10">
      <c r="A7435" s="584">
        <v>2016</v>
      </c>
      <c r="B7435" s="585" t="s">
        <v>1131</v>
      </c>
      <c r="C7435" s="585" t="s">
        <v>31</v>
      </c>
      <c r="D7435" s="586">
        <v>7796</v>
      </c>
      <c r="E7435" s="587">
        <v>24.15</v>
      </c>
      <c r="F7435" s="587">
        <f t="shared" si="348"/>
        <v>188273.4</v>
      </c>
      <c r="G7435" s="588">
        <v>0.82</v>
      </c>
      <c r="H7435" s="586">
        <v>12.21</v>
      </c>
      <c r="I7435" s="587">
        <f t="shared" si="349"/>
        <v>95189.16</v>
      </c>
      <c r="J7435" s="589">
        <f t="shared" si="350"/>
        <v>0</v>
      </c>
    </row>
    <row r="7436" spans="1:10">
      <c r="A7436" s="584">
        <v>2016</v>
      </c>
      <c r="B7436" s="585" t="s">
        <v>1131</v>
      </c>
      <c r="C7436" s="585" t="s">
        <v>31</v>
      </c>
      <c r="D7436" s="586">
        <v>7796</v>
      </c>
      <c r="E7436" s="587">
        <v>24.15</v>
      </c>
      <c r="F7436" s="587">
        <f t="shared" si="348"/>
        <v>188273.4</v>
      </c>
      <c r="G7436" s="588">
        <v>0.82</v>
      </c>
      <c r="H7436" s="586">
        <v>12.21</v>
      </c>
      <c r="I7436" s="587">
        <f t="shared" si="349"/>
        <v>95189.16</v>
      </c>
      <c r="J7436" s="589">
        <f t="shared" si="350"/>
        <v>0</v>
      </c>
    </row>
    <row r="7437" spans="1:10">
      <c r="A7437" s="584">
        <v>2016</v>
      </c>
      <c r="B7437" s="585" t="s">
        <v>1131</v>
      </c>
      <c r="C7437" s="585" t="s">
        <v>31</v>
      </c>
      <c r="D7437" s="586">
        <v>2504</v>
      </c>
      <c r="E7437" s="587">
        <v>25.146000000000001</v>
      </c>
      <c r="F7437" s="587">
        <f t="shared" si="348"/>
        <v>62965.584000000003</v>
      </c>
      <c r="G7437" s="588">
        <v>4.3</v>
      </c>
      <c r="H7437" s="586">
        <v>10.02</v>
      </c>
      <c r="I7437" s="587">
        <f t="shared" si="349"/>
        <v>25090.079999999998</v>
      </c>
      <c r="J7437" s="589">
        <f t="shared" si="350"/>
        <v>0</v>
      </c>
    </row>
    <row r="7438" spans="1:10">
      <c r="A7438" s="584">
        <v>2016</v>
      </c>
      <c r="B7438" s="585" t="s">
        <v>1131</v>
      </c>
      <c r="C7438" s="585" t="s">
        <v>31</v>
      </c>
      <c r="D7438" s="586">
        <v>89960</v>
      </c>
      <c r="E7438" s="587">
        <v>25.16</v>
      </c>
      <c r="F7438" s="587">
        <f t="shared" si="348"/>
        <v>2263393.6</v>
      </c>
      <c r="G7438" s="588">
        <v>3.93</v>
      </c>
      <c r="H7438" s="586">
        <v>9.02</v>
      </c>
      <c r="I7438" s="587">
        <f t="shared" si="349"/>
        <v>811439.2</v>
      </c>
      <c r="J7438" s="589">
        <f t="shared" si="350"/>
        <v>0</v>
      </c>
    </row>
    <row r="7439" spans="1:10">
      <c r="A7439" s="584">
        <v>2016</v>
      </c>
      <c r="B7439" s="585" t="s">
        <v>1131</v>
      </c>
      <c r="C7439" s="585" t="s">
        <v>31</v>
      </c>
      <c r="D7439" s="586">
        <v>16922</v>
      </c>
      <c r="E7439" s="587">
        <v>24.89</v>
      </c>
      <c r="F7439" s="587">
        <f t="shared" si="348"/>
        <v>421188.58</v>
      </c>
      <c r="G7439" s="588">
        <v>1.56</v>
      </c>
      <c r="H7439" s="586">
        <v>14.4</v>
      </c>
      <c r="I7439" s="587">
        <f t="shared" si="349"/>
        <v>243676.80000000002</v>
      </c>
      <c r="J7439" s="589">
        <f t="shared" si="350"/>
        <v>0</v>
      </c>
    </row>
    <row r="7440" spans="1:10">
      <c r="A7440" s="584">
        <v>2016</v>
      </c>
      <c r="B7440" s="585" t="s">
        <v>1131</v>
      </c>
      <c r="C7440" s="585" t="s">
        <v>31</v>
      </c>
      <c r="D7440" s="586">
        <v>30632</v>
      </c>
      <c r="E7440" s="587">
        <v>23.364000000000001</v>
      </c>
      <c r="F7440" s="587">
        <f t="shared" si="348"/>
        <v>715686.04800000007</v>
      </c>
      <c r="G7440" s="588">
        <v>1.71</v>
      </c>
      <c r="H7440" s="586">
        <v>18.8</v>
      </c>
      <c r="I7440" s="587">
        <f t="shared" si="349"/>
        <v>575881.6</v>
      </c>
      <c r="J7440" s="589">
        <f t="shared" si="350"/>
        <v>0</v>
      </c>
    </row>
    <row r="7441" spans="1:10">
      <c r="A7441" s="584">
        <v>2016</v>
      </c>
      <c r="B7441" s="585" t="s">
        <v>1131</v>
      </c>
      <c r="C7441" s="585" t="s">
        <v>31</v>
      </c>
      <c r="D7441" s="586">
        <v>44936</v>
      </c>
      <c r="E7441" s="587">
        <v>25.925000000000001</v>
      </c>
      <c r="F7441" s="587">
        <f t="shared" si="348"/>
        <v>1164965.8</v>
      </c>
      <c r="G7441" s="588">
        <v>2.64</v>
      </c>
      <c r="H7441" s="586">
        <v>7.8</v>
      </c>
      <c r="I7441" s="587">
        <f t="shared" si="349"/>
        <v>350500.8</v>
      </c>
      <c r="J7441" s="589">
        <f t="shared" si="350"/>
        <v>0</v>
      </c>
    </row>
    <row r="7442" spans="1:10">
      <c r="A7442" s="584">
        <v>2016</v>
      </c>
      <c r="B7442" s="585" t="s">
        <v>1131</v>
      </c>
      <c r="C7442" s="585" t="s">
        <v>31</v>
      </c>
      <c r="D7442" s="586">
        <v>35955</v>
      </c>
      <c r="E7442" s="587">
        <v>25.954000000000001</v>
      </c>
      <c r="F7442" s="587">
        <f t="shared" si="348"/>
        <v>933176.07000000007</v>
      </c>
      <c r="G7442" s="588">
        <v>2.74</v>
      </c>
      <c r="H7442" s="586">
        <v>8</v>
      </c>
      <c r="I7442" s="587">
        <f t="shared" si="349"/>
        <v>287640</v>
      </c>
      <c r="J7442" s="589">
        <f t="shared" si="350"/>
        <v>0</v>
      </c>
    </row>
    <row r="7443" spans="1:10">
      <c r="A7443" s="584">
        <v>2016</v>
      </c>
      <c r="B7443" s="585" t="s">
        <v>1131</v>
      </c>
      <c r="C7443" s="585" t="s">
        <v>31</v>
      </c>
      <c r="D7443" s="586">
        <v>160775</v>
      </c>
      <c r="E7443" s="587">
        <v>23.998000000000001</v>
      </c>
      <c r="F7443" s="587">
        <f t="shared" si="348"/>
        <v>3858278.45</v>
      </c>
      <c r="G7443" s="588">
        <v>1.65</v>
      </c>
      <c r="H7443" s="586">
        <v>16.100000000000001</v>
      </c>
      <c r="I7443" s="587">
        <f t="shared" si="349"/>
        <v>2588477.5</v>
      </c>
      <c r="J7443" s="589">
        <f t="shared" si="350"/>
        <v>0</v>
      </c>
    </row>
    <row r="7444" spans="1:10">
      <c r="A7444" s="584">
        <v>2016</v>
      </c>
      <c r="B7444" s="585" t="s">
        <v>1131</v>
      </c>
      <c r="C7444" s="585" t="s">
        <v>31</v>
      </c>
      <c r="D7444" s="586">
        <v>20371</v>
      </c>
      <c r="E7444" s="587">
        <v>23.05</v>
      </c>
      <c r="F7444" s="587">
        <f t="shared" si="348"/>
        <v>469551.55</v>
      </c>
      <c r="G7444" s="588">
        <v>1.85</v>
      </c>
      <c r="H7444" s="586">
        <v>20.3</v>
      </c>
      <c r="I7444" s="587">
        <f t="shared" si="349"/>
        <v>413531.3</v>
      </c>
      <c r="J7444" s="589">
        <f t="shared" si="350"/>
        <v>0</v>
      </c>
    </row>
    <row r="7445" spans="1:10">
      <c r="A7445" s="584">
        <v>2016</v>
      </c>
      <c r="B7445" s="585" t="s">
        <v>1131</v>
      </c>
      <c r="C7445" s="585" t="s">
        <v>31</v>
      </c>
      <c r="D7445" s="586">
        <v>2980</v>
      </c>
      <c r="E7445" s="587">
        <v>22.312000000000001</v>
      </c>
      <c r="F7445" s="587">
        <f t="shared" si="348"/>
        <v>66489.760000000009</v>
      </c>
      <c r="G7445" s="588">
        <v>1.89</v>
      </c>
      <c r="H7445" s="586">
        <v>23.8</v>
      </c>
      <c r="I7445" s="587">
        <f t="shared" si="349"/>
        <v>70924</v>
      </c>
      <c r="J7445" s="589">
        <f t="shared" si="350"/>
        <v>0</v>
      </c>
    </row>
    <row r="7446" spans="1:10">
      <c r="A7446" s="584">
        <v>2016</v>
      </c>
      <c r="B7446" s="585" t="s">
        <v>1131</v>
      </c>
      <c r="C7446" s="585" t="s">
        <v>31</v>
      </c>
      <c r="D7446" s="586">
        <v>44772</v>
      </c>
      <c r="E7446" s="587">
        <v>26.202000000000002</v>
      </c>
      <c r="F7446" s="587">
        <f t="shared" si="348"/>
        <v>1173115.9440000001</v>
      </c>
      <c r="G7446" s="588">
        <v>2.4500000000000002</v>
      </c>
      <c r="H7446" s="586">
        <v>7.5</v>
      </c>
      <c r="I7446" s="587">
        <f t="shared" si="349"/>
        <v>335790</v>
      </c>
      <c r="J7446" s="589">
        <f t="shared" si="350"/>
        <v>0</v>
      </c>
    </row>
    <row r="7447" spans="1:10">
      <c r="A7447" s="584">
        <v>2016</v>
      </c>
      <c r="B7447" s="585" t="s">
        <v>1127</v>
      </c>
      <c r="C7447" s="585" t="s">
        <v>31</v>
      </c>
      <c r="D7447" s="586">
        <v>35513</v>
      </c>
      <c r="E7447" s="587">
        <v>17.7</v>
      </c>
      <c r="F7447" s="587">
        <f t="shared" si="348"/>
        <v>628580.1</v>
      </c>
      <c r="G7447" s="588">
        <v>0.27</v>
      </c>
      <c r="H7447" s="586">
        <v>5.8</v>
      </c>
      <c r="I7447" s="587">
        <f t="shared" si="349"/>
        <v>205975.4</v>
      </c>
      <c r="J7447" s="589">
        <f t="shared" si="350"/>
        <v>0</v>
      </c>
    </row>
    <row r="7448" spans="1:10">
      <c r="A7448" s="584">
        <v>2016</v>
      </c>
      <c r="B7448" s="585" t="s">
        <v>1127</v>
      </c>
      <c r="C7448" s="585" t="s">
        <v>31</v>
      </c>
      <c r="D7448" s="586">
        <v>232270</v>
      </c>
      <c r="E7448" s="587">
        <v>17.510000000000002</v>
      </c>
      <c r="F7448" s="587">
        <f t="shared" si="348"/>
        <v>4067047.7</v>
      </c>
      <c r="G7448" s="588">
        <v>0.19</v>
      </c>
      <c r="H7448" s="586">
        <v>4.5</v>
      </c>
      <c r="I7448" s="587">
        <f t="shared" si="349"/>
        <v>1045215</v>
      </c>
      <c r="J7448" s="589">
        <f t="shared" si="350"/>
        <v>0</v>
      </c>
    </row>
    <row r="7449" spans="1:10">
      <c r="A7449" s="584">
        <v>2016</v>
      </c>
      <c r="B7449" s="585" t="s">
        <v>1127</v>
      </c>
      <c r="C7449" s="585" t="s">
        <v>31</v>
      </c>
      <c r="D7449" s="586">
        <v>30053</v>
      </c>
      <c r="E7449" s="587">
        <v>17.756</v>
      </c>
      <c r="F7449" s="587">
        <f t="shared" si="348"/>
        <v>533621.06799999997</v>
      </c>
      <c r="G7449" s="588">
        <v>0.25</v>
      </c>
      <c r="H7449" s="586">
        <v>5.2</v>
      </c>
      <c r="I7449" s="587">
        <f t="shared" si="349"/>
        <v>156275.6</v>
      </c>
      <c r="J7449" s="589">
        <f t="shared" si="350"/>
        <v>0</v>
      </c>
    </row>
    <row r="7450" spans="1:10">
      <c r="A7450" s="584">
        <v>2016</v>
      </c>
      <c r="B7450" s="585" t="s">
        <v>1127</v>
      </c>
      <c r="C7450" s="585" t="s">
        <v>31</v>
      </c>
      <c r="D7450" s="586">
        <v>15275</v>
      </c>
      <c r="E7450" s="587">
        <v>17.846</v>
      </c>
      <c r="F7450" s="587">
        <f t="shared" si="348"/>
        <v>272597.65000000002</v>
      </c>
      <c r="G7450" s="588">
        <v>0.23</v>
      </c>
      <c r="H7450" s="586">
        <v>4.9000000000000004</v>
      </c>
      <c r="I7450" s="587">
        <f t="shared" si="349"/>
        <v>74847.5</v>
      </c>
      <c r="J7450" s="589">
        <f t="shared" si="350"/>
        <v>0</v>
      </c>
    </row>
    <row r="7451" spans="1:10">
      <c r="A7451" s="584">
        <v>2016</v>
      </c>
      <c r="B7451" s="585" t="s">
        <v>1127</v>
      </c>
      <c r="C7451" s="585" t="s">
        <v>31</v>
      </c>
      <c r="D7451" s="586">
        <v>15142</v>
      </c>
      <c r="E7451" s="587">
        <v>17.861999999999998</v>
      </c>
      <c r="F7451" s="587">
        <f t="shared" si="348"/>
        <v>270466.40399999998</v>
      </c>
      <c r="G7451" s="588">
        <v>0.23</v>
      </c>
      <c r="H7451" s="586">
        <v>5.0999999999999996</v>
      </c>
      <c r="I7451" s="587">
        <f t="shared" si="349"/>
        <v>77224.2</v>
      </c>
      <c r="J7451" s="589">
        <f t="shared" si="350"/>
        <v>0</v>
      </c>
    </row>
    <row r="7452" spans="1:10">
      <c r="A7452" s="584">
        <v>2016</v>
      </c>
      <c r="B7452" s="585" t="s">
        <v>1127</v>
      </c>
      <c r="C7452" s="585" t="s">
        <v>31</v>
      </c>
      <c r="D7452" s="586">
        <v>30304</v>
      </c>
      <c r="E7452" s="587">
        <v>17.742000000000001</v>
      </c>
      <c r="F7452" s="587">
        <f t="shared" si="348"/>
        <v>537653.56799999997</v>
      </c>
      <c r="G7452" s="588">
        <v>0.36</v>
      </c>
      <c r="H7452" s="586">
        <v>5</v>
      </c>
      <c r="I7452" s="587">
        <f t="shared" si="349"/>
        <v>151520</v>
      </c>
      <c r="J7452" s="589">
        <f t="shared" si="350"/>
        <v>0</v>
      </c>
    </row>
    <row r="7453" spans="1:10">
      <c r="A7453" s="584">
        <v>2016</v>
      </c>
      <c r="B7453" s="585" t="s">
        <v>1127</v>
      </c>
      <c r="C7453" s="585" t="s">
        <v>31</v>
      </c>
      <c r="D7453" s="586">
        <v>30374</v>
      </c>
      <c r="E7453" s="587">
        <v>18.091999999999999</v>
      </c>
      <c r="F7453" s="587">
        <f t="shared" si="348"/>
        <v>549526.40799999994</v>
      </c>
      <c r="G7453" s="588">
        <v>0.27</v>
      </c>
      <c r="H7453" s="586">
        <v>4.7</v>
      </c>
      <c r="I7453" s="587">
        <f t="shared" si="349"/>
        <v>142757.80000000002</v>
      </c>
      <c r="J7453" s="589">
        <f t="shared" si="350"/>
        <v>0</v>
      </c>
    </row>
    <row r="7454" spans="1:10">
      <c r="A7454" s="584">
        <v>2016</v>
      </c>
      <c r="B7454" s="585" t="s">
        <v>1127</v>
      </c>
      <c r="C7454" s="585" t="s">
        <v>31</v>
      </c>
      <c r="D7454" s="586">
        <v>60451</v>
      </c>
      <c r="E7454" s="587">
        <v>17.795999999999999</v>
      </c>
      <c r="F7454" s="587">
        <f t="shared" si="348"/>
        <v>1075785.996</v>
      </c>
      <c r="G7454" s="588">
        <v>0.28000000000000003</v>
      </c>
      <c r="H7454" s="586">
        <v>5.0999999999999996</v>
      </c>
      <c r="I7454" s="587">
        <f t="shared" si="349"/>
        <v>308300.09999999998</v>
      </c>
      <c r="J7454" s="589">
        <f t="shared" si="350"/>
        <v>0</v>
      </c>
    </row>
    <row r="7455" spans="1:10">
      <c r="A7455" s="584">
        <v>2016</v>
      </c>
      <c r="B7455" s="585" t="s">
        <v>1127</v>
      </c>
      <c r="C7455" s="585" t="s">
        <v>31</v>
      </c>
      <c r="D7455" s="586">
        <v>13405</v>
      </c>
      <c r="E7455" s="587">
        <v>17.82</v>
      </c>
      <c r="F7455" s="587">
        <f t="shared" si="348"/>
        <v>238877.1</v>
      </c>
      <c r="G7455" s="588">
        <v>0.22</v>
      </c>
      <c r="H7455" s="586">
        <v>4.9000000000000004</v>
      </c>
      <c r="I7455" s="587">
        <f t="shared" si="349"/>
        <v>65684.5</v>
      </c>
      <c r="J7455" s="589">
        <f t="shared" si="350"/>
        <v>0</v>
      </c>
    </row>
    <row r="7456" spans="1:10">
      <c r="A7456" s="584">
        <v>2016</v>
      </c>
      <c r="B7456" s="585" t="s">
        <v>1127</v>
      </c>
      <c r="C7456" s="585" t="s">
        <v>31</v>
      </c>
      <c r="D7456" s="586">
        <v>26736</v>
      </c>
      <c r="E7456" s="587">
        <v>17.59</v>
      </c>
      <c r="F7456" s="587">
        <f t="shared" si="348"/>
        <v>470286.24</v>
      </c>
      <c r="G7456" s="588">
        <v>0.2</v>
      </c>
      <c r="H7456" s="586">
        <v>4.4000000000000004</v>
      </c>
      <c r="I7456" s="587">
        <f t="shared" si="349"/>
        <v>117638.40000000001</v>
      </c>
      <c r="J7456" s="589">
        <f t="shared" si="350"/>
        <v>0</v>
      </c>
    </row>
    <row r="7457" spans="1:10">
      <c r="A7457" s="584">
        <v>2016</v>
      </c>
      <c r="B7457" s="585" t="s">
        <v>1127</v>
      </c>
      <c r="C7457" s="585" t="s">
        <v>31</v>
      </c>
      <c r="D7457" s="586">
        <v>67037</v>
      </c>
      <c r="E7457" s="587">
        <v>17.899999999999999</v>
      </c>
      <c r="F7457" s="587">
        <f t="shared" si="348"/>
        <v>1199962.2999999998</v>
      </c>
      <c r="G7457" s="588">
        <v>0.26</v>
      </c>
      <c r="H7457" s="586">
        <v>5.0999999999999996</v>
      </c>
      <c r="I7457" s="587">
        <f t="shared" si="349"/>
        <v>341888.69999999995</v>
      </c>
      <c r="J7457" s="589">
        <f t="shared" si="350"/>
        <v>0</v>
      </c>
    </row>
    <row r="7458" spans="1:10">
      <c r="A7458" s="584">
        <v>2016</v>
      </c>
      <c r="B7458" s="585" t="s">
        <v>1127</v>
      </c>
      <c r="C7458" s="585" t="s">
        <v>31</v>
      </c>
      <c r="D7458" s="586">
        <v>101335</v>
      </c>
      <c r="E7458" s="587">
        <v>17.78</v>
      </c>
      <c r="F7458" s="587">
        <f t="shared" si="348"/>
        <v>1801736.3</v>
      </c>
      <c r="G7458" s="588">
        <v>0.25</v>
      </c>
      <c r="H7458" s="586">
        <v>5.5</v>
      </c>
      <c r="I7458" s="587">
        <f t="shared" si="349"/>
        <v>557342.5</v>
      </c>
      <c r="J7458" s="589">
        <f t="shared" si="350"/>
        <v>0</v>
      </c>
    </row>
    <row r="7459" spans="1:10">
      <c r="A7459" s="584">
        <v>2016</v>
      </c>
      <c r="B7459" s="585" t="s">
        <v>1127</v>
      </c>
      <c r="C7459" s="585" t="s">
        <v>31</v>
      </c>
      <c r="D7459" s="586">
        <v>83706</v>
      </c>
      <c r="E7459" s="587">
        <v>17.79</v>
      </c>
      <c r="F7459" s="587">
        <f t="shared" si="348"/>
        <v>1489129.74</v>
      </c>
      <c r="G7459" s="588">
        <v>0.27</v>
      </c>
      <c r="H7459" s="586">
        <v>4.9000000000000004</v>
      </c>
      <c r="I7459" s="587">
        <f t="shared" si="349"/>
        <v>410159.4</v>
      </c>
      <c r="J7459" s="589">
        <f t="shared" si="350"/>
        <v>0</v>
      </c>
    </row>
    <row r="7460" spans="1:10">
      <c r="A7460" s="584">
        <v>2016</v>
      </c>
      <c r="B7460" s="585" t="s">
        <v>1131</v>
      </c>
      <c r="C7460" s="585" t="s">
        <v>31</v>
      </c>
      <c r="D7460" s="586">
        <v>2056</v>
      </c>
      <c r="E7460" s="587">
        <v>22.138000000000002</v>
      </c>
      <c r="F7460" s="587">
        <f t="shared" si="348"/>
        <v>45515.728000000003</v>
      </c>
      <c r="G7460" s="588">
        <v>1.27</v>
      </c>
      <c r="H7460" s="586">
        <v>8.1999999999999993</v>
      </c>
      <c r="I7460" s="587">
        <f t="shared" si="349"/>
        <v>16859.199999999997</v>
      </c>
      <c r="J7460" s="589">
        <f t="shared" si="350"/>
        <v>0</v>
      </c>
    </row>
    <row r="7461" spans="1:10">
      <c r="A7461" s="584">
        <v>2016</v>
      </c>
      <c r="B7461" s="585" t="s">
        <v>1127</v>
      </c>
      <c r="C7461" s="585" t="s">
        <v>31</v>
      </c>
      <c r="D7461" s="586">
        <v>137735</v>
      </c>
      <c r="E7461" s="587">
        <v>18.010000000000002</v>
      </c>
      <c r="F7461" s="587">
        <f t="shared" si="348"/>
        <v>2480607.35</v>
      </c>
      <c r="G7461" s="588">
        <v>0.22</v>
      </c>
      <c r="H7461" s="586">
        <v>4.8</v>
      </c>
      <c r="I7461" s="587">
        <f t="shared" si="349"/>
        <v>661128</v>
      </c>
      <c r="J7461" s="589">
        <f t="shared" si="350"/>
        <v>0</v>
      </c>
    </row>
    <row r="7462" spans="1:10">
      <c r="A7462" s="584">
        <v>2016</v>
      </c>
      <c r="B7462" s="585" t="s">
        <v>1127</v>
      </c>
      <c r="C7462" s="585" t="s">
        <v>31</v>
      </c>
      <c r="D7462" s="586">
        <v>209985</v>
      </c>
      <c r="E7462" s="587">
        <v>15.996</v>
      </c>
      <c r="F7462" s="587">
        <f t="shared" si="348"/>
        <v>3358920.06</v>
      </c>
      <c r="G7462" s="588">
        <v>0.34</v>
      </c>
      <c r="H7462" s="586">
        <v>5.7</v>
      </c>
      <c r="I7462" s="587">
        <f t="shared" si="349"/>
        <v>1196914.5</v>
      </c>
      <c r="J7462" s="589">
        <f t="shared" si="350"/>
        <v>0</v>
      </c>
    </row>
    <row r="7463" spans="1:10">
      <c r="A7463" s="584">
        <v>2016</v>
      </c>
      <c r="B7463" s="585" t="s">
        <v>1127</v>
      </c>
      <c r="C7463" s="585" t="s">
        <v>31</v>
      </c>
      <c r="D7463" s="586">
        <v>16049</v>
      </c>
      <c r="E7463" s="587">
        <v>17.504000000000001</v>
      </c>
      <c r="F7463" s="587">
        <f t="shared" si="348"/>
        <v>280921.696</v>
      </c>
      <c r="G7463" s="588">
        <v>0.37</v>
      </c>
      <c r="H7463" s="586">
        <v>6.2</v>
      </c>
      <c r="I7463" s="587">
        <f t="shared" si="349"/>
        <v>99503.8</v>
      </c>
      <c r="J7463" s="589">
        <f t="shared" si="350"/>
        <v>0</v>
      </c>
    </row>
    <row r="7464" spans="1:10">
      <c r="A7464" s="584">
        <v>2016</v>
      </c>
      <c r="B7464" s="585" t="s">
        <v>1127</v>
      </c>
      <c r="C7464" s="585" t="s">
        <v>31</v>
      </c>
      <c r="D7464" s="586">
        <v>95771</v>
      </c>
      <c r="E7464" s="587">
        <v>16.77</v>
      </c>
      <c r="F7464" s="587">
        <f t="shared" si="348"/>
        <v>1606079.67</v>
      </c>
      <c r="G7464" s="588">
        <v>0.28999999999999998</v>
      </c>
      <c r="H7464" s="586">
        <v>6.1</v>
      </c>
      <c r="I7464" s="587">
        <f t="shared" si="349"/>
        <v>584203.1</v>
      </c>
      <c r="J7464" s="589">
        <f t="shared" si="350"/>
        <v>0</v>
      </c>
    </row>
    <row r="7465" spans="1:10">
      <c r="A7465" s="584">
        <v>2016</v>
      </c>
      <c r="B7465" s="585" t="s">
        <v>1127</v>
      </c>
      <c r="C7465" s="585" t="s">
        <v>31</v>
      </c>
      <c r="D7465" s="586">
        <v>216477</v>
      </c>
      <c r="E7465" s="587">
        <v>19.696000000000002</v>
      </c>
      <c r="F7465" s="587">
        <f t="shared" si="348"/>
        <v>4263730.9920000006</v>
      </c>
      <c r="G7465" s="588">
        <v>0.78</v>
      </c>
      <c r="H7465" s="586">
        <v>5</v>
      </c>
      <c r="I7465" s="587">
        <f t="shared" si="349"/>
        <v>1082385</v>
      </c>
      <c r="J7465" s="589">
        <f t="shared" si="350"/>
        <v>0</v>
      </c>
    </row>
    <row r="7466" spans="1:10">
      <c r="A7466" s="584">
        <v>2016</v>
      </c>
      <c r="B7466" s="585" t="s">
        <v>1127</v>
      </c>
      <c r="C7466" s="585" t="s">
        <v>31</v>
      </c>
      <c r="D7466" s="586">
        <v>74249</v>
      </c>
      <c r="E7466" s="587">
        <v>17.696000000000002</v>
      </c>
      <c r="F7466" s="587">
        <f t="shared" si="348"/>
        <v>1313910.304</v>
      </c>
      <c r="G7466" s="588">
        <v>0.2</v>
      </c>
      <c r="H7466" s="586">
        <v>4.5</v>
      </c>
      <c r="I7466" s="587">
        <f t="shared" si="349"/>
        <v>334120.5</v>
      </c>
      <c r="J7466" s="589">
        <f t="shared" si="350"/>
        <v>0</v>
      </c>
    </row>
    <row r="7467" spans="1:10">
      <c r="A7467" s="584">
        <v>2016</v>
      </c>
      <c r="B7467" s="585" t="s">
        <v>1127</v>
      </c>
      <c r="C7467" s="585" t="s">
        <v>31</v>
      </c>
      <c r="D7467" s="586">
        <v>44844</v>
      </c>
      <c r="E7467" s="587">
        <v>18.05</v>
      </c>
      <c r="F7467" s="587">
        <f t="shared" si="348"/>
        <v>809434.20000000007</v>
      </c>
      <c r="G7467" s="588">
        <v>0.24</v>
      </c>
      <c r="H7467" s="586">
        <v>4.7</v>
      </c>
      <c r="I7467" s="587">
        <f t="shared" si="349"/>
        <v>210766.80000000002</v>
      </c>
      <c r="J7467" s="589">
        <f t="shared" si="350"/>
        <v>0</v>
      </c>
    </row>
    <row r="7468" spans="1:10">
      <c r="A7468" s="584">
        <v>2016</v>
      </c>
      <c r="B7468" s="585" t="s">
        <v>1127</v>
      </c>
      <c r="C7468" s="585" t="s">
        <v>31</v>
      </c>
      <c r="D7468" s="586">
        <v>15005</v>
      </c>
      <c r="E7468" s="587">
        <v>17.818000000000001</v>
      </c>
      <c r="F7468" s="587">
        <f t="shared" si="348"/>
        <v>267359.09000000003</v>
      </c>
      <c r="G7468" s="588">
        <v>0.24</v>
      </c>
      <c r="H7468" s="586">
        <v>4.9000000000000004</v>
      </c>
      <c r="I7468" s="587">
        <f t="shared" si="349"/>
        <v>73524.5</v>
      </c>
      <c r="J7468" s="589">
        <f t="shared" si="350"/>
        <v>0</v>
      </c>
    </row>
    <row r="7469" spans="1:10">
      <c r="A7469" s="584">
        <v>2016</v>
      </c>
      <c r="B7469" s="585" t="s">
        <v>1131</v>
      </c>
      <c r="C7469" s="585" t="s">
        <v>31</v>
      </c>
      <c r="D7469" s="586">
        <v>694666</v>
      </c>
      <c r="E7469" s="587">
        <v>21.5</v>
      </c>
      <c r="F7469" s="587">
        <f t="shared" si="348"/>
        <v>14935319</v>
      </c>
      <c r="G7469" s="588">
        <v>0.6</v>
      </c>
      <c r="H7469" s="586">
        <v>10.7</v>
      </c>
      <c r="I7469" s="587">
        <f t="shared" si="349"/>
        <v>7432926.1999999993</v>
      </c>
      <c r="J7469" s="589">
        <f t="shared" si="350"/>
        <v>0</v>
      </c>
    </row>
    <row r="7470" spans="1:10">
      <c r="A7470" s="584">
        <v>2016</v>
      </c>
      <c r="B7470" s="585" t="s">
        <v>1127</v>
      </c>
      <c r="C7470" s="585" t="s">
        <v>31</v>
      </c>
      <c r="D7470" s="586">
        <v>32119</v>
      </c>
      <c r="E7470" s="587">
        <v>17.515999999999998</v>
      </c>
      <c r="F7470" s="587">
        <f t="shared" si="348"/>
        <v>562596.40399999998</v>
      </c>
      <c r="G7470" s="588">
        <v>0.16</v>
      </c>
      <c r="H7470" s="586">
        <v>4.3</v>
      </c>
      <c r="I7470" s="587">
        <f t="shared" si="349"/>
        <v>138111.69999999998</v>
      </c>
      <c r="J7470" s="589">
        <f t="shared" si="350"/>
        <v>0</v>
      </c>
    </row>
    <row r="7471" spans="1:10">
      <c r="A7471" s="584">
        <v>2016</v>
      </c>
      <c r="B7471" s="585" t="s">
        <v>1127</v>
      </c>
      <c r="C7471" s="585" t="s">
        <v>31</v>
      </c>
      <c r="D7471" s="586">
        <v>48149</v>
      </c>
      <c r="E7471" s="587">
        <v>17.614000000000001</v>
      </c>
      <c r="F7471" s="587">
        <f t="shared" si="348"/>
        <v>848096.48600000003</v>
      </c>
      <c r="G7471" s="588">
        <v>0.22</v>
      </c>
      <c r="H7471" s="586">
        <v>5.7</v>
      </c>
      <c r="I7471" s="587">
        <f t="shared" si="349"/>
        <v>274449.3</v>
      </c>
      <c r="J7471" s="589">
        <f t="shared" si="350"/>
        <v>0</v>
      </c>
    </row>
    <row r="7472" spans="1:10">
      <c r="A7472" s="584">
        <v>2016</v>
      </c>
      <c r="B7472" s="585" t="s">
        <v>1127</v>
      </c>
      <c r="C7472" s="585" t="s">
        <v>31</v>
      </c>
      <c r="D7472" s="586">
        <v>96386</v>
      </c>
      <c r="E7472" s="587">
        <v>17.654</v>
      </c>
      <c r="F7472" s="587">
        <f t="shared" si="348"/>
        <v>1701598.4439999999</v>
      </c>
      <c r="G7472" s="588">
        <v>0.24</v>
      </c>
      <c r="H7472" s="586">
        <v>5.6</v>
      </c>
      <c r="I7472" s="587">
        <f t="shared" si="349"/>
        <v>539761.6</v>
      </c>
      <c r="J7472" s="589">
        <f t="shared" si="350"/>
        <v>0</v>
      </c>
    </row>
    <row r="7473" spans="1:10">
      <c r="A7473" s="584">
        <v>2016</v>
      </c>
      <c r="B7473" s="585" t="s">
        <v>1127</v>
      </c>
      <c r="C7473" s="585" t="s">
        <v>31</v>
      </c>
      <c r="D7473" s="586">
        <v>336157</v>
      </c>
      <c r="E7473" s="587">
        <v>17.687999999999999</v>
      </c>
      <c r="F7473" s="587">
        <f t="shared" si="348"/>
        <v>5945945.0159999998</v>
      </c>
      <c r="G7473" s="588">
        <v>0.28000000000000003</v>
      </c>
      <c r="H7473" s="586">
        <v>5.3</v>
      </c>
      <c r="I7473" s="587">
        <f t="shared" si="349"/>
        <v>1781632.0999999999</v>
      </c>
      <c r="J7473" s="589">
        <f t="shared" si="350"/>
        <v>0</v>
      </c>
    </row>
    <row r="7474" spans="1:10">
      <c r="A7474" s="584">
        <v>2016</v>
      </c>
      <c r="B7474" s="585" t="s">
        <v>1127</v>
      </c>
      <c r="C7474" s="585" t="s">
        <v>31</v>
      </c>
      <c r="D7474" s="586">
        <v>48043</v>
      </c>
      <c r="E7474" s="587">
        <v>17.78</v>
      </c>
      <c r="F7474" s="587">
        <f t="shared" si="348"/>
        <v>854204.54</v>
      </c>
      <c r="G7474" s="588">
        <v>0.3</v>
      </c>
      <c r="H7474" s="586">
        <v>5.4</v>
      </c>
      <c r="I7474" s="587">
        <f t="shared" si="349"/>
        <v>259432.2</v>
      </c>
      <c r="J7474" s="589">
        <f t="shared" si="350"/>
        <v>0</v>
      </c>
    </row>
    <row r="7475" spans="1:10">
      <c r="A7475" s="584">
        <v>2016</v>
      </c>
      <c r="B7475" s="585" t="s">
        <v>1127</v>
      </c>
      <c r="C7475" s="585" t="s">
        <v>31</v>
      </c>
      <c r="D7475" s="586">
        <v>176257</v>
      </c>
      <c r="E7475" s="587">
        <v>17.731999999999999</v>
      </c>
      <c r="F7475" s="587">
        <f t="shared" si="348"/>
        <v>3125389.1239999998</v>
      </c>
      <c r="G7475" s="588">
        <v>0.26</v>
      </c>
      <c r="H7475" s="586">
        <v>5.3</v>
      </c>
      <c r="I7475" s="587">
        <f t="shared" si="349"/>
        <v>934162.1</v>
      </c>
      <c r="J7475" s="589">
        <f t="shared" si="350"/>
        <v>0</v>
      </c>
    </row>
    <row r="7476" spans="1:10">
      <c r="A7476" s="584">
        <v>2016</v>
      </c>
      <c r="B7476" s="585" t="s">
        <v>1127</v>
      </c>
      <c r="C7476" s="585" t="s">
        <v>31</v>
      </c>
      <c r="D7476" s="586">
        <v>112321</v>
      </c>
      <c r="E7476" s="587">
        <v>17.617999999999999</v>
      </c>
      <c r="F7476" s="587">
        <f t="shared" si="348"/>
        <v>1978871.3779999998</v>
      </c>
      <c r="G7476" s="588">
        <v>0.23</v>
      </c>
      <c r="H7476" s="586">
        <v>5.9</v>
      </c>
      <c r="I7476" s="587">
        <f t="shared" si="349"/>
        <v>662693.9</v>
      </c>
      <c r="J7476" s="589">
        <f t="shared" si="350"/>
        <v>0</v>
      </c>
    </row>
    <row r="7477" spans="1:10">
      <c r="A7477" s="584">
        <v>2016</v>
      </c>
      <c r="B7477" s="585" t="s">
        <v>1127</v>
      </c>
      <c r="C7477" s="585" t="s">
        <v>31</v>
      </c>
      <c r="D7477" s="586">
        <v>144448</v>
      </c>
      <c r="E7477" s="587">
        <v>17.463999999999999</v>
      </c>
      <c r="F7477" s="587">
        <f t="shared" si="348"/>
        <v>2522639.872</v>
      </c>
      <c r="G7477" s="588">
        <v>0.18</v>
      </c>
      <c r="H7477" s="586">
        <v>4.5</v>
      </c>
      <c r="I7477" s="587">
        <f t="shared" si="349"/>
        <v>650016</v>
      </c>
      <c r="J7477" s="589">
        <f t="shared" si="350"/>
        <v>0</v>
      </c>
    </row>
    <row r="7478" spans="1:10">
      <c r="A7478" s="584">
        <v>2016</v>
      </c>
      <c r="B7478" s="585" t="s">
        <v>1131</v>
      </c>
      <c r="C7478" s="585" t="s">
        <v>31</v>
      </c>
      <c r="D7478" s="586">
        <v>247867</v>
      </c>
      <c r="E7478" s="587">
        <v>25.25</v>
      </c>
      <c r="F7478" s="587">
        <f t="shared" si="348"/>
        <v>6258641.75</v>
      </c>
      <c r="G7478" s="588">
        <v>4.5599999999999996</v>
      </c>
      <c r="H7478" s="586">
        <v>9.4</v>
      </c>
      <c r="I7478" s="587">
        <f t="shared" si="349"/>
        <v>2329949.8000000003</v>
      </c>
      <c r="J7478" s="589">
        <f t="shared" si="350"/>
        <v>0</v>
      </c>
    </row>
    <row r="7479" spans="1:10">
      <c r="A7479" s="584">
        <v>2016</v>
      </c>
      <c r="B7479" s="585" t="s">
        <v>1131</v>
      </c>
      <c r="C7479" s="585" t="s">
        <v>31</v>
      </c>
      <c r="D7479" s="586">
        <v>51879</v>
      </c>
      <c r="E7479" s="587">
        <v>25.17</v>
      </c>
      <c r="F7479" s="587">
        <f t="shared" si="348"/>
        <v>1305794.4300000002</v>
      </c>
      <c r="G7479" s="588">
        <v>4.4800000000000004</v>
      </c>
      <c r="H7479" s="586">
        <v>9.5</v>
      </c>
      <c r="I7479" s="587">
        <f t="shared" si="349"/>
        <v>492850.5</v>
      </c>
      <c r="J7479" s="589">
        <f t="shared" si="350"/>
        <v>0</v>
      </c>
    </row>
    <row r="7480" spans="1:10">
      <c r="A7480" s="584">
        <v>2016</v>
      </c>
      <c r="B7480" s="585" t="s">
        <v>1127</v>
      </c>
      <c r="C7480" s="585" t="s">
        <v>31</v>
      </c>
      <c r="D7480" s="586">
        <v>65701</v>
      </c>
      <c r="E7480" s="587">
        <v>17.45</v>
      </c>
      <c r="F7480" s="587">
        <f t="shared" si="348"/>
        <v>1146482.45</v>
      </c>
      <c r="G7480" s="588">
        <v>0.19</v>
      </c>
      <c r="H7480" s="586">
        <v>4.5999999999999996</v>
      </c>
      <c r="I7480" s="587">
        <f t="shared" si="349"/>
        <v>302224.59999999998</v>
      </c>
      <c r="J7480" s="589">
        <f t="shared" si="350"/>
        <v>0</v>
      </c>
    </row>
    <row r="7481" spans="1:10">
      <c r="A7481" s="584">
        <v>2016</v>
      </c>
      <c r="B7481" s="585" t="s">
        <v>1127</v>
      </c>
      <c r="C7481" s="585" t="s">
        <v>31</v>
      </c>
      <c r="D7481" s="586">
        <v>98055</v>
      </c>
      <c r="E7481" s="587">
        <v>16.75</v>
      </c>
      <c r="F7481" s="587">
        <f t="shared" si="348"/>
        <v>1642421.25</v>
      </c>
      <c r="G7481" s="588">
        <v>0.28999999999999998</v>
      </c>
      <c r="H7481" s="586">
        <v>6</v>
      </c>
      <c r="I7481" s="587">
        <f t="shared" si="349"/>
        <v>588330</v>
      </c>
      <c r="J7481" s="589">
        <f t="shared" si="350"/>
        <v>0</v>
      </c>
    </row>
    <row r="7482" spans="1:10">
      <c r="A7482" s="584">
        <v>2016</v>
      </c>
      <c r="B7482" s="585" t="s">
        <v>1127</v>
      </c>
      <c r="C7482" s="585" t="s">
        <v>31</v>
      </c>
      <c r="D7482" s="586">
        <v>49217</v>
      </c>
      <c r="E7482" s="587">
        <v>16.760000000000002</v>
      </c>
      <c r="F7482" s="587">
        <f t="shared" si="348"/>
        <v>824876.92</v>
      </c>
      <c r="G7482" s="588">
        <v>0.28999999999999998</v>
      </c>
      <c r="H7482" s="586">
        <v>6.2</v>
      </c>
      <c r="I7482" s="587">
        <f t="shared" si="349"/>
        <v>305145.40000000002</v>
      </c>
      <c r="J7482" s="589">
        <f t="shared" si="350"/>
        <v>0</v>
      </c>
    </row>
    <row r="7483" spans="1:10">
      <c r="A7483" s="584">
        <v>2016</v>
      </c>
      <c r="B7483" s="585" t="s">
        <v>1127</v>
      </c>
      <c r="C7483" s="585" t="s">
        <v>31</v>
      </c>
      <c r="D7483" s="586">
        <v>98046</v>
      </c>
      <c r="E7483" s="587">
        <v>17.850000000000001</v>
      </c>
      <c r="F7483" s="587">
        <f t="shared" si="348"/>
        <v>1750121.1</v>
      </c>
      <c r="G7483" s="588">
        <v>0.31</v>
      </c>
      <c r="H7483" s="586">
        <v>5.5</v>
      </c>
      <c r="I7483" s="587">
        <f t="shared" si="349"/>
        <v>539253</v>
      </c>
      <c r="J7483" s="589">
        <f t="shared" si="350"/>
        <v>0</v>
      </c>
    </row>
    <row r="7484" spans="1:10">
      <c r="A7484" s="584">
        <v>2016</v>
      </c>
      <c r="B7484" s="585" t="s">
        <v>1127</v>
      </c>
      <c r="C7484" s="585" t="s">
        <v>31</v>
      </c>
      <c r="D7484" s="586">
        <v>32550</v>
      </c>
      <c r="E7484" s="587">
        <v>17.96</v>
      </c>
      <c r="F7484" s="587">
        <f t="shared" si="348"/>
        <v>584598</v>
      </c>
      <c r="G7484" s="588">
        <v>0.27</v>
      </c>
      <c r="H7484" s="586">
        <v>5</v>
      </c>
      <c r="I7484" s="587">
        <f t="shared" si="349"/>
        <v>162750</v>
      </c>
      <c r="J7484" s="589">
        <f t="shared" si="350"/>
        <v>0</v>
      </c>
    </row>
    <row r="7485" spans="1:10">
      <c r="A7485" s="584">
        <v>2016</v>
      </c>
      <c r="B7485" s="585" t="s">
        <v>1127</v>
      </c>
      <c r="C7485" s="585" t="s">
        <v>31</v>
      </c>
      <c r="D7485" s="586">
        <v>49331</v>
      </c>
      <c r="E7485" s="587">
        <v>17.66</v>
      </c>
      <c r="F7485" s="587">
        <f t="shared" si="348"/>
        <v>871185.46</v>
      </c>
      <c r="G7485" s="588">
        <v>0.32</v>
      </c>
      <c r="H7485" s="586">
        <v>5.4</v>
      </c>
      <c r="I7485" s="587">
        <f t="shared" si="349"/>
        <v>266387.40000000002</v>
      </c>
      <c r="J7485" s="589">
        <f t="shared" si="350"/>
        <v>0</v>
      </c>
    </row>
    <row r="7486" spans="1:10">
      <c r="A7486" s="584">
        <v>2016</v>
      </c>
      <c r="B7486" s="585" t="s">
        <v>1127</v>
      </c>
      <c r="C7486" s="585" t="s">
        <v>31</v>
      </c>
      <c r="D7486" s="586">
        <v>17398</v>
      </c>
      <c r="E7486" s="587">
        <v>17.600000000000001</v>
      </c>
      <c r="F7486" s="587">
        <f t="shared" si="348"/>
        <v>306204.80000000005</v>
      </c>
      <c r="G7486" s="588">
        <v>0.28000000000000003</v>
      </c>
      <c r="H7486" s="586">
        <v>4.8</v>
      </c>
      <c r="I7486" s="587">
        <f t="shared" si="349"/>
        <v>83510.399999999994</v>
      </c>
      <c r="J7486" s="589">
        <f t="shared" si="350"/>
        <v>0</v>
      </c>
    </row>
    <row r="7487" spans="1:10">
      <c r="A7487" s="584">
        <v>2016</v>
      </c>
      <c r="B7487" s="585" t="s">
        <v>1127</v>
      </c>
      <c r="C7487" s="585" t="s">
        <v>31</v>
      </c>
      <c r="D7487" s="586">
        <v>17406</v>
      </c>
      <c r="E7487" s="587">
        <v>17.600000000000001</v>
      </c>
      <c r="F7487" s="587">
        <f t="shared" si="348"/>
        <v>306345.60000000003</v>
      </c>
      <c r="G7487" s="588">
        <v>0.32</v>
      </c>
      <c r="H7487" s="586">
        <v>5</v>
      </c>
      <c r="I7487" s="587">
        <f t="shared" si="349"/>
        <v>87030</v>
      </c>
      <c r="J7487" s="589">
        <f t="shared" si="350"/>
        <v>0</v>
      </c>
    </row>
    <row r="7488" spans="1:10">
      <c r="A7488" s="584">
        <v>2016</v>
      </c>
      <c r="B7488" s="585" t="s">
        <v>1131</v>
      </c>
      <c r="C7488" s="585" t="s">
        <v>31</v>
      </c>
      <c r="D7488" s="586">
        <v>19164</v>
      </c>
      <c r="E7488" s="587">
        <v>25.96</v>
      </c>
      <c r="F7488" s="587">
        <f t="shared" si="348"/>
        <v>497497.44</v>
      </c>
      <c r="G7488" s="588">
        <v>2.71</v>
      </c>
      <c r="H7488" s="586">
        <v>7.6</v>
      </c>
      <c r="I7488" s="587">
        <f t="shared" si="349"/>
        <v>145646.39999999999</v>
      </c>
      <c r="J7488" s="589">
        <f t="shared" si="350"/>
        <v>0</v>
      </c>
    </row>
    <row r="7489" spans="1:10">
      <c r="A7489" s="584">
        <v>2016</v>
      </c>
      <c r="B7489" s="585" t="s">
        <v>1131</v>
      </c>
      <c r="C7489" s="585" t="s">
        <v>31</v>
      </c>
      <c r="D7489" s="586">
        <v>5680</v>
      </c>
      <c r="E7489" s="587">
        <v>22.963999999999999</v>
      </c>
      <c r="F7489" s="587">
        <f t="shared" si="348"/>
        <v>130435.51999999999</v>
      </c>
      <c r="G7489" s="588">
        <v>2.93</v>
      </c>
      <c r="H7489" s="586">
        <v>8.1999999999999993</v>
      </c>
      <c r="I7489" s="587">
        <f t="shared" si="349"/>
        <v>46575.999999999993</v>
      </c>
      <c r="J7489" s="589">
        <f t="shared" si="350"/>
        <v>0</v>
      </c>
    </row>
    <row r="7490" spans="1:10">
      <c r="A7490" s="584">
        <v>2016</v>
      </c>
      <c r="B7490" s="585" t="s">
        <v>1131</v>
      </c>
      <c r="C7490" s="585" t="s">
        <v>31</v>
      </c>
      <c r="D7490" s="586">
        <v>20392</v>
      </c>
      <c r="E7490" s="587">
        <v>22.512</v>
      </c>
      <c r="F7490" s="587">
        <f t="shared" si="348"/>
        <v>459064.70400000003</v>
      </c>
      <c r="G7490" s="588">
        <v>3.26</v>
      </c>
      <c r="H7490" s="586">
        <v>7.9</v>
      </c>
      <c r="I7490" s="587">
        <f t="shared" si="349"/>
        <v>161096.80000000002</v>
      </c>
      <c r="J7490" s="589">
        <f t="shared" si="350"/>
        <v>0</v>
      </c>
    </row>
    <row r="7491" spans="1:10">
      <c r="A7491" s="584">
        <v>2016</v>
      </c>
      <c r="B7491" s="585" t="s">
        <v>1131</v>
      </c>
      <c r="C7491" s="585" t="s">
        <v>31</v>
      </c>
      <c r="D7491" s="586">
        <v>89329</v>
      </c>
      <c r="E7491" s="587">
        <v>22.934000000000001</v>
      </c>
      <c r="F7491" s="587">
        <f t="shared" ref="F7491:F7554" si="351">E7491*D7491</f>
        <v>2048671.2860000001</v>
      </c>
      <c r="G7491" s="588">
        <v>2.98</v>
      </c>
      <c r="H7491" s="586">
        <v>8.3000000000000007</v>
      </c>
      <c r="I7491" s="587">
        <f t="shared" ref="I7491:I7554" si="352">H7491*D7491</f>
        <v>741430.70000000007</v>
      </c>
      <c r="J7491" s="589">
        <f t="shared" ref="J7491:J7554" si="353">IF(B7491="LIG",1,0)</f>
        <v>0</v>
      </c>
    </row>
    <row r="7492" spans="1:10">
      <c r="A7492" s="584">
        <v>2016</v>
      </c>
      <c r="B7492" s="585" t="s">
        <v>1131</v>
      </c>
      <c r="C7492" s="585" t="s">
        <v>31</v>
      </c>
      <c r="D7492" s="586">
        <v>7862</v>
      </c>
      <c r="E7492" s="587">
        <v>26.065999999999999</v>
      </c>
      <c r="F7492" s="587">
        <f t="shared" si="351"/>
        <v>204930.89199999999</v>
      </c>
      <c r="G7492" s="588">
        <v>2.89</v>
      </c>
      <c r="H7492" s="586">
        <v>8.5</v>
      </c>
      <c r="I7492" s="587">
        <f t="shared" si="352"/>
        <v>66827</v>
      </c>
      <c r="J7492" s="589">
        <f t="shared" si="353"/>
        <v>0</v>
      </c>
    </row>
    <row r="7493" spans="1:10">
      <c r="A7493" s="584">
        <v>2016</v>
      </c>
      <c r="B7493" s="585" t="s">
        <v>1131</v>
      </c>
      <c r="C7493" s="585" t="s">
        <v>31</v>
      </c>
      <c r="D7493" s="586">
        <v>7849</v>
      </c>
      <c r="E7493" s="587">
        <v>26.251999999999999</v>
      </c>
      <c r="F7493" s="587">
        <f t="shared" si="351"/>
        <v>206051.948</v>
      </c>
      <c r="G7493" s="588">
        <v>2.71</v>
      </c>
      <c r="H7493" s="586">
        <v>8.1</v>
      </c>
      <c r="I7493" s="587">
        <f t="shared" si="352"/>
        <v>63576.899999999994</v>
      </c>
      <c r="J7493" s="589">
        <f t="shared" si="353"/>
        <v>0</v>
      </c>
    </row>
    <row r="7494" spans="1:10">
      <c r="A7494" s="584">
        <v>2016</v>
      </c>
      <c r="B7494" s="585" t="s">
        <v>1131</v>
      </c>
      <c r="C7494" s="585" t="s">
        <v>31</v>
      </c>
      <c r="D7494" s="586">
        <v>15874</v>
      </c>
      <c r="E7494" s="587">
        <v>23.526</v>
      </c>
      <c r="F7494" s="587">
        <f t="shared" si="351"/>
        <v>373451.72399999999</v>
      </c>
      <c r="G7494" s="588">
        <v>2.82</v>
      </c>
      <c r="H7494" s="586">
        <v>8.9</v>
      </c>
      <c r="I7494" s="587">
        <f t="shared" si="352"/>
        <v>141278.6</v>
      </c>
      <c r="J7494" s="589">
        <f t="shared" si="353"/>
        <v>0</v>
      </c>
    </row>
    <row r="7495" spans="1:10">
      <c r="A7495" s="584">
        <v>2016</v>
      </c>
      <c r="B7495" s="585" t="s">
        <v>1131</v>
      </c>
      <c r="C7495" s="585" t="s">
        <v>31</v>
      </c>
      <c r="D7495" s="586">
        <v>19508</v>
      </c>
      <c r="E7495" s="587">
        <v>25.18</v>
      </c>
      <c r="F7495" s="587">
        <f t="shared" si="351"/>
        <v>491211.44</v>
      </c>
      <c r="G7495" s="588">
        <v>2.9</v>
      </c>
      <c r="H7495" s="586">
        <v>9.4</v>
      </c>
      <c r="I7495" s="587">
        <f t="shared" si="352"/>
        <v>183375.2</v>
      </c>
      <c r="J7495" s="589">
        <f t="shared" si="353"/>
        <v>0</v>
      </c>
    </row>
    <row r="7496" spans="1:10">
      <c r="A7496" s="584">
        <v>2016</v>
      </c>
      <c r="B7496" s="585" t="s">
        <v>1131</v>
      </c>
      <c r="C7496" s="585" t="s">
        <v>31</v>
      </c>
      <c r="D7496" s="586">
        <v>40920</v>
      </c>
      <c r="E7496" s="587">
        <v>24.97</v>
      </c>
      <c r="F7496" s="587">
        <f t="shared" si="351"/>
        <v>1021772.3999999999</v>
      </c>
      <c r="G7496" s="588">
        <v>2.98</v>
      </c>
      <c r="H7496" s="586">
        <v>9.1</v>
      </c>
      <c r="I7496" s="587">
        <f t="shared" si="352"/>
        <v>372372</v>
      </c>
      <c r="J7496" s="589">
        <f t="shared" si="353"/>
        <v>0</v>
      </c>
    </row>
    <row r="7497" spans="1:10">
      <c r="A7497" s="584">
        <v>2016</v>
      </c>
      <c r="B7497" s="585" t="s">
        <v>1131</v>
      </c>
      <c r="C7497" s="585" t="s">
        <v>31</v>
      </c>
      <c r="D7497" s="586">
        <v>47684</v>
      </c>
      <c r="E7497" s="587">
        <v>25.13</v>
      </c>
      <c r="F7497" s="587">
        <f t="shared" si="351"/>
        <v>1198298.92</v>
      </c>
      <c r="G7497" s="588">
        <v>2.97</v>
      </c>
      <c r="H7497" s="586">
        <v>9</v>
      </c>
      <c r="I7497" s="587">
        <f t="shared" si="352"/>
        <v>429156</v>
      </c>
      <c r="J7497" s="589">
        <f t="shared" si="353"/>
        <v>0</v>
      </c>
    </row>
    <row r="7498" spans="1:10">
      <c r="A7498" s="584">
        <v>2016</v>
      </c>
      <c r="B7498" s="585" t="s">
        <v>1131</v>
      </c>
      <c r="C7498" s="585" t="s">
        <v>31</v>
      </c>
      <c r="D7498" s="586">
        <v>48997</v>
      </c>
      <c r="E7498" s="587">
        <v>25.2</v>
      </c>
      <c r="F7498" s="587">
        <f t="shared" si="351"/>
        <v>1234724.3999999999</v>
      </c>
      <c r="G7498" s="588">
        <v>3.21</v>
      </c>
      <c r="H7498" s="586">
        <v>8.6999999999999993</v>
      </c>
      <c r="I7498" s="587">
        <f t="shared" si="352"/>
        <v>426273.89999999997</v>
      </c>
      <c r="J7498" s="589">
        <f t="shared" si="353"/>
        <v>0</v>
      </c>
    </row>
    <row r="7499" spans="1:10">
      <c r="A7499" s="584">
        <v>2016</v>
      </c>
      <c r="B7499" s="585" t="s">
        <v>1131</v>
      </c>
      <c r="C7499" s="585" t="s">
        <v>31</v>
      </c>
      <c r="D7499" s="586">
        <v>31432</v>
      </c>
      <c r="E7499" s="587">
        <v>25.95</v>
      </c>
      <c r="F7499" s="587">
        <f t="shared" si="351"/>
        <v>815660.4</v>
      </c>
      <c r="G7499" s="588">
        <v>2.67</v>
      </c>
      <c r="H7499" s="586">
        <v>7.6</v>
      </c>
      <c r="I7499" s="587">
        <f t="shared" si="352"/>
        <v>238883.19999999998</v>
      </c>
      <c r="J7499" s="589">
        <f t="shared" si="353"/>
        <v>0</v>
      </c>
    </row>
    <row r="7500" spans="1:10">
      <c r="A7500" s="584">
        <v>2016</v>
      </c>
      <c r="B7500" s="585" t="s">
        <v>1131</v>
      </c>
      <c r="C7500" s="585" t="s">
        <v>31</v>
      </c>
      <c r="D7500" s="586">
        <v>32560</v>
      </c>
      <c r="E7500" s="587">
        <v>25.08</v>
      </c>
      <c r="F7500" s="587">
        <f t="shared" si="351"/>
        <v>816604.79999999993</v>
      </c>
      <c r="G7500" s="588">
        <v>2.95</v>
      </c>
      <c r="H7500" s="586">
        <v>9</v>
      </c>
      <c r="I7500" s="587">
        <f t="shared" si="352"/>
        <v>293040</v>
      </c>
      <c r="J7500" s="589">
        <f t="shared" si="353"/>
        <v>0</v>
      </c>
    </row>
    <row r="7501" spans="1:10">
      <c r="A7501" s="584">
        <v>2016</v>
      </c>
      <c r="B7501" s="585" t="s">
        <v>1131</v>
      </c>
      <c r="C7501" s="585" t="s">
        <v>31</v>
      </c>
      <c r="D7501" s="586">
        <v>82047</v>
      </c>
      <c r="E7501" s="587">
        <v>22.21</v>
      </c>
      <c r="F7501" s="587">
        <f t="shared" si="351"/>
        <v>1822263.87</v>
      </c>
      <c r="G7501" s="588">
        <v>3.14</v>
      </c>
      <c r="H7501" s="586">
        <v>8.6</v>
      </c>
      <c r="I7501" s="587">
        <f t="shared" si="352"/>
        <v>705604.2</v>
      </c>
      <c r="J7501" s="589">
        <f t="shared" si="353"/>
        <v>0</v>
      </c>
    </row>
    <row r="7502" spans="1:10">
      <c r="A7502" s="584">
        <v>2016</v>
      </c>
      <c r="B7502" s="585" t="s">
        <v>1127</v>
      </c>
      <c r="C7502" s="585" t="s">
        <v>31</v>
      </c>
      <c r="D7502" s="586">
        <v>132516</v>
      </c>
      <c r="E7502" s="587">
        <v>20.18</v>
      </c>
      <c r="F7502" s="587">
        <f t="shared" si="351"/>
        <v>2674172.88</v>
      </c>
      <c r="G7502" s="588">
        <v>0.46</v>
      </c>
      <c r="H7502" s="586">
        <v>7.5</v>
      </c>
      <c r="I7502" s="587">
        <f t="shared" si="352"/>
        <v>993870</v>
      </c>
      <c r="J7502" s="589">
        <f t="shared" si="353"/>
        <v>0</v>
      </c>
    </row>
    <row r="7503" spans="1:10">
      <c r="A7503" s="584">
        <v>2016</v>
      </c>
      <c r="B7503" s="585" t="s">
        <v>1127</v>
      </c>
      <c r="C7503" s="585" t="s">
        <v>31</v>
      </c>
      <c r="D7503" s="586">
        <v>148061</v>
      </c>
      <c r="E7503" s="587">
        <v>20.18</v>
      </c>
      <c r="F7503" s="587">
        <f t="shared" si="351"/>
        <v>2987870.98</v>
      </c>
      <c r="G7503" s="588">
        <v>0.46</v>
      </c>
      <c r="H7503" s="586">
        <v>7.5</v>
      </c>
      <c r="I7503" s="587">
        <f t="shared" si="352"/>
        <v>1110457.5</v>
      </c>
      <c r="J7503" s="589">
        <f t="shared" si="353"/>
        <v>0</v>
      </c>
    </row>
    <row r="7504" spans="1:10">
      <c r="A7504" s="584">
        <v>2016</v>
      </c>
      <c r="B7504" s="585" t="s">
        <v>1127</v>
      </c>
      <c r="C7504" s="585" t="s">
        <v>31</v>
      </c>
      <c r="D7504" s="586">
        <v>22330</v>
      </c>
      <c r="E7504" s="587">
        <v>20</v>
      </c>
      <c r="F7504" s="587">
        <f t="shared" si="351"/>
        <v>446600</v>
      </c>
      <c r="G7504" s="588">
        <v>0.35</v>
      </c>
      <c r="H7504" s="586">
        <v>7.2</v>
      </c>
      <c r="I7504" s="587">
        <f t="shared" si="352"/>
        <v>160776</v>
      </c>
      <c r="J7504" s="589">
        <f t="shared" si="353"/>
        <v>0</v>
      </c>
    </row>
    <row r="7505" spans="1:10">
      <c r="A7505" s="584">
        <v>2016</v>
      </c>
      <c r="B7505" s="585" t="s">
        <v>1133</v>
      </c>
      <c r="C7505" s="585" t="s">
        <v>31</v>
      </c>
      <c r="D7505" s="586">
        <v>677993</v>
      </c>
      <c r="E7505" s="587">
        <v>12.5</v>
      </c>
      <c r="F7505" s="587">
        <f t="shared" si="351"/>
        <v>8474912.5</v>
      </c>
      <c r="G7505" s="588">
        <v>0.59</v>
      </c>
      <c r="H7505" s="586">
        <v>10.6</v>
      </c>
      <c r="I7505" s="587">
        <f t="shared" si="352"/>
        <v>7186725.7999999998</v>
      </c>
      <c r="J7505" s="589">
        <f t="shared" si="353"/>
        <v>1</v>
      </c>
    </row>
    <row r="7506" spans="1:10">
      <c r="A7506" s="584">
        <v>2016</v>
      </c>
      <c r="B7506" s="585" t="s">
        <v>1131</v>
      </c>
      <c r="C7506" s="585" t="s">
        <v>31</v>
      </c>
      <c r="D7506" s="586">
        <v>75812</v>
      </c>
      <c r="E7506" s="587">
        <v>23.77</v>
      </c>
      <c r="F7506" s="587">
        <f t="shared" si="351"/>
        <v>1802051.24</v>
      </c>
      <c r="G7506" s="588">
        <v>2.8</v>
      </c>
      <c r="H7506" s="586">
        <v>8.1999999999999993</v>
      </c>
      <c r="I7506" s="587">
        <f t="shared" si="352"/>
        <v>621658.39999999991</v>
      </c>
      <c r="J7506" s="589">
        <f t="shared" si="353"/>
        <v>0</v>
      </c>
    </row>
    <row r="7507" spans="1:10">
      <c r="A7507" s="584">
        <v>2016</v>
      </c>
      <c r="B7507" s="585" t="s">
        <v>1131</v>
      </c>
      <c r="C7507" s="585" t="s">
        <v>31</v>
      </c>
      <c r="D7507" s="586">
        <v>6696</v>
      </c>
      <c r="E7507" s="587">
        <v>23.75</v>
      </c>
      <c r="F7507" s="587">
        <f t="shared" si="351"/>
        <v>159030</v>
      </c>
      <c r="G7507" s="588">
        <v>2.72</v>
      </c>
      <c r="H7507" s="586">
        <v>8.3000000000000007</v>
      </c>
      <c r="I7507" s="587">
        <f t="shared" si="352"/>
        <v>55576.800000000003</v>
      </c>
      <c r="J7507" s="589">
        <f t="shared" si="353"/>
        <v>0</v>
      </c>
    </row>
    <row r="7508" spans="1:10">
      <c r="A7508" s="584">
        <v>2016</v>
      </c>
      <c r="B7508" s="585" t="s">
        <v>1131</v>
      </c>
      <c r="C7508" s="585" t="s">
        <v>31</v>
      </c>
      <c r="D7508" s="586">
        <v>9763</v>
      </c>
      <c r="E7508" s="587">
        <v>23.62</v>
      </c>
      <c r="F7508" s="587">
        <f t="shared" si="351"/>
        <v>230602.06</v>
      </c>
      <c r="G7508" s="588">
        <v>2.77</v>
      </c>
      <c r="H7508" s="586">
        <v>8.5</v>
      </c>
      <c r="I7508" s="587">
        <f t="shared" si="352"/>
        <v>82985.5</v>
      </c>
      <c r="J7508" s="589">
        <f t="shared" si="353"/>
        <v>0</v>
      </c>
    </row>
    <row r="7509" spans="1:10">
      <c r="A7509" s="584">
        <v>2016</v>
      </c>
      <c r="B7509" s="585" t="s">
        <v>1131</v>
      </c>
      <c r="C7509" s="585" t="s">
        <v>31</v>
      </c>
      <c r="D7509" s="586">
        <v>37848</v>
      </c>
      <c r="E7509" s="587">
        <v>23.67</v>
      </c>
      <c r="F7509" s="587">
        <f t="shared" si="351"/>
        <v>895862.16</v>
      </c>
      <c r="G7509" s="588">
        <v>2.48</v>
      </c>
      <c r="H7509" s="586">
        <v>7.9</v>
      </c>
      <c r="I7509" s="587">
        <f t="shared" si="352"/>
        <v>298999.2</v>
      </c>
      <c r="J7509" s="589">
        <f t="shared" si="353"/>
        <v>0</v>
      </c>
    </row>
    <row r="7510" spans="1:10">
      <c r="A7510" s="584">
        <v>2016</v>
      </c>
      <c r="B7510" s="585" t="s">
        <v>1131</v>
      </c>
      <c r="C7510" s="585" t="s">
        <v>31</v>
      </c>
      <c r="D7510" s="586">
        <v>6995</v>
      </c>
      <c r="E7510" s="587">
        <v>25.12</v>
      </c>
      <c r="F7510" s="587">
        <f t="shared" si="351"/>
        <v>175714.4</v>
      </c>
      <c r="G7510" s="588">
        <v>3.01</v>
      </c>
      <c r="H7510" s="586">
        <v>9.4</v>
      </c>
      <c r="I7510" s="587">
        <f t="shared" si="352"/>
        <v>65753</v>
      </c>
      <c r="J7510" s="589">
        <f t="shared" si="353"/>
        <v>0</v>
      </c>
    </row>
    <row r="7511" spans="1:10">
      <c r="A7511" s="584">
        <v>2016</v>
      </c>
      <c r="B7511" s="585" t="s">
        <v>1131</v>
      </c>
      <c r="C7511" s="585" t="s">
        <v>31</v>
      </c>
      <c r="D7511" s="586">
        <v>10318</v>
      </c>
      <c r="E7511" s="587">
        <v>25.15</v>
      </c>
      <c r="F7511" s="587">
        <f t="shared" si="351"/>
        <v>259497.69999999998</v>
      </c>
      <c r="G7511" s="588">
        <v>3.11</v>
      </c>
      <c r="H7511" s="586">
        <v>9.3000000000000007</v>
      </c>
      <c r="I7511" s="587">
        <f t="shared" si="352"/>
        <v>95957.400000000009</v>
      </c>
      <c r="J7511" s="589">
        <f t="shared" si="353"/>
        <v>0</v>
      </c>
    </row>
    <row r="7512" spans="1:10">
      <c r="A7512" s="584">
        <v>2016</v>
      </c>
      <c r="B7512" s="585" t="s">
        <v>1131</v>
      </c>
      <c r="C7512" s="585" t="s">
        <v>31</v>
      </c>
      <c r="D7512" s="586">
        <v>3426</v>
      </c>
      <c r="E7512" s="587">
        <v>23.7</v>
      </c>
      <c r="F7512" s="587">
        <f t="shared" si="351"/>
        <v>81196.2</v>
      </c>
      <c r="G7512" s="588">
        <v>2.4900000000000002</v>
      </c>
      <c r="H7512" s="586">
        <v>7.9</v>
      </c>
      <c r="I7512" s="587">
        <f t="shared" si="352"/>
        <v>27065.4</v>
      </c>
      <c r="J7512" s="589">
        <f t="shared" si="353"/>
        <v>0</v>
      </c>
    </row>
    <row r="7513" spans="1:10">
      <c r="A7513" s="584">
        <v>2016</v>
      </c>
      <c r="B7513" s="585" t="s">
        <v>1131</v>
      </c>
      <c r="C7513" s="585" t="s">
        <v>31</v>
      </c>
      <c r="D7513" s="586">
        <v>6994</v>
      </c>
      <c r="E7513" s="587">
        <v>23.62</v>
      </c>
      <c r="F7513" s="587">
        <f t="shared" si="351"/>
        <v>165198.28</v>
      </c>
      <c r="G7513" s="588">
        <v>2.61</v>
      </c>
      <c r="H7513" s="586">
        <v>8.6</v>
      </c>
      <c r="I7513" s="587">
        <f t="shared" si="352"/>
        <v>60148.399999999994</v>
      </c>
      <c r="J7513" s="589">
        <f t="shared" si="353"/>
        <v>0</v>
      </c>
    </row>
    <row r="7514" spans="1:10">
      <c r="A7514" s="584">
        <v>2016</v>
      </c>
      <c r="B7514" s="585" t="s">
        <v>1131</v>
      </c>
      <c r="C7514" s="585" t="s">
        <v>31</v>
      </c>
      <c r="D7514" s="586">
        <v>20642</v>
      </c>
      <c r="E7514" s="587">
        <v>22.69</v>
      </c>
      <c r="F7514" s="587">
        <f t="shared" si="351"/>
        <v>468366.98000000004</v>
      </c>
      <c r="G7514" s="588">
        <v>3.78</v>
      </c>
      <c r="H7514" s="586">
        <v>14.1</v>
      </c>
      <c r="I7514" s="587">
        <f t="shared" si="352"/>
        <v>291052.2</v>
      </c>
      <c r="J7514" s="589">
        <f t="shared" si="353"/>
        <v>0</v>
      </c>
    </row>
    <row r="7515" spans="1:10">
      <c r="A7515" s="584">
        <v>2016</v>
      </c>
      <c r="B7515" s="585" t="s">
        <v>1131</v>
      </c>
      <c r="C7515" s="585" t="s">
        <v>31</v>
      </c>
      <c r="D7515" s="586">
        <v>1631</v>
      </c>
      <c r="E7515" s="587">
        <v>23.59</v>
      </c>
      <c r="F7515" s="587">
        <f t="shared" si="351"/>
        <v>38475.29</v>
      </c>
      <c r="G7515" s="588">
        <v>4.45</v>
      </c>
      <c r="H7515" s="586">
        <v>14.6</v>
      </c>
      <c r="I7515" s="587">
        <f t="shared" si="352"/>
        <v>23812.6</v>
      </c>
      <c r="J7515" s="589">
        <f t="shared" si="353"/>
        <v>0</v>
      </c>
    </row>
    <row r="7516" spans="1:10">
      <c r="A7516" s="584">
        <v>2016</v>
      </c>
      <c r="B7516" s="585" t="s">
        <v>1131</v>
      </c>
      <c r="C7516" s="585" t="s">
        <v>31</v>
      </c>
      <c r="D7516" s="586">
        <v>7959</v>
      </c>
      <c r="E7516" s="587">
        <v>22.92</v>
      </c>
      <c r="F7516" s="587">
        <f t="shared" si="351"/>
        <v>182420.28000000003</v>
      </c>
      <c r="G7516" s="588">
        <v>2.98</v>
      </c>
      <c r="H7516" s="586">
        <v>8.1999999999999993</v>
      </c>
      <c r="I7516" s="587">
        <f t="shared" si="352"/>
        <v>65263.799999999996</v>
      </c>
      <c r="J7516" s="589">
        <f t="shared" si="353"/>
        <v>0</v>
      </c>
    </row>
    <row r="7517" spans="1:10">
      <c r="A7517" s="584">
        <v>2016</v>
      </c>
      <c r="B7517" s="585" t="s">
        <v>1131</v>
      </c>
      <c r="C7517" s="585" t="s">
        <v>31</v>
      </c>
      <c r="D7517" s="586">
        <v>4810</v>
      </c>
      <c r="E7517" s="587">
        <v>23.61</v>
      </c>
      <c r="F7517" s="587">
        <f t="shared" si="351"/>
        <v>113564.09999999999</v>
      </c>
      <c r="G7517" s="588">
        <v>2.86</v>
      </c>
      <c r="H7517" s="586">
        <v>8.3000000000000007</v>
      </c>
      <c r="I7517" s="587">
        <f t="shared" si="352"/>
        <v>39923</v>
      </c>
      <c r="J7517" s="589">
        <f t="shared" si="353"/>
        <v>0</v>
      </c>
    </row>
    <row r="7518" spans="1:10">
      <c r="A7518" s="584">
        <v>2016</v>
      </c>
      <c r="B7518" s="585" t="s">
        <v>1131</v>
      </c>
      <c r="C7518" s="585" t="s">
        <v>31</v>
      </c>
      <c r="D7518" s="586">
        <v>3172</v>
      </c>
      <c r="E7518" s="587">
        <v>23.51</v>
      </c>
      <c r="F7518" s="587">
        <f t="shared" si="351"/>
        <v>74573.72</v>
      </c>
      <c r="G7518" s="588">
        <v>2.4500000000000002</v>
      </c>
      <c r="H7518" s="586">
        <v>8.1</v>
      </c>
      <c r="I7518" s="587">
        <f t="shared" si="352"/>
        <v>25693.199999999997</v>
      </c>
      <c r="J7518" s="589">
        <f t="shared" si="353"/>
        <v>0</v>
      </c>
    </row>
    <row r="7519" spans="1:10">
      <c r="A7519" s="584">
        <v>2016</v>
      </c>
      <c r="B7519" s="585" t="s">
        <v>1131</v>
      </c>
      <c r="C7519" s="585" t="s">
        <v>31</v>
      </c>
      <c r="D7519" s="586">
        <v>1680</v>
      </c>
      <c r="E7519" s="587">
        <v>23.31</v>
      </c>
      <c r="F7519" s="587">
        <f t="shared" si="351"/>
        <v>39160.799999999996</v>
      </c>
      <c r="G7519" s="588">
        <v>4.24</v>
      </c>
      <c r="H7519" s="586">
        <v>14.8</v>
      </c>
      <c r="I7519" s="587">
        <f t="shared" si="352"/>
        <v>24864</v>
      </c>
      <c r="J7519" s="589">
        <f t="shared" si="353"/>
        <v>0</v>
      </c>
    </row>
    <row r="7520" spans="1:10">
      <c r="A7520" s="584">
        <v>2016</v>
      </c>
      <c r="B7520" s="585" t="s">
        <v>1131</v>
      </c>
      <c r="C7520" s="585" t="s">
        <v>31</v>
      </c>
      <c r="D7520" s="586">
        <v>3184</v>
      </c>
      <c r="E7520" s="587">
        <v>23.66</v>
      </c>
      <c r="F7520" s="587">
        <f t="shared" si="351"/>
        <v>75333.440000000002</v>
      </c>
      <c r="G7520" s="588">
        <v>2.87</v>
      </c>
      <c r="H7520" s="586">
        <v>8.3000000000000007</v>
      </c>
      <c r="I7520" s="587">
        <f t="shared" si="352"/>
        <v>26427.200000000001</v>
      </c>
      <c r="J7520" s="589">
        <f t="shared" si="353"/>
        <v>0</v>
      </c>
    </row>
    <row r="7521" spans="1:10">
      <c r="A7521" s="584">
        <v>2016</v>
      </c>
      <c r="B7521" s="585" t="s">
        <v>1131</v>
      </c>
      <c r="C7521" s="585" t="s">
        <v>31</v>
      </c>
      <c r="D7521" s="586">
        <v>3142</v>
      </c>
      <c r="E7521" s="587">
        <v>22.85</v>
      </c>
      <c r="F7521" s="587">
        <f t="shared" si="351"/>
        <v>71794.700000000012</v>
      </c>
      <c r="G7521" s="588">
        <v>2.98</v>
      </c>
      <c r="H7521" s="586">
        <v>8.1</v>
      </c>
      <c r="I7521" s="587">
        <f t="shared" si="352"/>
        <v>25450.199999999997</v>
      </c>
      <c r="J7521" s="589">
        <f t="shared" si="353"/>
        <v>0</v>
      </c>
    </row>
    <row r="7522" spans="1:10">
      <c r="A7522" s="584">
        <v>2016</v>
      </c>
      <c r="B7522" s="585" t="s">
        <v>1131</v>
      </c>
      <c r="C7522" s="585" t="s">
        <v>31</v>
      </c>
      <c r="D7522" s="586">
        <v>4914</v>
      </c>
      <c r="E7522" s="587">
        <v>22.69</v>
      </c>
      <c r="F7522" s="587">
        <f t="shared" si="351"/>
        <v>111498.66</v>
      </c>
      <c r="G7522" s="588">
        <v>4.6500000000000004</v>
      </c>
      <c r="H7522" s="586">
        <v>16.2</v>
      </c>
      <c r="I7522" s="587">
        <f t="shared" si="352"/>
        <v>79606.8</v>
      </c>
      <c r="J7522" s="589">
        <f t="shared" si="353"/>
        <v>0</v>
      </c>
    </row>
    <row r="7523" spans="1:10">
      <c r="A7523" s="584">
        <v>2016</v>
      </c>
      <c r="B7523" s="585" t="s">
        <v>1131</v>
      </c>
      <c r="C7523" s="585" t="s">
        <v>31</v>
      </c>
      <c r="D7523" s="586">
        <v>4736</v>
      </c>
      <c r="E7523" s="587">
        <v>22.84</v>
      </c>
      <c r="F7523" s="587">
        <f t="shared" si="351"/>
        <v>108170.24000000001</v>
      </c>
      <c r="G7523" s="588">
        <v>2.98</v>
      </c>
      <c r="H7523" s="586">
        <v>8.4</v>
      </c>
      <c r="I7523" s="587">
        <f t="shared" si="352"/>
        <v>39782.400000000001</v>
      </c>
      <c r="J7523" s="589">
        <f t="shared" si="353"/>
        <v>0</v>
      </c>
    </row>
    <row r="7524" spans="1:10">
      <c r="A7524" s="584">
        <v>2016</v>
      </c>
      <c r="B7524" s="585" t="s">
        <v>1131</v>
      </c>
      <c r="C7524" s="585" t="s">
        <v>31</v>
      </c>
      <c r="D7524" s="586">
        <v>1601</v>
      </c>
      <c r="E7524" s="587">
        <v>23.58</v>
      </c>
      <c r="F7524" s="587">
        <f t="shared" si="351"/>
        <v>37751.579999999994</v>
      </c>
      <c r="G7524" s="588">
        <v>2.84</v>
      </c>
      <c r="H7524" s="586">
        <v>8.3000000000000007</v>
      </c>
      <c r="I7524" s="587">
        <f t="shared" si="352"/>
        <v>13288.300000000001</v>
      </c>
      <c r="J7524" s="589">
        <f t="shared" si="353"/>
        <v>0</v>
      </c>
    </row>
    <row r="7525" spans="1:10">
      <c r="A7525" s="584">
        <v>2016</v>
      </c>
      <c r="B7525" s="585" t="s">
        <v>1131</v>
      </c>
      <c r="C7525" s="585" t="s">
        <v>31</v>
      </c>
      <c r="D7525" s="586">
        <v>5144</v>
      </c>
      <c r="E7525" s="587">
        <v>22.97</v>
      </c>
      <c r="F7525" s="587">
        <f t="shared" si="351"/>
        <v>118157.68</v>
      </c>
      <c r="G7525" s="588">
        <v>3.84</v>
      </c>
      <c r="H7525" s="586">
        <v>13.1</v>
      </c>
      <c r="I7525" s="587">
        <f t="shared" si="352"/>
        <v>67386.399999999994</v>
      </c>
      <c r="J7525" s="589">
        <f t="shared" si="353"/>
        <v>0</v>
      </c>
    </row>
    <row r="7526" spans="1:10">
      <c r="A7526" s="584">
        <v>2016</v>
      </c>
      <c r="B7526" s="585" t="s">
        <v>1131</v>
      </c>
      <c r="C7526" s="585" t="s">
        <v>31</v>
      </c>
      <c r="D7526" s="586">
        <v>1594</v>
      </c>
      <c r="E7526" s="587">
        <v>22.86</v>
      </c>
      <c r="F7526" s="587">
        <f t="shared" si="351"/>
        <v>36438.839999999997</v>
      </c>
      <c r="G7526" s="588">
        <v>2.65</v>
      </c>
      <c r="H7526" s="586">
        <v>10.9</v>
      </c>
      <c r="I7526" s="587">
        <f t="shared" si="352"/>
        <v>17374.600000000002</v>
      </c>
      <c r="J7526" s="589">
        <f t="shared" si="353"/>
        <v>0</v>
      </c>
    </row>
    <row r="7527" spans="1:10">
      <c r="A7527" s="584">
        <v>2016</v>
      </c>
      <c r="B7527" s="585" t="s">
        <v>1131</v>
      </c>
      <c r="C7527" s="585" t="s">
        <v>31</v>
      </c>
      <c r="D7527" s="586">
        <v>3135</v>
      </c>
      <c r="E7527" s="587">
        <v>23.12</v>
      </c>
      <c r="F7527" s="587">
        <f t="shared" si="351"/>
        <v>72481.2</v>
      </c>
      <c r="G7527" s="588">
        <v>2.52</v>
      </c>
      <c r="H7527" s="586">
        <v>12.7</v>
      </c>
      <c r="I7527" s="587">
        <f t="shared" si="352"/>
        <v>39814.5</v>
      </c>
      <c r="J7527" s="589">
        <f t="shared" si="353"/>
        <v>0</v>
      </c>
    </row>
    <row r="7528" spans="1:10">
      <c r="A7528" s="584">
        <v>2016</v>
      </c>
      <c r="B7528" s="585" t="s">
        <v>1131</v>
      </c>
      <c r="C7528" s="585" t="s">
        <v>31</v>
      </c>
      <c r="D7528" s="586">
        <v>4724</v>
      </c>
      <c r="E7528" s="587">
        <v>22.98</v>
      </c>
      <c r="F7528" s="587">
        <f t="shared" si="351"/>
        <v>108557.52</v>
      </c>
      <c r="G7528" s="588">
        <v>2.98</v>
      </c>
      <c r="H7528" s="586">
        <v>8.1</v>
      </c>
      <c r="I7528" s="587">
        <f t="shared" si="352"/>
        <v>38264.400000000001</v>
      </c>
      <c r="J7528" s="589">
        <f t="shared" si="353"/>
        <v>0</v>
      </c>
    </row>
    <row r="7529" spans="1:10">
      <c r="A7529" s="584">
        <v>2016</v>
      </c>
      <c r="B7529" s="585" t="s">
        <v>1131</v>
      </c>
      <c r="C7529" s="585" t="s">
        <v>31</v>
      </c>
      <c r="D7529" s="586">
        <v>126607</v>
      </c>
      <c r="E7529" s="587">
        <v>23.888000000000002</v>
      </c>
      <c r="F7529" s="587">
        <f t="shared" si="351"/>
        <v>3024388.0160000003</v>
      </c>
      <c r="G7529" s="588">
        <v>2.66</v>
      </c>
      <c r="H7529" s="586">
        <v>7.5</v>
      </c>
      <c r="I7529" s="587">
        <f t="shared" si="352"/>
        <v>949552.5</v>
      </c>
      <c r="J7529" s="589">
        <f t="shared" si="353"/>
        <v>0</v>
      </c>
    </row>
    <row r="7530" spans="1:10">
      <c r="A7530" s="584">
        <v>2016</v>
      </c>
      <c r="B7530" s="585" t="s">
        <v>1131</v>
      </c>
      <c r="C7530" s="585" t="s">
        <v>31</v>
      </c>
      <c r="D7530" s="586">
        <v>50538</v>
      </c>
      <c r="E7530" s="587">
        <v>23.738</v>
      </c>
      <c r="F7530" s="587">
        <f t="shared" si="351"/>
        <v>1199671.044</v>
      </c>
      <c r="G7530" s="588">
        <v>2.69</v>
      </c>
      <c r="H7530" s="586">
        <v>7.9</v>
      </c>
      <c r="I7530" s="587">
        <f t="shared" si="352"/>
        <v>399250.2</v>
      </c>
      <c r="J7530" s="589">
        <f t="shared" si="353"/>
        <v>0</v>
      </c>
    </row>
    <row r="7531" spans="1:10">
      <c r="A7531" s="584">
        <v>2016</v>
      </c>
      <c r="B7531" s="585" t="s">
        <v>1131</v>
      </c>
      <c r="C7531" s="585" t="s">
        <v>31</v>
      </c>
      <c r="D7531" s="586">
        <v>38085</v>
      </c>
      <c r="E7531" s="587">
        <v>23.844000000000001</v>
      </c>
      <c r="F7531" s="587">
        <f t="shared" si="351"/>
        <v>908098.74</v>
      </c>
      <c r="G7531" s="588">
        <v>2.74</v>
      </c>
      <c r="H7531" s="586">
        <v>8</v>
      </c>
      <c r="I7531" s="587">
        <f t="shared" si="352"/>
        <v>304680</v>
      </c>
      <c r="J7531" s="589">
        <f t="shared" si="353"/>
        <v>0</v>
      </c>
    </row>
    <row r="7532" spans="1:10">
      <c r="A7532" s="584">
        <v>2016</v>
      </c>
      <c r="B7532" s="585" t="s">
        <v>1127</v>
      </c>
      <c r="C7532" s="585" t="s">
        <v>31</v>
      </c>
      <c r="D7532" s="586">
        <v>32918</v>
      </c>
      <c r="E7532" s="587">
        <v>16.489999999999998</v>
      </c>
      <c r="F7532" s="587">
        <f t="shared" si="351"/>
        <v>542817.81999999995</v>
      </c>
      <c r="G7532" s="588">
        <v>0.38</v>
      </c>
      <c r="H7532" s="586">
        <v>5</v>
      </c>
      <c r="I7532" s="587">
        <f t="shared" si="352"/>
        <v>164590</v>
      </c>
      <c r="J7532" s="589">
        <f t="shared" si="353"/>
        <v>0</v>
      </c>
    </row>
    <row r="7533" spans="1:10">
      <c r="A7533" s="584">
        <v>2016</v>
      </c>
      <c r="B7533" s="585" t="s">
        <v>1127</v>
      </c>
      <c r="C7533" s="585" t="s">
        <v>31</v>
      </c>
      <c r="D7533" s="586">
        <v>14705</v>
      </c>
      <c r="E7533" s="587">
        <v>17.87</v>
      </c>
      <c r="F7533" s="587">
        <f t="shared" si="351"/>
        <v>262778.35000000003</v>
      </c>
      <c r="G7533" s="588">
        <v>0.26</v>
      </c>
      <c r="H7533" s="586">
        <v>5.0999999999999996</v>
      </c>
      <c r="I7533" s="587">
        <f t="shared" si="352"/>
        <v>74995.5</v>
      </c>
      <c r="J7533" s="589">
        <f t="shared" si="353"/>
        <v>0</v>
      </c>
    </row>
    <row r="7534" spans="1:10">
      <c r="A7534" s="584">
        <v>2016</v>
      </c>
      <c r="B7534" s="585" t="s">
        <v>1127</v>
      </c>
      <c r="C7534" s="585" t="s">
        <v>31</v>
      </c>
      <c r="D7534" s="586">
        <v>32804</v>
      </c>
      <c r="E7534" s="587">
        <v>16.71</v>
      </c>
      <c r="F7534" s="587">
        <f t="shared" si="351"/>
        <v>548154.84000000008</v>
      </c>
      <c r="G7534" s="588">
        <v>0.32</v>
      </c>
      <c r="H7534" s="586">
        <v>5.5</v>
      </c>
      <c r="I7534" s="587">
        <f t="shared" si="352"/>
        <v>180422</v>
      </c>
      <c r="J7534" s="589">
        <f t="shared" si="353"/>
        <v>0</v>
      </c>
    </row>
    <row r="7535" spans="1:10">
      <c r="A7535" s="584">
        <v>2016</v>
      </c>
      <c r="B7535" s="585" t="s">
        <v>1127</v>
      </c>
      <c r="C7535" s="585" t="s">
        <v>31</v>
      </c>
      <c r="D7535" s="586">
        <v>16437</v>
      </c>
      <c r="E7535" s="587">
        <v>16.71</v>
      </c>
      <c r="F7535" s="587">
        <f t="shared" si="351"/>
        <v>274662.27</v>
      </c>
      <c r="G7535" s="588">
        <v>0.32</v>
      </c>
      <c r="H7535" s="586">
        <v>5.5</v>
      </c>
      <c r="I7535" s="587">
        <f t="shared" si="352"/>
        <v>90403.5</v>
      </c>
      <c r="J7535" s="589">
        <f t="shared" si="353"/>
        <v>0</v>
      </c>
    </row>
    <row r="7536" spans="1:10">
      <c r="A7536" s="584">
        <v>2016</v>
      </c>
      <c r="B7536" s="585" t="s">
        <v>1127</v>
      </c>
      <c r="C7536" s="585" t="s">
        <v>31</v>
      </c>
      <c r="D7536" s="586">
        <v>33000</v>
      </c>
      <c r="E7536" s="587">
        <v>18.059999999999999</v>
      </c>
      <c r="F7536" s="587">
        <f t="shared" si="351"/>
        <v>595980</v>
      </c>
      <c r="G7536" s="588">
        <v>0.28000000000000003</v>
      </c>
      <c r="H7536" s="586">
        <v>4.7</v>
      </c>
      <c r="I7536" s="587">
        <f t="shared" si="352"/>
        <v>155100</v>
      </c>
      <c r="J7536" s="589">
        <f t="shared" si="353"/>
        <v>0</v>
      </c>
    </row>
    <row r="7537" spans="1:10">
      <c r="A7537" s="584">
        <v>2016</v>
      </c>
      <c r="B7537" s="585" t="s">
        <v>1127</v>
      </c>
      <c r="C7537" s="585" t="s">
        <v>31</v>
      </c>
      <c r="D7537" s="586">
        <v>32984</v>
      </c>
      <c r="E7537" s="587">
        <v>16.71</v>
      </c>
      <c r="F7537" s="587">
        <f t="shared" si="351"/>
        <v>551162.64</v>
      </c>
      <c r="G7537" s="588">
        <v>0.32</v>
      </c>
      <c r="H7537" s="586">
        <v>5.5</v>
      </c>
      <c r="I7537" s="587">
        <f t="shared" si="352"/>
        <v>181412</v>
      </c>
      <c r="J7537" s="589">
        <f t="shared" si="353"/>
        <v>0</v>
      </c>
    </row>
    <row r="7538" spans="1:10">
      <c r="A7538" s="584">
        <v>2016</v>
      </c>
      <c r="B7538" s="585" t="s">
        <v>1131</v>
      </c>
      <c r="C7538" s="585" t="s">
        <v>31</v>
      </c>
      <c r="D7538" s="586">
        <v>11273</v>
      </c>
      <c r="E7538" s="587">
        <v>25.021999999999998</v>
      </c>
      <c r="F7538" s="587">
        <f t="shared" si="351"/>
        <v>282073.00599999999</v>
      </c>
      <c r="G7538" s="588">
        <v>0.7</v>
      </c>
      <c r="H7538" s="586">
        <v>10.7</v>
      </c>
      <c r="I7538" s="587">
        <f t="shared" si="352"/>
        <v>120621.09999999999</v>
      </c>
      <c r="J7538" s="589">
        <f t="shared" si="353"/>
        <v>0</v>
      </c>
    </row>
    <row r="7539" spans="1:10">
      <c r="A7539" s="584">
        <v>2016</v>
      </c>
      <c r="B7539" s="585" t="s">
        <v>1127</v>
      </c>
      <c r="C7539" s="585" t="s">
        <v>31</v>
      </c>
      <c r="D7539" s="586">
        <v>16356</v>
      </c>
      <c r="E7539" s="587">
        <v>17.88</v>
      </c>
      <c r="F7539" s="587">
        <f t="shared" si="351"/>
        <v>292445.27999999997</v>
      </c>
      <c r="G7539" s="588">
        <v>0.28999999999999998</v>
      </c>
      <c r="H7539" s="586">
        <v>4.9000000000000004</v>
      </c>
      <c r="I7539" s="587">
        <f t="shared" si="352"/>
        <v>80144.400000000009</v>
      </c>
      <c r="J7539" s="589">
        <f t="shared" si="353"/>
        <v>0</v>
      </c>
    </row>
    <row r="7540" spans="1:10">
      <c r="A7540" s="584">
        <v>2016</v>
      </c>
      <c r="B7540" s="585" t="s">
        <v>1127</v>
      </c>
      <c r="C7540" s="585" t="s">
        <v>31</v>
      </c>
      <c r="D7540" s="586">
        <v>145484</v>
      </c>
      <c r="E7540" s="587">
        <v>17.75</v>
      </c>
      <c r="F7540" s="587">
        <f t="shared" si="351"/>
        <v>2582341</v>
      </c>
      <c r="G7540" s="588">
        <v>0.25</v>
      </c>
      <c r="H7540" s="586">
        <v>5.6</v>
      </c>
      <c r="I7540" s="587">
        <f t="shared" si="352"/>
        <v>814710.39999999991</v>
      </c>
      <c r="J7540" s="589">
        <f t="shared" si="353"/>
        <v>0</v>
      </c>
    </row>
    <row r="7541" spans="1:10">
      <c r="A7541" s="584">
        <v>2016</v>
      </c>
      <c r="B7541" s="585" t="s">
        <v>1127</v>
      </c>
      <c r="C7541" s="585" t="s">
        <v>31</v>
      </c>
      <c r="D7541" s="586">
        <v>16386</v>
      </c>
      <c r="E7541" s="587">
        <v>16.59</v>
      </c>
      <c r="F7541" s="587">
        <f t="shared" si="351"/>
        <v>271843.74</v>
      </c>
      <c r="G7541" s="588">
        <v>0.31</v>
      </c>
      <c r="H7541" s="586">
        <v>6.3</v>
      </c>
      <c r="I7541" s="587">
        <f t="shared" si="352"/>
        <v>103231.8</v>
      </c>
      <c r="J7541" s="589">
        <f t="shared" si="353"/>
        <v>0</v>
      </c>
    </row>
    <row r="7542" spans="1:10">
      <c r="A7542" s="584">
        <v>2016</v>
      </c>
      <c r="B7542" s="585" t="s">
        <v>1127</v>
      </c>
      <c r="C7542" s="585" t="s">
        <v>31</v>
      </c>
      <c r="D7542" s="586">
        <v>16380</v>
      </c>
      <c r="E7542" s="587">
        <v>17.7</v>
      </c>
      <c r="F7542" s="587">
        <f t="shared" si="351"/>
        <v>289926</v>
      </c>
      <c r="G7542" s="588">
        <v>0.32</v>
      </c>
      <c r="H7542" s="586">
        <v>5.2</v>
      </c>
      <c r="I7542" s="587">
        <f t="shared" si="352"/>
        <v>85176</v>
      </c>
      <c r="J7542" s="589">
        <f t="shared" si="353"/>
        <v>0</v>
      </c>
    </row>
    <row r="7543" spans="1:10">
      <c r="A7543" s="584">
        <v>2016</v>
      </c>
      <c r="B7543" s="585" t="s">
        <v>1127</v>
      </c>
      <c r="C7543" s="585" t="s">
        <v>31</v>
      </c>
      <c r="D7543" s="586">
        <v>16368</v>
      </c>
      <c r="E7543" s="587">
        <v>17.77</v>
      </c>
      <c r="F7543" s="587">
        <f t="shared" si="351"/>
        <v>290859.36</v>
      </c>
      <c r="G7543" s="588">
        <v>0.31</v>
      </c>
      <c r="H7543" s="586">
        <v>4.7</v>
      </c>
      <c r="I7543" s="587">
        <f t="shared" si="352"/>
        <v>76929.600000000006</v>
      </c>
      <c r="J7543" s="589">
        <f t="shared" si="353"/>
        <v>0</v>
      </c>
    </row>
    <row r="7544" spans="1:10">
      <c r="A7544" s="584">
        <v>2016</v>
      </c>
      <c r="B7544" s="585" t="s">
        <v>1127</v>
      </c>
      <c r="C7544" s="585" t="s">
        <v>31</v>
      </c>
      <c r="D7544" s="586">
        <v>16136</v>
      </c>
      <c r="E7544" s="587">
        <v>17.55</v>
      </c>
      <c r="F7544" s="587">
        <f t="shared" si="351"/>
        <v>283186.8</v>
      </c>
      <c r="G7544" s="588">
        <v>0.21</v>
      </c>
      <c r="H7544" s="586">
        <v>4.8</v>
      </c>
      <c r="I7544" s="587">
        <f t="shared" si="352"/>
        <v>77452.800000000003</v>
      </c>
      <c r="J7544" s="589">
        <f t="shared" si="353"/>
        <v>0</v>
      </c>
    </row>
    <row r="7545" spans="1:10">
      <c r="A7545" s="584">
        <v>2016</v>
      </c>
      <c r="B7545" s="585" t="s">
        <v>1127</v>
      </c>
      <c r="C7545" s="585" t="s">
        <v>31</v>
      </c>
      <c r="D7545" s="586">
        <v>16398</v>
      </c>
      <c r="E7545" s="587">
        <v>17.2</v>
      </c>
      <c r="F7545" s="587">
        <f t="shared" si="351"/>
        <v>282045.59999999998</v>
      </c>
      <c r="G7545" s="588">
        <v>0.22</v>
      </c>
      <c r="H7545" s="586">
        <v>4.3</v>
      </c>
      <c r="I7545" s="587">
        <f t="shared" si="352"/>
        <v>70511.399999999994</v>
      </c>
      <c r="J7545" s="589">
        <f t="shared" si="353"/>
        <v>0</v>
      </c>
    </row>
    <row r="7546" spans="1:10">
      <c r="A7546" s="584">
        <v>2016</v>
      </c>
      <c r="B7546" s="585" t="s">
        <v>1127</v>
      </c>
      <c r="C7546" s="585" t="s">
        <v>31</v>
      </c>
      <c r="D7546" s="586">
        <v>16403</v>
      </c>
      <c r="E7546" s="587">
        <v>18.02</v>
      </c>
      <c r="F7546" s="587">
        <f t="shared" si="351"/>
        <v>295582.06</v>
      </c>
      <c r="G7546" s="588">
        <v>0.28000000000000003</v>
      </c>
      <c r="H7546" s="586">
        <v>5.4</v>
      </c>
      <c r="I7546" s="587">
        <f t="shared" si="352"/>
        <v>88576.200000000012</v>
      </c>
      <c r="J7546" s="589">
        <f t="shared" si="353"/>
        <v>0</v>
      </c>
    </row>
    <row r="7547" spans="1:10">
      <c r="A7547" s="584">
        <v>2016</v>
      </c>
      <c r="B7547" s="585" t="s">
        <v>1127</v>
      </c>
      <c r="C7547" s="585" t="s">
        <v>31</v>
      </c>
      <c r="D7547" s="586">
        <v>16432</v>
      </c>
      <c r="E7547" s="587">
        <v>17.96</v>
      </c>
      <c r="F7547" s="587">
        <f t="shared" si="351"/>
        <v>295118.72000000003</v>
      </c>
      <c r="G7547" s="588">
        <v>0.23</v>
      </c>
      <c r="H7547" s="586">
        <v>5.0999999999999996</v>
      </c>
      <c r="I7547" s="587">
        <f t="shared" si="352"/>
        <v>83803.199999999997</v>
      </c>
      <c r="J7547" s="589">
        <f t="shared" si="353"/>
        <v>0</v>
      </c>
    </row>
    <row r="7548" spans="1:10">
      <c r="A7548" s="584">
        <v>2016</v>
      </c>
      <c r="B7548" s="585" t="s">
        <v>1127</v>
      </c>
      <c r="C7548" s="585" t="s">
        <v>31</v>
      </c>
      <c r="D7548" s="586">
        <v>32705</v>
      </c>
      <c r="E7548" s="587">
        <v>16.649999999999999</v>
      </c>
      <c r="F7548" s="587">
        <f t="shared" si="351"/>
        <v>544538.25</v>
      </c>
      <c r="G7548" s="588">
        <v>0.36</v>
      </c>
      <c r="H7548" s="586">
        <v>6.9</v>
      </c>
      <c r="I7548" s="587">
        <f t="shared" si="352"/>
        <v>225664.5</v>
      </c>
      <c r="J7548" s="589">
        <f t="shared" si="353"/>
        <v>0</v>
      </c>
    </row>
    <row r="7549" spans="1:10">
      <c r="A7549" s="584">
        <v>2016</v>
      </c>
      <c r="B7549" s="585" t="s">
        <v>1127</v>
      </c>
      <c r="C7549" s="585" t="s">
        <v>31</v>
      </c>
      <c r="D7549" s="586">
        <v>49642</v>
      </c>
      <c r="E7549" s="587">
        <v>17.25</v>
      </c>
      <c r="F7549" s="587">
        <f t="shared" si="351"/>
        <v>856324.5</v>
      </c>
      <c r="G7549" s="588">
        <v>0.22</v>
      </c>
      <c r="H7549" s="586">
        <v>4.0999999999999996</v>
      </c>
      <c r="I7549" s="587">
        <f t="shared" si="352"/>
        <v>203532.19999999998</v>
      </c>
      <c r="J7549" s="589">
        <f t="shared" si="353"/>
        <v>0</v>
      </c>
    </row>
    <row r="7550" spans="1:10">
      <c r="A7550" s="584">
        <v>2016</v>
      </c>
      <c r="B7550" s="585" t="s">
        <v>1127</v>
      </c>
      <c r="C7550" s="585" t="s">
        <v>31</v>
      </c>
      <c r="D7550" s="586">
        <v>82237</v>
      </c>
      <c r="E7550" s="587">
        <v>17.22</v>
      </c>
      <c r="F7550" s="587">
        <f t="shared" si="351"/>
        <v>1416121.14</v>
      </c>
      <c r="G7550" s="588">
        <v>0.23</v>
      </c>
      <c r="H7550" s="586">
        <v>4.5</v>
      </c>
      <c r="I7550" s="587">
        <f t="shared" si="352"/>
        <v>370066.5</v>
      </c>
      <c r="J7550" s="589">
        <f t="shared" si="353"/>
        <v>0</v>
      </c>
    </row>
    <row r="7551" spans="1:10">
      <c r="A7551" s="584">
        <v>2016</v>
      </c>
      <c r="B7551" s="585" t="s">
        <v>1127</v>
      </c>
      <c r="C7551" s="585" t="s">
        <v>31</v>
      </c>
      <c r="D7551" s="586">
        <v>130667</v>
      </c>
      <c r="E7551" s="587">
        <v>17.52</v>
      </c>
      <c r="F7551" s="587">
        <f t="shared" si="351"/>
        <v>2289285.84</v>
      </c>
      <c r="G7551" s="588">
        <v>0.19</v>
      </c>
      <c r="H7551" s="586">
        <v>4.5</v>
      </c>
      <c r="I7551" s="587">
        <f t="shared" si="352"/>
        <v>588001.5</v>
      </c>
      <c r="J7551" s="589">
        <f t="shared" si="353"/>
        <v>0</v>
      </c>
    </row>
    <row r="7552" spans="1:10">
      <c r="A7552" s="584">
        <v>2016</v>
      </c>
      <c r="B7552" s="585" t="s">
        <v>1127</v>
      </c>
      <c r="C7552" s="585" t="s">
        <v>31</v>
      </c>
      <c r="D7552" s="586">
        <v>688507</v>
      </c>
      <c r="E7552" s="587">
        <v>16.712</v>
      </c>
      <c r="F7552" s="587">
        <f t="shared" si="351"/>
        <v>11506328.983999999</v>
      </c>
      <c r="G7552" s="588">
        <v>0.32</v>
      </c>
      <c r="H7552" s="586">
        <v>4.7</v>
      </c>
      <c r="I7552" s="587">
        <f t="shared" si="352"/>
        <v>3235982.9</v>
      </c>
      <c r="J7552" s="589">
        <f t="shared" si="353"/>
        <v>0</v>
      </c>
    </row>
    <row r="7553" spans="1:10">
      <c r="A7553" s="584">
        <v>2016</v>
      </c>
      <c r="B7553" s="585" t="s">
        <v>1131</v>
      </c>
      <c r="C7553" s="585" t="s">
        <v>31</v>
      </c>
      <c r="D7553" s="586">
        <v>22091</v>
      </c>
      <c r="E7553" s="587">
        <v>22.978000000000002</v>
      </c>
      <c r="F7553" s="587">
        <f t="shared" si="351"/>
        <v>507606.99800000002</v>
      </c>
      <c r="G7553" s="588">
        <v>3.04</v>
      </c>
      <c r="H7553" s="586">
        <v>8.3000000000000007</v>
      </c>
      <c r="I7553" s="587">
        <f t="shared" si="352"/>
        <v>183355.30000000002</v>
      </c>
      <c r="J7553" s="589">
        <f t="shared" si="353"/>
        <v>0</v>
      </c>
    </row>
    <row r="7554" spans="1:10">
      <c r="A7554" s="584">
        <v>2016</v>
      </c>
      <c r="B7554" s="585" t="s">
        <v>1131</v>
      </c>
      <c r="C7554" s="585" t="s">
        <v>31</v>
      </c>
      <c r="D7554" s="586">
        <v>4670</v>
      </c>
      <c r="E7554" s="587">
        <v>22.628</v>
      </c>
      <c r="F7554" s="587">
        <f t="shared" si="351"/>
        <v>105672.76</v>
      </c>
      <c r="G7554" s="588">
        <v>3.43</v>
      </c>
      <c r="H7554" s="586">
        <v>10.5</v>
      </c>
      <c r="I7554" s="587">
        <f t="shared" si="352"/>
        <v>49035</v>
      </c>
      <c r="J7554" s="589">
        <f t="shared" si="353"/>
        <v>0</v>
      </c>
    </row>
    <row r="7555" spans="1:10">
      <c r="A7555" s="584">
        <v>2016</v>
      </c>
      <c r="B7555" s="585" t="s">
        <v>1127</v>
      </c>
      <c r="C7555" s="585" t="s">
        <v>31</v>
      </c>
      <c r="D7555" s="586">
        <v>48070</v>
      </c>
      <c r="E7555" s="587">
        <v>17.959</v>
      </c>
      <c r="F7555" s="587">
        <f t="shared" ref="F7555:F7618" si="354">E7555*D7555</f>
        <v>863289.13</v>
      </c>
      <c r="G7555" s="588">
        <v>0.26</v>
      </c>
      <c r="H7555" s="586">
        <v>4.9000000000000004</v>
      </c>
      <c r="I7555" s="587">
        <f t="shared" ref="I7555:I7618" si="355">H7555*D7555</f>
        <v>235543.00000000003</v>
      </c>
      <c r="J7555" s="589">
        <f t="shared" ref="J7555:J7618" si="356">IF(B7555="LIG",1,0)</f>
        <v>0</v>
      </c>
    </row>
    <row r="7556" spans="1:10">
      <c r="A7556" s="584">
        <v>2016</v>
      </c>
      <c r="B7556" s="585" t="s">
        <v>1131</v>
      </c>
      <c r="C7556" s="585" t="s">
        <v>31</v>
      </c>
      <c r="D7556" s="586">
        <v>3353</v>
      </c>
      <c r="E7556" s="587">
        <v>25.199000000000002</v>
      </c>
      <c r="F7556" s="587">
        <f t="shared" si="354"/>
        <v>84492.247000000003</v>
      </c>
      <c r="G7556" s="588">
        <v>3.53</v>
      </c>
      <c r="H7556" s="586">
        <v>9.4</v>
      </c>
      <c r="I7556" s="587">
        <f t="shared" si="355"/>
        <v>31518.2</v>
      </c>
      <c r="J7556" s="589">
        <f t="shared" si="356"/>
        <v>0</v>
      </c>
    </row>
    <row r="7557" spans="1:10">
      <c r="A7557" s="584">
        <v>2016</v>
      </c>
      <c r="B7557" s="585" t="s">
        <v>1131</v>
      </c>
      <c r="C7557" s="585" t="s">
        <v>31</v>
      </c>
      <c r="D7557" s="586">
        <v>19024</v>
      </c>
      <c r="E7557" s="587">
        <v>22.634</v>
      </c>
      <c r="F7557" s="587">
        <f t="shared" si="354"/>
        <v>430589.21600000001</v>
      </c>
      <c r="G7557" s="588">
        <v>3.5</v>
      </c>
      <c r="H7557" s="586">
        <v>9.9</v>
      </c>
      <c r="I7557" s="587">
        <f t="shared" si="355"/>
        <v>188337.6</v>
      </c>
      <c r="J7557" s="589">
        <f t="shared" si="356"/>
        <v>0</v>
      </c>
    </row>
    <row r="7558" spans="1:10">
      <c r="A7558" s="584">
        <v>2016</v>
      </c>
      <c r="B7558" s="585" t="s">
        <v>1131</v>
      </c>
      <c r="C7558" s="585" t="s">
        <v>31</v>
      </c>
      <c r="D7558" s="586">
        <v>10853</v>
      </c>
      <c r="E7558" s="587">
        <v>22.658999999999999</v>
      </c>
      <c r="F7558" s="587">
        <f t="shared" si="354"/>
        <v>245918.12699999998</v>
      </c>
      <c r="G7558" s="588">
        <v>2.6</v>
      </c>
      <c r="H7558" s="586">
        <v>8.4</v>
      </c>
      <c r="I7558" s="587">
        <f t="shared" si="355"/>
        <v>91165.2</v>
      </c>
      <c r="J7558" s="589">
        <f t="shared" si="356"/>
        <v>0</v>
      </c>
    </row>
    <row r="7559" spans="1:10">
      <c r="A7559" s="584">
        <v>2016</v>
      </c>
      <c r="B7559" s="585" t="s">
        <v>1131</v>
      </c>
      <c r="C7559" s="585" t="s">
        <v>31</v>
      </c>
      <c r="D7559" s="586">
        <v>3045</v>
      </c>
      <c r="E7559" s="587">
        <v>20.286999999999999</v>
      </c>
      <c r="F7559" s="587">
        <f t="shared" si="354"/>
        <v>61773.914999999994</v>
      </c>
      <c r="G7559" s="588">
        <v>0.74</v>
      </c>
      <c r="H7559" s="586">
        <v>21.8</v>
      </c>
      <c r="I7559" s="587">
        <f t="shared" si="355"/>
        <v>66381</v>
      </c>
      <c r="J7559" s="589">
        <f t="shared" si="356"/>
        <v>0</v>
      </c>
    </row>
    <row r="7560" spans="1:10">
      <c r="A7560" s="584">
        <v>2016</v>
      </c>
      <c r="B7560" s="585" t="s">
        <v>1131</v>
      </c>
      <c r="C7560" s="585" t="s">
        <v>31</v>
      </c>
      <c r="D7560" s="586">
        <v>3184</v>
      </c>
      <c r="E7560" s="587">
        <v>20.6</v>
      </c>
      <c r="F7560" s="587">
        <f t="shared" si="354"/>
        <v>65590.400000000009</v>
      </c>
      <c r="G7560" s="588">
        <v>2.04</v>
      </c>
      <c r="H7560" s="586">
        <v>24.4</v>
      </c>
      <c r="I7560" s="587">
        <f t="shared" si="355"/>
        <v>77689.599999999991</v>
      </c>
      <c r="J7560" s="589">
        <f t="shared" si="356"/>
        <v>0</v>
      </c>
    </row>
    <row r="7561" spans="1:10">
      <c r="A7561" s="584">
        <v>2016</v>
      </c>
      <c r="B7561" s="585" t="s">
        <v>1131</v>
      </c>
      <c r="C7561" s="585" t="s">
        <v>31</v>
      </c>
      <c r="D7561" s="586">
        <v>4737</v>
      </c>
      <c r="E7561" s="587">
        <v>23.783000000000001</v>
      </c>
      <c r="F7561" s="587">
        <f t="shared" si="354"/>
        <v>112660.07100000001</v>
      </c>
      <c r="G7561" s="588">
        <v>2.75</v>
      </c>
      <c r="H7561" s="586">
        <v>8.1</v>
      </c>
      <c r="I7561" s="587">
        <f t="shared" si="355"/>
        <v>38369.699999999997</v>
      </c>
      <c r="J7561" s="589">
        <f t="shared" si="356"/>
        <v>0</v>
      </c>
    </row>
    <row r="7562" spans="1:10">
      <c r="A7562" s="584">
        <v>2016</v>
      </c>
      <c r="B7562" s="585" t="s">
        <v>1131</v>
      </c>
      <c r="C7562" s="585" t="s">
        <v>31</v>
      </c>
      <c r="D7562" s="586">
        <v>20605</v>
      </c>
      <c r="E7562" s="587">
        <v>23.751999999999999</v>
      </c>
      <c r="F7562" s="587">
        <f t="shared" si="354"/>
        <v>489409.95999999996</v>
      </c>
      <c r="G7562" s="588">
        <v>2.54</v>
      </c>
      <c r="H7562" s="586">
        <v>8.4</v>
      </c>
      <c r="I7562" s="587">
        <f t="shared" si="355"/>
        <v>173082</v>
      </c>
      <c r="J7562" s="589">
        <f t="shared" si="356"/>
        <v>0</v>
      </c>
    </row>
    <row r="7563" spans="1:10">
      <c r="A7563" s="584">
        <v>2016</v>
      </c>
      <c r="B7563" s="585" t="s">
        <v>1131</v>
      </c>
      <c r="C7563" s="585" t="s">
        <v>31</v>
      </c>
      <c r="D7563" s="586">
        <v>65042</v>
      </c>
      <c r="E7563" s="587">
        <v>23.001000000000001</v>
      </c>
      <c r="F7563" s="587">
        <f t="shared" si="354"/>
        <v>1496031.0420000001</v>
      </c>
      <c r="G7563" s="588">
        <v>2.99</v>
      </c>
      <c r="H7563" s="586">
        <v>8.3000000000000007</v>
      </c>
      <c r="I7563" s="587">
        <f t="shared" si="355"/>
        <v>539848.60000000009</v>
      </c>
      <c r="J7563" s="589">
        <f t="shared" si="356"/>
        <v>0</v>
      </c>
    </row>
    <row r="7564" spans="1:10">
      <c r="A7564" s="584">
        <v>2016</v>
      </c>
      <c r="B7564" s="585" t="s">
        <v>1131</v>
      </c>
      <c r="C7564" s="585" t="s">
        <v>31</v>
      </c>
      <c r="D7564" s="586">
        <v>70465</v>
      </c>
      <c r="E7564" s="587">
        <v>22.923999999999999</v>
      </c>
      <c r="F7564" s="587">
        <f t="shared" si="354"/>
        <v>1615339.66</v>
      </c>
      <c r="G7564" s="588">
        <v>3.1</v>
      </c>
      <c r="H7564" s="586">
        <v>8.6999999999999993</v>
      </c>
      <c r="I7564" s="587">
        <f t="shared" si="355"/>
        <v>613045.5</v>
      </c>
      <c r="J7564" s="589">
        <f t="shared" si="356"/>
        <v>0</v>
      </c>
    </row>
    <row r="7565" spans="1:10">
      <c r="A7565" s="584">
        <v>2016</v>
      </c>
      <c r="B7565" s="585" t="s">
        <v>1131</v>
      </c>
      <c r="C7565" s="585" t="s">
        <v>31</v>
      </c>
      <c r="D7565" s="586">
        <v>73877</v>
      </c>
      <c r="E7565" s="587">
        <v>23.27</v>
      </c>
      <c r="F7565" s="587">
        <f t="shared" si="354"/>
        <v>1719117.79</v>
      </c>
      <c r="G7565" s="588">
        <v>0.46</v>
      </c>
      <c r="H7565" s="586">
        <v>6.3</v>
      </c>
      <c r="I7565" s="587">
        <f t="shared" si="355"/>
        <v>465425.1</v>
      </c>
      <c r="J7565" s="589">
        <f t="shared" si="356"/>
        <v>0</v>
      </c>
    </row>
    <row r="7566" spans="1:10">
      <c r="A7566" s="584">
        <v>2016</v>
      </c>
      <c r="B7566" s="585" t="s">
        <v>1127</v>
      </c>
      <c r="C7566" s="585" t="s">
        <v>31</v>
      </c>
      <c r="D7566" s="586">
        <v>96439</v>
      </c>
      <c r="E7566" s="587">
        <v>17.72</v>
      </c>
      <c r="F7566" s="587">
        <f t="shared" si="354"/>
        <v>1708899.0799999998</v>
      </c>
      <c r="G7566" s="588">
        <v>0.26</v>
      </c>
      <c r="H7566" s="586">
        <v>5.0999999999999996</v>
      </c>
      <c r="I7566" s="587">
        <f t="shared" si="355"/>
        <v>491838.89999999997</v>
      </c>
      <c r="J7566" s="589">
        <f t="shared" si="356"/>
        <v>0</v>
      </c>
    </row>
    <row r="7567" spans="1:10">
      <c r="A7567" s="584">
        <v>2016</v>
      </c>
      <c r="B7567" s="585" t="s">
        <v>1127</v>
      </c>
      <c r="C7567" s="585" t="s">
        <v>31</v>
      </c>
      <c r="D7567" s="586">
        <v>636838</v>
      </c>
      <c r="E7567" s="587">
        <v>16.687999999999999</v>
      </c>
      <c r="F7567" s="587">
        <f t="shared" si="354"/>
        <v>10627552.544</v>
      </c>
      <c r="G7567" s="588">
        <v>0.71</v>
      </c>
      <c r="H7567" s="586">
        <v>10.7</v>
      </c>
      <c r="I7567" s="587">
        <f t="shared" si="355"/>
        <v>6814166.5999999996</v>
      </c>
      <c r="J7567" s="589">
        <f t="shared" si="356"/>
        <v>0</v>
      </c>
    </row>
    <row r="7568" spans="1:10">
      <c r="A7568" s="584">
        <v>2016</v>
      </c>
      <c r="B7568" s="585" t="s">
        <v>1127</v>
      </c>
      <c r="C7568" s="585" t="s">
        <v>31</v>
      </c>
      <c r="D7568" s="586">
        <v>238002</v>
      </c>
      <c r="E7568" s="587">
        <v>17.158000000000001</v>
      </c>
      <c r="F7568" s="587">
        <f t="shared" si="354"/>
        <v>4083638.3160000001</v>
      </c>
      <c r="G7568" s="588">
        <v>0.61</v>
      </c>
      <c r="H7568" s="586">
        <v>8.5</v>
      </c>
      <c r="I7568" s="587">
        <f t="shared" si="355"/>
        <v>2023017</v>
      </c>
      <c r="J7568" s="589">
        <f t="shared" si="356"/>
        <v>0</v>
      </c>
    </row>
    <row r="7569" spans="1:10">
      <c r="A7569" s="584">
        <v>2016</v>
      </c>
      <c r="B7569" s="585" t="s">
        <v>1127</v>
      </c>
      <c r="C7569" s="585" t="s">
        <v>31</v>
      </c>
      <c r="D7569" s="586">
        <v>16983</v>
      </c>
      <c r="E7569" s="587">
        <v>16.841999999999999</v>
      </c>
      <c r="F7569" s="587">
        <f t="shared" si="354"/>
        <v>286027.68599999999</v>
      </c>
      <c r="G7569" s="588">
        <v>0.3</v>
      </c>
      <c r="H7569" s="586">
        <v>5.8</v>
      </c>
      <c r="I7569" s="587">
        <f t="shared" si="355"/>
        <v>98501.4</v>
      </c>
      <c r="J7569" s="589">
        <f t="shared" si="356"/>
        <v>0</v>
      </c>
    </row>
    <row r="7570" spans="1:10">
      <c r="A7570" s="584">
        <v>2016</v>
      </c>
      <c r="B7570" s="585" t="s">
        <v>1127</v>
      </c>
      <c r="C7570" s="585" t="s">
        <v>31</v>
      </c>
      <c r="D7570" s="586">
        <v>154404</v>
      </c>
      <c r="E7570" s="587">
        <v>17.286000000000001</v>
      </c>
      <c r="F7570" s="587">
        <f t="shared" si="354"/>
        <v>2669027.5440000002</v>
      </c>
      <c r="G7570" s="588">
        <v>0.23</v>
      </c>
      <c r="H7570" s="586">
        <v>4.3</v>
      </c>
      <c r="I7570" s="587">
        <f t="shared" si="355"/>
        <v>663937.19999999995</v>
      </c>
      <c r="J7570" s="589">
        <f t="shared" si="356"/>
        <v>0</v>
      </c>
    </row>
    <row r="7571" spans="1:10">
      <c r="A7571" s="584">
        <v>2016</v>
      </c>
      <c r="B7571" s="585" t="s">
        <v>1127</v>
      </c>
      <c r="C7571" s="585" t="s">
        <v>31</v>
      </c>
      <c r="D7571" s="586">
        <v>102573</v>
      </c>
      <c r="E7571" s="587">
        <v>16.715</v>
      </c>
      <c r="F7571" s="587">
        <f t="shared" si="354"/>
        <v>1714507.6950000001</v>
      </c>
      <c r="G7571" s="588">
        <v>0.28999999999999998</v>
      </c>
      <c r="H7571" s="586">
        <v>6.1</v>
      </c>
      <c r="I7571" s="587">
        <f t="shared" si="355"/>
        <v>625695.29999999993</v>
      </c>
      <c r="J7571" s="589">
        <f t="shared" si="356"/>
        <v>0</v>
      </c>
    </row>
    <row r="7572" spans="1:10">
      <c r="A7572" s="584">
        <v>2016</v>
      </c>
      <c r="B7572" s="585" t="s">
        <v>1127</v>
      </c>
      <c r="C7572" s="585" t="s">
        <v>31</v>
      </c>
      <c r="D7572" s="586">
        <v>68579</v>
      </c>
      <c r="E7572" s="587">
        <v>17.039000000000001</v>
      </c>
      <c r="F7572" s="587">
        <f t="shared" si="354"/>
        <v>1168517.581</v>
      </c>
      <c r="G7572" s="588">
        <v>0.23</v>
      </c>
      <c r="H7572" s="586">
        <v>4.5999999999999996</v>
      </c>
      <c r="I7572" s="587">
        <f t="shared" si="355"/>
        <v>315463.39999999997</v>
      </c>
      <c r="J7572" s="589">
        <f t="shared" si="356"/>
        <v>0</v>
      </c>
    </row>
    <row r="7573" spans="1:10">
      <c r="A7573" s="584">
        <v>2016</v>
      </c>
      <c r="B7573" s="585" t="s">
        <v>1131</v>
      </c>
      <c r="C7573" s="585" t="s">
        <v>31</v>
      </c>
      <c r="D7573" s="586">
        <v>14183</v>
      </c>
      <c r="E7573" s="587">
        <v>26.17</v>
      </c>
      <c r="F7573" s="587">
        <f t="shared" si="354"/>
        <v>371169.11000000004</v>
      </c>
      <c r="G7573" s="588">
        <v>2.82</v>
      </c>
      <c r="H7573" s="586">
        <v>8</v>
      </c>
      <c r="I7573" s="587">
        <f t="shared" si="355"/>
        <v>113464</v>
      </c>
      <c r="J7573" s="589">
        <f t="shared" si="356"/>
        <v>0</v>
      </c>
    </row>
    <row r="7574" spans="1:10">
      <c r="A7574" s="584">
        <v>2016</v>
      </c>
      <c r="B7574" s="585" t="s">
        <v>1127</v>
      </c>
      <c r="C7574" s="585" t="s">
        <v>31</v>
      </c>
      <c r="D7574" s="586">
        <v>30293</v>
      </c>
      <c r="E7574" s="587">
        <v>18.021999999999998</v>
      </c>
      <c r="F7574" s="587">
        <f t="shared" si="354"/>
        <v>545940.446</v>
      </c>
      <c r="G7574" s="588">
        <v>0.25</v>
      </c>
      <c r="H7574" s="586">
        <v>4.5999999999999996</v>
      </c>
      <c r="I7574" s="587">
        <f t="shared" si="355"/>
        <v>139347.79999999999</v>
      </c>
      <c r="J7574" s="589">
        <f t="shared" si="356"/>
        <v>0</v>
      </c>
    </row>
    <row r="7575" spans="1:10">
      <c r="A7575" s="584">
        <v>2016</v>
      </c>
      <c r="B7575" s="585" t="s">
        <v>1127</v>
      </c>
      <c r="C7575" s="585" t="s">
        <v>31</v>
      </c>
      <c r="D7575" s="586">
        <v>106007</v>
      </c>
      <c r="E7575" s="587">
        <v>17.596</v>
      </c>
      <c r="F7575" s="587">
        <f t="shared" si="354"/>
        <v>1865299.172</v>
      </c>
      <c r="G7575" s="588">
        <v>0.19</v>
      </c>
      <c r="H7575" s="586">
        <v>4.5</v>
      </c>
      <c r="I7575" s="587">
        <f t="shared" si="355"/>
        <v>477031.5</v>
      </c>
      <c r="J7575" s="589">
        <f t="shared" si="356"/>
        <v>0</v>
      </c>
    </row>
    <row r="7576" spans="1:10">
      <c r="A7576" s="584">
        <v>2016</v>
      </c>
      <c r="B7576" s="585" t="s">
        <v>1131</v>
      </c>
      <c r="C7576" s="585" t="s">
        <v>31</v>
      </c>
      <c r="D7576" s="586">
        <v>166071</v>
      </c>
      <c r="E7576" s="587">
        <v>21.9</v>
      </c>
      <c r="F7576" s="587">
        <f t="shared" si="354"/>
        <v>3636954.9</v>
      </c>
      <c r="G7576" s="588">
        <v>2.79</v>
      </c>
      <c r="H7576" s="586">
        <v>8.6999999999999993</v>
      </c>
      <c r="I7576" s="587">
        <f t="shared" si="355"/>
        <v>1444817.7</v>
      </c>
      <c r="J7576" s="589">
        <f t="shared" si="356"/>
        <v>0</v>
      </c>
    </row>
    <row r="7577" spans="1:10">
      <c r="A7577" s="584">
        <v>2016</v>
      </c>
      <c r="B7577" s="585" t="s">
        <v>1127</v>
      </c>
      <c r="C7577" s="585" t="s">
        <v>31</v>
      </c>
      <c r="D7577" s="586">
        <v>57446</v>
      </c>
      <c r="E7577" s="587">
        <v>17.88</v>
      </c>
      <c r="F7577" s="587">
        <f t="shared" si="354"/>
        <v>1027134.48</v>
      </c>
      <c r="G7577" s="588">
        <v>0.28000000000000003</v>
      </c>
      <c r="H7577" s="586">
        <v>4.9000000000000004</v>
      </c>
      <c r="I7577" s="587">
        <f t="shared" si="355"/>
        <v>281485.40000000002</v>
      </c>
      <c r="J7577" s="589">
        <f t="shared" si="356"/>
        <v>0</v>
      </c>
    </row>
    <row r="7578" spans="1:10">
      <c r="A7578" s="584">
        <v>2016</v>
      </c>
      <c r="B7578" s="585" t="s">
        <v>1127</v>
      </c>
      <c r="C7578" s="585" t="s">
        <v>31</v>
      </c>
      <c r="D7578" s="586">
        <v>244</v>
      </c>
      <c r="E7578" s="587">
        <v>17.989999999999998</v>
      </c>
      <c r="F7578" s="587">
        <f t="shared" si="354"/>
        <v>4389.5599999999995</v>
      </c>
      <c r="G7578" s="588">
        <v>0.22</v>
      </c>
      <c r="H7578" s="586">
        <v>4.4000000000000004</v>
      </c>
      <c r="I7578" s="587">
        <f t="shared" si="355"/>
        <v>1073.6000000000001</v>
      </c>
      <c r="J7578" s="589">
        <f t="shared" si="356"/>
        <v>0</v>
      </c>
    </row>
    <row r="7579" spans="1:10">
      <c r="A7579" s="584">
        <v>2016</v>
      </c>
      <c r="B7579" s="585" t="s">
        <v>1127</v>
      </c>
      <c r="C7579" s="585" t="s">
        <v>31</v>
      </c>
      <c r="D7579" s="586">
        <v>43421</v>
      </c>
      <c r="E7579" s="587">
        <v>17.68</v>
      </c>
      <c r="F7579" s="587">
        <f t="shared" si="354"/>
        <v>767683.28</v>
      </c>
      <c r="G7579" s="588">
        <v>0.37</v>
      </c>
      <c r="H7579" s="586">
        <v>5.3</v>
      </c>
      <c r="I7579" s="587">
        <f t="shared" si="355"/>
        <v>230131.3</v>
      </c>
      <c r="J7579" s="589">
        <f t="shared" si="356"/>
        <v>0</v>
      </c>
    </row>
    <row r="7580" spans="1:10">
      <c r="A7580" s="584">
        <v>2016</v>
      </c>
      <c r="B7580" s="585" t="s">
        <v>1127</v>
      </c>
      <c r="C7580" s="585" t="s">
        <v>31</v>
      </c>
      <c r="D7580" s="586">
        <v>72713</v>
      </c>
      <c r="E7580" s="587">
        <v>17.21</v>
      </c>
      <c r="F7580" s="587">
        <f t="shared" si="354"/>
        <v>1251390.73</v>
      </c>
      <c r="G7580" s="588">
        <v>0.56999999999999995</v>
      </c>
      <c r="H7580" s="586">
        <v>9</v>
      </c>
      <c r="I7580" s="587">
        <f t="shared" si="355"/>
        <v>654417</v>
      </c>
      <c r="J7580" s="589">
        <f t="shared" si="356"/>
        <v>0</v>
      </c>
    </row>
    <row r="7581" spans="1:10">
      <c r="A7581" s="584">
        <v>2016</v>
      </c>
      <c r="B7581" s="585" t="s">
        <v>1127</v>
      </c>
      <c r="C7581" s="585" t="s">
        <v>31</v>
      </c>
      <c r="D7581" s="586">
        <v>58335</v>
      </c>
      <c r="E7581" s="587">
        <v>17.89</v>
      </c>
      <c r="F7581" s="587">
        <f t="shared" si="354"/>
        <v>1043613.15</v>
      </c>
      <c r="G7581" s="588">
        <v>0.3</v>
      </c>
      <c r="H7581" s="586">
        <v>5</v>
      </c>
      <c r="I7581" s="587">
        <f t="shared" si="355"/>
        <v>291675</v>
      </c>
      <c r="J7581" s="589">
        <f t="shared" si="356"/>
        <v>0</v>
      </c>
    </row>
    <row r="7582" spans="1:10">
      <c r="A7582" s="584">
        <v>2016</v>
      </c>
      <c r="B7582" s="585" t="s">
        <v>1127</v>
      </c>
      <c r="C7582" s="585" t="s">
        <v>31</v>
      </c>
      <c r="D7582" s="586">
        <v>73266</v>
      </c>
      <c r="E7582" s="587">
        <v>17.86</v>
      </c>
      <c r="F7582" s="587">
        <f t="shared" si="354"/>
        <v>1308530.76</v>
      </c>
      <c r="G7582" s="588">
        <v>0.26</v>
      </c>
      <c r="H7582" s="586">
        <v>5.3</v>
      </c>
      <c r="I7582" s="587">
        <f t="shared" si="355"/>
        <v>388309.8</v>
      </c>
      <c r="J7582" s="589">
        <f t="shared" si="356"/>
        <v>0</v>
      </c>
    </row>
    <row r="7583" spans="1:10">
      <c r="A7583" s="584">
        <v>2016</v>
      </c>
      <c r="B7583" s="585" t="s">
        <v>1127</v>
      </c>
      <c r="C7583" s="585" t="s">
        <v>31</v>
      </c>
      <c r="D7583" s="586">
        <v>29041</v>
      </c>
      <c r="E7583" s="587">
        <v>17.149999999999999</v>
      </c>
      <c r="F7583" s="587">
        <f t="shared" si="354"/>
        <v>498053.14999999997</v>
      </c>
      <c r="G7583" s="588">
        <v>0.59</v>
      </c>
      <c r="H7583" s="586">
        <v>9</v>
      </c>
      <c r="I7583" s="587">
        <f t="shared" si="355"/>
        <v>261369</v>
      </c>
      <c r="J7583" s="589">
        <f t="shared" si="356"/>
        <v>0</v>
      </c>
    </row>
    <row r="7584" spans="1:10">
      <c r="A7584" s="584">
        <v>2016</v>
      </c>
      <c r="B7584" s="585" t="s">
        <v>1127</v>
      </c>
      <c r="C7584" s="585" t="s">
        <v>31</v>
      </c>
      <c r="D7584" s="586">
        <v>146140</v>
      </c>
      <c r="E7584" s="587">
        <v>17.16</v>
      </c>
      <c r="F7584" s="587">
        <f t="shared" si="354"/>
        <v>2507762.4</v>
      </c>
      <c r="G7584" s="588">
        <v>0.56000000000000005</v>
      </c>
      <c r="H7584" s="586">
        <v>9.1</v>
      </c>
      <c r="I7584" s="587">
        <f t="shared" si="355"/>
        <v>1329874</v>
      </c>
      <c r="J7584" s="589">
        <f t="shared" si="356"/>
        <v>0</v>
      </c>
    </row>
    <row r="7585" spans="1:10">
      <c r="A7585" s="584">
        <v>2016</v>
      </c>
      <c r="B7585" s="585" t="s">
        <v>1127</v>
      </c>
      <c r="C7585" s="585" t="s">
        <v>31</v>
      </c>
      <c r="D7585" s="586">
        <v>15930</v>
      </c>
      <c r="E7585" s="587">
        <v>17.920000000000002</v>
      </c>
      <c r="F7585" s="587">
        <f t="shared" si="354"/>
        <v>285465.60000000003</v>
      </c>
      <c r="G7585" s="588">
        <v>0.31</v>
      </c>
      <c r="H7585" s="586">
        <v>5.0999999999999996</v>
      </c>
      <c r="I7585" s="587">
        <f t="shared" si="355"/>
        <v>81243</v>
      </c>
      <c r="J7585" s="589">
        <f t="shared" si="356"/>
        <v>0</v>
      </c>
    </row>
    <row r="7586" spans="1:10">
      <c r="A7586" s="584">
        <v>2016</v>
      </c>
      <c r="B7586" s="585" t="s">
        <v>1127</v>
      </c>
      <c r="C7586" s="585" t="s">
        <v>31</v>
      </c>
      <c r="D7586" s="586">
        <v>58194</v>
      </c>
      <c r="E7586" s="587">
        <v>17.22</v>
      </c>
      <c r="F7586" s="587">
        <f t="shared" si="354"/>
        <v>1002100.6799999999</v>
      </c>
      <c r="G7586" s="588">
        <v>0.23</v>
      </c>
      <c r="H7586" s="586">
        <v>4.2</v>
      </c>
      <c r="I7586" s="587">
        <f t="shared" si="355"/>
        <v>244414.80000000002</v>
      </c>
      <c r="J7586" s="589">
        <f t="shared" si="356"/>
        <v>0</v>
      </c>
    </row>
    <row r="7587" spans="1:10">
      <c r="A7587" s="584">
        <v>2016</v>
      </c>
      <c r="B7587" s="585" t="s">
        <v>1127</v>
      </c>
      <c r="C7587" s="585" t="s">
        <v>31</v>
      </c>
      <c r="D7587" s="586">
        <v>87138</v>
      </c>
      <c r="E7587" s="587">
        <v>17.18</v>
      </c>
      <c r="F7587" s="587">
        <f t="shared" si="354"/>
        <v>1497030.84</v>
      </c>
      <c r="G7587" s="588">
        <v>0.56000000000000005</v>
      </c>
      <c r="H7587" s="586">
        <v>9.1</v>
      </c>
      <c r="I7587" s="587">
        <f t="shared" si="355"/>
        <v>792955.79999999993</v>
      </c>
      <c r="J7587" s="589">
        <f t="shared" si="356"/>
        <v>0</v>
      </c>
    </row>
    <row r="7588" spans="1:10">
      <c r="A7588" s="584">
        <v>2016</v>
      </c>
      <c r="B7588" s="585" t="s">
        <v>1131</v>
      </c>
      <c r="C7588" s="585" t="s">
        <v>31</v>
      </c>
      <c r="D7588" s="586">
        <v>2145</v>
      </c>
      <c r="E7588" s="587">
        <v>17.010000000000002</v>
      </c>
      <c r="F7588" s="587">
        <f t="shared" si="354"/>
        <v>36486.450000000004</v>
      </c>
      <c r="G7588" s="588">
        <v>1.81</v>
      </c>
      <c r="H7588" s="586">
        <v>28.5</v>
      </c>
      <c r="I7588" s="587">
        <f t="shared" si="355"/>
        <v>61132.5</v>
      </c>
      <c r="J7588" s="589">
        <f t="shared" si="356"/>
        <v>0</v>
      </c>
    </row>
    <row r="7589" spans="1:10">
      <c r="A7589" s="584">
        <v>2016</v>
      </c>
      <c r="B7589" s="585" t="s">
        <v>1131</v>
      </c>
      <c r="C7589" s="585" t="s">
        <v>31</v>
      </c>
      <c r="D7589" s="586">
        <v>447711</v>
      </c>
      <c r="E7589" s="587">
        <v>25.27</v>
      </c>
      <c r="F7589" s="587">
        <f t="shared" si="354"/>
        <v>11313656.970000001</v>
      </c>
      <c r="G7589" s="588">
        <v>4.43</v>
      </c>
      <c r="H7589" s="586">
        <v>9.5</v>
      </c>
      <c r="I7589" s="587">
        <f t="shared" si="355"/>
        <v>4253254.5</v>
      </c>
      <c r="J7589" s="589">
        <f t="shared" si="356"/>
        <v>0</v>
      </c>
    </row>
    <row r="7590" spans="1:10">
      <c r="A7590" s="584">
        <v>2016</v>
      </c>
      <c r="B7590" s="585" t="s">
        <v>1127</v>
      </c>
      <c r="C7590" s="585" t="s">
        <v>31</v>
      </c>
      <c r="D7590" s="586">
        <v>236264</v>
      </c>
      <c r="E7590" s="587">
        <v>17.015999999999998</v>
      </c>
      <c r="F7590" s="587">
        <f t="shared" si="354"/>
        <v>4020268.2239999995</v>
      </c>
      <c r="G7590" s="588">
        <v>0.24</v>
      </c>
      <c r="H7590" s="586">
        <v>4.7</v>
      </c>
      <c r="I7590" s="587">
        <f t="shared" si="355"/>
        <v>1110440.8</v>
      </c>
      <c r="J7590" s="589">
        <f t="shared" si="356"/>
        <v>0</v>
      </c>
    </row>
    <row r="7591" spans="1:10">
      <c r="A7591" s="584">
        <v>2016</v>
      </c>
      <c r="B7591" s="585" t="s">
        <v>1127</v>
      </c>
      <c r="C7591" s="585" t="s">
        <v>31</v>
      </c>
      <c r="D7591" s="586">
        <v>18231</v>
      </c>
      <c r="E7591" s="587">
        <v>17.751999999999999</v>
      </c>
      <c r="F7591" s="587">
        <f t="shared" si="354"/>
        <v>323636.712</v>
      </c>
      <c r="G7591" s="588">
        <v>0.22</v>
      </c>
      <c r="H7591" s="586">
        <v>5.2</v>
      </c>
      <c r="I7591" s="587">
        <f t="shared" si="355"/>
        <v>94801.2</v>
      </c>
      <c r="J7591" s="589">
        <f t="shared" si="356"/>
        <v>0</v>
      </c>
    </row>
    <row r="7592" spans="1:10">
      <c r="A7592" s="584">
        <v>2016</v>
      </c>
      <c r="B7592" s="585" t="s">
        <v>1127</v>
      </c>
      <c r="C7592" s="585" t="s">
        <v>31</v>
      </c>
      <c r="D7592" s="586">
        <v>448475</v>
      </c>
      <c r="E7592" s="587">
        <v>16.72</v>
      </c>
      <c r="F7592" s="587">
        <f t="shared" si="354"/>
        <v>7498501.9999999991</v>
      </c>
      <c r="G7592" s="588">
        <v>0.28999999999999998</v>
      </c>
      <c r="H7592" s="586">
        <v>5.5</v>
      </c>
      <c r="I7592" s="587">
        <f t="shared" si="355"/>
        <v>2466612.5</v>
      </c>
      <c r="J7592" s="589">
        <f t="shared" si="356"/>
        <v>0</v>
      </c>
    </row>
    <row r="7593" spans="1:10">
      <c r="A7593" s="584">
        <v>2016</v>
      </c>
      <c r="B7593" s="585" t="s">
        <v>1127</v>
      </c>
      <c r="C7593" s="585" t="s">
        <v>31</v>
      </c>
      <c r="D7593" s="586">
        <v>16041</v>
      </c>
      <c r="E7593" s="587">
        <v>16.989999999999998</v>
      </c>
      <c r="F7593" s="587">
        <f t="shared" si="354"/>
        <v>272536.58999999997</v>
      </c>
      <c r="G7593" s="588">
        <v>0.34</v>
      </c>
      <c r="H7593" s="586">
        <v>5.7</v>
      </c>
      <c r="I7593" s="587">
        <f t="shared" si="355"/>
        <v>91433.7</v>
      </c>
      <c r="J7593" s="589">
        <f t="shared" si="356"/>
        <v>0</v>
      </c>
    </row>
    <row r="7594" spans="1:10">
      <c r="A7594" s="584">
        <v>2016</v>
      </c>
      <c r="B7594" s="585" t="s">
        <v>1127</v>
      </c>
      <c r="C7594" s="585" t="s">
        <v>31</v>
      </c>
      <c r="D7594" s="586">
        <v>56763</v>
      </c>
      <c r="E7594" s="587">
        <v>16.399999999999999</v>
      </c>
      <c r="F7594" s="587">
        <f t="shared" si="354"/>
        <v>930913.2</v>
      </c>
      <c r="G7594" s="588">
        <v>0.33</v>
      </c>
      <c r="H7594" s="586">
        <v>5.2</v>
      </c>
      <c r="I7594" s="587">
        <f t="shared" si="355"/>
        <v>295167.60000000003</v>
      </c>
      <c r="J7594" s="589">
        <f t="shared" si="356"/>
        <v>0</v>
      </c>
    </row>
    <row r="7595" spans="1:10">
      <c r="A7595" s="584">
        <v>2016</v>
      </c>
      <c r="B7595" s="585" t="s">
        <v>1127</v>
      </c>
      <c r="C7595" s="585" t="s">
        <v>31</v>
      </c>
      <c r="D7595" s="586">
        <v>42509</v>
      </c>
      <c r="E7595" s="587">
        <v>16.63</v>
      </c>
      <c r="F7595" s="587">
        <f t="shared" si="354"/>
        <v>706924.66999999993</v>
      </c>
      <c r="G7595" s="588">
        <v>0.34</v>
      </c>
      <c r="H7595" s="586">
        <v>4.9000000000000004</v>
      </c>
      <c r="I7595" s="587">
        <f t="shared" si="355"/>
        <v>208294.1</v>
      </c>
      <c r="J7595" s="589">
        <f t="shared" si="356"/>
        <v>0</v>
      </c>
    </row>
    <row r="7596" spans="1:10">
      <c r="A7596" s="584">
        <v>2016</v>
      </c>
      <c r="B7596" s="585" t="s">
        <v>1127</v>
      </c>
      <c r="C7596" s="585" t="s">
        <v>31</v>
      </c>
      <c r="D7596" s="586">
        <v>177464</v>
      </c>
      <c r="E7596" s="587">
        <v>16.04</v>
      </c>
      <c r="F7596" s="587">
        <f t="shared" si="354"/>
        <v>2846522.56</v>
      </c>
      <c r="G7596" s="588">
        <v>0.5</v>
      </c>
      <c r="H7596" s="586">
        <v>6.7</v>
      </c>
      <c r="I7596" s="587">
        <f t="shared" si="355"/>
        <v>1189008.8</v>
      </c>
      <c r="J7596" s="589">
        <f t="shared" si="356"/>
        <v>0</v>
      </c>
    </row>
    <row r="7597" spans="1:10">
      <c r="A7597" s="584">
        <v>2016</v>
      </c>
      <c r="B7597" s="585" t="s">
        <v>1127</v>
      </c>
      <c r="C7597" s="585" t="s">
        <v>31</v>
      </c>
      <c r="D7597" s="586">
        <v>14022</v>
      </c>
      <c r="E7597" s="587">
        <v>17.489999999999998</v>
      </c>
      <c r="F7597" s="587">
        <f t="shared" si="354"/>
        <v>245244.77999999997</v>
      </c>
      <c r="G7597" s="588">
        <v>0.21</v>
      </c>
      <c r="H7597" s="586">
        <v>4.5</v>
      </c>
      <c r="I7597" s="587">
        <f t="shared" si="355"/>
        <v>63099</v>
      </c>
      <c r="J7597" s="589">
        <f t="shared" si="356"/>
        <v>0</v>
      </c>
    </row>
    <row r="7598" spans="1:10">
      <c r="A7598" s="584">
        <v>2016</v>
      </c>
      <c r="B7598" s="585" t="s">
        <v>1127</v>
      </c>
      <c r="C7598" s="585" t="s">
        <v>31</v>
      </c>
      <c r="D7598" s="586">
        <v>144530</v>
      </c>
      <c r="E7598" s="587">
        <v>17.29</v>
      </c>
      <c r="F7598" s="587">
        <f t="shared" si="354"/>
        <v>2498923.6999999997</v>
      </c>
      <c r="G7598" s="588">
        <v>0.24</v>
      </c>
      <c r="H7598" s="586">
        <v>4.3</v>
      </c>
      <c r="I7598" s="587">
        <f t="shared" si="355"/>
        <v>621479</v>
      </c>
      <c r="J7598" s="589">
        <f t="shared" si="356"/>
        <v>0</v>
      </c>
    </row>
    <row r="7599" spans="1:10">
      <c r="A7599" s="584">
        <v>2016</v>
      </c>
      <c r="B7599" s="585" t="s">
        <v>1131</v>
      </c>
      <c r="C7599" s="585" t="s">
        <v>31</v>
      </c>
      <c r="D7599" s="586">
        <v>126430</v>
      </c>
      <c r="E7599" s="587">
        <v>23.244</v>
      </c>
      <c r="F7599" s="587">
        <f t="shared" si="354"/>
        <v>2938738.92</v>
      </c>
      <c r="G7599" s="588">
        <v>1.34</v>
      </c>
      <c r="H7599" s="586">
        <v>6.2</v>
      </c>
      <c r="I7599" s="587">
        <f t="shared" si="355"/>
        <v>783866</v>
      </c>
      <c r="J7599" s="589">
        <f t="shared" si="356"/>
        <v>0</v>
      </c>
    </row>
    <row r="7600" spans="1:10">
      <c r="A7600" s="584">
        <v>2016</v>
      </c>
      <c r="B7600" s="585" t="s">
        <v>1131</v>
      </c>
      <c r="C7600" s="585" t="s">
        <v>31</v>
      </c>
      <c r="D7600" s="586">
        <v>118392</v>
      </c>
      <c r="E7600" s="587">
        <v>23.088000000000001</v>
      </c>
      <c r="F7600" s="587">
        <f t="shared" si="354"/>
        <v>2733434.4960000003</v>
      </c>
      <c r="G7600" s="588">
        <v>3.53</v>
      </c>
      <c r="H7600" s="586">
        <v>8.1999999999999993</v>
      </c>
      <c r="I7600" s="587">
        <f t="shared" si="355"/>
        <v>970814.39999999991</v>
      </c>
      <c r="J7600" s="589">
        <f t="shared" si="356"/>
        <v>0</v>
      </c>
    </row>
    <row r="7601" spans="1:10">
      <c r="A7601" s="584">
        <v>2016</v>
      </c>
      <c r="B7601" s="585" t="s">
        <v>1131</v>
      </c>
      <c r="C7601" s="585" t="s">
        <v>31</v>
      </c>
      <c r="D7601" s="586">
        <v>177966</v>
      </c>
      <c r="E7601" s="587">
        <v>22.698</v>
      </c>
      <c r="F7601" s="587">
        <f t="shared" si="354"/>
        <v>4039472.2680000002</v>
      </c>
      <c r="G7601" s="588">
        <v>2.4900000000000002</v>
      </c>
      <c r="H7601" s="586">
        <v>8.3000000000000007</v>
      </c>
      <c r="I7601" s="587">
        <f t="shared" si="355"/>
        <v>1477117.8</v>
      </c>
      <c r="J7601" s="589">
        <f t="shared" si="356"/>
        <v>0</v>
      </c>
    </row>
    <row r="7602" spans="1:10">
      <c r="A7602" s="584">
        <v>2016</v>
      </c>
      <c r="B7602" s="585" t="s">
        <v>1131</v>
      </c>
      <c r="C7602" s="585" t="s">
        <v>31</v>
      </c>
      <c r="D7602" s="586">
        <v>47446</v>
      </c>
      <c r="E7602" s="587">
        <v>23.344000000000001</v>
      </c>
      <c r="F7602" s="587">
        <f t="shared" si="354"/>
        <v>1107579.4240000001</v>
      </c>
      <c r="G7602" s="588">
        <v>3.63</v>
      </c>
      <c r="H7602" s="586">
        <v>8.1999999999999993</v>
      </c>
      <c r="I7602" s="587">
        <f t="shared" si="355"/>
        <v>389057.19999999995</v>
      </c>
      <c r="J7602" s="589">
        <f t="shared" si="356"/>
        <v>0</v>
      </c>
    </row>
    <row r="7603" spans="1:10">
      <c r="A7603" s="584">
        <v>2016</v>
      </c>
      <c r="B7603" s="585" t="s">
        <v>1131</v>
      </c>
      <c r="C7603" s="585" t="s">
        <v>31</v>
      </c>
      <c r="D7603" s="586">
        <v>139114</v>
      </c>
      <c r="E7603" s="587">
        <v>21.96</v>
      </c>
      <c r="F7603" s="587">
        <f t="shared" si="354"/>
        <v>3054943.44</v>
      </c>
      <c r="G7603" s="588">
        <v>1.83</v>
      </c>
      <c r="H7603" s="586">
        <v>8.8000000000000007</v>
      </c>
      <c r="I7603" s="587">
        <f t="shared" si="355"/>
        <v>1224203.2000000002</v>
      </c>
      <c r="J7603" s="589">
        <f t="shared" si="356"/>
        <v>0</v>
      </c>
    </row>
    <row r="7604" spans="1:10">
      <c r="A7604" s="584">
        <v>2016</v>
      </c>
      <c r="B7604" s="585" t="s">
        <v>1127</v>
      </c>
      <c r="C7604" s="585" t="s">
        <v>31</v>
      </c>
      <c r="D7604" s="586">
        <v>120445</v>
      </c>
      <c r="E7604" s="587">
        <v>16.224</v>
      </c>
      <c r="F7604" s="587">
        <f t="shared" si="354"/>
        <v>1954099.68</v>
      </c>
      <c r="G7604" s="588">
        <v>0.3</v>
      </c>
      <c r="H7604" s="586">
        <v>6.2</v>
      </c>
      <c r="I7604" s="587">
        <f t="shared" si="355"/>
        <v>746759</v>
      </c>
      <c r="J7604" s="589">
        <f t="shared" si="356"/>
        <v>0</v>
      </c>
    </row>
    <row r="7605" spans="1:10">
      <c r="A7605" s="584">
        <v>2016</v>
      </c>
      <c r="B7605" s="585" t="s">
        <v>1131</v>
      </c>
      <c r="C7605" s="585" t="s">
        <v>31</v>
      </c>
      <c r="D7605" s="586">
        <v>106078</v>
      </c>
      <c r="E7605" s="587">
        <v>23.411000000000001</v>
      </c>
      <c r="F7605" s="587">
        <f t="shared" si="354"/>
        <v>2483392.0580000002</v>
      </c>
      <c r="G7605" s="588">
        <v>3.52</v>
      </c>
      <c r="H7605" s="586">
        <v>7.7</v>
      </c>
      <c r="I7605" s="587">
        <f t="shared" si="355"/>
        <v>816800.6</v>
      </c>
      <c r="J7605" s="589">
        <f t="shared" si="356"/>
        <v>0</v>
      </c>
    </row>
    <row r="7606" spans="1:10">
      <c r="A7606" s="584">
        <v>2016</v>
      </c>
      <c r="B7606" s="585" t="s">
        <v>1127</v>
      </c>
      <c r="C7606" s="585" t="s">
        <v>31</v>
      </c>
      <c r="D7606" s="586">
        <v>15275</v>
      </c>
      <c r="E7606" s="587">
        <v>17.239999999999998</v>
      </c>
      <c r="F7606" s="587">
        <f t="shared" si="354"/>
        <v>263341</v>
      </c>
      <c r="G7606" s="588">
        <v>0.22</v>
      </c>
      <c r="H7606" s="586">
        <v>4.75</v>
      </c>
      <c r="I7606" s="587">
        <f t="shared" si="355"/>
        <v>72556.25</v>
      </c>
      <c r="J7606" s="589">
        <f t="shared" si="356"/>
        <v>0</v>
      </c>
    </row>
    <row r="7607" spans="1:10">
      <c r="A7607" s="584">
        <v>2016</v>
      </c>
      <c r="B7607" s="585" t="s">
        <v>1127</v>
      </c>
      <c r="C7607" s="585" t="s">
        <v>31</v>
      </c>
      <c r="D7607" s="586">
        <v>45925</v>
      </c>
      <c r="E7607" s="587">
        <v>17.138000000000002</v>
      </c>
      <c r="F7607" s="587">
        <f t="shared" si="354"/>
        <v>787062.65</v>
      </c>
      <c r="G7607" s="588">
        <v>0.21</v>
      </c>
      <c r="H7607" s="586">
        <v>4.6399999999999997</v>
      </c>
      <c r="I7607" s="587">
        <f t="shared" si="355"/>
        <v>213091.99999999997</v>
      </c>
      <c r="J7607" s="589">
        <f t="shared" si="356"/>
        <v>0</v>
      </c>
    </row>
    <row r="7608" spans="1:10">
      <c r="A7608" s="584">
        <v>2016</v>
      </c>
      <c r="B7608" s="585" t="s">
        <v>1127</v>
      </c>
      <c r="C7608" s="585" t="s">
        <v>31</v>
      </c>
      <c r="D7608" s="586">
        <v>61235</v>
      </c>
      <c r="E7608" s="587">
        <v>17.178000000000001</v>
      </c>
      <c r="F7608" s="587">
        <f t="shared" si="354"/>
        <v>1051894.83</v>
      </c>
      <c r="G7608" s="588">
        <v>0.22</v>
      </c>
      <c r="H7608" s="586">
        <v>4.47</v>
      </c>
      <c r="I7608" s="587">
        <f t="shared" si="355"/>
        <v>273720.45</v>
      </c>
      <c r="J7608" s="589">
        <f t="shared" si="356"/>
        <v>0</v>
      </c>
    </row>
    <row r="7609" spans="1:10">
      <c r="A7609" s="584">
        <v>2016</v>
      </c>
      <c r="B7609" s="585" t="s">
        <v>1127</v>
      </c>
      <c r="C7609" s="585" t="s">
        <v>31</v>
      </c>
      <c r="D7609" s="586">
        <v>45977</v>
      </c>
      <c r="E7609" s="587">
        <v>17.007999999999999</v>
      </c>
      <c r="F7609" s="587">
        <f t="shared" si="354"/>
        <v>781976.81599999999</v>
      </c>
      <c r="G7609" s="588">
        <v>0.26</v>
      </c>
      <c r="H7609" s="586">
        <v>4.62</v>
      </c>
      <c r="I7609" s="587">
        <f t="shared" si="355"/>
        <v>212413.74</v>
      </c>
      <c r="J7609" s="589">
        <f t="shared" si="356"/>
        <v>0</v>
      </c>
    </row>
    <row r="7610" spans="1:10">
      <c r="A7610" s="584">
        <v>2016</v>
      </c>
      <c r="B7610" s="585" t="s">
        <v>1127</v>
      </c>
      <c r="C7610" s="585" t="s">
        <v>31</v>
      </c>
      <c r="D7610" s="586">
        <v>15331</v>
      </c>
      <c r="E7610" s="587">
        <v>17.114000000000001</v>
      </c>
      <c r="F7610" s="587">
        <f t="shared" si="354"/>
        <v>262374.734</v>
      </c>
      <c r="G7610" s="588">
        <v>0.25</v>
      </c>
      <c r="H7610" s="586">
        <v>4.41</v>
      </c>
      <c r="I7610" s="587">
        <f t="shared" si="355"/>
        <v>67609.710000000006</v>
      </c>
      <c r="J7610" s="589">
        <f t="shared" si="356"/>
        <v>0</v>
      </c>
    </row>
    <row r="7611" spans="1:10">
      <c r="A7611" s="584">
        <v>2016</v>
      </c>
      <c r="B7611" s="585" t="s">
        <v>1127</v>
      </c>
      <c r="C7611" s="585" t="s">
        <v>31</v>
      </c>
      <c r="D7611" s="586">
        <v>106493</v>
      </c>
      <c r="E7611" s="587">
        <v>17.274000000000001</v>
      </c>
      <c r="F7611" s="587">
        <f t="shared" si="354"/>
        <v>1839560.0820000002</v>
      </c>
      <c r="G7611" s="588">
        <v>0.22</v>
      </c>
      <c r="H7611" s="586">
        <v>4.2</v>
      </c>
      <c r="I7611" s="587">
        <f t="shared" si="355"/>
        <v>447270.60000000003</v>
      </c>
      <c r="J7611" s="589">
        <f t="shared" si="356"/>
        <v>0</v>
      </c>
    </row>
    <row r="7612" spans="1:10">
      <c r="A7612" s="584">
        <v>2016</v>
      </c>
      <c r="B7612" s="585" t="s">
        <v>1127</v>
      </c>
      <c r="C7612" s="585" t="s">
        <v>31</v>
      </c>
      <c r="D7612" s="586">
        <v>248102</v>
      </c>
      <c r="E7612" s="587">
        <v>16.670000000000002</v>
      </c>
      <c r="F7612" s="587">
        <f t="shared" si="354"/>
        <v>4135860.3400000003</v>
      </c>
      <c r="G7612" s="588">
        <v>0.4</v>
      </c>
      <c r="H7612" s="586">
        <v>7.9</v>
      </c>
      <c r="I7612" s="587">
        <f t="shared" si="355"/>
        <v>1960005.8</v>
      </c>
      <c r="J7612" s="589">
        <f t="shared" si="356"/>
        <v>0</v>
      </c>
    </row>
    <row r="7613" spans="1:10">
      <c r="A7613" s="584">
        <v>2016</v>
      </c>
      <c r="B7613" s="585" t="s">
        <v>1133</v>
      </c>
      <c r="C7613" s="585" t="s">
        <v>31</v>
      </c>
      <c r="D7613" s="586">
        <v>683640</v>
      </c>
      <c r="E7613" s="587">
        <v>13.39</v>
      </c>
      <c r="F7613" s="587">
        <f t="shared" si="354"/>
        <v>9153939.5999999996</v>
      </c>
      <c r="G7613" s="588">
        <v>0.8</v>
      </c>
      <c r="H7613" s="586">
        <v>12.9</v>
      </c>
      <c r="I7613" s="587">
        <f t="shared" si="355"/>
        <v>8818956</v>
      </c>
      <c r="J7613" s="589">
        <f t="shared" si="356"/>
        <v>1</v>
      </c>
    </row>
    <row r="7614" spans="1:10">
      <c r="A7614" s="584">
        <v>2016</v>
      </c>
      <c r="B7614" s="585" t="s">
        <v>1127</v>
      </c>
      <c r="C7614" s="585" t="s">
        <v>31</v>
      </c>
      <c r="D7614" s="586">
        <v>597485</v>
      </c>
      <c r="E7614" s="587">
        <v>16.46</v>
      </c>
      <c r="F7614" s="587">
        <f t="shared" si="354"/>
        <v>9834603.0999999996</v>
      </c>
      <c r="G7614" s="588">
        <v>0.4</v>
      </c>
      <c r="H7614" s="586">
        <v>5.6</v>
      </c>
      <c r="I7614" s="587">
        <f t="shared" si="355"/>
        <v>3345916</v>
      </c>
      <c r="J7614" s="589">
        <f t="shared" si="356"/>
        <v>0</v>
      </c>
    </row>
    <row r="7615" spans="1:10">
      <c r="A7615" s="584">
        <v>2016</v>
      </c>
      <c r="B7615" s="585" t="s">
        <v>1127</v>
      </c>
      <c r="C7615" s="585" t="s">
        <v>31</v>
      </c>
      <c r="D7615" s="586">
        <v>333764</v>
      </c>
      <c r="E7615" s="587">
        <v>17.047000000000001</v>
      </c>
      <c r="F7615" s="587">
        <f t="shared" si="354"/>
        <v>5689674.9079999998</v>
      </c>
      <c r="G7615" s="588">
        <v>0.24</v>
      </c>
      <c r="H7615" s="586">
        <v>4.8</v>
      </c>
      <c r="I7615" s="587">
        <f t="shared" si="355"/>
        <v>1602067.2</v>
      </c>
      <c r="J7615" s="589">
        <f t="shared" si="356"/>
        <v>0</v>
      </c>
    </row>
    <row r="7616" spans="1:10">
      <c r="A7616" s="584">
        <v>2016</v>
      </c>
      <c r="B7616" s="585" t="s">
        <v>1127</v>
      </c>
      <c r="C7616" s="585" t="s">
        <v>31</v>
      </c>
      <c r="D7616" s="586">
        <v>15857</v>
      </c>
      <c r="E7616" s="587">
        <v>17.803999999999998</v>
      </c>
      <c r="F7616" s="587">
        <f t="shared" si="354"/>
        <v>282318.02799999999</v>
      </c>
      <c r="G7616" s="588">
        <v>0.2</v>
      </c>
      <c r="H7616" s="586">
        <v>4.5</v>
      </c>
      <c r="I7616" s="587">
        <f t="shared" si="355"/>
        <v>71356.5</v>
      </c>
      <c r="J7616" s="589">
        <f t="shared" si="356"/>
        <v>0</v>
      </c>
    </row>
    <row r="7617" spans="1:10">
      <c r="A7617" s="584">
        <v>2016</v>
      </c>
      <c r="B7617" s="585" t="s">
        <v>1131</v>
      </c>
      <c r="C7617" s="585" t="s">
        <v>31</v>
      </c>
      <c r="D7617" s="586">
        <v>25587</v>
      </c>
      <c r="E7617" s="587">
        <v>23.2</v>
      </c>
      <c r="F7617" s="587">
        <f t="shared" si="354"/>
        <v>593618.4</v>
      </c>
      <c r="G7617" s="588">
        <v>0.98</v>
      </c>
      <c r="H7617" s="586">
        <v>12.7</v>
      </c>
      <c r="I7617" s="587">
        <f t="shared" si="355"/>
        <v>324954.89999999997</v>
      </c>
      <c r="J7617" s="589">
        <f t="shared" si="356"/>
        <v>0</v>
      </c>
    </row>
    <row r="7618" spans="1:10">
      <c r="A7618" s="584">
        <v>2016</v>
      </c>
      <c r="B7618" s="585" t="s">
        <v>1131</v>
      </c>
      <c r="C7618" s="585" t="s">
        <v>31</v>
      </c>
      <c r="D7618" s="586">
        <v>317619</v>
      </c>
      <c r="E7618" s="587">
        <v>22.088000000000001</v>
      </c>
      <c r="F7618" s="587">
        <f t="shared" si="354"/>
        <v>7015568.4720000001</v>
      </c>
      <c r="G7618" s="588">
        <v>0.53</v>
      </c>
      <c r="H7618" s="586">
        <v>12.2</v>
      </c>
      <c r="I7618" s="587">
        <f t="shared" si="355"/>
        <v>3874951.8</v>
      </c>
      <c r="J7618" s="589">
        <f t="shared" si="356"/>
        <v>0</v>
      </c>
    </row>
    <row r="7619" spans="1:10">
      <c r="A7619" s="584">
        <v>2016</v>
      </c>
      <c r="B7619" s="585" t="s">
        <v>1131</v>
      </c>
      <c r="C7619" s="585" t="s">
        <v>31</v>
      </c>
      <c r="D7619" s="586">
        <v>19207</v>
      </c>
      <c r="E7619" s="587">
        <v>24.282</v>
      </c>
      <c r="F7619" s="587">
        <f t="shared" ref="F7619:F7682" si="357">E7619*D7619</f>
        <v>466384.37400000001</v>
      </c>
      <c r="G7619" s="588">
        <v>0.86</v>
      </c>
      <c r="H7619" s="586">
        <v>10.62</v>
      </c>
      <c r="I7619" s="587">
        <f t="shared" ref="I7619:I7682" si="358">H7619*D7619</f>
        <v>203978.34</v>
      </c>
      <c r="J7619" s="589">
        <f t="shared" ref="J7619:J7682" si="359">IF(B7619="LIG",1,0)</f>
        <v>0</v>
      </c>
    </row>
    <row r="7620" spans="1:10">
      <c r="A7620" s="584">
        <v>2016</v>
      </c>
      <c r="B7620" s="585" t="s">
        <v>1131</v>
      </c>
      <c r="C7620" s="585" t="s">
        <v>31</v>
      </c>
      <c r="D7620" s="586">
        <v>21760</v>
      </c>
      <c r="E7620" s="587">
        <v>24.38</v>
      </c>
      <c r="F7620" s="587">
        <f t="shared" si="357"/>
        <v>530508.79999999993</v>
      </c>
      <c r="G7620" s="588">
        <v>0.86</v>
      </c>
      <c r="H7620" s="586">
        <v>12.11</v>
      </c>
      <c r="I7620" s="587">
        <f t="shared" si="358"/>
        <v>263513.59999999998</v>
      </c>
      <c r="J7620" s="589">
        <f t="shared" si="359"/>
        <v>0</v>
      </c>
    </row>
    <row r="7621" spans="1:10">
      <c r="A7621" s="584">
        <v>2016</v>
      </c>
      <c r="B7621" s="585" t="s">
        <v>1131</v>
      </c>
      <c r="C7621" s="585" t="s">
        <v>31</v>
      </c>
      <c r="D7621" s="586">
        <v>3125</v>
      </c>
      <c r="E7621" s="587">
        <v>24.254000000000001</v>
      </c>
      <c r="F7621" s="587">
        <f t="shared" si="357"/>
        <v>75793.75</v>
      </c>
      <c r="G7621" s="588">
        <v>0.89</v>
      </c>
      <c r="H7621" s="586">
        <v>10.59</v>
      </c>
      <c r="I7621" s="587">
        <f t="shared" si="358"/>
        <v>33093.75</v>
      </c>
      <c r="J7621" s="589">
        <f t="shared" si="359"/>
        <v>0</v>
      </c>
    </row>
    <row r="7622" spans="1:10">
      <c r="A7622" s="584">
        <v>2016</v>
      </c>
      <c r="B7622" s="585" t="s">
        <v>1131</v>
      </c>
      <c r="C7622" s="585" t="s">
        <v>31</v>
      </c>
      <c r="D7622" s="586">
        <v>1754</v>
      </c>
      <c r="E7622" s="587">
        <v>23.53</v>
      </c>
      <c r="F7622" s="587">
        <f t="shared" si="357"/>
        <v>41271.620000000003</v>
      </c>
      <c r="G7622" s="588">
        <v>0.95</v>
      </c>
      <c r="H7622" s="586">
        <v>12.59</v>
      </c>
      <c r="I7622" s="587">
        <f t="shared" si="358"/>
        <v>22082.86</v>
      </c>
      <c r="J7622" s="589">
        <f t="shared" si="359"/>
        <v>0</v>
      </c>
    </row>
    <row r="7623" spans="1:10">
      <c r="A7623" s="584">
        <v>2016</v>
      </c>
      <c r="B7623" s="585" t="s">
        <v>1127</v>
      </c>
      <c r="C7623" s="585" t="s">
        <v>31</v>
      </c>
      <c r="D7623" s="586">
        <v>32762</v>
      </c>
      <c r="E7623" s="587">
        <v>16.72</v>
      </c>
      <c r="F7623" s="587">
        <f t="shared" si="357"/>
        <v>547780.64</v>
      </c>
      <c r="G7623" s="588">
        <v>0.3</v>
      </c>
      <c r="H7623" s="586">
        <v>6.1</v>
      </c>
      <c r="I7623" s="587">
        <f t="shared" si="358"/>
        <v>199848.19999999998</v>
      </c>
      <c r="J7623" s="589">
        <f t="shared" si="359"/>
        <v>0</v>
      </c>
    </row>
    <row r="7624" spans="1:10">
      <c r="A7624" s="584">
        <v>2016</v>
      </c>
      <c r="B7624" s="585" t="s">
        <v>1127</v>
      </c>
      <c r="C7624" s="585" t="s">
        <v>31</v>
      </c>
      <c r="D7624" s="586">
        <v>82338</v>
      </c>
      <c r="E7624" s="587">
        <v>16.7</v>
      </c>
      <c r="F7624" s="587">
        <f t="shared" si="357"/>
        <v>1375044.5999999999</v>
      </c>
      <c r="G7624" s="588">
        <v>0.28999999999999998</v>
      </c>
      <c r="H7624" s="586">
        <v>6.2</v>
      </c>
      <c r="I7624" s="587">
        <f t="shared" si="358"/>
        <v>510495.60000000003</v>
      </c>
      <c r="J7624" s="589">
        <f t="shared" si="359"/>
        <v>0</v>
      </c>
    </row>
    <row r="7625" spans="1:10">
      <c r="A7625" s="584">
        <v>2016</v>
      </c>
      <c r="B7625" s="585" t="s">
        <v>1127</v>
      </c>
      <c r="C7625" s="585" t="s">
        <v>31</v>
      </c>
      <c r="D7625" s="586">
        <v>48868</v>
      </c>
      <c r="E7625" s="587">
        <v>16.77</v>
      </c>
      <c r="F7625" s="587">
        <f t="shared" si="357"/>
        <v>819516.36</v>
      </c>
      <c r="G7625" s="588">
        <v>0.37</v>
      </c>
      <c r="H7625" s="586">
        <v>5.7</v>
      </c>
      <c r="I7625" s="587">
        <f t="shared" si="358"/>
        <v>278547.60000000003</v>
      </c>
      <c r="J7625" s="589">
        <f t="shared" si="359"/>
        <v>0</v>
      </c>
    </row>
    <row r="7626" spans="1:10">
      <c r="A7626" s="584">
        <v>2016</v>
      </c>
      <c r="B7626" s="585" t="s">
        <v>1127</v>
      </c>
      <c r="C7626" s="585" t="s">
        <v>31</v>
      </c>
      <c r="D7626" s="586">
        <v>17895</v>
      </c>
      <c r="E7626" s="587">
        <v>17.739999999999998</v>
      </c>
      <c r="F7626" s="587">
        <f t="shared" si="357"/>
        <v>317457.3</v>
      </c>
      <c r="G7626" s="588">
        <v>0.2</v>
      </c>
      <c r="H7626" s="586">
        <v>4.0999999999999996</v>
      </c>
      <c r="I7626" s="587">
        <f t="shared" si="358"/>
        <v>73369.5</v>
      </c>
      <c r="J7626" s="589">
        <f t="shared" si="359"/>
        <v>0</v>
      </c>
    </row>
    <row r="7627" spans="1:10">
      <c r="A7627" s="584">
        <v>2016</v>
      </c>
      <c r="B7627" s="585" t="s">
        <v>1127</v>
      </c>
      <c r="C7627" s="585" t="s">
        <v>31</v>
      </c>
      <c r="D7627" s="586">
        <v>74593</v>
      </c>
      <c r="E7627" s="587">
        <v>18.5</v>
      </c>
      <c r="F7627" s="587">
        <f t="shared" si="357"/>
        <v>1379970.5</v>
      </c>
      <c r="G7627" s="588">
        <v>0.34</v>
      </c>
      <c r="H7627" s="586">
        <v>4.4000000000000004</v>
      </c>
      <c r="I7627" s="587">
        <f t="shared" si="358"/>
        <v>328209.2</v>
      </c>
      <c r="J7627" s="589">
        <f t="shared" si="359"/>
        <v>0</v>
      </c>
    </row>
    <row r="7628" spans="1:10">
      <c r="A7628" s="584">
        <v>2016</v>
      </c>
      <c r="B7628" s="585" t="s">
        <v>1127</v>
      </c>
      <c r="C7628" s="585" t="s">
        <v>31</v>
      </c>
      <c r="D7628" s="586">
        <v>240471</v>
      </c>
      <c r="E7628" s="587">
        <v>17.8</v>
      </c>
      <c r="F7628" s="587">
        <f t="shared" si="357"/>
        <v>4280383.8</v>
      </c>
      <c r="G7628" s="588">
        <v>0.25</v>
      </c>
      <c r="H7628" s="586">
        <v>5.5</v>
      </c>
      <c r="I7628" s="587">
        <f t="shared" si="358"/>
        <v>1322590.5</v>
      </c>
      <c r="J7628" s="589">
        <f t="shared" si="359"/>
        <v>0</v>
      </c>
    </row>
    <row r="7629" spans="1:10">
      <c r="A7629" s="584">
        <v>2016</v>
      </c>
      <c r="B7629" s="585" t="s">
        <v>1127</v>
      </c>
      <c r="C7629" s="585" t="s">
        <v>31</v>
      </c>
      <c r="D7629" s="586">
        <v>111451</v>
      </c>
      <c r="E7629" s="587">
        <v>17.87</v>
      </c>
      <c r="F7629" s="587">
        <f t="shared" si="357"/>
        <v>1991629.37</v>
      </c>
      <c r="G7629" s="588">
        <v>0.28999999999999998</v>
      </c>
      <c r="H7629" s="586">
        <v>5.2</v>
      </c>
      <c r="I7629" s="587">
        <f t="shared" si="358"/>
        <v>579545.20000000007</v>
      </c>
      <c r="J7629" s="589">
        <f t="shared" si="359"/>
        <v>0</v>
      </c>
    </row>
    <row r="7630" spans="1:10">
      <c r="A7630" s="584">
        <v>2016</v>
      </c>
      <c r="B7630" s="585" t="s">
        <v>1127</v>
      </c>
      <c r="C7630" s="585" t="s">
        <v>31</v>
      </c>
      <c r="D7630" s="586">
        <v>96662</v>
      </c>
      <c r="E7630" s="587">
        <v>17.489999999999998</v>
      </c>
      <c r="F7630" s="587">
        <f t="shared" si="357"/>
        <v>1690618.38</v>
      </c>
      <c r="G7630" s="588">
        <v>0.19</v>
      </c>
      <c r="H7630" s="586">
        <v>4.5</v>
      </c>
      <c r="I7630" s="587">
        <f t="shared" si="358"/>
        <v>434979</v>
      </c>
      <c r="J7630" s="589">
        <f t="shared" si="359"/>
        <v>0</v>
      </c>
    </row>
    <row r="7631" spans="1:10">
      <c r="A7631" s="584">
        <v>2016</v>
      </c>
      <c r="B7631" s="585" t="s">
        <v>1127</v>
      </c>
      <c r="C7631" s="585" t="s">
        <v>31</v>
      </c>
      <c r="D7631" s="586">
        <v>63388</v>
      </c>
      <c r="E7631" s="587">
        <v>17.72</v>
      </c>
      <c r="F7631" s="587">
        <f t="shared" si="357"/>
        <v>1123235.3599999999</v>
      </c>
      <c r="G7631" s="588">
        <v>0.25</v>
      </c>
      <c r="H7631" s="586">
        <v>6</v>
      </c>
      <c r="I7631" s="587">
        <f t="shared" si="358"/>
        <v>380328</v>
      </c>
      <c r="J7631" s="589">
        <f t="shared" si="359"/>
        <v>0</v>
      </c>
    </row>
    <row r="7632" spans="1:10">
      <c r="A7632" s="584">
        <v>2016</v>
      </c>
      <c r="B7632" s="585" t="s">
        <v>1127</v>
      </c>
      <c r="C7632" s="585" t="s">
        <v>31</v>
      </c>
      <c r="D7632" s="586">
        <v>14946</v>
      </c>
      <c r="E7632" s="587">
        <v>16.564</v>
      </c>
      <c r="F7632" s="587">
        <f t="shared" si="357"/>
        <v>247565.54399999999</v>
      </c>
      <c r="G7632" s="588">
        <v>0.28999999999999998</v>
      </c>
      <c r="H7632" s="586">
        <v>6.4</v>
      </c>
      <c r="I7632" s="587">
        <f t="shared" si="358"/>
        <v>95654.400000000009</v>
      </c>
      <c r="J7632" s="589">
        <f t="shared" si="359"/>
        <v>0</v>
      </c>
    </row>
    <row r="7633" spans="1:10">
      <c r="A7633" s="584">
        <v>2016</v>
      </c>
      <c r="B7633" s="585" t="s">
        <v>1127</v>
      </c>
      <c r="C7633" s="585" t="s">
        <v>31</v>
      </c>
      <c r="D7633" s="586">
        <v>15149</v>
      </c>
      <c r="E7633" s="587">
        <v>16.39</v>
      </c>
      <c r="F7633" s="587">
        <f t="shared" si="357"/>
        <v>248292.11000000002</v>
      </c>
      <c r="G7633" s="588">
        <v>0.3</v>
      </c>
      <c r="H7633" s="586">
        <v>5.3</v>
      </c>
      <c r="I7633" s="587">
        <f t="shared" si="358"/>
        <v>80289.7</v>
      </c>
      <c r="J7633" s="589">
        <f t="shared" si="359"/>
        <v>0</v>
      </c>
    </row>
    <row r="7634" spans="1:10">
      <c r="A7634" s="584">
        <v>2016</v>
      </c>
      <c r="B7634" s="585" t="s">
        <v>1127</v>
      </c>
      <c r="C7634" s="585" t="s">
        <v>31</v>
      </c>
      <c r="D7634" s="586">
        <v>30194</v>
      </c>
      <c r="E7634" s="587">
        <v>16.542000000000002</v>
      </c>
      <c r="F7634" s="587">
        <f t="shared" si="357"/>
        <v>499469.14800000004</v>
      </c>
      <c r="G7634" s="588">
        <v>0.39</v>
      </c>
      <c r="H7634" s="586">
        <v>6.2</v>
      </c>
      <c r="I7634" s="587">
        <f t="shared" si="358"/>
        <v>187202.80000000002</v>
      </c>
      <c r="J7634" s="589">
        <f t="shared" si="359"/>
        <v>0</v>
      </c>
    </row>
    <row r="7635" spans="1:10">
      <c r="A7635" s="584">
        <v>2016</v>
      </c>
      <c r="B7635" s="585" t="s">
        <v>1127</v>
      </c>
      <c r="C7635" s="585" t="s">
        <v>31</v>
      </c>
      <c r="D7635" s="586">
        <v>30203</v>
      </c>
      <c r="E7635" s="587">
        <v>16.847999999999999</v>
      </c>
      <c r="F7635" s="587">
        <f t="shared" si="357"/>
        <v>508860.14399999997</v>
      </c>
      <c r="G7635" s="588">
        <v>0.37</v>
      </c>
      <c r="H7635" s="586">
        <v>5.5</v>
      </c>
      <c r="I7635" s="587">
        <f t="shared" si="358"/>
        <v>166116.5</v>
      </c>
      <c r="J7635" s="589">
        <f t="shared" si="359"/>
        <v>0</v>
      </c>
    </row>
    <row r="7636" spans="1:10">
      <c r="A7636" s="584">
        <v>2016</v>
      </c>
      <c r="B7636" s="585" t="s">
        <v>1127</v>
      </c>
      <c r="C7636" s="585" t="s">
        <v>31</v>
      </c>
      <c r="D7636" s="586">
        <v>45459</v>
      </c>
      <c r="E7636" s="587">
        <v>16.716999999999999</v>
      </c>
      <c r="F7636" s="587">
        <f t="shared" si="357"/>
        <v>759938.10299999989</v>
      </c>
      <c r="G7636" s="588">
        <v>0.28999999999999998</v>
      </c>
      <c r="H7636" s="586">
        <v>6.1</v>
      </c>
      <c r="I7636" s="587">
        <f t="shared" si="358"/>
        <v>277299.89999999997</v>
      </c>
      <c r="J7636" s="589">
        <f t="shared" si="359"/>
        <v>0</v>
      </c>
    </row>
    <row r="7637" spans="1:10">
      <c r="A7637" s="584">
        <v>2016</v>
      </c>
      <c r="B7637" s="585" t="s">
        <v>1127</v>
      </c>
      <c r="C7637" s="585" t="s">
        <v>31</v>
      </c>
      <c r="D7637" s="586">
        <v>90447</v>
      </c>
      <c r="E7637" s="587">
        <v>16.832000000000001</v>
      </c>
      <c r="F7637" s="587">
        <f t="shared" si="357"/>
        <v>1522403.9040000001</v>
      </c>
      <c r="G7637" s="588">
        <v>0.31</v>
      </c>
      <c r="H7637" s="586">
        <v>5</v>
      </c>
      <c r="I7637" s="587">
        <f t="shared" si="358"/>
        <v>452235</v>
      </c>
      <c r="J7637" s="589">
        <f t="shared" si="359"/>
        <v>0</v>
      </c>
    </row>
    <row r="7638" spans="1:10">
      <c r="A7638" s="584">
        <v>2016</v>
      </c>
      <c r="B7638" s="585" t="s">
        <v>1127</v>
      </c>
      <c r="C7638" s="585" t="s">
        <v>31</v>
      </c>
      <c r="D7638" s="586">
        <v>15150</v>
      </c>
      <c r="E7638" s="587">
        <v>16.45</v>
      </c>
      <c r="F7638" s="587">
        <f t="shared" si="357"/>
        <v>249217.5</v>
      </c>
      <c r="G7638" s="588">
        <v>0.3</v>
      </c>
      <c r="H7638" s="586">
        <v>4.4000000000000004</v>
      </c>
      <c r="I7638" s="587">
        <f t="shared" si="358"/>
        <v>66660</v>
      </c>
      <c r="J7638" s="589">
        <f t="shared" si="359"/>
        <v>0</v>
      </c>
    </row>
    <row r="7639" spans="1:10">
      <c r="A7639" s="584">
        <v>2016</v>
      </c>
      <c r="B7639" s="585" t="s">
        <v>1127</v>
      </c>
      <c r="C7639" s="585" t="s">
        <v>31</v>
      </c>
      <c r="D7639" s="586">
        <v>45185</v>
      </c>
      <c r="E7639" s="587">
        <v>16.7</v>
      </c>
      <c r="F7639" s="587">
        <f t="shared" si="357"/>
        <v>754589.5</v>
      </c>
      <c r="G7639" s="588">
        <v>0.35</v>
      </c>
      <c r="H7639" s="586">
        <v>4.8</v>
      </c>
      <c r="I7639" s="587">
        <f t="shared" si="358"/>
        <v>216888</v>
      </c>
      <c r="J7639" s="589">
        <f t="shared" si="359"/>
        <v>0</v>
      </c>
    </row>
    <row r="7640" spans="1:10">
      <c r="A7640" s="584">
        <v>2016</v>
      </c>
      <c r="B7640" s="585" t="s">
        <v>1127</v>
      </c>
      <c r="C7640" s="585" t="s">
        <v>31</v>
      </c>
      <c r="D7640" s="586">
        <v>29956</v>
      </c>
      <c r="E7640" s="587">
        <v>16.843</v>
      </c>
      <c r="F7640" s="587">
        <f t="shared" si="357"/>
        <v>504548.908</v>
      </c>
      <c r="G7640" s="588">
        <v>0.31</v>
      </c>
      <c r="H7640" s="586">
        <v>5.0999999999999996</v>
      </c>
      <c r="I7640" s="587">
        <f t="shared" si="358"/>
        <v>152775.59999999998</v>
      </c>
      <c r="J7640" s="589">
        <f t="shared" si="359"/>
        <v>0</v>
      </c>
    </row>
    <row r="7641" spans="1:10">
      <c r="A7641" s="584">
        <v>2016</v>
      </c>
      <c r="B7641" s="585" t="s">
        <v>1127</v>
      </c>
      <c r="C7641" s="585" t="s">
        <v>31</v>
      </c>
      <c r="D7641" s="586">
        <v>60631</v>
      </c>
      <c r="E7641" s="587">
        <v>17.609000000000002</v>
      </c>
      <c r="F7641" s="587">
        <f t="shared" si="357"/>
        <v>1067651.2790000001</v>
      </c>
      <c r="G7641" s="588">
        <v>0.24</v>
      </c>
      <c r="H7641" s="586">
        <v>6.1</v>
      </c>
      <c r="I7641" s="587">
        <f t="shared" si="358"/>
        <v>369849.1</v>
      </c>
      <c r="J7641" s="589">
        <f t="shared" si="359"/>
        <v>0</v>
      </c>
    </row>
    <row r="7642" spans="1:10">
      <c r="A7642" s="584">
        <v>2016</v>
      </c>
      <c r="B7642" s="585" t="s">
        <v>1127</v>
      </c>
      <c r="C7642" s="585" t="s">
        <v>31</v>
      </c>
      <c r="D7642" s="586">
        <v>75651</v>
      </c>
      <c r="E7642" s="587">
        <v>16.692</v>
      </c>
      <c r="F7642" s="587">
        <f t="shared" si="357"/>
        <v>1262766.4920000001</v>
      </c>
      <c r="G7642" s="588">
        <v>0.3</v>
      </c>
      <c r="H7642" s="586">
        <v>5.7</v>
      </c>
      <c r="I7642" s="587">
        <f t="shared" si="358"/>
        <v>431210.7</v>
      </c>
      <c r="J7642" s="589">
        <f t="shared" si="359"/>
        <v>0</v>
      </c>
    </row>
    <row r="7643" spans="1:10">
      <c r="A7643" s="584">
        <v>2016</v>
      </c>
      <c r="B7643" s="585" t="s">
        <v>1133</v>
      </c>
      <c r="C7643" s="585" t="s">
        <v>31</v>
      </c>
      <c r="D7643" s="586">
        <v>792799</v>
      </c>
      <c r="E7643" s="587">
        <v>13.87</v>
      </c>
      <c r="F7643" s="587">
        <f t="shared" si="357"/>
        <v>10996122.129999999</v>
      </c>
      <c r="G7643" s="588">
        <v>1</v>
      </c>
      <c r="H7643" s="586">
        <v>15.7</v>
      </c>
      <c r="I7643" s="587">
        <f t="shared" si="358"/>
        <v>12446944.299999999</v>
      </c>
      <c r="J7643" s="589">
        <f t="shared" si="359"/>
        <v>1</v>
      </c>
    </row>
    <row r="7644" spans="1:10">
      <c r="A7644" s="584">
        <v>2016</v>
      </c>
      <c r="B7644" s="585" t="s">
        <v>1127</v>
      </c>
      <c r="C7644" s="585" t="s">
        <v>31</v>
      </c>
      <c r="D7644" s="586">
        <v>98410</v>
      </c>
      <c r="E7644" s="587">
        <v>17.989999999999998</v>
      </c>
      <c r="F7644" s="587">
        <f t="shared" si="357"/>
        <v>1770395.9</v>
      </c>
      <c r="G7644" s="588">
        <v>0.23</v>
      </c>
      <c r="H7644" s="586">
        <v>4.9000000000000004</v>
      </c>
      <c r="I7644" s="587">
        <f t="shared" si="358"/>
        <v>482209.00000000006</v>
      </c>
      <c r="J7644" s="589">
        <f t="shared" si="359"/>
        <v>0</v>
      </c>
    </row>
    <row r="7645" spans="1:10">
      <c r="A7645" s="584">
        <v>2016</v>
      </c>
      <c r="B7645" s="585" t="s">
        <v>1127</v>
      </c>
      <c r="C7645" s="585" t="s">
        <v>31</v>
      </c>
      <c r="D7645" s="586">
        <v>32954</v>
      </c>
      <c r="E7645" s="587">
        <v>16.762</v>
      </c>
      <c r="F7645" s="587">
        <f t="shared" si="357"/>
        <v>552374.94799999997</v>
      </c>
      <c r="G7645" s="588">
        <v>0.28000000000000003</v>
      </c>
      <c r="H7645" s="586">
        <v>5.7</v>
      </c>
      <c r="I7645" s="587">
        <f t="shared" si="358"/>
        <v>187837.80000000002</v>
      </c>
      <c r="J7645" s="589">
        <f t="shared" si="359"/>
        <v>0</v>
      </c>
    </row>
    <row r="7646" spans="1:10">
      <c r="A7646" s="584">
        <v>2016</v>
      </c>
      <c r="B7646" s="585" t="s">
        <v>1127</v>
      </c>
      <c r="C7646" s="585" t="s">
        <v>31</v>
      </c>
      <c r="D7646" s="586">
        <v>114859</v>
      </c>
      <c r="E7646" s="587">
        <v>17.574000000000002</v>
      </c>
      <c r="F7646" s="587">
        <f t="shared" si="357"/>
        <v>2018532.0660000001</v>
      </c>
      <c r="G7646" s="588">
        <v>0.2</v>
      </c>
      <c r="H7646" s="586">
        <v>4.5</v>
      </c>
      <c r="I7646" s="587">
        <f t="shared" si="358"/>
        <v>516865.5</v>
      </c>
      <c r="J7646" s="589">
        <f t="shared" si="359"/>
        <v>0</v>
      </c>
    </row>
    <row r="7647" spans="1:10">
      <c r="A7647" s="584">
        <v>2016</v>
      </c>
      <c r="B7647" s="585" t="s">
        <v>1127</v>
      </c>
      <c r="C7647" s="585" t="s">
        <v>31</v>
      </c>
      <c r="D7647" s="586">
        <v>478410</v>
      </c>
      <c r="E7647" s="587">
        <v>16.716000000000001</v>
      </c>
      <c r="F7647" s="587">
        <f t="shared" si="357"/>
        <v>7997101.5600000005</v>
      </c>
      <c r="G7647" s="588">
        <v>0.28999999999999998</v>
      </c>
      <c r="H7647" s="586">
        <v>6.2</v>
      </c>
      <c r="I7647" s="587">
        <f t="shared" si="358"/>
        <v>2966142</v>
      </c>
      <c r="J7647" s="589">
        <f t="shared" si="359"/>
        <v>0</v>
      </c>
    </row>
    <row r="7648" spans="1:10">
      <c r="A7648" s="584">
        <v>2016</v>
      </c>
      <c r="B7648" s="585" t="s">
        <v>1133</v>
      </c>
      <c r="C7648" s="585" t="s">
        <v>31</v>
      </c>
      <c r="D7648" s="586">
        <v>212359</v>
      </c>
      <c r="E7648" s="587">
        <v>10.4</v>
      </c>
      <c r="F7648" s="587">
        <f t="shared" si="357"/>
        <v>2208533.6</v>
      </c>
      <c r="G7648" s="588">
        <v>2.96</v>
      </c>
      <c r="H7648" s="586">
        <v>29.3</v>
      </c>
      <c r="I7648" s="587">
        <f t="shared" si="358"/>
        <v>6222118.7000000002</v>
      </c>
      <c r="J7648" s="589">
        <f t="shared" si="359"/>
        <v>1</v>
      </c>
    </row>
    <row r="7649" spans="1:10">
      <c r="A7649" s="584">
        <v>2016</v>
      </c>
      <c r="B7649" s="585" t="s">
        <v>1127</v>
      </c>
      <c r="C7649" s="585" t="s">
        <v>31</v>
      </c>
      <c r="D7649" s="586">
        <v>66108</v>
      </c>
      <c r="E7649" s="587">
        <v>17.489999999999998</v>
      </c>
      <c r="F7649" s="587">
        <f t="shared" si="357"/>
        <v>1156228.92</v>
      </c>
      <c r="G7649" s="588">
        <v>0.19</v>
      </c>
      <c r="H7649" s="586">
        <v>4.4000000000000004</v>
      </c>
      <c r="I7649" s="587">
        <f t="shared" si="358"/>
        <v>290875.2</v>
      </c>
      <c r="J7649" s="589">
        <f t="shared" si="359"/>
        <v>0</v>
      </c>
    </row>
    <row r="7650" spans="1:10">
      <c r="A7650" s="584">
        <v>2016</v>
      </c>
      <c r="B7650" s="585" t="s">
        <v>1131</v>
      </c>
      <c r="C7650" s="585" t="s">
        <v>31</v>
      </c>
      <c r="D7650" s="586">
        <v>38873</v>
      </c>
      <c r="E7650" s="587">
        <v>22.352</v>
      </c>
      <c r="F7650" s="587">
        <f t="shared" si="357"/>
        <v>868889.29599999997</v>
      </c>
      <c r="G7650" s="588">
        <v>3.25</v>
      </c>
      <c r="H7650" s="586">
        <v>9.5</v>
      </c>
      <c r="I7650" s="587">
        <f t="shared" si="358"/>
        <v>369293.5</v>
      </c>
      <c r="J7650" s="589">
        <f t="shared" si="359"/>
        <v>0</v>
      </c>
    </row>
    <row r="7651" spans="1:10">
      <c r="A7651" s="584">
        <v>2016</v>
      </c>
      <c r="B7651" s="585" t="s">
        <v>1127</v>
      </c>
      <c r="C7651" s="585" t="s">
        <v>31</v>
      </c>
      <c r="D7651" s="586">
        <v>318462</v>
      </c>
      <c r="E7651" s="587">
        <v>17.818999999999999</v>
      </c>
      <c r="F7651" s="587">
        <f t="shared" si="357"/>
        <v>5674674.3779999996</v>
      </c>
      <c r="G7651" s="588">
        <v>0.24</v>
      </c>
      <c r="H7651" s="586">
        <v>5</v>
      </c>
      <c r="I7651" s="587">
        <f t="shared" si="358"/>
        <v>1592310</v>
      </c>
      <c r="J7651" s="589">
        <f t="shared" si="359"/>
        <v>0</v>
      </c>
    </row>
    <row r="7652" spans="1:10">
      <c r="A7652" s="584">
        <v>2016</v>
      </c>
      <c r="B7652" s="585" t="s">
        <v>1127</v>
      </c>
      <c r="C7652" s="585" t="s">
        <v>31</v>
      </c>
      <c r="D7652" s="586">
        <v>353891</v>
      </c>
      <c r="E7652" s="587">
        <v>17.702000000000002</v>
      </c>
      <c r="F7652" s="587">
        <f t="shared" si="357"/>
        <v>6264578.4820000008</v>
      </c>
      <c r="G7652" s="588">
        <v>0.28000000000000003</v>
      </c>
      <c r="H7652" s="586">
        <v>5.0999999999999996</v>
      </c>
      <c r="I7652" s="587">
        <f t="shared" si="358"/>
        <v>1804844.0999999999</v>
      </c>
      <c r="J7652" s="589">
        <f t="shared" si="359"/>
        <v>0</v>
      </c>
    </row>
    <row r="7653" spans="1:10">
      <c r="A7653" s="584">
        <v>2016</v>
      </c>
      <c r="B7653" s="585" t="s">
        <v>1127</v>
      </c>
      <c r="C7653" s="585" t="s">
        <v>31</v>
      </c>
      <c r="D7653" s="586">
        <v>31879</v>
      </c>
      <c r="E7653" s="587">
        <v>17.686</v>
      </c>
      <c r="F7653" s="587">
        <f t="shared" si="357"/>
        <v>563811.99399999995</v>
      </c>
      <c r="G7653" s="588">
        <v>0.19</v>
      </c>
      <c r="H7653" s="586">
        <v>4.5</v>
      </c>
      <c r="I7653" s="587">
        <f t="shared" si="358"/>
        <v>143455.5</v>
      </c>
      <c r="J7653" s="589">
        <f t="shared" si="359"/>
        <v>0</v>
      </c>
    </row>
    <row r="7654" spans="1:10">
      <c r="A7654" s="584">
        <v>2016</v>
      </c>
      <c r="B7654" s="585" t="s">
        <v>1127</v>
      </c>
      <c r="C7654" s="585" t="s">
        <v>31</v>
      </c>
      <c r="D7654" s="586">
        <v>31671</v>
      </c>
      <c r="E7654" s="587">
        <v>17.558</v>
      </c>
      <c r="F7654" s="587">
        <f t="shared" si="357"/>
        <v>556079.41799999995</v>
      </c>
      <c r="G7654" s="588">
        <v>0.21</v>
      </c>
      <c r="H7654" s="586">
        <v>4.5999999999999996</v>
      </c>
      <c r="I7654" s="587">
        <f t="shared" si="358"/>
        <v>145686.59999999998</v>
      </c>
      <c r="J7654" s="589">
        <f t="shared" si="359"/>
        <v>0</v>
      </c>
    </row>
    <row r="7655" spans="1:10">
      <c r="A7655" s="584">
        <v>2016</v>
      </c>
      <c r="B7655" s="585" t="s">
        <v>1127</v>
      </c>
      <c r="C7655" s="585" t="s">
        <v>31</v>
      </c>
      <c r="D7655" s="586">
        <v>336060</v>
      </c>
      <c r="E7655" s="587">
        <v>17.707999999999998</v>
      </c>
      <c r="F7655" s="587">
        <f t="shared" si="357"/>
        <v>5950950.4799999995</v>
      </c>
      <c r="G7655" s="588">
        <v>0.25</v>
      </c>
      <c r="H7655" s="586">
        <v>5.9</v>
      </c>
      <c r="I7655" s="587">
        <f t="shared" si="358"/>
        <v>1982754.0000000002</v>
      </c>
      <c r="J7655" s="589">
        <f t="shared" si="359"/>
        <v>0</v>
      </c>
    </row>
    <row r="7656" spans="1:10">
      <c r="A7656" s="584">
        <v>2016</v>
      </c>
      <c r="B7656" s="585" t="s">
        <v>1127</v>
      </c>
      <c r="C7656" s="585" t="s">
        <v>31</v>
      </c>
      <c r="D7656" s="586">
        <v>60712</v>
      </c>
      <c r="E7656" s="587">
        <v>17.122</v>
      </c>
      <c r="F7656" s="587">
        <f t="shared" si="357"/>
        <v>1039510.8639999999</v>
      </c>
      <c r="G7656" s="588">
        <v>0.27</v>
      </c>
      <c r="H7656" s="586">
        <v>4.7</v>
      </c>
      <c r="I7656" s="587">
        <f t="shared" si="358"/>
        <v>285346.40000000002</v>
      </c>
      <c r="J7656" s="589">
        <f t="shared" si="359"/>
        <v>0</v>
      </c>
    </row>
    <row r="7657" spans="1:10">
      <c r="A7657" s="584">
        <v>2016</v>
      </c>
      <c r="B7657" s="585" t="s">
        <v>1127</v>
      </c>
      <c r="C7657" s="585" t="s">
        <v>31</v>
      </c>
      <c r="D7657" s="586">
        <v>30288</v>
      </c>
      <c r="E7657" s="587">
        <v>17.853999999999999</v>
      </c>
      <c r="F7657" s="587">
        <f t="shared" si="357"/>
        <v>540761.95199999993</v>
      </c>
      <c r="G7657" s="588">
        <v>0.35</v>
      </c>
      <c r="H7657" s="586">
        <v>5.4</v>
      </c>
      <c r="I7657" s="587">
        <f t="shared" si="358"/>
        <v>163555.20000000001</v>
      </c>
      <c r="J7657" s="589">
        <f t="shared" si="359"/>
        <v>0</v>
      </c>
    </row>
    <row r="7658" spans="1:10">
      <c r="A7658" s="584">
        <v>2016</v>
      </c>
      <c r="B7658" s="585" t="s">
        <v>1127</v>
      </c>
      <c r="C7658" s="585" t="s">
        <v>31</v>
      </c>
      <c r="D7658" s="586">
        <v>15092</v>
      </c>
      <c r="E7658" s="587">
        <v>18.111999999999998</v>
      </c>
      <c r="F7658" s="587">
        <f t="shared" si="357"/>
        <v>273346.304</v>
      </c>
      <c r="G7658" s="588">
        <v>0.24</v>
      </c>
      <c r="H7658" s="586">
        <v>4.5999999999999996</v>
      </c>
      <c r="I7658" s="587">
        <f t="shared" si="358"/>
        <v>69423.199999999997</v>
      </c>
      <c r="J7658" s="589">
        <f t="shared" si="359"/>
        <v>0</v>
      </c>
    </row>
    <row r="7659" spans="1:10">
      <c r="A7659" s="584">
        <v>2016</v>
      </c>
      <c r="B7659" s="585" t="s">
        <v>1127</v>
      </c>
      <c r="C7659" s="585" t="s">
        <v>31</v>
      </c>
      <c r="D7659" s="586">
        <v>106209</v>
      </c>
      <c r="E7659" s="587">
        <v>16.100000000000001</v>
      </c>
      <c r="F7659" s="587">
        <f t="shared" si="357"/>
        <v>1709964.9000000001</v>
      </c>
      <c r="G7659" s="588">
        <v>0.4</v>
      </c>
      <c r="H7659" s="586">
        <v>5.5</v>
      </c>
      <c r="I7659" s="587">
        <f t="shared" si="358"/>
        <v>584149.5</v>
      </c>
      <c r="J7659" s="589">
        <f t="shared" si="359"/>
        <v>0</v>
      </c>
    </row>
    <row r="7660" spans="1:10">
      <c r="A7660" s="584">
        <v>2016</v>
      </c>
      <c r="B7660" s="585" t="s">
        <v>1131</v>
      </c>
      <c r="C7660" s="585" t="s">
        <v>31</v>
      </c>
      <c r="D7660" s="586">
        <v>113504</v>
      </c>
      <c r="E7660" s="587">
        <v>23.5</v>
      </c>
      <c r="F7660" s="587">
        <f t="shared" si="357"/>
        <v>2667344</v>
      </c>
      <c r="G7660" s="588">
        <v>3.38</v>
      </c>
      <c r="H7660" s="586">
        <v>7.5</v>
      </c>
      <c r="I7660" s="587">
        <f t="shared" si="358"/>
        <v>851280</v>
      </c>
      <c r="J7660" s="589">
        <f t="shared" si="359"/>
        <v>0</v>
      </c>
    </row>
    <row r="7661" spans="1:10">
      <c r="A7661" s="584">
        <v>2016</v>
      </c>
      <c r="B7661" s="585" t="s">
        <v>1131</v>
      </c>
      <c r="C7661" s="585" t="s">
        <v>31</v>
      </c>
      <c r="D7661" s="586">
        <v>74072</v>
      </c>
      <c r="E7661" s="587">
        <v>22.31</v>
      </c>
      <c r="F7661" s="587">
        <f t="shared" si="357"/>
        <v>1652546.3199999998</v>
      </c>
      <c r="G7661" s="588">
        <v>3.07</v>
      </c>
      <c r="H7661" s="586">
        <v>9.5</v>
      </c>
      <c r="I7661" s="587">
        <f t="shared" si="358"/>
        <v>703684</v>
      </c>
      <c r="J7661" s="589">
        <f t="shared" si="359"/>
        <v>0</v>
      </c>
    </row>
    <row r="7662" spans="1:10">
      <c r="A7662" s="584">
        <v>2016</v>
      </c>
      <c r="B7662" s="585" t="s">
        <v>1127</v>
      </c>
      <c r="C7662" s="585" t="s">
        <v>31</v>
      </c>
      <c r="D7662" s="586">
        <v>42290</v>
      </c>
      <c r="E7662" s="587">
        <v>16.61</v>
      </c>
      <c r="F7662" s="587">
        <f t="shared" si="357"/>
        <v>702436.9</v>
      </c>
      <c r="G7662" s="588">
        <v>0.41</v>
      </c>
      <c r="H7662" s="586">
        <v>5.0999999999999996</v>
      </c>
      <c r="I7662" s="587">
        <f t="shared" si="358"/>
        <v>215678.99999999997</v>
      </c>
      <c r="J7662" s="589">
        <f t="shared" si="359"/>
        <v>0</v>
      </c>
    </row>
    <row r="7663" spans="1:10">
      <c r="A7663" s="584">
        <v>2016</v>
      </c>
      <c r="B7663" s="585" t="s">
        <v>1127</v>
      </c>
      <c r="C7663" s="585" t="s">
        <v>31</v>
      </c>
      <c r="D7663" s="586">
        <v>42181</v>
      </c>
      <c r="E7663" s="587">
        <v>16.809999999999999</v>
      </c>
      <c r="F7663" s="587">
        <f t="shared" si="357"/>
        <v>709062.61</v>
      </c>
      <c r="G7663" s="588">
        <v>0.28999999999999998</v>
      </c>
      <c r="H7663" s="586">
        <v>5.0999999999999996</v>
      </c>
      <c r="I7663" s="587">
        <f t="shared" si="358"/>
        <v>215123.09999999998</v>
      </c>
      <c r="J7663" s="589">
        <f t="shared" si="359"/>
        <v>0</v>
      </c>
    </row>
    <row r="7664" spans="1:10">
      <c r="A7664" s="584">
        <v>2016</v>
      </c>
      <c r="B7664" s="585" t="s">
        <v>1127</v>
      </c>
      <c r="C7664" s="585" t="s">
        <v>31</v>
      </c>
      <c r="D7664" s="586">
        <v>28239</v>
      </c>
      <c r="E7664" s="587">
        <v>16.72</v>
      </c>
      <c r="F7664" s="587">
        <f t="shared" si="357"/>
        <v>472156.07999999996</v>
      </c>
      <c r="G7664" s="588">
        <v>0.41</v>
      </c>
      <c r="H7664" s="586">
        <v>5.3</v>
      </c>
      <c r="I7664" s="587">
        <f t="shared" si="358"/>
        <v>149666.69999999998</v>
      </c>
      <c r="J7664" s="589">
        <f t="shared" si="359"/>
        <v>0</v>
      </c>
    </row>
    <row r="7665" spans="1:10">
      <c r="A7665" s="584">
        <v>2016</v>
      </c>
      <c r="B7665" s="585" t="s">
        <v>1127</v>
      </c>
      <c r="C7665" s="585" t="s">
        <v>31</v>
      </c>
      <c r="D7665" s="586">
        <v>28202</v>
      </c>
      <c r="E7665" s="587">
        <v>16.91</v>
      </c>
      <c r="F7665" s="587">
        <f t="shared" si="357"/>
        <v>476895.82</v>
      </c>
      <c r="G7665" s="588">
        <v>0.31</v>
      </c>
      <c r="H7665" s="586">
        <v>4.8</v>
      </c>
      <c r="I7665" s="587">
        <f t="shared" si="358"/>
        <v>135369.60000000001</v>
      </c>
      <c r="J7665" s="589">
        <f t="shared" si="359"/>
        <v>0</v>
      </c>
    </row>
    <row r="7666" spans="1:10">
      <c r="A7666" s="584">
        <v>2016</v>
      </c>
      <c r="B7666" s="585" t="s">
        <v>1127</v>
      </c>
      <c r="C7666" s="585" t="s">
        <v>31</v>
      </c>
      <c r="D7666" s="586">
        <v>14102</v>
      </c>
      <c r="E7666" s="587">
        <v>16.739999999999998</v>
      </c>
      <c r="F7666" s="587">
        <f t="shared" si="357"/>
        <v>236067.47999999998</v>
      </c>
      <c r="G7666" s="588">
        <v>0.42</v>
      </c>
      <c r="H7666" s="586">
        <v>5.2</v>
      </c>
      <c r="I7666" s="587">
        <f t="shared" si="358"/>
        <v>73330.400000000009</v>
      </c>
      <c r="J7666" s="589">
        <f t="shared" si="359"/>
        <v>0</v>
      </c>
    </row>
    <row r="7667" spans="1:10">
      <c r="A7667" s="584">
        <v>2016</v>
      </c>
      <c r="B7667" s="585" t="s">
        <v>1127</v>
      </c>
      <c r="C7667" s="585" t="s">
        <v>31</v>
      </c>
      <c r="D7667" s="586">
        <v>15131</v>
      </c>
      <c r="E7667" s="587">
        <v>17.372</v>
      </c>
      <c r="F7667" s="587">
        <f t="shared" si="357"/>
        <v>262855.73200000002</v>
      </c>
      <c r="G7667" s="588">
        <v>0.21</v>
      </c>
      <c r="H7667" s="586">
        <v>4.7</v>
      </c>
      <c r="I7667" s="587">
        <f t="shared" si="358"/>
        <v>71115.7</v>
      </c>
      <c r="J7667" s="589">
        <f t="shared" si="359"/>
        <v>0</v>
      </c>
    </row>
    <row r="7668" spans="1:10">
      <c r="A7668" s="584">
        <v>2016</v>
      </c>
      <c r="B7668" s="585" t="s">
        <v>1127</v>
      </c>
      <c r="C7668" s="585" t="s">
        <v>31</v>
      </c>
      <c r="D7668" s="586">
        <v>30592</v>
      </c>
      <c r="E7668" s="587">
        <v>17.234000000000002</v>
      </c>
      <c r="F7668" s="587">
        <f t="shared" si="357"/>
        <v>527222.52800000005</v>
      </c>
      <c r="G7668" s="588">
        <v>0.22</v>
      </c>
      <c r="H7668" s="586">
        <v>4.5</v>
      </c>
      <c r="I7668" s="587">
        <f t="shared" si="358"/>
        <v>137664</v>
      </c>
      <c r="J7668" s="589">
        <f t="shared" si="359"/>
        <v>0</v>
      </c>
    </row>
    <row r="7669" spans="1:10">
      <c r="A7669" s="584">
        <v>2016</v>
      </c>
      <c r="B7669" s="585" t="s">
        <v>1127</v>
      </c>
      <c r="C7669" s="585" t="s">
        <v>31</v>
      </c>
      <c r="D7669" s="586">
        <v>60500</v>
      </c>
      <c r="E7669" s="587">
        <v>17.891999999999999</v>
      </c>
      <c r="F7669" s="587">
        <f t="shared" si="357"/>
        <v>1082466</v>
      </c>
      <c r="G7669" s="588">
        <v>0.24</v>
      </c>
      <c r="H7669" s="586">
        <v>5.2</v>
      </c>
      <c r="I7669" s="587">
        <f t="shared" si="358"/>
        <v>314600</v>
      </c>
      <c r="J7669" s="589">
        <f t="shared" si="359"/>
        <v>0</v>
      </c>
    </row>
    <row r="7670" spans="1:10">
      <c r="A7670" s="584">
        <v>2016</v>
      </c>
      <c r="B7670" s="585" t="s">
        <v>1127</v>
      </c>
      <c r="C7670" s="585" t="s">
        <v>31</v>
      </c>
      <c r="D7670" s="586">
        <v>59567</v>
      </c>
      <c r="E7670" s="587">
        <v>16.712</v>
      </c>
      <c r="F7670" s="587">
        <f t="shared" si="357"/>
        <v>995483.70400000003</v>
      </c>
      <c r="G7670" s="588">
        <v>0.28999999999999998</v>
      </c>
      <c r="H7670" s="586">
        <v>5.6</v>
      </c>
      <c r="I7670" s="587">
        <f t="shared" si="358"/>
        <v>333575.19999999995</v>
      </c>
      <c r="J7670" s="589">
        <f t="shared" si="359"/>
        <v>0</v>
      </c>
    </row>
    <row r="7671" spans="1:10">
      <c r="A7671" s="584">
        <v>2016</v>
      </c>
      <c r="B7671" s="585" t="s">
        <v>1127</v>
      </c>
      <c r="C7671" s="585" t="s">
        <v>31</v>
      </c>
      <c r="D7671" s="586">
        <v>91513</v>
      </c>
      <c r="E7671" s="587">
        <v>16.667999999999999</v>
      </c>
      <c r="F7671" s="587">
        <f t="shared" si="357"/>
        <v>1525338.6839999999</v>
      </c>
      <c r="G7671" s="588">
        <v>0.38</v>
      </c>
      <c r="H7671" s="586">
        <v>5.9</v>
      </c>
      <c r="I7671" s="587">
        <f t="shared" si="358"/>
        <v>539926.70000000007</v>
      </c>
      <c r="J7671" s="589">
        <f t="shared" si="359"/>
        <v>0</v>
      </c>
    </row>
    <row r="7672" spans="1:10">
      <c r="A7672" s="584">
        <v>2016</v>
      </c>
      <c r="B7672" s="585" t="s">
        <v>1127</v>
      </c>
      <c r="C7672" s="585" t="s">
        <v>31</v>
      </c>
      <c r="D7672" s="586">
        <v>95391</v>
      </c>
      <c r="E7672" s="587">
        <v>16.79</v>
      </c>
      <c r="F7672" s="587">
        <f t="shared" si="357"/>
        <v>1601614.89</v>
      </c>
      <c r="G7672" s="588">
        <v>0.3</v>
      </c>
      <c r="H7672" s="586">
        <v>4.9000000000000004</v>
      </c>
      <c r="I7672" s="587">
        <f t="shared" si="358"/>
        <v>467415.9</v>
      </c>
      <c r="J7672" s="589">
        <f t="shared" si="359"/>
        <v>0</v>
      </c>
    </row>
    <row r="7673" spans="1:10">
      <c r="A7673" s="584">
        <v>2016</v>
      </c>
      <c r="B7673" s="585" t="s">
        <v>1127</v>
      </c>
      <c r="C7673" s="585" t="s">
        <v>31</v>
      </c>
      <c r="D7673" s="586">
        <v>63427</v>
      </c>
      <c r="E7673" s="587">
        <v>17.356000000000002</v>
      </c>
      <c r="F7673" s="587">
        <f t="shared" si="357"/>
        <v>1100839.0120000001</v>
      </c>
      <c r="G7673" s="588">
        <v>0.2</v>
      </c>
      <c r="H7673" s="586">
        <v>4.4000000000000004</v>
      </c>
      <c r="I7673" s="587">
        <f t="shared" si="358"/>
        <v>279078.80000000005</v>
      </c>
      <c r="J7673" s="589">
        <f t="shared" si="359"/>
        <v>0</v>
      </c>
    </row>
    <row r="7674" spans="1:10">
      <c r="A7674" s="584">
        <v>2016</v>
      </c>
      <c r="B7674" s="585" t="s">
        <v>1127</v>
      </c>
      <c r="C7674" s="585" t="s">
        <v>31</v>
      </c>
      <c r="D7674" s="586">
        <v>333616</v>
      </c>
      <c r="E7674" s="587">
        <v>16.686</v>
      </c>
      <c r="F7674" s="587">
        <f t="shared" si="357"/>
        <v>5566716.5760000004</v>
      </c>
      <c r="G7674" s="588">
        <v>0.37</v>
      </c>
      <c r="H7674" s="586">
        <v>4.9000000000000004</v>
      </c>
      <c r="I7674" s="587">
        <f t="shared" si="358"/>
        <v>1634718.4000000001</v>
      </c>
      <c r="J7674" s="589">
        <f t="shared" si="359"/>
        <v>0</v>
      </c>
    </row>
    <row r="7675" spans="1:10">
      <c r="A7675" s="584">
        <v>2016</v>
      </c>
      <c r="B7675" s="585" t="s">
        <v>1127</v>
      </c>
      <c r="C7675" s="585" t="s">
        <v>31</v>
      </c>
      <c r="D7675" s="586">
        <v>222319</v>
      </c>
      <c r="E7675" s="587">
        <v>16.968</v>
      </c>
      <c r="F7675" s="587">
        <f t="shared" si="357"/>
        <v>3772308.7919999999</v>
      </c>
      <c r="G7675" s="588">
        <v>0.32</v>
      </c>
      <c r="H7675" s="586">
        <v>5</v>
      </c>
      <c r="I7675" s="587">
        <f t="shared" si="358"/>
        <v>1111595</v>
      </c>
      <c r="J7675" s="589">
        <f t="shared" si="359"/>
        <v>0</v>
      </c>
    </row>
    <row r="7676" spans="1:10">
      <c r="A7676" s="584">
        <v>2016</v>
      </c>
      <c r="B7676" s="585" t="s">
        <v>1127</v>
      </c>
      <c r="C7676" s="585" t="s">
        <v>31</v>
      </c>
      <c r="D7676" s="586">
        <v>47752</v>
      </c>
      <c r="E7676" s="587">
        <v>16.920000000000002</v>
      </c>
      <c r="F7676" s="587">
        <f t="shared" si="357"/>
        <v>807963.84000000008</v>
      </c>
      <c r="G7676" s="588">
        <v>0.27</v>
      </c>
      <c r="H7676" s="586">
        <v>4.7</v>
      </c>
      <c r="I7676" s="587">
        <f t="shared" si="358"/>
        <v>224434.4</v>
      </c>
      <c r="J7676" s="589">
        <f t="shared" si="359"/>
        <v>0</v>
      </c>
    </row>
    <row r="7677" spans="1:10">
      <c r="A7677" s="584">
        <v>2016</v>
      </c>
      <c r="B7677" s="585" t="s">
        <v>1127</v>
      </c>
      <c r="C7677" s="585" t="s">
        <v>31</v>
      </c>
      <c r="D7677" s="586">
        <v>31814</v>
      </c>
      <c r="E7677" s="587">
        <v>17.596</v>
      </c>
      <c r="F7677" s="587">
        <f t="shared" si="357"/>
        <v>559799.14399999997</v>
      </c>
      <c r="G7677" s="588">
        <v>0.43</v>
      </c>
      <c r="H7677" s="586">
        <v>5.4</v>
      </c>
      <c r="I7677" s="587">
        <f t="shared" si="358"/>
        <v>171795.6</v>
      </c>
      <c r="J7677" s="589">
        <f t="shared" si="359"/>
        <v>0</v>
      </c>
    </row>
    <row r="7678" spans="1:10">
      <c r="A7678" s="584">
        <v>2016</v>
      </c>
      <c r="B7678" s="585" t="s">
        <v>1131</v>
      </c>
      <c r="C7678" s="585" t="s">
        <v>31</v>
      </c>
      <c r="D7678" s="586">
        <v>49980</v>
      </c>
      <c r="E7678" s="587">
        <v>26.276</v>
      </c>
      <c r="F7678" s="587">
        <f t="shared" si="357"/>
        <v>1313274.48</v>
      </c>
      <c r="G7678" s="588">
        <v>3.08</v>
      </c>
      <c r="H7678" s="586">
        <v>7.77</v>
      </c>
      <c r="I7678" s="587">
        <f t="shared" si="358"/>
        <v>388344.6</v>
      </c>
      <c r="J7678" s="589">
        <f t="shared" si="359"/>
        <v>0</v>
      </c>
    </row>
    <row r="7679" spans="1:10">
      <c r="A7679" s="584">
        <v>2016</v>
      </c>
      <c r="B7679" s="585" t="s">
        <v>1131</v>
      </c>
      <c r="C7679" s="585" t="s">
        <v>31</v>
      </c>
      <c r="D7679" s="586">
        <v>1722</v>
      </c>
      <c r="E7679" s="587">
        <v>25.141999999999999</v>
      </c>
      <c r="F7679" s="587">
        <f t="shared" si="357"/>
        <v>43294.523999999998</v>
      </c>
      <c r="G7679" s="588">
        <v>4.21</v>
      </c>
      <c r="H7679" s="586">
        <v>9.1999999999999993</v>
      </c>
      <c r="I7679" s="587">
        <f t="shared" si="358"/>
        <v>15842.4</v>
      </c>
      <c r="J7679" s="589">
        <f t="shared" si="359"/>
        <v>0</v>
      </c>
    </row>
    <row r="7680" spans="1:10">
      <c r="A7680" s="584">
        <v>2016</v>
      </c>
      <c r="B7680" s="585" t="s">
        <v>1131</v>
      </c>
      <c r="C7680" s="585" t="s">
        <v>31</v>
      </c>
      <c r="D7680" s="586">
        <v>6274</v>
      </c>
      <c r="E7680" s="587">
        <v>25.297999999999998</v>
      </c>
      <c r="F7680" s="587">
        <f t="shared" si="357"/>
        <v>158719.652</v>
      </c>
      <c r="G7680" s="588">
        <v>4.18</v>
      </c>
      <c r="H7680" s="586">
        <v>8.6199999999999992</v>
      </c>
      <c r="I7680" s="587">
        <f t="shared" si="358"/>
        <v>54081.88</v>
      </c>
      <c r="J7680" s="589">
        <f t="shared" si="359"/>
        <v>0</v>
      </c>
    </row>
    <row r="7681" spans="1:10">
      <c r="A7681" s="584">
        <v>2016</v>
      </c>
      <c r="B7681" s="585" t="s">
        <v>1131</v>
      </c>
      <c r="C7681" s="585" t="s">
        <v>31</v>
      </c>
      <c r="D7681" s="586">
        <v>32391</v>
      </c>
      <c r="E7681" s="587">
        <v>24.89</v>
      </c>
      <c r="F7681" s="587">
        <f t="shared" si="357"/>
        <v>806211.99</v>
      </c>
      <c r="G7681" s="588">
        <v>4.04</v>
      </c>
      <c r="H7681" s="586">
        <v>9.32</v>
      </c>
      <c r="I7681" s="587">
        <f t="shared" si="358"/>
        <v>301884.12</v>
      </c>
      <c r="J7681" s="589">
        <f t="shared" si="359"/>
        <v>0</v>
      </c>
    </row>
    <row r="7682" spans="1:10">
      <c r="A7682" s="584">
        <v>2016</v>
      </c>
      <c r="B7682" s="585" t="s">
        <v>1131</v>
      </c>
      <c r="C7682" s="585" t="s">
        <v>31</v>
      </c>
      <c r="D7682" s="586">
        <v>19899</v>
      </c>
      <c r="E7682" s="587">
        <v>24.808</v>
      </c>
      <c r="F7682" s="587">
        <f t="shared" si="357"/>
        <v>493654.39199999999</v>
      </c>
      <c r="G7682" s="588">
        <v>3.38</v>
      </c>
      <c r="H7682" s="586">
        <v>9.84</v>
      </c>
      <c r="I7682" s="587">
        <f t="shared" si="358"/>
        <v>195806.16</v>
      </c>
      <c r="J7682" s="589">
        <f t="shared" si="359"/>
        <v>0</v>
      </c>
    </row>
    <row r="7683" spans="1:10">
      <c r="A7683" s="584">
        <v>2016</v>
      </c>
      <c r="B7683" s="585" t="s">
        <v>1131</v>
      </c>
      <c r="C7683" s="585" t="s">
        <v>31</v>
      </c>
      <c r="D7683" s="586">
        <v>18433</v>
      </c>
      <c r="E7683" s="587">
        <v>26.271999999999998</v>
      </c>
      <c r="F7683" s="587">
        <f t="shared" ref="F7683:F7746" si="360">E7683*D7683</f>
        <v>484271.77599999995</v>
      </c>
      <c r="G7683" s="588">
        <v>2.59</v>
      </c>
      <c r="H7683" s="586">
        <v>7.62</v>
      </c>
      <c r="I7683" s="587">
        <f t="shared" ref="I7683:I7746" si="361">H7683*D7683</f>
        <v>140459.46</v>
      </c>
      <c r="J7683" s="589">
        <f t="shared" ref="J7683:J7746" si="362">IF(B7683="LIG",1,0)</f>
        <v>0</v>
      </c>
    </row>
    <row r="7684" spans="1:10">
      <c r="A7684" s="584">
        <v>2016</v>
      </c>
      <c r="B7684" s="585" t="s">
        <v>1133</v>
      </c>
      <c r="C7684" s="585" t="s">
        <v>31</v>
      </c>
      <c r="D7684" s="586">
        <v>9008</v>
      </c>
      <c r="E7684" s="587">
        <v>14</v>
      </c>
      <c r="F7684" s="587">
        <f t="shared" si="360"/>
        <v>126112</v>
      </c>
      <c r="G7684" s="588">
        <v>0.16</v>
      </c>
      <c r="H7684" s="586">
        <v>9.9</v>
      </c>
      <c r="I7684" s="587">
        <f t="shared" si="361"/>
        <v>89179.199999999997</v>
      </c>
      <c r="J7684" s="589">
        <f t="shared" si="362"/>
        <v>1</v>
      </c>
    </row>
    <row r="7685" spans="1:10">
      <c r="A7685" s="584">
        <v>2016</v>
      </c>
      <c r="B7685" s="585" t="s">
        <v>1129</v>
      </c>
      <c r="C7685" s="585" t="s">
        <v>31</v>
      </c>
      <c r="D7685" s="586">
        <v>5674</v>
      </c>
      <c r="E7685" s="587">
        <v>14</v>
      </c>
      <c r="F7685" s="587">
        <f t="shared" si="360"/>
        <v>79436</v>
      </c>
      <c r="G7685" s="588">
        <v>0.16</v>
      </c>
      <c r="H7685" s="586">
        <v>9.9</v>
      </c>
      <c r="I7685" s="587">
        <f t="shared" si="361"/>
        <v>56172.6</v>
      </c>
      <c r="J7685" s="589">
        <f t="shared" si="362"/>
        <v>0</v>
      </c>
    </row>
    <row r="7686" spans="1:10">
      <c r="A7686" s="584">
        <v>2016</v>
      </c>
      <c r="B7686" s="585" t="s">
        <v>1133</v>
      </c>
      <c r="C7686" s="585" t="s">
        <v>31</v>
      </c>
      <c r="D7686" s="586">
        <v>406219</v>
      </c>
      <c r="E7686" s="587">
        <v>13.384</v>
      </c>
      <c r="F7686" s="587">
        <f t="shared" si="360"/>
        <v>5436835.0959999999</v>
      </c>
      <c r="G7686" s="588">
        <v>0.97</v>
      </c>
      <c r="H7686" s="586">
        <v>10.1</v>
      </c>
      <c r="I7686" s="587">
        <f t="shared" si="361"/>
        <v>4102811.9</v>
      </c>
      <c r="J7686" s="589">
        <f t="shared" si="362"/>
        <v>1</v>
      </c>
    </row>
    <row r="7687" spans="1:10">
      <c r="A7687" s="584">
        <v>2016</v>
      </c>
      <c r="B7687" s="585" t="s">
        <v>1131</v>
      </c>
      <c r="C7687" s="585" t="s">
        <v>31</v>
      </c>
      <c r="D7687" s="586">
        <v>86686</v>
      </c>
      <c r="E7687" s="587">
        <v>22.908000000000001</v>
      </c>
      <c r="F7687" s="587">
        <f t="shared" si="360"/>
        <v>1985802.888</v>
      </c>
      <c r="G7687" s="588">
        <v>0.95</v>
      </c>
      <c r="H7687" s="586">
        <v>14.1</v>
      </c>
      <c r="I7687" s="587">
        <f t="shared" si="361"/>
        <v>1222272.5999999999</v>
      </c>
      <c r="J7687" s="589">
        <f t="shared" si="362"/>
        <v>0</v>
      </c>
    </row>
    <row r="7688" spans="1:10">
      <c r="A7688" s="584">
        <v>2016</v>
      </c>
      <c r="B7688" s="585" t="s">
        <v>1131</v>
      </c>
      <c r="C7688" s="585" t="s">
        <v>31</v>
      </c>
      <c r="D7688" s="586">
        <v>34976</v>
      </c>
      <c r="E7688" s="587">
        <v>22.276</v>
      </c>
      <c r="F7688" s="587">
        <f t="shared" si="360"/>
        <v>779125.37600000005</v>
      </c>
      <c r="G7688" s="588">
        <v>0.51</v>
      </c>
      <c r="H7688" s="586">
        <v>12.8</v>
      </c>
      <c r="I7688" s="587">
        <f t="shared" si="361"/>
        <v>447692.80000000005</v>
      </c>
      <c r="J7688" s="589">
        <f t="shared" si="362"/>
        <v>0</v>
      </c>
    </row>
    <row r="7689" spans="1:10">
      <c r="A7689" s="584">
        <v>2016</v>
      </c>
      <c r="B7689" s="585" t="s">
        <v>1131</v>
      </c>
      <c r="C7689" s="585" t="s">
        <v>31</v>
      </c>
      <c r="D7689" s="586">
        <v>73332</v>
      </c>
      <c r="E7689" s="587">
        <v>23.300999999999998</v>
      </c>
      <c r="F7689" s="587">
        <f t="shared" si="360"/>
        <v>1708708.9319999998</v>
      </c>
      <c r="G7689" s="588">
        <v>0.42</v>
      </c>
      <c r="H7689" s="586">
        <v>6.1</v>
      </c>
      <c r="I7689" s="587">
        <f t="shared" si="361"/>
        <v>447325.19999999995</v>
      </c>
      <c r="J7689" s="589">
        <f t="shared" si="362"/>
        <v>0</v>
      </c>
    </row>
    <row r="7690" spans="1:10">
      <c r="A7690" s="584">
        <v>2016</v>
      </c>
      <c r="B7690" s="585" t="s">
        <v>1131</v>
      </c>
      <c r="C7690" s="585" t="s">
        <v>31</v>
      </c>
      <c r="D7690" s="586">
        <v>132354</v>
      </c>
      <c r="E7690" s="587">
        <v>20.312000000000001</v>
      </c>
      <c r="F7690" s="587">
        <f t="shared" si="360"/>
        <v>2688374.4480000003</v>
      </c>
      <c r="G7690" s="588">
        <v>0.47</v>
      </c>
      <c r="H7690" s="586">
        <v>15.8</v>
      </c>
      <c r="I7690" s="587">
        <f t="shared" si="361"/>
        <v>2091193.2000000002</v>
      </c>
      <c r="J7690" s="589">
        <f t="shared" si="362"/>
        <v>0</v>
      </c>
    </row>
    <row r="7691" spans="1:10">
      <c r="A7691" s="584">
        <v>2016</v>
      </c>
      <c r="B7691" s="585" t="s">
        <v>1131</v>
      </c>
      <c r="C7691" s="585" t="s">
        <v>31</v>
      </c>
      <c r="D7691" s="586">
        <v>35993</v>
      </c>
      <c r="E7691" s="587">
        <v>22.210999999999999</v>
      </c>
      <c r="F7691" s="587">
        <f t="shared" si="360"/>
        <v>799440.52299999993</v>
      </c>
      <c r="G7691" s="588">
        <v>0.52</v>
      </c>
      <c r="H7691" s="586">
        <v>13.5</v>
      </c>
      <c r="I7691" s="587">
        <f t="shared" si="361"/>
        <v>485905.5</v>
      </c>
      <c r="J7691" s="589">
        <f t="shared" si="362"/>
        <v>0</v>
      </c>
    </row>
    <row r="7692" spans="1:10">
      <c r="A7692" s="584">
        <v>2016</v>
      </c>
      <c r="B7692" s="585" t="s">
        <v>1127</v>
      </c>
      <c r="C7692" s="585" t="s">
        <v>31</v>
      </c>
      <c r="D7692" s="586">
        <v>82435</v>
      </c>
      <c r="E7692" s="587">
        <v>19.943999999999999</v>
      </c>
      <c r="F7692" s="587">
        <f t="shared" si="360"/>
        <v>1644083.64</v>
      </c>
      <c r="G7692" s="588">
        <v>1.02</v>
      </c>
      <c r="H7692" s="586">
        <v>9</v>
      </c>
      <c r="I7692" s="587">
        <f t="shared" si="361"/>
        <v>741915</v>
      </c>
      <c r="J7692" s="589">
        <f t="shared" si="362"/>
        <v>0</v>
      </c>
    </row>
    <row r="7693" spans="1:10">
      <c r="A7693" s="584">
        <v>2016</v>
      </c>
      <c r="B7693" s="585" t="s">
        <v>1131</v>
      </c>
      <c r="C7693" s="585" t="s">
        <v>31</v>
      </c>
      <c r="D7693" s="586">
        <v>37905</v>
      </c>
      <c r="E7693" s="587">
        <v>23.13</v>
      </c>
      <c r="F7693" s="587">
        <f t="shared" si="360"/>
        <v>876742.64999999991</v>
      </c>
      <c r="G7693" s="588">
        <v>2.96</v>
      </c>
      <c r="H7693" s="586">
        <v>8.1999999999999993</v>
      </c>
      <c r="I7693" s="587">
        <f t="shared" si="361"/>
        <v>310821</v>
      </c>
      <c r="J7693" s="589">
        <f t="shared" si="362"/>
        <v>0</v>
      </c>
    </row>
    <row r="7694" spans="1:10">
      <c r="A7694" s="584">
        <v>2016</v>
      </c>
      <c r="B7694" s="585" t="s">
        <v>1131</v>
      </c>
      <c r="C7694" s="585" t="s">
        <v>31</v>
      </c>
      <c r="D7694" s="586">
        <v>2069</v>
      </c>
      <c r="E7694" s="587">
        <v>24.44</v>
      </c>
      <c r="F7694" s="587">
        <f t="shared" si="360"/>
        <v>50566.36</v>
      </c>
      <c r="G7694" s="588">
        <v>3.4</v>
      </c>
      <c r="H7694" s="586">
        <v>9.3000000000000007</v>
      </c>
      <c r="I7694" s="587">
        <f t="shared" si="361"/>
        <v>19241.7</v>
      </c>
      <c r="J7694" s="589">
        <f t="shared" si="362"/>
        <v>0</v>
      </c>
    </row>
    <row r="7695" spans="1:10">
      <c r="A7695" s="584">
        <v>2016</v>
      </c>
      <c r="B7695" s="585" t="s">
        <v>1131</v>
      </c>
      <c r="C7695" s="585" t="s">
        <v>31</v>
      </c>
      <c r="D7695" s="586">
        <v>23986</v>
      </c>
      <c r="E7695" s="587">
        <v>22.21</v>
      </c>
      <c r="F7695" s="587">
        <f t="shared" si="360"/>
        <v>532729.06000000006</v>
      </c>
      <c r="G7695" s="588">
        <v>3.13</v>
      </c>
      <c r="H7695" s="586">
        <v>8.9</v>
      </c>
      <c r="I7695" s="587">
        <f t="shared" si="361"/>
        <v>213475.4</v>
      </c>
      <c r="J7695" s="589">
        <f t="shared" si="362"/>
        <v>0</v>
      </c>
    </row>
    <row r="7696" spans="1:10">
      <c r="A7696" s="584">
        <v>2016</v>
      </c>
      <c r="B7696" s="585" t="s">
        <v>1131</v>
      </c>
      <c r="C7696" s="585" t="s">
        <v>31</v>
      </c>
      <c r="D7696" s="586">
        <v>26129</v>
      </c>
      <c r="E7696" s="587">
        <v>22</v>
      </c>
      <c r="F7696" s="587">
        <f t="shared" si="360"/>
        <v>574838</v>
      </c>
      <c r="G7696" s="588">
        <v>3.31</v>
      </c>
      <c r="H7696" s="586">
        <v>7.4</v>
      </c>
      <c r="I7696" s="587">
        <f t="shared" si="361"/>
        <v>193354.6</v>
      </c>
      <c r="J7696" s="589">
        <f t="shared" si="362"/>
        <v>0</v>
      </c>
    </row>
    <row r="7697" spans="1:10">
      <c r="A7697" s="584">
        <v>2016</v>
      </c>
      <c r="B7697" s="585" t="s">
        <v>1127</v>
      </c>
      <c r="C7697" s="585" t="s">
        <v>31</v>
      </c>
      <c r="D7697" s="586">
        <v>115184</v>
      </c>
      <c r="E7697" s="587">
        <v>16.760000000000002</v>
      </c>
      <c r="F7697" s="587">
        <f t="shared" si="360"/>
        <v>1930483.84</v>
      </c>
      <c r="G7697" s="588">
        <v>0.28999999999999998</v>
      </c>
      <c r="H7697" s="586">
        <v>6.1</v>
      </c>
      <c r="I7697" s="587">
        <f t="shared" si="361"/>
        <v>702622.39999999991</v>
      </c>
      <c r="J7697" s="589">
        <f t="shared" si="362"/>
        <v>0</v>
      </c>
    </row>
    <row r="7698" spans="1:10">
      <c r="A7698" s="584">
        <v>2016</v>
      </c>
      <c r="B7698" s="585" t="s">
        <v>1127</v>
      </c>
      <c r="C7698" s="585" t="s">
        <v>31</v>
      </c>
      <c r="D7698" s="586">
        <v>65238</v>
      </c>
      <c r="E7698" s="587">
        <v>17.59</v>
      </c>
      <c r="F7698" s="587">
        <f t="shared" si="360"/>
        <v>1147536.42</v>
      </c>
      <c r="G7698" s="588">
        <v>0.2</v>
      </c>
      <c r="H7698" s="586">
        <v>4.5</v>
      </c>
      <c r="I7698" s="587">
        <f t="shared" si="361"/>
        <v>293571</v>
      </c>
      <c r="J7698" s="589">
        <f t="shared" si="362"/>
        <v>0</v>
      </c>
    </row>
    <row r="7699" spans="1:10">
      <c r="A7699" s="584">
        <v>2016</v>
      </c>
      <c r="B7699" s="585" t="s">
        <v>1127</v>
      </c>
      <c r="C7699" s="585" t="s">
        <v>31</v>
      </c>
      <c r="D7699" s="586">
        <v>33278</v>
      </c>
      <c r="E7699" s="587">
        <v>17.940000000000001</v>
      </c>
      <c r="F7699" s="587">
        <f t="shared" si="360"/>
        <v>597007.32000000007</v>
      </c>
      <c r="G7699" s="588">
        <v>0.3</v>
      </c>
      <c r="H7699" s="586">
        <v>4.8</v>
      </c>
      <c r="I7699" s="587">
        <f t="shared" si="361"/>
        <v>159734.39999999999</v>
      </c>
      <c r="J7699" s="589">
        <f t="shared" si="362"/>
        <v>0</v>
      </c>
    </row>
    <row r="7700" spans="1:10">
      <c r="A7700" s="584">
        <v>2016</v>
      </c>
      <c r="B7700" s="585" t="s">
        <v>1127</v>
      </c>
      <c r="C7700" s="585" t="s">
        <v>31</v>
      </c>
      <c r="D7700" s="586">
        <v>82122</v>
      </c>
      <c r="E7700" s="587">
        <v>16.809999999999999</v>
      </c>
      <c r="F7700" s="587">
        <f t="shared" si="360"/>
        <v>1380470.8199999998</v>
      </c>
      <c r="G7700" s="588">
        <v>0.28999999999999998</v>
      </c>
      <c r="H7700" s="586">
        <v>6.1</v>
      </c>
      <c r="I7700" s="587">
        <f t="shared" si="361"/>
        <v>500944.19999999995</v>
      </c>
      <c r="J7700" s="589">
        <f t="shared" si="362"/>
        <v>0</v>
      </c>
    </row>
    <row r="7701" spans="1:10">
      <c r="A7701" s="584">
        <v>2016</v>
      </c>
      <c r="B7701" s="585" t="s">
        <v>1133</v>
      </c>
      <c r="C7701" s="585" t="s">
        <v>31</v>
      </c>
      <c r="D7701" s="586">
        <v>700383</v>
      </c>
      <c r="E7701" s="587">
        <v>12.32</v>
      </c>
      <c r="F7701" s="587">
        <f t="shared" si="360"/>
        <v>8628718.5600000005</v>
      </c>
      <c r="G7701" s="588">
        <v>1.2</v>
      </c>
      <c r="H7701" s="586">
        <v>20.2</v>
      </c>
      <c r="I7701" s="587">
        <f t="shared" si="361"/>
        <v>14147736.6</v>
      </c>
      <c r="J7701" s="589">
        <f t="shared" si="362"/>
        <v>1</v>
      </c>
    </row>
    <row r="7702" spans="1:10">
      <c r="A7702" s="584">
        <v>2016</v>
      </c>
      <c r="B7702" s="585" t="s">
        <v>1127</v>
      </c>
      <c r="C7702" s="585" t="s">
        <v>31</v>
      </c>
      <c r="D7702" s="586">
        <v>16238</v>
      </c>
      <c r="E7702" s="587">
        <v>17.818000000000001</v>
      </c>
      <c r="F7702" s="587">
        <f t="shared" si="360"/>
        <v>289328.68400000001</v>
      </c>
      <c r="G7702" s="588">
        <v>0.33</v>
      </c>
      <c r="H7702" s="586">
        <v>5.0999999999999996</v>
      </c>
      <c r="I7702" s="587">
        <f t="shared" si="361"/>
        <v>82813.799999999988</v>
      </c>
      <c r="J7702" s="589">
        <f t="shared" si="362"/>
        <v>0</v>
      </c>
    </row>
    <row r="7703" spans="1:10">
      <c r="A7703" s="584">
        <v>2016</v>
      </c>
      <c r="B7703" s="585" t="s">
        <v>1127</v>
      </c>
      <c r="C7703" s="585" t="s">
        <v>31</v>
      </c>
      <c r="D7703" s="586">
        <v>16252</v>
      </c>
      <c r="E7703" s="587">
        <v>17.802</v>
      </c>
      <c r="F7703" s="587">
        <f t="shared" si="360"/>
        <v>289318.10399999999</v>
      </c>
      <c r="G7703" s="588">
        <v>0.37</v>
      </c>
      <c r="H7703" s="586">
        <v>5.0999999999999996</v>
      </c>
      <c r="I7703" s="587">
        <f t="shared" si="361"/>
        <v>82885.2</v>
      </c>
      <c r="J7703" s="589">
        <f t="shared" si="362"/>
        <v>0</v>
      </c>
    </row>
    <row r="7704" spans="1:10">
      <c r="A7704" s="584">
        <v>2016</v>
      </c>
      <c r="B7704" s="585" t="s">
        <v>1127</v>
      </c>
      <c r="C7704" s="585" t="s">
        <v>31</v>
      </c>
      <c r="D7704" s="586">
        <v>48169</v>
      </c>
      <c r="E7704" s="587">
        <v>17.952000000000002</v>
      </c>
      <c r="F7704" s="587">
        <f t="shared" si="360"/>
        <v>864729.88800000004</v>
      </c>
      <c r="G7704" s="588">
        <v>0.27</v>
      </c>
      <c r="H7704" s="586">
        <v>5</v>
      </c>
      <c r="I7704" s="587">
        <f t="shared" si="361"/>
        <v>240845</v>
      </c>
      <c r="J7704" s="589">
        <f t="shared" si="362"/>
        <v>0</v>
      </c>
    </row>
    <row r="7705" spans="1:10">
      <c r="A7705" s="584">
        <v>2016</v>
      </c>
      <c r="B7705" s="585" t="s">
        <v>1127</v>
      </c>
      <c r="C7705" s="585" t="s">
        <v>31</v>
      </c>
      <c r="D7705" s="586">
        <v>16337</v>
      </c>
      <c r="E7705" s="587">
        <v>16.46</v>
      </c>
      <c r="F7705" s="587">
        <f t="shared" si="360"/>
        <v>268907.02</v>
      </c>
      <c r="G7705" s="588">
        <v>0.39</v>
      </c>
      <c r="H7705" s="586">
        <v>6.6</v>
      </c>
      <c r="I7705" s="587">
        <f t="shared" si="361"/>
        <v>107824.2</v>
      </c>
      <c r="J7705" s="589">
        <f t="shared" si="362"/>
        <v>0</v>
      </c>
    </row>
    <row r="7706" spans="1:10">
      <c r="A7706" s="584">
        <v>2016</v>
      </c>
      <c r="B7706" s="585" t="s">
        <v>1127</v>
      </c>
      <c r="C7706" s="585" t="s">
        <v>31</v>
      </c>
      <c r="D7706" s="586">
        <v>16201</v>
      </c>
      <c r="E7706" s="587">
        <v>17.167999999999999</v>
      </c>
      <c r="F7706" s="587">
        <f t="shared" si="360"/>
        <v>278138.76799999998</v>
      </c>
      <c r="G7706" s="588">
        <v>0.22</v>
      </c>
      <c r="H7706" s="586">
        <v>4.3</v>
      </c>
      <c r="I7706" s="587">
        <f t="shared" si="361"/>
        <v>69664.3</v>
      </c>
      <c r="J7706" s="589">
        <f t="shared" si="362"/>
        <v>0</v>
      </c>
    </row>
    <row r="7707" spans="1:10">
      <c r="A7707" s="584">
        <v>2016</v>
      </c>
      <c r="B7707" s="585" t="s">
        <v>1127</v>
      </c>
      <c r="C7707" s="585" t="s">
        <v>31</v>
      </c>
      <c r="D7707" s="586">
        <v>16110</v>
      </c>
      <c r="E7707" s="587">
        <v>17.55</v>
      </c>
      <c r="F7707" s="587">
        <f t="shared" si="360"/>
        <v>282730.5</v>
      </c>
      <c r="G7707" s="588">
        <v>0.21</v>
      </c>
      <c r="H7707" s="586">
        <v>4.5999999999999996</v>
      </c>
      <c r="I7707" s="587">
        <f t="shared" si="361"/>
        <v>74106</v>
      </c>
      <c r="J7707" s="589">
        <f t="shared" si="362"/>
        <v>0</v>
      </c>
    </row>
    <row r="7708" spans="1:10">
      <c r="A7708" s="584">
        <v>2016</v>
      </c>
      <c r="B7708" s="585" t="s">
        <v>1127</v>
      </c>
      <c r="C7708" s="585" t="s">
        <v>31</v>
      </c>
      <c r="D7708" s="586">
        <v>32470</v>
      </c>
      <c r="E7708" s="587">
        <v>17.821999999999999</v>
      </c>
      <c r="F7708" s="587">
        <f t="shared" si="360"/>
        <v>578680.34</v>
      </c>
      <c r="G7708" s="588">
        <v>0.33</v>
      </c>
      <c r="H7708" s="586">
        <v>5.2</v>
      </c>
      <c r="I7708" s="587">
        <f t="shared" si="361"/>
        <v>168844</v>
      </c>
      <c r="J7708" s="589">
        <f t="shared" si="362"/>
        <v>0</v>
      </c>
    </row>
    <row r="7709" spans="1:10">
      <c r="A7709" s="584">
        <v>2016</v>
      </c>
      <c r="B7709" s="585" t="s">
        <v>1131</v>
      </c>
      <c r="C7709" s="585" t="s">
        <v>31</v>
      </c>
      <c r="D7709" s="586">
        <v>58248</v>
      </c>
      <c r="E7709" s="587">
        <v>23.35</v>
      </c>
      <c r="F7709" s="587">
        <f t="shared" si="360"/>
        <v>1360090.8</v>
      </c>
      <c r="G7709" s="588">
        <v>3.41</v>
      </c>
      <c r="H7709" s="586">
        <v>7.8</v>
      </c>
      <c r="I7709" s="587">
        <f t="shared" si="361"/>
        <v>454334.39999999997</v>
      </c>
      <c r="J7709" s="589">
        <f t="shared" si="362"/>
        <v>0</v>
      </c>
    </row>
    <row r="7710" spans="1:10">
      <c r="A7710" s="584">
        <v>2016</v>
      </c>
      <c r="B7710" s="585" t="s">
        <v>1131</v>
      </c>
      <c r="C7710" s="585" t="s">
        <v>31</v>
      </c>
      <c r="D7710" s="586">
        <v>103100</v>
      </c>
      <c r="E7710" s="587">
        <v>22.7</v>
      </c>
      <c r="F7710" s="587">
        <f t="shared" si="360"/>
        <v>2340370</v>
      </c>
      <c r="G7710" s="588">
        <v>3.68</v>
      </c>
      <c r="H7710" s="586">
        <v>9.6999999999999993</v>
      </c>
      <c r="I7710" s="587">
        <f t="shared" si="361"/>
        <v>1000069.9999999999</v>
      </c>
      <c r="J7710" s="589">
        <f t="shared" si="362"/>
        <v>0</v>
      </c>
    </row>
    <row r="7711" spans="1:10">
      <c r="A7711" s="584">
        <v>2016</v>
      </c>
      <c r="B7711" s="585" t="s">
        <v>1127</v>
      </c>
      <c r="C7711" s="585" t="s">
        <v>31</v>
      </c>
      <c r="D7711" s="586">
        <v>102793</v>
      </c>
      <c r="E7711" s="587">
        <v>17.719000000000001</v>
      </c>
      <c r="F7711" s="587">
        <f t="shared" si="360"/>
        <v>1821389.1670000001</v>
      </c>
      <c r="G7711" s="588">
        <v>0.25</v>
      </c>
      <c r="H7711" s="586">
        <v>5.5</v>
      </c>
      <c r="I7711" s="587">
        <f t="shared" si="361"/>
        <v>565361.5</v>
      </c>
      <c r="J7711" s="589">
        <f t="shared" si="362"/>
        <v>0</v>
      </c>
    </row>
    <row r="7712" spans="1:10">
      <c r="A7712" s="584">
        <v>2016</v>
      </c>
      <c r="B7712" s="585" t="s">
        <v>1127</v>
      </c>
      <c r="C7712" s="585" t="s">
        <v>31</v>
      </c>
      <c r="D7712" s="586">
        <v>111490</v>
      </c>
      <c r="E7712" s="587">
        <v>17.882000000000001</v>
      </c>
      <c r="F7712" s="587">
        <f t="shared" si="360"/>
        <v>1993664.1800000002</v>
      </c>
      <c r="G7712" s="588">
        <v>0.57999999999999996</v>
      </c>
      <c r="H7712" s="586">
        <v>5.3</v>
      </c>
      <c r="I7712" s="587">
        <f t="shared" si="361"/>
        <v>590897</v>
      </c>
      <c r="J7712" s="589">
        <f t="shared" si="362"/>
        <v>0</v>
      </c>
    </row>
    <row r="7713" spans="1:10">
      <c r="A7713" s="584">
        <v>2016</v>
      </c>
      <c r="B7713" s="585" t="s">
        <v>1127</v>
      </c>
      <c r="C7713" s="585" t="s">
        <v>31</v>
      </c>
      <c r="D7713" s="586">
        <v>148285</v>
      </c>
      <c r="E7713" s="587">
        <v>16.745999999999999</v>
      </c>
      <c r="F7713" s="587">
        <f t="shared" si="360"/>
        <v>2483180.61</v>
      </c>
      <c r="G7713" s="588">
        <v>0.25</v>
      </c>
      <c r="H7713" s="586">
        <v>5</v>
      </c>
      <c r="I7713" s="587">
        <f t="shared" si="361"/>
        <v>741425</v>
      </c>
      <c r="J7713" s="589">
        <f t="shared" si="362"/>
        <v>0</v>
      </c>
    </row>
    <row r="7714" spans="1:10">
      <c r="A7714" s="584">
        <v>2016</v>
      </c>
      <c r="B7714" s="585" t="s">
        <v>1131</v>
      </c>
      <c r="C7714" s="585" t="s">
        <v>31</v>
      </c>
      <c r="D7714" s="586">
        <v>40158</v>
      </c>
      <c r="E7714" s="587">
        <v>23.12</v>
      </c>
      <c r="F7714" s="587">
        <f t="shared" si="360"/>
        <v>928452.96000000008</v>
      </c>
      <c r="G7714" s="588">
        <v>2.99</v>
      </c>
      <c r="H7714" s="586">
        <v>8.3000000000000007</v>
      </c>
      <c r="I7714" s="587">
        <f t="shared" si="361"/>
        <v>333311.40000000002</v>
      </c>
      <c r="J7714" s="589">
        <f t="shared" si="362"/>
        <v>0</v>
      </c>
    </row>
    <row r="7715" spans="1:10">
      <c r="A7715" s="584">
        <v>2016</v>
      </c>
      <c r="B7715" s="585" t="s">
        <v>1131</v>
      </c>
      <c r="C7715" s="585" t="s">
        <v>31</v>
      </c>
      <c r="D7715" s="586">
        <v>19233</v>
      </c>
      <c r="E7715" s="587">
        <v>22.65</v>
      </c>
      <c r="F7715" s="587">
        <f t="shared" si="360"/>
        <v>435627.44999999995</v>
      </c>
      <c r="G7715" s="588">
        <v>2.6</v>
      </c>
      <c r="H7715" s="586">
        <v>8.6</v>
      </c>
      <c r="I7715" s="587">
        <f t="shared" si="361"/>
        <v>165403.79999999999</v>
      </c>
      <c r="J7715" s="589">
        <f t="shared" si="362"/>
        <v>0</v>
      </c>
    </row>
    <row r="7716" spans="1:10">
      <c r="A7716" s="584">
        <v>2016</v>
      </c>
      <c r="B7716" s="585" t="s">
        <v>1131</v>
      </c>
      <c r="C7716" s="585" t="s">
        <v>31</v>
      </c>
      <c r="D7716" s="586">
        <v>36265</v>
      </c>
      <c r="E7716" s="587">
        <v>23.54</v>
      </c>
      <c r="F7716" s="587">
        <f t="shared" si="360"/>
        <v>853678.1</v>
      </c>
      <c r="G7716" s="588">
        <v>2.79</v>
      </c>
      <c r="H7716" s="586">
        <v>8</v>
      </c>
      <c r="I7716" s="587">
        <f t="shared" si="361"/>
        <v>290120</v>
      </c>
      <c r="J7716" s="589">
        <f t="shared" si="362"/>
        <v>0</v>
      </c>
    </row>
    <row r="7717" spans="1:10">
      <c r="A7717" s="584">
        <v>2016</v>
      </c>
      <c r="B7717" s="585" t="s">
        <v>1133</v>
      </c>
      <c r="C7717" s="585" t="s">
        <v>31</v>
      </c>
      <c r="D7717" s="586">
        <v>198606</v>
      </c>
      <c r="E7717" s="587">
        <v>13.624000000000001</v>
      </c>
      <c r="F7717" s="587">
        <f t="shared" si="360"/>
        <v>2705808.1440000003</v>
      </c>
      <c r="G7717" s="588">
        <v>1</v>
      </c>
      <c r="H7717" s="586">
        <v>15</v>
      </c>
      <c r="I7717" s="587">
        <f t="shared" si="361"/>
        <v>2979090</v>
      </c>
      <c r="J7717" s="589">
        <f t="shared" si="362"/>
        <v>1</v>
      </c>
    </row>
    <row r="7718" spans="1:10">
      <c r="A7718" s="584">
        <v>2016</v>
      </c>
      <c r="B7718" s="585" t="s">
        <v>1131</v>
      </c>
      <c r="C7718" s="585" t="s">
        <v>31</v>
      </c>
      <c r="D7718" s="586">
        <v>25929</v>
      </c>
      <c r="E7718" s="587">
        <v>24.67</v>
      </c>
      <c r="F7718" s="587">
        <f t="shared" si="360"/>
        <v>639668.43000000005</v>
      </c>
      <c r="G7718" s="588">
        <v>0.84</v>
      </c>
      <c r="H7718" s="586">
        <v>9.6999999999999993</v>
      </c>
      <c r="I7718" s="587">
        <f t="shared" si="361"/>
        <v>251511.3</v>
      </c>
      <c r="J7718" s="589">
        <f t="shared" si="362"/>
        <v>0</v>
      </c>
    </row>
    <row r="7719" spans="1:10">
      <c r="A7719" s="584">
        <v>2016</v>
      </c>
      <c r="B7719" s="585" t="s">
        <v>1131</v>
      </c>
      <c r="C7719" s="585" t="s">
        <v>31</v>
      </c>
      <c r="D7719" s="586">
        <v>12958</v>
      </c>
      <c r="E7719" s="587">
        <v>24.66</v>
      </c>
      <c r="F7719" s="587">
        <f t="shared" si="360"/>
        <v>319544.28000000003</v>
      </c>
      <c r="G7719" s="588">
        <v>0.87</v>
      </c>
      <c r="H7719" s="586">
        <v>9.8000000000000007</v>
      </c>
      <c r="I7719" s="587">
        <f t="shared" si="361"/>
        <v>126988.40000000001</v>
      </c>
      <c r="J7719" s="589">
        <f t="shared" si="362"/>
        <v>0</v>
      </c>
    </row>
    <row r="7720" spans="1:10">
      <c r="A7720" s="584">
        <v>2016</v>
      </c>
      <c r="B7720" s="585" t="s">
        <v>1131</v>
      </c>
      <c r="C7720" s="585" t="s">
        <v>31</v>
      </c>
      <c r="D7720" s="586">
        <v>13090</v>
      </c>
      <c r="E7720" s="587">
        <v>26.04</v>
      </c>
      <c r="F7720" s="587">
        <f t="shared" si="360"/>
        <v>340863.6</v>
      </c>
      <c r="G7720" s="588">
        <v>0.87</v>
      </c>
      <c r="H7720" s="586">
        <v>10.4</v>
      </c>
      <c r="I7720" s="587">
        <f t="shared" si="361"/>
        <v>136136</v>
      </c>
      <c r="J7720" s="589">
        <f t="shared" si="362"/>
        <v>0</v>
      </c>
    </row>
    <row r="7721" spans="1:10">
      <c r="A7721" s="584">
        <v>2016</v>
      </c>
      <c r="B7721" s="585" t="s">
        <v>1131</v>
      </c>
      <c r="C7721" s="585" t="s">
        <v>31</v>
      </c>
      <c r="D7721" s="586">
        <v>11556</v>
      </c>
      <c r="E7721" s="587">
        <v>26.975999999999999</v>
      </c>
      <c r="F7721" s="587">
        <f t="shared" si="360"/>
        <v>311734.65600000002</v>
      </c>
      <c r="G7721" s="588">
        <v>0.74</v>
      </c>
      <c r="H7721" s="586">
        <v>6.5</v>
      </c>
      <c r="I7721" s="587">
        <f t="shared" si="361"/>
        <v>75114</v>
      </c>
      <c r="J7721" s="589">
        <f t="shared" si="362"/>
        <v>0</v>
      </c>
    </row>
    <row r="7722" spans="1:10">
      <c r="A7722" s="584">
        <v>2016</v>
      </c>
      <c r="B7722" s="585" t="s">
        <v>1131</v>
      </c>
      <c r="C7722" s="585" t="s">
        <v>31</v>
      </c>
      <c r="D7722" s="586">
        <v>11986</v>
      </c>
      <c r="E7722" s="587">
        <v>24.64</v>
      </c>
      <c r="F7722" s="587">
        <f t="shared" si="360"/>
        <v>295335.03999999998</v>
      </c>
      <c r="G7722" s="588">
        <v>0.97</v>
      </c>
      <c r="H7722" s="586">
        <v>11.4</v>
      </c>
      <c r="I7722" s="587">
        <f t="shared" si="361"/>
        <v>136640.4</v>
      </c>
      <c r="J7722" s="589">
        <f t="shared" si="362"/>
        <v>0</v>
      </c>
    </row>
    <row r="7723" spans="1:10">
      <c r="A7723" s="584">
        <v>2016</v>
      </c>
      <c r="B7723" s="585" t="s">
        <v>1131</v>
      </c>
      <c r="C7723" s="585" t="s">
        <v>31</v>
      </c>
      <c r="D7723" s="586">
        <v>18635</v>
      </c>
      <c r="E7723" s="587">
        <v>25.268000000000001</v>
      </c>
      <c r="F7723" s="587">
        <f t="shared" si="360"/>
        <v>470869.18</v>
      </c>
      <c r="G7723" s="588">
        <v>0.71</v>
      </c>
      <c r="H7723" s="586">
        <v>10.3</v>
      </c>
      <c r="I7723" s="587">
        <f t="shared" si="361"/>
        <v>191940.5</v>
      </c>
      <c r="J7723" s="589">
        <f t="shared" si="362"/>
        <v>0</v>
      </c>
    </row>
    <row r="7724" spans="1:10">
      <c r="A7724" s="584">
        <v>2016</v>
      </c>
      <c r="B7724" s="585" t="s">
        <v>1131</v>
      </c>
      <c r="C7724" s="585" t="s">
        <v>31</v>
      </c>
      <c r="D7724" s="586">
        <v>24590</v>
      </c>
      <c r="E7724" s="587">
        <v>24.062999999999999</v>
      </c>
      <c r="F7724" s="587">
        <f t="shared" si="360"/>
        <v>591709.16999999993</v>
      </c>
      <c r="G7724" s="588">
        <v>0.72</v>
      </c>
      <c r="H7724" s="586">
        <v>13.1</v>
      </c>
      <c r="I7724" s="587">
        <f t="shared" si="361"/>
        <v>322129</v>
      </c>
      <c r="J7724" s="589">
        <f t="shared" si="362"/>
        <v>0</v>
      </c>
    </row>
    <row r="7725" spans="1:10">
      <c r="A7725" s="584">
        <v>2016</v>
      </c>
      <c r="B7725" s="585" t="s">
        <v>1131</v>
      </c>
      <c r="C7725" s="585" t="s">
        <v>31</v>
      </c>
      <c r="D7725" s="586">
        <v>24492</v>
      </c>
      <c r="E7725" s="587">
        <v>25.21</v>
      </c>
      <c r="F7725" s="587">
        <f t="shared" si="360"/>
        <v>617443.32000000007</v>
      </c>
      <c r="G7725" s="588">
        <v>1.1100000000000001</v>
      </c>
      <c r="H7725" s="586">
        <v>10.1</v>
      </c>
      <c r="I7725" s="587">
        <f t="shared" si="361"/>
        <v>247369.19999999998</v>
      </c>
      <c r="J7725" s="589">
        <f t="shared" si="362"/>
        <v>0</v>
      </c>
    </row>
    <row r="7726" spans="1:10">
      <c r="A7726" s="584">
        <v>2016</v>
      </c>
      <c r="B7726" s="585" t="s">
        <v>1131</v>
      </c>
      <c r="C7726" s="585" t="s">
        <v>31</v>
      </c>
      <c r="D7726" s="586">
        <v>22713</v>
      </c>
      <c r="E7726" s="587">
        <v>25.109000000000002</v>
      </c>
      <c r="F7726" s="587">
        <f t="shared" si="360"/>
        <v>570300.71700000006</v>
      </c>
      <c r="G7726" s="588">
        <v>1.02</v>
      </c>
      <c r="H7726" s="586">
        <v>10.1</v>
      </c>
      <c r="I7726" s="587">
        <f t="shared" si="361"/>
        <v>229401.3</v>
      </c>
      <c r="J7726" s="589">
        <f t="shared" si="362"/>
        <v>0</v>
      </c>
    </row>
    <row r="7727" spans="1:10">
      <c r="A7727" s="584">
        <v>2016</v>
      </c>
      <c r="B7727" s="585" t="s">
        <v>1131</v>
      </c>
      <c r="C7727" s="585" t="s">
        <v>31</v>
      </c>
      <c r="D7727" s="586">
        <v>12320</v>
      </c>
      <c r="E7727" s="587">
        <v>23.934000000000001</v>
      </c>
      <c r="F7727" s="587">
        <f t="shared" si="360"/>
        <v>294866.88</v>
      </c>
      <c r="G7727" s="588">
        <v>0.73</v>
      </c>
      <c r="H7727" s="586">
        <v>13.9</v>
      </c>
      <c r="I7727" s="587">
        <f t="shared" si="361"/>
        <v>171248</v>
      </c>
      <c r="J7727" s="589">
        <f t="shared" si="362"/>
        <v>0</v>
      </c>
    </row>
    <row r="7728" spans="1:10">
      <c r="A7728" s="584">
        <v>2016</v>
      </c>
      <c r="B7728" s="585" t="s">
        <v>1131</v>
      </c>
      <c r="C7728" s="585" t="s">
        <v>31</v>
      </c>
      <c r="D7728" s="586">
        <v>11028</v>
      </c>
      <c r="E7728" s="587">
        <v>26.846</v>
      </c>
      <c r="F7728" s="587">
        <f t="shared" si="360"/>
        <v>296057.68800000002</v>
      </c>
      <c r="G7728" s="588">
        <v>1.23</v>
      </c>
      <c r="H7728" s="586">
        <v>8.1</v>
      </c>
      <c r="I7728" s="587">
        <f t="shared" si="361"/>
        <v>89326.8</v>
      </c>
      <c r="J7728" s="589">
        <f t="shared" si="362"/>
        <v>0</v>
      </c>
    </row>
    <row r="7729" spans="1:10">
      <c r="A7729" s="584">
        <v>2016</v>
      </c>
      <c r="B7729" s="585" t="s">
        <v>1127</v>
      </c>
      <c r="C7729" s="585" t="s">
        <v>31</v>
      </c>
      <c r="D7729" s="586">
        <v>35446</v>
      </c>
      <c r="E7729" s="587">
        <v>17.949000000000002</v>
      </c>
      <c r="F7729" s="587">
        <f t="shared" si="360"/>
        <v>636220.25400000007</v>
      </c>
      <c r="G7729" s="588">
        <v>0.31</v>
      </c>
      <c r="H7729" s="586">
        <v>5.4</v>
      </c>
      <c r="I7729" s="587">
        <f t="shared" si="361"/>
        <v>191408.40000000002</v>
      </c>
      <c r="J7729" s="589">
        <f t="shared" si="362"/>
        <v>0</v>
      </c>
    </row>
    <row r="7730" spans="1:10">
      <c r="A7730" s="584">
        <v>2016</v>
      </c>
      <c r="B7730" s="585" t="s">
        <v>1127</v>
      </c>
      <c r="C7730" s="585" t="s">
        <v>31</v>
      </c>
      <c r="D7730" s="586">
        <v>17610</v>
      </c>
      <c r="E7730" s="587">
        <v>17.608000000000001</v>
      </c>
      <c r="F7730" s="587">
        <f t="shared" si="360"/>
        <v>310076.88</v>
      </c>
      <c r="G7730" s="588">
        <v>0.19</v>
      </c>
      <c r="H7730" s="586">
        <v>5.4</v>
      </c>
      <c r="I7730" s="587">
        <f t="shared" si="361"/>
        <v>95094</v>
      </c>
      <c r="J7730" s="589">
        <f t="shared" si="362"/>
        <v>0</v>
      </c>
    </row>
    <row r="7731" spans="1:10">
      <c r="A7731" s="584">
        <v>2016</v>
      </c>
      <c r="B7731" s="585" t="s">
        <v>1127</v>
      </c>
      <c r="C7731" s="585" t="s">
        <v>31</v>
      </c>
      <c r="D7731" s="586">
        <v>17700</v>
      </c>
      <c r="E7731" s="587">
        <v>17.617999999999999</v>
      </c>
      <c r="F7731" s="587">
        <f t="shared" si="360"/>
        <v>311838.59999999998</v>
      </c>
      <c r="G7731" s="588">
        <v>0.26</v>
      </c>
      <c r="H7731" s="586">
        <v>7</v>
      </c>
      <c r="I7731" s="587">
        <f t="shared" si="361"/>
        <v>123900</v>
      </c>
      <c r="J7731" s="589">
        <f t="shared" si="362"/>
        <v>0</v>
      </c>
    </row>
    <row r="7732" spans="1:10">
      <c r="A7732" s="584">
        <v>2016</v>
      </c>
      <c r="B7732" s="585" t="s">
        <v>1127</v>
      </c>
      <c r="C7732" s="585" t="s">
        <v>31</v>
      </c>
      <c r="D7732" s="586">
        <v>70852</v>
      </c>
      <c r="E7732" s="587">
        <v>17.437000000000001</v>
      </c>
      <c r="F7732" s="587">
        <f t="shared" si="360"/>
        <v>1235446.324</v>
      </c>
      <c r="G7732" s="588">
        <v>0.19</v>
      </c>
      <c r="H7732" s="586">
        <v>4.5</v>
      </c>
      <c r="I7732" s="587">
        <f t="shared" si="361"/>
        <v>318834</v>
      </c>
      <c r="J7732" s="589">
        <f t="shared" si="362"/>
        <v>0</v>
      </c>
    </row>
    <row r="7733" spans="1:10">
      <c r="A7733" s="584">
        <v>2016</v>
      </c>
      <c r="B7733" s="585" t="s">
        <v>1127</v>
      </c>
      <c r="C7733" s="585" t="s">
        <v>31</v>
      </c>
      <c r="D7733" s="586">
        <v>17762</v>
      </c>
      <c r="E7733" s="587">
        <v>17.404</v>
      </c>
      <c r="F7733" s="587">
        <f t="shared" si="360"/>
        <v>309129.848</v>
      </c>
      <c r="G7733" s="588">
        <v>0.2</v>
      </c>
      <c r="H7733" s="586">
        <v>4.3</v>
      </c>
      <c r="I7733" s="587">
        <f t="shared" si="361"/>
        <v>76376.599999999991</v>
      </c>
      <c r="J7733" s="589">
        <f t="shared" si="362"/>
        <v>0</v>
      </c>
    </row>
    <row r="7734" spans="1:10">
      <c r="A7734" s="584">
        <v>2016</v>
      </c>
      <c r="B7734" s="585" t="s">
        <v>1127</v>
      </c>
      <c r="C7734" s="585" t="s">
        <v>31</v>
      </c>
      <c r="D7734" s="586">
        <v>17632</v>
      </c>
      <c r="E7734" s="587">
        <v>17.170000000000002</v>
      </c>
      <c r="F7734" s="587">
        <f t="shared" si="360"/>
        <v>302741.44</v>
      </c>
      <c r="G7734" s="588">
        <v>0.23</v>
      </c>
      <c r="H7734" s="586">
        <v>4.5999999999999996</v>
      </c>
      <c r="I7734" s="587">
        <f t="shared" si="361"/>
        <v>81107.199999999997</v>
      </c>
      <c r="J7734" s="589">
        <f t="shared" si="362"/>
        <v>0</v>
      </c>
    </row>
    <row r="7735" spans="1:10">
      <c r="A7735" s="584">
        <v>2016</v>
      </c>
      <c r="B7735" s="585" t="s">
        <v>1127</v>
      </c>
      <c r="C7735" s="585" t="s">
        <v>31</v>
      </c>
      <c r="D7735" s="586">
        <v>17679</v>
      </c>
      <c r="E7735" s="587">
        <v>17.885999999999999</v>
      </c>
      <c r="F7735" s="587">
        <f t="shared" si="360"/>
        <v>316206.59399999998</v>
      </c>
      <c r="G7735" s="588">
        <v>0.27</v>
      </c>
      <c r="H7735" s="586">
        <v>5.2</v>
      </c>
      <c r="I7735" s="587">
        <f t="shared" si="361"/>
        <v>91930.8</v>
      </c>
      <c r="J7735" s="589">
        <f t="shared" si="362"/>
        <v>0</v>
      </c>
    </row>
    <row r="7736" spans="1:10">
      <c r="A7736" s="584">
        <v>2016</v>
      </c>
      <c r="B7736" s="585" t="s">
        <v>1127</v>
      </c>
      <c r="C7736" s="585" t="s">
        <v>31</v>
      </c>
      <c r="D7736" s="586">
        <v>17759</v>
      </c>
      <c r="E7736" s="587">
        <v>17.667999999999999</v>
      </c>
      <c r="F7736" s="587">
        <f t="shared" si="360"/>
        <v>313766.01199999999</v>
      </c>
      <c r="G7736" s="588">
        <v>0.27</v>
      </c>
      <c r="H7736" s="586">
        <v>5.6</v>
      </c>
      <c r="I7736" s="587">
        <f t="shared" si="361"/>
        <v>99450.4</v>
      </c>
      <c r="J7736" s="589">
        <f t="shared" si="362"/>
        <v>0</v>
      </c>
    </row>
    <row r="7737" spans="1:10">
      <c r="A7737" s="584">
        <v>2016</v>
      </c>
      <c r="B7737" s="585" t="s">
        <v>1131</v>
      </c>
      <c r="C7737" s="585" t="s">
        <v>31</v>
      </c>
      <c r="D7737" s="586">
        <v>8002</v>
      </c>
      <c r="E7737" s="587">
        <v>26.01</v>
      </c>
      <c r="F7737" s="587">
        <f t="shared" si="360"/>
        <v>208132.02000000002</v>
      </c>
      <c r="G7737" s="588">
        <v>0.83</v>
      </c>
      <c r="H7737" s="586">
        <v>9.1</v>
      </c>
      <c r="I7737" s="587">
        <f t="shared" si="361"/>
        <v>72818.2</v>
      </c>
      <c r="J7737" s="589">
        <f t="shared" si="362"/>
        <v>0</v>
      </c>
    </row>
    <row r="7738" spans="1:10">
      <c r="A7738" s="584">
        <v>2016</v>
      </c>
      <c r="B7738" s="585" t="s">
        <v>1131</v>
      </c>
      <c r="C7738" s="585" t="s">
        <v>31</v>
      </c>
      <c r="D7738" s="586">
        <v>113007</v>
      </c>
      <c r="E7738" s="587">
        <v>18.600000000000001</v>
      </c>
      <c r="F7738" s="587">
        <f t="shared" si="360"/>
        <v>2101930.2000000002</v>
      </c>
      <c r="G7738" s="588">
        <v>0.78</v>
      </c>
      <c r="H7738" s="586">
        <v>14.2</v>
      </c>
      <c r="I7738" s="587">
        <f t="shared" si="361"/>
        <v>1604699.4</v>
      </c>
      <c r="J7738" s="589">
        <f t="shared" si="362"/>
        <v>0</v>
      </c>
    </row>
    <row r="7739" spans="1:10">
      <c r="A7739" s="584">
        <v>2016</v>
      </c>
      <c r="B7739" s="585" t="s">
        <v>1133</v>
      </c>
      <c r="C7739" s="585" t="s">
        <v>31</v>
      </c>
      <c r="D7739" s="586">
        <v>388907</v>
      </c>
      <c r="E7739" s="587">
        <v>12.885999999999999</v>
      </c>
      <c r="F7739" s="587">
        <f t="shared" si="360"/>
        <v>5011455.602</v>
      </c>
      <c r="G7739" s="588">
        <v>0.81</v>
      </c>
      <c r="H7739" s="586">
        <v>16.05</v>
      </c>
      <c r="I7739" s="587">
        <f t="shared" si="361"/>
        <v>6241957.3500000006</v>
      </c>
      <c r="J7739" s="589">
        <f t="shared" si="362"/>
        <v>1</v>
      </c>
    </row>
    <row r="7740" spans="1:10">
      <c r="A7740" s="584">
        <v>2016</v>
      </c>
      <c r="B7740" s="585" t="s">
        <v>1127</v>
      </c>
      <c r="C7740" s="585" t="s">
        <v>31</v>
      </c>
      <c r="D7740" s="586">
        <v>13707</v>
      </c>
      <c r="E7740" s="587">
        <v>17.513999999999999</v>
      </c>
      <c r="F7740" s="587">
        <f t="shared" si="360"/>
        <v>240064.39799999999</v>
      </c>
      <c r="G7740" s="588">
        <v>0.2</v>
      </c>
      <c r="H7740" s="586">
        <v>4.3</v>
      </c>
      <c r="I7740" s="587">
        <f t="shared" si="361"/>
        <v>58940.1</v>
      </c>
      <c r="J7740" s="589">
        <f t="shared" si="362"/>
        <v>0</v>
      </c>
    </row>
    <row r="7741" spans="1:10">
      <c r="A7741" s="584">
        <v>2016</v>
      </c>
      <c r="B7741" s="585" t="s">
        <v>1127</v>
      </c>
      <c r="C7741" s="585" t="s">
        <v>31</v>
      </c>
      <c r="D7741" s="586">
        <v>69818</v>
      </c>
      <c r="E7741" s="587">
        <v>16.634</v>
      </c>
      <c r="F7741" s="587">
        <f t="shared" si="360"/>
        <v>1161352.612</v>
      </c>
      <c r="G7741" s="588">
        <v>0.32</v>
      </c>
      <c r="H7741" s="586">
        <v>6.1</v>
      </c>
      <c r="I7741" s="587">
        <f t="shared" si="361"/>
        <v>425889.8</v>
      </c>
      <c r="J7741" s="589">
        <f t="shared" si="362"/>
        <v>0</v>
      </c>
    </row>
    <row r="7742" spans="1:10">
      <c r="A7742" s="584">
        <v>2016</v>
      </c>
      <c r="B7742" s="585" t="s">
        <v>1127</v>
      </c>
      <c r="C7742" s="585" t="s">
        <v>31</v>
      </c>
      <c r="D7742" s="586">
        <v>27764</v>
      </c>
      <c r="E7742" s="587">
        <v>17.652000000000001</v>
      </c>
      <c r="F7742" s="587">
        <f t="shared" si="360"/>
        <v>490090.12800000003</v>
      </c>
      <c r="G7742" s="588">
        <v>0.3</v>
      </c>
      <c r="H7742" s="586">
        <v>5.4</v>
      </c>
      <c r="I7742" s="587">
        <f t="shared" si="361"/>
        <v>149925.6</v>
      </c>
      <c r="J7742" s="589">
        <f t="shared" si="362"/>
        <v>0</v>
      </c>
    </row>
    <row r="7743" spans="1:10">
      <c r="A7743" s="584">
        <v>2016</v>
      </c>
      <c r="B7743" s="585" t="s">
        <v>1127</v>
      </c>
      <c r="C7743" s="585" t="s">
        <v>31</v>
      </c>
      <c r="D7743" s="586">
        <v>28034</v>
      </c>
      <c r="E7743" s="587">
        <v>17.963999999999999</v>
      </c>
      <c r="F7743" s="587">
        <f t="shared" si="360"/>
        <v>503602.77599999995</v>
      </c>
      <c r="G7743" s="588">
        <v>0.22</v>
      </c>
      <c r="H7743" s="586">
        <v>5.0999999999999996</v>
      </c>
      <c r="I7743" s="587">
        <f t="shared" si="361"/>
        <v>142973.4</v>
      </c>
      <c r="J7743" s="589">
        <f t="shared" si="362"/>
        <v>0</v>
      </c>
    </row>
    <row r="7744" spans="1:10">
      <c r="A7744" s="584">
        <v>2016</v>
      </c>
      <c r="B7744" s="585" t="s">
        <v>1127</v>
      </c>
      <c r="C7744" s="585" t="s">
        <v>31</v>
      </c>
      <c r="D7744" s="586">
        <v>69187</v>
      </c>
      <c r="E7744" s="587">
        <v>17.853999999999999</v>
      </c>
      <c r="F7744" s="587">
        <f t="shared" si="360"/>
        <v>1235264.6979999999</v>
      </c>
      <c r="G7744" s="588">
        <v>0.28000000000000003</v>
      </c>
      <c r="H7744" s="586">
        <v>5.0999999999999996</v>
      </c>
      <c r="I7744" s="587">
        <f t="shared" si="361"/>
        <v>352853.69999999995</v>
      </c>
      <c r="J7744" s="589">
        <f t="shared" si="362"/>
        <v>0</v>
      </c>
    </row>
    <row r="7745" spans="1:10">
      <c r="A7745" s="584">
        <v>2016</v>
      </c>
      <c r="B7745" s="585" t="s">
        <v>1127</v>
      </c>
      <c r="C7745" s="585" t="s">
        <v>31</v>
      </c>
      <c r="D7745" s="586">
        <v>83556</v>
      </c>
      <c r="E7745" s="587">
        <v>16.693999999999999</v>
      </c>
      <c r="F7745" s="587">
        <f t="shared" si="360"/>
        <v>1394883.8639999998</v>
      </c>
      <c r="G7745" s="588">
        <v>0.3</v>
      </c>
      <c r="H7745" s="586">
        <v>6</v>
      </c>
      <c r="I7745" s="587">
        <f t="shared" si="361"/>
        <v>501336</v>
      </c>
      <c r="J7745" s="589">
        <f t="shared" si="362"/>
        <v>0</v>
      </c>
    </row>
    <row r="7746" spans="1:10">
      <c r="A7746" s="584">
        <v>2016</v>
      </c>
      <c r="B7746" s="585" t="s">
        <v>1131</v>
      </c>
      <c r="C7746" s="585" t="s">
        <v>31</v>
      </c>
      <c r="D7746" s="586">
        <v>25094</v>
      </c>
      <c r="E7746" s="587">
        <v>23.486000000000001</v>
      </c>
      <c r="F7746" s="587">
        <f t="shared" si="360"/>
        <v>589357.68400000001</v>
      </c>
      <c r="G7746" s="588">
        <v>1.31</v>
      </c>
      <c r="H7746" s="586">
        <v>5.8</v>
      </c>
      <c r="I7746" s="587">
        <f t="shared" si="361"/>
        <v>145545.19999999998</v>
      </c>
      <c r="J7746" s="589">
        <f t="shared" si="362"/>
        <v>0</v>
      </c>
    </row>
    <row r="7747" spans="1:10">
      <c r="A7747" s="584">
        <v>2016</v>
      </c>
      <c r="B7747" s="585" t="s">
        <v>1131</v>
      </c>
      <c r="C7747" s="585" t="s">
        <v>31</v>
      </c>
      <c r="D7747" s="586">
        <v>13565</v>
      </c>
      <c r="E7747" s="587">
        <v>23.527999999999999</v>
      </c>
      <c r="F7747" s="587">
        <f t="shared" ref="F7747:F7810" si="363">E7747*D7747</f>
        <v>319157.32</v>
      </c>
      <c r="G7747" s="588">
        <v>2.72</v>
      </c>
      <c r="H7747" s="586">
        <v>10.3</v>
      </c>
      <c r="I7747" s="587">
        <f t="shared" ref="I7747:I7810" si="364">H7747*D7747</f>
        <v>139719.5</v>
      </c>
      <c r="J7747" s="589">
        <f t="shared" ref="J7747:J7810" si="365">IF(B7747="LIG",1,0)</f>
        <v>0</v>
      </c>
    </row>
    <row r="7748" spans="1:10">
      <c r="A7748" s="584">
        <v>2016</v>
      </c>
      <c r="B7748" s="585" t="s">
        <v>1131</v>
      </c>
      <c r="C7748" s="585" t="s">
        <v>31</v>
      </c>
      <c r="D7748" s="586">
        <v>11060</v>
      </c>
      <c r="E7748" s="587">
        <v>24.196000000000002</v>
      </c>
      <c r="F7748" s="587">
        <f t="shared" si="363"/>
        <v>267607.76</v>
      </c>
      <c r="G7748" s="588">
        <v>0.91</v>
      </c>
      <c r="H7748" s="586">
        <v>12.5</v>
      </c>
      <c r="I7748" s="587">
        <f t="shared" si="364"/>
        <v>138250</v>
      </c>
      <c r="J7748" s="589">
        <f t="shared" si="365"/>
        <v>0</v>
      </c>
    </row>
    <row r="7749" spans="1:10">
      <c r="A7749" s="584">
        <v>2016</v>
      </c>
      <c r="B7749" s="585" t="s">
        <v>1131</v>
      </c>
      <c r="C7749" s="585" t="s">
        <v>31</v>
      </c>
      <c r="D7749" s="586">
        <v>9055</v>
      </c>
      <c r="E7749" s="587">
        <v>25.29</v>
      </c>
      <c r="F7749" s="587">
        <f t="shared" si="363"/>
        <v>229000.94999999998</v>
      </c>
      <c r="G7749" s="588">
        <v>0.98</v>
      </c>
      <c r="H7749" s="586">
        <v>13.7</v>
      </c>
      <c r="I7749" s="587">
        <f t="shared" si="364"/>
        <v>124053.5</v>
      </c>
      <c r="J7749" s="589">
        <f t="shared" si="365"/>
        <v>0</v>
      </c>
    </row>
    <row r="7750" spans="1:10">
      <c r="A7750" s="584">
        <v>2016</v>
      </c>
      <c r="B7750" s="585" t="s">
        <v>1131</v>
      </c>
      <c r="C7750" s="585" t="s">
        <v>31</v>
      </c>
      <c r="D7750" s="586">
        <v>58522</v>
      </c>
      <c r="E7750" s="587">
        <v>24.238</v>
      </c>
      <c r="F7750" s="587">
        <f t="shared" si="363"/>
        <v>1418456.236</v>
      </c>
      <c r="G7750" s="588">
        <v>0.75</v>
      </c>
      <c r="H7750" s="586">
        <v>12.1</v>
      </c>
      <c r="I7750" s="587">
        <f t="shared" si="364"/>
        <v>708116.2</v>
      </c>
      <c r="J7750" s="589">
        <f t="shared" si="365"/>
        <v>0</v>
      </c>
    </row>
    <row r="7751" spans="1:10">
      <c r="A7751" s="584">
        <v>2016</v>
      </c>
      <c r="B7751" s="585" t="s">
        <v>1131</v>
      </c>
      <c r="C7751" s="585" t="s">
        <v>31</v>
      </c>
      <c r="D7751" s="586">
        <v>31822</v>
      </c>
      <c r="E7751" s="587">
        <v>24.495999999999999</v>
      </c>
      <c r="F7751" s="587">
        <f t="shared" si="363"/>
        <v>779511.71199999994</v>
      </c>
      <c r="G7751" s="588">
        <v>0.69</v>
      </c>
      <c r="H7751" s="586">
        <v>11</v>
      </c>
      <c r="I7751" s="587">
        <f t="shared" si="364"/>
        <v>350042</v>
      </c>
      <c r="J7751" s="589">
        <f t="shared" si="365"/>
        <v>0</v>
      </c>
    </row>
    <row r="7752" spans="1:10">
      <c r="A7752" s="584">
        <v>2016</v>
      </c>
      <c r="B7752" s="585" t="s">
        <v>1131</v>
      </c>
      <c r="C7752" s="585" t="s">
        <v>31</v>
      </c>
      <c r="D7752" s="586">
        <v>36765</v>
      </c>
      <c r="E7752" s="587">
        <v>25.83</v>
      </c>
      <c r="F7752" s="587">
        <f t="shared" si="363"/>
        <v>949639.95</v>
      </c>
      <c r="G7752" s="588">
        <v>0.8</v>
      </c>
      <c r="H7752" s="586">
        <v>8</v>
      </c>
      <c r="I7752" s="587">
        <f t="shared" si="364"/>
        <v>294120</v>
      </c>
      <c r="J7752" s="589">
        <f t="shared" si="365"/>
        <v>0</v>
      </c>
    </row>
    <row r="7753" spans="1:10">
      <c r="A7753" s="584">
        <v>2016</v>
      </c>
      <c r="B7753" s="585" t="s">
        <v>1131</v>
      </c>
      <c r="C7753" s="585" t="s">
        <v>31</v>
      </c>
      <c r="D7753" s="586">
        <v>72323</v>
      </c>
      <c r="E7753" s="587">
        <v>24.04</v>
      </c>
      <c r="F7753" s="587">
        <f t="shared" si="363"/>
        <v>1738644.92</v>
      </c>
      <c r="G7753" s="588">
        <v>0.67</v>
      </c>
      <c r="H7753" s="586">
        <v>13.3</v>
      </c>
      <c r="I7753" s="587">
        <f t="shared" si="364"/>
        <v>961895.9</v>
      </c>
      <c r="J7753" s="589">
        <f t="shared" si="365"/>
        <v>0</v>
      </c>
    </row>
    <row r="7754" spans="1:10">
      <c r="A7754" s="584">
        <v>2016</v>
      </c>
      <c r="B7754" s="585" t="s">
        <v>1131</v>
      </c>
      <c r="C7754" s="585" t="s">
        <v>31</v>
      </c>
      <c r="D7754" s="586">
        <v>100677</v>
      </c>
      <c r="E7754" s="587">
        <v>24.238</v>
      </c>
      <c r="F7754" s="587">
        <f t="shared" si="363"/>
        <v>2440209.1260000002</v>
      </c>
      <c r="G7754" s="588">
        <v>0.7</v>
      </c>
      <c r="H7754" s="586">
        <v>12.1</v>
      </c>
      <c r="I7754" s="587">
        <f t="shared" si="364"/>
        <v>1218191.7</v>
      </c>
      <c r="J7754" s="589">
        <f t="shared" si="365"/>
        <v>0</v>
      </c>
    </row>
    <row r="7755" spans="1:10">
      <c r="A7755" s="584">
        <v>2016</v>
      </c>
      <c r="B7755" s="585" t="s">
        <v>1131</v>
      </c>
      <c r="C7755" s="585" t="s">
        <v>31</v>
      </c>
      <c r="D7755" s="586">
        <v>12263</v>
      </c>
      <c r="E7755" s="587">
        <v>23.812000000000001</v>
      </c>
      <c r="F7755" s="587">
        <f t="shared" si="363"/>
        <v>292006.55600000004</v>
      </c>
      <c r="G7755" s="588">
        <v>0.76</v>
      </c>
      <c r="H7755" s="586">
        <v>13.6</v>
      </c>
      <c r="I7755" s="587">
        <f t="shared" si="364"/>
        <v>166776.79999999999</v>
      </c>
      <c r="J7755" s="589">
        <f t="shared" si="365"/>
        <v>0</v>
      </c>
    </row>
    <row r="7756" spans="1:10">
      <c r="A7756" s="584">
        <v>2016</v>
      </c>
      <c r="B7756" s="585" t="s">
        <v>1131</v>
      </c>
      <c r="C7756" s="585" t="s">
        <v>31</v>
      </c>
      <c r="D7756" s="586">
        <v>11423</v>
      </c>
      <c r="E7756" s="587">
        <v>25.946000000000002</v>
      </c>
      <c r="F7756" s="587">
        <f t="shared" si="363"/>
        <v>296381.158</v>
      </c>
      <c r="G7756" s="588">
        <v>2.63</v>
      </c>
      <c r="H7756" s="586">
        <v>7.4</v>
      </c>
      <c r="I7756" s="587">
        <f t="shared" si="364"/>
        <v>84530.2</v>
      </c>
      <c r="J7756" s="589">
        <f t="shared" si="365"/>
        <v>0</v>
      </c>
    </row>
    <row r="7757" spans="1:10">
      <c r="A7757" s="584">
        <v>2016</v>
      </c>
      <c r="B7757" s="585" t="s">
        <v>1131</v>
      </c>
      <c r="C7757" s="585" t="s">
        <v>31</v>
      </c>
      <c r="D7757" s="586">
        <v>59840</v>
      </c>
      <c r="E7757" s="587">
        <v>25.75</v>
      </c>
      <c r="F7757" s="587">
        <f t="shared" si="363"/>
        <v>1540880</v>
      </c>
      <c r="G7757" s="588">
        <v>2.62</v>
      </c>
      <c r="H7757" s="586">
        <v>8</v>
      </c>
      <c r="I7757" s="587">
        <f t="shared" si="364"/>
        <v>478720</v>
      </c>
      <c r="J7757" s="589">
        <f t="shared" si="365"/>
        <v>0</v>
      </c>
    </row>
    <row r="7758" spans="1:10">
      <c r="A7758" s="584">
        <v>2016</v>
      </c>
      <c r="B7758" s="585" t="s">
        <v>1131</v>
      </c>
      <c r="C7758" s="585" t="s">
        <v>31</v>
      </c>
      <c r="D7758" s="586">
        <v>101154</v>
      </c>
      <c r="E7758" s="587">
        <v>24.085999999999999</v>
      </c>
      <c r="F7758" s="587">
        <f t="shared" si="363"/>
        <v>2436395.2439999999</v>
      </c>
      <c r="G7758" s="588">
        <v>0.7</v>
      </c>
      <c r="H7758" s="586">
        <v>12.6</v>
      </c>
      <c r="I7758" s="587">
        <f t="shared" si="364"/>
        <v>1274540.3999999999</v>
      </c>
      <c r="J7758" s="589">
        <f t="shared" si="365"/>
        <v>0</v>
      </c>
    </row>
    <row r="7759" spans="1:10">
      <c r="A7759" s="584">
        <v>2016</v>
      </c>
      <c r="B7759" s="585" t="s">
        <v>1127</v>
      </c>
      <c r="C7759" s="585" t="s">
        <v>31</v>
      </c>
      <c r="D7759" s="586">
        <v>197483</v>
      </c>
      <c r="E7759" s="587">
        <v>19.056000000000001</v>
      </c>
      <c r="F7759" s="587">
        <f t="shared" si="363"/>
        <v>3763236.0480000004</v>
      </c>
      <c r="G7759" s="588">
        <v>0.43</v>
      </c>
      <c r="H7759" s="586">
        <v>9</v>
      </c>
      <c r="I7759" s="587">
        <f t="shared" si="364"/>
        <v>1777347</v>
      </c>
      <c r="J7759" s="589">
        <f t="shared" si="365"/>
        <v>0</v>
      </c>
    </row>
    <row r="7760" spans="1:10">
      <c r="A7760" s="584">
        <v>2016</v>
      </c>
      <c r="B7760" s="585" t="s">
        <v>1127</v>
      </c>
      <c r="C7760" s="585" t="s">
        <v>31</v>
      </c>
      <c r="D7760" s="586">
        <v>179835</v>
      </c>
      <c r="E7760" s="587">
        <v>17.998000000000001</v>
      </c>
      <c r="F7760" s="587">
        <f t="shared" si="363"/>
        <v>3236670.33</v>
      </c>
      <c r="G7760" s="588">
        <v>0.66</v>
      </c>
      <c r="H7760" s="586">
        <v>12.9</v>
      </c>
      <c r="I7760" s="587">
        <f t="shared" si="364"/>
        <v>2319871.5</v>
      </c>
      <c r="J7760" s="589">
        <f t="shared" si="365"/>
        <v>0</v>
      </c>
    </row>
    <row r="7761" spans="1:10">
      <c r="A7761" s="584">
        <v>2016</v>
      </c>
      <c r="B7761" s="585" t="s">
        <v>1127</v>
      </c>
      <c r="C7761" s="585" t="s">
        <v>31</v>
      </c>
      <c r="D7761" s="586">
        <v>170987</v>
      </c>
      <c r="E7761" s="587">
        <v>17.998000000000001</v>
      </c>
      <c r="F7761" s="587">
        <f t="shared" si="363"/>
        <v>3077424.0260000001</v>
      </c>
      <c r="G7761" s="588">
        <v>0.66</v>
      </c>
      <c r="H7761" s="586">
        <v>12.9</v>
      </c>
      <c r="I7761" s="587">
        <f t="shared" si="364"/>
        <v>2205732.3000000003</v>
      </c>
      <c r="J7761" s="589">
        <f t="shared" si="365"/>
        <v>0</v>
      </c>
    </row>
    <row r="7762" spans="1:10">
      <c r="A7762" s="584">
        <v>2016</v>
      </c>
      <c r="B7762" s="585" t="s">
        <v>1131</v>
      </c>
      <c r="C7762" s="585" t="s">
        <v>31</v>
      </c>
      <c r="D7762" s="586">
        <v>16368</v>
      </c>
      <c r="E7762" s="587">
        <v>23.745999999999999</v>
      </c>
      <c r="F7762" s="587">
        <f t="shared" si="363"/>
        <v>388674.52799999999</v>
      </c>
      <c r="G7762" s="588">
        <v>0.68</v>
      </c>
      <c r="H7762" s="586">
        <v>12.6</v>
      </c>
      <c r="I7762" s="587">
        <f t="shared" si="364"/>
        <v>206236.79999999999</v>
      </c>
      <c r="J7762" s="589">
        <f t="shared" si="365"/>
        <v>0</v>
      </c>
    </row>
    <row r="7763" spans="1:10">
      <c r="A7763" s="584">
        <v>2016</v>
      </c>
      <c r="B7763" s="585" t="s">
        <v>1131</v>
      </c>
      <c r="C7763" s="585" t="s">
        <v>31</v>
      </c>
      <c r="D7763" s="586">
        <v>73063</v>
      </c>
      <c r="E7763" s="587">
        <v>20.757999999999999</v>
      </c>
      <c r="F7763" s="587">
        <f t="shared" si="363"/>
        <v>1516641.754</v>
      </c>
      <c r="G7763" s="588">
        <v>0.45</v>
      </c>
      <c r="H7763" s="586">
        <v>14.2</v>
      </c>
      <c r="I7763" s="587">
        <f t="shared" si="364"/>
        <v>1037494.6</v>
      </c>
      <c r="J7763" s="589">
        <f t="shared" si="365"/>
        <v>0</v>
      </c>
    </row>
    <row r="7764" spans="1:10">
      <c r="A7764" s="584">
        <v>2016</v>
      </c>
      <c r="B7764" s="585" t="s">
        <v>1131</v>
      </c>
      <c r="C7764" s="585" t="s">
        <v>31</v>
      </c>
      <c r="D7764" s="586">
        <v>54206</v>
      </c>
      <c r="E7764" s="587">
        <v>23.85</v>
      </c>
      <c r="F7764" s="587">
        <f t="shared" si="363"/>
        <v>1292813.1000000001</v>
      </c>
      <c r="G7764" s="588">
        <v>0.81</v>
      </c>
      <c r="H7764" s="586">
        <v>11.5</v>
      </c>
      <c r="I7764" s="587">
        <f t="shared" si="364"/>
        <v>623369</v>
      </c>
      <c r="J7764" s="589">
        <f t="shared" si="365"/>
        <v>0</v>
      </c>
    </row>
    <row r="7765" spans="1:10">
      <c r="A7765" s="584">
        <v>2016</v>
      </c>
      <c r="B7765" s="585" t="s">
        <v>1131</v>
      </c>
      <c r="C7765" s="585" t="s">
        <v>31</v>
      </c>
      <c r="D7765" s="586">
        <v>36618</v>
      </c>
      <c r="E7765" s="587">
        <v>23.204000000000001</v>
      </c>
      <c r="F7765" s="587">
        <f t="shared" si="363"/>
        <v>849684.07200000004</v>
      </c>
      <c r="G7765" s="588">
        <v>0.52</v>
      </c>
      <c r="H7765" s="586">
        <v>10</v>
      </c>
      <c r="I7765" s="587">
        <f t="shared" si="364"/>
        <v>366180</v>
      </c>
      <c r="J7765" s="589">
        <f t="shared" si="365"/>
        <v>0</v>
      </c>
    </row>
    <row r="7766" spans="1:10">
      <c r="A7766" s="584">
        <v>2016</v>
      </c>
      <c r="B7766" s="585" t="s">
        <v>1131</v>
      </c>
      <c r="C7766" s="585" t="s">
        <v>31</v>
      </c>
      <c r="D7766" s="586">
        <v>19512</v>
      </c>
      <c r="E7766" s="587">
        <v>23.72</v>
      </c>
      <c r="F7766" s="587">
        <f t="shared" si="363"/>
        <v>462824.63999999996</v>
      </c>
      <c r="G7766" s="588">
        <v>0.68</v>
      </c>
      <c r="H7766" s="586">
        <v>12.8</v>
      </c>
      <c r="I7766" s="587">
        <f t="shared" si="364"/>
        <v>249753.60000000001</v>
      </c>
      <c r="J7766" s="589">
        <f t="shared" si="365"/>
        <v>0</v>
      </c>
    </row>
    <row r="7767" spans="1:10">
      <c r="A7767" s="584">
        <v>2016</v>
      </c>
      <c r="B7767" s="585" t="s">
        <v>1131</v>
      </c>
      <c r="C7767" s="585" t="s">
        <v>31</v>
      </c>
      <c r="D7767" s="586">
        <v>18186</v>
      </c>
      <c r="E7767" s="587">
        <v>24.494</v>
      </c>
      <c r="F7767" s="587">
        <f t="shared" si="363"/>
        <v>445447.88400000002</v>
      </c>
      <c r="G7767" s="588">
        <v>3.2</v>
      </c>
      <c r="H7767" s="586">
        <v>10.38</v>
      </c>
      <c r="I7767" s="587">
        <f t="shared" si="364"/>
        <v>188770.68000000002</v>
      </c>
      <c r="J7767" s="589">
        <f t="shared" si="365"/>
        <v>0</v>
      </c>
    </row>
    <row r="7768" spans="1:10">
      <c r="A7768" s="584">
        <v>2016</v>
      </c>
      <c r="B7768" s="585" t="s">
        <v>1131</v>
      </c>
      <c r="C7768" s="585" t="s">
        <v>31</v>
      </c>
      <c r="D7768" s="586">
        <v>8483</v>
      </c>
      <c r="E7768" s="587">
        <v>25.86</v>
      </c>
      <c r="F7768" s="587">
        <f t="shared" si="363"/>
        <v>219370.38</v>
      </c>
      <c r="G7768" s="588">
        <v>2.64</v>
      </c>
      <c r="H7768" s="586">
        <v>7.69</v>
      </c>
      <c r="I7768" s="587">
        <f t="shared" si="364"/>
        <v>65234.270000000004</v>
      </c>
      <c r="J7768" s="589">
        <f t="shared" si="365"/>
        <v>0</v>
      </c>
    </row>
    <row r="7769" spans="1:10">
      <c r="A7769" s="584">
        <v>2016</v>
      </c>
      <c r="B7769" s="585" t="s">
        <v>1131</v>
      </c>
      <c r="C7769" s="585" t="s">
        <v>31</v>
      </c>
      <c r="D7769" s="586">
        <v>18186</v>
      </c>
      <c r="E7769" s="587">
        <v>24.494</v>
      </c>
      <c r="F7769" s="587">
        <f t="shared" si="363"/>
        <v>445447.88400000002</v>
      </c>
      <c r="G7769" s="588">
        <v>3.2</v>
      </c>
      <c r="H7769" s="586">
        <v>10.38</v>
      </c>
      <c r="I7769" s="587">
        <f t="shared" si="364"/>
        <v>188770.68000000002</v>
      </c>
      <c r="J7769" s="589">
        <f t="shared" si="365"/>
        <v>0</v>
      </c>
    </row>
    <row r="7770" spans="1:10">
      <c r="A7770" s="584">
        <v>2016</v>
      </c>
      <c r="B7770" s="585" t="s">
        <v>1131</v>
      </c>
      <c r="C7770" s="585" t="s">
        <v>31</v>
      </c>
      <c r="D7770" s="586">
        <v>10900</v>
      </c>
      <c r="E7770" s="587">
        <v>24.936</v>
      </c>
      <c r="F7770" s="587">
        <f t="shared" si="363"/>
        <v>271802.40000000002</v>
      </c>
      <c r="G7770" s="588">
        <v>3.25</v>
      </c>
      <c r="H7770" s="586">
        <v>9.8800000000000008</v>
      </c>
      <c r="I7770" s="587">
        <f t="shared" si="364"/>
        <v>107692.00000000001</v>
      </c>
      <c r="J7770" s="589">
        <f t="shared" si="365"/>
        <v>0</v>
      </c>
    </row>
    <row r="7771" spans="1:10">
      <c r="A7771" s="584">
        <v>2016</v>
      </c>
      <c r="B7771" s="585" t="s">
        <v>1131</v>
      </c>
      <c r="C7771" s="585" t="s">
        <v>31</v>
      </c>
      <c r="D7771" s="586">
        <v>203291</v>
      </c>
      <c r="E7771" s="587">
        <v>25.14</v>
      </c>
      <c r="F7771" s="587">
        <f t="shared" si="363"/>
        <v>5110735.74</v>
      </c>
      <c r="G7771" s="588">
        <v>3.93</v>
      </c>
      <c r="H7771" s="586">
        <v>9.49</v>
      </c>
      <c r="I7771" s="587">
        <f t="shared" si="364"/>
        <v>1929231.59</v>
      </c>
      <c r="J7771" s="589">
        <f t="shared" si="365"/>
        <v>0</v>
      </c>
    </row>
    <row r="7772" spans="1:10">
      <c r="A7772" s="584">
        <v>2016</v>
      </c>
      <c r="B7772" s="585" t="s">
        <v>1131</v>
      </c>
      <c r="C7772" s="585" t="s">
        <v>31</v>
      </c>
      <c r="D7772" s="586">
        <v>14337</v>
      </c>
      <c r="E7772" s="587">
        <v>26.14</v>
      </c>
      <c r="F7772" s="587">
        <f t="shared" si="363"/>
        <v>374769.18</v>
      </c>
      <c r="G7772" s="588">
        <v>2.63</v>
      </c>
      <c r="H7772" s="586">
        <v>7.74</v>
      </c>
      <c r="I7772" s="587">
        <f t="shared" si="364"/>
        <v>110968.38</v>
      </c>
      <c r="J7772" s="589">
        <f t="shared" si="365"/>
        <v>0</v>
      </c>
    </row>
    <row r="7773" spans="1:10">
      <c r="A7773" s="584">
        <v>2016</v>
      </c>
      <c r="B7773" s="585" t="s">
        <v>1131</v>
      </c>
      <c r="C7773" s="585" t="s">
        <v>31</v>
      </c>
      <c r="D7773" s="586">
        <v>1610</v>
      </c>
      <c r="E7773" s="587">
        <v>25.286000000000001</v>
      </c>
      <c r="F7773" s="587">
        <f t="shared" si="363"/>
        <v>40710.46</v>
      </c>
      <c r="G7773" s="588">
        <v>4.4800000000000004</v>
      </c>
      <c r="H7773" s="586">
        <v>9.49</v>
      </c>
      <c r="I7773" s="587">
        <f t="shared" si="364"/>
        <v>15278.9</v>
      </c>
      <c r="J7773" s="589">
        <f t="shared" si="365"/>
        <v>0</v>
      </c>
    </row>
    <row r="7774" spans="1:10">
      <c r="A7774" s="584">
        <v>2016</v>
      </c>
      <c r="B7774" s="585" t="s">
        <v>1131</v>
      </c>
      <c r="C7774" s="585" t="s">
        <v>31</v>
      </c>
      <c r="D7774" s="586">
        <v>43956</v>
      </c>
      <c r="E7774" s="587">
        <v>25.231999999999999</v>
      </c>
      <c r="F7774" s="587">
        <f t="shared" si="363"/>
        <v>1109097.7919999999</v>
      </c>
      <c r="G7774" s="588">
        <v>4.49</v>
      </c>
      <c r="H7774" s="586">
        <v>9.44</v>
      </c>
      <c r="I7774" s="587">
        <f t="shared" si="364"/>
        <v>414944.63999999996</v>
      </c>
      <c r="J7774" s="589">
        <f t="shared" si="365"/>
        <v>0</v>
      </c>
    </row>
    <row r="7775" spans="1:10">
      <c r="A7775" s="584">
        <v>2016</v>
      </c>
      <c r="B7775" s="585" t="s">
        <v>1131</v>
      </c>
      <c r="C7775" s="585" t="s">
        <v>31</v>
      </c>
      <c r="D7775" s="586">
        <v>49574</v>
      </c>
      <c r="E7775" s="587">
        <v>25.015999999999998</v>
      </c>
      <c r="F7775" s="587">
        <f t="shared" si="363"/>
        <v>1240143.1839999999</v>
      </c>
      <c r="G7775" s="588">
        <v>3.68</v>
      </c>
      <c r="H7775" s="586">
        <v>9.83</v>
      </c>
      <c r="I7775" s="587">
        <f t="shared" si="364"/>
        <v>487312.42</v>
      </c>
      <c r="J7775" s="589">
        <f t="shared" si="365"/>
        <v>0</v>
      </c>
    </row>
    <row r="7776" spans="1:10">
      <c r="A7776" s="584">
        <v>2016</v>
      </c>
      <c r="B7776" s="585" t="s">
        <v>1127</v>
      </c>
      <c r="C7776" s="585" t="s">
        <v>31</v>
      </c>
      <c r="D7776" s="586">
        <v>14729</v>
      </c>
      <c r="E7776" s="587">
        <v>17.891999999999999</v>
      </c>
      <c r="F7776" s="587">
        <f t="shared" si="363"/>
        <v>263531.26799999998</v>
      </c>
      <c r="G7776" s="588">
        <v>0.31</v>
      </c>
      <c r="H7776" s="586">
        <v>5.2</v>
      </c>
      <c r="I7776" s="587">
        <f t="shared" si="364"/>
        <v>76590.8</v>
      </c>
      <c r="J7776" s="589">
        <f t="shared" si="365"/>
        <v>0</v>
      </c>
    </row>
    <row r="7777" spans="1:10">
      <c r="A7777" s="584">
        <v>2016</v>
      </c>
      <c r="B7777" s="585" t="s">
        <v>1127</v>
      </c>
      <c r="C7777" s="585" t="s">
        <v>31</v>
      </c>
      <c r="D7777" s="586">
        <v>29321</v>
      </c>
      <c r="E7777" s="587">
        <v>17.541</v>
      </c>
      <c r="F7777" s="587">
        <f t="shared" si="363"/>
        <v>514319.66100000002</v>
      </c>
      <c r="G7777" s="588">
        <v>0.2</v>
      </c>
      <c r="H7777" s="586">
        <v>4.5999999999999996</v>
      </c>
      <c r="I7777" s="587">
        <f t="shared" si="364"/>
        <v>134876.59999999998</v>
      </c>
      <c r="J7777" s="589">
        <f t="shared" si="365"/>
        <v>0</v>
      </c>
    </row>
    <row r="7778" spans="1:10">
      <c r="A7778" s="584">
        <v>2016</v>
      </c>
      <c r="B7778" s="585" t="s">
        <v>1127</v>
      </c>
      <c r="C7778" s="585" t="s">
        <v>31</v>
      </c>
      <c r="D7778" s="586">
        <v>14724</v>
      </c>
      <c r="E7778" s="587">
        <v>17.724</v>
      </c>
      <c r="F7778" s="587">
        <f t="shared" si="363"/>
        <v>260968.17600000001</v>
      </c>
      <c r="G7778" s="588">
        <v>0.18</v>
      </c>
      <c r="H7778" s="586">
        <v>5.5</v>
      </c>
      <c r="I7778" s="587">
        <f t="shared" si="364"/>
        <v>80982</v>
      </c>
      <c r="J7778" s="589">
        <f t="shared" si="365"/>
        <v>0</v>
      </c>
    </row>
    <row r="7779" spans="1:10">
      <c r="A7779" s="584">
        <v>2016</v>
      </c>
      <c r="B7779" s="585" t="s">
        <v>1133</v>
      </c>
      <c r="C7779" s="585" t="s">
        <v>31</v>
      </c>
      <c r="D7779" s="586">
        <v>172160</v>
      </c>
      <c r="E7779" s="587">
        <v>13.846</v>
      </c>
      <c r="F7779" s="587">
        <f t="shared" si="363"/>
        <v>2383727.36</v>
      </c>
      <c r="G7779" s="588">
        <v>0.81</v>
      </c>
      <c r="H7779" s="586">
        <v>8.9</v>
      </c>
      <c r="I7779" s="587">
        <f t="shared" si="364"/>
        <v>1532224</v>
      </c>
      <c r="J7779" s="589">
        <f t="shared" si="365"/>
        <v>1</v>
      </c>
    </row>
    <row r="7780" spans="1:10">
      <c r="A7780" s="584">
        <v>2016</v>
      </c>
      <c r="B7780" s="585" t="s">
        <v>1127</v>
      </c>
      <c r="C7780" s="585" t="s">
        <v>31</v>
      </c>
      <c r="D7780" s="586">
        <v>30181</v>
      </c>
      <c r="E7780" s="587">
        <v>17.75</v>
      </c>
      <c r="F7780" s="587">
        <f t="shared" si="363"/>
        <v>535712.75</v>
      </c>
      <c r="G7780" s="588">
        <v>0.25</v>
      </c>
      <c r="H7780" s="586">
        <v>5.6</v>
      </c>
      <c r="I7780" s="587">
        <f t="shared" si="364"/>
        <v>169013.59999999998</v>
      </c>
      <c r="J7780" s="589">
        <f t="shared" si="365"/>
        <v>0</v>
      </c>
    </row>
    <row r="7781" spans="1:10">
      <c r="A7781" s="584">
        <v>2016</v>
      </c>
      <c r="B7781" s="585" t="s">
        <v>1127</v>
      </c>
      <c r="C7781" s="585" t="s">
        <v>31</v>
      </c>
      <c r="D7781" s="586">
        <v>172151</v>
      </c>
      <c r="E7781" s="587">
        <v>18.170000000000002</v>
      </c>
      <c r="F7781" s="587">
        <f t="shared" si="363"/>
        <v>3127983.6700000004</v>
      </c>
      <c r="G7781" s="588">
        <v>0.98</v>
      </c>
      <c r="H7781" s="586">
        <v>16.7</v>
      </c>
      <c r="I7781" s="587">
        <f t="shared" si="364"/>
        <v>2874921.6999999997</v>
      </c>
      <c r="J7781" s="589">
        <f t="shared" si="365"/>
        <v>0</v>
      </c>
    </row>
    <row r="7782" spans="1:10">
      <c r="A7782" s="584">
        <v>2016</v>
      </c>
      <c r="B7782" s="585" t="s">
        <v>1127</v>
      </c>
      <c r="C7782" s="585" t="s">
        <v>31</v>
      </c>
      <c r="D7782" s="586">
        <v>75148</v>
      </c>
      <c r="E7782" s="587">
        <v>17.68</v>
      </c>
      <c r="F7782" s="587">
        <f t="shared" si="363"/>
        <v>1328616.6399999999</v>
      </c>
      <c r="G7782" s="588">
        <v>0.19</v>
      </c>
      <c r="H7782" s="586">
        <v>4.4000000000000004</v>
      </c>
      <c r="I7782" s="587">
        <f t="shared" si="364"/>
        <v>330651.2</v>
      </c>
      <c r="J7782" s="589">
        <f t="shared" si="365"/>
        <v>0</v>
      </c>
    </row>
    <row r="7783" spans="1:10">
      <c r="A7783" s="584">
        <v>2016</v>
      </c>
      <c r="B7783" s="585" t="s">
        <v>1127</v>
      </c>
      <c r="C7783" s="585" t="s">
        <v>31</v>
      </c>
      <c r="D7783" s="586">
        <v>74494</v>
      </c>
      <c r="E7783" s="587">
        <v>17.82</v>
      </c>
      <c r="F7783" s="587">
        <f t="shared" si="363"/>
        <v>1327483.08</v>
      </c>
      <c r="G7783" s="588">
        <v>0.27</v>
      </c>
      <c r="H7783" s="586">
        <v>5.2</v>
      </c>
      <c r="I7783" s="587">
        <f t="shared" si="364"/>
        <v>387368.8</v>
      </c>
      <c r="J7783" s="589">
        <f t="shared" si="365"/>
        <v>0</v>
      </c>
    </row>
    <row r="7784" spans="1:10">
      <c r="A7784" s="584">
        <v>2016</v>
      </c>
      <c r="B7784" s="585" t="s">
        <v>1127</v>
      </c>
      <c r="C7784" s="585" t="s">
        <v>31</v>
      </c>
      <c r="D7784" s="586">
        <v>105114</v>
      </c>
      <c r="E7784" s="587">
        <v>17.559999999999999</v>
      </c>
      <c r="F7784" s="587">
        <f t="shared" si="363"/>
        <v>1845801.8399999999</v>
      </c>
      <c r="G7784" s="588">
        <v>0.19</v>
      </c>
      <c r="H7784" s="586">
        <v>4.4000000000000004</v>
      </c>
      <c r="I7784" s="587">
        <f t="shared" si="364"/>
        <v>462501.60000000003</v>
      </c>
      <c r="J7784" s="589">
        <f t="shared" si="365"/>
        <v>0</v>
      </c>
    </row>
    <row r="7785" spans="1:10">
      <c r="A7785" s="584">
        <v>2016</v>
      </c>
      <c r="B7785" s="585" t="s">
        <v>1131</v>
      </c>
      <c r="C7785" s="585" t="s">
        <v>31</v>
      </c>
      <c r="D7785" s="586">
        <v>49020</v>
      </c>
      <c r="E7785" s="587">
        <v>23.22</v>
      </c>
      <c r="F7785" s="587">
        <f t="shared" si="363"/>
        <v>1138244.3999999999</v>
      </c>
      <c r="G7785" s="588">
        <v>0.42</v>
      </c>
      <c r="H7785" s="586">
        <v>6.4</v>
      </c>
      <c r="I7785" s="587">
        <f t="shared" si="364"/>
        <v>313728</v>
      </c>
      <c r="J7785" s="589">
        <f t="shared" si="365"/>
        <v>0</v>
      </c>
    </row>
    <row r="7786" spans="1:10">
      <c r="A7786" s="584">
        <v>2016</v>
      </c>
      <c r="B7786" s="585" t="s">
        <v>1127</v>
      </c>
      <c r="C7786" s="585" t="s">
        <v>31</v>
      </c>
      <c r="D7786" s="586">
        <v>33840</v>
      </c>
      <c r="E7786" s="587">
        <v>20</v>
      </c>
      <c r="F7786" s="587">
        <f t="shared" si="363"/>
        <v>676800</v>
      </c>
      <c r="G7786" s="588">
        <v>0.42</v>
      </c>
      <c r="H7786" s="586">
        <v>4.5999999999999996</v>
      </c>
      <c r="I7786" s="587">
        <f t="shared" si="364"/>
        <v>155664</v>
      </c>
      <c r="J7786" s="589">
        <f t="shared" si="365"/>
        <v>0</v>
      </c>
    </row>
    <row r="7787" spans="1:10">
      <c r="A7787" s="584">
        <v>2016</v>
      </c>
      <c r="B7787" s="585" t="s">
        <v>1131</v>
      </c>
      <c r="C7787" s="585" t="s">
        <v>31</v>
      </c>
      <c r="D7787" s="586">
        <v>1014</v>
      </c>
      <c r="E7787" s="587">
        <v>26.08</v>
      </c>
      <c r="F7787" s="587">
        <f t="shared" si="363"/>
        <v>26445.119999999999</v>
      </c>
      <c r="G7787" s="588">
        <v>2.69</v>
      </c>
      <c r="H7787" s="586">
        <v>7.9</v>
      </c>
      <c r="I7787" s="587">
        <f t="shared" si="364"/>
        <v>8010.6</v>
      </c>
      <c r="J7787" s="589">
        <f t="shared" si="365"/>
        <v>0</v>
      </c>
    </row>
    <row r="7788" spans="1:10">
      <c r="A7788" s="584">
        <v>2016</v>
      </c>
      <c r="B7788" s="585" t="s">
        <v>1131</v>
      </c>
      <c r="C7788" s="585" t="s">
        <v>31</v>
      </c>
      <c r="D7788" s="586">
        <v>46723</v>
      </c>
      <c r="E7788" s="587">
        <v>26.18</v>
      </c>
      <c r="F7788" s="587">
        <f t="shared" si="363"/>
        <v>1223208.1399999999</v>
      </c>
      <c r="G7788" s="588">
        <v>2.66</v>
      </c>
      <c r="H7788" s="586">
        <v>7.9</v>
      </c>
      <c r="I7788" s="587">
        <f t="shared" si="364"/>
        <v>369111.7</v>
      </c>
      <c r="J7788" s="589">
        <f t="shared" si="365"/>
        <v>0</v>
      </c>
    </row>
    <row r="7789" spans="1:10">
      <c r="A7789" s="584">
        <v>2016</v>
      </c>
      <c r="B7789" s="585" t="s">
        <v>1131</v>
      </c>
      <c r="C7789" s="585" t="s">
        <v>31</v>
      </c>
      <c r="D7789" s="586">
        <v>26495</v>
      </c>
      <c r="E7789" s="587">
        <v>25.18</v>
      </c>
      <c r="F7789" s="587">
        <f t="shared" si="363"/>
        <v>667144.1</v>
      </c>
      <c r="G7789" s="588">
        <v>2.9</v>
      </c>
      <c r="H7789" s="586">
        <v>9.5</v>
      </c>
      <c r="I7789" s="587">
        <f t="shared" si="364"/>
        <v>251702.5</v>
      </c>
      <c r="J7789" s="589">
        <f t="shared" si="365"/>
        <v>0</v>
      </c>
    </row>
    <row r="7790" spans="1:10">
      <c r="A7790" s="584">
        <v>2016</v>
      </c>
      <c r="B7790" s="585" t="s">
        <v>1131</v>
      </c>
      <c r="C7790" s="585" t="s">
        <v>31</v>
      </c>
      <c r="D7790" s="586">
        <v>14598</v>
      </c>
      <c r="E7790" s="587">
        <v>24.04</v>
      </c>
      <c r="F7790" s="587">
        <f t="shared" si="363"/>
        <v>350935.92</v>
      </c>
      <c r="G7790" s="588">
        <v>0.93</v>
      </c>
      <c r="H7790" s="586">
        <v>13</v>
      </c>
      <c r="I7790" s="587">
        <f t="shared" si="364"/>
        <v>189774</v>
      </c>
      <c r="J7790" s="589">
        <f t="shared" si="365"/>
        <v>0</v>
      </c>
    </row>
    <row r="7791" spans="1:10">
      <c r="A7791" s="584">
        <v>2016</v>
      </c>
      <c r="B7791" s="585" t="s">
        <v>1131</v>
      </c>
      <c r="C7791" s="585" t="s">
        <v>31</v>
      </c>
      <c r="D7791" s="586">
        <v>28212</v>
      </c>
      <c r="E7791" s="587">
        <v>22.526</v>
      </c>
      <c r="F7791" s="587">
        <f t="shared" si="363"/>
        <v>635503.51199999999</v>
      </c>
      <c r="G7791" s="588">
        <v>3.03</v>
      </c>
      <c r="H7791" s="586">
        <v>8.3000000000000007</v>
      </c>
      <c r="I7791" s="587">
        <f t="shared" si="364"/>
        <v>234159.6</v>
      </c>
      <c r="J7791" s="589">
        <f t="shared" si="365"/>
        <v>0</v>
      </c>
    </row>
    <row r="7792" spans="1:10">
      <c r="A7792" s="584">
        <v>2016</v>
      </c>
      <c r="B7792" s="585" t="s">
        <v>1131</v>
      </c>
      <c r="C7792" s="585" t="s">
        <v>31</v>
      </c>
      <c r="D7792" s="586">
        <v>31894</v>
      </c>
      <c r="E7792" s="587">
        <v>23.48</v>
      </c>
      <c r="F7792" s="587">
        <f t="shared" si="363"/>
        <v>748871.12</v>
      </c>
      <c r="G7792" s="588">
        <v>2.52</v>
      </c>
      <c r="H7792" s="586">
        <v>8.9</v>
      </c>
      <c r="I7792" s="587">
        <f t="shared" si="364"/>
        <v>283856.60000000003</v>
      </c>
      <c r="J7792" s="589">
        <f t="shared" si="365"/>
        <v>0</v>
      </c>
    </row>
    <row r="7793" spans="1:10">
      <c r="A7793" s="584">
        <v>2016</v>
      </c>
      <c r="B7793" s="585" t="s">
        <v>1131</v>
      </c>
      <c r="C7793" s="585" t="s">
        <v>31</v>
      </c>
      <c r="D7793" s="586">
        <v>3865</v>
      </c>
      <c r="E7793" s="587">
        <v>23.257999999999999</v>
      </c>
      <c r="F7793" s="587">
        <f t="shared" si="363"/>
        <v>89892.17</v>
      </c>
      <c r="G7793" s="588">
        <v>2.34</v>
      </c>
      <c r="H7793" s="586">
        <v>7.8</v>
      </c>
      <c r="I7793" s="587">
        <f t="shared" si="364"/>
        <v>30147</v>
      </c>
      <c r="J7793" s="589">
        <f t="shared" si="365"/>
        <v>0</v>
      </c>
    </row>
    <row r="7794" spans="1:10">
      <c r="A7794" s="584">
        <v>2016</v>
      </c>
      <c r="B7794" s="585" t="s">
        <v>1131</v>
      </c>
      <c r="C7794" s="585" t="s">
        <v>31</v>
      </c>
      <c r="D7794" s="586">
        <v>5347</v>
      </c>
      <c r="E7794" s="587">
        <v>22.922000000000001</v>
      </c>
      <c r="F7794" s="587">
        <f t="shared" si="363"/>
        <v>122563.93400000001</v>
      </c>
      <c r="G7794" s="588">
        <v>2.96</v>
      </c>
      <c r="H7794" s="586">
        <v>8.4</v>
      </c>
      <c r="I7794" s="587">
        <f t="shared" si="364"/>
        <v>44914.8</v>
      </c>
      <c r="J7794" s="589">
        <f t="shared" si="365"/>
        <v>0</v>
      </c>
    </row>
    <row r="7795" spans="1:10">
      <c r="A7795" s="584">
        <v>2016</v>
      </c>
      <c r="B7795" s="585" t="s">
        <v>1131</v>
      </c>
      <c r="C7795" s="585" t="s">
        <v>31</v>
      </c>
      <c r="D7795" s="586">
        <v>55974</v>
      </c>
      <c r="E7795" s="587">
        <v>22.158000000000001</v>
      </c>
      <c r="F7795" s="587">
        <f t="shared" si="363"/>
        <v>1240271.892</v>
      </c>
      <c r="G7795" s="588">
        <v>3.26</v>
      </c>
      <c r="H7795" s="586">
        <v>7.7</v>
      </c>
      <c r="I7795" s="587">
        <f t="shared" si="364"/>
        <v>430999.8</v>
      </c>
      <c r="J7795" s="589">
        <f t="shared" si="365"/>
        <v>0</v>
      </c>
    </row>
    <row r="7796" spans="1:10">
      <c r="A7796" s="584">
        <v>2016</v>
      </c>
      <c r="B7796" s="585" t="s">
        <v>1131</v>
      </c>
      <c r="C7796" s="585" t="s">
        <v>31</v>
      </c>
      <c r="D7796" s="586">
        <v>44230</v>
      </c>
      <c r="E7796" s="587">
        <v>22.366</v>
      </c>
      <c r="F7796" s="587">
        <f t="shared" si="363"/>
        <v>989248.17999999993</v>
      </c>
      <c r="G7796" s="588">
        <v>3.06</v>
      </c>
      <c r="H7796" s="586">
        <v>8.8000000000000007</v>
      </c>
      <c r="I7796" s="587">
        <f t="shared" si="364"/>
        <v>389224.00000000006</v>
      </c>
      <c r="J7796" s="589">
        <f t="shared" si="365"/>
        <v>0</v>
      </c>
    </row>
    <row r="7797" spans="1:10">
      <c r="A7797" s="584">
        <v>2016</v>
      </c>
      <c r="B7797" s="585" t="s">
        <v>1131</v>
      </c>
      <c r="C7797" s="585" t="s">
        <v>31</v>
      </c>
      <c r="D7797" s="586">
        <v>43362</v>
      </c>
      <c r="E7797" s="587">
        <v>22.277999999999999</v>
      </c>
      <c r="F7797" s="587">
        <f t="shared" si="363"/>
        <v>966018.63599999994</v>
      </c>
      <c r="G7797" s="588">
        <v>2.96</v>
      </c>
      <c r="H7797" s="586">
        <v>8.3000000000000007</v>
      </c>
      <c r="I7797" s="587">
        <f t="shared" si="364"/>
        <v>359904.60000000003</v>
      </c>
      <c r="J7797" s="589">
        <f t="shared" si="365"/>
        <v>0</v>
      </c>
    </row>
    <row r="7798" spans="1:10">
      <c r="A7798" s="584">
        <v>2016</v>
      </c>
      <c r="B7798" s="585" t="s">
        <v>1131</v>
      </c>
      <c r="C7798" s="585" t="s">
        <v>31</v>
      </c>
      <c r="D7798" s="586">
        <v>9368</v>
      </c>
      <c r="E7798" s="587">
        <v>23.03</v>
      </c>
      <c r="F7798" s="587">
        <f t="shared" si="363"/>
        <v>215745.04</v>
      </c>
      <c r="G7798" s="588">
        <v>2.99</v>
      </c>
      <c r="H7798" s="586">
        <v>8.1999999999999993</v>
      </c>
      <c r="I7798" s="587">
        <f t="shared" si="364"/>
        <v>76817.599999999991</v>
      </c>
      <c r="J7798" s="589">
        <f t="shared" si="365"/>
        <v>0</v>
      </c>
    </row>
    <row r="7799" spans="1:10">
      <c r="A7799" s="584">
        <v>2016</v>
      </c>
      <c r="B7799" s="585" t="s">
        <v>1131</v>
      </c>
      <c r="C7799" s="585" t="s">
        <v>31</v>
      </c>
      <c r="D7799" s="586">
        <v>94922</v>
      </c>
      <c r="E7799" s="587">
        <v>22.364000000000001</v>
      </c>
      <c r="F7799" s="587">
        <f t="shared" si="363"/>
        <v>2122835.608</v>
      </c>
      <c r="G7799" s="588">
        <v>3.15</v>
      </c>
      <c r="H7799" s="586">
        <v>9.1</v>
      </c>
      <c r="I7799" s="587">
        <f t="shared" si="364"/>
        <v>863790.2</v>
      </c>
      <c r="J7799" s="589">
        <f t="shared" si="365"/>
        <v>0</v>
      </c>
    </row>
    <row r="7800" spans="1:10">
      <c r="A7800" s="584">
        <v>2016</v>
      </c>
      <c r="B7800" s="585" t="s">
        <v>1127</v>
      </c>
      <c r="C7800" s="585" t="s">
        <v>31</v>
      </c>
      <c r="D7800" s="586">
        <v>63355</v>
      </c>
      <c r="E7800" s="587">
        <v>17.978999999999999</v>
      </c>
      <c r="F7800" s="587">
        <f t="shared" si="363"/>
        <v>1139059.5449999999</v>
      </c>
      <c r="G7800" s="588">
        <v>0.31</v>
      </c>
      <c r="H7800" s="586">
        <v>4.9000000000000004</v>
      </c>
      <c r="I7800" s="587">
        <f t="shared" si="364"/>
        <v>310439.5</v>
      </c>
      <c r="J7800" s="589">
        <f t="shared" si="365"/>
        <v>0</v>
      </c>
    </row>
    <row r="7801" spans="1:10">
      <c r="A7801" s="584">
        <v>2016</v>
      </c>
      <c r="B7801" s="585" t="s">
        <v>1127</v>
      </c>
      <c r="C7801" s="585" t="s">
        <v>31</v>
      </c>
      <c r="D7801" s="586">
        <v>184391</v>
      </c>
      <c r="E7801" s="587">
        <v>17.561</v>
      </c>
      <c r="F7801" s="587">
        <f t="shared" si="363"/>
        <v>3238090.3509999998</v>
      </c>
      <c r="G7801" s="588">
        <v>0.2</v>
      </c>
      <c r="H7801" s="586">
        <v>4.5</v>
      </c>
      <c r="I7801" s="587">
        <f t="shared" si="364"/>
        <v>829759.5</v>
      </c>
      <c r="J7801" s="589">
        <f t="shared" si="365"/>
        <v>0</v>
      </c>
    </row>
    <row r="7802" spans="1:10">
      <c r="A7802" s="584">
        <v>2016</v>
      </c>
      <c r="B7802" s="585" t="s">
        <v>1127</v>
      </c>
      <c r="C7802" s="585" t="s">
        <v>31</v>
      </c>
      <c r="D7802" s="586">
        <v>183027</v>
      </c>
      <c r="E7802" s="587">
        <v>17.591999999999999</v>
      </c>
      <c r="F7802" s="587">
        <f t="shared" si="363"/>
        <v>3219810.9839999997</v>
      </c>
      <c r="G7802" s="588">
        <v>0.28000000000000003</v>
      </c>
      <c r="H7802" s="586">
        <v>5.0999999999999996</v>
      </c>
      <c r="I7802" s="587">
        <f t="shared" si="364"/>
        <v>933437.7</v>
      </c>
      <c r="J7802" s="589">
        <f t="shared" si="365"/>
        <v>0</v>
      </c>
    </row>
    <row r="7803" spans="1:10">
      <c r="A7803" s="584">
        <v>2016</v>
      </c>
      <c r="B7803" s="585" t="s">
        <v>1131</v>
      </c>
      <c r="C7803" s="585" t="s">
        <v>31</v>
      </c>
      <c r="D7803" s="586">
        <v>181850</v>
      </c>
      <c r="E7803" s="587">
        <v>25.047000000000001</v>
      </c>
      <c r="F7803" s="587">
        <f t="shared" si="363"/>
        <v>4554796.95</v>
      </c>
      <c r="G7803" s="588">
        <v>3.13</v>
      </c>
      <c r="H7803" s="586">
        <v>6.7</v>
      </c>
      <c r="I7803" s="587">
        <f t="shared" si="364"/>
        <v>1218395</v>
      </c>
      <c r="J7803" s="589">
        <f t="shared" si="365"/>
        <v>0</v>
      </c>
    </row>
    <row r="7804" spans="1:10">
      <c r="A7804" s="584">
        <v>2016</v>
      </c>
      <c r="B7804" s="585" t="s">
        <v>1127</v>
      </c>
      <c r="C7804" s="585" t="s">
        <v>31</v>
      </c>
      <c r="D7804" s="586">
        <v>15337</v>
      </c>
      <c r="E7804" s="587">
        <v>17.600000000000001</v>
      </c>
      <c r="F7804" s="587">
        <f t="shared" si="363"/>
        <v>269931.2</v>
      </c>
      <c r="G7804" s="588">
        <v>0.2</v>
      </c>
      <c r="H7804" s="586">
        <v>4.5999999999999996</v>
      </c>
      <c r="I7804" s="587">
        <f t="shared" si="364"/>
        <v>70550.2</v>
      </c>
      <c r="J7804" s="589">
        <f t="shared" si="365"/>
        <v>0</v>
      </c>
    </row>
    <row r="7805" spans="1:10">
      <c r="A7805" s="584">
        <v>2016</v>
      </c>
      <c r="B7805" s="585" t="s">
        <v>1127</v>
      </c>
      <c r="C7805" s="585" t="s">
        <v>31</v>
      </c>
      <c r="D7805" s="586">
        <v>15900</v>
      </c>
      <c r="E7805" s="587">
        <v>17.920000000000002</v>
      </c>
      <c r="F7805" s="587">
        <f t="shared" si="363"/>
        <v>284928</v>
      </c>
      <c r="G7805" s="588">
        <v>0.3</v>
      </c>
      <c r="H7805" s="586">
        <v>5</v>
      </c>
      <c r="I7805" s="587">
        <f t="shared" si="364"/>
        <v>79500</v>
      </c>
      <c r="J7805" s="589">
        <f t="shared" si="365"/>
        <v>0</v>
      </c>
    </row>
    <row r="7806" spans="1:10">
      <c r="A7806" s="584">
        <v>2016</v>
      </c>
      <c r="B7806" s="585" t="s">
        <v>1127</v>
      </c>
      <c r="C7806" s="585" t="s">
        <v>31</v>
      </c>
      <c r="D7806" s="586">
        <v>268049</v>
      </c>
      <c r="E7806" s="587">
        <v>17.77</v>
      </c>
      <c r="F7806" s="587">
        <f t="shared" si="363"/>
        <v>4763230.7299999995</v>
      </c>
      <c r="G7806" s="588">
        <v>0.33</v>
      </c>
      <c r="H7806" s="586">
        <v>5.2</v>
      </c>
      <c r="I7806" s="587">
        <f t="shared" si="364"/>
        <v>1393854.8</v>
      </c>
      <c r="J7806" s="589">
        <f t="shared" si="365"/>
        <v>0</v>
      </c>
    </row>
    <row r="7807" spans="1:10">
      <c r="A7807" s="584">
        <v>2016</v>
      </c>
      <c r="B7807" s="585" t="s">
        <v>1127</v>
      </c>
      <c r="C7807" s="585" t="s">
        <v>31</v>
      </c>
      <c r="D7807" s="586">
        <v>91678</v>
      </c>
      <c r="E7807" s="587">
        <v>17.747</v>
      </c>
      <c r="F7807" s="587">
        <f t="shared" si="363"/>
        <v>1627009.466</v>
      </c>
      <c r="G7807" s="588">
        <v>0.23</v>
      </c>
      <c r="H7807" s="586">
        <v>5.4</v>
      </c>
      <c r="I7807" s="587">
        <f t="shared" si="364"/>
        <v>495061.2</v>
      </c>
      <c r="J7807" s="589">
        <f t="shared" si="365"/>
        <v>0</v>
      </c>
    </row>
    <row r="7808" spans="1:10">
      <c r="A7808" s="584">
        <v>2016</v>
      </c>
      <c r="B7808" s="585" t="s">
        <v>1127</v>
      </c>
      <c r="C7808" s="585" t="s">
        <v>31</v>
      </c>
      <c r="D7808" s="586">
        <v>89594</v>
      </c>
      <c r="E7808" s="587">
        <v>18.887</v>
      </c>
      <c r="F7808" s="587">
        <f t="shared" si="363"/>
        <v>1692161.878</v>
      </c>
      <c r="G7808" s="588">
        <v>0.34</v>
      </c>
      <c r="H7808" s="586">
        <v>4.2</v>
      </c>
      <c r="I7808" s="587">
        <f t="shared" si="364"/>
        <v>376294.8</v>
      </c>
      <c r="J7808" s="589">
        <f t="shared" si="365"/>
        <v>0</v>
      </c>
    </row>
    <row r="7809" spans="1:10">
      <c r="A7809" s="584">
        <v>2016</v>
      </c>
      <c r="B7809" s="585" t="s">
        <v>1127</v>
      </c>
      <c r="C7809" s="585" t="s">
        <v>31</v>
      </c>
      <c r="D7809" s="586">
        <v>250004</v>
      </c>
      <c r="E7809" s="587">
        <v>18.79</v>
      </c>
      <c r="F7809" s="587">
        <f t="shared" si="363"/>
        <v>4697575.16</v>
      </c>
      <c r="G7809" s="588">
        <v>0.33</v>
      </c>
      <c r="H7809" s="586">
        <v>4.5</v>
      </c>
      <c r="I7809" s="587">
        <f t="shared" si="364"/>
        <v>1125018</v>
      </c>
      <c r="J7809" s="589">
        <f t="shared" si="365"/>
        <v>0</v>
      </c>
    </row>
    <row r="7810" spans="1:10">
      <c r="A7810" s="584">
        <v>2016</v>
      </c>
      <c r="B7810" s="585" t="s">
        <v>1127</v>
      </c>
      <c r="C7810" s="585" t="s">
        <v>31</v>
      </c>
      <c r="D7810" s="586">
        <v>103100</v>
      </c>
      <c r="E7810" s="587">
        <v>19.033000000000001</v>
      </c>
      <c r="F7810" s="587">
        <f t="shared" si="363"/>
        <v>1962302.3</v>
      </c>
      <c r="G7810" s="588">
        <v>0.3</v>
      </c>
      <c r="H7810" s="586">
        <v>4.3</v>
      </c>
      <c r="I7810" s="587">
        <f t="shared" si="364"/>
        <v>443330</v>
      </c>
      <c r="J7810" s="589">
        <f t="shared" si="365"/>
        <v>0</v>
      </c>
    </row>
    <row r="7811" spans="1:10">
      <c r="A7811" s="584">
        <v>2016</v>
      </c>
      <c r="B7811" s="585" t="s">
        <v>1127</v>
      </c>
      <c r="C7811" s="585" t="s">
        <v>31</v>
      </c>
      <c r="D7811" s="586">
        <v>285603</v>
      </c>
      <c r="E7811" s="587">
        <v>18.957999999999998</v>
      </c>
      <c r="F7811" s="587">
        <f t="shared" ref="F7811:F7874" si="366">E7811*D7811</f>
        <v>5414461.6739999996</v>
      </c>
      <c r="G7811" s="588">
        <v>0.36</v>
      </c>
      <c r="H7811" s="586">
        <v>4.8</v>
      </c>
      <c r="I7811" s="587">
        <f t="shared" ref="I7811:I7874" si="367">H7811*D7811</f>
        <v>1370894.4</v>
      </c>
      <c r="J7811" s="589">
        <f t="shared" ref="J7811:J7874" si="368">IF(B7811="LIG",1,0)</f>
        <v>0</v>
      </c>
    </row>
    <row r="7812" spans="1:10">
      <c r="A7812" s="584">
        <v>2016</v>
      </c>
      <c r="B7812" s="585" t="s">
        <v>1131</v>
      </c>
      <c r="C7812" s="585" t="s">
        <v>31</v>
      </c>
      <c r="D7812" s="586">
        <v>5351</v>
      </c>
      <c r="E7812" s="587">
        <v>23.3</v>
      </c>
      <c r="F7812" s="587">
        <f t="shared" si="366"/>
        <v>124678.3</v>
      </c>
      <c r="G7812" s="588">
        <v>2.89</v>
      </c>
      <c r="H7812" s="586">
        <v>15.7</v>
      </c>
      <c r="I7812" s="587">
        <f t="shared" si="367"/>
        <v>84010.7</v>
      </c>
      <c r="J7812" s="589">
        <f t="shared" si="368"/>
        <v>0</v>
      </c>
    </row>
    <row r="7813" spans="1:10">
      <c r="A7813" s="584">
        <v>2016</v>
      </c>
      <c r="B7813" s="585" t="s">
        <v>1129</v>
      </c>
      <c r="C7813" s="585" t="s">
        <v>31</v>
      </c>
      <c r="D7813" s="586">
        <v>5188</v>
      </c>
      <c r="E7813" s="587">
        <v>16.670000000000002</v>
      </c>
      <c r="F7813" s="587">
        <f t="shared" si="366"/>
        <v>86483.96</v>
      </c>
      <c r="G7813" s="588">
        <v>1.02</v>
      </c>
      <c r="H7813" s="586">
        <v>25.5</v>
      </c>
      <c r="I7813" s="587">
        <f t="shared" si="367"/>
        <v>132294</v>
      </c>
      <c r="J7813" s="589">
        <f t="shared" si="368"/>
        <v>0</v>
      </c>
    </row>
    <row r="7814" spans="1:10">
      <c r="A7814" s="584">
        <v>2016</v>
      </c>
      <c r="B7814" s="585" t="s">
        <v>1131</v>
      </c>
      <c r="C7814" s="585" t="s">
        <v>31</v>
      </c>
      <c r="D7814" s="586">
        <v>12304</v>
      </c>
      <c r="E7814" s="587">
        <v>25.797999999999998</v>
      </c>
      <c r="F7814" s="587">
        <f t="shared" si="366"/>
        <v>317418.592</v>
      </c>
      <c r="G7814" s="588">
        <v>2.82</v>
      </c>
      <c r="H7814" s="586">
        <v>8.6</v>
      </c>
      <c r="I7814" s="587">
        <f t="shared" si="367"/>
        <v>105814.39999999999</v>
      </c>
      <c r="J7814" s="589">
        <f t="shared" si="368"/>
        <v>0</v>
      </c>
    </row>
    <row r="7815" spans="1:10">
      <c r="A7815" s="584">
        <v>2016</v>
      </c>
      <c r="B7815" s="585" t="s">
        <v>1131</v>
      </c>
      <c r="C7815" s="585" t="s">
        <v>31</v>
      </c>
      <c r="D7815" s="586">
        <v>16661</v>
      </c>
      <c r="E7815" s="587">
        <v>22.751999999999999</v>
      </c>
      <c r="F7815" s="587">
        <f t="shared" si="366"/>
        <v>379071.07199999999</v>
      </c>
      <c r="G7815" s="588">
        <v>4.55</v>
      </c>
      <c r="H7815" s="586">
        <v>18.3</v>
      </c>
      <c r="I7815" s="587">
        <f t="shared" si="367"/>
        <v>304896.3</v>
      </c>
      <c r="J7815" s="589">
        <f t="shared" si="368"/>
        <v>0</v>
      </c>
    </row>
    <row r="7816" spans="1:10">
      <c r="A7816" s="584">
        <v>2016</v>
      </c>
      <c r="B7816" s="585" t="s">
        <v>1131</v>
      </c>
      <c r="C7816" s="585" t="s">
        <v>31</v>
      </c>
      <c r="D7816" s="586">
        <v>44556</v>
      </c>
      <c r="E7816" s="587">
        <v>26.007999999999999</v>
      </c>
      <c r="F7816" s="587">
        <f t="shared" si="366"/>
        <v>1158812.4479999999</v>
      </c>
      <c r="G7816" s="588">
        <v>2.8</v>
      </c>
      <c r="H7816" s="586">
        <v>7.7</v>
      </c>
      <c r="I7816" s="587">
        <f t="shared" si="367"/>
        <v>343081.2</v>
      </c>
      <c r="J7816" s="589">
        <f t="shared" si="368"/>
        <v>0</v>
      </c>
    </row>
    <row r="7817" spans="1:10">
      <c r="A7817" s="584">
        <v>2016</v>
      </c>
      <c r="B7817" s="585" t="s">
        <v>1131</v>
      </c>
      <c r="C7817" s="585" t="s">
        <v>31</v>
      </c>
      <c r="D7817" s="586">
        <v>181016</v>
      </c>
      <c r="E7817" s="587">
        <v>26.257999999999999</v>
      </c>
      <c r="F7817" s="587">
        <f t="shared" si="366"/>
        <v>4753118.1279999996</v>
      </c>
      <c r="G7817" s="588">
        <v>3.18</v>
      </c>
      <c r="H7817" s="586">
        <v>8</v>
      </c>
      <c r="I7817" s="587">
        <f t="shared" si="367"/>
        <v>1448128</v>
      </c>
      <c r="J7817" s="589">
        <f t="shared" si="368"/>
        <v>0</v>
      </c>
    </row>
    <row r="7818" spans="1:10">
      <c r="A7818" s="584">
        <v>2016</v>
      </c>
      <c r="B7818" s="585" t="s">
        <v>1131</v>
      </c>
      <c r="C7818" s="585" t="s">
        <v>31</v>
      </c>
      <c r="D7818" s="586">
        <v>8268</v>
      </c>
      <c r="E7818" s="587">
        <v>23.292000000000002</v>
      </c>
      <c r="F7818" s="587">
        <f t="shared" si="366"/>
        <v>192578.25600000002</v>
      </c>
      <c r="G7818" s="588">
        <v>2.92</v>
      </c>
      <c r="H7818" s="586">
        <v>16.2</v>
      </c>
      <c r="I7818" s="587">
        <f t="shared" si="367"/>
        <v>133941.6</v>
      </c>
      <c r="J7818" s="589">
        <f t="shared" si="368"/>
        <v>0</v>
      </c>
    </row>
    <row r="7819" spans="1:10">
      <c r="A7819" s="584">
        <v>2016</v>
      </c>
      <c r="B7819" s="585" t="s">
        <v>1131</v>
      </c>
      <c r="C7819" s="585" t="s">
        <v>31</v>
      </c>
      <c r="D7819" s="586">
        <v>10795</v>
      </c>
      <c r="E7819" s="587">
        <v>22.335999999999999</v>
      </c>
      <c r="F7819" s="587">
        <f t="shared" si="366"/>
        <v>241117.12</v>
      </c>
      <c r="G7819" s="588">
        <v>2.5499999999999998</v>
      </c>
      <c r="H7819" s="586">
        <v>19.5</v>
      </c>
      <c r="I7819" s="587">
        <f t="shared" si="367"/>
        <v>210502.5</v>
      </c>
      <c r="J7819" s="589">
        <f t="shared" si="368"/>
        <v>0</v>
      </c>
    </row>
    <row r="7820" spans="1:10">
      <c r="A7820" s="584">
        <v>2016</v>
      </c>
      <c r="B7820" s="585" t="s">
        <v>1131</v>
      </c>
      <c r="C7820" s="585" t="s">
        <v>31</v>
      </c>
      <c r="D7820" s="586">
        <v>16368</v>
      </c>
      <c r="E7820" s="587">
        <v>21.78</v>
      </c>
      <c r="F7820" s="587">
        <f t="shared" si="366"/>
        <v>356495.04000000004</v>
      </c>
      <c r="G7820" s="588">
        <v>2.35</v>
      </c>
      <c r="H7820" s="586">
        <v>19.2</v>
      </c>
      <c r="I7820" s="587">
        <f t="shared" si="367"/>
        <v>314265.59999999998</v>
      </c>
      <c r="J7820" s="589">
        <f t="shared" si="368"/>
        <v>0</v>
      </c>
    </row>
    <row r="7821" spans="1:10">
      <c r="A7821" s="584">
        <v>2016</v>
      </c>
      <c r="B7821" s="585" t="s">
        <v>1129</v>
      </c>
      <c r="C7821" s="585" t="s">
        <v>31</v>
      </c>
      <c r="D7821" s="586">
        <v>1439</v>
      </c>
      <c r="E7821" s="587">
        <v>15.77</v>
      </c>
      <c r="F7821" s="587">
        <f t="shared" si="366"/>
        <v>22693.03</v>
      </c>
      <c r="G7821" s="588">
        <v>3.48</v>
      </c>
      <c r="H7821" s="586">
        <v>43.1</v>
      </c>
      <c r="I7821" s="587">
        <f t="shared" si="367"/>
        <v>62020.9</v>
      </c>
      <c r="J7821" s="589">
        <f t="shared" si="368"/>
        <v>0</v>
      </c>
    </row>
    <row r="7822" spans="1:10">
      <c r="A7822" s="584">
        <v>2016</v>
      </c>
      <c r="B7822" s="585" t="s">
        <v>1131</v>
      </c>
      <c r="C7822" s="585" t="s">
        <v>31</v>
      </c>
      <c r="D7822" s="586">
        <v>14576</v>
      </c>
      <c r="E7822" s="587">
        <v>26.036000000000001</v>
      </c>
      <c r="F7822" s="587">
        <f t="shared" si="366"/>
        <v>379500.73600000003</v>
      </c>
      <c r="G7822" s="588">
        <v>2.85</v>
      </c>
      <c r="H7822" s="586">
        <v>8.6</v>
      </c>
      <c r="I7822" s="587">
        <f t="shared" si="367"/>
        <v>125353.59999999999</v>
      </c>
      <c r="J7822" s="589">
        <f t="shared" si="368"/>
        <v>0</v>
      </c>
    </row>
    <row r="7823" spans="1:10">
      <c r="A7823" s="584">
        <v>2016</v>
      </c>
      <c r="B7823" s="585" t="s">
        <v>1131</v>
      </c>
      <c r="C7823" s="585" t="s">
        <v>31</v>
      </c>
      <c r="D7823" s="586">
        <v>18673</v>
      </c>
      <c r="E7823" s="587">
        <v>23.834</v>
      </c>
      <c r="F7823" s="587">
        <f t="shared" si="366"/>
        <v>445052.28200000001</v>
      </c>
      <c r="G7823" s="588">
        <v>2.82</v>
      </c>
      <c r="H7823" s="586">
        <v>17.3</v>
      </c>
      <c r="I7823" s="587">
        <f t="shared" si="367"/>
        <v>323042.90000000002</v>
      </c>
      <c r="J7823" s="589">
        <f t="shared" si="368"/>
        <v>0</v>
      </c>
    </row>
    <row r="7824" spans="1:10">
      <c r="A7824" s="584">
        <v>2016</v>
      </c>
      <c r="B7824" s="585" t="s">
        <v>1131</v>
      </c>
      <c r="C7824" s="585" t="s">
        <v>31</v>
      </c>
      <c r="D7824" s="586">
        <v>2191</v>
      </c>
      <c r="E7824" s="587">
        <v>24.47</v>
      </c>
      <c r="F7824" s="587">
        <f t="shared" si="366"/>
        <v>53613.77</v>
      </c>
      <c r="G7824" s="588">
        <v>2.86</v>
      </c>
      <c r="H7824" s="586">
        <v>17</v>
      </c>
      <c r="I7824" s="587">
        <f t="shared" si="367"/>
        <v>37247</v>
      </c>
      <c r="J7824" s="589">
        <f t="shared" si="368"/>
        <v>0</v>
      </c>
    </row>
    <row r="7825" spans="1:10">
      <c r="A7825" s="584">
        <v>2016</v>
      </c>
      <c r="B7825" s="585" t="s">
        <v>1131</v>
      </c>
      <c r="C7825" s="585" t="s">
        <v>31</v>
      </c>
      <c r="D7825" s="586">
        <v>4771</v>
      </c>
      <c r="E7825" s="587">
        <v>17.864000000000001</v>
      </c>
      <c r="F7825" s="587">
        <f t="shared" si="366"/>
        <v>85229.144</v>
      </c>
      <c r="G7825" s="588">
        <v>1.01</v>
      </c>
      <c r="H7825" s="586">
        <v>19.5</v>
      </c>
      <c r="I7825" s="587">
        <f t="shared" si="367"/>
        <v>93034.5</v>
      </c>
      <c r="J7825" s="589">
        <f t="shared" si="368"/>
        <v>0</v>
      </c>
    </row>
    <row r="7826" spans="1:10">
      <c r="A7826" s="584">
        <v>2016</v>
      </c>
      <c r="B7826" s="585" t="s">
        <v>1131</v>
      </c>
      <c r="C7826" s="585" t="s">
        <v>31</v>
      </c>
      <c r="D7826" s="586">
        <v>8767</v>
      </c>
      <c r="E7826" s="587">
        <v>23.096</v>
      </c>
      <c r="F7826" s="587">
        <f t="shared" si="366"/>
        <v>202482.63200000001</v>
      </c>
      <c r="G7826" s="588">
        <v>2.85</v>
      </c>
      <c r="H7826" s="586">
        <v>19.5</v>
      </c>
      <c r="I7826" s="587">
        <f t="shared" si="367"/>
        <v>170956.5</v>
      </c>
      <c r="J7826" s="589">
        <f t="shared" si="368"/>
        <v>0</v>
      </c>
    </row>
    <row r="7827" spans="1:10">
      <c r="A7827" s="584">
        <v>2016</v>
      </c>
      <c r="B7827" s="585" t="s">
        <v>1131</v>
      </c>
      <c r="C7827" s="585" t="s">
        <v>31</v>
      </c>
      <c r="D7827" s="586">
        <v>2571</v>
      </c>
      <c r="E7827" s="587">
        <v>23.844000000000001</v>
      </c>
      <c r="F7827" s="587">
        <f t="shared" si="366"/>
        <v>61302.924000000006</v>
      </c>
      <c r="G7827" s="588">
        <v>1.51</v>
      </c>
      <c r="H7827" s="586">
        <v>17.5</v>
      </c>
      <c r="I7827" s="587">
        <f t="shared" si="367"/>
        <v>44992.5</v>
      </c>
      <c r="J7827" s="589">
        <f t="shared" si="368"/>
        <v>0</v>
      </c>
    </row>
    <row r="7828" spans="1:10">
      <c r="A7828" s="584">
        <v>2016</v>
      </c>
      <c r="B7828" s="585" t="s">
        <v>1131</v>
      </c>
      <c r="C7828" s="585" t="s">
        <v>31</v>
      </c>
      <c r="D7828" s="586">
        <v>6969</v>
      </c>
      <c r="E7828" s="587">
        <v>23.937999999999999</v>
      </c>
      <c r="F7828" s="587">
        <f t="shared" si="366"/>
        <v>166823.92199999999</v>
      </c>
      <c r="G7828" s="588">
        <v>2.23</v>
      </c>
      <c r="H7828" s="586">
        <v>16</v>
      </c>
      <c r="I7828" s="587">
        <f t="shared" si="367"/>
        <v>111504</v>
      </c>
      <c r="J7828" s="589">
        <f t="shared" si="368"/>
        <v>0</v>
      </c>
    </row>
    <row r="7829" spans="1:10">
      <c r="A7829" s="584">
        <v>2016</v>
      </c>
      <c r="B7829" s="585" t="s">
        <v>1129</v>
      </c>
      <c r="C7829" s="585" t="s">
        <v>31</v>
      </c>
      <c r="D7829" s="586">
        <v>1968</v>
      </c>
      <c r="E7829" s="587">
        <v>16.495999999999999</v>
      </c>
      <c r="F7829" s="587">
        <f t="shared" si="366"/>
        <v>32464.127999999997</v>
      </c>
      <c r="G7829" s="588">
        <v>1.68</v>
      </c>
      <c r="H7829" s="586">
        <v>28.9</v>
      </c>
      <c r="I7829" s="587">
        <f t="shared" si="367"/>
        <v>56875.199999999997</v>
      </c>
      <c r="J7829" s="589">
        <f t="shared" si="368"/>
        <v>0</v>
      </c>
    </row>
    <row r="7830" spans="1:10">
      <c r="A7830" s="584">
        <v>2016</v>
      </c>
      <c r="B7830" s="585" t="s">
        <v>1131</v>
      </c>
      <c r="C7830" s="585" t="s">
        <v>31</v>
      </c>
      <c r="D7830" s="586">
        <v>60498</v>
      </c>
      <c r="E7830" s="587">
        <v>26.013999999999999</v>
      </c>
      <c r="F7830" s="587">
        <f t="shared" si="366"/>
        <v>1573794.9720000001</v>
      </c>
      <c r="G7830" s="588">
        <v>3.12</v>
      </c>
      <c r="H7830" s="586">
        <v>8.1</v>
      </c>
      <c r="I7830" s="587">
        <f t="shared" si="367"/>
        <v>490033.8</v>
      </c>
      <c r="J7830" s="589">
        <f t="shared" si="368"/>
        <v>0</v>
      </c>
    </row>
    <row r="7831" spans="1:10">
      <c r="A7831" s="584">
        <v>2016</v>
      </c>
      <c r="B7831" s="585" t="s">
        <v>1131</v>
      </c>
      <c r="C7831" s="585" t="s">
        <v>31</v>
      </c>
      <c r="D7831" s="586">
        <v>29653</v>
      </c>
      <c r="E7831" s="587">
        <v>25.956</v>
      </c>
      <c r="F7831" s="587">
        <f t="shared" si="366"/>
        <v>769673.26800000004</v>
      </c>
      <c r="G7831" s="588">
        <v>2.58</v>
      </c>
      <c r="H7831" s="586">
        <v>7.7</v>
      </c>
      <c r="I7831" s="587">
        <f t="shared" si="367"/>
        <v>228328.1</v>
      </c>
      <c r="J7831" s="589">
        <f t="shared" si="368"/>
        <v>0</v>
      </c>
    </row>
    <row r="7832" spans="1:10">
      <c r="A7832" s="584">
        <v>2016</v>
      </c>
      <c r="B7832" s="585" t="s">
        <v>1131</v>
      </c>
      <c r="C7832" s="585" t="s">
        <v>31</v>
      </c>
      <c r="D7832" s="586">
        <v>15148</v>
      </c>
      <c r="E7832" s="587">
        <v>25.802</v>
      </c>
      <c r="F7832" s="587">
        <f t="shared" si="366"/>
        <v>390848.696</v>
      </c>
      <c r="G7832" s="588">
        <v>2.89</v>
      </c>
      <c r="H7832" s="586">
        <v>7.9</v>
      </c>
      <c r="I7832" s="587">
        <f t="shared" si="367"/>
        <v>119669.20000000001</v>
      </c>
      <c r="J7832" s="589">
        <f t="shared" si="368"/>
        <v>0</v>
      </c>
    </row>
    <row r="7833" spans="1:10">
      <c r="A7833" s="584">
        <v>2016</v>
      </c>
      <c r="B7833" s="585" t="s">
        <v>1131</v>
      </c>
      <c r="C7833" s="585" t="s">
        <v>31</v>
      </c>
      <c r="D7833" s="586">
        <v>16204</v>
      </c>
      <c r="E7833" s="587">
        <v>22.552</v>
      </c>
      <c r="F7833" s="587">
        <f t="shared" si="366"/>
        <v>365432.60800000001</v>
      </c>
      <c r="G7833" s="588">
        <v>0.41</v>
      </c>
      <c r="H7833" s="586">
        <v>8.3000000000000007</v>
      </c>
      <c r="I7833" s="587">
        <f t="shared" si="367"/>
        <v>134493.20000000001</v>
      </c>
      <c r="J7833" s="589">
        <f t="shared" si="368"/>
        <v>0</v>
      </c>
    </row>
    <row r="7834" spans="1:10">
      <c r="A7834" s="584">
        <v>2016</v>
      </c>
      <c r="B7834" s="585" t="s">
        <v>1127</v>
      </c>
      <c r="C7834" s="585" t="s">
        <v>31</v>
      </c>
      <c r="D7834" s="586">
        <v>16167</v>
      </c>
      <c r="E7834" s="587">
        <v>17.852</v>
      </c>
      <c r="F7834" s="587">
        <f t="shared" si="366"/>
        <v>288613.28399999999</v>
      </c>
      <c r="G7834" s="588">
        <v>0.2</v>
      </c>
      <c r="H7834" s="586">
        <v>5.25</v>
      </c>
      <c r="I7834" s="587">
        <f t="shared" si="367"/>
        <v>84876.75</v>
      </c>
      <c r="J7834" s="589">
        <f t="shared" si="368"/>
        <v>0</v>
      </c>
    </row>
    <row r="7835" spans="1:10">
      <c r="A7835" s="584">
        <v>2016</v>
      </c>
      <c r="B7835" s="585" t="s">
        <v>1127</v>
      </c>
      <c r="C7835" s="585" t="s">
        <v>31</v>
      </c>
      <c r="D7835" s="586">
        <v>163492</v>
      </c>
      <c r="E7835" s="587">
        <v>17.292000000000002</v>
      </c>
      <c r="F7835" s="587">
        <f t="shared" si="366"/>
        <v>2827103.6640000003</v>
      </c>
      <c r="G7835" s="588">
        <v>0.21</v>
      </c>
      <c r="H7835" s="586">
        <v>4.5199999999999996</v>
      </c>
      <c r="I7835" s="587">
        <f t="shared" si="367"/>
        <v>738983.84</v>
      </c>
      <c r="J7835" s="589">
        <f t="shared" si="368"/>
        <v>0</v>
      </c>
    </row>
    <row r="7836" spans="1:10">
      <c r="A7836" s="584">
        <v>2016</v>
      </c>
      <c r="B7836" s="585" t="s">
        <v>1131</v>
      </c>
      <c r="C7836" s="585" t="s">
        <v>31</v>
      </c>
      <c r="D7836" s="586">
        <v>2000</v>
      </c>
      <c r="E7836" s="587">
        <v>25</v>
      </c>
      <c r="F7836" s="587">
        <f t="shared" si="366"/>
        <v>50000</v>
      </c>
      <c r="G7836" s="588">
        <v>0.86</v>
      </c>
      <c r="H7836" s="586">
        <v>5.5</v>
      </c>
      <c r="I7836" s="587">
        <f t="shared" si="367"/>
        <v>11000</v>
      </c>
      <c r="J7836" s="589">
        <f t="shared" si="368"/>
        <v>0</v>
      </c>
    </row>
    <row r="7837" spans="1:10">
      <c r="A7837" s="584">
        <v>2016</v>
      </c>
      <c r="B7837" s="585" t="s">
        <v>1131</v>
      </c>
      <c r="C7837" s="585" t="s">
        <v>31</v>
      </c>
      <c r="D7837" s="586">
        <v>8064</v>
      </c>
      <c r="E7837" s="587">
        <v>25.5</v>
      </c>
      <c r="F7837" s="587">
        <f t="shared" si="366"/>
        <v>205632</v>
      </c>
      <c r="G7837" s="588">
        <v>0.62</v>
      </c>
      <c r="H7837" s="586">
        <v>8.9</v>
      </c>
      <c r="I7837" s="587">
        <f t="shared" si="367"/>
        <v>71769.600000000006</v>
      </c>
      <c r="J7837" s="589">
        <f t="shared" si="368"/>
        <v>0</v>
      </c>
    </row>
    <row r="7838" spans="1:10">
      <c r="A7838" s="584">
        <v>2016</v>
      </c>
      <c r="B7838" s="585" t="s">
        <v>1131</v>
      </c>
      <c r="C7838" s="585" t="s">
        <v>31</v>
      </c>
      <c r="D7838" s="586">
        <v>8248</v>
      </c>
      <c r="E7838" s="587">
        <v>26.07</v>
      </c>
      <c r="F7838" s="587">
        <f t="shared" si="366"/>
        <v>215025.36000000002</v>
      </c>
      <c r="G7838" s="588">
        <v>2.2400000000000002</v>
      </c>
      <c r="H7838" s="586">
        <v>8.4</v>
      </c>
      <c r="I7838" s="587">
        <f t="shared" si="367"/>
        <v>69283.199999999997</v>
      </c>
      <c r="J7838" s="589">
        <f t="shared" si="368"/>
        <v>0</v>
      </c>
    </row>
    <row r="7839" spans="1:10">
      <c r="A7839" s="584">
        <v>2016</v>
      </c>
      <c r="B7839" s="585" t="s">
        <v>1131</v>
      </c>
      <c r="C7839" s="585" t="s">
        <v>31</v>
      </c>
      <c r="D7839" s="586">
        <v>9031</v>
      </c>
      <c r="E7839" s="587">
        <v>25.5</v>
      </c>
      <c r="F7839" s="587">
        <f t="shared" si="366"/>
        <v>230290.5</v>
      </c>
      <c r="G7839" s="588">
        <v>0.62</v>
      </c>
      <c r="H7839" s="586">
        <v>8.9</v>
      </c>
      <c r="I7839" s="587">
        <f t="shared" si="367"/>
        <v>80375.900000000009</v>
      </c>
      <c r="J7839" s="589">
        <f t="shared" si="368"/>
        <v>0</v>
      </c>
    </row>
    <row r="7840" spans="1:10">
      <c r="A7840" s="584">
        <v>2016</v>
      </c>
      <c r="B7840" s="585" t="s">
        <v>1131</v>
      </c>
      <c r="C7840" s="585" t="s">
        <v>31</v>
      </c>
      <c r="D7840" s="586">
        <v>9668</v>
      </c>
      <c r="E7840" s="587">
        <v>28.04</v>
      </c>
      <c r="F7840" s="587">
        <f t="shared" si="366"/>
        <v>271090.71999999997</v>
      </c>
      <c r="G7840" s="588">
        <v>0.67</v>
      </c>
      <c r="H7840" s="586">
        <v>5.5</v>
      </c>
      <c r="I7840" s="587">
        <f t="shared" si="367"/>
        <v>53174</v>
      </c>
      <c r="J7840" s="589">
        <f t="shared" si="368"/>
        <v>0</v>
      </c>
    </row>
    <row r="7841" spans="1:10">
      <c r="A7841" s="584">
        <v>2016</v>
      </c>
      <c r="B7841" s="585" t="s">
        <v>1131</v>
      </c>
      <c r="C7841" s="585" t="s">
        <v>31</v>
      </c>
      <c r="D7841" s="586">
        <v>6362</v>
      </c>
      <c r="E7841" s="587">
        <v>25.96</v>
      </c>
      <c r="F7841" s="587">
        <f t="shared" si="366"/>
        <v>165157.52000000002</v>
      </c>
      <c r="G7841" s="588">
        <v>2.65</v>
      </c>
      <c r="H7841" s="586">
        <v>8.1</v>
      </c>
      <c r="I7841" s="587">
        <f t="shared" si="367"/>
        <v>51532.2</v>
      </c>
      <c r="J7841" s="589">
        <f t="shared" si="368"/>
        <v>0</v>
      </c>
    </row>
    <row r="7842" spans="1:10">
      <c r="A7842" s="584">
        <v>2016</v>
      </c>
      <c r="B7842" s="585" t="s">
        <v>1129</v>
      </c>
      <c r="C7842" s="585" t="s">
        <v>31</v>
      </c>
      <c r="D7842" s="586">
        <v>10004</v>
      </c>
      <c r="E7842" s="587">
        <v>15.948</v>
      </c>
      <c r="F7842" s="587">
        <f t="shared" si="366"/>
        <v>159543.79200000002</v>
      </c>
      <c r="G7842" s="588">
        <v>2.3199999999999998</v>
      </c>
      <c r="H7842" s="586">
        <v>34.9</v>
      </c>
      <c r="I7842" s="587">
        <f t="shared" si="367"/>
        <v>349139.6</v>
      </c>
      <c r="J7842" s="589">
        <f t="shared" si="368"/>
        <v>0</v>
      </c>
    </row>
    <row r="7843" spans="1:10">
      <c r="A7843" s="584">
        <v>2016</v>
      </c>
      <c r="B7843" s="585" t="s">
        <v>1129</v>
      </c>
      <c r="C7843" s="585" t="s">
        <v>31</v>
      </c>
      <c r="D7843" s="586">
        <v>7973</v>
      </c>
      <c r="E7843" s="587">
        <v>9.16</v>
      </c>
      <c r="F7843" s="587">
        <f t="shared" si="366"/>
        <v>73032.680000000008</v>
      </c>
      <c r="G7843" s="588">
        <v>1.97</v>
      </c>
      <c r="H7843" s="586">
        <v>54.5</v>
      </c>
      <c r="I7843" s="587">
        <f t="shared" si="367"/>
        <v>434528.5</v>
      </c>
      <c r="J7843" s="589">
        <f t="shared" si="368"/>
        <v>0</v>
      </c>
    </row>
    <row r="7844" spans="1:10">
      <c r="A7844" s="584">
        <v>2016</v>
      </c>
      <c r="B7844" s="585" t="s">
        <v>1129</v>
      </c>
      <c r="C7844" s="585" t="s">
        <v>31</v>
      </c>
      <c r="D7844" s="586">
        <v>4398</v>
      </c>
      <c r="E7844" s="587">
        <v>17.225999999999999</v>
      </c>
      <c r="F7844" s="587">
        <f t="shared" si="366"/>
        <v>75759.947999999989</v>
      </c>
      <c r="G7844" s="588">
        <v>1.36</v>
      </c>
      <c r="H7844" s="586">
        <v>23.9</v>
      </c>
      <c r="I7844" s="587">
        <f t="shared" si="367"/>
        <v>105112.2</v>
      </c>
      <c r="J7844" s="589">
        <f t="shared" si="368"/>
        <v>0</v>
      </c>
    </row>
    <row r="7845" spans="1:10">
      <c r="A7845" s="584">
        <v>2016</v>
      </c>
      <c r="B7845" s="585" t="s">
        <v>1129</v>
      </c>
      <c r="C7845" s="585" t="s">
        <v>31</v>
      </c>
      <c r="D7845" s="586">
        <v>286</v>
      </c>
      <c r="E7845" s="587">
        <v>17.803999999999998</v>
      </c>
      <c r="F7845" s="587">
        <f t="shared" si="366"/>
        <v>5091.9439999999995</v>
      </c>
      <c r="G7845" s="588">
        <v>1.56</v>
      </c>
      <c r="H7845" s="586">
        <v>19.2</v>
      </c>
      <c r="I7845" s="587">
        <f t="shared" si="367"/>
        <v>5491.2</v>
      </c>
      <c r="J7845" s="589">
        <f t="shared" si="368"/>
        <v>0</v>
      </c>
    </row>
    <row r="7846" spans="1:10">
      <c r="A7846" s="584">
        <v>2016</v>
      </c>
      <c r="B7846" s="585" t="s">
        <v>1129</v>
      </c>
      <c r="C7846" s="585" t="s">
        <v>31</v>
      </c>
      <c r="D7846" s="586">
        <v>10098</v>
      </c>
      <c r="E7846" s="587">
        <v>9.2140000000000004</v>
      </c>
      <c r="F7846" s="587">
        <f t="shared" si="366"/>
        <v>93042.972000000009</v>
      </c>
      <c r="G7846" s="588">
        <v>3.01</v>
      </c>
      <c r="H7846" s="586">
        <v>55.3</v>
      </c>
      <c r="I7846" s="587">
        <f t="shared" si="367"/>
        <v>558419.4</v>
      </c>
      <c r="J7846" s="589">
        <f t="shared" si="368"/>
        <v>0</v>
      </c>
    </row>
    <row r="7847" spans="1:10">
      <c r="A7847" s="584">
        <v>2016</v>
      </c>
      <c r="B7847" s="585" t="s">
        <v>1129</v>
      </c>
      <c r="C7847" s="585" t="s">
        <v>31</v>
      </c>
      <c r="D7847" s="586">
        <v>7345</v>
      </c>
      <c r="E7847" s="587">
        <v>17.224</v>
      </c>
      <c r="F7847" s="587">
        <f t="shared" si="366"/>
        <v>126510.28</v>
      </c>
      <c r="G7847" s="588">
        <v>3.23</v>
      </c>
      <c r="H7847" s="586">
        <v>25</v>
      </c>
      <c r="I7847" s="587">
        <f t="shared" si="367"/>
        <v>183625</v>
      </c>
      <c r="J7847" s="589">
        <f t="shared" si="368"/>
        <v>0</v>
      </c>
    </row>
    <row r="7848" spans="1:10">
      <c r="A7848" s="584">
        <v>2016</v>
      </c>
      <c r="B7848" s="585" t="s">
        <v>1127</v>
      </c>
      <c r="C7848" s="585" t="s">
        <v>31</v>
      </c>
      <c r="D7848" s="586">
        <v>13062</v>
      </c>
      <c r="E7848" s="587">
        <v>17.309999999999999</v>
      </c>
      <c r="F7848" s="587">
        <f t="shared" si="366"/>
        <v>226103.21999999997</v>
      </c>
      <c r="G7848" s="588">
        <v>0.28999999999999998</v>
      </c>
      <c r="H7848" s="586">
        <v>5.5</v>
      </c>
      <c r="I7848" s="587">
        <f t="shared" si="367"/>
        <v>71841</v>
      </c>
      <c r="J7848" s="589">
        <f t="shared" si="368"/>
        <v>0</v>
      </c>
    </row>
    <row r="7849" spans="1:10">
      <c r="A7849" s="584">
        <v>2016</v>
      </c>
      <c r="B7849" s="585" t="s">
        <v>1131</v>
      </c>
      <c r="C7849" s="585" t="s">
        <v>31</v>
      </c>
      <c r="D7849" s="586">
        <v>1785</v>
      </c>
      <c r="E7849" s="587">
        <v>22.338000000000001</v>
      </c>
      <c r="F7849" s="587">
        <f t="shared" si="366"/>
        <v>39873.33</v>
      </c>
      <c r="G7849" s="588">
        <v>2.99</v>
      </c>
      <c r="H7849" s="586">
        <v>13.1</v>
      </c>
      <c r="I7849" s="587">
        <f t="shared" si="367"/>
        <v>23383.5</v>
      </c>
      <c r="J7849" s="589">
        <f t="shared" si="368"/>
        <v>0</v>
      </c>
    </row>
    <row r="7850" spans="1:10">
      <c r="A7850" s="584">
        <v>2016</v>
      </c>
      <c r="B7850" s="585" t="s">
        <v>1131</v>
      </c>
      <c r="C7850" s="585" t="s">
        <v>31</v>
      </c>
      <c r="D7850" s="586">
        <v>13344</v>
      </c>
      <c r="E7850" s="587">
        <v>22.6</v>
      </c>
      <c r="F7850" s="587">
        <f t="shared" si="366"/>
        <v>301574.40000000002</v>
      </c>
      <c r="G7850" s="588">
        <v>0.5</v>
      </c>
      <c r="H7850" s="586">
        <v>9</v>
      </c>
      <c r="I7850" s="587">
        <f t="shared" si="367"/>
        <v>120096</v>
      </c>
      <c r="J7850" s="589">
        <f t="shared" si="368"/>
        <v>0</v>
      </c>
    </row>
    <row r="7851" spans="1:10">
      <c r="A7851" s="584">
        <v>2016</v>
      </c>
      <c r="B7851" s="585" t="s">
        <v>1127</v>
      </c>
      <c r="C7851" s="585" t="s">
        <v>31</v>
      </c>
      <c r="D7851" s="586">
        <v>12805</v>
      </c>
      <c r="E7851" s="587">
        <v>17.309999999999999</v>
      </c>
      <c r="F7851" s="587">
        <f t="shared" si="366"/>
        <v>221654.55</v>
      </c>
      <c r="G7851" s="588">
        <v>0.28999999999999998</v>
      </c>
      <c r="H7851" s="586">
        <v>5.5</v>
      </c>
      <c r="I7851" s="587">
        <f t="shared" si="367"/>
        <v>70427.5</v>
      </c>
      <c r="J7851" s="589">
        <f t="shared" si="368"/>
        <v>0</v>
      </c>
    </row>
    <row r="7852" spans="1:10">
      <c r="A7852" s="584">
        <v>2016</v>
      </c>
      <c r="B7852" s="585" t="s">
        <v>1131</v>
      </c>
      <c r="C7852" s="585" t="s">
        <v>31</v>
      </c>
      <c r="D7852" s="586">
        <v>5099</v>
      </c>
      <c r="E7852" s="587">
        <v>24.8</v>
      </c>
      <c r="F7852" s="587">
        <f t="shared" si="366"/>
        <v>126455.2</v>
      </c>
      <c r="G7852" s="588">
        <v>0.74</v>
      </c>
      <c r="H7852" s="586">
        <v>7.9</v>
      </c>
      <c r="I7852" s="587">
        <f t="shared" si="367"/>
        <v>40282.1</v>
      </c>
      <c r="J7852" s="589">
        <f t="shared" si="368"/>
        <v>0</v>
      </c>
    </row>
    <row r="7853" spans="1:10">
      <c r="A7853" s="584">
        <v>2016</v>
      </c>
      <c r="B7853" s="585" t="s">
        <v>1131</v>
      </c>
      <c r="C7853" s="585" t="s">
        <v>31</v>
      </c>
      <c r="D7853" s="586">
        <v>23271</v>
      </c>
      <c r="E7853" s="587">
        <v>25.94</v>
      </c>
      <c r="F7853" s="587">
        <f t="shared" si="366"/>
        <v>603649.74</v>
      </c>
      <c r="G7853" s="588">
        <v>2.59</v>
      </c>
      <c r="H7853" s="586">
        <v>7.7</v>
      </c>
      <c r="I7853" s="587">
        <f t="shared" si="367"/>
        <v>179186.7</v>
      </c>
      <c r="J7853" s="589">
        <f t="shared" si="368"/>
        <v>0</v>
      </c>
    </row>
    <row r="7854" spans="1:10">
      <c r="A7854" s="584">
        <v>2016</v>
      </c>
      <c r="B7854" s="585" t="s">
        <v>1131</v>
      </c>
      <c r="C7854" s="585" t="s">
        <v>31</v>
      </c>
      <c r="D7854" s="586">
        <v>9696</v>
      </c>
      <c r="E7854" s="587">
        <v>27.9</v>
      </c>
      <c r="F7854" s="587">
        <f t="shared" si="366"/>
        <v>270518.39999999997</v>
      </c>
      <c r="G7854" s="588">
        <v>0.71</v>
      </c>
      <c r="H7854" s="586">
        <v>5.0999999999999996</v>
      </c>
      <c r="I7854" s="587">
        <f t="shared" si="367"/>
        <v>49449.599999999999</v>
      </c>
      <c r="J7854" s="589">
        <f t="shared" si="368"/>
        <v>0</v>
      </c>
    </row>
    <row r="7855" spans="1:10">
      <c r="A7855" s="584">
        <v>2016</v>
      </c>
      <c r="B7855" s="585" t="s">
        <v>1131</v>
      </c>
      <c r="C7855" s="585" t="s">
        <v>31</v>
      </c>
      <c r="D7855" s="586">
        <v>30104</v>
      </c>
      <c r="E7855" s="587">
        <v>20.03</v>
      </c>
      <c r="F7855" s="587">
        <f t="shared" si="366"/>
        <v>602983.12</v>
      </c>
      <c r="G7855" s="588">
        <v>1.54</v>
      </c>
      <c r="H7855" s="586">
        <v>28.5</v>
      </c>
      <c r="I7855" s="587">
        <f t="shared" si="367"/>
        <v>857964</v>
      </c>
      <c r="J7855" s="589">
        <f t="shared" si="368"/>
        <v>0</v>
      </c>
    </row>
    <row r="7856" spans="1:10">
      <c r="A7856" s="584">
        <v>2016</v>
      </c>
      <c r="B7856" s="585" t="s">
        <v>1127</v>
      </c>
      <c r="C7856" s="585" t="s">
        <v>31</v>
      </c>
      <c r="D7856" s="586">
        <v>55226</v>
      </c>
      <c r="E7856" s="587">
        <v>16.829999999999998</v>
      </c>
      <c r="F7856" s="587">
        <f t="shared" si="366"/>
        <v>929453.58</v>
      </c>
      <c r="G7856" s="588">
        <v>0.3</v>
      </c>
      <c r="H7856" s="586">
        <v>5.0999999999999996</v>
      </c>
      <c r="I7856" s="587">
        <f t="shared" si="367"/>
        <v>281652.59999999998</v>
      </c>
      <c r="J7856" s="589">
        <f t="shared" si="368"/>
        <v>0</v>
      </c>
    </row>
    <row r="7857" spans="1:10">
      <c r="A7857" s="584">
        <v>2016</v>
      </c>
      <c r="B7857" s="585" t="s">
        <v>1131</v>
      </c>
      <c r="C7857" s="585" t="s">
        <v>31</v>
      </c>
      <c r="D7857" s="586">
        <v>12501</v>
      </c>
      <c r="E7857" s="587">
        <v>17.48</v>
      </c>
      <c r="F7857" s="587">
        <f t="shared" si="366"/>
        <v>218517.48</v>
      </c>
      <c r="G7857" s="588">
        <v>1.28</v>
      </c>
      <c r="H7857" s="586">
        <v>34.799999999999997</v>
      </c>
      <c r="I7857" s="587">
        <f t="shared" si="367"/>
        <v>435034.8</v>
      </c>
      <c r="J7857" s="589">
        <f t="shared" si="368"/>
        <v>0</v>
      </c>
    </row>
    <row r="7858" spans="1:10">
      <c r="A7858" s="584">
        <v>2016</v>
      </c>
      <c r="B7858" s="585" t="s">
        <v>1131</v>
      </c>
      <c r="C7858" s="585" t="s">
        <v>31</v>
      </c>
      <c r="D7858" s="586">
        <v>3273</v>
      </c>
      <c r="E7858" s="587">
        <v>25.8</v>
      </c>
      <c r="F7858" s="587">
        <f t="shared" si="366"/>
        <v>84443.400000000009</v>
      </c>
      <c r="G7858" s="588">
        <v>1.03</v>
      </c>
      <c r="H7858" s="586">
        <v>12.1</v>
      </c>
      <c r="I7858" s="587">
        <f t="shared" si="367"/>
        <v>39603.299999999996</v>
      </c>
      <c r="J7858" s="589">
        <f t="shared" si="368"/>
        <v>0</v>
      </c>
    </row>
    <row r="7859" spans="1:10">
      <c r="A7859" s="584">
        <v>2016</v>
      </c>
      <c r="B7859" s="585" t="s">
        <v>1131</v>
      </c>
      <c r="C7859" s="585" t="s">
        <v>31</v>
      </c>
      <c r="D7859" s="586">
        <v>1054</v>
      </c>
      <c r="E7859" s="587">
        <v>14.66</v>
      </c>
      <c r="F7859" s="587">
        <f t="shared" si="366"/>
        <v>15451.64</v>
      </c>
      <c r="G7859" s="588">
        <v>1.41</v>
      </c>
      <c r="H7859" s="586">
        <v>42.5</v>
      </c>
      <c r="I7859" s="587">
        <f t="shared" si="367"/>
        <v>44795</v>
      </c>
      <c r="J7859" s="589">
        <f t="shared" si="368"/>
        <v>0</v>
      </c>
    </row>
    <row r="7860" spans="1:10">
      <c r="A7860" s="584">
        <v>2016</v>
      </c>
      <c r="B7860" s="585" t="s">
        <v>1131</v>
      </c>
      <c r="C7860" s="585" t="s">
        <v>31</v>
      </c>
      <c r="D7860" s="586">
        <v>61980</v>
      </c>
      <c r="E7860" s="587">
        <v>22.186</v>
      </c>
      <c r="F7860" s="587">
        <f t="shared" si="366"/>
        <v>1375088.28</v>
      </c>
      <c r="G7860" s="588">
        <v>0.24</v>
      </c>
      <c r="H7860" s="586">
        <v>9.4</v>
      </c>
      <c r="I7860" s="587">
        <f t="shared" si="367"/>
        <v>582612</v>
      </c>
      <c r="J7860" s="589">
        <f t="shared" si="368"/>
        <v>0</v>
      </c>
    </row>
    <row r="7861" spans="1:10">
      <c r="A7861" s="584">
        <v>2016</v>
      </c>
      <c r="B7861" s="585" t="s">
        <v>1131</v>
      </c>
      <c r="C7861" s="585" t="s">
        <v>31</v>
      </c>
      <c r="D7861" s="586">
        <v>6311</v>
      </c>
      <c r="E7861" s="587">
        <v>21.9</v>
      </c>
      <c r="F7861" s="587">
        <f t="shared" si="366"/>
        <v>138210.9</v>
      </c>
      <c r="G7861" s="588">
        <v>1.17</v>
      </c>
      <c r="H7861" s="586">
        <v>24.1</v>
      </c>
      <c r="I7861" s="587">
        <f t="shared" si="367"/>
        <v>152095.1</v>
      </c>
      <c r="J7861" s="589">
        <f t="shared" si="368"/>
        <v>0</v>
      </c>
    </row>
    <row r="7862" spans="1:10">
      <c r="A7862" s="584">
        <v>2016</v>
      </c>
      <c r="B7862" s="585" t="s">
        <v>1131</v>
      </c>
      <c r="C7862" s="585" t="s">
        <v>31</v>
      </c>
      <c r="D7862" s="586">
        <v>421</v>
      </c>
      <c r="E7862" s="587">
        <v>21.52</v>
      </c>
      <c r="F7862" s="587">
        <f t="shared" si="366"/>
        <v>9059.92</v>
      </c>
      <c r="G7862" s="588">
        <v>1.53</v>
      </c>
      <c r="H7862" s="586">
        <v>25.9</v>
      </c>
      <c r="I7862" s="587">
        <f t="shared" si="367"/>
        <v>10903.9</v>
      </c>
      <c r="J7862" s="589">
        <f t="shared" si="368"/>
        <v>0</v>
      </c>
    </row>
    <row r="7863" spans="1:10">
      <c r="A7863" s="584">
        <v>2016</v>
      </c>
      <c r="B7863" s="585" t="s">
        <v>1131</v>
      </c>
      <c r="C7863" s="585" t="s">
        <v>31</v>
      </c>
      <c r="D7863" s="586">
        <v>2603</v>
      </c>
      <c r="E7863" s="587">
        <v>21.99</v>
      </c>
      <c r="F7863" s="587">
        <f t="shared" si="366"/>
        <v>57239.969999999994</v>
      </c>
      <c r="G7863" s="588">
        <v>1.8</v>
      </c>
      <c r="H7863" s="586">
        <v>21.2</v>
      </c>
      <c r="I7863" s="587">
        <f t="shared" si="367"/>
        <v>55183.6</v>
      </c>
      <c r="J7863" s="589">
        <f t="shared" si="368"/>
        <v>0</v>
      </c>
    </row>
    <row r="7864" spans="1:10">
      <c r="A7864" s="584">
        <v>2016</v>
      </c>
      <c r="B7864" s="585" t="s">
        <v>1131</v>
      </c>
      <c r="C7864" s="585" t="s">
        <v>31</v>
      </c>
      <c r="D7864" s="586">
        <v>5448</v>
      </c>
      <c r="E7864" s="587">
        <v>22.48</v>
      </c>
      <c r="F7864" s="587">
        <f t="shared" si="366"/>
        <v>122471.04000000001</v>
      </c>
      <c r="G7864" s="588">
        <v>1.8</v>
      </c>
      <c r="H7864" s="586">
        <v>21.4</v>
      </c>
      <c r="I7864" s="587">
        <f t="shared" si="367"/>
        <v>116587.2</v>
      </c>
      <c r="J7864" s="589">
        <f t="shared" si="368"/>
        <v>0</v>
      </c>
    </row>
    <row r="7865" spans="1:10">
      <c r="A7865" s="584">
        <v>2016</v>
      </c>
      <c r="B7865" s="585" t="s">
        <v>1131</v>
      </c>
      <c r="C7865" s="585" t="s">
        <v>31</v>
      </c>
      <c r="D7865" s="586">
        <v>32953</v>
      </c>
      <c r="E7865" s="587">
        <v>22.8</v>
      </c>
      <c r="F7865" s="587">
        <f t="shared" si="366"/>
        <v>751328.4</v>
      </c>
      <c r="G7865" s="588">
        <v>0.51</v>
      </c>
      <c r="H7865" s="586">
        <v>10.8</v>
      </c>
      <c r="I7865" s="587">
        <f t="shared" si="367"/>
        <v>355892.4</v>
      </c>
      <c r="J7865" s="589">
        <f t="shared" si="368"/>
        <v>0</v>
      </c>
    </row>
    <row r="7866" spans="1:10">
      <c r="A7866" s="584">
        <v>2016</v>
      </c>
      <c r="B7866" s="585" t="s">
        <v>1131</v>
      </c>
      <c r="C7866" s="585" t="s">
        <v>31</v>
      </c>
      <c r="D7866" s="586">
        <v>33015</v>
      </c>
      <c r="E7866" s="587">
        <v>21.8</v>
      </c>
      <c r="F7866" s="587">
        <f t="shared" si="366"/>
        <v>719727</v>
      </c>
      <c r="G7866" s="588">
        <v>3.4</v>
      </c>
      <c r="H7866" s="586">
        <v>7.5</v>
      </c>
      <c r="I7866" s="587">
        <f t="shared" si="367"/>
        <v>247612.5</v>
      </c>
      <c r="J7866" s="589">
        <f t="shared" si="368"/>
        <v>0</v>
      </c>
    </row>
    <row r="7867" spans="1:10">
      <c r="A7867" s="584">
        <v>2016</v>
      </c>
      <c r="B7867" s="585" t="s">
        <v>1127</v>
      </c>
      <c r="C7867" s="585" t="s">
        <v>31</v>
      </c>
      <c r="D7867" s="586">
        <v>49576</v>
      </c>
      <c r="E7867" s="587">
        <v>17.5</v>
      </c>
      <c r="F7867" s="587">
        <f t="shared" si="366"/>
        <v>867580</v>
      </c>
      <c r="G7867" s="588">
        <v>0.18</v>
      </c>
      <c r="H7867" s="586">
        <v>4.4000000000000004</v>
      </c>
      <c r="I7867" s="587">
        <f t="shared" si="367"/>
        <v>218134.40000000002</v>
      </c>
      <c r="J7867" s="589">
        <f t="shared" si="368"/>
        <v>0</v>
      </c>
    </row>
    <row r="7868" spans="1:10">
      <c r="A7868" s="584">
        <v>2016</v>
      </c>
      <c r="B7868" s="585" t="s">
        <v>1131</v>
      </c>
      <c r="C7868" s="585" t="s">
        <v>31</v>
      </c>
      <c r="D7868" s="586">
        <v>61650</v>
      </c>
      <c r="E7868" s="587">
        <v>21.7</v>
      </c>
      <c r="F7868" s="587">
        <f t="shared" si="366"/>
        <v>1337805</v>
      </c>
      <c r="G7868" s="588">
        <v>3.7</v>
      </c>
      <c r="H7868" s="586">
        <v>8.5</v>
      </c>
      <c r="I7868" s="587">
        <f t="shared" si="367"/>
        <v>524025</v>
      </c>
      <c r="J7868" s="589">
        <f t="shared" si="368"/>
        <v>0</v>
      </c>
    </row>
    <row r="7869" spans="1:10">
      <c r="A7869" s="584">
        <v>2016</v>
      </c>
      <c r="B7869" s="585" t="s">
        <v>1131</v>
      </c>
      <c r="C7869" s="585" t="s">
        <v>31</v>
      </c>
      <c r="D7869" s="586">
        <v>8998</v>
      </c>
      <c r="E7869" s="587">
        <v>21.7</v>
      </c>
      <c r="F7869" s="587">
        <f t="shared" si="366"/>
        <v>195256.6</v>
      </c>
      <c r="G7869" s="588">
        <v>3.7</v>
      </c>
      <c r="H7869" s="586">
        <v>8.5</v>
      </c>
      <c r="I7869" s="587">
        <f t="shared" si="367"/>
        <v>76483</v>
      </c>
      <c r="J7869" s="589">
        <f t="shared" si="368"/>
        <v>0</v>
      </c>
    </row>
    <row r="7870" spans="1:10">
      <c r="A7870" s="584">
        <v>2016</v>
      </c>
      <c r="B7870" s="585" t="s">
        <v>1127</v>
      </c>
      <c r="C7870" s="585" t="s">
        <v>31</v>
      </c>
      <c r="D7870" s="586">
        <v>48895</v>
      </c>
      <c r="E7870" s="587">
        <v>17.399999999999999</v>
      </c>
      <c r="F7870" s="587">
        <f t="shared" si="366"/>
        <v>850772.99999999988</v>
      </c>
      <c r="G7870" s="588">
        <v>0.8</v>
      </c>
      <c r="H7870" s="586">
        <v>6.5</v>
      </c>
      <c r="I7870" s="587">
        <f t="shared" si="367"/>
        <v>317817.5</v>
      </c>
      <c r="J7870" s="589">
        <f t="shared" si="368"/>
        <v>0</v>
      </c>
    </row>
    <row r="7871" spans="1:10">
      <c r="A7871" s="584">
        <v>2016</v>
      </c>
      <c r="B7871" s="585" t="s">
        <v>1131</v>
      </c>
      <c r="C7871" s="585" t="s">
        <v>31</v>
      </c>
      <c r="D7871" s="586">
        <v>4971</v>
      </c>
      <c r="E7871" s="587">
        <v>22.52</v>
      </c>
      <c r="F7871" s="587">
        <f t="shared" si="366"/>
        <v>111946.92</v>
      </c>
      <c r="G7871" s="588">
        <v>2.23</v>
      </c>
      <c r="H7871" s="586">
        <v>18.899999999999999</v>
      </c>
      <c r="I7871" s="587">
        <f t="shared" si="367"/>
        <v>93951.9</v>
      </c>
      <c r="J7871" s="589">
        <f t="shared" si="368"/>
        <v>0</v>
      </c>
    </row>
    <row r="7872" spans="1:10">
      <c r="A7872" s="584">
        <v>2016</v>
      </c>
      <c r="B7872" s="585" t="s">
        <v>1131</v>
      </c>
      <c r="C7872" s="585" t="s">
        <v>31</v>
      </c>
      <c r="D7872" s="586">
        <v>9063</v>
      </c>
      <c r="E7872" s="587">
        <v>21.7</v>
      </c>
      <c r="F7872" s="587">
        <f t="shared" si="366"/>
        <v>196667.1</v>
      </c>
      <c r="G7872" s="588">
        <v>1.67</v>
      </c>
      <c r="H7872" s="586">
        <v>23.2</v>
      </c>
      <c r="I7872" s="587">
        <f t="shared" si="367"/>
        <v>210261.6</v>
      </c>
      <c r="J7872" s="589">
        <f t="shared" si="368"/>
        <v>0</v>
      </c>
    </row>
    <row r="7873" spans="1:10">
      <c r="A7873" s="584">
        <v>2016</v>
      </c>
      <c r="B7873" s="585" t="s">
        <v>1131</v>
      </c>
      <c r="C7873" s="585" t="s">
        <v>31</v>
      </c>
      <c r="D7873" s="586">
        <v>3068</v>
      </c>
      <c r="E7873" s="587">
        <v>20.41</v>
      </c>
      <c r="F7873" s="587">
        <f t="shared" si="366"/>
        <v>62617.88</v>
      </c>
      <c r="G7873" s="588">
        <v>1.84</v>
      </c>
      <c r="H7873" s="586">
        <v>27.3</v>
      </c>
      <c r="I7873" s="587">
        <f t="shared" si="367"/>
        <v>83756.400000000009</v>
      </c>
      <c r="J7873" s="589">
        <f t="shared" si="368"/>
        <v>0</v>
      </c>
    </row>
    <row r="7874" spans="1:10">
      <c r="A7874" s="584">
        <v>2016</v>
      </c>
      <c r="B7874" s="585" t="s">
        <v>1131</v>
      </c>
      <c r="C7874" s="585" t="s">
        <v>31</v>
      </c>
      <c r="D7874" s="586">
        <v>1003</v>
      </c>
      <c r="E7874" s="587">
        <v>26.4</v>
      </c>
      <c r="F7874" s="587">
        <f t="shared" si="366"/>
        <v>26479.199999999997</v>
      </c>
      <c r="G7874" s="588">
        <v>0.84</v>
      </c>
      <c r="H7874" s="586">
        <v>13</v>
      </c>
      <c r="I7874" s="587">
        <f t="shared" si="367"/>
        <v>13039</v>
      </c>
      <c r="J7874" s="589">
        <f t="shared" si="368"/>
        <v>0</v>
      </c>
    </row>
    <row r="7875" spans="1:10">
      <c r="A7875" s="584">
        <v>2016</v>
      </c>
      <c r="B7875" s="585" t="s">
        <v>1131</v>
      </c>
      <c r="C7875" s="585" t="s">
        <v>31</v>
      </c>
      <c r="D7875" s="586">
        <v>1814</v>
      </c>
      <c r="E7875" s="587">
        <v>25.24</v>
      </c>
      <c r="F7875" s="587">
        <f t="shared" ref="F7875:F7938" si="369">E7875*D7875</f>
        <v>45785.36</v>
      </c>
      <c r="G7875" s="588">
        <v>0.79</v>
      </c>
      <c r="H7875" s="586">
        <v>8.3000000000000007</v>
      </c>
      <c r="I7875" s="587">
        <f t="shared" ref="I7875:I7938" si="370">H7875*D7875</f>
        <v>15056.2</v>
      </c>
      <c r="J7875" s="589">
        <f t="shared" ref="J7875:J7938" si="371">IF(B7875="LIG",1,0)</f>
        <v>0</v>
      </c>
    </row>
    <row r="7876" spans="1:10">
      <c r="A7876" s="584">
        <v>2016</v>
      </c>
      <c r="B7876" s="585" t="s">
        <v>1131</v>
      </c>
      <c r="C7876" s="585" t="s">
        <v>31</v>
      </c>
      <c r="D7876" s="586">
        <v>18215</v>
      </c>
      <c r="E7876" s="587">
        <v>26.21</v>
      </c>
      <c r="F7876" s="587">
        <f t="shared" si="369"/>
        <v>477415.15</v>
      </c>
      <c r="G7876" s="588">
        <v>0.8</v>
      </c>
      <c r="H7876" s="586">
        <v>7.6</v>
      </c>
      <c r="I7876" s="587">
        <f t="shared" si="370"/>
        <v>138434</v>
      </c>
      <c r="J7876" s="589">
        <f t="shared" si="371"/>
        <v>0</v>
      </c>
    </row>
    <row r="7877" spans="1:10">
      <c r="A7877" s="584">
        <v>2016</v>
      </c>
      <c r="B7877" s="585" t="s">
        <v>1131</v>
      </c>
      <c r="C7877" s="585" t="s">
        <v>31</v>
      </c>
      <c r="D7877" s="586">
        <v>11390</v>
      </c>
      <c r="E7877" s="587">
        <v>25.77</v>
      </c>
      <c r="F7877" s="587">
        <f t="shared" si="369"/>
        <v>293520.3</v>
      </c>
      <c r="G7877" s="588">
        <v>0.77</v>
      </c>
      <c r="H7877" s="586">
        <v>7.7</v>
      </c>
      <c r="I7877" s="587">
        <f t="shared" si="370"/>
        <v>87703</v>
      </c>
      <c r="J7877" s="589">
        <f t="shared" si="371"/>
        <v>0</v>
      </c>
    </row>
    <row r="7878" spans="1:10">
      <c r="A7878" s="584">
        <v>2016</v>
      </c>
      <c r="B7878" s="585" t="s">
        <v>1131</v>
      </c>
      <c r="C7878" s="585" t="s">
        <v>31</v>
      </c>
      <c r="D7878" s="586">
        <v>20290</v>
      </c>
      <c r="E7878" s="587">
        <v>26.59</v>
      </c>
      <c r="F7878" s="587">
        <f t="shared" si="369"/>
        <v>539511.1</v>
      </c>
      <c r="G7878" s="588">
        <v>0.69</v>
      </c>
      <c r="H7878" s="586">
        <v>8.6999999999999993</v>
      </c>
      <c r="I7878" s="587">
        <f t="shared" si="370"/>
        <v>176523</v>
      </c>
      <c r="J7878" s="589">
        <f t="shared" si="371"/>
        <v>0</v>
      </c>
    </row>
    <row r="7879" spans="1:10">
      <c r="A7879" s="584">
        <v>2016</v>
      </c>
      <c r="B7879" s="585" t="s">
        <v>1131</v>
      </c>
      <c r="C7879" s="585" t="s">
        <v>31</v>
      </c>
      <c r="D7879" s="586">
        <v>11578</v>
      </c>
      <c r="E7879" s="587">
        <v>26.44</v>
      </c>
      <c r="F7879" s="587">
        <f t="shared" si="369"/>
        <v>306122.32</v>
      </c>
      <c r="G7879" s="588">
        <v>1.03</v>
      </c>
      <c r="H7879" s="586">
        <v>8.8000000000000007</v>
      </c>
      <c r="I7879" s="587">
        <f t="shared" si="370"/>
        <v>101886.40000000001</v>
      </c>
      <c r="J7879" s="589">
        <f t="shared" si="371"/>
        <v>0</v>
      </c>
    </row>
    <row r="7880" spans="1:10">
      <c r="A7880" s="584">
        <v>2016</v>
      </c>
      <c r="B7880" s="585" t="s">
        <v>1131</v>
      </c>
      <c r="C7880" s="585" t="s">
        <v>31</v>
      </c>
      <c r="D7880" s="586">
        <v>26534</v>
      </c>
      <c r="E7880" s="587">
        <v>27.04</v>
      </c>
      <c r="F7880" s="587">
        <f t="shared" si="369"/>
        <v>717479.36</v>
      </c>
      <c r="G7880" s="588">
        <v>0.71</v>
      </c>
      <c r="H7880" s="586">
        <v>5.9</v>
      </c>
      <c r="I7880" s="587">
        <f t="shared" si="370"/>
        <v>156550.6</v>
      </c>
      <c r="J7880" s="589">
        <f t="shared" si="371"/>
        <v>0</v>
      </c>
    </row>
    <row r="7881" spans="1:10">
      <c r="A7881" s="584">
        <v>2016</v>
      </c>
      <c r="B7881" s="585" t="s">
        <v>1131</v>
      </c>
      <c r="C7881" s="585" t="s">
        <v>31</v>
      </c>
      <c r="D7881" s="586">
        <v>18252</v>
      </c>
      <c r="E7881" s="587">
        <v>20.6</v>
      </c>
      <c r="F7881" s="587">
        <f t="shared" si="369"/>
        <v>375991.2</v>
      </c>
      <c r="G7881" s="588">
        <v>0.47</v>
      </c>
      <c r="H7881" s="586">
        <v>5.8</v>
      </c>
      <c r="I7881" s="587">
        <f t="shared" si="370"/>
        <v>105861.59999999999</v>
      </c>
      <c r="J7881" s="589">
        <f t="shared" si="371"/>
        <v>0</v>
      </c>
    </row>
    <row r="7882" spans="1:10">
      <c r="A7882" s="584">
        <v>2016</v>
      </c>
      <c r="B7882" s="585" t="s">
        <v>1131</v>
      </c>
      <c r="C7882" s="585" t="s">
        <v>31</v>
      </c>
      <c r="D7882" s="586">
        <v>16148</v>
      </c>
      <c r="E7882" s="587">
        <v>25.45</v>
      </c>
      <c r="F7882" s="587">
        <f t="shared" si="369"/>
        <v>410966.6</v>
      </c>
      <c r="G7882" s="588">
        <v>2.65</v>
      </c>
      <c r="H7882" s="586">
        <v>7.9</v>
      </c>
      <c r="I7882" s="587">
        <f t="shared" si="370"/>
        <v>127569.20000000001</v>
      </c>
      <c r="J7882" s="589">
        <f t="shared" si="371"/>
        <v>0</v>
      </c>
    </row>
    <row r="7883" spans="1:10">
      <c r="A7883" s="584">
        <v>2016</v>
      </c>
      <c r="B7883" s="585" t="s">
        <v>1131</v>
      </c>
      <c r="C7883" s="585" t="s">
        <v>31</v>
      </c>
      <c r="D7883" s="586">
        <v>15935</v>
      </c>
      <c r="E7883" s="587">
        <v>26</v>
      </c>
      <c r="F7883" s="587">
        <f t="shared" si="369"/>
        <v>414310</v>
      </c>
      <c r="G7883" s="588">
        <v>0.64</v>
      </c>
      <c r="H7883" s="586">
        <v>7.1</v>
      </c>
      <c r="I7883" s="587">
        <f t="shared" si="370"/>
        <v>113138.5</v>
      </c>
      <c r="J7883" s="589">
        <f t="shared" si="371"/>
        <v>0</v>
      </c>
    </row>
    <row r="7884" spans="1:10">
      <c r="A7884" s="584">
        <v>2016</v>
      </c>
      <c r="B7884" s="585" t="s">
        <v>1131</v>
      </c>
      <c r="C7884" s="585" t="s">
        <v>31</v>
      </c>
      <c r="D7884" s="586">
        <v>6711</v>
      </c>
      <c r="E7884" s="587">
        <v>22.74</v>
      </c>
      <c r="F7884" s="587">
        <f t="shared" si="369"/>
        <v>152608.13999999998</v>
      </c>
      <c r="G7884" s="588">
        <v>3.14</v>
      </c>
      <c r="H7884" s="586">
        <v>8.5</v>
      </c>
      <c r="I7884" s="587">
        <f t="shared" si="370"/>
        <v>57043.5</v>
      </c>
      <c r="J7884" s="589">
        <f t="shared" si="371"/>
        <v>0</v>
      </c>
    </row>
    <row r="7885" spans="1:10">
      <c r="A7885" s="584">
        <v>2016</v>
      </c>
      <c r="B7885" s="585" t="s">
        <v>1131</v>
      </c>
      <c r="C7885" s="585" t="s">
        <v>31</v>
      </c>
      <c r="D7885" s="586">
        <v>13013</v>
      </c>
      <c r="E7885" s="587">
        <v>24.74</v>
      </c>
      <c r="F7885" s="587">
        <f t="shared" si="369"/>
        <v>321941.62</v>
      </c>
      <c r="G7885" s="588">
        <v>0.84</v>
      </c>
      <c r="H7885" s="586">
        <v>10.3</v>
      </c>
      <c r="I7885" s="587">
        <f t="shared" si="370"/>
        <v>134033.90000000002</v>
      </c>
      <c r="J7885" s="589">
        <f t="shared" si="371"/>
        <v>0</v>
      </c>
    </row>
    <row r="7886" spans="1:10">
      <c r="A7886" s="584">
        <v>2016</v>
      </c>
      <c r="B7886" s="585" t="s">
        <v>1131</v>
      </c>
      <c r="C7886" s="585" t="s">
        <v>31</v>
      </c>
      <c r="D7886" s="586">
        <v>12861</v>
      </c>
      <c r="E7886" s="587">
        <v>25.14</v>
      </c>
      <c r="F7886" s="587">
        <f t="shared" si="369"/>
        <v>323325.53999999998</v>
      </c>
      <c r="G7886" s="588">
        <v>0.96</v>
      </c>
      <c r="H7886" s="586">
        <v>11.1</v>
      </c>
      <c r="I7886" s="587">
        <f t="shared" si="370"/>
        <v>142757.1</v>
      </c>
      <c r="J7886" s="589">
        <f t="shared" si="371"/>
        <v>0</v>
      </c>
    </row>
    <row r="7887" spans="1:10">
      <c r="A7887" s="584">
        <v>2016</v>
      </c>
      <c r="B7887" s="585" t="s">
        <v>1131</v>
      </c>
      <c r="C7887" s="585" t="s">
        <v>31</v>
      </c>
      <c r="D7887" s="586">
        <v>12658</v>
      </c>
      <c r="E7887" s="587">
        <v>25.8</v>
      </c>
      <c r="F7887" s="587">
        <f t="shared" si="369"/>
        <v>326576.40000000002</v>
      </c>
      <c r="G7887" s="588">
        <v>0.56000000000000005</v>
      </c>
      <c r="H7887" s="586">
        <v>6.7</v>
      </c>
      <c r="I7887" s="587">
        <f t="shared" si="370"/>
        <v>84808.6</v>
      </c>
      <c r="J7887" s="589">
        <f t="shared" si="371"/>
        <v>0</v>
      </c>
    </row>
    <row r="7888" spans="1:10">
      <c r="A7888" s="584">
        <v>2016</v>
      </c>
      <c r="B7888" s="585" t="s">
        <v>1131</v>
      </c>
      <c r="C7888" s="585" t="s">
        <v>31</v>
      </c>
      <c r="D7888" s="586">
        <v>12633</v>
      </c>
      <c r="E7888" s="587">
        <v>24.89</v>
      </c>
      <c r="F7888" s="587">
        <f t="shared" si="369"/>
        <v>314435.37</v>
      </c>
      <c r="G7888" s="588">
        <v>1.19</v>
      </c>
      <c r="H7888" s="586">
        <v>10.4</v>
      </c>
      <c r="I7888" s="587">
        <f t="shared" si="370"/>
        <v>131383.20000000001</v>
      </c>
      <c r="J7888" s="589">
        <f t="shared" si="371"/>
        <v>0</v>
      </c>
    </row>
    <row r="7889" spans="1:10">
      <c r="A7889" s="584">
        <v>2016</v>
      </c>
      <c r="B7889" s="585" t="s">
        <v>1131</v>
      </c>
      <c r="C7889" s="585" t="s">
        <v>31</v>
      </c>
      <c r="D7889" s="586">
        <v>20758</v>
      </c>
      <c r="E7889" s="587">
        <v>23.93</v>
      </c>
      <c r="F7889" s="587">
        <f t="shared" si="369"/>
        <v>496738.94</v>
      </c>
      <c r="G7889" s="588">
        <v>0.72</v>
      </c>
      <c r="H7889" s="586">
        <v>13.8</v>
      </c>
      <c r="I7889" s="587">
        <f t="shared" si="370"/>
        <v>286460.40000000002</v>
      </c>
      <c r="J7889" s="589">
        <f t="shared" si="371"/>
        <v>0</v>
      </c>
    </row>
    <row r="7890" spans="1:10">
      <c r="A7890" s="584">
        <v>2016</v>
      </c>
      <c r="B7890" s="585" t="s">
        <v>1131</v>
      </c>
      <c r="C7890" s="585" t="s">
        <v>31</v>
      </c>
      <c r="D7890" s="586">
        <v>20566</v>
      </c>
      <c r="E7890" s="587">
        <v>24.581</v>
      </c>
      <c r="F7890" s="587">
        <f t="shared" si="369"/>
        <v>505532.84599999996</v>
      </c>
      <c r="G7890" s="588">
        <v>0.91</v>
      </c>
      <c r="H7890" s="586">
        <v>12.2</v>
      </c>
      <c r="I7890" s="587">
        <f t="shared" si="370"/>
        <v>250905.19999999998</v>
      </c>
      <c r="J7890" s="589">
        <f t="shared" si="371"/>
        <v>0</v>
      </c>
    </row>
    <row r="7891" spans="1:10">
      <c r="A7891" s="584">
        <v>2016</v>
      </c>
      <c r="B7891" s="585" t="s">
        <v>1131</v>
      </c>
      <c r="C7891" s="585" t="s">
        <v>31</v>
      </c>
      <c r="D7891" s="586">
        <v>11260</v>
      </c>
      <c r="E7891" s="587">
        <v>25.54</v>
      </c>
      <c r="F7891" s="587">
        <f t="shared" si="369"/>
        <v>287580.39999999997</v>
      </c>
      <c r="G7891" s="588">
        <v>0.8</v>
      </c>
      <c r="H7891" s="586">
        <v>9.1999999999999993</v>
      </c>
      <c r="I7891" s="587">
        <f t="shared" si="370"/>
        <v>103591.99999999999</v>
      </c>
      <c r="J7891" s="589">
        <f t="shared" si="371"/>
        <v>0</v>
      </c>
    </row>
    <row r="7892" spans="1:10">
      <c r="A7892" s="584">
        <v>2016</v>
      </c>
      <c r="B7892" s="585" t="s">
        <v>1131</v>
      </c>
      <c r="C7892" s="585" t="s">
        <v>31</v>
      </c>
      <c r="D7892" s="586">
        <v>10801</v>
      </c>
      <c r="E7892" s="587">
        <v>26</v>
      </c>
      <c r="F7892" s="587">
        <f t="shared" si="369"/>
        <v>280826</v>
      </c>
      <c r="G7892" s="588">
        <v>0.8</v>
      </c>
      <c r="H7892" s="586">
        <v>7</v>
      </c>
      <c r="I7892" s="587">
        <f t="shared" si="370"/>
        <v>75607</v>
      </c>
      <c r="J7892" s="589">
        <f t="shared" si="371"/>
        <v>0</v>
      </c>
    </row>
    <row r="7893" spans="1:10">
      <c r="A7893" s="584">
        <v>2016</v>
      </c>
      <c r="B7893" s="585" t="s">
        <v>1131</v>
      </c>
      <c r="C7893" s="585" t="s">
        <v>31</v>
      </c>
      <c r="D7893" s="586">
        <v>3352</v>
      </c>
      <c r="E7893" s="587">
        <v>24.78</v>
      </c>
      <c r="F7893" s="587">
        <f t="shared" si="369"/>
        <v>83062.559999999998</v>
      </c>
      <c r="G7893" s="588">
        <v>1.4</v>
      </c>
      <c r="H7893" s="586">
        <v>9.5</v>
      </c>
      <c r="I7893" s="587">
        <f t="shared" si="370"/>
        <v>31844</v>
      </c>
      <c r="J7893" s="589">
        <f t="shared" si="371"/>
        <v>0</v>
      </c>
    </row>
    <row r="7894" spans="1:10">
      <c r="A7894" s="584">
        <v>2016</v>
      </c>
      <c r="B7894" s="585" t="s">
        <v>1131</v>
      </c>
      <c r="C7894" s="585" t="s">
        <v>31</v>
      </c>
      <c r="D7894" s="586">
        <v>3368</v>
      </c>
      <c r="E7894" s="587">
        <v>24.782</v>
      </c>
      <c r="F7894" s="587">
        <f t="shared" si="369"/>
        <v>83465.775999999998</v>
      </c>
      <c r="G7894" s="588">
        <v>1.1000000000000001</v>
      </c>
      <c r="H7894" s="586">
        <v>10.6</v>
      </c>
      <c r="I7894" s="587">
        <f t="shared" si="370"/>
        <v>35700.799999999996</v>
      </c>
      <c r="J7894" s="589">
        <f t="shared" si="371"/>
        <v>0</v>
      </c>
    </row>
    <row r="7895" spans="1:10">
      <c r="A7895" s="584">
        <v>2016</v>
      </c>
      <c r="B7895" s="585" t="s">
        <v>1131</v>
      </c>
      <c r="C7895" s="585" t="s">
        <v>31</v>
      </c>
      <c r="D7895" s="586">
        <v>3364</v>
      </c>
      <c r="E7895" s="587">
        <v>24.948</v>
      </c>
      <c r="F7895" s="587">
        <f t="shared" si="369"/>
        <v>83925.072</v>
      </c>
      <c r="G7895" s="588">
        <v>1.2</v>
      </c>
      <c r="H7895" s="586">
        <v>11.4</v>
      </c>
      <c r="I7895" s="587">
        <f t="shared" si="370"/>
        <v>38349.599999999999</v>
      </c>
      <c r="J7895" s="589">
        <f t="shared" si="371"/>
        <v>0</v>
      </c>
    </row>
    <row r="7896" spans="1:10">
      <c r="A7896" s="584">
        <v>2016</v>
      </c>
      <c r="B7896" s="585" t="s">
        <v>1131</v>
      </c>
      <c r="C7896" s="585" t="s">
        <v>31</v>
      </c>
      <c r="D7896" s="586">
        <v>4802</v>
      </c>
      <c r="E7896" s="587">
        <v>24</v>
      </c>
      <c r="F7896" s="587">
        <f t="shared" si="369"/>
        <v>115248</v>
      </c>
      <c r="G7896" s="588">
        <v>0.64</v>
      </c>
      <c r="H7896" s="586">
        <v>8.1</v>
      </c>
      <c r="I7896" s="587">
        <f t="shared" si="370"/>
        <v>38896.199999999997</v>
      </c>
      <c r="J7896" s="589">
        <f t="shared" si="371"/>
        <v>0</v>
      </c>
    </row>
    <row r="7897" spans="1:10">
      <c r="A7897" s="584">
        <v>2016</v>
      </c>
      <c r="B7897" s="585" t="s">
        <v>1131</v>
      </c>
      <c r="C7897" s="585" t="s">
        <v>31</v>
      </c>
      <c r="D7897" s="586">
        <v>11823</v>
      </c>
      <c r="E7897" s="587">
        <v>24.69</v>
      </c>
      <c r="F7897" s="587">
        <f t="shared" si="369"/>
        <v>291909.87</v>
      </c>
      <c r="G7897" s="588">
        <v>0.72</v>
      </c>
      <c r="H7897" s="586">
        <v>10.1</v>
      </c>
      <c r="I7897" s="587">
        <f t="shared" si="370"/>
        <v>119412.3</v>
      </c>
      <c r="J7897" s="589">
        <f t="shared" si="371"/>
        <v>0</v>
      </c>
    </row>
    <row r="7898" spans="1:10">
      <c r="A7898" s="584">
        <v>2016</v>
      </c>
      <c r="B7898" s="585" t="s">
        <v>1131</v>
      </c>
      <c r="C7898" s="585" t="s">
        <v>31</v>
      </c>
      <c r="D7898" s="586">
        <v>11812</v>
      </c>
      <c r="E7898" s="587">
        <v>24.38</v>
      </c>
      <c r="F7898" s="587">
        <f t="shared" si="369"/>
        <v>287976.56</v>
      </c>
      <c r="G7898" s="588">
        <v>0.94</v>
      </c>
      <c r="H7898" s="586">
        <v>11.3</v>
      </c>
      <c r="I7898" s="587">
        <f t="shared" si="370"/>
        <v>133475.6</v>
      </c>
      <c r="J7898" s="589">
        <f t="shared" si="371"/>
        <v>0</v>
      </c>
    </row>
    <row r="7899" spans="1:10">
      <c r="A7899" s="584">
        <v>2016</v>
      </c>
      <c r="B7899" s="585" t="s">
        <v>1131</v>
      </c>
      <c r="C7899" s="585" t="s">
        <v>31</v>
      </c>
      <c r="D7899" s="586">
        <v>1224</v>
      </c>
      <c r="E7899" s="587">
        <v>26.35</v>
      </c>
      <c r="F7899" s="587">
        <f t="shared" si="369"/>
        <v>32252.400000000001</v>
      </c>
      <c r="G7899" s="588">
        <v>1.4</v>
      </c>
      <c r="H7899" s="586">
        <v>11.5</v>
      </c>
      <c r="I7899" s="587">
        <f t="shared" si="370"/>
        <v>14076</v>
      </c>
      <c r="J7899" s="589">
        <f t="shared" si="371"/>
        <v>0</v>
      </c>
    </row>
    <row r="7900" spans="1:10">
      <c r="A7900" s="584">
        <v>2016</v>
      </c>
      <c r="B7900" s="585" t="s">
        <v>1131</v>
      </c>
      <c r="C7900" s="585" t="s">
        <v>31</v>
      </c>
      <c r="D7900" s="586">
        <v>3539</v>
      </c>
      <c r="E7900" s="587">
        <v>25.66</v>
      </c>
      <c r="F7900" s="587">
        <f t="shared" si="369"/>
        <v>90810.74</v>
      </c>
      <c r="G7900" s="588">
        <v>2.1</v>
      </c>
      <c r="H7900" s="586">
        <v>10.199999999999999</v>
      </c>
      <c r="I7900" s="587">
        <f t="shared" si="370"/>
        <v>36097.799999999996</v>
      </c>
      <c r="J7900" s="589">
        <f t="shared" si="371"/>
        <v>0</v>
      </c>
    </row>
    <row r="7901" spans="1:10">
      <c r="A7901" s="584">
        <v>2016</v>
      </c>
      <c r="B7901" s="585" t="s">
        <v>1131</v>
      </c>
      <c r="C7901" s="585" t="s">
        <v>31</v>
      </c>
      <c r="D7901" s="586">
        <v>3770</v>
      </c>
      <c r="E7901" s="587">
        <v>23.54</v>
      </c>
      <c r="F7901" s="587">
        <f t="shared" si="369"/>
        <v>88745.8</v>
      </c>
      <c r="G7901" s="588">
        <v>2.2000000000000002</v>
      </c>
      <c r="H7901" s="586">
        <v>12.1</v>
      </c>
      <c r="I7901" s="587">
        <f t="shared" si="370"/>
        <v>45617</v>
      </c>
      <c r="J7901" s="589">
        <f t="shared" si="371"/>
        <v>0</v>
      </c>
    </row>
    <row r="7902" spans="1:10">
      <c r="A7902" s="584">
        <v>2016</v>
      </c>
      <c r="B7902" s="585" t="s">
        <v>1133</v>
      </c>
      <c r="C7902" s="585" t="s">
        <v>31</v>
      </c>
      <c r="D7902" s="586">
        <v>311494</v>
      </c>
      <c r="E7902" s="587">
        <v>10.58</v>
      </c>
      <c r="F7902" s="587">
        <f t="shared" si="369"/>
        <v>3295606.52</v>
      </c>
      <c r="G7902" s="588">
        <v>0.42</v>
      </c>
      <c r="H7902" s="586">
        <v>13.9</v>
      </c>
      <c r="I7902" s="587">
        <f t="shared" si="370"/>
        <v>4329766.6000000006</v>
      </c>
      <c r="J7902" s="589">
        <f t="shared" si="371"/>
        <v>1</v>
      </c>
    </row>
    <row r="7903" spans="1:10">
      <c r="A7903" s="584">
        <v>2016</v>
      </c>
      <c r="B7903" s="585" t="s">
        <v>1131</v>
      </c>
      <c r="C7903" s="585" t="s">
        <v>31</v>
      </c>
      <c r="D7903" s="586">
        <v>507733</v>
      </c>
      <c r="E7903" s="587">
        <v>16.68</v>
      </c>
      <c r="F7903" s="587">
        <f t="shared" si="369"/>
        <v>8468986.4399999995</v>
      </c>
      <c r="G7903" s="588">
        <v>3.83</v>
      </c>
      <c r="H7903" s="586">
        <v>27.3</v>
      </c>
      <c r="I7903" s="587">
        <f t="shared" si="370"/>
        <v>13861110.9</v>
      </c>
      <c r="J7903" s="589">
        <f t="shared" si="371"/>
        <v>0</v>
      </c>
    </row>
    <row r="7904" spans="1:10">
      <c r="A7904" s="584">
        <v>2016</v>
      </c>
      <c r="B7904" s="585" t="s">
        <v>1131</v>
      </c>
      <c r="C7904" s="585" t="s">
        <v>31</v>
      </c>
      <c r="D7904" s="586">
        <v>140869</v>
      </c>
      <c r="E7904" s="587">
        <v>26.02</v>
      </c>
      <c r="F7904" s="587">
        <f t="shared" si="369"/>
        <v>3665411.38</v>
      </c>
      <c r="G7904" s="588">
        <v>2.73</v>
      </c>
      <c r="H7904" s="586">
        <v>7.6</v>
      </c>
      <c r="I7904" s="587">
        <f t="shared" si="370"/>
        <v>1070604.3999999999</v>
      </c>
      <c r="J7904" s="589">
        <f t="shared" si="371"/>
        <v>0</v>
      </c>
    </row>
    <row r="7905" spans="1:10">
      <c r="A7905" s="584">
        <v>2016</v>
      </c>
      <c r="B7905" s="585" t="s">
        <v>1127</v>
      </c>
      <c r="C7905" s="585" t="s">
        <v>31</v>
      </c>
      <c r="D7905" s="586">
        <v>194487</v>
      </c>
      <c r="E7905" s="587">
        <v>17.53</v>
      </c>
      <c r="F7905" s="587">
        <f t="shared" si="369"/>
        <v>3409357.1100000003</v>
      </c>
      <c r="G7905" s="588">
        <v>0.19</v>
      </c>
      <c r="H7905" s="586">
        <v>4.5</v>
      </c>
      <c r="I7905" s="587">
        <f t="shared" si="370"/>
        <v>875191.5</v>
      </c>
      <c r="J7905" s="589">
        <f t="shared" si="371"/>
        <v>0</v>
      </c>
    </row>
    <row r="7906" spans="1:10">
      <c r="A7906" s="584">
        <v>2016</v>
      </c>
      <c r="B7906" s="585" t="s">
        <v>1131</v>
      </c>
      <c r="C7906" s="585" t="s">
        <v>31</v>
      </c>
      <c r="D7906" s="586">
        <v>26767</v>
      </c>
      <c r="E7906" s="587">
        <v>21.36</v>
      </c>
      <c r="F7906" s="587">
        <f t="shared" si="369"/>
        <v>571743.12</v>
      </c>
      <c r="G7906" s="588">
        <v>0.44</v>
      </c>
      <c r="H7906" s="586">
        <v>9</v>
      </c>
      <c r="I7906" s="587">
        <f t="shared" si="370"/>
        <v>240903</v>
      </c>
      <c r="J7906" s="589">
        <f t="shared" si="371"/>
        <v>0</v>
      </c>
    </row>
    <row r="7907" spans="1:10">
      <c r="A7907" s="584">
        <v>2016</v>
      </c>
      <c r="B7907" s="585" t="s">
        <v>1127</v>
      </c>
      <c r="C7907" s="585" t="s">
        <v>31</v>
      </c>
      <c r="D7907" s="586">
        <v>44456</v>
      </c>
      <c r="E7907" s="587">
        <v>17.79</v>
      </c>
      <c r="F7907" s="587">
        <f t="shared" si="369"/>
        <v>790872.24</v>
      </c>
      <c r="G7907" s="588">
        <v>0.26</v>
      </c>
      <c r="H7907" s="586">
        <v>4.9000000000000004</v>
      </c>
      <c r="I7907" s="587">
        <f t="shared" si="370"/>
        <v>217834.40000000002</v>
      </c>
      <c r="J7907" s="589">
        <f t="shared" si="371"/>
        <v>0</v>
      </c>
    </row>
    <row r="7908" spans="1:10">
      <c r="A7908" s="584">
        <v>2016</v>
      </c>
      <c r="B7908" s="585" t="s">
        <v>1127</v>
      </c>
      <c r="C7908" s="585" t="s">
        <v>31</v>
      </c>
      <c r="D7908" s="586">
        <v>46796</v>
      </c>
      <c r="E7908" s="587">
        <v>16.02</v>
      </c>
      <c r="F7908" s="587">
        <f t="shared" si="369"/>
        <v>749671.91999999993</v>
      </c>
      <c r="G7908" s="588">
        <v>0.42</v>
      </c>
      <c r="H7908" s="586">
        <v>5.8</v>
      </c>
      <c r="I7908" s="587">
        <f t="shared" si="370"/>
        <v>271416.8</v>
      </c>
      <c r="J7908" s="589">
        <f t="shared" si="371"/>
        <v>0</v>
      </c>
    </row>
    <row r="7909" spans="1:10">
      <c r="A7909" s="584">
        <v>2016</v>
      </c>
      <c r="B7909" s="585" t="s">
        <v>1127</v>
      </c>
      <c r="C7909" s="585" t="s">
        <v>31</v>
      </c>
      <c r="D7909" s="586">
        <v>115208</v>
      </c>
      <c r="E7909" s="587">
        <v>17.8</v>
      </c>
      <c r="F7909" s="587">
        <f t="shared" si="369"/>
        <v>2050702.4000000001</v>
      </c>
      <c r="G7909" s="588">
        <v>0.28000000000000003</v>
      </c>
      <c r="H7909" s="586">
        <v>5.0999999999999996</v>
      </c>
      <c r="I7909" s="587">
        <f t="shared" si="370"/>
        <v>587560.79999999993</v>
      </c>
      <c r="J7909" s="589">
        <f t="shared" si="371"/>
        <v>0</v>
      </c>
    </row>
    <row r="7910" spans="1:10">
      <c r="A7910" s="584">
        <v>2016</v>
      </c>
      <c r="B7910" s="585" t="s">
        <v>1127</v>
      </c>
      <c r="C7910" s="585" t="s">
        <v>31</v>
      </c>
      <c r="D7910" s="586">
        <v>66055</v>
      </c>
      <c r="E7910" s="587">
        <v>17.7</v>
      </c>
      <c r="F7910" s="587">
        <f t="shared" si="369"/>
        <v>1169173.5</v>
      </c>
      <c r="G7910" s="588">
        <v>0.26</v>
      </c>
      <c r="H7910" s="586">
        <v>5.5</v>
      </c>
      <c r="I7910" s="587">
        <f t="shared" si="370"/>
        <v>363302.5</v>
      </c>
      <c r="J7910" s="589">
        <f t="shared" si="371"/>
        <v>0</v>
      </c>
    </row>
    <row r="7911" spans="1:10">
      <c r="A7911" s="584">
        <v>2016</v>
      </c>
      <c r="B7911" s="585" t="s">
        <v>1127</v>
      </c>
      <c r="C7911" s="585" t="s">
        <v>31</v>
      </c>
      <c r="D7911" s="586">
        <v>16462</v>
      </c>
      <c r="E7911" s="587">
        <v>17.706</v>
      </c>
      <c r="F7911" s="587">
        <f t="shared" si="369"/>
        <v>291476.17200000002</v>
      </c>
      <c r="G7911" s="588">
        <v>0.24</v>
      </c>
      <c r="H7911" s="586">
        <v>5.4</v>
      </c>
      <c r="I7911" s="587">
        <f t="shared" si="370"/>
        <v>88894.8</v>
      </c>
      <c r="J7911" s="589">
        <f t="shared" si="371"/>
        <v>0</v>
      </c>
    </row>
    <row r="7912" spans="1:10">
      <c r="A7912" s="584">
        <v>2016</v>
      </c>
      <c r="B7912" s="585" t="s">
        <v>1127</v>
      </c>
      <c r="C7912" s="585" t="s">
        <v>31</v>
      </c>
      <c r="D7912" s="586">
        <v>48880</v>
      </c>
      <c r="E7912" s="587">
        <v>17.582000000000001</v>
      </c>
      <c r="F7912" s="587">
        <f t="shared" si="369"/>
        <v>859408.16</v>
      </c>
      <c r="G7912" s="588">
        <v>0.32</v>
      </c>
      <c r="H7912" s="586">
        <v>5.77</v>
      </c>
      <c r="I7912" s="587">
        <f t="shared" si="370"/>
        <v>282037.59999999998</v>
      </c>
      <c r="J7912" s="589">
        <f t="shared" si="371"/>
        <v>0</v>
      </c>
    </row>
    <row r="7913" spans="1:10">
      <c r="A7913" s="584">
        <v>2016</v>
      </c>
      <c r="B7913" s="585" t="s">
        <v>1127</v>
      </c>
      <c r="C7913" s="585" t="s">
        <v>31</v>
      </c>
      <c r="D7913" s="586">
        <v>98369</v>
      </c>
      <c r="E7913" s="587">
        <v>17.84</v>
      </c>
      <c r="F7913" s="587">
        <f t="shared" si="369"/>
        <v>1754902.96</v>
      </c>
      <c r="G7913" s="588">
        <v>0.28000000000000003</v>
      </c>
      <c r="H7913" s="586">
        <v>5.2</v>
      </c>
      <c r="I7913" s="587">
        <f t="shared" si="370"/>
        <v>511518.80000000005</v>
      </c>
      <c r="J7913" s="589">
        <f t="shared" si="371"/>
        <v>0</v>
      </c>
    </row>
    <row r="7914" spans="1:10">
      <c r="A7914" s="584">
        <v>2016</v>
      </c>
      <c r="B7914" s="585" t="s">
        <v>1127</v>
      </c>
      <c r="C7914" s="585" t="s">
        <v>31</v>
      </c>
      <c r="D7914" s="586">
        <v>171858</v>
      </c>
      <c r="E7914" s="587">
        <v>15.981999999999999</v>
      </c>
      <c r="F7914" s="587">
        <f t="shared" si="369"/>
        <v>2746634.5559999999</v>
      </c>
      <c r="G7914" s="588">
        <v>0.35</v>
      </c>
      <c r="H7914" s="586">
        <v>5.5</v>
      </c>
      <c r="I7914" s="587">
        <f t="shared" si="370"/>
        <v>945219</v>
      </c>
      <c r="J7914" s="589">
        <f t="shared" si="371"/>
        <v>0</v>
      </c>
    </row>
    <row r="7915" spans="1:10">
      <c r="A7915" s="584">
        <v>2016</v>
      </c>
      <c r="B7915" s="585" t="s">
        <v>1127</v>
      </c>
      <c r="C7915" s="585" t="s">
        <v>31</v>
      </c>
      <c r="D7915" s="586">
        <v>14396</v>
      </c>
      <c r="E7915" s="587">
        <v>17.489999999999998</v>
      </c>
      <c r="F7915" s="587">
        <f t="shared" si="369"/>
        <v>251786.03999999998</v>
      </c>
      <c r="G7915" s="588">
        <v>0.19</v>
      </c>
      <c r="H7915" s="586">
        <v>4.4000000000000004</v>
      </c>
      <c r="I7915" s="587">
        <f t="shared" si="370"/>
        <v>63342.400000000009</v>
      </c>
      <c r="J7915" s="589">
        <f t="shared" si="371"/>
        <v>0</v>
      </c>
    </row>
    <row r="7916" spans="1:10">
      <c r="A7916" s="584">
        <v>2016</v>
      </c>
      <c r="B7916" s="585" t="s">
        <v>1127</v>
      </c>
      <c r="C7916" s="585" t="s">
        <v>31</v>
      </c>
      <c r="D7916" s="586">
        <v>151509</v>
      </c>
      <c r="E7916" s="587">
        <v>17.54</v>
      </c>
      <c r="F7916" s="587">
        <f t="shared" si="369"/>
        <v>2657467.86</v>
      </c>
      <c r="G7916" s="588">
        <v>0.19</v>
      </c>
      <c r="H7916" s="586">
        <v>4.5</v>
      </c>
      <c r="I7916" s="587">
        <f t="shared" si="370"/>
        <v>681790.5</v>
      </c>
      <c r="J7916" s="589">
        <f t="shared" si="371"/>
        <v>0</v>
      </c>
    </row>
    <row r="7917" spans="1:10">
      <c r="A7917" s="584">
        <v>2016</v>
      </c>
      <c r="B7917" s="585" t="s">
        <v>1127</v>
      </c>
      <c r="C7917" s="585" t="s">
        <v>31</v>
      </c>
      <c r="D7917" s="586">
        <v>54650</v>
      </c>
      <c r="E7917" s="587">
        <v>17.73</v>
      </c>
      <c r="F7917" s="587">
        <f t="shared" si="369"/>
        <v>968944.5</v>
      </c>
      <c r="G7917" s="588">
        <v>0.25</v>
      </c>
      <c r="H7917" s="586">
        <v>5.7</v>
      </c>
      <c r="I7917" s="587">
        <f t="shared" si="370"/>
        <v>311505</v>
      </c>
      <c r="J7917" s="589">
        <f t="shared" si="371"/>
        <v>0</v>
      </c>
    </row>
    <row r="7918" spans="1:10">
      <c r="A7918" s="584">
        <v>2016</v>
      </c>
      <c r="B7918" s="585" t="s">
        <v>1127</v>
      </c>
      <c r="C7918" s="585" t="s">
        <v>31</v>
      </c>
      <c r="D7918" s="586">
        <v>53001</v>
      </c>
      <c r="E7918" s="587">
        <v>18.059999999999999</v>
      </c>
      <c r="F7918" s="587">
        <f t="shared" si="369"/>
        <v>957198.05999999994</v>
      </c>
      <c r="G7918" s="588">
        <v>0.24</v>
      </c>
      <c r="H7918" s="586">
        <v>4.9000000000000004</v>
      </c>
      <c r="I7918" s="587">
        <f t="shared" si="370"/>
        <v>259704.90000000002</v>
      </c>
      <c r="J7918" s="589">
        <f t="shared" si="371"/>
        <v>0</v>
      </c>
    </row>
    <row r="7919" spans="1:10">
      <c r="A7919" s="584">
        <v>2016</v>
      </c>
      <c r="B7919" s="585" t="s">
        <v>1131</v>
      </c>
      <c r="C7919" s="585" t="s">
        <v>31</v>
      </c>
      <c r="D7919" s="586">
        <v>172524</v>
      </c>
      <c r="E7919" s="587">
        <v>21.5</v>
      </c>
      <c r="F7919" s="587">
        <f t="shared" si="369"/>
        <v>3709266</v>
      </c>
      <c r="G7919" s="588">
        <v>3.61</v>
      </c>
      <c r="H7919" s="586">
        <v>19.600000000000001</v>
      </c>
      <c r="I7919" s="587">
        <f t="shared" si="370"/>
        <v>3381470.4000000004</v>
      </c>
      <c r="J7919" s="589">
        <f t="shared" si="371"/>
        <v>0</v>
      </c>
    </row>
    <row r="7920" spans="1:10">
      <c r="A7920" s="584">
        <v>2016</v>
      </c>
      <c r="B7920" s="585" t="s">
        <v>1133</v>
      </c>
      <c r="C7920" s="585" t="s">
        <v>31</v>
      </c>
      <c r="D7920" s="586">
        <v>15296</v>
      </c>
      <c r="E7920" s="587">
        <v>14.4</v>
      </c>
      <c r="F7920" s="587">
        <f t="shared" si="369"/>
        <v>220262.39999999999</v>
      </c>
      <c r="G7920" s="588">
        <v>0.62</v>
      </c>
      <c r="H7920" s="586">
        <v>7.9</v>
      </c>
      <c r="I7920" s="587">
        <f t="shared" si="370"/>
        <v>120838.40000000001</v>
      </c>
      <c r="J7920" s="589">
        <f t="shared" si="371"/>
        <v>1</v>
      </c>
    </row>
    <row r="7921" spans="1:10">
      <c r="A7921" s="584">
        <v>2016</v>
      </c>
      <c r="B7921" s="585" t="s">
        <v>1131</v>
      </c>
      <c r="C7921" s="585" t="s">
        <v>31</v>
      </c>
      <c r="D7921" s="586">
        <v>209741</v>
      </c>
      <c r="E7921" s="587">
        <v>16.114000000000001</v>
      </c>
      <c r="F7921" s="587">
        <f t="shared" si="369"/>
        <v>3379766.4739999999</v>
      </c>
      <c r="G7921" s="588">
        <v>0.68</v>
      </c>
      <c r="H7921" s="586">
        <v>38.299999999999997</v>
      </c>
      <c r="I7921" s="587">
        <f t="shared" si="370"/>
        <v>8033080.2999999998</v>
      </c>
      <c r="J7921" s="589">
        <f t="shared" si="371"/>
        <v>0</v>
      </c>
    </row>
    <row r="7922" spans="1:10">
      <c r="A7922" s="584">
        <v>2016</v>
      </c>
      <c r="B7922" s="585" t="s">
        <v>1131</v>
      </c>
      <c r="C7922" s="585" t="s">
        <v>31</v>
      </c>
      <c r="D7922" s="586">
        <v>1641</v>
      </c>
      <c r="E7922" s="587">
        <v>21.564</v>
      </c>
      <c r="F7922" s="587">
        <f t="shared" si="369"/>
        <v>35386.523999999998</v>
      </c>
      <c r="G7922" s="588">
        <v>0.52</v>
      </c>
      <c r="H7922" s="586">
        <v>6.6</v>
      </c>
      <c r="I7922" s="587">
        <f t="shared" si="370"/>
        <v>10830.599999999999</v>
      </c>
      <c r="J7922" s="589">
        <f t="shared" si="371"/>
        <v>0</v>
      </c>
    </row>
    <row r="7923" spans="1:10">
      <c r="A7923" s="584">
        <v>2016</v>
      </c>
      <c r="B7923" s="585" t="s">
        <v>1131</v>
      </c>
      <c r="C7923" s="585" t="s">
        <v>31</v>
      </c>
      <c r="D7923" s="586">
        <v>138804</v>
      </c>
      <c r="E7923" s="587">
        <v>23.98</v>
      </c>
      <c r="F7923" s="587">
        <f t="shared" si="369"/>
        <v>3328519.92</v>
      </c>
      <c r="G7923" s="588">
        <v>1.23</v>
      </c>
      <c r="H7923" s="586">
        <v>14.3</v>
      </c>
      <c r="I7923" s="587">
        <f t="shared" si="370"/>
        <v>1984897.2000000002</v>
      </c>
      <c r="J7923" s="589">
        <f t="shared" si="371"/>
        <v>0</v>
      </c>
    </row>
    <row r="7924" spans="1:10">
      <c r="A7924" s="584">
        <v>2016</v>
      </c>
      <c r="B7924" s="585" t="s">
        <v>1131</v>
      </c>
      <c r="C7924" s="585" t="s">
        <v>31</v>
      </c>
      <c r="D7924" s="586">
        <v>14545</v>
      </c>
      <c r="E7924" s="587">
        <v>21.597999999999999</v>
      </c>
      <c r="F7924" s="587">
        <f t="shared" si="369"/>
        <v>314142.90999999997</v>
      </c>
      <c r="G7924" s="588">
        <v>0.47</v>
      </c>
      <c r="H7924" s="586">
        <v>6.3</v>
      </c>
      <c r="I7924" s="587">
        <f t="shared" si="370"/>
        <v>91633.5</v>
      </c>
      <c r="J7924" s="589">
        <f t="shared" si="371"/>
        <v>0</v>
      </c>
    </row>
    <row r="7925" spans="1:10">
      <c r="A7925" s="584">
        <v>2016</v>
      </c>
      <c r="B7925" s="585" t="s">
        <v>1131</v>
      </c>
      <c r="C7925" s="585" t="s">
        <v>31</v>
      </c>
      <c r="D7925" s="586">
        <v>10337</v>
      </c>
      <c r="E7925" s="587">
        <v>24.074000000000002</v>
      </c>
      <c r="F7925" s="587">
        <f t="shared" si="369"/>
        <v>248852.93800000002</v>
      </c>
      <c r="G7925" s="588">
        <v>1.23</v>
      </c>
      <c r="H7925" s="586">
        <v>14.7</v>
      </c>
      <c r="I7925" s="587">
        <f t="shared" si="370"/>
        <v>151953.9</v>
      </c>
      <c r="J7925" s="589">
        <f t="shared" si="371"/>
        <v>0</v>
      </c>
    </row>
    <row r="7926" spans="1:10">
      <c r="A7926" s="584">
        <v>2016</v>
      </c>
      <c r="B7926" s="585" t="s">
        <v>1131</v>
      </c>
      <c r="C7926" s="585" t="s">
        <v>31</v>
      </c>
      <c r="D7926" s="586">
        <v>33799</v>
      </c>
      <c r="E7926" s="587">
        <v>23.303999999999998</v>
      </c>
      <c r="F7926" s="587">
        <f t="shared" si="369"/>
        <v>787651.89599999995</v>
      </c>
      <c r="G7926" s="588">
        <v>1.43</v>
      </c>
      <c r="H7926" s="586">
        <v>6.7</v>
      </c>
      <c r="I7926" s="587">
        <f t="shared" si="370"/>
        <v>226453.30000000002</v>
      </c>
      <c r="J7926" s="589">
        <f t="shared" si="371"/>
        <v>0</v>
      </c>
    </row>
    <row r="7927" spans="1:10">
      <c r="A7927" s="584">
        <v>2016</v>
      </c>
      <c r="B7927" s="585" t="s">
        <v>1131</v>
      </c>
      <c r="C7927" s="585" t="s">
        <v>31</v>
      </c>
      <c r="D7927" s="586">
        <v>52521</v>
      </c>
      <c r="E7927" s="587">
        <v>23.175999999999998</v>
      </c>
      <c r="F7927" s="587">
        <f t="shared" si="369"/>
        <v>1217226.696</v>
      </c>
      <c r="G7927" s="588">
        <v>1.39</v>
      </c>
      <c r="H7927" s="586">
        <v>6.9</v>
      </c>
      <c r="I7927" s="587">
        <f t="shared" si="370"/>
        <v>362394.9</v>
      </c>
      <c r="J7927" s="589">
        <f t="shared" si="371"/>
        <v>0</v>
      </c>
    </row>
    <row r="7928" spans="1:10">
      <c r="A7928" s="584">
        <v>2016</v>
      </c>
      <c r="B7928" s="585" t="s">
        <v>1131</v>
      </c>
      <c r="C7928" s="585" t="s">
        <v>31</v>
      </c>
      <c r="D7928" s="586">
        <v>52778</v>
      </c>
      <c r="E7928" s="587">
        <v>23.846</v>
      </c>
      <c r="F7928" s="587">
        <f t="shared" si="369"/>
        <v>1258544.1880000001</v>
      </c>
      <c r="G7928" s="588">
        <v>2.74</v>
      </c>
      <c r="H7928" s="586">
        <v>7.8</v>
      </c>
      <c r="I7928" s="587">
        <f t="shared" si="370"/>
        <v>411668.39999999997</v>
      </c>
      <c r="J7928" s="589">
        <f t="shared" si="371"/>
        <v>0</v>
      </c>
    </row>
    <row r="7929" spans="1:10">
      <c r="A7929" s="584">
        <v>2016</v>
      </c>
      <c r="B7929" s="585" t="s">
        <v>1133</v>
      </c>
      <c r="C7929" s="585" t="s">
        <v>31</v>
      </c>
      <c r="D7929" s="586">
        <v>169840</v>
      </c>
      <c r="E7929" s="587">
        <v>13.531000000000001</v>
      </c>
      <c r="F7929" s="587">
        <f t="shared" si="369"/>
        <v>2298105.04</v>
      </c>
      <c r="G7929" s="588">
        <v>0.44</v>
      </c>
      <c r="H7929" s="586">
        <v>15.6</v>
      </c>
      <c r="I7929" s="587">
        <f t="shared" si="370"/>
        <v>2649504</v>
      </c>
      <c r="J7929" s="589">
        <f t="shared" si="371"/>
        <v>1</v>
      </c>
    </row>
    <row r="7930" spans="1:10">
      <c r="A7930" s="584">
        <v>2016</v>
      </c>
      <c r="B7930" s="585" t="s">
        <v>1133</v>
      </c>
      <c r="C7930" s="585" t="s">
        <v>31</v>
      </c>
      <c r="D7930" s="586">
        <v>91333</v>
      </c>
      <c r="E7930" s="587">
        <v>13.782999999999999</v>
      </c>
      <c r="F7930" s="587">
        <f t="shared" si="369"/>
        <v>1258842.7390000001</v>
      </c>
      <c r="G7930" s="588">
        <v>0.67</v>
      </c>
      <c r="H7930" s="586">
        <v>16</v>
      </c>
      <c r="I7930" s="587">
        <f t="shared" si="370"/>
        <v>1461328</v>
      </c>
      <c r="J7930" s="589">
        <f t="shared" si="371"/>
        <v>1</v>
      </c>
    </row>
    <row r="7931" spans="1:10">
      <c r="A7931" s="584">
        <v>2016</v>
      </c>
      <c r="B7931" s="585" t="s">
        <v>1131</v>
      </c>
      <c r="C7931" s="585" t="s">
        <v>31</v>
      </c>
      <c r="D7931" s="586">
        <v>18432</v>
      </c>
      <c r="E7931" s="587">
        <v>23.186</v>
      </c>
      <c r="F7931" s="587">
        <f t="shared" si="369"/>
        <v>427364.35200000001</v>
      </c>
      <c r="G7931" s="588">
        <v>2.44</v>
      </c>
      <c r="H7931" s="586">
        <v>8.4</v>
      </c>
      <c r="I7931" s="587">
        <f t="shared" si="370"/>
        <v>154828.80000000002</v>
      </c>
      <c r="J7931" s="589">
        <f t="shared" si="371"/>
        <v>0</v>
      </c>
    </row>
    <row r="7932" spans="1:10">
      <c r="A7932" s="584">
        <v>2016</v>
      </c>
      <c r="B7932" s="585" t="s">
        <v>1131</v>
      </c>
      <c r="C7932" s="585" t="s">
        <v>31</v>
      </c>
      <c r="D7932" s="586">
        <v>12328</v>
      </c>
      <c r="E7932" s="587">
        <v>23.468</v>
      </c>
      <c r="F7932" s="587">
        <f t="shared" si="369"/>
        <v>289313.50400000002</v>
      </c>
      <c r="G7932" s="588">
        <v>1.31</v>
      </c>
      <c r="H7932" s="586">
        <v>5.9</v>
      </c>
      <c r="I7932" s="587">
        <f t="shared" si="370"/>
        <v>72735.200000000012</v>
      </c>
      <c r="J7932" s="589">
        <f t="shared" si="371"/>
        <v>0</v>
      </c>
    </row>
    <row r="7933" spans="1:10">
      <c r="A7933" s="584">
        <v>2016</v>
      </c>
      <c r="B7933" s="585" t="s">
        <v>1131</v>
      </c>
      <c r="C7933" s="585" t="s">
        <v>31</v>
      </c>
      <c r="D7933" s="586">
        <v>50377</v>
      </c>
      <c r="E7933" s="587">
        <v>23.542000000000002</v>
      </c>
      <c r="F7933" s="587">
        <f t="shared" si="369"/>
        <v>1185975.334</v>
      </c>
      <c r="G7933" s="588">
        <v>2.66</v>
      </c>
      <c r="H7933" s="586">
        <v>9.9</v>
      </c>
      <c r="I7933" s="587">
        <f t="shared" si="370"/>
        <v>498732.30000000005</v>
      </c>
      <c r="J7933" s="589">
        <f t="shared" si="371"/>
        <v>0</v>
      </c>
    </row>
    <row r="7934" spans="1:10">
      <c r="A7934" s="584">
        <v>2016</v>
      </c>
      <c r="B7934" s="585" t="s">
        <v>1127</v>
      </c>
      <c r="C7934" s="585" t="s">
        <v>31</v>
      </c>
      <c r="D7934" s="586">
        <v>18721</v>
      </c>
      <c r="E7934" s="587">
        <v>16.515999999999998</v>
      </c>
      <c r="F7934" s="587">
        <f t="shared" si="369"/>
        <v>309196.03599999996</v>
      </c>
      <c r="G7934" s="588">
        <v>0.33</v>
      </c>
      <c r="H7934" s="586">
        <v>5.2</v>
      </c>
      <c r="I7934" s="587">
        <f t="shared" si="370"/>
        <v>97349.2</v>
      </c>
      <c r="J7934" s="589">
        <f t="shared" si="371"/>
        <v>0</v>
      </c>
    </row>
    <row r="7935" spans="1:10">
      <c r="A7935" s="584">
        <v>2016</v>
      </c>
      <c r="B7935" s="585" t="s">
        <v>1127</v>
      </c>
      <c r="C7935" s="585" t="s">
        <v>31</v>
      </c>
      <c r="D7935" s="586">
        <v>39328</v>
      </c>
      <c r="E7935" s="587">
        <v>18.28</v>
      </c>
      <c r="F7935" s="587">
        <f t="shared" si="369"/>
        <v>718915.84000000008</v>
      </c>
      <c r="G7935" s="588">
        <v>1.05</v>
      </c>
      <c r="H7935" s="586">
        <v>16.2</v>
      </c>
      <c r="I7935" s="587">
        <f t="shared" si="370"/>
        <v>637113.59999999998</v>
      </c>
      <c r="J7935" s="589">
        <f t="shared" si="371"/>
        <v>0</v>
      </c>
    </row>
    <row r="7936" spans="1:10">
      <c r="A7936" s="584">
        <v>2016</v>
      </c>
      <c r="B7936" s="585" t="s">
        <v>1127</v>
      </c>
      <c r="C7936" s="585" t="s">
        <v>31</v>
      </c>
      <c r="D7936" s="586">
        <v>20660</v>
      </c>
      <c r="E7936" s="587">
        <v>17.39</v>
      </c>
      <c r="F7936" s="587">
        <f t="shared" si="369"/>
        <v>359277.4</v>
      </c>
      <c r="G7936" s="588">
        <v>0.74</v>
      </c>
      <c r="H7936" s="586">
        <v>20.8</v>
      </c>
      <c r="I7936" s="587">
        <f t="shared" si="370"/>
        <v>429728</v>
      </c>
      <c r="J7936" s="589">
        <f t="shared" si="371"/>
        <v>0</v>
      </c>
    </row>
    <row r="7937" spans="1:10">
      <c r="A7937" s="584">
        <v>2016</v>
      </c>
      <c r="B7937" s="585" t="s">
        <v>1127</v>
      </c>
      <c r="C7937" s="585" t="s">
        <v>31</v>
      </c>
      <c r="D7937" s="586">
        <v>90153</v>
      </c>
      <c r="E7937" s="587">
        <v>17.559999999999999</v>
      </c>
      <c r="F7937" s="587">
        <f t="shared" si="369"/>
        <v>1583086.68</v>
      </c>
      <c r="G7937" s="588">
        <v>0.35</v>
      </c>
      <c r="H7937" s="586">
        <v>5.4</v>
      </c>
      <c r="I7937" s="587">
        <f t="shared" si="370"/>
        <v>486826.2</v>
      </c>
      <c r="J7937" s="589">
        <f t="shared" si="371"/>
        <v>0</v>
      </c>
    </row>
    <row r="7938" spans="1:10">
      <c r="A7938" s="584">
        <v>2016</v>
      </c>
      <c r="B7938" s="585" t="s">
        <v>1127</v>
      </c>
      <c r="C7938" s="585" t="s">
        <v>31</v>
      </c>
      <c r="D7938" s="586">
        <v>242559</v>
      </c>
      <c r="E7938" s="587">
        <v>18.21</v>
      </c>
      <c r="F7938" s="587">
        <f t="shared" si="369"/>
        <v>4416999.3900000006</v>
      </c>
      <c r="G7938" s="588">
        <v>1.04</v>
      </c>
      <c r="H7938" s="586">
        <v>16.8</v>
      </c>
      <c r="I7938" s="587">
        <f t="shared" si="370"/>
        <v>4074991.2</v>
      </c>
      <c r="J7938" s="589">
        <f t="shared" si="371"/>
        <v>0</v>
      </c>
    </row>
    <row r="7939" spans="1:10">
      <c r="A7939" s="584">
        <v>2016</v>
      </c>
      <c r="B7939" s="585" t="s">
        <v>1127</v>
      </c>
      <c r="C7939" s="585" t="s">
        <v>31</v>
      </c>
      <c r="D7939" s="586">
        <v>104635</v>
      </c>
      <c r="E7939" s="587">
        <v>17.282</v>
      </c>
      <c r="F7939" s="587">
        <f t="shared" ref="F7939:F8002" si="372">E7939*D7939</f>
        <v>1808302.07</v>
      </c>
      <c r="G7939" s="588">
        <v>0.42</v>
      </c>
      <c r="H7939" s="586">
        <v>4.57</v>
      </c>
      <c r="I7939" s="587">
        <f t="shared" ref="I7939:I8002" si="373">H7939*D7939</f>
        <v>478181.95</v>
      </c>
      <c r="J7939" s="589">
        <f t="shared" ref="J7939:J8002" si="374">IF(B7939="LIG",1,0)</f>
        <v>0</v>
      </c>
    </row>
    <row r="7940" spans="1:10">
      <c r="A7940" s="584">
        <v>2016</v>
      </c>
      <c r="B7940" s="585" t="s">
        <v>1127</v>
      </c>
      <c r="C7940" s="585" t="s">
        <v>31</v>
      </c>
      <c r="D7940" s="586">
        <v>60196</v>
      </c>
      <c r="E7940" s="587">
        <v>17.43</v>
      </c>
      <c r="F7940" s="587">
        <f t="shared" si="372"/>
        <v>1049216.28</v>
      </c>
      <c r="G7940" s="588">
        <v>0.2</v>
      </c>
      <c r="H7940" s="586">
        <v>4.43</v>
      </c>
      <c r="I7940" s="587">
        <f t="shared" si="373"/>
        <v>266668.27999999997</v>
      </c>
      <c r="J7940" s="589">
        <f t="shared" si="374"/>
        <v>0</v>
      </c>
    </row>
    <row r="7941" spans="1:10">
      <c r="A7941" s="584">
        <v>2016</v>
      </c>
      <c r="B7941" s="585" t="s">
        <v>1131</v>
      </c>
      <c r="C7941" s="585" t="s">
        <v>31</v>
      </c>
      <c r="D7941" s="586">
        <v>40887</v>
      </c>
      <c r="E7941" s="587">
        <v>23.29</v>
      </c>
      <c r="F7941" s="587">
        <f t="shared" si="372"/>
        <v>952258.23</v>
      </c>
      <c r="G7941" s="588">
        <v>2.4700000000000002</v>
      </c>
      <c r="H7941" s="586">
        <v>8.4</v>
      </c>
      <c r="I7941" s="587">
        <f t="shared" si="373"/>
        <v>343450.8</v>
      </c>
      <c r="J7941" s="589">
        <f t="shared" si="374"/>
        <v>0</v>
      </c>
    </row>
    <row r="7942" spans="1:10">
      <c r="A7942" s="584">
        <v>2016</v>
      </c>
      <c r="B7942" s="585" t="s">
        <v>1131</v>
      </c>
      <c r="C7942" s="585" t="s">
        <v>31</v>
      </c>
      <c r="D7942" s="586">
        <v>50273</v>
      </c>
      <c r="E7942" s="587">
        <v>25.34</v>
      </c>
      <c r="F7942" s="587">
        <f t="shared" si="372"/>
        <v>1273917.82</v>
      </c>
      <c r="G7942" s="588">
        <v>3.22</v>
      </c>
      <c r="H7942" s="586">
        <v>6.9</v>
      </c>
      <c r="I7942" s="587">
        <f t="shared" si="373"/>
        <v>346883.7</v>
      </c>
      <c r="J7942" s="589">
        <f t="shared" si="374"/>
        <v>0</v>
      </c>
    </row>
    <row r="7943" spans="1:10">
      <c r="A7943" s="584">
        <v>2016</v>
      </c>
      <c r="B7943" s="585" t="s">
        <v>1131</v>
      </c>
      <c r="C7943" s="585" t="s">
        <v>31</v>
      </c>
      <c r="D7943" s="586">
        <v>142914</v>
      </c>
      <c r="E7943" s="587">
        <v>24.83</v>
      </c>
      <c r="F7943" s="587">
        <f t="shared" si="372"/>
        <v>3548554.6199999996</v>
      </c>
      <c r="G7943" s="588">
        <v>3.19</v>
      </c>
      <c r="H7943" s="586">
        <v>7.9</v>
      </c>
      <c r="I7943" s="587">
        <f t="shared" si="373"/>
        <v>1129020.6000000001</v>
      </c>
      <c r="J7943" s="589">
        <f t="shared" si="374"/>
        <v>0</v>
      </c>
    </row>
    <row r="7944" spans="1:10">
      <c r="A7944" s="584">
        <v>2016</v>
      </c>
      <c r="B7944" s="585" t="s">
        <v>1131</v>
      </c>
      <c r="C7944" s="585" t="s">
        <v>31</v>
      </c>
      <c r="D7944" s="586">
        <v>38282</v>
      </c>
      <c r="E7944" s="587">
        <v>22.111999999999998</v>
      </c>
      <c r="F7944" s="587">
        <f t="shared" si="372"/>
        <v>846491.58399999992</v>
      </c>
      <c r="G7944" s="588">
        <v>0.5</v>
      </c>
      <c r="H7944" s="586">
        <v>11</v>
      </c>
      <c r="I7944" s="587">
        <f t="shared" si="373"/>
        <v>421102</v>
      </c>
      <c r="J7944" s="589">
        <f t="shared" si="374"/>
        <v>0</v>
      </c>
    </row>
    <row r="7945" spans="1:10">
      <c r="A7945" s="584">
        <v>2016</v>
      </c>
      <c r="B7945" s="585" t="s">
        <v>1127</v>
      </c>
      <c r="C7945" s="585" t="s">
        <v>31</v>
      </c>
      <c r="D7945" s="586">
        <v>12654</v>
      </c>
      <c r="E7945" s="587">
        <v>17.344000000000001</v>
      </c>
      <c r="F7945" s="587">
        <f t="shared" si="372"/>
        <v>219470.97600000002</v>
      </c>
      <c r="G7945" s="588">
        <v>0.2</v>
      </c>
      <c r="H7945" s="586">
        <v>4.3</v>
      </c>
      <c r="I7945" s="587">
        <f t="shared" si="373"/>
        <v>54412.2</v>
      </c>
      <c r="J7945" s="589">
        <f t="shared" si="374"/>
        <v>0</v>
      </c>
    </row>
    <row r="7946" spans="1:10">
      <c r="A7946" s="584">
        <v>2016</v>
      </c>
      <c r="B7946" s="585" t="s">
        <v>1127</v>
      </c>
      <c r="C7946" s="585" t="s">
        <v>31</v>
      </c>
      <c r="D7946" s="586">
        <v>39432</v>
      </c>
      <c r="E7946" s="587">
        <v>18.634</v>
      </c>
      <c r="F7946" s="587">
        <f t="shared" si="372"/>
        <v>734775.88800000004</v>
      </c>
      <c r="G7946" s="588">
        <v>1.03</v>
      </c>
      <c r="H7946" s="586">
        <v>14.8</v>
      </c>
      <c r="I7946" s="587">
        <f t="shared" si="373"/>
        <v>583593.6</v>
      </c>
      <c r="J7946" s="589">
        <f t="shared" si="374"/>
        <v>0</v>
      </c>
    </row>
    <row r="7947" spans="1:10">
      <c r="A7947" s="584">
        <v>2016</v>
      </c>
      <c r="B7947" s="585" t="s">
        <v>1131</v>
      </c>
      <c r="C7947" s="585" t="s">
        <v>31</v>
      </c>
      <c r="D7947" s="586">
        <v>26914</v>
      </c>
      <c r="E7947" s="587">
        <v>22.13</v>
      </c>
      <c r="F7947" s="587">
        <f t="shared" si="372"/>
        <v>595606.81999999995</v>
      </c>
      <c r="G7947" s="588">
        <v>0.81</v>
      </c>
      <c r="H7947" s="586">
        <v>9</v>
      </c>
      <c r="I7947" s="587">
        <f t="shared" si="373"/>
        <v>242226</v>
      </c>
      <c r="J7947" s="589">
        <f t="shared" si="374"/>
        <v>0</v>
      </c>
    </row>
    <row r="7948" spans="1:10">
      <c r="A7948" s="584">
        <v>2016</v>
      </c>
      <c r="B7948" s="585" t="s">
        <v>1131</v>
      </c>
      <c r="C7948" s="585" t="s">
        <v>31</v>
      </c>
      <c r="D7948" s="586">
        <v>194928</v>
      </c>
      <c r="E7948" s="587">
        <v>21.805</v>
      </c>
      <c r="F7948" s="587">
        <f t="shared" si="372"/>
        <v>4250405.04</v>
      </c>
      <c r="G7948" s="588">
        <v>0.55000000000000004</v>
      </c>
      <c r="H7948" s="586">
        <v>11.9</v>
      </c>
      <c r="I7948" s="587">
        <f t="shared" si="373"/>
        <v>2319643.2000000002</v>
      </c>
      <c r="J7948" s="589">
        <f t="shared" si="374"/>
        <v>0</v>
      </c>
    </row>
    <row r="7949" spans="1:10">
      <c r="A7949" s="584">
        <v>2016</v>
      </c>
      <c r="B7949" s="585" t="s">
        <v>1133</v>
      </c>
      <c r="C7949" s="585" t="s">
        <v>31</v>
      </c>
      <c r="D7949" s="586">
        <v>314495</v>
      </c>
      <c r="E7949" s="587">
        <v>13.76</v>
      </c>
      <c r="F7949" s="587">
        <f t="shared" si="372"/>
        <v>4327451.2</v>
      </c>
      <c r="G7949" s="588">
        <v>1.22</v>
      </c>
      <c r="H7949" s="586">
        <v>16.600000000000001</v>
      </c>
      <c r="I7949" s="587">
        <f t="shared" si="373"/>
        <v>5220617</v>
      </c>
      <c r="J7949" s="589">
        <f t="shared" si="374"/>
        <v>1</v>
      </c>
    </row>
    <row r="7950" spans="1:10">
      <c r="A7950" s="584">
        <v>2016</v>
      </c>
      <c r="B7950" s="585" t="s">
        <v>1127</v>
      </c>
      <c r="C7950" s="585" t="s">
        <v>31</v>
      </c>
      <c r="D7950" s="586">
        <v>14517</v>
      </c>
      <c r="E7950" s="587">
        <v>16.670000000000002</v>
      </c>
      <c r="F7950" s="587">
        <f t="shared" si="372"/>
        <v>241998.39</v>
      </c>
      <c r="G7950" s="588">
        <v>0.44</v>
      </c>
      <c r="H7950" s="586">
        <v>5.0999999999999996</v>
      </c>
      <c r="I7950" s="587">
        <f t="shared" si="373"/>
        <v>74036.7</v>
      </c>
      <c r="J7950" s="589">
        <f t="shared" si="374"/>
        <v>0</v>
      </c>
    </row>
    <row r="7951" spans="1:10">
      <c r="A7951" s="584">
        <v>2016</v>
      </c>
      <c r="B7951" s="585" t="s">
        <v>1127</v>
      </c>
      <c r="C7951" s="585" t="s">
        <v>31</v>
      </c>
      <c r="D7951" s="586">
        <v>16348</v>
      </c>
      <c r="E7951" s="587">
        <v>17.940000000000001</v>
      </c>
      <c r="F7951" s="587">
        <f t="shared" si="372"/>
        <v>293283.12</v>
      </c>
      <c r="G7951" s="588">
        <v>0.28000000000000003</v>
      </c>
      <c r="H7951" s="586">
        <v>4.5999999999999996</v>
      </c>
      <c r="I7951" s="587">
        <f t="shared" si="373"/>
        <v>75200.799999999988</v>
      </c>
      <c r="J7951" s="589">
        <f t="shared" si="374"/>
        <v>0</v>
      </c>
    </row>
    <row r="7952" spans="1:10">
      <c r="A7952" s="584">
        <v>2016</v>
      </c>
      <c r="B7952" s="585" t="s">
        <v>1127</v>
      </c>
      <c r="C7952" s="585" t="s">
        <v>31</v>
      </c>
      <c r="D7952" s="586">
        <v>16479</v>
      </c>
      <c r="E7952" s="587">
        <v>16.98</v>
      </c>
      <c r="F7952" s="587">
        <f t="shared" si="372"/>
        <v>279813.42</v>
      </c>
      <c r="G7952" s="588">
        <v>0.23</v>
      </c>
      <c r="H7952" s="586">
        <v>4.5</v>
      </c>
      <c r="I7952" s="587">
        <f t="shared" si="373"/>
        <v>74155.5</v>
      </c>
      <c r="J7952" s="589">
        <f t="shared" si="374"/>
        <v>0</v>
      </c>
    </row>
    <row r="7953" spans="1:10">
      <c r="A7953" s="584">
        <v>2016</v>
      </c>
      <c r="B7953" s="585" t="s">
        <v>1127</v>
      </c>
      <c r="C7953" s="585" t="s">
        <v>31</v>
      </c>
      <c r="D7953" s="586">
        <v>32874</v>
      </c>
      <c r="E7953" s="587">
        <v>17.11</v>
      </c>
      <c r="F7953" s="587">
        <f t="shared" si="372"/>
        <v>562474.14</v>
      </c>
      <c r="G7953" s="588">
        <v>0.23</v>
      </c>
      <c r="H7953" s="586">
        <v>4.8</v>
      </c>
      <c r="I7953" s="587">
        <f t="shared" si="373"/>
        <v>157795.19999999998</v>
      </c>
      <c r="J7953" s="589">
        <f t="shared" si="374"/>
        <v>0</v>
      </c>
    </row>
    <row r="7954" spans="1:10">
      <c r="A7954" s="584">
        <v>2016</v>
      </c>
      <c r="B7954" s="585" t="s">
        <v>1127</v>
      </c>
      <c r="C7954" s="585" t="s">
        <v>31</v>
      </c>
      <c r="D7954" s="586">
        <v>15820</v>
      </c>
      <c r="E7954" s="587">
        <v>16.489999999999998</v>
      </c>
      <c r="F7954" s="587">
        <f t="shared" si="372"/>
        <v>260871.8</v>
      </c>
      <c r="G7954" s="588">
        <v>0.19</v>
      </c>
      <c r="H7954" s="586">
        <v>4.9000000000000004</v>
      </c>
      <c r="I7954" s="587">
        <f t="shared" si="373"/>
        <v>77518</v>
      </c>
      <c r="J7954" s="589">
        <f t="shared" si="374"/>
        <v>0</v>
      </c>
    </row>
    <row r="7955" spans="1:10">
      <c r="A7955" s="584">
        <v>2016</v>
      </c>
      <c r="B7955" s="585" t="s">
        <v>1127</v>
      </c>
      <c r="C7955" s="585" t="s">
        <v>31</v>
      </c>
      <c r="D7955" s="586">
        <v>32925</v>
      </c>
      <c r="E7955" s="587">
        <v>16.920000000000002</v>
      </c>
      <c r="F7955" s="587">
        <f t="shared" si="372"/>
        <v>557091</v>
      </c>
      <c r="G7955" s="588">
        <v>0.34</v>
      </c>
      <c r="H7955" s="586">
        <v>5.7</v>
      </c>
      <c r="I7955" s="587">
        <f t="shared" si="373"/>
        <v>187672.5</v>
      </c>
      <c r="J7955" s="589">
        <f t="shared" si="374"/>
        <v>0</v>
      </c>
    </row>
    <row r="7956" spans="1:10">
      <c r="A7956" s="584">
        <v>2016</v>
      </c>
      <c r="B7956" s="585" t="s">
        <v>1127</v>
      </c>
      <c r="C7956" s="585" t="s">
        <v>31</v>
      </c>
      <c r="D7956" s="586">
        <v>65794</v>
      </c>
      <c r="E7956" s="587">
        <v>18.02</v>
      </c>
      <c r="F7956" s="587">
        <f t="shared" si="372"/>
        <v>1185607.8799999999</v>
      </c>
      <c r="G7956" s="588">
        <v>0.23</v>
      </c>
      <c r="H7956" s="586">
        <v>4.5</v>
      </c>
      <c r="I7956" s="587">
        <f t="shared" si="373"/>
        <v>296073</v>
      </c>
      <c r="J7956" s="589">
        <f t="shared" si="374"/>
        <v>0</v>
      </c>
    </row>
    <row r="7957" spans="1:10">
      <c r="A7957" s="584">
        <v>2016</v>
      </c>
      <c r="B7957" s="585" t="s">
        <v>1127</v>
      </c>
      <c r="C7957" s="585" t="s">
        <v>31</v>
      </c>
      <c r="D7957" s="586">
        <v>16365</v>
      </c>
      <c r="E7957" s="587">
        <v>18.02</v>
      </c>
      <c r="F7957" s="587">
        <f t="shared" si="372"/>
        <v>294897.3</v>
      </c>
      <c r="G7957" s="588">
        <v>0.27</v>
      </c>
      <c r="H7957" s="586">
        <v>4.7</v>
      </c>
      <c r="I7957" s="587">
        <f t="shared" si="373"/>
        <v>76915.5</v>
      </c>
      <c r="J7957" s="589">
        <f t="shared" si="374"/>
        <v>0</v>
      </c>
    </row>
    <row r="7958" spans="1:10">
      <c r="A7958" s="584">
        <v>2016</v>
      </c>
      <c r="B7958" s="585" t="s">
        <v>1127</v>
      </c>
      <c r="C7958" s="585" t="s">
        <v>31</v>
      </c>
      <c r="D7958" s="586">
        <v>16491</v>
      </c>
      <c r="E7958" s="587">
        <v>18.420000000000002</v>
      </c>
      <c r="F7958" s="587">
        <f t="shared" si="372"/>
        <v>303764.22000000003</v>
      </c>
      <c r="G7958" s="588">
        <v>0.2</v>
      </c>
      <c r="H7958" s="586">
        <v>3.6</v>
      </c>
      <c r="I7958" s="587">
        <f t="shared" si="373"/>
        <v>59367.6</v>
      </c>
      <c r="J7958" s="589">
        <f t="shared" si="374"/>
        <v>0</v>
      </c>
    </row>
    <row r="7959" spans="1:10">
      <c r="A7959" s="584">
        <v>2016</v>
      </c>
      <c r="B7959" s="585" t="s">
        <v>1127</v>
      </c>
      <c r="C7959" s="585" t="s">
        <v>31</v>
      </c>
      <c r="D7959" s="586">
        <v>16204</v>
      </c>
      <c r="E7959" s="587">
        <v>17.8</v>
      </c>
      <c r="F7959" s="587">
        <f t="shared" si="372"/>
        <v>288431.2</v>
      </c>
      <c r="G7959" s="588">
        <v>0.22</v>
      </c>
      <c r="H7959" s="586">
        <v>4.7</v>
      </c>
      <c r="I7959" s="587">
        <f t="shared" si="373"/>
        <v>76158.8</v>
      </c>
      <c r="J7959" s="589">
        <f t="shared" si="374"/>
        <v>0</v>
      </c>
    </row>
    <row r="7960" spans="1:10">
      <c r="A7960" s="584">
        <v>2016</v>
      </c>
      <c r="B7960" s="585" t="s">
        <v>1131</v>
      </c>
      <c r="C7960" s="585" t="s">
        <v>31</v>
      </c>
      <c r="D7960" s="586">
        <v>67729</v>
      </c>
      <c r="E7960" s="587">
        <v>22.01</v>
      </c>
      <c r="F7960" s="587">
        <f t="shared" si="372"/>
        <v>1490715.29</v>
      </c>
      <c r="G7960" s="588">
        <v>0.5</v>
      </c>
      <c r="H7960" s="586">
        <v>11.1</v>
      </c>
      <c r="I7960" s="587">
        <f t="shared" si="373"/>
        <v>751791.9</v>
      </c>
      <c r="J7960" s="589">
        <f t="shared" si="374"/>
        <v>0</v>
      </c>
    </row>
    <row r="7961" spans="1:10">
      <c r="A7961" s="584">
        <v>2016</v>
      </c>
      <c r="B7961" s="585" t="s">
        <v>1127</v>
      </c>
      <c r="C7961" s="585" t="s">
        <v>31</v>
      </c>
      <c r="D7961" s="586">
        <v>70697</v>
      </c>
      <c r="E7961" s="587">
        <v>17.23</v>
      </c>
      <c r="F7961" s="587">
        <f t="shared" si="372"/>
        <v>1218109.31</v>
      </c>
      <c r="G7961" s="588">
        <v>0.22</v>
      </c>
      <c r="H7961" s="586">
        <v>4.0999999999999996</v>
      </c>
      <c r="I7961" s="587">
        <f t="shared" si="373"/>
        <v>289857.69999999995</v>
      </c>
      <c r="J7961" s="589">
        <f t="shared" si="374"/>
        <v>0</v>
      </c>
    </row>
    <row r="7962" spans="1:10">
      <c r="A7962" s="584">
        <v>2016</v>
      </c>
      <c r="B7962" s="585" t="s">
        <v>1127</v>
      </c>
      <c r="C7962" s="585" t="s">
        <v>31</v>
      </c>
      <c r="D7962" s="586">
        <v>126927</v>
      </c>
      <c r="E7962" s="587">
        <v>17.68</v>
      </c>
      <c r="F7962" s="587">
        <f t="shared" si="372"/>
        <v>2244069.36</v>
      </c>
      <c r="G7962" s="588">
        <v>0.35</v>
      </c>
      <c r="H7962" s="586">
        <v>5.0999999999999996</v>
      </c>
      <c r="I7962" s="587">
        <f t="shared" si="373"/>
        <v>647327.69999999995</v>
      </c>
      <c r="J7962" s="589">
        <f t="shared" si="374"/>
        <v>0</v>
      </c>
    </row>
    <row r="7963" spans="1:10">
      <c r="A7963" s="584">
        <v>2016</v>
      </c>
      <c r="B7963" s="585" t="s">
        <v>1127</v>
      </c>
      <c r="C7963" s="585" t="s">
        <v>31</v>
      </c>
      <c r="D7963" s="586">
        <v>42308</v>
      </c>
      <c r="E7963" s="587">
        <v>17.2</v>
      </c>
      <c r="F7963" s="587">
        <f t="shared" si="372"/>
        <v>727697.6</v>
      </c>
      <c r="G7963" s="588">
        <v>0.23</v>
      </c>
      <c r="H7963" s="586">
        <v>4.2</v>
      </c>
      <c r="I7963" s="587">
        <f t="shared" si="373"/>
        <v>177693.6</v>
      </c>
      <c r="J7963" s="589">
        <f t="shared" si="374"/>
        <v>0</v>
      </c>
    </row>
    <row r="7964" spans="1:10">
      <c r="A7964" s="584">
        <v>2016</v>
      </c>
      <c r="B7964" s="585" t="s">
        <v>1127</v>
      </c>
      <c r="C7964" s="585" t="s">
        <v>31</v>
      </c>
      <c r="D7964" s="586">
        <v>14141</v>
      </c>
      <c r="E7964" s="587">
        <v>17.989999999999998</v>
      </c>
      <c r="F7964" s="587">
        <f t="shared" si="372"/>
        <v>254396.58999999997</v>
      </c>
      <c r="G7964" s="588">
        <v>0.22</v>
      </c>
      <c r="H7964" s="586">
        <v>4.7</v>
      </c>
      <c r="I7964" s="587">
        <f t="shared" si="373"/>
        <v>66462.7</v>
      </c>
      <c r="J7964" s="589">
        <f t="shared" si="374"/>
        <v>0</v>
      </c>
    </row>
    <row r="7965" spans="1:10">
      <c r="A7965" s="584">
        <v>2016</v>
      </c>
      <c r="B7965" s="585" t="s">
        <v>1127</v>
      </c>
      <c r="C7965" s="585" t="s">
        <v>31</v>
      </c>
      <c r="D7965" s="586">
        <v>56267</v>
      </c>
      <c r="E7965" s="587">
        <v>17.329999999999998</v>
      </c>
      <c r="F7965" s="587">
        <f t="shared" si="372"/>
        <v>975107.10999999987</v>
      </c>
      <c r="G7965" s="588">
        <v>0.23</v>
      </c>
      <c r="H7965" s="586">
        <v>4</v>
      </c>
      <c r="I7965" s="587">
        <f t="shared" si="373"/>
        <v>225068</v>
      </c>
      <c r="J7965" s="589">
        <f t="shared" si="374"/>
        <v>0</v>
      </c>
    </row>
    <row r="7966" spans="1:10">
      <c r="A7966" s="584">
        <v>2016</v>
      </c>
      <c r="B7966" s="585" t="s">
        <v>1127</v>
      </c>
      <c r="C7966" s="585" t="s">
        <v>31</v>
      </c>
      <c r="D7966" s="586">
        <v>56167</v>
      </c>
      <c r="E7966" s="587">
        <v>17.170000000000002</v>
      </c>
      <c r="F7966" s="587">
        <f t="shared" si="372"/>
        <v>964387.39000000013</v>
      </c>
      <c r="G7966" s="588">
        <v>0.23</v>
      </c>
      <c r="H7966" s="586">
        <v>4.5</v>
      </c>
      <c r="I7966" s="587">
        <f t="shared" si="373"/>
        <v>252751.5</v>
      </c>
      <c r="J7966" s="589">
        <f t="shared" si="374"/>
        <v>0</v>
      </c>
    </row>
    <row r="7967" spans="1:10">
      <c r="A7967" s="584">
        <v>2016</v>
      </c>
      <c r="B7967" s="585" t="s">
        <v>1127</v>
      </c>
      <c r="C7967" s="585" t="s">
        <v>31</v>
      </c>
      <c r="D7967" s="586">
        <v>42558</v>
      </c>
      <c r="E7967" s="587">
        <v>17.71</v>
      </c>
      <c r="F7967" s="587">
        <f t="shared" si="372"/>
        <v>753702.18</v>
      </c>
      <c r="G7967" s="588">
        <v>0.25</v>
      </c>
      <c r="H7967" s="586">
        <v>5.8</v>
      </c>
      <c r="I7967" s="587">
        <f t="shared" si="373"/>
        <v>246836.4</v>
      </c>
      <c r="J7967" s="589">
        <f t="shared" si="374"/>
        <v>0</v>
      </c>
    </row>
    <row r="7968" spans="1:10">
      <c r="A7968" s="584">
        <v>2016</v>
      </c>
      <c r="B7968" s="585" t="s">
        <v>1127</v>
      </c>
      <c r="C7968" s="585" t="s">
        <v>31</v>
      </c>
      <c r="D7968" s="586">
        <v>70591</v>
      </c>
      <c r="E7968" s="587">
        <v>17.16</v>
      </c>
      <c r="F7968" s="587">
        <f t="shared" si="372"/>
        <v>1211341.56</v>
      </c>
      <c r="G7968" s="588">
        <v>0.23</v>
      </c>
      <c r="H7968" s="586">
        <v>4.3</v>
      </c>
      <c r="I7968" s="587">
        <f t="shared" si="373"/>
        <v>303541.3</v>
      </c>
      <c r="J7968" s="589">
        <f t="shared" si="374"/>
        <v>0</v>
      </c>
    </row>
    <row r="7969" spans="1:10">
      <c r="A7969" s="584">
        <v>2016</v>
      </c>
      <c r="B7969" s="585" t="s">
        <v>1127</v>
      </c>
      <c r="C7969" s="585" t="s">
        <v>31</v>
      </c>
      <c r="D7969" s="586">
        <v>14171</v>
      </c>
      <c r="E7969" s="587">
        <v>17.654</v>
      </c>
      <c r="F7969" s="587">
        <f t="shared" si="372"/>
        <v>250174.834</v>
      </c>
      <c r="G7969" s="588">
        <v>0.33</v>
      </c>
      <c r="H7969" s="586">
        <v>5.6</v>
      </c>
      <c r="I7969" s="587">
        <f t="shared" si="373"/>
        <v>79357.599999999991</v>
      </c>
      <c r="J7969" s="589">
        <f t="shared" si="374"/>
        <v>0</v>
      </c>
    </row>
    <row r="7970" spans="1:10">
      <c r="A7970" s="584">
        <v>2016</v>
      </c>
      <c r="B7970" s="585" t="s">
        <v>1127</v>
      </c>
      <c r="C7970" s="585" t="s">
        <v>31</v>
      </c>
      <c r="D7970" s="586">
        <v>42455</v>
      </c>
      <c r="E7970" s="587">
        <v>17.341000000000001</v>
      </c>
      <c r="F7970" s="587">
        <f t="shared" si="372"/>
        <v>736212.15500000003</v>
      </c>
      <c r="G7970" s="588">
        <v>0.2</v>
      </c>
      <c r="H7970" s="586">
        <v>4.5999999999999996</v>
      </c>
      <c r="I7970" s="587">
        <f t="shared" si="373"/>
        <v>195292.99999999997</v>
      </c>
      <c r="J7970" s="589">
        <f t="shared" si="374"/>
        <v>0</v>
      </c>
    </row>
    <row r="7971" spans="1:10">
      <c r="A7971" s="584">
        <v>2016</v>
      </c>
      <c r="B7971" s="585" t="s">
        <v>1127</v>
      </c>
      <c r="C7971" s="585" t="s">
        <v>31</v>
      </c>
      <c r="D7971" s="586">
        <v>28254</v>
      </c>
      <c r="E7971" s="587">
        <v>17.513000000000002</v>
      </c>
      <c r="F7971" s="587">
        <f t="shared" si="372"/>
        <v>494812.30200000003</v>
      </c>
      <c r="G7971" s="588">
        <v>0.2</v>
      </c>
      <c r="H7971" s="586">
        <v>4.7</v>
      </c>
      <c r="I7971" s="587">
        <f t="shared" si="373"/>
        <v>132793.80000000002</v>
      </c>
      <c r="J7971" s="589">
        <f t="shared" si="374"/>
        <v>0</v>
      </c>
    </row>
    <row r="7972" spans="1:10">
      <c r="A7972" s="584">
        <v>2016</v>
      </c>
      <c r="B7972" s="585" t="s">
        <v>1127</v>
      </c>
      <c r="C7972" s="585" t="s">
        <v>31</v>
      </c>
      <c r="D7972" s="586">
        <v>14174</v>
      </c>
      <c r="E7972" s="587">
        <v>18</v>
      </c>
      <c r="F7972" s="587">
        <f t="shared" si="372"/>
        <v>255132</v>
      </c>
      <c r="G7972" s="588">
        <v>0.24</v>
      </c>
      <c r="H7972" s="586">
        <v>4.5</v>
      </c>
      <c r="I7972" s="587">
        <f t="shared" si="373"/>
        <v>63783</v>
      </c>
      <c r="J7972" s="589">
        <f t="shared" si="374"/>
        <v>0</v>
      </c>
    </row>
    <row r="7973" spans="1:10">
      <c r="A7973" s="584">
        <v>2016</v>
      </c>
      <c r="B7973" s="585" t="s">
        <v>1131</v>
      </c>
      <c r="C7973" s="585" t="s">
        <v>31</v>
      </c>
      <c r="D7973" s="586">
        <v>27154</v>
      </c>
      <c r="E7973" s="587">
        <v>22.2</v>
      </c>
      <c r="F7973" s="587">
        <f t="shared" si="372"/>
        <v>602818.79999999993</v>
      </c>
      <c r="G7973" s="588">
        <v>0.5</v>
      </c>
      <c r="H7973" s="586">
        <v>11.3</v>
      </c>
      <c r="I7973" s="587">
        <f t="shared" si="373"/>
        <v>306840.2</v>
      </c>
      <c r="J7973" s="589">
        <f t="shared" si="374"/>
        <v>0</v>
      </c>
    </row>
    <row r="7974" spans="1:10">
      <c r="A7974" s="584">
        <v>2016</v>
      </c>
      <c r="B7974" s="585" t="s">
        <v>1131</v>
      </c>
      <c r="C7974" s="585" t="s">
        <v>31</v>
      </c>
      <c r="D7974" s="586">
        <v>54299</v>
      </c>
      <c r="E7974" s="587">
        <v>22.09</v>
      </c>
      <c r="F7974" s="587">
        <f t="shared" si="372"/>
        <v>1199464.9099999999</v>
      </c>
      <c r="G7974" s="588">
        <v>0.5</v>
      </c>
      <c r="H7974" s="586">
        <v>11.1</v>
      </c>
      <c r="I7974" s="587">
        <f t="shared" si="373"/>
        <v>602718.9</v>
      </c>
      <c r="J7974" s="589">
        <f t="shared" si="374"/>
        <v>0</v>
      </c>
    </row>
    <row r="7975" spans="1:10">
      <c r="A7975" s="584">
        <v>2016</v>
      </c>
      <c r="B7975" s="585" t="s">
        <v>1131</v>
      </c>
      <c r="C7975" s="585" t="s">
        <v>31</v>
      </c>
      <c r="D7975" s="586">
        <v>3954</v>
      </c>
      <c r="E7975" s="587">
        <v>20.51</v>
      </c>
      <c r="F7975" s="587">
        <f t="shared" si="372"/>
        <v>81096.540000000008</v>
      </c>
      <c r="G7975" s="588">
        <v>1.03</v>
      </c>
      <c r="H7975" s="586">
        <v>23.2</v>
      </c>
      <c r="I7975" s="587">
        <f t="shared" si="373"/>
        <v>91732.800000000003</v>
      </c>
      <c r="J7975" s="589">
        <f t="shared" si="374"/>
        <v>0</v>
      </c>
    </row>
    <row r="7976" spans="1:10">
      <c r="A7976" s="584">
        <v>2016</v>
      </c>
      <c r="B7976" s="585" t="s">
        <v>1131</v>
      </c>
      <c r="C7976" s="585" t="s">
        <v>31</v>
      </c>
      <c r="D7976" s="586">
        <v>88568</v>
      </c>
      <c r="E7976" s="587">
        <v>24.08</v>
      </c>
      <c r="F7976" s="587">
        <f t="shared" si="372"/>
        <v>2132717.44</v>
      </c>
      <c r="G7976" s="588">
        <v>3.11</v>
      </c>
      <c r="H7976" s="586">
        <v>7.1</v>
      </c>
      <c r="I7976" s="587">
        <f t="shared" si="373"/>
        <v>628832.79999999993</v>
      </c>
      <c r="J7976" s="589">
        <f t="shared" si="374"/>
        <v>0</v>
      </c>
    </row>
    <row r="7977" spans="1:10">
      <c r="A7977" s="584">
        <v>2016</v>
      </c>
      <c r="B7977" s="585" t="s">
        <v>1131</v>
      </c>
      <c r="C7977" s="585" t="s">
        <v>31</v>
      </c>
      <c r="D7977" s="586">
        <v>24832</v>
      </c>
      <c r="E7977" s="587">
        <v>23.88</v>
      </c>
      <c r="F7977" s="587">
        <f t="shared" si="372"/>
        <v>592988.16000000003</v>
      </c>
      <c r="G7977" s="588">
        <v>2.76</v>
      </c>
      <c r="H7977" s="586">
        <v>7.5</v>
      </c>
      <c r="I7977" s="587">
        <f t="shared" si="373"/>
        <v>186240</v>
      </c>
      <c r="J7977" s="589">
        <f t="shared" si="374"/>
        <v>0</v>
      </c>
    </row>
    <row r="7978" spans="1:10">
      <c r="A7978" s="584">
        <v>2016</v>
      </c>
      <c r="B7978" s="585" t="s">
        <v>1131</v>
      </c>
      <c r="C7978" s="585" t="s">
        <v>31</v>
      </c>
      <c r="D7978" s="586">
        <v>25494</v>
      </c>
      <c r="E7978" s="587">
        <v>24.12</v>
      </c>
      <c r="F7978" s="587">
        <f t="shared" si="372"/>
        <v>614915.28</v>
      </c>
      <c r="G7978" s="588">
        <v>3.1</v>
      </c>
      <c r="H7978" s="586">
        <v>6.8</v>
      </c>
      <c r="I7978" s="587">
        <f t="shared" si="373"/>
        <v>173359.19999999998</v>
      </c>
      <c r="J7978" s="589">
        <f t="shared" si="374"/>
        <v>0</v>
      </c>
    </row>
    <row r="7979" spans="1:10">
      <c r="A7979" s="584">
        <v>2016</v>
      </c>
      <c r="B7979" s="585" t="s">
        <v>1131</v>
      </c>
      <c r="C7979" s="585" t="s">
        <v>31</v>
      </c>
      <c r="D7979" s="586">
        <v>182227</v>
      </c>
      <c r="E7979" s="587">
        <v>26</v>
      </c>
      <c r="F7979" s="587">
        <f t="shared" si="372"/>
        <v>4737902</v>
      </c>
      <c r="G7979" s="588">
        <v>2.74</v>
      </c>
      <c r="H7979" s="586">
        <v>7.6</v>
      </c>
      <c r="I7979" s="587">
        <f t="shared" si="373"/>
        <v>1384925.2</v>
      </c>
      <c r="J7979" s="589">
        <f t="shared" si="374"/>
        <v>0</v>
      </c>
    </row>
    <row r="7980" spans="1:10">
      <c r="A7980" s="584">
        <v>2016</v>
      </c>
      <c r="B7980" s="585" t="s">
        <v>1131</v>
      </c>
      <c r="C7980" s="585" t="s">
        <v>31</v>
      </c>
      <c r="D7980" s="586">
        <v>45803</v>
      </c>
      <c r="E7980" s="587">
        <v>25.97</v>
      </c>
      <c r="F7980" s="587">
        <f t="shared" si="372"/>
        <v>1189503.9099999999</v>
      </c>
      <c r="G7980" s="588">
        <v>3.39</v>
      </c>
      <c r="H7980" s="586">
        <v>8.1</v>
      </c>
      <c r="I7980" s="587">
        <f t="shared" si="373"/>
        <v>371004.3</v>
      </c>
      <c r="J7980" s="589">
        <f t="shared" si="374"/>
        <v>0</v>
      </c>
    </row>
    <row r="7981" spans="1:10">
      <c r="A7981" s="584">
        <v>2016</v>
      </c>
      <c r="B7981" s="585" t="s">
        <v>1131</v>
      </c>
      <c r="C7981" s="585" t="s">
        <v>31</v>
      </c>
      <c r="D7981" s="586">
        <v>23016</v>
      </c>
      <c r="E7981" s="587">
        <v>23.202000000000002</v>
      </c>
      <c r="F7981" s="587">
        <f t="shared" si="372"/>
        <v>534017.23200000008</v>
      </c>
      <c r="G7981" s="588">
        <v>1.41</v>
      </c>
      <c r="H7981" s="586">
        <v>6.7</v>
      </c>
      <c r="I7981" s="587">
        <f t="shared" si="373"/>
        <v>154207.20000000001</v>
      </c>
      <c r="J7981" s="589">
        <f t="shared" si="374"/>
        <v>0</v>
      </c>
    </row>
    <row r="7982" spans="1:10">
      <c r="A7982" s="584">
        <v>2016</v>
      </c>
      <c r="B7982" s="585" t="s">
        <v>1131</v>
      </c>
      <c r="C7982" s="585" t="s">
        <v>31</v>
      </c>
      <c r="D7982" s="586">
        <v>39993</v>
      </c>
      <c r="E7982" s="587">
        <v>22.456</v>
      </c>
      <c r="F7982" s="587">
        <f t="shared" si="372"/>
        <v>898082.80799999996</v>
      </c>
      <c r="G7982" s="588">
        <v>0.52</v>
      </c>
      <c r="H7982" s="586">
        <v>7.3</v>
      </c>
      <c r="I7982" s="587">
        <f t="shared" si="373"/>
        <v>291948.89999999997</v>
      </c>
      <c r="J7982" s="589">
        <f t="shared" si="374"/>
        <v>0</v>
      </c>
    </row>
    <row r="7983" spans="1:10">
      <c r="A7983" s="584">
        <v>2016</v>
      </c>
      <c r="B7983" s="585" t="s">
        <v>1131</v>
      </c>
      <c r="C7983" s="585" t="s">
        <v>31</v>
      </c>
      <c r="D7983" s="586">
        <v>34607</v>
      </c>
      <c r="E7983" s="587">
        <v>23.358000000000001</v>
      </c>
      <c r="F7983" s="587">
        <f t="shared" si="372"/>
        <v>808350.30599999998</v>
      </c>
      <c r="G7983" s="588">
        <v>0.44</v>
      </c>
      <c r="H7983" s="586">
        <v>6.2</v>
      </c>
      <c r="I7983" s="587">
        <f t="shared" si="373"/>
        <v>214563.4</v>
      </c>
      <c r="J7983" s="589">
        <f t="shared" si="374"/>
        <v>0</v>
      </c>
    </row>
    <row r="7984" spans="1:10">
      <c r="A7984" s="584">
        <v>2016</v>
      </c>
      <c r="B7984" s="585" t="s">
        <v>1131</v>
      </c>
      <c r="C7984" s="585" t="s">
        <v>31</v>
      </c>
      <c r="D7984" s="586">
        <v>23300</v>
      </c>
      <c r="E7984" s="587">
        <v>23.29</v>
      </c>
      <c r="F7984" s="587">
        <f t="shared" si="372"/>
        <v>542657</v>
      </c>
      <c r="G7984" s="588">
        <v>0.43</v>
      </c>
      <c r="H7984" s="586">
        <v>6.5</v>
      </c>
      <c r="I7984" s="587">
        <f t="shared" si="373"/>
        <v>151450</v>
      </c>
      <c r="J7984" s="589">
        <f t="shared" si="374"/>
        <v>0</v>
      </c>
    </row>
    <row r="7985" spans="1:10">
      <c r="A7985" s="584">
        <v>2016</v>
      </c>
      <c r="B7985" s="585" t="s">
        <v>1131</v>
      </c>
      <c r="C7985" s="585" t="s">
        <v>31</v>
      </c>
      <c r="D7985" s="586">
        <v>127931</v>
      </c>
      <c r="E7985" s="587">
        <v>23.911000000000001</v>
      </c>
      <c r="F7985" s="587">
        <f t="shared" si="372"/>
        <v>3058958.1410000003</v>
      </c>
      <c r="G7985" s="588">
        <v>1.22</v>
      </c>
      <c r="H7985" s="586">
        <v>8.5</v>
      </c>
      <c r="I7985" s="587">
        <f t="shared" si="373"/>
        <v>1087413.5</v>
      </c>
      <c r="J7985" s="589">
        <f t="shared" si="374"/>
        <v>0</v>
      </c>
    </row>
    <row r="7986" spans="1:10">
      <c r="A7986" s="584">
        <v>2016</v>
      </c>
      <c r="B7986" s="585" t="s">
        <v>1131</v>
      </c>
      <c r="C7986" s="585" t="s">
        <v>31</v>
      </c>
      <c r="D7986" s="586">
        <v>38624</v>
      </c>
      <c r="E7986" s="587">
        <v>25.896999999999998</v>
      </c>
      <c r="F7986" s="587">
        <f t="shared" si="372"/>
        <v>1000245.7279999999</v>
      </c>
      <c r="G7986" s="588">
        <v>2.61</v>
      </c>
      <c r="H7986" s="586">
        <v>7.7</v>
      </c>
      <c r="I7986" s="587">
        <f t="shared" si="373"/>
        <v>297404.79999999999</v>
      </c>
      <c r="J7986" s="589">
        <f t="shared" si="374"/>
        <v>0</v>
      </c>
    </row>
    <row r="7987" spans="1:10">
      <c r="A7987" s="584">
        <v>2016</v>
      </c>
      <c r="B7987" s="585" t="s">
        <v>1131</v>
      </c>
      <c r="C7987" s="585" t="s">
        <v>31</v>
      </c>
      <c r="D7987" s="586">
        <v>88966</v>
      </c>
      <c r="E7987" s="587">
        <v>25.032</v>
      </c>
      <c r="F7987" s="587">
        <f t="shared" si="372"/>
        <v>2226996.912</v>
      </c>
      <c r="G7987" s="588">
        <v>3.11</v>
      </c>
      <c r="H7987" s="586">
        <v>6.6</v>
      </c>
      <c r="I7987" s="587">
        <f t="shared" si="373"/>
        <v>587175.6</v>
      </c>
      <c r="J7987" s="589">
        <f t="shared" si="374"/>
        <v>0</v>
      </c>
    </row>
    <row r="7988" spans="1:10">
      <c r="A7988" s="584">
        <v>2016</v>
      </c>
      <c r="B7988" s="585" t="s">
        <v>1131</v>
      </c>
      <c r="C7988" s="585" t="s">
        <v>31</v>
      </c>
      <c r="D7988" s="586">
        <v>38622</v>
      </c>
      <c r="E7988" s="587">
        <v>23.606000000000002</v>
      </c>
      <c r="F7988" s="587">
        <f t="shared" si="372"/>
        <v>911710.93200000003</v>
      </c>
      <c r="G7988" s="588">
        <v>2.64</v>
      </c>
      <c r="H7988" s="586">
        <v>7.9</v>
      </c>
      <c r="I7988" s="587">
        <f t="shared" si="373"/>
        <v>305113.8</v>
      </c>
      <c r="J7988" s="589">
        <f t="shared" si="374"/>
        <v>0</v>
      </c>
    </row>
    <row r="7989" spans="1:10">
      <c r="A7989" s="584">
        <v>2016</v>
      </c>
      <c r="B7989" s="585" t="s">
        <v>1131</v>
      </c>
      <c r="C7989" s="585" t="s">
        <v>31</v>
      </c>
      <c r="D7989" s="586">
        <v>40159</v>
      </c>
      <c r="E7989" s="587">
        <v>22.498000000000001</v>
      </c>
      <c r="F7989" s="587">
        <f t="shared" si="372"/>
        <v>903497.18200000003</v>
      </c>
      <c r="G7989" s="588">
        <v>0.56999999999999995</v>
      </c>
      <c r="H7989" s="586">
        <v>11.4</v>
      </c>
      <c r="I7989" s="587">
        <f t="shared" si="373"/>
        <v>457812.60000000003</v>
      </c>
      <c r="J7989" s="589">
        <f t="shared" si="374"/>
        <v>0</v>
      </c>
    </row>
    <row r="7990" spans="1:10">
      <c r="A7990" s="584">
        <v>2016</v>
      </c>
      <c r="B7990" s="585" t="s">
        <v>1131</v>
      </c>
      <c r="C7990" s="585" t="s">
        <v>31</v>
      </c>
      <c r="D7990" s="586">
        <v>38463</v>
      </c>
      <c r="E7990" s="587">
        <v>23.12</v>
      </c>
      <c r="F7990" s="587">
        <f t="shared" si="372"/>
        <v>889264.56</v>
      </c>
      <c r="G7990" s="588">
        <v>1.36</v>
      </c>
      <c r="H7990" s="586">
        <v>6.6</v>
      </c>
      <c r="I7990" s="587">
        <f t="shared" si="373"/>
        <v>253855.8</v>
      </c>
      <c r="J7990" s="589">
        <f t="shared" si="374"/>
        <v>0</v>
      </c>
    </row>
    <row r="7991" spans="1:10">
      <c r="A7991" s="584">
        <v>2016</v>
      </c>
      <c r="B7991" s="585" t="s">
        <v>1131</v>
      </c>
      <c r="C7991" s="585" t="s">
        <v>31</v>
      </c>
      <c r="D7991" s="586">
        <v>240424</v>
      </c>
      <c r="E7991" s="587">
        <v>25.786000000000001</v>
      </c>
      <c r="F7991" s="587">
        <f t="shared" si="372"/>
        <v>6199573.2640000004</v>
      </c>
      <c r="G7991" s="588">
        <v>2.75</v>
      </c>
      <c r="H7991" s="586">
        <v>7.6</v>
      </c>
      <c r="I7991" s="587">
        <f t="shared" si="373"/>
        <v>1827222.4</v>
      </c>
      <c r="J7991" s="589">
        <f t="shared" si="374"/>
        <v>0</v>
      </c>
    </row>
    <row r="7992" spans="1:10">
      <c r="A7992" s="584">
        <v>2016</v>
      </c>
      <c r="B7992" s="585" t="s">
        <v>1131</v>
      </c>
      <c r="C7992" s="585" t="s">
        <v>31</v>
      </c>
      <c r="D7992" s="586">
        <v>55592</v>
      </c>
      <c r="E7992" s="587">
        <v>23.84</v>
      </c>
      <c r="F7992" s="587">
        <f t="shared" si="372"/>
        <v>1325313.28</v>
      </c>
      <c r="G7992" s="588">
        <v>2.62</v>
      </c>
      <c r="H7992" s="586">
        <v>7.7</v>
      </c>
      <c r="I7992" s="587">
        <f t="shared" si="373"/>
        <v>428058.4</v>
      </c>
      <c r="J7992" s="589">
        <f t="shared" si="374"/>
        <v>0</v>
      </c>
    </row>
    <row r="7993" spans="1:10">
      <c r="A7993" s="584">
        <v>2016</v>
      </c>
      <c r="B7993" s="585" t="s">
        <v>1131</v>
      </c>
      <c r="C7993" s="585" t="s">
        <v>31</v>
      </c>
      <c r="D7993" s="586">
        <v>12591</v>
      </c>
      <c r="E7993" s="587">
        <v>25.76</v>
      </c>
      <c r="F7993" s="587">
        <f t="shared" si="372"/>
        <v>324344.16000000003</v>
      </c>
      <c r="G7993" s="588">
        <v>2.83</v>
      </c>
      <c r="H7993" s="586">
        <v>7.6</v>
      </c>
      <c r="I7993" s="587">
        <f t="shared" si="373"/>
        <v>95691.599999999991</v>
      </c>
      <c r="J7993" s="589">
        <f t="shared" si="374"/>
        <v>0</v>
      </c>
    </row>
    <row r="7994" spans="1:10">
      <c r="A7994" s="584">
        <v>2016</v>
      </c>
      <c r="B7994" s="585" t="s">
        <v>1131</v>
      </c>
      <c r="C7994" s="585" t="s">
        <v>31</v>
      </c>
      <c r="D7994" s="586">
        <v>55624</v>
      </c>
      <c r="E7994" s="587">
        <v>23.821999999999999</v>
      </c>
      <c r="F7994" s="587">
        <f t="shared" si="372"/>
        <v>1325074.9279999998</v>
      </c>
      <c r="G7994" s="588">
        <v>2.62</v>
      </c>
      <c r="H7994" s="586">
        <v>7.6</v>
      </c>
      <c r="I7994" s="587">
        <f t="shared" si="373"/>
        <v>422742.39999999997</v>
      </c>
      <c r="J7994" s="589">
        <f t="shared" si="374"/>
        <v>0</v>
      </c>
    </row>
    <row r="7995" spans="1:10">
      <c r="A7995" s="584">
        <v>2016</v>
      </c>
      <c r="B7995" s="585" t="s">
        <v>1131</v>
      </c>
      <c r="C7995" s="585" t="s">
        <v>31</v>
      </c>
      <c r="D7995" s="586">
        <v>212335</v>
      </c>
      <c r="E7995" s="587">
        <v>23.818000000000001</v>
      </c>
      <c r="F7995" s="587">
        <f t="shared" si="372"/>
        <v>5057395.03</v>
      </c>
      <c r="G7995" s="588">
        <v>2.7</v>
      </c>
      <c r="H7995" s="586">
        <v>7.7</v>
      </c>
      <c r="I7995" s="587">
        <f t="shared" si="373"/>
        <v>1634979.5</v>
      </c>
      <c r="J7995" s="589">
        <f t="shared" si="374"/>
        <v>0</v>
      </c>
    </row>
    <row r="7996" spans="1:10">
      <c r="A7996" s="584">
        <v>2016</v>
      </c>
      <c r="B7996" s="585" t="s">
        <v>1131</v>
      </c>
      <c r="C7996" s="585" t="s">
        <v>31</v>
      </c>
      <c r="D7996" s="586">
        <v>32816</v>
      </c>
      <c r="E7996" s="587">
        <v>23.245999999999999</v>
      </c>
      <c r="F7996" s="587">
        <f t="shared" si="372"/>
        <v>762840.73599999992</v>
      </c>
      <c r="G7996" s="588">
        <v>1.38</v>
      </c>
      <c r="H7996" s="586">
        <v>6.4</v>
      </c>
      <c r="I7996" s="587">
        <f t="shared" si="373"/>
        <v>210022.40000000002</v>
      </c>
      <c r="J7996" s="589">
        <f t="shared" si="374"/>
        <v>0</v>
      </c>
    </row>
    <row r="7997" spans="1:10">
      <c r="A7997" s="584">
        <v>2016</v>
      </c>
      <c r="B7997" s="585" t="s">
        <v>1131</v>
      </c>
      <c r="C7997" s="585" t="s">
        <v>31</v>
      </c>
      <c r="D7997" s="586">
        <v>11693</v>
      </c>
      <c r="E7997" s="587">
        <v>23.783999999999999</v>
      </c>
      <c r="F7997" s="587">
        <f t="shared" si="372"/>
        <v>278106.31199999998</v>
      </c>
      <c r="G7997" s="588">
        <v>1.34</v>
      </c>
      <c r="H7997" s="586">
        <v>13.1</v>
      </c>
      <c r="I7997" s="587">
        <f t="shared" si="373"/>
        <v>153178.29999999999</v>
      </c>
      <c r="J7997" s="589">
        <f t="shared" si="374"/>
        <v>0</v>
      </c>
    </row>
    <row r="7998" spans="1:10">
      <c r="A7998" s="584">
        <v>2016</v>
      </c>
      <c r="B7998" s="585" t="s">
        <v>1127</v>
      </c>
      <c r="C7998" s="585" t="s">
        <v>31</v>
      </c>
      <c r="D7998" s="586">
        <v>113792</v>
      </c>
      <c r="E7998" s="587">
        <v>17.600000000000001</v>
      </c>
      <c r="F7998" s="587">
        <f t="shared" si="372"/>
        <v>2002739.2000000002</v>
      </c>
      <c r="G7998" s="588">
        <v>0.2</v>
      </c>
      <c r="H7998" s="586">
        <v>4.5999999999999996</v>
      </c>
      <c r="I7998" s="587">
        <f t="shared" si="373"/>
        <v>523443.19999999995</v>
      </c>
      <c r="J7998" s="589">
        <f t="shared" si="374"/>
        <v>0</v>
      </c>
    </row>
    <row r="7999" spans="1:10">
      <c r="A7999" s="584">
        <v>2016</v>
      </c>
      <c r="B7999" s="585" t="s">
        <v>1127</v>
      </c>
      <c r="C7999" s="585" t="s">
        <v>31</v>
      </c>
      <c r="D7999" s="586">
        <v>237935</v>
      </c>
      <c r="E7999" s="587">
        <v>17.54</v>
      </c>
      <c r="F7999" s="587">
        <f t="shared" si="372"/>
        <v>4173379.9</v>
      </c>
      <c r="G7999" s="588">
        <v>0.21</v>
      </c>
      <c r="H7999" s="586">
        <v>4.5999999999999996</v>
      </c>
      <c r="I7999" s="587">
        <f t="shared" si="373"/>
        <v>1094501</v>
      </c>
      <c r="J7999" s="589">
        <f t="shared" si="374"/>
        <v>0</v>
      </c>
    </row>
    <row r="8000" spans="1:10">
      <c r="A8000" s="584">
        <v>2016</v>
      </c>
      <c r="B8000" s="585" t="s">
        <v>1127</v>
      </c>
      <c r="C8000" s="585" t="s">
        <v>31</v>
      </c>
      <c r="D8000" s="586">
        <v>95391</v>
      </c>
      <c r="E8000" s="587">
        <v>17.702000000000002</v>
      </c>
      <c r="F8000" s="587">
        <f t="shared" si="372"/>
        <v>1688611.4820000001</v>
      </c>
      <c r="G8000" s="588">
        <v>0.25</v>
      </c>
      <c r="H8000" s="586">
        <v>5.6</v>
      </c>
      <c r="I8000" s="587">
        <f t="shared" si="373"/>
        <v>534189.6</v>
      </c>
      <c r="J8000" s="589">
        <f t="shared" si="374"/>
        <v>0</v>
      </c>
    </row>
    <row r="8001" spans="1:10">
      <c r="A8001" s="584">
        <v>2016</v>
      </c>
      <c r="B8001" s="585" t="s">
        <v>1127</v>
      </c>
      <c r="C8001" s="585" t="s">
        <v>31</v>
      </c>
      <c r="D8001" s="586">
        <v>141439</v>
      </c>
      <c r="E8001" s="587">
        <v>17.542999999999999</v>
      </c>
      <c r="F8001" s="587">
        <f t="shared" si="372"/>
        <v>2481264.3769999999</v>
      </c>
      <c r="G8001" s="588">
        <v>0.21</v>
      </c>
      <c r="H8001" s="586">
        <v>4.4000000000000004</v>
      </c>
      <c r="I8001" s="587">
        <f t="shared" si="373"/>
        <v>622331.60000000009</v>
      </c>
      <c r="J8001" s="589">
        <f t="shared" si="374"/>
        <v>0</v>
      </c>
    </row>
    <row r="8002" spans="1:10">
      <c r="A8002" s="584">
        <v>2016</v>
      </c>
      <c r="B8002" s="585" t="s">
        <v>1127</v>
      </c>
      <c r="C8002" s="585" t="s">
        <v>31</v>
      </c>
      <c r="D8002" s="586">
        <v>194308</v>
      </c>
      <c r="E8002" s="587">
        <v>17.34</v>
      </c>
      <c r="F8002" s="587">
        <f t="shared" si="372"/>
        <v>3369300.72</v>
      </c>
      <c r="G8002" s="588">
        <v>0.2</v>
      </c>
      <c r="H8002" s="586">
        <v>4.5</v>
      </c>
      <c r="I8002" s="587">
        <f t="shared" si="373"/>
        <v>874386</v>
      </c>
      <c r="J8002" s="589">
        <f t="shared" si="374"/>
        <v>0</v>
      </c>
    </row>
    <row r="8003" spans="1:10">
      <c r="A8003" s="584">
        <v>2016</v>
      </c>
      <c r="B8003" s="585" t="s">
        <v>1127</v>
      </c>
      <c r="C8003" s="585" t="s">
        <v>31</v>
      </c>
      <c r="D8003" s="586">
        <v>132602</v>
      </c>
      <c r="E8003" s="587">
        <v>17.29</v>
      </c>
      <c r="F8003" s="587">
        <f t="shared" ref="F8003:F8066" si="375">E8003*D8003</f>
        <v>2292688.58</v>
      </c>
      <c r="G8003" s="588">
        <v>0.2</v>
      </c>
      <c r="H8003" s="586">
        <v>4.5999999999999996</v>
      </c>
      <c r="I8003" s="587">
        <f t="shared" ref="I8003:I8066" si="376">H8003*D8003</f>
        <v>609969.19999999995</v>
      </c>
      <c r="J8003" s="589">
        <f t="shared" ref="J8003:J8066" si="377">IF(B8003="LIG",1,0)</f>
        <v>0</v>
      </c>
    </row>
    <row r="8004" spans="1:10">
      <c r="A8004" s="584">
        <v>2016</v>
      </c>
      <c r="B8004" s="585" t="s">
        <v>1127</v>
      </c>
      <c r="C8004" s="585" t="s">
        <v>31</v>
      </c>
      <c r="D8004" s="586">
        <v>148864</v>
      </c>
      <c r="E8004" s="587">
        <v>17.260000000000002</v>
      </c>
      <c r="F8004" s="587">
        <f t="shared" si="375"/>
        <v>2569392.64</v>
      </c>
      <c r="G8004" s="588">
        <v>0.2</v>
      </c>
      <c r="H8004" s="586">
        <v>4.5999999999999996</v>
      </c>
      <c r="I8004" s="587">
        <f t="shared" si="376"/>
        <v>684774.39999999991</v>
      </c>
      <c r="J8004" s="589">
        <f t="shared" si="377"/>
        <v>0</v>
      </c>
    </row>
    <row r="8005" spans="1:10">
      <c r="A8005" s="584">
        <v>2016</v>
      </c>
      <c r="B8005" s="585" t="s">
        <v>1127</v>
      </c>
      <c r="C8005" s="585" t="s">
        <v>31</v>
      </c>
      <c r="D8005" s="586">
        <v>96043</v>
      </c>
      <c r="E8005" s="587">
        <v>17.64</v>
      </c>
      <c r="F8005" s="587">
        <f t="shared" si="375"/>
        <v>1694198.52</v>
      </c>
      <c r="G8005" s="588">
        <v>0.24</v>
      </c>
      <c r="H8005" s="586">
        <v>4.5999999999999996</v>
      </c>
      <c r="I8005" s="587">
        <f t="shared" si="376"/>
        <v>441797.8</v>
      </c>
      <c r="J8005" s="589">
        <f t="shared" si="377"/>
        <v>0</v>
      </c>
    </row>
    <row r="8006" spans="1:10">
      <c r="A8006" s="584">
        <v>2016</v>
      </c>
      <c r="B8006" s="585" t="s">
        <v>1127</v>
      </c>
      <c r="C8006" s="585" t="s">
        <v>31</v>
      </c>
      <c r="D8006" s="586">
        <v>79776</v>
      </c>
      <c r="E8006" s="587">
        <v>17.64</v>
      </c>
      <c r="F8006" s="587">
        <f t="shared" si="375"/>
        <v>1407248.6400000001</v>
      </c>
      <c r="G8006" s="588">
        <v>0.24</v>
      </c>
      <c r="H8006" s="586">
        <v>5.2</v>
      </c>
      <c r="I8006" s="587">
        <f t="shared" si="376"/>
        <v>414835.20000000001</v>
      </c>
      <c r="J8006" s="589">
        <f t="shared" si="377"/>
        <v>0</v>
      </c>
    </row>
    <row r="8007" spans="1:10">
      <c r="A8007" s="584">
        <v>2016</v>
      </c>
      <c r="B8007" s="585" t="s">
        <v>1127</v>
      </c>
      <c r="C8007" s="585" t="s">
        <v>31</v>
      </c>
      <c r="D8007" s="586">
        <v>507916</v>
      </c>
      <c r="E8007" s="587">
        <v>17.440000000000001</v>
      </c>
      <c r="F8007" s="587">
        <f t="shared" si="375"/>
        <v>8858055.040000001</v>
      </c>
      <c r="G8007" s="588">
        <v>0.2</v>
      </c>
      <c r="H8007" s="586">
        <v>4.5999999999999996</v>
      </c>
      <c r="I8007" s="587">
        <f t="shared" si="376"/>
        <v>2336413.5999999996</v>
      </c>
      <c r="J8007" s="589">
        <f t="shared" si="377"/>
        <v>0</v>
      </c>
    </row>
    <row r="8008" spans="1:10">
      <c r="A8008" s="584">
        <v>2016</v>
      </c>
      <c r="B8008" s="585" t="s">
        <v>1127</v>
      </c>
      <c r="C8008" s="585" t="s">
        <v>31</v>
      </c>
      <c r="D8008" s="586">
        <v>114182</v>
      </c>
      <c r="E8008" s="587">
        <v>17.18</v>
      </c>
      <c r="F8008" s="587">
        <f t="shared" si="375"/>
        <v>1961646.76</v>
      </c>
      <c r="G8008" s="588">
        <v>0.23</v>
      </c>
      <c r="H8008" s="586">
        <v>4.3</v>
      </c>
      <c r="I8008" s="587">
        <f t="shared" si="376"/>
        <v>490982.6</v>
      </c>
      <c r="J8008" s="589">
        <f t="shared" si="377"/>
        <v>0</v>
      </c>
    </row>
    <row r="8009" spans="1:10">
      <c r="A8009" s="584">
        <v>2016</v>
      </c>
      <c r="B8009" s="585" t="s">
        <v>1127</v>
      </c>
      <c r="C8009" s="585" t="s">
        <v>31</v>
      </c>
      <c r="D8009" s="586">
        <v>69378</v>
      </c>
      <c r="E8009" s="587">
        <v>17.899999999999999</v>
      </c>
      <c r="F8009" s="587">
        <f t="shared" si="375"/>
        <v>1241866.2</v>
      </c>
      <c r="G8009" s="588">
        <v>0.24</v>
      </c>
      <c r="H8009" s="586">
        <v>5.0999999999999996</v>
      </c>
      <c r="I8009" s="587">
        <f t="shared" si="376"/>
        <v>353827.8</v>
      </c>
      <c r="J8009" s="589">
        <f t="shared" si="377"/>
        <v>0</v>
      </c>
    </row>
    <row r="8010" spans="1:10">
      <c r="A8010" s="584">
        <v>2016</v>
      </c>
      <c r="B8010" s="585" t="s">
        <v>1127</v>
      </c>
      <c r="C8010" s="585" t="s">
        <v>31</v>
      </c>
      <c r="D8010" s="586">
        <v>68934</v>
      </c>
      <c r="E8010" s="587">
        <v>17.399999999999999</v>
      </c>
      <c r="F8010" s="587">
        <f t="shared" si="375"/>
        <v>1199451.5999999999</v>
      </c>
      <c r="G8010" s="588">
        <v>0.21</v>
      </c>
      <c r="H8010" s="586">
        <v>4.5</v>
      </c>
      <c r="I8010" s="587">
        <f t="shared" si="376"/>
        <v>310203</v>
      </c>
      <c r="J8010" s="589">
        <f t="shared" si="377"/>
        <v>0</v>
      </c>
    </row>
    <row r="8011" spans="1:10">
      <c r="A8011" s="584">
        <v>2016</v>
      </c>
      <c r="B8011" s="585" t="s">
        <v>1127</v>
      </c>
      <c r="C8011" s="585" t="s">
        <v>31</v>
      </c>
      <c r="D8011" s="586">
        <v>22465</v>
      </c>
      <c r="E8011" s="587">
        <v>17.2</v>
      </c>
      <c r="F8011" s="587">
        <f t="shared" si="375"/>
        <v>386398</v>
      </c>
      <c r="G8011" s="588">
        <v>0.22</v>
      </c>
      <c r="H8011" s="586">
        <v>4.0999999999999996</v>
      </c>
      <c r="I8011" s="587">
        <f t="shared" si="376"/>
        <v>92106.499999999985</v>
      </c>
      <c r="J8011" s="589">
        <f t="shared" si="377"/>
        <v>0</v>
      </c>
    </row>
    <row r="8012" spans="1:10">
      <c r="A8012" s="584">
        <v>2016</v>
      </c>
      <c r="B8012" s="585" t="s">
        <v>1127</v>
      </c>
      <c r="C8012" s="585" t="s">
        <v>31</v>
      </c>
      <c r="D8012" s="586">
        <v>46878</v>
      </c>
      <c r="E8012" s="587">
        <v>17.34</v>
      </c>
      <c r="F8012" s="587">
        <f t="shared" si="375"/>
        <v>812864.52</v>
      </c>
      <c r="G8012" s="588">
        <v>0.21</v>
      </c>
      <c r="H8012" s="586">
        <v>4.5</v>
      </c>
      <c r="I8012" s="587">
        <f t="shared" si="376"/>
        <v>210951</v>
      </c>
      <c r="J8012" s="589">
        <f t="shared" si="377"/>
        <v>0</v>
      </c>
    </row>
    <row r="8013" spans="1:10">
      <c r="A8013" s="584">
        <v>2016</v>
      </c>
      <c r="B8013" s="585" t="s">
        <v>1127</v>
      </c>
      <c r="C8013" s="585" t="s">
        <v>31</v>
      </c>
      <c r="D8013" s="586">
        <v>40423</v>
      </c>
      <c r="E8013" s="587">
        <v>17.190000000000001</v>
      </c>
      <c r="F8013" s="587">
        <f t="shared" si="375"/>
        <v>694871.37</v>
      </c>
      <c r="G8013" s="588">
        <v>0.23</v>
      </c>
      <c r="H8013" s="586">
        <v>4.3</v>
      </c>
      <c r="I8013" s="587">
        <f t="shared" si="376"/>
        <v>173818.9</v>
      </c>
      <c r="J8013" s="589">
        <f t="shared" si="377"/>
        <v>0</v>
      </c>
    </row>
    <row r="8014" spans="1:10">
      <c r="A8014" s="584">
        <v>2016</v>
      </c>
      <c r="B8014" s="585" t="s">
        <v>1127</v>
      </c>
      <c r="C8014" s="585" t="s">
        <v>31</v>
      </c>
      <c r="D8014" s="586">
        <v>21622</v>
      </c>
      <c r="E8014" s="587">
        <v>17.87</v>
      </c>
      <c r="F8014" s="587">
        <f t="shared" si="375"/>
        <v>386385.14</v>
      </c>
      <c r="G8014" s="588">
        <v>0.24</v>
      </c>
      <c r="H8014" s="586">
        <v>5.0999999999999996</v>
      </c>
      <c r="I8014" s="587">
        <f t="shared" si="376"/>
        <v>110272.2</v>
      </c>
      <c r="J8014" s="589">
        <f t="shared" si="377"/>
        <v>0</v>
      </c>
    </row>
    <row r="8015" spans="1:10">
      <c r="A8015" s="584">
        <v>2016</v>
      </c>
      <c r="B8015" s="585" t="s">
        <v>1131</v>
      </c>
      <c r="C8015" s="585" t="s">
        <v>31</v>
      </c>
      <c r="D8015" s="586">
        <v>81178</v>
      </c>
      <c r="E8015" s="587">
        <v>21.148</v>
      </c>
      <c r="F8015" s="587">
        <f t="shared" si="375"/>
        <v>1716752.344</v>
      </c>
      <c r="G8015" s="588">
        <v>3.44</v>
      </c>
      <c r="H8015" s="586">
        <v>9</v>
      </c>
      <c r="I8015" s="587">
        <f t="shared" si="376"/>
        <v>730602</v>
      </c>
      <c r="J8015" s="589">
        <f t="shared" si="377"/>
        <v>0</v>
      </c>
    </row>
    <row r="8016" spans="1:10">
      <c r="A8016" s="584">
        <v>2016</v>
      </c>
      <c r="B8016" s="585" t="s">
        <v>1131</v>
      </c>
      <c r="C8016" s="585" t="s">
        <v>31</v>
      </c>
      <c r="D8016" s="586">
        <v>29181</v>
      </c>
      <c r="E8016" s="587">
        <v>24.82</v>
      </c>
      <c r="F8016" s="587">
        <f t="shared" si="375"/>
        <v>724272.42</v>
      </c>
      <c r="G8016" s="588">
        <v>3.42</v>
      </c>
      <c r="H8016" s="586">
        <v>9.4</v>
      </c>
      <c r="I8016" s="587">
        <f t="shared" si="376"/>
        <v>274301.40000000002</v>
      </c>
      <c r="J8016" s="589">
        <f t="shared" si="377"/>
        <v>0</v>
      </c>
    </row>
    <row r="8017" spans="1:10">
      <c r="A8017" s="584">
        <v>2016</v>
      </c>
      <c r="B8017" s="585" t="s">
        <v>1131</v>
      </c>
      <c r="C8017" s="585" t="s">
        <v>31</v>
      </c>
      <c r="D8017" s="586">
        <v>7115</v>
      </c>
      <c r="E8017" s="587">
        <v>23.15</v>
      </c>
      <c r="F8017" s="587">
        <f t="shared" si="375"/>
        <v>164712.25</v>
      </c>
      <c r="G8017" s="588">
        <v>2.56</v>
      </c>
      <c r="H8017" s="586">
        <v>9.1999999999999993</v>
      </c>
      <c r="I8017" s="587">
        <f t="shared" si="376"/>
        <v>65457.999999999993</v>
      </c>
      <c r="J8017" s="589">
        <f t="shared" si="377"/>
        <v>0</v>
      </c>
    </row>
    <row r="8018" spans="1:10">
      <c r="A8018" s="584">
        <v>2016</v>
      </c>
      <c r="B8018" s="585" t="s">
        <v>1131</v>
      </c>
      <c r="C8018" s="585" t="s">
        <v>31</v>
      </c>
      <c r="D8018" s="586">
        <v>7022</v>
      </c>
      <c r="E8018" s="587">
        <v>23.23</v>
      </c>
      <c r="F8018" s="587">
        <f t="shared" si="375"/>
        <v>163121.06</v>
      </c>
      <c r="G8018" s="588">
        <v>2.77</v>
      </c>
      <c r="H8018" s="586">
        <v>10.6</v>
      </c>
      <c r="I8018" s="587">
        <f t="shared" si="376"/>
        <v>74433.2</v>
      </c>
      <c r="J8018" s="589">
        <f t="shared" si="377"/>
        <v>0</v>
      </c>
    </row>
    <row r="8019" spans="1:10">
      <c r="A8019" s="584">
        <v>2016</v>
      </c>
      <c r="B8019" s="585" t="s">
        <v>1131</v>
      </c>
      <c r="C8019" s="585" t="s">
        <v>31</v>
      </c>
      <c r="D8019" s="586">
        <v>658</v>
      </c>
      <c r="E8019" s="587">
        <v>20.92</v>
      </c>
      <c r="F8019" s="587">
        <f t="shared" si="375"/>
        <v>13765.36</v>
      </c>
      <c r="G8019" s="588">
        <v>0.75</v>
      </c>
      <c r="H8019" s="586">
        <v>9.3000000000000007</v>
      </c>
      <c r="I8019" s="587">
        <f t="shared" si="376"/>
        <v>6119.4000000000005</v>
      </c>
      <c r="J8019" s="589">
        <f t="shared" si="377"/>
        <v>0</v>
      </c>
    </row>
    <row r="8020" spans="1:10">
      <c r="A8020" s="584">
        <v>2016</v>
      </c>
      <c r="B8020" s="585" t="s">
        <v>1131</v>
      </c>
      <c r="C8020" s="585" t="s">
        <v>31</v>
      </c>
      <c r="D8020" s="586">
        <v>7</v>
      </c>
      <c r="E8020" s="587">
        <v>23.74</v>
      </c>
      <c r="F8020" s="587">
        <f t="shared" si="375"/>
        <v>166.17999999999998</v>
      </c>
      <c r="G8020" s="588">
        <v>3.11</v>
      </c>
      <c r="H8020" s="586">
        <v>9.6999999999999993</v>
      </c>
      <c r="I8020" s="587">
        <f t="shared" si="376"/>
        <v>67.899999999999991</v>
      </c>
      <c r="J8020" s="589">
        <f t="shared" si="377"/>
        <v>0</v>
      </c>
    </row>
    <row r="8021" spans="1:10">
      <c r="A8021" s="584">
        <v>2016</v>
      </c>
      <c r="B8021" s="585" t="s">
        <v>1131</v>
      </c>
      <c r="C8021" s="585" t="s">
        <v>31</v>
      </c>
      <c r="D8021" s="586">
        <v>2780</v>
      </c>
      <c r="E8021" s="587">
        <v>17.84</v>
      </c>
      <c r="F8021" s="587">
        <f t="shared" si="375"/>
        <v>49595.199999999997</v>
      </c>
      <c r="G8021" s="588">
        <v>3.07</v>
      </c>
      <c r="H8021" s="586">
        <v>18.7</v>
      </c>
      <c r="I8021" s="587">
        <f t="shared" si="376"/>
        <v>51986</v>
      </c>
      <c r="J8021" s="589">
        <f t="shared" si="377"/>
        <v>0</v>
      </c>
    </row>
    <row r="8022" spans="1:10">
      <c r="A8022" s="584">
        <v>2016</v>
      </c>
      <c r="B8022" s="585" t="s">
        <v>1131</v>
      </c>
      <c r="C8022" s="585" t="s">
        <v>31</v>
      </c>
      <c r="D8022" s="586">
        <v>7861</v>
      </c>
      <c r="E8022" s="587">
        <v>16.690000000000001</v>
      </c>
      <c r="F8022" s="587">
        <f t="shared" si="375"/>
        <v>131200.09</v>
      </c>
      <c r="G8022" s="588">
        <v>1.76</v>
      </c>
      <c r="H8022" s="586">
        <v>23</v>
      </c>
      <c r="I8022" s="587">
        <f t="shared" si="376"/>
        <v>180803</v>
      </c>
      <c r="J8022" s="589">
        <f t="shared" si="377"/>
        <v>0</v>
      </c>
    </row>
    <row r="8023" spans="1:10">
      <c r="A8023" s="584">
        <v>2016</v>
      </c>
      <c r="B8023" s="585" t="s">
        <v>1131</v>
      </c>
      <c r="C8023" s="585" t="s">
        <v>31</v>
      </c>
      <c r="D8023" s="586">
        <v>19985</v>
      </c>
      <c r="E8023" s="587">
        <v>22.01</v>
      </c>
      <c r="F8023" s="587">
        <f t="shared" si="375"/>
        <v>439869.85000000003</v>
      </c>
      <c r="G8023" s="588">
        <v>3.19</v>
      </c>
      <c r="H8023" s="586">
        <v>9.9</v>
      </c>
      <c r="I8023" s="587">
        <f t="shared" si="376"/>
        <v>197851.5</v>
      </c>
      <c r="J8023" s="589">
        <f t="shared" si="377"/>
        <v>0</v>
      </c>
    </row>
    <row r="8024" spans="1:10">
      <c r="A8024" s="584">
        <v>2016</v>
      </c>
      <c r="B8024" s="585" t="s">
        <v>1131</v>
      </c>
      <c r="C8024" s="585" t="s">
        <v>31</v>
      </c>
      <c r="D8024" s="586">
        <v>12969</v>
      </c>
      <c r="E8024" s="587">
        <v>16.64</v>
      </c>
      <c r="F8024" s="587">
        <f t="shared" si="375"/>
        <v>215804.16</v>
      </c>
      <c r="G8024" s="588">
        <v>2.54</v>
      </c>
      <c r="H8024" s="586">
        <v>18.8</v>
      </c>
      <c r="I8024" s="587">
        <f t="shared" si="376"/>
        <v>243817.2</v>
      </c>
      <c r="J8024" s="589">
        <f t="shared" si="377"/>
        <v>0</v>
      </c>
    </row>
    <row r="8025" spans="1:10">
      <c r="A8025" s="584">
        <v>2016</v>
      </c>
      <c r="B8025" s="585" t="s">
        <v>1131</v>
      </c>
      <c r="C8025" s="585" t="s">
        <v>31</v>
      </c>
      <c r="D8025" s="586">
        <v>13346</v>
      </c>
      <c r="E8025" s="587">
        <v>19.989999999999998</v>
      </c>
      <c r="F8025" s="587">
        <f t="shared" si="375"/>
        <v>266786.53999999998</v>
      </c>
      <c r="G8025" s="588">
        <v>2.77</v>
      </c>
      <c r="H8025" s="586">
        <v>11.5</v>
      </c>
      <c r="I8025" s="587">
        <f t="shared" si="376"/>
        <v>153479</v>
      </c>
      <c r="J8025" s="589">
        <f t="shared" si="377"/>
        <v>0</v>
      </c>
    </row>
    <row r="8026" spans="1:10">
      <c r="A8026" s="584">
        <v>2016</v>
      </c>
      <c r="B8026" s="585" t="s">
        <v>1131</v>
      </c>
      <c r="C8026" s="585" t="s">
        <v>31</v>
      </c>
      <c r="D8026" s="586">
        <v>28215</v>
      </c>
      <c r="E8026" s="587">
        <v>15.41</v>
      </c>
      <c r="F8026" s="587">
        <f t="shared" si="375"/>
        <v>434793.15</v>
      </c>
      <c r="G8026" s="588">
        <v>1.95</v>
      </c>
      <c r="H8026" s="586">
        <v>22.9</v>
      </c>
      <c r="I8026" s="587">
        <f t="shared" si="376"/>
        <v>646123.5</v>
      </c>
      <c r="J8026" s="589">
        <f t="shared" si="377"/>
        <v>0</v>
      </c>
    </row>
    <row r="8027" spans="1:10">
      <c r="A8027" s="584">
        <v>2016</v>
      </c>
      <c r="B8027" s="585" t="s">
        <v>1131</v>
      </c>
      <c r="C8027" s="585" t="s">
        <v>31</v>
      </c>
      <c r="D8027" s="586">
        <v>86632</v>
      </c>
      <c r="E8027" s="587">
        <v>22.402000000000001</v>
      </c>
      <c r="F8027" s="587">
        <f t="shared" si="375"/>
        <v>1940730.064</v>
      </c>
      <c r="G8027" s="588">
        <v>2.96</v>
      </c>
      <c r="H8027" s="586">
        <v>8.3000000000000007</v>
      </c>
      <c r="I8027" s="587">
        <f t="shared" si="376"/>
        <v>719045.60000000009</v>
      </c>
      <c r="J8027" s="589">
        <f t="shared" si="377"/>
        <v>0</v>
      </c>
    </row>
    <row r="8028" spans="1:10">
      <c r="A8028" s="584">
        <v>2016</v>
      </c>
      <c r="B8028" s="585" t="s">
        <v>1131</v>
      </c>
      <c r="C8028" s="585" t="s">
        <v>31</v>
      </c>
      <c r="D8028" s="586">
        <v>99317</v>
      </c>
      <c r="E8028" s="587">
        <v>22.962</v>
      </c>
      <c r="F8028" s="587">
        <f t="shared" si="375"/>
        <v>2280516.9539999999</v>
      </c>
      <c r="G8028" s="588">
        <v>2.96</v>
      </c>
      <c r="H8028" s="586">
        <v>8.3000000000000007</v>
      </c>
      <c r="I8028" s="587">
        <f t="shared" si="376"/>
        <v>824331.10000000009</v>
      </c>
      <c r="J8028" s="589">
        <f t="shared" si="377"/>
        <v>0</v>
      </c>
    </row>
    <row r="8029" spans="1:10">
      <c r="A8029" s="584">
        <v>2016</v>
      </c>
      <c r="B8029" s="585" t="s">
        <v>1131</v>
      </c>
      <c r="C8029" s="585" t="s">
        <v>31</v>
      </c>
      <c r="D8029" s="586">
        <v>36754</v>
      </c>
      <c r="E8029" s="587">
        <v>22.795999999999999</v>
      </c>
      <c r="F8029" s="587">
        <f t="shared" si="375"/>
        <v>837844.18400000001</v>
      </c>
      <c r="G8029" s="588">
        <v>3.08</v>
      </c>
      <c r="H8029" s="586">
        <v>8</v>
      </c>
      <c r="I8029" s="587">
        <f t="shared" si="376"/>
        <v>294032</v>
      </c>
      <c r="J8029" s="589">
        <f t="shared" si="377"/>
        <v>0</v>
      </c>
    </row>
    <row r="8030" spans="1:10">
      <c r="A8030" s="584">
        <v>2016</v>
      </c>
      <c r="B8030" s="585" t="s">
        <v>1131</v>
      </c>
      <c r="C8030" s="585" t="s">
        <v>31</v>
      </c>
      <c r="D8030" s="586">
        <v>16783</v>
      </c>
      <c r="E8030" s="587">
        <v>23.32</v>
      </c>
      <c r="F8030" s="587">
        <f t="shared" si="375"/>
        <v>391379.56</v>
      </c>
      <c r="G8030" s="588">
        <v>3.39</v>
      </c>
      <c r="H8030" s="586">
        <v>6.9</v>
      </c>
      <c r="I8030" s="587">
        <f t="shared" si="376"/>
        <v>115802.70000000001</v>
      </c>
      <c r="J8030" s="589">
        <f t="shared" si="377"/>
        <v>0</v>
      </c>
    </row>
    <row r="8031" spans="1:10">
      <c r="A8031" s="584">
        <v>2016</v>
      </c>
      <c r="B8031" s="585" t="s">
        <v>1131</v>
      </c>
      <c r="C8031" s="585" t="s">
        <v>31</v>
      </c>
      <c r="D8031" s="586">
        <v>31727</v>
      </c>
      <c r="E8031" s="587">
        <v>22.31</v>
      </c>
      <c r="F8031" s="587">
        <f t="shared" si="375"/>
        <v>707829.37</v>
      </c>
      <c r="G8031" s="588">
        <v>2.69</v>
      </c>
      <c r="H8031" s="586">
        <v>8.6999999999999993</v>
      </c>
      <c r="I8031" s="587">
        <f t="shared" si="376"/>
        <v>276024.89999999997</v>
      </c>
      <c r="J8031" s="589">
        <f t="shared" si="377"/>
        <v>0</v>
      </c>
    </row>
    <row r="8032" spans="1:10">
      <c r="A8032" s="584">
        <v>2016</v>
      </c>
      <c r="B8032" s="585" t="s">
        <v>1131</v>
      </c>
      <c r="C8032" s="585" t="s">
        <v>31</v>
      </c>
      <c r="D8032" s="586">
        <v>178556</v>
      </c>
      <c r="E8032" s="587">
        <v>22.55</v>
      </c>
      <c r="F8032" s="587">
        <f t="shared" si="375"/>
        <v>4026437.8000000003</v>
      </c>
      <c r="G8032" s="588">
        <v>3.23</v>
      </c>
      <c r="H8032" s="586">
        <v>8</v>
      </c>
      <c r="I8032" s="587">
        <f t="shared" si="376"/>
        <v>1428448</v>
      </c>
      <c r="J8032" s="589">
        <f t="shared" si="377"/>
        <v>0</v>
      </c>
    </row>
    <row r="8033" spans="1:10">
      <c r="A8033" s="584">
        <v>2016</v>
      </c>
      <c r="B8033" s="585" t="s">
        <v>1131</v>
      </c>
      <c r="C8033" s="585" t="s">
        <v>31</v>
      </c>
      <c r="D8033" s="586">
        <v>54854</v>
      </c>
      <c r="E8033" s="587">
        <v>23.3</v>
      </c>
      <c r="F8033" s="587">
        <f t="shared" si="375"/>
        <v>1278098.2</v>
      </c>
      <c r="G8033" s="588">
        <v>1.43</v>
      </c>
      <c r="H8033" s="586">
        <v>6.7</v>
      </c>
      <c r="I8033" s="587">
        <f t="shared" si="376"/>
        <v>367521.8</v>
      </c>
      <c r="J8033" s="589">
        <f t="shared" si="377"/>
        <v>0</v>
      </c>
    </row>
    <row r="8034" spans="1:10">
      <c r="A8034" s="584">
        <v>2016</v>
      </c>
      <c r="B8034" s="585" t="s">
        <v>1131</v>
      </c>
      <c r="C8034" s="585" t="s">
        <v>31</v>
      </c>
      <c r="D8034" s="586">
        <v>68825</v>
      </c>
      <c r="E8034" s="587">
        <v>23.57</v>
      </c>
      <c r="F8034" s="587">
        <f t="shared" si="375"/>
        <v>1622205.25</v>
      </c>
      <c r="G8034" s="588">
        <v>3.33</v>
      </c>
      <c r="H8034" s="586">
        <v>7.6</v>
      </c>
      <c r="I8034" s="587">
        <f t="shared" si="376"/>
        <v>523070</v>
      </c>
      <c r="J8034" s="589">
        <f t="shared" si="377"/>
        <v>0</v>
      </c>
    </row>
    <row r="8035" spans="1:10">
      <c r="A8035" s="584">
        <v>2016</v>
      </c>
      <c r="B8035" s="585" t="s">
        <v>1131</v>
      </c>
      <c r="C8035" s="585" t="s">
        <v>31</v>
      </c>
      <c r="D8035" s="586">
        <v>53246</v>
      </c>
      <c r="E8035" s="587">
        <v>23.475999999999999</v>
      </c>
      <c r="F8035" s="587">
        <f t="shared" si="375"/>
        <v>1250003.0959999999</v>
      </c>
      <c r="G8035" s="588">
        <v>3.28</v>
      </c>
      <c r="H8035" s="586">
        <v>7.2</v>
      </c>
      <c r="I8035" s="587">
        <f t="shared" si="376"/>
        <v>383371.2</v>
      </c>
      <c r="J8035" s="589">
        <f t="shared" si="377"/>
        <v>0</v>
      </c>
    </row>
    <row r="8036" spans="1:10">
      <c r="A8036" s="584">
        <v>2016</v>
      </c>
      <c r="B8036" s="585" t="s">
        <v>1131</v>
      </c>
      <c r="C8036" s="585" t="s">
        <v>31</v>
      </c>
      <c r="D8036" s="586">
        <v>46424</v>
      </c>
      <c r="E8036" s="587">
        <v>23.48</v>
      </c>
      <c r="F8036" s="587">
        <f t="shared" si="375"/>
        <v>1090035.52</v>
      </c>
      <c r="G8036" s="588">
        <v>2.4900000000000002</v>
      </c>
      <c r="H8036" s="586">
        <v>8.6</v>
      </c>
      <c r="I8036" s="587">
        <f t="shared" si="376"/>
        <v>399246.39999999997</v>
      </c>
      <c r="J8036" s="589">
        <f t="shared" si="377"/>
        <v>0</v>
      </c>
    </row>
    <row r="8037" spans="1:10">
      <c r="A8037" s="584">
        <v>2016</v>
      </c>
      <c r="B8037" s="585" t="s">
        <v>1127</v>
      </c>
      <c r="C8037" s="585" t="s">
        <v>31</v>
      </c>
      <c r="D8037" s="586">
        <v>15092</v>
      </c>
      <c r="E8037" s="587">
        <v>17.917999999999999</v>
      </c>
      <c r="F8037" s="587">
        <f t="shared" si="375"/>
        <v>270418.45600000001</v>
      </c>
      <c r="G8037" s="588">
        <v>0.22</v>
      </c>
      <c r="H8037" s="586">
        <v>4.8</v>
      </c>
      <c r="I8037" s="587">
        <f t="shared" si="376"/>
        <v>72441.599999999991</v>
      </c>
      <c r="J8037" s="589">
        <f t="shared" si="377"/>
        <v>0</v>
      </c>
    </row>
    <row r="8038" spans="1:10">
      <c r="A8038" s="584">
        <v>2016</v>
      </c>
      <c r="B8038" s="585" t="s">
        <v>1131</v>
      </c>
      <c r="C8038" s="585" t="s">
        <v>31</v>
      </c>
      <c r="D8038" s="586">
        <v>60156</v>
      </c>
      <c r="E8038" s="587">
        <v>25.968</v>
      </c>
      <c r="F8038" s="587">
        <f t="shared" si="375"/>
        <v>1562131.0079999999</v>
      </c>
      <c r="G8038" s="588">
        <v>2.72</v>
      </c>
      <c r="H8038" s="586">
        <v>7.5</v>
      </c>
      <c r="I8038" s="587">
        <f t="shared" si="376"/>
        <v>451170</v>
      </c>
      <c r="J8038" s="589">
        <f t="shared" si="377"/>
        <v>0</v>
      </c>
    </row>
    <row r="8039" spans="1:10">
      <c r="A8039" s="584">
        <v>2016</v>
      </c>
      <c r="B8039" s="585" t="s">
        <v>1131</v>
      </c>
      <c r="C8039" s="585" t="s">
        <v>31</v>
      </c>
      <c r="D8039" s="586">
        <v>47196</v>
      </c>
      <c r="E8039" s="587">
        <v>23.352</v>
      </c>
      <c r="F8039" s="587">
        <f t="shared" si="375"/>
        <v>1102120.9920000001</v>
      </c>
      <c r="G8039" s="588">
        <v>3.03</v>
      </c>
      <c r="H8039" s="586">
        <v>7.5</v>
      </c>
      <c r="I8039" s="587">
        <f t="shared" si="376"/>
        <v>353970</v>
      </c>
      <c r="J8039" s="589">
        <f t="shared" si="377"/>
        <v>0</v>
      </c>
    </row>
    <row r="8040" spans="1:10">
      <c r="A8040" s="584">
        <v>2016</v>
      </c>
      <c r="B8040" s="585" t="s">
        <v>1131</v>
      </c>
      <c r="C8040" s="585" t="s">
        <v>31</v>
      </c>
      <c r="D8040" s="586">
        <v>162677</v>
      </c>
      <c r="E8040" s="587">
        <v>22.21</v>
      </c>
      <c r="F8040" s="587">
        <f t="shared" si="375"/>
        <v>3613056.17</v>
      </c>
      <c r="G8040" s="588">
        <v>3.03</v>
      </c>
      <c r="H8040" s="586">
        <v>9.3000000000000007</v>
      </c>
      <c r="I8040" s="587">
        <f t="shared" si="376"/>
        <v>1512896.1</v>
      </c>
      <c r="J8040" s="589">
        <f t="shared" si="377"/>
        <v>0</v>
      </c>
    </row>
    <row r="8041" spans="1:10">
      <c r="A8041" s="584">
        <v>2016</v>
      </c>
      <c r="B8041" s="585" t="s">
        <v>1131</v>
      </c>
      <c r="C8041" s="585" t="s">
        <v>31</v>
      </c>
      <c r="D8041" s="586">
        <v>14562</v>
      </c>
      <c r="E8041" s="587">
        <v>24.01</v>
      </c>
      <c r="F8041" s="587">
        <f t="shared" si="375"/>
        <v>349633.62</v>
      </c>
      <c r="G8041" s="588">
        <v>0.79</v>
      </c>
      <c r="H8041" s="586">
        <v>13.4</v>
      </c>
      <c r="I8041" s="587">
        <f t="shared" si="376"/>
        <v>195130.80000000002</v>
      </c>
      <c r="J8041" s="589">
        <f t="shared" si="377"/>
        <v>0</v>
      </c>
    </row>
    <row r="8042" spans="1:10">
      <c r="A8042" s="584">
        <v>2016</v>
      </c>
      <c r="B8042" s="585" t="s">
        <v>1131</v>
      </c>
      <c r="C8042" s="585" t="s">
        <v>31</v>
      </c>
      <c r="D8042" s="586">
        <v>11253</v>
      </c>
      <c r="E8042" s="587">
        <v>23.276</v>
      </c>
      <c r="F8042" s="587">
        <f t="shared" si="375"/>
        <v>261924.82800000001</v>
      </c>
      <c r="G8042" s="588">
        <v>0.77</v>
      </c>
      <c r="H8042" s="586">
        <v>13.9</v>
      </c>
      <c r="I8042" s="587">
        <f t="shared" si="376"/>
        <v>156416.70000000001</v>
      </c>
      <c r="J8042" s="589">
        <f t="shared" si="377"/>
        <v>0</v>
      </c>
    </row>
    <row r="8043" spans="1:10">
      <c r="A8043" s="584">
        <v>2016</v>
      </c>
      <c r="B8043" s="585" t="s">
        <v>1131</v>
      </c>
      <c r="C8043" s="585" t="s">
        <v>31</v>
      </c>
      <c r="D8043" s="586">
        <v>8556</v>
      </c>
      <c r="E8043" s="587">
        <v>22.373999999999999</v>
      </c>
      <c r="F8043" s="587">
        <f t="shared" si="375"/>
        <v>191431.94399999999</v>
      </c>
      <c r="G8043" s="588">
        <v>0.84</v>
      </c>
      <c r="H8043" s="586">
        <v>14.8</v>
      </c>
      <c r="I8043" s="587">
        <f t="shared" si="376"/>
        <v>126628.8</v>
      </c>
      <c r="J8043" s="589">
        <f t="shared" si="377"/>
        <v>0</v>
      </c>
    </row>
    <row r="8044" spans="1:10">
      <c r="A8044" s="584">
        <v>2016</v>
      </c>
      <c r="B8044" s="585" t="s">
        <v>1131</v>
      </c>
      <c r="C8044" s="585" t="s">
        <v>31</v>
      </c>
      <c r="D8044" s="586">
        <v>4927</v>
      </c>
      <c r="E8044" s="587">
        <v>23.552</v>
      </c>
      <c r="F8044" s="587">
        <f t="shared" si="375"/>
        <v>116040.704</v>
      </c>
      <c r="G8044" s="588">
        <v>0.74</v>
      </c>
      <c r="H8044" s="586">
        <v>14</v>
      </c>
      <c r="I8044" s="587">
        <f t="shared" si="376"/>
        <v>68978</v>
      </c>
      <c r="J8044" s="589">
        <f t="shared" si="377"/>
        <v>0</v>
      </c>
    </row>
    <row r="8045" spans="1:10">
      <c r="A8045" s="584">
        <v>2016</v>
      </c>
      <c r="B8045" s="585" t="s">
        <v>1131</v>
      </c>
      <c r="C8045" s="585" t="s">
        <v>31</v>
      </c>
      <c r="D8045" s="586">
        <v>4824</v>
      </c>
      <c r="E8045" s="587">
        <v>23.042000000000002</v>
      </c>
      <c r="F8045" s="587">
        <f t="shared" si="375"/>
        <v>111154.60800000001</v>
      </c>
      <c r="G8045" s="588">
        <v>0.68</v>
      </c>
      <c r="H8045" s="586">
        <v>17</v>
      </c>
      <c r="I8045" s="587">
        <f t="shared" si="376"/>
        <v>82008</v>
      </c>
      <c r="J8045" s="589">
        <f t="shared" si="377"/>
        <v>0</v>
      </c>
    </row>
    <row r="8046" spans="1:10">
      <c r="A8046" s="584">
        <v>2016</v>
      </c>
      <c r="B8046" s="585" t="s">
        <v>1131</v>
      </c>
      <c r="C8046" s="585" t="s">
        <v>31</v>
      </c>
      <c r="D8046" s="586">
        <v>3247</v>
      </c>
      <c r="E8046" s="587">
        <v>24.02</v>
      </c>
      <c r="F8046" s="587">
        <f t="shared" si="375"/>
        <v>77992.94</v>
      </c>
      <c r="G8046" s="588">
        <v>0.61</v>
      </c>
      <c r="H8046" s="586">
        <v>13.6</v>
      </c>
      <c r="I8046" s="587">
        <f t="shared" si="376"/>
        <v>44159.199999999997</v>
      </c>
      <c r="J8046" s="589">
        <f t="shared" si="377"/>
        <v>0</v>
      </c>
    </row>
    <row r="8047" spans="1:10">
      <c r="A8047" s="584">
        <v>2016</v>
      </c>
      <c r="B8047" s="585" t="s">
        <v>1131</v>
      </c>
      <c r="C8047" s="585" t="s">
        <v>31</v>
      </c>
      <c r="D8047" s="586">
        <v>5927</v>
      </c>
      <c r="E8047" s="587">
        <v>23.347000000000001</v>
      </c>
      <c r="F8047" s="587">
        <f t="shared" si="375"/>
        <v>138377.66899999999</v>
      </c>
      <c r="G8047" s="588">
        <v>3.57</v>
      </c>
      <c r="H8047" s="586">
        <v>7.9</v>
      </c>
      <c r="I8047" s="587">
        <f t="shared" si="376"/>
        <v>46823.3</v>
      </c>
      <c r="J8047" s="589">
        <f t="shared" si="377"/>
        <v>0</v>
      </c>
    </row>
    <row r="8048" spans="1:10">
      <c r="A8048" s="584">
        <v>2016</v>
      </c>
      <c r="B8048" s="585" t="s">
        <v>1127</v>
      </c>
      <c r="C8048" s="585" t="s">
        <v>31</v>
      </c>
      <c r="D8048" s="586">
        <v>37075</v>
      </c>
      <c r="E8048" s="587">
        <v>17.38</v>
      </c>
      <c r="F8048" s="587">
        <f t="shared" si="375"/>
        <v>644363.5</v>
      </c>
      <c r="G8048" s="588">
        <v>0.19</v>
      </c>
      <c r="H8048" s="586">
        <v>4.9000000000000004</v>
      </c>
      <c r="I8048" s="587">
        <f t="shared" si="376"/>
        <v>181667.5</v>
      </c>
      <c r="J8048" s="589">
        <f t="shared" si="377"/>
        <v>0</v>
      </c>
    </row>
    <row r="8049" spans="1:10">
      <c r="A8049" s="584">
        <v>2016</v>
      </c>
      <c r="B8049" s="585" t="s">
        <v>1127</v>
      </c>
      <c r="C8049" s="585" t="s">
        <v>31</v>
      </c>
      <c r="D8049" s="586">
        <v>29761</v>
      </c>
      <c r="E8049" s="587">
        <v>17.536000000000001</v>
      </c>
      <c r="F8049" s="587">
        <f t="shared" si="375"/>
        <v>521888.89600000007</v>
      </c>
      <c r="G8049" s="588">
        <v>0.2</v>
      </c>
      <c r="H8049" s="586">
        <v>4.4000000000000004</v>
      </c>
      <c r="I8049" s="587">
        <f t="shared" si="376"/>
        <v>130948.40000000001</v>
      </c>
      <c r="J8049" s="589">
        <f t="shared" si="377"/>
        <v>0</v>
      </c>
    </row>
    <row r="8050" spans="1:10">
      <c r="A8050" s="584">
        <v>2016</v>
      </c>
      <c r="B8050" s="585" t="s">
        <v>1127</v>
      </c>
      <c r="C8050" s="585" t="s">
        <v>31</v>
      </c>
      <c r="D8050" s="586">
        <v>49142</v>
      </c>
      <c r="E8050" s="587">
        <v>17.776</v>
      </c>
      <c r="F8050" s="587">
        <f t="shared" si="375"/>
        <v>873548.19200000004</v>
      </c>
      <c r="G8050" s="588">
        <v>0.23</v>
      </c>
      <c r="H8050" s="586">
        <v>5.4</v>
      </c>
      <c r="I8050" s="587">
        <f t="shared" si="376"/>
        <v>265366.80000000005</v>
      </c>
      <c r="J8050" s="589">
        <f t="shared" si="377"/>
        <v>0</v>
      </c>
    </row>
    <row r="8051" spans="1:10">
      <c r="A8051" s="584">
        <v>2016</v>
      </c>
      <c r="B8051" s="585" t="s">
        <v>1127</v>
      </c>
      <c r="C8051" s="585" t="s">
        <v>31</v>
      </c>
      <c r="D8051" s="586">
        <v>15828</v>
      </c>
      <c r="E8051" s="587">
        <v>17.654</v>
      </c>
      <c r="F8051" s="587">
        <f t="shared" si="375"/>
        <v>279427.51199999999</v>
      </c>
      <c r="G8051" s="588">
        <v>0.25</v>
      </c>
      <c r="H8051" s="586">
        <v>5.6</v>
      </c>
      <c r="I8051" s="587">
        <f t="shared" si="376"/>
        <v>88636.799999999988</v>
      </c>
      <c r="J8051" s="589">
        <f t="shared" si="377"/>
        <v>0</v>
      </c>
    </row>
    <row r="8052" spans="1:10">
      <c r="A8052" s="584">
        <v>2016</v>
      </c>
      <c r="B8052" s="585" t="s">
        <v>1127</v>
      </c>
      <c r="C8052" s="585" t="s">
        <v>31</v>
      </c>
      <c r="D8052" s="586">
        <v>16398</v>
      </c>
      <c r="E8052" s="587">
        <v>18.11</v>
      </c>
      <c r="F8052" s="587">
        <f t="shared" si="375"/>
        <v>296967.77999999997</v>
      </c>
      <c r="G8052" s="588">
        <v>0.27</v>
      </c>
      <c r="H8052" s="586">
        <v>4.5</v>
      </c>
      <c r="I8052" s="587">
        <f t="shared" si="376"/>
        <v>73791</v>
      </c>
      <c r="J8052" s="589">
        <f t="shared" si="377"/>
        <v>0</v>
      </c>
    </row>
    <row r="8053" spans="1:10">
      <c r="A8053" s="584">
        <v>2016</v>
      </c>
      <c r="B8053" s="585" t="s">
        <v>1127</v>
      </c>
      <c r="C8053" s="585" t="s">
        <v>31</v>
      </c>
      <c r="D8053" s="586">
        <v>65406</v>
      </c>
      <c r="E8053" s="587">
        <v>17.789000000000001</v>
      </c>
      <c r="F8053" s="587">
        <f t="shared" si="375"/>
        <v>1163507.334</v>
      </c>
      <c r="G8053" s="588">
        <v>0.25</v>
      </c>
      <c r="H8053" s="586">
        <v>4.7</v>
      </c>
      <c r="I8053" s="587">
        <f t="shared" si="376"/>
        <v>307408.2</v>
      </c>
      <c r="J8053" s="589">
        <f t="shared" si="377"/>
        <v>0</v>
      </c>
    </row>
    <row r="8054" spans="1:10">
      <c r="A8054" s="584">
        <v>2016</v>
      </c>
      <c r="B8054" s="585" t="s">
        <v>1127</v>
      </c>
      <c r="C8054" s="585" t="s">
        <v>31</v>
      </c>
      <c r="D8054" s="586">
        <v>49097</v>
      </c>
      <c r="E8054" s="587">
        <v>17.395</v>
      </c>
      <c r="F8054" s="587">
        <f t="shared" si="375"/>
        <v>854042.31499999994</v>
      </c>
      <c r="G8054" s="588">
        <v>0.2</v>
      </c>
      <c r="H8054" s="586">
        <v>4.5999999999999996</v>
      </c>
      <c r="I8054" s="587">
        <f t="shared" si="376"/>
        <v>225846.19999999998</v>
      </c>
      <c r="J8054" s="589">
        <f t="shared" si="377"/>
        <v>0</v>
      </c>
    </row>
    <row r="8055" spans="1:10">
      <c r="A8055" s="584">
        <v>2016</v>
      </c>
      <c r="B8055" s="585" t="s">
        <v>1127</v>
      </c>
      <c r="C8055" s="585" t="s">
        <v>31</v>
      </c>
      <c r="D8055" s="586">
        <v>48570</v>
      </c>
      <c r="E8055" s="587">
        <v>17.103000000000002</v>
      </c>
      <c r="F8055" s="587">
        <f t="shared" si="375"/>
        <v>830692.71000000008</v>
      </c>
      <c r="G8055" s="588">
        <v>0.33</v>
      </c>
      <c r="H8055" s="586">
        <v>5.9</v>
      </c>
      <c r="I8055" s="587">
        <f t="shared" si="376"/>
        <v>286563</v>
      </c>
      <c r="J8055" s="589">
        <f t="shared" si="377"/>
        <v>0</v>
      </c>
    </row>
    <row r="8056" spans="1:10">
      <c r="A8056" s="584">
        <v>2016</v>
      </c>
      <c r="B8056" s="585" t="s">
        <v>1127</v>
      </c>
      <c r="C8056" s="585" t="s">
        <v>31</v>
      </c>
      <c r="D8056" s="586">
        <v>32246</v>
      </c>
      <c r="E8056" s="587">
        <v>17.045999999999999</v>
      </c>
      <c r="F8056" s="587">
        <f t="shared" si="375"/>
        <v>549665.31599999999</v>
      </c>
      <c r="G8056" s="588">
        <v>0.28999999999999998</v>
      </c>
      <c r="H8056" s="586">
        <v>4.5999999999999996</v>
      </c>
      <c r="I8056" s="587">
        <f t="shared" si="376"/>
        <v>148331.59999999998</v>
      </c>
      <c r="J8056" s="589">
        <f t="shared" si="377"/>
        <v>0</v>
      </c>
    </row>
    <row r="8057" spans="1:10">
      <c r="A8057" s="584">
        <v>2016</v>
      </c>
      <c r="B8057" s="585" t="s">
        <v>1127</v>
      </c>
      <c r="C8057" s="585" t="s">
        <v>31</v>
      </c>
      <c r="D8057" s="586">
        <v>97909</v>
      </c>
      <c r="E8057" s="587">
        <v>17.920000000000002</v>
      </c>
      <c r="F8057" s="587">
        <f t="shared" si="375"/>
        <v>1754529.2800000003</v>
      </c>
      <c r="G8057" s="588">
        <v>0.23</v>
      </c>
      <c r="H8057" s="586">
        <v>5</v>
      </c>
      <c r="I8057" s="587">
        <f t="shared" si="376"/>
        <v>489545</v>
      </c>
      <c r="J8057" s="589">
        <f t="shared" si="377"/>
        <v>0</v>
      </c>
    </row>
    <row r="8058" spans="1:10">
      <c r="A8058" s="584">
        <v>2016</v>
      </c>
      <c r="B8058" s="585" t="s">
        <v>1127</v>
      </c>
      <c r="C8058" s="585" t="s">
        <v>31</v>
      </c>
      <c r="D8058" s="586">
        <v>97796</v>
      </c>
      <c r="E8058" s="587">
        <v>17.509</v>
      </c>
      <c r="F8058" s="587">
        <f t="shared" si="375"/>
        <v>1712310.1640000001</v>
      </c>
      <c r="G8058" s="588">
        <v>0.2</v>
      </c>
      <c r="H8058" s="586">
        <v>4.5999999999999996</v>
      </c>
      <c r="I8058" s="587">
        <f t="shared" si="376"/>
        <v>449861.6</v>
      </c>
      <c r="J8058" s="589">
        <f t="shared" si="377"/>
        <v>0</v>
      </c>
    </row>
    <row r="8059" spans="1:10">
      <c r="A8059" s="584">
        <v>2016</v>
      </c>
      <c r="B8059" s="585" t="s">
        <v>1127</v>
      </c>
      <c r="C8059" s="585" t="s">
        <v>31</v>
      </c>
      <c r="D8059" s="586">
        <v>65319</v>
      </c>
      <c r="E8059" s="587">
        <v>17.468</v>
      </c>
      <c r="F8059" s="587">
        <f t="shared" si="375"/>
        <v>1140992.2919999999</v>
      </c>
      <c r="G8059" s="588">
        <v>0.21</v>
      </c>
      <c r="H8059" s="586">
        <v>4.5</v>
      </c>
      <c r="I8059" s="587">
        <f t="shared" si="376"/>
        <v>293935.5</v>
      </c>
      <c r="J8059" s="589">
        <f t="shared" si="377"/>
        <v>0</v>
      </c>
    </row>
    <row r="8060" spans="1:10">
      <c r="A8060" s="584">
        <v>2016</v>
      </c>
      <c r="B8060" s="585" t="s">
        <v>1127</v>
      </c>
      <c r="C8060" s="585" t="s">
        <v>31</v>
      </c>
      <c r="D8060" s="586">
        <v>49312</v>
      </c>
      <c r="E8060" s="587">
        <v>17.721</v>
      </c>
      <c r="F8060" s="587">
        <f t="shared" si="375"/>
        <v>873857.95200000005</v>
      </c>
      <c r="G8060" s="588">
        <v>0.23</v>
      </c>
      <c r="H8060" s="586">
        <v>5.3</v>
      </c>
      <c r="I8060" s="587">
        <f t="shared" si="376"/>
        <v>261353.59999999998</v>
      </c>
      <c r="J8060" s="589">
        <f t="shared" si="377"/>
        <v>0</v>
      </c>
    </row>
    <row r="8061" spans="1:10">
      <c r="A8061" s="584">
        <v>2016</v>
      </c>
      <c r="B8061" s="585" t="s">
        <v>1127</v>
      </c>
      <c r="C8061" s="585" t="s">
        <v>31</v>
      </c>
      <c r="D8061" s="586">
        <v>53106</v>
      </c>
      <c r="E8061" s="587">
        <v>17.733000000000001</v>
      </c>
      <c r="F8061" s="587">
        <f t="shared" si="375"/>
        <v>941728.69799999997</v>
      </c>
      <c r="G8061" s="588">
        <v>0.33</v>
      </c>
      <c r="H8061" s="586">
        <v>5.0999999999999996</v>
      </c>
      <c r="I8061" s="587">
        <f t="shared" si="376"/>
        <v>270840.59999999998</v>
      </c>
      <c r="J8061" s="589">
        <f t="shared" si="377"/>
        <v>0</v>
      </c>
    </row>
    <row r="8062" spans="1:10">
      <c r="A8062" s="584">
        <v>2016</v>
      </c>
      <c r="B8062" s="585" t="s">
        <v>1127</v>
      </c>
      <c r="C8062" s="585" t="s">
        <v>31</v>
      </c>
      <c r="D8062" s="586">
        <v>17731</v>
      </c>
      <c r="E8062" s="587">
        <v>17.71</v>
      </c>
      <c r="F8062" s="587">
        <f t="shared" si="375"/>
        <v>314016.01</v>
      </c>
      <c r="G8062" s="588">
        <v>0.27</v>
      </c>
      <c r="H8062" s="586">
        <v>4.9000000000000004</v>
      </c>
      <c r="I8062" s="587">
        <f t="shared" si="376"/>
        <v>86881.900000000009</v>
      </c>
      <c r="J8062" s="589">
        <f t="shared" si="377"/>
        <v>0</v>
      </c>
    </row>
    <row r="8063" spans="1:10">
      <c r="A8063" s="584">
        <v>2016</v>
      </c>
      <c r="B8063" s="585" t="s">
        <v>1127</v>
      </c>
      <c r="C8063" s="585" t="s">
        <v>31</v>
      </c>
      <c r="D8063" s="586">
        <v>17736</v>
      </c>
      <c r="E8063" s="587">
        <v>17.393999999999998</v>
      </c>
      <c r="F8063" s="587">
        <f t="shared" si="375"/>
        <v>308499.984</v>
      </c>
      <c r="G8063" s="588">
        <v>0.21</v>
      </c>
      <c r="H8063" s="586">
        <v>4.5</v>
      </c>
      <c r="I8063" s="587">
        <f t="shared" si="376"/>
        <v>79812</v>
      </c>
      <c r="J8063" s="589">
        <f t="shared" si="377"/>
        <v>0</v>
      </c>
    </row>
    <row r="8064" spans="1:10">
      <c r="A8064" s="584">
        <v>2016</v>
      </c>
      <c r="B8064" s="585" t="s">
        <v>1127</v>
      </c>
      <c r="C8064" s="585" t="s">
        <v>31</v>
      </c>
      <c r="D8064" s="586">
        <v>17751</v>
      </c>
      <c r="E8064" s="587">
        <v>17.431999999999999</v>
      </c>
      <c r="F8064" s="587">
        <f t="shared" si="375"/>
        <v>309435.43199999997</v>
      </c>
      <c r="G8064" s="588">
        <v>0.19</v>
      </c>
      <c r="H8064" s="586">
        <v>4.4000000000000004</v>
      </c>
      <c r="I8064" s="587">
        <f t="shared" si="376"/>
        <v>78104.400000000009</v>
      </c>
      <c r="J8064" s="589">
        <f t="shared" si="377"/>
        <v>0</v>
      </c>
    </row>
    <row r="8065" spans="1:10">
      <c r="A8065" s="584">
        <v>2016</v>
      </c>
      <c r="B8065" s="585" t="s">
        <v>1127</v>
      </c>
      <c r="C8065" s="585" t="s">
        <v>31</v>
      </c>
      <c r="D8065" s="586">
        <v>17752</v>
      </c>
      <c r="E8065" s="587">
        <v>17.486000000000001</v>
      </c>
      <c r="F8065" s="587">
        <f t="shared" si="375"/>
        <v>310411.47200000001</v>
      </c>
      <c r="G8065" s="588">
        <v>0.2</v>
      </c>
      <c r="H8065" s="586">
        <v>4.5</v>
      </c>
      <c r="I8065" s="587">
        <f t="shared" si="376"/>
        <v>79884</v>
      </c>
      <c r="J8065" s="589">
        <f t="shared" si="377"/>
        <v>0</v>
      </c>
    </row>
    <row r="8066" spans="1:10">
      <c r="A8066" s="584">
        <v>2016</v>
      </c>
      <c r="B8066" s="585" t="s">
        <v>1127</v>
      </c>
      <c r="C8066" s="585" t="s">
        <v>31</v>
      </c>
      <c r="D8066" s="586">
        <v>35464</v>
      </c>
      <c r="E8066" s="587">
        <v>17.324000000000002</v>
      </c>
      <c r="F8066" s="587">
        <f t="shared" si="375"/>
        <v>614378.33600000001</v>
      </c>
      <c r="G8066" s="588">
        <v>0.24</v>
      </c>
      <c r="H8066" s="586">
        <v>4.2</v>
      </c>
      <c r="I8066" s="587">
        <f t="shared" si="376"/>
        <v>148948.80000000002</v>
      </c>
      <c r="J8066" s="589">
        <f t="shared" si="377"/>
        <v>0</v>
      </c>
    </row>
    <row r="8067" spans="1:10">
      <c r="A8067" s="584">
        <v>2016</v>
      </c>
      <c r="B8067" s="585" t="s">
        <v>1127</v>
      </c>
      <c r="C8067" s="585" t="s">
        <v>31</v>
      </c>
      <c r="D8067" s="586">
        <v>53087</v>
      </c>
      <c r="E8067" s="587">
        <v>17.681000000000001</v>
      </c>
      <c r="F8067" s="587">
        <f t="shared" ref="F8067:F8130" si="378">E8067*D8067</f>
        <v>938631.24700000009</v>
      </c>
      <c r="G8067" s="588">
        <v>0.21</v>
      </c>
      <c r="H8067" s="586">
        <v>5.4</v>
      </c>
      <c r="I8067" s="587">
        <f t="shared" ref="I8067:I8130" si="379">H8067*D8067</f>
        <v>286669.80000000005</v>
      </c>
      <c r="J8067" s="589">
        <f t="shared" ref="J8067:J8130" si="380">IF(B8067="LIG",1,0)</f>
        <v>0</v>
      </c>
    </row>
    <row r="8068" spans="1:10">
      <c r="A8068" s="584">
        <v>2016</v>
      </c>
      <c r="B8068" s="585" t="s">
        <v>1127</v>
      </c>
      <c r="C8068" s="585" t="s">
        <v>31</v>
      </c>
      <c r="D8068" s="586">
        <v>14124</v>
      </c>
      <c r="E8068" s="587">
        <v>17.923999999999999</v>
      </c>
      <c r="F8068" s="587">
        <f t="shared" si="378"/>
        <v>253158.576</v>
      </c>
      <c r="G8068" s="588">
        <v>0.3</v>
      </c>
      <c r="H8068" s="586">
        <v>4.9000000000000004</v>
      </c>
      <c r="I8068" s="587">
        <f t="shared" si="379"/>
        <v>69207.600000000006</v>
      </c>
      <c r="J8068" s="589">
        <f t="shared" si="380"/>
        <v>0</v>
      </c>
    </row>
    <row r="8069" spans="1:10">
      <c r="A8069" s="584">
        <v>2016</v>
      </c>
      <c r="B8069" s="585" t="s">
        <v>1127</v>
      </c>
      <c r="C8069" s="585" t="s">
        <v>31</v>
      </c>
      <c r="D8069" s="586">
        <v>14891</v>
      </c>
      <c r="E8069" s="587">
        <v>17.574000000000002</v>
      </c>
      <c r="F8069" s="587">
        <f t="shared" si="378"/>
        <v>261694.43400000004</v>
      </c>
      <c r="G8069" s="588">
        <v>0.28999999999999998</v>
      </c>
      <c r="H8069" s="586">
        <v>5</v>
      </c>
      <c r="I8069" s="587">
        <f t="shared" si="379"/>
        <v>74455</v>
      </c>
      <c r="J8069" s="589">
        <f t="shared" si="380"/>
        <v>0</v>
      </c>
    </row>
    <row r="8070" spans="1:10">
      <c r="A8070" s="584">
        <v>2016</v>
      </c>
      <c r="B8070" s="585" t="s">
        <v>1127</v>
      </c>
      <c r="C8070" s="585" t="s">
        <v>31</v>
      </c>
      <c r="D8070" s="586">
        <v>56202</v>
      </c>
      <c r="E8070" s="587">
        <v>17.111999999999998</v>
      </c>
      <c r="F8070" s="587">
        <f t="shared" si="378"/>
        <v>961728.62399999995</v>
      </c>
      <c r="G8070" s="588">
        <v>0.24</v>
      </c>
      <c r="H8070" s="586">
        <v>4.7</v>
      </c>
      <c r="I8070" s="587">
        <f t="shared" si="379"/>
        <v>264149.40000000002</v>
      </c>
      <c r="J8070" s="589">
        <f t="shared" si="380"/>
        <v>0</v>
      </c>
    </row>
    <row r="8071" spans="1:10">
      <c r="A8071" s="584">
        <v>2016</v>
      </c>
      <c r="B8071" s="585" t="s">
        <v>1127</v>
      </c>
      <c r="C8071" s="585" t="s">
        <v>31</v>
      </c>
      <c r="D8071" s="586">
        <v>72808</v>
      </c>
      <c r="E8071" s="587">
        <v>16.849</v>
      </c>
      <c r="F8071" s="587">
        <f t="shared" si="378"/>
        <v>1226741.9920000001</v>
      </c>
      <c r="G8071" s="588">
        <v>0.32</v>
      </c>
      <c r="H8071" s="586">
        <v>4.7</v>
      </c>
      <c r="I8071" s="587">
        <f t="shared" si="379"/>
        <v>342197.60000000003</v>
      </c>
      <c r="J8071" s="589">
        <f t="shared" si="380"/>
        <v>0</v>
      </c>
    </row>
    <row r="8072" spans="1:10">
      <c r="A8072" s="584">
        <v>2016</v>
      </c>
      <c r="B8072" s="585" t="s">
        <v>1127</v>
      </c>
      <c r="C8072" s="585" t="s">
        <v>31</v>
      </c>
      <c r="D8072" s="586">
        <v>15857</v>
      </c>
      <c r="E8072" s="587">
        <v>17.760000000000002</v>
      </c>
      <c r="F8072" s="587">
        <f t="shared" si="378"/>
        <v>281620.32</v>
      </c>
      <c r="G8072" s="588">
        <v>0.23</v>
      </c>
      <c r="H8072" s="586">
        <v>5.5</v>
      </c>
      <c r="I8072" s="587">
        <f t="shared" si="379"/>
        <v>87213.5</v>
      </c>
      <c r="J8072" s="589">
        <f t="shared" si="380"/>
        <v>0</v>
      </c>
    </row>
    <row r="8073" spans="1:10">
      <c r="A8073" s="584">
        <v>2016</v>
      </c>
      <c r="B8073" s="585" t="s">
        <v>1127</v>
      </c>
      <c r="C8073" s="585" t="s">
        <v>31</v>
      </c>
      <c r="D8073" s="586">
        <v>178723</v>
      </c>
      <c r="E8073" s="587">
        <v>17.72</v>
      </c>
      <c r="F8073" s="587">
        <f t="shared" si="378"/>
        <v>3166971.5599999996</v>
      </c>
      <c r="G8073" s="588">
        <v>0.22</v>
      </c>
      <c r="H8073" s="586">
        <v>5.4</v>
      </c>
      <c r="I8073" s="587">
        <f t="shared" si="379"/>
        <v>965104.20000000007</v>
      </c>
      <c r="J8073" s="589">
        <f t="shared" si="380"/>
        <v>0</v>
      </c>
    </row>
    <row r="8074" spans="1:10">
      <c r="A8074" s="584">
        <v>2016</v>
      </c>
      <c r="B8074" s="585" t="s">
        <v>1131</v>
      </c>
      <c r="C8074" s="585" t="s">
        <v>31</v>
      </c>
      <c r="D8074" s="586">
        <v>15019</v>
      </c>
      <c r="E8074" s="587">
        <v>21.66</v>
      </c>
      <c r="F8074" s="587">
        <f t="shared" si="378"/>
        <v>325311.53999999998</v>
      </c>
      <c r="G8074" s="588">
        <v>3.03</v>
      </c>
      <c r="H8074" s="586">
        <v>12.6</v>
      </c>
      <c r="I8074" s="587">
        <f t="shared" si="379"/>
        <v>189239.4</v>
      </c>
      <c r="J8074" s="589">
        <f t="shared" si="380"/>
        <v>0</v>
      </c>
    </row>
    <row r="8075" spans="1:10">
      <c r="A8075" s="584">
        <v>2016</v>
      </c>
      <c r="B8075" s="585" t="s">
        <v>1127</v>
      </c>
      <c r="C8075" s="585" t="s">
        <v>31</v>
      </c>
      <c r="D8075" s="586">
        <v>16423</v>
      </c>
      <c r="E8075" s="587">
        <v>17.53</v>
      </c>
      <c r="F8075" s="587">
        <f t="shared" si="378"/>
        <v>287895.19</v>
      </c>
      <c r="G8075" s="588">
        <v>0.2</v>
      </c>
      <c r="H8075" s="586">
        <v>4.7</v>
      </c>
      <c r="I8075" s="587">
        <f t="shared" si="379"/>
        <v>77188.100000000006</v>
      </c>
      <c r="J8075" s="589">
        <f t="shared" si="380"/>
        <v>0</v>
      </c>
    </row>
    <row r="8076" spans="1:10">
      <c r="A8076" s="584">
        <v>2016</v>
      </c>
      <c r="B8076" s="585" t="s">
        <v>1127</v>
      </c>
      <c r="C8076" s="585" t="s">
        <v>31</v>
      </c>
      <c r="D8076" s="586">
        <v>16420</v>
      </c>
      <c r="E8076" s="587">
        <v>18</v>
      </c>
      <c r="F8076" s="587">
        <f t="shared" si="378"/>
        <v>295560</v>
      </c>
      <c r="G8076" s="588">
        <v>0.22</v>
      </c>
      <c r="H8076" s="586">
        <v>4.5</v>
      </c>
      <c r="I8076" s="587">
        <f t="shared" si="379"/>
        <v>73890</v>
      </c>
      <c r="J8076" s="589">
        <f t="shared" si="380"/>
        <v>0</v>
      </c>
    </row>
    <row r="8077" spans="1:10">
      <c r="A8077" s="584">
        <v>2016</v>
      </c>
      <c r="B8077" s="585" t="s">
        <v>1127</v>
      </c>
      <c r="C8077" s="585" t="s">
        <v>31</v>
      </c>
      <c r="D8077" s="586">
        <v>15995</v>
      </c>
      <c r="E8077" s="587">
        <v>16.72</v>
      </c>
      <c r="F8077" s="587">
        <f t="shared" si="378"/>
        <v>267436.39999999997</v>
      </c>
      <c r="G8077" s="588">
        <v>0.28000000000000003</v>
      </c>
      <c r="H8077" s="586">
        <v>5.8</v>
      </c>
      <c r="I8077" s="587">
        <f t="shared" si="379"/>
        <v>92771</v>
      </c>
      <c r="J8077" s="589">
        <f t="shared" si="380"/>
        <v>0</v>
      </c>
    </row>
    <row r="8078" spans="1:10">
      <c r="A8078" s="584">
        <v>2016</v>
      </c>
      <c r="B8078" s="585" t="s">
        <v>1127</v>
      </c>
      <c r="C8078" s="585" t="s">
        <v>31</v>
      </c>
      <c r="D8078" s="586">
        <v>32721</v>
      </c>
      <c r="E8078" s="587">
        <v>17.29</v>
      </c>
      <c r="F8078" s="587">
        <f t="shared" si="378"/>
        <v>565746.09</v>
      </c>
      <c r="G8078" s="588">
        <v>0.24</v>
      </c>
      <c r="H8078" s="586">
        <v>4.5</v>
      </c>
      <c r="I8078" s="587">
        <f t="shared" si="379"/>
        <v>147244.5</v>
      </c>
      <c r="J8078" s="589">
        <f t="shared" si="380"/>
        <v>0</v>
      </c>
    </row>
    <row r="8079" spans="1:10">
      <c r="A8079" s="584">
        <v>2016</v>
      </c>
      <c r="B8079" s="585" t="s">
        <v>1127</v>
      </c>
      <c r="C8079" s="585" t="s">
        <v>31</v>
      </c>
      <c r="D8079" s="586">
        <v>32797</v>
      </c>
      <c r="E8079" s="587">
        <v>17.600000000000001</v>
      </c>
      <c r="F8079" s="587">
        <f t="shared" si="378"/>
        <v>577227.20000000007</v>
      </c>
      <c r="G8079" s="588">
        <v>0.3</v>
      </c>
      <c r="H8079" s="586">
        <v>5</v>
      </c>
      <c r="I8079" s="587">
        <f t="shared" si="379"/>
        <v>163985</v>
      </c>
      <c r="J8079" s="589">
        <f t="shared" si="380"/>
        <v>0</v>
      </c>
    </row>
    <row r="8080" spans="1:10">
      <c r="A8080" s="584">
        <v>2016</v>
      </c>
      <c r="B8080" s="585" t="s">
        <v>1127</v>
      </c>
      <c r="C8080" s="585" t="s">
        <v>31</v>
      </c>
      <c r="D8080" s="586">
        <v>49108</v>
      </c>
      <c r="E8080" s="587">
        <v>17.690000000000001</v>
      </c>
      <c r="F8080" s="587">
        <f t="shared" si="378"/>
        <v>868720.52</v>
      </c>
      <c r="G8080" s="588">
        <v>0.33</v>
      </c>
      <c r="H8080" s="586">
        <v>4.9000000000000004</v>
      </c>
      <c r="I8080" s="587">
        <f t="shared" si="379"/>
        <v>240629.2</v>
      </c>
      <c r="J8080" s="589">
        <f t="shared" si="380"/>
        <v>0</v>
      </c>
    </row>
    <row r="8081" spans="1:10">
      <c r="A8081" s="584">
        <v>2016</v>
      </c>
      <c r="B8081" s="585" t="s">
        <v>1127</v>
      </c>
      <c r="C8081" s="585" t="s">
        <v>31</v>
      </c>
      <c r="D8081" s="586">
        <v>81386</v>
      </c>
      <c r="E8081" s="587">
        <v>17.14</v>
      </c>
      <c r="F8081" s="587">
        <f t="shared" si="378"/>
        <v>1394956.04</v>
      </c>
      <c r="G8081" s="588">
        <v>0.22</v>
      </c>
      <c r="H8081" s="586">
        <v>4.2</v>
      </c>
      <c r="I8081" s="587">
        <f t="shared" si="379"/>
        <v>341821.2</v>
      </c>
      <c r="J8081" s="589">
        <f t="shared" si="380"/>
        <v>0</v>
      </c>
    </row>
    <row r="8082" spans="1:10">
      <c r="A8082" s="584">
        <v>2016</v>
      </c>
      <c r="B8082" s="585" t="s">
        <v>1127</v>
      </c>
      <c r="C8082" s="585" t="s">
        <v>31</v>
      </c>
      <c r="D8082" s="586">
        <v>97768</v>
      </c>
      <c r="E8082" s="587">
        <v>17.52</v>
      </c>
      <c r="F8082" s="587">
        <f t="shared" si="378"/>
        <v>1712895.3599999999</v>
      </c>
      <c r="G8082" s="588">
        <v>0.21</v>
      </c>
      <c r="H8082" s="586">
        <v>4.5</v>
      </c>
      <c r="I8082" s="587">
        <f t="shared" si="379"/>
        <v>439956</v>
      </c>
      <c r="J8082" s="589">
        <f t="shared" si="380"/>
        <v>0</v>
      </c>
    </row>
    <row r="8083" spans="1:10">
      <c r="A8083" s="584">
        <v>2016</v>
      </c>
      <c r="B8083" s="585" t="s">
        <v>1127</v>
      </c>
      <c r="C8083" s="585" t="s">
        <v>31</v>
      </c>
      <c r="D8083" s="586">
        <v>16387</v>
      </c>
      <c r="E8083" s="587">
        <v>17.190000000000001</v>
      </c>
      <c r="F8083" s="587">
        <f t="shared" si="378"/>
        <v>281692.53000000003</v>
      </c>
      <c r="G8083" s="588">
        <v>0.23</v>
      </c>
      <c r="H8083" s="586">
        <v>4.2</v>
      </c>
      <c r="I8083" s="587">
        <f t="shared" si="379"/>
        <v>68825.400000000009</v>
      </c>
      <c r="J8083" s="589">
        <f t="shared" si="380"/>
        <v>0</v>
      </c>
    </row>
    <row r="8084" spans="1:10">
      <c r="A8084" s="584">
        <v>2016</v>
      </c>
      <c r="B8084" s="585" t="s">
        <v>1127</v>
      </c>
      <c r="C8084" s="585" t="s">
        <v>31</v>
      </c>
      <c r="D8084" s="586">
        <v>121986</v>
      </c>
      <c r="E8084" s="587">
        <v>17.876000000000001</v>
      </c>
      <c r="F8084" s="587">
        <f t="shared" si="378"/>
        <v>2180621.736</v>
      </c>
      <c r="G8084" s="588">
        <v>0.3</v>
      </c>
      <c r="H8084" s="586">
        <v>4.7</v>
      </c>
      <c r="I8084" s="587">
        <f t="shared" si="379"/>
        <v>573334.20000000007</v>
      </c>
      <c r="J8084" s="589">
        <f t="shared" si="380"/>
        <v>0</v>
      </c>
    </row>
    <row r="8085" spans="1:10">
      <c r="A8085" s="584">
        <v>2016</v>
      </c>
      <c r="B8085" s="585" t="s">
        <v>1127</v>
      </c>
      <c r="C8085" s="585" t="s">
        <v>31</v>
      </c>
      <c r="D8085" s="586">
        <v>21184</v>
      </c>
      <c r="E8085" s="587">
        <v>17.876000000000001</v>
      </c>
      <c r="F8085" s="587">
        <f t="shared" si="378"/>
        <v>378685.18400000001</v>
      </c>
      <c r="G8085" s="588">
        <v>0.3</v>
      </c>
      <c r="H8085" s="586">
        <v>4.7</v>
      </c>
      <c r="I8085" s="587">
        <f t="shared" si="379"/>
        <v>99564.800000000003</v>
      </c>
      <c r="J8085" s="589">
        <f t="shared" si="380"/>
        <v>0</v>
      </c>
    </row>
    <row r="8086" spans="1:10">
      <c r="A8086" s="584">
        <v>2016</v>
      </c>
      <c r="B8086" s="585" t="s">
        <v>1131</v>
      </c>
      <c r="C8086" s="585" t="s">
        <v>31</v>
      </c>
      <c r="D8086" s="586">
        <v>2818</v>
      </c>
      <c r="E8086" s="587">
        <v>23.068000000000001</v>
      </c>
      <c r="F8086" s="587">
        <f t="shared" si="378"/>
        <v>65005.624000000003</v>
      </c>
      <c r="G8086" s="588">
        <v>1.65</v>
      </c>
      <c r="H8086" s="586">
        <v>15.4</v>
      </c>
      <c r="I8086" s="587">
        <f t="shared" si="379"/>
        <v>43397.200000000004</v>
      </c>
      <c r="J8086" s="589">
        <f t="shared" si="380"/>
        <v>0</v>
      </c>
    </row>
    <row r="8087" spans="1:10">
      <c r="A8087" s="584">
        <v>2016</v>
      </c>
      <c r="B8087" s="585" t="s">
        <v>1131</v>
      </c>
      <c r="C8087" s="585" t="s">
        <v>31</v>
      </c>
      <c r="D8087" s="586">
        <v>43525</v>
      </c>
      <c r="E8087" s="587">
        <v>23.465</v>
      </c>
      <c r="F8087" s="587">
        <f t="shared" si="378"/>
        <v>1021314.125</v>
      </c>
      <c r="G8087" s="588">
        <v>3.5</v>
      </c>
      <c r="H8087" s="586">
        <v>8.1</v>
      </c>
      <c r="I8087" s="587">
        <f t="shared" si="379"/>
        <v>352552.5</v>
      </c>
      <c r="J8087" s="589">
        <f t="shared" si="380"/>
        <v>0</v>
      </c>
    </row>
    <row r="8088" spans="1:10">
      <c r="A8088" s="584">
        <v>2016</v>
      </c>
      <c r="B8088" s="585" t="s">
        <v>1131</v>
      </c>
      <c r="C8088" s="585" t="s">
        <v>31</v>
      </c>
      <c r="D8088" s="586">
        <v>22538</v>
      </c>
      <c r="E8088" s="587">
        <v>22.425000000000001</v>
      </c>
      <c r="F8088" s="587">
        <f t="shared" si="378"/>
        <v>505414.65</v>
      </c>
      <c r="G8088" s="588">
        <v>3.04</v>
      </c>
      <c r="H8088" s="586">
        <v>8</v>
      </c>
      <c r="I8088" s="587">
        <f t="shared" si="379"/>
        <v>180304</v>
      </c>
      <c r="J8088" s="589">
        <f t="shared" si="380"/>
        <v>0</v>
      </c>
    </row>
    <row r="8089" spans="1:10">
      <c r="A8089" s="584">
        <v>2016</v>
      </c>
      <c r="B8089" s="585" t="s">
        <v>1131</v>
      </c>
      <c r="C8089" s="585" t="s">
        <v>31</v>
      </c>
      <c r="D8089" s="586">
        <v>12752</v>
      </c>
      <c r="E8089" s="587">
        <v>23.052</v>
      </c>
      <c r="F8089" s="587">
        <f t="shared" si="378"/>
        <v>293959.10399999999</v>
      </c>
      <c r="G8089" s="588">
        <v>2.97</v>
      </c>
      <c r="H8089" s="586">
        <v>8.1999999999999993</v>
      </c>
      <c r="I8089" s="587">
        <f t="shared" si="379"/>
        <v>104566.39999999999</v>
      </c>
      <c r="J8089" s="589">
        <f t="shared" si="380"/>
        <v>0</v>
      </c>
    </row>
    <row r="8090" spans="1:10">
      <c r="A8090" s="584">
        <v>2016</v>
      </c>
      <c r="B8090" s="585" t="s">
        <v>1131</v>
      </c>
      <c r="C8090" s="585" t="s">
        <v>31</v>
      </c>
      <c r="D8090" s="586">
        <v>1561</v>
      </c>
      <c r="E8090" s="587">
        <v>23.148</v>
      </c>
      <c r="F8090" s="587">
        <f t="shared" si="378"/>
        <v>36134.027999999998</v>
      </c>
      <c r="G8090" s="588">
        <v>1.34</v>
      </c>
      <c r="H8090" s="586">
        <v>6.5</v>
      </c>
      <c r="I8090" s="587">
        <f t="shared" si="379"/>
        <v>10146.5</v>
      </c>
      <c r="J8090" s="589">
        <f t="shared" si="380"/>
        <v>0</v>
      </c>
    </row>
    <row r="8091" spans="1:10">
      <c r="A8091" s="584">
        <v>2016</v>
      </c>
      <c r="B8091" s="585" t="s">
        <v>1131</v>
      </c>
      <c r="C8091" s="585" t="s">
        <v>31</v>
      </c>
      <c r="D8091" s="586">
        <v>3198</v>
      </c>
      <c r="E8091" s="587">
        <v>22.213000000000001</v>
      </c>
      <c r="F8091" s="587">
        <f t="shared" si="378"/>
        <v>71037.173999999999</v>
      </c>
      <c r="G8091" s="588">
        <v>3.31</v>
      </c>
      <c r="H8091" s="586">
        <v>11.6</v>
      </c>
      <c r="I8091" s="587">
        <f t="shared" si="379"/>
        <v>37096.799999999996</v>
      </c>
      <c r="J8091" s="589">
        <f t="shared" si="380"/>
        <v>0</v>
      </c>
    </row>
    <row r="8092" spans="1:10">
      <c r="A8092" s="584">
        <v>2016</v>
      </c>
      <c r="B8092" s="585" t="s">
        <v>1131</v>
      </c>
      <c r="C8092" s="585" t="s">
        <v>31</v>
      </c>
      <c r="D8092" s="586">
        <v>4780</v>
      </c>
      <c r="E8092" s="587">
        <v>22.111000000000001</v>
      </c>
      <c r="F8092" s="587">
        <f t="shared" si="378"/>
        <v>105690.58</v>
      </c>
      <c r="G8092" s="588">
        <v>3.32</v>
      </c>
      <c r="H8092" s="586">
        <v>11.6</v>
      </c>
      <c r="I8092" s="587">
        <f t="shared" si="379"/>
        <v>55448</v>
      </c>
      <c r="J8092" s="589">
        <f t="shared" si="380"/>
        <v>0</v>
      </c>
    </row>
    <row r="8093" spans="1:10">
      <c r="A8093" s="584">
        <v>2016</v>
      </c>
      <c r="B8093" s="585" t="s">
        <v>1131</v>
      </c>
      <c r="C8093" s="585" t="s">
        <v>31</v>
      </c>
      <c r="D8093" s="586">
        <v>1578</v>
      </c>
      <c r="E8093" s="587">
        <v>22.15</v>
      </c>
      <c r="F8093" s="587">
        <f t="shared" si="378"/>
        <v>34952.699999999997</v>
      </c>
      <c r="G8093" s="588">
        <v>3.36</v>
      </c>
      <c r="H8093" s="586">
        <v>11.8</v>
      </c>
      <c r="I8093" s="587">
        <f t="shared" si="379"/>
        <v>18620.400000000001</v>
      </c>
      <c r="J8093" s="589">
        <f t="shared" si="380"/>
        <v>0</v>
      </c>
    </row>
    <row r="8094" spans="1:10">
      <c r="A8094" s="584">
        <v>2016</v>
      </c>
      <c r="B8094" s="585" t="s">
        <v>1131</v>
      </c>
      <c r="C8094" s="585" t="s">
        <v>31</v>
      </c>
      <c r="D8094" s="586">
        <v>23216</v>
      </c>
      <c r="E8094" s="587">
        <v>22.762</v>
      </c>
      <c r="F8094" s="587">
        <f t="shared" si="378"/>
        <v>528442.59200000006</v>
      </c>
      <c r="G8094" s="588">
        <v>2.64</v>
      </c>
      <c r="H8094" s="586">
        <v>8.5</v>
      </c>
      <c r="I8094" s="587">
        <f t="shared" si="379"/>
        <v>197336</v>
      </c>
      <c r="J8094" s="589">
        <f t="shared" si="380"/>
        <v>0</v>
      </c>
    </row>
    <row r="8095" spans="1:10">
      <c r="A8095" s="584">
        <v>2016</v>
      </c>
      <c r="B8095" s="585" t="s">
        <v>1131</v>
      </c>
      <c r="C8095" s="585" t="s">
        <v>31</v>
      </c>
      <c r="D8095" s="586">
        <v>1588</v>
      </c>
      <c r="E8095" s="587">
        <v>23.632000000000001</v>
      </c>
      <c r="F8095" s="587">
        <f t="shared" si="378"/>
        <v>37527.616000000002</v>
      </c>
      <c r="G8095" s="588">
        <v>2.67</v>
      </c>
      <c r="H8095" s="586">
        <v>9.1</v>
      </c>
      <c r="I8095" s="587">
        <f t="shared" si="379"/>
        <v>14450.8</v>
      </c>
      <c r="J8095" s="589">
        <f t="shared" si="380"/>
        <v>0</v>
      </c>
    </row>
    <row r="8096" spans="1:10">
      <c r="A8096" s="584">
        <v>2016</v>
      </c>
      <c r="B8096" s="585" t="s">
        <v>1131</v>
      </c>
      <c r="C8096" s="585" t="s">
        <v>31</v>
      </c>
      <c r="D8096" s="586">
        <v>92305</v>
      </c>
      <c r="E8096" s="587">
        <v>23.013999999999999</v>
      </c>
      <c r="F8096" s="587">
        <f t="shared" si="378"/>
        <v>2124307.27</v>
      </c>
      <c r="G8096" s="588">
        <v>2.98</v>
      </c>
      <c r="H8096" s="586">
        <v>8.3000000000000007</v>
      </c>
      <c r="I8096" s="587">
        <f t="shared" si="379"/>
        <v>766131.50000000012</v>
      </c>
      <c r="J8096" s="589">
        <f t="shared" si="380"/>
        <v>0</v>
      </c>
    </row>
    <row r="8097" spans="1:10">
      <c r="A8097" s="584">
        <v>2016</v>
      </c>
      <c r="B8097" s="585" t="s">
        <v>1131</v>
      </c>
      <c r="C8097" s="585" t="s">
        <v>31</v>
      </c>
      <c r="D8097" s="586">
        <v>88489</v>
      </c>
      <c r="E8097" s="587">
        <v>24.195</v>
      </c>
      <c r="F8097" s="587">
        <f t="shared" si="378"/>
        <v>2140991.355</v>
      </c>
      <c r="G8097" s="588">
        <v>3.68</v>
      </c>
      <c r="H8097" s="586">
        <v>9.5</v>
      </c>
      <c r="I8097" s="587">
        <f t="shared" si="379"/>
        <v>840645.5</v>
      </c>
      <c r="J8097" s="589">
        <f t="shared" si="380"/>
        <v>0</v>
      </c>
    </row>
    <row r="8098" spans="1:10">
      <c r="A8098" s="584">
        <v>2016</v>
      </c>
      <c r="B8098" s="585" t="s">
        <v>1131</v>
      </c>
      <c r="C8098" s="585" t="s">
        <v>31</v>
      </c>
      <c r="D8098" s="586">
        <v>59657</v>
      </c>
      <c r="E8098" s="587">
        <v>22.292999999999999</v>
      </c>
      <c r="F8098" s="587">
        <f t="shared" si="378"/>
        <v>1329933.5009999999</v>
      </c>
      <c r="G8098" s="588">
        <v>3.16</v>
      </c>
      <c r="H8098" s="586">
        <v>10.5</v>
      </c>
      <c r="I8098" s="587">
        <f t="shared" si="379"/>
        <v>626398.5</v>
      </c>
      <c r="J8098" s="589">
        <f t="shared" si="380"/>
        <v>0</v>
      </c>
    </row>
    <row r="8099" spans="1:10">
      <c r="A8099" s="584">
        <v>2016</v>
      </c>
      <c r="B8099" s="585" t="s">
        <v>1131</v>
      </c>
      <c r="C8099" s="585" t="s">
        <v>31</v>
      </c>
      <c r="D8099" s="586">
        <v>29706</v>
      </c>
      <c r="E8099" s="587">
        <v>22.553000000000001</v>
      </c>
      <c r="F8099" s="587">
        <f t="shared" si="378"/>
        <v>669959.41800000006</v>
      </c>
      <c r="G8099" s="588">
        <v>3.12</v>
      </c>
      <c r="H8099" s="586">
        <v>9.6999999999999993</v>
      </c>
      <c r="I8099" s="587">
        <f t="shared" si="379"/>
        <v>288148.19999999995</v>
      </c>
      <c r="J8099" s="589">
        <f t="shared" si="380"/>
        <v>0</v>
      </c>
    </row>
    <row r="8100" spans="1:10">
      <c r="A8100" s="584">
        <v>2016</v>
      </c>
      <c r="B8100" s="585" t="s">
        <v>1131</v>
      </c>
      <c r="C8100" s="585" t="s">
        <v>31</v>
      </c>
      <c r="D8100" s="586">
        <v>12813</v>
      </c>
      <c r="E8100" s="587">
        <v>22.236000000000001</v>
      </c>
      <c r="F8100" s="587">
        <f t="shared" si="378"/>
        <v>284909.86800000002</v>
      </c>
      <c r="G8100" s="588">
        <v>3.15</v>
      </c>
      <c r="H8100" s="586">
        <v>9.1999999999999993</v>
      </c>
      <c r="I8100" s="587">
        <f t="shared" si="379"/>
        <v>117879.59999999999</v>
      </c>
      <c r="J8100" s="589">
        <f t="shared" si="380"/>
        <v>0</v>
      </c>
    </row>
    <row r="8101" spans="1:10">
      <c r="A8101" s="584">
        <v>2016</v>
      </c>
      <c r="B8101" s="585" t="s">
        <v>1131</v>
      </c>
      <c r="C8101" s="585" t="s">
        <v>31</v>
      </c>
      <c r="D8101" s="586">
        <v>9952</v>
      </c>
      <c r="E8101" s="587">
        <v>22.402000000000001</v>
      </c>
      <c r="F8101" s="587">
        <f t="shared" si="378"/>
        <v>222944.704</v>
      </c>
      <c r="G8101" s="588">
        <v>3.11</v>
      </c>
      <c r="H8101" s="586">
        <v>10.4</v>
      </c>
      <c r="I8101" s="587">
        <f t="shared" si="379"/>
        <v>103500.8</v>
      </c>
      <c r="J8101" s="589">
        <f t="shared" si="380"/>
        <v>0</v>
      </c>
    </row>
    <row r="8102" spans="1:10">
      <c r="A8102" s="584">
        <v>2016</v>
      </c>
      <c r="B8102" s="585" t="s">
        <v>1131</v>
      </c>
      <c r="C8102" s="585" t="s">
        <v>31</v>
      </c>
      <c r="D8102" s="586">
        <v>19066</v>
      </c>
      <c r="E8102" s="587">
        <v>23.867999999999999</v>
      </c>
      <c r="F8102" s="587">
        <f t="shared" si="378"/>
        <v>455067.288</v>
      </c>
      <c r="G8102" s="588">
        <v>2.74</v>
      </c>
      <c r="H8102" s="586">
        <v>8.1999999999999993</v>
      </c>
      <c r="I8102" s="587">
        <f t="shared" si="379"/>
        <v>156341.19999999998</v>
      </c>
      <c r="J8102" s="589">
        <f t="shared" si="380"/>
        <v>0</v>
      </c>
    </row>
    <row r="8103" spans="1:10">
      <c r="A8103" s="584">
        <v>2016</v>
      </c>
      <c r="B8103" s="585" t="s">
        <v>1131</v>
      </c>
      <c r="C8103" s="585" t="s">
        <v>31</v>
      </c>
      <c r="D8103" s="586">
        <v>12877</v>
      </c>
      <c r="E8103" s="587">
        <v>23.331</v>
      </c>
      <c r="F8103" s="587">
        <f t="shared" si="378"/>
        <v>300433.28700000001</v>
      </c>
      <c r="G8103" s="588">
        <v>2.56</v>
      </c>
      <c r="H8103" s="586">
        <v>9.5</v>
      </c>
      <c r="I8103" s="587">
        <f t="shared" si="379"/>
        <v>122331.5</v>
      </c>
      <c r="J8103" s="589">
        <f t="shared" si="380"/>
        <v>0</v>
      </c>
    </row>
    <row r="8104" spans="1:10">
      <c r="A8104" s="584">
        <v>2016</v>
      </c>
      <c r="B8104" s="585" t="s">
        <v>1131</v>
      </c>
      <c r="C8104" s="585" t="s">
        <v>31</v>
      </c>
      <c r="D8104" s="586">
        <v>33404</v>
      </c>
      <c r="E8104" s="587">
        <v>23.67</v>
      </c>
      <c r="F8104" s="587">
        <f t="shared" si="378"/>
        <v>790672.68</v>
      </c>
      <c r="G8104" s="588">
        <v>2.57</v>
      </c>
      <c r="H8104" s="586">
        <v>8.6999999999999993</v>
      </c>
      <c r="I8104" s="587">
        <f t="shared" si="379"/>
        <v>290614.8</v>
      </c>
      <c r="J8104" s="589">
        <f t="shared" si="380"/>
        <v>0</v>
      </c>
    </row>
    <row r="8105" spans="1:10">
      <c r="A8105" s="584">
        <v>2016</v>
      </c>
      <c r="B8105" s="585" t="s">
        <v>1131</v>
      </c>
      <c r="C8105" s="585" t="s">
        <v>31</v>
      </c>
      <c r="D8105" s="586">
        <v>4454</v>
      </c>
      <c r="E8105" s="587">
        <v>23.411999999999999</v>
      </c>
      <c r="F8105" s="587">
        <f t="shared" si="378"/>
        <v>104277.048</v>
      </c>
      <c r="G8105" s="588">
        <v>2.85</v>
      </c>
      <c r="H8105" s="586">
        <v>8.6</v>
      </c>
      <c r="I8105" s="587">
        <f t="shared" si="379"/>
        <v>38304.400000000001</v>
      </c>
      <c r="J8105" s="589">
        <f t="shared" si="380"/>
        <v>0</v>
      </c>
    </row>
    <row r="8106" spans="1:10">
      <c r="A8106" s="584">
        <v>2016</v>
      </c>
      <c r="B8106" s="585" t="s">
        <v>1131</v>
      </c>
      <c r="C8106" s="585" t="s">
        <v>31</v>
      </c>
      <c r="D8106" s="586">
        <v>27699</v>
      </c>
      <c r="E8106" s="587">
        <v>22.744</v>
      </c>
      <c r="F8106" s="587">
        <f t="shared" si="378"/>
        <v>629986.05599999998</v>
      </c>
      <c r="G8106" s="588">
        <v>2.75</v>
      </c>
      <c r="H8106" s="586">
        <v>9.4</v>
      </c>
      <c r="I8106" s="587">
        <f t="shared" si="379"/>
        <v>260370.6</v>
      </c>
      <c r="J8106" s="589">
        <f t="shared" si="380"/>
        <v>0</v>
      </c>
    </row>
    <row r="8107" spans="1:10">
      <c r="A8107" s="584">
        <v>2016</v>
      </c>
      <c r="B8107" s="585" t="s">
        <v>1131</v>
      </c>
      <c r="C8107" s="585" t="s">
        <v>31</v>
      </c>
      <c r="D8107" s="586">
        <v>16718</v>
      </c>
      <c r="E8107" s="587">
        <v>22.468</v>
      </c>
      <c r="F8107" s="587">
        <f t="shared" si="378"/>
        <v>375620.02399999998</v>
      </c>
      <c r="G8107" s="588">
        <v>3.94</v>
      </c>
      <c r="H8107" s="586">
        <v>10</v>
      </c>
      <c r="I8107" s="587">
        <f t="shared" si="379"/>
        <v>167180</v>
      </c>
      <c r="J8107" s="589">
        <f t="shared" si="380"/>
        <v>0</v>
      </c>
    </row>
    <row r="8108" spans="1:10">
      <c r="A8108" s="584">
        <v>2016</v>
      </c>
      <c r="B8108" s="585" t="s">
        <v>1131</v>
      </c>
      <c r="C8108" s="585" t="s">
        <v>31</v>
      </c>
      <c r="D8108" s="586">
        <v>129375</v>
      </c>
      <c r="E8108" s="587">
        <v>23.41</v>
      </c>
      <c r="F8108" s="587">
        <f t="shared" si="378"/>
        <v>3028668.75</v>
      </c>
      <c r="G8108" s="588">
        <v>2.74</v>
      </c>
      <c r="H8108" s="586">
        <v>6.4</v>
      </c>
      <c r="I8108" s="587">
        <f t="shared" si="379"/>
        <v>828000</v>
      </c>
      <c r="J8108" s="589">
        <f t="shared" si="380"/>
        <v>0</v>
      </c>
    </row>
    <row r="8109" spans="1:10">
      <c r="A8109" s="584">
        <v>2016</v>
      </c>
      <c r="B8109" s="585" t="s">
        <v>1131</v>
      </c>
      <c r="C8109" s="585" t="s">
        <v>31</v>
      </c>
      <c r="D8109" s="586">
        <v>47284</v>
      </c>
      <c r="E8109" s="587">
        <v>23.2</v>
      </c>
      <c r="F8109" s="587">
        <f t="shared" si="378"/>
        <v>1096988.8</v>
      </c>
      <c r="G8109" s="588">
        <v>3.1</v>
      </c>
      <c r="H8109" s="586">
        <v>10.3</v>
      </c>
      <c r="I8109" s="587">
        <f t="shared" si="379"/>
        <v>487025.2</v>
      </c>
      <c r="J8109" s="589">
        <f t="shared" si="380"/>
        <v>0</v>
      </c>
    </row>
    <row r="8110" spans="1:10">
      <c r="A8110" s="584">
        <v>2016</v>
      </c>
      <c r="B8110" s="585" t="s">
        <v>1131</v>
      </c>
      <c r="C8110" s="585" t="s">
        <v>31</v>
      </c>
      <c r="D8110" s="586">
        <v>158246</v>
      </c>
      <c r="E8110" s="587">
        <v>23.524000000000001</v>
      </c>
      <c r="F8110" s="587">
        <f t="shared" si="378"/>
        <v>3722578.9040000001</v>
      </c>
      <c r="G8110" s="588">
        <v>2.62</v>
      </c>
      <c r="H8110" s="586">
        <v>7.8</v>
      </c>
      <c r="I8110" s="587">
        <f t="shared" si="379"/>
        <v>1234318.8</v>
      </c>
      <c r="J8110" s="589">
        <f t="shared" si="380"/>
        <v>0</v>
      </c>
    </row>
    <row r="8111" spans="1:10">
      <c r="A8111" s="584">
        <v>2016</v>
      </c>
      <c r="B8111" s="585" t="s">
        <v>1131</v>
      </c>
      <c r="C8111" s="585" t="s">
        <v>31</v>
      </c>
      <c r="D8111" s="586">
        <v>49722</v>
      </c>
      <c r="E8111" s="587">
        <v>23.937999999999999</v>
      </c>
      <c r="F8111" s="587">
        <f t="shared" si="378"/>
        <v>1190245.236</v>
      </c>
      <c r="G8111" s="588">
        <v>2.77</v>
      </c>
      <c r="H8111" s="586">
        <v>7.4</v>
      </c>
      <c r="I8111" s="587">
        <f t="shared" si="379"/>
        <v>367942.80000000005</v>
      </c>
      <c r="J8111" s="589">
        <f t="shared" si="380"/>
        <v>0</v>
      </c>
    </row>
    <row r="8112" spans="1:10">
      <c r="A8112" s="584">
        <v>2016</v>
      </c>
      <c r="B8112" s="585" t="s">
        <v>1131</v>
      </c>
      <c r="C8112" s="585" t="s">
        <v>31</v>
      </c>
      <c r="D8112" s="586">
        <v>101307</v>
      </c>
      <c r="E8112" s="587">
        <v>23.54</v>
      </c>
      <c r="F8112" s="587">
        <f t="shared" si="378"/>
        <v>2384766.7799999998</v>
      </c>
      <c r="G8112" s="588">
        <v>2.82</v>
      </c>
      <c r="H8112" s="586">
        <v>8.3000000000000007</v>
      </c>
      <c r="I8112" s="587">
        <f t="shared" si="379"/>
        <v>840848.10000000009</v>
      </c>
      <c r="J8112" s="589">
        <f t="shared" si="380"/>
        <v>0</v>
      </c>
    </row>
    <row r="8113" spans="1:10">
      <c r="A8113" s="584">
        <v>2016</v>
      </c>
      <c r="B8113" s="585" t="s">
        <v>1127</v>
      </c>
      <c r="C8113" s="585" t="s">
        <v>31</v>
      </c>
      <c r="D8113" s="586">
        <v>31997</v>
      </c>
      <c r="E8113" s="587">
        <v>17.815999999999999</v>
      </c>
      <c r="F8113" s="587">
        <f t="shared" si="378"/>
        <v>570058.55199999991</v>
      </c>
      <c r="G8113" s="588">
        <v>0.23</v>
      </c>
      <c r="H8113" s="586">
        <v>5.2</v>
      </c>
      <c r="I8113" s="587">
        <f t="shared" si="379"/>
        <v>166384.4</v>
      </c>
      <c r="J8113" s="589">
        <f t="shared" si="380"/>
        <v>0</v>
      </c>
    </row>
    <row r="8114" spans="1:10">
      <c r="A8114" s="584">
        <v>2016</v>
      </c>
      <c r="B8114" s="585" t="s">
        <v>1127</v>
      </c>
      <c r="C8114" s="585" t="s">
        <v>31</v>
      </c>
      <c r="D8114" s="586">
        <v>31572</v>
      </c>
      <c r="E8114" s="587">
        <v>17.925999999999998</v>
      </c>
      <c r="F8114" s="587">
        <f t="shared" si="378"/>
        <v>565959.6719999999</v>
      </c>
      <c r="G8114" s="588">
        <v>0.22</v>
      </c>
      <c r="H8114" s="586">
        <v>4.4000000000000004</v>
      </c>
      <c r="I8114" s="587">
        <f t="shared" si="379"/>
        <v>138916.80000000002</v>
      </c>
      <c r="J8114" s="589">
        <f t="shared" si="380"/>
        <v>0</v>
      </c>
    </row>
    <row r="8115" spans="1:10">
      <c r="A8115" s="584">
        <v>2016</v>
      </c>
      <c r="B8115" s="585" t="s">
        <v>1127</v>
      </c>
      <c r="C8115" s="585" t="s">
        <v>31</v>
      </c>
      <c r="D8115" s="586">
        <v>269488</v>
      </c>
      <c r="E8115" s="587">
        <v>17.614000000000001</v>
      </c>
      <c r="F8115" s="587">
        <f t="shared" si="378"/>
        <v>4746761.6320000002</v>
      </c>
      <c r="G8115" s="588">
        <v>0.35</v>
      </c>
      <c r="H8115" s="586">
        <v>5.2</v>
      </c>
      <c r="I8115" s="587">
        <f t="shared" si="379"/>
        <v>1401337.6</v>
      </c>
      <c r="J8115" s="589">
        <f t="shared" si="380"/>
        <v>0</v>
      </c>
    </row>
    <row r="8116" spans="1:10">
      <c r="A8116" s="584">
        <v>2016</v>
      </c>
      <c r="B8116" s="585" t="s">
        <v>1127</v>
      </c>
      <c r="C8116" s="585" t="s">
        <v>31</v>
      </c>
      <c r="D8116" s="586">
        <v>32043</v>
      </c>
      <c r="E8116" s="587">
        <v>17.71</v>
      </c>
      <c r="F8116" s="587">
        <f t="shared" si="378"/>
        <v>567481.53</v>
      </c>
      <c r="G8116" s="588">
        <v>0.23</v>
      </c>
      <c r="H8116" s="586">
        <v>5.5</v>
      </c>
      <c r="I8116" s="587">
        <f t="shared" si="379"/>
        <v>176236.5</v>
      </c>
      <c r="J8116" s="589">
        <f t="shared" si="380"/>
        <v>0</v>
      </c>
    </row>
    <row r="8117" spans="1:10">
      <c r="A8117" s="584">
        <v>2016</v>
      </c>
      <c r="B8117" s="585" t="s">
        <v>1131</v>
      </c>
      <c r="C8117" s="585" t="s">
        <v>31</v>
      </c>
      <c r="D8117" s="586">
        <v>25046</v>
      </c>
      <c r="E8117" s="587">
        <v>24.35</v>
      </c>
      <c r="F8117" s="587">
        <f t="shared" si="378"/>
        <v>609870.10000000009</v>
      </c>
      <c r="G8117" s="588">
        <v>3.5</v>
      </c>
      <c r="H8117" s="586">
        <v>9.1999999999999993</v>
      </c>
      <c r="I8117" s="587">
        <f t="shared" si="379"/>
        <v>230423.19999999998</v>
      </c>
      <c r="J8117" s="589">
        <f t="shared" si="380"/>
        <v>0</v>
      </c>
    </row>
    <row r="8118" spans="1:10">
      <c r="A8118" s="584">
        <v>2016</v>
      </c>
      <c r="B8118" s="585" t="s">
        <v>1131</v>
      </c>
      <c r="C8118" s="585" t="s">
        <v>31</v>
      </c>
      <c r="D8118" s="586">
        <v>20168</v>
      </c>
      <c r="E8118" s="587">
        <v>24.61</v>
      </c>
      <c r="F8118" s="587">
        <f t="shared" si="378"/>
        <v>496334.48</v>
      </c>
      <c r="G8118" s="588">
        <v>3.3</v>
      </c>
      <c r="H8118" s="586">
        <v>8.4</v>
      </c>
      <c r="I8118" s="587">
        <f t="shared" si="379"/>
        <v>169411.20000000001</v>
      </c>
      <c r="J8118" s="589">
        <f t="shared" si="380"/>
        <v>0</v>
      </c>
    </row>
    <row r="8119" spans="1:10">
      <c r="A8119" s="584">
        <v>2016</v>
      </c>
      <c r="B8119" s="585" t="s">
        <v>1131</v>
      </c>
      <c r="C8119" s="585" t="s">
        <v>31</v>
      </c>
      <c r="D8119" s="586">
        <v>23017</v>
      </c>
      <c r="E8119" s="587">
        <v>24.26</v>
      </c>
      <c r="F8119" s="587">
        <f t="shared" si="378"/>
        <v>558392.42000000004</v>
      </c>
      <c r="G8119" s="588">
        <v>3.49</v>
      </c>
      <c r="H8119" s="586">
        <v>9.3000000000000007</v>
      </c>
      <c r="I8119" s="587">
        <f t="shared" si="379"/>
        <v>214058.1</v>
      </c>
      <c r="J8119" s="589">
        <f t="shared" si="380"/>
        <v>0</v>
      </c>
    </row>
    <row r="8120" spans="1:10">
      <c r="A8120" s="584">
        <v>2016</v>
      </c>
      <c r="B8120" s="585" t="s">
        <v>1131</v>
      </c>
      <c r="C8120" s="585" t="s">
        <v>31</v>
      </c>
      <c r="D8120" s="586">
        <v>998</v>
      </c>
      <c r="E8120" s="587">
        <v>23.9</v>
      </c>
      <c r="F8120" s="587">
        <f t="shared" si="378"/>
        <v>23852.199999999997</v>
      </c>
      <c r="G8120" s="588">
        <v>1.7</v>
      </c>
      <c r="H8120" s="586">
        <v>10.4</v>
      </c>
      <c r="I8120" s="587">
        <f t="shared" si="379"/>
        <v>10379.200000000001</v>
      </c>
      <c r="J8120" s="589">
        <f t="shared" si="380"/>
        <v>0</v>
      </c>
    </row>
    <row r="8121" spans="1:10">
      <c r="A8121" s="584">
        <v>2016</v>
      </c>
      <c r="B8121" s="585" t="s">
        <v>1127</v>
      </c>
      <c r="C8121" s="585" t="s">
        <v>31</v>
      </c>
      <c r="D8121" s="586">
        <v>15071</v>
      </c>
      <c r="E8121" s="587">
        <v>18.02</v>
      </c>
      <c r="F8121" s="587">
        <f t="shared" si="378"/>
        <v>271579.42</v>
      </c>
      <c r="G8121" s="588">
        <v>0.25</v>
      </c>
      <c r="H8121" s="586">
        <v>4.4000000000000004</v>
      </c>
      <c r="I8121" s="587">
        <f t="shared" si="379"/>
        <v>66312.400000000009</v>
      </c>
      <c r="J8121" s="589">
        <f t="shared" si="380"/>
        <v>0</v>
      </c>
    </row>
    <row r="8122" spans="1:10">
      <c r="A8122" s="584">
        <v>2016</v>
      </c>
      <c r="B8122" s="585" t="s">
        <v>1127</v>
      </c>
      <c r="C8122" s="585" t="s">
        <v>31</v>
      </c>
      <c r="D8122" s="586">
        <v>45497</v>
      </c>
      <c r="E8122" s="587">
        <v>16.760000000000002</v>
      </c>
      <c r="F8122" s="587">
        <f t="shared" si="378"/>
        <v>762529.72000000009</v>
      </c>
      <c r="G8122" s="588">
        <v>0.28999999999999998</v>
      </c>
      <c r="H8122" s="586">
        <v>6.1</v>
      </c>
      <c r="I8122" s="587">
        <f t="shared" si="379"/>
        <v>277531.7</v>
      </c>
      <c r="J8122" s="589">
        <f t="shared" si="380"/>
        <v>0</v>
      </c>
    </row>
    <row r="8123" spans="1:10">
      <c r="A8123" s="584">
        <v>2016</v>
      </c>
      <c r="B8123" s="585" t="s">
        <v>1131</v>
      </c>
      <c r="C8123" s="585" t="s">
        <v>31</v>
      </c>
      <c r="D8123" s="586">
        <v>19249</v>
      </c>
      <c r="E8123" s="587">
        <v>22.1</v>
      </c>
      <c r="F8123" s="587">
        <f t="shared" si="378"/>
        <v>425402.9</v>
      </c>
      <c r="G8123" s="588">
        <v>0.6</v>
      </c>
      <c r="H8123" s="586">
        <v>6.1</v>
      </c>
      <c r="I8123" s="587">
        <f t="shared" si="379"/>
        <v>117418.9</v>
      </c>
      <c r="J8123" s="589">
        <f t="shared" si="380"/>
        <v>0</v>
      </c>
    </row>
    <row r="8124" spans="1:10">
      <c r="A8124" s="584">
        <v>2016</v>
      </c>
      <c r="B8124" s="585" t="s">
        <v>1131</v>
      </c>
      <c r="C8124" s="585" t="s">
        <v>31</v>
      </c>
      <c r="D8124" s="586">
        <v>11342</v>
      </c>
      <c r="E8124" s="587">
        <v>27.404</v>
      </c>
      <c r="F8124" s="587">
        <f t="shared" si="378"/>
        <v>310816.16800000001</v>
      </c>
      <c r="G8124" s="588">
        <v>0.72</v>
      </c>
      <c r="H8124" s="586">
        <v>5.5</v>
      </c>
      <c r="I8124" s="587">
        <f t="shared" si="379"/>
        <v>62381</v>
      </c>
      <c r="J8124" s="589">
        <f t="shared" si="380"/>
        <v>0</v>
      </c>
    </row>
    <row r="8125" spans="1:10">
      <c r="A8125" s="584">
        <v>2016</v>
      </c>
      <c r="B8125" s="585" t="s">
        <v>1131</v>
      </c>
      <c r="C8125" s="585" t="s">
        <v>31</v>
      </c>
      <c r="D8125" s="586">
        <v>10899</v>
      </c>
      <c r="E8125" s="587">
        <v>24.116</v>
      </c>
      <c r="F8125" s="587">
        <f t="shared" si="378"/>
        <v>262840.28399999999</v>
      </c>
      <c r="G8125" s="588">
        <v>0.8</v>
      </c>
      <c r="H8125" s="586">
        <v>12.6</v>
      </c>
      <c r="I8125" s="587">
        <f t="shared" si="379"/>
        <v>137327.4</v>
      </c>
      <c r="J8125" s="589">
        <f t="shared" si="380"/>
        <v>0</v>
      </c>
    </row>
    <row r="8126" spans="1:10">
      <c r="A8126" s="584">
        <v>2016</v>
      </c>
      <c r="B8126" s="585" t="s">
        <v>1131</v>
      </c>
      <c r="C8126" s="585" t="s">
        <v>31</v>
      </c>
      <c r="D8126" s="586">
        <v>11271</v>
      </c>
      <c r="E8126" s="587">
        <v>24.295999999999999</v>
      </c>
      <c r="F8126" s="587">
        <f t="shared" si="378"/>
        <v>273840.21600000001</v>
      </c>
      <c r="G8126" s="588">
        <v>0.78</v>
      </c>
      <c r="H8126" s="586">
        <v>12.7</v>
      </c>
      <c r="I8126" s="587">
        <f t="shared" si="379"/>
        <v>143141.69999999998</v>
      </c>
      <c r="J8126" s="589">
        <f t="shared" si="380"/>
        <v>0</v>
      </c>
    </row>
    <row r="8127" spans="1:10">
      <c r="A8127" s="584">
        <v>2016</v>
      </c>
      <c r="B8127" s="585" t="s">
        <v>1131</v>
      </c>
      <c r="C8127" s="585" t="s">
        <v>31</v>
      </c>
      <c r="D8127" s="586">
        <v>11594</v>
      </c>
      <c r="E8127" s="587">
        <v>23.738</v>
      </c>
      <c r="F8127" s="587">
        <f t="shared" si="378"/>
        <v>275218.37199999997</v>
      </c>
      <c r="G8127" s="588">
        <v>0.77</v>
      </c>
      <c r="H8127" s="586">
        <v>13.6</v>
      </c>
      <c r="I8127" s="587">
        <f t="shared" si="379"/>
        <v>157678.39999999999</v>
      </c>
      <c r="J8127" s="589">
        <f t="shared" si="380"/>
        <v>0</v>
      </c>
    </row>
    <row r="8128" spans="1:10">
      <c r="A8128" s="584">
        <v>2016</v>
      </c>
      <c r="B8128" s="585" t="s">
        <v>1131</v>
      </c>
      <c r="C8128" s="585" t="s">
        <v>31</v>
      </c>
      <c r="D8128" s="586">
        <v>11832</v>
      </c>
      <c r="E8128" s="587">
        <v>24.475999999999999</v>
      </c>
      <c r="F8128" s="587">
        <f t="shared" si="378"/>
        <v>289600.03200000001</v>
      </c>
      <c r="G8128" s="588">
        <v>0.93</v>
      </c>
      <c r="H8128" s="586">
        <v>11.4</v>
      </c>
      <c r="I8128" s="587">
        <f t="shared" si="379"/>
        <v>134884.80000000002</v>
      </c>
      <c r="J8128" s="589">
        <f t="shared" si="380"/>
        <v>0</v>
      </c>
    </row>
    <row r="8129" spans="1:10">
      <c r="A8129" s="584">
        <v>2016</v>
      </c>
      <c r="B8129" s="585" t="s">
        <v>1131</v>
      </c>
      <c r="C8129" s="585" t="s">
        <v>31</v>
      </c>
      <c r="D8129" s="586">
        <v>23432</v>
      </c>
      <c r="E8129" s="587">
        <v>24.713999999999999</v>
      </c>
      <c r="F8129" s="587">
        <f t="shared" si="378"/>
        <v>579098.44799999997</v>
      </c>
      <c r="G8129" s="588">
        <v>0.79</v>
      </c>
      <c r="H8129" s="586">
        <v>12.6</v>
      </c>
      <c r="I8129" s="587">
        <f t="shared" si="379"/>
        <v>295243.2</v>
      </c>
      <c r="J8129" s="589">
        <f t="shared" si="380"/>
        <v>0</v>
      </c>
    </row>
    <row r="8130" spans="1:10">
      <c r="A8130" s="584">
        <v>2016</v>
      </c>
      <c r="B8130" s="585" t="s">
        <v>1131</v>
      </c>
      <c r="C8130" s="585" t="s">
        <v>31</v>
      </c>
      <c r="D8130" s="586">
        <v>30421</v>
      </c>
      <c r="E8130" s="587">
        <v>25.78</v>
      </c>
      <c r="F8130" s="587">
        <f t="shared" si="378"/>
        <v>784253.38</v>
      </c>
      <c r="G8130" s="588">
        <v>2.58</v>
      </c>
      <c r="H8130" s="586">
        <v>7.5</v>
      </c>
      <c r="I8130" s="587">
        <f t="shared" si="379"/>
        <v>228157.5</v>
      </c>
      <c r="J8130" s="589">
        <f t="shared" si="380"/>
        <v>0</v>
      </c>
    </row>
    <row r="8131" spans="1:10">
      <c r="A8131" s="584">
        <v>2016</v>
      </c>
      <c r="B8131" s="585" t="s">
        <v>1131</v>
      </c>
      <c r="C8131" s="585" t="s">
        <v>31</v>
      </c>
      <c r="D8131" s="586">
        <v>7620</v>
      </c>
      <c r="E8131" s="587">
        <v>25.95</v>
      </c>
      <c r="F8131" s="587">
        <f t="shared" ref="F8131:F8194" si="381">E8131*D8131</f>
        <v>197739</v>
      </c>
      <c r="G8131" s="588">
        <v>2.64</v>
      </c>
      <c r="H8131" s="586">
        <v>7.5</v>
      </c>
      <c r="I8131" s="587">
        <f t="shared" ref="I8131:I8194" si="382">H8131*D8131</f>
        <v>57150</v>
      </c>
      <c r="J8131" s="589">
        <f t="shared" ref="J8131:J8194" si="383">IF(B8131="LIG",1,0)</f>
        <v>0</v>
      </c>
    </row>
    <row r="8132" spans="1:10">
      <c r="A8132" s="584">
        <v>2016</v>
      </c>
      <c r="B8132" s="585" t="s">
        <v>1131</v>
      </c>
      <c r="C8132" s="585" t="s">
        <v>31</v>
      </c>
      <c r="D8132" s="586">
        <v>219891</v>
      </c>
      <c r="E8132" s="587">
        <v>25.97</v>
      </c>
      <c r="F8132" s="587">
        <f t="shared" si="381"/>
        <v>5710569.2699999996</v>
      </c>
      <c r="G8132" s="588">
        <v>2.72</v>
      </c>
      <c r="H8132" s="586">
        <v>7.6</v>
      </c>
      <c r="I8132" s="587">
        <f t="shared" si="382"/>
        <v>1671171.5999999999</v>
      </c>
      <c r="J8132" s="589">
        <f t="shared" si="383"/>
        <v>0</v>
      </c>
    </row>
    <row r="8133" spans="1:10">
      <c r="A8133" s="584">
        <v>2016</v>
      </c>
      <c r="B8133" s="585" t="s">
        <v>1131</v>
      </c>
      <c r="C8133" s="585" t="s">
        <v>31</v>
      </c>
      <c r="D8133" s="586">
        <v>15111</v>
      </c>
      <c r="E8133" s="587">
        <v>26.07</v>
      </c>
      <c r="F8133" s="587">
        <f t="shared" si="381"/>
        <v>393943.77</v>
      </c>
      <c r="G8133" s="588">
        <v>2.1</v>
      </c>
      <c r="H8133" s="586">
        <v>7.3</v>
      </c>
      <c r="I8133" s="587">
        <f t="shared" si="382"/>
        <v>110310.3</v>
      </c>
      <c r="J8133" s="589">
        <f t="shared" si="383"/>
        <v>0</v>
      </c>
    </row>
    <row r="8134" spans="1:10">
      <c r="A8134" s="584">
        <v>2016</v>
      </c>
      <c r="B8134" s="585" t="s">
        <v>1131</v>
      </c>
      <c r="C8134" s="585" t="s">
        <v>31</v>
      </c>
      <c r="D8134" s="586">
        <v>45230</v>
      </c>
      <c r="E8134" s="587">
        <v>21.36</v>
      </c>
      <c r="F8134" s="587">
        <f t="shared" si="381"/>
        <v>966112.79999999993</v>
      </c>
      <c r="G8134" s="588">
        <v>0.48</v>
      </c>
      <c r="H8134" s="586">
        <v>6.5</v>
      </c>
      <c r="I8134" s="587">
        <f t="shared" si="382"/>
        <v>293995</v>
      </c>
      <c r="J8134" s="589">
        <f t="shared" si="383"/>
        <v>0</v>
      </c>
    </row>
    <row r="8135" spans="1:10">
      <c r="A8135" s="584">
        <v>2016</v>
      </c>
      <c r="B8135" s="585" t="s">
        <v>1127</v>
      </c>
      <c r="C8135" s="585" t="s">
        <v>31</v>
      </c>
      <c r="D8135" s="586">
        <v>121</v>
      </c>
      <c r="E8135" s="587">
        <v>17.788</v>
      </c>
      <c r="F8135" s="587">
        <f t="shared" si="381"/>
        <v>2152.348</v>
      </c>
      <c r="G8135" s="588">
        <v>0.39</v>
      </c>
      <c r="H8135" s="586">
        <v>5.5</v>
      </c>
      <c r="I8135" s="587">
        <f t="shared" si="382"/>
        <v>665.5</v>
      </c>
      <c r="J8135" s="589">
        <f t="shared" si="383"/>
        <v>0</v>
      </c>
    </row>
    <row r="8136" spans="1:10">
      <c r="A8136" s="584">
        <v>2016</v>
      </c>
      <c r="B8136" s="585" t="s">
        <v>1127</v>
      </c>
      <c r="C8136" s="585" t="s">
        <v>31</v>
      </c>
      <c r="D8136" s="586">
        <v>15934</v>
      </c>
      <c r="E8136" s="587">
        <v>17.888000000000002</v>
      </c>
      <c r="F8136" s="587">
        <f t="shared" si="381"/>
        <v>285027.39200000005</v>
      </c>
      <c r="G8136" s="588">
        <v>0.28000000000000003</v>
      </c>
      <c r="H8136" s="586">
        <v>5</v>
      </c>
      <c r="I8136" s="587">
        <f t="shared" si="382"/>
        <v>79670</v>
      </c>
      <c r="J8136" s="589">
        <f t="shared" si="383"/>
        <v>0</v>
      </c>
    </row>
    <row r="8137" spans="1:10">
      <c r="A8137" s="584">
        <v>2016</v>
      </c>
      <c r="B8137" s="585" t="s">
        <v>1127</v>
      </c>
      <c r="C8137" s="585" t="s">
        <v>31</v>
      </c>
      <c r="D8137" s="586">
        <v>47657</v>
      </c>
      <c r="E8137" s="587">
        <v>18.056999999999999</v>
      </c>
      <c r="F8137" s="587">
        <f t="shared" si="381"/>
        <v>860542.44899999991</v>
      </c>
      <c r="G8137" s="588">
        <v>0.22</v>
      </c>
      <c r="H8137" s="586">
        <v>4.5</v>
      </c>
      <c r="I8137" s="587">
        <f t="shared" si="382"/>
        <v>214456.5</v>
      </c>
      <c r="J8137" s="589">
        <f t="shared" si="383"/>
        <v>0</v>
      </c>
    </row>
    <row r="8138" spans="1:10">
      <c r="A8138" s="584">
        <v>2016</v>
      </c>
      <c r="B8138" s="585" t="s">
        <v>1131</v>
      </c>
      <c r="C8138" s="585" t="s">
        <v>31</v>
      </c>
      <c r="D8138" s="586">
        <v>240</v>
      </c>
      <c r="E8138" s="587">
        <v>23.501999999999999</v>
      </c>
      <c r="F8138" s="587">
        <f t="shared" si="381"/>
        <v>5640.48</v>
      </c>
      <c r="G8138" s="588">
        <v>1.41</v>
      </c>
      <c r="H8138" s="586">
        <v>5.8</v>
      </c>
      <c r="I8138" s="587">
        <f t="shared" si="382"/>
        <v>1392</v>
      </c>
      <c r="J8138" s="589">
        <f t="shared" si="383"/>
        <v>0</v>
      </c>
    </row>
    <row r="8139" spans="1:10">
      <c r="A8139" s="584">
        <v>2016</v>
      </c>
      <c r="B8139" s="585" t="s">
        <v>1127</v>
      </c>
      <c r="C8139" s="585" t="s">
        <v>31</v>
      </c>
      <c r="D8139" s="586">
        <v>60022</v>
      </c>
      <c r="E8139" s="587">
        <v>18.146999999999998</v>
      </c>
      <c r="F8139" s="587">
        <f t="shared" si="381"/>
        <v>1089219.2339999999</v>
      </c>
      <c r="G8139" s="588">
        <v>0.28999999999999998</v>
      </c>
      <c r="H8139" s="586">
        <v>5</v>
      </c>
      <c r="I8139" s="587">
        <f t="shared" si="382"/>
        <v>300110</v>
      </c>
      <c r="J8139" s="589">
        <f t="shared" si="383"/>
        <v>0</v>
      </c>
    </row>
    <row r="8140" spans="1:10">
      <c r="A8140" s="584">
        <v>2016</v>
      </c>
      <c r="B8140" s="585" t="s">
        <v>1127</v>
      </c>
      <c r="C8140" s="585" t="s">
        <v>31</v>
      </c>
      <c r="D8140" s="586">
        <v>15883</v>
      </c>
      <c r="E8140" s="587">
        <v>17.899999999999999</v>
      </c>
      <c r="F8140" s="587">
        <f t="shared" si="381"/>
        <v>284305.69999999995</v>
      </c>
      <c r="G8140" s="588">
        <v>0.27</v>
      </c>
      <c r="H8140" s="586">
        <v>4.8</v>
      </c>
      <c r="I8140" s="587">
        <f t="shared" si="382"/>
        <v>76238.399999999994</v>
      </c>
      <c r="J8140" s="589">
        <f t="shared" si="383"/>
        <v>0</v>
      </c>
    </row>
    <row r="8141" spans="1:10">
      <c r="A8141" s="584">
        <v>2016</v>
      </c>
      <c r="B8141" s="585" t="s">
        <v>1127</v>
      </c>
      <c r="C8141" s="585" t="s">
        <v>31</v>
      </c>
      <c r="D8141" s="586">
        <v>47659</v>
      </c>
      <c r="E8141" s="587">
        <v>17.951000000000001</v>
      </c>
      <c r="F8141" s="587">
        <f t="shared" si="381"/>
        <v>855526.70900000003</v>
      </c>
      <c r="G8141" s="588">
        <v>0.25</v>
      </c>
      <c r="H8141" s="586">
        <v>4.5</v>
      </c>
      <c r="I8141" s="587">
        <f t="shared" si="382"/>
        <v>214465.5</v>
      </c>
      <c r="J8141" s="589">
        <f t="shared" si="383"/>
        <v>0</v>
      </c>
    </row>
    <row r="8142" spans="1:10">
      <c r="A8142" s="584">
        <v>2016</v>
      </c>
      <c r="B8142" s="585" t="s">
        <v>1127</v>
      </c>
      <c r="C8142" s="585" t="s">
        <v>31</v>
      </c>
      <c r="D8142" s="586">
        <v>47665</v>
      </c>
      <c r="E8142" s="587">
        <v>17.87</v>
      </c>
      <c r="F8142" s="587">
        <f t="shared" si="381"/>
        <v>851773.55</v>
      </c>
      <c r="G8142" s="588">
        <v>0.26</v>
      </c>
      <c r="H8142" s="586">
        <v>4.9000000000000004</v>
      </c>
      <c r="I8142" s="587">
        <f t="shared" si="382"/>
        <v>233558.50000000003</v>
      </c>
      <c r="J8142" s="589">
        <f t="shared" si="383"/>
        <v>0</v>
      </c>
    </row>
    <row r="8143" spans="1:10">
      <c r="A8143" s="584">
        <v>2016</v>
      </c>
      <c r="B8143" s="585" t="s">
        <v>1127</v>
      </c>
      <c r="C8143" s="585" t="s">
        <v>31</v>
      </c>
      <c r="D8143" s="586">
        <v>79531</v>
      </c>
      <c r="E8143" s="587">
        <v>17.898</v>
      </c>
      <c r="F8143" s="587">
        <f t="shared" si="381"/>
        <v>1423445.838</v>
      </c>
      <c r="G8143" s="588">
        <v>0.24</v>
      </c>
      <c r="H8143" s="586">
        <v>4.9000000000000004</v>
      </c>
      <c r="I8143" s="587">
        <f t="shared" si="382"/>
        <v>389701.9</v>
      </c>
      <c r="J8143" s="589">
        <f t="shared" si="383"/>
        <v>0</v>
      </c>
    </row>
    <row r="8144" spans="1:10">
      <c r="A8144" s="584">
        <v>2016</v>
      </c>
      <c r="B8144" s="585" t="s">
        <v>1127</v>
      </c>
      <c r="C8144" s="585" t="s">
        <v>31</v>
      </c>
      <c r="D8144" s="586">
        <v>95241</v>
      </c>
      <c r="E8144" s="587">
        <v>17.504000000000001</v>
      </c>
      <c r="F8144" s="587">
        <f t="shared" si="381"/>
        <v>1667098.4640000002</v>
      </c>
      <c r="G8144" s="588">
        <v>0.2</v>
      </c>
      <c r="H8144" s="586">
        <v>4.5999999999999996</v>
      </c>
      <c r="I8144" s="587">
        <f t="shared" si="382"/>
        <v>438108.6</v>
      </c>
      <c r="J8144" s="589">
        <f t="shared" si="383"/>
        <v>0</v>
      </c>
    </row>
    <row r="8145" spans="1:10">
      <c r="A8145" s="584">
        <v>2016</v>
      </c>
      <c r="B8145" s="585" t="s">
        <v>1127</v>
      </c>
      <c r="C8145" s="585" t="s">
        <v>31</v>
      </c>
      <c r="D8145" s="586">
        <v>95604</v>
      </c>
      <c r="E8145" s="587">
        <v>17.803999999999998</v>
      </c>
      <c r="F8145" s="587">
        <f t="shared" si="381"/>
        <v>1702133.6159999999</v>
      </c>
      <c r="G8145" s="588">
        <v>0.22</v>
      </c>
      <c r="H8145" s="586">
        <v>5.2</v>
      </c>
      <c r="I8145" s="587">
        <f t="shared" si="382"/>
        <v>497140.8</v>
      </c>
      <c r="J8145" s="589">
        <f t="shared" si="383"/>
        <v>0</v>
      </c>
    </row>
    <row r="8146" spans="1:10">
      <c r="A8146" s="584">
        <v>2016</v>
      </c>
      <c r="B8146" s="585" t="s">
        <v>1127</v>
      </c>
      <c r="C8146" s="585" t="s">
        <v>31</v>
      </c>
      <c r="D8146" s="586">
        <v>15787</v>
      </c>
      <c r="E8146" s="587">
        <v>17.884</v>
      </c>
      <c r="F8146" s="587">
        <f t="shared" si="381"/>
        <v>282334.70799999998</v>
      </c>
      <c r="G8146" s="588">
        <v>0.31</v>
      </c>
      <c r="H8146" s="586">
        <v>5.4</v>
      </c>
      <c r="I8146" s="587">
        <f t="shared" si="382"/>
        <v>85249.8</v>
      </c>
      <c r="J8146" s="589">
        <f t="shared" si="383"/>
        <v>0</v>
      </c>
    </row>
    <row r="8147" spans="1:10">
      <c r="A8147" s="584">
        <v>2016</v>
      </c>
      <c r="B8147" s="585" t="s">
        <v>1127</v>
      </c>
      <c r="C8147" s="585" t="s">
        <v>31</v>
      </c>
      <c r="D8147" s="586">
        <v>47723</v>
      </c>
      <c r="E8147" s="587">
        <v>17.809999999999999</v>
      </c>
      <c r="F8147" s="587">
        <f t="shared" si="381"/>
        <v>849946.62999999989</v>
      </c>
      <c r="G8147" s="588">
        <v>0.25</v>
      </c>
      <c r="H8147" s="586">
        <v>5.3</v>
      </c>
      <c r="I8147" s="587">
        <f t="shared" si="382"/>
        <v>252931.9</v>
      </c>
      <c r="J8147" s="589">
        <f t="shared" si="383"/>
        <v>0</v>
      </c>
    </row>
    <row r="8148" spans="1:10">
      <c r="A8148" s="584">
        <v>2016</v>
      </c>
      <c r="B8148" s="585" t="s">
        <v>1131</v>
      </c>
      <c r="C8148" s="585" t="s">
        <v>31</v>
      </c>
      <c r="D8148" s="586">
        <v>78021</v>
      </c>
      <c r="E8148" s="587">
        <v>26.08</v>
      </c>
      <c r="F8148" s="587">
        <f t="shared" si="381"/>
        <v>2034787.68</v>
      </c>
      <c r="G8148" s="588">
        <v>2.65</v>
      </c>
      <c r="H8148" s="586">
        <v>7.6</v>
      </c>
      <c r="I8148" s="587">
        <f t="shared" si="382"/>
        <v>592959.6</v>
      </c>
      <c r="J8148" s="589">
        <f t="shared" si="383"/>
        <v>0</v>
      </c>
    </row>
    <row r="8149" spans="1:10">
      <c r="A8149" s="584">
        <v>2016</v>
      </c>
      <c r="B8149" s="585" t="s">
        <v>1127</v>
      </c>
      <c r="C8149" s="585" t="s">
        <v>31</v>
      </c>
      <c r="D8149" s="586">
        <v>31348</v>
      </c>
      <c r="E8149" s="587">
        <v>17.472000000000001</v>
      </c>
      <c r="F8149" s="587">
        <f t="shared" si="381"/>
        <v>547712.25600000005</v>
      </c>
      <c r="G8149" s="588">
        <v>0.21</v>
      </c>
      <c r="H8149" s="586">
        <v>4.7</v>
      </c>
      <c r="I8149" s="587">
        <f t="shared" si="382"/>
        <v>147335.6</v>
      </c>
      <c r="J8149" s="589">
        <f t="shared" si="383"/>
        <v>0</v>
      </c>
    </row>
    <row r="8150" spans="1:10">
      <c r="A8150" s="584">
        <v>2016</v>
      </c>
      <c r="B8150" s="585" t="s">
        <v>1127</v>
      </c>
      <c r="C8150" s="585" t="s">
        <v>31</v>
      </c>
      <c r="D8150" s="586">
        <v>29753</v>
      </c>
      <c r="E8150" s="587">
        <v>17.497</v>
      </c>
      <c r="F8150" s="587">
        <f t="shared" si="381"/>
        <v>520588.24099999998</v>
      </c>
      <c r="G8150" s="588">
        <v>0.21</v>
      </c>
      <c r="H8150" s="586">
        <v>4.9000000000000004</v>
      </c>
      <c r="I8150" s="587">
        <f t="shared" si="382"/>
        <v>145789.70000000001</v>
      </c>
      <c r="J8150" s="589">
        <f t="shared" si="383"/>
        <v>0</v>
      </c>
    </row>
    <row r="8151" spans="1:10">
      <c r="A8151" s="584">
        <v>2016</v>
      </c>
      <c r="B8151" s="585" t="s">
        <v>1127</v>
      </c>
      <c r="C8151" s="585" t="s">
        <v>31</v>
      </c>
      <c r="D8151" s="586">
        <v>31530</v>
      </c>
      <c r="E8151" s="587">
        <v>17.8</v>
      </c>
      <c r="F8151" s="587">
        <f t="shared" si="381"/>
        <v>561234</v>
      </c>
      <c r="G8151" s="588">
        <v>0.27</v>
      </c>
      <c r="H8151" s="586">
        <v>5.2</v>
      </c>
      <c r="I8151" s="587">
        <f t="shared" si="382"/>
        <v>163956</v>
      </c>
      <c r="J8151" s="589">
        <f t="shared" si="383"/>
        <v>0</v>
      </c>
    </row>
    <row r="8152" spans="1:10">
      <c r="A8152" s="584">
        <v>2016</v>
      </c>
      <c r="B8152" s="585" t="s">
        <v>1127</v>
      </c>
      <c r="C8152" s="585" t="s">
        <v>31</v>
      </c>
      <c r="D8152" s="586">
        <v>31591</v>
      </c>
      <c r="E8152" s="587">
        <v>17.581</v>
      </c>
      <c r="F8152" s="587">
        <f t="shared" si="381"/>
        <v>555401.37100000004</v>
      </c>
      <c r="G8152" s="588">
        <v>0.39</v>
      </c>
      <c r="H8152" s="586">
        <v>5.7</v>
      </c>
      <c r="I8152" s="587">
        <f t="shared" si="382"/>
        <v>180068.7</v>
      </c>
      <c r="J8152" s="589">
        <f t="shared" si="383"/>
        <v>0</v>
      </c>
    </row>
    <row r="8153" spans="1:10">
      <c r="A8153" s="584">
        <v>2016</v>
      </c>
      <c r="B8153" s="585" t="s">
        <v>1127</v>
      </c>
      <c r="C8153" s="585" t="s">
        <v>31</v>
      </c>
      <c r="D8153" s="586">
        <v>31600</v>
      </c>
      <c r="E8153" s="587">
        <v>17.561</v>
      </c>
      <c r="F8153" s="587">
        <f t="shared" si="381"/>
        <v>554927.6</v>
      </c>
      <c r="G8153" s="588">
        <v>0.38</v>
      </c>
      <c r="H8153" s="586">
        <v>5.3</v>
      </c>
      <c r="I8153" s="587">
        <f t="shared" si="382"/>
        <v>167480</v>
      </c>
      <c r="J8153" s="589">
        <f t="shared" si="383"/>
        <v>0</v>
      </c>
    </row>
    <row r="8154" spans="1:10">
      <c r="A8154" s="584">
        <v>2016</v>
      </c>
      <c r="B8154" s="585" t="s">
        <v>1127</v>
      </c>
      <c r="C8154" s="585" t="s">
        <v>31</v>
      </c>
      <c r="D8154" s="586">
        <v>31616</v>
      </c>
      <c r="E8154" s="587">
        <v>17.927</v>
      </c>
      <c r="F8154" s="587">
        <f t="shared" si="381"/>
        <v>566780.03200000001</v>
      </c>
      <c r="G8154" s="588">
        <v>0.27</v>
      </c>
      <c r="H8154" s="586">
        <v>4.5999999999999996</v>
      </c>
      <c r="I8154" s="587">
        <f t="shared" si="382"/>
        <v>145433.59999999998</v>
      </c>
      <c r="J8154" s="589">
        <f t="shared" si="383"/>
        <v>0</v>
      </c>
    </row>
    <row r="8155" spans="1:10">
      <c r="A8155" s="584">
        <v>2016</v>
      </c>
      <c r="B8155" s="585" t="s">
        <v>1127</v>
      </c>
      <c r="C8155" s="585" t="s">
        <v>31</v>
      </c>
      <c r="D8155" s="586">
        <v>75796</v>
      </c>
      <c r="E8155" s="587">
        <v>17.719000000000001</v>
      </c>
      <c r="F8155" s="587">
        <f t="shared" si="381"/>
        <v>1343029.324</v>
      </c>
      <c r="G8155" s="588">
        <v>0.21</v>
      </c>
      <c r="H8155" s="586">
        <v>5.6</v>
      </c>
      <c r="I8155" s="587">
        <f t="shared" si="382"/>
        <v>424457.6</v>
      </c>
      <c r="J8155" s="589">
        <f t="shared" si="383"/>
        <v>0</v>
      </c>
    </row>
    <row r="8156" spans="1:10">
      <c r="A8156" s="584">
        <v>2016</v>
      </c>
      <c r="B8156" s="585" t="s">
        <v>1127</v>
      </c>
      <c r="C8156" s="585" t="s">
        <v>31</v>
      </c>
      <c r="D8156" s="586">
        <v>31756</v>
      </c>
      <c r="E8156" s="587">
        <v>17.693999999999999</v>
      </c>
      <c r="F8156" s="587">
        <f t="shared" si="381"/>
        <v>561890.66399999999</v>
      </c>
      <c r="G8156" s="588">
        <v>0.23</v>
      </c>
      <c r="H8156" s="586">
        <v>5.5</v>
      </c>
      <c r="I8156" s="587">
        <f t="shared" si="382"/>
        <v>174658</v>
      </c>
      <c r="J8156" s="589">
        <f t="shared" si="383"/>
        <v>0</v>
      </c>
    </row>
    <row r="8157" spans="1:10">
      <c r="A8157" s="584">
        <v>2016</v>
      </c>
      <c r="B8157" s="585" t="s">
        <v>1131</v>
      </c>
      <c r="C8157" s="585" t="s">
        <v>31</v>
      </c>
      <c r="D8157" s="586">
        <v>42116</v>
      </c>
      <c r="E8157" s="587">
        <v>25.858000000000001</v>
      </c>
      <c r="F8157" s="587">
        <f t="shared" si="381"/>
        <v>1089035.5279999999</v>
      </c>
      <c r="G8157" s="588">
        <v>2.74</v>
      </c>
      <c r="H8157" s="586">
        <v>7.8</v>
      </c>
      <c r="I8157" s="587">
        <f t="shared" si="382"/>
        <v>328504.8</v>
      </c>
      <c r="J8157" s="589">
        <f t="shared" si="383"/>
        <v>0</v>
      </c>
    </row>
    <row r="8158" spans="1:10">
      <c r="A8158" s="584">
        <v>2016</v>
      </c>
      <c r="B8158" s="585" t="s">
        <v>1127</v>
      </c>
      <c r="C8158" s="585" t="s">
        <v>31</v>
      </c>
      <c r="D8158" s="586">
        <v>103457</v>
      </c>
      <c r="E8158" s="587">
        <v>17.975000000000001</v>
      </c>
      <c r="F8158" s="587">
        <f t="shared" si="381"/>
        <v>1859639.5750000002</v>
      </c>
      <c r="G8158" s="588">
        <v>0.28000000000000003</v>
      </c>
      <c r="H8158" s="586">
        <v>4.7</v>
      </c>
      <c r="I8158" s="587">
        <f t="shared" si="382"/>
        <v>486247.9</v>
      </c>
      <c r="J8158" s="589">
        <f t="shared" si="383"/>
        <v>0</v>
      </c>
    </row>
    <row r="8159" spans="1:10">
      <c r="A8159" s="584">
        <v>2016</v>
      </c>
      <c r="B8159" s="585" t="s">
        <v>1127</v>
      </c>
      <c r="C8159" s="585" t="s">
        <v>31</v>
      </c>
      <c r="D8159" s="586">
        <v>134</v>
      </c>
      <c r="E8159" s="587">
        <v>17.739999999999998</v>
      </c>
      <c r="F8159" s="587">
        <f t="shared" si="381"/>
        <v>2377.16</v>
      </c>
      <c r="G8159" s="588">
        <v>0.23</v>
      </c>
      <c r="H8159" s="586">
        <v>5.2</v>
      </c>
      <c r="I8159" s="587">
        <f t="shared" si="382"/>
        <v>696.80000000000007</v>
      </c>
      <c r="J8159" s="589">
        <f t="shared" si="383"/>
        <v>0</v>
      </c>
    </row>
    <row r="8160" spans="1:10">
      <c r="A8160" s="584">
        <v>2016</v>
      </c>
      <c r="B8160" s="585" t="s">
        <v>1127</v>
      </c>
      <c r="C8160" s="585" t="s">
        <v>31</v>
      </c>
      <c r="D8160" s="586">
        <v>14922</v>
      </c>
      <c r="E8160" s="587">
        <v>17.3</v>
      </c>
      <c r="F8160" s="587">
        <f t="shared" si="381"/>
        <v>258150.6</v>
      </c>
      <c r="G8160" s="588">
        <v>0.34</v>
      </c>
      <c r="H8160" s="586">
        <v>6</v>
      </c>
      <c r="I8160" s="587">
        <f t="shared" si="382"/>
        <v>89532</v>
      </c>
      <c r="J8160" s="589">
        <f t="shared" si="383"/>
        <v>0</v>
      </c>
    </row>
    <row r="8161" spans="1:10">
      <c r="A8161" s="584">
        <v>2016</v>
      </c>
      <c r="B8161" s="585" t="s">
        <v>1127</v>
      </c>
      <c r="C8161" s="585" t="s">
        <v>31</v>
      </c>
      <c r="D8161" s="586">
        <v>15836</v>
      </c>
      <c r="E8161" s="587">
        <v>18</v>
      </c>
      <c r="F8161" s="587">
        <f t="shared" si="381"/>
        <v>285048</v>
      </c>
      <c r="G8161" s="588">
        <v>0.24</v>
      </c>
      <c r="H8161" s="586">
        <v>4.5</v>
      </c>
      <c r="I8161" s="587">
        <f t="shared" si="382"/>
        <v>71262</v>
      </c>
      <c r="J8161" s="589">
        <f t="shared" si="383"/>
        <v>0</v>
      </c>
    </row>
    <row r="8162" spans="1:10">
      <c r="A8162" s="584">
        <v>2016</v>
      </c>
      <c r="B8162" s="585" t="s">
        <v>1131</v>
      </c>
      <c r="C8162" s="585" t="s">
        <v>31</v>
      </c>
      <c r="D8162" s="586">
        <v>31213</v>
      </c>
      <c r="E8162" s="587">
        <v>26</v>
      </c>
      <c r="F8162" s="587">
        <f t="shared" si="381"/>
        <v>811538</v>
      </c>
      <c r="G8162" s="588">
        <v>2.69</v>
      </c>
      <c r="H8162" s="586">
        <v>7.5</v>
      </c>
      <c r="I8162" s="587">
        <f t="shared" si="382"/>
        <v>234097.5</v>
      </c>
      <c r="J8162" s="589">
        <f t="shared" si="383"/>
        <v>0</v>
      </c>
    </row>
    <row r="8163" spans="1:10">
      <c r="A8163" s="584">
        <v>2016</v>
      </c>
      <c r="B8163" s="585" t="s">
        <v>1127</v>
      </c>
      <c r="C8163" s="585" t="s">
        <v>31</v>
      </c>
      <c r="D8163" s="586">
        <v>15814</v>
      </c>
      <c r="E8163" s="587">
        <v>18</v>
      </c>
      <c r="F8163" s="587">
        <f t="shared" si="381"/>
        <v>284652</v>
      </c>
      <c r="G8163" s="588">
        <v>0.22</v>
      </c>
      <c r="H8163" s="586">
        <v>4.3</v>
      </c>
      <c r="I8163" s="587">
        <f t="shared" si="382"/>
        <v>68000.2</v>
      </c>
      <c r="J8163" s="589">
        <f t="shared" si="383"/>
        <v>0</v>
      </c>
    </row>
    <row r="8164" spans="1:10">
      <c r="A8164" s="584">
        <v>2016</v>
      </c>
      <c r="B8164" s="585" t="s">
        <v>1127</v>
      </c>
      <c r="C8164" s="585" t="s">
        <v>31</v>
      </c>
      <c r="D8164" s="586">
        <v>15797</v>
      </c>
      <c r="E8164" s="587">
        <v>17.600000000000001</v>
      </c>
      <c r="F8164" s="587">
        <f t="shared" si="381"/>
        <v>278027.2</v>
      </c>
      <c r="G8164" s="588">
        <v>0.2</v>
      </c>
      <c r="H8164" s="586">
        <v>4.4000000000000004</v>
      </c>
      <c r="I8164" s="587">
        <f t="shared" si="382"/>
        <v>69506.8</v>
      </c>
      <c r="J8164" s="589">
        <f t="shared" si="383"/>
        <v>0</v>
      </c>
    </row>
    <row r="8165" spans="1:10">
      <c r="A8165" s="584">
        <v>2016</v>
      </c>
      <c r="B8165" s="585" t="s">
        <v>1127</v>
      </c>
      <c r="C8165" s="585" t="s">
        <v>31</v>
      </c>
      <c r="D8165" s="586">
        <v>15779</v>
      </c>
      <c r="E8165" s="587">
        <v>17.8</v>
      </c>
      <c r="F8165" s="587">
        <f t="shared" si="381"/>
        <v>280866.2</v>
      </c>
      <c r="G8165" s="588">
        <v>0.24</v>
      </c>
      <c r="H8165" s="586">
        <v>5.8</v>
      </c>
      <c r="I8165" s="587">
        <f t="shared" si="382"/>
        <v>91518.2</v>
      </c>
      <c r="J8165" s="589">
        <f t="shared" si="383"/>
        <v>0</v>
      </c>
    </row>
    <row r="8166" spans="1:10">
      <c r="A8166" s="584">
        <v>2016</v>
      </c>
      <c r="B8166" s="585" t="s">
        <v>1127</v>
      </c>
      <c r="C8166" s="585" t="s">
        <v>31</v>
      </c>
      <c r="D8166" s="586">
        <v>75126</v>
      </c>
      <c r="E8166" s="587">
        <v>17.72</v>
      </c>
      <c r="F8166" s="587">
        <f t="shared" si="381"/>
        <v>1331232.72</v>
      </c>
      <c r="G8166" s="588">
        <v>0.23</v>
      </c>
      <c r="H8166" s="586">
        <v>5.5</v>
      </c>
      <c r="I8166" s="587">
        <f t="shared" si="382"/>
        <v>413193</v>
      </c>
      <c r="J8166" s="589">
        <f t="shared" si="383"/>
        <v>0</v>
      </c>
    </row>
    <row r="8167" spans="1:10">
      <c r="A8167" s="584">
        <v>2016</v>
      </c>
      <c r="B8167" s="585" t="s">
        <v>1127</v>
      </c>
      <c r="C8167" s="585" t="s">
        <v>31</v>
      </c>
      <c r="D8167" s="586">
        <v>61467</v>
      </c>
      <c r="E8167" s="587">
        <v>18.7</v>
      </c>
      <c r="F8167" s="587">
        <f t="shared" si="381"/>
        <v>1149432.8999999999</v>
      </c>
      <c r="G8167" s="588">
        <v>0.32</v>
      </c>
      <c r="H8167" s="586">
        <v>4.3</v>
      </c>
      <c r="I8167" s="587">
        <f t="shared" si="382"/>
        <v>264308.09999999998</v>
      </c>
      <c r="J8167" s="589">
        <f t="shared" si="383"/>
        <v>0</v>
      </c>
    </row>
    <row r="8168" spans="1:10">
      <c r="A8168" s="584">
        <v>2016</v>
      </c>
      <c r="B8168" s="585" t="s">
        <v>1127</v>
      </c>
      <c r="C8168" s="585" t="s">
        <v>31</v>
      </c>
      <c r="D8168" s="586">
        <v>41213</v>
      </c>
      <c r="E8168" s="587">
        <v>17.956</v>
      </c>
      <c r="F8168" s="587">
        <f t="shared" si="381"/>
        <v>740020.62800000003</v>
      </c>
      <c r="G8168" s="588">
        <v>0.25</v>
      </c>
      <c r="H8168" s="586">
        <v>4.9000000000000004</v>
      </c>
      <c r="I8168" s="587">
        <f t="shared" si="382"/>
        <v>201943.7</v>
      </c>
      <c r="J8168" s="589">
        <f t="shared" si="383"/>
        <v>0</v>
      </c>
    </row>
    <row r="8169" spans="1:10">
      <c r="A8169" s="584">
        <v>2016</v>
      </c>
      <c r="B8169" s="585" t="s">
        <v>1127</v>
      </c>
      <c r="C8169" s="585" t="s">
        <v>31</v>
      </c>
      <c r="D8169" s="586">
        <v>88733</v>
      </c>
      <c r="E8169" s="587">
        <v>17.440000000000001</v>
      </c>
      <c r="F8169" s="587">
        <f t="shared" si="381"/>
        <v>1547503.52</v>
      </c>
      <c r="G8169" s="588">
        <v>0.2</v>
      </c>
      <c r="H8169" s="586">
        <v>4.5999999999999996</v>
      </c>
      <c r="I8169" s="587">
        <f t="shared" si="382"/>
        <v>408171.8</v>
      </c>
      <c r="J8169" s="589">
        <f t="shared" si="383"/>
        <v>0</v>
      </c>
    </row>
    <row r="8170" spans="1:10">
      <c r="A8170" s="584">
        <v>2016</v>
      </c>
      <c r="B8170" s="585" t="s">
        <v>1127</v>
      </c>
      <c r="C8170" s="585" t="s">
        <v>31</v>
      </c>
      <c r="D8170" s="586">
        <v>103832</v>
      </c>
      <c r="E8170" s="587">
        <v>18.57</v>
      </c>
      <c r="F8170" s="587">
        <f t="shared" si="381"/>
        <v>1928160.24</v>
      </c>
      <c r="G8170" s="588">
        <v>0.36</v>
      </c>
      <c r="H8170" s="586">
        <v>4.5999999999999996</v>
      </c>
      <c r="I8170" s="587">
        <f t="shared" si="382"/>
        <v>477627.19999999995</v>
      </c>
      <c r="J8170" s="589">
        <f t="shared" si="383"/>
        <v>0</v>
      </c>
    </row>
    <row r="8171" spans="1:10">
      <c r="A8171" s="584">
        <v>2016</v>
      </c>
      <c r="B8171" s="585" t="s">
        <v>1127</v>
      </c>
      <c r="C8171" s="585" t="s">
        <v>31</v>
      </c>
      <c r="D8171" s="586">
        <v>102060</v>
      </c>
      <c r="E8171" s="587">
        <v>17.75</v>
      </c>
      <c r="F8171" s="587">
        <f t="shared" si="381"/>
        <v>1811565</v>
      </c>
      <c r="G8171" s="588">
        <v>0.31</v>
      </c>
      <c r="H8171" s="586">
        <v>5</v>
      </c>
      <c r="I8171" s="587">
        <f t="shared" si="382"/>
        <v>510300</v>
      </c>
      <c r="J8171" s="589">
        <f t="shared" si="383"/>
        <v>0</v>
      </c>
    </row>
    <row r="8172" spans="1:10">
      <c r="A8172" s="584">
        <v>2016</v>
      </c>
      <c r="B8172" s="585" t="s">
        <v>1127</v>
      </c>
      <c r="C8172" s="585" t="s">
        <v>31</v>
      </c>
      <c r="D8172" s="586">
        <v>15024</v>
      </c>
      <c r="E8172" s="587">
        <v>17.899999999999999</v>
      </c>
      <c r="F8172" s="587">
        <f t="shared" si="381"/>
        <v>268929.59999999998</v>
      </c>
      <c r="G8172" s="588">
        <v>0.24</v>
      </c>
      <c r="H8172" s="586">
        <v>4.9000000000000004</v>
      </c>
      <c r="I8172" s="587">
        <f t="shared" si="382"/>
        <v>73617.600000000006</v>
      </c>
      <c r="J8172" s="589">
        <f t="shared" si="383"/>
        <v>0</v>
      </c>
    </row>
    <row r="8173" spans="1:10">
      <c r="A8173" s="584">
        <v>2016</v>
      </c>
      <c r="B8173" s="585" t="s">
        <v>1127</v>
      </c>
      <c r="C8173" s="585" t="s">
        <v>31</v>
      </c>
      <c r="D8173" s="586">
        <v>29521</v>
      </c>
      <c r="E8173" s="587">
        <v>19.14</v>
      </c>
      <c r="F8173" s="587">
        <f t="shared" si="381"/>
        <v>565031.94000000006</v>
      </c>
      <c r="G8173" s="588">
        <v>0.36</v>
      </c>
      <c r="H8173" s="586">
        <v>4.9000000000000004</v>
      </c>
      <c r="I8173" s="587">
        <f t="shared" si="382"/>
        <v>144652.90000000002</v>
      </c>
      <c r="J8173" s="589">
        <f t="shared" si="383"/>
        <v>0</v>
      </c>
    </row>
    <row r="8174" spans="1:10">
      <c r="A8174" s="584">
        <v>2016</v>
      </c>
      <c r="B8174" s="585" t="s">
        <v>1127</v>
      </c>
      <c r="C8174" s="585" t="s">
        <v>31</v>
      </c>
      <c r="D8174" s="586">
        <v>65800</v>
      </c>
      <c r="E8174" s="587">
        <v>17.53</v>
      </c>
      <c r="F8174" s="587">
        <f t="shared" si="381"/>
        <v>1153474</v>
      </c>
      <c r="G8174" s="588">
        <v>0.2</v>
      </c>
      <c r="H8174" s="586">
        <v>4.5999999999999996</v>
      </c>
      <c r="I8174" s="587">
        <f t="shared" si="382"/>
        <v>302680</v>
      </c>
      <c r="J8174" s="589">
        <f t="shared" si="383"/>
        <v>0</v>
      </c>
    </row>
    <row r="8175" spans="1:10">
      <c r="A8175" s="584">
        <v>2016</v>
      </c>
      <c r="B8175" s="585" t="s">
        <v>1127</v>
      </c>
      <c r="C8175" s="585" t="s">
        <v>31</v>
      </c>
      <c r="D8175" s="586">
        <v>26147</v>
      </c>
      <c r="E8175" s="587">
        <v>17.5</v>
      </c>
      <c r="F8175" s="587">
        <f t="shared" si="381"/>
        <v>457572.5</v>
      </c>
      <c r="G8175" s="588">
        <v>0.34</v>
      </c>
      <c r="H8175" s="586">
        <v>5.0999999999999996</v>
      </c>
      <c r="I8175" s="587">
        <f t="shared" si="382"/>
        <v>133349.69999999998</v>
      </c>
      <c r="J8175" s="589">
        <f t="shared" si="383"/>
        <v>0</v>
      </c>
    </row>
    <row r="8176" spans="1:10">
      <c r="A8176" s="584">
        <v>2016</v>
      </c>
      <c r="B8176" s="585" t="s">
        <v>1127</v>
      </c>
      <c r="C8176" s="585" t="s">
        <v>31</v>
      </c>
      <c r="D8176" s="586">
        <v>39461</v>
      </c>
      <c r="E8176" s="587">
        <v>17.649999999999999</v>
      </c>
      <c r="F8176" s="587">
        <f t="shared" si="381"/>
        <v>696486.64999999991</v>
      </c>
      <c r="G8176" s="588">
        <v>0.35</v>
      </c>
      <c r="H8176" s="586">
        <v>5</v>
      </c>
      <c r="I8176" s="587">
        <f t="shared" si="382"/>
        <v>197305</v>
      </c>
      <c r="J8176" s="589">
        <f t="shared" si="383"/>
        <v>0</v>
      </c>
    </row>
    <row r="8177" spans="1:10">
      <c r="A8177" s="584">
        <v>2016</v>
      </c>
      <c r="B8177" s="585" t="s">
        <v>1127</v>
      </c>
      <c r="C8177" s="585" t="s">
        <v>31</v>
      </c>
      <c r="D8177" s="586">
        <v>15321</v>
      </c>
      <c r="E8177" s="587">
        <v>17.760000000000002</v>
      </c>
      <c r="F8177" s="587">
        <f t="shared" si="381"/>
        <v>272100.96000000002</v>
      </c>
      <c r="G8177" s="588">
        <v>0.23</v>
      </c>
      <c r="H8177" s="586">
        <v>4.8</v>
      </c>
      <c r="I8177" s="587">
        <f t="shared" si="382"/>
        <v>73540.800000000003</v>
      </c>
      <c r="J8177" s="589">
        <f t="shared" si="383"/>
        <v>0</v>
      </c>
    </row>
    <row r="8178" spans="1:10">
      <c r="A8178" s="584">
        <v>2016</v>
      </c>
      <c r="B8178" s="585" t="s">
        <v>1127</v>
      </c>
      <c r="C8178" s="585" t="s">
        <v>31</v>
      </c>
      <c r="D8178" s="586">
        <v>30522</v>
      </c>
      <c r="E8178" s="587">
        <v>17.73</v>
      </c>
      <c r="F8178" s="587">
        <f t="shared" si="381"/>
        <v>541155.06000000006</v>
      </c>
      <c r="G8178" s="588">
        <v>0.31</v>
      </c>
      <c r="H8178" s="586">
        <v>4.9000000000000004</v>
      </c>
      <c r="I8178" s="587">
        <f t="shared" si="382"/>
        <v>149557.80000000002</v>
      </c>
      <c r="J8178" s="589">
        <f t="shared" si="383"/>
        <v>0</v>
      </c>
    </row>
    <row r="8179" spans="1:10">
      <c r="A8179" s="584">
        <v>2016</v>
      </c>
      <c r="B8179" s="585" t="s">
        <v>1127</v>
      </c>
      <c r="C8179" s="585" t="s">
        <v>31</v>
      </c>
      <c r="D8179" s="586">
        <v>122</v>
      </c>
      <c r="E8179" s="587">
        <v>17.850000000000001</v>
      </c>
      <c r="F8179" s="587">
        <f t="shared" si="381"/>
        <v>2177.7000000000003</v>
      </c>
      <c r="G8179" s="588">
        <v>0.27</v>
      </c>
      <c r="H8179" s="586">
        <v>4.4000000000000004</v>
      </c>
      <c r="I8179" s="587">
        <f t="shared" si="382"/>
        <v>536.80000000000007</v>
      </c>
      <c r="J8179" s="589">
        <f t="shared" si="383"/>
        <v>0</v>
      </c>
    </row>
    <row r="8180" spans="1:10">
      <c r="A8180" s="584">
        <v>2016</v>
      </c>
      <c r="B8180" s="585" t="s">
        <v>1127</v>
      </c>
      <c r="C8180" s="585" t="s">
        <v>31</v>
      </c>
      <c r="D8180" s="586">
        <v>30116</v>
      </c>
      <c r="E8180" s="587">
        <v>17.52</v>
      </c>
      <c r="F8180" s="587">
        <f t="shared" si="381"/>
        <v>527632.31999999995</v>
      </c>
      <c r="G8180" s="588">
        <v>0.21</v>
      </c>
      <c r="H8180" s="586">
        <v>4.5999999999999996</v>
      </c>
      <c r="I8180" s="587">
        <f t="shared" si="382"/>
        <v>138533.59999999998</v>
      </c>
      <c r="J8180" s="589">
        <f t="shared" si="383"/>
        <v>0</v>
      </c>
    </row>
    <row r="8181" spans="1:10">
      <c r="A8181" s="584">
        <v>2016</v>
      </c>
      <c r="B8181" s="585" t="s">
        <v>1127</v>
      </c>
      <c r="C8181" s="585" t="s">
        <v>31</v>
      </c>
      <c r="D8181" s="586">
        <v>51932</v>
      </c>
      <c r="E8181" s="587">
        <v>17.829999999999998</v>
      </c>
      <c r="F8181" s="587">
        <f t="shared" si="381"/>
        <v>925947.55999999994</v>
      </c>
      <c r="G8181" s="588">
        <v>0.23</v>
      </c>
      <c r="H8181" s="586">
        <v>5.4</v>
      </c>
      <c r="I8181" s="587">
        <f t="shared" si="382"/>
        <v>280432.80000000005</v>
      </c>
      <c r="J8181" s="589">
        <f t="shared" si="383"/>
        <v>0</v>
      </c>
    </row>
    <row r="8182" spans="1:10">
      <c r="A8182" s="584">
        <v>2016</v>
      </c>
      <c r="B8182" s="585" t="s">
        <v>1127</v>
      </c>
      <c r="C8182" s="585" t="s">
        <v>31</v>
      </c>
      <c r="D8182" s="586">
        <v>52089</v>
      </c>
      <c r="E8182" s="587">
        <v>17.66</v>
      </c>
      <c r="F8182" s="587">
        <f t="shared" si="381"/>
        <v>919891.74</v>
      </c>
      <c r="G8182" s="588">
        <v>0.24</v>
      </c>
      <c r="H8182" s="586">
        <v>5.7</v>
      </c>
      <c r="I8182" s="587">
        <f t="shared" si="382"/>
        <v>296907.3</v>
      </c>
      <c r="J8182" s="589">
        <f t="shared" si="383"/>
        <v>0</v>
      </c>
    </row>
    <row r="8183" spans="1:10">
      <c r="A8183" s="584">
        <v>2016</v>
      </c>
      <c r="B8183" s="585" t="s">
        <v>1127</v>
      </c>
      <c r="C8183" s="585" t="s">
        <v>31</v>
      </c>
      <c r="D8183" s="586">
        <v>91384</v>
      </c>
      <c r="E8183" s="587">
        <v>17.600000000000001</v>
      </c>
      <c r="F8183" s="587">
        <f t="shared" si="381"/>
        <v>1608358.4000000001</v>
      </c>
      <c r="G8183" s="588">
        <v>0.34</v>
      </c>
      <c r="H8183" s="586">
        <v>5.3</v>
      </c>
      <c r="I8183" s="587">
        <f t="shared" si="382"/>
        <v>484335.2</v>
      </c>
      <c r="J8183" s="589">
        <f t="shared" si="383"/>
        <v>0</v>
      </c>
    </row>
    <row r="8184" spans="1:10">
      <c r="A8184" s="584">
        <v>2016</v>
      </c>
      <c r="B8184" s="585" t="s">
        <v>1127</v>
      </c>
      <c r="C8184" s="585" t="s">
        <v>31</v>
      </c>
      <c r="D8184" s="586">
        <v>509621</v>
      </c>
      <c r="E8184" s="587">
        <v>17.509</v>
      </c>
      <c r="F8184" s="587">
        <f t="shared" si="381"/>
        <v>8922954.0889999997</v>
      </c>
      <c r="G8184" s="588">
        <v>0.21</v>
      </c>
      <c r="H8184" s="586">
        <v>4.5999999999999996</v>
      </c>
      <c r="I8184" s="587">
        <f t="shared" si="382"/>
        <v>2344256.5999999996</v>
      </c>
      <c r="J8184" s="589">
        <f t="shared" si="383"/>
        <v>0</v>
      </c>
    </row>
    <row r="8185" spans="1:10">
      <c r="A8185" s="584">
        <v>2016</v>
      </c>
      <c r="B8185" s="585" t="s">
        <v>1127</v>
      </c>
      <c r="C8185" s="585" t="s">
        <v>31</v>
      </c>
      <c r="D8185" s="586">
        <v>79349</v>
      </c>
      <c r="E8185" s="587">
        <v>17.117000000000001</v>
      </c>
      <c r="F8185" s="587">
        <f t="shared" si="381"/>
        <v>1358216.8330000001</v>
      </c>
      <c r="G8185" s="588">
        <v>0.24</v>
      </c>
      <c r="H8185" s="586">
        <v>4.8</v>
      </c>
      <c r="I8185" s="587">
        <f t="shared" si="382"/>
        <v>380875.2</v>
      </c>
      <c r="J8185" s="589">
        <f t="shared" si="383"/>
        <v>0</v>
      </c>
    </row>
    <row r="8186" spans="1:10">
      <c r="A8186" s="584">
        <v>2016</v>
      </c>
      <c r="B8186" s="585" t="s">
        <v>1127</v>
      </c>
      <c r="C8186" s="585" t="s">
        <v>31</v>
      </c>
      <c r="D8186" s="586">
        <v>79322</v>
      </c>
      <c r="E8186" s="587">
        <v>17.504999999999999</v>
      </c>
      <c r="F8186" s="587">
        <f t="shared" si="381"/>
        <v>1388531.6099999999</v>
      </c>
      <c r="G8186" s="588">
        <v>0.2</v>
      </c>
      <c r="H8186" s="586">
        <v>4.7</v>
      </c>
      <c r="I8186" s="587">
        <f t="shared" si="382"/>
        <v>372813.4</v>
      </c>
      <c r="J8186" s="589">
        <f t="shared" si="383"/>
        <v>0</v>
      </c>
    </row>
    <row r="8187" spans="1:10">
      <c r="A8187" s="584">
        <v>2016</v>
      </c>
      <c r="B8187" s="585" t="s">
        <v>1127</v>
      </c>
      <c r="C8187" s="585" t="s">
        <v>31</v>
      </c>
      <c r="D8187" s="586">
        <v>63684</v>
      </c>
      <c r="E8187" s="587">
        <v>17.454000000000001</v>
      </c>
      <c r="F8187" s="587">
        <f t="shared" si="381"/>
        <v>1111540.5360000001</v>
      </c>
      <c r="G8187" s="588">
        <v>0.21</v>
      </c>
      <c r="H8187" s="586">
        <v>4.4000000000000004</v>
      </c>
      <c r="I8187" s="587">
        <f t="shared" si="382"/>
        <v>280209.60000000003</v>
      </c>
      <c r="J8187" s="589">
        <f t="shared" si="383"/>
        <v>0</v>
      </c>
    </row>
    <row r="8188" spans="1:10">
      <c r="A8188" s="584">
        <v>2016</v>
      </c>
      <c r="B8188" s="585" t="s">
        <v>1127</v>
      </c>
      <c r="C8188" s="585" t="s">
        <v>31</v>
      </c>
      <c r="D8188" s="586">
        <v>47501</v>
      </c>
      <c r="E8188" s="587">
        <v>17.181999999999999</v>
      </c>
      <c r="F8188" s="587">
        <f t="shared" si="381"/>
        <v>816162.18199999991</v>
      </c>
      <c r="G8188" s="588">
        <v>0.25</v>
      </c>
      <c r="H8188" s="586">
        <v>4.5999999999999996</v>
      </c>
      <c r="I8188" s="587">
        <f t="shared" si="382"/>
        <v>218504.59999999998</v>
      </c>
      <c r="J8188" s="589">
        <f t="shared" si="383"/>
        <v>0</v>
      </c>
    </row>
    <row r="8189" spans="1:10">
      <c r="A8189" s="584">
        <v>2016</v>
      </c>
      <c r="B8189" s="585" t="s">
        <v>1127</v>
      </c>
      <c r="C8189" s="585" t="s">
        <v>31</v>
      </c>
      <c r="D8189" s="586">
        <v>31861</v>
      </c>
      <c r="E8189" s="587">
        <v>17.344999999999999</v>
      </c>
      <c r="F8189" s="587">
        <f t="shared" si="381"/>
        <v>552629.04499999993</v>
      </c>
      <c r="G8189" s="588">
        <v>0.21</v>
      </c>
      <c r="H8189" s="586">
        <v>4.5999999999999996</v>
      </c>
      <c r="I8189" s="587">
        <f t="shared" si="382"/>
        <v>146560.59999999998</v>
      </c>
      <c r="J8189" s="589">
        <f t="shared" si="383"/>
        <v>0</v>
      </c>
    </row>
    <row r="8190" spans="1:10">
      <c r="A8190" s="584">
        <v>2016</v>
      </c>
      <c r="B8190" s="585" t="s">
        <v>1127</v>
      </c>
      <c r="C8190" s="585" t="s">
        <v>31</v>
      </c>
      <c r="D8190" s="586">
        <v>79528</v>
      </c>
      <c r="E8190" s="587">
        <v>17.64</v>
      </c>
      <c r="F8190" s="587">
        <f t="shared" si="381"/>
        <v>1402873.9200000002</v>
      </c>
      <c r="G8190" s="588">
        <v>0.2</v>
      </c>
      <c r="H8190" s="586">
        <v>4.5</v>
      </c>
      <c r="I8190" s="587">
        <f t="shared" si="382"/>
        <v>357876</v>
      </c>
      <c r="J8190" s="589">
        <f t="shared" si="383"/>
        <v>0</v>
      </c>
    </row>
    <row r="8191" spans="1:10">
      <c r="A8191" s="584">
        <v>2016</v>
      </c>
      <c r="B8191" s="585" t="s">
        <v>1127</v>
      </c>
      <c r="C8191" s="585" t="s">
        <v>31</v>
      </c>
      <c r="D8191" s="586">
        <v>47823</v>
      </c>
      <c r="E8191" s="587">
        <v>17.483000000000001</v>
      </c>
      <c r="F8191" s="587">
        <f t="shared" si="381"/>
        <v>836089.50900000008</v>
      </c>
      <c r="G8191" s="588">
        <v>0.21</v>
      </c>
      <c r="H8191" s="586">
        <v>4.5</v>
      </c>
      <c r="I8191" s="587">
        <f t="shared" si="382"/>
        <v>215203.5</v>
      </c>
      <c r="J8191" s="589">
        <f t="shared" si="383"/>
        <v>0</v>
      </c>
    </row>
    <row r="8192" spans="1:10">
      <c r="A8192" s="584">
        <v>2016</v>
      </c>
      <c r="B8192" s="585" t="s">
        <v>1127</v>
      </c>
      <c r="C8192" s="585" t="s">
        <v>31</v>
      </c>
      <c r="D8192" s="586">
        <v>47243</v>
      </c>
      <c r="E8192" s="587">
        <v>17.829000000000001</v>
      </c>
      <c r="F8192" s="587">
        <f t="shared" si="381"/>
        <v>842295.44700000004</v>
      </c>
      <c r="G8192" s="588">
        <v>0.23</v>
      </c>
      <c r="H8192" s="586">
        <v>5.2</v>
      </c>
      <c r="I8192" s="587">
        <f t="shared" si="382"/>
        <v>245663.6</v>
      </c>
      <c r="J8192" s="589">
        <f t="shared" si="383"/>
        <v>0</v>
      </c>
    </row>
    <row r="8193" spans="1:10">
      <c r="A8193" s="584">
        <v>2016</v>
      </c>
      <c r="B8193" s="585" t="s">
        <v>1127</v>
      </c>
      <c r="C8193" s="585" t="s">
        <v>31</v>
      </c>
      <c r="D8193" s="586">
        <v>542078</v>
      </c>
      <c r="E8193" s="587">
        <v>17.475999999999999</v>
      </c>
      <c r="F8193" s="587">
        <f t="shared" si="381"/>
        <v>9473355.1279999986</v>
      </c>
      <c r="G8193" s="588">
        <v>0.21</v>
      </c>
      <c r="H8193" s="586">
        <v>4.5999999999999996</v>
      </c>
      <c r="I8193" s="587">
        <f t="shared" si="382"/>
        <v>2493558.7999999998</v>
      </c>
      <c r="J8193" s="589">
        <f t="shared" si="383"/>
        <v>0</v>
      </c>
    </row>
    <row r="8194" spans="1:10">
      <c r="A8194" s="584">
        <v>2016</v>
      </c>
      <c r="B8194" s="585" t="s">
        <v>1127</v>
      </c>
      <c r="C8194" s="585" t="s">
        <v>31</v>
      </c>
      <c r="D8194" s="586">
        <v>274010</v>
      </c>
      <c r="E8194" s="587">
        <v>17.472999999999999</v>
      </c>
      <c r="F8194" s="587">
        <f t="shared" si="381"/>
        <v>4787776.7299999995</v>
      </c>
      <c r="G8194" s="588">
        <v>0.21</v>
      </c>
      <c r="H8194" s="586">
        <v>4.7</v>
      </c>
      <c r="I8194" s="587">
        <f t="shared" si="382"/>
        <v>1287847</v>
      </c>
      <c r="J8194" s="589">
        <f t="shared" si="383"/>
        <v>0</v>
      </c>
    </row>
    <row r="8195" spans="1:10">
      <c r="A8195" s="584">
        <v>2016</v>
      </c>
      <c r="B8195" s="585" t="s">
        <v>1127</v>
      </c>
      <c r="C8195" s="585" t="s">
        <v>31</v>
      </c>
      <c r="D8195" s="586">
        <v>43735</v>
      </c>
      <c r="E8195" s="587">
        <v>17.98</v>
      </c>
      <c r="F8195" s="587">
        <f t="shared" ref="F8195:F8258" si="384">E8195*D8195</f>
        <v>786355.3</v>
      </c>
      <c r="G8195" s="588">
        <v>0.24</v>
      </c>
      <c r="H8195" s="586">
        <v>4.8</v>
      </c>
      <c r="I8195" s="587">
        <f t="shared" ref="I8195:I8258" si="385">H8195*D8195</f>
        <v>209928</v>
      </c>
      <c r="J8195" s="589">
        <f t="shared" ref="J8195:J8258" si="386">IF(B8195="LIG",1,0)</f>
        <v>0</v>
      </c>
    </row>
    <row r="8196" spans="1:10">
      <c r="A8196" s="584">
        <v>2016</v>
      </c>
      <c r="B8196" s="585" t="s">
        <v>1127</v>
      </c>
      <c r="C8196" s="585" t="s">
        <v>31</v>
      </c>
      <c r="D8196" s="586">
        <v>29250</v>
      </c>
      <c r="E8196" s="587">
        <v>17.192</v>
      </c>
      <c r="F8196" s="587">
        <f t="shared" si="384"/>
        <v>502866</v>
      </c>
      <c r="G8196" s="588">
        <v>0.22</v>
      </c>
      <c r="H8196" s="586">
        <v>4.4000000000000004</v>
      </c>
      <c r="I8196" s="587">
        <f t="shared" si="385"/>
        <v>128700.00000000001</v>
      </c>
      <c r="J8196" s="589">
        <f t="shared" si="386"/>
        <v>0</v>
      </c>
    </row>
    <row r="8197" spans="1:10">
      <c r="A8197" s="584">
        <v>2016</v>
      </c>
      <c r="B8197" s="585" t="s">
        <v>1127</v>
      </c>
      <c r="C8197" s="585" t="s">
        <v>31</v>
      </c>
      <c r="D8197" s="586">
        <v>47689</v>
      </c>
      <c r="E8197" s="587">
        <v>16.73</v>
      </c>
      <c r="F8197" s="587">
        <f t="shared" si="384"/>
        <v>797836.97</v>
      </c>
      <c r="G8197" s="588">
        <v>0.36</v>
      </c>
      <c r="H8197" s="586">
        <v>5.7</v>
      </c>
      <c r="I8197" s="587">
        <f t="shared" si="385"/>
        <v>271827.3</v>
      </c>
      <c r="J8197" s="589">
        <f t="shared" si="386"/>
        <v>0</v>
      </c>
    </row>
    <row r="8198" spans="1:10">
      <c r="A8198" s="584">
        <v>2016</v>
      </c>
      <c r="B8198" s="585" t="s">
        <v>1131</v>
      </c>
      <c r="C8198" s="585" t="s">
        <v>31</v>
      </c>
      <c r="D8198" s="586">
        <v>26432</v>
      </c>
      <c r="E8198" s="587">
        <v>26</v>
      </c>
      <c r="F8198" s="587">
        <f t="shared" si="384"/>
        <v>687232</v>
      </c>
      <c r="G8198" s="588">
        <v>2.78</v>
      </c>
      <c r="H8198" s="586">
        <v>7.6</v>
      </c>
      <c r="I8198" s="587">
        <f t="shared" si="385"/>
        <v>200883.19999999998</v>
      </c>
      <c r="J8198" s="589">
        <f t="shared" si="386"/>
        <v>0</v>
      </c>
    </row>
    <row r="8199" spans="1:10">
      <c r="A8199" s="584">
        <v>2016</v>
      </c>
      <c r="B8199" s="585" t="s">
        <v>1131</v>
      </c>
      <c r="C8199" s="585" t="s">
        <v>31</v>
      </c>
      <c r="D8199" s="586">
        <v>10087</v>
      </c>
      <c r="E8199" s="587">
        <v>25.9</v>
      </c>
      <c r="F8199" s="587">
        <f t="shared" si="384"/>
        <v>261253.3</v>
      </c>
      <c r="G8199" s="588">
        <v>2.98</v>
      </c>
      <c r="H8199" s="586">
        <v>7.9</v>
      </c>
      <c r="I8199" s="587">
        <f t="shared" si="385"/>
        <v>79687.3</v>
      </c>
      <c r="J8199" s="589">
        <f t="shared" si="386"/>
        <v>0</v>
      </c>
    </row>
    <row r="8200" spans="1:10">
      <c r="A8200" s="584">
        <v>2016</v>
      </c>
      <c r="B8200" s="585" t="s">
        <v>1127</v>
      </c>
      <c r="C8200" s="585" t="s">
        <v>31</v>
      </c>
      <c r="D8200" s="586">
        <v>462238</v>
      </c>
      <c r="E8200" s="587">
        <v>17.564</v>
      </c>
      <c r="F8200" s="587">
        <f t="shared" si="384"/>
        <v>8118748.2319999998</v>
      </c>
      <c r="G8200" s="588">
        <v>0.7</v>
      </c>
      <c r="H8200" s="586">
        <v>22.8</v>
      </c>
      <c r="I8200" s="587">
        <f t="shared" si="385"/>
        <v>10539026.4</v>
      </c>
      <c r="J8200" s="589">
        <f t="shared" si="386"/>
        <v>0</v>
      </c>
    </row>
    <row r="8201" spans="1:10">
      <c r="A8201" s="584">
        <v>2016</v>
      </c>
      <c r="B8201" s="585" t="s">
        <v>1131</v>
      </c>
      <c r="C8201" s="585" t="s">
        <v>31</v>
      </c>
      <c r="D8201" s="586">
        <v>577900</v>
      </c>
      <c r="E8201" s="587">
        <v>19.744</v>
      </c>
      <c r="F8201" s="587">
        <f t="shared" si="384"/>
        <v>11410057.6</v>
      </c>
      <c r="G8201" s="588">
        <v>0.71</v>
      </c>
      <c r="H8201" s="586">
        <v>22.5</v>
      </c>
      <c r="I8201" s="587">
        <f t="shared" si="385"/>
        <v>13002750</v>
      </c>
      <c r="J8201" s="589">
        <f t="shared" si="386"/>
        <v>0</v>
      </c>
    </row>
    <row r="8202" spans="1:10">
      <c r="A8202" s="584">
        <v>2016</v>
      </c>
      <c r="B8202" s="585" t="s">
        <v>1131</v>
      </c>
      <c r="C8202" s="585" t="s">
        <v>31</v>
      </c>
      <c r="D8202" s="586">
        <v>3832</v>
      </c>
      <c r="E8202" s="587">
        <v>21.488</v>
      </c>
      <c r="F8202" s="587">
        <f t="shared" si="384"/>
        <v>82342.016000000003</v>
      </c>
      <c r="G8202" s="588">
        <v>0.76</v>
      </c>
      <c r="H8202" s="586">
        <v>20.8</v>
      </c>
      <c r="I8202" s="587">
        <f t="shared" si="385"/>
        <v>79705.600000000006</v>
      </c>
      <c r="J8202" s="589">
        <f t="shared" si="386"/>
        <v>0</v>
      </c>
    </row>
    <row r="8203" spans="1:10">
      <c r="A8203" s="584">
        <v>2016</v>
      </c>
      <c r="B8203" s="585" t="s">
        <v>1131</v>
      </c>
      <c r="C8203" s="585" t="s">
        <v>31</v>
      </c>
      <c r="D8203" s="586">
        <v>11103</v>
      </c>
      <c r="E8203" s="587">
        <v>26.122</v>
      </c>
      <c r="F8203" s="587">
        <f t="shared" si="384"/>
        <v>290032.56599999999</v>
      </c>
      <c r="G8203" s="588">
        <v>3.41</v>
      </c>
      <c r="H8203" s="586">
        <v>7.9</v>
      </c>
      <c r="I8203" s="587">
        <f t="shared" si="385"/>
        <v>87713.7</v>
      </c>
      <c r="J8203" s="589">
        <f t="shared" si="386"/>
        <v>0</v>
      </c>
    </row>
    <row r="8204" spans="1:10">
      <c r="A8204" s="584">
        <v>2016</v>
      </c>
      <c r="B8204" s="585" t="s">
        <v>1131</v>
      </c>
      <c r="C8204" s="585" t="s">
        <v>31</v>
      </c>
      <c r="D8204" s="586">
        <v>11069</v>
      </c>
      <c r="E8204" s="587">
        <v>26.178000000000001</v>
      </c>
      <c r="F8204" s="587">
        <f t="shared" si="384"/>
        <v>289764.28200000001</v>
      </c>
      <c r="G8204" s="588">
        <v>3.25</v>
      </c>
      <c r="H8204" s="586">
        <v>8</v>
      </c>
      <c r="I8204" s="587">
        <f t="shared" si="385"/>
        <v>88552</v>
      </c>
      <c r="J8204" s="589">
        <f t="shared" si="386"/>
        <v>0</v>
      </c>
    </row>
    <row r="8205" spans="1:10">
      <c r="A8205" s="584">
        <v>2016</v>
      </c>
      <c r="B8205" s="585" t="s">
        <v>1131</v>
      </c>
      <c r="C8205" s="585" t="s">
        <v>31</v>
      </c>
      <c r="D8205" s="586">
        <v>10929</v>
      </c>
      <c r="E8205" s="587">
        <v>26.021999999999998</v>
      </c>
      <c r="F8205" s="587">
        <f t="shared" si="384"/>
        <v>284394.43799999997</v>
      </c>
      <c r="G8205" s="588">
        <v>3.24</v>
      </c>
      <c r="H8205" s="586">
        <v>8.4</v>
      </c>
      <c r="I8205" s="587">
        <f t="shared" si="385"/>
        <v>91803.6</v>
      </c>
      <c r="J8205" s="589">
        <f t="shared" si="386"/>
        <v>0</v>
      </c>
    </row>
    <row r="8206" spans="1:10">
      <c r="A8206" s="584">
        <v>2016</v>
      </c>
      <c r="B8206" s="585" t="s">
        <v>1131</v>
      </c>
      <c r="C8206" s="585" t="s">
        <v>31</v>
      </c>
      <c r="D8206" s="586">
        <v>10863</v>
      </c>
      <c r="E8206" s="587">
        <v>25.902000000000001</v>
      </c>
      <c r="F8206" s="587">
        <f t="shared" si="384"/>
        <v>281373.42600000004</v>
      </c>
      <c r="G8206" s="588">
        <v>2.99</v>
      </c>
      <c r="H8206" s="586">
        <v>8</v>
      </c>
      <c r="I8206" s="587">
        <f t="shared" si="385"/>
        <v>86904</v>
      </c>
      <c r="J8206" s="589">
        <f t="shared" si="386"/>
        <v>0</v>
      </c>
    </row>
    <row r="8207" spans="1:10">
      <c r="A8207" s="584">
        <v>2016</v>
      </c>
      <c r="B8207" s="585" t="s">
        <v>1131</v>
      </c>
      <c r="C8207" s="585" t="s">
        <v>31</v>
      </c>
      <c r="D8207" s="586">
        <v>11091</v>
      </c>
      <c r="E8207" s="587">
        <v>24.303999999999998</v>
      </c>
      <c r="F8207" s="587">
        <f t="shared" si="384"/>
        <v>269555.66399999999</v>
      </c>
      <c r="G8207" s="588">
        <v>0.83</v>
      </c>
      <c r="H8207" s="586">
        <v>11.8</v>
      </c>
      <c r="I8207" s="587">
        <f t="shared" si="385"/>
        <v>130873.8</v>
      </c>
      <c r="J8207" s="589">
        <f t="shared" si="386"/>
        <v>0</v>
      </c>
    </row>
    <row r="8208" spans="1:10">
      <c r="A8208" s="584">
        <v>2016</v>
      </c>
      <c r="B8208" s="585" t="s">
        <v>1131</v>
      </c>
      <c r="C8208" s="585" t="s">
        <v>31</v>
      </c>
      <c r="D8208" s="586">
        <v>11693</v>
      </c>
      <c r="E8208" s="587">
        <v>25.84</v>
      </c>
      <c r="F8208" s="587">
        <f t="shared" si="384"/>
        <v>302147.12</v>
      </c>
      <c r="G8208" s="588">
        <v>2.9</v>
      </c>
      <c r="H8208" s="586">
        <v>7.6</v>
      </c>
      <c r="I8208" s="587">
        <f t="shared" si="385"/>
        <v>88866.8</v>
      </c>
      <c r="J8208" s="589">
        <f t="shared" si="386"/>
        <v>0</v>
      </c>
    </row>
    <row r="8209" spans="1:10">
      <c r="A8209" s="584">
        <v>2016</v>
      </c>
      <c r="B8209" s="585" t="s">
        <v>1131</v>
      </c>
      <c r="C8209" s="585" t="s">
        <v>31</v>
      </c>
      <c r="D8209" s="586">
        <v>22989</v>
      </c>
      <c r="E8209" s="587">
        <v>24.068000000000001</v>
      </c>
      <c r="F8209" s="587">
        <f t="shared" si="384"/>
        <v>553299.25199999998</v>
      </c>
      <c r="G8209" s="588">
        <v>0.83</v>
      </c>
      <c r="H8209" s="586">
        <v>12.9</v>
      </c>
      <c r="I8209" s="587">
        <f t="shared" si="385"/>
        <v>296558.10000000003</v>
      </c>
      <c r="J8209" s="589">
        <f t="shared" si="386"/>
        <v>0</v>
      </c>
    </row>
    <row r="8210" spans="1:10">
      <c r="A8210" s="584">
        <v>2016</v>
      </c>
      <c r="B8210" s="585" t="s">
        <v>1131</v>
      </c>
      <c r="C8210" s="585" t="s">
        <v>31</v>
      </c>
      <c r="D8210" s="586">
        <v>64341</v>
      </c>
      <c r="E8210" s="587">
        <v>25.286000000000001</v>
      </c>
      <c r="F8210" s="587">
        <f t="shared" si="384"/>
        <v>1626926.5260000001</v>
      </c>
      <c r="G8210" s="588">
        <v>1.57</v>
      </c>
      <c r="H8210" s="586">
        <v>7.4</v>
      </c>
      <c r="I8210" s="587">
        <f t="shared" si="385"/>
        <v>476123.4</v>
      </c>
      <c r="J8210" s="589">
        <f t="shared" si="386"/>
        <v>0</v>
      </c>
    </row>
    <row r="8211" spans="1:10">
      <c r="A8211" s="584">
        <v>2016</v>
      </c>
      <c r="B8211" s="585" t="s">
        <v>1131</v>
      </c>
      <c r="C8211" s="585" t="s">
        <v>31</v>
      </c>
      <c r="D8211" s="586">
        <v>46899</v>
      </c>
      <c r="E8211" s="587">
        <v>26.015999999999998</v>
      </c>
      <c r="F8211" s="587">
        <f t="shared" si="384"/>
        <v>1220124.3839999998</v>
      </c>
      <c r="G8211" s="588">
        <v>2.89</v>
      </c>
      <c r="H8211" s="586">
        <v>7.8</v>
      </c>
      <c r="I8211" s="587">
        <f t="shared" si="385"/>
        <v>365812.2</v>
      </c>
      <c r="J8211" s="589">
        <f t="shared" si="386"/>
        <v>0</v>
      </c>
    </row>
    <row r="8212" spans="1:10">
      <c r="A8212" s="584">
        <v>2016</v>
      </c>
      <c r="B8212" s="585" t="s">
        <v>1131</v>
      </c>
      <c r="C8212" s="585" t="s">
        <v>31</v>
      </c>
      <c r="D8212" s="586">
        <v>23485</v>
      </c>
      <c r="E8212" s="587">
        <v>25.954000000000001</v>
      </c>
      <c r="F8212" s="587">
        <f t="shared" si="384"/>
        <v>609529.69000000006</v>
      </c>
      <c r="G8212" s="588">
        <v>3.06</v>
      </c>
      <c r="H8212" s="586">
        <v>7.7</v>
      </c>
      <c r="I8212" s="587">
        <f t="shared" si="385"/>
        <v>180834.5</v>
      </c>
      <c r="J8212" s="589">
        <f t="shared" si="386"/>
        <v>0</v>
      </c>
    </row>
    <row r="8213" spans="1:10">
      <c r="A8213" s="584">
        <v>2016</v>
      </c>
      <c r="B8213" s="585" t="s">
        <v>1131</v>
      </c>
      <c r="C8213" s="585" t="s">
        <v>31</v>
      </c>
      <c r="D8213" s="586">
        <v>693</v>
      </c>
      <c r="E8213" s="587">
        <v>23.885999999999999</v>
      </c>
      <c r="F8213" s="587">
        <f t="shared" si="384"/>
        <v>16552.998</v>
      </c>
      <c r="G8213" s="588">
        <v>0.7</v>
      </c>
      <c r="H8213" s="586">
        <v>13.3</v>
      </c>
      <c r="I8213" s="587">
        <f t="shared" si="385"/>
        <v>9216.9</v>
      </c>
      <c r="J8213" s="589">
        <f t="shared" si="386"/>
        <v>0</v>
      </c>
    </row>
    <row r="8214" spans="1:10">
      <c r="A8214" s="584">
        <v>2016</v>
      </c>
      <c r="B8214" s="585" t="s">
        <v>1131</v>
      </c>
      <c r="C8214" s="585" t="s">
        <v>31</v>
      </c>
      <c r="D8214" s="586">
        <v>11144</v>
      </c>
      <c r="E8214" s="587">
        <v>23.998000000000001</v>
      </c>
      <c r="F8214" s="587">
        <f t="shared" si="384"/>
        <v>267433.712</v>
      </c>
      <c r="G8214" s="588">
        <v>0.73</v>
      </c>
      <c r="H8214" s="586">
        <v>9.9</v>
      </c>
      <c r="I8214" s="587">
        <f t="shared" si="385"/>
        <v>110325.6</v>
      </c>
      <c r="J8214" s="589">
        <f t="shared" si="386"/>
        <v>0</v>
      </c>
    </row>
    <row r="8215" spans="1:10">
      <c r="A8215" s="584">
        <v>2016</v>
      </c>
      <c r="B8215" s="585" t="s">
        <v>1131</v>
      </c>
      <c r="C8215" s="585" t="s">
        <v>31</v>
      </c>
      <c r="D8215" s="586">
        <v>10592</v>
      </c>
      <c r="E8215" s="587">
        <v>24.616</v>
      </c>
      <c r="F8215" s="587">
        <f t="shared" si="384"/>
        <v>260732.67199999999</v>
      </c>
      <c r="G8215" s="588">
        <v>0.65</v>
      </c>
      <c r="H8215" s="586">
        <v>11.3</v>
      </c>
      <c r="I8215" s="587">
        <f t="shared" si="385"/>
        <v>119689.60000000001</v>
      </c>
      <c r="J8215" s="589">
        <f t="shared" si="386"/>
        <v>0</v>
      </c>
    </row>
    <row r="8216" spans="1:10">
      <c r="A8216" s="584">
        <v>2016</v>
      </c>
      <c r="B8216" s="585" t="s">
        <v>1131</v>
      </c>
      <c r="C8216" s="585" t="s">
        <v>31</v>
      </c>
      <c r="D8216" s="586">
        <v>23517</v>
      </c>
      <c r="E8216" s="587">
        <v>22.792000000000002</v>
      </c>
      <c r="F8216" s="587">
        <f t="shared" si="384"/>
        <v>535999.46400000004</v>
      </c>
      <c r="G8216" s="588">
        <v>2.97</v>
      </c>
      <c r="H8216" s="586">
        <v>8.3000000000000007</v>
      </c>
      <c r="I8216" s="587">
        <f t="shared" si="385"/>
        <v>195191.1</v>
      </c>
      <c r="J8216" s="589">
        <f t="shared" si="386"/>
        <v>0</v>
      </c>
    </row>
    <row r="8217" spans="1:10">
      <c r="A8217" s="584">
        <v>2016</v>
      </c>
      <c r="B8217" s="585" t="s">
        <v>1131</v>
      </c>
      <c r="C8217" s="585" t="s">
        <v>31</v>
      </c>
      <c r="D8217" s="586">
        <v>12246</v>
      </c>
      <c r="E8217" s="587">
        <v>22.827999999999999</v>
      </c>
      <c r="F8217" s="587">
        <f t="shared" si="384"/>
        <v>279551.68799999997</v>
      </c>
      <c r="G8217" s="588">
        <v>2.95</v>
      </c>
      <c r="H8217" s="586">
        <v>8.6999999999999993</v>
      </c>
      <c r="I8217" s="587">
        <f t="shared" si="385"/>
        <v>106540.2</v>
      </c>
      <c r="J8217" s="589">
        <f t="shared" si="386"/>
        <v>0</v>
      </c>
    </row>
    <row r="8218" spans="1:10">
      <c r="A8218" s="584">
        <v>2016</v>
      </c>
      <c r="B8218" s="585" t="s">
        <v>1131</v>
      </c>
      <c r="C8218" s="585" t="s">
        <v>31</v>
      </c>
      <c r="D8218" s="586">
        <v>22639</v>
      </c>
      <c r="E8218" s="587">
        <v>24.123999999999999</v>
      </c>
      <c r="F8218" s="587">
        <f t="shared" si="384"/>
        <v>546143.23599999992</v>
      </c>
      <c r="G8218" s="588">
        <v>0.65</v>
      </c>
      <c r="H8218" s="586">
        <v>11.3</v>
      </c>
      <c r="I8218" s="587">
        <f t="shared" si="385"/>
        <v>255820.7</v>
      </c>
      <c r="J8218" s="589">
        <f t="shared" si="386"/>
        <v>0</v>
      </c>
    </row>
    <row r="8219" spans="1:10">
      <c r="A8219" s="584">
        <v>2016</v>
      </c>
      <c r="B8219" s="585" t="s">
        <v>1131</v>
      </c>
      <c r="C8219" s="585" t="s">
        <v>31</v>
      </c>
      <c r="D8219" s="586">
        <v>237</v>
      </c>
      <c r="E8219" s="587">
        <v>24.55</v>
      </c>
      <c r="F8219" s="587">
        <f t="shared" si="384"/>
        <v>5818.35</v>
      </c>
      <c r="G8219" s="588">
        <v>0.83</v>
      </c>
      <c r="H8219" s="586">
        <v>11.1</v>
      </c>
      <c r="I8219" s="587">
        <f t="shared" si="385"/>
        <v>2630.7</v>
      </c>
      <c r="J8219" s="589">
        <f t="shared" si="386"/>
        <v>0</v>
      </c>
    </row>
    <row r="8220" spans="1:10">
      <c r="A8220" s="584">
        <v>2016</v>
      </c>
      <c r="B8220" s="585" t="s">
        <v>1131</v>
      </c>
      <c r="C8220" s="585" t="s">
        <v>31</v>
      </c>
      <c r="D8220" s="586">
        <v>100807</v>
      </c>
      <c r="E8220" s="587">
        <v>23.308</v>
      </c>
      <c r="F8220" s="587">
        <f t="shared" si="384"/>
        <v>2349609.5559999999</v>
      </c>
      <c r="G8220" s="588">
        <v>3</v>
      </c>
      <c r="H8220" s="586">
        <v>8.4</v>
      </c>
      <c r="I8220" s="587">
        <f t="shared" si="385"/>
        <v>846778.8</v>
      </c>
      <c r="J8220" s="589">
        <f t="shared" si="386"/>
        <v>0</v>
      </c>
    </row>
    <row r="8221" spans="1:10">
      <c r="A8221" s="584">
        <v>2016</v>
      </c>
      <c r="B8221" s="585" t="s">
        <v>1131</v>
      </c>
      <c r="C8221" s="585" t="s">
        <v>31</v>
      </c>
      <c r="D8221" s="586">
        <v>25292</v>
      </c>
      <c r="E8221" s="587">
        <v>24.975999999999999</v>
      </c>
      <c r="F8221" s="587">
        <f t="shared" si="384"/>
        <v>631692.99199999997</v>
      </c>
      <c r="G8221" s="588">
        <v>0.89</v>
      </c>
      <c r="H8221" s="586">
        <v>10.8</v>
      </c>
      <c r="I8221" s="587">
        <f t="shared" si="385"/>
        <v>273153.60000000003</v>
      </c>
      <c r="J8221" s="589">
        <f t="shared" si="386"/>
        <v>0</v>
      </c>
    </row>
    <row r="8222" spans="1:10">
      <c r="A8222" s="584">
        <v>2016</v>
      </c>
      <c r="B8222" s="585" t="s">
        <v>1131</v>
      </c>
      <c r="C8222" s="585" t="s">
        <v>31</v>
      </c>
      <c r="D8222" s="586">
        <v>13009</v>
      </c>
      <c r="E8222" s="587">
        <v>25.096</v>
      </c>
      <c r="F8222" s="587">
        <f t="shared" si="384"/>
        <v>326473.864</v>
      </c>
      <c r="G8222" s="588">
        <v>1.31</v>
      </c>
      <c r="H8222" s="586">
        <v>8.9</v>
      </c>
      <c r="I8222" s="587">
        <f t="shared" si="385"/>
        <v>115780.1</v>
      </c>
      <c r="J8222" s="589">
        <f t="shared" si="386"/>
        <v>0</v>
      </c>
    </row>
    <row r="8223" spans="1:10">
      <c r="A8223" s="584">
        <v>2016</v>
      </c>
      <c r="B8223" s="585" t="s">
        <v>1131</v>
      </c>
      <c r="C8223" s="585" t="s">
        <v>31</v>
      </c>
      <c r="D8223" s="586">
        <v>12945</v>
      </c>
      <c r="E8223" s="587">
        <v>24.475999999999999</v>
      </c>
      <c r="F8223" s="587">
        <f t="shared" si="384"/>
        <v>316841.82</v>
      </c>
      <c r="G8223" s="588">
        <v>0.99</v>
      </c>
      <c r="H8223" s="586">
        <v>13.5</v>
      </c>
      <c r="I8223" s="587">
        <f t="shared" si="385"/>
        <v>174757.5</v>
      </c>
      <c r="J8223" s="589">
        <f t="shared" si="386"/>
        <v>0</v>
      </c>
    </row>
    <row r="8224" spans="1:10">
      <c r="A8224" s="584">
        <v>2016</v>
      </c>
      <c r="B8224" s="585" t="s">
        <v>1131</v>
      </c>
      <c r="C8224" s="585" t="s">
        <v>31</v>
      </c>
      <c r="D8224" s="586">
        <v>12776</v>
      </c>
      <c r="E8224" s="587">
        <v>24.596</v>
      </c>
      <c r="F8224" s="587">
        <f t="shared" si="384"/>
        <v>314238.49599999998</v>
      </c>
      <c r="G8224" s="588">
        <v>0.97</v>
      </c>
      <c r="H8224" s="586">
        <v>9.5</v>
      </c>
      <c r="I8224" s="587">
        <f t="shared" si="385"/>
        <v>121372</v>
      </c>
      <c r="J8224" s="589">
        <f t="shared" si="386"/>
        <v>0</v>
      </c>
    </row>
    <row r="8225" spans="1:10">
      <c r="A8225" s="584">
        <v>2016</v>
      </c>
      <c r="B8225" s="585" t="s">
        <v>1131</v>
      </c>
      <c r="C8225" s="585" t="s">
        <v>31</v>
      </c>
      <c r="D8225" s="586">
        <v>12617</v>
      </c>
      <c r="E8225" s="587">
        <v>24.423999999999999</v>
      </c>
      <c r="F8225" s="587">
        <f t="shared" si="384"/>
        <v>308157.60800000001</v>
      </c>
      <c r="G8225" s="588">
        <v>0.76</v>
      </c>
      <c r="H8225" s="586">
        <v>11.3</v>
      </c>
      <c r="I8225" s="587">
        <f t="shared" si="385"/>
        <v>142572.1</v>
      </c>
      <c r="J8225" s="589">
        <f t="shared" si="386"/>
        <v>0</v>
      </c>
    </row>
    <row r="8226" spans="1:10">
      <c r="A8226" s="584">
        <v>2016</v>
      </c>
      <c r="B8226" s="585" t="s">
        <v>1131</v>
      </c>
      <c r="C8226" s="585" t="s">
        <v>31</v>
      </c>
      <c r="D8226" s="586">
        <v>411</v>
      </c>
      <c r="E8226" s="587">
        <v>25.975999999999999</v>
      </c>
      <c r="F8226" s="587">
        <f t="shared" si="384"/>
        <v>10676.136</v>
      </c>
      <c r="G8226" s="588">
        <v>2.4700000000000002</v>
      </c>
      <c r="H8226" s="586">
        <v>7.4</v>
      </c>
      <c r="I8226" s="587">
        <f t="shared" si="385"/>
        <v>3041.4</v>
      </c>
      <c r="J8226" s="589">
        <f t="shared" si="386"/>
        <v>0</v>
      </c>
    </row>
    <row r="8227" spans="1:10">
      <c r="A8227" s="584">
        <v>2016</v>
      </c>
      <c r="B8227" s="585" t="s">
        <v>1131</v>
      </c>
      <c r="C8227" s="585" t="s">
        <v>31</v>
      </c>
      <c r="D8227" s="586">
        <v>313</v>
      </c>
      <c r="E8227" s="587">
        <v>23.728000000000002</v>
      </c>
      <c r="F8227" s="587">
        <f t="shared" si="384"/>
        <v>7426.8640000000005</v>
      </c>
      <c r="G8227" s="588">
        <v>0.75</v>
      </c>
      <c r="H8227" s="586">
        <v>13.5</v>
      </c>
      <c r="I8227" s="587">
        <f t="shared" si="385"/>
        <v>4225.5</v>
      </c>
      <c r="J8227" s="589">
        <f t="shared" si="386"/>
        <v>0</v>
      </c>
    </row>
    <row r="8228" spans="1:10">
      <c r="A8228" s="584">
        <v>2016</v>
      </c>
      <c r="B8228" s="585" t="s">
        <v>1131</v>
      </c>
      <c r="C8228" s="585" t="s">
        <v>31</v>
      </c>
      <c r="D8228" s="586">
        <v>10142</v>
      </c>
      <c r="E8228" s="587">
        <v>24.552</v>
      </c>
      <c r="F8228" s="587">
        <f t="shared" si="384"/>
        <v>249006.38399999999</v>
      </c>
      <c r="G8228" s="588">
        <v>0.66</v>
      </c>
      <c r="H8228" s="586">
        <v>12.5</v>
      </c>
      <c r="I8228" s="587">
        <f t="shared" si="385"/>
        <v>126775</v>
      </c>
      <c r="J8228" s="589">
        <f t="shared" si="386"/>
        <v>0</v>
      </c>
    </row>
    <row r="8229" spans="1:10">
      <c r="A8229" s="584">
        <v>2016</v>
      </c>
      <c r="B8229" s="585" t="s">
        <v>1131</v>
      </c>
      <c r="C8229" s="585" t="s">
        <v>31</v>
      </c>
      <c r="D8229" s="586">
        <v>11845</v>
      </c>
      <c r="E8229" s="587">
        <v>24.071999999999999</v>
      </c>
      <c r="F8229" s="587">
        <f t="shared" si="384"/>
        <v>285132.83999999997</v>
      </c>
      <c r="G8229" s="588">
        <v>0.82</v>
      </c>
      <c r="H8229" s="586">
        <v>11.8</v>
      </c>
      <c r="I8229" s="587">
        <f t="shared" si="385"/>
        <v>139771</v>
      </c>
      <c r="J8229" s="589">
        <f t="shared" si="386"/>
        <v>0</v>
      </c>
    </row>
    <row r="8230" spans="1:10">
      <c r="A8230" s="584">
        <v>2016</v>
      </c>
      <c r="B8230" s="585" t="s">
        <v>1131</v>
      </c>
      <c r="C8230" s="585" t="s">
        <v>31</v>
      </c>
      <c r="D8230" s="586">
        <v>12048</v>
      </c>
      <c r="E8230" s="587">
        <v>24.071999999999999</v>
      </c>
      <c r="F8230" s="587">
        <f t="shared" si="384"/>
        <v>290019.45600000001</v>
      </c>
      <c r="G8230" s="588">
        <v>0.74</v>
      </c>
      <c r="H8230" s="586">
        <v>12.1</v>
      </c>
      <c r="I8230" s="587">
        <f t="shared" si="385"/>
        <v>145780.79999999999</v>
      </c>
      <c r="J8230" s="589">
        <f t="shared" si="386"/>
        <v>0</v>
      </c>
    </row>
    <row r="8231" spans="1:10">
      <c r="A8231" s="584">
        <v>2016</v>
      </c>
      <c r="B8231" s="585" t="s">
        <v>1131</v>
      </c>
      <c r="C8231" s="585" t="s">
        <v>31</v>
      </c>
      <c r="D8231" s="586">
        <v>36348</v>
      </c>
      <c r="E8231" s="587">
        <v>26.038</v>
      </c>
      <c r="F8231" s="587">
        <f t="shared" si="384"/>
        <v>946429.22400000005</v>
      </c>
      <c r="G8231" s="588">
        <v>2.98</v>
      </c>
      <c r="H8231" s="586">
        <v>8</v>
      </c>
      <c r="I8231" s="587">
        <f t="shared" si="385"/>
        <v>290784</v>
      </c>
      <c r="J8231" s="589">
        <f t="shared" si="386"/>
        <v>0</v>
      </c>
    </row>
    <row r="8232" spans="1:10">
      <c r="A8232" s="584">
        <v>2016</v>
      </c>
      <c r="B8232" s="585" t="s">
        <v>1131</v>
      </c>
      <c r="C8232" s="585" t="s">
        <v>31</v>
      </c>
      <c r="D8232" s="586">
        <v>24107</v>
      </c>
      <c r="E8232" s="587">
        <v>26.091999999999999</v>
      </c>
      <c r="F8232" s="587">
        <f t="shared" si="384"/>
        <v>628999.84399999992</v>
      </c>
      <c r="G8232" s="588">
        <v>2.95</v>
      </c>
      <c r="H8232" s="586">
        <v>8</v>
      </c>
      <c r="I8232" s="587">
        <f t="shared" si="385"/>
        <v>192856</v>
      </c>
      <c r="J8232" s="589">
        <f t="shared" si="386"/>
        <v>0</v>
      </c>
    </row>
    <row r="8233" spans="1:10">
      <c r="A8233" s="584">
        <v>2016</v>
      </c>
      <c r="B8233" s="585" t="s">
        <v>1131</v>
      </c>
      <c r="C8233" s="585" t="s">
        <v>31</v>
      </c>
      <c r="D8233" s="586">
        <v>58816</v>
      </c>
      <c r="E8233" s="587">
        <v>24.158000000000001</v>
      </c>
      <c r="F8233" s="587">
        <f t="shared" si="384"/>
        <v>1420876.9280000001</v>
      </c>
      <c r="G8233" s="588">
        <v>0.69</v>
      </c>
      <c r="H8233" s="586">
        <v>11.7</v>
      </c>
      <c r="I8233" s="587">
        <f t="shared" si="385"/>
        <v>688147.2</v>
      </c>
      <c r="J8233" s="589">
        <f t="shared" si="386"/>
        <v>0</v>
      </c>
    </row>
    <row r="8234" spans="1:10">
      <c r="A8234" s="584">
        <v>2016</v>
      </c>
      <c r="B8234" s="585" t="s">
        <v>1131</v>
      </c>
      <c r="C8234" s="585" t="s">
        <v>31</v>
      </c>
      <c r="D8234" s="586">
        <v>24108</v>
      </c>
      <c r="E8234" s="587">
        <v>25.876000000000001</v>
      </c>
      <c r="F8234" s="587">
        <f t="shared" si="384"/>
        <v>623818.60800000001</v>
      </c>
      <c r="G8234" s="588">
        <v>2.42</v>
      </c>
      <c r="H8234" s="586">
        <v>7.5</v>
      </c>
      <c r="I8234" s="587">
        <f t="shared" si="385"/>
        <v>180810</v>
      </c>
      <c r="J8234" s="589">
        <f t="shared" si="386"/>
        <v>0</v>
      </c>
    </row>
    <row r="8235" spans="1:10">
      <c r="A8235" s="584">
        <v>2016</v>
      </c>
      <c r="B8235" s="585" t="s">
        <v>1131</v>
      </c>
      <c r="C8235" s="585" t="s">
        <v>31</v>
      </c>
      <c r="D8235" s="586">
        <v>23914</v>
      </c>
      <c r="E8235" s="587">
        <v>24.994</v>
      </c>
      <c r="F8235" s="587">
        <f t="shared" si="384"/>
        <v>597706.51599999995</v>
      </c>
      <c r="G8235" s="588">
        <v>3.1</v>
      </c>
      <c r="H8235" s="586">
        <v>9.6</v>
      </c>
      <c r="I8235" s="587">
        <f t="shared" si="385"/>
        <v>229574.39999999999</v>
      </c>
      <c r="J8235" s="589">
        <f t="shared" si="386"/>
        <v>0</v>
      </c>
    </row>
    <row r="8236" spans="1:10">
      <c r="A8236" s="584">
        <v>2016</v>
      </c>
      <c r="B8236" s="585" t="s">
        <v>1133</v>
      </c>
      <c r="C8236" s="585" t="s">
        <v>31</v>
      </c>
      <c r="D8236" s="586">
        <v>260347</v>
      </c>
      <c r="E8236" s="587">
        <v>13.378</v>
      </c>
      <c r="F8236" s="587">
        <f t="shared" si="384"/>
        <v>3482922.1660000002</v>
      </c>
      <c r="G8236" s="588">
        <v>0.97</v>
      </c>
      <c r="H8236" s="586">
        <v>9.9</v>
      </c>
      <c r="I8236" s="587">
        <f t="shared" si="385"/>
        <v>2577435.3000000003</v>
      </c>
      <c r="J8236" s="589">
        <f t="shared" si="386"/>
        <v>1</v>
      </c>
    </row>
    <row r="8237" spans="1:10">
      <c r="A8237" s="584">
        <v>2016</v>
      </c>
      <c r="B8237" s="585" t="s">
        <v>1133</v>
      </c>
      <c r="C8237" s="585" t="s">
        <v>31</v>
      </c>
      <c r="D8237" s="586">
        <v>140107</v>
      </c>
      <c r="E8237" s="587">
        <v>13.256</v>
      </c>
      <c r="F8237" s="587">
        <f t="shared" si="384"/>
        <v>1857258.392</v>
      </c>
      <c r="G8237" s="588">
        <v>1.1599999999999999</v>
      </c>
      <c r="H8237" s="586">
        <v>8.6999999999999993</v>
      </c>
      <c r="I8237" s="587">
        <f t="shared" si="385"/>
        <v>1218930.8999999999</v>
      </c>
      <c r="J8237" s="589">
        <f t="shared" si="386"/>
        <v>1</v>
      </c>
    </row>
    <row r="8238" spans="1:10">
      <c r="A8238" s="584">
        <v>2016</v>
      </c>
      <c r="B8238" s="585" t="s">
        <v>1127</v>
      </c>
      <c r="C8238" s="585" t="s">
        <v>31</v>
      </c>
      <c r="D8238" s="586">
        <v>14650</v>
      </c>
      <c r="E8238" s="587">
        <v>18.5</v>
      </c>
      <c r="F8238" s="587">
        <f t="shared" si="384"/>
        <v>271025</v>
      </c>
      <c r="G8238" s="588">
        <v>0.34</v>
      </c>
      <c r="H8238" s="586">
        <v>5.0999999999999996</v>
      </c>
      <c r="I8238" s="587">
        <f t="shared" si="385"/>
        <v>74715</v>
      </c>
      <c r="J8238" s="589">
        <f t="shared" si="386"/>
        <v>0</v>
      </c>
    </row>
    <row r="8239" spans="1:10">
      <c r="A8239" s="584">
        <v>2016</v>
      </c>
      <c r="B8239" s="585" t="s">
        <v>1131</v>
      </c>
      <c r="C8239" s="585" t="s">
        <v>31</v>
      </c>
      <c r="D8239" s="586">
        <v>25405</v>
      </c>
      <c r="E8239" s="587">
        <v>25.178000000000001</v>
      </c>
      <c r="F8239" s="587">
        <f t="shared" si="384"/>
        <v>639647.09</v>
      </c>
      <c r="G8239" s="588">
        <v>3.39</v>
      </c>
      <c r="H8239" s="586">
        <v>9.39</v>
      </c>
      <c r="I8239" s="587">
        <f t="shared" si="385"/>
        <v>238552.95</v>
      </c>
      <c r="J8239" s="589">
        <f t="shared" si="386"/>
        <v>0</v>
      </c>
    </row>
    <row r="8240" spans="1:10">
      <c r="A8240" s="584">
        <v>2016</v>
      </c>
      <c r="B8240" s="585" t="s">
        <v>1131</v>
      </c>
      <c r="C8240" s="585" t="s">
        <v>31</v>
      </c>
      <c r="D8240" s="586">
        <v>29698</v>
      </c>
      <c r="E8240" s="587">
        <v>25.004000000000001</v>
      </c>
      <c r="F8240" s="587">
        <f t="shared" si="384"/>
        <v>742568.79200000002</v>
      </c>
      <c r="G8240" s="588">
        <v>3.55</v>
      </c>
      <c r="H8240" s="586">
        <v>9.74</v>
      </c>
      <c r="I8240" s="587">
        <f t="shared" si="385"/>
        <v>289258.52</v>
      </c>
      <c r="J8240" s="589">
        <f t="shared" si="386"/>
        <v>0</v>
      </c>
    </row>
    <row r="8241" spans="1:10">
      <c r="A8241" s="584">
        <v>2016</v>
      </c>
      <c r="B8241" s="585" t="s">
        <v>1131</v>
      </c>
      <c r="C8241" s="585" t="s">
        <v>31</v>
      </c>
      <c r="D8241" s="586">
        <v>8652</v>
      </c>
      <c r="E8241" s="587">
        <v>24.132000000000001</v>
      </c>
      <c r="F8241" s="587">
        <f t="shared" si="384"/>
        <v>208790.06400000001</v>
      </c>
      <c r="G8241" s="588">
        <v>3.34</v>
      </c>
      <c r="H8241" s="586">
        <v>11.33</v>
      </c>
      <c r="I8241" s="587">
        <f t="shared" si="385"/>
        <v>98027.16</v>
      </c>
      <c r="J8241" s="589">
        <f t="shared" si="386"/>
        <v>0</v>
      </c>
    </row>
    <row r="8242" spans="1:10">
      <c r="A8242" s="584">
        <v>2016</v>
      </c>
      <c r="B8242" s="585" t="s">
        <v>1131</v>
      </c>
      <c r="C8242" s="585" t="s">
        <v>31</v>
      </c>
      <c r="D8242" s="586">
        <v>1688</v>
      </c>
      <c r="E8242" s="587">
        <v>23.83</v>
      </c>
      <c r="F8242" s="587">
        <f t="shared" si="384"/>
        <v>40225.039999999994</v>
      </c>
      <c r="G8242" s="588">
        <v>2.84</v>
      </c>
      <c r="H8242" s="586">
        <v>11.13</v>
      </c>
      <c r="I8242" s="587">
        <f t="shared" si="385"/>
        <v>18787.440000000002</v>
      </c>
      <c r="J8242" s="589">
        <f t="shared" si="386"/>
        <v>0</v>
      </c>
    </row>
    <row r="8243" spans="1:10">
      <c r="A8243" s="584">
        <v>2016</v>
      </c>
      <c r="B8243" s="585" t="s">
        <v>1131</v>
      </c>
      <c r="C8243" s="585" t="s">
        <v>31</v>
      </c>
      <c r="D8243" s="586">
        <v>3867</v>
      </c>
      <c r="E8243" s="587">
        <v>24.288</v>
      </c>
      <c r="F8243" s="587">
        <f t="shared" si="384"/>
        <v>93921.695999999996</v>
      </c>
      <c r="G8243" s="588">
        <v>3.57</v>
      </c>
      <c r="H8243" s="586">
        <v>10.93</v>
      </c>
      <c r="I8243" s="587">
        <f t="shared" si="385"/>
        <v>42266.31</v>
      </c>
      <c r="J8243" s="589">
        <f t="shared" si="386"/>
        <v>0</v>
      </c>
    </row>
    <row r="8244" spans="1:10">
      <c r="A8244" s="584">
        <v>2016</v>
      </c>
      <c r="B8244" s="585" t="s">
        <v>1131</v>
      </c>
      <c r="C8244" s="585" t="s">
        <v>31</v>
      </c>
      <c r="D8244" s="586">
        <v>19733</v>
      </c>
      <c r="E8244" s="587">
        <v>24.908000000000001</v>
      </c>
      <c r="F8244" s="587">
        <f t="shared" si="384"/>
        <v>491509.56400000001</v>
      </c>
      <c r="G8244" s="588">
        <v>3.46</v>
      </c>
      <c r="H8244" s="586">
        <v>9.17</v>
      </c>
      <c r="I8244" s="587">
        <f t="shared" si="385"/>
        <v>180951.61</v>
      </c>
      <c r="J8244" s="589">
        <f t="shared" si="386"/>
        <v>0</v>
      </c>
    </row>
    <row r="8245" spans="1:10">
      <c r="A8245" s="584">
        <v>2016</v>
      </c>
      <c r="B8245" s="585" t="s">
        <v>1131</v>
      </c>
      <c r="C8245" s="585" t="s">
        <v>31</v>
      </c>
      <c r="D8245" s="586">
        <v>16977</v>
      </c>
      <c r="E8245" s="587">
        <v>25.091999999999999</v>
      </c>
      <c r="F8245" s="587">
        <f t="shared" si="384"/>
        <v>425986.88399999996</v>
      </c>
      <c r="G8245" s="588">
        <v>2.96</v>
      </c>
      <c r="H8245" s="586">
        <v>9.26</v>
      </c>
      <c r="I8245" s="587">
        <f t="shared" si="385"/>
        <v>157207.01999999999</v>
      </c>
      <c r="J8245" s="589">
        <f t="shared" si="386"/>
        <v>0</v>
      </c>
    </row>
    <row r="8246" spans="1:10">
      <c r="A8246" s="584">
        <v>2016</v>
      </c>
      <c r="B8246" s="585" t="s">
        <v>1131</v>
      </c>
      <c r="C8246" s="585" t="s">
        <v>31</v>
      </c>
      <c r="D8246" s="586">
        <v>22751</v>
      </c>
      <c r="E8246" s="587">
        <v>25.154</v>
      </c>
      <c r="F8246" s="587">
        <f t="shared" si="384"/>
        <v>572278.65399999998</v>
      </c>
      <c r="G8246" s="588">
        <v>3.04</v>
      </c>
      <c r="H8246" s="586">
        <v>9.3000000000000007</v>
      </c>
      <c r="I8246" s="587">
        <f t="shared" si="385"/>
        <v>211584.30000000002</v>
      </c>
      <c r="J8246" s="589">
        <f t="shared" si="386"/>
        <v>0</v>
      </c>
    </row>
    <row r="8247" spans="1:10">
      <c r="A8247" s="584">
        <v>2016</v>
      </c>
      <c r="B8247" s="585" t="s">
        <v>1131</v>
      </c>
      <c r="C8247" s="585" t="s">
        <v>31</v>
      </c>
      <c r="D8247" s="586">
        <v>22751</v>
      </c>
      <c r="E8247" s="587">
        <v>25.154</v>
      </c>
      <c r="F8247" s="587">
        <f t="shared" si="384"/>
        <v>572278.65399999998</v>
      </c>
      <c r="G8247" s="588">
        <v>3.04</v>
      </c>
      <c r="H8247" s="586">
        <v>9.3000000000000007</v>
      </c>
      <c r="I8247" s="587">
        <f t="shared" si="385"/>
        <v>211584.30000000002</v>
      </c>
      <c r="J8247" s="589">
        <f t="shared" si="386"/>
        <v>0</v>
      </c>
    </row>
    <row r="8248" spans="1:10">
      <c r="A8248" s="584">
        <v>2016</v>
      </c>
      <c r="B8248" s="585" t="s">
        <v>1131</v>
      </c>
      <c r="C8248" s="585" t="s">
        <v>31</v>
      </c>
      <c r="D8248" s="586">
        <v>16977</v>
      </c>
      <c r="E8248" s="587">
        <v>25.091999999999999</v>
      </c>
      <c r="F8248" s="587">
        <f t="shared" si="384"/>
        <v>425986.88399999996</v>
      </c>
      <c r="G8248" s="588">
        <v>2.96</v>
      </c>
      <c r="H8248" s="586">
        <v>9.26</v>
      </c>
      <c r="I8248" s="587">
        <f t="shared" si="385"/>
        <v>157207.01999999999</v>
      </c>
      <c r="J8248" s="589">
        <f t="shared" si="386"/>
        <v>0</v>
      </c>
    </row>
    <row r="8249" spans="1:10">
      <c r="A8249" s="584">
        <v>2016</v>
      </c>
      <c r="B8249" s="585" t="s">
        <v>1131</v>
      </c>
      <c r="C8249" s="585" t="s">
        <v>31</v>
      </c>
      <c r="D8249" s="586">
        <v>13688</v>
      </c>
      <c r="E8249" s="587">
        <v>25.001999999999999</v>
      </c>
      <c r="F8249" s="587">
        <f t="shared" si="384"/>
        <v>342227.37599999999</v>
      </c>
      <c r="G8249" s="588">
        <v>3.46</v>
      </c>
      <c r="H8249" s="586">
        <v>9.48</v>
      </c>
      <c r="I8249" s="587">
        <f t="shared" si="385"/>
        <v>129762.24000000001</v>
      </c>
      <c r="J8249" s="589">
        <f t="shared" si="386"/>
        <v>0</v>
      </c>
    </row>
    <row r="8250" spans="1:10">
      <c r="A8250" s="584">
        <v>2016</v>
      </c>
      <c r="B8250" s="585" t="s">
        <v>1131</v>
      </c>
      <c r="C8250" s="585" t="s">
        <v>31</v>
      </c>
      <c r="D8250" s="586">
        <v>56731</v>
      </c>
      <c r="E8250" s="587">
        <v>25.378</v>
      </c>
      <c r="F8250" s="587">
        <f t="shared" si="384"/>
        <v>1439719.318</v>
      </c>
      <c r="G8250" s="588">
        <v>3.57</v>
      </c>
      <c r="H8250" s="586">
        <v>9.3000000000000007</v>
      </c>
      <c r="I8250" s="587">
        <f t="shared" si="385"/>
        <v>527598.30000000005</v>
      </c>
      <c r="J8250" s="589">
        <f t="shared" si="386"/>
        <v>0</v>
      </c>
    </row>
    <row r="8251" spans="1:10">
      <c r="A8251" s="584">
        <v>2016</v>
      </c>
      <c r="B8251" s="585" t="s">
        <v>1131</v>
      </c>
      <c r="C8251" s="585" t="s">
        <v>31</v>
      </c>
      <c r="D8251" s="586">
        <v>48010</v>
      </c>
      <c r="E8251" s="587">
        <v>22.245999999999999</v>
      </c>
      <c r="F8251" s="587">
        <f t="shared" si="384"/>
        <v>1068030.46</v>
      </c>
      <c r="G8251" s="588">
        <v>3.11</v>
      </c>
      <c r="H8251" s="586">
        <v>8.8000000000000007</v>
      </c>
      <c r="I8251" s="587">
        <f t="shared" si="385"/>
        <v>422488.00000000006</v>
      </c>
      <c r="J8251" s="589">
        <f t="shared" si="386"/>
        <v>0</v>
      </c>
    </row>
    <row r="8252" spans="1:10">
      <c r="A8252" s="584">
        <v>2016</v>
      </c>
      <c r="B8252" s="585" t="s">
        <v>1131</v>
      </c>
      <c r="C8252" s="585" t="s">
        <v>31</v>
      </c>
      <c r="D8252" s="586">
        <v>24723</v>
      </c>
      <c r="E8252" s="587">
        <v>25.05</v>
      </c>
      <c r="F8252" s="587">
        <f t="shared" si="384"/>
        <v>619311.15</v>
      </c>
      <c r="G8252" s="588">
        <v>2.98</v>
      </c>
      <c r="H8252" s="586">
        <v>9.4</v>
      </c>
      <c r="I8252" s="587">
        <f t="shared" si="385"/>
        <v>232396.2</v>
      </c>
      <c r="J8252" s="589">
        <f t="shared" si="386"/>
        <v>0</v>
      </c>
    </row>
    <row r="8253" spans="1:10">
      <c r="A8253" s="584">
        <v>2016</v>
      </c>
      <c r="B8253" s="585" t="s">
        <v>1131</v>
      </c>
      <c r="C8253" s="585" t="s">
        <v>31</v>
      </c>
      <c r="D8253" s="586">
        <v>21984</v>
      </c>
      <c r="E8253" s="587">
        <v>25.135999999999999</v>
      </c>
      <c r="F8253" s="587">
        <f t="shared" si="384"/>
        <v>552589.82400000002</v>
      </c>
      <c r="G8253" s="588">
        <v>4.5999999999999996</v>
      </c>
      <c r="H8253" s="586">
        <v>9.1</v>
      </c>
      <c r="I8253" s="587">
        <f t="shared" si="385"/>
        <v>200054.39999999999</v>
      </c>
      <c r="J8253" s="589">
        <f t="shared" si="386"/>
        <v>0</v>
      </c>
    </row>
    <row r="8254" spans="1:10">
      <c r="A8254" s="584">
        <v>2016</v>
      </c>
      <c r="B8254" s="585" t="s">
        <v>1131</v>
      </c>
      <c r="C8254" s="585" t="s">
        <v>31</v>
      </c>
      <c r="D8254" s="586">
        <v>18729</v>
      </c>
      <c r="E8254" s="587">
        <v>25.026</v>
      </c>
      <c r="F8254" s="587">
        <f t="shared" si="384"/>
        <v>468711.95399999997</v>
      </c>
      <c r="G8254" s="588">
        <v>2.93</v>
      </c>
      <c r="H8254" s="586">
        <v>9.5</v>
      </c>
      <c r="I8254" s="587">
        <f t="shared" si="385"/>
        <v>177925.5</v>
      </c>
      <c r="J8254" s="589">
        <f t="shared" si="386"/>
        <v>0</v>
      </c>
    </row>
    <row r="8255" spans="1:10">
      <c r="A8255" s="584">
        <v>2016</v>
      </c>
      <c r="B8255" s="585" t="s">
        <v>1131</v>
      </c>
      <c r="C8255" s="585" t="s">
        <v>31</v>
      </c>
      <c r="D8255" s="586">
        <v>14999</v>
      </c>
      <c r="E8255" s="587">
        <v>25.69</v>
      </c>
      <c r="F8255" s="587">
        <f t="shared" si="384"/>
        <v>385324.31</v>
      </c>
      <c r="G8255" s="588">
        <v>3.04</v>
      </c>
      <c r="H8255" s="586">
        <v>8.6</v>
      </c>
      <c r="I8255" s="587">
        <f t="shared" si="385"/>
        <v>128991.4</v>
      </c>
      <c r="J8255" s="589">
        <f t="shared" si="386"/>
        <v>0</v>
      </c>
    </row>
    <row r="8256" spans="1:10">
      <c r="A8256" s="584">
        <v>2016</v>
      </c>
      <c r="B8256" s="585" t="s">
        <v>1131</v>
      </c>
      <c r="C8256" s="585" t="s">
        <v>31</v>
      </c>
      <c r="D8256" s="586">
        <v>9567</v>
      </c>
      <c r="E8256" s="587">
        <v>25.934000000000001</v>
      </c>
      <c r="F8256" s="587">
        <f t="shared" si="384"/>
        <v>248110.57800000001</v>
      </c>
      <c r="G8256" s="588">
        <v>3.02</v>
      </c>
      <c r="H8256" s="586">
        <v>8.1999999999999993</v>
      </c>
      <c r="I8256" s="587">
        <f t="shared" si="385"/>
        <v>78449.399999999994</v>
      </c>
      <c r="J8256" s="589">
        <f t="shared" si="386"/>
        <v>0</v>
      </c>
    </row>
    <row r="8257" spans="1:10">
      <c r="A8257" s="584">
        <v>2016</v>
      </c>
      <c r="B8257" s="585" t="s">
        <v>1131</v>
      </c>
      <c r="C8257" s="585" t="s">
        <v>31</v>
      </c>
      <c r="D8257" s="586">
        <v>13533</v>
      </c>
      <c r="E8257" s="587">
        <v>22.53</v>
      </c>
      <c r="F8257" s="587">
        <f t="shared" si="384"/>
        <v>304898.49</v>
      </c>
      <c r="G8257" s="588">
        <v>0.53</v>
      </c>
      <c r="H8257" s="586">
        <v>10</v>
      </c>
      <c r="I8257" s="587">
        <f t="shared" si="385"/>
        <v>135330</v>
      </c>
      <c r="J8257" s="589">
        <f t="shared" si="386"/>
        <v>0</v>
      </c>
    </row>
    <row r="8258" spans="1:10">
      <c r="A8258" s="584">
        <v>2016</v>
      </c>
      <c r="B8258" s="585" t="s">
        <v>1131</v>
      </c>
      <c r="C8258" s="585" t="s">
        <v>31</v>
      </c>
      <c r="D8258" s="586">
        <v>62823</v>
      </c>
      <c r="E8258" s="587">
        <v>23.3</v>
      </c>
      <c r="F8258" s="587">
        <f t="shared" si="384"/>
        <v>1463775.9000000001</v>
      </c>
      <c r="G8258" s="588">
        <v>0.43</v>
      </c>
      <c r="H8258" s="586">
        <v>6.5</v>
      </c>
      <c r="I8258" s="587">
        <f t="shared" si="385"/>
        <v>408349.5</v>
      </c>
      <c r="J8258" s="589">
        <f t="shared" si="386"/>
        <v>0</v>
      </c>
    </row>
    <row r="8259" spans="1:10">
      <c r="A8259" s="584">
        <v>2016</v>
      </c>
      <c r="B8259" s="585" t="s">
        <v>1131</v>
      </c>
      <c r="C8259" s="585" t="s">
        <v>31</v>
      </c>
      <c r="D8259" s="586">
        <v>81809</v>
      </c>
      <c r="E8259" s="587">
        <v>22.968</v>
      </c>
      <c r="F8259" s="587">
        <f t="shared" ref="F8259:F8322" si="387">E8259*D8259</f>
        <v>1878989.112</v>
      </c>
      <c r="G8259" s="588">
        <v>3.51</v>
      </c>
      <c r="H8259" s="586">
        <v>12.39</v>
      </c>
      <c r="I8259" s="587">
        <f t="shared" ref="I8259:I8322" si="388">H8259*D8259</f>
        <v>1013613.51</v>
      </c>
      <c r="J8259" s="589">
        <f t="shared" ref="J8259:J8322" si="389">IF(B8259="LIG",1,0)</f>
        <v>0</v>
      </c>
    </row>
    <row r="8260" spans="1:10">
      <c r="A8260" s="584">
        <v>2016</v>
      </c>
      <c r="B8260" s="585" t="s">
        <v>1131</v>
      </c>
      <c r="C8260" s="585" t="s">
        <v>31</v>
      </c>
      <c r="D8260" s="586">
        <v>54419</v>
      </c>
      <c r="E8260" s="587">
        <v>23.295999999999999</v>
      </c>
      <c r="F8260" s="587">
        <f t="shared" si="387"/>
        <v>1267745.024</v>
      </c>
      <c r="G8260" s="588">
        <v>2.04</v>
      </c>
      <c r="H8260" s="586">
        <v>9.5</v>
      </c>
      <c r="I8260" s="587">
        <f t="shared" si="388"/>
        <v>516980.5</v>
      </c>
      <c r="J8260" s="589">
        <f t="shared" si="389"/>
        <v>0</v>
      </c>
    </row>
    <row r="8261" spans="1:10">
      <c r="A8261" s="584">
        <v>2016</v>
      </c>
      <c r="B8261" s="585" t="s">
        <v>1131</v>
      </c>
      <c r="C8261" s="585" t="s">
        <v>31</v>
      </c>
      <c r="D8261" s="586">
        <v>30859</v>
      </c>
      <c r="E8261" s="587">
        <v>23.765999999999998</v>
      </c>
      <c r="F8261" s="587">
        <f t="shared" si="387"/>
        <v>733394.99399999995</v>
      </c>
      <c r="G8261" s="588">
        <v>2.73</v>
      </c>
      <c r="H8261" s="586">
        <v>9.7100000000000009</v>
      </c>
      <c r="I8261" s="587">
        <f t="shared" si="388"/>
        <v>299640.89</v>
      </c>
      <c r="J8261" s="589">
        <f t="shared" si="389"/>
        <v>0</v>
      </c>
    </row>
    <row r="8262" spans="1:10">
      <c r="A8262" s="584">
        <v>2016</v>
      </c>
      <c r="B8262" s="585" t="s">
        <v>1131</v>
      </c>
      <c r="C8262" s="585" t="s">
        <v>31</v>
      </c>
      <c r="D8262" s="586">
        <v>15509</v>
      </c>
      <c r="E8262" s="587">
        <v>23.71</v>
      </c>
      <c r="F8262" s="587">
        <f t="shared" si="387"/>
        <v>367718.39</v>
      </c>
      <c r="G8262" s="588">
        <v>2.81</v>
      </c>
      <c r="H8262" s="586">
        <v>9.1999999999999993</v>
      </c>
      <c r="I8262" s="587">
        <f t="shared" si="388"/>
        <v>142682.79999999999</v>
      </c>
      <c r="J8262" s="589">
        <f t="shared" si="389"/>
        <v>0</v>
      </c>
    </row>
    <row r="8263" spans="1:10">
      <c r="A8263" s="584">
        <v>2016</v>
      </c>
      <c r="B8263" s="585" t="s">
        <v>1131</v>
      </c>
      <c r="C8263" s="585" t="s">
        <v>31</v>
      </c>
      <c r="D8263" s="586">
        <v>161964</v>
      </c>
      <c r="E8263" s="587">
        <v>23.84</v>
      </c>
      <c r="F8263" s="587">
        <f t="shared" si="387"/>
        <v>3861221.76</v>
      </c>
      <c r="G8263" s="588">
        <v>2.8</v>
      </c>
      <c r="H8263" s="586">
        <v>8.3000000000000007</v>
      </c>
      <c r="I8263" s="587">
        <f t="shared" si="388"/>
        <v>1344301.2000000002</v>
      </c>
      <c r="J8263" s="589">
        <f t="shared" si="389"/>
        <v>0</v>
      </c>
    </row>
    <row r="8264" spans="1:10">
      <c r="A8264" s="584">
        <v>2016</v>
      </c>
      <c r="B8264" s="585" t="s">
        <v>1131</v>
      </c>
      <c r="C8264" s="585" t="s">
        <v>31</v>
      </c>
      <c r="D8264" s="586">
        <v>45313</v>
      </c>
      <c r="E8264" s="587">
        <v>23.97</v>
      </c>
      <c r="F8264" s="587">
        <f t="shared" si="387"/>
        <v>1086152.6099999999</v>
      </c>
      <c r="G8264" s="588">
        <v>2.84</v>
      </c>
      <c r="H8264" s="586">
        <v>7.9</v>
      </c>
      <c r="I8264" s="587">
        <f t="shared" si="388"/>
        <v>357972.7</v>
      </c>
      <c r="J8264" s="589">
        <f t="shared" si="389"/>
        <v>0</v>
      </c>
    </row>
    <row r="8265" spans="1:10">
      <c r="A8265" s="584">
        <v>2016</v>
      </c>
      <c r="B8265" s="585" t="s">
        <v>1131</v>
      </c>
      <c r="C8265" s="585" t="s">
        <v>31</v>
      </c>
      <c r="D8265" s="586">
        <v>1702</v>
      </c>
      <c r="E8265" s="587">
        <v>23.37</v>
      </c>
      <c r="F8265" s="587">
        <f t="shared" si="387"/>
        <v>39775.740000000005</v>
      </c>
      <c r="G8265" s="588">
        <v>2.46</v>
      </c>
      <c r="H8265" s="586">
        <v>8.9</v>
      </c>
      <c r="I8265" s="587">
        <f t="shared" si="388"/>
        <v>15147.800000000001</v>
      </c>
      <c r="J8265" s="589">
        <f t="shared" si="389"/>
        <v>0</v>
      </c>
    </row>
    <row r="8266" spans="1:10">
      <c r="A8266" s="584">
        <v>2016</v>
      </c>
      <c r="B8266" s="585" t="s">
        <v>1131</v>
      </c>
      <c r="C8266" s="585" t="s">
        <v>31</v>
      </c>
      <c r="D8266" s="586">
        <v>28587</v>
      </c>
      <c r="E8266" s="587">
        <v>25.94</v>
      </c>
      <c r="F8266" s="587">
        <f t="shared" si="387"/>
        <v>741546.78</v>
      </c>
      <c r="G8266" s="588">
        <v>2.67</v>
      </c>
      <c r="H8266" s="586">
        <v>7.5</v>
      </c>
      <c r="I8266" s="587">
        <f t="shared" si="388"/>
        <v>214402.5</v>
      </c>
      <c r="J8266" s="589">
        <f t="shared" si="389"/>
        <v>0</v>
      </c>
    </row>
    <row r="8267" spans="1:10">
      <c r="A8267" s="584">
        <v>2016</v>
      </c>
      <c r="B8267" s="585" t="s">
        <v>1131</v>
      </c>
      <c r="C8267" s="585" t="s">
        <v>31</v>
      </c>
      <c r="D8267" s="586">
        <v>21791</v>
      </c>
      <c r="E8267" s="587">
        <v>23.1</v>
      </c>
      <c r="F8267" s="587">
        <f t="shared" si="387"/>
        <v>503372.10000000003</v>
      </c>
      <c r="G8267" s="588">
        <v>3.04</v>
      </c>
      <c r="H8267" s="586">
        <v>8.1</v>
      </c>
      <c r="I8267" s="587">
        <f t="shared" si="388"/>
        <v>176507.1</v>
      </c>
      <c r="J8267" s="589">
        <f t="shared" si="389"/>
        <v>0</v>
      </c>
    </row>
    <row r="8268" spans="1:10">
      <c r="A8268" s="584">
        <v>2016</v>
      </c>
      <c r="B8268" s="585" t="s">
        <v>1131</v>
      </c>
      <c r="C8268" s="585" t="s">
        <v>31</v>
      </c>
      <c r="D8268" s="586">
        <v>33712</v>
      </c>
      <c r="E8268" s="587">
        <v>24.99</v>
      </c>
      <c r="F8268" s="587">
        <f t="shared" si="387"/>
        <v>842462.88</v>
      </c>
      <c r="G8268" s="588">
        <v>3.08</v>
      </c>
      <c r="H8268" s="586">
        <v>9.4</v>
      </c>
      <c r="I8268" s="587">
        <f t="shared" si="388"/>
        <v>316892.79999999999</v>
      </c>
      <c r="J8268" s="589">
        <f t="shared" si="389"/>
        <v>0</v>
      </c>
    </row>
    <row r="8269" spans="1:10">
      <c r="A8269" s="584">
        <v>2016</v>
      </c>
      <c r="B8269" s="585" t="s">
        <v>1131</v>
      </c>
      <c r="C8269" s="585" t="s">
        <v>31</v>
      </c>
      <c r="D8269" s="586">
        <v>54765</v>
      </c>
      <c r="E8269" s="587">
        <v>23.47</v>
      </c>
      <c r="F8269" s="587">
        <f t="shared" si="387"/>
        <v>1285334.55</v>
      </c>
      <c r="G8269" s="588">
        <v>2.5</v>
      </c>
      <c r="H8269" s="586">
        <v>8.6</v>
      </c>
      <c r="I8269" s="587">
        <f t="shared" si="388"/>
        <v>470979</v>
      </c>
      <c r="J8269" s="589">
        <f t="shared" si="389"/>
        <v>0</v>
      </c>
    </row>
    <row r="8270" spans="1:10">
      <c r="A8270" s="584">
        <v>2016</v>
      </c>
      <c r="B8270" s="585" t="s">
        <v>1131</v>
      </c>
      <c r="C8270" s="585" t="s">
        <v>31</v>
      </c>
      <c r="D8270" s="586">
        <v>15205</v>
      </c>
      <c r="E8270" s="587">
        <v>23.92</v>
      </c>
      <c r="F8270" s="587">
        <f t="shared" si="387"/>
        <v>363703.60000000003</v>
      </c>
      <c r="G8270" s="588">
        <v>2.88</v>
      </c>
      <c r="H8270" s="586">
        <v>8.6</v>
      </c>
      <c r="I8270" s="587">
        <f t="shared" si="388"/>
        <v>130763</v>
      </c>
      <c r="J8270" s="589">
        <f t="shared" si="389"/>
        <v>0</v>
      </c>
    </row>
    <row r="8271" spans="1:10">
      <c r="A8271" s="584">
        <v>2016</v>
      </c>
      <c r="B8271" s="585" t="s">
        <v>1131</v>
      </c>
      <c r="C8271" s="585" t="s">
        <v>31</v>
      </c>
      <c r="D8271" s="586">
        <v>1786</v>
      </c>
      <c r="E8271" s="587">
        <v>23.59</v>
      </c>
      <c r="F8271" s="587">
        <f t="shared" si="387"/>
        <v>42131.74</v>
      </c>
      <c r="G8271" s="588">
        <v>2.75</v>
      </c>
      <c r="H8271" s="586">
        <v>9</v>
      </c>
      <c r="I8271" s="587">
        <f t="shared" si="388"/>
        <v>16074</v>
      </c>
      <c r="J8271" s="589">
        <f t="shared" si="389"/>
        <v>0</v>
      </c>
    </row>
    <row r="8272" spans="1:10">
      <c r="A8272" s="584">
        <v>2016</v>
      </c>
      <c r="B8272" s="585" t="s">
        <v>1131</v>
      </c>
      <c r="C8272" s="585" t="s">
        <v>31</v>
      </c>
      <c r="D8272" s="586">
        <v>1654</v>
      </c>
      <c r="E8272" s="587">
        <v>17.09</v>
      </c>
      <c r="F8272" s="587">
        <f t="shared" si="387"/>
        <v>28266.86</v>
      </c>
      <c r="G8272" s="588">
        <v>1.73</v>
      </c>
      <c r="H8272" s="586">
        <v>27.9</v>
      </c>
      <c r="I8272" s="587">
        <f t="shared" si="388"/>
        <v>46146.6</v>
      </c>
      <c r="J8272" s="589">
        <f t="shared" si="389"/>
        <v>0</v>
      </c>
    </row>
    <row r="8273" spans="1:10">
      <c r="A8273" s="584">
        <v>2016</v>
      </c>
      <c r="B8273" s="585" t="s">
        <v>1131</v>
      </c>
      <c r="C8273" s="585" t="s">
        <v>31</v>
      </c>
      <c r="D8273" s="586">
        <v>5768</v>
      </c>
      <c r="E8273" s="587">
        <v>23.62</v>
      </c>
      <c r="F8273" s="587">
        <f t="shared" si="387"/>
        <v>136240.16</v>
      </c>
      <c r="G8273" s="588">
        <v>2.83</v>
      </c>
      <c r="H8273" s="586">
        <v>14.2</v>
      </c>
      <c r="I8273" s="587">
        <f t="shared" si="388"/>
        <v>81905.599999999991</v>
      </c>
      <c r="J8273" s="589">
        <f t="shared" si="389"/>
        <v>0</v>
      </c>
    </row>
    <row r="8274" spans="1:10">
      <c r="A8274" s="584">
        <v>2016</v>
      </c>
      <c r="B8274" s="585" t="s">
        <v>1131</v>
      </c>
      <c r="C8274" s="585" t="s">
        <v>31</v>
      </c>
      <c r="D8274" s="586">
        <v>20797</v>
      </c>
      <c r="E8274" s="587">
        <v>25.3</v>
      </c>
      <c r="F8274" s="587">
        <f t="shared" si="387"/>
        <v>526164.1</v>
      </c>
      <c r="G8274" s="588">
        <v>3.51</v>
      </c>
      <c r="H8274" s="586">
        <v>9.6999999999999993</v>
      </c>
      <c r="I8274" s="587">
        <f t="shared" si="388"/>
        <v>201730.9</v>
      </c>
      <c r="J8274" s="589">
        <f t="shared" si="389"/>
        <v>0</v>
      </c>
    </row>
    <row r="8275" spans="1:10">
      <c r="A8275" s="584">
        <v>2016</v>
      </c>
      <c r="B8275" s="585" t="s">
        <v>1131</v>
      </c>
      <c r="C8275" s="585" t="s">
        <v>31</v>
      </c>
      <c r="D8275" s="586">
        <v>30370</v>
      </c>
      <c r="E8275" s="587">
        <v>25.74</v>
      </c>
      <c r="F8275" s="587">
        <f t="shared" si="387"/>
        <v>781723.79999999993</v>
      </c>
      <c r="G8275" s="588">
        <v>2.27</v>
      </c>
      <c r="H8275" s="586">
        <v>8.1</v>
      </c>
      <c r="I8275" s="587">
        <f t="shared" si="388"/>
        <v>245997</v>
      </c>
      <c r="J8275" s="589">
        <f t="shared" si="389"/>
        <v>0</v>
      </c>
    </row>
    <row r="8276" spans="1:10">
      <c r="A8276" s="584">
        <v>2016</v>
      </c>
      <c r="B8276" s="585" t="s">
        <v>1131</v>
      </c>
      <c r="C8276" s="585" t="s">
        <v>31</v>
      </c>
      <c r="D8276" s="586">
        <v>118144</v>
      </c>
      <c r="E8276" s="587">
        <v>25.14</v>
      </c>
      <c r="F8276" s="587">
        <f t="shared" si="387"/>
        <v>2970140.16</v>
      </c>
      <c r="G8276" s="588">
        <v>2.96</v>
      </c>
      <c r="H8276" s="586">
        <v>9.1</v>
      </c>
      <c r="I8276" s="587">
        <f t="shared" si="388"/>
        <v>1075110.3999999999</v>
      </c>
      <c r="J8276" s="589">
        <f t="shared" si="389"/>
        <v>0</v>
      </c>
    </row>
    <row r="8277" spans="1:10">
      <c r="A8277" s="584">
        <v>2016</v>
      </c>
      <c r="B8277" s="585" t="s">
        <v>1131</v>
      </c>
      <c r="C8277" s="585" t="s">
        <v>31</v>
      </c>
      <c r="D8277" s="586">
        <v>44400</v>
      </c>
      <c r="E8277" s="587">
        <v>25.91</v>
      </c>
      <c r="F8277" s="587">
        <f t="shared" si="387"/>
        <v>1150404</v>
      </c>
      <c r="G8277" s="588">
        <v>2.66</v>
      </c>
      <c r="H8277" s="586">
        <v>7.8</v>
      </c>
      <c r="I8277" s="587">
        <f t="shared" si="388"/>
        <v>346320</v>
      </c>
      <c r="J8277" s="589">
        <f t="shared" si="389"/>
        <v>0</v>
      </c>
    </row>
    <row r="8278" spans="1:10">
      <c r="A8278" s="584">
        <v>2016</v>
      </c>
      <c r="B8278" s="585" t="s">
        <v>1127</v>
      </c>
      <c r="C8278" s="585" t="s">
        <v>31</v>
      </c>
      <c r="D8278" s="586">
        <v>30673</v>
      </c>
      <c r="E8278" s="587">
        <v>17.93</v>
      </c>
      <c r="F8278" s="587">
        <f t="shared" si="387"/>
        <v>549966.89</v>
      </c>
      <c r="G8278" s="588">
        <v>0.23</v>
      </c>
      <c r="H8278" s="586">
        <v>4.7</v>
      </c>
      <c r="I8278" s="587">
        <f t="shared" si="388"/>
        <v>144163.1</v>
      </c>
      <c r="J8278" s="589">
        <f t="shared" si="389"/>
        <v>0</v>
      </c>
    </row>
    <row r="8279" spans="1:10">
      <c r="A8279" s="584">
        <v>2016</v>
      </c>
      <c r="B8279" s="585" t="s">
        <v>1131</v>
      </c>
      <c r="C8279" s="585" t="s">
        <v>31</v>
      </c>
      <c r="D8279" s="586">
        <v>230916</v>
      </c>
      <c r="E8279" s="587">
        <v>25.256</v>
      </c>
      <c r="F8279" s="587">
        <f t="shared" si="387"/>
        <v>5832014.4960000003</v>
      </c>
      <c r="G8279" s="588">
        <v>4.45</v>
      </c>
      <c r="H8279" s="586">
        <v>9.1999999999999993</v>
      </c>
      <c r="I8279" s="587">
        <f t="shared" si="388"/>
        <v>2124427.1999999997</v>
      </c>
      <c r="J8279" s="589">
        <f t="shared" si="389"/>
        <v>0</v>
      </c>
    </row>
    <row r="8280" spans="1:10">
      <c r="A8280" s="584">
        <v>2016</v>
      </c>
      <c r="B8280" s="585" t="s">
        <v>1127</v>
      </c>
      <c r="C8280" s="585" t="s">
        <v>31</v>
      </c>
      <c r="D8280" s="586">
        <v>139087</v>
      </c>
      <c r="E8280" s="587">
        <v>17.282</v>
      </c>
      <c r="F8280" s="587">
        <f t="shared" si="387"/>
        <v>2403701.534</v>
      </c>
      <c r="G8280" s="588">
        <v>0.2</v>
      </c>
      <c r="H8280" s="586">
        <v>4.5</v>
      </c>
      <c r="I8280" s="587">
        <f t="shared" si="388"/>
        <v>625891.5</v>
      </c>
      <c r="J8280" s="589">
        <f t="shared" si="389"/>
        <v>0</v>
      </c>
    </row>
    <row r="8281" spans="1:10">
      <c r="A8281" s="584">
        <v>2016</v>
      </c>
      <c r="B8281" s="585" t="s">
        <v>1127</v>
      </c>
      <c r="C8281" s="585" t="s">
        <v>31</v>
      </c>
      <c r="D8281" s="586">
        <v>226707</v>
      </c>
      <c r="E8281" s="587">
        <v>17.138000000000002</v>
      </c>
      <c r="F8281" s="587">
        <f t="shared" si="387"/>
        <v>3885304.5660000006</v>
      </c>
      <c r="G8281" s="588">
        <v>0.24</v>
      </c>
      <c r="H8281" s="586">
        <v>4.8</v>
      </c>
      <c r="I8281" s="587">
        <f t="shared" si="388"/>
        <v>1088193.5999999999</v>
      </c>
      <c r="J8281" s="589">
        <f t="shared" si="389"/>
        <v>0</v>
      </c>
    </row>
    <row r="8282" spans="1:10">
      <c r="A8282" s="584">
        <v>2016</v>
      </c>
      <c r="B8282" s="585" t="s">
        <v>1127</v>
      </c>
      <c r="C8282" s="585" t="s">
        <v>31</v>
      </c>
      <c r="D8282" s="586">
        <v>65047</v>
      </c>
      <c r="E8282" s="587">
        <v>17.734000000000002</v>
      </c>
      <c r="F8282" s="587">
        <f t="shared" si="387"/>
        <v>1153543.4980000001</v>
      </c>
      <c r="G8282" s="588">
        <v>0.23</v>
      </c>
      <c r="H8282" s="586">
        <v>5.7</v>
      </c>
      <c r="I8282" s="587">
        <f t="shared" si="388"/>
        <v>370767.9</v>
      </c>
      <c r="J8282" s="589">
        <f t="shared" si="389"/>
        <v>0</v>
      </c>
    </row>
    <row r="8283" spans="1:10">
      <c r="A8283" s="584">
        <v>2016</v>
      </c>
      <c r="B8283" s="585" t="s">
        <v>1127</v>
      </c>
      <c r="C8283" s="585" t="s">
        <v>31</v>
      </c>
      <c r="D8283" s="586">
        <v>30557</v>
      </c>
      <c r="E8283" s="587">
        <v>17.052</v>
      </c>
      <c r="F8283" s="587">
        <f t="shared" si="387"/>
        <v>521057.96399999998</v>
      </c>
      <c r="G8283" s="588">
        <v>0.4</v>
      </c>
      <c r="H8283" s="586">
        <v>6.5</v>
      </c>
      <c r="I8283" s="587">
        <f t="shared" si="388"/>
        <v>198620.5</v>
      </c>
      <c r="J8283" s="589">
        <f t="shared" si="389"/>
        <v>0</v>
      </c>
    </row>
    <row r="8284" spans="1:10">
      <c r="A8284" s="584">
        <v>2016</v>
      </c>
      <c r="B8284" s="585" t="s">
        <v>1127</v>
      </c>
      <c r="C8284" s="585" t="s">
        <v>31</v>
      </c>
      <c r="D8284" s="586">
        <v>15363</v>
      </c>
      <c r="E8284" s="587">
        <v>17.231999999999999</v>
      </c>
      <c r="F8284" s="587">
        <f t="shared" si="387"/>
        <v>264735.21600000001</v>
      </c>
      <c r="G8284" s="588">
        <v>0.22</v>
      </c>
      <c r="H8284" s="586">
        <v>4.5999999999999996</v>
      </c>
      <c r="I8284" s="587">
        <f t="shared" si="388"/>
        <v>70669.799999999988</v>
      </c>
      <c r="J8284" s="589">
        <f t="shared" si="389"/>
        <v>0</v>
      </c>
    </row>
    <row r="8285" spans="1:10">
      <c r="A8285" s="584">
        <v>2016</v>
      </c>
      <c r="B8285" s="585" t="s">
        <v>1127</v>
      </c>
      <c r="C8285" s="585" t="s">
        <v>31</v>
      </c>
      <c r="D8285" s="586">
        <v>136520</v>
      </c>
      <c r="E8285" s="587">
        <v>17.350000000000001</v>
      </c>
      <c r="F8285" s="587">
        <f t="shared" si="387"/>
        <v>2368622</v>
      </c>
      <c r="G8285" s="588">
        <v>0.2</v>
      </c>
      <c r="H8285" s="586">
        <v>4.6100000000000003</v>
      </c>
      <c r="I8285" s="587">
        <f t="shared" si="388"/>
        <v>629357.20000000007</v>
      </c>
      <c r="J8285" s="589">
        <f t="shared" si="389"/>
        <v>0</v>
      </c>
    </row>
    <row r="8286" spans="1:10">
      <c r="A8286" s="584">
        <v>2016</v>
      </c>
      <c r="B8286" s="585" t="s">
        <v>1131</v>
      </c>
      <c r="C8286" s="585" t="s">
        <v>31</v>
      </c>
      <c r="D8286" s="586">
        <v>11720</v>
      </c>
      <c r="E8286" s="587">
        <v>26</v>
      </c>
      <c r="F8286" s="587">
        <f t="shared" si="387"/>
        <v>304720</v>
      </c>
      <c r="G8286" s="588">
        <v>2.83</v>
      </c>
      <c r="H8286" s="586">
        <v>7.8</v>
      </c>
      <c r="I8286" s="587">
        <f t="shared" si="388"/>
        <v>91416</v>
      </c>
      <c r="J8286" s="589">
        <f t="shared" si="389"/>
        <v>0</v>
      </c>
    </row>
    <row r="8287" spans="1:10">
      <c r="A8287" s="584">
        <v>2016</v>
      </c>
      <c r="B8287" s="585" t="s">
        <v>1131</v>
      </c>
      <c r="C8287" s="585" t="s">
        <v>31</v>
      </c>
      <c r="D8287" s="586">
        <v>3075</v>
      </c>
      <c r="E8287" s="587">
        <v>25</v>
      </c>
      <c r="F8287" s="587">
        <f t="shared" si="387"/>
        <v>76875</v>
      </c>
      <c r="G8287" s="588">
        <v>1.86</v>
      </c>
      <c r="H8287" s="586">
        <v>11.6</v>
      </c>
      <c r="I8287" s="587">
        <f t="shared" si="388"/>
        <v>35670</v>
      </c>
      <c r="J8287" s="589">
        <f t="shared" si="389"/>
        <v>0</v>
      </c>
    </row>
    <row r="8288" spans="1:10">
      <c r="A8288" s="584">
        <v>2016</v>
      </c>
      <c r="B8288" s="585" t="s">
        <v>1131</v>
      </c>
      <c r="C8288" s="585" t="s">
        <v>31</v>
      </c>
      <c r="D8288" s="586">
        <v>431</v>
      </c>
      <c r="E8288" s="587">
        <v>21</v>
      </c>
      <c r="F8288" s="587">
        <f t="shared" si="387"/>
        <v>9051</v>
      </c>
      <c r="G8288" s="588">
        <v>1.74</v>
      </c>
      <c r="H8288" s="586">
        <v>7.8</v>
      </c>
      <c r="I8288" s="587">
        <f t="shared" si="388"/>
        <v>3361.7999999999997</v>
      </c>
      <c r="J8288" s="589">
        <f t="shared" si="389"/>
        <v>0</v>
      </c>
    </row>
    <row r="8289" spans="1:10">
      <c r="A8289" s="584">
        <v>2016</v>
      </c>
      <c r="B8289" s="585" t="s">
        <v>1131</v>
      </c>
      <c r="C8289" s="585" t="s">
        <v>31</v>
      </c>
      <c r="D8289" s="586">
        <v>1252</v>
      </c>
      <c r="E8289" s="587">
        <v>25</v>
      </c>
      <c r="F8289" s="587">
        <f t="shared" si="387"/>
        <v>31300</v>
      </c>
      <c r="G8289" s="588">
        <v>2.71</v>
      </c>
      <c r="H8289" s="586">
        <v>9.1</v>
      </c>
      <c r="I8289" s="587">
        <f t="shared" si="388"/>
        <v>11393.199999999999</v>
      </c>
      <c r="J8289" s="589">
        <f t="shared" si="389"/>
        <v>0</v>
      </c>
    </row>
    <row r="8290" spans="1:10">
      <c r="A8290" s="584">
        <v>2016</v>
      </c>
      <c r="B8290" s="585" t="s">
        <v>1131</v>
      </c>
      <c r="C8290" s="585" t="s">
        <v>31</v>
      </c>
      <c r="D8290" s="586">
        <v>2014</v>
      </c>
      <c r="E8290" s="587">
        <v>24</v>
      </c>
      <c r="F8290" s="587">
        <f t="shared" si="387"/>
        <v>48336</v>
      </c>
      <c r="G8290" s="588">
        <v>2.34</v>
      </c>
      <c r="H8290" s="586">
        <v>14</v>
      </c>
      <c r="I8290" s="587">
        <f t="shared" si="388"/>
        <v>28196</v>
      </c>
      <c r="J8290" s="589">
        <f t="shared" si="389"/>
        <v>0</v>
      </c>
    </row>
    <row r="8291" spans="1:10">
      <c r="A8291" s="584">
        <v>2016</v>
      </c>
      <c r="B8291" s="585" t="s">
        <v>1131</v>
      </c>
      <c r="C8291" s="585" t="s">
        <v>31</v>
      </c>
      <c r="D8291" s="586">
        <v>2116</v>
      </c>
      <c r="E8291" s="587">
        <v>24</v>
      </c>
      <c r="F8291" s="587">
        <f t="shared" si="387"/>
        <v>50784</v>
      </c>
      <c r="G8291" s="588">
        <v>1.91</v>
      </c>
      <c r="H8291" s="586">
        <v>15.1</v>
      </c>
      <c r="I8291" s="587">
        <f t="shared" si="388"/>
        <v>31951.599999999999</v>
      </c>
      <c r="J8291" s="589">
        <f t="shared" si="389"/>
        <v>0</v>
      </c>
    </row>
    <row r="8292" spans="1:10">
      <c r="A8292" s="584">
        <v>2016</v>
      </c>
      <c r="B8292" s="585" t="s">
        <v>1131</v>
      </c>
      <c r="C8292" s="585" t="s">
        <v>31</v>
      </c>
      <c r="D8292" s="586">
        <v>5206</v>
      </c>
      <c r="E8292" s="587">
        <v>24</v>
      </c>
      <c r="F8292" s="587">
        <f t="shared" si="387"/>
        <v>124944</v>
      </c>
      <c r="G8292" s="588">
        <v>2.4700000000000002</v>
      </c>
      <c r="H8292" s="586">
        <v>13.9</v>
      </c>
      <c r="I8292" s="587">
        <f t="shared" si="388"/>
        <v>72363.400000000009</v>
      </c>
      <c r="J8292" s="589">
        <f t="shared" si="389"/>
        <v>0</v>
      </c>
    </row>
    <row r="8293" spans="1:10">
      <c r="A8293" s="584">
        <v>2016</v>
      </c>
      <c r="B8293" s="585" t="s">
        <v>1131</v>
      </c>
      <c r="C8293" s="585" t="s">
        <v>31</v>
      </c>
      <c r="D8293" s="586">
        <v>3667</v>
      </c>
      <c r="E8293" s="587">
        <v>23</v>
      </c>
      <c r="F8293" s="587">
        <f t="shared" si="387"/>
        <v>84341</v>
      </c>
      <c r="G8293" s="588">
        <v>2.3199999999999998</v>
      </c>
      <c r="H8293" s="586">
        <v>17.5</v>
      </c>
      <c r="I8293" s="587">
        <f t="shared" si="388"/>
        <v>64172.5</v>
      </c>
      <c r="J8293" s="589">
        <f t="shared" si="389"/>
        <v>0</v>
      </c>
    </row>
    <row r="8294" spans="1:10">
      <c r="A8294" s="584">
        <v>2016</v>
      </c>
      <c r="B8294" s="585" t="s">
        <v>1131</v>
      </c>
      <c r="C8294" s="585" t="s">
        <v>31</v>
      </c>
      <c r="D8294" s="586">
        <v>179312</v>
      </c>
      <c r="E8294" s="587">
        <v>26</v>
      </c>
      <c r="F8294" s="587">
        <f t="shared" si="387"/>
        <v>4662112</v>
      </c>
      <c r="G8294" s="588">
        <v>2.78</v>
      </c>
      <c r="H8294" s="586">
        <v>7.7</v>
      </c>
      <c r="I8294" s="587">
        <f t="shared" si="388"/>
        <v>1380702.4000000001</v>
      </c>
      <c r="J8294" s="589">
        <f t="shared" si="389"/>
        <v>0</v>
      </c>
    </row>
    <row r="8295" spans="1:10">
      <c r="A8295" s="584">
        <v>2016</v>
      </c>
      <c r="B8295" s="585" t="s">
        <v>1129</v>
      </c>
      <c r="C8295" s="585" t="s">
        <v>31</v>
      </c>
      <c r="D8295" s="586">
        <v>50516</v>
      </c>
      <c r="E8295" s="587">
        <v>12.85</v>
      </c>
      <c r="F8295" s="587">
        <f t="shared" si="387"/>
        <v>649130.6</v>
      </c>
      <c r="G8295" s="588">
        <v>3.23</v>
      </c>
      <c r="H8295" s="586">
        <v>45.4</v>
      </c>
      <c r="I8295" s="587">
        <f t="shared" si="388"/>
        <v>2293426.4</v>
      </c>
      <c r="J8295" s="589">
        <f t="shared" si="389"/>
        <v>0</v>
      </c>
    </row>
    <row r="8296" spans="1:10">
      <c r="A8296" s="584">
        <v>2016</v>
      </c>
      <c r="B8296" s="585" t="s">
        <v>1131</v>
      </c>
      <c r="C8296" s="585" t="s">
        <v>31</v>
      </c>
      <c r="D8296" s="586">
        <v>45457</v>
      </c>
      <c r="E8296" s="587">
        <v>26.315999999999999</v>
      </c>
      <c r="F8296" s="587">
        <f t="shared" si="387"/>
        <v>1196246.412</v>
      </c>
      <c r="G8296" s="588">
        <v>3.26</v>
      </c>
      <c r="H8296" s="586">
        <v>7.6</v>
      </c>
      <c r="I8296" s="587">
        <f t="shared" si="388"/>
        <v>345473.2</v>
      </c>
      <c r="J8296" s="589">
        <f t="shared" si="389"/>
        <v>0</v>
      </c>
    </row>
    <row r="8297" spans="1:10">
      <c r="A8297" s="584">
        <v>2016</v>
      </c>
      <c r="B8297" s="585" t="s">
        <v>1131</v>
      </c>
      <c r="C8297" s="585" t="s">
        <v>31</v>
      </c>
      <c r="D8297" s="586">
        <v>30435</v>
      </c>
      <c r="E8297" s="587">
        <v>25.805</v>
      </c>
      <c r="F8297" s="587">
        <f t="shared" si="387"/>
        <v>785375.17500000005</v>
      </c>
      <c r="G8297" s="588">
        <v>3</v>
      </c>
      <c r="H8297" s="586">
        <v>8.4</v>
      </c>
      <c r="I8297" s="587">
        <f t="shared" si="388"/>
        <v>255654</v>
      </c>
      <c r="J8297" s="589">
        <f t="shared" si="389"/>
        <v>0</v>
      </c>
    </row>
    <row r="8298" spans="1:10">
      <c r="A8298" s="584">
        <v>2016</v>
      </c>
      <c r="B8298" s="585" t="s">
        <v>1131</v>
      </c>
      <c r="C8298" s="585" t="s">
        <v>31</v>
      </c>
      <c r="D8298" s="586">
        <v>45697</v>
      </c>
      <c r="E8298" s="587">
        <v>26.184999999999999</v>
      </c>
      <c r="F8298" s="587">
        <f t="shared" si="387"/>
        <v>1196575.9449999998</v>
      </c>
      <c r="G8298" s="588">
        <v>3.12</v>
      </c>
      <c r="H8298" s="586">
        <v>7.4</v>
      </c>
      <c r="I8298" s="587">
        <f t="shared" si="388"/>
        <v>338157.8</v>
      </c>
      <c r="J8298" s="589">
        <f t="shared" si="389"/>
        <v>0</v>
      </c>
    </row>
    <row r="8299" spans="1:10">
      <c r="A8299" s="584">
        <v>2016</v>
      </c>
      <c r="B8299" s="585" t="s">
        <v>1131</v>
      </c>
      <c r="C8299" s="585" t="s">
        <v>31</v>
      </c>
      <c r="D8299" s="586">
        <v>30947</v>
      </c>
      <c r="E8299" s="587">
        <v>25.957000000000001</v>
      </c>
      <c r="F8299" s="587">
        <f t="shared" si="387"/>
        <v>803291.27899999998</v>
      </c>
      <c r="G8299" s="588">
        <v>3.21</v>
      </c>
      <c r="H8299" s="586">
        <v>7.9</v>
      </c>
      <c r="I8299" s="587">
        <f t="shared" si="388"/>
        <v>244481.30000000002</v>
      </c>
      <c r="J8299" s="589">
        <f t="shared" si="389"/>
        <v>0</v>
      </c>
    </row>
    <row r="8300" spans="1:10">
      <c r="A8300" s="584">
        <v>2016</v>
      </c>
      <c r="B8300" s="585" t="s">
        <v>1131</v>
      </c>
      <c r="C8300" s="585" t="s">
        <v>31</v>
      </c>
      <c r="D8300" s="586">
        <v>13631</v>
      </c>
      <c r="E8300" s="587">
        <v>24.515999999999998</v>
      </c>
      <c r="F8300" s="587">
        <f t="shared" si="387"/>
        <v>334177.59599999996</v>
      </c>
      <c r="G8300" s="588">
        <v>2.2599999999999998</v>
      </c>
      <c r="H8300" s="586">
        <v>8.9</v>
      </c>
      <c r="I8300" s="587">
        <f t="shared" si="388"/>
        <v>121315.90000000001</v>
      </c>
      <c r="J8300" s="589">
        <f t="shared" si="389"/>
        <v>0</v>
      </c>
    </row>
    <row r="8301" spans="1:10">
      <c r="A8301" s="584">
        <v>2016</v>
      </c>
      <c r="B8301" s="585" t="s">
        <v>1131</v>
      </c>
      <c r="C8301" s="585" t="s">
        <v>31</v>
      </c>
      <c r="D8301" s="586">
        <v>13070</v>
      </c>
      <c r="E8301" s="587">
        <v>25.37</v>
      </c>
      <c r="F8301" s="587">
        <f t="shared" si="387"/>
        <v>331585.90000000002</v>
      </c>
      <c r="G8301" s="588">
        <v>1.46</v>
      </c>
      <c r="H8301" s="586">
        <v>9.1999999999999993</v>
      </c>
      <c r="I8301" s="587">
        <f t="shared" si="388"/>
        <v>120243.99999999999</v>
      </c>
      <c r="J8301" s="589">
        <f t="shared" si="389"/>
        <v>0</v>
      </c>
    </row>
    <row r="8302" spans="1:10">
      <c r="A8302" s="584">
        <v>2016</v>
      </c>
      <c r="B8302" s="585" t="s">
        <v>1131</v>
      </c>
      <c r="C8302" s="585" t="s">
        <v>31</v>
      </c>
      <c r="D8302" s="586">
        <v>39204</v>
      </c>
      <c r="E8302" s="587">
        <v>25.6</v>
      </c>
      <c r="F8302" s="587">
        <f t="shared" si="387"/>
        <v>1003622.4</v>
      </c>
      <c r="G8302" s="588">
        <v>1.44</v>
      </c>
      <c r="H8302" s="586">
        <v>9.4</v>
      </c>
      <c r="I8302" s="587">
        <f t="shared" si="388"/>
        <v>368517.60000000003</v>
      </c>
      <c r="J8302" s="589">
        <f t="shared" si="389"/>
        <v>0</v>
      </c>
    </row>
    <row r="8303" spans="1:10">
      <c r="A8303" s="584">
        <v>2016</v>
      </c>
      <c r="B8303" s="585" t="s">
        <v>1131</v>
      </c>
      <c r="C8303" s="585" t="s">
        <v>31</v>
      </c>
      <c r="D8303" s="586">
        <v>22534</v>
      </c>
      <c r="E8303" s="587">
        <v>25.5</v>
      </c>
      <c r="F8303" s="587">
        <f t="shared" si="387"/>
        <v>574617</v>
      </c>
      <c r="G8303" s="588">
        <v>1.1599999999999999</v>
      </c>
      <c r="H8303" s="586">
        <v>10</v>
      </c>
      <c r="I8303" s="587">
        <f t="shared" si="388"/>
        <v>225340</v>
      </c>
      <c r="J8303" s="589">
        <f t="shared" si="389"/>
        <v>0</v>
      </c>
    </row>
    <row r="8304" spans="1:10">
      <c r="A8304" s="584">
        <v>2016</v>
      </c>
      <c r="B8304" s="585" t="s">
        <v>1131</v>
      </c>
      <c r="C8304" s="585" t="s">
        <v>31</v>
      </c>
      <c r="D8304" s="586">
        <v>12687</v>
      </c>
      <c r="E8304" s="587">
        <v>26.06</v>
      </c>
      <c r="F8304" s="587">
        <f t="shared" si="387"/>
        <v>330623.21999999997</v>
      </c>
      <c r="G8304" s="588">
        <v>0.57999999999999996</v>
      </c>
      <c r="H8304" s="586">
        <v>6.1</v>
      </c>
      <c r="I8304" s="587">
        <f t="shared" si="388"/>
        <v>77390.7</v>
      </c>
      <c r="J8304" s="589">
        <f t="shared" si="389"/>
        <v>0</v>
      </c>
    </row>
    <row r="8305" spans="1:10">
      <c r="A8305" s="584">
        <v>2016</v>
      </c>
      <c r="B8305" s="585" t="s">
        <v>1131</v>
      </c>
      <c r="C8305" s="585" t="s">
        <v>31</v>
      </c>
      <c r="D8305" s="586">
        <v>11924</v>
      </c>
      <c r="E8305" s="587">
        <v>26.04</v>
      </c>
      <c r="F8305" s="587">
        <f t="shared" si="387"/>
        <v>310500.95999999996</v>
      </c>
      <c r="G8305" s="588">
        <v>2.76</v>
      </c>
      <c r="H8305" s="586">
        <v>7.6</v>
      </c>
      <c r="I8305" s="587">
        <f t="shared" si="388"/>
        <v>90622.399999999994</v>
      </c>
      <c r="J8305" s="589">
        <f t="shared" si="389"/>
        <v>0</v>
      </c>
    </row>
    <row r="8306" spans="1:10">
      <c r="A8306" s="584">
        <v>2016</v>
      </c>
      <c r="B8306" s="585" t="s">
        <v>1131</v>
      </c>
      <c r="C8306" s="585" t="s">
        <v>31</v>
      </c>
      <c r="D8306" s="586">
        <v>26669</v>
      </c>
      <c r="E8306" s="587">
        <v>25.38</v>
      </c>
      <c r="F8306" s="587">
        <f t="shared" si="387"/>
        <v>676859.22</v>
      </c>
      <c r="G8306" s="588">
        <v>1.56</v>
      </c>
      <c r="H8306" s="586">
        <v>10.1</v>
      </c>
      <c r="I8306" s="587">
        <f t="shared" si="388"/>
        <v>269356.89999999997</v>
      </c>
      <c r="J8306" s="589">
        <f t="shared" si="389"/>
        <v>0</v>
      </c>
    </row>
    <row r="8307" spans="1:10">
      <c r="A8307" s="584">
        <v>2016</v>
      </c>
      <c r="B8307" s="585" t="s">
        <v>1131</v>
      </c>
      <c r="C8307" s="585" t="s">
        <v>31</v>
      </c>
      <c r="D8307" s="586">
        <v>12809</v>
      </c>
      <c r="E8307" s="587">
        <v>25.03</v>
      </c>
      <c r="F8307" s="587">
        <f t="shared" si="387"/>
        <v>320609.27</v>
      </c>
      <c r="G8307" s="588">
        <v>1.1000000000000001</v>
      </c>
      <c r="H8307" s="586">
        <v>11.1</v>
      </c>
      <c r="I8307" s="587">
        <f t="shared" si="388"/>
        <v>142179.9</v>
      </c>
      <c r="J8307" s="589">
        <f t="shared" si="389"/>
        <v>0</v>
      </c>
    </row>
    <row r="8308" spans="1:10">
      <c r="A8308" s="584">
        <v>2016</v>
      </c>
      <c r="B8308" s="585" t="s">
        <v>1131</v>
      </c>
      <c r="C8308" s="585" t="s">
        <v>31</v>
      </c>
      <c r="D8308" s="586">
        <v>13073</v>
      </c>
      <c r="E8308" s="587">
        <v>25.28</v>
      </c>
      <c r="F8308" s="587">
        <f t="shared" si="387"/>
        <v>330485.44</v>
      </c>
      <c r="G8308" s="588">
        <v>1.56</v>
      </c>
      <c r="H8308" s="586">
        <v>10.199999999999999</v>
      </c>
      <c r="I8308" s="587">
        <f t="shared" si="388"/>
        <v>133344.59999999998</v>
      </c>
      <c r="J8308" s="589">
        <f t="shared" si="389"/>
        <v>0</v>
      </c>
    </row>
    <row r="8309" spans="1:10">
      <c r="A8309" s="584">
        <v>2016</v>
      </c>
      <c r="B8309" s="585" t="s">
        <v>1131</v>
      </c>
      <c r="C8309" s="585" t="s">
        <v>31</v>
      </c>
      <c r="D8309" s="586">
        <v>26355</v>
      </c>
      <c r="E8309" s="587">
        <v>25.18</v>
      </c>
      <c r="F8309" s="587">
        <f t="shared" si="387"/>
        <v>663618.9</v>
      </c>
      <c r="G8309" s="588">
        <v>0.91</v>
      </c>
      <c r="H8309" s="586">
        <v>11</v>
      </c>
      <c r="I8309" s="587">
        <f t="shared" si="388"/>
        <v>289905</v>
      </c>
      <c r="J8309" s="589">
        <f t="shared" si="389"/>
        <v>0</v>
      </c>
    </row>
    <row r="8310" spans="1:10">
      <c r="A8310" s="584">
        <v>2016</v>
      </c>
      <c r="B8310" s="585" t="s">
        <v>1131</v>
      </c>
      <c r="C8310" s="585" t="s">
        <v>31</v>
      </c>
      <c r="D8310" s="586">
        <v>21659</v>
      </c>
      <c r="E8310" s="587">
        <v>24.452000000000002</v>
      </c>
      <c r="F8310" s="587">
        <f t="shared" si="387"/>
        <v>529605.86800000002</v>
      </c>
      <c r="G8310" s="588">
        <v>1.1000000000000001</v>
      </c>
      <c r="H8310" s="586">
        <v>11.4</v>
      </c>
      <c r="I8310" s="587">
        <f t="shared" si="388"/>
        <v>246912.6</v>
      </c>
      <c r="J8310" s="589">
        <f t="shared" si="389"/>
        <v>0</v>
      </c>
    </row>
    <row r="8311" spans="1:10">
      <c r="A8311" s="584">
        <v>2016</v>
      </c>
      <c r="B8311" s="585" t="s">
        <v>1131</v>
      </c>
      <c r="C8311" s="585" t="s">
        <v>31</v>
      </c>
      <c r="D8311" s="586">
        <v>23183</v>
      </c>
      <c r="E8311" s="587">
        <v>24.774000000000001</v>
      </c>
      <c r="F8311" s="587">
        <f t="shared" si="387"/>
        <v>574335.64199999999</v>
      </c>
      <c r="G8311" s="588">
        <v>1.1399999999999999</v>
      </c>
      <c r="H8311" s="586">
        <v>10.9</v>
      </c>
      <c r="I8311" s="587">
        <f t="shared" si="388"/>
        <v>252694.7</v>
      </c>
      <c r="J8311" s="589">
        <f t="shared" si="389"/>
        <v>0</v>
      </c>
    </row>
    <row r="8312" spans="1:10">
      <c r="A8312" s="584">
        <v>2016</v>
      </c>
      <c r="B8312" s="585" t="s">
        <v>1131</v>
      </c>
      <c r="C8312" s="585" t="s">
        <v>31</v>
      </c>
      <c r="D8312" s="586">
        <v>12033</v>
      </c>
      <c r="E8312" s="587">
        <v>27.722000000000001</v>
      </c>
      <c r="F8312" s="587">
        <f t="shared" si="387"/>
        <v>333578.826</v>
      </c>
      <c r="G8312" s="588">
        <v>0.78</v>
      </c>
      <c r="H8312" s="586">
        <v>11.6</v>
      </c>
      <c r="I8312" s="587">
        <f t="shared" si="388"/>
        <v>139582.79999999999</v>
      </c>
      <c r="J8312" s="589">
        <f t="shared" si="389"/>
        <v>0</v>
      </c>
    </row>
    <row r="8313" spans="1:10">
      <c r="A8313" s="584">
        <v>2016</v>
      </c>
      <c r="B8313" s="585" t="s">
        <v>1131</v>
      </c>
      <c r="C8313" s="585" t="s">
        <v>31</v>
      </c>
      <c r="D8313" s="586">
        <v>11590</v>
      </c>
      <c r="E8313" s="587">
        <v>25.806000000000001</v>
      </c>
      <c r="F8313" s="587">
        <f t="shared" si="387"/>
        <v>299091.54000000004</v>
      </c>
      <c r="G8313" s="588">
        <v>1.28</v>
      </c>
      <c r="H8313" s="586">
        <v>9.5</v>
      </c>
      <c r="I8313" s="587">
        <f t="shared" si="388"/>
        <v>110105</v>
      </c>
      <c r="J8313" s="589">
        <f t="shared" si="389"/>
        <v>0</v>
      </c>
    </row>
    <row r="8314" spans="1:10">
      <c r="A8314" s="584">
        <v>2016</v>
      </c>
      <c r="B8314" s="585" t="s">
        <v>1131</v>
      </c>
      <c r="C8314" s="585" t="s">
        <v>31</v>
      </c>
      <c r="D8314" s="586">
        <v>11630</v>
      </c>
      <c r="E8314" s="587">
        <v>24.32</v>
      </c>
      <c r="F8314" s="587">
        <f t="shared" si="387"/>
        <v>282841.59999999998</v>
      </c>
      <c r="G8314" s="588">
        <v>0.91</v>
      </c>
      <c r="H8314" s="586">
        <v>11.5</v>
      </c>
      <c r="I8314" s="587">
        <f t="shared" si="388"/>
        <v>133745</v>
      </c>
      <c r="J8314" s="589">
        <f t="shared" si="389"/>
        <v>0</v>
      </c>
    </row>
    <row r="8315" spans="1:10">
      <c r="A8315" s="584">
        <v>2016</v>
      </c>
      <c r="B8315" s="585" t="s">
        <v>1131</v>
      </c>
      <c r="C8315" s="585" t="s">
        <v>31</v>
      </c>
      <c r="D8315" s="586">
        <v>11740</v>
      </c>
      <c r="E8315" s="587">
        <v>24.658000000000001</v>
      </c>
      <c r="F8315" s="587">
        <f t="shared" si="387"/>
        <v>289484.92000000004</v>
      </c>
      <c r="G8315" s="588">
        <v>0.8</v>
      </c>
      <c r="H8315" s="586">
        <v>11.1</v>
      </c>
      <c r="I8315" s="587">
        <f t="shared" si="388"/>
        <v>130314</v>
      </c>
      <c r="J8315" s="589">
        <f t="shared" si="389"/>
        <v>0</v>
      </c>
    </row>
    <row r="8316" spans="1:10">
      <c r="A8316" s="584">
        <v>2016</v>
      </c>
      <c r="B8316" s="585" t="s">
        <v>1131</v>
      </c>
      <c r="C8316" s="585" t="s">
        <v>31</v>
      </c>
      <c r="D8316" s="586">
        <v>101856</v>
      </c>
      <c r="E8316" s="587">
        <v>23.82</v>
      </c>
      <c r="F8316" s="587">
        <f t="shared" si="387"/>
        <v>2426209.92</v>
      </c>
      <c r="G8316" s="588">
        <v>2.7</v>
      </c>
      <c r="H8316" s="586">
        <v>8.1999999999999993</v>
      </c>
      <c r="I8316" s="587">
        <f t="shared" si="388"/>
        <v>835219.2</v>
      </c>
      <c r="J8316" s="589">
        <f t="shared" si="389"/>
        <v>0</v>
      </c>
    </row>
    <row r="8317" spans="1:10">
      <c r="A8317" s="584">
        <v>2016</v>
      </c>
      <c r="B8317" s="585" t="s">
        <v>1131</v>
      </c>
      <c r="C8317" s="585" t="s">
        <v>31</v>
      </c>
      <c r="D8317" s="586">
        <v>25337</v>
      </c>
      <c r="E8317" s="587">
        <v>22.914000000000001</v>
      </c>
      <c r="F8317" s="587">
        <f t="shared" si="387"/>
        <v>580572.01800000004</v>
      </c>
      <c r="G8317" s="588">
        <v>2.96</v>
      </c>
      <c r="H8317" s="586">
        <v>8.4</v>
      </c>
      <c r="I8317" s="587">
        <f t="shared" si="388"/>
        <v>212830.80000000002</v>
      </c>
      <c r="J8317" s="589">
        <f t="shared" si="389"/>
        <v>0</v>
      </c>
    </row>
    <row r="8318" spans="1:10">
      <c r="A8318" s="584">
        <v>2016</v>
      </c>
      <c r="B8318" s="585" t="s">
        <v>1131</v>
      </c>
      <c r="C8318" s="585" t="s">
        <v>31</v>
      </c>
      <c r="D8318" s="586">
        <v>126486</v>
      </c>
      <c r="E8318" s="587">
        <v>24.256</v>
      </c>
      <c r="F8318" s="587">
        <f t="shared" si="387"/>
        <v>3068044.4160000002</v>
      </c>
      <c r="G8318" s="588">
        <v>2.56</v>
      </c>
      <c r="H8318" s="586">
        <v>7.5</v>
      </c>
      <c r="I8318" s="587">
        <f t="shared" si="388"/>
        <v>948645</v>
      </c>
      <c r="J8318" s="589">
        <f t="shared" si="389"/>
        <v>0</v>
      </c>
    </row>
    <row r="8319" spans="1:10">
      <c r="A8319" s="584">
        <v>2016</v>
      </c>
      <c r="B8319" s="585" t="s">
        <v>1131</v>
      </c>
      <c r="C8319" s="585" t="s">
        <v>31</v>
      </c>
      <c r="D8319" s="586">
        <v>106079</v>
      </c>
      <c r="E8319" s="587">
        <v>22.338000000000001</v>
      </c>
      <c r="F8319" s="587">
        <f t="shared" si="387"/>
        <v>2369592.702</v>
      </c>
      <c r="G8319" s="588">
        <v>2.42</v>
      </c>
      <c r="H8319" s="586">
        <v>8.3000000000000007</v>
      </c>
      <c r="I8319" s="587">
        <f t="shared" si="388"/>
        <v>880455.70000000007</v>
      </c>
      <c r="J8319" s="589">
        <f t="shared" si="389"/>
        <v>0</v>
      </c>
    </row>
    <row r="8320" spans="1:10">
      <c r="A8320" s="584">
        <v>2016</v>
      </c>
      <c r="B8320" s="585" t="s">
        <v>1127</v>
      </c>
      <c r="C8320" s="585" t="s">
        <v>31</v>
      </c>
      <c r="D8320" s="586">
        <v>58201</v>
      </c>
      <c r="E8320" s="587">
        <v>17.864000000000001</v>
      </c>
      <c r="F8320" s="587">
        <f t="shared" si="387"/>
        <v>1039702.664</v>
      </c>
      <c r="G8320" s="588">
        <v>0.26</v>
      </c>
      <c r="H8320" s="586">
        <v>5.2</v>
      </c>
      <c r="I8320" s="587">
        <f t="shared" si="388"/>
        <v>302645.2</v>
      </c>
      <c r="J8320" s="589">
        <f t="shared" si="389"/>
        <v>0</v>
      </c>
    </row>
    <row r="8321" spans="1:10">
      <c r="A8321" s="584">
        <v>2016</v>
      </c>
      <c r="B8321" s="585" t="s">
        <v>1127</v>
      </c>
      <c r="C8321" s="585" t="s">
        <v>31</v>
      </c>
      <c r="D8321" s="586">
        <v>116311</v>
      </c>
      <c r="E8321" s="587">
        <v>17.582000000000001</v>
      </c>
      <c r="F8321" s="587">
        <f t="shared" si="387"/>
        <v>2044980.0020000001</v>
      </c>
      <c r="G8321" s="588">
        <v>0.34</v>
      </c>
      <c r="H8321" s="586">
        <v>5.0999999999999996</v>
      </c>
      <c r="I8321" s="587">
        <f t="shared" si="388"/>
        <v>593186.1</v>
      </c>
      <c r="J8321" s="589">
        <f t="shared" si="389"/>
        <v>0</v>
      </c>
    </row>
    <row r="8322" spans="1:10">
      <c r="A8322" s="584">
        <v>2016</v>
      </c>
      <c r="B8322" s="585" t="s">
        <v>1127</v>
      </c>
      <c r="C8322" s="585" t="s">
        <v>31</v>
      </c>
      <c r="D8322" s="586">
        <v>135915</v>
      </c>
      <c r="E8322" s="587">
        <v>16.579999999999998</v>
      </c>
      <c r="F8322" s="587">
        <f t="shared" si="387"/>
        <v>2253470.6999999997</v>
      </c>
      <c r="G8322" s="588">
        <v>0.42</v>
      </c>
      <c r="H8322" s="586">
        <v>5.3</v>
      </c>
      <c r="I8322" s="587">
        <f t="shared" si="388"/>
        <v>720349.5</v>
      </c>
      <c r="J8322" s="589">
        <f t="shared" si="389"/>
        <v>0</v>
      </c>
    </row>
    <row r="8323" spans="1:10">
      <c r="A8323" s="584">
        <v>2016</v>
      </c>
      <c r="B8323" s="585" t="s">
        <v>1127</v>
      </c>
      <c r="C8323" s="585" t="s">
        <v>31</v>
      </c>
      <c r="D8323" s="586">
        <v>90931</v>
      </c>
      <c r="E8323" s="587">
        <v>16.420000000000002</v>
      </c>
      <c r="F8323" s="587">
        <f t="shared" ref="F8323:F8386" si="390">E8323*D8323</f>
        <v>1493087.0200000003</v>
      </c>
      <c r="G8323" s="588">
        <v>0.28000000000000003</v>
      </c>
      <c r="H8323" s="586">
        <v>5.0999999999999996</v>
      </c>
      <c r="I8323" s="587">
        <f t="shared" ref="I8323:I8386" si="391">H8323*D8323</f>
        <v>463748.1</v>
      </c>
      <c r="J8323" s="589">
        <f t="shared" ref="J8323:J8386" si="392">IF(B8323="LIG",1,0)</f>
        <v>0</v>
      </c>
    </row>
    <row r="8324" spans="1:10">
      <c r="A8324" s="584">
        <v>2016</v>
      </c>
      <c r="B8324" s="585" t="s">
        <v>1127</v>
      </c>
      <c r="C8324" s="585" t="s">
        <v>31</v>
      </c>
      <c r="D8324" s="586">
        <v>120771</v>
      </c>
      <c r="E8324" s="587">
        <v>17.14</v>
      </c>
      <c r="F8324" s="587">
        <f t="shared" si="390"/>
        <v>2070014.9400000002</v>
      </c>
      <c r="G8324" s="588">
        <v>0.24</v>
      </c>
      <c r="H8324" s="586">
        <v>4.8</v>
      </c>
      <c r="I8324" s="587">
        <f t="shared" si="391"/>
        <v>579700.79999999993</v>
      </c>
      <c r="J8324" s="589">
        <f t="shared" si="392"/>
        <v>0</v>
      </c>
    </row>
    <row r="8325" spans="1:10">
      <c r="A8325" s="584">
        <v>2016</v>
      </c>
      <c r="B8325" s="585" t="s">
        <v>1127</v>
      </c>
      <c r="C8325" s="585" t="s">
        <v>31</v>
      </c>
      <c r="D8325" s="586">
        <v>211098</v>
      </c>
      <c r="E8325" s="587">
        <v>16.920000000000002</v>
      </c>
      <c r="F8325" s="587">
        <f t="shared" si="390"/>
        <v>3571778.16</v>
      </c>
      <c r="G8325" s="588">
        <v>0.34</v>
      </c>
      <c r="H8325" s="586">
        <v>6.1</v>
      </c>
      <c r="I8325" s="587">
        <f t="shared" si="391"/>
        <v>1287697.7999999998</v>
      </c>
      <c r="J8325" s="589">
        <f t="shared" si="392"/>
        <v>0</v>
      </c>
    </row>
    <row r="8326" spans="1:10">
      <c r="A8326" s="584">
        <v>2016</v>
      </c>
      <c r="B8326" s="585" t="s">
        <v>1127</v>
      </c>
      <c r="C8326" s="585" t="s">
        <v>31</v>
      </c>
      <c r="D8326" s="586">
        <v>75312</v>
      </c>
      <c r="E8326" s="587">
        <v>17.32</v>
      </c>
      <c r="F8326" s="587">
        <f t="shared" si="390"/>
        <v>1304403.8400000001</v>
      </c>
      <c r="G8326" s="588">
        <v>0.23</v>
      </c>
      <c r="H8326" s="586">
        <v>4.4000000000000004</v>
      </c>
      <c r="I8326" s="587">
        <f t="shared" si="391"/>
        <v>331372.80000000005</v>
      </c>
      <c r="J8326" s="589">
        <f t="shared" si="392"/>
        <v>0</v>
      </c>
    </row>
    <row r="8327" spans="1:10">
      <c r="A8327" s="584">
        <v>2016</v>
      </c>
      <c r="B8327" s="585" t="s">
        <v>1127</v>
      </c>
      <c r="C8327" s="585" t="s">
        <v>31</v>
      </c>
      <c r="D8327" s="586">
        <v>211157</v>
      </c>
      <c r="E8327" s="587">
        <v>17.95</v>
      </c>
      <c r="F8327" s="587">
        <f t="shared" si="390"/>
        <v>3790268.15</v>
      </c>
      <c r="G8327" s="588">
        <v>0.24</v>
      </c>
      <c r="H8327" s="586">
        <v>4.8</v>
      </c>
      <c r="I8327" s="587">
        <f t="shared" si="391"/>
        <v>1013553.6</v>
      </c>
      <c r="J8327" s="589">
        <f t="shared" si="392"/>
        <v>0</v>
      </c>
    </row>
    <row r="8328" spans="1:10">
      <c r="A8328" s="584">
        <v>2016</v>
      </c>
      <c r="B8328" s="585" t="s">
        <v>1127</v>
      </c>
      <c r="C8328" s="585" t="s">
        <v>31</v>
      </c>
      <c r="D8328" s="586">
        <v>14541</v>
      </c>
      <c r="E8328" s="587">
        <v>17.920000000000002</v>
      </c>
      <c r="F8328" s="587">
        <f t="shared" si="390"/>
        <v>260574.72000000003</v>
      </c>
      <c r="G8328" s="588">
        <v>0.21</v>
      </c>
      <c r="H8328" s="586">
        <v>4.5999999999999996</v>
      </c>
      <c r="I8328" s="587">
        <f t="shared" si="391"/>
        <v>66888.599999999991</v>
      </c>
      <c r="J8328" s="589">
        <f t="shared" si="392"/>
        <v>0</v>
      </c>
    </row>
    <row r="8329" spans="1:10">
      <c r="A8329" s="584">
        <v>2016</v>
      </c>
      <c r="B8329" s="585" t="s">
        <v>1127</v>
      </c>
      <c r="C8329" s="585" t="s">
        <v>31</v>
      </c>
      <c r="D8329" s="586">
        <v>15146</v>
      </c>
      <c r="E8329" s="587">
        <v>17.920000000000002</v>
      </c>
      <c r="F8329" s="587">
        <f t="shared" si="390"/>
        <v>271416.32000000001</v>
      </c>
      <c r="G8329" s="588">
        <v>0.21</v>
      </c>
      <c r="H8329" s="586">
        <v>4.5999999999999996</v>
      </c>
      <c r="I8329" s="587">
        <f t="shared" si="391"/>
        <v>69671.599999999991</v>
      </c>
      <c r="J8329" s="589">
        <f t="shared" si="392"/>
        <v>0</v>
      </c>
    </row>
    <row r="8330" spans="1:10">
      <c r="A8330" s="584">
        <v>2016</v>
      </c>
      <c r="B8330" s="585" t="s">
        <v>1127</v>
      </c>
      <c r="C8330" s="585" t="s">
        <v>31</v>
      </c>
      <c r="D8330" s="586">
        <v>15146</v>
      </c>
      <c r="E8330" s="587">
        <v>17.899999999999999</v>
      </c>
      <c r="F8330" s="587">
        <f t="shared" si="390"/>
        <v>271113.39999999997</v>
      </c>
      <c r="G8330" s="588">
        <v>0.31</v>
      </c>
      <c r="H8330" s="586">
        <v>5.0999999999999996</v>
      </c>
      <c r="I8330" s="587">
        <f t="shared" si="391"/>
        <v>77244.599999999991</v>
      </c>
      <c r="J8330" s="589">
        <f t="shared" si="392"/>
        <v>0</v>
      </c>
    </row>
    <row r="8331" spans="1:10">
      <c r="A8331" s="584">
        <v>2016</v>
      </c>
      <c r="B8331" s="585" t="s">
        <v>1127</v>
      </c>
      <c r="C8331" s="585" t="s">
        <v>31</v>
      </c>
      <c r="D8331" s="586">
        <v>15169</v>
      </c>
      <c r="E8331" s="587">
        <v>17.98</v>
      </c>
      <c r="F8331" s="587">
        <f t="shared" si="390"/>
        <v>272738.62</v>
      </c>
      <c r="G8331" s="588">
        <v>0.24</v>
      </c>
      <c r="H8331" s="586">
        <v>4.5</v>
      </c>
      <c r="I8331" s="587">
        <f t="shared" si="391"/>
        <v>68260.5</v>
      </c>
      <c r="J8331" s="589">
        <f t="shared" si="392"/>
        <v>0</v>
      </c>
    </row>
    <row r="8332" spans="1:10">
      <c r="A8332" s="584">
        <v>2016</v>
      </c>
      <c r="B8332" s="585" t="s">
        <v>1127</v>
      </c>
      <c r="C8332" s="585" t="s">
        <v>31</v>
      </c>
      <c r="D8332" s="586">
        <v>45105</v>
      </c>
      <c r="E8332" s="587">
        <v>17.96</v>
      </c>
      <c r="F8332" s="587">
        <f t="shared" si="390"/>
        <v>810085.8</v>
      </c>
      <c r="G8332" s="588">
        <v>0.25</v>
      </c>
      <c r="H8332" s="586">
        <v>4.8</v>
      </c>
      <c r="I8332" s="587">
        <f t="shared" si="391"/>
        <v>216504</v>
      </c>
      <c r="J8332" s="589">
        <f t="shared" si="392"/>
        <v>0</v>
      </c>
    </row>
    <row r="8333" spans="1:10">
      <c r="A8333" s="584">
        <v>2016</v>
      </c>
      <c r="B8333" s="585" t="s">
        <v>1127</v>
      </c>
      <c r="C8333" s="585" t="s">
        <v>31</v>
      </c>
      <c r="D8333" s="586">
        <v>253128</v>
      </c>
      <c r="E8333" s="587">
        <v>16.600000000000001</v>
      </c>
      <c r="F8333" s="587">
        <f t="shared" si="390"/>
        <v>4201924.8000000007</v>
      </c>
      <c r="G8333" s="588">
        <v>0.3</v>
      </c>
      <c r="H8333" s="586">
        <v>5.2</v>
      </c>
      <c r="I8333" s="587">
        <f t="shared" si="391"/>
        <v>1316265.6000000001</v>
      </c>
      <c r="J8333" s="589">
        <f t="shared" si="392"/>
        <v>0</v>
      </c>
    </row>
    <row r="8334" spans="1:10">
      <c r="A8334" s="584">
        <v>2016</v>
      </c>
      <c r="B8334" s="585" t="s">
        <v>1133</v>
      </c>
      <c r="C8334" s="585" t="s">
        <v>31</v>
      </c>
      <c r="D8334" s="586">
        <v>152128</v>
      </c>
      <c r="E8334" s="587">
        <v>13.99</v>
      </c>
      <c r="F8334" s="587">
        <f t="shared" si="390"/>
        <v>2128270.7200000002</v>
      </c>
      <c r="G8334" s="588">
        <v>0.8</v>
      </c>
      <c r="H8334" s="586">
        <v>13.7</v>
      </c>
      <c r="I8334" s="587">
        <f t="shared" si="391"/>
        <v>2084153.5999999999</v>
      </c>
      <c r="J8334" s="589">
        <f t="shared" si="392"/>
        <v>1</v>
      </c>
    </row>
    <row r="8335" spans="1:10">
      <c r="A8335" s="584">
        <v>2016</v>
      </c>
      <c r="B8335" s="585" t="s">
        <v>1131</v>
      </c>
      <c r="C8335" s="585" t="s">
        <v>31</v>
      </c>
      <c r="D8335" s="586">
        <v>11854</v>
      </c>
      <c r="E8335" s="587">
        <v>25.763999999999999</v>
      </c>
      <c r="F8335" s="587">
        <f t="shared" si="390"/>
        <v>305406.45600000001</v>
      </c>
      <c r="G8335" s="588">
        <v>0.96</v>
      </c>
      <c r="H8335" s="586">
        <v>10.1</v>
      </c>
      <c r="I8335" s="587">
        <f t="shared" si="391"/>
        <v>119725.4</v>
      </c>
      <c r="J8335" s="589">
        <f t="shared" si="392"/>
        <v>0</v>
      </c>
    </row>
    <row r="8336" spans="1:10">
      <c r="A8336" s="584">
        <v>2016</v>
      </c>
      <c r="B8336" s="585" t="s">
        <v>1131</v>
      </c>
      <c r="C8336" s="585" t="s">
        <v>31</v>
      </c>
      <c r="D8336" s="586">
        <v>11885</v>
      </c>
      <c r="E8336" s="587">
        <v>25.344000000000001</v>
      </c>
      <c r="F8336" s="587">
        <f t="shared" si="390"/>
        <v>301213.44</v>
      </c>
      <c r="G8336" s="588">
        <v>0.79</v>
      </c>
      <c r="H8336" s="586">
        <v>10.5</v>
      </c>
      <c r="I8336" s="587">
        <f t="shared" si="391"/>
        <v>124792.5</v>
      </c>
      <c r="J8336" s="589">
        <f t="shared" si="392"/>
        <v>0</v>
      </c>
    </row>
    <row r="8337" spans="1:10">
      <c r="A8337" s="584">
        <v>2016</v>
      </c>
      <c r="B8337" s="585" t="s">
        <v>1131</v>
      </c>
      <c r="C8337" s="585" t="s">
        <v>31</v>
      </c>
      <c r="D8337" s="586">
        <v>11894</v>
      </c>
      <c r="E8337" s="587">
        <v>24.181999999999999</v>
      </c>
      <c r="F8337" s="587">
        <f t="shared" si="390"/>
        <v>287620.70799999998</v>
      </c>
      <c r="G8337" s="588">
        <v>0.81</v>
      </c>
      <c r="H8337" s="586">
        <v>12.9</v>
      </c>
      <c r="I8337" s="587">
        <f t="shared" si="391"/>
        <v>153432.6</v>
      </c>
      <c r="J8337" s="589">
        <f t="shared" si="392"/>
        <v>0</v>
      </c>
    </row>
    <row r="8338" spans="1:10">
      <c r="A8338" s="584">
        <v>2016</v>
      </c>
      <c r="B8338" s="585" t="s">
        <v>1131</v>
      </c>
      <c r="C8338" s="585" t="s">
        <v>31</v>
      </c>
      <c r="D8338" s="586">
        <v>11925</v>
      </c>
      <c r="E8338" s="587">
        <v>24.64</v>
      </c>
      <c r="F8338" s="587">
        <f t="shared" si="390"/>
        <v>293832</v>
      </c>
      <c r="G8338" s="588">
        <v>0.85</v>
      </c>
      <c r="H8338" s="586">
        <v>12.7</v>
      </c>
      <c r="I8338" s="587">
        <f t="shared" si="391"/>
        <v>151447.5</v>
      </c>
      <c r="J8338" s="589">
        <f t="shared" si="392"/>
        <v>0</v>
      </c>
    </row>
    <row r="8339" spans="1:10">
      <c r="A8339" s="584">
        <v>2016</v>
      </c>
      <c r="B8339" s="585" t="s">
        <v>1131</v>
      </c>
      <c r="C8339" s="585" t="s">
        <v>31</v>
      </c>
      <c r="D8339" s="586">
        <v>12051</v>
      </c>
      <c r="E8339" s="587">
        <v>24.661999999999999</v>
      </c>
      <c r="F8339" s="587">
        <f t="shared" si="390"/>
        <v>297201.76199999999</v>
      </c>
      <c r="G8339" s="588">
        <v>0.9</v>
      </c>
      <c r="H8339" s="586">
        <v>11.6</v>
      </c>
      <c r="I8339" s="587">
        <f t="shared" si="391"/>
        <v>139791.6</v>
      </c>
      <c r="J8339" s="589">
        <f t="shared" si="392"/>
        <v>0</v>
      </c>
    </row>
    <row r="8340" spans="1:10">
      <c r="A8340" s="584">
        <v>2016</v>
      </c>
      <c r="B8340" s="585" t="s">
        <v>1131</v>
      </c>
      <c r="C8340" s="585" t="s">
        <v>31</v>
      </c>
      <c r="D8340" s="586">
        <v>12054</v>
      </c>
      <c r="E8340" s="587">
        <v>24.713999999999999</v>
      </c>
      <c r="F8340" s="587">
        <f t="shared" si="390"/>
        <v>297902.55599999998</v>
      </c>
      <c r="G8340" s="588">
        <v>0.81</v>
      </c>
      <c r="H8340" s="586">
        <v>13.2</v>
      </c>
      <c r="I8340" s="587">
        <f t="shared" si="391"/>
        <v>159112.79999999999</v>
      </c>
      <c r="J8340" s="589">
        <f t="shared" si="392"/>
        <v>0</v>
      </c>
    </row>
    <row r="8341" spans="1:10">
      <c r="A8341" s="584">
        <v>2016</v>
      </c>
      <c r="B8341" s="585" t="s">
        <v>1131</v>
      </c>
      <c r="C8341" s="585" t="s">
        <v>31</v>
      </c>
      <c r="D8341" s="586">
        <v>35567</v>
      </c>
      <c r="E8341" s="587">
        <v>25.143000000000001</v>
      </c>
      <c r="F8341" s="587">
        <f t="shared" si="390"/>
        <v>894261.08100000001</v>
      </c>
      <c r="G8341" s="588">
        <v>0.84</v>
      </c>
      <c r="H8341" s="586">
        <v>9.4</v>
      </c>
      <c r="I8341" s="587">
        <f t="shared" si="391"/>
        <v>334329.8</v>
      </c>
      <c r="J8341" s="589">
        <f t="shared" si="392"/>
        <v>0</v>
      </c>
    </row>
    <row r="8342" spans="1:10">
      <c r="A8342" s="584">
        <v>2016</v>
      </c>
      <c r="B8342" s="585" t="s">
        <v>1131</v>
      </c>
      <c r="C8342" s="585" t="s">
        <v>31</v>
      </c>
      <c r="D8342" s="586">
        <v>23842</v>
      </c>
      <c r="E8342" s="587">
        <v>25.771999999999998</v>
      </c>
      <c r="F8342" s="587">
        <f t="shared" si="390"/>
        <v>614456.02399999998</v>
      </c>
      <c r="G8342" s="588">
        <v>1.18</v>
      </c>
      <c r="H8342" s="586">
        <v>9.1999999999999993</v>
      </c>
      <c r="I8342" s="587">
        <f t="shared" si="391"/>
        <v>219346.4</v>
      </c>
      <c r="J8342" s="589">
        <f t="shared" si="392"/>
        <v>0</v>
      </c>
    </row>
    <row r="8343" spans="1:10">
      <c r="A8343" s="584">
        <v>2016</v>
      </c>
      <c r="B8343" s="585" t="s">
        <v>1131</v>
      </c>
      <c r="C8343" s="585" t="s">
        <v>31</v>
      </c>
      <c r="D8343" s="586">
        <v>23977</v>
      </c>
      <c r="E8343" s="587">
        <v>25.966000000000001</v>
      </c>
      <c r="F8343" s="587">
        <f t="shared" si="390"/>
        <v>622586.78200000001</v>
      </c>
      <c r="G8343" s="588">
        <v>2.77</v>
      </c>
      <c r="H8343" s="586">
        <v>7.9</v>
      </c>
      <c r="I8343" s="587">
        <f t="shared" si="391"/>
        <v>189418.30000000002</v>
      </c>
      <c r="J8343" s="589">
        <f t="shared" si="392"/>
        <v>0</v>
      </c>
    </row>
    <row r="8344" spans="1:10">
      <c r="A8344" s="584">
        <v>2016</v>
      </c>
      <c r="B8344" s="585" t="s">
        <v>1131</v>
      </c>
      <c r="C8344" s="585" t="s">
        <v>31</v>
      </c>
      <c r="D8344" s="586">
        <v>11054</v>
      </c>
      <c r="E8344" s="587">
        <v>25.664000000000001</v>
      </c>
      <c r="F8344" s="587">
        <f t="shared" si="390"/>
        <v>283689.85600000003</v>
      </c>
      <c r="G8344" s="588">
        <v>0.75</v>
      </c>
      <c r="H8344" s="586">
        <v>8</v>
      </c>
      <c r="I8344" s="587">
        <f t="shared" si="391"/>
        <v>88432</v>
      </c>
      <c r="J8344" s="589">
        <f t="shared" si="392"/>
        <v>0</v>
      </c>
    </row>
    <row r="8345" spans="1:10">
      <c r="A8345" s="584">
        <v>2016</v>
      </c>
      <c r="B8345" s="585" t="s">
        <v>1131</v>
      </c>
      <c r="C8345" s="585" t="s">
        <v>31</v>
      </c>
      <c r="D8345" s="586">
        <v>11945</v>
      </c>
      <c r="E8345" s="587">
        <v>24.417999999999999</v>
      </c>
      <c r="F8345" s="587">
        <f t="shared" si="390"/>
        <v>291673.01</v>
      </c>
      <c r="G8345" s="588">
        <v>0.65</v>
      </c>
      <c r="H8345" s="586">
        <v>13.1</v>
      </c>
      <c r="I8345" s="587">
        <f t="shared" si="391"/>
        <v>156479.5</v>
      </c>
      <c r="J8345" s="589">
        <f t="shared" si="392"/>
        <v>0</v>
      </c>
    </row>
    <row r="8346" spans="1:10">
      <c r="A8346" s="584">
        <v>2016</v>
      </c>
      <c r="B8346" s="585" t="s">
        <v>1131</v>
      </c>
      <c r="C8346" s="585" t="s">
        <v>31</v>
      </c>
      <c r="D8346" s="586">
        <v>11915</v>
      </c>
      <c r="E8346" s="587">
        <v>24.565999999999999</v>
      </c>
      <c r="F8346" s="587">
        <f t="shared" si="390"/>
        <v>292703.89</v>
      </c>
      <c r="G8346" s="588">
        <v>0.81</v>
      </c>
      <c r="H8346" s="586">
        <v>13.3</v>
      </c>
      <c r="I8346" s="587">
        <f t="shared" si="391"/>
        <v>158469.5</v>
      </c>
      <c r="J8346" s="589">
        <f t="shared" si="392"/>
        <v>0</v>
      </c>
    </row>
    <row r="8347" spans="1:10">
      <c r="A8347" s="584">
        <v>2016</v>
      </c>
      <c r="B8347" s="585" t="s">
        <v>1131</v>
      </c>
      <c r="C8347" s="585" t="s">
        <v>31</v>
      </c>
      <c r="D8347" s="586">
        <v>23928</v>
      </c>
      <c r="E8347" s="587">
        <v>25.888999999999999</v>
      </c>
      <c r="F8347" s="587">
        <f t="shared" si="390"/>
        <v>619471.99199999997</v>
      </c>
      <c r="G8347" s="588">
        <v>1.1599999999999999</v>
      </c>
      <c r="H8347" s="586">
        <v>9.1</v>
      </c>
      <c r="I8347" s="587">
        <f t="shared" si="391"/>
        <v>217744.8</v>
      </c>
      <c r="J8347" s="589">
        <f t="shared" si="392"/>
        <v>0</v>
      </c>
    </row>
    <row r="8348" spans="1:10">
      <c r="A8348" s="584">
        <v>2016</v>
      </c>
      <c r="B8348" s="585" t="s">
        <v>1131</v>
      </c>
      <c r="C8348" s="585" t="s">
        <v>31</v>
      </c>
      <c r="D8348" s="586">
        <v>23671</v>
      </c>
      <c r="E8348" s="587">
        <v>25.991</v>
      </c>
      <c r="F8348" s="587">
        <f t="shared" si="390"/>
        <v>615232.96100000001</v>
      </c>
      <c r="G8348" s="588">
        <v>1.61</v>
      </c>
      <c r="H8348" s="586">
        <v>7.8</v>
      </c>
      <c r="I8348" s="587">
        <f t="shared" si="391"/>
        <v>184633.8</v>
      </c>
      <c r="J8348" s="589">
        <f t="shared" si="392"/>
        <v>0</v>
      </c>
    </row>
    <row r="8349" spans="1:10">
      <c r="A8349" s="584">
        <v>2016</v>
      </c>
      <c r="B8349" s="585" t="s">
        <v>1131</v>
      </c>
      <c r="C8349" s="585" t="s">
        <v>31</v>
      </c>
      <c r="D8349" s="586">
        <v>11799</v>
      </c>
      <c r="E8349" s="587">
        <v>25.173999999999999</v>
      </c>
      <c r="F8349" s="587">
        <f t="shared" si="390"/>
        <v>297028.02600000001</v>
      </c>
      <c r="G8349" s="588">
        <v>1.45</v>
      </c>
      <c r="H8349" s="586">
        <v>9.4</v>
      </c>
      <c r="I8349" s="587">
        <f t="shared" si="391"/>
        <v>110910.6</v>
      </c>
      <c r="J8349" s="589">
        <f t="shared" si="392"/>
        <v>0</v>
      </c>
    </row>
    <row r="8350" spans="1:10">
      <c r="A8350" s="584">
        <v>2016</v>
      </c>
      <c r="B8350" s="585" t="s">
        <v>1131</v>
      </c>
      <c r="C8350" s="585" t="s">
        <v>31</v>
      </c>
      <c r="D8350" s="586">
        <v>11731</v>
      </c>
      <c r="E8350" s="587">
        <v>25.838000000000001</v>
      </c>
      <c r="F8350" s="587">
        <f t="shared" si="390"/>
        <v>303105.57800000004</v>
      </c>
      <c r="G8350" s="588">
        <v>0.63</v>
      </c>
      <c r="H8350" s="586">
        <v>6.5</v>
      </c>
      <c r="I8350" s="587">
        <f t="shared" si="391"/>
        <v>76251.5</v>
      </c>
      <c r="J8350" s="589">
        <f t="shared" si="392"/>
        <v>0</v>
      </c>
    </row>
    <row r="8351" spans="1:10">
      <c r="A8351" s="584">
        <v>2016</v>
      </c>
      <c r="B8351" s="585" t="s">
        <v>1127</v>
      </c>
      <c r="C8351" s="585" t="s">
        <v>31</v>
      </c>
      <c r="D8351" s="586">
        <v>245586</v>
      </c>
      <c r="E8351" s="587">
        <v>17.25</v>
      </c>
      <c r="F8351" s="587">
        <f t="shared" si="390"/>
        <v>4236358.5</v>
      </c>
      <c r="G8351" s="588">
        <v>0.43</v>
      </c>
      <c r="H8351" s="586">
        <v>10.3</v>
      </c>
      <c r="I8351" s="587">
        <f t="shared" si="391"/>
        <v>2529535.8000000003</v>
      </c>
      <c r="J8351" s="589">
        <f t="shared" si="392"/>
        <v>0</v>
      </c>
    </row>
    <row r="8352" spans="1:10">
      <c r="A8352" s="584">
        <v>2016</v>
      </c>
      <c r="B8352" s="585" t="s">
        <v>1127</v>
      </c>
      <c r="C8352" s="585" t="s">
        <v>31</v>
      </c>
      <c r="D8352" s="586">
        <v>117235</v>
      </c>
      <c r="E8352" s="587">
        <v>16.46</v>
      </c>
      <c r="F8352" s="587">
        <f t="shared" si="390"/>
        <v>1929688.1</v>
      </c>
      <c r="G8352" s="588">
        <v>0.4</v>
      </c>
      <c r="H8352" s="586">
        <v>5.2</v>
      </c>
      <c r="I8352" s="587">
        <f t="shared" si="391"/>
        <v>609622</v>
      </c>
      <c r="J8352" s="589">
        <f t="shared" si="392"/>
        <v>0</v>
      </c>
    </row>
    <row r="8353" spans="1:10">
      <c r="A8353" s="584">
        <v>2016</v>
      </c>
      <c r="B8353" s="585" t="s">
        <v>1129</v>
      </c>
      <c r="C8353" s="585" t="s">
        <v>31</v>
      </c>
      <c r="D8353" s="586">
        <v>58</v>
      </c>
      <c r="E8353" s="587">
        <v>15.63</v>
      </c>
      <c r="F8353" s="587">
        <f t="shared" si="390"/>
        <v>906.54000000000008</v>
      </c>
      <c r="G8353" s="588">
        <v>0.72</v>
      </c>
      <c r="H8353" s="586">
        <v>12.5</v>
      </c>
      <c r="I8353" s="587">
        <f t="shared" si="391"/>
        <v>725</v>
      </c>
      <c r="J8353" s="589">
        <f t="shared" si="392"/>
        <v>0</v>
      </c>
    </row>
    <row r="8354" spans="1:10">
      <c r="A8354" s="584">
        <v>2016</v>
      </c>
      <c r="B8354" s="585" t="s">
        <v>1131</v>
      </c>
      <c r="C8354" s="585" t="s">
        <v>31</v>
      </c>
      <c r="D8354" s="586">
        <v>6282</v>
      </c>
      <c r="E8354" s="587">
        <v>23.547999999999998</v>
      </c>
      <c r="F8354" s="587">
        <f t="shared" si="390"/>
        <v>147928.53599999999</v>
      </c>
      <c r="G8354" s="588">
        <v>0.83</v>
      </c>
      <c r="H8354" s="586">
        <v>14.26</v>
      </c>
      <c r="I8354" s="587">
        <f t="shared" si="391"/>
        <v>89581.319999999992</v>
      </c>
      <c r="J8354" s="589">
        <f t="shared" si="392"/>
        <v>0</v>
      </c>
    </row>
    <row r="8355" spans="1:10">
      <c r="A8355" s="584">
        <v>2016</v>
      </c>
      <c r="B8355" s="585" t="s">
        <v>1131</v>
      </c>
      <c r="C8355" s="585" t="s">
        <v>31</v>
      </c>
      <c r="D8355" s="586">
        <v>6282</v>
      </c>
      <c r="E8355" s="587">
        <v>23.547999999999998</v>
      </c>
      <c r="F8355" s="587">
        <f t="shared" si="390"/>
        <v>147928.53599999999</v>
      </c>
      <c r="G8355" s="588">
        <v>0.83</v>
      </c>
      <c r="H8355" s="586">
        <v>14.26</v>
      </c>
      <c r="I8355" s="587">
        <f t="shared" si="391"/>
        <v>89581.319999999992</v>
      </c>
      <c r="J8355" s="589">
        <f t="shared" si="392"/>
        <v>0</v>
      </c>
    </row>
    <row r="8356" spans="1:10">
      <c r="A8356" s="584">
        <v>2016</v>
      </c>
      <c r="B8356" s="585" t="s">
        <v>1131</v>
      </c>
      <c r="C8356" s="585" t="s">
        <v>31</v>
      </c>
      <c r="D8356" s="586">
        <v>10444</v>
      </c>
      <c r="E8356" s="587">
        <v>23.448</v>
      </c>
      <c r="F8356" s="587">
        <f t="shared" si="390"/>
        <v>244890.91200000001</v>
      </c>
      <c r="G8356" s="588">
        <v>0.87</v>
      </c>
      <c r="H8356" s="586">
        <v>16.62</v>
      </c>
      <c r="I8356" s="587">
        <f t="shared" si="391"/>
        <v>173579.28</v>
      </c>
      <c r="J8356" s="589">
        <f t="shared" si="392"/>
        <v>0</v>
      </c>
    </row>
    <row r="8357" spans="1:10">
      <c r="A8357" s="584">
        <v>2016</v>
      </c>
      <c r="B8357" s="585" t="s">
        <v>1131</v>
      </c>
      <c r="C8357" s="585" t="s">
        <v>31</v>
      </c>
      <c r="D8357" s="586">
        <v>6190</v>
      </c>
      <c r="E8357" s="587">
        <v>24.225999999999999</v>
      </c>
      <c r="F8357" s="587">
        <f t="shared" si="390"/>
        <v>149958.94</v>
      </c>
      <c r="G8357" s="588">
        <v>0.74</v>
      </c>
      <c r="H8357" s="586">
        <v>12.11</v>
      </c>
      <c r="I8357" s="587">
        <f t="shared" si="391"/>
        <v>74960.899999999994</v>
      </c>
      <c r="J8357" s="589">
        <f t="shared" si="392"/>
        <v>0</v>
      </c>
    </row>
    <row r="8358" spans="1:10">
      <c r="A8358" s="584">
        <v>2016</v>
      </c>
      <c r="B8358" s="585" t="s">
        <v>1131</v>
      </c>
      <c r="C8358" s="585" t="s">
        <v>31</v>
      </c>
      <c r="D8358" s="586">
        <v>53109</v>
      </c>
      <c r="E8358" s="587">
        <v>24.27</v>
      </c>
      <c r="F8358" s="587">
        <f t="shared" si="390"/>
        <v>1288955.43</v>
      </c>
      <c r="G8358" s="588">
        <v>0.82</v>
      </c>
      <c r="H8358" s="586">
        <v>11.95</v>
      </c>
      <c r="I8358" s="587">
        <f t="shared" si="391"/>
        <v>634652.54999999993</v>
      </c>
      <c r="J8358" s="589">
        <f t="shared" si="392"/>
        <v>0</v>
      </c>
    </row>
    <row r="8359" spans="1:10">
      <c r="A8359" s="584">
        <v>2016</v>
      </c>
      <c r="B8359" s="585" t="s">
        <v>1131</v>
      </c>
      <c r="C8359" s="585" t="s">
        <v>31</v>
      </c>
      <c r="D8359" s="586">
        <v>6190</v>
      </c>
      <c r="E8359" s="587">
        <v>24.225999999999999</v>
      </c>
      <c r="F8359" s="587">
        <f t="shared" si="390"/>
        <v>149958.94</v>
      </c>
      <c r="G8359" s="588">
        <v>0.74</v>
      </c>
      <c r="H8359" s="586">
        <v>12.11</v>
      </c>
      <c r="I8359" s="587">
        <f t="shared" si="391"/>
        <v>74960.899999999994</v>
      </c>
      <c r="J8359" s="589">
        <f t="shared" si="392"/>
        <v>0</v>
      </c>
    </row>
    <row r="8360" spans="1:10">
      <c r="A8360" s="584">
        <v>2016</v>
      </c>
      <c r="B8360" s="585" t="s">
        <v>1131</v>
      </c>
      <c r="C8360" s="585" t="s">
        <v>31</v>
      </c>
      <c r="D8360" s="586">
        <v>16586</v>
      </c>
      <c r="E8360" s="587">
        <v>24.99</v>
      </c>
      <c r="F8360" s="587">
        <f t="shared" si="390"/>
        <v>414484.13999999996</v>
      </c>
      <c r="G8360" s="588">
        <v>0.84</v>
      </c>
      <c r="H8360" s="586">
        <v>10.65</v>
      </c>
      <c r="I8360" s="587">
        <f t="shared" si="391"/>
        <v>176640.9</v>
      </c>
      <c r="J8360" s="589">
        <f t="shared" si="392"/>
        <v>0</v>
      </c>
    </row>
    <row r="8361" spans="1:10">
      <c r="A8361" s="584">
        <v>2016</v>
      </c>
      <c r="B8361" s="585" t="s">
        <v>1131</v>
      </c>
      <c r="C8361" s="585" t="s">
        <v>31</v>
      </c>
      <c r="D8361" s="586">
        <v>50600</v>
      </c>
      <c r="E8361" s="587">
        <v>24.457999999999998</v>
      </c>
      <c r="F8361" s="587">
        <f t="shared" si="390"/>
        <v>1237574.7999999998</v>
      </c>
      <c r="G8361" s="588">
        <v>0.83</v>
      </c>
      <c r="H8361" s="586">
        <v>12.13</v>
      </c>
      <c r="I8361" s="587">
        <f t="shared" si="391"/>
        <v>613778</v>
      </c>
      <c r="J8361" s="589">
        <f t="shared" si="392"/>
        <v>0</v>
      </c>
    </row>
    <row r="8362" spans="1:10">
      <c r="A8362" s="584">
        <v>2016</v>
      </c>
      <c r="B8362" s="585" t="s">
        <v>1131</v>
      </c>
      <c r="C8362" s="585" t="s">
        <v>31</v>
      </c>
      <c r="D8362" s="586">
        <v>50600</v>
      </c>
      <c r="E8362" s="587">
        <v>24.457999999999998</v>
      </c>
      <c r="F8362" s="587">
        <f t="shared" si="390"/>
        <v>1237574.7999999998</v>
      </c>
      <c r="G8362" s="588">
        <v>0.83</v>
      </c>
      <c r="H8362" s="586">
        <v>12.13</v>
      </c>
      <c r="I8362" s="587">
        <f t="shared" si="391"/>
        <v>613778</v>
      </c>
      <c r="J8362" s="589">
        <f t="shared" si="392"/>
        <v>0</v>
      </c>
    </row>
    <row r="8363" spans="1:10">
      <c r="A8363" s="584">
        <v>2016</v>
      </c>
      <c r="B8363" s="585" t="s">
        <v>1131</v>
      </c>
      <c r="C8363" s="585" t="s">
        <v>31</v>
      </c>
      <c r="D8363" s="586">
        <v>23149</v>
      </c>
      <c r="E8363" s="587">
        <v>25.294</v>
      </c>
      <c r="F8363" s="587">
        <f t="shared" si="390"/>
        <v>585530.80599999998</v>
      </c>
      <c r="G8363" s="588">
        <v>4.63</v>
      </c>
      <c r="H8363" s="586">
        <v>9.33</v>
      </c>
      <c r="I8363" s="587">
        <f t="shared" si="391"/>
        <v>215980.17</v>
      </c>
      <c r="J8363" s="589">
        <f t="shared" si="392"/>
        <v>0</v>
      </c>
    </row>
    <row r="8364" spans="1:10">
      <c r="A8364" s="584">
        <v>2016</v>
      </c>
      <c r="B8364" s="585" t="s">
        <v>1131</v>
      </c>
      <c r="C8364" s="585" t="s">
        <v>31</v>
      </c>
      <c r="D8364" s="586">
        <v>32373</v>
      </c>
      <c r="E8364" s="587">
        <v>25.193999999999999</v>
      </c>
      <c r="F8364" s="587">
        <f t="shared" si="390"/>
        <v>815605.36199999996</v>
      </c>
      <c r="G8364" s="588">
        <v>3.49</v>
      </c>
      <c r="H8364" s="586">
        <v>9.9600000000000009</v>
      </c>
      <c r="I8364" s="587">
        <f t="shared" si="391"/>
        <v>322435.08</v>
      </c>
      <c r="J8364" s="589">
        <f t="shared" si="392"/>
        <v>0</v>
      </c>
    </row>
    <row r="8365" spans="1:10">
      <c r="A8365" s="584">
        <v>2016</v>
      </c>
      <c r="B8365" s="585" t="s">
        <v>1131</v>
      </c>
      <c r="C8365" s="585" t="s">
        <v>31</v>
      </c>
      <c r="D8365" s="586">
        <v>117289</v>
      </c>
      <c r="E8365" s="587">
        <v>25.288</v>
      </c>
      <c r="F8365" s="587">
        <f t="shared" si="390"/>
        <v>2966004.2319999998</v>
      </c>
      <c r="G8365" s="588">
        <v>4.46</v>
      </c>
      <c r="H8365" s="586">
        <v>9.2799999999999994</v>
      </c>
      <c r="I8365" s="587">
        <f t="shared" si="391"/>
        <v>1088441.92</v>
      </c>
      <c r="J8365" s="589">
        <f t="shared" si="392"/>
        <v>0</v>
      </c>
    </row>
    <row r="8366" spans="1:10">
      <c r="A8366" s="584">
        <v>2016</v>
      </c>
      <c r="B8366" s="585" t="s">
        <v>1131</v>
      </c>
      <c r="C8366" s="585" t="s">
        <v>31</v>
      </c>
      <c r="D8366" s="586">
        <v>25375</v>
      </c>
      <c r="E8366" s="587">
        <v>25.16</v>
      </c>
      <c r="F8366" s="587">
        <f t="shared" si="390"/>
        <v>638435</v>
      </c>
      <c r="G8366" s="588">
        <v>3.79</v>
      </c>
      <c r="H8366" s="586">
        <v>9.6999999999999993</v>
      </c>
      <c r="I8366" s="587">
        <f t="shared" si="391"/>
        <v>246137.49999999997</v>
      </c>
      <c r="J8366" s="589">
        <f t="shared" si="392"/>
        <v>0</v>
      </c>
    </row>
    <row r="8367" spans="1:10">
      <c r="A8367" s="584">
        <v>2016</v>
      </c>
      <c r="B8367" s="585" t="s">
        <v>1131</v>
      </c>
      <c r="C8367" s="585" t="s">
        <v>31</v>
      </c>
      <c r="D8367" s="586">
        <v>115122</v>
      </c>
      <c r="E8367" s="587">
        <v>26.08</v>
      </c>
      <c r="F8367" s="587">
        <f t="shared" si="390"/>
        <v>3002381.76</v>
      </c>
      <c r="G8367" s="588">
        <v>2.92</v>
      </c>
      <c r="H8367" s="586">
        <v>7.9</v>
      </c>
      <c r="I8367" s="587">
        <f t="shared" si="391"/>
        <v>909463.8</v>
      </c>
      <c r="J8367" s="589">
        <f t="shared" si="392"/>
        <v>0</v>
      </c>
    </row>
    <row r="8368" spans="1:10">
      <c r="A8368" s="584">
        <v>2016</v>
      </c>
      <c r="B8368" s="585" t="s">
        <v>1131</v>
      </c>
      <c r="C8368" s="585" t="s">
        <v>31</v>
      </c>
      <c r="D8368" s="586">
        <v>78559</v>
      </c>
      <c r="E8368" s="587">
        <v>24.16</v>
      </c>
      <c r="F8368" s="587">
        <f t="shared" si="390"/>
        <v>1897985.44</v>
      </c>
      <c r="G8368" s="588">
        <v>2.72</v>
      </c>
      <c r="H8368" s="586">
        <v>14.5</v>
      </c>
      <c r="I8368" s="587">
        <f t="shared" si="391"/>
        <v>1139105.5</v>
      </c>
      <c r="J8368" s="589">
        <f t="shared" si="392"/>
        <v>0</v>
      </c>
    </row>
    <row r="8369" spans="1:10">
      <c r="A8369" s="584">
        <v>2016</v>
      </c>
      <c r="B8369" s="585" t="s">
        <v>1131</v>
      </c>
      <c r="C8369" s="585" t="s">
        <v>31</v>
      </c>
      <c r="D8369" s="586">
        <v>81789</v>
      </c>
      <c r="E8369" s="587">
        <v>25.06</v>
      </c>
      <c r="F8369" s="587">
        <f t="shared" si="390"/>
        <v>2049632.3399999999</v>
      </c>
      <c r="G8369" s="588">
        <v>3.01</v>
      </c>
      <c r="H8369" s="586">
        <v>9.3000000000000007</v>
      </c>
      <c r="I8369" s="587">
        <f t="shared" si="391"/>
        <v>760637.70000000007</v>
      </c>
      <c r="J8369" s="589">
        <f t="shared" si="392"/>
        <v>0</v>
      </c>
    </row>
    <row r="8370" spans="1:10">
      <c r="A8370" s="584">
        <v>2016</v>
      </c>
      <c r="B8370" s="585" t="s">
        <v>1131</v>
      </c>
      <c r="C8370" s="585" t="s">
        <v>31</v>
      </c>
      <c r="D8370" s="586">
        <v>401728</v>
      </c>
      <c r="E8370" s="587">
        <v>24.89</v>
      </c>
      <c r="F8370" s="587">
        <f t="shared" si="390"/>
        <v>9999009.9199999999</v>
      </c>
      <c r="G8370" s="588">
        <v>3.72</v>
      </c>
      <c r="H8370" s="586">
        <v>13.2</v>
      </c>
      <c r="I8370" s="587">
        <f t="shared" si="391"/>
        <v>5302809.5999999996</v>
      </c>
      <c r="J8370" s="589">
        <f t="shared" si="392"/>
        <v>0</v>
      </c>
    </row>
    <row r="8371" spans="1:10">
      <c r="A8371" s="584">
        <v>2016</v>
      </c>
      <c r="B8371" s="585" t="s">
        <v>1131</v>
      </c>
      <c r="C8371" s="585" t="s">
        <v>31</v>
      </c>
      <c r="D8371" s="586">
        <v>3030</v>
      </c>
      <c r="E8371" s="587">
        <v>24.03</v>
      </c>
      <c r="F8371" s="587">
        <f t="shared" si="390"/>
        <v>72810.900000000009</v>
      </c>
      <c r="G8371" s="588">
        <v>0.91</v>
      </c>
      <c r="H8371" s="586">
        <v>11.86</v>
      </c>
      <c r="I8371" s="587">
        <f t="shared" si="391"/>
        <v>35935.799999999996</v>
      </c>
      <c r="J8371" s="589">
        <f t="shared" si="392"/>
        <v>0</v>
      </c>
    </row>
    <row r="8372" spans="1:10">
      <c r="A8372" s="584">
        <v>2016</v>
      </c>
      <c r="B8372" s="585" t="s">
        <v>1131</v>
      </c>
      <c r="C8372" s="585" t="s">
        <v>31</v>
      </c>
      <c r="D8372" s="586">
        <v>39507</v>
      </c>
      <c r="E8372" s="587">
        <v>24.277999999999999</v>
      </c>
      <c r="F8372" s="587">
        <f t="shared" si="390"/>
        <v>959150.946</v>
      </c>
      <c r="G8372" s="588">
        <v>0.85</v>
      </c>
      <c r="H8372" s="586">
        <v>12.05</v>
      </c>
      <c r="I8372" s="587">
        <f t="shared" si="391"/>
        <v>476059.35000000003</v>
      </c>
      <c r="J8372" s="589">
        <f t="shared" si="392"/>
        <v>0</v>
      </c>
    </row>
    <row r="8373" spans="1:10">
      <c r="A8373" s="584">
        <v>2016</v>
      </c>
      <c r="B8373" s="585" t="s">
        <v>1131</v>
      </c>
      <c r="C8373" s="585" t="s">
        <v>31</v>
      </c>
      <c r="D8373" s="586">
        <v>1283</v>
      </c>
      <c r="E8373" s="587">
        <v>23.585999999999999</v>
      </c>
      <c r="F8373" s="587">
        <f t="shared" si="390"/>
        <v>30260.838</v>
      </c>
      <c r="G8373" s="588">
        <v>0.71</v>
      </c>
      <c r="H8373" s="586">
        <v>12.55</v>
      </c>
      <c r="I8373" s="587">
        <f t="shared" si="391"/>
        <v>16101.650000000001</v>
      </c>
      <c r="J8373" s="589">
        <f t="shared" si="392"/>
        <v>0</v>
      </c>
    </row>
    <row r="8374" spans="1:10">
      <c r="A8374" s="584">
        <v>2016</v>
      </c>
      <c r="B8374" s="585" t="s">
        <v>1131</v>
      </c>
      <c r="C8374" s="585" t="s">
        <v>31</v>
      </c>
      <c r="D8374" s="586">
        <v>1283</v>
      </c>
      <c r="E8374" s="587">
        <v>23.585999999999999</v>
      </c>
      <c r="F8374" s="587">
        <f t="shared" si="390"/>
        <v>30260.838</v>
      </c>
      <c r="G8374" s="588">
        <v>0.71</v>
      </c>
      <c r="H8374" s="586">
        <v>12.55</v>
      </c>
      <c r="I8374" s="587">
        <f t="shared" si="391"/>
        <v>16101.650000000001</v>
      </c>
      <c r="J8374" s="589">
        <f t="shared" si="392"/>
        <v>0</v>
      </c>
    </row>
    <row r="8375" spans="1:10">
      <c r="A8375" s="584">
        <v>2016</v>
      </c>
      <c r="B8375" s="585" t="s">
        <v>1131</v>
      </c>
      <c r="C8375" s="585" t="s">
        <v>31</v>
      </c>
      <c r="D8375" s="586">
        <v>65770</v>
      </c>
      <c r="E8375" s="587">
        <v>25.341999999999999</v>
      </c>
      <c r="F8375" s="587">
        <f t="shared" si="390"/>
        <v>1666743.3399999999</v>
      </c>
      <c r="G8375" s="588">
        <v>4.1500000000000004</v>
      </c>
      <c r="H8375" s="586">
        <v>9.3000000000000007</v>
      </c>
      <c r="I8375" s="587">
        <f t="shared" si="391"/>
        <v>611661</v>
      </c>
      <c r="J8375" s="589">
        <f t="shared" si="392"/>
        <v>0</v>
      </c>
    </row>
    <row r="8376" spans="1:10">
      <c r="A8376" s="584">
        <v>2016</v>
      </c>
      <c r="B8376" s="585" t="s">
        <v>1131</v>
      </c>
      <c r="C8376" s="585" t="s">
        <v>31</v>
      </c>
      <c r="D8376" s="586">
        <v>15983</v>
      </c>
      <c r="E8376" s="587">
        <v>22.794</v>
      </c>
      <c r="F8376" s="587">
        <f t="shared" si="390"/>
        <v>364316.50200000004</v>
      </c>
      <c r="G8376" s="588">
        <v>1.84</v>
      </c>
      <c r="H8376" s="586">
        <v>20.6</v>
      </c>
      <c r="I8376" s="587">
        <f t="shared" si="391"/>
        <v>329249.80000000005</v>
      </c>
      <c r="J8376" s="589">
        <f t="shared" si="392"/>
        <v>0</v>
      </c>
    </row>
    <row r="8377" spans="1:10">
      <c r="A8377" s="584">
        <v>2016</v>
      </c>
      <c r="B8377" s="585" t="s">
        <v>1131</v>
      </c>
      <c r="C8377" s="585" t="s">
        <v>31</v>
      </c>
      <c r="D8377" s="586">
        <v>27497</v>
      </c>
      <c r="E8377" s="587">
        <v>23.832000000000001</v>
      </c>
      <c r="F8377" s="587">
        <f t="shared" si="390"/>
        <v>655308.50400000007</v>
      </c>
      <c r="G8377" s="588">
        <v>1.81</v>
      </c>
      <c r="H8377" s="586">
        <v>18.2</v>
      </c>
      <c r="I8377" s="587">
        <f t="shared" si="391"/>
        <v>500445.39999999997</v>
      </c>
      <c r="J8377" s="589">
        <f t="shared" si="392"/>
        <v>0</v>
      </c>
    </row>
    <row r="8378" spans="1:10">
      <c r="A8378" s="584">
        <v>2016</v>
      </c>
      <c r="B8378" s="585" t="s">
        <v>1131</v>
      </c>
      <c r="C8378" s="585" t="s">
        <v>31</v>
      </c>
      <c r="D8378" s="586">
        <v>90177</v>
      </c>
      <c r="E8378" s="587">
        <v>25.856999999999999</v>
      </c>
      <c r="F8378" s="587">
        <f t="shared" si="390"/>
        <v>2331706.6889999998</v>
      </c>
      <c r="G8378" s="588">
        <v>2.65</v>
      </c>
      <c r="H8378" s="586">
        <v>7.7</v>
      </c>
      <c r="I8378" s="587">
        <f t="shared" si="391"/>
        <v>694362.9</v>
      </c>
      <c r="J8378" s="589">
        <f t="shared" si="392"/>
        <v>0</v>
      </c>
    </row>
    <row r="8379" spans="1:10">
      <c r="A8379" s="584">
        <v>2016</v>
      </c>
      <c r="B8379" s="585" t="s">
        <v>1131</v>
      </c>
      <c r="C8379" s="585" t="s">
        <v>31</v>
      </c>
      <c r="D8379" s="586">
        <v>27034</v>
      </c>
      <c r="E8379" s="587">
        <v>25.888999999999999</v>
      </c>
      <c r="F8379" s="587">
        <f t="shared" si="390"/>
        <v>699883.22600000002</v>
      </c>
      <c r="G8379" s="588">
        <v>2.72</v>
      </c>
      <c r="H8379" s="586">
        <v>8</v>
      </c>
      <c r="I8379" s="587">
        <f t="shared" si="391"/>
        <v>216272</v>
      </c>
      <c r="J8379" s="589">
        <f t="shared" si="392"/>
        <v>0</v>
      </c>
    </row>
    <row r="8380" spans="1:10">
      <c r="A8380" s="584">
        <v>2016</v>
      </c>
      <c r="B8380" s="585" t="s">
        <v>1131</v>
      </c>
      <c r="C8380" s="585" t="s">
        <v>31</v>
      </c>
      <c r="D8380" s="586">
        <v>111854</v>
      </c>
      <c r="E8380" s="587">
        <v>24.256</v>
      </c>
      <c r="F8380" s="587">
        <f t="shared" si="390"/>
        <v>2713130.6239999998</v>
      </c>
      <c r="G8380" s="588">
        <v>1.69</v>
      </c>
      <c r="H8380" s="586">
        <v>16</v>
      </c>
      <c r="I8380" s="587">
        <f t="shared" si="391"/>
        <v>1789664</v>
      </c>
      <c r="J8380" s="589">
        <f t="shared" si="392"/>
        <v>0</v>
      </c>
    </row>
    <row r="8381" spans="1:10">
      <c r="A8381" s="584">
        <v>2016</v>
      </c>
      <c r="B8381" s="585" t="s">
        <v>1131</v>
      </c>
      <c r="C8381" s="585" t="s">
        <v>31</v>
      </c>
      <c r="D8381" s="586">
        <v>26876</v>
      </c>
      <c r="E8381" s="587">
        <v>26.321999999999999</v>
      </c>
      <c r="F8381" s="587">
        <f t="shared" si="390"/>
        <v>707430.07199999993</v>
      </c>
      <c r="G8381" s="588">
        <v>2.25</v>
      </c>
      <c r="H8381" s="586">
        <v>7.2</v>
      </c>
      <c r="I8381" s="587">
        <f t="shared" si="391"/>
        <v>193507.20000000001</v>
      </c>
      <c r="J8381" s="589">
        <f t="shared" si="392"/>
        <v>0</v>
      </c>
    </row>
    <row r="8382" spans="1:10">
      <c r="A8382" s="584">
        <v>2016</v>
      </c>
      <c r="B8382" s="585" t="s">
        <v>1127</v>
      </c>
      <c r="C8382" s="585" t="s">
        <v>31</v>
      </c>
      <c r="D8382" s="586">
        <v>87062</v>
      </c>
      <c r="E8382" s="587">
        <v>17.489999999999998</v>
      </c>
      <c r="F8382" s="587">
        <f t="shared" si="390"/>
        <v>1522714.38</v>
      </c>
      <c r="G8382" s="588">
        <v>0.2</v>
      </c>
      <c r="H8382" s="586">
        <v>4.5</v>
      </c>
      <c r="I8382" s="587">
        <f t="shared" si="391"/>
        <v>391779</v>
      </c>
      <c r="J8382" s="589">
        <f t="shared" si="392"/>
        <v>0</v>
      </c>
    </row>
    <row r="8383" spans="1:10">
      <c r="A8383" s="584">
        <v>2016</v>
      </c>
      <c r="B8383" s="585" t="s">
        <v>1127</v>
      </c>
      <c r="C8383" s="585" t="s">
        <v>31</v>
      </c>
      <c r="D8383" s="586">
        <v>16268</v>
      </c>
      <c r="E8383" s="587">
        <v>16.79</v>
      </c>
      <c r="F8383" s="587">
        <f t="shared" si="390"/>
        <v>273139.71999999997</v>
      </c>
      <c r="G8383" s="588">
        <v>0.27</v>
      </c>
      <c r="H8383" s="586">
        <v>6.2</v>
      </c>
      <c r="I8383" s="587">
        <f t="shared" si="391"/>
        <v>100861.6</v>
      </c>
      <c r="J8383" s="589">
        <f t="shared" si="392"/>
        <v>0</v>
      </c>
    </row>
    <row r="8384" spans="1:10">
      <c r="A8384" s="584">
        <v>2016</v>
      </c>
      <c r="B8384" s="585" t="s">
        <v>1127</v>
      </c>
      <c r="C8384" s="585" t="s">
        <v>31</v>
      </c>
      <c r="D8384" s="586">
        <v>15230</v>
      </c>
      <c r="E8384" s="587">
        <v>17.623999999999999</v>
      </c>
      <c r="F8384" s="587">
        <f t="shared" si="390"/>
        <v>268413.51999999996</v>
      </c>
      <c r="G8384" s="588">
        <v>0.33</v>
      </c>
      <c r="H8384" s="586">
        <v>5.2</v>
      </c>
      <c r="I8384" s="587">
        <f t="shared" si="391"/>
        <v>79196</v>
      </c>
      <c r="J8384" s="589">
        <f t="shared" si="392"/>
        <v>0</v>
      </c>
    </row>
    <row r="8385" spans="1:10">
      <c r="A8385" s="584">
        <v>2016</v>
      </c>
      <c r="B8385" s="585" t="s">
        <v>1127</v>
      </c>
      <c r="C8385" s="585" t="s">
        <v>31</v>
      </c>
      <c r="D8385" s="586">
        <v>30393</v>
      </c>
      <c r="E8385" s="587">
        <v>17.46</v>
      </c>
      <c r="F8385" s="587">
        <f t="shared" si="390"/>
        <v>530661.78</v>
      </c>
      <c r="G8385" s="588">
        <v>0.21</v>
      </c>
      <c r="H8385" s="586">
        <v>4.7</v>
      </c>
      <c r="I8385" s="587">
        <f t="shared" si="391"/>
        <v>142847.1</v>
      </c>
      <c r="J8385" s="589">
        <f t="shared" si="392"/>
        <v>0</v>
      </c>
    </row>
    <row r="8386" spans="1:10">
      <c r="A8386" s="584">
        <v>2016</v>
      </c>
      <c r="B8386" s="585" t="s">
        <v>1127</v>
      </c>
      <c r="C8386" s="585" t="s">
        <v>31</v>
      </c>
      <c r="D8386" s="586">
        <v>60000</v>
      </c>
      <c r="E8386" s="587">
        <v>17.922000000000001</v>
      </c>
      <c r="F8386" s="587">
        <f t="shared" si="390"/>
        <v>1075320</v>
      </c>
      <c r="G8386" s="588">
        <v>0.27</v>
      </c>
      <c r="H8386" s="586">
        <v>4.8</v>
      </c>
      <c r="I8386" s="587">
        <f t="shared" si="391"/>
        <v>288000</v>
      </c>
      <c r="J8386" s="589">
        <f t="shared" si="392"/>
        <v>0</v>
      </c>
    </row>
    <row r="8387" spans="1:10">
      <c r="A8387" s="584">
        <v>2016</v>
      </c>
      <c r="B8387" s="585" t="s">
        <v>1127</v>
      </c>
      <c r="C8387" s="585" t="s">
        <v>31</v>
      </c>
      <c r="D8387" s="586">
        <v>74571</v>
      </c>
      <c r="E8387" s="587">
        <v>16.774000000000001</v>
      </c>
      <c r="F8387" s="587">
        <f t="shared" ref="F8387:F8450" si="393">E8387*D8387</f>
        <v>1250853.9540000001</v>
      </c>
      <c r="G8387" s="588">
        <v>0.28000000000000003</v>
      </c>
      <c r="H8387" s="586">
        <v>5.7</v>
      </c>
      <c r="I8387" s="587">
        <f t="shared" ref="I8387:I8450" si="394">H8387*D8387</f>
        <v>425054.7</v>
      </c>
      <c r="J8387" s="589">
        <f t="shared" ref="J8387:J8450" si="395">IF(B8387="LIG",1,0)</f>
        <v>0</v>
      </c>
    </row>
    <row r="8388" spans="1:10">
      <c r="A8388" s="584">
        <v>2016</v>
      </c>
      <c r="B8388" s="585" t="s">
        <v>1127</v>
      </c>
      <c r="C8388" s="585" t="s">
        <v>31</v>
      </c>
      <c r="D8388" s="586">
        <v>45228</v>
      </c>
      <c r="E8388" s="587">
        <v>18.085999999999999</v>
      </c>
      <c r="F8388" s="587">
        <f t="shared" si="393"/>
        <v>817993.60799999989</v>
      </c>
      <c r="G8388" s="588">
        <v>0.24</v>
      </c>
      <c r="H8388" s="586">
        <v>4.5</v>
      </c>
      <c r="I8388" s="587">
        <f t="shared" si="394"/>
        <v>203526</v>
      </c>
      <c r="J8388" s="589">
        <f t="shared" si="395"/>
        <v>0</v>
      </c>
    </row>
    <row r="8389" spans="1:10">
      <c r="A8389" s="584">
        <v>2016</v>
      </c>
      <c r="B8389" s="585" t="s">
        <v>1127</v>
      </c>
      <c r="C8389" s="585" t="s">
        <v>31</v>
      </c>
      <c r="D8389" s="586">
        <v>39894</v>
      </c>
      <c r="E8389" s="587">
        <v>17.829999999999998</v>
      </c>
      <c r="F8389" s="587">
        <f t="shared" si="393"/>
        <v>711310.0199999999</v>
      </c>
      <c r="G8389" s="588">
        <v>0.23</v>
      </c>
      <c r="H8389" s="586">
        <v>5.3</v>
      </c>
      <c r="I8389" s="587">
        <f t="shared" si="394"/>
        <v>211438.19999999998</v>
      </c>
      <c r="J8389" s="589">
        <f t="shared" si="395"/>
        <v>0</v>
      </c>
    </row>
    <row r="8390" spans="1:10">
      <c r="A8390" s="584">
        <v>2016</v>
      </c>
      <c r="B8390" s="585" t="s">
        <v>1127</v>
      </c>
      <c r="C8390" s="585" t="s">
        <v>31</v>
      </c>
      <c r="D8390" s="586">
        <v>13573</v>
      </c>
      <c r="E8390" s="587">
        <v>17.55</v>
      </c>
      <c r="F8390" s="587">
        <f t="shared" si="393"/>
        <v>238206.15000000002</v>
      </c>
      <c r="G8390" s="588">
        <v>0.2</v>
      </c>
      <c r="H8390" s="586">
        <v>4.5</v>
      </c>
      <c r="I8390" s="587">
        <f t="shared" si="394"/>
        <v>61078.5</v>
      </c>
      <c r="J8390" s="589">
        <f t="shared" si="395"/>
        <v>0</v>
      </c>
    </row>
    <row r="8391" spans="1:10">
      <c r="A8391" s="584">
        <v>2016</v>
      </c>
      <c r="B8391" s="585" t="s">
        <v>1127</v>
      </c>
      <c r="C8391" s="585" t="s">
        <v>31</v>
      </c>
      <c r="D8391" s="586">
        <v>34403</v>
      </c>
      <c r="E8391" s="587">
        <v>17.739999999999998</v>
      </c>
      <c r="F8391" s="587">
        <f t="shared" si="393"/>
        <v>610309.22</v>
      </c>
      <c r="G8391" s="588">
        <v>0.27</v>
      </c>
      <c r="H8391" s="586">
        <v>4.8</v>
      </c>
      <c r="I8391" s="587">
        <f t="shared" si="394"/>
        <v>165134.39999999999</v>
      </c>
      <c r="J8391" s="589">
        <f t="shared" si="395"/>
        <v>0</v>
      </c>
    </row>
    <row r="8392" spans="1:10">
      <c r="A8392" s="584">
        <v>2016</v>
      </c>
      <c r="B8392" s="585" t="s">
        <v>1127</v>
      </c>
      <c r="C8392" s="585" t="s">
        <v>31</v>
      </c>
      <c r="D8392" s="586">
        <v>17331</v>
      </c>
      <c r="E8392" s="587">
        <v>17.86</v>
      </c>
      <c r="F8392" s="587">
        <f t="shared" si="393"/>
        <v>309531.65999999997</v>
      </c>
      <c r="G8392" s="588">
        <v>0.23</v>
      </c>
      <c r="H8392" s="586">
        <v>5.2</v>
      </c>
      <c r="I8392" s="587">
        <f t="shared" si="394"/>
        <v>90121.2</v>
      </c>
      <c r="J8392" s="589">
        <f t="shared" si="395"/>
        <v>0</v>
      </c>
    </row>
    <row r="8393" spans="1:10">
      <c r="A8393" s="584">
        <v>2016</v>
      </c>
      <c r="B8393" s="585" t="s">
        <v>1127</v>
      </c>
      <c r="C8393" s="585" t="s">
        <v>31</v>
      </c>
      <c r="D8393" s="586">
        <v>68288</v>
      </c>
      <c r="E8393" s="587">
        <v>17.73</v>
      </c>
      <c r="F8393" s="587">
        <f t="shared" si="393"/>
        <v>1210746.24</v>
      </c>
      <c r="G8393" s="588">
        <v>0.31</v>
      </c>
      <c r="H8393" s="586">
        <v>5</v>
      </c>
      <c r="I8393" s="587">
        <f t="shared" si="394"/>
        <v>341440</v>
      </c>
      <c r="J8393" s="589">
        <f t="shared" si="395"/>
        <v>0</v>
      </c>
    </row>
    <row r="8394" spans="1:10">
      <c r="A8394" s="584">
        <v>2016</v>
      </c>
      <c r="B8394" s="585" t="s">
        <v>1127</v>
      </c>
      <c r="C8394" s="585" t="s">
        <v>31</v>
      </c>
      <c r="D8394" s="586">
        <v>17032</v>
      </c>
      <c r="E8394" s="587">
        <v>17.93</v>
      </c>
      <c r="F8394" s="587">
        <f t="shared" si="393"/>
        <v>305383.76</v>
      </c>
      <c r="G8394" s="588">
        <v>0.23</v>
      </c>
      <c r="H8394" s="586">
        <v>4.5</v>
      </c>
      <c r="I8394" s="587">
        <f t="shared" si="394"/>
        <v>76644</v>
      </c>
      <c r="J8394" s="589">
        <f t="shared" si="395"/>
        <v>0</v>
      </c>
    </row>
    <row r="8395" spans="1:10">
      <c r="A8395" s="584">
        <v>2016</v>
      </c>
      <c r="B8395" s="585" t="s">
        <v>1131</v>
      </c>
      <c r="C8395" s="585" t="s">
        <v>31</v>
      </c>
      <c r="D8395" s="586">
        <v>1215</v>
      </c>
      <c r="E8395" s="587">
        <v>23.352</v>
      </c>
      <c r="F8395" s="587">
        <f t="shared" si="393"/>
        <v>28372.68</v>
      </c>
      <c r="G8395" s="588">
        <v>1.54</v>
      </c>
      <c r="H8395" s="586">
        <v>7.4</v>
      </c>
      <c r="I8395" s="587">
        <f t="shared" si="394"/>
        <v>8991</v>
      </c>
      <c r="J8395" s="589">
        <f t="shared" si="395"/>
        <v>0</v>
      </c>
    </row>
    <row r="8396" spans="1:10">
      <c r="A8396" s="584">
        <v>2016</v>
      </c>
      <c r="B8396" s="585" t="s">
        <v>1127</v>
      </c>
      <c r="C8396" s="585" t="s">
        <v>31</v>
      </c>
      <c r="D8396" s="586">
        <v>72827</v>
      </c>
      <c r="E8396" s="587">
        <v>17.835999999999999</v>
      </c>
      <c r="F8396" s="587">
        <f t="shared" si="393"/>
        <v>1298942.372</v>
      </c>
      <c r="G8396" s="588">
        <v>0.28000000000000003</v>
      </c>
      <c r="H8396" s="586">
        <v>4.9000000000000004</v>
      </c>
      <c r="I8396" s="587">
        <f t="shared" si="394"/>
        <v>356852.30000000005</v>
      </c>
      <c r="J8396" s="589">
        <f t="shared" si="395"/>
        <v>0</v>
      </c>
    </row>
    <row r="8397" spans="1:10">
      <c r="A8397" s="584">
        <v>2016</v>
      </c>
      <c r="B8397" s="585" t="s">
        <v>1127</v>
      </c>
      <c r="C8397" s="585" t="s">
        <v>31</v>
      </c>
      <c r="D8397" s="586">
        <v>238224</v>
      </c>
      <c r="E8397" s="587">
        <v>15.86</v>
      </c>
      <c r="F8397" s="587">
        <f t="shared" si="393"/>
        <v>3778232.6399999997</v>
      </c>
      <c r="G8397" s="588">
        <v>0.33</v>
      </c>
      <c r="H8397" s="586">
        <v>5.8</v>
      </c>
      <c r="I8397" s="587">
        <f t="shared" si="394"/>
        <v>1381699.2</v>
      </c>
      <c r="J8397" s="589">
        <f t="shared" si="395"/>
        <v>0</v>
      </c>
    </row>
    <row r="8398" spans="1:10">
      <c r="A8398" s="584">
        <v>2016</v>
      </c>
      <c r="B8398" s="585" t="s">
        <v>1127</v>
      </c>
      <c r="C8398" s="585" t="s">
        <v>31</v>
      </c>
      <c r="D8398" s="586">
        <v>63921</v>
      </c>
      <c r="E8398" s="587">
        <v>16.763999999999999</v>
      </c>
      <c r="F8398" s="587">
        <f t="shared" si="393"/>
        <v>1071571.6439999999</v>
      </c>
      <c r="G8398" s="588">
        <v>0.28000000000000003</v>
      </c>
      <c r="H8398" s="586">
        <v>6</v>
      </c>
      <c r="I8398" s="587">
        <f t="shared" si="394"/>
        <v>383526</v>
      </c>
      <c r="J8398" s="589">
        <f t="shared" si="395"/>
        <v>0</v>
      </c>
    </row>
    <row r="8399" spans="1:10">
      <c r="A8399" s="584">
        <v>2016</v>
      </c>
      <c r="B8399" s="585" t="s">
        <v>1127</v>
      </c>
      <c r="C8399" s="585" t="s">
        <v>31</v>
      </c>
      <c r="D8399" s="586">
        <v>216974</v>
      </c>
      <c r="E8399" s="587">
        <v>19.968</v>
      </c>
      <c r="F8399" s="587">
        <f t="shared" si="393"/>
        <v>4332536.8320000004</v>
      </c>
      <c r="G8399" s="588">
        <v>0.64</v>
      </c>
      <c r="H8399" s="586">
        <v>4.5999999999999996</v>
      </c>
      <c r="I8399" s="587">
        <f t="shared" si="394"/>
        <v>998080.39999999991</v>
      </c>
      <c r="J8399" s="589">
        <f t="shared" si="395"/>
        <v>0</v>
      </c>
    </row>
    <row r="8400" spans="1:10">
      <c r="A8400" s="584">
        <v>2016</v>
      </c>
      <c r="B8400" s="585" t="s">
        <v>1127</v>
      </c>
      <c r="C8400" s="585" t="s">
        <v>31</v>
      </c>
      <c r="D8400" s="586">
        <v>89909</v>
      </c>
      <c r="E8400" s="587">
        <v>18.012</v>
      </c>
      <c r="F8400" s="587">
        <f t="shared" si="393"/>
        <v>1619440.9080000001</v>
      </c>
      <c r="G8400" s="588">
        <v>0.23</v>
      </c>
      <c r="H8400" s="586">
        <v>4.5</v>
      </c>
      <c r="I8400" s="587">
        <f t="shared" si="394"/>
        <v>404590.5</v>
      </c>
      <c r="J8400" s="589">
        <f t="shared" si="395"/>
        <v>0</v>
      </c>
    </row>
    <row r="8401" spans="1:10">
      <c r="A8401" s="584">
        <v>2016</v>
      </c>
      <c r="B8401" s="585" t="s">
        <v>1127</v>
      </c>
      <c r="C8401" s="585" t="s">
        <v>31</v>
      </c>
      <c r="D8401" s="586">
        <v>58586</v>
      </c>
      <c r="E8401" s="587">
        <v>17.576000000000001</v>
      </c>
      <c r="F8401" s="587">
        <f t="shared" si="393"/>
        <v>1029707.5360000001</v>
      </c>
      <c r="G8401" s="588">
        <v>0.21</v>
      </c>
      <c r="H8401" s="586">
        <v>4.4000000000000004</v>
      </c>
      <c r="I8401" s="587">
        <f t="shared" si="394"/>
        <v>257778.40000000002</v>
      </c>
      <c r="J8401" s="589">
        <f t="shared" si="395"/>
        <v>0</v>
      </c>
    </row>
    <row r="8402" spans="1:10">
      <c r="A8402" s="584">
        <v>2016</v>
      </c>
      <c r="B8402" s="585" t="s">
        <v>1127</v>
      </c>
      <c r="C8402" s="585" t="s">
        <v>31</v>
      </c>
      <c r="D8402" s="586">
        <v>13986</v>
      </c>
      <c r="E8402" s="587">
        <v>17.504000000000001</v>
      </c>
      <c r="F8402" s="587">
        <f t="shared" si="393"/>
        <v>244810.94400000002</v>
      </c>
      <c r="G8402" s="588">
        <v>0.24</v>
      </c>
      <c r="H8402" s="586">
        <v>6.1</v>
      </c>
      <c r="I8402" s="587">
        <f t="shared" si="394"/>
        <v>85314.599999999991</v>
      </c>
      <c r="J8402" s="589">
        <f t="shared" si="395"/>
        <v>0</v>
      </c>
    </row>
    <row r="8403" spans="1:10">
      <c r="A8403" s="584">
        <v>2016</v>
      </c>
      <c r="B8403" s="585" t="s">
        <v>1131</v>
      </c>
      <c r="C8403" s="585" t="s">
        <v>31</v>
      </c>
      <c r="D8403" s="586">
        <v>495704</v>
      </c>
      <c r="E8403" s="587">
        <v>21.44</v>
      </c>
      <c r="F8403" s="587">
        <f t="shared" si="393"/>
        <v>10627893.76</v>
      </c>
      <c r="G8403" s="588">
        <v>0.57999999999999996</v>
      </c>
      <c r="H8403" s="586">
        <v>10.7</v>
      </c>
      <c r="I8403" s="587">
        <f t="shared" si="394"/>
        <v>5304032.8</v>
      </c>
      <c r="J8403" s="589">
        <f t="shared" si="395"/>
        <v>0</v>
      </c>
    </row>
    <row r="8404" spans="1:10">
      <c r="A8404" s="584">
        <v>2016</v>
      </c>
      <c r="B8404" s="585" t="s">
        <v>1127</v>
      </c>
      <c r="C8404" s="585" t="s">
        <v>31</v>
      </c>
      <c r="D8404" s="586">
        <v>32041</v>
      </c>
      <c r="E8404" s="587">
        <v>17.312000000000001</v>
      </c>
      <c r="F8404" s="587">
        <f t="shared" si="393"/>
        <v>554693.79200000002</v>
      </c>
      <c r="G8404" s="588">
        <v>0.2</v>
      </c>
      <c r="H8404" s="586">
        <v>4.5999999999999996</v>
      </c>
      <c r="I8404" s="587">
        <f t="shared" si="394"/>
        <v>147388.59999999998</v>
      </c>
      <c r="J8404" s="589">
        <f t="shared" si="395"/>
        <v>0</v>
      </c>
    </row>
    <row r="8405" spans="1:10">
      <c r="A8405" s="584">
        <v>2016</v>
      </c>
      <c r="B8405" s="585" t="s">
        <v>1127</v>
      </c>
      <c r="C8405" s="585" t="s">
        <v>31</v>
      </c>
      <c r="D8405" s="586">
        <v>112418</v>
      </c>
      <c r="E8405" s="587">
        <v>17.693999999999999</v>
      </c>
      <c r="F8405" s="587">
        <f t="shared" si="393"/>
        <v>1989124.0919999999</v>
      </c>
      <c r="G8405" s="588">
        <v>0.22</v>
      </c>
      <c r="H8405" s="586">
        <v>5.5</v>
      </c>
      <c r="I8405" s="587">
        <f t="shared" si="394"/>
        <v>618299</v>
      </c>
      <c r="J8405" s="589">
        <f t="shared" si="395"/>
        <v>0</v>
      </c>
    </row>
    <row r="8406" spans="1:10">
      <c r="A8406" s="584">
        <v>2016</v>
      </c>
      <c r="B8406" s="585" t="s">
        <v>1127</v>
      </c>
      <c r="C8406" s="585" t="s">
        <v>31</v>
      </c>
      <c r="D8406" s="586">
        <v>96337</v>
      </c>
      <c r="E8406" s="587">
        <v>17.704000000000001</v>
      </c>
      <c r="F8406" s="587">
        <f t="shared" si="393"/>
        <v>1705550.2480000001</v>
      </c>
      <c r="G8406" s="588">
        <v>0.2</v>
      </c>
      <c r="H8406" s="586">
        <v>5.6</v>
      </c>
      <c r="I8406" s="587">
        <f t="shared" si="394"/>
        <v>539487.19999999995</v>
      </c>
      <c r="J8406" s="589">
        <f t="shared" si="395"/>
        <v>0</v>
      </c>
    </row>
    <row r="8407" spans="1:10">
      <c r="A8407" s="584">
        <v>2016</v>
      </c>
      <c r="B8407" s="585" t="s">
        <v>1127</v>
      </c>
      <c r="C8407" s="585" t="s">
        <v>31</v>
      </c>
      <c r="D8407" s="586">
        <v>384008</v>
      </c>
      <c r="E8407" s="587">
        <v>17.713999999999999</v>
      </c>
      <c r="F8407" s="587">
        <f t="shared" si="393"/>
        <v>6802317.7119999994</v>
      </c>
      <c r="G8407" s="588">
        <v>0.26</v>
      </c>
      <c r="H8407" s="586">
        <v>5.0999999999999996</v>
      </c>
      <c r="I8407" s="587">
        <f t="shared" si="394"/>
        <v>1958440.7999999998</v>
      </c>
      <c r="J8407" s="589">
        <f t="shared" si="395"/>
        <v>0</v>
      </c>
    </row>
    <row r="8408" spans="1:10">
      <c r="A8408" s="584">
        <v>2016</v>
      </c>
      <c r="B8408" s="585" t="s">
        <v>1127</v>
      </c>
      <c r="C8408" s="585" t="s">
        <v>31</v>
      </c>
      <c r="D8408" s="586">
        <v>160108</v>
      </c>
      <c r="E8408" s="587">
        <v>17.643999999999998</v>
      </c>
      <c r="F8408" s="587">
        <f t="shared" si="393"/>
        <v>2824945.5519999997</v>
      </c>
      <c r="G8408" s="588">
        <v>0.31</v>
      </c>
      <c r="H8408" s="586">
        <v>5</v>
      </c>
      <c r="I8408" s="587">
        <f t="shared" si="394"/>
        <v>800540</v>
      </c>
      <c r="J8408" s="589">
        <f t="shared" si="395"/>
        <v>0</v>
      </c>
    </row>
    <row r="8409" spans="1:10">
      <c r="A8409" s="584">
        <v>2016</v>
      </c>
      <c r="B8409" s="585" t="s">
        <v>1127</v>
      </c>
      <c r="C8409" s="585" t="s">
        <v>31</v>
      </c>
      <c r="D8409" s="586">
        <v>96356</v>
      </c>
      <c r="E8409" s="587">
        <v>17.600000000000001</v>
      </c>
      <c r="F8409" s="587">
        <f t="shared" si="393"/>
        <v>1695865.6</v>
      </c>
      <c r="G8409" s="588">
        <v>0.21</v>
      </c>
      <c r="H8409" s="586">
        <v>5.9</v>
      </c>
      <c r="I8409" s="587">
        <f t="shared" si="394"/>
        <v>568500.4</v>
      </c>
      <c r="J8409" s="589">
        <f t="shared" si="395"/>
        <v>0</v>
      </c>
    </row>
    <row r="8410" spans="1:10">
      <c r="A8410" s="584">
        <v>2016</v>
      </c>
      <c r="B8410" s="585" t="s">
        <v>1127</v>
      </c>
      <c r="C8410" s="585" t="s">
        <v>31</v>
      </c>
      <c r="D8410" s="586">
        <v>32043</v>
      </c>
      <c r="E8410" s="587">
        <v>18.032</v>
      </c>
      <c r="F8410" s="587">
        <f t="shared" si="393"/>
        <v>577799.37600000005</v>
      </c>
      <c r="G8410" s="588">
        <v>0.19</v>
      </c>
      <c r="H8410" s="586">
        <v>5</v>
      </c>
      <c r="I8410" s="587">
        <f t="shared" si="394"/>
        <v>160215</v>
      </c>
      <c r="J8410" s="589">
        <f t="shared" si="395"/>
        <v>0</v>
      </c>
    </row>
    <row r="8411" spans="1:10">
      <c r="A8411" s="584">
        <v>2016</v>
      </c>
      <c r="B8411" s="585" t="s">
        <v>1127</v>
      </c>
      <c r="C8411" s="585" t="s">
        <v>31</v>
      </c>
      <c r="D8411" s="586">
        <v>144378</v>
      </c>
      <c r="E8411" s="587">
        <v>17.41</v>
      </c>
      <c r="F8411" s="587">
        <f t="shared" si="393"/>
        <v>2513620.98</v>
      </c>
      <c r="G8411" s="588">
        <v>0.19</v>
      </c>
      <c r="H8411" s="586">
        <v>4.5999999999999996</v>
      </c>
      <c r="I8411" s="587">
        <f t="shared" si="394"/>
        <v>664138.79999999993</v>
      </c>
      <c r="J8411" s="589">
        <f t="shared" si="395"/>
        <v>0</v>
      </c>
    </row>
    <row r="8412" spans="1:10">
      <c r="A8412" s="584">
        <v>2016</v>
      </c>
      <c r="B8412" s="585" t="s">
        <v>1131</v>
      </c>
      <c r="C8412" s="585" t="s">
        <v>31</v>
      </c>
      <c r="D8412" s="586">
        <v>212641</v>
      </c>
      <c r="E8412" s="587">
        <v>25.14</v>
      </c>
      <c r="F8412" s="587">
        <f t="shared" si="393"/>
        <v>5345794.74</v>
      </c>
      <c r="G8412" s="588">
        <v>4.43</v>
      </c>
      <c r="H8412" s="586">
        <v>9.3000000000000007</v>
      </c>
      <c r="I8412" s="587">
        <f t="shared" si="394"/>
        <v>1977561.3</v>
      </c>
      <c r="J8412" s="589">
        <f t="shared" si="395"/>
        <v>0</v>
      </c>
    </row>
    <row r="8413" spans="1:10">
      <c r="A8413" s="584">
        <v>2016</v>
      </c>
      <c r="B8413" s="585" t="s">
        <v>1131</v>
      </c>
      <c r="C8413" s="585" t="s">
        <v>31</v>
      </c>
      <c r="D8413" s="586">
        <v>76454</v>
      </c>
      <c r="E8413" s="587">
        <v>25.29</v>
      </c>
      <c r="F8413" s="587">
        <f t="shared" si="393"/>
        <v>1933521.66</v>
      </c>
      <c r="G8413" s="588">
        <v>4.4000000000000004</v>
      </c>
      <c r="H8413" s="586">
        <v>9.1</v>
      </c>
      <c r="I8413" s="587">
        <f t="shared" si="394"/>
        <v>695731.4</v>
      </c>
      <c r="J8413" s="589">
        <f t="shared" si="395"/>
        <v>0</v>
      </c>
    </row>
    <row r="8414" spans="1:10">
      <c r="A8414" s="584">
        <v>2016</v>
      </c>
      <c r="B8414" s="585" t="s">
        <v>1127</v>
      </c>
      <c r="C8414" s="585" t="s">
        <v>31</v>
      </c>
      <c r="D8414" s="586">
        <v>114934</v>
      </c>
      <c r="E8414" s="587">
        <v>17.55</v>
      </c>
      <c r="F8414" s="587">
        <f t="shared" si="393"/>
        <v>2017091.7000000002</v>
      </c>
      <c r="G8414" s="588">
        <v>0.2</v>
      </c>
      <c r="H8414" s="586">
        <v>4.5999999999999996</v>
      </c>
      <c r="I8414" s="587">
        <f t="shared" si="394"/>
        <v>528696.39999999991</v>
      </c>
      <c r="J8414" s="589">
        <f t="shared" si="395"/>
        <v>0</v>
      </c>
    </row>
    <row r="8415" spans="1:10">
      <c r="A8415" s="584">
        <v>2016</v>
      </c>
      <c r="B8415" s="585" t="s">
        <v>1127</v>
      </c>
      <c r="C8415" s="585" t="s">
        <v>31</v>
      </c>
      <c r="D8415" s="586">
        <v>97731</v>
      </c>
      <c r="E8415" s="587">
        <v>16.850000000000001</v>
      </c>
      <c r="F8415" s="587">
        <f t="shared" si="393"/>
        <v>1646767.35</v>
      </c>
      <c r="G8415" s="588">
        <v>0.28000000000000003</v>
      </c>
      <c r="H8415" s="586">
        <v>5.8</v>
      </c>
      <c r="I8415" s="587">
        <f t="shared" si="394"/>
        <v>566839.79999999993</v>
      </c>
      <c r="J8415" s="589">
        <f t="shared" si="395"/>
        <v>0</v>
      </c>
    </row>
    <row r="8416" spans="1:10">
      <c r="A8416" s="584">
        <v>2016</v>
      </c>
      <c r="B8416" s="585" t="s">
        <v>1127</v>
      </c>
      <c r="C8416" s="585" t="s">
        <v>31</v>
      </c>
      <c r="D8416" s="586">
        <v>81674</v>
      </c>
      <c r="E8416" s="587">
        <v>16.82</v>
      </c>
      <c r="F8416" s="587">
        <f t="shared" si="393"/>
        <v>1373756.68</v>
      </c>
      <c r="G8416" s="588">
        <v>0.28999999999999998</v>
      </c>
      <c r="H8416" s="586">
        <v>5.8</v>
      </c>
      <c r="I8416" s="587">
        <f t="shared" si="394"/>
        <v>473709.2</v>
      </c>
      <c r="J8416" s="589">
        <f t="shared" si="395"/>
        <v>0</v>
      </c>
    </row>
    <row r="8417" spans="1:10">
      <c r="A8417" s="584">
        <v>2016</v>
      </c>
      <c r="B8417" s="585" t="s">
        <v>1127</v>
      </c>
      <c r="C8417" s="585" t="s">
        <v>31</v>
      </c>
      <c r="D8417" s="586">
        <v>98408</v>
      </c>
      <c r="E8417" s="587">
        <v>17.95</v>
      </c>
      <c r="F8417" s="587">
        <f t="shared" si="393"/>
        <v>1766423.5999999999</v>
      </c>
      <c r="G8417" s="588">
        <v>0.28000000000000003</v>
      </c>
      <c r="H8417" s="586">
        <v>4.8</v>
      </c>
      <c r="I8417" s="587">
        <f t="shared" si="394"/>
        <v>472358.39999999997</v>
      </c>
      <c r="J8417" s="589">
        <f t="shared" si="395"/>
        <v>0</v>
      </c>
    </row>
    <row r="8418" spans="1:10">
      <c r="A8418" s="584">
        <v>2016</v>
      </c>
      <c r="B8418" s="585" t="s">
        <v>1127</v>
      </c>
      <c r="C8418" s="585" t="s">
        <v>31</v>
      </c>
      <c r="D8418" s="586">
        <v>49247</v>
      </c>
      <c r="E8418" s="587">
        <v>17.64</v>
      </c>
      <c r="F8418" s="587">
        <f t="shared" si="393"/>
        <v>868717.08000000007</v>
      </c>
      <c r="G8418" s="588">
        <v>0.33</v>
      </c>
      <c r="H8418" s="586">
        <v>5.2</v>
      </c>
      <c r="I8418" s="587">
        <f t="shared" si="394"/>
        <v>256084.40000000002</v>
      </c>
      <c r="J8418" s="589">
        <f t="shared" si="395"/>
        <v>0</v>
      </c>
    </row>
    <row r="8419" spans="1:10">
      <c r="A8419" s="584">
        <v>2016</v>
      </c>
      <c r="B8419" s="585" t="s">
        <v>1127</v>
      </c>
      <c r="C8419" s="585" t="s">
        <v>31</v>
      </c>
      <c r="D8419" s="586">
        <v>32918</v>
      </c>
      <c r="E8419" s="587">
        <v>17.96</v>
      </c>
      <c r="F8419" s="587">
        <f t="shared" si="393"/>
        <v>591207.28</v>
      </c>
      <c r="G8419" s="588">
        <v>0.24</v>
      </c>
      <c r="H8419" s="586">
        <v>4.7</v>
      </c>
      <c r="I8419" s="587">
        <f t="shared" si="394"/>
        <v>154714.6</v>
      </c>
      <c r="J8419" s="589">
        <f t="shared" si="395"/>
        <v>0</v>
      </c>
    </row>
    <row r="8420" spans="1:10">
      <c r="A8420" s="584">
        <v>2016</v>
      </c>
      <c r="B8420" s="585" t="s">
        <v>1127</v>
      </c>
      <c r="C8420" s="585" t="s">
        <v>31</v>
      </c>
      <c r="D8420" s="586">
        <v>53659</v>
      </c>
      <c r="E8420" s="587">
        <v>17.600000000000001</v>
      </c>
      <c r="F8420" s="587">
        <f t="shared" si="393"/>
        <v>944398.4</v>
      </c>
      <c r="G8420" s="588">
        <v>0.26</v>
      </c>
      <c r="H8420" s="586">
        <v>4.8</v>
      </c>
      <c r="I8420" s="587">
        <f t="shared" si="394"/>
        <v>257563.19999999998</v>
      </c>
      <c r="J8420" s="589">
        <f t="shared" si="395"/>
        <v>0</v>
      </c>
    </row>
    <row r="8421" spans="1:10">
      <c r="A8421" s="584">
        <v>2016</v>
      </c>
      <c r="B8421" s="585" t="s">
        <v>1131</v>
      </c>
      <c r="C8421" s="585" t="s">
        <v>31</v>
      </c>
      <c r="D8421" s="586">
        <v>73222</v>
      </c>
      <c r="E8421" s="587">
        <v>22.984000000000002</v>
      </c>
      <c r="F8421" s="587">
        <f t="shared" si="393"/>
        <v>1682934.4480000001</v>
      </c>
      <c r="G8421" s="588">
        <v>2.99</v>
      </c>
      <c r="H8421" s="586">
        <v>8.4</v>
      </c>
      <c r="I8421" s="587">
        <f t="shared" si="394"/>
        <v>615064.80000000005</v>
      </c>
      <c r="J8421" s="589">
        <f t="shared" si="395"/>
        <v>0</v>
      </c>
    </row>
    <row r="8422" spans="1:10">
      <c r="A8422" s="584">
        <v>2016</v>
      </c>
      <c r="B8422" s="585" t="s">
        <v>1131</v>
      </c>
      <c r="C8422" s="585" t="s">
        <v>31</v>
      </c>
      <c r="D8422" s="586">
        <v>40157</v>
      </c>
      <c r="E8422" s="587">
        <v>25.856000000000002</v>
      </c>
      <c r="F8422" s="587">
        <f t="shared" si="393"/>
        <v>1038299.3920000001</v>
      </c>
      <c r="G8422" s="588">
        <v>2.71</v>
      </c>
      <c r="H8422" s="586">
        <v>7.6</v>
      </c>
      <c r="I8422" s="587">
        <f t="shared" si="394"/>
        <v>305193.2</v>
      </c>
      <c r="J8422" s="589">
        <f t="shared" si="395"/>
        <v>0</v>
      </c>
    </row>
    <row r="8423" spans="1:10">
      <c r="A8423" s="584">
        <v>2016</v>
      </c>
      <c r="B8423" s="585" t="s">
        <v>1131</v>
      </c>
      <c r="C8423" s="585" t="s">
        <v>31</v>
      </c>
      <c r="D8423" s="586">
        <v>1601</v>
      </c>
      <c r="E8423" s="587">
        <v>22.974</v>
      </c>
      <c r="F8423" s="587">
        <f t="shared" si="393"/>
        <v>36781.374000000003</v>
      </c>
      <c r="G8423" s="588">
        <v>2.94</v>
      </c>
      <c r="H8423" s="586">
        <v>8.1</v>
      </c>
      <c r="I8423" s="587">
        <f t="shared" si="394"/>
        <v>12968.099999999999</v>
      </c>
      <c r="J8423" s="589">
        <f t="shared" si="395"/>
        <v>0</v>
      </c>
    </row>
    <row r="8424" spans="1:10">
      <c r="A8424" s="584">
        <v>2016</v>
      </c>
      <c r="B8424" s="585" t="s">
        <v>1131</v>
      </c>
      <c r="C8424" s="585" t="s">
        <v>31</v>
      </c>
      <c r="D8424" s="586">
        <v>14320</v>
      </c>
      <c r="E8424" s="587">
        <v>22.443999999999999</v>
      </c>
      <c r="F8424" s="587">
        <f t="shared" si="393"/>
        <v>321398.07999999996</v>
      </c>
      <c r="G8424" s="588">
        <v>3.23</v>
      </c>
      <c r="H8424" s="586">
        <v>7.9</v>
      </c>
      <c r="I8424" s="587">
        <f t="shared" si="394"/>
        <v>113128</v>
      </c>
      <c r="J8424" s="589">
        <f t="shared" si="395"/>
        <v>0</v>
      </c>
    </row>
    <row r="8425" spans="1:10">
      <c r="A8425" s="584">
        <v>2016</v>
      </c>
      <c r="B8425" s="585" t="s">
        <v>1131</v>
      </c>
      <c r="C8425" s="585" t="s">
        <v>31</v>
      </c>
      <c r="D8425" s="586">
        <v>1620</v>
      </c>
      <c r="E8425" s="587">
        <v>22.934000000000001</v>
      </c>
      <c r="F8425" s="587">
        <f t="shared" si="393"/>
        <v>37153.08</v>
      </c>
      <c r="G8425" s="588">
        <v>2.97</v>
      </c>
      <c r="H8425" s="586">
        <v>8.5</v>
      </c>
      <c r="I8425" s="587">
        <f t="shared" si="394"/>
        <v>13770</v>
      </c>
      <c r="J8425" s="589">
        <f t="shared" si="395"/>
        <v>0</v>
      </c>
    </row>
    <row r="8426" spans="1:10">
      <c r="A8426" s="584">
        <v>2016</v>
      </c>
      <c r="B8426" s="585" t="s">
        <v>1131</v>
      </c>
      <c r="C8426" s="585" t="s">
        <v>31</v>
      </c>
      <c r="D8426" s="586">
        <v>31662</v>
      </c>
      <c r="E8426" s="587">
        <v>23.556000000000001</v>
      </c>
      <c r="F8426" s="587">
        <f t="shared" si="393"/>
        <v>745830.07200000004</v>
      </c>
      <c r="G8426" s="588">
        <v>2.8</v>
      </c>
      <c r="H8426" s="586">
        <v>9.1</v>
      </c>
      <c r="I8426" s="587">
        <f t="shared" si="394"/>
        <v>288124.2</v>
      </c>
      <c r="J8426" s="589">
        <f t="shared" si="395"/>
        <v>0</v>
      </c>
    </row>
    <row r="8427" spans="1:10">
      <c r="A8427" s="584">
        <v>2016</v>
      </c>
      <c r="B8427" s="585" t="s">
        <v>1131</v>
      </c>
      <c r="C8427" s="585" t="s">
        <v>31</v>
      </c>
      <c r="D8427" s="586">
        <v>22022</v>
      </c>
      <c r="E8427" s="587">
        <v>25.957999999999998</v>
      </c>
      <c r="F8427" s="587">
        <f t="shared" si="393"/>
        <v>571647.076</v>
      </c>
      <c r="G8427" s="588">
        <v>3.11</v>
      </c>
      <c r="H8427" s="586">
        <v>8.5</v>
      </c>
      <c r="I8427" s="587">
        <f t="shared" si="394"/>
        <v>187187</v>
      </c>
      <c r="J8427" s="589">
        <f t="shared" si="395"/>
        <v>0</v>
      </c>
    </row>
    <row r="8428" spans="1:10">
      <c r="A8428" s="584">
        <v>2016</v>
      </c>
      <c r="B8428" s="585" t="s">
        <v>1131</v>
      </c>
      <c r="C8428" s="585" t="s">
        <v>31</v>
      </c>
      <c r="D8428" s="586">
        <v>11804</v>
      </c>
      <c r="E8428" s="587">
        <v>25.08</v>
      </c>
      <c r="F8428" s="587">
        <f t="shared" si="393"/>
        <v>296044.32</v>
      </c>
      <c r="G8428" s="588">
        <v>3.01</v>
      </c>
      <c r="H8428" s="586">
        <v>9.4</v>
      </c>
      <c r="I8428" s="587">
        <f t="shared" si="394"/>
        <v>110957.6</v>
      </c>
      <c r="J8428" s="589">
        <f t="shared" si="395"/>
        <v>0</v>
      </c>
    </row>
    <row r="8429" spans="1:10">
      <c r="A8429" s="584">
        <v>2016</v>
      </c>
      <c r="B8429" s="585" t="s">
        <v>1131</v>
      </c>
      <c r="C8429" s="585" t="s">
        <v>31</v>
      </c>
      <c r="D8429" s="586">
        <v>15523</v>
      </c>
      <c r="E8429" s="587">
        <v>22.712</v>
      </c>
      <c r="F8429" s="587">
        <f t="shared" si="393"/>
        <v>352558.37599999999</v>
      </c>
      <c r="G8429" s="588">
        <v>2.58</v>
      </c>
      <c r="H8429" s="586">
        <v>8.4</v>
      </c>
      <c r="I8429" s="587">
        <f t="shared" si="394"/>
        <v>130393.20000000001</v>
      </c>
      <c r="J8429" s="589">
        <f t="shared" si="395"/>
        <v>0</v>
      </c>
    </row>
    <row r="8430" spans="1:10">
      <c r="A8430" s="584">
        <v>2016</v>
      </c>
      <c r="B8430" s="585" t="s">
        <v>1131</v>
      </c>
      <c r="C8430" s="585" t="s">
        <v>31</v>
      </c>
      <c r="D8430" s="586">
        <v>18411</v>
      </c>
      <c r="E8430" s="587">
        <v>24.94</v>
      </c>
      <c r="F8430" s="587">
        <f t="shared" si="393"/>
        <v>459170.34</v>
      </c>
      <c r="G8430" s="588">
        <v>3.02</v>
      </c>
      <c r="H8430" s="586">
        <v>9.1</v>
      </c>
      <c r="I8430" s="587">
        <f t="shared" si="394"/>
        <v>167540.1</v>
      </c>
      <c r="J8430" s="589">
        <f t="shared" si="395"/>
        <v>0</v>
      </c>
    </row>
    <row r="8431" spans="1:10">
      <c r="A8431" s="584">
        <v>2016</v>
      </c>
      <c r="B8431" s="585" t="s">
        <v>1131</v>
      </c>
      <c r="C8431" s="585" t="s">
        <v>31</v>
      </c>
      <c r="D8431" s="586">
        <v>41495</v>
      </c>
      <c r="E8431" s="587">
        <v>25.11</v>
      </c>
      <c r="F8431" s="587">
        <f t="shared" si="393"/>
        <v>1041939.45</v>
      </c>
      <c r="G8431" s="588">
        <v>3.01</v>
      </c>
      <c r="H8431" s="586">
        <v>8.8000000000000007</v>
      </c>
      <c r="I8431" s="587">
        <f t="shared" si="394"/>
        <v>365156.00000000006</v>
      </c>
      <c r="J8431" s="589">
        <f t="shared" si="395"/>
        <v>0</v>
      </c>
    </row>
    <row r="8432" spans="1:10">
      <c r="A8432" s="584">
        <v>2016</v>
      </c>
      <c r="B8432" s="585" t="s">
        <v>1131</v>
      </c>
      <c r="C8432" s="585" t="s">
        <v>31</v>
      </c>
      <c r="D8432" s="586">
        <v>17983</v>
      </c>
      <c r="E8432" s="587">
        <v>24.59</v>
      </c>
      <c r="F8432" s="587">
        <f t="shared" si="393"/>
        <v>442201.97</v>
      </c>
      <c r="G8432" s="588">
        <v>3.05</v>
      </c>
      <c r="H8432" s="586">
        <v>9</v>
      </c>
      <c r="I8432" s="587">
        <f t="shared" si="394"/>
        <v>161847</v>
      </c>
      <c r="J8432" s="589">
        <f t="shared" si="395"/>
        <v>0</v>
      </c>
    </row>
    <row r="8433" spans="1:10">
      <c r="A8433" s="584">
        <v>2016</v>
      </c>
      <c r="B8433" s="585" t="s">
        <v>1131</v>
      </c>
      <c r="C8433" s="585" t="s">
        <v>31</v>
      </c>
      <c r="D8433" s="586">
        <v>10148</v>
      </c>
      <c r="E8433" s="587">
        <v>25.49</v>
      </c>
      <c r="F8433" s="587">
        <f t="shared" si="393"/>
        <v>258672.52</v>
      </c>
      <c r="G8433" s="588">
        <v>3.04</v>
      </c>
      <c r="H8433" s="586">
        <v>8.1999999999999993</v>
      </c>
      <c r="I8433" s="587">
        <f t="shared" si="394"/>
        <v>83213.599999999991</v>
      </c>
      <c r="J8433" s="589">
        <f t="shared" si="395"/>
        <v>0</v>
      </c>
    </row>
    <row r="8434" spans="1:10">
      <c r="A8434" s="584">
        <v>2016</v>
      </c>
      <c r="B8434" s="585" t="s">
        <v>1131</v>
      </c>
      <c r="C8434" s="585" t="s">
        <v>31</v>
      </c>
      <c r="D8434" s="586">
        <v>78002</v>
      </c>
      <c r="E8434" s="587">
        <v>22.33</v>
      </c>
      <c r="F8434" s="587">
        <f t="shared" si="393"/>
        <v>1741784.66</v>
      </c>
      <c r="G8434" s="588">
        <v>3.02</v>
      </c>
      <c r="H8434" s="586">
        <v>8.3000000000000007</v>
      </c>
      <c r="I8434" s="587">
        <f t="shared" si="394"/>
        <v>647416.60000000009</v>
      </c>
      <c r="J8434" s="589">
        <f t="shared" si="395"/>
        <v>0</v>
      </c>
    </row>
    <row r="8435" spans="1:10">
      <c r="A8435" s="584">
        <v>2016</v>
      </c>
      <c r="B8435" s="585" t="s">
        <v>1131</v>
      </c>
      <c r="C8435" s="585" t="s">
        <v>31</v>
      </c>
      <c r="D8435" s="586">
        <v>45637</v>
      </c>
      <c r="E8435" s="587">
        <v>25.37</v>
      </c>
      <c r="F8435" s="587">
        <f t="shared" si="393"/>
        <v>1157810.69</v>
      </c>
      <c r="G8435" s="588">
        <v>3.52</v>
      </c>
      <c r="H8435" s="586">
        <v>8.4</v>
      </c>
      <c r="I8435" s="587">
        <f t="shared" si="394"/>
        <v>383350.8</v>
      </c>
      <c r="J8435" s="589">
        <f t="shared" si="395"/>
        <v>0</v>
      </c>
    </row>
    <row r="8436" spans="1:10">
      <c r="A8436" s="584">
        <v>2016</v>
      </c>
      <c r="B8436" s="585" t="s">
        <v>1127</v>
      </c>
      <c r="C8436" s="585" t="s">
        <v>31</v>
      </c>
      <c r="D8436" s="586">
        <v>141586</v>
      </c>
      <c r="E8436" s="587">
        <v>20.29</v>
      </c>
      <c r="F8436" s="587">
        <f t="shared" si="393"/>
        <v>2872779.94</v>
      </c>
      <c r="G8436" s="588">
        <v>0.45</v>
      </c>
      <c r="H8436" s="586">
        <v>7.2</v>
      </c>
      <c r="I8436" s="587">
        <f t="shared" si="394"/>
        <v>1019419.2000000001</v>
      </c>
      <c r="J8436" s="589">
        <f t="shared" si="395"/>
        <v>0</v>
      </c>
    </row>
    <row r="8437" spans="1:10">
      <c r="A8437" s="584">
        <v>2016</v>
      </c>
      <c r="B8437" s="585" t="s">
        <v>1127</v>
      </c>
      <c r="C8437" s="585" t="s">
        <v>31</v>
      </c>
      <c r="D8437" s="586">
        <v>126721</v>
      </c>
      <c r="E8437" s="587">
        <v>20.29</v>
      </c>
      <c r="F8437" s="587">
        <f t="shared" si="393"/>
        <v>2571169.09</v>
      </c>
      <c r="G8437" s="588">
        <v>0.45</v>
      </c>
      <c r="H8437" s="586">
        <v>7.2</v>
      </c>
      <c r="I8437" s="587">
        <f t="shared" si="394"/>
        <v>912391.20000000007</v>
      </c>
      <c r="J8437" s="589">
        <f t="shared" si="395"/>
        <v>0</v>
      </c>
    </row>
    <row r="8438" spans="1:10">
      <c r="A8438" s="584">
        <v>2016</v>
      </c>
      <c r="B8438" s="585" t="s">
        <v>1127</v>
      </c>
      <c r="C8438" s="585" t="s">
        <v>31</v>
      </c>
      <c r="D8438" s="586">
        <v>143767</v>
      </c>
      <c r="E8438" s="587">
        <v>19.78</v>
      </c>
      <c r="F8438" s="587">
        <f t="shared" si="393"/>
        <v>2843711.2600000002</v>
      </c>
      <c r="G8438" s="588">
        <v>0.39</v>
      </c>
      <c r="H8438" s="586">
        <v>7.8</v>
      </c>
      <c r="I8438" s="587">
        <f t="shared" si="394"/>
        <v>1121382.5999999999</v>
      </c>
      <c r="J8438" s="589">
        <f t="shared" si="395"/>
        <v>0</v>
      </c>
    </row>
    <row r="8439" spans="1:10">
      <c r="A8439" s="584">
        <v>2016</v>
      </c>
      <c r="B8439" s="585" t="s">
        <v>1133</v>
      </c>
      <c r="C8439" s="585" t="s">
        <v>31</v>
      </c>
      <c r="D8439" s="586">
        <v>617768</v>
      </c>
      <c r="E8439" s="587">
        <v>12.6</v>
      </c>
      <c r="F8439" s="587">
        <f t="shared" si="393"/>
        <v>7783876.7999999998</v>
      </c>
      <c r="G8439" s="588">
        <v>0.56999999999999995</v>
      </c>
      <c r="H8439" s="586">
        <v>10.1</v>
      </c>
      <c r="I8439" s="587">
        <f t="shared" si="394"/>
        <v>6239456.7999999998</v>
      </c>
      <c r="J8439" s="589">
        <f t="shared" si="395"/>
        <v>1</v>
      </c>
    </row>
    <row r="8440" spans="1:10">
      <c r="A8440" s="584">
        <v>2016</v>
      </c>
      <c r="B8440" s="585" t="s">
        <v>1131</v>
      </c>
      <c r="C8440" s="585" t="s">
        <v>31</v>
      </c>
      <c r="D8440" s="586">
        <v>15118</v>
      </c>
      <c r="E8440" s="587">
        <v>23.8</v>
      </c>
      <c r="F8440" s="587">
        <f t="shared" si="393"/>
        <v>359808.4</v>
      </c>
      <c r="G8440" s="588">
        <v>2.79</v>
      </c>
      <c r="H8440" s="586">
        <v>7.9</v>
      </c>
      <c r="I8440" s="587">
        <f t="shared" si="394"/>
        <v>119432.20000000001</v>
      </c>
      <c r="J8440" s="589">
        <f t="shared" si="395"/>
        <v>0</v>
      </c>
    </row>
    <row r="8441" spans="1:10">
      <c r="A8441" s="584">
        <v>2016</v>
      </c>
      <c r="B8441" s="585" t="s">
        <v>1131</v>
      </c>
      <c r="C8441" s="585" t="s">
        <v>31</v>
      </c>
      <c r="D8441" s="586">
        <v>6986</v>
      </c>
      <c r="E8441" s="587">
        <v>23.74</v>
      </c>
      <c r="F8441" s="587">
        <f t="shared" si="393"/>
        <v>165847.63999999998</v>
      </c>
      <c r="G8441" s="588">
        <v>2.52</v>
      </c>
      <c r="H8441" s="586">
        <v>8</v>
      </c>
      <c r="I8441" s="587">
        <f t="shared" si="394"/>
        <v>55888</v>
      </c>
      <c r="J8441" s="589">
        <f t="shared" si="395"/>
        <v>0</v>
      </c>
    </row>
    <row r="8442" spans="1:10">
      <c r="A8442" s="584">
        <v>2016</v>
      </c>
      <c r="B8442" s="585" t="s">
        <v>1131</v>
      </c>
      <c r="C8442" s="585" t="s">
        <v>31</v>
      </c>
      <c r="D8442" s="586">
        <v>11698</v>
      </c>
      <c r="E8442" s="587">
        <v>23.61</v>
      </c>
      <c r="F8442" s="587">
        <f t="shared" si="393"/>
        <v>276189.77999999997</v>
      </c>
      <c r="G8442" s="588">
        <v>2.74</v>
      </c>
      <c r="H8442" s="586">
        <v>8.9</v>
      </c>
      <c r="I8442" s="587">
        <f t="shared" si="394"/>
        <v>104112.2</v>
      </c>
      <c r="J8442" s="589">
        <f t="shared" si="395"/>
        <v>0</v>
      </c>
    </row>
    <row r="8443" spans="1:10">
      <c r="A8443" s="584">
        <v>2016</v>
      </c>
      <c r="B8443" s="585" t="s">
        <v>1131</v>
      </c>
      <c r="C8443" s="585" t="s">
        <v>31</v>
      </c>
      <c r="D8443" s="586">
        <v>53350</v>
      </c>
      <c r="E8443" s="587">
        <v>22.32</v>
      </c>
      <c r="F8443" s="587">
        <f t="shared" si="393"/>
        <v>1190772</v>
      </c>
      <c r="G8443" s="588">
        <v>3.85</v>
      </c>
      <c r="H8443" s="586">
        <v>16.600000000000001</v>
      </c>
      <c r="I8443" s="587">
        <f t="shared" si="394"/>
        <v>885610.00000000012</v>
      </c>
      <c r="J8443" s="589">
        <f t="shared" si="395"/>
        <v>0</v>
      </c>
    </row>
    <row r="8444" spans="1:10">
      <c r="A8444" s="584">
        <v>2016</v>
      </c>
      <c r="B8444" s="585" t="s">
        <v>1131</v>
      </c>
      <c r="C8444" s="585" t="s">
        <v>31</v>
      </c>
      <c r="D8444" s="586">
        <v>23386</v>
      </c>
      <c r="E8444" s="587">
        <v>21.61</v>
      </c>
      <c r="F8444" s="587">
        <f t="shared" si="393"/>
        <v>505371.45999999996</v>
      </c>
      <c r="G8444" s="588">
        <v>4.38</v>
      </c>
      <c r="H8444" s="586">
        <v>17.8</v>
      </c>
      <c r="I8444" s="587">
        <f t="shared" si="394"/>
        <v>416270.8</v>
      </c>
      <c r="J8444" s="589">
        <f t="shared" si="395"/>
        <v>0</v>
      </c>
    </row>
    <row r="8445" spans="1:10">
      <c r="A8445" s="584">
        <v>2016</v>
      </c>
      <c r="B8445" s="585" t="s">
        <v>1131</v>
      </c>
      <c r="C8445" s="585" t="s">
        <v>31</v>
      </c>
      <c r="D8445" s="586">
        <v>4937</v>
      </c>
      <c r="E8445" s="587">
        <v>23.6</v>
      </c>
      <c r="F8445" s="587">
        <f t="shared" si="393"/>
        <v>116513.20000000001</v>
      </c>
      <c r="G8445" s="588">
        <v>2.8</v>
      </c>
      <c r="H8445" s="586">
        <v>8.4</v>
      </c>
      <c r="I8445" s="587">
        <f t="shared" si="394"/>
        <v>41470.800000000003</v>
      </c>
      <c r="J8445" s="589">
        <f t="shared" si="395"/>
        <v>0</v>
      </c>
    </row>
    <row r="8446" spans="1:10">
      <c r="A8446" s="584">
        <v>2016</v>
      </c>
      <c r="B8446" s="585" t="s">
        <v>1131</v>
      </c>
      <c r="C8446" s="585" t="s">
        <v>31</v>
      </c>
      <c r="D8446" s="586">
        <v>5182</v>
      </c>
      <c r="E8446" s="587">
        <v>23.09</v>
      </c>
      <c r="F8446" s="587">
        <f t="shared" si="393"/>
        <v>119652.38</v>
      </c>
      <c r="G8446" s="588">
        <v>3.73</v>
      </c>
      <c r="H8446" s="586">
        <v>14.7</v>
      </c>
      <c r="I8446" s="587">
        <f t="shared" si="394"/>
        <v>76175.399999999994</v>
      </c>
      <c r="J8446" s="589">
        <f t="shared" si="395"/>
        <v>0</v>
      </c>
    </row>
    <row r="8447" spans="1:10">
      <c r="A8447" s="584">
        <v>2016</v>
      </c>
      <c r="B8447" s="585" t="s">
        <v>1131</v>
      </c>
      <c r="C8447" s="585" t="s">
        <v>31</v>
      </c>
      <c r="D8447" s="586">
        <v>12639</v>
      </c>
      <c r="E8447" s="587">
        <v>23.56</v>
      </c>
      <c r="F8447" s="587">
        <f t="shared" si="393"/>
        <v>297774.83999999997</v>
      </c>
      <c r="G8447" s="588">
        <v>2.46</v>
      </c>
      <c r="H8447" s="586">
        <v>8</v>
      </c>
      <c r="I8447" s="587">
        <f t="shared" si="394"/>
        <v>101112</v>
      </c>
      <c r="J8447" s="589">
        <f t="shared" si="395"/>
        <v>0</v>
      </c>
    </row>
    <row r="8448" spans="1:10">
      <c r="A8448" s="584">
        <v>2016</v>
      </c>
      <c r="B8448" s="585" t="s">
        <v>1131</v>
      </c>
      <c r="C8448" s="585" t="s">
        <v>31</v>
      </c>
      <c r="D8448" s="586">
        <v>18891</v>
      </c>
      <c r="E8448" s="587">
        <v>23.3</v>
      </c>
      <c r="F8448" s="587">
        <f t="shared" si="393"/>
        <v>440160.3</v>
      </c>
      <c r="G8448" s="588">
        <v>2.39</v>
      </c>
      <c r="H8448" s="586">
        <v>8.6</v>
      </c>
      <c r="I8448" s="587">
        <f t="shared" si="394"/>
        <v>162462.6</v>
      </c>
      <c r="J8448" s="589">
        <f t="shared" si="395"/>
        <v>0</v>
      </c>
    </row>
    <row r="8449" spans="1:10">
      <c r="A8449" s="584">
        <v>2016</v>
      </c>
      <c r="B8449" s="585" t="s">
        <v>1131</v>
      </c>
      <c r="C8449" s="585" t="s">
        <v>31</v>
      </c>
      <c r="D8449" s="586">
        <v>23325</v>
      </c>
      <c r="E8449" s="587">
        <v>22.9</v>
      </c>
      <c r="F8449" s="587">
        <f t="shared" si="393"/>
        <v>534142.5</v>
      </c>
      <c r="G8449" s="588">
        <v>4.3600000000000003</v>
      </c>
      <c r="H8449" s="586">
        <v>15.6</v>
      </c>
      <c r="I8449" s="587">
        <f t="shared" si="394"/>
        <v>363870</v>
      </c>
      <c r="J8449" s="589">
        <f t="shared" si="395"/>
        <v>0</v>
      </c>
    </row>
    <row r="8450" spans="1:10">
      <c r="A8450" s="584">
        <v>2016</v>
      </c>
      <c r="B8450" s="585" t="s">
        <v>1131</v>
      </c>
      <c r="C8450" s="585" t="s">
        <v>31</v>
      </c>
      <c r="D8450" s="586">
        <v>28663</v>
      </c>
      <c r="E8450" s="587">
        <v>24</v>
      </c>
      <c r="F8450" s="587">
        <f t="shared" si="393"/>
        <v>687912</v>
      </c>
      <c r="G8450" s="588">
        <v>2.84</v>
      </c>
      <c r="H8450" s="586">
        <v>7.7</v>
      </c>
      <c r="I8450" s="587">
        <f t="shared" si="394"/>
        <v>220705.1</v>
      </c>
      <c r="J8450" s="589">
        <f t="shared" si="395"/>
        <v>0</v>
      </c>
    </row>
    <row r="8451" spans="1:10">
      <c r="A8451" s="584">
        <v>2016</v>
      </c>
      <c r="B8451" s="585" t="s">
        <v>1131</v>
      </c>
      <c r="C8451" s="585" t="s">
        <v>31</v>
      </c>
      <c r="D8451" s="586">
        <v>31613</v>
      </c>
      <c r="E8451" s="587">
        <v>22.97</v>
      </c>
      <c r="F8451" s="587">
        <f t="shared" ref="F8451:F8514" si="396">E8451*D8451</f>
        <v>726150.61</v>
      </c>
      <c r="G8451" s="588">
        <v>2.97</v>
      </c>
      <c r="H8451" s="586">
        <v>8.3000000000000007</v>
      </c>
      <c r="I8451" s="587">
        <f t="shared" ref="I8451:I8514" si="397">H8451*D8451</f>
        <v>262387.90000000002</v>
      </c>
      <c r="J8451" s="589">
        <f t="shared" ref="J8451:J8514" si="398">IF(B8451="LIG",1,0)</f>
        <v>0</v>
      </c>
    </row>
    <row r="8452" spans="1:10">
      <c r="A8452" s="584">
        <v>2016</v>
      </c>
      <c r="B8452" s="585" t="s">
        <v>1131</v>
      </c>
      <c r="C8452" s="585" t="s">
        <v>31</v>
      </c>
      <c r="D8452" s="586">
        <v>52608</v>
      </c>
      <c r="E8452" s="587">
        <v>22.24</v>
      </c>
      <c r="F8452" s="587">
        <f t="shared" si="396"/>
        <v>1170001.9199999999</v>
      </c>
      <c r="G8452" s="588">
        <v>3.06</v>
      </c>
      <c r="H8452" s="586">
        <v>8.6999999999999993</v>
      </c>
      <c r="I8452" s="587">
        <f t="shared" si="397"/>
        <v>457689.59999999998</v>
      </c>
      <c r="J8452" s="589">
        <f t="shared" si="398"/>
        <v>0</v>
      </c>
    </row>
    <row r="8453" spans="1:10">
      <c r="A8453" s="584">
        <v>2016</v>
      </c>
      <c r="B8453" s="585" t="s">
        <v>1131</v>
      </c>
      <c r="C8453" s="585" t="s">
        <v>31</v>
      </c>
      <c r="D8453" s="586">
        <v>19271</v>
      </c>
      <c r="E8453" s="587">
        <v>22.94</v>
      </c>
      <c r="F8453" s="587">
        <f t="shared" si="396"/>
        <v>442076.74000000005</v>
      </c>
      <c r="G8453" s="588">
        <v>2.97</v>
      </c>
      <c r="H8453" s="586">
        <v>8.5</v>
      </c>
      <c r="I8453" s="587">
        <f t="shared" si="397"/>
        <v>163803.5</v>
      </c>
      <c r="J8453" s="589">
        <f t="shared" si="398"/>
        <v>0</v>
      </c>
    </row>
    <row r="8454" spans="1:10">
      <c r="A8454" s="584">
        <v>2016</v>
      </c>
      <c r="B8454" s="585" t="s">
        <v>1131</v>
      </c>
      <c r="C8454" s="585" t="s">
        <v>31</v>
      </c>
      <c r="D8454" s="586">
        <v>3345</v>
      </c>
      <c r="E8454" s="587">
        <v>22.97</v>
      </c>
      <c r="F8454" s="587">
        <f t="shared" si="396"/>
        <v>76834.649999999994</v>
      </c>
      <c r="G8454" s="588">
        <v>4.29</v>
      </c>
      <c r="H8454" s="586">
        <v>15.5</v>
      </c>
      <c r="I8454" s="587">
        <f t="shared" si="397"/>
        <v>51847.5</v>
      </c>
      <c r="J8454" s="589">
        <f t="shared" si="398"/>
        <v>0</v>
      </c>
    </row>
    <row r="8455" spans="1:10">
      <c r="A8455" s="584">
        <v>2016</v>
      </c>
      <c r="B8455" s="585" t="s">
        <v>1131</v>
      </c>
      <c r="C8455" s="585" t="s">
        <v>31</v>
      </c>
      <c r="D8455" s="586">
        <v>22553</v>
      </c>
      <c r="E8455" s="587">
        <v>23.97</v>
      </c>
      <c r="F8455" s="587">
        <f t="shared" si="396"/>
        <v>540595.40999999992</v>
      </c>
      <c r="G8455" s="588">
        <v>2.81</v>
      </c>
      <c r="H8455" s="586">
        <v>8</v>
      </c>
      <c r="I8455" s="587">
        <f t="shared" si="397"/>
        <v>180424</v>
      </c>
      <c r="J8455" s="589">
        <f t="shared" si="398"/>
        <v>0</v>
      </c>
    </row>
    <row r="8456" spans="1:10">
      <c r="A8456" s="584">
        <v>2016</v>
      </c>
      <c r="B8456" s="585" t="s">
        <v>1131</v>
      </c>
      <c r="C8456" s="585" t="s">
        <v>31</v>
      </c>
      <c r="D8456" s="586">
        <v>6345</v>
      </c>
      <c r="E8456" s="587">
        <v>23.59</v>
      </c>
      <c r="F8456" s="587">
        <f t="shared" si="396"/>
        <v>149678.54999999999</v>
      </c>
      <c r="G8456" s="588">
        <v>2.81</v>
      </c>
      <c r="H8456" s="586">
        <v>8.5</v>
      </c>
      <c r="I8456" s="587">
        <f t="shared" si="397"/>
        <v>53932.5</v>
      </c>
      <c r="J8456" s="589">
        <f t="shared" si="398"/>
        <v>0</v>
      </c>
    </row>
    <row r="8457" spans="1:10">
      <c r="A8457" s="584">
        <v>2016</v>
      </c>
      <c r="B8457" s="585" t="s">
        <v>1131</v>
      </c>
      <c r="C8457" s="585" t="s">
        <v>31</v>
      </c>
      <c r="D8457" s="586">
        <v>25102</v>
      </c>
      <c r="E8457" s="587">
        <v>23.02</v>
      </c>
      <c r="F8457" s="587">
        <f t="shared" si="396"/>
        <v>577848.04</v>
      </c>
      <c r="G8457" s="588">
        <v>3</v>
      </c>
      <c r="H8457" s="586">
        <v>8.4</v>
      </c>
      <c r="I8457" s="587">
        <f t="shared" si="397"/>
        <v>210856.80000000002</v>
      </c>
      <c r="J8457" s="589">
        <f t="shared" si="398"/>
        <v>0</v>
      </c>
    </row>
    <row r="8458" spans="1:10">
      <c r="A8458" s="584">
        <v>2016</v>
      </c>
      <c r="B8458" s="585" t="s">
        <v>1131</v>
      </c>
      <c r="C8458" s="585" t="s">
        <v>31</v>
      </c>
      <c r="D8458" s="586">
        <v>3237</v>
      </c>
      <c r="E8458" s="587">
        <v>23.58</v>
      </c>
      <c r="F8458" s="587">
        <f t="shared" si="396"/>
        <v>76328.459999999992</v>
      </c>
      <c r="G8458" s="588">
        <v>2.8</v>
      </c>
      <c r="H8458" s="586">
        <v>8.5</v>
      </c>
      <c r="I8458" s="587">
        <f t="shared" si="397"/>
        <v>27514.5</v>
      </c>
      <c r="J8458" s="589">
        <f t="shared" si="398"/>
        <v>0</v>
      </c>
    </row>
    <row r="8459" spans="1:10">
      <c r="A8459" s="584">
        <v>2016</v>
      </c>
      <c r="B8459" s="585" t="s">
        <v>1131</v>
      </c>
      <c r="C8459" s="585" t="s">
        <v>31</v>
      </c>
      <c r="D8459" s="586">
        <v>11098</v>
      </c>
      <c r="E8459" s="587">
        <v>23.95</v>
      </c>
      <c r="F8459" s="587">
        <f t="shared" si="396"/>
        <v>265797.09999999998</v>
      </c>
      <c r="G8459" s="588">
        <v>2.82</v>
      </c>
      <c r="H8459" s="586">
        <v>7.5</v>
      </c>
      <c r="I8459" s="587">
        <f t="shared" si="397"/>
        <v>83235</v>
      </c>
      <c r="J8459" s="589">
        <f t="shared" si="398"/>
        <v>0</v>
      </c>
    </row>
    <row r="8460" spans="1:10">
      <c r="A8460" s="584">
        <v>2016</v>
      </c>
      <c r="B8460" s="585" t="s">
        <v>1131</v>
      </c>
      <c r="C8460" s="585" t="s">
        <v>31</v>
      </c>
      <c r="D8460" s="586">
        <v>17030</v>
      </c>
      <c r="E8460" s="587">
        <v>23.18</v>
      </c>
      <c r="F8460" s="587">
        <f t="shared" si="396"/>
        <v>394755.4</v>
      </c>
      <c r="G8460" s="588">
        <v>3.87</v>
      </c>
      <c r="H8460" s="586">
        <v>13.8</v>
      </c>
      <c r="I8460" s="587">
        <f t="shared" si="397"/>
        <v>235014</v>
      </c>
      <c r="J8460" s="589">
        <f t="shared" si="398"/>
        <v>0</v>
      </c>
    </row>
    <row r="8461" spans="1:10">
      <c r="A8461" s="584">
        <v>2016</v>
      </c>
      <c r="B8461" s="585" t="s">
        <v>1131</v>
      </c>
      <c r="C8461" s="585" t="s">
        <v>31</v>
      </c>
      <c r="D8461" s="586">
        <v>4802</v>
      </c>
      <c r="E8461" s="587">
        <v>23.05</v>
      </c>
      <c r="F8461" s="587">
        <f t="shared" si="396"/>
        <v>110686.1</v>
      </c>
      <c r="G8461" s="588">
        <v>2.82</v>
      </c>
      <c r="H8461" s="586">
        <v>12.3</v>
      </c>
      <c r="I8461" s="587">
        <f t="shared" si="397"/>
        <v>59064.600000000006</v>
      </c>
      <c r="J8461" s="589">
        <f t="shared" si="398"/>
        <v>0</v>
      </c>
    </row>
    <row r="8462" spans="1:10">
      <c r="A8462" s="584">
        <v>2016</v>
      </c>
      <c r="B8462" s="585" t="s">
        <v>1131</v>
      </c>
      <c r="C8462" s="585" t="s">
        <v>31</v>
      </c>
      <c r="D8462" s="586">
        <v>8000</v>
      </c>
      <c r="E8462" s="587">
        <v>22.88</v>
      </c>
      <c r="F8462" s="587">
        <f t="shared" si="396"/>
        <v>183040</v>
      </c>
      <c r="G8462" s="588">
        <v>2.68</v>
      </c>
      <c r="H8462" s="586">
        <v>12.5</v>
      </c>
      <c r="I8462" s="587">
        <f t="shared" si="397"/>
        <v>100000</v>
      </c>
      <c r="J8462" s="589">
        <f t="shared" si="398"/>
        <v>0</v>
      </c>
    </row>
    <row r="8463" spans="1:10">
      <c r="A8463" s="584">
        <v>2016</v>
      </c>
      <c r="B8463" s="585" t="s">
        <v>1131</v>
      </c>
      <c r="C8463" s="585" t="s">
        <v>31</v>
      </c>
      <c r="D8463" s="586">
        <v>16236</v>
      </c>
      <c r="E8463" s="587">
        <v>23.26</v>
      </c>
      <c r="F8463" s="587">
        <f t="shared" si="396"/>
        <v>377649.36000000004</v>
      </c>
      <c r="G8463" s="588">
        <v>2.74</v>
      </c>
      <c r="H8463" s="586">
        <v>12.4</v>
      </c>
      <c r="I8463" s="587">
        <f t="shared" si="397"/>
        <v>201326.4</v>
      </c>
      <c r="J8463" s="589">
        <f t="shared" si="398"/>
        <v>0</v>
      </c>
    </row>
    <row r="8464" spans="1:10">
      <c r="A8464" s="584">
        <v>2016</v>
      </c>
      <c r="B8464" s="585" t="s">
        <v>1131</v>
      </c>
      <c r="C8464" s="585" t="s">
        <v>31</v>
      </c>
      <c r="D8464" s="586">
        <v>38384</v>
      </c>
      <c r="E8464" s="587">
        <v>23.78</v>
      </c>
      <c r="F8464" s="587">
        <f t="shared" si="396"/>
        <v>912771.52</v>
      </c>
      <c r="G8464" s="588">
        <v>2.63</v>
      </c>
      <c r="H8464" s="586">
        <v>7.7</v>
      </c>
      <c r="I8464" s="587">
        <f t="shared" si="397"/>
        <v>295556.8</v>
      </c>
      <c r="J8464" s="589">
        <f t="shared" si="398"/>
        <v>0</v>
      </c>
    </row>
    <row r="8465" spans="1:10">
      <c r="A8465" s="584">
        <v>2016</v>
      </c>
      <c r="B8465" s="585" t="s">
        <v>1131</v>
      </c>
      <c r="C8465" s="585" t="s">
        <v>31</v>
      </c>
      <c r="D8465" s="586">
        <v>38187</v>
      </c>
      <c r="E8465" s="587">
        <v>23.948</v>
      </c>
      <c r="F8465" s="587">
        <f t="shared" si="396"/>
        <v>914502.27600000007</v>
      </c>
      <c r="G8465" s="588">
        <v>2.72</v>
      </c>
      <c r="H8465" s="586">
        <v>7.6</v>
      </c>
      <c r="I8465" s="587">
        <f t="shared" si="397"/>
        <v>290221.2</v>
      </c>
      <c r="J8465" s="589">
        <f t="shared" si="398"/>
        <v>0</v>
      </c>
    </row>
    <row r="8466" spans="1:10">
      <c r="A8466" s="584">
        <v>2016</v>
      </c>
      <c r="B8466" s="585" t="s">
        <v>1131</v>
      </c>
      <c r="C8466" s="585" t="s">
        <v>31</v>
      </c>
      <c r="D8466" s="586">
        <v>24710</v>
      </c>
      <c r="E8466" s="587">
        <v>25.138000000000002</v>
      </c>
      <c r="F8466" s="587">
        <f t="shared" si="396"/>
        <v>621159.9800000001</v>
      </c>
      <c r="G8466" s="588">
        <v>1.99</v>
      </c>
      <c r="H8466" s="586">
        <v>12.4</v>
      </c>
      <c r="I8466" s="587">
        <f t="shared" si="397"/>
        <v>306404</v>
      </c>
      <c r="J8466" s="589">
        <f t="shared" si="398"/>
        <v>0</v>
      </c>
    </row>
    <row r="8467" spans="1:10">
      <c r="A8467" s="584">
        <v>2016</v>
      </c>
      <c r="B8467" s="585" t="s">
        <v>1131</v>
      </c>
      <c r="C8467" s="585" t="s">
        <v>31</v>
      </c>
      <c r="D8467" s="586">
        <v>38207</v>
      </c>
      <c r="E8467" s="587">
        <v>23.896000000000001</v>
      </c>
      <c r="F8467" s="587">
        <f t="shared" si="396"/>
        <v>912994.47200000007</v>
      </c>
      <c r="G8467" s="588">
        <v>2.7</v>
      </c>
      <c r="H8467" s="586">
        <v>7.8</v>
      </c>
      <c r="I8467" s="587">
        <f t="shared" si="397"/>
        <v>298014.59999999998</v>
      </c>
      <c r="J8467" s="589">
        <f t="shared" si="398"/>
        <v>0</v>
      </c>
    </row>
    <row r="8468" spans="1:10">
      <c r="A8468" s="584">
        <v>2016</v>
      </c>
      <c r="B8468" s="585" t="s">
        <v>1127</v>
      </c>
      <c r="C8468" s="585" t="s">
        <v>31</v>
      </c>
      <c r="D8468" s="586">
        <v>32903</v>
      </c>
      <c r="E8468" s="587">
        <v>16.71</v>
      </c>
      <c r="F8468" s="587">
        <f t="shared" si="396"/>
        <v>549809.13</v>
      </c>
      <c r="G8468" s="588">
        <v>0.25</v>
      </c>
      <c r="H8468" s="586">
        <v>5</v>
      </c>
      <c r="I8468" s="587">
        <f t="shared" si="397"/>
        <v>164515</v>
      </c>
      <c r="J8468" s="589">
        <f t="shared" si="398"/>
        <v>0</v>
      </c>
    </row>
    <row r="8469" spans="1:10">
      <c r="A8469" s="584">
        <v>2016</v>
      </c>
      <c r="B8469" s="585" t="s">
        <v>1127</v>
      </c>
      <c r="C8469" s="585" t="s">
        <v>31</v>
      </c>
      <c r="D8469" s="586">
        <v>32887</v>
      </c>
      <c r="E8469" s="587">
        <v>16.61</v>
      </c>
      <c r="F8469" s="587">
        <f t="shared" si="396"/>
        <v>546253.06999999995</v>
      </c>
      <c r="G8469" s="588">
        <v>0.41</v>
      </c>
      <c r="H8469" s="586">
        <v>6</v>
      </c>
      <c r="I8469" s="587">
        <f t="shared" si="397"/>
        <v>197322</v>
      </c>
      <c r="J8469" s="589">
        <f t="shared" si="398"/>
        <v>0</v>
      </c>
    </row>
    <row r="8470" spans="1:10">
      <c r="A8470" s="584">
        <v>2016</v>
      </c>
      <c r="B8470" s="585" t="s">
        <v>1127</v>
      </c>
      <c r="C8470" s="585" t="s">
        <v>31</v>
      </c>
      <c r="D8470" s="586">
        <v>16458</v>
      </c>
      <c r="E8470" s="587">
        <v>17.82</v>
      </c>
      <c r="F8470" s="587">
        <f t="shared" si="396"/>
        <v>293281.56</v>
      </c>
      <c r="G8470" s="588">
        <v>0.22</v>
      </c>
      <c r="H8470" s="586">
        <v>5.3</v>
      </c>
      <c r="I8470" s="587">
        <f t="shared" si="397"/>
        <v>87227.4</v>
      </c>
      <c r="J8470" s="589">
        <f t="shared" si="398"/>
        <v>0</v>
      </c>
    </row>
    <row r="8471" spans="1:10">
      <c r="A8471" s="584">
        <v>2016</v>
      </c>
      <c r="B8471" s="585" t="s">
        <v>1127</v>
      </c>
      <c r="C8471" s="585" t="s">
        <v>31</v>
      </c>
      <c r="D8471" s="586">
        <v>16457</v>
      </c>
      <c r="E8471" s="587">
        <v>16.71</v>
      </c>
      <c r="F8471" s="587">
        <f t="shared" si="396"/>
        <v>274996.47000000003</v>
      </c>
      <c r="G8471" s="588">
        <v>0.25</v>
      </c>
      <c r="H8471" s="586">
        <v>5</v>
      </c>
      <c r="I8471" s="587">
        <f t="shared" si="397"/>
        <v>82285</v>
      </c>
      <c r="J8471" s="589">
        <f t="shared" si="398"/>
        <v>0</v>
      </c>
    </row>
    <row r="8472" spans="1:10">
      <c r="A8472" s="584">
        <v>2016</v>
      </c>
      <c r="B8472" s="585" t="s">
        <v>1127</v>
      </c>
      <c r="C8472" s="585" t="s">
        <v>31</v>
      </c>
      <c r="D8472" s="586">
        <v>82400</v>
      </c>
      <c r="E8472" s="587">
        <v>16.71</v>
      </c>
      <c r="F8472" s="587">
        <f t="shared" si="396"/>
        <v>1376904</v>
      </c>
      <c r="G8472" s="588">
        <v>0.25</v>
      </c>
      <c r="H8472" s="586">
        <v>5</v>
      </c>
      <c r="I8472" s="587">
        <f t="shared" si="397"/>
        <v>412000</v>
      </c>
      <c r="J8472" s="589">
        <f t="shared" si="398"/>
        <v>0</v>
      </c>
    </row>
    <row r="8473" spans="1:10">
      <c r="A8473" s="584">
        <v>2016</v>
      </c>
      <c r="B8473" s="585" t="s">
        <v>1127</v>
      </c>
      <c r="C8473" s="585" t="s">
        <v>31</v>
      </c>
      <c r="D8473" s="586">
        <v>32749</v>
      </c>
      <c r="E8473" s="587">
        <v>18.03</v>
      </c>
      <c r="F8473" s="587">
        <f t="shared" si="396"/>
        <v>590464.47000000009</v>
      </c>
      <c r="G8473" s="588">
        <v>0.27</v>
      </c>
      <c r="H8473" s="586">
        <v>4.4000000000000004</v>
      </c>
      <c r="I8473" s="587">
        <f t="shared" si="397"/>
        <v>144095.6</v>
      </c>
      <c r="J8473" s="589">
        <f t="shared" si="398"/>
        <v>0</v>
      </c>
    </row>
    <row r="8474" spans="1:10">
      <c r="A8474" s="584">
        <v>2016</v>
      </c>
      <c r="B8474" s="585" t="s">
        <v>1127</v>
      </c>
      <c r="C8474" s="585" t="s">
        <v>31</v>
      </c>
      <c r="D8474" s="586">
        <v>32113</v>
      </c>
      <c r="E8474" s="587">
        <v>17.75</v>
      </c>
      <c r="F8474" s="587">
        <f t="shared" si="396"/>
        <v>570005.75</v>
      </c>
      <c r="G8474" s="588">
        <v>0.24</v>
      </c>
      <c r="H8474" s="586">
        <v>5.5</v>
      </c>
      <c r="I8474" s="587">
        <f t="shared" si="397"/>
        <v>176621.5</v>
      </c>
      <c r="J8474" s="589">
        <f t="shared" si="398"/>
        <v>0</v>
      </c>
    </row>
    <row r="8475" spans="1:10">
      <c r="A8475" s="584">
        <v>2016</v>
      </c>
      <c r="B8475" s="585" t="s">
        <v>1127</v>
      </c>
      <c r="C8475" s="585" t="s">
        <v>31</v>
      </c>
      <c r="D8475" s="586">
        <v>16349</v>
      </c>
      <c r="E8475" s="587">
        <v>17.600000000000001</v>
      </c>
      <c r="F8475" s="587">
        <f t="shared" si="396"/>
        <v>287742.40000000002</v>
      </c>
      <c r="G8475" s="588">
        <v>0.21</v>
      </c>
      <c r="H8475" s="586">
        <v>5.9</v>
      </c>
      <c r="I8475" s="587">
        <f t="shared" si="397"/>
        <v>96459.1</v>
      </c>
      <c r="J8475" s="589">
        <f t="shared" si="398"/>
        <v>0</v>
      </c>
    </row>
    <row r="8476" spans="1:10">
      <c r="A8476" s="584">
        <v>2016</v>
      </c>
      <c r="B8476" s="585" t="s">
        <v>1127</v>
      </c>
      <c r="C8476" s="585" t="s">
        <v>31</v>
      </c>
      <c r="D8476" s="586">
        <v>32816</v>
      </c>
      <c r="E8476" s="587">
        <v>17.8</v>
      </c>
      <c r="F8476" s="587">
        <f t="shared" si="396"/>
        <v>584124.80000000005</v>
      </c>
      <c r="G8476" s="588">
        <v>0.23</v>
      </c>
      <c r="H8476" s="586">
        <v>5.5</v>
      </c>
      <c r="I8476" s="587">
        <f t="shared" si="397"/>
        <v>180488</v>
      </c>
      <c r="J8476" s="589">
        <f t="shared" si="398"/>
        <v>0</v>
      </c>
    </row>
    <row r="8477" spans="1:10">
      <c r="A8477" s="584">
        <v>2016</v>
      </c>
      <c r="B8477" s="585" t="s">
        <v>1127</v>
      </c>
      <c r="C8477" s="585" t="s">
        <v>31</v>
      </c>
      <c r="D8477" s="586">
        <v>16238</v>
      </c>
      <c r="E8477" s="587">
        <v>16.82</v>
      </c>
      <c r="F8477" s="587">
        <f t="shared" si="396"/>
        <v>273123.16000000003</v>
      </c>
      <c r="G8477" s="588">
        <v>0.27</v>
      </c>
      <c r="H8477" s="586">
        <v>5.9</v>
      </c>
      <c r="I8477" s="587">
        <f t="shared" si="397"/>
        <v>95804.200000000012</v>
      </c>
      <c r="J8477" s="589">
        <f t="shared" si="398"/>
        <v>0</v>
      </c>
    </row>
    <row r="8478" spans="1:10">
      <c r="A8478" s="584">
        <v>2016</v>
      </c>
      <c r="B8478" s="585" t="s">
        <v>1127</v>
      </c>
      <c r="C8478" s="585" t="s">
        <v>31</v>
      </c>
      <c r="D8478" s="586">
        <v>16249</v>
      </c>
      <c r="E8478" s="587">
        <v>16.8</v>
      </c>
      <c r="F8478" s="587">
        <f t="shared" si="396"/>
        <v>272983.2</v>
      </c>
      <c r="G8478" s="588">
        <v>0.33</v>
      </c>
      <c r="H8478" s="586">
        <v>5.7</v>
      </c>
      <c r="I8478" s="587">
        <f t="shared" si="397"/>
        <v>92619.3</v>
      </c>
      <c r="J8478" s="589">
        <f t="shared" si="398"/>
        <v>0</v>
      </c>
    </row>
    <row r="8479" spans="1:10">
      <c r="A8479" s="584">
        <v>2016</v>
      </c>
      <c r="B8479" s="585" t="s">
        <v>1127</v>
      </c>
      <c r="C8479" s="585" t="s">
        <v>31</v>
      </c>
      <c r="D8479" s="586">
        <v>16257</v>
      </c>
      <c r="E8479" s="587">
        <v>17.87</v>
      </c>
      <c r="F8479" s="587">
        <f t="shared" si="396"/>
        <v>290512.59000000003</v>
      </c>
      <c r="G8479" s="588">
        <v>0.24</v>
      </c>
      <c r="H8479" s="586">
        <v>5</v>
      </c>
      <c r="I8479" s="587">
        <f t="shared" si="397"/>
        <v>81285</v>
      </c>
      <c r="J8479" s="589">
        <f t="shared" si="398"/>
        <v>0</v>
      </c>
    </row>
    <row r="8480" spans="1:10">
      <c r="A8480" s="584">
        <v>2016</v>
      </c>
      <c r="B8480" s="585" t="s">
        <v>1127</v>
      </c>
      <c r="C8480" s="585" t="s">
        <v>31</v>
      </c>
      <c r="D8480" s="586">
        <v>48483</v>
      </c>
      <c r="E8480" s="587">
        <v>17.14</v>
      </c>
      <c r="F8480" s="587">
        <f t="shared" si="396"/>
        <v>830998.62</v>
      </c>
      <c r="G8480" s="588">
        <v>0.22</v>
      </c>
      <c r="H8480" s="586">
        <v>4.2</v>
      </c>
      <c r="I8480" s="587">
        <f t="shared" si="397"/>
        <v>203628.6</v>
      </c>
      <c r="J8480" s="589">
        <f t="shared" si="398"/>
        <v>0</v>
      </c>
    </row>
    <row r="8481" spans="1:10">
      <c r="A8481" s="584">
        <v>2016</v>
      </c>
      <c r="B8481" s="585" t="s">
        <v>1127</v>
      </c>
      <c r="C8481" s="585" t="s">
        <v>31</v>
      </c>
      <c r="D8481" s="586">
        <v>81620</v>
      </c>
      <c r="E8481" s="587">
        <v>17.57</v>
      </c>
      <c r="F8481" s="587">
        <f t="shared" si="396"/>
        <v>1434063.4</v>
      </c>
      <c r="G8481" s="588">
        <v>0.31</v>
      </c>
      <c r="H8481" s="586">
        <v>5.4</v>
      </c>
      <c r="I8481" s="587">
        <f t="shared" si="397"/>
        <v>440748</v>
      </c>
      <c r="J8481" s="589">
        <f t="shared" si="398"/>
        <v>0</v>
      </c>
    </row>
    <row r="8482" spans="1:10">
      <c r="A8482" s="584">
        <v>2016</v>
      </c>
      <c r="B8482" s="585" t="s">
        <v>1127</v>
      </c>
      <c r="C8482" s="585" t="s">
        <v>31</v>
      </c>
      <c r="D8482" s="586">
        <v>689244</v>
      </c>
      <c r="E8482" s="587">
        <v>16.754000000000001</v>
      </c>
      <c r="F8482" s="587">
        <f t="shared" si="396"/>
        <v>11547593.976000002</v>
      </c>
      <c r="G8482" s="588">
        <v>0.35</v>
      </c>
      <c r="H8482" s="586">
        <v>4.9000000000000004</v>
      </c>
      <c r="I8482" s="587">
        <f t="shared" si="397"/>
        <v>3377295.6</v>
      </c>
      <c r="J8482" s="589">
        <f t="shared" si="398"/>
        <v>0</v>
      </c>
    </row>
    <row r="8483" spans="1:10">
      <c r="A8483" s="584">
        <v>2016</v>
      </c>
      <c r="B8483" s="585" t="s">
        <v>1131</v>
      </c>
      <c r="C8483" s="585" t="s">
        <v>31</v>
      </c>
      <c r="D8483" s="586">
        <v>23816</v>
      </c>
      <c r="E8483" s="587">
        <v>22.998000000000001</v>
      </c>
      <c r="F8483" s="587">
        <f t="shared" si="396"/>
        <v>547720.36800000002</v>
      </c>
      <c r="G8483" s="588">
        <v>2.97</v>
      </c>
      <c r="H8483" s="586">
        <v>8.1999999999999993</v>
      </c>
      <c r="I8483" s="587">
        <f t="shared" si="397"/>
        <v>195291.19999999998</v>
      </c>
      <c r="J8483" s="589">
        <f t="shared" si="398"/>
        <v>0</v>
      </c>
    </row>
    <row r="8484" spans="1:10">
      <c r="A8484" s="584">
        <v>2016</v>
      </c>
      <c r="B8484" s="585" t="s">
        <v>1131</v>
      </c>
      <c r="C8484" s="585" t="s">
        <v>31</v>
      </c>
      <c r="D8484" s="586">
        <v>67215</v>
      </c>
      <c r="E8484" s="587">
        <v>22.974</v>
      </c>
      <c r="F8484" s="587">
        <f t="shared" si="396"/>
        <v>1544197.41</v>
      </c>
      <c r="G8484" s="588">
        <v>3.13</v>
      </c>
      <c r="H8484" s="586">
        <v>8.8000000000000007</v>
      </c>
      <c r="I8484" s="587">
        <f t="shared" si="397"/>
        <v>591492</v>
      </c>
      <c r="J8484" s="589">
        <f t="shared" si="398"/>
        <v>0</v>
      </c>
    </row>
    <row r="8485" spans="1:10">
      <c r="A8485" s="584">
        <v>2016</v>
      </c>
      <c r="B8485" s="585" t="s">
        <v>1131</v>
      </c>
      <c r="C8485" s="585" t="s">
        <v>31</v>
      </c>
      <c r="D8485" s="586">
        <v>22085</v>
      </c>
      <c r="E8485" s="587">
        <v>22.547000000000001</v>
      </c>
      <c r="F8485" s="587">
        <f t="shared" si="396"/>
        <v>497950.495</v>
      </c>
      <c r="G8485" s="588">
        <v>3.52</v>
      </c>
      <c r="H8485" s="586">
        <v>10.199999999999999</v>
      </c>
      <c r="I8485" s="587">
        <f t="shared" si="397"/>
        <v>225266.99999999997</v>
      </c>
      <c r="J8485" s="589">
        <f t="shared" si="398"/>
        <v>0</v>
      </c>
    </row>
    <row r="8486" spans="1:10">
      <c r="A8486" s="584">
        <v>2016</v>
      </c>
      <c r="B8486" s="585" t="s">
        <v>1127</v>
      </c>
      <c r="C8486" s="585" t="s">
        <v>31</v>
      </c>
      <c r="D8486" s="586">
        <v>32843</v>
      </c>
      <c r="E8486" s="587">
        <v>17.571000000000002</v>
      </c>
      <c r="F8486" s="587">
        <f t="shared" si="396"/>
        <v>577084.353</v>
      </c>
      <c r="G8486" s="588">
        <v>0.32</v>
      </c>
      <c r="H8486" s="586">
        <v>4.9000000000000004</v>
      </c>
      <c r="I8486" s="587">
        <f t="shared" si="397"/>
        <v>160930.70000000001</v>
      </c>
      <c r="J8486" s="589">
        <f t="shared" si="398"/>
        <v>0</v>
      </c>
    </row>
    <row r="8487" spans="1:10">
      <c r="A8487" s="584">
        <v>2016</v>
      </c>
      <c r="B8487" s="585" t="s">
        <v>1131</v>
      </c>
      <c r="C8487" s="585" t="s">
        <v>31</v>
      </c>
      <c r="D8487" s="586">
        <v>16808</v>
      </c>
      <c r="E8487" s="587">
        <v>25.324000000000002</v>
      </c>
      <c r="F8487" s="587">
        <f t="shared" si="396"/>
        <v>425645.79200000002</v>
      </c>
      <c r="G8487" s="588">
        <v>3.32</v>
      </c>
      <c r="H8487" s="586">
        <v>7.9</v>
      </c>
      <c r="I8487" s="587">
        <f t="shared" si="397"/>
        <v>132783.20000000001</v>
      </c>
      <c r="J8487" s="589">
        <f t="shared" si="398"/>
        <v>0</v>
      </c>
    </row>
    <row r="8488" spans="1:10">
      <c r="A8488" s="584">
        <v>2016</v>
      </c>
      <c r="B8488" s="585" t="s">
        <v>1131</v>
      </c>
      <c r="C8488" s="585" t="s">
        <v>31</v>
      </c>
      <c r="D8488" s="586">
        <v>89833</v>
      </c>
      <c r="E8488" s="587">
        <v>22.544</v>
      </c>
      <c r="F8488" s="587">
        <f t="shared" si="396"/>
        <v>2025195.152</v>
      </c>
      <c r="G8488" s="588">
        <v>3.49</v>
      </c>
      <c r="H8488" s="586">
        <v>10.6</v>
      </c>
      <c r="I8488" s="587">
        <f t="shared" si="397"/>
        <v>952229.79999999993</v>
      </c>
      <c r="J8488" s="589">
        <f t="shared" si="398"/>
        <v>0</v>
      </c>
    </row>
    <row r="8489" spans="1:10">
      <c r="A8489" s="584">
        <v>2016</v>
      </c>
      <c r="B8489" s="585" t="s">
        <v>1131</v>
      </c>
      <c r="C8489" s="585" t="s">
        <v>31</v>
      </c>
      <c r="D8489" s="586">
        <v>4727</v>
      </c>
      <c r="E8489" s="587">
        <v>22.724</v>
      </c>
      <c r="F8489" s="587">
        <f t="shared" si="396"/>
        <v>107416.348</v>
      </c>
      <c r="G8489" s="588">
        <v>3.44</v>
      </c>
      <c r="H8489" s="586">
        <v>11.7</v>
      </c>
      <c r="I8489" s="587">
        <f t="shared" si="397"/>
        <v>55305.899999999994</v>
      </c>
      <c r="J8489" s="589">
        <f t="shared" si="398"/>
        <v>0</v>
      </c>
    </row>
    <row r="8490" spans="1:10">
      <c r="A8490" s="584">
        <v>2016</v>
      </c>
      <c r="B8490" s="585" t="s">
        <v>1131</v>
      </c>
      <c r="C8490" s="585" t="s">
        <v>31</v>
      </c>
      <c r="D8490" s="586">
        <v>21715</v>
      </c>
      <c r="E8490" s="587">
        <v>22.707000000000001</v>
      </c>
      <c r="F8490" s="587">
        <f t="shared" si="396"/>
        <v>493082.505</v>
      </c>
      <c r="G8490" s="588">
        <v>2.68</v>
      </c>
      <c r="H8490" s="586">
        <v>8.4</v>
      </c>
      <c r="I8490" s="587">
        <f t="shared" si="397"/>
        <v>182406</v>
      </c>
      <c r="J8490" s="589">
        <f t="shared" si="398"/>
        <v>0</v>
      </c>
    </row>
    <row r="8491" spans="1:10">
      <c r="A8491" s="584">
        <v>2016</v>
      </c>
      <c r="B8491" s="585" t="s">
        <v>1131</v>
      </c>
      <c r="C8491" s="585" t="s">
        <v>31</v>
      </c>
      <c r="D8491" s="586">
        <v>9563</v>
      </c>
      <c r="E8491" s="587">
        <v>23.8</v>
      </c>
      <c r="F8491" s="587">
        <f t="shared" si="396"/>
        <v>227599.4</v>
      </c>
      <c r="G8491" s="588">
        <v>2.78</v>
      </c>
      <c r="H8491" s="586">
        <v>8.1999999999999993</v>
      </c>
      <c r="I8491" s="587">
        <f t="shared" si="397"/>
        <v>78416.599999999991</v>
      </c>
      <c r="J8491" s="589">
        <f t="shared" si="398"/>
        <v>0</v>
      </c>
    </row>
    <row r="8492" spans="1:10">
      <c r="A8492" s="584">
        <v>2016</v>
      </c>
      <c r="B8492" s="585" t="s">
        <v>1131</v>
      </c>
      <c r="C8492" s="585" t="s">
        <v>31</v>
      </c>
      <c r="D8492" s="586">
        <v>6449</v>
      </c>
      <c r="E8492" s="587">
        <v>18.725999999999999</v>
      </c>
      <c r="F8492" s="587">
        <f t="shared" si="396"/>
        <v>120763.97399999999</v>
      </c>
      <c r="G8492" s="588">
        <v>0.71</v>
      </c>
      <c r="H8492" s="586">
        <v>29.3</v>
      </c>
      <c r="I8492" s="587">
        <f t="shared" si="397"/>
        <v>188955.7</v>
      </c>
      <c r="J8492" s="589">
        <f t="shared" si="398"/>
        <v>0</v>
      </c>
    </row>
    <row r="8493" spans="1:10">
      <c r="A8493" s="584">
        <v>2016</v>
      </c>
      <c r="B8493" s="585" t="s">
        <v>1131</v>
      </c>
      <c r="C8493" s="585" t="s">
        <v>31</v>
      </c>
      <c r="D8493" s="586">
        <v>4692</v>
      </c>
      <c r="E8493" s="587">
        <v>19.832999999999998</v>
      </c>
      <c r="F8493" s="587">
        <f t="shared" si="396"/>
        <v>93056.435999999987</v>
      </c>
      <c r="G8493" s="588">
        <v>0.83</v>
      </c>
      <c r="H8493" s="586">
        <v>22.2</v>
      </c>
      <c r="I8493" s="587">
        <f t="shared" si="397"/>
        <v>104162.4</v>
      </c>
      <c r="J8493" s="589">
        <f t="shared" si="398"/>
        <v>0</v>
      </c>
    </row>
    <row r="8494" spans="1:10">
      <c r="A8494" s="584">
        <v>2016</v>
      </c>
      <c r="B8494" s="585" t="s">
        <v>1131</v>
      </c>
      <c r="C8494" s="585" t="s">
        <v>31</v>
      </c>
      <c r="D8494" s="586">
        <v>105069</v>
      </c>
      <c r="E8494" s="587">
        <v>23.052</v>
      </c>
      <c r="F8494" s="587">
        <f t="shared" si="396"/>
        <v>2422050.588</v>
      </c>
      <c r="G8494" s="588">
        <v>2.99</v>
      </c>
      <c r="H8494" s="586">
        <v>8.1999999999999993</v>
      </c>
      <c r="I8494" s="587">
        <f t="shared" si="397"/>
        <v>861565.79999999993</v>
      </c>
      <c r="J8494" s="589">
        <f t="shared" si="398"/>
        <v>0</v>
      </c>
    </row>
    <row r="8495" spans="1:10">
      <c r="A8495" s="584">
        <v>2016</v>
      </c>
      <c r="B8495" s="585" t="s">
        <v>1131</v>
      </c>
      <c r="C8495" s="585" t="s">
        <v>31</v>
      </c>
      <c r="D8495" s="586">
        <v>30732</v>
      </c>
      <c r="E8495" s="587">
        <v>23.234000000000002</v>
      </c>
      <c r="F8495" s="587">
        <f t="shared" si="396"/>
        <v>714027.28800000006</v>
      </c>
      <c r="G8495" s="588">
        <v>2.5499999999999998</v>
      </c>
      <c r="H8495" s="586">
        <v>9.8000000000000007</v>
      </c>
      <c r="I8495" s="587">
        <f t="shared" si="397"/>
        <v>301173.60000000003</v>
      </c>
      <c r="J8495" s="589">
        <f t="shared" si="398"/>
        <v>0</v>
      </c>
    </row>
    <row r="8496" spans="1:10">
      <c r="A8496" s="584">
        <v>2016</v>
      </c>
      <c r="B8496" s="585" t="s">
        <v>1131</v>
      </c>
      <c r="C8496" s="585" t="s">
        <v>31</v>
      </c>
      <c r="D8496" s="586">
        <v>97915</v>
      </c>
      <c r="E8496" s="587">
        <v>23.37</v>
      </c>
      <c r="F8496" s="587">
        <f t="shared" si="396"/>
        <v>2288273.5500000003</v>
      </c>
      <c r="G8496" s="588">
        <v>0.46</v>
      </c>
      <c r="H8496" s="586">
        <v>6.1</v>
      </c>
      <c r="I8496" s="587">
        <f t="shared" si="397"/>
        <v>597281.5</v>
      </c>
      <c r="J8496" s="589">
        <f t="shared" si="398"/>
        <v>0</v>
      </c>
    </row>
    <row r="8497" spans="1:10">
      <c r="A8497" s="584">
        <v>2016</v>
      </c>
      <c r="B8497" s="585" t="s">
        <v>1127</v>
      </c>
      <c r="C8497" s="585" t="s">
        <v>31</v>
      </c>
      <c r="D8497" s="586">
        <v>96905</v>
      </c>
      <c r="E8497" s="587">
        <v>17.687999999999999</v>
      </c>
      <c r="F8497" s="587">
        <f t="shared" si="396"/>
        <v>1714055.64</v>
      </c>
      <c r="G8497" s="588">
        <v>0.26</v>
      </c>
      <c r="H8497" s="586">
        <v>4.7</v>
      </c>
      <c r="I8497" s="587">
        <f t="shared" si="397"/>
        <v>455453.5</v>
      </c>
      <c r="J8497" s="589">
        <f t="shared" si="398"/>
        <v>0</v>
      </c>
    </row>
    <row r="8498" spans="1:10">
      <c r="A8498" s="584">
        <v>2016</v>
      </c>
      <c r="B8498" s="585" t="s">
        <v>1127</v>
      </c>
      <c r="C8498" s="585" t="s">
        <v>31</v>
      </c>
      <c r="D8498" s="586">
        <v>41703</v>
      </c>
      <c r="E8498" s="587">
        <v>18.187999999999999</v>
      </c>
      <c r="F8498" s="587">
        <f t="shared" si="396"/>
        <v>758494.16399999999</v>
      </c>
      <c r="G8498" s="588">
        <v>0.26</v>
      </c>
      <c r="H8498" s="586">
        <v>5.2</v>
      </c>
      <c r="I8498" s="587">
        <f t="shared" si="397"/>
        <v>216855.6</v>
      </c>
      <c r="J8498" s="589">
        <f t="shared" si="398"/>
        <v>0</v>
      </c>
    </row>
    <row r="8499" spans="1:10">
      <c r="A8499" s="584">
        <v>2016</v>
      </c>
      <c r="B8499" s="585" t="s">
        <v>1127</v>
      </c>
      <c r="C8499" s="585" t="s">
        <v>31</v>
      </c>
      <c r="D8499" s="586">
        <v>235428</v>
      </c>
      <c r="E8499" s="587">
        <v>17.088000000000001</v>
      </c>
      <c r="F8499" s="587">
        <f t="shared" si="396"/>
        <v>4022993.6640000003</v>
      </c>
      <c r="G8499" s="588">
        <v>0.67</v>
      </c>
      <c r="H8499" s="586">
        <v>8.6999999999999993</v>
      </c>
      <c r="I8499" s="587">
        <f t="shared" si="397"/>
        <v>2048223.5999999999</v>
      </c>
      <c r="J8499" s="589">
        <f t="shared" si="398"/>
        <v>0</v>
      </c>
    </row>
    <row r="8500" spans="1:10">
      <c r="A8500" s="584">
        <v>2016</v>
      </c>
      <c r="B8500" s="585" t="s">
        <v>1127</v>
      </c>
      <c r="C8500" s="585" t="s">
        <v>31</v>
      </c>
      <c r="D8500" s="586">
        <v>629589</v>
      </c>
      <c r="E8500" s="587">
        <v>16.844000000000001</v>
      </c>
      <c r="F8500" s="587">
        <f t="shared" si="396"/>
        <v>10604797.116</v>
      </c>
      <c r="G8500" s="588">
        <v>0.64</v>
      </c>
      <c r="H8500" s="586">
        <v>10.1</v>
      </c>
      <c r="I8500" s="587">
        <f t="shared" si="397"/>
        <v>6358848.8999999994</v>
      </c>
      <c r="J8500" s="589">
        <f t="shared" si="398"/>
        <v>0</v>
      </c>
    </row>
    <row r="8501" spans="1:10">
      <c r="A8501" s="584">
        <v>2016</v>
      </c>
      <c r="B8501" s="585" t="s">
        <v>1127</v>
      </c>
      <c r="C8501" s="585" t="s">
        <v>31</v>
      </c>
      <c r="D8501" s="586">
        <v>17126</v>
      </c>
      <c r="E8501" s="587">
        <v>16.634</v>
      </c>
      <c r="F8501" s="587">
        <f t="shared" si="396"/>
        <v>284873.88400000002</v>
      </c>
      <c r="G8501" s="588">
        <v>0.3</v>
      </c>
      <c r="H8501" s="586">
        <v>5.6</v>
      </c>
      <c r="I8501" s="587">
        <f t="shared" si="397"/>
        <v>95905.599999999991</v>
      </c>
      <c r="J8501" s="589">
        <f t="shared" si="398"/>
        <v>0</v>
      </c>
    </row>
    <row r="8502" spans="1:10">
      <c r="A8502" s="584">
        <v>2016</v>
      </c>
      <c r="B8502" s="585" t="s">
        <v>1127</v>
      </c>
      <c r="C8502" s="585" t="s">
        <v>31</v>
      </c>
      <c r="D8502" s="586">
        <v>151681</v>
      </c>
      <c r="E8502" s="587">
        <v>17.207000000000001</v>
      </c>
      <c r="F8502" s="587">
        <f t="shared" si="396"/>
        <v>2609974.9670000002</v>
      </c>
      <c r="G8502" s="588">
        <v>0.23</v>
      </c>
      <c r="H8502" s="586">
        <v>4.3</v>
      </c>
      <c r="I8502" s="587">
        <f t="shared" si="397"/>
        <v>652228.29999999993</v>
      </c>
      <c r="J8502" s="589">
        <f t="shared" si="398"/>
        <v>0</v>
      </c>
    </row>
    <row r="8503" spans="1:10">
      <c r="A8503" s="584">
        <v>2016</v>
      </c>
      <c r="B8503" s="585" t="s">
        <v>1127</v>
      </c>
      <c r="C8503" s="585" t="s">
        <v>31</v>
      </c>
      <c r="D8503" s="586">
        <v>153943</v>
      </c>
      <c r="E8503" s="587">
        <v>16.809000000000001</v>
      </c>
      <c r="F8503" s="587">
        <f t="shared" si="396"/>
        <v>2587627.8870000001</v>
      </c>
      <c r="G8503" s="588">
        <v>0.28999999999999998</v>
      </c>
      <c r="H8503" s="586">
        <v>5.7</v>
      </c>
      <c r="I8503" s="587">
        <f t="shared" si="397"/>
        <v>877475.1</v>
      </c>
      <c r="J8503" s="589">
        <f t="shared" si="398"/>
        <v>0</v>
      </c>
    </row>
    <row r="8504" spans="1:10">
      <c r="A8504" s="584">
        <v>2016</v>
      </c>
      <c r="B8504" s="585" t="s">
        <v>1127</v>
      </c>
      <c r="C8504" s="585" t="s">
        <v>31</v>
      </c>
      <c r="D8504" s="586">
        <v>102881</v>
      </c>
      <c r="E8504" s="587">
        <v>17.108000000000001</v>
      </c>
      <c r="F8504" s="587">
        <f t="shared" si="396"/>
        <v>1760088.148</v>
      </c>
      <c r="G8504" s="588">
        <v>0.26</v>
      </c>
      <c r="H8504" s="586">
        <v>4.9000000000000004</v>
      </c>
      <c r="I8504" s="587">
        <f t="shared" si="397"/>
        <v>504116.9</v>
      </c>
      <c r="J8504" s="589">
        <f t="shared" si="398"/>
        <v>0</v>
      </c>
    </row>
    <row r="8505" spans="1:10">
      <c r="A8505" s="584">
        <v>2016</v>
      </c>
      <c r="B8505" s="585" t="s">
        <v>1127</v>
      </c>
      <c r="C8505" s="585" t="s">
        <v>31</v>
      </c>
      <c r="D8505" s="586">
        <v>29961</v>
      </c>
      <c r="E8505" s="587">
        <v>17.928000000000001</v>
      </c>
      <c r="F8505" s="587">
        <f t="shared" si="396"/>
        <v>537140.80800000008</v>
      </c>
      <c r="G8505" s="588">
        <v>0.28000000000000003</v>
      </c>
      <c r="H8505" s="586">
        <v>4.9000000000000004</v>
      </c>
      <c r="I8505" s="587">
        <f t="shared" si="397"/>
        <v>146808.90000000002</v>
      </c>
      <c r="J8505" s="589">
        <f t="shared" si="398"/>
        <v>0</v>
      </c>
    </row>
    <row r="8506" spans="1:10">
      <c r="A8506" s="584">
        <v>2016</v>
      </c>
      <c r="B8506" s="585" t="s">
        <v>1127</v>
      </c>
      <c r="C8506" s="585" t="s">
        <v>31</v>
      </c>
      <c r="D8506" s="586">
        <v>58074</v>
      </c>
      <c r="E8506" s="587">
        <v>17.532</v>
      </c>
      <c r="F8506" s="587">
        <f t="shared" si="396"/>
        <v>1018153.368</v>
      </c>
      <c r="G8506" s="588">
        <v>0.2</v>
      </c>
      <c r="H8506" s="586">
        <v>4.4000000000000004</v>
      </c>
      <c r="I8506" s="587">
        <f t="shared" si="397"/>
        <v>255525.60000000003</v>
      </c>
      <c r="J8506" s="589">
        <f t="shared" si="398"/>
        <v>0</v>
      </c>
    </row>
    <row r="8507" spans="1:10">
      <c r="A8507" s="584">
        <v>2016</v>
      </c>
      <c r="B8507" s="585" t="s">
        <v>1131</v>
      </c>
      <c r="C8507" s="585" t="s">
        <v>31</v>
      </c>
      <c r="D8507" s="586">
        <v>105559</v>
      </c>
      <c r="E8507" s="587">
        <v>21.917999999999999</v>
      </c>
      <c r="F8507" s="587">
        <f t="shared" si="396"/>
        <v>2313642.162</v>
      </c>
      <c r="G8507" s="588">
        <v>2.76</v>
      </c>
      <c r="H8507" s="586">
        <v>8.6999999999999993</v>
      </c>
      <c r="I8507" s="587">
        <f t="shared" si="397"/>
        <v>918363.29999999993</v>
      </c>
      <c r="J8507" s="589">
        <f t="shared" si="398"/>
        <v>0</v>
      </c>
    </row>
    <row r="8508" spans="1:10">
      <c r="A8508" s="584">
        <v>2016</v>
      </c>
      <c r="B8508" s="585" t="s">
        <v>1127</v>
      </c>
      <c r="C8508" s="585" t="s">
        <v>31</v>
      </c>
      <c r="D8508" s="586">
        <v>14835</v>
      </c>
      <c r="E8508" s="587">
        <v>17.54</v>
      </c>
      <c r="F8508" s="587">
        <f t="shared" si="396"/>
        <v>260205.9</v>
      </c>
      <c r="G8508" s="588">
        <v>0.4</v>
      </c>
      <c r="H8508" s="586">
        <v>5.5</v>
      </c>
      <c r="I8508" s="587">
        <f t="shared" si="397"/>
        <v>81592.5</v>
      </c>
      <c r="J8508" s="589">
        <f t="shared" si="398"/>
        <v>0</v>
      </c>
    </row>
    <row r="8509" spans="1:10">
      <c r="A8509" s="584">
        <v>2016</v>
      </c>
      <c r="B8509" s="585" t="s">
        <v>1127</v>
      </c>
      <c r="C8509" s="585" t="s">
        <v>31</v>
      </c>
      <c r="D8509" s="586">
        <v>43774</v>
      </c>
      <c r="E8509" s="587">
        <v>17.940000000000001</v>
      </c>
      <c r="F8509" s="587">
        <f t="shared" si="396"/>
        <v>785305.56</v>
      </c>
      <c r="G8509" s="588">
        <v>0.24</v>
      </c>
      <c r="H8509" s="586">
        <v>4.5</v>
      </c>
      <c r="I8509" s="587">
        <f t="shared" si="397"/>
        <v>196983</v>
      </c>
      <c r="J8509" s="589">
        <f t="shared" si="398"/>
        <v>0</v>
      </c>
    </row>
    <row r="8510" spans="1:10">
      <c r="A8510" s="584">
        <v>2016</v>
      </c>
      <c r="B8510" s="585" t="s">
        <v>1127</v>
      </c>
      <c r="C8510" s="585" t="s">
        <v>31</v>
      </c>
      <c r="D8510" s="586">
        <v>243</v>
      </c>
      <c r="E8510" s="587">
        <v>17.53</v>
      </c>
      <c r="F8510" s="587">
        <f t="shared" si="396"/>
        <v>4259.79</v>
      </c>
      <c r="G8510" s="588">
        <v>0.32</v>
      </c>
      <c r="H8510" s="586">
        <v>5.3</v>
      </c>
      <c r="I8510" s="587">
        <f t="shared" si="397"/>
        <v>1287.8999999999999</v>
      </c>
      <c r="J8510" s="589">
        <f t="shared" si="398"/>
        <v>0</v>
      </c>
    </row>
    <row r="8511" spans="1:10">
      <c r="A8511" s="584">
        <v>2016</v>
      </c>
      <c r="B8511" s="585" t="s">
        <v>1127</v>
      </c>
      <c r="C8511" s="585" t="s">
        <v>31</v>
      </c>
      <c r="D8511" s="586">
        <v>43821</v>
      </c>
      <c r="E8511" s="587">
        <v>17.88</v>
      </c>
      <c r="F8511" s="587">
        <f t="shared" si="396"/>
        <v>783519.48</v>
      </c>
      <c r="G8511" s="588">
        <v>0.21</v>
      </c>
      <c r="H8511" s="586">
        <v>4.7</v>
      </c>
      <c r="I8511" s="587">
        <f t="shared" si="397"/>
        <v>205958.7</v>
      </c>
      <c r="J8511" s="589">
        <f t="shared" si="398"/>
        <v>0</v>
      </c>
    </row>
    <row r="8512" spans="1:10">
      <c r="A8512" s="584">
        <v>2016</v>
      </c>
      <c r="B8512" s="585" t="s">
        <v>1127</v>
      </c>
      <c r="C8512" s="585" t="s">
        <v>31</v>
      </c>
      <c r="D8512" s="586">
        <v>115444</v>
      </c>
      <c r="E8512" s="587">
        <v>16.82</v>
      </c>
      <c r="F8512" s="587">
        <f t="shared" si="396"/>
        <v>1941768.08</v>
      </c>
      <c r="G8512" s="588">
        <v>0.64</v>
      </c>
      <c r="H8512" s="586">
        <v>9.6999999999999993</v>
      </c>
      <c r="I8512" s="587">
        <f t="shared" si="397"/>
        <v>1119806.7999999998</v>
      </c>
      <c r="J8512" s="589">
        <f t="shared" si="398"/>
        <v>0</v>
      </c>
    </row>
    <row r="8513" spans="1:10">
      <c r="A8513" s="584">
        <v>2016</v>
      </c>
      <c r="B8513" s="585" t="s">
        <v>1127</v>
      </c>
      <c r="C8513" s="585" t="s">
        <v>31</v>
      </c>
      <c r="D8513" s="586">
        <v>145251</v>
      </c>
      <c r="E8513" s="587">
        <v>16.920000000000002</v>
      </c>
      <c r="F8513" s="587">
        <f t="shared" si="396"/>
        <v>2457646.9200000004</v>
      </c>
      <c r="G8513" s="588">
        <v>0.59</v>
      </c>
      <c r="H8513" s="586">
        <v>9.1999999999999993</v>
      </c>
      <c r="I8513" s="587">
        <f t="shared" si="397"/>
        <v>1336309.2</v>
      </c>
      <c r="J8513" s="589">
        <f t="shared" si="398"/>
        <v>0</v>
      </c>
    </row>
    <row r="8514" spans="1:10">
      <c r="A8514" s="584">
        <v>2016</v>
      </c>
      <c r="B8514" s="585" t="s">
        <v>1127</v>
      </c>
      <c r="C8514" s="585" t="s">
        <v>31</v>
      </c>
      <c r="D8514" s="586">
        <v>58084</v>
      </c>
      <c r="E8514" s="587">
        <v>16.97</v>
      </c>
      <c r="F8514" s="587">
        <f t="shared" si="396"/>
        <v>985685.48</v>
      </c>
      <c r="G8514" s="588">
        <v>0.61</v>
      </c>
      <c r="H8514" s="586">
        <v>9</v>
      </c>
      <c r="I8514" s="587">
        <f t="shared" si="397"/>
        <v>522756</v>
      </c>
      <c r="J8514" s="589">
        <f t="shared" si="398"/>
        <v>0</v>
      </c>
    </row>
    <row r="8515" spans="1:10">
      <c r="A8515" s="584">
        <v>2016</v>
      </c>
      <c r="B8515" s="585" t="s">
        <v>1127</v>
      </c>
      <c r="C8515" s="585" t="s">
        <v>31</v>
      </c>
      <c r="D8515" s="586">
        <v>43682</v>
      </c>
      <c r="E8515" s="587">
        <v>16.690000000000001</v>
      </c>
      <c r="F8515" s="587">
        <f t="shared" ref="F8515:F8578" si="399">E8515*D8515</f>
        <v>729052.58000000007</v>
      </c>
      <c r="G8515" s="588">
        <v>0.64</v>
      </c>
      <c r="H8515" s="586">
        <v>9.8000000000000007</v>
      </c>
      <c r="I8515" s="587">
        <f t="shared" ref="I8515:I8578" si="400">H8515*D8515</f>
        <v>428083.60000000003</v>
      </c>
      <c r="J8515" s="589">
        <f t="shared" ref="J8515:J8578" si="401">IF(B8515="LIG",1,0)</f>
        <v>0</v>
      </c>
    </row>
    <row r="8516" spans="1:10">
      <c r="A8516" s="584">
        <v>2016</v>
      </c>
      <c r="B8516" s="585" t="s">
        <v>1127</v>
      </c>
      <c r="C8516" s="585" t="s">
        <v>31</v>
      </c>
      <c r="D8516" s="586">
        <v>365</v>
      </c>
      <c r="E8516" s="587">
        <v>17.73</v>
      </c>
      <c r="F8516" s="587">
        <f t="shared" si="399"/>
        <v>6471.45</v>
      </c>
      <c r="G8516" s="588">
        <v>0.26</v>
      </c>
      <c r="H8516" s="586">
        <v>5.5</v>
      </c>
      <c r="I8516" s="587">
        <f t="shared" si="400"/>
        <v>2007.5</v>
      </c>
      <c r="J8516" s="589">
        <f t="shared" si="401"/>
        <v>0</v>
      </c>
    </row>
    <row r="8517" spans="1:10">
      <c r="A8517" s="584">
        <v>2016</v>
      </c>
      <c r="B8517" s="585" t="s">
        <v>1127</v>
      </c>
      <c r="C8517" s="585" t="s">
        <v>31</v>
      </c>
      <c r="D8517" s="586">
        <v>483</v>
      </c>
      <c r="E8517" s="587">
        <v>17.86</v>
      </c>
      <c r="F8517" s="587">
        <f t="shared" si="399"/>
        <v>8626.3799999999992</v>
      </c>
      <c r="G8517" s="588">
        <v>0.35</v>
      </c>
      <c r="H8517" s="586">
        <v>4.8</v>
      </c>
      <c r="I8517" s="587">
        <f t="shared" si="400"/>
        <v>2318.4</v>
      </c>
      <c r="J8517" s="589">
        <f t="shared" si="401"/>
        <v>0</v>
      </c>
    </row>
    <row r="8518" spans="1:10">
      <c r="A8518" s="584">
        <v>2016</v>
      </c>
      <c r="B8518" s="585" t="s">
        <v>1127</v>
      </c>
      <c r="C8518" s="585" t="s">
        <v>31</v>
      </c>
      <c r="D8518" s="586">
        <v>57780</v>
      </c>
      <c r="E8518" s="587">
        <v>17.97</v>
      </c>
      <c r="F8518" s="587">
        <f t="shared" si="399"/>
        <v>1038306.6</v>
      </c>
      <c r="G8518" s="588">
        <v>0.27</v>
      </c>
      <c r="H8518" s="586">
        <v>5</v>
      </c>
      <c r="I8518" s="587">
        <f t="shared" si="400"/>
        <v>288900</v>
      </c>
      <c r="J8518" s="589">
        <f t="shared" si="401"/>
        <v>0</v>
      </c>
    </row>
    <row r="8519" spans="1:10">
      <c r="A8519" s="584">
        <v>2016</v>
      </c>
      <c r="B8519" s="585" t="s">
        <v>1127</v>
      </c>
      <c r="C8519" s="585" t="s">
        <v>31</v>
      </c>
      <c r="D8519" s="586">
        <v>43519</v>
      </c>
      <c r="E8519" s="587">
        <v>17.46</v>
      </c>
      <c r="F8519" s="587">
        <f t="shared" si="399"/>
        <v>759841.74</v>
      </c>
      <c r="G8519" s="588">
        <v>0.37</v>
      </c>
      <c r="H8519" s="586">
        <v>5.7</v>
      </c>
      <c r="I8519" s="587">
        <f t="shared" si="400"/>
        <v>248058.30000000002</v>
      </c>
      <c r="J8519" s="589">
        <f t="shared" si="401"/>
        <v>0</v>
      </c>
    </row>
    <row r="8520" spans="1:10">
      <c r="A8520" s="584">
        <v>2016</v>
      </c>
      <c r="B8520" s="585" t="s">
        <v>1127</v>
      </c>
      <c r="C8520" s="585" t="s">
        <v>31</v>
      </c>
      <c r="D8520" s="586">
        <v>262316</v>
      </c>
      <c r="E8520" s="587">
        <v>17.23</v>
      </c>
      <c r="F8520" s="587">
        <f t="shared" si="399"/>
        <v>4519704.68</v>
      </c>
      <c r="G8520" s="588">
        <v>0.23</v>
      </c>
      <c r="H8520" s="586">
        <v>4.3</v>
      </c>
      <c r="I8520" s="587">
        <f t="shared" si="400"/>
        <v>1127958.8</v>
      </c>
      <c r="J8520" s="589">
        <f t="shared" si="401"/>
        <v>0</v>
      </c>
    </row>
    <row r="8521" spans="1:10">
      <c r="A8521" s="584">
        <v>2016</v>
      </c>
      <c r="B8521" s="585" t="s">
        <v>1127</v>
      </c>
      <c r="C8521" s="585" t="s">
        <v>31</v>
      </c>
      <c r="D8521" s="586">
        <v>100382</v>
      </c>
      <c r="E8521" s="587">
        <v>16.89</v>
      </c>
      <c r="F8521" s="587">
        <f t="shared" si="399"/>
        <v>1695451.98</v>
      </c>
      <c r="G8521" s="588">
        <v>0.63</v>
      </c>
      <c r="H8521" s="586">
        <v>9.4</v>
      </c>
      <c r="I8521" s="587">
        <f t="shared" si="400"/>
        <v>943590.8</v>
      </c>
      <c r="J8521" s="589">
        <f t="shared" si="401"/>
        <v>0</v>
      </c>
    </row>
    <row r="8522" spans="1:10">
      <c r="A8522" s="584">
        <v>2016</v>
      </c>
      <c r="B8522" s="585" t="s">
        <v>1131</v>
      </c>
      <c r="C8522" s="585" t="s">
        <v>31</v>
      </c>
      <c r="D8522" s="586">
        <v>488666</v>
      </c>
      <c r="E8522" s="587">
        <v>25.23</v>
      </c>
      <c r="F8522" s="587">
        <f t="shared" si="399"/>
        <v>12329043.18</v>
      </c>
      <c r="G8522" s="588">
        <v>4.33</v>
      </c>
      <c r="H8522" s="586">
        <v>9.5</v>
      </c>
      <c r="I8522" s="587">
        <f t="shared" si="400"/>
        <v>4642327</v>
      </c>
      <c r="J8522" s="589">
        <f t="shared" si="401"/>
        <v>0</v>
      </c>
    </row>
    <row r="8523" spans="1:10">
      <c r="A8523" s="584">
        <v>2016</v>
      </c>
      <c r="B8523" s="585" t="s">
        <v>1127</v>
      </c>
      <c r="C8523" s="585" t="s">
        <v>31</v>
      </c>
      <c r="D8523" s="586">
        <v>109576</v>
      </c>
      <c r="E8523" s="587">
        <v>17.744</v>
      </c>
      <c r="F8523" s="587">
        <f t="shared" si="399"/>
        <v>1944316.544</v>
      </c>
      <c r="G8523" s="588">
        <v>0.23</v>
      </c>
      <c r="H8523" s="586">
        <v>5.5</v>
      </c>
      <c r="I8523" s="587">
        <f t="shared" si="400"/>
        <v>602668</v>
      </c>
      <c r="J8523" s="589">
        <f t="shared" si="401"/>
        <v>0</v>
      </c>
    </row>
    <row r="8524" spans="1:10">
      <c r="A8524" s="584">
        <v>2016</v>
      </c>
      <c r="B8524" s="585" t="s">
        <v>1127</v>
      </c>
      <c r="C8524" s="585" t="s">
        <v>31</v>
      </c>
      <c r="D8524" s="586">
        <v>290983</v>
      </c>
      <c r="E8524" s="587">
        <v>17.071999999999999</v>
      </c>
      <c r="F8524" s="587">
        <f t="shared" si="399"/>
        <v>4967661.7759999996</v>
      </c>
      <c r="G8524" s="588">
        <v>0.25</v>
      </c>
      <c r="H8524" s="586">
        <v>5</v>
      </c>
      <c r="I8524" s="587">
        <f t="shared" si="400"/>
        <v>1454915</v>
      </c>
      <c r="J8524" s="589">
        <f t="shared" si="401"/>
        <v>0</v>
      </c>
    </row>
    <row r="8525" spans="1:10">
      <c r="A8525" s="584">
        <v>2016</v>
      </c>
      <c r="B8525" s="585" t="s">
        <v>1127</v>
      </c>
      <c r="C8525" s="585" t="s">
        <v>31</v>
      </c>
      <c r="D8525" s="586">
        <v>79955</v>
      </c>
      <c r="E8525" s="587">
        <v>16.88</v>
      </c>
      <c r="F8525" s="587">
        <f t="shared" si="399"/>
        <v>1349640.4</v>
      </c>
      <c r="G8525" s="588">
        <v>0.33</v>
      </c>
      <c r="H8525" s="586">
        <v>6.3</v>
      </c>
      <c r="I8525" s="587">
        <f t="shared" si="400"/>
        <v>503716.5</v>
      </c>
      <c r="J8525" s="589">
        <f t="shared" si="401"/>
        <v>0</v>
      </c>
    </row>
    <row r="8526" spans="1:10">
      <c r="A8526" s="584">
        <v>2016</v>
      </c>
      <c r="B8526" s="585" t="s">
        <v>1127</v>
      </c>
      <c r="C8526" s="585" t="s">
        <v>31</v>
      </c>
      <c r="D8526" s="586">
        <v>399569</v>
      </c>
      <c r="E8526" s="587">
        <v>16.73</v>
      </c>
      <c r="F8526" s="587">
        <f t="shared" si="399"/>
        <v>6684789.3700000001</v>
      </c>
      <c r="G8526" s="588">
        <v>0.28999999999999998</v>
      </c>
      <c r="H8526" s="586">
        <v>5.6</v>
      </c>
      <c r="I8526" s="587">
        <f t="shared" si="400"/>
        <v>2237586.4</v>
      </c>
      <c r="J8526" s="589">
        <f t="shared" si="401"/>
        <v>0</v>
      </c>
    </row>
    <row r="8527" spans="1:10">
      <c r="A8527" s="584">
        <v>2016</v>
      </c>
      <c r="B8527" s="585" t="s">
        <v>1127</v>
      </c>
      <c r="C8527" s="585" t="s">
        <v>31</v>
      </c>
      <c r="D8527" s="586">
        <v>42679</v>
      </c>
      <c r="E8527" s="587">
        <v>16.367999999999999</v>
      </c>
      <c r="F8527" s="587">
        <f t="shared" si="399"/>
        <v>698569.87199999997</v>
      </c>
      <c r="G8527" s="588">
        <v>0.22</v>
      </c>
      <c r="H8527" s="586">
        <v>4.8</v>
      </c>
      <c r="I8527" s="587">
        <f t="shared" si="400"/>
        <v>204859.19999999998</v>
      </c>
      <c r="J8527" s="589">
        <f t="shared" si="401"/>
        <v>0</v>
      </c>
    </row>
    <row r="8528" spans="1:10">
      <c r="A8528" s="584">
        <v>2016</v>
      </c>
      <c r="B8528" s="585" t="s">
        <v>1127</v>
      </c>
      <c r="C8528" s="585" t="s">
        <v>31</v>
      </c>
      <c r="D8528" s="586">
        <v>28420</v>
      </c>
      <c r="E8528" s="587">
        <v>16.61</v>
      </c>
      <c r="F8528" s="587">
        <f t="shared" si="399"/>
        <v>472056.2</v>
      </c>
      <c r="G8528" s="588">
        <v>0.45</v>
      </c>
      <c r="H8528" s="586">
        <v>5.3</v>
      </c>
      <c r="I8528" s="587">
        <f t="shared" si="400"/>
        <v>150626</v>
      </c>
      <c r="J8528" s="589">
        <f t="shared" si="401"/>
        <v>0</v>
      </c>
    </row>
    <row r="8529" spans="1:10">
      <c r="A8529" s="584">
        <v>2016</v>
      </c>
      <c r="B8529" s="585" t="s">
        <v>1127</v>
      </c>
      <c r="C8529" s="585" t="s">
        <v>31</v>
      </c>
      <c r="D8529" s="586">
        <v>166909</v>
      </c>
      <c r="E8529" s="587">
        <v>16.053999999999998</v>
      </c>
      <c r="F8529" s="587">
        <f t="shared" si="399"/>
        <v>2679557.0859999997</v>
      </c>
      <c r="G8529" s="588">
        <v>0.51</v>
      </c>
      <c r="H8529" s="586">
        <v>6.7</v>
      </c>
      <c r="I8529" s="587">
        <f t="shared" si="400"/>
        <v>1118290.3</v>
      </c>
      <c r="J8529" s="589">
        <f t="shared" si="401"/>
        <v>0</v>
      </c>
    </row>
    <row r="8530" spans="1:10">
      <c r="A8530" s="584">
        <v>2016</v>
      </c>
      <c r="B8530" s="585" t="s">
        <v>1127</v>
      </c>
      <c r="C8530" s="585" t="s">
        <v>31</v>
      </c>
      <c r="D8530" s="586">
        <v>83750</v>
      </c>
      <c r="E8530" s="587">
        <v>17.21</v>
      </c>
      <c r="F8530" s="587">
        <f t="shared" si="399"/>
        <v>1441337.5</v>
      </c>
      <c r="G8530" s="588">
        <v>0.24</v>
      </c>
      <c r="H8530" s="586">
        <v>4.4000000000000004</v>
      </c>
      <c r="I8530" s="587">
        <f t="shared" si="400"/>
        <v>368500.00000000006</v>
      </c>
      <c r="J8530" s="589">
        <f t="shared" si="401"/>
        <v>0</v>
      </c>
    </row>
    <row r="8531" spans="1:10">
      <c r="A8531" s="584">
        <v>2016</v>
      </c>
      <c r="B8531" s="585" t="s">
        <v>1127</v>
      </c>
      <c r="C8531" s="585" t="s">
        <v>31</v>
      </c>
      <c r="D8531" s="586">
        <v>13538</v>
      </c>
      <c r="E8531" s="587">
        <v>17.57</v>
      </c>
      <c r="F8531" s="587">
        <f t="shared" si="399"/>
        <v>237862.66</v>
      </c>
      <c r="G8531" s="588">
        <v>0.22</v>
      </c>
      <c r="H8531" s="586">
        <v>4.5</v>
      </c>
      <c r="I8531" s="587">
        <f t="shared" si="400"/>
        <v>60921</v>
      </c>
      <c r="J8531" s="589">
        <f t="shared" si="401"/>
        <v>0</v>
      </c>
    </row>
    <row r="8532" spans="1:10">
      <c r="A8532" s="584">
        <v>2016</v>
      </c>
      <c r="B8532" s="585" t="s">
        <v>1131</v>
      </c>
      <c r="C8532" s="585" t="s">
        <v>31</v>
      </c>
      <c r="D8532" s="586">
        <v>154524</v>
      </c>
      <c r="E8532" s="587">
        <v>23.248000000000001</v>
      </c>
      <c r="F8532" s="587">
        <f t="shared" si="399"/>
        <v>3592373.952</v>
      </c>
      <c r="G8532" s="588">
        <v>1.34</v>
      </c>
      <c r="H8532" s="586">
        <v>6.5</v>
      </c>
      <c r="I8532" s="587">
        <f t="shared" si="400"/>
        <v>1004406</v>
      </c>
      <c r="J8532" s="589">
        <f t="shared" si="401"/>
        <v>0</v>
      </c>
    </row>
    <row r="8533" spans="1:10">
      <c r="A8533" s="584">
        <v>2016</v>
      </c>
      <c r="B8533" s="585" t="s">
        <v>1131</v>
      </c>
      <c r="C8533" s="585" t="s">
        <v>31</v>
      </c>
      <c r="D8533" s="586">
        <v>168840</v>
      </c>
      <c r="E8533" s="587">
        <v>23.141999999999999</v>
      </c>
      <c r="F8533" s="587">
        <f t="shared" si="399"/>
        <v>3907295.28</v>
      </c>
      <c r="G8533" s="588">
        <v>3.59</v>
      </c>
      <c r="H8533" s="586">
        <v>8.4</v>
      </c>
      <c r="I8533" s="587">
        <f t="shared" si="400"/>
        <v>1418256</v>
      </c>
      <c r="J8533" s="589">
        <f t="shared" si="401"/>
        <v>0</v>
      </c>
    </row>
    <row r="8534" spans="1:10">
      <c r="A8534" s="584">
        <v>2016</v>
      </c>
      <c r="B8534" s="585" t="s">
        <v>1131</v>
      </c>
      <c r="C8534" s="585" t="s">
        <v>31</v>
      </c>
      <c r="D8534" s="586">
        <v>165193</v>
      </c>
      <c r="E8534" s="587">
        <v>22.736000000000001</v>
      </c>
      <c r="F8534" s="587">
        <f t="shared" si="399"/>
        <v>3755828.048</v>
      </c>
      <c r="G8534" s="588">
        <v>2.72</v>
      </c>
      <c r="H8534" s="586">
        <v>8.3000000000000007</v>
      </c>
      <c r="I8534" s="587">
        <f t="shared" si="400"/>
        <v>1371101.9000000001</v>
      </c>
      <c r="J8534" s="589">
        <f t="shared" si="401"/>
        <v>0</v>
      </c>
    </row>
    <row r="8535" spans="1:10">
      <c r="A8535" s="584">
        <v>2016</v>
      </c>
      <c r="B8535" s="585" t="s">
        <v>1131</v>
      </c>
      <c r="C8535" s="585" t="s">
        <v>31</v>
      </c>
      <c r="D8535" s="586">
        <v>153222</v>
      </c>
      <c r="E8535" s="587">
        <v>21.981999999999999</v>
      </c>
      <c r="F8535" s="587">
        <f t="shared" si="399"/>
        <v>3368126.0039999997</v>
      </c>
      <c r="G8535" s="588">
        <v>1.84</v>
      </c>
      <c r="H8535" s="586">
        <v>8.6</v>
      </c>
      <c r="I8535" s="587">
        <f t="shared" si="400"/>
        <v>1317709.2</v>
      </c>
      <c r="J8535" s="589">
        <f t="shared" si="401"/>
        <v>0</v>
      </c>
    </row>
    <row r="8536" spans="1:10">
      <c r="A8536" s="584">
        <v>2016</v>
      </c>
      <c r="B8536" s="585" t="s">
        <v>1131</v>
      </c>
      <c r="C8536" s="585" t="s">
        <v>31</v>
      </c>
      <c r="D8536" s="586">
        <v>35216</v>
      </c>
      <c r="E8536" s="587">
        <v>23.315999999999999</v>
      </c>
      <c r="F8536" s="587">
        <f t="shared" si="399"/>
        <v>821096.25599999994</v>
      </c>
      <c r="G8536" s="588">
        <v>3.64</v>
      </c>
      <c r="H8536" s="586">
        <v>8.4</v>
      </c>
      <c r="I8536" s="587">
        <f t="shared" si="400"/>
        <v>295814.40000000002</v>
      </c>
      <c r="J8536" s="589">
        <f t="shared" si="401"/>
        <v>0</v>
      </c>
    </row>
    <row r="8537" spans="1:10">
      <c r="A8537" s="584">
        <v>2016</v>
      </c>
      <c r="B8537" s="585" t="s">
        <v>1127</v>
      </c>
      <c r="C8537" s="585" t="s">
        <v>31</v>
      </c>
      <c r="D8537" s="586">
        <v>104242</v>
      </c>
      <c r="E8537" s="587">
        <v>16.172000000000001</v>
      </c>
      <c r="F8537" s="587">
        <f t="shared" si="399"/>
        <v>1685801.6240000001</v>
      </c>
      <c r="G8537" s="588">
        <v>0.3</v>
      </c>
      <c r="H8537" s="586">
        <v>6.4</v>
      </c>
      <c r="I8537" s="587">
        <f t="shared" si="400"/>
        <v>667148.80000000005</v>
      </c>
      <c r="J8537" s="589">
        <f t="shared" si="401"/>
        <v>0</v>
      </c>
    </row>
    <row r="8538" spans="1:10">
      <c r="A8538" s="584">
        <v>2016</v>
      </c>
      <c r="B8538" s="585" t="s">
        <v>1131</v>
      </c>
      <c r="C8538" s="585" t="s">
        <v>31</v>
      </c>
      <c r="D8538" s="586">
        <v>70408</v>
      </c>
      <c r="E8538" s="587">
        <v>23.19</v>
      </c>
      <c r="F8538" s="587">
        <f t="shared" si="399"/>
        <v>1632761.52</v>
      </c>
      <c r="G8538" s="588">
        <v>3.41</v>
      </c>
      <c r="H8538" s="586">
        <v>7.7</v>
      </c>
      <c r="I8538" s="587">
        <f t="shared" si="400"/>
        <v>542141.6</v>
      </c>
      <c r="J8538" s="589">
        <f t="shared" si="401"/>
        <v>0</v>
      </c>
    </row>
    <row r="8539" spans="1:10">
      <c r="A8539" s="584">
        <v>2016</v>
      </c>
      <c r="B8539" s="585" t="s">
        <v>1127</v>
      </c>
      <c r="C8539" s="585" t="s">
        <v>31</v>
      </c>
      <c r="D8539" s="586">
        <v>15356</v>
      </c>
      <c r="E8539" s="587">
        <v>17.059999999999999</v>
      </c>
      <c r="F8539" s="587">
        <f t="shared" si="399"/>
        <v>261973.36</v>
      </c>
      <c r="G8539" s="588">
        <v>0.2</v>
      </c>
      <c r="H8539" s="586">
        <v>4.5</v>
      </c>
      <c r="I8539" s="587">
        <f t="shared" si="400"/>
        <v>69102</v>
      </c>
      <c r="J8539" s="589">
        <f t="shared" si="401"/>
        <v>0</v>
      </c>
    </row>
    <row r="8540" spans="1:10">
      <c r="A8540" s="584">
        <v>2016</v>
      </c>
      <c r="B8540" s="585" t="s">
        <v>1127</v>
      </c>
      <c r="C8540" s="585" t="s">
        <v>31</v>
      </c>
      <c r="D8540" s="586">
        <v>30135</v>
      </c>
      <c r="E8540" s="587">
        <v>17.25</v>
      </c>
      <c r="F8540" s="587">
        <f t="shared" si="399"/>
        <v>519828.75</v>
      </c>
      <c r="G8540" s="588">
        <v>0.23</v>
      </c>
      <c r="H8540" s="586">
        <v>4.4800000000000004</v>
      </c>
      <c r="I8540" s="587">
        <f t="shared" si="400"/>
        <v>135004.80000000002</v>
      </c>
      <c r="J8540" s="589">
        <f t="shared" si="401"/>
        <v>0</v>
      </c>
    </row>
    <row r="8541" spans="1:10">
      <c r="A8541" s="584">
        <v>2016</v>
      </c>
      <c r="B8541" s="585" t="s">
        <v>1127</v>
      </c>
      <c r="C8541" s="585" t="s">
        <v>31</v>
      </c>
      <c r="D8541" s="586">
        <v>61069</v>
      </c>
      <c r="E8541" s="587">
        <v>17.276</v>
      </c>
      <c r="F8541" s="587">
        <f t="shared" si="399"/>
        <v>1055028.044</v>
      </c>
      <c r="G8541" s="588">
        <v>0.23</v>
      </c>
      <c r="H8541" s="586">
        <v>4.09</v>
      </c>
      <c r="I8541" s="587">
        <f t="shared" si="400"/>
        <v>249772.21</v>
      </c>
      <c r="J8541" s="589">
        <f t="shared" si="401"/>
        <v>0</v>
      </c>
    </row>
    <row r="8542" spans="1:10">
      <c r="A8542" s="584">
        <v>2016</v>
      </c>
      <c r="B8542" s="585" t="s">
        <v>1127</v>
      </c>
      <c r="C8542" s="585" t="s">
        <v>31</v>
      </c>
      <c r="D8542" s="586">
        <v>30596</v>
      </c>
      <c r="E8542" s="587">
        <v>17.103999999999999</v>
      </c>
      <c r="F8542" s="587">
        <f t="shared" si="399"/>
        <v>523313.984</v>
      </c>
      <c r="G8542" s="588">
        <v>0.22</v>
      </c>
      <c r="H8542" s="586">
        <v>4.7699999999999996</v>
      </c>
      <c r="I8542" s="587">
        <f t="shared" si="400"/>
        <v>145942.91999999998</v>
      </c>
      <c r="J8542" s="589">
        <f t="shared" si="401"/>
        <v>0</v>
      </c>
    </row>
    <row r="8543" spans="1:10">
      <c r="A8543" s="584">
        <v>2016</v>
      </c>
      <c r="B8543" s="585" t="s">
        <v>1127</v>
      </c>
      <c r="C8543" s="585" t="s">
        <v>31</v>
      </c>
      <c r="D8543" s="586">
        <v>30814</v>
      </c>
      <c r="E8543" s="587">
        <v>17.149999999999999</v>
      </c>
      <c r="F8543" s="587">
        <f t="shared" si="399"/>
        <v>528460.1</v>
      </c>
      <c r="G8543" s="588">
        <v>0.24</v>
      </c>
      <c r="H8543" s="586">
        <v>4.75</v>
      </c>
      <c r="I8543" s="587">
        <f t="shared" si="400"/>
        <v>146366.5</v>
      </c>
      <c r="J8543" s="589">
        <f t="shared" si="401"/>
        <v>0</v>
      </c>
    </row>
    <row r="8544" spans="1:10">
      <c r="A8544" s="584">
        <v>2016</v>
      </c>
      <c r="B8544" s="585" t="s">
        <v>1127</v>
      </c>
      <c r="C8544" s="585" t="s">
        <v>31</v>
      </c>
      <c r="D8544" s="586">
        <v>61566</v>
      </c>
      <c r="E8544" s="587">
        <v>17.23</v>
      </c>
      <c r="F8544" s="587">
        <f t="shared" si="399"/>
        <v>1060782.18</v>
      </c>
      <c r="G8544" s="588">
        <v>0.23</v>
      </c>
      <c r="H8544" s="586">
        <v>4.3099999999999996</v>
      </c>
      <c r="I8544" s="587">
        <f t="shared" si="400"/>
        <v>265349.45999999996</v>
      </c>
      <c r="J8544" s="589">
        <f t="shared" si="401"/>
        <v>0</v>
      </c>
    </row>
    <row r="8545" spans="1:10">
      <c r="A8545" s="584">
        <v>2016</v>
      </c>
      <c r="B8545" s="585" t="s">
        <v>1127</v>
      </c>
      <c r="C8545" s="585" t="s">
        <v>31</v>
      </c>
      <c r="D8545" s="586">
        <v>629626</v>
      </c>
      <c r="E8545" s="587">
        <v>16.579999999999998</v>
      </c>
      <c r="F8545" s="587">
        <f t="shared" si="399"/>
        <v>10439199.079999998</v>
      </c>
      <c r="G8545" s="588">
        <v>0.3</v>
      </c>
      <c r="H8545" s="586">
        <v>7</v>
      </c>
      <c r="I8545" s="587">
        <f t="shared" si="400"/>
        <v>4407382</v>
      </c>
      <c r="J8545" s="589">
        <f t="shared" si="401"/>
        <v>0</v>
      </c>
    </row>
    <row r="8546" spans="1:10">
      <c r="A8546" s="584">
        <v>2016</v>
      </c>
      <c r="B8546" s="585" t="s">
        <v>1133</v>
      </c>
      <c r="C8546" s="585" t="s">
        <v>31</v>
      </c>
      <c r="D8546" s="586">
        <v>635074</v>
      </c>
      <c r="E8546" s="587">
        <v>13.4</v>
      </c>
      <c r="F8546" s="587">
        <f t="shared" si="399"/>
        <v>8509991.5999999996</v>
      </c>
      <c r="G8546" s="588">
        <v>0.8</v>
      </c>
      <c r="H8546" s="586">
        <v>12.8</v>
      </c>
      <c r="I8546" s="587">
        <f t="shared" si="400"/>
        <v>8128947.2000000002</v>
      </c>
      <c r="J8546" s="589">
        <f t="shared" si="401"/>
        <v>1</v>
      </c>
    </row>
    <row r="8547" spans="1:10">
      <c r="A8547" s="584">
        <v>2016</v>
      </c>
      <c r="B8547" s="585" t="s">
        <v>1127</v>
      </c>
      <c r="C8547" s="585" t="s">
        <v>31</v>
      </c>
      <c r="D8547" s="586">
        <v>336595</v>
      </c>
      <c r="E8547" s="587">
        <v>16.48</v>
      </c>
      <c r="F8547" s="587">
        <f t="shared" si="399"/>
        <v>5547085.6000000006</v>
      </c>
      <c r="G8547" s="588">
        <v>0.3</v>
      </c>
      <c r="H8547" s="586">
        <v>5.3</v>
      </c>
      <c r="I8547" s="587">
        <f t="shared" si="400"/>
        <v>1783953.5</v>
      </c>
      <c r="J8547" s="589">
        <f t="shared" si="401"/>
        <v>0</v>
      </c>
    </row>
    <row r="8548" spans="1:10">
      <c r="A8548" s="584">
        <v>2016</v>
      </c>
      <c r="B8548" s="585" t="s">
        <v>1127</v>
      </c>
      <c r="C8548" s="585" t="s">
        <v>31</v>
      </c>
      <c r="D8548" s="586">
        <v>254046</v>
      </c>
      <c r="E8548" s="587">
        <v>17.13</v>
      </c>
      <c r="F8548" s="587">
        <f t="shared" si="399"/>
        <v>4351807.9799999995</v>
      </c>
      <c r="G8548" s="588">
        <v>0.24</v>
      </c>
      <c r="H8548" s="586">
        <v>4.7</v>
      </c>
      <c r="I8548" s="587">
        <f t="shared" si="400"/>
        <v>1194016.2</v>
      </c>
      <c r="J8548" s="589">
        <f t="shared" si="401"/>
        <v>0</v>
      </c>
    </row>
    <row r="8549" spans="1:10">
      <c r="A8549" s="584">
        <v>2016</v>
      </c>
      <c r="B8549" s="585" t="s">
        <v>1131</v>
      </c>
      <c r="C8549" s="585" t="s">
        <v>31</v>
      </c>
      <c r="D8549" s="586">
        <v>28399</v>
      </c>
      <c r="E8549" s="587">
        <v>23.448</v>
      </c>
      <c r="F8549" s="587">
        <f t="shared" si="399"/>
        <v>665899.75199999998</v>
      </c>
      <c r="G8549" s="588">
        <v>0.99</v>
      </c>
      <c r="H8549" s="586">
        <v>11.9</v>
      </c>
      <c r="I8549" s="587">
        <f t="shared" si="400"/>
        <v>337948.10000000003</v>
      </c>
      <c r="J8549" s="589">
        <f t="shared" si="401"/>
        <v>0</v>
      </c>
    </row>
    <row r="8550" spans="1:10">
      <c r="A8550" s="584">
        <v>2016</v>
      </c>
      <c r="B8550" s="585" t="s">
        <v>1131</v>
      </c>
      <c r="C8550" s="585" t="s">
        <v>31</v>
      </c>
      <c r="D8550" s="586">
        <v>295489</v>
      </c>
      <c r="E8550" s="587">
        <v>22.084</v>
      </c>
      <c r="F8550" s="587">
        <f t="shared" si="399"/>
        <v>6525579.0760000004</v>
      </c>
      <c r="G8550" s="588">
        <v>0.5</v>
      </c>
      <c r="H8550" s="586">
        <v>12.1</v>
      </c>
      <c r="I8550" s="587">
        <f t="shared" si="400"/>
        <v>3575416.9</v>
      </c>
      <c r="J8550" s="589">
        <f t="shared" si="401"/>
        <v>0</v>
      </c>
    </row>
    <row r="8551" spans="1:10">
      <c r="A8551" s="584">
        <v>2016</v>
      </c>
      <c r="B8551" s="585" t="s">
        <v>1131</v>
      </c>
      <c r="C8551" s="585" t="s">
        <v>31</v>
      </c>
      <c r="D8551" s="586">
        <v>25303</v>
      </c>
      <c r="E8551" s="587">
        <v>24.271999999999998</v>
      </c>
      <c r="F8551" s="587">
        <f t="shared" si="399"/>
        <v>614154.41599999997</v>
      </c>
      <c r="G8551" s="588">
        <v>0.88</v>
      </c>
      <c r="H8551" s="586">
        <v>11.13</v>
      </c>
      <c r="I8551" s="587">
        <f t="shared" si="400"/>
        <v>281622.39</v>
      </c>
      <c r="J8551" s="589">
        <f t="shared" si="401"/>
        <v>0</v>
      </c>
    </row>
    <row r="8552" spans="1:10">
      <c r="A8552" s="584">
        <v>2016</v>
      </c>
      <c r="B8552" s="585" t="s">
        <v>1131</v>
      </c>
      <c r="C8552" s="585" t="s">
        <v>31</v>
      </c>
      <c r="D8552" s="586">
        <v>22589</v>
      </c>
      <c r="E8552" s="587">
        <v>24.013999999999999</v>
      </c>
      <c r="F8552" s="587">
        <f t="shared" si="399"/>
        <v>542452.24600000004</v>
      </c>
      <c r="G8552" s="588">
        <v>0.76</v>
      </c>
      <c r="H8552" s="586">
        <v>12.7</v>
      </c>
      <c r="I8552" s="587">
        <f t="shared" si="400"/>
        <v>286880.3</v>
      </c>
      <c r="J8552" s="589">
        <f t="shared" si="401"/>
        <v>0</v>
      </c>
    </row>
    <row r="8553" spans="1:10">
      <c r="A8553" s="584">
        <v>2016</v>
      </c>
      <c r="B8553" s="585" t="s">
        <v>1131</v>
      </c>
      <c r="C8553" s="585" t="s">
        <v>31</v>
      </c>
      <c r="D8553" s="586">
        <v>19488</v>
      </c>
      <c r="E8553" s="587">
        <v>23.986000000000001</v>
      </c>
      <c r="F8553" s="587">
        <f t="shared" si="399"/>
        <v>467439.16800000001</v>
      </c>
      <c r="G8553" s="588">
        <v>0.78</v>
      </c>
      <c r="H8553" s="586">
        <v>12.05</v>
      </c>
      <c r="I8553" s="587">
        <f t="shared" si="400"/>
        <v>234830.40000000002</v>
      </c>
      <c r="J8553" s="589">
        <f t="shared" si="401"/>
        <v>0</v>
      </c>
    </row>
    <row r="8554" spans="1:10">
      <c r="A8554" s="584">
        <v>2016</v>
      </c>
      <c r="B8554" s="585" t="s">
        <v>1131</v>
      </c>
      <c r="C8554" s="585" t="s">
        <v>31</v>
      </c>
      <c r="D8554" s="586">
        <v>1557</v>
      </c>
      <c r="E8554" s="587">
        <v>23.725999999999999</v>
      </c>
      <c r="F8554" s="587">
        <f t="shared" si="399"/>
        <v>36941.381999999998</v>
      </c>
      <c r="G8554" s="588">
        <v>0.9</v>
      </c>
      <c r="H8554" s="586">
        <v>12.33</v>
      </c>
      <c r="I8554" s="587">
        <f t="shared" si="400"/>
        <v>19197.810000000001</v>
      </c>
      <c r="J8554" s="589">
        <f t="shared" si="401"/>
        <v>0</v>
      </c>
    </row>
    <row r="8555" spans="1:10">
      <c r="A8555" s="584">
        <v>2016</v>
      </c>
      <c r="B8555" s="585" t="s">
        <v>1131</v>
      </c>
      <c r="C8555" s="585" t="s">
        <v>31</v>
      </c>
      <c r="D8555" s="586">
        <v>1544</v>
      </c>
      <c r="E8555" s="587">
        <v>24.338000000000001</v>
      </c>
      <c r="F8555" s="587">
        <f t="shared" si="399"/>
        <v>37577.872000000003</v>
      </c>
      <c r="G8555" s="588">
        <v>0.84</v>
      </c>
      <c r="H8555" s="586">
        <v>11.01</v>
      </c>
      <c r="I8555" s="587">
        <f t="shared" si="400"/>
        <v>16999.439999999999</v>
      </c>
      <c r="J8555" s="589">
        <f t="shared" si="401"/>
        <v>0</v>
      </c>
    </row>
    <row r="8556" spans="1:10">
      <c r="A8556" s="584">
        <v>2016</v>
      </c>
      <c r="B8556" s="585" t="s">
        <v>1127</v>
      </c>
      <c r="C8556" s="585" t="s">
        <v>31</v>
      </c>
      <c r="D8556" s="586">
        <v>16755</v>
      </c>
      <c r="E8556" s="587">
        <v>17.45</v>
      </c>
      <c r="F8556" s="587">
        <f t="shared" si="399"/>
        <v>292374.75</v>
      </c>
      <c r="G8556" s="588">
        <v>0.27</v>
      </c>
      <c r="H8556" s="586">
        <v>6.9</v>
      </c>
      <c r="I8556" s="587">
        <f t="shared" si="400"/>
        <v>115609.5</v>
      </c>
      <c r="J8556" s="589">
        <f t="shared" si="401"/>
        <v>0</v>
      </c>
    </row>
    <row r="8557" spans="1:10">
      <c r="A8557" s="584">
        <v>2016</v>
      </c>
      <c r="B8557" s="585" t="s">
        <v>1127</v>
      </c>
      <c r="C8557" s="585" t="s">
        <v>31</v>
      </c>
      <c r="D8557" s="586">
        <v>16614</v>
      </c>
      <c r="E8557" s="587">
        <v>18.05</v>
      </c>
      <c r="F8557" s="587">
        <f t="shared" si="399"/>
        <v>299882.7</v>
      </c>
      <c r="G8557" s="588">
        <v>0.24</v>
      </c>
      <c r="H8557" s="586">
        <v>4.9000000000000004</v>
      </c>
      <c r="I8557" s="587">
        <f t="shared" si="400"/>
        <v>81408.600000000006</v>
      </c>
      <c r="J8557" s="589">
        <f t="shared" si="401"/>
        <v>0</v>
      </c>
    </row>
    <row r="8558" spans="1:10">
      <c r="A8558" s="584">
        <v>2016</v>
      </c>
      <c r="B8558" s="585" t="s">
        <v>1127</v>
      </c>
      <c r="C8558" s="585" t="s">
        <v>31</v>
      </c>
      <c r="D8558" s="586">
        <v>308890</v>
      </c>
      <c r="E8558" s="587">
        <v>16.79</v>
      </c>
      <c r="F8558" s="587">
        <f t="shared" si="399"/>
        <v>5186263.0999999996</v>
      </c>
      <c r="G8558" s="588">
        <v>0.28000000000000003</v>
      </c>
      <c r="H8558" s="586">
        <v>5.8</v>
      </c>
      <c r="I8558" s="587">
        <f t="shared" si="400"/>
        <v>1791562</v>
      </c>
      <c r="J8558" s="589">
        <f t="shared" si="401"/>
        <v>0</v>
      </c>
    </row>
    <row r="8559" spans="1:10">
      <c r="A8559" s="584">
        <v>2016</v>
      </c>
      <c r="B8559" s="585" t="s">
        <v>1127</v>
      </c>
      <c r="C8559" s="585" t="s">
        <v>31</v>
      </c>
      <c r="D8559" s="586">
        <v>16592</v>
      </c>
      <c r="E8559" s="587">
        <v>17.66</v>
      </c>
      <c r="F8559" s="587">
        <f t="shared" si="399"/>
        <v>293014.72000000003</v>
      </c>
      <c r="G8559" s="588">
        <v>0.22</v>
      </c>
      <c r="H8559" s="586">
        <v>4.2</v>
      </c>
      <c r="I8559" s="587">
        <f t="shared" si="400"/>
        <v>69686.400000000009</v>
      </c>
      <c r="J8559" s="589">
        <f t="shared" si="401"/>
        <v>0</v>
      </c>
    </row>
    <row r="8560" spans="1:10">
      <c r="A8560" s="584">
        <v>2016</v>
      </c>
      <c r="B8560" s="585" t="s">
        <v>1127</v>
      </c>
      <c r="C8560" s="585" t="s">
        <v>31</v>
      </c>
      <c r="D8560" s="586">
        <v>81924</v>
      </c>
      <c r="E8560" s="587">
        <v>17.03</v>
      </c>
      <c r="F8560" s="587">
        <f t="shared" si="399"/>
        <v>1395165.7200000002</v>
      </c>
      <c r="G8560" s="588">
        <v>0.33</v>
      </c>
      <c r="H8560" s="586">
        <v>5.7</v>
      </c>
      <c r="I8560" s="587">
        <f t="shared" si="400"/>
        <v>466966.8</v>
      </c>
      <c r="J8560" s="589">
        <f t="shared" si="401"/>
        <v>0</v>
      </c>
    </row>
    <row r="8561" spans="1:10">
      <c r="A8561" s="584">
        <v>2016</v>
      </c>
      <c r="B8561" s="585" t="s">
        <v>1127</v>
      </c>
      <c r="C8561" s="585" t="s">
        <v>31</v>
      </c>
      <c r="D8561" s="586">
        <v>59552</v>
      </c>
      <c r="E8561" s="587">
        <v>18.600000000000001</v>
      </c>
      <c r="F8561" s="587">
        <f t="shared" si="399"/>
        <v>1107667.2000000002</v>
      </c>
      <c r="G8561" s="588">
        <v>0.35</v>
      </c>
      <c r="H8561" s="586">
        <v>4.7</v>
      </c>
      <c r="I8561" s="587">
        <f t="shared" si="400"/>
        <v>279894.40000000002</v>
      </c>
      <c r="J8561" s="589">
        <f t="shared" si="401"/>
        <v>0</v>
      </c>
    </row>
    <row r="8562" spans="1:10">
      <c r="A8562" s="584">
        <v>2016</v>
      </c>
      <c r="B8562" s="585" t="s">
        <v>1127</v>
      </c>
      <c r="C8562" s="585" t="s">
        <v>31</v>
      </c>
      <c r="D8562" s="586">
        <v>90026</v>
      </c>
      <c r="E8562" s="587">
        <v>17.8</v>
      </c>
      <c r="F8562" s="587">
        <f t="shared" si="399"/>
        <v>1602462.8</v>
      </c>
      <c r="G8562" s="588">
        <v>0.24</v>
      </c>
      <c r="H8562" s="586">
        <v>5.2</v>
      </c>
      <c r="I8562" s="587">
        <f t="shared" si="400"/>
        <v>468135.2</v>
      </c>
      <c r="J8562" s="589">
        <f t="shared" si="401"/>
        <v>0</v>
      </c>
    </row>
    <row r="8563" spans="1:10">
      <c r="A8563" s="584">
        <v>2016</v>
      </c>
      <c r="B8563" s="585" t="s">
        <v>1127</v>
      </c>
      <c r="C8563" s="585" t="s">
        <v>31</v>
      </c>
      <c r="D8563" s="586">
        <v>15138</v>
      </c>
      <c r="E8563" s="587">
        <v>18.100000000000001</v>
      </c>
      <c r="F8563" s="587">
        <f t="shared" si="399"/>
        <v>273997.80000000005</v>
      </c>
      <c r="G8563" s="588">
        <v>0.24</v>
      </c>
      <c r="H8563" s="586">
        <v>5.2</v>
      </c>
      <c r="I8563" s="587">
        <f t="shared" si="400"/>
        <v>78717.600000000006</v>
      </c>
      <c r="J8563" s="589">
        <f t="shared" si="401"/>
        <v>0</v>
      </c>
    </row>
    <row r="8564" spans="1:10">
      <c r="A8564" s="584">
        <v>2016</v>
      </c>
      <c r="B8564" s="585" t="s">
        <v>1127</v>
      </c>
      <c r="C8564" s="585" t="s">
        <v>31</v>
      </c>
      <c r="D8564" s="586">
        <v>131998</v>
      </c>
      <c r="E8564" s="587">
        <v>17.45</v>
      </c>
      <c r="F8564" s="587">
        <f t="shared" si="399"/>
        <v>2303365.1</v>
      </c>
      <c r="G8564" s="588">
        <v>0.21</v>
      </c>
      <c r="H8564" s="586">
        <v>4.5999999999999996</v>
      </c>
      <c r="I8564" s="587">
        <f t="shared" si="400"/>
        <v>607190.79999999993</v>
      </c>
      <c r="J8564" s="589">
        <f t="shared" si="401"/>
        <v>0</v>
      </c>
    </row>
    <row r="8565" spans="1:10">
      <c r="A8565" s="584">
        <v>2016</v>
      </c>
      <c r="B8565" s="585" t="s">
        <v>1127</v>
      </c>
      <c r="C8565" s="585" t="s">
        <v>31</v>
      </c>
      <c r="D8565" s="586">
        <v>32198</v>
      </c>
      <c r="E8565" s="587">
        <v>17.64</v>
      </c>
      <c r="F8565" s="587">
        <f t="shared" si="399"/>
        <v>567972.72</v>
      </c>
      <c r="G8565" s="588">
        <v>0.31</v>
      </c>
      <c r="H8565" s="586">
        <v>5.5</v>
      </c>
      <c r="I8565" s="587">
        <f t="shared" si="400"/>
        <v>177089</v>
      </c>
      <c r="J8565" s="589">
        <f t="shared" si="401"/>
        <v>0</v>
      </c>
    </row>
    <row r="8566" spans="1:10">
      <c r="A8566" s="584">
        <v>2016</v>
      </c>
      <c r="B8566" s="585" t="s">
        <v>1127</v>
      </c>
      <c r="C8566" s="585" t="s">
        <v>31</v>
      </c>
      <c r="D8566" s="586">
        <v>90539</v>
      </c>
      <c r="E8566" s="587">
        <v>16.655000000000001</v>
      </c>
      <c r="F8566" s="587">
        <f t="shared" si="399"/>
        <v>1507927.0450000002</v>
      </c>
      <c r="G8566" s="588">
        <v>0.34</v>
      </c>
      <c r="H8566" s="586">
        <v>6.3</v>
      </c>
      <c r="I8566" s="587">
        <f t="shared" si="400"/>
        <v>570395.69999999995</v>
      </c>
      <c r="J8566" s="589">
        <f t="shared" si="401"/>
        <v>0</v>
      </c>
    </row>
    <row r="8567" spans="1:10">
      <c r="A8567" s="584">
        <v>2016</v>
      </c>
      <c r="B8567" s="585" t="s">
        <v>1127</v>
      </c>
      <c r="C8567" s="585" t="s">
        <v>31</v>
      </c>
      <c r="D8567" s="586">
        <v>60394</v>
      </c>
      <c r="E8567" s="587">
        <v>16.818999999999999</v>
      </c>
      <c r="F8567" s="587">
        <f t="shared" si="399"/>
        <v>1015766.686</v>
      </c>
      <c r="G8567" s="588">
        <v>0.28000000000000003</v>
      </c>
      <c r="H8567" s="586">
        <v>6</v>
      </c>
      <c r="I8567" s="587">
        <f t="shared" si="400"/>
        <v>362364</v>
      </c>
      <c r="J8567" s="589">
        <f t="shared" si="401"/>
        <v>0</v>
      </c>
    </row>
    <row r="8568" spans="1:10">
      <c r="A8568" s="584">
        <v>2016</v>
      </c>
      <c r="B8568" s="585" t="s">
        <v>1127</v>
      </c>
      <c r="C8568" s="585" t="s">
        <v>31</v>
      </c>
      <c r="D8568" s="586">
        <v>15113</v>
      </c>
      <c r="E8568" s="587">
        <v>16.623999999999999</v>
      </c>
      <c r="F8568" s="587">
        <f t="shared" si="399"/>
        <v>251238.51199999999</v>
      </c>
      <c r="G8568" s="588">
        <v>0.28999999999999998</v>
      </c>
      <c r="H8568" s="586">
        <v>6.4</v>
      </c>
      <c r="I8568" s="587">
        <f t="shared" si="400"/>
        <v>96723.200000000012</v>
      </c>
      <c r="J8568" s="589">
        <f t="shared" si="401"/>
        <v>0</v>
      </c>
    </row>
    <row r="8569" spans="1:10">
      <c r="A8569" s="584">
        <v>2016</v>
      </c>
      <c r="B8569" s="585" t="s">
        <v>1127</v>
      </c>
      <c r="C8569" s="585" t="s">
        <v>31</v>
      </c>
      <c r="D8569" s="586">
        <v>15116</v>
      </c>
      <c r="E8569" s="587">
        <v>17.143999999999998</v>
      </c>
      <c r="F8569" s="587">
        <f t="shared" si="399"/>
        <v>259148.70399999997</v>
      </c>
      <c r="G8569" s="588">
        <v>0.3</v>
      </c>
      <c r="H8569" s="586">
        <v>5.0999999999999996</v>
      </c>
      <c r="I8569" s="587">
        <f t="shared" si="400"/>
        <v>77091.599999999991</v>
      </c>
      <c r="J8569" s="589">
        <f t="shared" si="401"/>
        <v>0</v>
      </c>
    </row>
    <row r="8570" spans="1:10">
      <c r="A8570" s="584">
        <v>2016</v>
      </c>
      <c r="B8570" s="585" t="s">
        <v>1127</v>
      </c>
      <c r="C8570" s="585" t="s">
        <v>31</v>
      </c>
      <c r="D8570" s="586">
        <v>60217</v>
      </c>
      <c r="E8570" s="587">
        <v>16.672999999999998</v>
      </c>
      <c r="F8570" s="587">
        <f t="shared" si="399"/>
        <v>1003998.0409999999</v>
      </c>
      <c r="G8570" s="588">
        <v>0.28000000000000003</v>
      </c>
      <c r="H8570" s="586">
        <v>5.4</v>
      </c>
      <c r="I8570" s="587">
        <f t="shared" si="400"/>
        <v>325171.80000000005</v>
      </c>
      <c r="J8570" s="589">
        <f t="shared" si="401"/>
        <v>0</v>
      </c>
    </row>
    <row r="8571" spans="1:10">
      <c r="A8571" s="584">
        <v>2016</v>
      </c>
      <c r="B8571" s="585" t="s">
        <v>1127</v>
      </c>
      <c r="C8571" s="585" t="s">
        <v>31</v>
      </c>
      <c r="D8571" s="586">
        <v>15132</v>
      </c>
      <c r="E8571" s="587">
        <v>17.033999999999999</v>
      </c>
      <c r="F8571" s="587">
        <f t="shared" si="399"/>
        <v>257758.48799999998</v>
      </c>
      <c r="G8571" s="588">
        <v>0.32</v>
      </c>
      <c r="H8571" s="586">
        <v>4.5999999999999996</v>
      </c>
      <c r="I8571" s="587">
        <f t="shared" si="400"/>
        <v>69607.199999999997</v>
      </c>
      <c r="J8571" s="589">
        <f t="shared" si="401"/>
        <v>0</v>
      </c>
    </row>
    <row r="8572" spans="1:10">
      <c r="A8572" s="584">
        <v>2016</v>
      </c>
      <c r="B8572" s="585" t="s">
        <v>1127</v>
      </c>
      <c r="C8572" s="585" t="s">
        <v>31</v>
      </c>
      <c r="D8572" s="586">
        <v>14503</v>
      </c>
      <c r="E8572" s="587">
        <v>16.722000000000001</v>
      </c>
      <c r="F8572" s="587">
        <f t="shared" si="399"/>
        <v>242519.16600000003</v>
      </c>
      <c r="G8572" s="588">
        <v>0.43</v>
      </c>
      <c r="H8572" s="586">
        <v>5</v>
      </c>
      <c r="I8572" s="587">
        <f t="shared" si="400"/>
        <v>72515</v>
      </c>
      <c r="J8572" s="589">
        <f t="shared" si="401"/>
        <v>0</v>
      </c>
    </row>
    <row r="8573" spans="1:10">
      <c r="A8573" s="584">
        <v>2016</v>
      </c>
      <c r="B8573" s="585" t="s">
        <v>1127</v>
      </c>
      <c r="C8573" s="585" t="s">
        <v>31</v>
      </c>
      <c r="D8573" s="586">
        <v>120465</v>
      </c>
      <c r="E8573" s="587">
        <v>16.690999999999999</v>
      </c>
      <c r="F8573" s="587">
        <f t="shared" si="399"/>
        <v>2010681.3149999999</v>
      </c>
      <c r="G8573" s="588">
        <v>0.44</v>
      </c>
      <c r="H8573" s="586">
        <v>5.4</v>
      </c>
      <c r="I8573" s="587">
        <f t="shared" si="400"/>
        <v>650511</v>
      </c>
      <c r="J8573" s="589">
        <f t="shared" si="401"/>
        <v>0</v>
      </c>
    </row>
    <row r="8574" spans="1:10">
      <c r="A8574" s="584">
        <v>2016</v>
      </c>
      <c r="B8574" s="585" t="s">
        <v>1127</v>
      </c>
      <c r="C8574" s="585" t="s">
        <v>31</v>
      </c>
      <c r="D8574" s="586">
        <v>75867</v>
      </c>
      <c r="E8574" s="587">
        <v>17.757000000000001</v>
      </c>
      <c r="F8574" s="587">
        <f t="shared" si="399"/>
        <v>1347170.3190000001</v>
      </c>
      <c r="G8574" s="588">
        <v>0.24</v>
      </c>
      <c r="H8574" s="586">
        <v>5.5</v>
      </c>
      <c r="I8574" s="587">
        <f t="shared" si="400"/>
        <v>417268.5</v>
      </c>
      <c r="J8574" s="589">
        <f t="shared" si="401"/>
        <v>0</v>
      </c>
    </row>
    <row r="8575" spans="1:10">
      <c r="A8575" s="584">
        <v>2016</v>
      </c>
      <c r="B8575" s="585" t="s">
        <v>1127</v>
      </c>
      <c r="C8575" s="585" t="s">
        <v>31</v>
      </c>
      <c r="D8575" s="586">
        <v>90288</v>
      </c>
      <c r="E8575" s="587">
        <v>16.89</v>
      </c>
      <c r="F8575" s="587">
        <f t="shared" si="399"/>
        <v>1524964.32</v>
      </c>
      <c r="G8575" s="588">
        <v>0.36</v>
      </c>
      <c r="H8575" s="586">
        <v>4.9000000000000004</v>
      </c>
      <c r="I8575" s="587">
        <f t="shared" si="400"/>
        <v>442411.2</v>
      </c>
      <c r="J8575" s="589">
        <f t="shared" si="401"/>
        <v>0</v>
      </c>
    </row>
    <row r="8576" spans="1:10">
      <c r="A8576" s="584">
        <v>2016</v>
      </c>
      <c r="B8576" s="585" t="s">
        <v>1133</v>
      </c>
      <c r="C8576" s="585" t="s">
        <v>31</v>
      </c>
      <c r="D8576" s="586">
        <v>780923</v>
      </c>
      <c r="E8576" s="587">
        <v>13.65</v>
      </c>
      <c r="F8576" s="587">
        <f t="shared" si="399"/>
        <v>10659598.950000001</v>
      </c>
      <c r="G8576" s="588">
        <v>1</v>
      </c>
      <c r="H8576" s="586">
        <v>15.7</v>
      </c>
      <c r="I8576" s="587">
        <f t="shared" si="400"/>
        <v>12260491.1</v>
      </c>
      <c r="J8576" s="589">
        <f t="shared" si="401"/>
        <v>1</v>
      </c>
    </row>
    <row r="8577" spans="1:10">
      <c r="A8577" s="584">
        <v>2016</v>
      </c>
      <c r="B8577" s="585" t="s">
        <v>1127</v>
      </c>
      <c r="C8577" s="585" t="s">
        <v>31</v>
      </c>
      <c r="D8577" s="586">
        <v>32876</v>
      </c>
      <c r="E8577" s="587">
        <v>17.905999999999999</v>
      </c>
      <c r="F8577" s="587">
        <f t="shared" si="399"/>
        <v>588677.65599999996</v>
      </c>
      <c r="G8577" s="588">
        <v>0.25</v>
      </c>
      <c r="H8577" s="586">
        <v>4.5999999999999996</v>
      </c>
      <c r="I8577" s="587">
        <f t="shared" si="400"/>
        <v>151229.59999999998</v>
      </c>
      <c r="J8577" s="589">
        <f t="shared" si="401"/>
        <v>0</v>
      </c>
    </row>
    <row r="8578" spans="1:10">
      <c r="A8578" s="584">
        <v>2016</v>
      </c>
      <c r="B8578" s="585" t="s">
        <v>1127</v>
      </c>
      <c r="C8578" s="585" t="s">
        <v>31</v>
      </c>
      <c r="D8578" s="586">
        <v>51090</v>
      </c>
      <c r="E8578" s="587">
        <v>16.664000000000001</v>
      </c>
      <c r="F8578" s="587">
        <f t="shared" si="399"/>
        <v>851363.76000000013</v>
      </c>
      <c r="G8578" s="588">
        <v>0.28999999999999998</v>
      </c>
      <c r="H8578" s="586">
        <v>5.6</v>
      </c>
      <c r="I8578" s="587">
        <f t="shared" si="400"/>
        <v>286104</v>
      </c>
      <c r="J8578" s="589">
        <f t="shared" si="401"/>
        <v>0</v>
      </c>
    </row>
    <row r="8579" spans="1:10">
      <c r="A8579" s="584">
        <v>2016</v>
      </c>
      <c r="B8579" s="585" t="s">
        <v>1127</v>
      </c>
      <c r="C8579" s="585" t="s">
        <v>31</v>
      </c>
      <c r="D8579" s="586">
        <v>65769</v>
      </c>
      <c r="E8579" s="587">
        <v>17.361999999999998</v>
      </c>
      <c r="F8579" s="587">
        <f t="shared" ref="F8579:F8642" si="402">E8579*D8579</f>
        <v>1141881.3779999998</v>
      </c>
      <c r="G8579" s="588">
        <v>0.21</v>
      </c>
      <c r="H8579" s="586">
        <v>4.7</v>
      </c>
      <c r="I8579" s="587">
        <f t="shared" ref="I8579:I8642" si="403">H8579*D8579</f>
        <v>309114.3</v>
      </c>
      <c r="J8579" s="589">
        <f t="shared" ref="J8579:J8642" si="404">IF(B8579="LIG",1,0)</f>
        <v>0</v>
      </c>
    </row>
    <row r="8580" spans="1:10">
      <c r="A8580" s="584">
        <v>2016</v>
      </c>
      <c r="B8580" s="585" t="s">
        <v>1127</v>
      </c>
      <c r="C8580" s="585" t="s">
        <v>31</v>
      </c>
      <c r="D8580" s="586">
        <v>632837</v>
      </c>
      <c r="E8580" s="587">
        <v>16.821999999999999</v>
      </c>
      <c r="F8580" s="587">
        <f t="shared" si="402"/>
        <v>10645584.013999999</v>
      </c>
      <c r="G8580" s="588">
        <v>0.28000000000000003</v>
      </c>
      <c r="H8580" s="586">
        <v>5.7</v>
      </c>
      <c r="I8580" s="587">
        <f t="shared" si="403"/>
        <v>3607170.9</v>
      </c>
      <c r="J8580" s="589">
        <f t="shared" si="404"/>
        <v>0</v>
      </c>
    </row>
    <row r="8581" spans="1:10">
      <c r="A8581" s="584">
        <v>2016</v>
      </c>
      <c r="B8581" s="585" t="s">
        <v>1133</v>
      </c>
      <c r="C8581" s="585" t="s">
        <v>31</v>
      </c>
      <c r="D8581" s="586">
        <v>251359</v>
      </c>
      <c r="E8581" s="587">
        <v>10.1</v>
      </c>
      <c r="F8581" s="587">
        <f t="shared" si="402"/>
        <v>2538725.9</v>
      </c>
      <c r="G8581" s="588">
        <v>2.89</v>
      </c>
      <c r="H8581" s="586">
        <v>31.2</v>
      </c>
      <c r="I8581" s="587">
        <f t="shared" si="403"/>
        <v>7842400.7999999998</v>
      </c>
      <c r="J8581" s="589">
        <f t="shared" si="404"/>
        <v>1</v>
      </c>
    </row>
    <row r="8582" spans="1:10">
      <c r="A8582" s="584">
        <v>2016</v>
      </c>
      <c r="B8582" s="585" t="s">
        <v>1127</v>
      </c>
      <c r="C8582" s="585" t="s">
        <v>31</v>
      </c>
      <c r="D8582" s="586">
        <v>16312</v>
      </c>
      <c r="E8582" s="587">
        <v>17.62</v>
      </c>
      <c r="F8582" s="587">
        <f t="shared" si="402"/>
        <v>287417.44</v>
      </c>
      <c r="G8582" s="588">
        <v>0.28000000000000003</v>
      </c>
      <c r="H8582" s="586">
        <v>4.4000000000000004</v>
      </c>
      <c r="I8582" s="587">
        <f t="shared" si="403"/>
        <v>71772.800000000003</v>
      </c>
      <c r="J8582" s="589">
        <f t="shared" si="404"/>
        <v>0</v>
      </c>
    </row>
    <row r="8583" spans="1:10">
      <c r="A8583" s="584">
        <v>2016</v>
      </c>
      <c r="B8583" s="585" t="s">
        <v>1127</v>
      </c>
      <c r="C8583" s="585" t="s">
        <v>31</v>
      </c>
      <c r="D8583" s="586">
        <v>65621</v>
      </c>
      <c r="E8583" s="587">
        <v>17.45</v>
      </c>
      <c r="F8583" s="587">
        <f t="shared" si="402"/>
        <v>1145086.45</v>
      </c>
      <c r="G8583" s="588">
        <v>0.19</v>
      </c>
      <c r="H8583" s="586">
        <v>4.5</v>
      </c>
      <c r="I8583" s="587">
        <f t="shared" si="403"/>
        <v>295294.5</v>
      </c>
      <c r="J8583" s="589">
        <f t="shared" si="404"/>
        <v>0</v>
      </c>
    </row>
    <row r="8584" spans="1:10">
      <c r="A8584" s="584">
        <v>2016</v>
      </c>
      <c r="B8584" s="585" t="s">
        <v>1131</v>
      </c>
      <c r="C8584" s="585" t="s">
        <v>31</v>
      </c>
      <c r="D8584" s="586">
        <v>38754</v>
      </c>
      <c r="E8584" s="587">
        <v>22.289000000000001</v>
      </c>
      <c r="F8584" s="587">
        <f t="shared" si="402"/>
        <v>863787.90600000008</v>
      </c>
      <c r="G8584" s="588">
        <v>3.26</v>
      </c>
      <c r="H8584" s="586">
        <v>9.9</v>
      </c>
      <c r="I8584" s="587">
        <f t="shared" si="403"/>
        <v>383664.60000000003</v>
      </c>
      <c r="J8584" s="589">
        <f t="shared" si="404"/>
        <v>0</v>
      </c>
    </row>
    <row r="8585" spans="1:10">
      <c r="A8585" s="584">
        <v>2016</v>
      </c>
      <c r="B8585" s="585" t="s">
        <v>1127</v>
      </c>
      <c r="C8585" s="585" t="s">
        <v>31</v>
      </c>
      <c r="D8585" s="586">
        <v>334478</v>
      </c>
      <c r="E8585" s="587">
        <v>17.739999999999998</v>
      </c>
      <c r="F8585" s="587">
        <f t="shared" si="402"/>
        <v>5933639.7199999997</v>
      </c>
      <c r="G8585" s="588">
        <v>0.23</v>
      </c>
      <c r="H8585" s="586">
        <v>4.9000000000000004</v>
      </c>
      <c r="I8585" s="587">
        <f t="shared" si="403"/>
        <v>1638942.2000000002</v>
      </c>
      <c r="J8585" s="589">
        <f t="shared" si="404"/>
        <v>0</v>
      </c>
    </row>
    <row r="8586" spans="1:10">
      <c r="A8586" s="584">
        <v>2016</v>
      </c>
      <c r="B8586" s="585" t="s">
        <v>1127</v>
      </c>
      <c r="C8586" s="585" t="s">
        <v>31</v>
      </c>
      <c r="D8586" s="586">
        <v>418543</v>
      </c>
      <c r="E8586" s="587">
        <v>17.724</v>
      </c>
      <c r="F8586" s="587">
        <f t="shared" si="402"/>
        <v>7418256.1320000002</v>
      </c>
      <c r="G8586" s="588">
        <v>0.26</v>
      </c>
      <c r="H8586" s="586">
        <v>4.9000000000000004</v>
      </c>
      <c r="I8586" s="587">
        <f t="shared" si="403"/>
        <v>2050860.7000000002</v>
      </c>
      <c r="J8586" s="589">
        <f t="shared" si="404"/>
        <v>0</v>
      </c>
    </row>
    <row r="8587" spans="1:10">
      <c r="A8587" s="584">
        <v>2016</v>
      </c>
      <c r="B8587" s="585" t="s">
        <v>1127</v>
      </c>
      <c r="C8587" s="585" t="s">
        <v>31</v>
      </c>
      <c r="D8587" s="586">
        <v>31855</v>
      </c>
      <c r="E8587" s="587">
        <v>17.603999999999999</v>
      </c>
      <c r="F8587" s="587">
        <f t="shared" si="402"/>
        <v>560775.41999999993</v>
      </c>
      <c r="G8587" s="588">
        <v>0.21</v>
      </c>
      <c r="H8587" s="586">
        <v>4.7</v>
      </c>
      <c r="I8587" s="587">
        <f t="shared" si="403"/>
        <v>149718.5</v>
      </c>
      <c r="J8587" s="589">
        <f t="shared" si="404"/>
        <v>0</v>
      </c>
    </row>
    <row r="8588" spans="1:10">
      <c r="A8588" s="584">
        <v>2016</v>
      </c>
      <c r="B8588" s="585" t="s">
        <v>1127</v>
      </c>
      <c r="C8588" s="585" t="s">
        <v>31</v>
      </c>
      <c r="D8588" s="586">
        <v>15828</v>
      </c>
      <c r="E8588" s="587">
        <v>16.686</v>
      </c>
      <c r="F8588" s="587">
        <f t="shared" si="402"/>
        <v>264106.00799999997</v>
      </c>
      <c r="G8588" s="588">
        <v>0.28999999999999998</v>
      </c>
      <c r="H8588" s="586">
        <v>6</v>
      </c>
      <c r="I8588" s="587">
        <f t="shared" si="403"/>
        <v>94968</v>
      </c>
      <c r="J8588" s="589">
        <f t="shared" si="404"/>
        <v>0</v>
      </c>
    </row>
    <row r="8589" spans="1:10">
      <c r="A8589" s="584">
        <v>2016</v>
      </c>
      <c r="B8589" s="585" t="s">
        <v>1127</v>
      </c>
      <c r="C8589" s="585" t="s">
        <v>31</v>
      </c>
      <c r="D8589" s="586">
        <v>47749</v>
      </c>
      <c r="E8589" s="587">
        <v>17.57</v>
      </c>
      <c r="F8589" s="587">
        <f t="shared" si="402"/>
        <v>838949.93</v>
      </c>
      <c r="G8589" s="588">
        <v>0.21</v>
      </c>
      <c r="H8589" s="586">
        <v>4.7</v>
      </c>
      <c r="I8589" s="587">
        <f t="shared" si="403"/>
        <v>224420.30000000002</v>
      </c>
      <c r="J8589" s="589">
        <f t="shared" si="404"/>
        <v>0</v>
      </c>
    </row>
    <row r="8590" spans="1:10">
      <c r="A8590" s="584">
        <v>2016</v>
      </c>
      <c r="B8590" s="585" t="s">
        <v>1127</v>
      </c>
      <c r="C8590" s="585" t="s">
        <v>31</v>
      </c>
      <c r="D8590" s="586">
        <v>60878</v>
      </c>
      <c r="E8590" s="587">
        <v>17.187999999999999</v>
      </c>
      <c r="F8590" s="587">
        <f t="shared" si="402"/>
        <v>1046371.0639999999</v>
      </c>
      <c r="G8590" s="588">
        <v>0.26</v>
      </c>
      <c r="H8590" s="586">
        <v>4.5999999999999996</v>
      </c>
      <c r="I8590" s="587">
        <f t="shared" si="403"/>
        <v>280038.8</v>
      </c>
      <c r="J8590" s="589">
        <f t="shared" si="404"/>
        <v>0</v>
      </c>
    </row>
    <row r="8591" spans="1:10">
      <c r="A8591" s="584">
        <v>2016</v>
      </c>
      <c r="B8591" s="585" t="s">
        <v>1127</v>
      </c>
      <c r="C8591" s="585" t="s">
        <v>31</v>
      </c>
      <c r="D8591" s="586">
        <v>350710</v>
      </c>
      <c r="E8591" s="587">
        <v>17.82</v>
      </c>
      <c r="F8591" s="587">
        <f t="shared" si="402"/>
        <v>6249652.2000000002</v>
      </c>
      <c r="G8591" s="588">
        <v>0.24</v>
      </c>
      <c r="H8591" s="586">
        <v>5.5</v>
      </c>
      <c r="I8591" s="587">
        <f t="shared" si="403"/>
        <v>1928905</v>
      </c>
      <c r="J8591" s="589">
        <f t="shared" si="404"/>
        <v>0</v>
      </c>
    </row>
    <row r="8592" spans="1:10">
      <c r="A8592" s="584">
        <v>2016</v>
      </c>
      <c r="B8592" s="585" t="s">
        <v>1127</v>
      </c>
      <c r="C8592" s="585" t="s">
        <v>31</v>
      </c>
      <c r="D8592" s="586">
        <v>15234</v>
      </c>
      <c r="E8592" s="587">
        <v>17.606000000000002</v>
      </c>
      <c r="F8592" s="587">
        <f t="shared" si="402"/>
        <v>268209.804</v>
      </c>
      <c r="G8592" s="588">
        <v>0.28000000000000003</v>
      </c>
      <c r="H8592" s="586">
        <v>5.4</v>
      </c>
      <c r="I8592" s="587">
        <f t="shared" si="403"/>
        <v>82263.600000000006</v>
      </c>
      <c r="J8592" s="589">
        <f t="shared" si="404"/>
        <v>0</v>
      </c>
    </row>
    <row r="8593" spans="1:10">
      <c r="A8593" s="584">
        <v>2016</v>
      </c>
      <c r="B8593" s="585" t="s">
        <v>1127</v>
      </c>
      <c r="C8593" s="585" t="s">
        <v>31</v>
      </c>
      <c r="D8593" s="586">
        <v>45607</v>
      </c>
      <c r="E8593" s="587">
        <v>17.622</v>
      </c>
      <c r="F8593" s="587">
        <f t="shared" si="402"/>
        <v>803686.554</v>
      </c>
      <c r="G8593" s="588">
        <v>0.33</v>
      </c>
      <c r="H8593" s="586">
        <v>5.3</v>
      </c>
      <c r="I8593" s="587">
        <f t="shared" si="403"/>
        <v>241717.1</v>
      </c>
      <c r="J8593" s="589">
        <f t="shared" si="404"/>
        <v>0</v>
      </c>
    </row>
    <row r="8594" spans="1:10">
      <c r="A8594" s="584">
        <v>2016</v>
      </c>
      <c r="B8594" s="585" t="s">
        <v>1127</v>
      </c>
      <c r="C8594" s="585" t="s">
        <v>31</v>
      </c>
      <c r="D8594" s="586">
        <v>60470</v>
      </c>
      <c r="E8594" s="587">
        <v>16.006</v>
      </c>
      <c r="F8594" s="587">
        <f t="shared" si="402"/>
        <v>967882.82000000007</v>
      </c>
      <c r="G8594" s="588">
        <v>0.4</v>
      </c>
      <c r="H8594" s="586">
        <v>5.0999999999999996</v>
      </c>
      <c r="I8594" s="587">
        <f t="shared" si="403"/>
        <v>308397</v>
      </c>
      <c r="J8594" s="589">
        <f t="shared" si="404"/>
        <v>0</v>
      </c>
    </row>
    <row r="8595" spans="1:10">
      <c r="A8595" s="584">
        <v>2016</v>
      </c>
      <c r="B8595" s="585" t="s">
        <v>1131</v>
      </c>
      <c r="C8595" s="585" t="s">
        <v>31</v>
      </c>
      <c r="D8595" s="586">
        <v>134157</v>
      </c>
      <c r="E8595" s="587">
        <v>23.33</v>
      </c>
      <c r="F8595" s="587">
        <f t="shared" si="402"/>
        <v>3129882.8099999996</v>
      </c>
      <c r="G8595" s="588">
        <v>3.39</v>
      </c>
      <c r="H8595" s="586">
        <v>7.6</v>
      </c>
      <c r="I8595" s="587">
        <f t="shared" si="403"/>
        <v>1019593.2</v>
      </c>
      <c r="J8595" s="589">
        <f t="shared" si="404"/>
        <v>0</v>
      </c>
    </row>
    <row r="8596" spans="1:10">
      <c r="A8596" s="584">
        <v>2016</v>
      </c>
      <c r="B8596" s="585" t="s">
        <v>1131</v>
      </c>
      <c r="C8596" s="585" t="s">
        <v>31</v>
      </c>
      <c r="D8596" s="586">
        <v>100984</v>
      </c>
      <c r="E8596" s="587">
        <v>22.23</v>
      </c>
      <c r="F8596" s="587">
        <f t="shared" si="402"/>
        <v>2244874.3199999998</v>
      </c>
      <c r="G8596" s="588">
        <v>2.95</v>
      </c>
      <c r="H8596" s="586">
        <v>9.1</v>
      </c>
      <c r="I8596" s="587">
        <f t="shared" si="403"/>
        <v>918954.39999999991</v>
      </c>
      <c r="J8596" s="589">
        <f t="shared" si="404"/>
        <v>0</v>
      </c>
    </row>
    <row r="8597" spans="1:10">
      <c r="A8597" s="584">
        <v>2016</v>
      </c>
      <c r="B8597" s="585" t="s">
        <v>1127</v>
      </c>
      <c r="C8597" s="585" t="s">
        <v>31</v>
      </c>
      <c r="D8597" s="586">
        <v>56199</v>
      </c>
      <c r="E8597" s="587">
        <v>16.899999999999999</v>
      </c>
      <c r="F8597" s="587">
        <f t="shared" si="402"/>
        <v>949763.1</v>
      </c>
      <c r="G8597" s="588">
        <v>0.33</v>
      </c>
      <c r="H8597" s="586">
        <v>4.9000000000000004</v>
      </c>
      <c r="I8597" s="587">
        <f t="shared" si="403"/>
        <v>275375.10000000003</v>
      </c>
      <c r="J8597" s="589">
        <f t="shared" si="404"/>
        <v>0</v>
      </c>
    </row>
    <row r="8598" spans="1:10">
      <c r="A8598" s="584">
        <v>2016</v>
      </c>
      <c r="B8598" s="585" t="s">
        <v>1127</v>
      </c>
      <c r="C8598" s="585" t="s">
        <v>31</v>
      </c>
      <c r="D8598" s="586">
        <v>28248</v>
      </c>
      <c r="E8598" s="587">
        <v>16.57</v>
      </c>
      <c r="F8598" s="587">
        <f t="shared" si="402"/>
        <v>468069.36</v>
      </c>
      <c r="G8598" s="588">
        <v>0.51</v>
      </c>
      <c r="H8598" s="586">
        <v>5.5</v>
      </c>
      <c r="I8598" s="587">
        <f t="shared" si="403"/>
        <v>155364</v>
      </c>
      <c r="J8598" s="589">
        <f t="shared" si="404"/>
        <v>0</v>
      </c>
    </row>
    <row r="8599" spans="1:10">
      <c r="A8599" s="584">
        <v>2016</v>
      </c>
      <c r="B8599" s="585" t="s">
        <v>1127</v>
      </c>
      <c r="C8599" s="585" t="s">
        <v>31</v>
      </c>
      <c r="D8599" s="586">
        <v>28116</v>
      </c>
      <c r="E8599" s="587">
        <v>16.64</v>
      </c>
      <c r="F8599" s="587">
        <f t="shared" si="402"/>
        <v>467850.23999999999</v>
      </c>
      <c r="G8599" s="588">
        <v>0.4</v>
      </c>
      <c r="H8599" s="586">
        <v>5.2</v>
      </c>
      <c r="I8599" s="587">
        <f t="shared" si="403"/>
        <v>146203.20000000001</v>
      </c>
      <c r="J8599" s="589">
        <f t="shared" si="404"/>
        <v>0</v>
      </c>
    </row>
    <row r="8600" spans="1:10">
      <c r="A8600" s="584">
        <v>2016</v>
      </c>
      <c r="B8600" s="585" t="s">
        <v>1127</v>
      </c>
      <c r="C8600" s="585" t="s">
        <v>31</v>
      </c>
      <c r="D8600" s="586">
        <v>28122</v>
      </c>
      <c r="E8600" s="587">
        <v>16.96</v>
      </c>
      <c r="F8600" s="587">
        <f t="shared" si="402"/>
        <v>476949.12</v>
      </c>
      <c r="G8600" s="588">
        <v>0.34</v>
      </c>
      <c r="H8600" s="586">
        <v>4.5</v>
      </c>
      <c r="I8600" s="587">
        <f t="shared" si="403"/>
        <v>126549</v>
      </c>
      <c r="J8600" s="589">
        <f t="shared" si="404"/>
        <v>0</v>
      </c>
    </row>
    <row r="8601" spans="1:10">
      <c r="A8601" s="584">
        <v>2016</v>
      </c>
      <c r="B8601" s="585" t="s">
        <v>1127</v>
      </c>
      <c r="C8601" s="585" t="s">
        <v>31</v>
      </c>
      <c r="D8601" s="586">
        <v>56363</v>
      </c>
      <c r="E8601" s="587">
        <v>16.690000000000001</v>
      </c>
      <c r="F8601" s="587">
        <f t="shared" si="402"/>
        <v>940698.47000000009</v>
      </c>
      <c r="G8601" s="588">
        <v>0.44</v>
      </c>
      <c r="H8601" s="586">
        <v>5.3</v>
      </c>
      <c r="I8601" s="587">
        <f t="shared" si="403"/>
        <v>298723.89999999997</v>
      </c>
      <c r="J8601" s="589">
        <f t="shared" si="404"/>
        <v>0</v>
      </c>
    </row>
    <row r="8602" spans="1:10">
      <c r="A8602" s="584">
        <v>2016</v>
      </c>
      <c r="B8602" s="585" t="s">
        <v>1131</v>
      </c>
      <c r="C8602" s="585" t="s">
        <v>31</v>
      </c>
      <c r="D8602" s="586">
        <v>39030</v>
      </c>
      <c r="E8602" s="587">
        <v>24.22</v>
      </c>
      <c r="F8602" s="587">
        <f t="shared" si="402"/>
        <v>945306.6</v>
      </c>
      <c r="G8602" s="588">
        <v>1.8</v>
      </c>
      <c r="H8602" s="586">
        <v>12.2</v>
      </c>
      <c r="I8602" s="587">
        <f t="shared" si="403"/>
        <v>476166</v>
      </c>
      <c r="J8602" s="589">
        <f t="shared" si="404"/>
        <v>0</v>
      </c>
    </row>
    <row r="8603" spans="1:10">
      <c r="A8603" s="584">
        <v>2016</v>
      </c>
      <c r="B8603" s="585" t="s">
        <v>1131</v>
      </c>
      <c r="C8603" s="585" t="s">
        <v>31</v>
      </c>
      <c r="D8603" s="586">
        <v>46941</v>
      </c>
      <c r="E8603" s="587">
        <v>25.86</v>
      </c>
      <c r="F8603" s="587">
        <f t="shared" si="402"/>
        <v>1213894.26</v>
      </c>
      <c r="G8603" s="588">
        <v>2.96</v>
      </c>
      <c r="H8603" s="586">
        <v>7.7</v>
      </c>
      <c r="I8603" s="587">
        <f t="shared" si="403"/>
        <v>361445.7</v>
      </c>
      <c r="J8603" s="589">
        <f t="shared" si="404"/>
        <v>0</v>
      </c>
    </row>
    <row r="8604" spans="1:10">
      <c r="A8604" s="584">
        <v>2016</v>
      </c>
      <c r="B8604" s="585" t="s">
        <v>1131</v>
      </c>
      <c r="C8604" s="585" t="s">
        <v>31</v>
      </c>
      <c r="D8604" s="586">
        <v>12839</v>
      </c>
      <c r="E8604" s="587">
        <v>24.97</v>
      </c>
      <c r="F8604" s="587">
        <f t="shared" si="402"/>
        <v>320589.82999999996</v>
      </c>
      <c r="G8604" s="588">
        <v>1.56</v>
      </c>
      <c r="H8604" s="586">
        <v>7.7</v>
      </c>
      <c r="I8604" s="587">
        <f t="shared" si="403"/>
        <v>98860.3</v>
      </c>
      <c r="J8604" s="589">
        <f t="shared" si="404"/>
        <v>0</v>
      </c>
    </row>
    <row r="8605" spans="1:10">
      <c r="A8605" s="584">
        <v>2016</v>
      </c>
      <c r="B8605" s="585" t="s">
        <v>1131</v>
      </c>
      <c r="C8605" s="585" t="s">
        <v>31</v>
      </c>
      <c r="D8605" s="586">
        <v>34847</v>
      </c>
      <c r="E8605" s="587">
        <v>23.974</v>
      </c>
      <c r="F8605" s="587">
        <f t="shared" si="402"/>
        <v>835421.978</v>
      </c>
      <c r="G8605" s="588">
        <v>0.86</v>
      </c>
      <c r="H8605" s="586">
        <v>12.9</v>
      </c>
      <c r="I8605" s="587">
        <f t="shared" si="403"/>
        <v>449526.3</v>
      </c>
      <c r="J8605" s="589">
        <f t="shared" si="404"/>
        <v>0</v>
      </c>
    </row>
    <row r="8606" spans="1:10">
      <c r="A8606" s="584">
        <v>2016</v>
      </c>
      <c r="B8606" s="585" t="s">
        <v>1131</v>
      </c>
      <c r="C8606" s="585" t="s">
        <v>31</v>
      </c>
      <c r="D8606" s="586">
        <v>47114</v>
      </c>
      <c r="E8606" s="587">
        <v>25.818000000000001</v>
      </c>
      <c r="F8606" s="587">
        <f t="shared" si="402"/>
        <v>1216389.2520000001</v>
      </c>
      <c r="G8606" s="588">
        <v>2.88</v>
      </c>
      <c r="H8606" s="586">
        <v>7.6</v>
      </c>
      <c r="I8606" s="587">
        <f t="shared" si="403"/>
        <v>358066.39999999997</v>
      </c>
      <c r="J8606" s="589">
        <f t="shared" si="404"/>
        <v>0</v>
      </c>
    </row>
    <row r="8607" spans="1:10">
      <c r="A8607" s="584">
        <v>2016</v>
      </c>
      <c r="B8607" s="585" t="s">
        <v>1131</v>
      </c>
      <c r="C8607" s="585" t="s">
        <v>31</v>
      </c>
      <c r="D8607" s="586">
        <v>47046</v>
      </c>
      <c r="E8607" s="587">
        <v>25.844000000000001</v>
      </c>
      <c r="F8607" s="587">
        <f t="shared" si="402"/>
        <v>1215856.824</v>
      </c>
      <c r="G8607" s="588">
        <v>2.92</v>
      </c>
      <c r="H8607" s="586">
        <v>7.7</v>
      </c>
      <c r="I8607" s="587">
        <f t="shared" si="403"/>
        <v>362254.2</v>
      </c>
      <c r="J8607" s="589">
        <f t="shared" si="404"/>
        <v>0</v>
      </c>
    </row>
    <row r="8608" spans="1:10">
      <c r="A8608" s="584">
        <v>2016</v>
      </c>
      <c r="B8608" s="585" t="s">
        <v>1127</v>
      </c>
      <c r="C8608" s="585" t="s">
        <v>31</v>
      </c>
      <c r="D8608" s="586">
        <v>15391</v>
      </c>
      <c r="E8608" s="587">
        <v>17.648</v>
      </c>
      <c r="F8608" s="587">
        <f t="shared" si="402"/>
        <v>271620.36800000002</v>
      </c>
      <c r="G8608" s="588">
        <v>0.21</v>
      </c>
      <c r="H8608" s="586">
        <v>4.4000000000000004</v>
      </c>
      <c r="I8608" s="587">
        <f t="shared" si="403"/>
        <v>67720.400000000009</v>
      </c>
      <c r="J8608" s="589">
        <f t="shared" si="404"/>
        <v>0</v>
      </c>
    </row>
    <row r="8609" spans="1:10">
      <c r="A8609" s="584">
        <v>2016</v>
      </c>
      <c r="B8609" s="585" t="s">
        <v>1127</v>
      </c>
      <c r="C8609" s="585" t="s">
        <v>31</v>
      </c>
      <c r="D8609" s="586">
        <v>15057</v>
      </c>
      <c r="E8609" s="587">
        <v>17.038</v>
      </c>
      <c r="F8609" s="587">
        <f t="shared" si="402"/>
        <v>256541.166</v>
      </c>
      <c r="G8609" s="588">
        <v>0.22</v>
      </c>
      <c r="H8609" s="586">
        <v>4.3</v>
      </c>
      <c r="I8609" s="587">
        <f t="shared" si="403"/>
        <v>64745.1</v>
      </c>
      <c r="J8609" s="589">
        <f t="shared" si="404"/>
        <v>0</v>
      </c>
    </row>
    <row r="8610" spans="1:10">
      <c r="A8610" s="584">
        <v>2016</v>
      </c>
      <c r="B8610" s="585" t="s">
        <v>1127</v>
      </c>
      <c r="C8610" s="585" t="s">
        <v>31</v>
      </c>
      <c r="D8610" s="586">
        <v>30341</v>
      </c>
      <c r="E8610" s="587">
        <v>18.052</v>
      </c>
      <c r="F8610" s="587">
        <f t="shared" si="402"/>
        <v>547715.73199999996</v>
      </c>
      <c r="G8610" s="588">
        <v>0.24</v>
      </c>
      <c r="H8610" s="586">
        <v>4.5999999999999996</v>
      </c>
      <c r="I8610" s="587">
        <f t="shared" si="403"/>
        <v>139568.59999999998</v>
      </c>
      <c r="J8610" s="589">
        <f t="shared" si="404"/>
        <v>0</v>
      </c>
    </row>
    <row r="8611" spans="1:10">
      <c r="A8611" s="584">
        <v>2016</v>
      </c>
      <c r="B8611" s="585" t="s">
        <v>1127</v>
      </c>
      <c r="C8611" s="585" t="s">
        <v>31</v>
      </c>
      <c r="D8611" s="586">
        <v>30784</v>
      </c>
      <c r="E8611" s="587">
        <v>17.902000000000001</v>
      </c>
      <c r="F8611" s="587">
        <f t="shared" si="402"/>
        <v>551095.16800000006</v>
      </c>
      <c r="G8611" s="588">
        <v>0.24</v>
      </c>
      <c r="H8611" s="586">
        <v>4.8</v>
      </c>
      <c r="I8611" s="587">
        <f t="shared" si="403"/>
        <v>147763.19999999998</v>
      </c>
      <c r="J8611" s="589">
        <f t="shared" si="404"/>
        <v>0</v>
      </c>
    </row>
    <row r="8612" spans="1:10">
      <c r="A8612" s="584">
        <v>2016</v>
      </c>
      <c r="B8612" s="585" t="s">
        <v>1127</v>
      </c>
      <c r="C8612" s="585" t="s">
        <v>31</v>
      </c>
      <c r="D8612" s="586">
        <v>183841</v>
      </c>
      <c r="E8612" s="587">
        <v>16.731999999999999</v>
      </c>
      <c r="F8612" s="587">
        <f t="shared" si="402"/>
        <v>3076027.6119999997</v>
      </c>
      <c r="G8612" s="588">
        <v>0.28999999999999998</v>
      </c>
      <c r="H8612" s="586">
        <v>5.6</v>
      </c>
      <c r="I8612" s="587">
        <f t="shared" si="403"/>
        <v>1029509.6</v>
      </c>
      <c r="J8612" s="589">
        <f t="shared" si="404"/>
        <v>0</v>
      </c>
    </row>
    <row r="8613" spans="1:10">
      <c r="A8613" s="584">
        <v>2016</v>
      </c>
      <c r="B8613" s="585" t="s">
        <v>1127</v>
      </c>
      <c r="C8613" s="585" t="s">
        <v>31</v>
      </c>
      <c r="D8613" s="586">
        <v>45983</v>
      </c>
      <c r="E8613" s="587">
        <v>16.827999999999999</v>
      </c>
      <c r="F8613" s="587">
        <f t="shared" si="402"/>
        <v>773801.924</v>
      </c>
      <c r="G8613" s="588">
        <v>0.33</v>
      </c>
      <c r="H8613" s="586">
        <v>6.3</v>
      </c>
      <c r="I8613" s="587">
        <f t="shared" si="403"/>
        <v>289692.89999999997</v>
      </c>
      <c r="J8613" s="589">
        <f t="shared" si="404"/>
        <v>0</v>
      </c>
    </row>
    <row r="8614" spans="1:10">
      <c r="A8614" s="584">
        <v>2016</v>
      </c>
      <c r="B8614" s="585" t="s">
        <v>1127</v>
      </c>
      <c r="C8614" s="585" t="s">
        <v>31</v>
      </c>
      <c r="D8614" s="586">
        <v>63635</v>
      </c>
      <c r="E8614" s="587">
        <v>17.062000000000001</v>
      </c>
      <c r="F8614" s="587">
        <f t="shared" si="402"/>
        <v>1085740.3700000001</v>
      </c>
      <c r="G8614" s="588">
        <v>0.35</v>
      </c>
      <c r="H8614" s="586">
        <v>5.6</v>
      </c>
      <c r="I8614" s="587">
        <f t="shared" si="403"/>
        <v>356356</v>
      </c>
      <c r="J8614" s="589">
        <f t="shared" si="404"/>
        <v>0</v>
      </c>
    </row>
    <row r="8615" spans="1:10">
      <c r="A8615" s="584">
        <v>2016</v>
      </c>
      <c r="B8615" s="585" t="s">
        <v>1127</v>
      </c>
      <c r="C8615" s="585" t="s">
        <v>31</v>
      </c>
      <c r="D8615" s="586">
        <v>15904</v>
      </c>
      <c r="E8615" s="587">
        <v>17.684000000000001</v>
      </c>
      <c r="F8615" s="587">
        <f t="shared" si="402"/>
        <v>281246.33600000001</v>
      </c>
      <c r="G8615" s="588">
        <v>0.24</v>
      </c>
      <c r="H8615" s="586">
        <v>4.5</v>
      </c>
      <c r="I8615" s="587">
        <f t="shared" si="403"/>
        <v>71568</v>
      </c>
      <c r="J8615" s="589">
        <f t="shared" si="404"/>
        <v>0</v>
      </c>
    </row>
    <row r="8616" spans="1:10">
      <c r="A8616" s="584">
        <v>2016</v>
      </c>
      <c r="B8616" s="585" t="s">
        <v>1127</v>
      </c>
      <c r="C8616" s="585" t="s">
        <v>31</v>
      </c>
      <c r="D8616" s="586">
        <v>47462</v>
      </c>
      <c r="E8616" s="587">
        <v>17.007999999999999</v>
      </c>
      <c r="F8616" s="587">
        <f t="shared" si="402"/>
        <v>807233.696</v>
      </c>
      <c r="G8616" s="588">
        <v>0.26</v>
      </c>
      <c r="H8616" s="586">
        <v>4.4000000000000004</v>
      </c>
      <c r="I8616" s="587">
        <f t="shared" si="403"/>
        <v>208832.80000000002</v>
      </c>
      <c r="J8616" s="589">
        <f t="shared" si="404"/>
        <v>0</v>
      </c>
    </row>
    <row r="8617" spans="1:10">
      <c r="A8617" s="584">
        <v>2016</v>
      </c>
      <c r="B8617" s="585" t="s">
        <v>1127</v>
      </c>
      <c r="C8617" s="585" t="s">
        <v>31</v>
      </c>
      <c r="D8617" s="586">
        <v>270335</v>
      </c>
      <c r="E8617" s="587">
        <v>16.765999999999998</v>
      </c>
      <c r="F8617" s="587">
        <f t="shared" si="402"/>
        <v>4532436.6099999994</v>
      </c>
      <c r="G8617" s="588">
        <v>0.42</v>
      </c>
      <c r="H8617" s="586">
        <v>5</v>
      </c>
      <c r="I8617" s="587">
        <f t="shared" si="403"/>
        <v>1351675</v>
      </c>
      <c r="J8617" s="589">
        <f t="shared" si="404"/>
        <v>0</v>
      </c>
    </row>
    <row r="8618" spans="1:10">
      <c r="A8618" s="584">
        <v>2016</v>
      </c>
      <c r="B8618" s="585" t="s">
        <v>1127</v>
      </c>
      <c r="C8618" s="585" t="s">
        <v>31</v>
      </c>
      <c r="D8618" s="586">
        <v>254520</v>
      </c>
      <c r="E8618" s="587">
        <v>16.93</v>
      </c>
      <c r="F8618" s="587">
        <f t="shared" si="402"/>
        <v>4309023.5999999996</v>
      </c>
      <c r="G8618" s="588">
        <v>0.28999999999999998</v>
      </c>
      <c r="H8618" s="586">
        <v>4.9000000000000004</v>
      </c>
      <c r="I8618" s="587">
        <f t="shared" si="403"/>
        <v>1247148</v>
      </c>
      <c r="J8618" s="589">
        <f t="shared" si="404"/>
        <v>0</v>
      </c>
    </row>
    <row r="8619" spans="1:10">
      <c r="A8619" s="584">
        <v>2016</v>
      </c>
      <c r="B8619" s="585" t="s">
        <v>1127</v>
      </c>
      <c r="C8619" s="585" t="s">
        <v>31</v>
      </c>
      <c r="D8619" s="586">
        <v>143026</v>
      </c>
      <c r="E8619" s="587">
        <v>16.93</v>
      </c>
      <c r="F8619" s="587">
        <f t="shared" si="402"/>
        <v>2421430.1800000002</v>
      </c>
      <c r="G8619" s="588">
        <v>0.34</v>
      </c>
      <c r="H8619" s="586">
        <v>5.2</v>
      </c>
      <c r="I8619" s="587">
        <f t="shared" si="403"/>
        <v>743735.20000000007</v>
      </c>
      <c r="J8619" s="589">
        <f t="shared" si="404"/>
        <v>0</v>
      </c>
    </row>
    <row r="8620" spans="1:10">
      <c r="A8620" s="584">
        <v>2016</v>
      </c>
      <c r="B8620" s="585" t="s">
        <v>1127</v>
      </c>
      <c r="C8620" s="585" t="s">
        <v>31</v>
      </c>
      <c r="D8620" s="586">
        <v>63550</v>
      </c>
      <c r="E8620" s="587">
        <v>16.763999999999999</v>
      </c>
      <c r="F8620" s="587">
        <f t="shared" si="402"/>
        <v>1065352.2</v>
      </c>
      <c r="G8620" s="588">
        <v>0.33</v>
      </c>
      <c r="H8620" s="586">
        <v>4.5</v>
      </c>
      <c r="I8620" s="587">
        <f t="shared" si="403"/>
        <v>285975</v>
      </c>
      <c r="J8620" s="589">
        <f t="shared" si="404"/>
        <v>0</v>
      </c>
    </row>
    <row r="8621" spans="1:10">
      <c r="A8621" s="584">
        <v>2016</v>
      </c>
      <c r="B8621" s="585" t="s">
        <v>1127</v>
      </c>
      <c r="C8621" s="585" t="s">
        <v>31</v>
      </c>
      <c r="D8621" s="586">
        <v>31846</v>
      </c>
      <c r="E8621" s="587">
        <v>17.754000000000001</v>
      </c>
      <c r="F8621" s="587">
        <f t="shared" si="402"/>
        <v>565393.88400000008</v>
      </c>
      <c r="G8621" s="588">
        <v>0.28999999999999998</v>
      </c>
      <c r="H8621" s="586">
        <v>4.9000000000000004</v>
      </c>
      <c r="I8621" s="587">
        <f t="shared" si="403"/>
        <v>156045.40000000002</v>
      </c>
      <c r="J8621" s="589">
        <f t="shared" si="404"/>
        <v>0</v>
      </c>
    </row>
    <row r="8622" spans="1:10">
      <c r="A8622" s="584">
        <v>2016</v>
      </c>
      <c r="B8622" s="585" t="s">
        <v>1131</v>
      </c>
      <c r="C8622" s="585" t="s">
        <v>31</v>
      </c>
      <c r="D8622" s="586">
        <v>10454</v>
      </c>
      <c r="E8622" s="587">
        <v>26.004000000000001</v>
      </c>
      <c r="F8622" s="587">
        <f t="shared" si="402"/>
        <v>271845.81599999999</v>
      </c>
      <c r="G8622" s="588">
        <v>2.93</v>
      </c>
      <c r="H8622" s="586">
        <v>7.94</v>
      </c>
      <c r="I8622" s="587">
        <f t="shared" si="403"/>
        <v>83004.760000000009</v>
      </c>
      <c r="J8622" s="589">
        <f t="shared" si="404"/>
        <v>0</v>
      </c>
    </row>
    <row r="8623" spans="1:10">
      <c r="A8623" s="584">
        <v>2016</v>
      </c>
      <c r="B8623" s="585" t="s">
        <v>1131</v>
      </c>
      <c r="C8623" s="585" t="s">
        <v>31</v>
      </c>
      <c r="D8623" s="586">
        <v>3704</v>
      </c>
      <c r="E8623" s="587">
        <v>25.423999999999999</v>
      </c>
      <c r="F8623" s="587">
        <f t="shared" si="402"/>
        <v>94170.495999999999</v>
      </c>
      <c r="G8623" s="588">
        <v>4.03</v>
      </c>
      <c r="H8623" s="586">
        <v>8.49</v>
      </c>
      <c r="I8623" s="587">
        <f t="shared" si="403"/>
        <v>31446.959999999999</v>
      </c>
      <c r="J8623" s="589">
        <f t="shared" si="404"/>
        <v>0</v>
      </c>
    </row>
    <row r="8624" spans="1:10">
      <c r="A8624" s="584">
        <v>2016</v>
      </c>
      <c r="B8624" s="585" t="s">
        <v>1131</v>
      </c>
      <c r="C8624" s="585" t="s">
        <v>31</v>
      </c>
      <c r="D8624" s="586">
        <v>60459</v>
      </c>
      <c r="E8624" s="587">
        <v>26.327999999999999</v>
      </c>
      <c r="F8624" s="587">
        <f t="shared" si="402"/>
        <v>1591764.5519999999</v>
      </c>
      <c r="G8624" s="588">
        <v>3.27</v>
      </c>
      <c r="H8624" s="586">
        <v>7.58</v>
      </c>
      <c r="I8624" s="587">
        <f t="shared" si="403"/>
        <v>458279.22000000003</v>
      </c>
      <c r="J8624" s="589">
        <f t="shared" si="404"/>
        <v>0</v>
      </c>
    </row>
    <row r="8625" spans="1:10">
      <c r="A8625" s="584">
        <v>2016</v>
      </c>
      <c r="B8625" s="585" t="s">
        <v>1131</v>
      </c>
      <c r="C8625" s="585" t="s">
        <v>31</v>
      </c>
      <c r="D8625" s="586">
        <v>11830</v>
      </c>
      <c r="E8625" s="587">
        <v>24.978000000000002</v>
      </c>
      <c r="F8625" s="587">
        <f t="shared" si="402"/>
        <v>295489.74</v>
      </c>
      <c r="G8625" s="588">
        <v>4.41</v>
      </c>
      <c r="H8625" s="586">
        <v>9.18</v>
      </c>
      <c r="I8625" s="587">
        <f t="shared" si="403"/>
        <v>108599.4</v>
      </c>
      <c r="J8625" s="589">
        <f t="shared" si="404"/>
        <v>0</v>
      </c>
    </row>
    <row r="8626" spans="1:10">
      <c r="A8626" s="584">
        <v>2016</v>
      </c>
      <c r="B8626" s="585" t="s">
        <v>1131</v>
      </c>
      <c r="C8626" s="585" t="s">
        <v>31</v>
      </c>
      <c r="D8626" s="586">
        <v>120234</v>
      </c>
      <c r="E8626" s="587">
        <v>25</v>
      </c>
      <c r="F8626" s="587">
        <f t="shared" si="402"/>
        <v>3005850</v>
      </c>
      <c r="G8626" s="588">
        <v>4.2</v>
      </c>
      <c r="H8626" s="586">
        <v>9.02</v>
      </c>
      <c r="I8626" s="587">
        <f t="shared" si="403"/>
        <v>1084510.68</v>
      </c>
      <c r="J8626" s="589">
        <f t="shared" si="404"/>
        <v>0</v>
      </c>
    </row>
    <row r="8627" spans="1:10">
      <c r="A8627" s="584">
        <v>2016</v>
      </c>
      <c r="B8627" s="585" t="s">
        <v>1133</v>
      </c>
      <c r="C8627" s="585" t="s">
        <v>31</v>
      </c>
      <c r="D8627" s="586">
        <v>9541</v>
      </c>
      <c r="E8627" s="587">
        <v>14</v>
      </c>
      <c r="F8627" s="587">
        <f t="shared" si="402"/>
        <v>133574</v>
      </c>
      <c r="G8627" s="588">
        <v>0.15</v>
      </c>
      <c r="H8627" s="586">
        <v>10</v>
      </c>
      <c r="I8627" s="587">
        <f t="shared" si="403"/>
        <v>95410</v>
      </c>
      <c r="J8627" s="589">
        <f t="shared" si="404"/>
        <v>1</v>
      </c>
    </row>
    <row r="8628" spans="1:10">
      <c r="A8628" s="584">
        <v>2016</v>
      </c>
      <c r="B8628" s="585" t="s">
        <v>1129</v>
      </c>
      <c r="C8628" s="585" t="s">
        <v>31</v>
      </c>
      <c r="D8628" s="586">
        <v>5792</v>
      </c>
      <c r="E8628" s="587">
        <v>14</v>
      </c>
      <c r="F8628" s="587">
        <f t="shared" si="402"/>
        <v>81088</v>
      </c>
      <c r="G8628" s="588">
        <v>0.15</v>
      </c>
      <c r="H8628" s="586">
        <v>10</v>
      </c>
      <c r="I8628" s="587">
        <f t="shared" si="403"/>
        <v>57920</v>
      </c>
      <c r="J8628" s="589">
        <f t="shared" si="404"/>
        <v>0</v>
      </c>
    </row>
    <row r="8629" spans="1:10">
      <c r="A8629" s="584">
        <v>2016</v>
      </c>
      <c r="B8629" s="585" t="s">
        <v>1133</v>
      </c>
      <c r="C8629" s="585" t="s">
        <v>31</v>
      </c>
      <c r="D8629" s="586">
        <v>443619</v>
      </c>
      <c r="E8629" s="587">
        <v>13.436</v>
      </c>
      <c r="F8629" s="587">
        <f t="shared" si="402"/>
        <v>5960464.8839999996</v>
      </c>
      <c r="G8629" s="588">
        <v>0.93</v>
      </c>
      <c r="H8629" s="586">
        <v>10.5</v>
      </c>
      <c r="I8629" s="587">
        <f t="shared" si="403"/>
        <v>4657999.5</v>
      </c>
      <c r="J8629" s="589">
        <f t="shared" si="404"/>
        <v>1</v>
      </c>
    </row>
    <row r="8630" spans="1:10">
      <c r="A8630" s="584">
        <v>2016</v>
      </c>
      <c r="B8630" s="585" t="s">
        <v>1131</v>
      </c>
      <c r="C8630" s="585" t="s">
        <v>31</v>
      </c>
      <c r="D8630" s="586">
        <v>36329</v>
      </c>
      <c r="E8630" s="587">
        <v>22.38</v>
      </c>
      <c r="F8630" s="587">
        <f t="shared" si="402"/>
        <v>813043.02</v>
      </c>
      <c r="G8630" s="588">
        <v>0.5</v>
      </c>
      <c r="H8630" s="586">
        <v>11.6</v>
      </c>
      <c r="I8630" s="587">
        <f t="shared" si="403"/>
        <v>421416.39999999997</v>
      </c>
      <c r="J8630" s="589">
        <f t="shared" si="404"/>
        <v>0</v>
      </c>
    </row>
    <row r="8631" spans="1:10">
      <c r="A8631" s="584">
        <v>2016</v>
      </c>
      <c r="B8631" s="585" t="s">
        <v>1131</v>
      </c>
      <c r="C8631" s="585" t="s">
        <v>31</v>
      </c>
      <c r="D8631" s="586">
        <v>86393</v>
      </c>
      <c r="E8631" s="587">
        <v>20.015000000000001</v>
      </c>
      <c r="F8631" s="587">
        <f t="shared" si="402"/>
        <v>1729155.895</v>
      </c>
      <c r="G8631" s="588">
        <v>0.81</v>
      </c>
      <c r="H8631" s="586">
        <v>11.9</v>
      </c>
      <c r="I8631" s="587">
        <f t="shared" si="403"/>
        <v>1028076.7000000001</v>
      </c>
      <c r="J8631" s="589">
        <f t="shared" si="404"/>
        <v>0</v>
      </c>
    </row>
    <row r="8632" spans="1:10">
      <c r="A8632" s="584">
        <v>2016</v>
      </c>
      <c r="B8632" s="585" t="s">
        <v>1131</v>
      </c>
      <c r="C8632" s="585" t="s">
        <v>31</v>
      </c>
      <c r="D8632" s="586">
        <v>61360</v>
      </c>
      <c r="E8632" s="587">
        <v>23.126000000000001</v>
      </c>
      <c r="F8632" s="587">
        <f t="shared" si="402"/>
        <v>1419011.36</v>
      </c>
      <c r="G8632" s="588">
        <v>0.43</v>
      </c>
      <c r="H8632" s="586">
        <v>6.8</v>
      </c>
      <c r="I8632" s="587">
        <f t="shared" si="403"/>
        <v>417248</v>
      </c>
      <c r="J8632" s="589">
        <f t="shared" si="404"/>
        <v>0</v>
      </c>
    </row>
    <row r="8633" spans="1:10">
      <c r="A8633" s="584">
        <v>2016</v>
      </c>
      <c r="B8633" s="585" t="s">
        <v>1131</v>
      </c>
      <c r="C8633" s="585" t="s">
        <v>31</v>
      </c>
      <c r="D8633" s="586">
        <v>177122</v>
      </c>
      <c r="E8633" s="587">
        <v>20.215</v>
      </c>
      <c r="F8633" s="587">
        <f t="shared" si="402"/>
        <v>3580521.23</v>
      </c>
      <c r="G8633" s="588">
        <v>0.41</v>
      </c>
      <c r="H8633" s="586">
        <v>15.9</v>
      </c>
      <c r="I8633" s="587">
        <f t="shared" si="403"/>
        <v>2816239.8000000003</v>
      </c>
      <c r="J8633" s="589">
        <f t="shared" si="404"/>
        <v>0</v>
      </c>
    </row>
    <row r="8634" spans="1:10">
      <c r="A8634" s="584">
        <v>2016</v>
      </c>
      <c r="B8634" s="585" t="s">
        <v>1131</v>
      </c>
      <c r="C8634" s="585" t="s">
        <v>31</v>
      </c>
      <c r="D8634" s="586">
        <v>48215</v>
      </c>
      <c r="E8634" s="587">
        <v>22.38</v>
      </c>
      <c r="F8634" s="587">
        <f t="shared" si="402"/>
        <v>1079051.7</v>
      </c>
      <c r="G8634" s="588">
        <v>0.52</v>
      </c>
      <c r="H8634" s="586">
        <v>11.9</v>
      </c>
      <c r="I8634" s="587">
        <f t="shared" si="403"/>
        <v>573758.5</v>
      </c>
      <c r="J8634" s="589">
        <f t="shared" si="404"/>
        <v>0</v>
      </c>
    </row>
    <row r="8635" spans="1:10">
      <c r="A8635" s="584">
        <v>2016</v>
      </c>
      <c r="B8635" s="585" t="s">
        <v>1127</v>
      </c>
      <c r="C8635" s="585" t="s">
        <v>31</v>
      </c>
      <c r="D8635" s="586">
        <v>83248</v>
      </c>
      <c r="E8635" s="587">
        <v>20.268999999999998</v>
      </c>
      <c r="F8635" s="587">
        <f t="shared" si="402"/>
        <v>1687353.7119999998</v>
      </c>
      <c r="G8635" s="588">
        <v>1.05</v>
      </c>
      <c r="H8635" s="586">
        <v>8.6999999999999993</v>
      </c>
      <c r="I8635" s="587">
        <f t="shared" si="403"/>
        <v>724257.6</v>
      </c>
      <c r="J8635" s="589">
        <f t="shared" si="404"/>
        <v>0</v>
      </c>
    </row>
    <row r="8636" spans="1:10">
      <c r="A8636" s="584">
        <v>2016</v>
      </c>
      <c r="B8636" s="585" t="s">
        <v>1131</v>
      </c>
      <c r="C8636" s="585" t="s">
        <v>31</v>
      </c>
      <c r="D8636" s="586">
        <v>46319</v>
      </c>
      <c r="E8636" s="587">
        <v>23.07</v>
      </c>
      <c r="F8636" s="587">
        <f t="shared" si="402"/>
        <v>1068579.33</v>
      </c>
      <c r="G8636" s="588">
        <v>2.99</v>
      </c>
      <c r="H8636" s="586">
        <v>8.3000000000000007</v>
      </c>
      <c r="I8636" s="587">
        <f t="shared" si="403"/>
        <v>384447.7</v>
      </c>
      <c r="J8636" s="589">
        <f t="shared" si="404"/>
        <v>0</v>
      </c>
    </row>
    <row r="8637" spans="1:10">
      <c r="A8637" s="584">
        <v>2016</v>
      </c>
      <c r="B8637" s="585" t="s">
        <v>1131</v>
      </c>
      <c r="C8637" s="585" t="s">
        <v>31</v>
      </c>
      <c r="D8637" s="586">
        <v>5778</v>
      </c>
      <c r="E8637" s="587">
        <v>22.08</v>
      </c>
      <c r="F8637" s="587">
        <f t="shared" si="402"/>
        <v>127578.23999999999</v>
      </c>
      <c r="G8637" s="588">
        <v>3.06</v>
      </c>
      <c r="H8637" s="586">
        <v>9.1999999999999993</v>
      </c>
      <c r="I8637" s="587">
        <f t="shared" si="403"/>
        <v>53157.599999999999</v>
      </c>
      <c r="J8637" s="589">
        <f t="shared" si="404"/>
        <v>0</v>
      </c>
    </row>
    <row r="8638" spans="1:10">
      <c r="A8638" s="584">
        <v>2016</v>
      </c>
      <c r="B8638" s="585" t="s">
        <v>1131</v>
      </c>
      <c r="C8638" s="585" t="s">
        <v>31</v>
      </c>
      <c r="D8638" s="586">
        <v>24543</v>
      </c>
      <c r="E8638" s="587">
        <v>21.85</v>
      </c>
      <c r="F8638" s="587">
        <f t="shared" si="402"/>
        <v>536264.55000000005</v>
      </c>
      <c r="G8638" s="588">
        <v>3.48</v>
      </c>
      <c r="H8638" s="586">
        <v>7.3</v>
      </c>
      <c r="I8638" s="587">
        <f t="shared" si="403"/>
        <v>179163.9</v>
      </c>
      <c r="J8638" s="589">
        <f t="shared" si="404"/>
        <v>0</v>
      </c>
    </row>
    <row r="8639" spans="1:10">
      <c r="A8639" s="584">
        <v>2016</v>
      </c>
      <c r="B8639" s="585" t="s">
        <v>1127</v>
      </c>
      <c r="C8639" s="585" t="s">
        <v>31</v>
      </c>
      <c r="D8639" s="586">
        <v>98850</v>
      </c>
      <c r="E8639" s="587">
        <v>17.61</v>
      </c>
      <c r="F8639" s="587">
        <f t="shared" si="402"/>
        <v>1740748.5</v>
      </c>
      <c r="G8639" s="588">
        <v>0.2</v>
      </c>
      <c r="H8639" s="586">
        <v>4.4000000000000004</v>
      </c>
      <c r="I8639" s="587">
        <f t="shared" si="403"/>
        <v>434940.00000000006</v>
      </c>
      <c r="J8639" s="589">
        <f t="shared" si="404"/>
        <v>0</v>
      </c>
    </row>
    <row r="8640" spans="1:10">
      <c r="A8640" s="584">
        <v>2016</v>
      </c>
      <c r="B8640" s="585" t="s">
        <v>1127</v>
      </c>
      <c r="C8640" s="585" t="s">
        <v>31</v>
      </c>
      <c r="D8640" s="586">
        <v>114664</v>
      </c>
      <c r="E8640" s="587">
        <v>16.87</v>
      </c>
      <c r="F8640" s="587">
        <f t="shared" si="402"/>
        <v>1934381.6800000002</v>
      </c>
      <c r="G8640" s="588">
        <v>0.28000000000000003</v>
      </c>
      <c r="H8640" s="586">
        <v>5.7</v>
      </c>
      <c r="I8640" s="587">
        <f t="shared" si="403"/>
        <v>653584.80000000005</v>
      </c>
      <c r="J8640" s="589">
        <f t="shared" si="404"/>
        <v>0</v>
      </c>
    </row>
    <row r="8641" spans="1:10">
      <c r="A8641" s="584">
        <v>2016</v>
      </c>
      <c r="B8641" s="585" t="s">
        <v>1127</v>
      </c>
      <c r="C8641" s="585" t="s">
        <v>31</v>
      </c>
      <c r="D8641" s="586">
        <v>197757</v>
      </c>
      <c r="E8641" s="587">
        <v>18.010000000000002</v>
      </c>
      <c r="F8641" s="587">
        <f t="shared" si="402"/>
        <v>3561603.5700000003</v>
      </c>
      <c r="G8641" s="588">
        <v>0.24</v>
      </c>
      <c r="H8641" s="586">
        <v>4.5999999999999996</v>
      </c>
      <c r="I8641" s="587">
        <f t="shared" si="403"/>
        <v>909682.2</v>
      </c>
      <c r="J8641" s="589">
        <f t="shared" si="404"/>
        <v>0</v>
      </c>
    </row>
    <row r="8642" spans="1:10">
      <c r="A8642" s="584">
        <v>2016</v>
      </c>
      <c r="B8642" s="585" t="s">
        <v>1127</v>
      </c>
      <c r="C8642" s="585" t="s">
        <v>31</v>
      </c>
      <c r="D8642" s="586">
        <v>65597</v>
      </c>
      <c r="E8642" s="587">
        <v>16.79</v>
      </c>
      <c r="F8642" s="587">
        <f t="shared" si="402"/>
        <v>1101373.6299999999</v>
      </c>
      <c r="G8642" s="588">
        <v>0.28999999999999998</v>
      </c>
      <c r="H8642" s="586">
        <v>5.7</v>
      </c>
      <c r="I8642" s="587">
        <f t="shared" si="403"/>
        <v>373902.9</v>
      </c>
      <c r="J8642" s="589">
        <f t="shared" si="404"/>
        <v>0</v>
      </c>
    </row>
    <row r="8643" spans="1:10">
      <c r="A8643" s="584">
        <v>2016</v>
      </c>
      <c r="B8643" s="585" t="s">
        <v>1133</v>
      </c>
      <c r="C8643" s="585" t="s">
        <v>31</v>
      </c>
      <c r="D8643" s="586">
        <v>581465</v>
      </c>
      <c r="E8643" s="587">
        <v>12.3</v>
      </c>
      <c r="F8643" s="587">
        <f t="shared" ref="F8643:F8706" si="405">E8643*D8643</f>
        <v>7152019.5</v>
      </c>
      <c r="G8643" s="588">
        <v>1.2</v>
      </c>
      <c r="H8643" s="586">
        <v>20.399999999999999</v>
      </c>
      <c r="I8643" s="587">
        <f t="shared" ref="I8643:I8706" si="406">H8643*D8643</f>
        <v>11861886</v>
      </c>
      <c r="J8643" s="589">
        <f t="shared" ref="J8643:J8706" si="407">IF(B8643="LIG",1,0)</f>
        <v>1</v>
      </c>
    </row>
    <row r="8644" spans="1:10">
      <c r="A8644" s="584">
        <v>2016</v>
      </c>
      <c r="B8644" s="585" t="s">
        <v>1127</v>
      </c>
      <c r="C8644" s="585" t="s">
        <v>31</v>
      </c>
      <c r="D8644" s="586">
        <v>65740</v>
      </c>
      <c r="E8644" s="587">
        <v>17.904</v>
      </c>
      <c r="F8644" s="587">
        <f t="shared" si="405"/>
        <v>1177008.96</v>
      </c>
      <c r="G8644" s="588">
        <v>0.26</v>
      </c>
      <c r="H8644" s="586">
        <v>4.9000000000000004</v>
      </c>
      <c r="I8644" s="587">
        <f t="shared" si="406"/>
        <v>322126</v>
      </c>
      <c r="J8644" s="589">
        <f t="shared" si="407"/>
        <v>0</v>
      </c>
    </row>
    <row r="8645" spans="1:10">
      <c r="A8645" s="584">
        <v>2016</v>
      </c>
      <c r="B8645" s="585" t="s">
        <v>1127</v>
      </c>
      <c r="C8645" s="585" t="s">
        <v>31</v>
      </c>
      <c r="D8645" s="586">
        <v>48586</v>
      </c>
      <c r="E8645" s="587">
        <v>17.86</v>
      </c>
      <c r="F8645" s="587">
        <f t="shared" si="405"/>
        <v>867745.96</v>
      </c>
      <c r="G8645" s="588">
        <v>0.31</v>
      </c>
      <c r="H8645" s="586">
        <v>5.0999999999999996</v>
      </c>
      <c r="I8645" s="587">
        <f t="shared" si="406"/>
        <v>247788.59999999998</v>
      </c>
      <c r="J8645" s="589">
        <f t="shared" si="407"/>
        <v>0</v>
      </c>
    </row>
    <row r="8646" spans="1:10">
      <c r="A8646" s="584">
        <v>2016</v>
      </c>
      <c r="B8646" s="585" t="s">
        <v>1127</v>
      </c>
      <c r="C8646" s="585" t="s">
        <v>31</v>
      </c>
      <c r="D8646" s="586">
        <v>32744</v>
      </c>
      <c r="E8646" s="587">
        <v>17.626000000000001</v>
      </c>
      <c r="F8646" s="587">
        <f t="shared" si="405"/>
        <v>577145.74400000006</v>
      </c>
      <c r="G8646" s="588">
        <v>0.19</v>
      </c>
      <c r="H8646" s="586">
        <v>4.5</v>
      </c>
      <c r="I8646" s="587">
        <f t="shared" si="406"/>
        <v>147348</v>
      </c>
      <c r="J8646" s="589">
        <f t="shared" si="407"/>
        <v>0</v>
      </c>
    </row>
    <row r="8647" spans="1:10">
      <c r="A8647" s="584">
        <v>2016</v>
      </c>
      <c r="B8647" s="585" t="s">
        <v>1127</v>
      </c>
      <c r="C8647" s="585" t="s">
        <v>31</v>
      </c>
      <c r="D8647" s="586">
        <v>16357</v>
      </c>
      <c r="E8647" s="587">
        <v>17.510000000000002</v>
      </c>
      <c r="F8647" s="587">
        <f t="shared" si="405"/>
        <v>286411.07</v>
      </c>
      <c r="G8647" s="588">
        <v>0.2</v>
      </c>
      <c r="H8647" s="586">
        <v>4.3</v>
      </c>
      <c r="I8647" s="587">
        <f t="shared" si="406"/>
        <v>70335.099999999991</v>
      </c>
      <c r="J8647" s="589">
        <f t="shared" si="407"/>
        <v>0</v>
      </c>
    </row>
    <row r="8648" spans="1:10">
      <c r="A8648" s="584">
        <v>2016</v>
      </c>
      <c r="B8648" s="585" t="s">
        <v>1127</v>
      </c>
      <c r="C8648" s="585" t="s">
        <v>31</v>
      </c>
      <c r="D8648" s="586">
        <v>16100</v>
      </c>
      <c r="E8648" s="587">
        <v>17.207999999999998</v>
      </c>
      <c r="F8648" s="587">
        <f t="shared" si="405"/>
        <v>277048.8</v>
      </c>
      <c r="G8648" s="588">
        <v>0.23</v>
      </c>
      <c r="H8648" s="586">
        <v>4</v>
      </c>
      <c r="I8648" s="587">
        <f t="shared" si="406"/>
        <v>64400</v>
      </c>
      <c r="J8648" s="589">
        <f t="shared" si="407"/>
        <v>0</v>
      </c>
    </row>
    <row r="8649" spans="1:10">
      <c r="A8649" s="584">
        <v>2016</v>
      </c>
      <c r="B8649" s="585" t="s">
        <v>1127</v>
      </c>
      <c r="C8649" s="585" t="s">
        <v>31</v>
      </c>
      <c r="D8649" s="586">
        <v>49253</v>
      </c>
      <c r="E8649" s="587">
        <v>17.878</v>
      </c>
      <c r="F8649" s="587">
        <f t="shared" si="405"/>
        <v>880545.13399999996</v>
      </c>
      <c r="G8649" s="588">
        <v>0.25</v>
      </c>
      <c r="H8649" s="586">
        <v>4.9000000000000004</v>
      </c>
      <c r="I8649" s="587">
        <f t="shared" si="406"/>
        <v>241339.7</v>
      </c>
      <c r="J8649" s="589">
        <f t="shared" si="407"/>
        <v>0</v>
      </c>
    </row>
    <row r="8650" spans="1:10">
      <c r="A8650" s="584">
        <v>2016</v>
      </c>
      <c r="B8650" s="585" t="s">
        <v>1131</v>
      </c>
      <c r="C8650" s="585" t="s">
        <v>31</v>
      </c>
      <c r="D8650" s="586">
        <v>91250</v>
      </c>
      <c r="E8650" s="587">
        <v>22.87</v>
      </c>
      <c r="F8650" s="587">
        <f t="shared" si="405"/>
        <v>2086887.5</v>
      </c>
      <c r="G8650" s="588">
        <v>3.7</v>
      </c>
      <c r="H8650" s="586">
        <v>8.9</v>
      </c>
      <c r="I8650" s="587">
        <f t="shared" si="406"/>
        <v>812125</v>
      </c>
      <c r="J8650" s="589">
        <f t="shared" si="407"/>
        <v>0</v>
      </c>
    </row>
    <row r="8651" spans="1:10">
      <c r="A8651" s="584">
        <v>2016</v>
      </c>
      <c r="B8651" s="585" t="s">
        <v>1131</v>
      </c>
      <c r="C8651" s="585" t="s">
        <v>31</v>
      </c>
      <c r="D8651" s="586">
        <v>35170</v>
      </c>
      <c r="E8651" s="587">
        <v>23.03</v>
      </c>
      <c r="F8651" s="587">
        <f t="shared" si="405"/>
        <v>809965.10000000009</v>
      </c>
      <c r="G8651" s="588">
        <v>3.58</v>
      </c>
      <c r="H8651" s="586">
        <v>8</v>
      </c>
      <c r="I8651" s="587">
        <f t="shared" si="406"/>
        <v>281360</v>
      </c>
      <c r="J8651" s="589">
        <f t="shared" si="407"/>
        <v>0</v>
      </c>
    </row>
    <row r="8652" spans="1:10">
      <c r="A8652" s="584">
        <v>2016</v>
      </c>
      <c r="B8652" s="585" t="s">
        <v>1127</v>
      </c>
      <c r="C8652" s="585" t="s">
        <v>31</v>
      </c>
      <c r="D8652" s="586">
        <v>99744</v>
      </c>
      <c r="E8652" s="587">
        <v>17.706</v>
      </c>
      <c r="F8652" s="587">
        <f t="shared" si="405"/>
        <v>1766067.264</v>
      </c>
      <c r="G8652" s="588">
        <v>0.23</v>
      </c>
      <c r="H8652" s="586">
        <v>5.5</v>
      </c>
      <c r="I8652" s="587">
        <f t="shared" si="406"/>
        <v>548592</v>
      </c>
      <c r="J8652" s="589">
        <f t="shared" si="407"/>
        <v>0</v>
      </c>
    </row>
    <row r="8653" spans="1:10">
      <c r="A8653" s="584">
        <v>2016</v>
      </c>
      <c r="B8653" s="585" t="s">
        <v>1127</v>
      </c>
      <c r="C8653" s="585" t="s">
        <v>31</v>
      </c>
      <c r="D8653" s="586">
        <v>127202</v>
      </c>
      <c r="E8653" s="587">
        <v>17.96</v>
      </c>
      <c r="F8653" s="587">
        <f t="shared" si="405"/>
        <v>2284547.92</v>
      </c>
      <c r="G8653" s="588">
        <v>0.57999999999999996</v>
      </c>
      <c r="H8653" s="586">
        <v>5</v>
      </c>
      <c r="I8653" s="587">
        <f t="shared" si="406"/>
        <v>636010</v>
      </c>
      <c r="J8653" s="589">
        <f t="shared" si="407"/>
        <v>0</v>
      </c>
    </row>
    <row r="8654" spans="1:10">
      <c r="A8654" s="584">
        <v>2016</v>
      </c>
      <c r="B8654" s="585" t="s">
        <v>1127</v>
      </c>
      <c r="C8654" s="585" t="s">
        <v>31</v>
      </c>
      <c r="D8654" s="586">
        <v>164822</v>
      </c>
      <c r="E8654" s="587">
        <v>16.931999999999999</v>
      </c>
      <c r="F8654" s="587">
        <f t="shared" si="405"/>
        <v>2790766.1039999998</v>
      </c>
      <c r="G8654" s="588">
        <v>0.31</v>
      </c>
      <c r="H8654" s="586">
        <v>4.5999999999999996</v>
      </c>
      <c r="I8654" s="587">
        <f t="shared" si="406"/>
        <v>758181.2</v>
      </c>
      <c r="J8654" s="589">
        <f t="shared" si="407"/>
        <v>0</v>
      </c>
    </row>
    <row r="8655" spans="1:10">
      <c r="A8655" s="584">
        <v>2016</v>
      </c>
      <c r="B8655" s="585" t="s">
        <v>1131</v>
      </c>
      <c r="C8655" s="585" t="s">
        <v>31</v>
      </c>
      <c r="D8655" s="586">
        <v>27905</v>
      </c>
      <c r="E8655" s="587">
        <v>23.02</v>
      </c>
      <c r="F8655" s="587">
        <f t="shared" si="405"/>
        <v>642373.1</v>
      </c>
      <c r="G8655" s="588">
        <v>2.98</v>
      </c>
      <c r="H8655" s="586">
        <v>8.3000000000000007</v>
      </c>
      <c r="I8655" s="587">
        <f t="shared" si="406"/>
        <v>231611.50000000003</v>
      </c>
      <c r="J8655" s="589">
        <f t="shared" si="407"/>
        <v>0</v>
      </c>
    </row>
    <row r="8656" spans="1:10">
      <c r="A8656" s="584">
        <v>2016</v>
      </c>
      <c r="B8656" s="585" t="s">
        <v>1131</v>
      </c>
      <c r="C8656" s="585" t="s">
        <v>31</v>
      </c>
      <c r="D8656" s="586">
        <v>23659</v>
      </c>
      <c r="E8656" s="587">
        <v>22.32</v>
      </c>
      <c r="F8656" s="587">
        <f t="shared" si="405"/>
        <v>528068.88</v>
      </c>
      <c r="G8656" s="588">
        <v>3.1</v>
      </c>
      <c r="H8656" s="586">
        <v>8.9</v>
      </c>
      <c r="I8656" s="587">
        <f t="shared" si="406"/>
        <v>210565.1</v>
      </c>
      <c r="J8656" s="589">
        <f t="shared" si="407"/>
        <v>0</v>
      </c>
    </row>
    <row r="8657" spans="1:10">
      <c r="A8657" s="584">
        <v>2016</v>
      </c>
      <c r="B8657" s="585" t="s">
        <v>1131</v>
      </c>
      <c r="C8657" s="585" t="s">
        <v>31</v>
      </c>
      <c r="D8657" s="586">
        <v>39586</v>
      </c>
      <c r="E8657" s="587">
        <v>22.78</v>
      </c>
      <c r="F8657" s="587">
        <f t="shared" si="405"/>
        <v>901769.08000000007</v>
      </c>
      <c r="G8657" s="588">
        <v>2.57</v>
      </c>
      <c r="H8657" s="586">
        <v>8.3000000000000007</v>
      </c>
      <c r="I8657" s="587">
        <f t="shared" si="406"/>
        <v>328563.80000000005</v>
      </c>
      <c r="J8657" s="589">
        <f t="shared" si="407"/>
        <v>0</v>
      </c>
    </row>
    <row r="8658" spans="1:10">
      <c r="A8658" s="584">
        <v>2016</v>
      </c>
      <c r="B8658" s="585" t="s">
        <v>1131</v>
      </c>
      <c r="C8658" s="585" t="s">
        <v>31</v>
      </c>
      <c r="D8658" s="586">
        <v>43643</v>
      </c>
      <c r="E8658" s="587">
        <v>23.53</v>
      </c>
      <c r="F8658" s="587">
        <f t="shared" si="405"/>
        <v>1026919.79</v>
      </c>
      <c r="G8658" s="588">
        <v>2.8</v>
      </c>
      <c r="H8658" s="586">
        <v>8.1</v>
      </c>
      <c r="I8658" s="587">
        <f t="shared" si="406"/>
        <v>353508.3</v>
      </c>
      <c r="J8658" s="589">
        <f t="shared" si="407"/>
        <v>0</v>
      </c>
    </row>
    <row r="8659" spans="1:10">
      <c r="A8659" s="584">
        <v>2016</v>
      </c>
      <c r="B8659" s="585" t="s">
        <v>1133</v>
      </c>
      <c r="C8659" s="585" t="s">
        <v>31</v>
      </c>
      <c r="D8659" s="586">
        <v>191453</v>
      </c>
      <c r="E8659" s="587">
        <v>13.731999999999999</v>
      </c>
      <c r="F8659" s="587">
        <f t="shared" si="405"/>
        <v>2629032.5959999999</v>
      </c>
      <c r="G8659" s="588">
        <v>0.91</v>
      </c>
      <c r="H8659" s="586">
        <v>15.2</v>
      </c>
      <c r="I8659" s="587">
        <f t="shared" si="406"/>
        <v>2910085.6</v>
      </c>
      <c r="J8659" s="589">
        <f t="shared" si="407"/>
        <v>1</v>
      </c>
    </row>
    <row r="8660" spans="1:10">
      <c r="A8660" s="584">
        <v>2016</v>
      </c>
      <c r="B8660" s="585" t="s">
        <v>1131</v>
      </c>
      <c r="C8660" s="585" t="s">
        <v>31</v>
      </c>
      <c r="D8660" s="586">
        <v>12423</v>
      </c>
      <c r="E8660" s="587">
        <v>24.44</v>
      </c>
      <c r="F8660" s="587">
        <f t="shared" si="405"/>
        <v>303618.12</v>
      </c>
      <c r="G8660" s="588">
        <v>0.82</v>
      </c>
      <c r="H8660" s="586">
        <v>11.1</v>
      </c>
      <c r="I8660" s="587">
        <f t="shared" si="406"/>
        <v>137895.29999999999</v>
      </c>
      <c r="J8660" s="589">
        <f t="shared" si="407"/>
        <v>0</v>
      </c>
    </row>
    <row r="8661" spans="1:10">
      <c r="A8661" s="584">
        <v>2016</v>
      </c>
      <c r="B8661" s="585" t="s">
        <v>1131</v>
      </c>
      <c r="C8661" s="585" t="s">
        <v>31</v>
      </c>
      <c r="D8661" s="586">
        <v>12701</v>
      </c>
      <c r="E8661" s="587">
        <v>25.7</v>
      </c>
      <c r="F8661" s="587">
        <f t="shared" si="405"/>
        <v>326415.7</v>
      </c>
      <c r="G8661" s="588">
        <v>0.59</v>
      </c>
      <c r="H8661" s="586">
        <v>6.6</v>
      </c>
      <c r="I8661" s="587">
        <f t="shared" si="406"/>
        <v>83826.599999999991</v>
      </c>
      <c r="J8661" s="589">
        <f t="shared" si="407"/>
        <v>0</v>
      </c>
    </row>
    <row r="8662" spans="1:10">
      <c r="A8662" s="584">
        <v>2016</v>
      </c>
      <c r="B8662" s="585" t="s">
        <v>1131</v>
      </c>
      <c r="C8662" s="585" t="s">
        <v>31</v>
      </c>
      <c r="D8662" s="586">
        <v>22298</v>
      </c>
      <c r="E8662" s="587">
        <v>25.347000000000001</v>
      </c>
      <c r="F8662" s="587">
        <f t="shared" si="405"/>
        <v>565187.40600000008</v>
      </c>
      <c r="G8662" s="588">
        <v>1.1499999999999999</v>
      </c>
      <c r="H8662" s="586">
        <v>10.199999999999999</v>
      </c>
      <c r="I8662" s="587">
        <f t="shared" si="406"/>
        <v>227439.59999999998</v>
      </c>
      <c r="J8662" s="589">
        <f t="shared" si="407"/>
        <v>0</v>
      </c>
    </row>
    <row r="8663" spans="1:10">
      <c r="A8663" s="584">
        <v>2016</v>
      </c>
      <c r="B8663" s="585" t="s">
        <v>1131</v>
      </c>
      <c r="C8663" s="585" t="s">
        <v>31</v>
      </c>
      <c r="D8663" s="586">
        <v>22956</v>
      </c>
      <c r="E8663" s="587">
        <v>23.946999999999999</v>
      </c>
      <c r="F8663" s="587">
        <f t="shared" si="405"/>
        <v>549727.33199999994</v>
      </c>
      <c r="G8663" s="588">
        <v>0.75</v>
      </c>
      <c r="H8663" s="586">
        <v>10.5</v>
      </c>
      <c r="I8663" s="587">
        <f t="shared" si="406"/>
        <v>241038</v>
      </c>
      <c r="J8663" s="589">
        <f t="shared" si="407"/>
        <v>0</v>
      </c>
    </row>
    <row r="8664" spans="1:10">
      <c r="A8664" s="584">
        <v>2016</v>
      </c>
      <c r="B8664" s="585" t="s">
        <v>1131</v>
      </c>
      <c r="C8664" s="585" t="s">
        <v>31</v>
      </c>
      <c r="D8664" s="586">
        <v>21456</v>
      </c>
      <c r="E8664" s="587">
        <v>27.27</v>
      </c>
      <c r="F8664" s="587">
        <f t="shared" si="405"/>
        <v>585105.12</v>
      </c>
      <c r="G8664" s="588">
        <v>0.74</v>
      </c>
      <c r="H8664" s="586">
        <v>5.7</v>
      </c>
      <c r="I8664" s="587">
        <f t="shared" si="406"/>
        <v>122299.2</v>
      </c>
      <c r="J8664" s="589">
        <f t="shared" si="407"/>
        <v>0</v>
      </c>
    </row>
    <row r="8665" spans="1:10">
      <c r="A8665" s="584">
        <v>2016</v>
      </c>
      <c r="B8665" s="585" t="s">
        <v>1131</v>
      </c>
      <c r="C8665" s="585" t="s">
        <v>31</v>
      </c>
      <c r="D8665" s="586">
        <v>22930</v>
      </c>
      <c r="E8665" s="587">
        <v>24.417000000000002</v>
      </c>
      <c r="F8665" s="587">
        <f t="shared" si="405"/>
        <v>559881.81000000006</v>
      </c>
      <c r="G8665" s="588">
        <v>0.88</v>
      </c>
      <c r="H8665" s="586">
        <v>11.8</v>
      </c>
      <c r="I8665" s="587">
        <f t="shared" si="406"/>
        <v>270574</v>
      </c>
      <c r="J8665" s="589">
        <f t="shared" si="407"/>
        <v>0</v>
      </c>
    </row>
    <row r="8666" spans="1:10">
      <c r="A8666" s="584">
        <v>2016</v>
      </c>
      <c r="B8666" s="585" t="s">
        <v>1131</v>
      </c>
      <c r="C8666" s="585" t="s">
        <v>31</v>
      </c>
      <c r="D8666" s="586">
        <v>24089</v>
      </c>
      <c r="E8666" s="587">
        <v>24.135000000000002</v>
      </c>
      <c r="F8666" s="587">
        <f t="shared" si="405"/>
        <v>581388.01500000001</v>
      </c>
      <c r="G8666" s="588">
        <v>0.71</v>
      </c>
      <c r="H8666" s="586">
        <v>13.9</v>
      </c>
      <c r="I8666" s="587">
        <f t="shared" si="406"/>
        <v>334837.10000000003</v>
      </c>
      <c r="J8666" s="589">
        <f t="shared" si="407"/>
        <v>0</v>
      </c>
    </row>
    <row r="8667" spans="1:10">
      <c r="A8667" s="584">
        <v>2016</v>
      </c>
      <c r="B8667" s="585" t="s">
        <v>1131</v>
      </c>
      <c r="C8667" s="585" t="s">
        <v>31</v>
      </c>
      <c r="D8667" s="586">
        <v>36317</v>
      </c>
      <c r="E8667" s="587">
        <v>25.13</v>
      </c>
      <c r="F8667" s="587">
        <f t="shared" si="405"/>
        <v>912646.21</v>
      </c>
      <c r="G8667" s="588">
        <v>1.35</v>
      </c>
      <c r="H8667" s="586">
        <v>11.5</v>
      </c>
      <c r="I8667" s="587">
        <f t="shared" si="406"/>
        <v>417645.5</v>
      </c>
      <c r="J8667" s="589">
        <f t="shared" si="407"/>
        <v>0</v>
      </c>
    </row>
    <row r="8668" spans="1:10">
      <c r="A8668" s="584">
        <v>2016</v>
      </c>
      <c r="B8668" s="585" t="s">
        <v>1131</v>
      </c>
      <c r="C8668" s="585" t="s">
        <v>31</v>
      </c>
      <c r="D8668" s="586">
        <v>22228</v>
      </c>
      <c r="E8668" s="587">
        <v>25.88</v>
      </c>
      <c r="F8668" s="587">
        <f t="shared" si="405"/>
        <v>575260.64</v>
      </c>
      <c r="G8668" s="588">
        <v>1.2</v>
      </c>
      <c r="H8668" s="586">
        <v>9.3000000000000007</v>
      </c>
      <c r="I8668" s="587">
        <f t="shared" si="406"/>
        <v>206720.40000000002</v>
      </c>
      <c r="J8668" s="589">
        <f t="shared" si="407"/>
        <v>0</v>
      </c>
    </row>
    <row r="8669" spans="1:10">
      <c r="A8669" s="584">
        <v>2016</v>
      </c>
      <c r="B8669" s="585" t="s">
        <v>1131</v>
      </c>
      <c r="C8669" s="585" t="s">
        <v>31</v>
      </c>
      <c r="D8669" s="586">
        <v>11747</v>
      </c>
      <c r="E8669" s="587">
        <v>24.526</v>
      </c>
      <c r="F8669" s="587">
        <f t="shared" si="405"/>
        <v>288106.92200000002</v>
      </c>
      <c r="G8669" s="588">
        <v>0.91</v>
      </c>
      <c r="H8669" s="586">
        <v>11.3</v>
      </c>
      <c r="I8669" s="587">
        <f t="shared" si="406"/>
        <v>132741.1</v>
      </c>
      <c r="J8669" s="589">
        <f t="shared" si="407"/>
        <v>0</v>
      </c>
    </row>
    <row r="8670" spans="1:10">
      <c r="A8670" s="584">
        <v>2016</v>
      </c>
      <c r="B8670" s="585" t="s">
        <v>1131</v>
      </c>
      <c r="C8670" s="585" t="s">
        <v>31</v>
      </c>
      <c r="D8670" s="586">
        <v>22882</v>
      </c>
      <c r="E8670" s="587">
        <v>25.856000000000002</v>
      </c>
      <c r="F8670" s="587">
        <f t="shared" si="405"/>
        <v>591636.99200000009</v>
      </c>
      <c r="G8670" s="588">
        <v>1.01</v>
      </c>
      <c r="H8670" s="586">
        <v>10</v>
      </c>
      <c r="I8670" s="587">
        <f t="shared" si="406"/>
        <v>228820</v>
      </c>
      <c r="J8670" s="589">
        <f t="shared" si="407"/>
        <v>0</v>
      </c>
    </row>
    <row r="8671" spans="1:10">
      <c r="A8671" s="584">
        <v>2016</v>
      </c>
      <c r="B8671" s="585" t="s">
        <v>1131</v>
      </c>
      <c r="C8671" s="585" t="s">
        <v>31</v>
      </c>
      <c r="D8671" s="586">
        <v>24518</v>
      </c>
      <c r="E8671" s="587">
        <v>23.798999999999999</v>
      </c>
      <c r="F8671" s="587">
        <f t="shared" si="405"/>
        <v>583503.88199999998</v>
      </c>
      <c r="G8671" s="588">
        <v>0.69</v>
      </c>
      <c r="H8671" s="586">
        <v>14.2</v>
      </c>
      <c r="I8671" s="587">
        <f t="shared" si="406"/>
        <v>348155.6</v>
      </c>
      <c r="J8671" s="589">
        <f t="shared" si="407"/>
        <v>0</v>
      </c>
    </row>
    <row r="8672" spans="1:10">
      <c r="A8672" s="584">
        <v>2016</v>
      </c>
      <c r="B8672" s="585" t="s">
        <v>1127</v>
      </c>
      <c r="C8672" s="585" t="s">
        <v>31</v>
      </c>
      <c r="D8672" s="586">
        <v>35231</v>
      </c>
      <c r="E8672" s="587">
        <v>17.78</v>
      </c>
      <c r="F8672" s="587">
        <f t="shared" si="405"/>
        <v>626407.18000000005</v>
      </c>
      <c r="G8672" s="588">
        <v>0.3</v>
      </c>
      <c r="H8672" s="586">
        <v>4.7</v>
      </c>
      <c r="I8672" s="587">
        <f t="shared" si="406"/>
        <v>165585.70000000001</v>
      </c>
      <c r="J8672" s="589">
        <f t="shared" si="407"/>
        <v>0</v>
      </c>
    </row>
    <row r="8673" spans="1:10">
      <c r="A8673" s="584">
        <v>2016</v>
      </c>
      <c r="B8673" s="585" t="s">
        <v>1127</v>
      </c>
      <c r="C8673" s="585" t="s">
        <v>31</v>
      </c>
      <c r="D8673" s="586">
        <v>17593</v>
      </c>
      <c r="E8673" s="587">
        <v>17.748000000000001</v>
      </c>
      <c r="F8673" s="587">
        <f t="shared" si="405"/>
        <v>312240.56400000001</v>
      </c>
      <c r="G8673" s="588">
        <v>0.34</v>
      </c>
      <c r="H8673" s="586">
        <v>4.7</v>
      </c>
      <c r="I8673" s="587">
        <f t="shared" si="406"/>
        <v>82687.100000000006</v>
      </c>
      <c r="J8673" s="589">
        <f t="shared" si="407"/>
        <v>0</v>
      </c>
    </row>
    <row r="8674" spans="1:10">
      <c r="A8674" s="584">
        <v>2016</v>
      </c>
      <c r="B8674" s="585" t="s">
        <v>1127</v>
      </c>
      <c r="C8674" s="585" t="s">
        <v>31</v>
      </c>
      <c r="D8674" s="586">
        <v>35472</v>
      </c>
      <c r="E8674" s="587">
        <v>17.279</v>
      </c>
      <c r="F8674" s="587">
        <f t="shared" si="405"/>
        <v>612920.68799999997</v>
      </c>
      <c r="G8674" s="588">
        <v>0.24</v>
      </c>
      <c r="H8674" s="586">
        <v>4.4000000000000004</v>
      </c>
      <c r="I8674" s="587">
        <f t="shared" si="406"/>
        <v>156076.80000000002</v>
      </c>
      <c r="J8674" s="589">
        <f t="shared" si="407"/>
        <v>0</v>
      </c>
    </row>
    <row r="8675" spans="1:10">
      <c r="A8675" s="584">
        <v>2016</v>
      </c>
      <c r="B8675" s="585" t="s">
        <v>1127</v>
      </c>
      <c r="C8675" s="585" t="s">
        <v>31</v>
      </c>
      <c r="D8675" s="586">
        <v>53060</v>
      </c>
      <c r="E8675" s="587">
        <v>17.321999999999999</v>
      </c>
      <c r="F8675" s="587">
        <f t="shared" si="405"/>
        <v>919105.32</v>
      </c>
      <c r="G8675" s="588">
        <v>0.21</v>
      </c>
      <c r="H8675" s="586">
        <v>4.5999999999999996</v>
      </c>
      <c r="I8675" s="587">
        <f t="shared" si="406"/>
        <v>244075.99999999997</v>
      </c>
      <c r="J8675" s="589">
        <f t="shared" si="407"/>
        <v>0</v>
      </c>
    </row>
    <row r="8676" spans="1:10">
      <c r="A8676" s="584">
        <v>2016</v>
      </c>
      <c r="B8676" s="585" t="s">
        <v>1127</v>
      </c>
      <c r="C8676" s="585" t="s">
        <v>31</v>
      </c>
      <c r="D8676" s="586">
        <v>17697</v>
      </c>
      <c r="E8676" s="587">
        <v>17.77</v>
      </c>
      <c r="F8676" s="587">
        <f t="shared" si="405"/>
        <v>314475.69</v>
      </c>
      <c r="G8676" s="588">
        <v>0.28999999999999998</v>
      </c>
      <c r="H8676" s="586">
        <v>4.9000000000000004</v>
      </c>
      <c r="I8676" s="587">
        <f t="shared" si="406"/>
        <v>86715.3</v>
      </c>
      <c r="J8676" s="589">
        <f t="shared" si="407"/>
        <v>0</v>
      </c>
    </row>
    <row r="8677" spans="1:10">
      <c r="A8677" s="584">
        <v>2016</v>
      </c>
      <c r="B8677" s="585" t="s">
        <v>1131</v>
      </c>
      <c r="C8677" s="585" t="s">
        <v>31</v>
      </c>
      <c r="D8677" s="586">
        <v>16088</v>
      </c>
      <c r="E8677" s="587">
        <v>26.148</v>
      </c>
      <c r="F8677" s="587">
        <f t="shared" si="405"/>
        <v>420669.02399999998</v>
      </c>
      <c r="G8677" s="588">
        <v>0.79</v>
      </c>
      <c r="H8677" s="586">
        <v>8.6999999999999993</v>
      </c>
      <c r="I8677" s="587">
        <f t="shared" si="406"/>
        <v>139965.59999999998</v>
      </c>
      <c r="J8677" s="589">
        <f t="shared" si="407"/>
        <v>0</v>
      </c>
    </row>
    <row r="8678" spans="1:10">
      <c r="A8678" s="584">
        <v>2016</v>
      </c>
      <c r="B8678" s="585" t="s">
        <v>1131</v>
      </c>
      <c r="C8678" s="585" t="s">
        <v>31</v>
      </c>
      <c r="D8678" s="586">
        <v>153263</v>
      </c>
      <c r="E8678" s="587">
        <v>18.399999999999999</v>
      </c>
      <c r="F8678" s="587">
        <f t="shared" si="405"/>
        <v>2820039.1999999997</v>
      </c>
      <c r="G8678" s="588">
        <v>0.83</v>
      </c>
      <c r="H8678" s="586">
        <v>14.6</v>
      </c>
      <c r="I8678" s="587">
        <f t="shared" si="406"/>
        <v>2237639.7999999998</v>
      </c>
      <c r="J8678" s="589">
        <f t="shared" si="407"/>
        <v>0</v>
      </c>
    </row>
    <row r="8679" spans="1:10">
      <c r="A8679" s="584">
        <v>2016</v>
      </c>
      <c r="B8679" s="585" t="s">
        <v>1133</v>
      </c>
      <c r="C8679" s="585" t="s">
        <v>31</v>
      </c>
      <c r="D8679" s="586">
        <v>338321</v>
      </c>
      <c r="E8679" s="587">
        <v>13.007999999999999</v>
      </c>
      <c r="F8679" s="587">
        <f t="shared" si="405"/>
        <v>4400879.568</v>
      </c>
      <c r="G8679" s="588">
        <v>0.9</v>
      </c>
      <c r="H8679" s="586">
        <v>16.420000000000002</v>
      </c>
      <c r="I8679" s="587">
        <f t="shared" si="406"/>
        <v>5555230.8200000003</v>
      </c>
      <c r="J8679" s="589">
        <f t="shared" si="407"/>
        <v>1</v>
      </c>
    </row>
    <row r="8680" spans="1:10">
      <c r="A8680" s="584">
        <v>2016</v>
      </c>
      <c r="B8680" s="585" t="s">
        <v>1127</v>
      </c>
      <c r="C8680" s="585" t="s">
        <v>31</v>
      </c>
      <c r="D8680" s="586">
        <v>95602</v>
      </c>
      <c r="E8680" s="587">
        <v>16.808</v>
      </c>
      <c r="F8680" s="587">
        <f t="shared" si="405"/>
        <v>1606878.416</v>
      </c>
      <c r="G8680" s="588">
        <v>0.27</v>
      </c>
      <c r="H8680" s="586">
        <v>5.8</v>
      </c>
      <c r="I8680" s="587">
        <f t="shared" si="406"/>
        <v>554491.6</v>
      </c>
      <c r="J8680" s="589">
        <f t="shared" si="407"/>
        <v>0</v>
      </c>
    </row>
    <row r="8681" spans="1:10">
      <c r="A8681" s="584">
        <v>2016</v>
      </c>
      <c r="B8681" s="585" t="s">
        <v>1127</v>
      </c>
      <c r="C8681" s="585" t="s">
        <v>31</v>
      </c>
      <c r="D8681" s="586">
        <v>13616</v>
      </c>
      <c r="E8681" s="587">
        <v>17.634</v>
      </c>
      <c r="F8681" s="587">
        <f t="shared" si="405"/>
        <v>240104.54399999999</v>
      </c>
      <c r="G8681" s="588">
        <v>0.21</v>
      </c>
      <c r="H8681" s="586">
        <v>4.5</v>
      </c>
      <c r="I8681" s="587">
        <f t="shared" si="406"/>
        <v>61272</v>
      </c>
      <c r="J8681" s="589">
        <f t="shared" si="407"/>
        <v>0</v>
      </c>
    </row>
    <row r="8682" spans="1:10">
      <c r="A8682" s="584">
        <v>2016</v>
      </c>
      <c r="B8682" s="585" t="s">
        <v>1127</v>
      </c>
      <c r="C8682" s="585" t="s">
        <v>31</v>
      </c>
      <c r="D8682" s="586">
        <v>83043</v>
      </c>
      <c r="E8682" s="587">
        <v>18.018000000000001</v>
      </c>
      <c r="F8682" s="587">
        <f t="shared" si="405"/>
        <v>1496268.774</v>
      </c>
      <c r="G8682" s="588">
        <v>0.24</v>
      </c>
      <c r="H8682" s="586">
        <v>4.5</v>
      </c>
      <c r="I8682" s="587">
        <f t="shared" si="406"/>
        <v>373693.5</v>
      </c>
      <c r="J8682" s="589">
        <f t="shared" si="407"/>
        <v>0</v>
      </c>
    </row>
    <row r="8683" spans="1:10">
      <c r="A8683" s="584">
        <v>2016</v>
      </c>
      <c r="B8683" s="585" t="s">
        <v>1127</v>
      </c>
      <c r="C8683" s="585" t="s">
        <v>31</v>
      </c>
      <c r="D8683" s="586">
        <v>13935</v>
      </c>
      <c r="E8683" s="587">
        <v>17.724</v>
      </c>
      <c r="F8683" s="587">
        <f t="shared" si="405"/>
        <v>246983.94</v>
      </c>
      <c r="G8683" s="588">
        <v>0.22</v>
      </c>
      <c r="H8683" s="586">
        <v>6</v>
      </c>
      <c r="I8683" s="587">
        <f t="shared" si="406"/>
        <v>83610</v>
      </c>
      <c r="J8683" s="589">
        <f t="shared" si="407"/>
        <v>0</v>
      </c>
    </row>
    <row r="8684" spans="1:10">
      <c r="A8684" s="584">
        <v>2016</v>
      </c>
      <c r="B8684" s="585" t="s">
        <v>1127</v>
      </c>
      <c r="C8684" s="585" t="s">
        <v>31</v>
      </c>
      <c r="D8684" s="586">
        <v>22873</v>
      </c>
      <c r="E8684" s="587">
        <v>16.838000000000001</v>
      </c>
      <c r="F8684" s="587">
        <f t="shared" si="405"/>
        <v>385135.57400000002</v>
      </c>
      <c r="G8684" s="588">
        <v>0.28000000000000003</v>
      </c>
      <c r="H8684" s="586">
        <v>5.7</v>
      </c>
      <c r="I8684" s="587">
        <f t="shared" si="406"/>
        <v>130376.1</v>
      </c>
      <c r="J8684" s="589">
        <f t="shared" si="407"/>
        <v>0</v>
      </c>
    </row>
    <row r="8685" spans="1:10">
      <c r="A8685" s="584">
        <v>2016</v>
      </c>
      <c r="B8685" s="585" t="s">
        <v>1127</v>
      </c>
      <c r="C8685" s="585" t="s">
        <v>31</v>
      </c>
      <c r="D8685" s="586">
        <v>68919</v>
      </c>
      <c r="E8685" s="587">
        <v>17.920000000000002</v>
      </c>
      <c r="F8685" s="587">
        <f t="shared" si="405"/>
        <v>1235028.4800000002</v>
      </c>
      <c r="G8685" s="588">
        <v>0.27</v>
      </c>
      <c r="H8685" s="586">
        <v>4.8</v>
      </c>
      <c r="I8685" s="587">
        <f t="shared" si="406"/>
        <v>330811.2</v>
      </c>
      <c r="J8685" s="589">
        <f t="shared" si="407"/>
        <v>0</v>
      </c>
    </row>
    <row r="8686" spans="1:10">
      <c r="A8686" s="584">
        <v>2016</v>
      </c>
      <c r="B8686" s="585" t="s">
        <v>1131</v>
      </c>
      <c r="C8686" s="585" t="s">
        <v>31</v>
      </c>
      <c r="D8686" s="586">
        <v>58509</v>
      </c>
      <c r="E8686" s="587">
        <v>24.084</v>
      </c>
      <c r="F8686" s="587">
        <f t="shared" si="405"/>
        <v>1409130.7560000001</v>
      </c>
      <c r="G8686" s="588">
        <v>0.74</v>
      </c>
      <c r="H8686" s="586">
        <v>12.5</v>
      </c>
      <c r="I8686" s="587">
        <f t="shared" si="406"/>
        <v>731362.5</v>
      </c>
      <c r="J8686" s="589">
        <f t="shared" si="407"/>
        <v>0</v>
      </c>
    </row>
    <row r="8687" spans="1:10">
      <c r="A8687" s="584">
        <v>2016</v>
      </c>
      <c r="B8687" s="585" t="s">
        <v>1131</v>
      </c>
      <c r="C8687" s="585" t="s">
        <v>31</v>
      </c>
      <c r="D8687" s="586">
        <v>37056</v>
      </c>
      <c r="E8687" s="587">
        <v>25.498000000000001</v>
      </c>
      <c r="F8687" s="587">
        <f t="shared" si="405"/>
        <v>944853.88800000004</v>
      </c>
      <c r="G8687" s="588">
        <v>0.82</v>
      </c>
      <c r="H8687" s="586">
        <v>8.3000000000000007</v>
      </c>
      <c r="I8687" s="587">
        <f t="shared" si="406"/>
        <v>307564.80000000005</v>
      </c>
      <c r="J8687" s="589">
        <f t="shared" si="407"/>
        <v>0</v>
      </c>
    </row>
    <row r="8688" spans="1:10">
      <c r="A8688" s="584">
        <v>2016</v>
      </c>
      <c r="B8688" s="585" t="s">
        <v>1131</v>
      </c>
      <c r="C8688" s="585" t="s">
        <v>31</v>
      </c>
      <c r="D8688" s="586">
        <v>23632</v>
      </c>
      <c r="E8688" s="587">
        <v>23.77</v>
      </c>
      <c r="F8688" s="587">
        <f t="shared" si="405"/>
        <v>561732.64</v>
      </c>
      <c r="G8688" s="588">
        <v>0.9</v>
      </c>
      <c r="H8688" s="586">
        <v>12.7</v>
      </c>
      <c r="I8688" s="587">
        <f t="shared" si="406"/>
        <v>300126.39999999997</v>
      </c>
      <c r="J8688" s="589">
        <f t="shared" si="407"/>
        <v>0</v>
      </c>
    </row>
    <row r="8689" spans="1:10">
      <c r="A8689" s="584">
        <v>2016</v>
      </c>
      <c r="B8689" s="585" t="s">
        <v>1131</v>
      </c>
      <c r="C8689" s="585" t="s">
        <v>31</v>
      </c>
      <c r="D8689" s="586">
        <v>11458</v>
      </c>
      <c r="E8689" s="587">
        <v>24.681999999999999</v>
      </c>
      <c r="F8689" s="587">
        <f t="shared" si="405"/>
        <v>282806.35599999997</v>
      </c>
      <c r="G8689" s="588">
        <v>0.66</v>
      </c>
      <c r="H8689" s="586">
        <v>13.9</v>
      </c>
      <c r="I8689" s="587">
        <f t="shared" si="406"/>
        <v>159266.20000000001</v>
      </c>
      <c r="J8689" s="589">
        <f t="shared" si="407"/>
        <v>0</v>
      </c>
    </row>
    <row r="8690" spans="1:10">
      <c r="A8690" s="584">
        <v>2016</v>
      </c>
      <c r="B8690" s="585" t="s">
        <v>1131</v>
      </c>
      <c r="C8690" s="585" t="s">
        <v>31</v>
      </c>
      <c r="D8690" s="586">
        <v>48685</v>
      </c>
      <c r="E8690" s="587">
        <v>24.07</v>
      </c>
      <c r="F8690" s="587">
        <f t="shared" si="405"/>
        <v>1171847.95</v>
      </c>
      <c r="G8690" s="588">
        <v>0.73</v>
      </c>
      <c r="H8690" s="586">
        <v>13.5</v>
      </c>
      <c r="I8690" s="587">
        <f t="shared" si="406"/>
        <v>657247.5</v>
      </c>
      <c r="J8690" s="589">
        <f t="shared" si="407"/>
        <v>0</v>
      </c>
    </row>
    <row r="8691" spans="1:10">
      <c r="A8691" s="584">
        <v>2016</v>
      </c>
      <c r="B8691" s="585" t="s">
        <v>1131</v>
      </c>
      <c r="C8691" s="585" t="s">
        <v>31</v>
      </c>
      <c r="D8691" s="586">
        <v>12198</v>
      </c>
      <c r="E8691" s="587">
        <v>23.88</v>
      </c>
      <c r="F8691" s="587">
        <f t="shared" si="405"/>
        <v>291288.24</v>
      </c>
      <c r="G8691" s="588">
        <v>0.68</v>
      </c>
      <c r="H8691" s="586">
        <v>14.2</v>
      </c>
      <c r="I8691" s="587">
        <f t="shared" si="406"/>
        <v>173211.6</v>
      </c>
      <c r="J8691" s="589">
        <f t="shared" si="407"/>
        <v>0</v>
      </c>
    </row>
    <row r="8692" spans="1:10">
      <c r="A8692" s="584">
        <v>2016</v>
      </c>
      <c r="B8692" s="585" t="s">
        <v>1131</v>
      </c>
      <c r="C8692" s="585" t="s">
        <v>31</v>
      </c>
      <c r="D8692" s="586">
        <v>70155</v>
      </c>
      <c r="E8692" s="587">
        <v>23.896000000000001</v>
      </c>
      <c r="F8692" s="587">
        <f t="shared" si="405"/>
        <v>1676423.8800000001</v>
      </c>
      <c r="G8692" s="588">
        <v>0.62</v>
      </c>
      <c r="H8692" s="586">
        <v>12.7</v>
      </c>
      <c r="I8692" s="587">
        <f t="shared" si="406"/>
        <v>890968.5</v>
      </c>
      <c r="J8692" s="589">
        <f t="shared" si="407"/>
        <v>0</v>
      </c>
    </row>
    <row r="8693" spans="1:10">
      <c r="A8693" s="584">
        <v>2016</v>
      </c>
      <c r="B8693" s="585" t="s">
        <v>1131</v>
      </c>
      <c r="C8693" s="585" t="s">
        <v>31</v>
      </c>
      <c r="D8693" s="586">
        <v>11466</v>
      </c>
      <c r="E8693" s="587">
        <v>25.744</v>
      </c>
      <c r="F8693" s="587">
        <f t="shared" si="405"/>
        <v>295180.70399999997</v>
      </c>
      <c r="G8693" s="588">
        <v>2.6</v>
      </c>
      <c r="H8693" s="586">
        <v>7.7</v>
      </c>
      <c r="I8693" s="587">
        <f t="shared" si="406"/>
        <v>88288.2</v>
      </c>
      <c r="J8693" s="589">
        <f t="shared" si="407"/>
        <v>0</v>
      </c>
    </row>
    <row r="8694" spans="1:10">
      <c r="A8694" s="584">
        <v>2016</v>
      </c>
      <c r="B8694" s="585" t="s">
        <v>1131</v>
      </c>
      <c r="C8694" s="585" t="s">
        <v>31</v>
      </c>
      <c r="D8694" s="586">
        <v>48165</v>
      </c>
      <c r="E8694" s="587">
        <v>26.071999999999999</v>
      </c>
      <c r="F8694" s="587">
        <f t="shared" si="405"/>
        <v>1255757.8799999999</v>
      </c>
      <c r="G8694" s="588">
        <v>2.89</v>
      </c>
      <c r="H8694" s="586">
        <v>8.3000000000000007</v>
      </c>
      <c r="I8694" s="587">
        <f t="shared" si="406"/>
        <v>399769.50000000006</v>
      </c>
      <c r="J8694" s="589">
        <f t="shared" si="407"/>
        <v>0</v>
      </c>
    </row>
    <row r="8695" spans="1:10">
      <c r="A8695" s="584">
        <v>2016</v>
      </c>
      <c r="B8695" s="585" t="s">
        <v>1131</v>
      </c>
      <c r="C8695" s="585" t="s">
        <v>31</v>
      </c>
      <c r="D8695" s="586">
        <v>12062</v>
      </c>
      <c r="E8695" s="587">
        <v>23.556000000000001</v>
      </c>
      <c r="F8695" s="587">
        <f t="shared" si="405"/>
        <v>284132.47200000001</v>
      </c>
      <c r="G8695" s="588">
        <v>0.56000000000000005</v>
      </c>
      <c r="H8695" s="586">
        <v>13.9</v>
      </c>
      <c r="I8695" s="587">
        <f t="shared" si="406"/>
        <v>167661.80000000002</v>
      </c>
      <c r="J8695" s="589">
        <f t="shared" si="407"/>
        <v>0</v>
      </c>
    </row>
    <row r="8696" spans="1:10">
      <c r="A8696" s="584">
        <v>2016</v>
      </c>
      <c r="B8696" s="585" t="s">
        <v>1127</v>
      </c>
      <c r="C8696" s="585" t="s">
        <v>31</v>
      </c>
      <c r="D8696" s="586">
        <v>170692</v>
      </c>
      <c r="E8696" s="587">
        <v>18.786000000000001</v>
      </c>
      <c r="F8696" s="587">
        <f t="shared" si="405"/>
        <v>3206619.912</v>
      </c>
      <c r="G8696" s="588">
        <v>0.41</v>
      </c>
      <c r="H8696" s="586">
        <v>9.4</v>
      </c>
      <c r="I8696" s="587">
        <f t="shared" si="406"/>
        <v>1604504.8</v>
      </c>
      <c r="J8696" s="589">
        <f t="shared" si="407"/>
        <v>0</v>
      </c>
    </row>
    <row r="8697" spans="1:10">
      <c r="A8697" s="584">
        <v>2016</v>
      </c>
      <c r="B8697" s="585" t="s">
        <v>1127</v>
      </c>
      <c r="C8697" s="585" t="s">
        <v>31</v>
      </c>
      <c r="D8697" s="586">
        <v>122767</v>
      </c>
      <c r="E8697" s="587">
        <v>18.184000000000001</v>
      </c>
      <c r="F8697" s="587">
        <f t="shared" si="405"/>
        <v>2232395.128</v>
      </c>
      <c r="G8697" s="588">
        <v>0.62</v>
      </c>
      <c r="H8697" s="586">
        <v>12.5</v>
      </c>
      <c r="I8697" s="587">
        <f t="shared" si="406"/>
        <v>1534587.5</v>
      </c>
      <c r="J8697" s="589">
        <f t="shared" si="407"/>
        <v>0</v>
      </c>
    </row>
    <row r="8698" spans="1:10">
      <c r="A8698" s="584">
        <v>2016</v>
      </c>
      <c r="B8698" s="585" t="s">
        <v>1127</v>
      </c>
      <c r="C8698" s="585" t="s">
        <v>31</v>
      </c>
      <c r="D8698" s="586">
        <v>207447</v>
      </c>
      <c r="E8698" s="587">
        <v>18.184000000000001</v>
      </c>
      <c r="F8698" s="587">
        <f t="shared" si="405"/>
        <v>3772216.2480000001</v>
      </c>
      <c r="G8698" s="588">
        <v>0.62</v>
      </c>
      <c r="H8698" s="586">
        <v>12.5</v>
      </c>
      <c r="I8698" s="587">
        <f t="shared" si="406"/>
        <v>2593087.5</v>
      </c>
      <c r="J8698" s="589">
        <f t="shared" si="407"/>
        <v>0</v>
      </c>
    </row>
    <row r="8699" spans="1:10">
      <c r="A8699" s="584">
        <v>2016</v>
      </c>
      <c r="B8699" s="585" t="s">
        <v>1131</v>
      </c>
      <c r="C8699" s="585" t="s">
        <v>31</v>
      </c>
      <c r="D8699" s="586">
        <v>44837</v>
      </c>
      <c r="E8699" s="587">
        <v>23.731999999999999</v>
      </c>
      <c r="F8699" s="587">
        <f t="shared" si="405"/>
        <v>1064071.6839999999</v>
      </c>
      <c r="G8699" s="588">
        <v>0.65</v>
      </c>
      <c r="H8699" s="586">
        <v>12.6</v>
      </c>
      <c r="I8699" s="587">
        <f t="shared" si="406"/>
        <v>564946.19999999995</v>
      </c>
      <c r="J8699" s="589">
        <f t="shared" si="407"/>
        <v>0</v>
      </c>
    </row>
    <row r="8700" spans="1:10">
      <c r="A8700" s="584">
        <v>2016</v>
      </c>
      <c r="B8700" s="585" t="s">
        <v>1131</v>
      </c>
      <c r="C8700" s="585" t="s">
        <v>31</v>
      </c>
      <c r="D8700" s="586">
        <v>53554</v>
      </c>
      <c r="E8700" s="587">
        <v>23.321999999999999</v>
      </c>
      <c r="F8700" s="587">
        <f t="shared" si="405"/>
        <v>1248986.388</v>
      </c>
      <c r="G8700" s="588">
        <v>0.49</v>
      </c>
      <c r="H8700" s="586">
        <v>9.9</v>
      </c>
      <c r="I8700" s="587">
        <f t="shared" si="406"/>
        <v>530184.6</v>
      </c>
      <c r="J8700" s="589">
        <f t="shared" si="407"/>
        <v>0</v>
      </c>
    </row>
    <row r="8701" spans="1:10">
      <c r="A8701" s="584">
        <v>2016</v>
      </c>
      <c r="B8701" s="585" t="s">
        <v>1131</v>
      </c>
      <c r="C8701" s="585" t="s">
        <v>31</v>
      </c>
      <c r="D8701" s="586">
        <v>50174</v>
      </c>
      <c r="E8701" s="587">
        <v>20.045000000000002</v>
      </c>
      <c r="F8701" s="587">
        <f t="shared" si="405"/>
        <v>1005737.8300000001</v>
      </c>
      <c r="G8701" s="588">
        <v>0.39</v>
      </c>
      <c r="H8701" s="586">
        <v>16.2</v>
      </c>
      <c r="I8701" s="587">
        <f t="shared" si="406"/>
        <v>812818.79999999993</v>
      </c>
      <c r="J8701" s="589">
        <f t="shared" si="407"/>
        <v>0</v>
      </c>
    </row>
    <row r="8702" spans="1:10">
      <c r="A8702" s="584">
        <v>2016</v>
      </c>
      <c r="B8702" s="585" t="s">
        <v>1131</v>
      </c>
      <c r="C8702" s="585" t="s">
        <v>31</v>
      </c>
      <c r="D8702" s="586">
        <v>37008</v>
      </c>
      <c r="E8702" s="587">
        <v>23.762</v>
      </c>
      <c r="F8702" s="587">
        <f t="shared" si="405"/>
        <v>879384.09600000002</v>
      </c>
      <c r="G8702" s="588">
        <v>0.65</v>
      </c>
      <c r="H8702" s="586">
        <v>12.4</v>
      </c>
      <c r="I8702" s="587">
        <f t="shared" si="406"/>
        <v>458899.20000000001</v>
      </c>
      <c r="J8702" s="589">
        <f t="shared" si="407"/>
        <v>0</v>
      </c>
    </row>
    <row r="8703" spans="1:10">
      <c r="A8703" s="584">
        <v>2016</v>
      </c>
      <c r="B8703" s="585" t="s">
        <v>1131</v>
      </c>
      <c r="C8703" s="585" t="s">
        <v>31</v>
      </c>
      <c r="D8703" s="586">
        <v>19754</v>
      </c>
      <c r="E8703" s="587">
        <v>24.033999999999999</v>
      </c>
      <c r="F8703" s="587">
        <f t="shared" si="405"/>
        <v>474767.636</v>
      </c>
      <c r="G8703" s="588">
        <v>0.89</v>
      </c>
      <c r="H8703" s="586">
        <v>11.3</v>
      </c>
      <c r="I8703" s="587">
        <f t="shared" si="406"/>
        <v>223220.2</v>
      </c>
      <c r="J8703" s="589">
        <f t="shared" si="407"/>
        <v>0</v>
      </c>
    </row>
    <row r="8704" spans="1:10">
      <c r="A8704" s="584">
        <v>2016</v>
      </c>
      <c r="B8704" s="585" t="s">
        <v>1131</v>
      </c>
      <c r="C8704" s="585" t="s">
        <v>31</v>
      </c>
      <c r="D8704" s="586">
        <v>36548</v>
      </c>
      <c r="E8704" s="587">
        <v>24.417999999999999</v>
      </c>
      <c r="F8704" s="587">
        <f t="shared" si="405"/>
        <v>892429.06400000001</v>
      </c>
      <c r="G8704" s="588">
        <v>3.21</v>
      </c>
      <c r="H8704" s="586">
        <v>10.44</v>
      </c>
      <c r="I8704" s="587">
        <f t="shared" si="406"/>
        <v>381561.12</v>
      </c>
      <c r="J8704" s="589">
        <f t="shared" si="407"/>
        <v>0</v>
      </c>
    </row>
    <row r="8705" spans="1:10">
      <c r="A8705" s="584">
        <v>2016</v>
      </c>
      <c r="B8705" s="585" t="s">
        <v>1131</v>
      </c>
      <c r="C8705" s="585" t="s">
        <v>31</v>
      </c>
      <c r="D8705" s="586">
        <v>36548</v>
      </c>
      <c r="E8705" s="587">
        <v>24.417999999999999</v>
      </c>
      <c r="F8705" s="587">
        <f t="shared" si="405"/>
        <v>892429.06400000001</v>
      </c>
      <c r="G8705" s="588">
        <v>3.21</v>
      </c>
      <c r="H8705" s="586">
        <v>10.44</v>
      </c>
      <c r="I8705" s="587">
        <f t="shared" si="406"/>
        <v>381561.12</v>
      </c>
      <c r="J8705" s="589">
        <f t="shared" si="407"/>
        <v>0</v>
      </c>
    </row>
    <row r="8706" spans="1:10">
      <c r="A8706" s="584">
        <v>2016</v>
      </c>
      <c r="B8706" s="585" t="s">
        <v>1131</v>
      </c>
      <c r="C8706" s="585" t="s">
        <v>31</v>
      </c>
      <c r="D8706" s="586">
        <v>255258</v>
      </c>
      <c r="E8706" s="587">
        <v>25.021999999999998</v>
      </c>
      <c r="F8706" s="587">
        <f t="shared" si="405"/>
        <v>6387065.676</v>
      </c>
      <c r="G8706" s="588">
        <v>3.8</v>
      </c>
      <c r="H8706" s="586">
        <v>9.5399999999999991</v>
      </c>
      <c r="I8706" s="587">
        <f t="shared" si="406"/>
        <v>2435161.3199999998</v>
      </c>
      <c r="J8706" s="589">
        <f t="shared" si="407"/>
        <v>0</v>
      </c>
    </row>
    <row r="8707" spans="1:10">
      <c r="A8707" s="584">
        <v>2016</v>
      </c>
      <c r="B8707" s="585" t="s">
        <v>1131</v>
      </c>
      <c r="C8707" s="585" t="s">
        <v>31</v>
      </c>
      <c r="D8707" s="586">
        <v>45316</v>
      </c>
      <c r="E8707" s="587">
        <v>24.96</v>
      </c>
      <c r="F8707" s="587">
        <f t="shared" ref="F8707:F8770" si="408">E8707*D8707</f>
        <v>1131087.3600000001</v>
      </c>
      <c r="G8707" s="588">
        <v>4.1500000000000004</v>
      </c>
      <c r="H8707" s="586">
        <v>9.33</v>
      </c>
      <c r="I8707" s="587">
        <f t="shared" ref="I8707:I8770" si="409">H8707*D8707</f>
        <v>422798.28</v>
      </c>
      <c r="J8707" s="589">
        <f t="shared" ref="J8707:J8770" si="410">IF(B8707="LIG",1,0)</f>
        <v>0</v>
      </c>
    </row>
    <row r="8708" spans="1:10">
      <c r="A8708" s="584">
        <v>2016</v>
      </c>
      <c r="B8708" s="585" t="s">
        <v>1131</v>
      </c>
      <c r="C8708" s="585" t="s">
        <v>31</v>
      </c>
      <c r="D8708" s="586">
        <v>45041</v>
      </c>
      <c r="E8708" s="587">
        <v>25.06</v>
      </c>
      <c r="F8708" s="587">
        <f t="shared" si="408"/>
        <v>1128727.46</v>
      </c>
      <c r="G8708" s="588">
        <v>4.22</v>
      </c>
      <c r="H8708" s="586">
        <v>9.36</v>
      </c>
      <c r="I8708" s="587">
        <f t="shared" si="409"/>
        <v>421583.75999999995</v>
      </c>
      <c r="J8708" s="589">
        <f t="shared" si="410"/>
        <v>0</v>
      </c>
    </row>
    <row r="8709" spans="1:10">
      <c r="A8709" s="584">
        <v>2016</v>
      </c>
      <c r="B8709" s="585" t="s">
        <v>1131</v>
      </c>
      <c r="C8709" s="585" t="s">
        <v>31</v>
      </c>
      <c r="D8709" s="586">
        <v>15719</v>
      </c>
      <c r="E8709" s="587">
        <v>25.93</v>
      </c>
      <c r="F8709" s="587">
        <f t="shared" si="408"/>
        <v>407593.67</v>
      </c>
      <c r="G8709" s="588">
        <v>2.62</v>
      </c>
      <c r="H8709" s="586">
        <v>7.49</v>
      </c>
      <c r="I8709" s="587">
        <f t="shared" si="409"/>
        <v>117735.31</v>
      </c>
      <c r="J8709" s="589">
        <f t="shared" si="410"/>
        <v>0</v>
      </c>
    </row>
    <row r="8710" spans="1:10">
      <c r="A8710" s="584">
        <v>2016</v>
      </c>
      <c r="B8710" s="585" t="s">
        <v>1133</v>
      </c>
      <c r="C8710" s="585" t="s">
        <v>31</v>
      </c>
      <c r="D8710" s="586">
        <v>193785</v>
      </c>
      <c r="E8710" s="587">
        <v>13.766</v>
      </c>
      <c r="F8710" s="587">
        <f t="shared" si="408"/>
        <v>2667644.31</v>
      </c>
      <c r="G8710" s="588">
        <v>1.1200000000000001</v>
      </c>
      <c r="H8710" s="586">
        <v>8.6999999999999993</v>
      </c>
      <c r="I8710" s="587">
        <f t="shared" si="409"/>
        <v>1685929.4999999998</v>
      </c>
      <c r="J8710" s="589">
        <f t="shared" si="410"/>
        <v>1</v>
      </c>
    </row>
    <row r="8711" spans="1:10">
      <c r="A8711" s="584">
        <v>2016</v>
      </c>
      <c r="B8711" s="585" t="s">
        <v>1127</v>
      </c>
      <c r="C8711" s="585" t="s">
        <v>31</v>
      </c>
      <c r="D8711" s="586">
        <v>164239</v>
      </c>
      <c r="E8711" s="587">
        <v>17.559999999999999</v>
      </c>
      <c r="F8711" s="587">
        <f t="shared" si="408"/>
        <v>2884036.84</v>
      </c>
      <c r="G8711" s="588">
        <v>0.2</v>
      </c>
      <c r="H8711" s="586">
        <v>4.5999999999999996</v>
      </c>
      <c r="I8711" s="587">
        <f t="shared" si="409"/>
        <v>755499.39999999991</v>
      </c>
      <c r="J8711" s="589">
        <f t="shared" si="410"/>
        <v>0</v>
      </c>
    </row>
    <row r="8712" spans="1:10">
      <c r="A8712" s="584">
        <v>2016</v>
      </c>
      <c r="B8712" s="585" t="s">
        <v>1127</v>
      </c>
      <c r="C8712" s="585" t="s">
        <v>31</v>
      </c>
      <c r="D8712" s="586">
        <v>250701</v>
      </c>
      <c r="E8712" s="587">
        <v>18.03</v>
      </c>
      <c r="F8712" s="587">
        <f t="shared" si="408"/>
        <v>4520139.03</v>
      </c>
      <c r="G8712" s="588">
        <v>0.97</v>
      </c>
      <c r="H8712" s="586">
        <v>17.5</v>
      </c>
      <c r="I8712" s="587">
        <f t="shared" si="409"/>
        <v>4387267.5</v>
      </c>
      <c r="J8712" s="589">
        <f t="shared" si="410"/>
        <v>0</v>
      </c>
    </row>
    <row r="8713" spans="1:10">
      <c r="A8713" s="584">
        <v>2016</v>
      </c>
      <c r="B8713" s="585" t="s">
        <v>1127</v>
      </c>
      <c r="C8713" s="585" t="s">
        <v>31</v>
      </c>
      <c r="D8713" s="586">
        <v>120560</v>
      </c>
      <c r="E8713" s="587">
        <v>17.64</v>
      </c>
      <c r="F8713" s="587">
        <f t="shared" si="408"/>
        <v>2126678.4</v>
      </c>
      <c r="G8713" s="588">
        <v>0.2</v>
      </c>
      <c r="H8713" s="586">
        <v>4.4000000000000004</v>
      </c>
      <c r="I8713" s="587">
        <f t="shared" si="409"/>
        <v>530464</v>
      </c>
      <c r="J8713" s="589">
        <f t="shared" si="410"/>
        <v>0</v>
      </c>
    </row>
    <row r="8714" spans="1:10">
      <c r="A8714" s="584">
        <v>2016</v>
      </c>
      <c r="B8714" s="585" t="s">
        <v>1131</v>
      </c>
      <c r="C8714" s="585" t="s">
        <v>31</v>
      </c>
      <c r="D8714" s="586">
        <v>86539</v>
      </c>
      <c r="E8714" s="587">
        <v>23.26</v>
      </c>
      <c r="F8714" s="587">
        <f t="shared" si="408"/>
        <v>2012897.1400000001</v>
      </c>
      <c r="G8714" s="588">
        <v>0.43</v>
      </c>
      <c r="H8714" s="586">
        <v>6.5</v>
      </c>
      <c r="I8714" s="587">
        <f t="shared" si="409"/>
        <v>562503.5</v>
      </c>
      <c r="J8714" s="589">
        <f t="shared" si="410"/>
        <v>0</v>
      </c>
    </row>
    <row r="8715" spans="1:10">
      <c r="A8715" s="584">
        <v>2016</v>
      </c>
      <c r="B8715" s="585" t="s">
        <v>1131</v>
      </c>
      <c r="C8715" s="585" t="s">
        <v>31</v>
      </c>
      <c r="D8715" s="586">
        <v>17953</v>
      </c>
      <c r="E8715" s="587">
        <v>25.1</v>
      </c>
      <c r="F8715" s="587">
        <f t="shared" si="408"/>
        <v>450620.30000000005</v>
      </c>
      <c r="G8715" s="588">
        <v>3.03</v>
      </c>
      <c r="H8715" s="586">
        <v>9.6</v>
      </c>
      <c r="I8715" s="587">
        <f t="shared" si="409"/>
        <v>172348.79999999999</v>
      </c>
      <c r="J8715" s="589">
        <f t="shared" si="410"/>
        <v>0</v>
      </c>
    </row>
    <row r="8716" spans="1:10">
      <c r="A8716" s="584">
        <v>2016</v>
      </c>
      <c r="B8716" s="585" t="s">
        <v>1131</v>
      </c>
      <c r="C8716" s="585" t="s">
        <v>31</v>
      </c>
      <c r="D8716" s="586">
        <v>48770</v>
      </c>
      <c r="E8716" s="587">
        <v>25.97</v>
      </c>
      <c r="F8716" s="587">
        <f t="shared" si="408"/>
        <v>1266556.8999999999</v>
      </c>
      <c r="G8716" s="588">
        <v>3.08</v>
      </c>
      <c r="H8716" s="586">
        <v>8.6999999999999993</v>
      </c>
      <c r="I8716" s="587">
        <f t="shared" si="409"/>
        <v>424298.99999999994</v>
      </c>
      <c r="J8716" s="589">
        <f t="shared" si="410"/>
        <v>0</v>
      </c>
    </row>
    <row r="8717" spans="1:10">
      <c r="A8717" s="584">
        <v>2016</v>
      </c>
      <c r="B8717" s="585" t="s">
        <v>1131</v>
      </c>
      <c r="C8717" s="585" t="s">
        <v>31</v>
      </c>
      <c r="D8717" s="586">
        <v>144195</v>
      </c>
      <c r="E8717" s="587">
        <v>22.994</v>
      </c>
      <c r="F8717" s="587">
        <f t="shared" si="408"/>
        <v>3315619.83</v>
      </c>
      <c r="G8717" s="588">
        <v>2.99</v>
      </c>
      <c r="H8717" s="586">
        <v>8.3000000000000007</v>
      </c>
      <c r="I8717" s="587">
        <f t="shared" si="409"/>
        <v>1196818.5</v>
      </c>
      <c r="J8717" s="589">
        <f t="shared" si="410"/>
        <v>0</v>
      </c>
    </row>
    <row r="8718" spans="1:10">
      <c r="A8718" s="584">
        <v>2016</v>
      </c>
      <c r="B8718" s="585" t="s">
        <v>1131</v>
      </c>
      <c r="C8718" s="585" t="s">
        <v>31</v>
      </c>
      <c r="D8718" s="586">
        <v>52214</v>
      </c>
      <c r="E8718" s="587">
        <v>22.507999999999999</v>
      </c>
      <c r="F8718" s="587">
        <f t="shared" si="408"/>
        <v>1175232.7120000001</v>
      </c>
      <c r="G8718" s="588">
        <v>3.06</v>
      </c>
      <c r="H8718" s="586">
        <v>8.3000000000000007</v>
      </c>
      <c r="I8718" s="587">
        <f t="shared" si="409"/>
        <v>433376.2</v>
      </c>
      <c r="J8718" s="589">
        <f t="shared" si="410"/>
        <v>0</v>
      </c>
    </row>
    <row r="8719" spans="1:10">
      <c r="A8719" s="584">
        <v>2016</v>
      </c>
      <c r="B8719" s="585" t="s">
        <v>1131</v>
      </c>
      <c r="C8719" s="585" t="s">
        <v>31</v>
      </c>
      <c r="D8719" s="586">
        <v>57295</v>
      </c>
      <c r="E8719" s="587">
        <v>22.48</v>
      </c>
      <c r="F8719" s="587">
        <f t="shared" si="408"/>
        <v>1287991.6000000001</v>
      </c>
      <c r="G8719" s="588">
        <v>3.28</v>
      </c>
      <c r="H8719" s="586">
        <v>7.6</v>
      </c>
      <c r="I8719" s="587">
        <f t="shared" si="409"/>
        <v>435442</v>
      </c>
      <c r="J8719" s="589">
        <f t="shared" si="410"/>
        <v>0</v>
      </c>
    </row>
    <row r="8720" spans="1:10">
      <c r="A8720" s="584">
        <v>2016</v>
      </c>
      <c r="B8720" s="585" t="s">
        <v>1131</v>
      </c>
      <c r="C8720" s="585" t="s">
        <v>31</v>
      </c>
      <c r="D8720" s="586">
        <v>40253</v>
      </c>
      <c r="E8720" s="587">
        <v>23.012</v>
      </c>
      <c r="F8720" s="587">
        <f t="shared" si="408"/>
        <v>926302.03599999996</v>
      </c>
      <c r="G8720" s="588">
        <v>3.02</v>
      </c>
      <c r="H8720" s="586">
        <v>8.3000000000000007</v>
      </c>
      <c r="I8720" s="587">
        <f t="shared" si="409"/>
        <v>334099.90000000002</v>
      </c>
      <c r="J8720" s="589">
        <f t="shared" si="410"/>
        <v>0</v>
      </c>
    </row>
    <row r="8721" spans="1:10">
      <c r="A8721" s="584">
        <v>2016</v>
      </c>
      <c r="B8721" s="585" t="s">
        <v>1131</v>
      </c>
      <c r="C8721" s="585" t="s">
        <v>31</v>
      </c>
      <c r="D8721" s="586">
        <v>31442</v>
      </c>
      <c r="E8721" s="587">
        <v>23.122</v>
      </c>
      <c r="F8721" s="587">
        <f t="shared" si="408"/>
        <v>727001.924</v>
      </c>
      <c r="G8721" s="588">
        <v>2.5099999999999998</v>
      </c>
      <c r="H8721" s="586">
        <v>9.9</v>
      </c>
      <c r="I8721" s="587">
        <f t="shared" si="409"/>
        <v>311275.8</v>
      </c>
      <c r="J8721" s="589">
        <f t="shared" si="410"/>
        <v>0</v>
      </c>
    </row>
    <row r="8722" spans="1:10">
      <c r="A8722" s="584">
        <v>2016</v>
      </c>
      <c r="B8722" s="585" t="s">
        <v>1131</v>
      </c>
      <c r="C8722" s="585" t="s">
        <v>31</v>
      </c>
      <c r="D8722" s="586">
        <v>31087</v>
      </c>
      <c r="E8722" s="587">
        <v>22.425999999999998</v>
      </c>
      <c r="F8722" s="587">
        <f t="shared" si="408"/>
        <v>697157.06199999992</v>
      </c>
      <c r="G8722" s="588">
        <v>3.17</v>
      </c>
      <c r="H8722" s="586">
        <v>9.1</v>
      </c>
      <c r="I8722" s="587">
        <f t="shared" si="409"/>
        <v>282891.7</v>
      </c>
      <c r="J8722" s="589">
        <f t="shared" si="410"/>
        <v>0</v>
      </c>
    </row>
    <row r="8723" spans="1:10">
      <c r="A8723" s="584">
        <v>2016</v>
      </c>
      <c r="B8723" s="585" t="s">
        <v>1131</v>
      </c>
      <c r="C8723" s="585" t="s">
        <v>31</v>
      </c>
      <c r="D8723" s="586">
        <v>1763</v>
      </c>
      <c r="E8723" s="587">
        <v>23.478000000000002</v>
      </c>
      <c r="F8723" s="587">
        <f t="shared" si="408"/>
        <v>41391.714</v>
      </c>
      <c r="G8723" s="588">
        <v>2.42</v>
      </c>
      <c r="H8723" s="586">
        <v>8</v>
      </c>
      <c r="I8723" s="587">
        <f t="shared" si="409"/>
        <v>14104</v>
      </c>
      <c r="J8723" s="589">
        <f t="shared" si="410"/>
        <v>0</v>
      </c>
    </row>
    <row r="8724" spans="1:10">
      <c r="A8724" s="584">
        <v>2016</v>
      </c>
      <c r="B8724" s="585" t="s">
        <v>1131</v>
      </c>
      <c r="C8724" s="585" t="s">
        <v>31</v>
      </c>
      <c r="D8724" s="586">
        <v>8640</v>
      </c>
      <c r="E8724" s="587">
        <v>23.507999999999999</v>
      </c>
      <c r="F8724" s="587">
        <f t="shared" si="408"/>
        <v>203109.12</v>
      </c>
      <c r="G8724" s="588">
        <v>2.4700000000000002</v>
      </c>
      <c r="H8724" s="586">
        <v>8.1999999999999993</v>
      </c>
      <c r="I8724" s="587">
        <f t="shared" si="409"/>
        <v>70848</v>
      </c>
      <c r="J8724" s="589">
        <f t="shared" si="410"/>
        <v>0</v>
      </c>
    </row>
    <row r="8725" spans="1:10">
      <c r="A8725" s="584">
        <v>2016</v>
      </c>
      <c r="B8725" s="585" t="s">
        <v>1131</v>
      </c>
      <c r="C8725" s="585" t="s">
        <v>31</v>
      </c>
      <c r="D8725" s="586">
        <v>79863</v>
      </c>
      <c r="E8725" s="587">
        <v>22.37</v>
      </c>
      <c r="F8725" s="587">
        <f t="shared" si="408"/>
        <v>1786535.31</v>
      </c>
      <c r="G8725" s="588">
        <v>3.26</v>
      </c>
      <c r="H8725" s="586">
        <v>9.5</v>
      </c>
      <c r="I8725" s="587">
        <f t="shared" si="409"/>
        <v>758698.5</v>
      </c>
      <c r="J8725" s="589">
        <f t="shared" si="410"/>
        <v>0</v>
      </c>
    </row>
    <row r="8726" spans="1:10">
      <c r="A8726" s="584">
        <v>2016</v>
      </c>
      <c r="B8726" s="585" t="s">
        <v>1127</v>
      </c>
      <c r="C8726" s="585" t="s">
        <v>31</v>
      </c>
      <c r="D8726" s="586">
        <v>15965</v>
      </c>
      <c r="E8726" s="587">
        <v>17.623999999999999</v>
      </c>
      <c r="F8726" s="587">
        <f t="shared" si="408"/>
        <v>281367.15999999997</v>
      </c>
      <c r="G8726" s="588">
        <v>0.23</v>
      </c>
      <c r="H8726" s="586">
        <v>4.4000000000000004</v>
      </c>
      <c r="I8726" s="587">
        <f t="shared" si="409"/>
        <v>70246</v>
      </c>
      <c r="J8726" s="589">
        <f t="shared" si="410"/>
        <v>0</v>
      </c>
    </row>
    <row r="8727" spans="1:10">
      <c r="A8727" s="584">
        <v>2016</v>
      </c>
      <c r="B8727" s="585" t="s">
        <v>1127</v>
      </c>
      <c r="C8727" s="585" t="s">
        <v>31</v>
      </c>
      <c r="D8727" s="586">
        <v>31427</v>
      </c>
      <c r="E8727" s="587">
        <v>17.856000000000002</v>
      </c>
      <c r="F8727" s="587">
        <f t="shared" si="408"/>
        <v>561160.5120000001</v>
      </c>
      <c r="G8727" s="588">
        <v>0.23</v>
      </c>
      <c r="H8727" s="586">
        <v>5.0999999999999996</v>
      </c>
      <c r="I8727" s="587">
        <f t="shared" si="409"/>
        <v>160277.69999999998</v>
      </c>
      <c r="J8727" s="589">
        <f t="shared" si="410"/>
        <v>0</v>
      </c>
    </row>
    <row r="8728" spans="1:10">
      <c r="A8728" s="584">
        <v>2016</v>
      </c>
      <c r="B8728" s="585" t="s">
        <v>1127</v>
      </c>
      <c r="C8728" s="585" t="s">
        <v>31</v>
      </c>
      <c r="D8728" s="586">
        <v>185450</v>
      </c>
      <c r="E8728" s="587">
        <v>17.547999999999998</v>
      </c>
      <c r="F8728" s="587">
        <f t="shared" si="408"/>
        <v>3254276.5999999996</v>
      </c>
      <c r="G8728" s="588">
        <v>0.21</v>
      </c>
      <c r="H8728" s="586">
        <v>4.4000000000000004</v>
      </c>
      <c r="I8728" s="587">
        <f t="shared" si="409"/>
        <v>815980.00000000012</v>
      </c>
      <c r="J8728" s="589">
        <f t="shared" si="410"/>
        <v>0</v>
      </c>
    </row>
    <row r="8729" spans="1:10">
      <c r="A8729" s="584">
        <v>2016</v>
      </c>
      <c r="B8729" s="585" t="s">
        <v>1127</v>
      </c>
      <c r="C8729" s="585" t="s">
        <v>31</v>
      </c>
      <c r="D8729" s="586">
        <v>97970</v>
      </c>
      <c r="E8729" s="587">
        <v>17.472000000000001</v>
      </c>
      <c r="F8729" s="587">
        <f t="shared" si="408"/>
        <v>1711731.84</v>
      </c>
      <c r="G8729" s="588">
        <v>0.21</v>
      </c>
      <c r="H8729" s="586">
        <v>4.5</v>
      </c>
      <c r="I8729" s="587">
        <f t="shared" si="409"/>
        <v>440865</v>
      </c>
      <c r="J8729" s="589">
        <f t="shared" si="410"/>
        <v>0</v>
      </c>
    </row>
    <row r="8730" spans="1:10">
      <c r="A8730" s="584">
        <v>2016</v>
      </c>
      <c r="B8730" s="585" t="s">
        <v>1127</v>
      </c>
      <c r="C8730" s="585" t="s">
        <v>31</v>
      </c>
      <c r="D8730" s="586">
        <v>31050</v>
      </c>
      <c r="E8730" s="587">
        <v>17.925999999999998</v>
      </c>
      <c r="F8730" s="587">
        <f t="shared" si="408"/>
        <v>556602.29999999993</v>
      </c>
      <c r="G8730" s="588">
        <v>0.23</v>
      </c>
      <c r="H8730" s="586">
        <v>5</v>
      </c>
      <c r="I8730" s="587">
        <f t="shared" si="409"/>
        <v>155250</v>
      </c>
      <c r="J8730" s="589">
        <f t="shared" si="410"/>
        <v>0</v>
      </c>
    </row>
    <row r="8731" spans="1:10">
      <c r="A8731" s="584">
        <v>2016</v>
      </c>
      <c r="B8731" s="585" t="s">
        <v>1131</v>
      </c>
      <c r="C8731" s="585" t="s">
        <v>31</v>
      </c>
      <c r="D8731" s="586">
        <v>140883</v>
      </c>
      <c r="E8731" s="587">
        <v>25.088000000000001</v>
      </c>
      <c r="F8731" s="587">
        <f t="shared" si="408"/>
        <v>3534472.7039999999</v>
      </c>
      <c r="G8731" s="588">
        <v>3.12</v>
      </c>
      <c r="H8731" s="586">
        <v>6.6</v>
      </c>
      <c r="I8731" s="587">
        <f t="shared" si="409"/>
        <v>929827.79999999993</v>
      </c>
      <c r="J8731" s="589">
        <f t="shared" si="410"/>
        <v>0</v>
      </c>
    </row>
    <row r="8732" spans="1:10">
      <c r="A8732" s="584">
        <v>2016</v>
      </c>
      <c r="B8732" s="585" t="s">
        <v>1127</v>
      </c>
      <c r="C8732" s="585" t="s">
        <v>31</v>
      </c>
      <c r="D8732" s="586">
        <v>237952</v>
      </c>
      <c r="E8732" s="587">
        <v>17.584</v>
      </c>
      <c r="F8732" s="587">
        <f t="shared" si="408"/>
        <v>4184147.9679999999</v>
      </c>
      <c r="G8732" s="588">
        <v>0.35</v>
      </c>
      <c r="H8732" s="586">
        <v>5.4</v>
      </c>
      <c r="I8732" s="587">
        <f t="shared" si="409"/>
        <v>1284940.8</v>
      </c>
      <c r="J8732" s="589">
        <f t="shared" si="410"/>
        <v>0</v>
      </c>
    </row>
    <row r="8733" spans="1:10">
      <c r="A8733" s="584">
        <v>2016</v>
      </c>
      <c r="B8733" s="585" t="s">
        <v>1127</v>
      </c>
      <c r="C8733" s="585" t="s">
        <v>31</v>
      </c>
      <c r="D8733" s="586">
        <v>190582</v>
      </c>
      <c r="E8733" s="587">
        <v>17.905999999999999</v>
      </c>
      <c r="F8733" s="587">
        <f t="shared" si="408"/>
        <v>3412561.2919999999</v>
      </c>
      <c r="G8733" s="588">
        <v>0.27</v>
      </c>
      <c r="H8733" s="586">
        <v>4.9000000000000004</v>
      </c>
      <c r="I8733" s="587">
        <f t="shared" si="409"/>
        <v>933851.8</v>
      </c>
      <c r="J8733" s="589">
        <f t="shared" si="410"/>
        <v>0</v>
      </c>
    </row>
    <row r="8734" spans="1:10">
      <c r="A8734" s="584">
        <v>2016</v>
      </c>
      <c r="B8734" s="585" t="s">
        <v>1127</v>
      </c>
      <c r="C8734" s="585" t="s">
        <v>31</v>
      </c>
      <c r="D8734" s="586">
        <v>14759</v>
      </c>
      <c r="E8734" s="587">
        <v>17.521999999999998</v>
      </c>
      <c r="F8734" s="587">
        <f t="shared" si="408"/>
        <v>258607.19799999997</v>
      </c>
      <c r="G8734" s="588">
        <v>0.33</v>
      </c>
      <c r="H8734" s="586">
        <v>5.3</v>
      </c>
      <c r="I8734" s="587">
        <f t="shared" si="409"/>
        <v>78222.7</v>
      </c>
      <c r="J8734" s="589">
        <f t="shared" si="410"/>
        <v>0</v>
      </c>
    </row>
    <row r="8735" spans="1:10">
      <c r="A8735" s="584">
        <v>2016</v>
      </c>
      <c r="B8735" s="585" t="s">
        <v>1127</v>
      </c>
      <c r="C8735" s="585" t="s">
        <v>31</v>
      </c>
      <c r="D8735" s="586">
        <v>111889</v>
      </c>
      <c r="E8735" s="587">
        <v>17.672000000000001</v>
      </c>
      <c r="F8735" s="587">
        <f t="shared" si="408"/>
        <v>1977302.4080000001</v>
      </c>
      <c r="G8735" s="588">
        <v>0.24</v>
      </c>
      <c r="H8735" s="586">
        <v>5.7</v>
      </c>
      <c r="I8735" s="587">
        <f t="shared" si="409"/>
        <v>637767.30000000005</v>
      </c>
      <c r="J8735" s="589">
        <f t="shared" si="410"/>
        <v>0</v>
      </c>
    </row>
    <row r="8736" spans="1:10">
      <c r="A8736" s="584">
        <v>2016</v>
      </c>
      <c r="B8736" s="585" t="s">
        <v>1127</v>
      </c>
      <c r="C8736" s="585" t="s">
        <v>31</v>
      </c>
      <c r="D8736" s="586">
        <v>73702</v>
      </c>
      <c r="E8736" s="587">
        <v>18.594000000000001</v>
      </c>
      <c r="F8736" s="587">
        <f t="shared" si="408"/>
        <v>1370414.9880000001</v>
      </c>
      <c r="G8736" s="588">
        <v>0.34</v>
      </c>
      <c r="H8736" s="586">
        <v>4.4000000000000004</v>
      </c>
      <c r="I8736" s="587">
        <f t="shared" si="409"/>
        <v>324288.80000000005</v>
      </c>
      <c r="J8736" s="589">
        <f t="shared" si="410"/>
        <v>0</v>
      </c>
    </row>
    <row r="8737" spans="1:10">
      <c r="A8737" s="584">
        <v>2016</v>
      </c>
      <c r="B8737" s="585" t="s">
        <v>1127</v>
      </c>
      <c r="C8737" s="585" t="s">
        <v>31</v>
      </c>
      <c r="D8737" s="586">
        <v>133121</v>
      </c>
      <c r="E8737" s="587">
        <v>18.614000000000001</v>
      </c>
      <c r="F8737" s="587">
        <f t="shared" si="408"/>
        <v>2477914.2940000002</v>
      </c>
      <c r="G8737" s="588">
        <v>0.31</v>
      </c>
      <c r="H8737" s="586">
        <v>4.4000000000000004</v>
      </c>
      <c r="I8737" s="587">
        <f t="shared" si="409"/>
        <v>585732.4</v>
      </c>
      <c r="J8737" s="589">
        <f t="shared" si="410"/>
        <v>0</v>
      </c>
    </row>
    <row r="8738" spans="1:10">
      <c r="A8738" s="584">
        <v>2016</v>
      </c>
      <c r="B8738" s="585" t="s">
        <v>1127</v>
      </c>
      <c r="C8738" s="585" t="s">
        <v>31</v>
      </c>
      <c r="D8738" s="586">
        <v>88931</v>
      </c>
      <c r="E8738" s="587">
        <v>18.628</v>
      </c>
      <c r="F8738" s="587">
        <f t="shared" si="408"/>
        <v>1656606.6680000001</v>
      </c>
      <c r="G8738" s="588">
        <v>0.3</v>
      </c>
      <c r="H8738" s="586">
        <v>4.3</v>
      </c>
      <c r="I8738" s="587">
        <f t="shared" si="409"/>
        <v>382403.3</v>
      </c>
      <c r="J8738" s="589">
        <f t="shared" si="410"/>
        <v>0</v>
      </c>
    </row>
    <row r="8739" spans="1:10">
      <c r="A8739" s="584">
        <v>2016</v>
      </c>
      <c r="B8739" s="585" t="s">
        <v>1127</v>
      </c>
      <c r="C8739" s="585" t="s">
        <v>31</v>
      </c>
      <c r="D8739" s="586">
        <v>209092</v>
      </c>
      <c r="E8739" s="587">
        <v>18.786999999999999</v>
      </c>
      <c r="F8739" s="587">
        <f t="shared" si="408"/>
        <v>3928211.4039999996</v>
      </c>
      <c r="G8739" s="588">
        <v>0.37</v>
      </c>
      <c r="H8739" s="586">
        <v>4.5999999999999996</v>
      </c>
      <c r="I8739" s="587">
        <f t="shared" si="409"/>
        <v>961823.2</v>
      </c>
      <c r="J8739" s="589">
        <f t="shared" si="410"/>
        <v>0</v>
      </c>
    </row>
    <row r="8740" spans="1:10">
      <c r="A8740" s="584">
        <v>2016</v>
      </c>
      <c r="B8740" s="585" t="s">
        <v>1131</v>
      </c>
      <c r="C8740" s="585" t="s">
        <v>31</v>
      </c>
      <c r="D8740" s="586">
        <v>5360</v>
      </c>
      <c r="E8740" s="587">
        <v>23.122</v>
      </c>
      <c r="F8740" s="587">
        <f t="shared" si="408"/>
        <v>123933.92</v>
      </c>
      <c r="G8740" s="588">
        <v>3.93</v>
      </c>
      <c r="H8740" s="586">
        <v>15.9</v>
      </c>
      <c r="I8740" s="587">
        <f t="shared" si="409"/>
        <v>85224</v>
      </c>
      <c r="J8740" s="589">
        <f t="shared" si="410"/>
        <v>0</v>
      </c>
    </row>
    <row r="8741" spans="1:10">
      <c r="A8741" s="584">
        <v>2016</v>
      </c>
      <c r="B8741" s="585" t="s">
        <v>1129</v>
      </c>
      <c r="C8741" s="585" t="s">
        <v>31</v>
      </c>
      <c r="D8741" s="586">
        <v>7754</v>
      </c>
      <c r="E8741" s="587">
        <v>16.454000000000001</v>
      </c>
      <c r="F8741" s="587">
        <f t="shared" si="408"/>
        <v>127584.31600000001</v>
      </c>
      <c r="G8741" s="588">
        <v>1.08</v>
      </c>
      <c r="H8741" s="586">
        <v>25.1</v>
      </c>
      <c r="I8741" s="587">
        <f t="shared" si="409"/>
        <v>194625.40000000002</v>
      </c>
      <c r="J8741" s="589">
        <f t="shared" si="410"/>
        <v>0</v>
      </c>
    </row>
    <row r="8742" spans="1:10">
      <c r="A8742" s="584">
        <v>2016</v>
      </c>
      <c r="B8742" s="585" t="s">
        <v>1131</v>
      </c>
      <c r="C8742" s="585" t="s">
        <v>31</v>
      </c>
      <c r="D8742" s="586">
        <v>9711</v>
      </c>
      <c r="E8742" s="587">
        <v>25.152000000000001</v>
      </c>
      <c r="F8742" s="587">
        <f t="shared" si="408"/>
        <v>244251.07200000001</v>
      </c>
      <c r="G8742" s="588">
        <v>2.88</v>
      </c>
      <c r="H8742" s="586">
        <v>8.6999999999999993</v>
      </c>
      <c r="I8742" s="587">
        <f t="shared" si="409"/>
        <v>84485.7</v>
      </c>
      <c r="J8742" s="589">
        <f t="shared" si="410"/>
        <v>0</v>
      </c>
    </row>
    <row r="8743" spans="1:10">
      <c r="A8743" s="584">
        <v>2016</v>
      </c>
      <c r="B8743" s="585" t="s">
        <v>1131</v>
      </c>
      <c r="C8743" s="585" t="s">
        <v>31</v>
      </c>
      <c r="D8743" s="586">
        <v>16765</v>
      </c>
      <c r="E8743" s="587">
        <v>22.623999999999999</v>
      </c>
      <c r="F8743" s="587">
        <f t="shared" si="408"/>
        <v>379291.36</v>
      </c>
      <c r="G8743" s="588">
        <v>4.45</v>
      </c>
      <c r="H8743" s="586">
        <v>18.100000000000001</v>
      </c>
      <c r="I8743" s="587">
        <f t="shared" si="409"/>
        <v>303446.5</v>
      </c>
      <c r="J8743" s="589">
        <f t="shared" si="410"/>
        <v>0</v>
      </c>
    </row>
    <row r="8744" spans="1:10">
      <c r="A8744" s="584">
        <v>2016</v>
      </c>
      <c r="B8744" s="585" t="s">
        <v>1131</v>
      </c>
      <c r="C8744" s="585" t="s">
        <v>31</v>
      </c>
      <c r="D8744" s="586">
        <v>90249</v>
      </c>
      <c r="E8744" s="587">
        <v>25.978000000000002</v>
      </c>
      <c r="F8744" s="587">
        <f t="shared" si="408"/>
        <v>2344488.5220000003</v>
      </c>
      <c r="G8744" s="588">
        <v>2.88</v>
      </c>
      <c r="H8744" s="586">
        <v>7.6</v>
      </c>
      <c r="I8744" s="587">
        <f t="shared" si="409"/>
        <v>685892.4</v>
      </c>
      <c r="J8744" s="589">
        <f t="shared" si="410"/>
        <v>0</v>
      </c>
    </row>
    <row r="8745" spans="1:10">
      <c r="A8745" s="584">
        <v>2016</v>
      </c>
      <c r="B8745" s="585" t="s">
        <v>1131</v>
      </c>
      <c r="C8745" s="585" t="s">
        <v>31</v>
      </c>
      <c r="D8745" s="586">
        <v>8031</v>
      </c>
      <c r="E8745" s="587">
        <v>23.26</v>
      </c>
      <c r="F8745" s="587">
        <f t="shared" si="408"/>
        <v>186801.06000000003</v>
      </c>
      <c r="G8745" s="588">
        <v>2.8</v>
      </c>
      <c r="H8745" s="586">
        <v>16.2</v>
      </c>
      <c r="I8745" s="587">
        <f t="shared" si="409"/>
        <v>130102.2</v>
      </c>
      <c r="J8745" s="589">
        <f t="shared" si="410"/>
        <v>0</v>
      </c>
    </row>
    <row r="8746" spans="1:10">
      <c r="A8746" s="584">
        <v>2016</v>
      </c>
      <c r="B8746" s="585" t="s">
        <v>1131</v>
      </c>
      <c r="C8746" s="585" t="s">
        <v>31</v>
      </c>
      <c r="D8746" s="586">
        <v>150039</v>
      </c>
      <c r="E8746" s="587">
        <v>25.923999999999999</v>
      </c>
      <c r="F8746" s="587">
        <f t="shared" si="408"/>
        <v>3889611.0359999998</v>
      </c>
      <c r="G8746" s="588">
        <v>3.11</v>
      </c>
      <c r="H8746" s="586">
        <v>8.1999999999999993</v>
      </c>
      <c r="I8746" s="587">
        <f t="shared" si="409"/>
        <v>1230319.7999999998</v>
      </c>
      <c r="J8746" s="589">
        <f t="shared" si="410"/>
        <v>0</v>
      </c>
    </row>
    <row r="8747" spans="1:10">
      <c r="A8747" s="584">
        <v>2016</v>
      </c>
      <c r="B8747" s="585" t="s">
        <v>1131</v>
      </c>
      <c r="C8747" s="585" t="s">
        <v>31</v>
      </c>
      <c r="D8747" s="586">
        <v>10665</v>
      </c>
      <c r="E8747" s="587">
        <v>22.23</v>
      </c>
      <c r="F8747" s="587">
        <f t="shared" si="408"/>
        <v>237082.95</v>
      </c>
      <c r="G8747" s="588">
        <v>2.37</v>
      </c>
      <c r="H8747" s="586">
        <v>19.399999999999999</v>
      </c>
      <c r="I8747" s="587">
        <f t="shared" si="409"/>
        <v>206900.99999999997</v>
      </c>
      <c r="J8747" s="589">
        <f t="shared" si="410"/>
        <v>0</v>
      </c>
    </row>
    <row r="8748" spans="1:10">
      <c r="A8748" s="584">
        <v>2016</v>
      </c>
      <c r="B8748" s="585" t="s">
        <v>1131</v>
      </c>
      <c r="C8748" s="585" t="s">
        <v>31</v>
      </c>
      <c r="D8748" s="586">
        <v>16290</v>
      </c>
      <c r="E8748" s="587">
        <v>21.7</v>
      </c>
      <c r="F8748" s="587">
        <f t="shared" si="408"/>
        <v>353493</v>
      </c>
      <c r="G8748" s="588">
        <v>2.54</v>
      </c>
      <c r="H8748" s="586">
        <v>17.8</v>
      </c>
      <c r="I8748" s="587">
        <f t="shared" si="409"/>
        <v>289962</v>
      </c>
      <c r="J8748" s="589">
        <f t="shared" si="410"/>
        <v>0</v>
      </c>
    </row>
    <row r="8749" spans="1:10">
      <c r="A8749" s="584">
        <v>2016</v>
      </c>
      <c r="B8749" s="585" t="s">
        <v>1129</v>
      </c>
      <c r="C8749" s="585" t="s">
        <v>31</v>
      </c>
      <c r="D8749" s="586">
        <v>1405</v>
      </c>
      <c r="E8749" s="587">
        <v>14.965999999999999</v>
      </c>
      <c r="F8749" s="587">
        <f t="shared" si="408"/>
        <v>21027.23</v>
      </c>
      <c r="G8749" s="588">
        <v>1.77</v>
      </c>
      <c r="H8749" s="586">
        <v>36.6</v>
      </c>
      <c r="I8749" s="587">
        <f t="shared" si="409"/>
        <v>51423</v>
      </c>
      <c r="J8749" s="589">
        <f t="shared" si="410"/>
        <v>0</v>
      </c>
    </row>
    <row r="8750" spans="1:10">
      <c r="A8750" s="584">
        <v>2016</v>
      </c>
      <c r="B8750" s="585" t="s">
        <v>1131</v>
      </c>
      <c r="C8750" s="585" t="s">
        <v>31</v>
      </c>
      <c r="D8750" s="586">
        <v>14739</v>
      </c>
      <c r="E8750" s="587">
        <v>25.382000000000001</v>
      </c>
      <c r="F8750" s="587">
        <f t="shared" si="408"/>
        <v>374105.29800000001</v>
      </c>
      <c r="G8750" s="588">
        <v>2.78</v>
      </c>
      <c r="H8750" s="586">
        <v>8.4</v>
      </c>
      <c r="I8750" s="587">
        <f t="shared" si="409"/>
        <v>123807.6</v>
      </c>
      <c r="J8750" s="589">
        <f t="shared" si="410"/>
        <v>0</v>
      </c>
    </row>
    <row r="8751" spans="1:10">
      <c r="A8751" s="584">
        <v>2016</v>
      </c>
      <c r="B8751" s="585" t="s">
        <v>1131</v>
      </c>
      <c r="C8751" s="585" t="s">
        <v>31</v>
      </c>
      <c r="D8751" s="586">
        <v>16961</v>
      </c>
      <c r="E8751" s="587">
        <v>23.966000000000001</v>
      </c>
      <c r="F8751" s="587">
        <f t="shared" si="408"/>
        <v>406487.326</v>
      </c>
      <c r="G8751" s="588">
        <v>2.4300000000000002</v>
      </c>
      <c r="H8751" s="586">
        <v>14.1</v>
      </c>
      <c r="I8751" s="587">
        <f t="shared" si="409"/>
        <v>239150.1</v>
      </c>
      <c r="J8751" s="589">
        <f t="shared" si="410"/>
        <v>0</v>
      </c>
    </row>
    <row r="8752" spans="1:10">
      <c r="A8752" s="584">
        <v>2016</v>
      </c>
      <c r="B8752" s="585" t="s">
        <v>1131</v>
      </c>
      <c r="C8752" s="585" t="s">
        <v>31</v>
      </c>
      <c r="D8752" s="586">
        <v>2143</v>
      </c>
      <c r="E8752" s="587">
        <v>24.236000000000001</v>
      </c>
      <c r="F8752" s="587">
        <f t="shared" si="408"/>
        <v>51937.748</v>
      </c>
      <c r="G8752" s="588">
        <v>2.88</v>
      </c>
      <c r="H8752" s="586">
        <v>16.7</v>
      </c>
      <c r="I8752" s="587">
        <f t="shared" si="409"/>
        <v>35788.1</v>
      </c>
      <c r="J8752" s="589">
        <f t="shared" si="410"/>
        <v>0</v>
      </c>
    </row>
    <row r="8753" spans="1:10">
      <c r="A8753" s="584">
        <v>2016</v>
      </c>
      <c r="B8753" s="585" t="s">
        <v>1131</v>
      </c>
      <c r="C8753" s="585" t="s">
        <v>31</v>
      </c>
      <c r="D8753" s="586">
        <v>6323</v>
      </c>
      <c r="E8753" s="587">
        <v>17.405999999999999</v>
      </c>
      <c r="F8753" s="587">
        <f t="shared" si="408"/>
        <v>110058.13799999999</v>
      </c>
      <c r="G8753" s="588">
        <v>2.0499999999999998</v>
      </c>
      <c r="H8753" s="586">
        <v>27.9</v>
      </c>
      <c r="I8753" s="587">
        <f t="shared" si="409"/>
        <v>176411.69999999998</v>
      </c>
      <c r="J8753" s="589">
        <f t="shared" si="410"/>
        <v>0</v>
      </c>
    </row>
    <row r="8754" spans="1:10">
      <c r="A8754" s="584">
        <v>2016</v>
      </c>
      <c r="B8754" s="585" t="s">
        <v>1131</v>
      </c>
      <c r="C8754" s="585" t="s">
        <v>31</v>
      </c>
      <c r="D8754" s="586">
        <v>8799</v>
      </c>
      <c r="E8754" s="587">
        <v>23.11</v>
      </c>
      <c r="F8754" s="587">
        <f t="shared" si="408"/>
        <v>203344.88999999998</v>
      </c>
      <c r="G8754" s="588">
        <v>2.81</v>
      </c>
      <c r="H8754" s="586">
        <v>18.899999999999999</v>
      </c>
      <c r="I8754" s="587">
        <f t="shared" si="409"/>
        <v>166301.09999999998</v>
      </c>
      <c r="J8754" s="589">
        <f t="shared" si="410"/>
        <v>0</v>
      </c>
    </row>
    <row r="8755" spans="1:10">
      <c r="A8755" s="584">
        <v>2016</v>
      </c>
      <c r="B8755" s="585" t="s">
        <v>1131</v>
      </c>
      <c r="C8755" s="585" t="s">
        <v>31</v>
      </c>
      <c r="D8755" s="586">
        <v>7007</v>
      </c>
      <c r="E8755" s="587">
        <v>23.914000000000001</v>
      </c>
      <c r="F8755" s="587">
        <f t="shared" si="408"/>
        <v>167565.39800000002</v>
      </c>
      <c r="G8755" s="588">
        <v>1.93</v>
      </c>
      <c r="H8755" s="586">
        <v>15</v>
      </c>
      <c r="I8755" s="587">
        <f t="shared" si="409"/>
        <v>105105</v>
      </c>
      <c r="J8755" s="589">
        <f t="shared" si="410"/>
        <v>0</v>
      </c>
    </row>
    <row r="8756" spans="1:10">
      <c r="A8756" s="584">
        <v>2016</v>
      </c>
      <c r="B8756" s="585" t="s">
        <v>1129</v>
      </c>
      <c r="C8756" s="585" t="s">
        <v>31</v>
      </c>
      <c r="D8756" s="586">
        <v>4379</v>
      </c>
      <c r="E8756" s="587">
        <v>17.37</v>
      </c>
      <c r="F8756" s="587">
        <f t="shared" si="408"/>
        <v>76063.23000000001</v>
      </c>
      <c r="G8756" s="588">
        <v>2.0099999999999998</v>
      </c>
      <c r="H8756" s="586">
        <v>24.7</v>
      </c>
      <c r="I8756" s="587">
        <f t="shared" si="409"/>
        <v>108161.3</v>
      </c>
      <c r="J8756" s="589">
        <f t="shared" si="410"/>
        <v>0</v>
      </c>
    </row>
    <row r="8757" spans="1:10">
      <c r="A8757" s="584">
        <v>2016</v>
      </c>
      <c r="B8757" s="585" t="s">
        <v>1131</v>
      </c>
      <c r="C8757" s="585" t="s">
        <v>31</v>
      </c>
      <c r="D8757" s="586">
        <v>29305</v>
      </c>
      <c r="E8757" s="587">
        <v>25.852</v>
      </c>
      <c r="F8757" s="587">
        <f t="shared" si="408"/>
        <v>757592.86</v>
      </c>
      <c r="G8757" s="588">
        <v>2.91</v>
      </c>
      <c r="H8757" s="586">
        <v>7.6</v>
      </c>
      <c r="I8757" s="587">
        <f t="shared" si="409"/>
        <v>222718</v>
      </c>
      <c r="J8757" s="589">
        <f t="shared" si="410"/>
        <v>0</v>
      </c>
    </row>
    <row r="8758" spans="1:10">
      <c r="A8758" s="584">
        <v>2016</v>
      </c>
      <c r="B8758" s="585" t="s">
        <v>1131</v>
      </c>
      <c r="C8758" s="585" t="s">
        <v>31</v>
      </c>
      <c r="D8758" s="586">
        <v>89971</v>
      </c>
      <c r="E8758" s="587">
        <v>25.995999999999999</v>
      </c>
      <c r="F8758" s="587">
        <f t="shared" si="408"/>
        <v>2338886.1159999999</v>
      </c>
      <c r="G8758" s="588">
        <v>3.16</v>
      </c>
      <c r="H8758" s="586">
        <v>8.1</v>
      </c>
      <c r="I8758" s="587">
        <f t="shared" si="409"/>
        <v>728765.1</v>
      </c>
      <c r="J8758" s="589">
        <f t="shared" si="410"/>
        <v>0</v>
      </c>
    </row>
    <row r="8759" spans="1:10">
      <c r="A8759" s="584">
        <v>2016</v>
      </c>
      <c r="B8759" s="585" t="s">
        <v>1131</v>
      </c>
      <c r="C8759" s="585" t="s">
        <v>31</v>
      </c>
      <c r="D8759" s="586">
        <v>30338</v>
      </c>
      <c r="E8759" s="587">
        <v>25.984000000000002</v>
      </c>
      <c r="F8759" s="587">
        <f t="shared" si="408"/>
        <v>788302.59200000006</v>
      </c>
      <c r="G8759" s="588">
        <v>2.84</v>
      </c>
      <c r="H8759" s="586">
        <v>7.6</v>
      </c>
      <c r="I8759" s="587">
        <f t="shared" si="409"/>
        <v>230568.8</v>
      </c>
      <c r="J8759" s="589">
        <f t="shared" si="410"/>
        <v>0</v>
      </c>
    </row>
    <row r="8760" spans="1:10">
      <c r="A8760" s="584">
        <v>2016</v>
      </c>
      <c r="B8760" s="585" t="s">
        <v>1131</v>
      </c>
      <c r="C8760" s="585" t="s">
        <v>31</v>
      </c>
      <c r="D8760" s="586">
        <v>17430</v>
      </c>
      <c r="E8760" s="587">
        <v>22.974</v>
      </c>
      <c r="F8760" s="587">
        <f t="shared" si="408"/>
        <v>400436.82</v>
      </c>
      <c r="G8760" s="588">
        <v>2.97</v>
      </c>
      <c r="H8760" s="586">
        <v>8.1999999999999993</v>
      </c>
      <c r="I8760" s="587">
        <f t="shared" si="409"/>
        <v>142926</v>
      </c>
      <c r="J8760" s="589">
        <f t="shared" si="410"/>
        <v>0</v>
      </c>
    </row>
    <row r="8761" spans="1:10">
      <c r="A8761" s="584">
        <v>2016</v>
      </c>
      <c r="B8761" s="585" t="s">
        <v>1131</v>
      </c>
      <c r="C8761" s="585" t="s">
        <v>31</v>
      </c>
      <c r="D8761" s="586">
        <v>2269</v>
      </c>
      <c r="E8761" s="587">
        <v>22.545999999999999</v>
      </c>
      <c r="F8761" s="587">
        <f t="shared" si="408"/>
        <v>51156.873999999996</v>
      </c>
      <c r="G8761" s="588">
        <v>3.27</v>
      </c>
      <c r="H8761" s="586">
        <v>9.1999999999999993</v>
      </c>
      <c r="I8761" s="587">
        <f t="shared" si="409"/>
        <v>20874.8</v>
      </c>
      <c r="J8761" s="589">
        <f t="shared" si="410"/>
        <v>0</v>
      </c>
    </row>
    <row r="8762" spans="1:10">
      <c r="A8762" s="584">
        <v>2016</v>
      </c>
      <c r="B8762" s="585" t="s">
        <v>1127</v>
      </c>
      <c r="C8762" s="585" t="s">
        <v>31</v>
      </c>
      <c r="D8762" s="586">
        <v>243</v>
      </c>
      <c r="E8762" s="587">
        <v>17.852</v>
      </c>
      <c r="F8762" s="587">
        <f t="shared" si="408"/>
        <v>4338.0360000000001</v>
      </c>
      <c r="G8762" s="588">
        <v>0.2</v>
      </c>
      <c r="H8762" s="586">
        <v>5.25</v>
      </c>
      <c r="I8762" s="587">
        <f t="shared" si="409"/>
        <v>1275.75</v>
      </c>
      <c r="J8762" s="589">
        <f t="shared" si="410"/>
        <v>0</v>
      </c>
    </row>
    <row r="8763" spans="1:10">
      <c r="A8763" s="584">
        <v>2016</v>
      </c>
      <c r="B8763" s="585" t="s">
        <v>1127</v>
      </c>
      <c r="C8763" s="585" t="s">
        <v>31</v>
      </c>
      <c r="D8763" s="586">
        <v>16568</v>
      </c>
      <c r="E8763" s="587">
        <v>17.824000000000002</v>
      </c>
      <c r="F8763" s="587">
        <f t="shared" si="408"/>
        <v>295308.03200000001</v>
      </c>
      <c r="G8763" s="588">
        <v>0.23</v>
      </c>
      <c r="H8763" s="586">
        <v>5.18</v>
      </c>
      <c r="I8763" s="587">
        <f t="shared" si="409"/>
        <v>85822.239999999991</v>
      </c>
      <c r="J8763" s="589">
        <f t="shared" si="410"/>
        <v>0</v>
      </c>
    </row>
    <row r="8764" spans="1:10">
      <c r="A8764" s="584">
        <v>2016</v>
      </c>
      <c r="B8764" s="585" t="s">
        <v>1127</v>
      </c>
      <c r="C8764" s="585" t="s">
        <v>31</v>
      </c>
      <c r="D8764" s="586">
        <v>16468</v>
      </c>
      <c r="E8764" s="587">
        <v>17.507999999999999</v>
      </c>
      <c r="F8764" s="587">
        <f t="shared" si="408"/>
        <v>288321.74400000001</v>
      </c>
      <c r="G8764" s="588">
        <v>0.2</v>
      </c>
      <c r="H8764" s="586">
        <v>4.8499999999999996</v>
      </c>
      <c r="I8764" s="587">
        <f t="shared" si="409"/>
        <v>79869.799999999988</v>
      </c>
      <c r="J8764" s="589">
        <f t="shared" si="410"/>
        <v>0</v>
      </c>
    </row>
    <row r="8765" spans="1:10">
      <c r="A8765" s="584">
        <v>2016</v>
      </c>
      <c r="B8765" s="585" t="s">
        <v>1127</v>
      </c>
      <c r="C8765" s="585" t="s">
        <v>31</v>
      </c>
      <c r="D8765" s="586">
        <v>249023</v>
      </c>
      <c r="E8765" s="587">
        <v>17.314</v>
      </c>
      <c r="F8765" s="587">
        <f t="shared" si="408"/>
        <v>4311584.2220000001</v>
      </c>
      <c r="G8765" s="588">
        <v>0.22</v>
      </c>
      <c r="H8765" s="586">
        <v>4.6900000000000004</v>
      </c>
      <c r="I8765" s="587">
        <f t="shared" si="409"/>
        <v>1167917.8700000001</v>
      </c>
      <c r="J8765" s="589">
        <f t="shared" si="410"/>
        <v>0</v>
      </c>
    </row>
    <row r="8766" spans="1:10">
      <c r="A8766" s="584">
        <v>2016</v>
      </c>
      <c r="B8766" s="585" t="s">
        <v>1127</v>
      </c>
      <c r="C8766" s="585" t="s">
        <v>31</v>
      </c>
      <c r="D8766" s="586">
        <v>15907</v>
      </c>
      <c r="E8766" s="587">
        <v>17.614000000000001</v>
      </c>
      <c r="F8766" s="587">
        <f t="shared" si="408"/>
        <v>280185.89799999999</v>
      </c>
      <c r="G8766" s="588">
        <v>0.31</v>
      </c>
      <c r="H8766" s="586">
        <v>5.6</v>
      </c>
      <c r="I8766" s="587">
        <f t="shared" si="409"/>
        <v>89079.2</v>
      </c>
      <c r="J8766" s="589">
        <f t="shared" si="410"/>
        <v>0</v>
      </c>
    </row>
    <row r="8767" spans="1:10">
      <c r="A8767" s="584">
        <v>2016</v>
      </c>
      <c r="B8767" s="585" t="s">
        <v>1131</v>
      </c>
      <c r="C8767" s="585" t="s">
        <v>31</v>
      </c>
      <c r="D8767" s="586">
        <v>3322</v>
      </c>
      <c r="E8767" s="587">
        <v>25</v>
      </c>
      <c r="F8767" s="587">
        <f t="shared" si="408"/>
        <v>83050</v>
      </c>
      <c r="G8767" s="588">
        <v>0.71</v>
      </c>
      <c r="H8767" s="586">
        <v>5.2</v>
      </c>
      <c r="I8767" s="587">
        <f t="shared" si="409"/>
        <v>17274.400000000001</v>
      </c>
      <c r="J8767" s="589">
        <f t="shared" si="410"/>
        <v>0</v>
      </c>
    </row>
    <row r="8768" spans="1:10">
      <c r="A8768" s="584">
        <v>2016</v>
      </c>
      <c r="B8768" s="585" t="s">
        <v>1131</v>
      </c>
      <c r="C8768" s="585" t="s">
        <v>31</v>
      </c>
      <c r="D8768" s="586">
        <v>24574</v>
      </c>
      <c r="E8768" s="587">
        <v>25.93</v>
      </c>
      <c r="F8768" s="587">
        <f t="shared" si="408"/>
        <v>637203.81999999995</v>
      </c>
      <c r="G8768" s="588">
        <v>2.75</v>
      </c>
      <c r="H8768" s="586">
        <v>7.7</v>
      </c>
      <c r="I8768" s="587">
        <f t="shared" si="409"/>
        <v>189219.80000000002</v>
      </c>
      <c r="J8768" s="589">
        <f t="shared" si="410"/>
        <v>0</v>
      </c>
    </row>
    <row r="8769" spans="1:10">
      <c r="A8769" s="584">
        <v>2016</v>
      </c>
      <c r="B8769" s="585" t="s">
        <v>1131</v>
      </c>
      <c r="C8769" s="585" t="s">
        <v>31</v>
      </c>
      <c r="D8769" s="586">
        <v>13757</v>
      </c>
      <c r="E8769" s="587">
        <v>27.7</v>
      </c>
      <c r="F8769" s="587">
        <f t="shared" si="408"/>
        <v>381068.89999999997</v>
      </c>
      <c r="G8769" s="588">
        <v>0.71</v>
      </c>
      <c r="H8769" s="586">
        <v>5.3</v>
      </c>
      <c r="I8769" s="587">
        <f t="shared" si="409"/>
        <v>72912.099999999991</v>
      </c>
      <c r="J8769" s="589">
        <f t="shared" si="410"/>
        <v>0</v>
      </c>
    </row>
    <row r="8770" spans="1:10">
      <c r="A8770" s="584">
        <v>2016</v>
      </c>
      <c r="B8770" s="585" t="s">
        <v>1131</v>
      </c>
      <c r="C8770" s="585" t="s">
        <v>31</v>
      </c>
      <c r="D8770" s="586">
        <v>10254</v>
      </c>
      <c r="E8770" s="587">
        <v>25.94</v>
      </c>
      <c r="F8770" s="587">
        <f t="shared" si="408"/>
        <v>265988.76</v>
      </c>
      <c r="G8770" s="588">
        <v>2.64</v>
      </c>
      <c r="H8770" s="586">
        <v>8</v>
      </c>
      <c r="I8770" s="587">
        <f t="shared" si="409"/>
        <v>82032</v>
      </c>
      <c r="J8770" s="589">
        <f t="shared" si="410"/>
        <v>0</v>
      </c>
    </row>
    <row r="8771" spans="1:10">
      <c r="A8771" s="584">
        <v>2016</v>
      </c>
      <c r="B8771" s="585" t="s">
        <v>1129</v>
      </c>
      <c r="C8771" s="585" t="s">
        <v>31</v>
      </c>
      <c r="D8771" s="586">
        <v>5874</v>
      </c>
      <c r="E8771" s="587">
        <v>8.75</v>
      </c>
      <c r="F8771" s="587">
        <f t="shared" ref="F8771:F8834" si="411">E8771*D8771</f>
        <v>51397.5</v>
      </c>
      <c r="G8771" s="588">
        <v>2.0699999999999998</v>
      </c>
      <c r="H8771" s="586">
        <v>53.1</v>
      </c>
      <c r="I8771" s="587">
        <f t="shared" ref="I8771:I8834" si="412">H8771*D8771</f>
        <v>311909.40000000002</v>
      </c>
      <c r="J8771" s="589">
        <f t="shared" ref="J8771:J8834" si="413">IF(B8771="LIG",1,0)</f>
        <v>0</v>
      </c>
    </row>
    <row r="8772" spans="1:10">
      <c r="A8772" s="584">
        <v>2016</v>
      </c>
      <c r="B8772" s="585" t="s">
        <v>1129</v>
      </c>
      <c r="C8772" s="585" t="s">
        <v>31</v>
      </c>
      <c r="D8772" s="586">
        <v>6380</v>
      </c>
      <c r="E8772" s="587">
        <v>17.350000000000001</v>
      </c>
      <c r="F8772" s="587">
        <f t="shared" si="411"/>
        <v>110693.00000000001</v>
      </c>
      <c r="G8772" s="588">
        <v>3.32</v>
      </c>
      <c r="H8772" s="586">
        <v>23.6</v>
      </c>
      <c r="I8772" s="587">
        <f t="shared" si="412"/>
        <v>150568</v>
      </c>
      <c r="J8772" s="589">
        <f t="shared" si="413"/>
        <v>0</v>
      </c>
    </row>
    <row r="8773" spans="1:10">
      <c r="A8773" s="584">
        <v>2016</v>
      </c>
      <c r="B8773" s="585" t="s">
        <v>1129</v>
      </c>
      <c r="C8773" s="585" t="s">
        <v>31</v>
      </c>
      <c r="D8773" s="586">
        <v>10528</v>
      </c>
      <c r="E8773" s="587">
        <v>16.77</v>
      </c>
      <c r="F8773" s="587">
        <f t="shared" si="411"/>
        <v>176554.56</v>
      </c>
      <c r="G8773" s="588">
        <v>2.5099999999999998</v>
      </c>
      <c r="H8773" s="586">
        <v>33.799999999999997</v>
      </c>
      <c r="I8773" s="587">
        <f t="shared" si="412"/>
        <v>355846.39999999997</v>
      </c>
      <c r="J8773" s="589">
        <f t="shared" si="413"/>
        <v>0</v>
      </c>
    </row>
    <row r="8774" spans="1:10">
      <c r="A8774" s="584">
        <v>2016</v>
      </c>
      <c r="B8774" s="585" t="s">
        <v>1129</v>
      </c>
      <c r="C8774" s="585" t="s">
        <v>31</v>
      </c>
      <c r="D8774" s="586">
        <v>5340</v>
      </c>
      <c r="E8774" s="587">
        <v>9.14</v>
      </c>
      <c r="F8774" s="587">
        <f t="shared" si="411"/>
        <v>48807.600000000006</v>
      </c>
      <c r="G8774" s="588">
        <v>2.63</v>
      </c>
      <c r="H8774" s="586">
        <v>54.8</v>
      </c>
      <c r="I8774" s="587">
        <f t="shared" si="412"/>
        <v>292632</v>
      </c>
      <c r="J8774" s="589">
        <f t="shared" si="413"/>
        <v>0</v>
      </c>
    </row>
    <row r="8775" spans="1:10">
      <c r="A8775" s="584">
        <v>2016</v>
      </c>
      <c r="B8775" s="585" t="s">
        <v>1129</v>
      </c>
      <c r="C8775" s="585" t="s">
        <v>31</v>
      </c>
      <c r="D8775" s="586">
        <v>920</v>
      </c>
      <c r="E8775" s="587">
        <v>15</v>
      </c>
      <c r="F8775" s="587">
        <f t="shared" si="411"/>
        <v>13800</v>
      </c>
      <c r="G8775" s="588">
        <v>2.6</v>
      </c>
      <c r="H8775" s="586">
        <v>40</v>
      </c>
      <c r="I8775" s="587">
        <f t="shared" si="412"/>
        <v>36800</v>
      </c>
      <c r="J8775" s="589">
        <f t="shared" si="413"/>
        <v>0</v>
      </c>
    </row>
    <row r="8776" spans="1:10">
      <c r="A8776" s="584">
        <v>2016</v>
      </c>
      <c r="B8776" s="585" t="s">
        <v>1129</v>
      </c>
      <c r="C8776" s="585" t="s">
        <v>31</v>
      </c>
      <c r="D8776" s="586">
        <v>3957</v>
      </c>
      <c r="E8776" s="587">
        <v>15.82</v>
      </c>
      <c r="F8776" s="587">
        <f t="shared" si="411"/>
        <v>62599.74</v>
      </c>
      <c r="G8776" s="588">
        <v>1.75</v>
      </c>
      <c r="H8776" s="586">
        <v>27.1</v>
      </c>
      <c r="I8776" s="587">
        <f t="shared" si="412"/>
        <v>107234.70000000001</v>
      </c>
      <c r="J8776" s="589">
        <f t="shared" si="413"/>
        <v>0</v>
      </c>
    </row>
    <row r="8777" spans="1:10">
      <c r="A8777" s="584">
        <v>2016</v>
      </c>
      <c r="B8777" s="585" t="s">
        <v>1127</v>
      </c>
      <c r="C8777" s="585" t="s">
        <v>31</v>
      </c>
      <c r="D8777" s="586">
        <v>13890</v>
      </c>
      <c r="E8777" s="587">
        <v>17.37</v>
      </c>
      <c r="F8777" s="587">
        <f t="shared" si="411"/>
        <v>241269.30000000002</v>
      </c>
      <c r="G8777" s="588">
        <v>0.26</v>
      </c>
      <c r="H8777" s="586">
        <v>5.2</v>
      </c>
      <c r="I8777" s="587">
        <f t="shared" si="412"/>
        <v>72228</v>
      </c>
      <c r="J8777" s="589">
        <f t="shared" si="413"/>
        <v>0</v>
      </c>
    </row>
    <row r="8778" spans="1:10">
      <c r="A8778" s="584">
        <v>2016</v>
      </c>
      <c r="B8778" s="585" t="s">
        <v>1131</v>
      </c>
      <c r="C8778" s="585" t="s">
        <v>31</v>
      </c>
      <c r="D8778" s="586">
        <v>13533</v>
      </c>
      <c r="E8778" s="587">
        <v>22.4</v>
      </c>
      <c r="F8778" s="587">
        <f t="shared" si="411"/>
        <v>303139.19999999995</v>
      </c>
      <c r="G8778" s="588">
        <v>0.5</v>
      </c>
      <c r="H8778" s="586">
        <v>10.4</v>
      </c>
      <c r="I8778" s="587">
        <f t="shared" si="412"/>
        <v>140743.20000000001</v>
      </c>
      <c r="J8778" s="589">
        <f t="shared" si="413"/>
        <v>0</v>
      </c>
    </row>
    <row r="8779" spans="1:10">
      <c r="A8779" s="584">
        <v>2016</v>
      </c>
      <c r="B8779" s="585" t="s">
        <v>1131</v>
      </c>
      <c r="C8779" s="585" t="s">
        <v>31</v>
      </c>
      <c r="D8779" s="586">
        <v>11297</v>
      </c>
      <c r="E8779" s="587">
        <v>21.58</v>
      </c>
      <c r="F8779" s="587">
        <f t="shared" si="411"/>
        <v>243789.25999999998</v>
      </c>
      <c r="G8779" s="588">
        <v>1.17</v>
      </c>
      <c r="H8779" s="586">
        <v>19.399999999999999</v>
      </c>
      <c r="I8779" s="587">
        <f t="shared" si="412"/>
        <v>219161.8</v>
      </c>
      <c r="J8779" s="589">
        <f t="shared" si="413"/>
        <v>0</v>
      </c>
    </row>
    <row r="8780" spans="1:10">
      <c r="A8780" s="584">
        <v>2016</v>
      </c>
      <c r="B8780" s="585" t="s">
        <v>1127</v>
      </c>
      <c r="C8780" s="585" t="s">
        <v>31</v>
      </c>
      <c r="D8780" s="586">
        <v>11245</v>
      </c>
      <c r="E8780" s="587">
        <v>17.37</v>
      </c>
      <c r="F8780" s="587">
        <f t="shared" si="411"/>
        <v>195325.65000000002</v>
      </c>
      <c r="G8780" s="588">
        <v>0.26</v>
      </c>
      <c r="H8780" s="586">
        <v>5.2</v>
      </c>
      <c r="I8780" s="587">
        <f t="shared" si="412"/>
        <v>58474</v>
      </c>
      <c r="J8780" s="589">
        <f t="shared" si="413"/>
        <v>0</v>
      </c>
    </row>
    <row r="8781" spans="1:10">
      <c r="A8781" s="584">
        <v>2016</v>
      </c>
      <c r="B8781" s="585" t="s">
        <v>1131</v>
      </c>
      <c r="C8781" s="585" t="s">
        <v>31</v>
      </c>
      <c r="D8781" s="586">
        <v>7527</v>
      </c>
      <c r="E8781" s="587">
        <v>24.8</v>
      </c>
      <c r="F8781" s="587">
        <f t="shared" si="411"/>
        <v>186669.6</v>
      </c>
      <c r="G8781" s="588">
        <v>0.74</v>
      </c>
      <c r="H8781" s="586">
        <v>7.9</v>
      </c>
      <c r="I8781" s="587">
        <f t="shared" si="412"/>
        <v>59463.3</v>
      </c>
      <c r="J8781" s="589">
        <f t="shared" si="413"/>
        <v>0</v>
      </c>
    </row>
    <row r="8782" spans="1:10">
      <c r="A8782" s="584">
        <v>2016</v>
      </c>
      <c r="B8782" s="585" t="s">
        <v>1131</v>
      </c>
      <c r="C8782" s="585" t="s">
        <v>31</v>
      </c>
      <c r="D8782" s="586">
        <v>23247</v>
      </c>
      <c r="E8782" s="587">
        <v>25.97</v>
      </c>
      <c r="F8782" s="587">
        <f t="shared" si="411"/>
        <v>603724.59</v>
      </c>
      <c r="G8782" s="588">
        <v>2.5299999999999998</v>
      </c>
      <c r="H8782" s="586">
        <v>7.6</v>
      </c>
      <c r="I8782" s="587">
        <f t="shared" si="412"/>
        <v>176677.19999999998</v>
      </c>
      <c r="J8782" s="589">
        <f t="shared" si="413"/>
        <v>0</v>
      </c>
    </row>
    <row r="8783" spans="1:10">
      <c r="A8783" s="584">
        <v>2016</v>
      </c>
      <c r="B8783" s="585" t="s">
        <v>1131</v>
      </c>
      <c r="C8783" s="585" t="s">
        <v>31</v>
      </c>
      <c r="D8783" s="586">
        <v>9839</v>
      </c>
      <c r="E8783" s="587">
        <v>27.93</v>
      </c>
      <c r="F8783" s="587">
        <f t="shared" si="411"/>
        <v>274803.27</v>
      </c>
      <c r="G8783" s="588">
        <v>0.77</v>
      </c>
      <c r="H8783" s="586">
        <v>5.3</v>
      </c>
      <c r="I8783" s="587">
        <f t="shared" si="412"/>
        <v>52146.7</v>
      </c>
      <c r="J8783" s="589">
        <f t="shared" si="413"/>
        <v>0</v>
      </c>
    </row>
    <row r="8784" spans="1:10">
      <c r="A8784" s="584">
        <v>2016</v>
      </c>
      <c r="B8784" s="585" t="s">
        <v>1127</v>
      </c>
      <c r="C8784" s="585" t="s">
        <v>31</v>
      </c>
      <c r="D8784" s="586">
        <v>68661</v>
      </c>
      <c r="E8784" s="587">
        <v>16.95</v>
      </c>
      <c r="F8784" s="587">
        <f t="shared" si="411"/>
        <v>1163803.95</v>
      </c>
      <c r="G8784" s="588">
        <v>0.36</v>
      </c>
      <c r="H8784" s="586">
        <v>4.8</v>
      </c>
      <c r="I8784" s="587">
        <f t="shared" si="412"/>
        <v>329572.8</v>
      </c>
      <c r="J8784" s="589">
        <f t="shared" si="413"/>
        <v>0</v>
      </c>
    </row>
    <row r="8785" spans="1:10">
      <c r="A8785" s="584">
        <v>2016</v>
      </c>
      <c r="B8785" s="585" t="s">
        <v>1131</v>
      </c>
      <c r="C8785" s="585" t="s">
        <v>31</v>
      </c>
      <c r="D8785" s="586">
        <v>33794</v>
      </c>
      <c r="E8785" s="587">
        <v>19.78</v>
      </c>
      <c r="F8785" s="587">
        <f t="shared" si="411"/>
        <v>668445.32000000007</v>
      </c>
      <c r="G8785" s="588">
        <v>1.67</v>
      </c>
      <c r="H8785" s="586">
        <v>29</v>
      </c>
      <c r="I8785" s="587">
        <f t="shared" si="412"/>
        <v>980026</v>
      </c>
      <c r="J8785" s="589">
        <f t="shared" si="413"/>
        <v>0</v>
      </c>
    </row>
    <row r="8786" spans="1:10">
      <c r="A8786" s="584">
        <v>2016</v>
      </c>
      <c r="B8786" s="585" t="s">
        <v>1131</v>
      </c>
      <c r="C8786" s="585" t="s">
        <v>31</v>
      </c>
      <c r="D8786" s="586">
        <v>1515</v>
      </c>
      <c r="E8786" s="587">
        <v>14.46</v>
      </c>
      <c r="F8786" s="587">
        <f t="shared" si="411"/>
        <v>21906.9</v>
      </c>
      <c r="G8786" s="588">
        <v>1.5</v>
      </c>
      <c r="H8786" s="586">
        <v>44.5</v>
      </c>
      <c r="I8786" s="587">
        <f t="shared" si="412"/>
        <v>67417.5</v>
      </c>
      <c r="J8786" s="589">
        <f t="shared" si="413"/>
        <v>0</v>
      </c>
    </row>
    <row r="8787" spans="1:10">
      <c r="A8787" s="584">
        <v>2016</v>
      </c>
      <c r="B8787" s="585" t="s">
        <v>1131</v>
      </c>
      <c r="C8787" s="585" t="s">
        <v>31</v>
      </c>
      <c r="D8787" s="586">
        <v>3296</v>
      </c>
      <c r="E8787" s="587">
        <v>17.97</v>
      </c>
      <c r="F8787" s="587">
        <f t="shared" si="411"/>
        <v>59229.119999999995</v>
      </c>
      <c r="G8787" s="588">
        <v>1.25</v>
      </c>
      <c r="H8787" s="586">
        <v>32.5</v>
      </c>
      <c r="I8787" s="587">
        <f t="shared" si="412"/>
        <v>107120</v>
      </c>
      <c r="J8787" s="589">
        <f t="shared" si="413"/>
        <v>0</v>
      </c>
    </row>
    <row r="8788" spans="1:10">
      <c r="A8788" s="584">
        <v>2016</v>
      </c>
      <c r="B8788" s="585" t="s">
        <v>1131</v>
      </c>
      <c r="C8788" s="585" t="s">
        <v>31</v>
      </c>
      <c r="D8788" s="586">
        <v>462</v>
      </c>
      <c r="E8788" s="587">
        <v>24.18</v>
      </c>
      <c r="F8788" s="587">
        <f t="shared" si="411"/>
        <v>11171.16</v>
      </c>
      <c r="G8788" s="588">
        <v>1.1599999999999999</v>
      </c>
      <c r="H8788" s="586">
        <v>16.8</v>
      </c>
      <c r="I8788" s="587">
        <f t="shared" si="412"/>
        <v>7761.6</v>
      </c>
      <c r="J8788" s="589">
        <f t="shared" si="413"/>
        <v>0</v>
      </c>
    </row>
    <row r="8789" spans="1:10">
      <c r="A8789" s="584">
        <v>2016</v>
      </c>
      <c r="B8789" s="585" t="s">
        <v>1127</v>
      </c>
      <c r="C8789" s="585" t="s">
        <v>31</v>
      </c>
      <c r="D8789" s="586">
        <v>61840</v>
      </c>
      <c r="E8789" s="587">
        <v>19.489999999999998</v>
      </c>
      <c r="F8789" s="587">
        <f t="shared" si="411"/>
        <v>1205261.5999999999</v>
      </c>
      <c r="G8789" s="588">
        <v>0.12</v>
      </c>
      <c r="H8789" s="586">
        <v>3.3</v>
      </c>
      <c r="I8789" s="587">
        <f t="shared" si="412"/>
        <v>204072</v>
      </c>
      <c r="J8789" s="589">
        <f t="shared" si="413"/>
        <v>0</v>
      </c>
    </row>
    <row r="8790" spans="1:10">
      <c r="A8790" s="584">
        <v>2016</v>
      </c>
      <c r="B8790" s="585" t="s">
        <v>1131</v>
      </c>
      <c r="C8790" s="585" t="s">
        <v>31</v>
      </c>
      <c r="D8790" s="586">
        <v>17601</v>
      </c>
      <c r="E8790" s="587">
        <v>22.15</v>
      </c>
      <c r="F8790" s="587">
        <f t="shared" si="411"/>
        <v>389862.14999999997</v>
      </c>
      <c r="G8790" s="588">
        <v>1.23</v>
      </c>
      <c r="H8790" s="586">
        <v>22.6</v>
      </c>
      <c r="I8790" s="587">
        <f t="shared" si="412"/>
        <v>397782.60000000003</v>
      </c>
      <c r="J8790" s="589">
        <f t="shared" si="413"/>
        <v>0</v>
      </c>
    </row>
    <row r="8791" spans="1:10">
      <c r="A8791" s="584">
        <v>2016</v>
      </c>
      <c r="B8791" s="585" t="s">
        <v>1131</v>
      </c>
      <c r="C8791" s="585" t="s">
        <v>31</v>
      </c>
      <c r="D8791" s="586">
        <v>1868</v>
      </c>
      <c r="E8791" s="587">
        <v>22.05</v>
      </c>
      <c r="F8791" s="587">
        <f t="shared" si="411"/>
        <v>41189.4</v>
      </c>
      <c r="G8791" s="588">
        <v>1.39</v>
      </c>
      <c r="H8791" s="586">
        <v>21.8</v>
      </c>
      <c r="I8791" s="587">
        <f t="shared" si="412"/>
        <v>40722.400000000001</v>
      </c>
      <c r="J8791" s="589">
        <f t="shared" si="413"/>
        <v>0</v>
      </c>
    </row>
    <row r="8792" spans="1:10">
      <c r="A8792" s="584">
        <v>2016</v>
      </c>
      <c r="B8792" s="585" t="s">
        <v>1131</v>
      </c>
      <c r="C8792" s="585" t="s">
        <v>31</v>
      </c>
      <c r="D8792" s="586">
        <v>4535</v>
      </c>
      <c r="E8792" s="587">
        <v>22.38</v>
      </c>
      <c r="F8792" s="587">
        <f t="shared" si="411"/>
        <v>101493.29999999999</v>
      </c>
      <c r="G8792" s="588">
        <v>1.77</v>
      </c>
      <c r="H8792" s="586">
        <v>20.5</v>
      </c>
      <c r="I8792" s="587">
        <f t="shared" si="412"/>
        <v>92967.5</v>
      </c>
      <c r="J8792" s="589">
        <f t="shared" si="413"/>
        <v>0</v>
      </c>
    </row>
    <row r="8793" spans="1:10">
      <c r="A8793" s="584">
        <v>2016</v>
      </c>
      <c r="B8793" s="585" t="s">
        <v>1131</v>
      </c>
      <c r="C8793" s="585" t="s">
        <v>31</v>
      </c>
      <c r="D8793" s="586">
        <v>16007</v>
      </c>
      <c r="E8793" s="587">
        <v>22.64</v>
      </c>
      <c r="F8793" s="587">
        <f t="shared" si="411"/>
        <v>362398.48</v>
      </c>
      <c r="G8793" s="588">
        <v>1.76</v>
      </c>
      <c r="H8793" s="586">
        <v>19.8</v>
      </c>
      <c r="I8793" s="587">
        <f t="shared" si="412"/>
        <v>316938.60000000003</v>
      </c>
      <c r="J8793" s="589">
        <f t="shared" si="413"/>
        <v>0</v>
      </c>
    </row>
    <row r="8794" spans="1:10">
      <c r="A8794" s="584">
        <v>2016</v>
      </c>
      <c r="B8794" s="585" t="s">
        <v>1131</v>
      </c>
      <c r="C8794" s="585" t="s">
        <v>31</v>
      </c>
      <c r="D8794" s="586">
        <v>65474</v>
      </c>
      <c r="E8794" s="587">
        <v>23</v>
      </c>
      <c r="F8794" s="587">
        <f t="shared" si="411"/>
        <v>1505902</v>
      </c>
      <c r="G8794" s="588">
        <v>0.53</v>
      </c>
      <c r="H8794" s="586">
        <v>10.199999999999999</v>
      </c>
      <c r="I8794" s="587">
        <f t="shared" si="412"/>
        <v>667834.79999999993</v>
      </c>
      <c r="J8794" s="589">
        <f t="shared" si="413"/>
        <v>0</v>
      </c>
    </row>
    <row r="8795" spans="1:10">
      <c r="A8795" s="584">
        <v>2016</v>
      </c>
      <c r="B8795" s="585" t="s">
        <v>1131</v>
      </c>
      <c r="C8795" s="585" t="s">
        <v>31</v>
      </c>
      <c r="D8795" s="586">
        <v>22690</v>
      </c>
      <c r="E8795" s="587">
        <v>21.8</v>
      </c>
      <c r="F8795" s="587">
        <f t="shared" si="411"/>
        <v>494642</v>
      </c>
      <c r="G8795" s="588">
        <v>3.4</v>
      </c>
      <c r="H8795" s="586">
        <v>7.5</v>
      </c>
      <c r="I8795" s="587">
        <f t="shared" si="412"/>
        <v>170175</v>
      </c>
      <c r="J8795" s="589">
        <f t="shared" si="413"/>
        <v>0</v>
      </c>
    </row>
    <row r="8796" spans="1:10">
      <c r="A8796" s="584">
        <v>2016</v>
      </c>
      <c r="B8796" s="585" t="s">
        <v>1127</v>
      </c>
      <c r="C8796" s="585" t="s">
        <v>31</v>
      </c>
      <c r="D8796" s="586">
        <v>82298</v>
      </c>
      <c r="E8796" s="587">
        <v>17.5</v>
      </c>
      <c r="F8796" s="587">
        <f t="shared" si="411"/>
        <v>1440215</v>
      </c>
      <c r="G8796" s="588">
        <v>0.18</v>
      </c>
      <c r="H8796" s="586">
        <v>4.4000000000000004</v>
      </c>
      <c r="I8796" s="587">
        <f t="shared" si="412"/>
        <v>362111.2</v>
      </c>
      <c r="J8796" s="589">
        <f t="shared" si="413"/>
        <v>0</v>
      </c>
    </row>
    <row r="8797" spans="1:10">
      <c r="A8797" s="584">
        <v>2016</v>
      </c>
      <c r="B8797" s="585" t="s">
        <v>1131</v>
      </c>
      <c r="C8797" s="585" t="s">
        <v>31</v>
      </c>
      <c r="D8797" s="586">
        <v>97005</v>
      </c>
      <c r="E8797" s="587">
        <v>21.7</v>
      </c>
      <c r="F8797" s="587">
        <f t="shared" si="411"/>
        <v>2105008.5</v>
      </c>
      <c r="G8797" s="588">
        <v>3.7</v>
      </c>
      <c r="H8797" s="586">
        <v>8.5</v>
      </c>
      <c r="I8797" s="587">
        <f t="shared" si="412"/>
        <v>824542.5</v>
      </c>
      <c r="J8797" s="589">
        <f t="shared" si="413"/>
        <v>0</v>
      </c>
    </row>
    <row r="8798" spans="1:10">
      <c r="A8798" s="584">
        <v>2016</v>
      </c>
      <c r="B8798" s="585" t="s">
        <v>1131</v>
      </c>
      <c r="C8798" s="585" t="s">
        <v>31</v>
      </c>
      <c r="D8798" s="586">
        <v>8763</v>
      </c>
      <c r="E8798" s="587">
        <v>21.7</v>
      </c>
      <c r="F8798" s="587">
        <f t="shared" si="411"/>
        <v>190157.1</v>
      </c>
      <c r="G8798" s="588">
        <v>3.7</v>
      </c>
      <c r="H8798" s="586">
        <v>8.5</v>
      </c>
      <c r="I8798" s="587">
        <f t="shared" si="412"/>
        <v>74485.5</v>
      </c>
      <c r="J8798" s="589">
        <f t="shared" si="413"/>
        <v>0</v>
      </c>
    </row>
    <row r="8799" spans="1:10">
      <c r="A8799" s="584">
        <v>2016</v>
      </c>
      <c r="B8799" s="585" t="s">
        <v>1127</v>
      </c>
      <c r="C8799" s="585" t="s">
        <v>31</v>
      </c>
      <c r="D8799" s="586">
        <v>64628</v>
      </c>
      <c r="E8799" s="587">
        <v>17.399999999999999</v>
      </c>
      <c r="F8799" s="587">
        <f t="shared" si="411"/>
        <v>1124527.2</v>
      </c>
      <c r="G8799" s="588">
        <v>0.8</v>
      </c>
      <c r="H8799" s="586">
        <v>6.5</v>
      </c>
      <c r="I8799" s="587">
        <f t="shared" si="412"/>
        <v>420082</v>
      </c>
      <c r="J8799" s="589">
        <f t="shared" si="413"/>
        <v>0</v>
      </c>
    </row>
    <row r="8800" spans="1:10">
      <c r="A8800" s="584">
        <v>2016</v>
      </c>
      <c r="B8800" s="585" t="s">
        <v>1127</v>
      </c>
      <c r="C8800" s="585" t="s">
        <v>31</v>
      </c>
      <c r="D8800" s="586">
        <v>1119</v>
      </c>
      <c r="E8800" s="587">
        <v>17.7</v>
      </c>
      <c r="F8800" s="587">
        <f t="shared" si="411"/>
        <v>19806.3</v>
      </c>
      <c r="G8800" s="588">
        <v>1.7</v>
      </c>
      <c r="H8800" s="586">
        <v>22</v>
      </c>
      <c r="I8800" s="587">
        <f t="shared" si="412"/>
        <v>24618</v>
      </c>
      <c r="J8800" s="589">
        <f t="shared" si="413"/>
        <v>0</v>
      </c>
    </row>
    <row r="8801" spans="1:10">
      <c r="A8801" s="584">
        <v>2016</v>
      </c>
      <c r="B8801" s="585" t="s">
        <v>1131</v>
      </c>
      <c r="C8801" s="585" t="s">
        <v>31</v>
      </c>
      <c r="D8801" s="586">
        <v>5198</v>
      </c>
      <c r="E8801" s="587">
        <v>22.23</v>
      </c>
      <c r="F8801" s="587">
        <f t="shared" si="411"/>
        <v>115551.54000000001</v>
      </c>
      <c r="G8801" s="588">
        <v>2.17</v>
      </c>
      <c r="H8801" s="586">
        <v>19</v>
      </c>
      <c r="I8801" s="587">
        <f t="shared" si="412"/>
        <v>98762</v>
      </c>
      <c r="J8801" s="589">
        <f t="shared" si="413"/>
        <v>0</v>
      </c>
    </row>
    <row r="8802" spans="1:10">
      <c r="A8802" s="584">
        <v>2016</v>
      </c>
      <c r="B8802" s="585" t="s">
        <v>1131</v>
      </c>
      <c r="C8802" s="585" t="s">
        <v>31</v>
      </c>
      <c r="D8802" s="586">
        <v>9961</v>
      </c>
      <c r="E8802" s="587">
        <v>21.74</v>
      </c>
      <c r="F8802" s="587">
        <f t="shared" si="411"/>
        <v>216552.13999999998</v>
      </c>
      <c r="G8802" s="588">
        <v>1.46</v>
      </c>
      <c r="H8802" s="586">
        <v>21.7</v>
      </c>
      <c r="I8802" s="587">
        <f t="shared" si="412"/>
        <v>216153.69999999998</v>
      </c>
      <c r="J8802" s="589">
        <f t="shared" si="413"/>
        <v>0</v>
      </c>
    </row>
    <row r="8803" spans="1:10">
      <c r="A8803" s="584">
        <v>2016</v>
      </c>
      <c r="B8803" s="585" t="s">
        <v>1131</v>
      </c>
      <c r="C8803" s="585" t="s">
        <v>31</v>
      </c>
      <c r="D8803" s="586">
        <v>3574</v>
      </c>
      <c r="E8803" s="587">
        <v>20.07</v>
      </c>
      <c r="F8803" s="587">
        <f t="shared" si="411"/>
        <v>71730.180000000008</v>
      </c>
      <c r="G8803" s="588">
        <v>1.65</v>
      </c>
      <c r="H8803" s="586">
        <v>25.4</v>
      </c>
      <c r="I8803" s="587">
        <f t="shared" si="412"/>
        <v>90779.599999999991</v>
      </c>
      <c r="J8803" s="589">
        <f t="shared" si="413"/>
        <v>0</v>
      </c>
    </row>
    <row r="8804" spans="1:10">
      <c r="A8804" s="584">
        <v>2016</v>
      </c>
      <c r="B8804" s="585" t="s">
        <v>1131</v>
      </c>
      <c r="C8804" s="585" t="s">
        <v>31</v>
      </c>
      <c r="D8804" s="586">
        <v>1246</v>
      </c>
      <c r="E8804" s="587">
        <v>26.41</v>
      </c>
      <c r="F8804" s="587">
        <f t="shared" si="411"/>
        <v>32906.86</v>
      </c>
      <c r="G8804" s="588">
        <v>0.84</v>
      </c>
      <c r="H8804" s="586">
        <v>13</v>
      </c>
      <c r="I8804" s="587">
        <f t="shared" si="412"/>
        <v>16198</v>
      </c>
      <c r="J8804" s="589">
        <f t="shared" si="413"/>
        <v>0</v>
      </c>
    </row>
    <row r="8805" spans="1:10">
      <c r="A8805" s="584">
        <v>2016</v>
      </c>
      <c r="B8805" s="585" t="s">
        <v>1131</v>
      </c>
      <c r="C8805" s="585" t="s">
        <v>31</v>
      </c>
      <c r="D8805" s="586">
        <v>1279</v>
      </c>
      <c r="E8805" s="587">
        <v>25.24</v>
      </c>
      <c r="F8805" s="587">
        <f t="shared" si="411"/>
        <v>32281.96</v>
      </c>
      <c r="G8805" s="588">
        <v>0.79</v>
      </c>
      <c r="H8805" s="586">
        <v>8.3000000000000007</v>
      </c>
      <c r="I8805" s="587">
        <f t="shared" si="412"/>
        <v>10615.7</v>
      </c>
      <c r="J8805" s="589">
        <f t="shared" si="413"/>
        <v>0</v>
      </c>
    </row>
    <row r="8806" spans="1:10">
      <c r="A8806" s="584">
        <v>2016</v>
      </c>
      <c r="B8806" s="585" t="s">
        <v>1131</v>
      </c>
      <c r="C8806" s="585" t="s">
        <v>31</v>
      </c>
      <c r="D8806" s="586">
        <v>18385</v>
      </c>
      <c r="E8806" s="587">
        <v>26.51</v>
      </c>
      <c r="F8806" s="587">
        <f t="shared" si="411"/>
        <v>487386.35000000003</v>
      </c>
      <c r="G8806" s="588">
        <v>0.9</v>
      </c>
      <c r="H8806" s="586">
        <v>6.4</v>
      </c>
      <c r="I8806" s="587">
        <f t="shared" si="412"/>
        <v>117664</v>
      </c>
      <c r="J8806" s="589">
        <f t="shared" si="413"/>
        <v>0</v>
      </c>
    </row>
    <row r="8807" spans="1:10">
      <c r="A8807" s="584">
        <v>2016</v>
      </c>
      <c r="B8807" s="585" t="s">
        <v>1131</v>
      </c>
      <c r="C8807" s="585" t="s">
        <v>31</v>
      </c>
      <c r="D8807" s="586">
        <v>12835</v>
      </c>
      <c r="E8807" s="587">
        <v>26.74</v>
      </c>
      <c r="F8807" s="587">
        <f t="shared" si="411"/>
        <v>343207.89999999997</v>
      </c>
      <c r="G8807" s="588">
        <v>0.78</v>
      </c>
      <c r="H8807" s="586">
        <v>8.5</v>
      </c>
      <c r="I8807" s="587">
        <f t="shared" si="412"/>
        <v>109097.5</v>
      </c>
      <c r="J8807" s="589">
        <f t="shared" si="413"/>
        <v>0</v>
      </c>
    </row>
    <row r="8808" spans="1:10">
      <c r="A8808" s="584">
        <v>2016</v>
      </c>
      <c r="B8808" s="585" t="s">
        <v>1131</v>
      </c>
      <c r="C8808" s="585" t="s">
        <v>31</v>
      </c>
      <c r="D8808" s="586">
        <v>20189</v>
      </c>
      <c r="E8808" s="587">
        <v>27.1</v>
      </c>
      <c r="F8808" s="587">
        <f t="shared" si="411"/>
        <v>547121.9</v>
      </c>
      <c r="G8808" s="588">
        <v>0.7</v>
      </c>
      <c r="H8808" s="586">
        <v>5.7</v>
      </c>
      <c r="I8808" s="587">
        <f t="shared" si="412"/>
        <v>115077.3</v>
      </c>
      <c r="J8808" s="589">
        <f t="shared" si="413"/>
        <v>0</v>
      </c>
    </row>
    <row r="8809" spans="1:10">
      <c r="A8809" s="584">
        <v>2016</v>
      </c>
      <c r="B8809" s="585" t="s">
        <v>1131</v>
      </c>
      <c r="C8809" s="585" t="s">
        <v>31</v>
      </c>
      <c r="D8809" s="586">
        <v>8883</v>
      </c>
      <c r="E8809" s="587">
        <v>25.83</v>
      </c>
      <c r="F8809" s="587">
        <f t="shared" si="411"/>
        <v>229447.88999999998</v>
      </c>
      <c r="G8809" s="588">
        <v>0.75</v>
      </c>
      <c r="H8809" s="586">
        <v>7.9</v>
      </c>
      <c r="I8809" s="587">
        <f t="shared" si="412"/>
        <v>70175.7</v>
      </c>
      <c r="J8809" s="589">
        <f t="shared" si="413"/>
        <v>0</v>
      </c>
    </row>
    <row r="8810" spans="1:10">
      <c r="A8810" s="584">
        <v>2016</v>
      </c>
      <c r="B8810" s="585" t="s">
        <v>1131</v>
      </c>
      <c r="C8810" s="585" t="s">
        <v>31</v>
      </c>
      <c r="D8810" s="586">
        <v>6977</v>
      </c>
      <c r="E8810" s="587">
        <v>26.42</v>
      </c>
      <c r="F8810" s="587">
        <f t="shared" si="411"/>
        <v>184332.34000000003</v>
      </c>
      <c r="G8810" s="588">
        <v>0.95</v>
      </c>
      <c r="H8810" s="586">
        <v>8.6999999999999993</v>
      </c>
      <c r="I8810" s="587">
        <f t="shared" si="412"/>
        <v>60699.899999999994</v>
      </c>
      <c r="J8810" s="589">
        <f t="shared" si="413"/>
        <v>0</v>
      </c>
    </row>
    <row r="8811" spans="1:10">
      <c r="A8811" s="584">
        <v>2016</v>
      </c>
      <c r="B8811" s="585" t="s">
        <v>1131</v>
      </c>
      <c r="C8811" s="585" t="s">
        <v>31</v>
      </c>
      <c r="D8811" s="586">
        <v>7535</v>
      </c>
      <c r="E8811" s="587">
        <v>24.8</v>
      </c>
      <c r="F8811" s="587">
        <f t="shared" si="411"/>
        <v>186868</v>
      </c>
      <c r="G8811" s="588">
        <v>0.73</v>
      </c>
      <c r="H8811" s="586">
        <v>5.5</v>
      </c>
      <c r="I8811" s="587">
        <f t="shared" si="412"/>
        <v>41442.5</v>
      </c>
      <c r="J8811" s="589">
        <f t="shared" si="413"/>
        <v>0</v>
      </c>
    </row>
    <row r="8812" spans="1:10">
      <c r="A8812" s="584">
        <v>2016</v>
      </c>
      <c r="B8812" s="585" t="s">
        <v>1131</v>
      </c>
      <c r="C8812" s="585" t="s">
        <v>31</v>
      </c>
      <c r="D8812" s="586">
        <v>17760</v>
      </c>
      <c r="E8812" s="587">
        <v>20.6</v>
      </c>
      <c r="F8812" s="587">
        <f t="shared" si="411"/>
        <v>365856</v>
      </c>
      <c r="G8812" s="588">
        <v>0.45</v>
      </c>
      <c r="H8812" s="586">
        <v>5.9</v>
      </c>
      <c r="I8812" s="587">
        <f t="shared" si="412"/>
        <v>104784</v>
      </c>
      <c r="J8812" s="589">
        <f t="shared" si="413"/>
        <v>0</v>
      </c>
    </row>
    <row r="8813" spans="1:10">
      <c r="A8813" s="584">
        <v>2016</v>
      </c>
      <c r="B8813" s="585" t="s">
        <v>1131</v>
      </c>
      <c r="C8813" s="585" t="s">
        <v>31</v>
      </c>
      <c r="D8813" s="586">
        <v>16839</v>
      </c>
      <c r="E8813" s="587">
        <v>25.45</v>
      </c>
      <c r="F8813" s="587">
        <f t="shared" si="411"/>
        <v>428552.55</v>
      </c>
      <c r="G8813" s="588">
        <v>2.82</v>
      </c>
      <c r="H8813" s="586">
        <v>7.3</v>
      </c>
      <c r="I8813" s="587">
        <f t="shared" si="412"/>
        <v>122924.7</v>
      </c>
      <c r="J8813" s="589">
        <f t="shared" si="413"/>
        <v>0</v>
      </c>
    </row>
    <row r="8814" spans="1:10">
      <c r="A8814" s="584">
        <v>2016</v>
      </c>
      <c r="B8814" s="585" t="s">
        <v>1131</v>
      </c>
      <c r="C8814" s="585" t="s">
        <v>31</v>
      </c>
      <c r="D8814" s="586">
        <v>25281</v>
      </c>
      <c r="E8814" s="587">
        <v>26</v>
      </c>
      <c r="F8814" s="587">
        <f t="shared" si="411"/>
        <v>657306</v>
      </c>
      <c r="G8814" s="588">
        <v>0.64</v>
      </c>
      <c r="H8814" s="586">
        <v>7.1</v>
      </c>
      <c r="I8814" s="587">
        <f t="shared" si="412"/>
        <v>179495.09999999998</v>
      </c>
      <c r="J8814" s="589">
        <f t="shared" si="413"/>
        <v>0</v>
      </c>
    </row>
    <row r="8815" spans="1:10">
      <c r="A8815" s="584">
        <v>2016</v>
      </c>
      <c r="B8815" s="585" t="s">
        <v>1131</v>
      </c>
      <c r="C8815" s="585" t="s">
        <v>31</v>
      </c>
      <c r="D8815" s="586">
        <v>7024</v>
      </c>
      <c r="E8815" s="587">
        <v>22.67</v>
      </c>
      <c r="F8815" s="587">
        <f t="shared" si="411"/>
        <v>159234.08000000002</v>
      </c>
      <c r="G8815" s="588">
        <v>3.15</v>
      </c>
      <c r="H8815" s="586">
        <v>8.8000000000000007</v>
      </c>
      <c r="I8815" s="587">
        <f t="shared" si="412"/>
        <v>61811.200000000004</v>
      </c>
      <c r="J8815" s="589">
        <f t="shared" si="413"/>
        <v>0</v>
      </c>
    </row>
    <row r="8816" spans="1:10">
      <c r="A8816" s="584">
        <v>2016</v>
      </c>
      <c r="B8816" s="585" t="s">
        <v>1131</v>
      </c>
      <c r="C8816" s="585" t="s">
        <v>31</v>
      </c>
      <c r="D8816" s="586">
        <v>12819</v>
      </c>
      <c r="E8816" s="587">
        <v>24.6</v>
      </c>
      <c r="F8816" s="587">
        <f t="shared" si="411"/>
        <v>315347.40000000002</v>
      </c>
      <c r="G8816" s="588">
        <v>0.99</v>
      </c>
      <c r="H8816" s="586">
        <v>8.4</v>
      </c>
      <c r="I8816" s="587">
        <f t="shared" si="412"/>
        <v>107679.6</v>
      </c>
      <c r="J8816" s="589">
        <f t="shared" si="413"/>
        <v>0</v>
      </c>
    </row>
    <row r="8817" spans="1:10">
      <c r="A8817" s="584">
        <v>2016</v>
      </c>
      <c r="B8817" s="585" t="s">
        <v>1131</v>
      </c>
      <c r="C8817" s="585" t="s">
        <v>31</v>
      </c>
      <c r="D8817" s="586">
        <v>30748</v>
      </c>
      <c r="E8817" s="587">
        <v>24.024999999999999</v>
      </c>
      <c r="F8817" s="587">
        <f t="shared" si="411"/>
        <v>738720.7</v>
      </c>
      <c r="G8817" s="588">
        <v>0.69</v>
      </c>
      <c r="H8817" s="586">
        <v>13.6</v>
      </c>
      <c r="I8817" s="587">
        <f t="shared" si="412"/>
        <v>418172.8</v>
      </c>
      <c r="J8817" s="589">
        <f t="shared" si="413"/>
        <v>0</v>
      </c>
    </row>
    <row r="8818" spans="1:10">
      <c r="A8818" s="584">
        <v>2016</v>
      </c>
      <c r="B8818" s="585" t="s">
        <v>1131</v>
      </c>
      <c r="C8818" s="585" t="s">
        <v>31</v>
      </c>
      <c r="D8818" s="586">
        <v>10608</v>
      </c>
      <c r="E8818" s="587">
        <v>23.981999999999999</v>
      </c>
      <c r="F8818" s="587">
        <f t="shared" si="411"/>
        <v>254401.05599999998</v>
      </c>
      <c r="G8818" s="588">
        <v>0.76</v>
      </c>
      <c r="H8818" s="586">
        <v>14.4</v>
      </c>
      <c r="I8818" s="587">
        <f t="shared" si="412"/>
        <v>152755.20000000001</v>
      </c>
      <c r="J8818" s="589">
        <f t="shared" si="413"/>
        <v>0</v>
      </c>
    </row>
    <row r="8819" spans="1:10">
      <c r="A8819" s="584">
        <v>2016</v>
      </c>
      <c r="B8819" s="585" t="s">
        <v>1131</v>
      </c>
      <c r="C8819" s="585" t="s">
        <v>31</v>
      </c>
      <c r="D8819" s="586">
        <v>22294</v>
      </c>
      <c r="E8819" s="587">
        <v>25.82</v>
      </c>
      <c r="F8819" s="587">
        <f t="shared" si="411"/>
        <v>575631.07999999996</v>
      </c>
      <c r="G8819" s="588">
        <v>0.77</v>
      </c>
      <c r="H8819" s="586">
        <v>8</v>
      </c>
      <c r="I8819" s="587">
        <f t="shared" si="412"/>
        <v>178352</v>
      </c>
      <c r="J8819" s="589">
        <f t="shared" si="413"/>
        <v>0</v>
      </c>
    </row>
    <row r="8820" spans="1:10">
      <c r="A8820" s="584">
        <v>2016</v>
      </c>
      <c r="B8820" s="585" t="s">
        <v>1131</v>
      </c>
      <c r="C8820" s="585" t="s">
        <v>31</v>
      </c>
      <c r="D8820" s="586">
        <v>6742</v>
      </c>
      <c r="E8820" s="587">
        <v>24.68</v>
      </c>
      <c r="F8820" s="587">
        <f t="shared" si="411"/>
        <v>166392.56</v>
      </c>
      <c r="G8820" s="588">
        <v>1.2</v>
      </c>
      <c r="H8820" s="586">
        <v>11.1</v>
      </c>
      <c r="I8820" s="587">
        <f t="shared" si="412"/>
        <v>74836.2</v>
      </c>
      <c r="J8820" s="589">
        <f t="shared" si="413"/>
        <v>0</v>
      </c>
    </row>
    <row r="8821" spans="1:10">
      <c r="A8821" s="584">
        <v>2016</v>
      </c>
      <c r="B8821" s="585" t="s">
        <v>1131</v>
      </c>
      <c r="C8821" s="585" t="s">
        <v>31</v>
      </c>
      <c r="D8821" s="586">
        <v>6649</v>
      </c>
      <c r="E8821" s="587">
        <v>24.58</v>
      </c>
      <c r="F8821" s="587">
        <f t="shared" si="411"/>
        <v>163432.41999999998</v>
      </c>
      <c r="G8821" s="588">
        <v>1.1000000000000001</v>
      </c>
      <c r="H8821" s="586">
        <v>9.9</v>
      </c>
      <c r="I8821" s="587">
        <f t="shared" si="412"/>
        <v>65825.100000000006</v>
      </c>
      <c r="J8821" s="589">
        <f t="shared" si="413"/>
        <v>0</v>
      </c>
    </row>
    <row r="8822" spans="1:10">
      <c r="A8822" s="584">
        <v>2016</v>
      </c>
      <c r="B8822" s="585" t="s">
        <v>1131</v>
      </c>
      <c r="C8822" s="585" t="s">
        <v>31</v>
      </c>
      <c r="D8822" s="586">
        <v>6860</v>
      </c>
      <c r="E8822" s="587">
        <v>24</v>
      </c>
      <c r="F8822" s="587">
        <f t="shared" si="411"/>
        <v>164640</v>
      </c>
      <c r="G8822" s="588">
        <v>0.64</v>
      </c>
      <c r="H8822" s="586">
        <v>8.1</v>
      </c>
      <c r="I8822" s="587">
        <f t="shared" si="412"/>
        <v>55566</v>
      </c>
      <c r="J8822" s="589">
        <f t="shared" si="413"/>
        <v>0</v>
      </c>
    </row>
    <row r="8823" spans="1:10">
      <c r="A8823" s="584">
        <v>2016</v>
      </c>
      <c r="B8823" s="585" t="s">
        <v>1131</v>
      </c>
      <c r="C8823" s="585" t="s">
        <v>31</v>
      </c>
      <c r="D8823" s="586">
        <v>11794</v>
      </c>
      <c r="E8823" s="587">
        <v>24.31</v>
      </c>
      <c r="F8823" s="587">
        <f t="shared" si="411"/>
        <v>286712.14</v>
      </c>
      <c r="G8823" s="588">
        <v>0.83</v>
      </c>
      <c r="H8823" s="586">
        <v>11</v>
      </c>
      <c r="I8823" s="587">
        <f t="shared" si="412"/>
        <v>129734</v>
      </c>
      <c r="J8823" s="589">
        <f t="shared" si="413"/>
        <v>0</v>
      </c>
    </row>
    <row r="8824" spans="1:10">
      <c r="A8824" s="584">
        <v>2016</v>
      </c>
      <c r="B8824" s="585" t="s">
        <v>1131</v>
      </c>
      <c r="C8824" s="585" t="s">
        <v>31</v>
      </c>
      <c r="D8824" s="586">
        <v>11815</v>
      </c>
      <c r="E8824" s="587">
        <v>24.29</v>
      </c>
      <c r="F8824" s="587">
        <f t="shared" si="411"/>
        <v>286986.34999999998</v>
      </c>
      <c r="G8824" s="588">
        <v>0.77</v>
      </c>
      <c r="H8824" s="586">
        <v>10.6</v>
      </c>
      <c r="I8824" s="587">
        <f t="shared" si="412"/>
        <v>125239</v>
      </c>
      <c r="J8824" s="589">
        <f t="shared" si="413"/>
        <v>0</v>
      </c>
    </row>
    <row r="8825" spans="1:10">
      <c r="A8825" s="584">
        <v>2016</v>
      </c>
      <c r="B8825" s="585" t="s">
        <v>1131</v>
      </c>
      <c r="C8825" s="585" t="s">
        <v>31</v>
      </c>
      <c r="D8825" s="586">
        <v>764</v>
      </c>
      <c r="E8825" s="587">
        <v>26.36</v>
      </c>
      <c r="F8825" s="587">
        <f t="shared" si="411"/>
        <v>20139.04</v>
      </c>
      <c r="G8825" s="588">
        <v>1.5</v>
      </c>
      <c r="H8825" s="586">
        <v>10.9</v>
      </c>
      <c r="I8825" s="587">
        <f t="shared" si="412"/>
        <v>8327.6</v>
      </c>
      <c r="J8825" s="589">
        <f t="shared" si="413"/>
        <v>0</v>
      </c>
    </row>
    <row r="8826" spans="1:10">
      <c r="A8826" s="584">
        <v>2016</v>
      </c>
      <c r="B8826" s="585" t="s">
        <v>1131</v>
      </c>
      <c r="C8826" s="585" t="s">
        <v>31</v>
      </c>
      <c r="D8826" s="586">
        <v>1539</v>
      </c>
      <c r="E8826" s="587">
        <v>25.23</v>
      </c>
      <c r="F8826" s="587">
        <f t="shared" si="411"/>
        <v>38828.97</v>
      </c>
      <c r="G8826" s="588">
        <v>2.5</v>
      </c>
      <c r="H8826" s="586">
        <v>9.8000000000000007</v>
      </c>
      <c r="I8826" s="587">
        <f t="shared" si="412"/>
        <v>15082.2</v>
      </c>
      <c r="J8826" s="589">
        <f t="shared" si="413"/>
        <v>0</v>
      </c>
    </row>
    <row r="8827" spans="1:10">
      <c r="A8827" s="584">
        <v>2016</v>
      </c>
      <c r="B8827" s="585" t="s">
        <v>1131</v>
      </c>
      <c r="C8827" s="585" t="s">
        <v>31</v>
      </c>
      <c r="D8827" s="586">
        <v>3784</v>
      </c>
      <c r="E8827" s="587">
        <v>23.19</v>
      </c>
      <c r="F8827" s="587">
        <f t="shared" si="411"/>
        <v>87750.96</v>
      </c>
      <c r="G8827" s="588">
        <v>1.6</v>
      </c>
      <c r="H8827" s="586">
        <v>11.7</v>
      </c>
      <c r="I8827" s="587">
        <f t="shared" si="412"/>
        <v>44272.799999999996</v>
      </c>
      <c r="J8827" s="589">
        <f t="shared" si="413"/>
        <v>0</v>
      </c>
    </row>
    <row r="8828" spans="1:10">
      <c r="A8828" s="584">
        <v>2016</v>
      </c>
      <c r="B8828" s="585" t="s">
        <v>1133</v>
      </c>
      <c r="C8828" s="585" t="s">
        <v>31</v>
      </c>
      <c r="D8828" s="586">
        <v>183491</v>
      </c>
      <c r="E8828" s="587">
        <v>10.62</v>
      </c>
      <c r="F8828" s="587">
        <f t="shared" si="411"/>
        <v>1948674.42</v>
      </c>
      <c r="G8828" s="588">
        <v>0.43</v>
      </c>
      <c r="H8828" s="586">
        <v>13.6</v>
      </c>
      <c r="I8828" s="587">
        <f t="shared" si="412"/>
        <v>2495477.6</v>
      </c>
      <c r="J8828" s="589">
        <f t="shared" si="413"/>
        <v>1</v>
      </c>
    </row>
    <row r="8829" spans="1:10">
      <c r="A8829" s="584">
        <v>2016</v>
      </c>
      <c r="B8829" s="585" t="s">
        <v>1131</v>
      </c>
      <c r="C8829" s="585" t="s">
        <v>31</v>
      </c>
      <c r="D8829" s="586">
        <v>486440</v>
      </c>
      <c r="E8829" s="587">
        <v>16.66</v>
      </c>
      <c r="F8829" s="587">
        <f t="shared" si="411"/>
        <v>8104090.4000000004</v>
      </c>
      <c r="G8829" s="588">
        <v>3.87</v>
      </c>
      <c r="H8829" s="586">
        <v>28.1</v>
      </c>
      <c r="I8829" s="587">
        <f t="shared" si="412"/>
        <v>13668964</v>
      </c>
      <c r="J8829" s="589">
        <f t="shared" si="413"/>
        <v>0</v>
      </c>
    </row>
    <row r="8830" spans="1:10">
      <c r="A8830" s="584">
        <v>2016</v>
      </c>
      <c r="B8830" s="585" t="s">
        <v>1131</v>
      </c>
      <c r="C8830" s="585" t="s">
        <v>31</v>
      </c>
      <c r="D8830" s="586">
        <v>62583</v>
      </c>
      <c r="E8830" s="587">
        <v>25.95</v>
      </c>
      <c r="F8830" s="587">
        <f t="shared" si="411"/>
        <v>1624028.8499999999</v>
      </c>
      <c r="G8830" s="588">
        <v>2.69</v>
      </c>
      <c r="H8830" s="586">
        <v>7.6</v>
      </c>
      <c r="I8830" s="587">
        <f t="shared" si="412"/>
        <v>475630.8</v>
      </c>
      <c r="J8830" s="589">
        <f t="shared" si="413"/>
        <v>0</v>
      </c>
    </row>
    <row r="8831" spans="1:10">
      <c r="A8831" s="584">
        <v>2016</v>
      </c>
      <c r="B8831" s="585" t="s">
        <v>1131</v>
      </c>
      <c r="C8831" s="585" t="s">
        <v>31</v>
      </c>
      <c r="D8831" s="586">
        <v>15428</v>
      </c>
      <c r="E8831" s="587">
        <v>25.73</v>
      </c>
      <c r="F8831" s="587">
        <f t="shared" si="411"/>
        <v>396962.44</v>
      </c>
      <c r="G8831" s="588">
        <v>3.06</v>
      </c>
      <c r="H8831" s="586">
        <v>8.4</v>
      </c>
      <c r="I8831" s="587">
        <f t="shared" si="412"/>
        <v>129595.20000000001</v>
      </c>
      <c r="J8831" s="589">
        <f t="shared" si="413"/>
        <v>0</v>
      </c>
    </row>
    <row r="8832" spans="1:10">
      <c r="A8832" s="584">
        <v>2016</v>
      </c>
      <c r="B8832" s="585" t="s">
        <v>1127</v>
      </c>
      <c r="C8832" s="585" t="s">
        <v>31</v>
      </c>
      <c r="D8832" s="586">
        <v>125144</v>
      </c>
      <c r="E8832" s="587">
        <v>17.53</v>
      </c>
      <c r="F8832" s="587">
        <f t="shared" si="411"/>
        <v>2193774.3200000003</v>
      </c>
      <c r="G8832" s="588">
        <v>0.2</v>
      </c>
      <c r="H8832" s="586">
        <v>4.5999999999999996</v>
      </c>
      <c r="I8832" s="587">
        <f t="shared" si="412"/>
        <v>575662.39999999991</v>
      </c>
      <c r="J8832" s="589">
        <f t="shared" si="413"/>
        <v>0</v>
      </c>
    </row>
    <row r="8833" spans="1:10">
      <c r="A8833" s="584">
        <v>2016</v>
      </c>
      <c r="B8833" s="585" t="s">
        <v>1131</v>
      </c>
      <c r="C8833" s="585" t="s">
        <v>31</v>
      </c>
      <c r="D8833" s="586">
        <v>17109</v>
      </c>
      <c r="E8833" s="587">
        <v>23.33</v>
      </c>
      <c r="F8833" s="587">
        <f t="shared" si="411"/>
        <v>399152.97</v>
      </c>
      <c r="G8833" s="588">
        <v>0.52</v>
      </c>
      <c r="H8833" s="586">
        <v>9.8000000000000007</v>
      </c>
      <c r="I8833" s="587">
        <f t="shared" si="412"/>
        <v>167668.20000000001</v>
      </c>
      <c r="J8833" s="589">
        <f t="shared" si="413"/>
        <v>0</v>
      </c>
    </row>
    <row r="8834" spans="1:10">
      <c r="A8834" s="584">
        <v>2016</v>
      </c>
      <c r="B8834" s="585" t="s">
        <v>1127</v>
      </c>
      <c r="C8834" s="585" t="s">
        <v>31</v>
      </c>
      <c r="D8834" s="586">
        <v>44286</v>
      </c>
      <c r="E8834" s="587">
        <v>17.696000000000002</v>
      </c>
      <c r="F8834" s="587">
        <f t="shared" si="411"/>
        <v>783685.0560000001</v>
      </c>
      <c r="G8834" s="588">
        <v>0.34</v>
      </c>
      <c r="H8834" s="586">
        <v>5.3</v>
      </c>
      <c r="I8834" s="587">
        <f t="shared" si="412"/>
        <v>234715.8</v>
      </c>
      <c r="J8834" s="589">
        <f t="shared" si="413"/>
        <v>0</v>
      </c>
    </row>
    <row r="8835" spans="1:10">
      <c r="A8835" s="584">
        <v>2016</v>
      </c>
      <c r="B8835" s="585" t="s">
        <v>1127</v>
      </c>
      <c r="C8835" s="585" t="s">
        <v>31</v>
      </c>
      <c r="D8835" s="586">
        <v>47795</v>
      </c>
      <c r="E8835" s="587">
        <v>16.100000000000001</v>
      </c>
      <c r="F8835" s="587">
        <f t="shared" ref="F8835:F8898" si="414">E8835*D8835</f>
        <v>769499.50000000012</v>
      </c>
      <c r="G8835" s="588">
        <v>0.49</v>
      </c>
      <c r="H8835" s="586">
        <v>6.6</v>
      </c>
      <c r="I8835" s="587">
        <f t="shared" ref="I8835:I8898" si="415">H8835*D8835</f>
        <v>315447</v>
      </c>
      <c r="J8835" s="589">
        <f t="shared" ref="J8835:J8898" si="416">IF(B8835="LIG",1,0)</f>
        <v>0</v>
      </c>
    </row>
    <row r="8836" spans="1:10">
      <c r="A8836" s="584">
        <v>2016</v>
      </c>
      <c r="B8836" s="585" t="s">
        <v>1127</v>
      </c>
      <c r="C8836" s="585" t="s">
        <v>31</v>
      </c>
      <c r="D8836" s="586">
        <v>165449</v>
      </c>
      <c r="E8836" s="587">
        <v>17.71</v>
      </c>
      <c r="F8836" s="587">
        <f t="shared" si="414"/>
        <v>2930101.79</v>
      </c>
      <c r="G8836" s="588">
        <v>0.24</v>
      </c>
      <c r="H8836" s="586">
        <v>5.6</v>
      </c>
      <c r="I8836" s="587">
        <f t="shared" si="415"/>
        <v>926514.39999999991</v>
      </c>
      <c r="J8836" s="589">
        <f t="shared" si="416"/>
        <v>0</v>
      </c>
    </row>
    <row r="8837" spans="1:10">
      <c r="A8837" s="584">
        <v>2016</v>
      </c>
      <c r="B8837" s="585" t="s">
        <v>1127</v>
      </c>
      <c r="C8837" s="585" t="s">
        <v>31</v>
      </c>
      <c r="D8837" s="586">
        <v>49118</v>
      </c>
      <c r="E8837" s="587">
        <v>17.71</v>
      </c>
      <c r="F8837" s="587">
        <f t="shared" si="414"/>
        <v>869879.78</v>
      </c>
      <c r="G8837" s="588">
        <v>0.33</v>
      </c>
      <c r="H8837" s="586">
        <v>5</v>
      </c>
      <c r="I8837" s="587">
        <f t="shared" si="415"/>
        <v>245590</v>
      </c>
      <c r="J8837" s="589">
        <f t="shared" si="416"/>
        <v>0</v>
      </c>
    </row>
    <row r="8838" spans="1:10">
      <c r="A8838" s="584">
        <v>2016</v>
      </c>
      <c r="B8838" s="585" t="s">
        <v>1127</v>
      </c>
      <c r="C8838" s="585" t="s">
        <v>31</v>
      </c>
      <c r="D8838" s="586">
        <v>98710</v>
      </c>
      <c r="E8838" s="587">
        <v>17.917999999999999</v>
      </c>
      <c r="F8838" s="587">
        <f t="shared" si="414"/>
        <v>1768685.78</v>
      </c>
      <c r="G8838" s="588">
        <v>0.25</v>
      </c>
      <c r="H8838" s="586">
        <v>4.8499999999999996</v>
      </c>
      <c r="I8838" s="587">
        <f t="shared" si="415"/>
        <v>478743.49999999994</v>
      </c>
      <c r="J8838" s="589">
        <f t="shared" si="416"/>
        <v>0</v>
      </c>
    </row>
    <row r="8839" spans="1:10">
      <c r="A8839" s="584">
        <v>2016</v>
      </c>
      <c r="B8839" s="585" t="s">
        <v>1127</v>
      </c>
      <c r="C8839" s="585" t="s">
        <v>31</v>
      </c>
      <c r="D8839" s="586">
        <v>16677</v>
      </c>
      <c r="E8839" s="587">
        <v>17.795999999999999</v>
      </c>
      <c r="F8839" s="587">
        <f t="shared" si="414"/>
        <v>296783.89199999999</v>
      </c>
      <c r="G8839" s="588">
        <v>0.2</v>
      </c>
      <c r="H8839" s="586">
        <v>4.82</v>
      </c>
      <c r="I8839" s="587">
        <f t="shared" si="415"/>
        <v>80383.14</v>
      </c>
      <c r="J8839" s="589">
        <f t="shared" si="416"/>
        <v>0</v>
      </c>
    </row>
    <row r="8840" spans="1:10">
      <c r="A8840" s="584">
        <v>2016</v>
      </c>
      <c r="B8840" s="585" t="s">
        <v>1127</v>
      </c>
      <c r="C8840" s="585" t="s">
        <v>31</v>
      </c>
      <c r="D8840" s="586">
        <v>16767</v>
      </c>
      <c r="E8840" s="587">
        <v>17.507999999999999</v>
      </c>
      <c r="F8840" s="587">
        <f t="shared" si="414"/>
        <v>293556.636</v>
      </c>
      <c r="G8840" s="588">
        <v>0.32</v>
      </c>
      <c r="H8840" s="586">
        <v>5.34</v>
      </c>
      <c r="I8840" s="587">
        <f t="shared" si="415"/>
        <v>89535.78</v>
      </c>
      <c r="J8840" s="589">
        <f t="shared" si="416"/>
        <v>0</v>
      </c>
    </row>
    <row r="8841" spans="1:10">
      <c r="A8841" s="584">
        <v>2016</v>
      </c>
      <c r="B8841" s="585" t="s">
        <v>1127</v>
      </c>
      <c r="C8841" s="585" t="s">
        <v>31</v>
      </c>
      <c r="D8841" s="586">
        <v>189395</v>
      </c>
      <c r="E8841" s="587">
        <v>15.882</v>
      </c>
      <c r="F8841" s="587">
        <f t="shared" si="414"/>
        <v>3007971.39</v>
      </c>
      <c r="G8841" s="588">
        <v>0.34</v>
      </c>
      <c r="H8841" s="586">
        <v>5.7</v>
      </c>
      <c r="I8841" s="587">
        <f t="shared" si="415"/>
        <v>1079551.5</v>
      </c>
      <c r="J8841" s="589">
        <f t="shared" si="416"/>
        <v>0</v>
      </c>
    </row>
    <row r="8842" spans="1:10">
      <c r="A8842" s="584">
        <v>2016</v>
      </c>
      <c r="B8842" s="585" t="s">
        <v>1127</v>
      </c>
      <c r="C8842" s="585" t="s">
        <v>31</v>
      </c>
      <c r="D8842" s="586">
        <v>241640</v>
      </c>
      <c r="E8842" s="587">
        <v>17.43</v>
      </c>
      <c r="F8842" s="587">
        <f t="shared" si="414"/>
        <v>4211785.2</v>
      </c>
      <c r="G8842" s="588">
        <v>0.21</v>
      </c>
      <c r="H8842" s="586">
        <v>4.5999999999999996</v>
      </c>
      <c r="I8842" s="587">
        <f t="shared" si="415"/>
        <v>1111544</v>
      </c>
      <c r="J8842" s="589">
        <f t="shared" si="416"/>
        <v>0</v>
      </c>
    </row>
    <row r="8843" spans="1:10">
      <c r="A8843" s="584">
        <v>2016</v>
      </c>
      <c r="B8843" s="585" t="s">
        <v>1127</v>
      </c>
      <c r="C8843" s="585" t="s">
        <v>31</v>
      </c>
      <c r="D8843" s="586">
        <v>18059</v>
      </c>
      <c r="E8843" s="587">
        <v>17.79</v>
      </c>
      <c r="F8843" s="587">
        <f t="shared" si="414"/>
        <v>321269.61</v>
      </c>
      <c r="G8843" s="588">
        <v>0.25</v>
      </c>
      <c r="H8843" s="586">
        <v>5.2</v>
      </c>
      <c r="I8843" s="587">
        <f t="shared" si="415"/>
        <v>93906.8</v>
      </c>
      <c r="J8843" s="589">
        <f t="shared" si="416"/>
        <v>0</v>
      </c>
    </row>
    <row r="8844" spans="1:10">
      <c r="A8844" s="584">
        <v>2016</v>
      </c>
      <c r="B8844" s="585" t="s">
        <v>1131</v>
      </c>
      <c r="C8844" s="585" t="s">
        <v>31</v>
      </c>
      <c r="D8844" s="586">
        <v>120183</v>
      </c>
      <c r="E8844" s="587">
        <v>21.9</v>
      </c>
      <c r="F8844" s="587">
        <f t="shared" si="414"/>
        <v>2632007.6999999997</v>
      </c>
      <c r="G8844" s="588">
        <v>3.08</v>
      </c>
      <c r="H8844" s="586">
        <v>20.3</v>
      </c>
      <c r="I8844" s="587">
        <f t="shared" si="415"/>
        <v>2439714.9</v>
      </c>
      <c r="J8844" s="589">
        <f t="shared" si="416"/>
        <v>0</v>
      </c>
    </row>
    <row r="8845" spans="1:10">
      <c r="A8845" s="584">
        <v>2016</v>
      </c>
      <c r="B8845" s="585" t="s">
        <v>1133</v>
      </c>
      <c r="C8845" s="585" t="s">
        <v>31</v>
      </c>
      <c r="D8845" s="586">
        <v>15011</v>
      </c>
      <c r="E8845" s="587">
        <v>14.5</v>
      </c>
      <c r="F8845" s="587">
        <f t="shared" si="414"/>
        <v>217659.5</v>
      </c>
      <c r="G8845" s="588">
        <v>0.65</v>
      </c>
      <c r="H8845" s="586">
        <v>9</v>
      </c>
      <c r="I8845" s="587">
        <f t="shared" si="415"/>
        <v>135099</v>
      </c>
      <c r="J8845" s="589">
        <f t="shared" si="416"/>
        <v>1</v>
      </c>
    </row>
    <row r="8846" spans="1:10">
      <c r="A8846" s="584">
        <v>2016</v>
      </c>
      <c r="B8846" s="585" t="s">
        <v>1131</v>
      </c>
      <c r="C8846" s="585" t="s">
        <v>31</v>
      </c>
      <c r="D8846" s="586">
        <v>87880</v>
      </c>
      <c r="E8846" s="587">
        <v>21.564</v>
      </c>
      <c r="F8846" s="587">
        <f t="shared" si="414"/>
        <v>1895044.32</v>
      </c>
      <c r="G8846" s="588">
        <v>0.52</v>
      </c>
      <c r="H8846" s="586">
        <v>6.6</v>
      </c>
      <c r="I8846" s="587">
        <f t="shared" si="415"/>
        <v>580008</v>
      </c>
      <c r="J8846" s="589">
        <f t="shared" si="416"/>
        <v>0</v>
      </c>
    </row>
    <row r="8847" spans="1:10">
      <c r="A8847" s="584">
        <v>2016</v>
      </c>
      <c r="B8847" s="585" t="s">
        <v>1131</v>
      </c>
      <c r="C8847" s="585" t="s">
        <v>31</v>
      </c>
      <c r="D8847" s="586">
        <v>118464</v>
      </c>
      <c r="E8847" s="587">
        <v>24.48</v>
      </c>
      <c r="F8847" s="587">
        <f t="shared" si="414"/>
        <v>2899998.7200000002</v>
      </c>
      <c r="G8847" s="588">
        <v>1.18</v>
      </c>
      <c r="H8847" s="586">
        <v>14</v>
      </c>
      <c r="I8847" s="587">
        <f t="shared" si="415"/>
        <v>1658496</v>
      </c>
      <c r="J8847" s="589">
        <f t="shared" si="416"/>
        <v>0</v>
      </c>
    </row>
    <row r="8848" spans="1:10">
      <c r="A8848" s="584">
        <v>2016</v>
      </c>
      <c r="B8848" s="585" t="s">
        <v>1131</v>
      </c>
      <c r="C8848" s="585" t="s">
        <v>31</v>
      </c>
      <c r="D8848" s="586">
        <v>84921</v>
      </c>
      <c r="E8848" s="587">
        <v>23.838000000000001</v>
      </c>
      <c r="F8848" s="587">
        <f t="shared" si="414"/>
        <v>2024346.7980000002</v>
      </c>
      <c r="G8848" s="588">
        <v>1.26</v>
      </c>
      <c r="H8848" s="586">
        <v>15</v>
      </c>
      <c r="I8848" s="587">
        <f t="shared" si="415"/>
        <v>1273815</v>
      </c>
      <c r="J8848" s="589">
        <f t="shared" si="416"/>
        <v>0</v>
      </c>
    </row>
    <row r="8849" spans="1:10">
      <c r="A8849" s="584">
        <v>2016</v>
      </c>
      <c r="B8849" s="585" t="s">
        <v>1131</v>
      </c>
      <c r="C8849" s="585" t="s">
        <v>31</v>
      </c>
      <c r="D8849" s="586">
        <v>29311</v>
      </c>
      <c r="E8849" s="587">
        <v>23.268000000000001</v>
      </c>
      <c r="F8849" s="587">
        <f t="shared" si="414"/>
        <v>682008.348</v>
      </c>
      <c r="G8849" s="588">
        <v>1.37</v>
      </c>
      <c r="H8849" s="586">
        <v>7.1</v>
      </c>
      <c r="I8849" s="587">
        <f t="shared" si="415"/>
        <v>208108.09999999998</v>
      </c>
      <c r="J8849" s="589">
        <f t="shared" si="416"/>
        <v>0</v>
      </c>
    </row>
    <row r="8850" spans="1:10">
      <c r="A8850" s="584">
        <v>2016</v>
      </c>
      <c r="B8850" s="585" t="s">
        <v>1131</v>
      </c>
      <c r="C8850" s="585" t="s">
        <v>31</v>
      </c>
      <c r="D8850" s="586">
        <v>21024</v>
      </c>
      <c r="E8850" s="587">
        <v>23.166</v>
      </c>
      <c r="F8850" s="587">
        <f t="shared" si="414"/>
        <v>487041.984</v>
      </c>
      <c r="G8850" s="588">
        <v>1.4</v>
      </c>
      <c r="H8850" s="586">
        <v>7.1</v>
      </c>
      <c r="I8850" s="587">
        <f t="shared" si="415"/>
        <v>149270.39999999999</v>
      </c>
      <c r="J8850" s="589">
        <f t="shared" si="416"/>
        <v>0</v>
      </c>
    </row>
    <row r="8851" spans="1:10">
      <c r="A8851" s="584">
        <v>2016</v>
      </c>
      <c r="B8851" s="585" t="s">
        <v>1131</v>
      </c>
      <c r="C8851" s="585" t="s">
        <v>31</v>
      </c>
      <c r="D8851" s="586">
        <v>20986</v>
      </c>
      <c r="E8851" s="587">
        <v>25.998000000000001</v>
      </c>
      <c r="F8851" s="587">
        <f t="shared" si="414"/>
        <v>545594.02800000005</v>
      </c>
      <c r="G8851" s="588">
        <v>1.43</v>
      </c>
      <c r="H8851" s="586">
        <v>4</v>
      </c>
      <c r="I8851" s="587">
        <f t="shared" si="415"/>
        <v>83944</v>
      </c>
      <c r="J8851" s="589">
        <f t="shared" si="416"/>
        <v>0</v>
      </c>
    </row>
    <row r="8852" spans="1:10">
      <c r="A8852" s="584">
        <v>2016</v>
      </c>
      <c r="B8852" s="585" t="s">
        <v>1133</v>
      </c>
      <c r="C8852" s="585" t="s">
        <v>31</v>
      </c>
      <c r="D8852" s="586">
        <v>197165</v>
      </c>
      <c r="E8852" s="587">
        <v>13.67</v>
      </c>
      <c r="F8852" s="587">
        <f t="shared" si="414"/>
        <v>2695245.55</v>
      </c>
      <c r="G8852" s="588">
        <v>0.5</v>
      </c>
      <c r="H8852" s="586">
        <v>14.7</v>
      </c>
      <c r="I8852" s="587">
        <f t="shared" si="415"/>
        <v>2898325.5</v>
      </c>
      <c r="J8852" s="589">
        <f t="shared" si="416"/>
        <v>1</v>
      </c>
    </row>
    <row r="8853" spans="1:10">
      <c r="A8853" s="584">
        <v>2016</v>
      </c>
      <c r="B8853" s="585" t="s">
        <v>1133</v>
      </c>
      <c r="C8853" s="585" t="s">
        <v>31</v>
      </c>
      <c r="D8853" s="586">
        <v>72693</v>
      </c>
      <c r="E8853" s="587">
        <v>13.9</v>
      </c>
      <c r="F8853" s="587">
        <f t="shared" si="414"/>
        <v>1010432.7000000001</v>
      </c>
      <c r="G8853" s="588">
        <v>0.69</v>
      </c>
      <c r="H8853" s="586">
        <v>15</v>
      </c>
      <c r="I8853" s="587">
        <f t="shared" si="415"/>
        <v>1090395</v>
      </c>
      <c r="J8853" s="589">
        <f t="shared" si="416"/>
        <v>1</v>
      </c>
    </row>
    <row r="8854" spans="1:10">
      <c r="A8854" s="584">
        <v>2016</v>
      </c>
      <c r="B8854" s="585" t="s">
        <v>1133</v>
      </c>
      <c r="C8854" s="585" t="s">
        <v>31</v>
      </c>
      <c r="D8854" s="586">
        <v>5219</v>
      </c>
      <c r="E8854" s="587">
        <v>14.95</v>
      </c>
      <c r="F8854" s="587">
        <f t="shared" si="414"/>
        <v>78024.05</v>
      </c>
      <c r="G8854" s="588">
        <v>0.5</v>
      </c>
      <c r="H8854" s="586">
        <v>14.7</v>
      </c>
      <c r="I8854" s="587">
        <f t="shared" si="415"/>
        <v>76719.3</v>
      </c>
      <c r="J8854" s="589">
        <f t="shared" si="416"/>
        <v>1</v>
      </c>
    </row>
    <row r="8855" spans="1:10">
      <c r="A8855" s="584">
        <v>2016</v>
      </c>
      <c r="B8855" s="585" t="s">
        <v>1131</v>
      </c>
      <c r="C8855" s="585" t="s">
        <v>31</v>
      </c>
      <c r="D8855" s="586">
        <v>6166</v>
      </c>
      <c r="E8855" s="587">
        <v>23.164000000000001</v>
      </c>
      <c r="F8855" s="587">
        <f t="shared" si="414"/>
        <v>142829.22400000002</v>
      </c>
      <c r="G8855" s="588">
        <v>1.32</v>
      </c>
      <c r="H8855" s="586">
        <v>7.1</v>
      </c>
      <c r="I8855" s="587">
        <f t="shared" si="415"/>
        <v>43778.6</v>
      </c>
      <c r="J8855" s="589">
        <f t="shared" si="416"/>
        <v>0</v>
      </c>
    </row>
    <row r="8856" spans="1:10">
      <c r="A8856" s="584">
        <v>2016</v>
      </c>
      <c r="B8856" s="585" t="s">
        <v>1131</v>
      </c>
      <c r="C8856" s="585" t="s">
        <v>31</v>
      </c>
      <c r="D8856" s="586">
        <v>9348</v>
      </c>
      <c r="E8856" s="587">
        <v>23.7</v>
      </c>
      <c r="F8856" s="587">
        <f t="shared" si="414"/>
        <v>221547.6</v>
      </c>
      <c r="G8856" s="588">
        <v>2.66</v>
      </c>
      <c r="H8856" s="586">
        <v>9.6</v>
      </c>
      <c r="I8856" s="587">
        <f t="shared" si="415"/>
        <v>89740.800000000003</v>
      </c>
      <c r="J8856" s="589">
        <f t="shared" si="416"/>
        <v>0</v>
      </c>
    </row>
    <row r="8857" spans="1:10">
      <c r="A8857" s="584">
        <v>2016</v>
      </c>
      <c r="B8857" s="585" t="s">
        <v>1127</v>
      </c>
      <c r="C8857" s="585" t="s">
        <v>31</v>
      </c>
      <c r="D8857" s="586">
        <v>17787</v>
      </c>
      <c r="E8857" s="587">
        <v>16.47</v>
      </c>
      <c r="F8857" s="587">
        <f t="shared" si="414"/>
        <v>292951.88999999996</v>
      </c>
      <c r="G8857" s="588">
        <v>0.23</v>
      </c>
      <c r="H8857" s="586">
        <v>5.2</v>
      </c>
      <c r="I8857" s="587">
        <f t="shared" si="415"/>
        <v>92492.400000000009</v>
      </c>
      <c r="J8857" s="589">
        <f t="shared" si="416"/>
        <v>0</v>
      </c>
    </row>
    <row r="8858" spans="1:10">
      <c r="A8858" s="584">
        <v>2016</v>
      </c>
      <c r="B8858" s="585" t="s">
        <v>1127</v>
      </c>
      <c r="C8858" s="585" t="s">
        <v>31</v>
      </c>
      <c r="D8858" s="586">
        <v>41315</v>
      </c>
      <c r="E8858" s="587">
        <v>18.54</v>
      </c>
      <c r="F8858" s="587">
        <f t="shared" si="414"/>
        <v>765980.1</v>
      </c>
      <c r="G8858" s="588">
        <v>1.03</v>
      </c>
      <c r="H8858" s="586">
        <v>14.3</v>
      </c>
      <c r="I8858" s="587">
        <f t="shared" si="415"/>
        <v>590804.5</v>
      </c>
      <c r="J8858" s="589">
        <f t="shared" si="416"/>
        <v>0</v>
      </c>
    </row>
    <row r="8859" spans="1:10">
      <c r="A8859" s="584">
        <v>2016</v>
      </c>
      <c r="B8859" s="585" t="s">
        <v>1127</v>
      </c>
      <c r="C8859" s="585" t="s">
        <v>31</v>
      </c>
      <c r="D8859" s="586">
        <v>30377</v>
      </c>
      <c r="E8859" s="587">
        <v>16.91</v>
      </c>
      <c r="F8859" s="587">
        <f t="shared" si="414"/>
        <v>513675.07</v>
      </c>
      <c r="G8859" s="588">
        <v>0.73</v>
      </c>
      <c r="H8859" s="586">
        <v>21.3</v>
      </c>
      <c r="I8859" s="587">
        <f t="shared" si="415"/>
        <v>647030.1</v>
      </c>
      <c r="J8859" s="589">
        <f t="shared" si="416"/>
        <v>0</v>
      </c>
    </row>
    <row r="8860" spans="1:10">
      <c r="A8860" s="584">
        <v>2016</v>
      </c>
      <c r="B8860" s="585" t="s">
        <v>1127</v>
      </c>
      <c r="C8860" s="585" t="s">
        <v>31</v>
      </c>
      <c r="D8860" s="586">
        <v>89314</v>
      </c>
      <c r="E8860" s="587">
        <v>17.667000000000002</v>
      </c>
      <c r="F8860" s="587">
        <f t="shared" si="414"/>
        <v>1577910.4380000001</v>
      </c>
      <c r="G8860" s="588">
        <v>0.34</v>
      </c>
      <c r="H8860" s="586">
        <v>5.7</v>
      </c>
      <c r="I8860" s="587">
        <f t="shared" si="415"/>
        <v>509089.8</v>
      </c>
      <c r="J8860" s="589">
        <f t="shared" si="416"/>
        <v>0</v>
      </c>
    </row>
    <row r="8861" spans="1:10">
      <c r="A8861" s="584">
        <v>2016</v>
      </c>
      <c r="B8861" s="585" t="s">
        <v>1127</v>
      </c>
      <c r="C8861" s="585" t="s">
        <v>31</v>
      </c>
      <c r="D8861" s="586">
        <v>196551</v>
      </c>
      <c r="E8861" s="587">
        <v>18.260000000000002</v>
      </c>
      <c r="F8861" s="587">
        <f t="shared" si="414"/>
        <v>3589021.2600000002</v>
      </c>
      <c r="G8861" s="588">
        <v>1.04</v>
      </c>
      <c r="H8861" s="586">
        <v>16.5</v>
      </c>
      <c r="I8861" s="587">
        <f t="shared" si="415"/>
        <v>3243091.5</v>
      </c>
      <c r="J8861" s="589">
        <f t="shared" si="416"/>
        <v>0</v>
      </c>
    </row>
    <row r="8862" spans="1:10">
      <c r="A8862" s="584">
        <v>2016</v>
      </c>
      <c r="B8862" s="585" t="s">
        <v>1127</v>
      </c>
      <c r="C8862" s="585" t="s">
        <v>31</v>
      </c>
      <c r="D8862" s="586">
        <v>59932</v>
      </c>
      <c r="E8862" s="587">
        <v>17.376000000000001</v>
      </c>
      <c r="F8862" s="587">
        <f t="shared" si="414"/>
        <v>1041378.432</v>
      </c>
      <c r="G8862" s="588">
        <v>0.19</v>
      </c>
      <c r="H8862" s="586">
        <v>4.62</v>
      </c>
      <c r="I8862" s="587">
        <f t="shared" si="415"/>
        <v>276885.84000000003</v>
      </c>
      <c r="J8862" s="589">
        <f t="shared" si="416"/>
        <v>0</v>
      </c>
    </row>
    <row r="8863" spans="1:10">
      <c r="A8863" s="584">
        <v>2016</v>
      </c>
      <c r="B8863" s="585" t="s">
        <v>1127</v>
      </c>
      <c r="C8863" s="585" t="s">
        <v>31</v>
      </c>
      <c r="D8863" s="586">
        <v>14502</v>
      </c>
      <c r="E8863" s="587">
        <v>17.466000000000001</v>
      </c>
      <c r="F8863" s="587">
        <f t="shared" si="414"/>
        <v>253291.93200000003</v>
      </c>
      <c r="G8863" s="588">
        <v>0.18</v>
      </c>
      <c r="H8863" s="586">
        <v>4.4000000000000004</v>
      </c>
      <c r="I8863" s="587">
        <f t="shared" si="415"/>
        <v>63808.800000000003</v>
      </c>
      <c r="J8863" s="589">
        <f t="shared" si="416"/>
        <v>0</v>
      </c>
    </row>
    <row r="8864" spans="1:10">
      <c r="A8864" s="584">
        <v>2016</v>
      </c>
      <c r="B8864" s="585" t="s">
        <v>1127</v>
      </c>
      <c r="C8864" s="585" t="s">
        <v>31</v>
      </c>
      <c r="D8864" s="586">
        <v>44593</v>
      </c>
      <c r="E8864" s="587">
        <v>17.303999999999998</v>
      </c>
      <c r="F8864" s="587">
        <f t="shared" si="414"/>
        <v>771637.27199999988</v>
      </c>
      <c r="G8864" s="588">
        <v>0.19</v>
      </c>
      <c r="H8864" s="586">
        <v>4.7699999999999996</v>
      </c>
      <c r="I8864" s="587">
        <f t="shared" si="415"/>
        <v>212708.61</v>
      </c>
      <c r="J8864" s="589">
        <f t="shared" si="416"/>
        <v>0</v>
      </c>
    </row>
    <row r="8865" spans="1:10">
      <c r="A8865" s="584">
        <v>2016</v>
      </c>
      <c r="B8865" s="585" t="s">
        <v>1127</v>
      </c>
      <c r="C8865" s="585" t="s">
        <v>31</v>
      </c>
      <c r="D8865" s="586">
        <v>89701</v>
      </c>
      <c r="E8865" s="587">
        <v>17.463999999999999</v>
      </c>
      <c r="F8865" s="587">
        <f t="shared" si="414"/>
        <v>1566538.264</v>
      </c>
      <c r="G8865" s="588">
        <v>0.19</v>
      </c>
      <c r="H8865" s="586">
        <v>4.47</v>
      </c>
      <c r="I8865" s="587">
        <f t="shared" si="415"/>
        <v>400963.47</v>
      </c>
      <c r="J8865" s="589">
        <f t="shared" si="416"/>
        <v>0</v>
      </c>
    </row>
    <row r="8866" spans="1:10">
      <c r="A8866" s="584">
        <v>2016</v>
      </c>
      <c r="B8866" s="585" t="s">
        <v>1131</v>
      </c>
      <c r="C8866" s="585" t="s">
        <v>31</v>
      </c>
      <c r="D8866" s="586">
        <v>164918</v>
      </c>
      <c r="E8866" s="587">
        <v>25.76</v>
      </c>
      <c r="F8866" s="587">
        <f t="shared" si="414"/>
        <v>4248287.6800000006</v>
      </c>
      <c r="G8866" s="588">
        <v>2.36</v>
      </c>
      <c r="H8866" s="586">
        <v>8.3000000000000007</v>
      </c>
      <c r="I8866" s="587">
        <f t="shared" si="415"/>
        <v>1368819.4000000001</v>
      </c>
      <c r="J8866" s="589">
        <f t="shared" si="416"/>
        <v>0</v>
      </c>
    </row>
    <row r="8867" spans="1:10">
      <c r="A8867" s="584">
        <v>2016</v>
      </c>
      <c r="B8867" s="585" t="s">
        <v>1131</v>
      </c>
      <c r="C8867" s="585" t="s">
        <v>31</v>
      </c>
      <c r="D8867" s="586">
        <v>87104</v>
      </c>
      <c r="E8867" s="587">
        <v>23.95</v>
      </c>
      <c r="F8867" s="587">
        <f t="shared" si="414"/>
        <v>2086140.8</v>
      </c>
      <c r="G8867" s="588">
        <v>2.67</v>
      </c>
      <c r="H8867" s="586">
        <v>7.9</v>
      </c>
      <c r="I8867" s="587">
        <f t="shared" si="415"/>
        <v>688121.6</v>
      </c>
      <c r="J8867" s="589">
        <f t="shared" si="416"/>
        <v>0</v>
      </c>
    </row>
    <row r="8868" spans="1:10">
      <c r="A8868" s="584">
        <v>2016</v>
      </c>
      <c r="B8868" s="585" t="s">
        <v>1131</v>
      </c>
      <c r="C8868" s="585" t="s">
        <v>31</v>
      </c>
      <c r="D8868" s="586">
        <v>70238</v>
      </c>
      <c r="E8868" s="587">
        <v>25.15</v>
      </c>
      <c r="F8868" s="587">
        <f t="shared" si="414"/>
        <v>1766485.7</v>
      </c>
      <c r="G8868" s="588">
        <v>3.22</v>
      </c>
      <c r="H8868" s="586">
        <v>6.8</v>
      </c>
      <c r="I8868" s="587">
        <f t="shared" si="415"/>
        <v>477618.39999999997</v>
      </c>
      <c r="J8868" s="589">
        <f t="shared" si="416"/>
        <v>0</v>
      </c>
    </row>
    <row r="8869" spans="1:10">
      <c r="A8869" s="584">
        <v>2016</v>
      </c>
      <c r="B8869" s="585" t="s">
        <v>1131</v>
      </c>
      <c r="C8869" s="585" t="s">
        <v>31</v>
      </c>
      <c r="D8869" s="586">
        <v>173412</v>
      </c>
      <c r="E8869" s="587">
        <v>24.81</v>
      </c>
      <c r="F8869" s="587">
        <f t="shared" si="414"/>
        <v>4302351.72</v>
      </c>
      <c r="G8869" s="588">
        <v>3.21</v>
      </c>
      <c r="H8869" s="586">
        <v>7.8</v>
      </c>
      <c r="I8869" s="587">
        <f t="shared" si="415"/>
        <v>1352613.5999999999</v>
      </c>
      <c r="J8869" s="589">
        <f t="shared" si="416"/>
        <v>0</v>
      </c>
    </row>
    <row r="8870" spans="1:10">
      <c r="A8870" s="584">
        <v>2016</v>
      </c>
      <c r="B8870" s="585" t="s">
        <v>1131</v>
      </c>
      <c r="C8870" s="585" t="s">
        <v>31</v>
      </c>
      <c r="D8870" s="586">
        <v>20330</v>
      </c>
      <c r="E8870" s="587">
        <v>23.97</v>
      </c>
      <c r="F8870" s="587">
        <f t="shared" si="414"/>
        <v>487310.1</v>
      </c>
      <c r="G8870" s="588">
        <v>2.99</v>
      </c>
      <c r="H8870" s="586">
        <v>8</v>
      </c>
      <c r="I8870" s="587">
        <f t="shared" si="415"/>
        <v>162640</v>
      </c>
      <c r="J8870" s="589">
        <f t="shared" si="416"/>
        <v>0</v>
      </c>
    </row>
    <row r="8871" spans="1:10">
      <c r="A8871" s="584">
        <v>2016</v>
      </c>
      <c r="B8871" s="585" t="s">
        <v>1131</v>
      </c>
      <c r="C8871" s="585" t="s">
        <v>31</v>
      </c>
      <c r="D8871" s="586">
        <v>53641</v>
      </c>
      <c r="E8871" s="587">
        <v>22.116</v>
      </c>
      <c r="F8871" s="587">
        <f t="shared" si="414"/>
        <v>1186324.3559999999</v>
      </c>
      <c r="G8871" s="588">
        <v>0.48</v>
      </c>
      <c r="H8871" s="586">
        <v>11.9</v>
      </c>
      <c r="I8871" s="587">
        <f t="shared" si="415"/>
        <v>638327.9</v>
      </c>
      <c r="J8871" s="589">
        <f t="shared" si="416"/>
        <v>0</v>
      </c>
    </row>
    <row r="8872" spans="1:10">
      <c r="A8872" s="584">
        <v>2016</v>
      </c>
      <c r="B8872" s="585" t="s">
        <v>1127</v>
      </c>
      <c r="C8872" s="585" t="s">
        <v>31</v>
      </c>
      <c r="D8872" s="586">
        <v>14171</v>
      </c>
      <c r="E8872" s="587">
        <v>17.494</v>
      </c>
      <c r="F8872" s="587">
        <f t="shared" si="414"/>
        <v>247907.47399999999</v>
      </c>
      <c r="G8872" s="588">
        <v>0.19</v>
      </c>
      <c r="H8872" s="586">
        <v>4.5999999999999996</v>
      </c>
      <c r="I8872" s="587">
        <f t="shared" si="415"/>
        <v>65186.6</v>
      </c>
      <c r="J8872" s="589">
        <f t="shared" si="416"/>
        <v>0</v>
      </c>
    </row>
    <row r="8873" spans="1:10">
      <c r="A8873" s="584">
        <v>2016</v>
      </c>
      <c r="B8873" s="585" t="s">
        <v>1127</v>
      </c>
      <c r="C8873" s="585" t="s">
        <v>31</v>
      </c>
      <c r="D8873" s="586">
        <v>13973</v>
      </c>
      <c r="E8873" s="587">
        <v>18.454000000000001</v>
      </c>
      <c r="F8873" s="587">
        <f t="shared" si="414"/>
        <v>257857.742</v>
      </c>
      <c r="G8873" s="588">
        <v>1.1000000000000001</v>
      </c>
      <c r="H8873" s="586">
        <v>15.3</v>
      </c>
      <c r="I8873" s="587">
        <f t="shared" si="415"/>
        <v>213786.90000000002</v>
      </c>
      <c r="J8873" s="589">
        <f t="shared" si="416"/>
        <v>0</v>
      </c>
    </row>
    <row r="8874" spans="1:10">
      <c r="A8874" s="584">
        <v>2016</v>
      </c>
      <c r="B8874" s="585" t="s">
        <v>1127</v>
      </c>
      <c r="C8874" s="585" t="s">
        <v>31</v>
      </c>
      <c r="D8874" s="586">
        <v>609</v>
      </c>
      <c r="E8874" s="587">
        <v>16.57</v>
      </c>
      <c r="F8874" s="587">
        <f t="shared" si="414"/>
        <v>10091.130000000001</v>
      </c>
      <c r="G8874" s="588">
        <v>0.34</v>
      </c>
      <c r="H8874" s="586">
        <v>5.5</v>
      </c>
      <c r="I8874" s="587">
        <f t="shared" si="415"/>
        <v>3349.5</v>
      </c>
      <c r="J8874" s="589">
        <f t="shared" si="416"/>
        <v>0</v>
      </c>
    </row>
    <row r="8875" spans="1:10">
      <c r="A8875" s="584">
        <v>2016</v>
      </c>
      <c r="B8875" s="585" t="s">
        <v>1131</v>
      </c>
      <c r="C8875" s="585" t="s">
        <v>31</v>
      </c>
      <c r="D8875" s="586">
        <v>26785</v>
      </c>
      <c r="E8875" s="587">
        <v>21.951000000000001</v>
      </c>
      <c r="F8875" s="587">
        <f t="shared" si="414"/>
        <v>587957.53500000003</v>
      </c>
      <c r="G8875" s="588">
        <v>0.77</v>
      </c>
      <c r="H8875" s="586">
        <v>9.1999999999999993</v>
      </c>
      <c r="I8875" s="587">
        <f t="shared" si="415"/>
        <v>246421.99999999997</v>
      </c>
      <c r="J8875" s="589">
        <f t="shared" si="416"/>
        <v>0</v>
      </c>
    </row>
    <row r="8876" spans="1:10">
      <c r="A8876" s="584">
        <v>2016</v>
      </c>
      <c r="B8876" s="585" t="s">
        <v>1131</v>
      </c>
      <c r="C8876" s="585" t="s">
        <v>31</v>
      </c>
      <c r="D8876" s="586">
        <v>251529</v>
      </c>
      <c r="E8876" s="587">
        <v>21.698</v>
      </c>
      <c r="F8876" s="587">
        <f t="shared" si="414"/>
        <v>5457676.2420000006</v>
      </c>
      <c r="G8876" s="588">
        <v>0.54</v>
      </c>
      <c r="H8876" s="586">
        <v>12.3</v>
      </c>
      <c r="I8876" s="587">
        <f t="shared" si="415"/>
        <v>3093806.7</v>
      </c>
      <c r="J8876" s="589">
        <f t="shared" si="416"/>
        <v>0</v>
      </c>
    </row>
    <row r="8877" spans="1:10">
      <c r="A8877" s="584">
        <v>2016</v>
      </c>
      <c r="B8877" s="585" t="s">
        <v>1127</v>
      </c>
      <c r="C8877" s="585" t="s">
        <v>31</v>
      </c>
      <c r="D8877" s="586">
        <v>122</v>
      </c>
      <c r="E8877" s="587">
        <v>18</v>
      </c>
      <c r="F8877" s="587">
        <f t="shared" si="414"/>
        <v>2196</v>
      </c>
      <c r="G8877" s="588">
        <v>0.37</v>
      </c>
      <c r="H8877" s="586">
        <v>4.9000000000000004</v>
      </c>
      <c r="I8877" s="587">
        <f t="shared" si="415"/>
        <v>597.80000000000007</v>
      </c>
      <c r="J8877" s="589">
        <f t="shared" si="416"/>
        <v>0</v>
      </c>
    </row>
    <row r="8878" spans="1:10">
      <c r="A8878" s="584">
        <v>2016</v>
      </c>
      <c r="B8878" s="585" t="s">
        <v>1133</v>
      </c>
      <c r="C8878" s="585" t="s">
        <v>31</v>
      </c>
      <c r="D8878" s="586">
        <v>345199</v>
      </c>
      <c r="E8878" s="587">
        <v>13.63</v>
      </c>
      <c r="F8878" s="587">
        <f t="shared" si="414"/>
        <v>4705062.37</v>
      </c>
      <c r="G8878" s="588">
        <v>1.06</v>
      </c>
      <c r="H8878" s="586">
        <v>16</v>
      </c>
      <c r="I8878" s="587">
        <f t="shared" si="415"/>
        <v>5523184</v>
      </c>
      <c r="J8878" s="589">
        <f t="shared" si="416"/>
        <v>1</v>
      </c>
    </row>
    <row r="8879" spans="1:10">
      <c r="A8879" s="584">
        <v>2016</v>
      </c>
      <c r="B8879" s="585" t="s">
        <v>1127</v>
      </c>
      <c r="C8879" s="585" t="s">
        <v>31</v>
      </c>
      <c r="D8879" s="586">
        <v>122</v>
      </c>
      <c r="E8879" s="587">
        <v>17.940000000000001</v>
      </c>
      <c r="F8879" s="587">
        <f t="shared" si="414"/>
        <v>2188.6800000000003</v>
      </c>
      <c r="G8879" s="588">
        <v>0.28000000000000003</v>
      </c>
      <c r="H8879" s="586">
        <v>4.5999999999999996</v>
      </c>
      <c r="I8879" s="587">
        <f t="shared" si="415"/>
        <v>561.19999999999993</v>
      </c>
      <c r="J8879" s="589">
        <f t="shared" si="416"/>
        <v>0</v>
      </c>
    </row>
    <row r="8880" spans="1:10">
      <c r="A8880" s="584">
        <v>2016</v>
      </c>
      <c r="B8880" s="585" t="s">
        <v>1127</v>
      </c>
      <c r="C8880" s="585" t="s">
        <v>31</v>
      </c>
      <c r="D8880" s="586">
        <v>32813</v>
      </c>
      <c r="E8880" s="587">
        <v>16.78</v>
      </c>
      <c r="F8880" s="587">
        <f t="shared" si="414"/>
        <v>550602.14</v>
      </c>
      <c r="G8880" s="588">
        <v>0.35</v>
      </c>
      <c r="H8880" s="586">
        <v>5</v>
      </c>
      <c r="I8880" s="587">
        <f t="shared" si="415"/>
        <v>164065</v>
      </c>
      <c r="J8880" s="589">
        <f t="shared" si="416"/>
        <v>0</v>
      </c>
    </row>
    <row r="8881" spans="1:10">
      <c r="A8881" s="584">
        <v>2016</v>
      </c>
      <c r="B8881" s="585" t="s">
        <v>1127</v>
      </c>
      <c r="C8881" s="585" t="s">
        <v>31</v>
      </c>
      <c r="D8881" s="586">
        <v>48048</v>
      </c>
      <c r="E8881" s="587">
        <v>16.96</v>
      </c>
      <c r="F8881" s="587">
        <f t="shared" si="414"/>
        <v>814894.08000000007</v>
      </c>
      <c r="G8881" s="588">
        <v>0.34</v>
      </c>
      <c r="H8881" s="586">
        <v>5.6</v>
      </c>
      <c r="I8881" s="587">
        <f t="shared" si="415"/>
        <v>269068.79999999999</v>
      </c>
      <c r="J8881" s="589">
        <f t="shared" si="416"/>
        <v>0</v>
      </c>
    </row>
    <row r="8882" spans="1:10">
      <c r="A8882" s="584">
        <v>2016</v>
      </c>
      <c r="B8882" s="585" t="s">
        <v>1127</v>
      </c>
      <c r="C8882" s="585" t="s">
        <v>31</v>
      </c>
      <c r="D8882" s="586">
        <v>49440</v>
      </c>
      <c r="E8882" s="587">
        <v>17.489999999999998</v>
      </c>
      <c r="F8882" s="587">
        <f t="shared" si="414"/>
        <v>864705.6</v>
      </c>
      <c r="G8882" s="588">
        <v>0.24</v>
      </c>
      <c r="H8882" s="586">
        <v>4.7</v>
      </c>
      <c r="I8882" s="587">
        <f t="shared" si="415"/>
        <v>232368</v>
      </c>
      <c r="J8882" s="589">
        <f t="shared" si="416"/>
        <v>0</v>
      </c>
    </row>
    <row r="8883" spans="1:10">
      <c r="A8883" s="584">
        <v>2016</v>
      </c>
      <c r="B8883" s="585" t="s">
        <v>1127</v>
      </c>
      <c r="C8883" s="585" t="s">
        <v>31</v>
      </c>
      <c r="D8883" s="586">
        <v>49333</v>
      </c>
      <c r="E8883" s="587">
        <v>16.53</v>
      </c>
      <c r="F8883" s="587">
        <f t="shared" si="414"/>
        <v>815474.49000000011</v>
      </c>
      <c r="G8883" s="588">
        <v>0.2</v>
      </c>
      <c r="H8883" s="586">
        <v>4.5999999999999996</v>
      </c>
      <c r="I8883" s="587">
        <f t="shared" si="415"/>
        <v>226931.8</v>
      </c>
      <c r="J8883" s="589">
        <f t="shared" si="416"/>
        <v>0</v>
      </c>
    </row>
    <row r="8884" spans="1:10">
      <c r="A8884" s="584">
        <v>2016</v>
      </c>
      <c r="B8884" s="585" t="s">
        <v>1127</v>
      </c>
      <c r="C8884" s="585" t="s">
        <v>31</v>
      </c>
      <c r="D8884" s="586">
        <v>31553</v>
      </c>
      <c r="E8884" s="587">
        <v>17.91</v>
      </c>
      <c r="F8884" s="587">
        <f t="shared" si="414"/>
        <v>565114.23</v>
      </c>
      <c r="G8884" s="588">
        <v>0.22</v>
      </c>
      <c r="H8884" s="586">
        <v>4.8</v>
      </c>
      <c r="I8884" s="587">
        <f t="shared" si="415"/>
        <v>151454.39999999999</v>
      </c>
      <c r="J8884" s="589">
        <f t="shared" si="416"/>
        <v>0</v>
      </c>
    </row>
    <row r="8885" spans="1:10">
      <c r="A8885" s="584">
        <v>2016</v>
      </c>
      <c r="B8885" s="585" t="s">
        <v>1127</v>
      </c>
      <c r="C8885" s="585" t="s">
        <v>31</v>
      </c>
      <c r="D8885" s="586">
        <v>16379</v>
      </c>
      <c r="E8885" s="587">
        <v>17.91</v>
      </c>
      <c r="F8885" s="587">
        <f t="shared" si="414"/>
        <v>293347.89</v>
      </c>
      <c r="G8885" s="588">
        <v>0.28000000000000003</v>
      </c>
      <c r="H8885" s="586">
        <v>5.2</v>
      </c>
      <c r="I8885" s="587">
        <f t="shared" si="415"/>
        <v>85170.8</v>
      </c>
      <c r="J8885" s="589">
        <f t="shared" si="416"/>
        <v>0</v>
      </c>
    </row>
    <row r="8886" spans="1:10">
      <c r="A8886" s="584">
        <v>2016</v>
      </c>
      <c r="B8886" s="585" t="s">
        <v>1127</v>
      </c>
      <c r="C8886" s="585" t="s">
        <v>31</v>
      </c>
      <c r="D8886" s="586">
        <v>16471</v>
      </c>
      <c r="E8886" s="587">
        <v>17.149999999999999</v>
      </c>
      <c r="F8886" s="587">
        <f t="shared" si="414"/>
        <v>282477.64999999997</v>
      </c>
      <c r="G8886" s="588">
        <v>0.28999999999999998</v>
      </c>
      <c r="H8886" s="586">
        <v>4.4000000000000004</v>
      </c>
      <c r="I8886" s="587">
        <f t="shared" si="415"/>
        <v>72472.400000000009</v>
      </c>
      <c r="J8886" s="589">
        <f t="shared" si="416"/>
        <v>0</v>
      </c>
    </row>
    <row r="8887" spans="1:10">
      <c r="A8887" s="584">
        <v>2016</v>
      </c>
      <c r="B8887" s="585" t="s">
        <v>1127</v>
      </c>
      <c r="C8887" s="585" t="s">
        <v>31</v>
      </c>
      <c r="D8887" s="586">
        <v>122</v>
      </c>
      <c r="E8887" s="587">
        <v>18.02</v>
      </c>
      <c r="F8887" s="587">
        <f t="shared" si="414"/>
        <v>2198.44</v>
      </c>
      <c r="G8887" s="588">
        <v>0.27</v>
      </c>
      <c r="H8887" s="586">
        <v>4.7</v>
      </c>
      <c r="I8887" s="587">
        <f t="shared" si="415"/>
        <v>573.4</v>
      </c>
      <c r="J8887" s="589">
        <f t="shared" si="416"/>
        <v>0</v>
      </c>
    </row>
    <row r="8888" spans="1:10">
      <c r="A8888" s="584">
        <v>2016</v>
      </c>
      <c r="B8888" s="585" t="s">
        <v>1127</v>
      </c>
      <c r="C8888" s="585" t="s">
        <v>31</v>
      </c>
      <c r="D8888" s="586">
        <v>243</v>
      </c>
      <c r="E8888" s="587">
        <v>17.8</v>
      </c>
      <c r="F8888" s="587">
        <f t="shared" si="414"/>
        <v>4325.4000000000005</v>
      </c>
      <c r="G8888" s="588">
        <v>0.22</v>
      </c>
      <c r="H8888" s="586">
        <v>4.7</v>
      </c>
      <c r="I8888" s="587">
        <f t="shared" si="415"/>
        <v>1142.1000000000001</v>
      </c>
      <c r="J8888" s="589">
        <f t="shared" si="416"/>
        <v>0</v>
      </c>
    </row>
    <row r="8889" spans="1:10">
      <c r="A8889" s="584">
        <v>2016</v>
      </c>
      <c r="B8889" s="585" t="s">
        <v>1131</v>
      </c>
      <c r="C8889" s="585" t="s">
        <v>31</v>
      </c>
      <c r="D8889" s="586">
        <v>27318</v>
      </c>
      <c r="E8889" s="587">
        <v>22.15</v>
      </c>
      <c r="F8889" s="587">
        <f t="shared" si="414"/>
        <v>605093.69999999995</v>
      </c>
      <c r="G8889" s="588">
        <v>0.49</v>
      </c>
      <c r="H8889" s="586">
        <v>11.7</v>
      </c>
      <c r="I8889" s="587">
        <f t="shared" si="415"/>
        <v>319620.59999999998</v>
      </c>
      <c r="J8889" s="589">
        <f t="shared" si="416"/>
        <v>0</v>
      </c>
    </row>
    <row r="8890" spans="1:10">
      <c r="A8890" s="584">
        <v>2016</v>
      </c>
      <c r="B8890" s="585" t="s">
        <v>1127</v>
      </c>
      <c r="C8890" s="585" t="s">
        <v>31</v>
      </c>
      <c r="D8890" s="586">
        <v>98816</v>
      </c>
      <c r="E8890" s="587">
        <v>17.87</v>
      </c>
      <c r="F8890" s="587">
        <f t="shared" si="414"/>
        <v>1765841.9200000002</v>
      </c>
      <c r="G8890" s="588">
        <v>0.26</v>
      </c>
      <c r="H8890" s="586">
        <v>5</v>
      </c>
      <c r="I8890" s="587">
        <f t="shared" si="415"/>
        <v>494080</v>
      </c>
      <c r="J8890" s="589">
        <f t="shared" si="416"/>
        <v>0</v>
      </c>
    </row>
    <row r="8891" spans="1:10">
      <c r="A8891" s="584">
        <v>2016</v>
      </c>
      <c r="B8891" s="585" t="s">
        <v>1127</v>
      </c>
      <c r="C8891" s="585" t="s">
        <v>31</v>
      </c>
      <c r="D8891" s="586">
        <v>42287</v>
      </c>
      <c r="E8891" s="587">
        <v>17.32</v>
      </c>
      <c r="F8891" s="587">
        <f t="shared" si="414"/>
        <v>732410.84</v>
      </c>
      <c r="G8891" s="588">
        <v>0.23</v>
      </c>
      <c r="H8891" s="586">
        <v>4</v>
      </c>
      <c r="I8891" s="587">
        <f t="shared" si="415"/>
        <v>169148</v>
      </c>
      <c r="J8891" s="589">
        <f t="shared" si="416"/>
        <v>0</v>
      </c>
    </row>
    <row r="8892" spans="1:10">
      <c r="A8892" s="584">
        <v>2016</v>
      </c>
      <c r="B8892" s="585" t="s">
        <v>1127</v>
      </c>
      <c r="C8892" s="585" t="s">
        <v>31</v>
      </c>
      <c r="D8892" s="586">
        <v>122</v>
      </c>
      <c r="E8892" s="587">
        <v>17.100000000000001</v>
      </c>
      <c r="F8892" s="587">
        <f t="shared" si="414"/>
        <v>2086.2000000000003</v>
      </c>
      <c r="G8892" s="588">
        <v>0.37</v>
      </c>
      <c r="H8892" s="586">
        <v>4.9000000000000004</v>
      </c>
      <c r="I8892" s="587">
        <f t="shared" si="415"/>
        <v>597.80000000000007</v>
      </c>
      <c r="J8892" s="589">
        <f t="shared" si="416"/>
        <v>0</v>
      </c>
    </row>
    <row r="8893" spans="1:10">
      <c r="A8893" s="584">
        <v>2016</v>
      </c>
      <c r="B8893" s="585" t="s">
        <v>1127</v>
      </c>
      <c r="C8893" s="585" t="s">
        <v>31</v>
      </c>
      <c r="D8893" s="586">
        <v>42341</v>
      </c>
      <c r="E8893" s="587">
        <v>17.3</v>
      </c>
      <c r="F8893" s="587">
        <f t="shared" si="414"/>
        <v>732499.3</v>
      </c>
      <c r="G8893" s="588">
        <v>0.23</v>
      </c>
      <c r="H8893" s="586">
        <v>3.9</v>
      </c>
      <c r="I8893" s="587">
        <f t="shared" si="415"/>
        <v>165129.9</v>
      </c>
      <c r="J8893" s="589">
        <f t="shared" si="416"/>
        <v>0</v>
      </c>
    </row>
    <row r="8894" spans="1:10">
      <c r="A8894" s="584">
        <v>2016</v>
      </c>
      <c r="B8894" s="585" t="s">
        <v>1127</v>
      </c>
      <c r="C8894" s="585" t="s">
        <v>31</v>
      </c>
      <c r="D8894" s="586">
        <v>56471</v>
      </c>
      <c r="E8894" s="587">
        <v>17.739999999999998</v>
      </c>
      <c r="F8894" s="587">
        <f t="shared" si="414"/>
        <v>1001795.5399999999</v>
      </c>
      <c r="G8894" s="588">
        <v>0.28999999999999998</v>
      </c>
      <c r="H8894" s="586">
        <v>5.2</v>
      </c>
      <c r="I8894" s="587">
        <f t="shared" si="415"/>
        <v>293649.2</v>
      </c>
      <c r="J8894" s="589">
        <f t="shared" si="416"/>
        <v>0</v>
      </c>
    </row>
    <row r="8895" spans="1:10">
      <c r="A8895" s="584">
        <v>2016</v>
      </c>
      <c r="B8895" s="585" t="s">
        <v>1127</v>
      </c>
      <c r="C8895" s="585" t="s">
        <v>31</v>
      </c>
      <c r="D8895" s="586">
        <v>70508</v>
      </c>
      <c r="E8895" s="587">
        <v>17.25</v>
      </c>
      <c r="F8895" s="587">
        <f t="shared" si="414"/>
        <v>1216263</v>
      </c>
      <c r="G8895" s="588">
        <v>0.23</v>
      </c>
      <c r="H8895" s="586">
        <v>4.0999999999999996</v>
      </c>
      <c r="I8895" s="587">
        <f t="shared" si="415"/>
        <v>289082.8</v>
      </c>
      <c r="J8895" s="589">
        <f t="shared" si="416"/>
        <v>0</v>
      </c>
    </row>
    <row r="8896" spans="1:10">
      <c r="A8896" s="584">
        <v>2016</v>
      </c>
      <c r="B8896" s="585" t="s">
        <v>1127</v>
      </c>
      <c r="C8896" s="585" t="s">
        <v>31</v>
      </c>
      <c r="D8896" s="586">
        <v>42326</v>
      </c>
      <c r="E8896" s="587">
        <v>17.25</v>
      </c>
      <c r="F8896" s="587">
        <f t="shared" si="414"/>
        <v>730123.5</v>
      </c>
      <c r="G8896" s="588">
        <v>0.23</v>
      </c>
      <c r="H8896" s="586">
        <v>4.0999999999999996</v>
      </c>
      <c r="I8896" s="587">
        <f t="shared" si="415"/>
        <v>173536.59999999998</v>
      </c>
      <c r="J8896" s="589">
        <f t="shared" si="416"/>
        <v>0</v>
      </c>
    </row>
    <row r="8897" spans="1:10">
      <c r="A8897" s="584">
        <v>2016</v>
      </c>
      <c r="B8897" s="585" t="s">
        <v>1127</v>
      </c>
      <c r="C8897" s="585" t="s">
        <v>31</v>
      </c>
      <c r="D8897" s="586">
        <v>42283</v>
      </c>
      <c r="E8897" s="587">
        <v>17.29</v>
      </c>
      <c r="F8897" s="587">
        <f t="shared" si="414"/>
        <v>731073.07</v>
      </c>
      <c r="G8897" s="588">
        <v>0.23</v>
      </c>
      <c r="H8897" s="586">
        <v>4.0999999999999996</v>
      </c>
      <c r="I8897" s="587">
        <f t="shared" si="415"/>
        <v>173360.3</v>
      </c>
      <c r="J8897" s="589">
        <f t="shared" si="416"/>
        <v>0</v>
      </c>
    </row>
    <row r="8898" spans="1:10">
      <c r="A8898" s="584">
        <v>2016</v>
      </c>
      <c r="B8898" s="585" t="s">
        <v>1127</v>
      </c>
      <c r="C8898" s="585" t="s">
        <v>31</v>
      </c>
      <c r="D8898" s="586">
        <v>70429</v>
      </c>
      <c r="E8898" s="587">
        <v>17.23</v>
      </c>
      <c r="F8898" s="587">
        <f t="shared" si="414"/>
        <v>1213491.67</v>
      </c>
      <c r="G8898" s="588">
        <v>0.23</v>
      </c>
      <c r="H8898" s="586">
        <v>4.2</v>
      </c>
      <c r="I8898" s="587">
        <f t="shared" si="415"/>
        <v>295801.8</v>
      </c>
      <c r="J8898" s="589">
        <f t="shared" si="416"/>
        <v>0</v>
      </c>
    </row>
    <row r="8899" spans="1:10">
      <c r="A8899" s="584">
        <v>2016</v>
      </c>
      <c r="B8899" s="585" t="s">
        <v>1127</v>
      </c>
      <c r="C8899" s="585" t="s">
        <v>31</v>
      </c>
      <c r="D8899" s="586">
        <v>42503</v>
      </c>
      <c r="E8899" s="587">
        <v>17.71</v>
      </c>
      <c r="F8899" s="587">
        <f t="shared" ref="F8899:F8962" si="417">E8899*D8899</f>
        <v>752728.13</v>
      </c>
      <c r="G8899" s="588">
        <v>0.23</v>
      </c>
      <c r="H8899" s="586">
        <v>5.6</v>
      </c>
      <c r="I8899" s="587">
        <f t="shared" ref="I8899:I8962" si="418">H8899*D8899</f>
        <v>238016.8</v>
      </c>
      <c r="J8899" s="589">
        <f t="shared" ref="J8899:J8962" si="419">IF(B8899="LIG",1,0)</f>
        <v>0</v>
      </c>
    </row>
    <row r="8900" spans="1:10">
      <c r="A8900" s="584">
        <v>2016</v>
      </c>
      <c r="B8900" s="585" t="s">
        <v>1127</v>
      </c>
      <c r="C8900" s="585" t="s">
        <v>31</v>
      </c>
      <c r="D8900" s="586">
        <v>116</v>
      </c>
      <c r="E8900" s="587">
        <v>17.2</v>
      </c>
      <c r="F8900" s="587">
        <f t="shared" si="417"/>
        <v>1995.1999999999998</v>
      </c>
      <c r="G8900" s="588">
        <v>0.3</v>
      </c>
      <c r="H8900" s="586">
        <v>4.4000000000000004</v>
      </c>
      <c r="I8900" s="587">
        <f t="shared" si="418"/>
        <v>510.40000000000003</v>
      </c>
      <c r="J8900" s="589">
        <f t="shared" si="419"/>
        <v>0</v>
      </c>
    </row>
    <row r="8901" spans="1:10">
      <c r="A8901" s="584">
        <v>2016</v>
      </c>
      <c r="B8901" s="585" t="s">
        <v>1131</v>
      </c>
      <c r="C8901" s="585" t="s">
        <v>31</v>
      </c>
      <c r="D8901" s="586">
        <v>24721</v>
      </c>
      <c r="E8901" s="587">
        <v>22.05</v>
      </c>
      <c r="F8901" s="587">
        <f t="shared" si="417"/>
        <v>545098.05000000005</v>
      </c>
      <c r="G8901" s="588">
        <v>0.47</v>
      </c>
      <c r="H8901" s="586">
        <v>11.8</v>
      </c>
      <c r="I8901" s="587">
        <f t="shared" si="418"/>
        <v>291707.80000000005</v>
      </c>
      <c r="J8901" s="589">
        <f t="shared" si="419"/>
        <v>0</v>
      </c>
    </row>
    <row r="8902" spans="1:10">
      <c r="A8902" s="584">
        <v>2016</v>
      </c>
      <c r="B8902" s="585" t="s">
        <v>1127</v>
      </c>
      <c r="C8902" s="585" t="s">
        <v>31</v>
      </c>
      <c r="D8902" s="586">
        <v>14154</v>
      </c>
      <c r="E8902" s="587">
        <v>17.954000000000001</v>
      </c>
      <c r="F8902" s="587">
        <f t="shared" si="417"/>
        <v>254120.916</v>
      </c>
      <c r="G8902" s="588">
        <v>0.26</v>
      </c>
      <c r="H8902" s="586">
        <v>4.7</v>
      </c>
      <c r="I8902" s="587">
        <f t="shared" si="418"/>
        <v>66523.8</v>
      </c>
      <c r="J8902" s="589">
        <f t="shared" si="419"/>
        <v>0</v>
      </c>
    </row>
    <row r="8903" spans="1:10">
      <c r="A8903" s="584">
        <v>2016</v>
      </c>
      <c r="B8903" s="585" t="s">
        <v>1127</v>
      </c>
      <c r="C8903" s="585" t="s">
        <v>31</v>
      </c>
      <c r="D8903" s="586">
        <v>42460</v>
      </c>
      <c r="E8903" s="587">
        <v>17.59</v>
      </c>
      <c r="F8903" s="587">
        <f t="shared" si="417"/>
        <v>746871.4</v>
      </c>
      <c r="G8903" s="588">
        <v>0.19</v>
      </c>
      <c r="H8903" s="586">
        <v>4</v>
      </c>
      <c r="I8903" s="587">
        <f t="shared" si="418"/>
        <v>169840</v>
      </c>
      <c r="J8903" s="589">
        <f t="shared" si="419"/>
        <v>0</v>
      </c>
    </row>
    <row r="8904" spans="1:10">
      <c r="A8904" s="584">
        <v>2016</v>
      </c>
      <c r="B8904" s="585" t="s">
        <v>1127</v>
      </c>
      <c r="C8904" s="585" t="s">
        <v>31</v>
      </c>
      <c r="D8904" s="586">
        <v>28277</v>
      </c>
      <c r="E8904" s="587">
        <v>17.567</v>
      </c>
      <c r="F8904" s="587">
        <f t="shared" si="417"/>
        <v>496742.05900000001</v>
      </c>
      <c r="G8904" s="588">
        <v>0.19</v>
      </c>
      <c r="H8904" s="586">
        <v>4.5999999999999996</v>
      </c>
      <c r="I8904" s="587">
        <f t="shared" si="418"/>
        <v>130074.2</v>
      </c>
      <c r="J8904" s="589">
        <f t="shared" si="419"/>
        <v>0</v>
      </c>
    </row>
    <row r="8905" spans="1:10">
      <c r="A8905" s="584">
        <v>2016</v>
      </c>
      <c r="B8905" s="585" t="s">
        <v>1127</v>
      </c>
      <c r="C8905" s="585" t="s">
        <v>31</v>
      </c>
      <c r="D8905" s="586">
        <v>14144</v>
      </c>
      <c r="E8905" s="587">
        <v>17.803999999999998</v>
      </c>
      <c r="F8905" s="587">
        <f t="shared" si="417"/>
        <v>251819.77599999998</v>
      </c>
      <c r="G8905" s="588">
        <v>0.25</v>
      </c>
      <c r="H8905" s="586">
        <v>5.2</v>
      </c>
      <c r="I8905" s="587">
        <f t="shared" si="418"/>
        <v>73548.800000000003</v>
      </c>
      <c r="J8905" s="589">
        <f t="shared" si="419"/>
        <v>0</v>
      </c>
    </row>
    <row r="8906" spans="1:10">
      <c r="A8906" s="584">
        <v>2016</v>
      </c>
      <c r="B8906" s="585" t="s">
        <v>1131</v>
      </c>
      <c r="C8906" s="585" t="s">
        <v>31</v>
      </c>
      <c r="D8906" s="586">
        <v>27052</v>
      </c>
      <c r="E8906" s="587">
        <v>21.87</v>
      </c>
      <c r="F8906" s="587">
        <f t="shared" si="417"/>
        <v>591627.24</v>
      </c>
      <c r="G8906" s="588">
        <v>0.47</v>
      </c>
      <c r="H8906" s="586">
        <v>12.1</v>
      </c>
      <c r="I8906" s="587">
        <f t="shared" si="418"/>
        <v>327329.2</v>
      </c>
      <c r="J8906" s="589">
        <f t="shared" si="419"/>
        <v>0</v>
      </c>
    </row>
    <row r="8907" spans="1:10">
      <c r="A8907" s="584">
        <v>2016</v>
      </c>
      <c r="B8907" s="585" t="s">
        <v>1131</v>
      </c>
      <c r="C8907" s="585" t="s">
        <v>31</v>
      </c>
      <c r="D8907" s="586">
        <v>95029</v>
      </c>
      <c r="E8907" s="587">
        <v>22.05</v>
      </c>
      <c r="F8907" s="587">
        <f t="shared" si="417"/>
        <v>2095389.45</v>
      </c>
      <c r="G8907" s="588">
        <v>0.49</v>
      </c>
      <c r="H8907" s="586">
        <v>11.8</v>
      </c>
      <c r="I8907" s="587">
        <f t="shared" si="418"/>
        <v>1121342.2</v>
      </c>
      <c r="J8907" s="589">
        <f t="shared" si="419"/>
        <v>0</v>
      </c>
    </row>
    <row r="8908" spans="1:10">
      <c r="A8908" s="584">
        <v>2016</v>
      </c>
      <c r="B8908" s="585" t="s">
        <v>1131</v>
      </c>
      <c r="C8908" s="585" t="s">
        <v>31</v>
      </c>
      <c r="D8908" s="586">
        <v>10238</v>
      </c>
      <c r="E8908" s="587">
        <v>20.51</v>
      </c>
      <c r="F8908" s="587">
        <f t="shared" si="417"/>
        <v>209981.38</v>
      </c>
      <c r="G8908" s="588">
        <v>1.03</v>
      </c>
      <c r="H8908" s="586">
        <v>23.2</v>
      </c>
      <c r="I8908" s="587">
        <f t="shared" si="418"/>
        <v>237521.6</v>
      </c>
      <c r="J8908" s="589">
        <f t="shared" si="419"/>
        <v>0</v>
      </c>
    </row>
    <row r="8909" spans="1:10">
      <c r="A8909" s="584">
        <v>2016</v>
      </c>
      <c r="B8909" s="585" t="s">
        <v>1131</v>
      </c>
      <c r="C8909" s="585" t="s">
        <v>31</v>
      </c>
      <c r="D8909" s="586">
        <v>62555</v>
      </c>
      <c r="E8909" s="587">
        <v>23.99</v>
      </c>
      <c r="F8909" s="587">
        <f t="shared" si="417"/>
        <v>1500694.45</v>
      </c>
      <c r="G8909" s="588">
        <v>3.1</v>
      </c>
      <c r="H8909" s="586">
        <v>7</v>
      </c>
      <c r="I8909" s="587">
        <f t="shared" si="418"/>
        <v>437885</v>
      </c>
      <c r="J8909" s="589">
        <f t="shared" si="419"/>
        <v>0</v>
      </c>
    </row>
    <row r="8910" spans="1:10">
      <c r="A8910" s="584">
        <v>2016</v>
      </c>
      <c r="B8910" s="585" t="s">
        <v>1131</v>
      </c>
      <c r="C8910" s="585" t="s">
        <v>31</v>
      </c>
      <c r="D8910" s="586">
        <v>37834</v>
      </c>
      <c r="E8910" s="587">
        <v>24.12</v>
      </c>
      <c r="F8910" s="587">
        <f t="shared" si="417"/>
        <v>912556.08000000007</v>
      </c>
      <c r="G8910" s="588">
        <v>3.12</v>
      </c>
      <c r="H8910" s="586">
        <v>7</v>
      </c>
      <c r="I8910" s="587">
        <f t="shared" si="418"/>
        <v>264838</v>
      </c>
      <c r="J8910" s="589">
        <f t="shared" si="419"/>
        <v>0</v>
      </c>
    </row>
    <row r="8911" spans="1:10">
      <c r="A8911" s="584">
        <v>2016</v>
      </c>
      <c r="B8911" s="585" t="s">
        <v>1131</v>
      </c>
      <c r="C8911" s="585" t="s">
        <v>31</v>
      </c>
      <c r="D8911" s="586">
        <v>25781</v>
      </c>
      <c r="E8911" s="587">
        <v>23.95</v>
      </c>
      <c r="F8911" s="587">
        <f t="shared" si="417"/>
        <v>617454.94999999995</v>
      </c>
      <c r="G8911" s="588">
        <v>2.72</v>
      </c>
      <c r="H8911" s="586">
        <v>7.5</v>
      </c>
      <c r="I8911" s="587">
        <f t="shared" si="418"/>
        <v>193357.5</v>
      </c>
      <c r="J8911" s="589">
        <f t="shared" si="419"/>
        <v>0</v>
      </c>
    </row>
    <row r="8912" spans="1:10">
      <c r="A8912" s="584">
        <v>2016</v>
      </c>
      <c r="B8912" s="585" t="s">
        <v>1131</v>
      </c>
      <c r="C8912" s="585" t="s">
        <v>31</v>
      </c>
      <c r="D8912" s="586">
        <v>37804</v>
      </c>
      <c r="E8912" s="587">
        <v>23.94</v>
      </c>
      <c r="F8912" s="587">
        <f t="shared" si="417"/>
        <v>905027.76</v>
      </c>
      <c r="G8912" s="588">
        <v>2.73</v>
      </c>
      <c r="H8912" s="586">
        <v>7.4</v>
      </c>
      <c r="I8912" s="587">
        <f t="shared" si="418"/>
        <v>279749.60000000003</v>
      </c>
      <c r="J8912" s="589">
        <f t="shared" si="419"/>
        <v>0</v>
      </c>
    </row>
    <row r="8913" spans="1:10">
      <c r="A8913" s="584">
        <v>2016</v>
      </c>
      <c r="B8913" s="585" t="s">
        <v>1131</v>
      </c>
      <c r="C8913" s="585" t="s">
        <v>31</v>
      </c>
      <c r="D8913" s="586">
        <v>14427</v>
      </c>
      <c r="E8913" s="587">
        <v>25.76</v>
      </c>
      <c r="F8913" s="587">
        <f t="shared" si="417"/>
        <v>371639.52</v>
      </c>
      <c r="G8913" s="588">
        <v>2.41</v>
      </c>
      <c r="H8913" s="586">
        <v>7.5</v>
      </c>
      <c r="I8913" s="587">
        <f t="shared" si="418"/>
        <v>108202.5</v>
      </c>
      <c r="J8913" s="589">
        <f t="shared" si="419"/>
        <v>0</v>
      </c>
    </row>
    <row r="8914" spans="1:10">
      <c r="A8914" s="584">
        <v>2016</v>
      </c>
      <c r="B8914" s="585" t="s">
        <v>1131</v>
      </c>
      <c r="C8914" s="585" t="s">
        <v>31</v>
      </c>
      <c r="D8914" s="586">
        <v>158787</v>
      </c>
      <c r="E8914" s="587">
        <v>26</v>
      </c>
      <c r="F8914" s="587">
        <f t="shared" si="417"/>
        <v>4128462</v>
      </c>
      <c r="G8914" s="588">
        <v>2.72</v>
      </c>
      <c r="H8914" s="586">
        <v>7.7</v>
      </c>
      <c r="I8914" s="587">
        <f t="shared" si="418"/>
        <v>1222659.9000000001</v>
      </c>
      <c r="J8914" s="589">
        <f t="shared" si="419"/>
        <v>0</v>
      </c>
    </row>
    <row r="8915" spans="1:10">
      <c r="A8915" s="584">
        <v>2016</v>
      </c>
      <c r="B8915" s="585" t="s">
        <v>1131</v>
      </c>
      <c r="C8915" s="585" t="s">
        <v>31</v>
      </c>
      <c r="D8915" s="586">
        <v>76553</v>
      </c>
      <c r="E8915" s="587">
        <v>26.11</v>
      </c>
      <c r="F8915" s="587">
        <f t="shared" si="417"/>
        <v>1998798.8299999998</v>
      </c>
      <c r="G8915" s="588">
        <v>3.31</v>
      </c>
      <c r="H8915" s="586">
        <v>8.1</v>
      </c>
      <c r="I8915" s="587">
        <f t="shared" si="418"/>
        <v>620079.29999999993</v>
      </c>
      <c r="J8915" s="589">
        <f t="shared" si="419"/>
        <v>0</v>
      </c>
    </row>
    <row r="8916" spans="1:10">
      <c r="A8916" s="584">
        <v>2016</v>
      </c>
      <c r="B8916" s="585" t="s">
        <v>1131</v>
      </c>
      <c r="C8916" s="585" t="s">
        <v>31</v>
      </c>
      <c r="D8916" s="586">
        <v>11734</v>
      </c>
      <c r="E8916" s="587">
        <v>23.314</v>
      </c>
      <c r="F8916" s="587">
        <f t="shared" si="417"/>
        <v>273566.47600000002</v>
      </c>
      <c r="G8916" s="588">
        <v>0.41</v>
      </c>
      <c r="H8916" s="586">
        <v>6.2</v>
      </c>
      <c r="I8916" s="587">
        <f t="shared" si="418"/>
        <v>72750.8</v>
      </c>
      <c r="J8916" s="589">
        <f t="shared" si="419"/>
        <v>0</v>
      </c>
    </row>
    <row r="8917" spans="1:10">
      <c r="A8917" s="584">
        <v>2016</v>
      </c>
      <c r="B8917" s="585" t="s">
        <v>1131</v>
      </c>
      <c r="C8917" s="585" t="s">
        <v>31</v>
      </c>
      <c r="D8917" s="586">
        <v>11162</v>
      </c>
      <c r="E8917" s="587">
        <v>23.152000000000001</v>
      </c>
      <c r="F8917" s="587">
        <f t="shared" si="417"/>
        <v>258422.62400000001</v>
      </c>
      <c r="G8917" s="588">
        <v>0.42</v>
      </c>
      <c r="H8917" s="586">
        <v>6.8</v>
      </c>
      <c r="I8917" s="587">
        <f t="shared" si="418"/>
        <v>75901.599999999991</v>
      </c>
      <c r="J8917" s="589">
        <f t="shared" si="419"/>
        <v>0</v>
      </c>
    </row>
    <row r="8918" spans="1:10">
      <c r="A8918" s="584">
        <v>2016</v>
      </c>
      <c r="B8918" s="585" t="s">
        <v>1131</v>
      </c>
      <c r="C8918" s="585" t="s">
        <v>31</v>
      </c>
      <c r="D8918" s="586">
        <v>22135</v>
      </c>
      <c r="E8918" s="587">
        <v>23.911000000000001</v>
      </c>
      <c r="F8918" s="587">
        <f t="shared" si="417"/>
        <v>529269.98499999999</v>
      </c>
      <c r="G8918" s="588">
        <v>1.22</v>
      </c>
      <c r="H8918" s="586">
        <v>8.5</v>
      </c>
      <c r="I8918" s="587">
        <f t="shared" si="418"/>
        <v>188147.5</v>
      </c>
      <c r="J8918" s="589">
        <f t="shared" si="419"/>
        <v>0</v>
      </c>
    </row>
    <row r="8919" spans="1:10">
      <c r="A8919" s="584">
        <v>2016</v>
      </c>
      <c r="B8919" s="585" t="s">
        <v>1131</v>
      </c>
      <c r="C8919" s="585" t="s">
        <v>31</v>
      </c>
      <c r="D8919" s="586">
        <v>25798</v>
      </c>
      <c r="E8919" s="587">
        <v>26.068000000000001</v>
      </c>
      <c r="F8919" s="587">
        <f t="shared" si="417"/>
        <v>672502.26400000008</v>
      </c>
      <c r="G8919" s="588">
        <v>2.65</v>
      </c>
      <c r="H8919" s="586">
        <v>7.6</v>
      </c>
      <c r="I8919" s="587">
        <f t="shared" si="418"/>
        <v>196064.8</v>
      </c>
      <c r="J8919" s="589">
        <f t="shared" si="419"/>
        <v>0</v>
      </c>
    </row>
    <row r="8920" spans="1:10">
      <c r="A8920" s="584">
        <v>2016</v>
      </c>
      <c r="B8920" s="585" t="s">
        <v>1131</v>
      </c>
      <c r="C8920" s="585" t="s">
        <v>31</v>
      </c>
      <c r="D8920" s="586">
        <v>121458</v>
      </c>
      <c r="E8920" s="587">
        <v>25.100999999999999</v>
      </c>
      <c r="F8920" s="587">
        <f t="shared" si="417"/>
        <v>3048717.2579999999</v>
      </c>
      <c r="G8920" s="588">
        <v>3.12</v>
      </c>
      <c r="H8920" s="586">
        <v>6.6</v>
      </c>
      <c r="I8920" s="587">
        <f t="shared" si="418"/>
        <v>801622.79999999993</v>
      </c>
      <c r="J8920" s="589">
        <f t="shared" si="419"/>
        <v>0</v>
      </c>
    </row>
    <row r="8921" spans="1:10">
      <c r="A8921" s="584">
        <v>2016</v>
      </c>
      <c r="B8921" s="585" t="s">
        <v>1131</v>
      </c>
      <c r="C8921" s="585" t="s">
        <v>31</v>
      </c>
      <c r="D8921" s="586">
        <v>12766</v>
      </c>
      <c r="E8921" s="587">
        <v>23.405999999999999</v>
      </c>
      <c r="F8921" s="587">
        <f t="shared" si="417"/>
        <v>298800.99599999998</v>
      </c>
      <c r="G8921" s="588">
        <v>2.74</v>
      </c>
      <c r="H8921" s="586">
        <v>8.4</v>
      </c>
      <c r="I8921" s="587">
        <f t="shared" si="418"/>
        <v>107234.40000000001</v>
      </c>
      <c r="J8921" s="589">
        <f t="shared" si="419"/>
        <v>0</v>
      </c>
    </row>
    <row r="8922" spans="1:10">
      <c r="A8922" s="584">
        <v>2016</v>
      </c>
      <c r="B8922" s="585" t="s">
        <v>1131</v>
      </c>
      <c r="C8922" s="585" t="s">
        <v>31</v>
      </c>
      <c r="D8922" s="586">
        <v>38715</v>
      </c>
      <c r="E8922" s="587">
        <v>23.44</v>
      </c>
      <c r="F8922" s="587">
        <f t="shared" si="417"/>
        <v>907479.60000000009</v>
      </c>
      <c r="G8922" s="588">
        <v>1.82</v>
      </c>
      <c r="H8922" s="586">
        <v>7.5</v>
      </c>
      <c r="I8922" s="587">
        <f t="shared" si="418"/>
        <v>290362.5</v>
      </c>
      <c r="J8922" s="589">
        <f t="shared" si="419"/>
        <v>0</v>
      </c>
    </row>
    <row r="8923" spans="1:10">
      <c r="A8923" s="584">
        <v>2016</v>
      </c>
      <c r="B8923" s="585" t="s">
        <v>1131</v>
      </c>
      <c r="C8923" s="585" t="s">
        <v>31</v>
      </c>
      <c r="D8923" s="586">
        <v>25023</v>
      </c>
      <c r="E8923" s="587">
        <v>25.02</v>
      </c>
      <c r="F8923" s="587">
        <f t="shared" si="417"/>
        <v>626075.46</v>
      </c>
      <c r="G8923" s="588">
        <v>2.6</v>
      </c>
      <c r="H8923" s="586">
        <v>7.7</v>
      </c>
      <c r="I8923" s="587">
        <f t="shared" si="418"/>
        <v>192677.1</v>
      </c>
      <c r="J8923" s="589">
        <f t="shared" si="419"/>
        <v>0</v>
      </c>
    </row>
    <row r="8924" spans="1:10">
      <c r="A8924" s="584">
        <v>2016</v>
      </c>
      <c r="B8924" s="585" t="s">
        <v>1131</v>
      </c>
      <c r="C8924" s="585" t="s">
        <v>31</v>
      </c>
      <c r="D8924" s="586">
        <v>32670</v>
      </c>
      <c r="E8924" s="587">
        <v>23.827999999999999</v>
      </c>
      <c r="F8924" s="587">
        <f t="shared" si="417"/>
        <v>778460.76</v>
      </c>
      <c r="G8924" s="588">
        <v>2.65</v>
      </c>
      <c r="H8924" s="586">
        <v>8</v>
      </c>
      <c r="I8924" s="587">
        <f t="shared" si="418"/>
        <v>261360</v>
      </c>
      <c r="J8924" s="589">
        <f t="shared" si="419"/>
        <v>0</v>
      </c>
    </row>
    <row r="8925" spans="1:10">
      <c r="A8925" s="584">
        <v>2016</v>
      </c>
      <c r="B8925" s="585" t="s">
        <v>1131</v>
      </c>
      <c r="C8925" s="585" t="s">
        <v>31</v>
      </c>
      <c r="D8925" s="586">
        <v>253300</v>
      </c>
      <c r="E8925" s="587">
        <v>25.986000000000001</v>
      </c>
      <c r="F8925" s="587">
        <f t="shared" si="417"/>
        <v>6582253.7999999998</v>
      </c>
      <c r="G8925" s="588">
        <v>2.66</v>
      </c>
      <c r="H8925" s="586">
        <v>7.6</v>
      </c>
      <c r="I8925" s="587">
        <f t="shared" si="418"/>
        <v>1925080</v>
      </c>
      <c r="J8925" s="589">
        <f t="shared" si="419"/>
        <v>0</v>
      </c>
    </row>
    <row r="8926" spans="1:10">
      <c r="A8926" s="584">
        <v>2016</v>
      </c>
      <c r="B8926" s="585" t="s">
        <v>1131</v>
      </c>
      <c r="C8926" s="585" t="s">
        <v>31</v>
      </c>
      <c r="D8926" s="586">
        <v>55783</v>
      </c>
      <c r="E8926" s="587">
        <v>23.78</v>
      </c>
      <c r="F8926" s="587">
        <f t="shared" si="417"/>
        <v>1326519.74</v>
      </c>
      <c r="G8926" s="588">
        <v>2.6</v>
      </c>
      <c r="H8926" s="586">
        <v>7.5</v>
      </c>
      <c r="I8926" s="587">
        <f t="shared" si="418"/>
        <v>418372.5</v>
      </c>
      <c r="J8926" s="589">
        <f t="shared" si="419"/>
        <v>0</v>
      </c>
    </row>
    <row r="8927" spans="1:10">
      <c r="A8927" s="584">
        <v>2016</v>
      </c>
      <c r="B8927" s="585" t="s">
        <v>1131</v>
      </c>
      <c r="C8927" s="585" t="s">
        <v>31</v>
      </c>
      <c r="D8927" s="586">
        <v>198734</v>
      </c>
      <c r="E8927" s="587">
        <v>23.844000000000001</v>
      </c>
      <c r="F8927" s="587">
        <f t="shared" si="417"/>
        <v>4738613.4960000003</v>
      </c>
      <c r="G8927" s="588">
        <v>2.65</v>
      </c>
      <c r="H8927" s="586">
        <v>7.8</v>
      </c>
      <c r="I8927" s="587">
        <f t="shared" si="418"/>
        <v>1550125.2</v>
      </c>
      <c r="J8927" s="589">
        <f t="shared" si="419"/>
        <v>0</v>
      </c>
    </row>
    <row r="8928" spans="1:10">
      <c r="A8928" s="584">
        <v>2016</v>
      </c>
      <c r="B8928" s="585" t="s">
        <v>1131</v>
      </c>
      <c r="C8928" s="585" t="s">
        <v>31</v>
      </c>
      <c r="D8928" s="586">
        <v>10742</v>
      </c>
      <c r="E8928" s="587">
        <v>23.033999999999999</v>
      </c>
      <c r="F8928" s="587">
        <f t="shared" si="417"/>
        <v>247431.228</v>
      </c>
      <c r="G8928" s="588">
        <v>1.35</v>
      </c>
      <c r="H8928" s="586">
        <v>7</v>
      </c>
      <c r="I8928" s="587">
        <f t="shared" si="418"/>
        <v>75194</v>
      </c>
      <c r="J8928" s="589">
        <f t="shared" si="419"/>
        <v>0</v>
      </c>
    </row>
    <row r="8929" spans="1:10">
      <c r="A8929" s="584">
        <v>2016</v>
      </c>
      <c r="B8929" s="585" t="s">
        <v>1131</v>
      </c>
      <c r="C8929" s="585" t="s">
        <v>31</v>
      </c>
      <c r="D8929" s="586">
        <v>12372</v>
      </c>
      <c r="E8929" s="587">
        <v>24.905999999999999</v>
      </c>
      <c r="F8929" s="587">
        <f t="shared" si="417"/>
        <v>308137.03200000001</v>
      </c>
      <c r="G8929" s="588">
        <v>1.45</v>
      </c>
      <c r="H8929" s="586">
        <v>12.9</v>
      </c>
      <c r="I8929" s="587">
        <f t="shared" si="418"/>
        <v>159598.80000000002</v>
      </c>
      <c r="J8929" s="589">
        <f t="shared" si="419"/>
        <v>0</v>
      </c>
    </row>
    <row r="8930" spans="1:10">
      <c r="A8930" s="584">
        <v>2016</v>
      </c>
      <c r="B8930" s="585" t="s">
        <v>1127</v>
      </c>
      <c r="C8930" s="585" t="s">
        <v>31</v>
      </c>
      <c r="D8930" s="586">
        <v>98189</v>
      </c>
      <c r="E8930" s="587">
        <v>17.600000000000001</v>
      </c>
      <c r="F8930" s="587">
        <f t="shared" si="417"/>
        <v>1728126.4000000001</v>
      </c>
      <c r="G8930" s="588">
        <v>0.2</v>
      </c>
      <c r="H8930" s="586">
        <v>4.5</v>
      </c>
      <c r="I8930" s="587">
        <f t="shared" si="418"/>
        <v>441850.5</v>
      </c>
      <c r="J8930" s="589">
        <f t="shared" si="419"/>
        <v>0</v>
      </c>
    </row>
    <row r="8931" spans="1:10">
      <c r="A8931" s="584">
        <v>2016</v>
      </c>
      <c r="B8931" s="585" t="s">
        <v>1127</v>
      </c>
      <c r="C8931" s="585" t="s">
        <v>31</v>
      </c>
      <c r="D8931" s="586">
        <v>48956</v>
      </c>
      <c r="E8931" s="587">
        <v>17.600000000000001</v>
      </c>
      <c r="F8931" s="587">
        <f t="shared" si="417"/>
        <v>861625.60000000009</v>
      </c>
      <c r="G8931" s="588">
        <v>0.2</v>
      </c>
      <c r="H8931" s="586">
        <v>5.0999999999999996</v>
      </c>
      <c r="I8931" s="587">
        <f t="shared" si="418"/>
        <v>249675.59999999998</v>
      </c>
      <c r="J8931" s="589">
        <f t="shared" si="419"/>
        <v>0</v>
      </c>
    </row>
    <row r="8932" spans="1:10">
      <c r="A8932" s="584">
        <v>2016</v>
      </c>
      <c r="B8932" s="585" t="s">
        <v>1127</v>
      </c>
      <c r="C8932" s="585" t="s">
        <v>31</v>
      </c>
      <c r="D8932" s="586">
        <v>181928</v>
      </c>
      <c r="E8932" s="587">
        <v>17.47</v>
      </c>
      <c r="F8932" s="587">
        <f t="shared" si="417"/>
        <v>3178282.1599999997</v>
      </c>
      <c r="G8932" s="588">
        <v>0.21</v>
      </c>
      <c r="H8932" s="586">
        <v>4.5999999999999996</v>
      </c>
      <c r="I8932" s="587">
        <f t="shared" si="418"/>
        <v>836868.79999999993</v>
      </c>
      <c r="J8932" s="589">
        <f t="shared" si="419"/>
        <v>0</v>
      </c>
    </row>
    <row r="8933" spans="1:10">
      <c r="A8933" s="584">
        <v>2016</v>
      </c>
      <c r="B8933" s="585" t="s">
        <v>1127</v>
      </c>
      <c r="C8933" s="585" t="s">
        <v>31</v>
      </c>
      <c r="D8933" s="586">
        <v>69991</v>
      </c>
      <c r="E8933" s="587">
        <v>17.47</v>
      </c>
      <c r="F8933" s="587">
        <f t="shared" si="417"/>
        <v>1222742.77</v>
      </c>
      <c r="G8933" s="588">
        <v>0.21</v>
      </c>
      <c r="H8933" s="586">
        <v>4.5999999999999996</v>
      </c>
      <c r="I8933" s="587">
        <f t="shared" si="418"/>
        <v>321958.59999999998</v>
      </c>
      <c r="J8933" s="589">
        <f t="shared" si="419"/>
        <v>0</v>
      </c>
    </row>
    <row r="8934" spans="1:10">
      <c r="A8934" s="584">
        <v>2016</v>
      </c>
      <c r="B8934" s="585" t="s">
        <v>1127</v>
      </c>
      <c r="C8934" s="585" t="s">
        <v>31</v>
      </c>
      <c r="D8934" s="586">
        <v>63685</v>
      </c>
      <c r="E8934" s="587">
        <v>17.713000000000001</v>
      </c>
      <c r="F8934" s="587">
        <f t="shared" si="417"/>
        <v>1128052.405</v>
      </c>
      <c r="G8934" s="588">
        <v>0.22</v>
      </c>
      <c r="H8934" s="586">
        <v>5.2</v>
      </c>
      <c r="I8934" s="587">
        <f t="shared" si="418"/>
        <v>331162</v>
      </c>
      <c r="J8934" s="589">
        <f t="shared" si="419"/>
        <v>0</v>
      </c>
    </row>
    <row r="8935" spans="1:10">
      <c r="A8935" s="584">
        <v>2016</v>
      </c>
      <c r="B8935" s="585" t="s">
        <v>1127</v>
      </c>
      <c r="C8935" s="585" t="s">
        <v>31</v>
      </c>
      <c r="D8935" s="586">
        <v>236547</v>
      </c>
      <c r="E8935" s="587">
        <v>17.622</v>
      </c>
      <c r="F8935" s="587">
        <f t="shared" si="417"/>
        <v>4168431.2340000002</v>
      </c>
      <c r="G8935" s="588">
        <v>0.19</v>
      </c>
      <c r="H8935" s="586">
        <v>4.5</v>
      </c>
      <c r="I8935" s="587">
        <f t="shared" si="418"/>
        <v>1064461.5</v>
      </c>
      <c r="J8935" s="589">
        <f t="shared" si="419"/>
        <v>0</v>
      </c>
    </row>
    <row r="8936" spans="1:10">
      <c r="A8936" s="584">
        <v>2016</v>
      </c>
      <c r="B8936" s="585" t="s">
        <v>1127</v>
      </c>
      <c r="C8936" s="585" t="s">
        <v>31</v>
      </c>
      <c r="D8936" s="586">
        <v>326936</v>
      </c>
      <c r="E8936" s="587">
        <v>17.2</v>
      </c>
      <c r="F8936" s="587">
        <f t="shared" si="417"/>
        <v>5623299.2000000002</v>
      </c>
      <c r="G8936" s="588">
        <v>0.19</v>
      </c>
      <c r="H8936" s="586">
        <v>4.5</v>
      </c>
      <c r="I8936" s="587">
        <f t="shared" si="418"/>
        <v>1471212</v>
      </c>
      <c r="J8936" s="589">
        <f t="shared" si="419"/>
        <v>0</v>
      </c>
    </row>
    <row r="8937" spans="1:10">
      <c r="A8937" s="584">
        <v>2016</v>
      </c>
      <c r="B8937" s="585" t="s">
        <v>1127</v>
      </c>
      <c r="C8937" s="585" t="s">
        <v>31</v>
      </c>
      <c r="D8937" s="586">
        <v>81791</v>
      </c>
      <c r="E8937" s="587">
        <v>17.21</v>
      </c>
      <c r="F8937" s="587">
        <f t="shared" si="417"/>
        <v>1407623.11</v>
      </c>
      <c r="G8937" s="588">
        <v>0.19</v>
      </c>
      <c r="H8937" s="586">
        <v>4.5999999999999996</v>
      </c>
      <c r="I8937" s="587">
        <f t="shared" si="418"/>
        <v>376238.6</v>
      </c>
      <c r="J8937" s="589">
        <f t="shared" si="419"/>
        <v>0</v>
      </c>
    </row>
    <row r="8938" spans="1:10">
      <c r="A8938" s="584">
        <v>2016</v>
      </c>
      <c r="B8938" s="585" t="s">
        <v>1127</v>
      </c>
      <c r="C8938" s="585" t="s">
        <v>31</v>
      </c>
      <c r="D8938" s="586">
        <v>66396</v>
      </c>
      <c r="E8938" s="587">
        <v>17.27</v>
      </c>
      <c r="F8938" s="587">
        <f t="shared" si="417"/>
        <v>1146658.92</v>
      </c>
      <c r="G8938" s="588">
        <v>0.2</v>
      </c>
      <c r="H8938" s="586">
        <v>4.5</v>
      </c>
      <c r="I8938" s="587">
        <f t="shared" si="418"/>
        <v>298782</v>
      </c>
      <c r="J8938" s="589">
        <f t="shared" si="419"/>
        <v>0</v>
      </c>
    </row>
    <row r="8939" spans="1:10">
      <c r="A8939" s="584">
        <v>2016</v>
      </c>
      <c r="B8939" s="585" t="s">
        <v>1127</v>
      </c>
      <c r="C8939" s="585" t="s">
        <v>31</v>
      </c>
      <c r="D8939" s="586">
        <v>95385</v>
      </c>
      <c r="E8939" s="587">
        <v>17.86</v>
      </c>
      <c r="F8939" s="587">
        <f t="shared" si="417"/>
        <v>1703576.0999999999</v>
      </c>
      <c r="G8939" s="588">
        <v>0.23</v>
      </c>
      <c r="H8939" s="586">
        <v>5.4</v>
      </c>
      <c r="I8939" s="587">
        <f t="shared" si="418"/>
        <v>515079.00000000006</v>
      </c>
      <c r="J8939" s="589">
        <f t="shared" si="419"/>
        <v>0</v>
      </c>
    </row>
    <row r="8940" spans="1:10">
      <c r="A8940" s="584">
        <v>2016</v>
      </c>
      <c r="B8940" s="585" t="s">
        <v>1127</v>
      </c>
      <c r="C8940" s="585" t="s">
        <v>31</v>
      </c>
      <c r="D8940" s="586">
        <v>80058</v>
      </c>
      <c r="E8940" s="587">
        <v>17.86</v>
      </c>
      <c r="F8940" s="587">
        <f t="shared" si="417"/>
        <v>1429835.88</v>
      </c>
      <c r="G8940" s="588">
        <v>0.24</v>
      </c>
      <c r="H8940" s="586">
        <v>4.9000000000000004</v>
      </c>
      <c r="I8940" s="587">
        <f t="shared" si="418"/>
        <v>392284.2</v>
      </c>
      <c r="J8940" s="589">
        <f t="shared" si="419"/>
        <v>0</v>
      </c>
    </row>
    <row r="8941" spans="1:10">
      <c r="A8941" s="584">
        <v>2016</v>
      </c>
      <c r="B8941" s="585" t="s">
        <v>1127</v>
      </c>
      <c r="C8941" s="585" t="s">
        <v>31</v>
      </c>
      <c r="D8941" s="586">
        <v>390083</v>
      </c>
      <c r="E8941" s="587">
        <v>17.559999999999999</v>
      </c>
      <c r="F8941" s="587">
        <f t="shared" si="417"/>
        <v>6849857.4799999995</v>
      </c>
      <c r="G8941" s="588">
        <v>0.19</v>
      </c>
      <c r="H8941" s="586">
        <v>4.5</v>
      </c>
      <c r="I8941" s="587">
        <f t="shared" si="418"/>
        <v>1755373.5</v>
      </c>
      <c r="J8941" s="589">
        <f t="shared" si="419"/>
        <v>0</v>
      </c>
    </row>
    <row r="8942" spans="1:10">
      <c r="A8942" s="584">
        <v>2016</v>
      </c>
      <c r="B8942" s="585" t="s">
        <v>1127</v>
      </c>
      <c r="C8942" s="585" t="s">
        <v>31</v>
      </c>
      <c r="D8942" s="586">
        <v>147385</v>
      </c>
      <c r="E8942" s="587">
        <v>17.2</v>
      </c>
      <c r="F8942" s="587">
        <f t="shared" si="417"/>
        <v>2535022</v>
      </c>
      <c r="G8942" s="588">
        <v>0.24</v>
      </c>
      <c r="H8942" s="586">
        <v>4.2</v>
      </c>
      <c r="I8942" s="587">
        <f t="shared" si="418"/>
        <v>619017</v>
      </c>
      <c r="J8942" s="589">
        <f t="shared" si="419"/>
        <v>0</v>
      </c>
    </row>
    <row r="8943" spans="1:10">
      <c r="A8943" s="584">
        <v>2016</v>
      </c>
      <c r="B8943" s="585" t="s">
        <v>1127</v>
      </c>
      <c r="C8943" s="585" t="s">
        <v>31</v>
      </c>
      <c r="D8943" s="586">
        <v>75902</v>
      </c>
      <c r="E8943" s="587">
        <v>17.2</v>
      </c>
      <c r="F8943" s="587">
        <f t="shared" si="417"/>
        <v>1305514.3999999999</v>
      </c>
      <c r="G8943" s="588">
        <v>0.24</v>
      </c>
      <c r="H8943" s="586">
        <v>4.2</v>
      </c>
      <c r="I8943" s="587">
        <f t="shared" si="418"/>
        <v>318788.40000000002</v>
      </c>
      <c r="J8943" s="589">
        <f t="shared" si="419"/>
        <v>0</v>
      </c>
    </row>
    <row r="8944" spans="1:10">
      <c r="A8944" s="584">
        <v>2016</v>
      </c>
      <c r="B8944" s="585" t="s">
        <v>1127</v>
      </c>
      <c r="C8944" s="585" t="s">
        <v>31</v>
      </c>
      <c r="D8944" s="586">
        <v>46760</v>
      </c>
      <c r="E8944" s="587">
        <v>17.600000000000001</v>
      </c>
      <c r="F8944" s="587">
        <f t="shared" si="417"/>
        <v>822976.00000000012</v>
      </c>
      <c r="G8944" s="588">
        <v>0.19</v>
      </c>
      <c r="H8944" s="586">
        <v>4.3</v>
      </c>
      <c r="I8944" s="587">
        <f t="shared" si="418"/>
        <v>201068</v>
      </c>
      <c r="J8944" s="589">
        <f t="shared" si="419"/>
        <v>0</v>
      </c>
    </row>
    <row r="8945" spans="1:10">
      <c r="A8945" s="584">
        <v>2016</v>
      </c>
      <c r="B8945" s="585" t="s">
        <v>1127</v>
      </c>
      <c r="C8945" s="585" t="s">
        <v>31</v>
      </c>
      <c r="D8945" s="586">
        <v>5863</v>
      </c>
      <c r="E8945" s="587">
        <v>17.8</v>
      </c>
      <c r="F8945" s="587">
        <f t="shared" si="417"/>
        <v>104361.40000000001</v>
      </c>
      <c r="G8945" s="588">
        <v>0.28999999999999998</v>
      </c>
      <c r="H8945" s="586">
        <v>4.9000000000000004</v>
      </c>
      <c r="I8945" s="587">
        <f t="shared" si="418"/>
        <v>28728.7</v>
      </c>
      <c r="J8945" s="589">
        <f t="shared" si="419"/>
        <v>0</v>
      </c>
    </row>
    <row r="8946" spans="1:10">
      <c r="A8946" s="584">
        <v>2016</v>
      </c>
      <c r="B8946" s="585" t="s">
        <v>1127</v>
      </c>
      <c r="C8946" s="585" t="s">
        <v>31</v>
      </c>
      <c r="D8946" s="586">
        <v>15986</v>
      </c>
      <c r="E8946" s="587">
        <v>17.899999999999999</v>
      </c>
      <c r="F8946" s="587">
        <f t="shared" si="417"/>
        <v>286149.39999999997</v>
      </c>
      <c r="G8946" s="588">
        <v>0.24</v>
      </c>
      <c r="H8946" s="586">
        <v>5.4</v>
      </c>
      <c r="I8946" s="587">
        <f t="shared" si="418"/>
        <v>86324.400000000009</v>
      </c>
      <c r="J8946" s="589">
        <f t="shared" si="419"/>
        <v>0</v>
      </c>
    </row>
    <row r="8947" spans="1:10">
      <c r="A8947" s="584">
        <v>2016</v>
      </c>
      <c r="B8947" s="585" t="s">
        <v>1127</v>
      </c>
      <c r="C8947" s="585" t="s">
        <v>31</v>
      </c>
      <c r="D8947" s="586">
        <v>73966</v>
      </c>
      <c r="E8947" s="587">
        <v>17.899999999999999</v>
      </c>
      <c r="F8947" s="587">
        <f t="shared" si="417"/>
        <v>1323991.3999999999</v>
      </c>
      <c r="G8947" s="588">
        <v>0.24</v>
      </c>
      <c r="H8947" s="586">
        <v>5.4</v>
      </c>
      <c r="I8947" s="587">
        <f t="shared" si="418"/>
        <v>399416.4</v>
      </c>
      <c r="J8947" s="589">
        <f t="shared" si="419"/>
        <v>0</v>
      </c>
    </row>
    <row r="8948" spans="1:10">
      <c r="A8948" s="584">
        <v>2016</v>
      </c>
      <c r="B8948" s="585" t="s">
        <v>1127</v>
      </c>
      <c r="C8948" s="585" t="s">
        <v>31</v>
      </c>
      <c r="D8948" s="586">
        <v>9709</v>
      </c>
      <c r="E8948" s="587">
        <v>17.8</v>
      </c>
      <c r="F8948" s="587">
        <f t="shared" si="417"/>
        <v>172820.2</v>
      </c>
      <c r="G8948" s="588">
        <v>0.28999999999999998</v>
      </c>
      <c r="H8948" s="586">
        <v>4.9000000000000004</v>
      </c>
      <c r="I8948" s="587">
        <f t="shared" si="418"/>
        <v>47574.100000000006</v>
      </c>
      <c r="J8948" s="589">
        <f t="shared" si="419"/>
        <v>0</v>
      </c>
    </row>
    <row r="8949" spans="1:10">
      <c r="A8949" s="584">
        <v>2016</v>
      </c>
      <c r="B8949" s="585" t="s">
        <v>1127</v>
      </c>
      <c r="C8949" s="585" t="s">
        <v>31</v>
      </c>
      <c r="D8949" s="586">
        <v>11728</v>
      </c>
      <c r="E8949" s="587">
        <v>17.3</v>
      </c>
      <c r="F8949" s="587">
        <f t="shared" si="417"/>
        <v>202894.4</v>
      </c>
      <c r="G8949" s="588">
        <v>0.24</v>
      </c>
      <c r="H8949" s="586">
        <v>4.2</v>
      </c>
      <c r="I8949" s="587">
        <f t="shared" si="418"/>
        <v>49257.599999999999</v>
      </c>
      <c r="J8949" s="589">
        <f t="shared" si="419"/>
        <v>0</v>
      </c>
    </row>
    <row r="8950" spans="1:10">
      <c r="A8950" s="584">
        <v>2016</v>
      </c>
      <c r="B8950" s="585" t="s">
        <v>1131</v>
      </c>
      <c r="C8950" s="585" t="s">
        <v>31</v>
      </c>
      <c r="D8950" s="586">
        <v>34280</v>
      </c>
      <c r="E8950" s="587">
        <v>21.181000000000001</v>
      </c>
      <c r="F8950" s="587">
        <f t="shared" si="417"/>
        <v>726084.68</v>
      </c>
      <c r="G8950" s="588">
        <v>3.44</v>
      </c>
      <c r="H8950" s="586">
        <v>9</v>
      </c>
      <c r="I8950" s="587">
        <f t="shared" si="418"/>
        <v>308520</v>
      </c>
      <c r="J8950" s="589">
        <f t="shared" si="419"/>
        <v>0</v>
      </c>
    </row>
    <row r="8951" spans="1:10">
      <c r="A8951" s="584">
        <v>2016</v>
      </c>
      <c r="B8951" s="585" t="s">
        <v>1131</v>
      </c>
      <c r="C8951" s="585" t="s">
        <v>31</v>
      </c>
      <c r="D8951" s="586">
        <v>23607</v>
      </c>
      <c r="E8951" s="587">
        <v>24.87</v>
      </c>
      <c r="F8951" s="587">
        <f t="shared" si="417"/>
        <v>587106.09</v>
      </c>
      <c r="G8951" s="588">
        <v>2.98</v>
      </c>
      <c r="H8951" s="586">
        <v>8.3000000000000007</v>
      </c>
      <c r="I8951" s="587">
        <f t="shared" si="418"/>
        <v>195938.1</v>
      </c>
      <c r="J8951" s="589">
        <f t="shared" si="419"/>
        <v>0</v>
      </c>
    </row>
    <row r="8952" spans="1:10">
      <c r="A8952" s="584">
        <v>2016</v>
      </c>
      <c r="B8952" s="585" t="s">
        <v>1131</v>
      </c>
      <c r="C8952" s="585" t="s">
        <v>31</v>
      </c>
      <c r="D8952" s="586">
        <v>459</v>
      </c>
      <c r="E8952" s="587">
        <v>23.51</v>
      </c>
      <c r="F8952" s="587">
        <f t="shared" si="417"/>
        <v>10791.09</v>
      </c>
      <c r="G8952" s="588">
        <v>2.6</v>
      </c>
      <c r="H8952" s="586">
        <v>8.4</v>
      </c>
      <c r="I8952" s="587">
        <f t="shared" si="418"/>
        <v>3855.6000000000004</v>
      </c>
      <c r="J8952" s="589">
        <f t="shared" si="419"/>
        <v>0</v>
      </c>
    </row>
    <row r="8953" spans="1:10">
      <c r="A8953" s="584">
        <v>2016</v>
      </c>
      <c r="B8953" s="585" t="s">
        <v>1131</v>
      </c>
      <c r="C8953" s="585" t="s">
        <v>31</v>
      </c>
      <c r="D8953" s="586">
        <v>22</v>
      </c>
      <c r="E8953" s="587">
        <v>21.78</v>
      </c>
      <c r="F8953" s="587">
        <f t="shared" si="417"/>
        <v>479.16</v>
      </c>
      <c r="G8953" s="588">
        <v>2.65</v>
      </c>
      <c r="H8953" s="586">
        <v>9.4</v>
      </c>
      <c r="I8953" s="587">
        <f t="shared" si="418"/>
        <v>206.8</v>
      </c>
      <c r="J8953" s="589">
        <f t="shared" si="419"/>
        <v>0</v>
      </c>
    </row>
    <row r="8954" spans="1:10">
      <c r="A8954" s="584">
        <v>2016</v>
      </c>
      <c r="B8954" s="585" t="s">
        <v>1131</v>
      </c>
      <c r="C8954" s="585" t="s">
        <v>31</v>
      </c>
      <c r="D8954" s="586">
        <v>7599</v>
      </c>
      <c r="E8954" s="587">
        <v>18.46</v>
      </c>
      <c r="F8954" s="587">
        <f t="shared" si="417"/>
        <v>140277.54</v>
      </c>
      <c r="G8954" s="588">
        <v>2.81</v>
      </c>
      <c r="H8954" s="586">
        <v>17.7</v>
      </c>
      <c r="I8954" s="587">
        <f t="shared" si="418"/>
        <v>134502.29999999999</v>
      </c>
      <c r="J8954" s="589">
        <f t="shared" si="419"/>
        <v>0</v>
      </c>
    </row>
    <row r="8955" spans="1:10">
      <c r="A8955" s="584">
        <v>2016</v>
      </c>
      <c r="B8955" s="585" t="s">
        <v>1131</v>
      </c>
      <c r="C8955" s="585" t="s">
        <v>31</v>
      </c>
      <c r="D8955" s="586">
        <v>7894</v>
      </c>
      <c r="E8955" s="587">
        <v>15.05</v>
      </c>
      <c r="F8955" s="587">
        <f t="shared" si="417"/>
        <v>118804.70000000001</v>
      </c>
      <c r="G8955" s="588">
        <v>1.77</v>
      </c>
      <c r="H8955" s="586">
        <v>27.5</v>
      </c>
      <c r="I8955" s="587">
        <f t="shared" si="418"/>
        <v>217085</v>
      </c>
      <c r="J8955" s="589">
        <f t="shared" si="419"/>
        <v>0</v>
      </c>
    </row>
    <row r="8956" spans="1:10">
      <c r="A8956" s="584">
        <v>2016</v>
      </c>
      <c r="B8956" s="585" t="s">
        <v>1131</v>
      </c>
      <c r="C8956" s="585" t="s">
        <v>31</v>
      </c>
      <c r="D8956" s="586">
        <v>20274</v>
      </c>
      <c r="E8956" s="587">
        <v>21.92</v>
      </c>
      <c r="F8956" s="587">
        <f t="shared" si="417"/>
        <v>444406.08</v>
      </c>
      <c r="G8956" s="588">
        <v>3.06</v>
      </c>
      <c r="H8956" s="586">
        <v>9.6999999999999993</v>
      </c>
      <c r="I8956" s="587">
        <f t="shared" si="418"/>
        <v>196657.8</v>
      </c>
      <c r="J8956" s="589">
        <f t="shared" si="419"/>
        <v>0</v>
      </c>
    </row>
    <row r="8957" spans="1:10">
      <c r="A8957" s="584">
        <v>2016</v>
      </c>
      <c r="B8957" s="585" t="s">
        <v>1131</v>
      </c>
      <c r="C8957" s="585" t="s">
        <v>31</v>
      </c>
      <c r="D8957" s="586">
        <v>7804</v>
      </c>
      <c r="E8957" s="587">
        <v>16.829999999999998</v>
      </c>
      <c r="F8957" s="587">
        <f t="shared" si="417"/>
        <v>131341.31999999998</v>
      </c>
      <c r="G8957" s="588">
        <v>2.39</v>
      </c>
      <c r="H8957" s="586">
        <v>18.3</v>
      </c>
      <c r="I8957" s="587">
        <f t="shared" si="418"/>
        <v>142813.20000000001</v>
      </c>
      <c r="J8957" s="589">
        <f t="shared" si="419"/>
        <v>0</v>
      </c>
    </row>
    <row r="8958" spans="1:10">
      <c r="A8958" s="584">
        <v>2016</v>
      </c>
      <c r="B8958" s="585" t="s">
        <v>1131</v>
      </c>
      <c r="C8958" s="585" t="s">
        <v>31</v>
      </c>
      <c r="D8958" s="586">
        <v>13224</v>
      </c>
      <c r="E8958" s="587">
        <v>19.91</v>
      </c>
      <c r="F8958" s="587">
        <f t="shared" si="417"/>
        <v>263289.84000000003</v>
      </c>
      <c r="G8958" s="588">
        <v>2.42</v>
      </c>
      <c r="H8958" s="586">
        <v>8.9</v>
      </c>
      <c r="I8958" s="587">
        <f t="shared" si="418"/>
        <v>117693.6</v>
      </c>
      <c r="J8958" s="589">
        <f t="shared" si="419"/>
        <v>0</v>
      </c>
    </row>
    <row r="8959" spans="1:10">
      <c r="A8959" s="584">
        <v>2016</v>
      </c>
      <c r="B8959" s="585" t="s">
        <v>1131</v>
      </c>
      <c r="C8959" s="585" t="s">
        <v>31</v>
      </c>
      <c r="D8959" s="586">
        <v>29039</v>
      </c>
      <c r="E8959" s="587">
        <v>15.48</v>
      </c>
      <c r="F8959" s="587">
        <f t="shared" si="417"/>
        <v>449523.72000000003</v>
      </c>
      <c r="G8959" s="588">
        <v>1.87</v>
      </c>
      <c r="H8959" s="586">
        <v>22.6</v>
      </c>
      <c r="I8959" s="587">
        <f t="shared" si="418"/>
        <v>656281.4</v>
      </c>
      <c r="J8959" s="589">
        <f t="shared" si="419"/>
        <v>0</v>
      </c>
    </row>
    <row r="8960" spans="1:10">
      <c r="A8960" s="584">
        <v>2016</v>
      </c>
      <c r="B8960" s="585" t="s">
        <v>1131</v>
      </c>
      <c r="C8960" s="585" t="s">
        <v>31</v>
      </c>
      <c r="D8960" s="586">
        <v>101822</v>
      </c>
      <c r="E8960" s="587">
        <v>22.414000000000001</v>
      </c>
      <c r="F8960" s="587">
        <f t="shared" si="417"/>
        <v>2282238.3080000002</v>
      </c>
      <c r="G8960" s="588">
        <v>2.92</v>
      </c>
      <c r="H8960" s="586">
        <v>8.3000000000000007</v>
      </c>
      <c r="I8960" s="587">
        <f t="shared" si="418"/>
        <v>845122.60000000009</v>
      </c>
      <c r="J8960" s="589">
        <f t="shared" si="419"/>
        <v>0</v>
      </c>
    </row>
    <row r="8961" spans="1:10">
      <c r="A8961" s="584">
        <v>2016</v>
      </c>
      <c r="B8961" s="585" t="s">
        <v>1131</v>
      </c>
      <c r="C8961" s="585" t="s">
        <v>31</v>
      </c>
      <c r="D8961" s="586">
        <v>84920</v>
      </c>
      <c r="E8961" s="587">
        <v>22.972000000000001</v>
      </c>
      <c r="F8961" s="587">
        <f t="shared" si="417"/>
        <v>1950782.2400000002</v>
      </c>
      <c r="G8961" s="588">
        <v>2.96</v>
      </c>
      <c r="H8961" s="586">
        <v>8.3000000000000007</v>
      </c>
      <c r="I8961" s="587">
        <f t="shared" si="418"/>
        <v>704836.00000000012</v>
      </c>
      <c r="J8961" s="589">
        <f t="shared" si="419"/>
        <v>0</v>
      </c>
    </row>
    <row r="8962" spans="1:10">
      <c r="A8962" s="584">
        <v>2016</v>
      </c>
      <c r="B8962" s="585" t="s">
        <v>1131</v>
      </c>
      <c r="C8962" s="585" t="s">
        <v>31</v>
      </c>
      <c r="D8962" s="586">
        <v>33123</v>
      </c>
      <c r="E8962" s="587">
        <v>22.861999999999998</v>
      </c>
      <c r="F8962" s="587">
        <f t="shared" si="417"/>
        <v>757258.02599999995</v>
      </c>
      <c r="G8962" s="588">
        <v>3.13</v>
      </c>
      <c r="H8962" s="586">
        <v>7.8</v>
      </c>
      <c r="I8962" s="587">
        <f t="shared" si="418"/>
        <v>258359.4</v>
      </c>
      <c r="J8962" s="589">
        <f t="shared" si="419"/>
        <v>0</v>
      </c>
    </row>
    <row r="8963" spans="1:10">
      <c r="A8963" s="584">
        <v>2016</v>
      </c>
      <c r="B8963" s="585" t="s">
        <v>1131</v>
      </c>
      <c r="C8963" s="585" t="s">
        <v>31</v>
      </c>
      <c r="D8963" s="586">
        <v>58727</v>
      </c>
      <c r="E8963" s="587">
        <v>22.47</v>
      </c>
      <c r="F8963" s="587">
        <f t="shared" ref="F8963:F9026" si="420">E8963*D8963</f>
        <v>1319595.69</v>
      </c>
      <c r="G8963" s="588">
        <v>2.8</v>
      </c>
      <c r="H8963" s="586">
        <v>8.6</v>
      </c>
      <c r="I8963" s="587">
        <f t="shared" ref="I8963:I9026" si="421">H8963*D8963</f>
        <v>505052.19999999995</v>
      </c>
      <c r="J8963" s="589">
        <f t="shared" ref="J8963:J9026" si="422">IF(B8963="LIG",1,0)</f>
        <v>0</v>
      </c>
    </row>
    <row r="8964" spans="1:10">
      <c r="A8964" s="584">
        <v>2016</v>
      </c>
      <c r="B8964" s="585" t="s">
        <v>1131</v>
      </c>
      <c r="C8964" s="585" t="s">
        <v>31</v>
      </c>
      <c r="D8964" s="586">
        <v>115640</v>
      </c>
      <c r="E8964" s="587">
        <v>22.51</v>
      </c>
      <c r="F8964" s="587">
        <f t="shared" si="420"/>
        <v>2603056.4000000004</v>
      </c>
      <c r="G8964" s="588">
        <v>3.19</v>
      </c>
      <c r="H8964" s="586">
        <v>8</v>
      </c>
      <c r="I8964" s="587">
        <f t="shared" si="421"/>
        <v>925120</v>
      </c>
      <c r="J8964" s="589">
        <f t="shared" si="422"/>
        <v>0</v>
      </c>
    </row>
    <row r="8965" spans="1:10">
      <c r="A8965" s="584">
        <v>2016</v>
      </c>
      <c r="B8965" s="585" t="s">
        <v>1131</v>
      </c>
      <c r="C8965" s="585" t="s">
        <v>31</v>
      </c>
      <c r="D8965" s="586">
        <v>57428</v>
      </c>
      <c r="E8965" s="587">
        <v>23.08</v>
      </c>
      <c r="F8965" s="587">
        <f t="shared" si="420"/>
        <v>1325438.24</v>
      </c>
      <c r="G8965" s="588">
        <v>1.45</v>
      </c>
      <c r="H8965" s="586">
        <v>7.1</v>
      </c>
      <c r="I8965" s="587">
        <f t="shared" si="421"/>
        <v>407738.8</v>
      </c>
      <c r="J8965" s="589">
        <f t="shared" si="422"/>
        <v>0</v>
      </c>
    </row>
    <row r="8966" spans="1:10">
      <c r="A8966" s="584">
        <v>2016</v>
      </c>
      <c r="B8966" s="585" t="s">
        <v>1131</v>
      </c>
      <c r="C8966" s="585" t="s">
        <v>31</v>
      </c>
      <c r="D8966" s="586">
        <v>62855</v>
      </c>
      <c r="E8966" s="587">
        <v>23.28</v>
      </c>
      <c r="F8966" s="587">
        <f t="shared" si="420"/>
        <v>1463264.4000000001</v>
      </c>
      <c r="G8966" s="588">
        <v>3.31</v>
      </c>
      <c r="H8966" s="586">
        <v>7.7</v>
      </c>
      <c r="I8966" s="587">
        <f t="shared" si="421"/>
        <v>483983.5</v>
      </c>
      <c r="J8966" s="589">
        <f t="shared" si="422"/>
        <v>0</v>
      </c>
    </row>
    <row r="8967" spans="1:10">
      <c r="A8967" s="584">
        <v>2016</v>
      </c>
      <c r="B8967" s="585" t="s">
        <v>1131</v>
      </c>
      <c r="C8967" s="585" t="s">
        <v>31</v>
      </c>
      <c r="D8967" s="586">
        <v>20356</v>
      </c>
      <c r="E8967" s="587">
        <v>23.16</v>
      </c>
      <c r="F8967" s="587">
        <f t="shared" si="420"/>
        <v>471444.96</v>
      </c>
      <c r="G8967" s="588">
        <v>3.3</v>
      </c>
      <c r="H8967" s="586">
        <v>7.2</v>
      </c>
      <c r="I8967" s="587">
        <f t="shared" si="421"/>
        <v>146563.20000000001</v>
      </c>
      <c r="J8967" s="589">
        <f t="shared" si="422"/>
        <v>0</v>
      </c>
    </row>
    <row r="8968" spans="1:10">
      <c r="A8968" s="584">
        <v>2016</v>
      </c>
      <c r="B8968" s="585" t="s">
        <v>1131</v>
      </c>
      <c r="C8968" s="585" t="s">
        <v>31</v>
      </c>
      <c r="D8968" s="586">
        <v>45659</v>
      </c>
      <c r="E8968" s="587">
        <v>22.41</v>
      </c>
      <c r="F8968" s="587">
        <f t="shared" si="420"/>
        <v>1023218.1900000001</v>
      </c>
      <c r="G8968" s="588">
        <v>2.41</v>
      </c>
      <c r="H8968" s="586">
        <v>7.9</v>
      </c>
      <c r="I8968" s="587">
        <f t="shared" si="421"/>
        <v>360706.10000000003</v>
      </c>
      <c r="J8968" s="589">
        <f t="shared" si="422"/>
        <v>0</v>
      </c>
    </row>
    <row r="8969" spans="1:10">
      <c r="A8969" s="584">
        <v>2016</v>
      </c>
      <c r="B8969" s="585" t="s">
        <v>1131</v>
      </c>
      <c r="C8969" s="585" t="s">
        <v>31</v>
      </c>
      <c r="D8969" s="586">
        <v>72285</v>
      </c>
      <c r="E8969" s="587">
        <v>22.76</v>
      </c>
      <c r="F8969" s="587">
        <f t="shared" si="420"/>
        <v>1645206.6</v>
      </c>
      <c r="G8969" s="588">
        <v>3.19</v>
      </c>
      <c r="H8969" s="586">
        <v>8.8000000000000007</v>
      </c>
      <c r="I8969" s="587">
        <f t="shared" si="421"/>
        <v>636108</v>
      </c>
      <c r="J8969" s="589">
        <f t="shared" si="422"/>
        <v>0</v>
      </c>
    </row>
    <row r="8970" spans="1:10">
      <c r="A8970" s="584">
        <v>2016</v>
      </c>
      <c r="B8970" s="585" t="s">
        <v>1131</v>
      </c>
      <c r="C8970" s="585" t="s">
        <v>31</v>
      </c>
      <c r="D8970" s="586">
        <v>93593</v>
      </c>
      <c r="E8970" s="587">
        <v>23.07</v>
      </c>
      <c r="F8970" s="587">
        <f t="shared" si="420"/>
        <v>2159190.5100000002</v>
      </c>
      <c r="G8970" s="588">
        <v>3.3</v>
      </c>
      <c r="H8970" s="586">
        <v>7.8</v>
      </c>
      <c r="I8970" s="587">
        <f t="shared" si="421"/>
        <v>730025.4</v>
      </c>
      <c r="J8970" s="589">
        <f t="shared" si="422"/>
        <v>0</v>
      </c>
    </row>
    <row r="8971" spans="1:10">
      <c r="A8971" s="584">
        <v>2016</v>
      </c>
      <c r="B8971" s="585" t="s">
        <v>1131</v>
      </c>
      <c r="C8971" s="585" t="s">
        <v>31</v>
      </c>
      <c r="D8971" s="586">
        <v>6683</v>
      </c>
      <c r="E8971" s="587">
        <v>24.026</v>
      </c>
      <c r="F8971" s="587">
        <f t="shared" si="420"/>
        <v>160565.758</v>
      </c>
      <c r="G8971" s="588">
        <v>2.89</v>
      </c>
      <c r="H8971" s="586">
        <v>7.6</v>
      </c>
      <c r="I8971" s="587">
        <f t="shared" si="421"/>
        <v>50790.799999999996</v>
      </c>
      <c r="J8971" s="589">
        <f t="shared" si="422"/>
        <v>0</v>
      </c>
    </row>
    <row r="8972" spans="1:10">
      <c r="A8972" s="584">
        <v>2016</v>
      </c>
      <c r="B8972" s="585" t="s">
        <v>1127</v>
      </c>
      <c r="C8972" s="585" t="s">
        <v>31</v>
      </c>
      <c r="D8972" s="586">
        <v>55839</v>
      </c>
      <c r="E8972" s="587">
        <v>17.866</v>
      </c>
      <c r="F8972" s="587">
        <f t="shared" si="420"/>
        <v>997619.57400000002</v>
      </c>
      <c r="G8972" s="588">
        <v>0.27</v>
      </c>
      <c r="H8972" s="586">
        <v>4.7</v>
      </c>
      <c r="I8972" s="587">
        <f t="shared" si="421"/>
        <v>262443.3</v>
      </c>
      <c r="J8972" s="589">
        <f t="shared" si="422"/>
        <v>0</v>
      </c>
    </row>
    <row r="8973" spans="1:10">
      <c r="A8973" s="584">
        <v>2016</v>
      </c>
      <c r="B8973" s="585" t="s">
        <v>1131</v>
      </c>
      <c r="C8973" s="585" t="s">
        <v>31</v>
      </c>
      <c r="D8973" s="586">
        <v>121</v>
      </c>
      <c r="E8973" s="587">
        <v>25.88</v>
      </c>
      <c r="F8973" s="587">
        <f t="shared" si="420"/>
        <v>3131.48</v>
      </c>
      <c r="G8973" s="588">
        <v>2.65</v>
      </c>
      <c r="H8973" s="586">
        <v>7.4</v>
      </c>
      <c r="I8973" s="587">
        <f t="shared" si="421"/>
        <v>895.40000000000009</v>
      </c>
      <c r="J8973" s="589">
        <f t="shared" si="422"/>
        <v>0</v>
      </c>
    </row>
    <row r="8974" spans="1:10">
      <c r="A8974" s="584">
        <v>2016</v>
      </c>
      <c r="B8974" s="585" t="s">
        <v>1131</v>
      </c>
      <c r="C8974" s="585" t="s">
        <v>31</v>
      </c>
      <c r="D8974" s="586">
        <v>47230</v>
      </c>
      <c r="E8974" s="587">
        <v>22.978000000000002</v>
      </c>
      <c r="F8974" s="587">
        <f t="shared" si="420"/>
        <v>1085250.9400000002</v>
      </c>
      <c r="G8974" s="588">
        <v>3.43</v>
      </c>
      <c r="H8974" s="586">
        <v>7.9</v>
      </c>
      <c r="I8974" s="587">
        <f t="shared" si="421"/>
        <v>373117</v>
      </c>
      <c r="J8974" s="589">
        <f t="shared" si="422"/>
        <v>0</v>
      </c>
    </row>
    <row r="8975" spans="1:10">
      <c r="A8975" s="584">
        <v>2016</v>
      </c>
      <c r="B8975" s="585" t="s">
        <v>1131</v>
      </c>
      <c r="C8975" s="585" t="s">
        <v>31</v>
      </c>
      <c r="D8975" s="586">
        <v>81249</v>
      </c>
      <c r="E8975" s="587">
        <v>22.393999999999998</v>
      </c>
      <c r="F8975" s="587">
        <f t="shared" si="420"/>
        <v>1819490.1059999999</v>
      </c>
      <c r="G8975" s="588">
        <v>3.15</v>
      </c>
      <c r="H8975" s="586">
        <v>9.1999999999999993</v>
      </c>
      <c r="I8975" s="587">
        <f t="shared" si="421"/>
        <v>747490.79999999993</v>
      </c>
      <c r="J8975" s="589">
        <f t="shared" si="422"/>
        <v>0</v>
      </c>
    </row>
    <row r="8976" spans="1:10">
      <c r="A8976" s="584">
        <v>2016</v>
      </c>
      <c r="B8976" s="585" t="s">
        <v>1131</v>
      </c>
      <c r="C8976" s="585" t="s">
        <v>31</v>
      </c>
      <c r="D8976" s="586">
        <v>29235</v>
      </c>
      <c r="E8976" s="587">
        <v>24.007999999999999</v>
      </c>
      <c r="F8976" s="587">
        <f t="shared" si="420"/>
        <v>701873.88</v>
      </c>
      <c r="G8976" s="588">
        <v>0.81</v>
      </c>
      <c r="H8976" s="586">
        <v>13.8</v>
      </c>
      <c r="I8976" s="587">
        <f t="shared" si="421"/>
        <v>403443</v>
      </c>
      <c r="J8976" s="589">
        <f t="shared" si="422"/>
        <v>0</v>
      </c>
    </row>
    <row r="8977" spans="1:10">
      <c r="A8977" s="584">
        <v>2016</v>
      </c>
      <c r="B8977" s="585" t="s">
        <v>1131</v>
      </c>
      <c r="C8977" s="585" t="s">
        <v>31</v>
      </c>
      <c r="D8977" s="586">
        <v>1506</v>
      </c>
      <c r="E8977" s="587">
        <v>23.9</v>
      </c>
      <c r="F8977" s="587">
        <f t="shared" si="420"/>
        <v>35993.4</v>
      </c>
      <c r="G8977" s="588">
        <v>0.73</v>
      </c>
      <c r="H8977" s="586">
        <v>12.4</v>
      </c>
      <c r="I8977" s="587">
        <f t="shared" si="421"/>
        <v>18674.400000000001</v>
      </c>
      <c r="J8977" s="589">
        <f t="shared" si="422"/>
        <v>0</v>
      </c>
    </row>
    <row r="8978" spans="1:10">
      <c r="A8978" s="584">
        <v>2016</v>
      </c>
      <c r="B8978" s="585" t="s">
        <v>1131</v>
      </c>
      <c r="C8978" s="585" t="s">
        <v>31</v>
      </c>
      <c r="D8978" s="586">
        <v>10885</v>
      </c>
      <c r="E8978" s="587">
        <v>22.184000000000001</v>
      </c>
      <c r="F8978" s="587">
        <f t="shared" si="420"/>
        <v>241472.84000000003</v>
      </c>
      <c r="G8978" s="588">
        <v>0.85</v>
      </c>
      <c r="H8978" s="586">
        <v>15</v>
      </c>
      <c r="I8978" s="587">
        <f t="shared" si="421"/>
        <v>163275</v>
      </c>
      <c r="J8978" s="589">
        <f t="shared" si="422"/>
        <v>0</v>
      </c>
    </row>
    <row r="8979" spans="1:10">
      <c r="A8979" s="584">
        <v>2016</v>
      </c>
      <c r="B8979" s="585" t="s">
        <v>1131</v>
      </c>
      <c r="C8979" s="585" t="s">
        <v>31</v>
      </c>
      <c r="D8979" s="586">
        <v>6547</v>
      </c>
      <c r="E8979" s="587">
        <v>23.1</v>
      </c>
      <c r="F8979" s="587">
        <f t="shared" si="420"/>
        <v>151235.70000000001</v>
      </c>
      <c r="G8979" s="588">
        <v>0.55000000000000004</v>
      </c>
      <c r="H8979" s="586">
        <v>16.5</v>
      </c>
      <c r="I8979" s="587">
        <f t="shared" si="421"/>
        <v>108025.5</v>
      </c>
      <c r="J8979" s="589">
        <f t="shared" si="422"/>
        <v>0</v>
      </c>
    </row>
    <row r="8980" spans="1:10">
      <c r="A8980" s="584">
        <v>2016</v>
      </c>
      <c r="B8980" s="585" t="s">
        <v>1131</v>
      </c>
      <c r="C8980" s="585" t="s">
        <v>31</v>
      </c>
      <c r="D8980" s="586">
        <v>6401</v>
      </c>
      <c r="E8980" s="587">
        <v>23.111999999999998</v>
      </c>
      <c r="F8980" s="587">
        <f t="shared" si="420"/>
        <v>147939.91199999998</v>
      </c>
      <c r="G8980" s="588">
        <v>0.75</v>
      </c>
      <c r="H8980" s="586">
        <v>13.5</v>
      </c>
      <c r="I8980" s="587">
        <f t="shared" si="421"/>
        <v>86413.5</v>
      </c>
      <c r="J8980" s="589">
        <f t="shared" si="422"/>
        <v>0</v>
      </c>
    </row>
    <row r="8981" spans="1:10">
      <c r="A8981" s="584">
        <v>2016</v>
      </c>
      <c r="B8981" s="585" t="s">
        <v>1131</v>
      </c>
      <c r="C8981" s="585" t="s">
        <v>31</v>
      </c>
      <c r="D8981" s="586">
        <v>4798</v>
      </c>
      <c r="E8981" s="587">
        <v>24.283999999999999</v>
      </c>
      <c r="F8981" s="587">
        <f t="shared" si="420"/>
        <v>116514.632</v>
      </c>
      <c r="G8981" s="588">
        <v>0.65</v>
      </c>
      <c r="H8981" s="586">
        <v>13.1</v>
      </c>
      <c r="I8981" s="587">
        <f t="shared" si="421"/>
        <v>62853.799999999996</v>
      </c>
      <c r="J8981" s="589">
        <f t="shared" si="422"/>
        <v>0</v>
      </c>
    </row>
    <row r="8982" spans="1:10">
      <c r="A8982" s="584">
        <v>2016</v>
      </c>
      <c r="B8982" s="585" t="s">
        <v>1131</v>
      </c>
      <c r="C8982" s="585" t="s">
        <v>31</v>
      </c>
      <c r="D8982" s="586">
        <v>3251</v>
      </c>
      <c r="E8982" s="587">
        <v>23.276</v>
      </c>
      <c r="F8982" s="587">
        <f t="shared" si="420"/>
        <v>75670.275999999998</v>
      </c>
      <c r="G8982" s="588">
        <v>0.82</v>
      </c>
      <c r="H8982" s="586">
        <v>9.8000000000000007</v>
      </c>
      <c r="I8982" s="587">
        <f t="shared" si="421"/>
        <v>31859.800000000003</v>
      </c>
      <c r="J8982" s="589">
        <f t="shared" si="422"/>
        <v>0</v>
      </c>
    </row>
    <row r="8983" spans="1:10">
      <c r="A8983" s="584">
        <v>2016</v>
      </c>
      <c r="B8983" s="585" t="s">
        <v>1131</v>
      </c>
      <c r="C8983" s="585" t="s">
        <v>31</v>
      </c>
      <c r="D8983" s="586">
        <v>3237</v>
      </c>
      <c r="E8983" s="587">
        <v>24.141999999999999</v>
      </c>
      <c r="F8983" s="587">
        <f t="shared" si="420"/>
        <v>78147.653999999995</v>
      </c>
      <c r="G8983" s="588">
        <v>0.56000000000000005</v>
      </c>
      <c r="H8983" s="586">
        <v>11.2</v>
      </c>
      <c r="I8983" s="587">
        <f t="shared" si="421"/>
        <v>36254.399999999994</v>
      </c>
      <c r="J8983" s="589">
        <f t="shared" si="422"/>
        <v>0</v>
      </c>
    </row>
    <row r="8984" spans="1:10">
      <c r="A8984" s="584">
        <v>2016</v>
      </c>
      <c r="B8984" s="585" t="s">
        <v>1131</v>
      </c>
      <c r="C8984" s="585" t="s">
        <v>31</v>
      </c>
      <c r="D8984" s="586">
        <v>46562</v>
      </c>
      <c r="E8984" s="587">
        <v>23.257000000000001</v>
      </c>
      <c r="F8984" s="587">
        <f t="shared" si="420"/>
        <v>1082892.4340000001</v>
      </c>
      <c r="G8984" s="588">
        <v>3.59</v>
      </c>
      <c r="H8984" s="586">
        <v>8.1999999999999993</v>
      </c>
      <c r="I8984" s="587">
        <f t="shared" si="421"/>
        <v>381808.39999999997</v>
      </c>
      <c r="J8984" s="589">
        <f t="shared" si="422"/>
        <v>0</v>
      </c>
    </row>
    <row r="8985" spans="1:10">
      <c r="A8985" s="584">
        <v>2016</v>
      </c>
      <c r="B8985" s="585" t="s">
        <v>1127</v>
      </c>
      <c r="C8985" s="585" t="s">
        <v>31</v>
      </c>
      <c r="D8985" s="586">
        <v>59884</v>
      </c>
      <c r="E8985" s="587">
        <v>17.68</v>
      </c>
      <c r="F8985" s="587">
        <f t="shared" si="420"/>
        <v>1058749.1199999999</v>
      </c>
      <c r="G8985" s="588">
        <v>0.19</v>
      </c>
      <c r="H8985" s="586">
        <v>4.4000000000000004</v>
      </c>
      <c r="I8985" s="587">
        <f t="shared" si="421"/>
        <v>263489.60000000003</v>
      </c>
      <c r="J8985" s="589">
        <f t="shared" si="422"/>
        <v>0</v>
      </c>
    </row>
    <row r="8986" spans="1:10">
      <c r="A8986" s="584">
        <v>2016</v>
      </c>
      <c r="B8986" s="585" t="s">
        <v>1127</v>
      </c>
      <c r="C8986" s="585" t="s">
        <v>31</v>
      </c>
      <c r="D8986" s="586">
        <v>16243</v>
      </c>
      <c r="E8986" s="587">
        <v>17.783999999999999</v>
      </c>
      <c r="F8986" s="587">
        <f t="shared" si="420"/>
        <v>288865.51199999999</v>
      </c>
      <c r="G8986" s="588">
        <v>0.23</v>
      </c>
      <c r="H8986" s="586">
        <v>5.4</v>
      </c>
      <c r="I8986" s="587">
        <f t="shared" si="421"/>
        <v>87712.200000000012</v>
      </c>
      <c r="J8986" s="589">
        <f t="shared" si="422"/>
        <v>0</v>
      </c>
    </row>
    <row r="8987" spans="1:10">
      <c r="A8987" s="584">
        <v>2016</v>
      </c>
      <c r="B8987" s="585" t="s">
        <v>1127</v>
      </c>
      <c r="C8987" s="585" t="s">
        <v>31</v>
      </c>
      <c r="D8987" s="586">
        <v>48871</v>
      </c>
      <c r="E8987" s="587">
        <v>17.832999999999998</v>
      </c>
      <c r="F8987" s="587">
        <f t="shared" si="420"/>
        <v>871516.54299999995</v>
      </c>
      <c r="G8987" s="588">
        <v>0.22</v>
      </c>
      <c r="H8987" s="586">
        <v>5.2</v>
      </c>
      <c r="I8987" s="587">
        <f t="shared" si="421"/>
        <v>254129.2</v>
      </c>
      <c r="J8987" s="589">
        <f t="shared" si="422"/>
        <v>0</v>
      </c>
    </row>
    <row r="8988" spans="1:10">
      <c r="A8988" s="584">
        <v>2016</v>
      </c>
      <c r="B8988" s="585" t="s">
        <v>1127</v>
      </c>
      <c r="C8988" s="585" t="s">
        <v>31</v>
      </c>
      <c r="D8988" s="586">
        <v>48974</v>
      </c>
      <c r="E8988" s="587">
        <v>17.690999999999999</v>
      </c>
      <c r="F8988" s="587">
        <f t="shared" si="420"/>
        <v>866399.03399999999</v>
      </c>
      <c r="G8988" s="588">
        <v>0.24</v>
      </c>
      <c r="H8988" s="586">
        <v>5.9</v>
      </c>
      <c r="I8988" s="587">
        <f t="shared" si="421"/>
        <v>288946.60000000003</v>
      </c>
      <c r="J8988" s="589">
        <f t="shared" si="422"/>
        <v>0</v>
      </c>
    </row>
    <row r="8989" spans="1:10">
      <c r="A8989" s="584">
        <v>2016</v>
      </c>
      <c r="B8989" s="585" t="s">
        <v>1127</v>
      </c>
      <c r="C8989" s="585" t="s">
        <v>31</v>
      </c>
      <c r="D8989" s="586">
        <v>65608</v>
      </c>
      <c r="E8989" s="587">
        <v>17.603000000000002</v>
      </c>
      <c r="F8989" s="587">
        <f t="shared" si="420"/>
        <v>1154897.6240000001</v>
      </c>
      <c r="G8989" s="588">
        <v>0.19</v>
      </c>
      <c r="H8989" s="586">
        <v>4.7</v>
      </c>
      <c r="I8989" s="587">
        <f t="shared" si="421"/>
        <v>308357.60000000003</v>
      </c>
      <c r="J8989" s="589">
        <f t="shared" si="422"/>
        <v>0</v>
      </c>
    </row>
    <row r="8990" spans="1:10">
      <c r="A8990" s="584">
        <v>2016</v>
      </c>
      <c r="B8990" s="585" t="s">
        <v>1127</v>
      </c>
      <c r="C8990" s="585" t="s">
        <v>31</v>
      </c>
      <c r="D8990" s="586">
        <v>97992</v>
      </c>
      <c r="E8990" s="587">
        <v>17.62</v>
      </c>
      <c r="F8990" s="587">
        <f t="shared" si="420"/>
        <v>1726619.04</v>
      </c>
      <c r="G8990" s="588">
        <v>0.2</v>
      </c>
      <c r="H8990" s="586">
        <v>4.4000000000000004</v>
      </c>
      <c r="I8990" s="587">
        <f t="shared" si="421"/>
        <v>431164.80000000005</v>
      </c>
      <c r="J8990" s="589">
        <f t="shared" si="422"/>
        <v>0</v>
      </c>
    </row>
    <row r="8991" spans="1:10">
      <c r="A8991" s="584">
        <v>2016</v>
      </c>
      <c r="B8991" s="585" t="s">
        <v>1127</v>
      </c>
      <c r="C8991" s="585" t="s">
        <v>31</v>
      </c>
      <c r="D8991" s="586">
        <v>48788</v>
      </c>
      <c r="E8991" s="587">
        <v>17.754000000000001</v>
      </c>
      <c r="F8991" s="587">
        <f t="shared" si="420"/>
        <v>866182.15200000012</v>
      </c>
      <c r="G8991" s="588">
        <v>0.25</v>
      </c>
      <c r="H8991" s="586">
        <v>5.5</v>
      </c>
      <c r="I8991" s="587">
        <f t="shared" si="421"/>
        <v>268334</v>
      </c>
      <c r="J8991" s="589">
        <f t="shared" si="422"/>
        <v>0</v>
      </c>
    </row>
    <row r="8992" spans="1:10">
      <c r="A8992" s="584">
        <v>2016</v>
      </c>
      <c r="B8992" s="585" t="s">
        <v>1127</v>
      </c>
      <c r="C8992" s="585" t="s">
        <v>31</v>
      </c>
      <c r="D8992" s="586">
        <v>16144</v>
      </c>
      <c r="E8992" s="587">
        <v>17.39</v>
      </c>
      <c r="F8992" s="587">
        <f t="shared" si="420"/>
        <v>280744.16000000003</v>
      </c>
      <c r="G8992" s="588">
        <v>0.22</v>
      </c>
      <c r="H8992" s="586">
        <v>3.8</v>
      </c>
      <c r="I8992" s="587">
        <f t="shared" si="421"/>
        <v>61347.199999999997</v>
      </c>
      <c r="J8992" s="589">
        <f t="shared" si="422"/>
        <v>0</v>
      </c>
    </row>
    <row r="8993" spans="1:10">
      <c r="A8993" s="584">
        <v>2016</v>
      </c>
      <c r="B8993" s="585" t="s">
        <v>1127</v>
      </c>
      <c r="C8993" s="585" t="s">
        <v>31</v>
      </c>
      <c r="D8993" s="586">
        <v>32702</v>
      </c>
      <c r="E8993" s="587">
        <v>16.88</v>
      </c>
      <c r="F8993" s="587">
        <f t="shared" si="420"/>
        <v>552009.76</v>
      </c>
      <c r="G8993" s="588">
        <v>0.35</v>
      </c>
      <c r="H8993" s="586">
        <v>5.6</v>
      </c>
      <c r="I8993" s="587">
        <f t="shared" si="421"/>
        <v>183131.19999999998</v>
      </c>
      <c r="J8993" s="589">
        <f t="shared" si="422"/>
        <v>0</v>
      </c>
    </row>
    <row r="8994" spans="1:10">
      <c r="A8994" s="584">
        <v>2016</v>
      </c>
      <c r="B8994" s="585" t="s">
        <v>1127</v>
      </c>
      <c r="C8994" s="585" t="s">
        <v>31</v>
      </c>
      <c r="D8994" s="586">
        <v>64955</v>
      </c>
      <c r="E8994" s="587">
        <v>17.71</v>
      </c>
      <c r="F8994" s="587">
        <f t="shared" si="420"/>
        <v>1150353.05</v>
      </c>
      <c r="G8994" s="588">
        <v>0.24</v>
      </c>
      <c r="H8994" s="586">
        <v>5.6</v>
      </c>
      <c r="I8994" s="587">
        <f t="shared" si="421"/>
        <v>363748</v>
      </c>
      <c r="J8994" s="589">
        <f t="shared" si="422"/>
        <v>0</v>
      </c>
    </row>
    <row r="8995" spans="1:10">
      <c r="A8995" s="584">
        <v>2016</v>
      </c>
      <c r="B8995" s="585" t="s">
        <v>1127</v>
      </c>
      <c r="C8995" s="585" t="s">
        <v>31</v>
      </c>
      <c r="D8995" s="586">
        <v>35146</v>
      </c>
      <c r="E8995" s="587">
        <v>17.844000000000001</v>
      </c>
      <c r="F8995" s="587">
        <f t="shared" si="420"/>
        <v>627145.22400000005</v>
      </c>
      <c r="G8995" s="588">
        <v>0.26</v>
      </c>
      <c r="H8995" s="586">
        <v>5.2</v>
      </c>
      <c r="I8995" s="587">
        <f t="shared" si="421"/>
        <v>182759.2</v>
      </c>
      <c r="J8995" s="589">
        <f t="shared" si="422"/>
        <v>0</v>
      </c>
    </row>
    <row r="8996" spans="1:10">
      <c r="A8996" s="584">
        <v>2016</v>
      </c>
      <c r="B8996" s="585" t="s">
        <v>1127</v>
      </c>
      <c r="C8996" s="585" t="s">
        <v>31</v>
      </c>
      <c r="D8996" s="586">
        <v>17608</v>
      </c>
      <c r="E8996" s="587">
        <v>17.635999999999999</v>
      </c>
      <c r="F8996" s="587">
        <f t="shared" si="420"/>
        <v>310534.68799999997</v>
      </c>
      <c r="G8996" s="588">
        <v>0.19</v>
      </c>
      <c r="H8996" s="586">
        <v>4.4000000000000004</v>
      </c>
      <c r="I8996" s="587">
        <f t="shared" si="421"/>
        <v>77475.200000000012</v>
      </c>
      <c r="J8996" s="589">
        <f t="shared" si="422"/>
        <v>0</v>
      </c>
    </row>
    <row r="8997" spans="1:10">
      <c r="A8997" s="584">
        <v>2016</v>
      </c>
      <c r="B8997" s="585" t="s">
        <v>1127</v>
      </c>
      <c r="C8997" s="585" t="s">
        <v>31</v>
      </c>
      <c r="D8997" s="586">
        <v>35193</v>
      </c>
      <c r="E8997" s="587">
        <v>17.266999999999999</v>
      </c>
      <c r="F8997" s="587">
        <f t="shared" si="420"/>
        <v>607677.53099999996</v>
      </c>
      <c r="G8997" s="588">
        <v>0.24</v>
      </c>
      <c r="H8997" s="586">
        <v>4.2</v>
      </c>
      <c r="I8997" s="587">
        <f t="shared" si="421"/>
        <v>147810.6</v>
      </c>
      <c r="J8997" s="589">
        <f t="shared" si="422"/>
        <v>0</v>
      </c>
    </row>
    <row r="8998" spans="1:10">
      <c r="A8998" s="584">
        <v>2016</v>
      </c>
      <c r="B8998" s="585" t="s">
        <v>1127</v>
      </c>
      <c r="C8998" s="585" t="s">
        <v>31</v>
      </c>
      <c r="D8998" s="586">
        <v>17624</v>
      </c>
      <c r="E8998" s="587">
        <v>17.873999999999999</v>
      </c>
      <c r="F8998" s="587">
        <f t="shared" si="420"/>
        <v>315011.37599999999</v>
      </c>
      <c r="G8998" s="588">
        <v>0.21</v>
      </c>
      <c r="H8998" s="586">
        <v>5.3</v>
      </c>
      <c r="I8998" s="587">
        <f t="shared" si="421"/>
        <v>93407.2</v>
      </c>
      <c r="J8998" s="589">
        <f t="shared" si="422"/>
        <v>0</v>
      </c>
    </row>
    <row r="8999" spans="1:10">
      <c r="A8999" s="584">
        <v>2016</v>
      </c>
      <c r="B8999" s="585" t="s">
        <v>1127</v>
      </c>
      <c r="C8999" s="585" t="s">
        <v>31</v>
      </c>
      <c r="D8999" s="586">
        <v>14056</v>
      </c>
      <c r="E8999" s="587">
        <v>17.475999999999999</v>
      </c>
      <c r="F8999" s="587">
        <f t="shared" si="420"/>
        <v>245642.65599999999</v>
      </c>
      <c r="G8999" s="588">
        <v>0.34</v>
      </c>
      <c r="H8999" s="586">
        <v>5.5</v>
      </c>
      <c r="I8999" s="587">
        <f t="shared" si="421"/>
        <v>77308</v>
      </c>
      <c r="J8999" s="589">
        <f t="shared" si="422"/>
        <v>0</v>
      </c>
    </row>
    <row r="9000" spans="1:10">
      <c r="A9000" s="584">
        <v>2016</v>
      </c>
      <c r="B9000" s="585" t="s">
        <v>1127</v>
      </c>
      <c r="C9000" s="585" t="s">
        <v>31</v>
      </c>
      <c r="D9000" s="586">
        <v>14087</v>
      </c>
      <c r="E9000" s="587">
        <v>18.015999999999998</v>
      </c>
      <c r="F9000" s="587">
        <f t="shared" si="420"/>
        <v>253791.39199999996</v>
      </c>
      <c r="G9000" s="588">
        <v>0.23</v>
      </c>
      <c r="H9000" s="586">
        <v>4.8</v>
      </c>
      <c r="I9000" s="587">
        <f t="shared" si="421"/>
        <v>67617.599999999991</v>
      </c>
      <c r="J9000" s="589">
        <f t="shared" si="422"/>
        <v>0</v>
      </c>
    </row>
    <row r="9001" spans="1:10">
      <c r="A9001" s="584">
        <v>2016</v>
      </c>
      <c r="B9001" s="585" t="s">
        <v>1127</v>
      </c>
      <c r="C9001" s="585" t="s">
        <v>31</v>
      </c>
      <c r="D9001" s="586">
        <v>28198</v>
      </c>
      <c r="E9001" s="587">
        <v>17.692</v>
      </c>
      <c r="F9001" s="587">
        <f t="shared" si="420"/>
        <v>498879.016</v>
      </c>
      <c r="G9001" s="588">
        <v>0.24</v>
      </c>
      <c r="H9001" s="586">
        <v>5.8</v>
      </c>
      <c r="I9001" s="587">
        <f t="shared" si="421"/>
        <v>163548.4</v>
      </c>
      <c r="J9001" s="589">
        <f t="shared" si="422"/>
        <v>0</v>
      </c>
    </row>
    <row r="9002" spans="1:10">
      <c r="A9002" s="584">
        <v>2016</v>
      </c>
      <c r="B9002" s="585" t="s">
        <v>1127</v>
      </c>
      <c r="C9002" s="585" t="s">
        <v>31</v>
      </c>
      <c r="D9002" s="586">
        <v>28105</v>
      </c>
      <c r="E9002" s="587">
        <v>17.108000000000001</v>
      </c>
      <c r="F9002" s="587">
        <f t="shared" si="420"/>
        <v>480820.34</v>
      </c>
      <c r="G9002" s="588">
        <v>0.26</v>
      </c>
      <c r="H9002" s="586">
        <v>4.7</v>
      </c>
      <c r="I9002" s="587">
        <f t="shared" si="421"/>
        <v>132093.5</v>
      </c>
      <c r="J9002" s="589">
        <f t="shared" si="422"/>
        <v>0</v>
      </c>
    </row>
    <row r="9003" spans="1:10">
      <c r="A9003" s="584">
        <v>2016</v>
      </c>
      <c r="B9003" s="585" t="s">
        <v>1127</v>
      </c>
      <c r="C9003" s="585" t="s">
        <v>31</v>
      </c>
      <c r="D9003" s="586">
        <v>72851</v>
      </c>
      <c r="E9003" s="587">
        <v>17.059000000000001</v>
      </c>
      <c r="F9003" s="587">
        <f t="shared" si="420"/>
        <v>1242765.209</v>
      </c>
      <c r="G9003" s="588">
        <v>0.28999999999999998</v>
      </c>
      <c r="H9003" s="586">
        <v>4.5</v>
      </c>
      <c r="I9003" s="587">
        <f t="shared" si="421"/>
        <v>327829.5</v>
      </c>
      <c r="J9003" s="589">
        <f t="shared" si="422"/>
        <v>0</v>
      </c>
    </row>
    <row r="9004" spans="1:10">
      <c r="A9004" s="584">
        <v>2016</v>
      </c>
      <c r="B9004" s="585" t="s">
        <v>1127</v>
      </c>
      <c r="C9004" s="585" t="s">
        <v>31</v>
      </c>
      <c r="D9004" s="586">
        <v>81074</v>
      </c>
      <c r="E9004" s="587">
        <v>17.66</v>
      </c>
      <c r="F9004" s="587">
        <f t="shared" si="420"/>
        <v>1431766.84</v>
      </c>
      <c r="G9004" s="588">
        <v>0.23</v>
      </c>
      <c r="H9004" s="586">
        <v>5.3</v>
      </c>
      <c r="I9004" s="587">
        <f t="shared" si="421"/>
        <v>429692.2</v>
      </c>
      <c r="J9004" s="589">
        <f t="shared" si="422"/>
        <v>0</v>
      </c>
    </row>
    <row r="9005" spans="1:10">
      <c r="A9005" s="584">
        <v>2016</v>
      </c>
      <c r="B9005" s="585" t="s">
        <v>1131</v>
      </c>
      <c r="C9005" s="585" t="s">
        <v>31</v>
      </c>
      <c r="D9005" s="586">
        <v>15001</v>
      </c>
      <c r="E9005" s="587">
        <v>21.84</v>
      </c>
      <c r="F9005" s="587">
        <f t="shared" si="420"/>
        <v>327621.84000000003</v>
      </c>
      <c r="G9005" s="588">
        <v>3.08</v>
      </c>
      <c r="H9005" s="586">
        <v>12.6</v>
      </c>
      <c r="I9005" s="587">
        <f t="shared" si="421"/>
        <v>189012.6</v>
      </c>
      <c r="J9005" s="589">
        <f t="shared" si="422"/>
        <v>0</v>
      </c>
    </row>
    <row r="9006" spans="1:10">
      <c r="A9006" s="584">
        <v>2016</v>
      </c>
      <c r="B9006" s="585" t="s">
        <v>1127</v>
      </c>
      <c r="C9006" s="585" t="s">
        <v>31</v>
      </c>
      <c r="D9006" s="586">
        <v>32130</v>
      </c>
      <c r="E9006" s="587">
        <v>17.8</v>
      </c>
      <c r="F9006" s="587">
        <f t="shared" si="420"/>
        <v>571914</v>
      </c>
      <c r="G9006" s="588">
        <v>0.21</v>
      </c>
      <c r="H9006" s="586">
        <v>5.0999999999999996</v>
      </c>
      <c r="I9006" s="587">
        <f t="shared" si="421"/>
        <v>163863</v>
      </c>
      <c r="J9006" s="589">
        <f t="shared" si="422"/>
        <v>0</v>
      </c>
    </row>
    <row r="9007" spans="1:10">
      <c r="A9007" s="584">
        <v>2016</v>
      </c>
      <c r="B9007" s="585" t="s">
        <v>1127</v>
      </c>
      <c r="C9007" s="585" t="s">
        <v>31</v>
      </c>
      <c r="D9007" s="586">
        <v>16311</v>
      </c>
      <c r="E9007" s="587">
        <v>17.95</v>
      </c>
      <c r="F9007" s="587">
        <f t="shared" si="420"/>
        <v>292782.45</v>
      </c>
      <c r="G9007" s="588">
        <v>0.25</v>
      </c>
      <c r="H9007" s="586">
        <v>5.0999999999999996</v>
      </c>
      <c r="I9007" s="587">
        <f t="shared" si="421"/>
        <v>83186.099999999991</v>
      </c>
      <c r="J9007" s="589">
        <f t="shared" si="422"/>
        <v>0</v>
      </c>
    </row>
    <row r="9008" spans="1:10">
      <c r="A9008" s="584">
        <v>2016</v>
      </c>
      <c r="B9008" s="585" t="s">
        <v>1127</v>
      </c>
      <c r="C9008" s="585" t="s">
        <v>31</v>
      </c>
      <c r="D9008" s="586">
        <v>16395</v>
      </c>
      <c r="E9008" s="587">
        <v>17.61</v>
      </c>
      <c r="F9008" s="587">
        <f t="shared" si="420"/>
        <v>288715.95</v>
      </c>
      <c r="G9008" s="588">
        <v>0.19</v>
      </c>
      <c r="H9008" s="586">
        <v>4.3</v>
      </c>
      <c r="I9008" s="587">
        <f t="shared" si="421"/>
        <v>70498.5</v>
      </c>
      <c r="J9008" s="589">
        <f t="shared" si="422"/>
        <v>0</v>
      </c>
    </row>
    <row r="9009" spans="1:10">
      <c r="A9009" s="584">
        <v>2016</v>
      </c>
      <c r="B9009" s="585" t="s">
        <v>1127</v>
      </c>
      <c r="C9009" s="585" t="s">
        <v>31</v>
      </c>
      <c r="D9009" s="586">
        <v>16458</v>
      </c>
      <c r="E9009" s="587">
        <v>17.82</v>
      </c>
      <c r="F9009" s="587">
        <f t="shared" si="420"/>
        <v>293281.56</v>
      </c>
      <c r="G9009" s="588">
        <v>0.27</v>
      </c>
      <c r="H9009" s="586">
        <v>5</v>
      </c>
      <c r="I9009" s="587">
        <f t="shared" si="421"/>
        <v>82290</v>
      </c>
      <c r="J9009" s="589">
        <f t="shared" si="422"/>
        <v>0</v>
      </c>
    </row>
    <row r="9010" spans="1:10">
      <c r="A9010" s="584">
        <v>2016</v>
      </c>
      <c r="B9010" s="585" t="s">
        <v>1127</v>
      </c>
      <c r="C9010" s="585" t="s">
        <v>31</v>
      </c>
      <c r="D9010" s="586">
        <v>16125</v>
      </c>
      <c r="E9010" s="587">
        <v>16.62</v>
      </c>
      <c r="F9010" s="587">
        <f t="shared" si="420"/>
        <v>267997.5</v>
      </c>
      <c r="G9010" s="588">
        <v>0.34</v>
      </c>
      <c r="H9010" s="586">
        <v>6</v>
      </c>
      <c r="I9010" s="587">
        <f t="shared" si="421"/>
        <v>96750</v>
      </c>
      <c r="J9010" s="589">
        <f t="shared" si="422"/>
        <v>0</v>
      </c>
    </row>
    <row r="9011" spans="1:10">
      <c r="A9011" s="584">
        <v>2016</v>
      </c>
      <c r="B9011" s="585" t="s">
        <v>1127</v>
      </c>
      <c r="C9011" s="585" t="s">
        <v>31</v>
      </c>
      <c r="D9011" s="586">
        <v>32812</v>
      </c>
      <c r="E9011" s="587">
        <v>17.16</v>
      </c>
      <c r="F9011" s="587">
        <f t="shared" si="420"/>
        <v>563053.92000000004</v>
      </c>
      <c r="G9011" s="588">
        <v>0.23</v>
      </c>
      <c r="H9011" s="586">
        <v>4.2</v>
      </c>
      <c r="I9011" s="587">
        <f t="shared" si="421"/>
        <v>137810.4</v>
      </c>
      <c r="J9011" s="589">
        <f t="shared" si="422"/>
        <v>0</v>
      </c>
    </row>
    <row r="9012" spans="1:10">
      <c r="A9012" s="584">
        <v>2016</v>
      </c>
      <c r="B9012" s="585" t="s">
        <v>1127</v>
      </c>
      <c r="C9012" s="585" t="s">
        <v>31</v>
      </c>
      <c r="D9012" s="586">
        <v>48983</v>
      </c>
      <c r="E9012" s="587">
        <v>17.28</v>
      </c>
      <c r="F9012" s="587">
        <f t="shared" si="420"/>
        <v>846426.24000000011</v>
      </c>
      <c r="G9012" s="588">
        <v>0.24</v>
      </c>
      <c r="H9012" s="586">
        <v>4.2</v>
      </c>
      <c r="I9012" s="587">
        <f t="shared" si="421"/>
        <v>205728.6</v>
      </c>
      <c r="J9012" s="589">
        <f t="shared" si="422"/>
        <v>0</v>
      </c>
    </row>
    <row r="9013" spans="1:10">
      <c r="A9013" s="584">
        <v>2016</v>
      </c>
      <c r="B9013" s="585" t="s">
        <v>1127</v>
      </c>
      <c r="C9013" s="585" t="s">
        <v>31</v>
      </c>
      <c r="D9013" s="586">
        <v>149222</v>
      </c>
      <c r="E9013" s="587">
        <v>17.942</v>
      </c>
      <c r="F9013" s="587">
        <f t="shared" si="420"/>
        <v>2677341.1239999998</v>
      </c>
      <c r="G9013" s="588">
        <v>0.27</v>
      </c>
      <c r="H9013" s="586">
        <v>4.8</v>
      </c>
      <c r="I9013" s="587">
        <f t="shared" si="421"/>
        <v>716265.6</v>
      </c>
      <c r="J9013" s="589">
        <f t="shared" si="422"/>
        <v>0</v>
      </c>
    </row>
    <row r="9014" spans="1:10">
      <c r="A9014" s="584">
        <v>2016</v>
      </c>
      <c r="B9014" s="585" t="s">
        <v>1127</v>
      </c>
      <c r="C9014" s="585" t="s">
        <v>31</v>
      </c>
      <c r="D9014" s="586">
        <v>25779</v>
      </c>
      <c r="E9014" s="587">
        <v>17.942</v>
      </c>
      <c r="F9014" s="587">
        <f t="shared" si="420"/>
        <v>462526.81800000003</v>
      </c>
      <c r="G9014" s="588">
        <v>0.27</v>
      </c>
      <c r="H9014" s="586">
        <v>4.8</v>
      </c>
      <c r="I9014" s="587">
        <f t="shared" si="421"/>
        <v>123739.2</v>
      </c>
      <c r="J9014" s="589">
        <f t="shared" si="422"/>
        <v>0</v>
      </c>
    </row>
    <row r="9015" spans="1:10">
      <c r="A9015" s="584">
        <v>2016</v>
      </c>
      <c r="B9015" s="585" t="s">
        <v>1131</v>
      </c>
      <c r="C9015" s="585" t="s">
        <v>31</v>
      </c>
      <c r="D9015" s="586">
        <v>11097</v>
      </c>
      <c r="E9015" s="587">
        <v>23.55</v>
      </c>
      <c r="F9015" s="587">
        <f t="shared" si="420"/>
        <v>261334.35</v>
      </c>
      <c r="G9015" s="588">
        <v>3.96</v>
      </c>
      <c r="H9015" s="586">
        <v>8.1999999999999993</v>
      </c>
      <c r="I9015" s="587">
        <f t="shared" si="421"/>
        <v>90995.4</v>
      </c>
      <c r="J9015" s="589">
        <f t="shared" si="422"/>
        <v>0</v>
      </c>
    </row>
    <row r="9016" spans="1:10">
      <c r="A9016" s="584">
        <v>2016</v>
      </c>
      <c r="B9016" s="585" t="s">
        <v>1131</v>
      </c>
      <c r="C9016" s="585" t="s">
        <v>31</v>
      </c>
      <c r="D9016" s="586">
        <v>11203</v>
      </c>
      <c r="E9016" s="587">
        <v>22.187999999999999</v>
      </c>
      <c r="F9016" s="587">
        <f t="shared" si="420"/>
        <v>248572.16399999999</v>
      </c>
      <c r="G9016" s="588">
        <v>3.07</v>
      </c>
      <c r="H9016" s="586">
        <v>8.8000000000000007</v>
      </c>
      <c r="I9016" s="587">
        <f t="shared" si="421"/>
        <v>98586.400000000009</v>
      </c>
      <c r="J9016" s="589">
        <f t="shared" si="422"/>
        <v>0</v>
      </c>
    </row>
    <row r="9017" spans="1:10">
      <c r="A9017" s="584">
        <v>2016</v>
      </c>
      <c r="B9017" s="585" t="s">
        <v>1131</v>
      </c>
      <c r="C9017" s="585" t="s">
        <v>31</v>
      </c>
      <c r="D9017" s="586">
        <v>22237</v>
      </c>
      <c r="E9017" s="587">
        <v>22.582999999999998</v>
      </c>
      <c r="F9017" s="587">
        <f t="shared" si="420"/>
        <v>502178.17099999997</v>
      </c>
      <c r="G9017" s="588">
        <v>3.11</v>
      </c>
      <c r="H9017" s="586">
        <v>7.8</v>
      </c>
      <c r="I9017" s="587">
        <f t="shared" si="421"/>
        <v>173448.6</v>
      </c>
      <c r="J9017" s="589">
        <f t="shared" si="422"/>
        <v>0</v>
      </c>
    </row>
    <row r="9018" spans="1:10">
      <c r="A9018" s="584">
        <v>2016</v>
      </c>
      <c r="B9018" s="585" t="s">
        <v>1131</v>
      </c>
      <c r="C9018" s="585" t="s">
        <v>31</v>
      </c>
      <c r="D9018" s="586">
        <v>22512</v>
      </c>
      <c r="E9018" s="587">
        <v>23.398</v>
      </c>
      <c r="F9018" s="587">
        <f t="shared" si="420"/>
        <v>526735.77599999995</v>
      </c>
      <c r="G9018" s="588">
        <v>3.31</v>
      </c>
      <c r="H9018" s="586">
        <v>6.8</v>
      </c>
      <c r="I9018" s="587">
        <f t="shared" si="421"/>
        <v>153081.60000000001</v>
      </c>
      <c r="J9018" s="589">
        <f t="shared" si="422"/>
        <v>0</v>
      </c>
    </row>
    <row r="9019" spans="1:10">
      <c r="A9019" s="584">
        <v>2016</v>
      </c>
      <c r="B9019" s="585" t="s">
        <v>1131</v>
      </c>
      <c r="C9019" s="585" t="s">
        <v>31</v>
      </c>
      <c r="D9019" s="586">
        <v>101606</v>
      </c>
      <c r="E9019" s="587">
        <v>23.010999999999999</v>
      </c>
      <c r="F9019" s="587">
        <f t="shared" si="420"/>
        <v>2338055.6659999997</v>
      </c>
      <c r="G9019" s="588">
        <v>2.98</v>
      </c>
      <c r="H9019" s="586">
        <v>8.3000000000000007</v>
      </c>
      <c r="I9019" s="587">
        <f t="shared" si="421"/>
        <v>843329.8</v>
      </c>
      <c r="J9019" s="589">
        <f t="shared" si="422"/>
        <v>0</v>
      </c>
    </row>
    <row r="9020" spans="1:10">
      <c r="A9020" s="584">
        <v>2016</v>
      </c>
      <c r="B9020" s="585" t="s">
        <v>1131</v>
      </c>
      <c r="C9020" s="585" t="s">
        <v>31</v>
      </c>
      <c r="D9020" s="586">
        <v>15642</v>
      </c>
      <c r="E9020" s="587">
        <v>23.099</v>
      </c>
      <c r="F9020" s="587">
        <f t="shared" si="420"/>
        <v>361314.55800000002</v>
      </c>
      <c r="G9020" s="588">
        <v>1.33</v>
      </c>
      <c r="H9020" s="586">
        <v>7.1</v>
      </c>
      <c r="I9020" s="587">
        <f t="shared" si="421"/>
        <v>111058.2</v>
      </c>
      <c r="J9020" s="589">
        <f t="shared" si="422"/>
        <v>0</v>
      </c>
    </row>
    <row r="9021" spans="1:10">
      <c r="A9021" s="584">
        <v>2016</v>
      </c>
      <c r="B9021" s="585" t="s">
        <v>1131</v>
      </c>
      <c r="C9021" s="585" t="s">
        <v>31</v>
      </c>
      <c r="D9021" s="586">
        <v>16087</v>
      </c>
      <c r="E9021" s="587">
        <v>23.094999999999999</v>
      </c>
      <c r="F9021" s="587">
        <f t="shared" si="420"/>
        <v>371529.26499999996</v>
      </c>
      <c r="G9021" s="588">
        <v>2.93</v>
      </c>
      <c r="H9021" s="586">
        <v>8.4</v>
      </c>
      <c r="I9021" s="587">
        <f t="shared" si="421"/>
        <v>135130.80000000002</v>
      </c>
      <c r="J9021" s="589">
        <f t="shared" si="422"/>
        <v>0</v>
      </c>
    </row>
    <row r="9022" spans="1:10">
      <c r="A9022" s="584">
        <v>2016</v>
      </c>
      <c r="B9022" s="585" t="s">
        <v>1131</v>
      </c>
      <c r="C9022" s="585" t="s">
        <v>31</v>
      </c>
      <c r="D9022" s="586">
        <v>49506</v>
      </c>
      <c r="E9022" s="587">
        <v>22.460999999999999</v>
      </c>
      <c r="F9022" s="587">
        <f t="shared" si="420"/>
        <v>1111954.2659999998</v>
      </c>
      <c r="G9022" s="588">
        <v>3.29</v>
      </c>
      <c r="H9022" s="586">
        <v>10.8</v>
      </c>
      <c r="I9022" s="587">
        <f t="shared" si="421"/>
        <v>534664.80000000005</v>
      </c>
      <c r="J9022" s="589">
        <f t="shared" si="422"/>
        <v>0</v>
      </c>
    </row>
    <row r="9023" spans="1:10">
      <c r="A9023" s="584">
        <v>2016</v>
      </c>
      <c r="B9023" s="585" t="s">
        <v>1131</v>
      </c>
      <c r="C9023" s="585" t="s">
        <v>31</v>
      </c>
      <c r="D9023" s="586">
        <v>15123</v>
      </c>
      <c r="E9023" s="587">
        <v>25.465</v>
      </c>
      <c r="F9023" s="587">
        <f t="shared" si="420"/>
        <v>385107.19500000001</v>
      </c>
      <c r="G9023" s="588">
        <v>3.3</v>
      </c>
      <c r="H9023" s="586">
        <v>8</v>
      </c>
      <c r="I9023" s="587">
        <f t="shared" si="421"/>
        <v>120984</v>
      </c>
      <c r="J9023" s="589">
        <f t="shared" si="422"/>
        <v>0</v>
      </c>
    </row>
    <row r="9024" spans="1:10">
      <c r="A9024" s="584">
        <v>2016</v>
      </c>
      <c r="B9024" s="585" t="s">
        <v>1131</v>
      </c>
      <c r="C9024" s="585" t="s">
        <v>31</v>
      </c>
      <c r="D9024" s="586">
        <v>6442</v>
      </c>
      <c r="E9024" s="587">
        <v>22.597000000000001</v>
      </c>
      <c r="F9024" s="587">
        <f t="shared" si="420"/>
        <v>145569.87400000001</v>
      </c>
      <c r="G9024" s="588">
        <v>3.27</v>
      </c>
      <c r="H9024" s="586">
        <v>10.7</v>
      </c>
      <c r="I9024" s="587">
        <f t="shared" si="421"/>
        <v>68929.399999999994</v>
      </c>
      <c r="J9024" s="589">
        <f t="shared" si="422"/>
        <v>0</v>
      </c>
    </row>
    <row r="9025" spans="1:10">
      <c r="A9025" s="584">
        <v>2016</v>
      </c>
      <c r="B9025" s="585" t="s">
        <v>1131</v>
      </c>
      <c r="C9025" s="585" t="s">
        <v>31</v>
      </c>
      <c r="D9025" s="586">
        <v>3263</v>
      </c>
      <c r="E9025" s="587">
        <v>22.216999999999999</v>
      </c>
      <c r="F9025" s="587">
        <f t="shared" si="420"/>
        <v>72494.070999999996</v>
      </c>
      <c r="G9025" s="588">
        <v>3.02</v>
      </c>
      <c r="H9025" s="586">
        <v>8.8000000000000007</v>
      </c>
      <c r="I9025" s="587">
        <f t="shared" si="421"/>
        <v>28714.400000000001</v>
      </c>
      <c r="J9025" s="589">
        <f t="shared" si="422"/>
        <v>0</v>
      </c>
    </row>
    <row r="9026" spans="1:10">
      <c r="A9026" s="584">
        <v>2016</v>
      </c>
      <c r="B9026" s="585" t="s">
        <v>1131</v>
      </c>
      <c r="C9026" s="585" t="s">
        <v>31</v>
      </c>
      <c r="D9026" s="586">
        <v>8022</v>
      </c>
      <c r="E9026" s="587">
        <v>22.574000000000002</v>
      </c>
      <c r="F9026" s="587">
        <f t="shared" si="420"/>
        <v>181088.62800000003</v>
      </c>
      <c r="G9026" s="588">
        <v>3.24</v>
      </c>
      <c r="H9026" s="586">
        <v>10.6</v>
      </c>
      <c r="I9026" s="587">
        <f t="shared" si="421"/>
        <v>85033.2</v>
      </c>
      <c r="J9026" s="589">
        <f t="shared" si="422"/>
        <v>0</v>
      </c>
    </row>
    <row r="9027" spans="1:10">
      <c r="A9027" s="584">
        <v>2016</v>
      </c>
      <c r="B9027" s="585" t="s">
        <v>1131</v>
      </c>
      <c r="C9027" s="585" t="s">
        <v>31</v>
      </c>
      <c r="D9027" s="586">
        <v>59378</v>
      </c>
      <c r="E9027" s="587">
        <v>22.518999999999998</v>
      </c>
      <c r="F9027" s="587">
        <f t="shared" ref="F9027:F9090" si="423">E9027*D9027</f>
        <v>1337133.1819999998</v>
      </c>
      <c r="G9027" s="588">
        <v>3.23</v>
      </c>
      <c r="H9027" s="586">
        <v>10.7</v>
      </c>
      <c r="I9027" s="587">
        <f t="shared" ref="I9027:I9090" si="424">H9027*D9027</f>
        <v>635344.6</v>
      </c>
      <c r="J9027" s="589">
        <f t="shared" ref="J9027:J9090" si="425">IF(B9027="LIG",1,0)</f>
        <v>0</v>
      </c>
    </row>
    <row r="9028" spans="1:10">
      <c r="A9028" s="584">
        <v>2016</v>
      </c>
      <c r="B9028" s="585" t="s">
        <v>1131</v>
      </c>
      <c r="C9028" s="585" t="s">
        <v>31</v>
      </c>
      <c r="D9028" s="586">
        <v>82160</v>
      </c>
      <c r="E9028" s="587">
        <v>22.792000000000002</v>
      </c>
      <c r="F9028" s="587">
        <f t="shared" si="423"/>
        <v>1872590.7200000002</v>
      </c>
      <c r="G9028" s="588">
        <v>2.62</v>
      </c>
      <c r="H9028" s="586">
        <v>8.3000000000000007</v>
      </c>
      <c r="I9028" s="587">
        <f t="shared" si="424"/>
        <v>681928.00000000012</v>
      </c>
      <c r="J9028" s="589">
        <f t="shared" si="425"/>
        <v>0</v>
      </c>
    </row>
    <row r="9029" spans="1:10">
      <c r="A9029" s="584">
        <v>2016</v>
      </c>
      <c r="B9029" s="585" t="s">
        <v>1131</v>
      </c>
      <c r="C9029" s="585" t="s">
        <v>31</v>
      </c>
      <c r="D9029" s="586">
        <v>4572</v>
      </c>
      <c r="E9029" s="587">
        <v>19.492000000000001</v>
      </c>
      <c r="F9029" s="587">
        <f t="shared" si="423"/>
        <v>89117.423999999999</v>
      </c>
      <c r="G9029" s="588">
        <v>0.79</v>
      </c>
      <c r="H9029" s="586">
        <v>23.4</v>
      </c>
      <c r="I9029" s="587">
        <f t="shared" si="424"/>
        <v>106984.79999999999</v>
      </c>
      <c r="J9029" s="589">
        <f t="shared" si="425"/>
        <v>0</v>
      </c>
    </row>
    <row r="9030" spans="1:10">
      <c r="A9030" s="584">
        <v>2016</v>
      </c>
      <c r="B9030" s="585" t="s">
        <v>1131</v>
      </c>
      <c r="C9030" s="585" t="s">
        <v>31</v>
      </c>
      <c r="D9030" s="586">
        <v>9672</v>
      </c>
      <c r="E9030" s="587">
        <v>23.082000000000001</v>
      </c>
      <c r="F9030" s="587">
        <f t="shared" si="423"/>
        <v>223249.10400000002</v>
      </c>
      <c r="G9030" s="588">
        <v>2.96</v>
      </c>
      <c r="H9030" s="586">
        <v>8.4</v>
      </c>
      <c r="I9030" s="587">
        <f t="shared" si="424"/>
        <v>81244.800000000003</v>
      </c>
      <c r="J9030" s="589">
        <f t="shared" si="425"/>
        <v>0</v>
      </c>
    </row>
    <row r="9031" spans="1:10">
      <c r="A9031" s="584">
        <v>2016</v>
      </c>
      <c r="B9031" s="585" t="s">
        <v>1131</v>
      </c>
      <c r="C9031" s="585" t="s">
        <v>31</v>
      </c>
      <c r="D9031" s="586">
        <v>16183</v>
      </c>
      <c r="E9031" s="587">
        <v>23.844000000000001</v>
      </c>
      <c r="F9031" s="587">
        <f t="shared" si="423"/>
        <v>385867.45200000005</v>
      </c>
      <c r="G9031" s="588">
        <v>2.69</v>
      </c>
      <c r="H9031" s="586">
        <v>8.1</v>
      </c>
      <c r="I9031" s="587">
        <f t="shared" si="424"/>
        <v>131082.29999999999</v>
      </c>
      <c r="J9031" s="589">
        <f t="shared" si="425"/>
        <v>0</v>
      </c>
    </row>
    <row r="9032" spans="1:10">
      <c r="A9032" s="584">
        <v>2016</v>
      </c>
      <c r="B9032" s="585" t="s">
        <v>1131</v>
      </c>
      <c r="C9032" s="585" t="s">
        <v>31</v>
      </c>
      <c r="D9032" s="586">
        <v>36832</v>
      </c>
      <c r="E9032" s="587">
        <v>25.492000000000001</v>
      </c>
      <c r="F9032" s="587">
        <f t="shared" si="423"/>
        <v>938921.34400000004</v>
      </c>
      <c r="G9032" s="588">
        <v>3.6</v>
      </c>
      <c r="H9032" s="586">
        <v>9</v>
      </c>
      <c r="I9032" s="587">
        <f t="shared" si="424"/>
        <v>331488</v>
      </c>
      <c r="J9032" s="589">
        <f t="shared" si="425"/>
        <v>0</v>
      </c>
    </row>
    <row r="9033" spans="1:10">
      <c r="A9033" s="584">
        <v>2016</v>
      </c>
      <c r="B9033" s="585" t="s">
        <v>1131</v>
      </c>
      <c r="C9033" s="585" t="s">
        <v>31</v>
      </c>
      <c r="D9033" s="586">
        <v>79845</v>
      </c>
      <c r="E9033" s="587">
        <v>25.248999999999999</v>
      </c>
      <c r="F9033" s="587">
        <f t="shared" si="423"/>
        <v>2016006.4049999998</v>
      </c>
      <c r="G9033" s="588">
        <v>3.74</v>
      </c>
      <c r="H9033" s="586">
        <v>9.6</v>
      </c>
      <c r="I9033" s="587">
        <f t="shared" si="424"/>
        <v>766512</v>
      </c>
      <c r="J9033" s="589">
        <f t="shared" si="425"/>
        <v>0</v>
      </c>
    </row>
    <row r="9034" spans="1:10">
      <c r="A9034" s="584">
        <v>2016</v>
      </c>
      <c r="B9034" s="585" t="s">
        <v>1131</v>
      </c>
      <c r="C9034" s="585" t="s">
        <v>31</v>
      </c>
      <c r="D9034" s="586">
        <v>1571</v>
      </c>
      <c r="E9034" s="587">
        <v>18.032</v>
      </c>
      <c r="F9034" s="587">
        <f t="shared" si="423"/>
        <v>28328.272000000001</v>
      </c>
      <c r="G9034" s="588">
        <v>0.42</v>
      </c>
      <c r="H9034" s="586">
        <v>29.9</v>
      </c>
      <c r="I9034" s="587">
        <f t="shared" si="424"/>
        <v>46972.899999999994</v>
      </c>
      <c r="J9034" s="589">
        <f t="shared" si="425"/>
        <v>0</v>
      </c>
    </row>
    <row r="9035" spans="1:10">
      <c r="A9035" s="584">
        <v>2016</v>
      </c>
      <c r="B9035" s="585" t="s">
        <v>1131</v>
      </c>
      <c r="C9035" s="585" t="s">
        <v>31</v>
      </c>
      <c r="D9035" s="586">
        <v>99055</v>
      </c>
      <c r="E9035" s="587">
        <v>24.218</v>
      </c>
      <c r="F9035" s="587">
        <f t="shared" si="423"/>
        <v>2398913.9900000002</v>
      </c>
      <c r="G9035" s="588">
        <v>3.54</v>
      </c>
      <c r="H9035" s="586">
        <v>9.1999999999999993</v>
      </c>
      <c r="I9035" s="587">
        <f t="shared" si="424"/>
        <v>911305.99999999988</v>
      </c>
      <c r="J9035" s="589">
        <f t="shared" si="425"/>
        <v>0</v>
      </c>
    </row>
    <row r="9036" spans="1:10">
      <c r="A9036" s="584">
        <v>2016</v>
      </c>
      <c r="B9036" s="585" t="s">
        <v>1131</v>
      </c>
      <c r="C9036" s="585" t="s">
        <v>31</v>
      </c>
      <c r="D9036" s="586">
        <v>73399</v>
      </c>
      <c r="E9036" s="587">
        <v>22.995999999999999</v>
      </c>
      <c r="F9036" s="587">
        <f t="shared" si="423"/>
        <v>1687883.4039999999</v>
      </c>
      <c r="G9036" s="588">
        <v>2.97</v>
      </c>
      <c r="H9036" s="586">
        <v>8.3000000000000007</v>
      </c>
      <c r="I9036" s="587">
        <f t="shared" si="424"/>
        <v>609211.70000000007</v>
      </c>
      <c r="J9036" s="589">
        <f t="shared" si="425"/>
        <v>0</v>
      </c>
    </row>
    <row r="9037" spans="1:10">
      <c r="A9037" s="584">
        <v>2016</v>
      </c>
      <c r="B9037" s="585" t="s">
        <v>1131</v>
      </c>
      <c r="C9037" s="585" t="s">
        <v>31</v>
      </c>
      <c r="D9037" s="586">
        <v>59760</v>
      </c>
      <c r="E9037" s="587">
        <v>22.596</v>
      </c>
      <c r="F9037" s="587">
        <f t="shared" si="423"/>
        <v>1350336.96</v>
      </c>
      <c r="G9037" s="588">
        <v>3.14</v>
      </c>
      <c r="H9037" s="586">
        <v>9.8000000000000007</v>
      </c>
      <c r="I9037" s="587">
        <f t="shared" si="424"/>
        <v>585648</v>
      </c>
      <c r="J9037" s="589">
        <f t="shared" si="425"/>
        <v>0</v>
      </c>
    </row>
    <row r="9038" spans="1:10">
      <c r="A9038" s="584">
        <v>2016</v>
      </c>
      <c r="B9038" s="585" t="s">
        <v>1131</v>
      </c>
      <c r="C9038" s="585" t="s">
        <v>31</v>
      </c>
      <c r="D9038" s="586">
        <v>4726</v>
      </c>
      <c r="E9038" s="587">
        <v>22.827999999999999</v>
      </c>
      <c r="F9038" s="587">
        <f t="shared" si="423"/>
        <v>107885.128</v>
      </c>
      <c r="G9038" s="588">
        <v>3.05</v>
      </c>
      <c r="H9038" s="586">
        <v>8.9</v>
      </c>
      <c r="I9038" s="587">
        <f t="shared" si="424"/>
        <v>42061.4</v>
      </c>
      <c r="J9038" s="589">
        <f t="shared" si="425"/>
        <v>0</v>
      </c>
    </row>
    <row r="9039" spans="1:10">
      <c r="A9039" s="584">
        <v>2016</v>
      </c>
      <c r="B9039" s="585" t="s">
        <v>1131</v>
      </c>
      <c r="C9039" s="585" t="s">
        <v>31</v>
      </c>
      <c r="D9039" s="586">
        <v>19917</v>
      </c>
      <c r="E9039" s="587">
        <v>22.216000000000001</v>
      </c>
      <c r="F9039" s="587">
        <f t="shared" si="423"/>
        <v>442476.07200000004</v>
      </c>
      <c r="G9039" s="588">
        <v>3.09</v>
      </c>
      <c r="H9039" s="586">
        <v>10.4</v>
      </c>
      <c r="I9039" s="587">
        <f t="shared" si="424"/>
        <v>207136.80000000002</v>
      </c>
      <c r="J9039" s="589">
        <f t="shared" si="425"/>
        <v>0</v>
      </c>
    </row>
    <row r="9040" spans="1:10">
      <c r="A9040" s="584">
        <v>2016</v>
      </c>
      <c r="B9040" s="585" t="s">
        <v>1131</v>
      </c>
      <c r="C9040" s="585" t="s">
        <v>31</v>
      </c>
      <c r="D9040" s="586">
        <v>29900</v>
      </c>
      <c r="E9040" s="587">
        <v>22.67</v>
      </c>
      <c r="F9040" s="587">
        <f t="shared" si="423"/>
        <v>677833</v>
      </c>
      <c r="G9040" s="588">
        <v>3.22</v>
      </c>
      <c r="H9040" s="586">
        <v>9.5</v>
      </c>
      <c r="I9040" s="587">
        <f t="shared" si="424"/>
        <v>284050</v>
      </c>
      <c r="J9040" s="589">
        <f t="shared" si="425"/>
        <v>0</v>
      </c>
    </row>
    <row r="9041" spans="1:10">
      <c r="A9041" s="584">
        <v>2016</v>
      </c>
      <c r="B9041" s="585" t="s">
        <v>1131</v>
      </c>
      <c r="C9041" s="585" t="s">
        <v>31</v>
      </c>
      <c r="D9041" s="586">
        <v>2429</v>
      </c>
      <c r="E9041" s="587">
        <v>23.635999999999999</v>
      </c>
      <c r="F9041" s="587">
        <f t="shared" si="423"/>
        <v>57411.843999999997</v>
      </c>
      <c r="G9041" s="588">
        <v>2.82</v>
      </c>
      <c r="H9041" s="586">
        <v>8.1</v>
      </c>
      <c r="I9041" s="587">
        <f t="shared" si="424"/>
        <v>19674.899999999998</v>
      </c>
      <c r="J9041" s="589">
        <f t="shared" si="425"/>
        <v>0</v>
      </c>
    </row>
    <row r="9042" spans="1:10">
      <c r="A9042" s="584">
        <v>2016</v>
      </c>
      <c r="B9042" s="585" t="s">
        <v>1131</v>
      </c>
      <c r="C9042" s="585" t="s">
        <v>31</v>
      </c>
      <c r="D9042" s="586">
        <v>34611</v>
      </c>
      <c r="E9042" s="587">
        <v>23.64</v>
      </c>
      <c r="F9042" s="587">
        <f t="shared" si="423"/>
        <v>818204.04</v>
      </c>
      <c r="G9042" s="588">
        <v>2.71</v>
      </c>
      <c r="H9042" s="586">
        <v>8.8000000000000007</v>
      </c>
      <c r="I9042" s="587">
        <f t="shared" si="424"/>
        <v>304576.80000000005</v>
      </c>
      <c r="J9042" s="589">
        <f t="shared" si="425"/>
        <v>0</v>
      </c>
    </row>
    <row r="9043" spans="1:10">
      <c r="A9043" s="584">
        <v>2016</v>
      </c>
      <c r="B9043" s="585" t="s">
        <v>1131</v>
      </c>
      <c r="C9043" s="585" t="s">
        <v>31</v>
      </c>
      <c r="D9043" s="586">
        <v>27851</v>
      </c>
      <c r="E9043" s="587">
        <v>22.713999999999999</v>
      </c>
      <c r="F9043" s="587">
        <f t="shared" si="423"/>
        <v>632607.61399999994</v>
      </c>
      <c r="G9043" s="588">
        <v>2.88</v>
      </c>
      <c r="H9043" s="586">
        <v>8.6999999999999993</v>
      </c>
      <c r="I9043" s="587">
        <f t="shared" si="424"/>
        <v>242303.69999999998</v>
      </c>
      <c r="J9043" s="589">
        <f t="shared" si="425"/>
        <v>0</v>
      </c>
    </row>
    <row r="9044" spans="1:10">
      <c r="A9044" s="584">
        <v>2016</v>
      </c>
      <c r="B9044" s="585" t="s">
        <v>1131</v>
      </c>
      <c r="C9044" s="585" t="s">
        <v>31</v>
      </c>
      <c r="D9044" s="586">
        <v>21439</v>
      </c>
      <c r="E9044" s="587">
        <v>22.576000000000001</v>
      </c>
      <c r="F9044" s="587">
        <f t="shared" si="423"/>
        <v>484006.864</v>
      </c>
      <c r="G9044" s="588">
        <v>3.2</v>
      </c>
      <c r="H9044" s="586">
        <v>8.1</v>
      </c>
      <c r="I9044" s="587">
        <f t="shared" si="424"/>
        <v>173655.9</v>
      </c>
      <c r="J9044" s="589">
        <f t="shared" si="425"/>
        <v>0</v>
      </c>
    </row>
    <row r="9045" spans="1:10">
      <c r="A9045" s="584">
        <v>2016</v>
      </c>
      <c r="B9045" s="585" t="s">
        <v>1131</v>
      </c>
      <c r="C9045" s="585" t="s">
        <v>31</v>
      </c>
      <c r="D9045" s="586">
        <v>45630</v>
      </c>
      <c r="E9045" s="587">
        <v>24.2</v>
      </c>
      <c r="F9045" s="587">
        <f t="shared" si="423"/>
        <v>1104246</v>
      </c>
      <c r="G9045" s="588">
        <v>3.1</v>
      </c>
      <c r="H9045" s="586">
        <v>10.3</v>
      </c>
      <c r="I9045" s="587">
        <f t="shared" si="424"/>
        <v>469989.00000000006</v>
      </c>
      <c r="J9045" s="589">
        <f t="shared" si="425"/>
        <v>0</v>
      </c>
    </row>
    <row r="9046" spans="1:10">
      <c r="A9046" s="584">
        <v>2016</v>
      </c>
      <c r="B9046" s="585" t="s">
        <v>1131</v>
      </c>
      <c r="C9046" s="585" t="s">
        <v>31</v>
      </c>
      <c r="D9046" s="586">
        <v>121325</v>
      </c>
      <c r="E9046" s="587">
        <v>23.2</v>
      </c>
      <c r="F9046" s="587">
        <f t="shared" si="423"/>
        <v>2814740</v>
      </c>
      <c r="G9046" s="588">
        <v>3.1</v>
      </c>
      <c r="H9046" s="586">
        <v>9</v>
      </c>
      <c r="I9046" s="587">
        <f t="shared" si="424"/>
        <v>1091925</v>
      </c>
      <c r="J9046" s="589">
        <f t="shared" si="425"/>
        <v>0</v>
      </c>
    </row>
    <row r="9047" spans="1:10">
      <c r="A9047" s="584">
        <v>2016</v>
      </c>
      <c r="B9047" s="585" t="s">
        <v>1131</v>
      </c>
      <c r="C9047" s="585" t="s">
        <v>31</v>
      </c>
      <c r="D9047" s="586">
        <v>42258</v>
      </c>
      <c r="E9047" s="587">
        <v>23.443999999999999</v>
      </c>
      <c r="F9047" s="587">
        <f t="shared" si="423"/>
        <v>990696.55199999991</v>
      </c>
      <c r="G9047" s="588">
        <v>2.68</v>
      </c>
      <c r="H9047" s="586">
        <v>8.1999999999999993</v>
      </c>
      <c r="I9047" s="587">
        <f t="shared" si="424"/>
        <v>346515.6</v>
      </c>
      <c r="J9047" s="589">
        <f t="shared" si="425"/>
        <v>0</v>
      </c>
    </row>
    <row r="9048" spans="1:10">
      <c r="A9048" s="584">
        <v>2016</v>
      </c>
      <c r="B9048" s="585" t="s">
        <v>1131</v>
      </c>
      <c r="C9048" s="585" t="s">
        <v>31</v>
      </c>
      <c r="D9048" s="586">
        <v>131853</v>
      </c>
      <c r="E9048" s="587">
        <v>23.568000000000001</v>
      </c>
      <c r="F9048" s="587">
        <f t="shared" si="423"/>
        <v>3107511.5040000002</v>
      </c>
      <c r="G9048" s="588">
        <v>2.81</v>
      </c>
      <c r="H9048" s="586">
        <v>8.1</v>
      </c>
      <c r="I9048" s="587">
        <f t="shared" si="424"/>
        <v>1068009.3</v>
      </c>
      <c r="J9048" s="589">
        <f t="shared" si="425"/>
        <v>0</v>
      </c>
    </row>
    <row r="9049" spans="1:10">
      <c r="A9049" s="584">
        <v>2016</v>
      </c>
      <c r="B9049" s="585" t="s">
        <v>1131</v>
      </c>
      <c r="C9049" s="585" t="s">
        <v>31</v>
      </c>
      <c r="D9049" s="586">
        <v>59150</v>
      </c>
      <c r="E9049" s="587">
        <v>23.402000000000001</v>
      </c>
      <c r="F9049" s="587">
        <f t="shared" si="423"/>
        <v>1384228.3</v>
      </c>
      <c r="G9049" s="588">
        <v>2.67</v>
      </c>
      <c r="H9049" s="586">
        <v>8.1999999999999993</v>
      </c>
      <c r="I9049" s="587">
        <f t="shared" si="424"/>
        <v>485029.99999999994</v>
      </c>
      <c r="J9049" s="589">
        <f t="shared" si="425"/>
        <v>0</v>
      </c>
    </row>
    <row r="9050" spans="1:10">
      <c r="A9050" s="584">
        <v>2016</v>
      </c>
      <c r="B9050" s="585" t="s">
        <v>1127</v>
      </c>
      <c r="C9050" s="585" t="s">
        <v>31</v>
      </c>
      <c r="D9050" s="586">
        <v>47725</v>
      </c>
      <c r="E9050" s="587">
        <v>17.968</v>
      </c>
      <c r="F9050" s="587">
        <f t="shared" si="423"/>
        <v>857522.8</v>
      </c>
      <c r="G9050" s="588">
        <v>0.32</v>
      </c>
      <c r="H9050" s="586">
        <v>4.8</v>
      </c>
      <c r="I9050" s="587">
        <f t="shared" si="424"/>
        <v>229080</v>
      </c>
      <c r="J9050" s="589">
        <f t="shared" si="425"/>
        <v>0</v>
      </c>
    </row>
    <row r="9051" spans="1:10">
      <c r="A9051" s="584">
        <v>2016</v>
      </c>
      <c r="B9051" s="585" t="s">
        <v>1127</v>
      </c>
      <c r="C9051" s="585" t="s">
        <v>31</v>
      </c>
      <c r="D9051" s="586">
        <v>15806</v>
      </c>
      <c r="E9051" s="587">
        <v>17.866</v>
      </c>
      <c r="F9051" s="587">
        <f t="shared" si="423"/>
        <v>282389.99599999998</v>
      </c>
      <c r="G9051" s="588">
        <v>0.27</v>
      </c>
      <c r="H9051" s="586">
        <v>4.8</v>
      </c>
      <c r="I9051" s="587">
        <f t="shared" si="424"/>
        <v>75868.800000000003</v>
      </c>
      <c r="J9051" s="589">
        <f t="shared" si="425"/>
        <v>0</v>
      </c>
    </row>
    <row r="9052" spans="1:10">
      <c r="A9052" s="584">
        <v>2016</v>
      </c>
      <c r="B9052" s="585" t="s">
        <v>1127</v>
      </c>
      <c r="C9052" s="585" t="s">
        <v>31</v>
      </c>
      <c r="D9052" s="586">
        <v>31993</v>
      </c>
      <c r="E9052" s="587">
        <v>17.713999999999999</v>
      </c>
      <c r="F9052" s="587">
        <f t="shared" si="423"/>
        <v>566724.00199999998</v>
      </c>
      <c r="G9052" s="588">
        <v>0.24</v>
      </c>
      <c r="H9052" s="586">
        <v>5.0999999999999996</v>
      </c>
      <c r="I9052" s="587">
        <f t="shared" si="424"/>
        <v>163164.29999999999</v>
      </c>
      <c r="J9052" s="589">
        <f t="shared" si="425"/>
        <v>0</v>
      </c>
    </row>
    <row r="9053" spans="1:10">
      <c r="A9053" s="584">
        <v>2016</v>
      </c>
      <c r="B9053" s="585" t="s">
        <v>1127</v>
      </c>
      <c r="C9053" s="585" t="s">
        <v>31</v>
      </c>
      <c r="D9053" s="586">
        <v>47778</v>
      </c>
      <c r="E9053" s="587">
        <v>17.917999999999999</v>
      </c>
      <c r="F9053" s="587">
        <f t="shared" si="423"/>
        <v>856086.20399999991</v>
      </c>
      <c r="G9053" s="588">
        <v>0.28000000000000003</v>
      </c>
      <c r="H9053" s="586">
        <v>4.8</v>
      </c>
      <c r="I9053" s="587">
        <f t="shared" si="424"/>
        <v>229334.39999999999</v>
      </c>
      <c r="J9053" s="589">
        <f t="shared" si="425"/>
        <v>0</v>
      </c>
    </row>
    <row r="9054" spans="1:10">
      <c r="A9054" s="584">
        <v>2016</v>
      </c>
      <c r="B9054" s="585" t="s">
        <v>1127</v>
      </c>
      <c r="C9054" s="585" t="s">
        <v>31</v>
      </c>
      <c r="D9054" s="586">
        <v>175194</v>
      </c>
      <c r="E9054" s="587">
        <v>17.814</v>
      </c>
      <c r="F9054" s="587">
        <f t="shared" si="423"/>
        <v>3120905.9160000002</v>
      </c>
      <c r="G9054" s="588">
        <v>0.34</v>
      </c>
      <c r="H9054" s="586">
        <v>5.0999999999999996</v>
      </c>
      <c r="I9054" s="587">
        <f t="shared" si="424"/>
        <v>893489.39999999991</v>
      </c>
      <c r="J9054" s="589">
        <f t="shared" si="425"/>
        <v>0</v>
      </c>
    </row>
    <row r="9055" spans="1:10">
      <c r="A9055" s="584">
        <v>2016</v>
      </c>
      <c r="B9055" s="585" t="s">
        <v>1127</v>
      </c>
      <c r="C9055" s="585" t="s">
        <v>31</v>
      </c>
      <c r="D9055" s="586">
        <v>48062</v>
      </c>
      <c r="E9055" s="587">
        <v>17.670000000000002</v>
      </c>
      <c r="F9055" s="587">
        <f t="shared" si="423"/>
        <v>849255.54</v>
      </c>
      <c r="G9055" s="588">
        <v>0.24</v>
      </c>
      <c r="H9055" s="586">
        <v>5.7</v>
      </c>
      <c r="I9055" s="587">
        <f t="shared" si="424"/>
        <v>273953.40000000002</v>
      </c>
      <c r="J9055" s="589">
        <f t="shared" si="425"/>
        <v>0</v>
      </c>
    </row>
    <row r="9056" spans="1:10">
      <c r="A9056" s="584">
        <v>2016</v>
      </c>
      <c r="B9056" s="585" t="s">
        <v>1131</v>
      </c>
      <c r="C9056" s="585" t="s">
        <v>31</v>
      </c>
      <c r="D9056" s="586">
        <v>20963</v>
      </c>
      <c r="E9056" s="587">
        <v>24.61</v>
      </c>
      <c r="F9056" s="587">
        <f t="shared" si="423"/>
        <v>515899.43</v>
      </c>
      <c r="G9056" s="588">
        <v>3.3</v>
      </c>
      <c r="H9056" s="586">
        <v>8.6999999999999993</v>
      </c>
      <c r="I9056" s="587">
        <f t="shared" si="424"/>
        <v>182378.09999999998</v>
      </c>
      <c r="J9056" s="589">
        <f t="shared" si="425"/>
        <v>0</v>
      </c>
    </row>
    <row r="9057" spans="1:10">
      <c r="A9057" s="584">
        <v>2016</v>
      </c>
      <c r="B9057" s="585" t="s">
        <v>1131</v>
      </c>
      <c r="C9057" s="585" t="s">
        <v>31</v>
      </c>
      <c r="D9057" s="586">
        <v>24963</v>
      </c>
      <c r="E9057" s="587">
        <v>24.41</v>
      </c>
      <c r="F9057" s="587">
        <f t="shared" si="423"/>
        <v>609346.82999999996</v>
      </c>
      <c r="G9057" s="588">
        <v>3.47</v>
      </c>
      <c r="H9057" s="586">
        <v>9</v>
      </c>
      <c r="I9057" s="587">
        <f t="shared" si="424"/>
        <v>224667</v>
      </c>
      <c r="J9057" s="589">
        <f t="shared" si="425"/>
        <v>0</v>
      </c>
    </row>
    <row r="9058" spans="1:10">
      <c r="A9058" s="584">
        <v>2016</v>
      </c>
      <c r="B9058" s="585" t="s">
        <v>1131</v>
      </c>
      <c r="C9058" s="585" t="s">
        <v>31</v>
      </c>
      <c r="D9058" s="586">
        <v>17739</v>
      </c>
      <c r="E9058" s="587">
        <v>24.43</v>
      </c>
      <c r="F9058" s="587">
        <f t="shared" si="423"/>
        <v>433363.77</v>
      </c>
      <c r="G9058" s="588">
        <v>3.33</v>
      </c>
      <c r="H9058" s="586">
        <v>9</v>
      </c>
      <c r="I9058" s="587">
        <f t="shared" si="424"/>
        <v>159651</v>
      </c>
      <c r="J9058" s="589">
        <f t="shared" si="425"/>
        <v>0</v>
      </c>
    </row>
    <row r="9059" spans="1:10">
      <c r="A9059" s="584">
        <v>2016</v>
      </c>
      <c r="B9059" s="585" t="s">
        <v>1131</v>
      </c>
      <c r="C9059" s="585" t="s">
        <v>31</v>
      </c>
      <c r="D9059" s="586">
        <v>4903</v>
      </c>
      <c r="E9059" s="587">
        <v>23.49</v>
      </c>
      <c r="F9059" s="587">
        <f t="shared" si="423"/>
        <v>115171.46999999999</v>
      </c>
      <c r="G9059" s="588">
        <v>1.56</v>
      </c>
      <c r="H9059" s="586">
        <v>11.7</v>
      </c>
      <c r="I9059" s="587">
        <f t="shared" si="424"/>
        <v>57365.1</v>
      </c>
      <c r="J9059" s="589">
        <f t="shared" si="425"/>
        <v>0</v>
      </c>
    </row>
    <row r="9060" spans="1:10">
      <c r="A9060" s="584">
        <v>2016</v>
      </c>
      <c r="B9060" s="585" t="s">
        <v>1127</v>
      </c>
      <c r="C9060" s="585" t="s">
        <v>31</v>
      </c>
      <c r="D9060" s="586">
        <v>14230</v>
      </c>
      <c r="E9060" s="587">
        <v>17.91</v>
      </c>
      <c r="F9060" s="587">
        <f t="shared" si="423"/>
        <v>254859.3</v>
      </c>
      <c r="G9060" s="588">
        <v>0.27</v>
      </c>
      <c r="H9060" s="586">
        <v>4.5999999999999996</v>
      </c>
      <c r="I9060" s="587">
        <f t="shared" si="424"/>
        <v>65457.999999999993</v>
      </c>
      <c r="J9060" s="589">
        <f t="shared" si="425"/>
        <v>0</v>
      </c>
    </row>
    <row r="9061" spans="1:10">
      <c r="A9061" s="584">
        <v>2016</v>
      </c>
      <c r="B9061" s="585" t="s">
        <v>1127</v>
      </c>
      <c r="C9061" s="585" t="s">
        <v>31</v>
      </c>
      <c r="D9061" s="586">
        <v>30160</v>
      </c>
      <c r="E9061" s="587">
        <v>17.899999999999999</v>
      </c>
      <c r="F9061" s="587">
        <f t="shared" si="423"/>
        <v>539864</v>
      </c>
      <c r="G9061" s="588">
        <v>0.27</v>
      </c>
      <c r="H9061" s="586">
        <v>4.8</v>
      </c>
      <c r="I9061" s="587">
        <f t="shared" si="424"/>
        <v>144768</v>
      </c>
      <c r="J9061" s="589">
        <f t="shared" si="425"/>
        <v>0</v>
      </c>
    </row>
    <row r="9062" spans="1:10">
      <c r="A9062" s="584">
        <v>2016</v>
      </c>
      <c r="B9062" s="585" t="s">
        <v>1127</v>
      </c>
      <c r="C9062" s="585" t="s">
        <v>31</v>
      </c>
      <c r="D9062" s="586">
        <v>29963</v>
      </c>
      <c r="E9062" s="587">
        <v>17.88</v>
      </c>
      <c r="F9062" s="587">
        <f t="shared" si="423"/>
        <v>535738.43999999994</v>
      </c>
      <c r="G9062" s="588">
        <v>0.25</v>
      </c>
      <c r="H9062" s="586">
        <v>4.9000000000000004</v>
      </c>
      <c r="I9062" s="587">
        <f t="shared" si="424"/>
        <v>146818.70000000001</v>
      </c>
      <c r="J9062" s="589">
        <f t="shared" si="425"/>
        <v>0</v>
      </c>
    </row>
    <row r="9063" spans="1:10">
      <c r="A9063" s="584">
        <v>2016</v>
      </c>
      <c r="B9063" s="585" t="s">
        <v>1127</v>
      </c>
      <c r="C9063" s="585" t="s">
        <v>31</v>
      </c>
      <c r="D9063" s="586">
        <v>15098</v>
      </c>
      <c r="E9063" s="587">
        <v>17.27</v>
      </c>
      <c r="F9063" s="587">
        <f t="shared" si="423"/>
        <v>260742.46</v>
      </c>
      <c r="G9063" s="588">
        <v>0.22</v>
      </c>
      <c r="H9063" s="586">
        <v>4</v>
      </c>
      <c r="I9063" s="587">
        <f t="shared" si="424"/>
        <v>60392</v>
      </c>
      <c r="J9063" s="589">
        <f t="shared" si="425"/>
        <v>0</v>
      </c>
    </row>
    <row r="9064" spans="1:10">
      <c r="A9064" s="584">
        <v>2016</v>
      </c>
      <c r="B9064" s="585" t="s">
        <v>1127</v>
      </c>
      <c r="C9064" s="585" t="s">
        <v>31</v>
      </c>
      <c r="D9064" s="586">
        <v>27161</v>
      </c>
      <c r="E9064" s="587">
        <v>17.600000000000001</v>
      </c>
      <c r="F9064" s="587">
        <f t="shared" si="423"/>
        <v>478033.60000000003</v>
      </c>
      <c r="G9064" s="588">
        <v>0.2</v>
      </c>
      <c r="H9064" s="586">
        <v>4.5999999999999996</v>
      </c>
      <c r="I9064" s="587">
        <f t="shared" si="424"/>
        <v>124940.59999999999</v>
      </c>
      <c r="J9064" s="589">
        <f t="shared" si="425"/>
        <v>0</v>
      </c>
    </row>
    <row r="9065" spans="1:10">
      <c r="A9065" s="584">
        <v>2016</v>
      </c>
      <c r="B9065" s="585" t="s">
        <v>1131</v>
      </c>
      <c r="C9065" s="585" t="s">
        <v>31</v>
      </c>
      <c r="D9065" s="586">
        <v>12001</v>
      </c>
      <c r="E9065" s="587">
        <v>24.521999999999998</v>
      </c>
      <c r="F9065" s="587">
        <f t="shared" si="423"/>
        <v>294288.522</v>
      </c>
      <c r="G9065" s="588">
        <v>0.71</v>
      </c>
      <c r="H9065" s="586">
        <v>12.3</v>
      </c>
      <c r="I9065" s="587">
        <f t="shared" si="424"/>
        <v>147612.30000000002</v>
      </c>
      <c r="J9065" s="589">
        <f t="shared" si="425"/>
        <v>0</v>
      </c>
    </row>
    <row r="9066" spans="1:10">
      <c r="A9066" s="584">
        <v>2016</v>
      </c>
      <c r="B9066" s="585" t="s">
        <v>1131</v>
      </c>
      <c r="C9066" s="585" t="s">
        <v>31</v>
      </c>
      <c r="D9066" s="586">
        <v>10780</v>
      </c>
      <c r="E9066" s="587">
        <v>24.603999999999999</v>
      </c>
      <c r="F9066" s="587">
        <f t="shared" si="423"/>
        <v>265231.12</v>
      </c>
      <c r="G9066" s="588">
        <v>0.79</v>
      </c>
      <c r="H9066" s="586">
        <v>11.4</v>
      </c>
      <c r="I9066" s="587">
        <f t="shared" si="424"/>
        <v>122892</v>
      </c>
      <c r="J9066" s="589">
        <f t="shared" si="425"/>
        <v>0</v>
      </c>
    </row>
    <row r="9067" spans="1:10">
      <c r="A9067" s="584">
        <v>2016</v>
      </c>
      <c r="B9067" s="585" t="s">
        <v>1131</v>
      </c>
      <c r="C9067" s="585" t="s">
        <v>31</v>
      </c>
      <c r="D9067" s="586">
        <v>30692</v>
      </c>
      <c r="E9067" s="587">
        <v>26.22</v>
      </c>
      <c r="F9067" s="587">
        <f t="shared" si="423"/>
        <v>804744.24</v>
      </c>
      <c r="G9067" s="588">
        <v>2.98</v>
      </c>
      <c r="H9067" s="586">
        <v>7.9</v>
      </c>
      <c r="I9067" s="587">
        <f t="shared" si="424"/>
        <v>242466.80000000002</v>
      </c>
      <c r="J9067" s="589">
        <f t="shared" si="425"/>
        <v>0</v>
      </c>
    </row>
    <row r="9068" spans="1:10">
      <c r="A9068" s="584">
        <v>2016</v>
      </c>
      <c r="B9068" s="585" t="s">
        <v>1131</v>
      </c>
      <c r="C9068" s="585" t="s">
        <v>31</v>
      </c>
      <c r="D9068" s="586">
        <v>60710</v>
      </c>
      <c r="E9068" s="587">
        <v>25.94</v>
      </c>
      <c r="F9068" s="587">
        <f t="shared" si="423"/>
        <v>1574817.4000000001</v>
      </c>
      <c r="G9068" s="588">
        <v>2.68</v>
      </c>
      <c r="H9068" s="586">
        <v>7.8</v>
      </c>
      <c r="I9068" s="587">
        <f t="shared" si="424"/>
        <v>473538</v>
      </c>
      <c r="J9068" s="589">
        <f t="shared" si="425"/>
        <v>0</v>
      </c>
    </row>
    <row r="9069" spans="1:10">
      <c r="A9069" s="584">
        <v>2016</v>
      </c>
      <c r="B9069" s="585" t="s">
        <v>1131</v>
      </c>
      <c r="C9069" s="585" t="s">
        <v>31</v>
      </c>
      <c r="D9069" s="586">
        <v>9066</v>
      </c>
      <c r="E9069" s="587">
        <v>25.64</v>
      </c>
      <c r="F9069" s="587">
        <f t="shared" si="423"/>
        <v>232452.24</v>
      </c>
      <c r="G9069" s="588">
        <v>2.64</v>
      </c>
      <c r="H9069" s="586">
        <v>8</v>
      </c>
      <c r="I9069" s="587">
        <f t="shared" si="424"/>
        <v>72528</v>
      </c>
      <c r="J9069" s="589">
        <f t="shared" si="425"/>
        <v>0</v>
      </c>
    </row>
    <row r="9070" spans="1:10">
      <c r="A9070" s="584">
        <v>2016</v>
      </c>
      <c r="B9070" s="585" t="s">
        <v>1131</v>
      </c>
      <c r="C9070" s="585" t="s">
        <v>31</v>
      </c>
      <c r="D9070" s="586">
        <v>24691</v>
      </c>
      <c r="E9070" s="587">
        <v>25.97</v>
      </c>
      <c r="F9070" s="587">
        <f t="shared" si="423"/>
        <v>641225.27</v>
      </c>
      <c r="G9070" s="588">
        <v>2.91</v>
      </c>
      <c r="H9070" s="586">
        <v>8.1999999999999993</v>
      </c>
      <c r="I9070" s="587">
        <f t="shared" si="424"/>
        <v>202466.19999999998</v>
      </c>
      <c r="J9070" s="589">
        <f t="shared" si="425"/>
        <v>0</v>
      </c>
    </row>
    <row r="9071" spans="1:10">
      <c r="A9071" s="584">
        <v>2016</v>
      </c>
      <c r="B9071" s="585" t="s">
        <v>1131</v>
      </c>
      <c r="C9071" s="585" t="s">
        <v>31</v>
      </c>
      <c r="D9071" s="586">
        <v>30313</v>
      </c>
      <c r="E9071" s="587">
        <v>26.27</v>
      </c>
      <c r="F9071" s="587">
        <f t="shared" si="423"/>
        <v>796322.51</v>
      </c>
      <c r="G9071" s="588">
        <v>2.08</v>
      </c>
      <c r="H9071" s="586">
        <v>7.2</v>
      </c>
      <c r="I9071" s="587">
        <f t="shared" si="424"/>
        <v>218253.6</v>
      </c>
      <c r="J9071" s="589">
        <f t="shared" si="425"/>
        <v>0</v>
      </c>
    </row>
    <row r="9072" spans="1:10">
      <c r="A9072" s="584">
        <v>2016</v>
      </c>
      <c r="B9072" s="585" t="s">
        <v>1131</v>
      </c>
      <c r="C9072" s="585" t="s">
        <v>31</v>
      </c>
      <c r="D9072" s="586">
        <v>125919</v>
      </c>
      <c r="E9072" s="587">
        <v>25.9</v>
      </c>
      <c r="F9072" s="587">
        <f t="shared" si="423"/>
        <v>3261302.0999999996</v>
      </c>
      <c r="G9072" s="588">
        <v>2.56</v>
      </c>
      <c r="H9072" s="586">
        <v>7.6</v>
      </c>
      <c r="I9072" s="587">
        <f t="shared" si="424"/>
        <v>956984.39999999991</v>
      </c>
      <c r="J9072" s="589">
        <f t="shared" si="425"/>
        <v>0</v>
      </c>
    </row>
    <row r="9073" spans="1:10">
      <c r="A9073" s="584">
        <v>2016</v>
      </c>
      <c r="B9073" s="585" t="s">
        <v>1131</v>
      </c>
      <c r="C9073" s="585" t="s">
        <v>31</v>
      </c>
      <c r="D9073" s="586">
        <v>50671</v>
      </c>
      <c r="E9073" s="587">
        <v>21.38</v>
      </c>
      <c r="F9073" s="587">
        <f t="shared" si="423"/>
        <v>1083345.98</v>
      </c>
      <c r="G9073" s="588">
        <v>0.47</v>
      </c>
      <c r="H9073" s="586">
        <v>6.8</v>
      </c>
      <c r="I9073" s="587">
        <f t="shared" si="424"/>
        <v>344562.8</v>
      </c>
      <c r="J9073" s="589">
        <f t="shared" si="425"/>
        <v>0</v>
      </c>
    </row>
    <row r="9074" spans="1:10">
      <c r="A9074" s="584">
        <v>2016</v>
      </c>
      <c r="B9074" s="585" t="s">
        <v>1131</v>
      </c>
      <c r="C9074" s="585" t="s">
        <v>31</v>
      </c>
      <c r="D9074" s="586">
        <v>34507</v>
      </c>
      <c r="E9074" s="587">
        <v>23.97</v>
      </c>
      <c r="F9074" s="587">
        <f t="shared" si="423"/>
        <v>827132.78999999992</v>
      </c>
      <c r="G9074" s="588">
        <v>0.85</v>
      </c>
      <c r="H9074" s="586">
        <v>13</v>
      </c>
      <c r="I9074" s="587">
        <f t="shared" si="424"/>
        <v>448591</v>
      </c>
      <c r="J9074" s="589">
        <f t="shared" si="425"/>
        <v>0</v>
      </c>
    </row>
    <row r="9075" spans="1:10">
      <c r="A9075" s="584">
        <v>2016</v>
      </c>
      <c r="B9075" s="585" t="s">
        <v>1127</v>
      </c>
      <c r="C9075" s="585" t="s">
        <v>31</v>
      </c>
      <c r="D9075" s="586">
        <v>31829</v>
      </c>
      <c r="E9075" s="587">
        <v>17.946999999999999</v>
      </c>
      <c r="F9075" s="587">
        <f t="shared" si="423"/>
        <v>571235.06299999997</v>
      </c>
      <c r="G9075" s="588">
        <v>0.25</v>
      </c>
      <c r="H9075" s="586">
        <v>5.3</v>
      </c>
      <c r="I9075" s="587">
        <f t="shared" si="424"/>
        <v>168693.69999999998</v>
      </c>
      <c r="J9075" s="589">
        <f t="shared" si="425"/>
        <v>0</v>
      </c>
    </row>
    <row r="9076" spans="1:10">
      <c r="A9076" s="584">
        <v>2016</v>
      </c>
      <c r="B9076" s="585" t="s">
        <v>1127</v>
      </c>
      <c r="C9076" s="585" t="s">
        <v>31</v>
      </c>
      <c r="D9076" s="586">
        <v>15903</v>
      </c>
      <c r="E9076" s="587">
        <v>17.664000000000001</v>
      </c>
      <c r="F9076" s="587">
        <f t="shared" si="423"/>
        <v>280910.592</v>
      </c>
      <c r="G9076" s="588">
        <v>0.21</v>
      </c>
      <c r="H9076" s="586">
        <v>4.7</v>
      </c>
      <c r="I9076" s="587">
        <f t="shared" si="424"/>
        <v>74744.100000000006</v>
      </c>
      <c r="J9076" s="589">
        <f t="shared" si="425"/>
        <v>0</v>
      </c>
    </row>
    <row r="9077" spans="1:10">
      <c r="A9077" s="584">
        <v>2016</v>
      </c>
      <c r="B9077" s="585" t="s">
        <v>1127</v>
      </c>
      <c r="C9077" s="585" t="s">
        <v>31</v>
      </c>
      <c r="D9077" s="586">
        <v>15888</v>
      </c>
      <c r="E9077" s="587">
        <v>17.98</v>
      </c>
      <c r="F9077" s="587">
        <f t="shared" si="423"/>
        <v>285666.24</v>
      </c>
      <c r="G9077" s="588">
        <v>0.25</v>
      </c>
      <c r="H9077" s="586">
        <v>5.4</v>
      </c>
      <c r="I9077" s="587">
        <f t="shared" si="424"/>
        <v>85795.200000000012</v>
      </c>
      <c r="J9077" s="589">
        <f t="shared" si="425"/>
        <v>0</v>
      </c>
    </row>
    <row r="9078" spans="1:10">
      <c r="A9078" s="584">
        <v>2016</v>
      </c>
      <c r="B9078" s="585" t="s">
        <v>1131</v>
      </c>
      <c r="C9078" s="585" t="s">
        <v>31</v>
      </c>
      <c r="D9078" s="586">
        <v>480</v>
      </c>
      <c r="E9078" s="587">
        <v>24.878</v>
      </c>
      <c r="F9078" s="587">
        <f t="shared" si="423"/>
        <v>11941.44</v>
      </c>
      <c r="G9078" s="588">
        <v>0.71</v>
      </c>
      <c r="H9078" s="586">
        <v>11.6</v>
      </c>
      <c r="I9078" s="587">
        <f t="shared" si="424"/>
        <v>5568</v>
      </c>
      <c r="J9078" s="589">
        <f t="shared" si="425"/>
        <v>0</v>
      </c>
    </row>
    <row r="9079" spans="1:10">
      <c r="A9079" s="584">
        <v>2016</v>
      </c>
      <c r="B9079" s="585" t="s">
        <v>1127</v>
      </c>
      <c r="C9079" s="585" t="s">
        <v>31</v>
      </c>
      <c r="D9079" s="586">
        <v>29190</v>
      </c>
      <c r="E9079" s="587">
        <v>18.306000000000001</v>
      </c>
      <c r="F9079" s="587">
        <f t="shared" si="423"/>
        <v>534352.14</v>
      </c>
      <c r="G9079" s="588">
        <v>0.28999999999999998</v>
      </c>
      <c r="H9079" s="586">
        <v>4.9000000000000004</v>
      </c>
      <c r="I9079" s="587">
        <f t="shared" si="424"/>
        <v>143031</v>
      </c>
      <c r="J9079" s="589">
        <f t="shared" si="425"/>
        <v>0</v>
      </c>
    </row>
    <row r="9080" spans="1:10">
      <c r="A9080" s="584">
        <v>2016</v>
      </c>
      <c r="B9080" s="585" t="s">
        <v>1127</v>
      </c>
      <c r="C9080" s="585" t="s">
        <v>31</v>
      </c>
      <c r="D9080" s="586">
        <v>15877</v>
      </c>
      <c r="E9080" s="587">
        <v>17.803999999999998</v>
      </c>
      <c r="F9080" s="587">
        <f t="shared" si="423"/>
        <v>282674.10799999995</v>
      </c>
      <c r="G9080" s="588">
        <v>0.38</v>
      </c>
      <c r="H9080" s="586">
        <v>5.8</v>
      </c>
      <c r="I9080" s="587">
        <f t="shared" si="424"/>
        <v>92086.599999999991</v>
      </c>
      <c r="J9080" s="589">
        <f t="shared" si="425"/>
        <v>0</v>
      </c>
    </row>
    <row r="9081" spans="1:10">
      <c r="A9081" s="584">
        <v>2016</v>
      </c>
      <c r="B9081" s="585" t="s">
        <v>1127</v>
      </c>
      <c r="C9081" s="585" t="s">
        <v>31</v>
      </c>
      <c r="D9081" s="586">
        <v>143517</v>
      </c>
      <c r="E9081" s="587">
        <v>17.742000000000001</v>
      </c>
      <c r="F9081" s="587">
        <f t="shared" si="423"/>
        <v>2546278.6140000001</v>
      </c>
      <c r="G9081" s="588">
        <v>0.21</v>
      </c>
      <c r="H9081" s="586">
        <v>5.5</v>
      </c>
      <c r="I9081" s="587">
        <f t="shared" si="424"/>
        <v>789343.5</v>
      </c>
      <c r="J9081" s="589">
        <f t="shared" si="425"/>
        <v>0</v>
      </c>
    </row>
    <row r="9082" spans="1:10">
      <c r="A9082" s="584">
        <v>2016</v>
      </c>
      <c r="B9082" s="585" t="s">
        <v>1127</v>
      </c>
      <c r="C9082" s="585" t="s">
        <v>31</v>
      </c>
      <c r="D9082" s="586">
        <v>15889</v>
      </c>
      <c r="E9082" s="587">
        <v>17.71</v>
      </c>
      <c r="F9082" s="587">
        <f t="shared" si="423"/>
        <v>281394.19</v>
      </c>
      <c r="G9082" s="588">
        <v>0.38</v>
      </c>
      <c r="H9082" s="586">
        <v>5.6</v>
      </c>
      <c r="I9082" s="587">
        <f t="shared" si="424"/>
        <v>88978.4</v>
      </c>
      <c r="J9082" s="589">
        <f t="shared" si="425"/>
        <v>0</v>
      </c>
    </row>
    <row r="9083" spans="1:10">
      <c r="A9083" s="584">
        <v>2016</v>
      </c>
      <c r="B9083" s="585" t="s">
        <v>1127</v>
      </c>
      <c r="C9083" s="585" t="s">
        <v>31</v>
      </c>
      <c r="D9083" s="586">
        <v>15892</v>
      </c>
      <c r="E9083" s="587">
        <v>17.925999999999998</v>
      </c>
      <c r="F9083" s="587">
        <f t="shared" si="423"/>
        <v>284879.99199999997</v>
      </c>
      <c r="G9083" s="588">
        <v>0.24</v>
      </c>
      <c r="H9083" s="586">
        <v>5.3</v>
      </c>
      <c r="I9083" s="587">
        <f t="shared" si="424"/>
        <v>84227.599999999991</v>
      </c>
      <c r="J9083" s="589">
        <f t="shared" si="425"/>
        <v>0</v>
      </c>
    </row>
    <row r="9084" spans="1:10">
      <c r="A9084" s="584">
        <v>2016</v>
      </c>
      <c r="B9084" s="585" t="s">
        <v>1127</v>
      </c>
      <c r="C9084" s="585" t="s">
        <v>31</v>
      </c>
      <c r="D9084" s="586">
        <v>63704</v>
      </c>
      <c r="E9084" s="587">
        <v>17.690999999999999</v>
      </c>
      <c r="F9084" s="587">
        <f t="shared" si="423"/>
        <v>1126987.4639999999</v>
      </c>
      <c r="G9084" s="588">
        <v>0.19</v>
      </c>
      <c r="H9084" s="586">
        <v>4.3</v>
      </c>
      <c r="I9084" s="587">
        <f t="shared" si="424"/>
        <v>273927.2</v>
      </c>
      <c r="J9084" s="589">
        <f t="shared" si="425"/>
        <v>0</v>
      </c>
    </row>
    <row r="9085" spans="1:10">
      <c r="A9085" s="584">
        <v>2016</v>
      </c>
      <c r="B9085" s="585" t="s">
        <v>1127</v>
      </c>
      <c r="C9085" s="585" t="s">
        <v>31</v>
      </c>
      <c r="D9085" s="586">
        <v>79518</v>
      </c>
      <c r="E9085" s="587">
        <v>17.893999999999998</v>
      </c>
      <c r="F9085" s="587">
        <f t="shared" si="423"/>
        <v>1422895.0919999999</v>
      </c>
      <c r="G9085" s="588">
        <v>0.25</v>
      </c>
      <c r="H9085" s="586">
        <v>5.0999999999999996</v>
      </c>
      <c r="I9085" s="587">
        <f t="shared" si="424"/>
        <v>405541.8</v>
      </c>
      <c r="J9085" s="589">
        <f t="shared" si="425"/>
        <v>0</v>
      </c>
    </row>
    <row r="9086" spans="1:10">
      <c r="A9086" s="584">
        <v>2016</v>
      </c>
      <c r="B9086" s="585" t="s">
        <v>1127</v>
      </c>
      <c r="C9086" s="585" t="s">
        <v>31</v>
      </c>
      <c r="D9086" s="586">
        <v>15896</v>
      </c>
      <c r="E9086" s="587">
        <v>17.925999999999998</v>
      </c>
      <c r="F9086" s="587">
        <f t="shared" si="423"/>
        <v>284951.696</v>
      </c>
      <c r="G9086" s="588">
        <v>0.24</v>
      </c>
      <c r="H9086" s="586">
        <v>5.0999999999999996</v>
      </c>
      <c r="I9086" s="587">
        <f t="shared" si="424"/>
        <v>81069.599999999991</v>
      </c>
      <c r="J9086" s="589">
        <f t="shared" si="425"/>
        <v>0</v>
      </c>
    </row>
    <row r="9087" spans="1:10">
      <c r="A9087" s="584">
        <v>2016</v>
      </c>
      <c r="B9087" s="585" t="s">
        <v>1127</v>
      </c>
      <c r="C9087" s="585" t="s">
        <v>31</v>
      </c>
      <c r="D9087" s="586">
        <v>47709</v>
      </c>
      <c r="E9087" s="587">
        <v>17.808</v>
      </c>
      <c r="F9087" s="587">
        <f t="shared" si="423"/>
        <v>849601.87199999997</v>
      </c>
      <c r="G9087" s="588">
        <v>0.24</v>
      </c>
      <c r="H9087" s="586">
        <v>5</v>
      </c>
      <c r="I9087" s="587">
        <f t="shared" si="424"/>
        <v>238545</v>
      </c>
      <c r="J9087" s="589">
        <f t="shared" si="425"/>
        <v>0</v>
      </c>
    </row>
    <row r="9088" spans="1:10">
      <c r="A9088" s="584">
        <v>2016</v>
      </c>
      <c r="B9088" s="585" t="s">
        <v>1131</v>
      </c>
      <c r="C9088" s="585" t="s">
        <v>31</v>
      </c>
      <c r="D9088" s="586">
        <v>15602</v>
      </c>
      <c r="E9088" s="587">
        <v>25.92</v>
      </c>
      <c r="F9088" s="587">
        <f t="shared" si="423"/>
        <v>404403.84</v>
      </c>
      <c r="G9088" s="588">
        <v>2.61</v>
      </c>
      <c r="H9088" s="586">
        <v>7.6</v>
      </c>
      <c r="I9088" s="587">
        <f t="shared" si="424"/>
        <v>118575.2</v>
      </c>
      <c r="J9088" s="589">
        <f t="shared" si="425"/>
        <v>0</v>
      </c>
    </row>
    <row r="9089" spans="1:10">
      <c r="A9089" s="584">
        <v>2016</v>
      </c>
      <c r="B9089" s="585" t="s">
        <v>1127</v>
      </c>
      <c r="C9089" s="585" t="s">
        <v>31</v>
      </c>
      <c r="D9089" s="586">
        <v>44990</v>
      </c>
      <c r="E9089" s="587">
        <v>17.734999999999999</v>
      </c>
      <c r="F9089" s="587">
        <f t="shared" si="423"/>
        <v>797897.65</v>
      </c>
      <c r="G9089" s="588">
        <v>0.21</v>
      </c>
      <c r="H9089" s="586">
        <v>5.4</v>
      </c>
      <c r="I9089" s="587">
        <f t="shared" si="424"/>
        <v>242946.00000000003</v>
      </c>
      <c r="J9089" s="589">
        <f t="shared" si="425"/>
        <v>0</v>
      </c>
    </row>
    <row r="9090" spans="1:10">
      <c r="A9090" s="584">
        <v>2016</v>
      </c>
      <c r="B9090" s="585" t="s">
        <v>1127</v>
      </c>
      <c r="C9090" s="585" t="s">
        <v>31</v>
      </c>
      <c r="D9090" s="586">
        <v>78148</v>
      </c>
      <c r="E9090" s="587">
        <v>17.645</v>
      </c>
      <c r="F9090" s="587">
        <f t="shared" si="423"/>
        <v>1378921.46</v>
      </c>
      <c r="G9090" s="588">
        <v>0.32</v>
      </c>
      <c r="H9090" s="586">
        <v>5.5</v>
      </c>
      <c r="I9090" s="587">
        <f t="shared" si="424"/>
        <v>429814</v>
      </c>
      <c r="J9090" s="589">
        <f t="shared" si="425"/>
        <v>0</v>
      </c>
    </row>
    <row r="9091" spans="1:10">
      <c r="A9091" s="584">
        <v>2016</v>
      </c>
      <c r="B9091" s="585" t="s">
        <v>1127</v>
      </c>
      <c r="C9091" s="585" t="s">
        <v>31</v>
      </c>
      <c r="D9091" s="586">
        <v>31682</v>
      </c>
      <c r="E9091" s="587">
        <v>17.655999999999999</v>
      </c>
      <c r="F9091" s="587">
        <f t="shared" ref="F9091:F9154" si="426">E9091*D9091</f>
        <v>559377.39199999999</v>
      </c>
      <c r="G9091" s="588">
        <v>0.24</v>
      </c>
      <c r="H9091" s="586">
        <v>6</v>
      </c>
      <c r="I9091" s="587">
        <f t="shared" ref="I9091:I9154" si="427">H9091*D9091</f>
        <v>190092</v>
      </c>
      <c r="J9091" s="589">
        <f t="shared" ref="J9091:J9154" si="428">IF(B9091="LIG",1,0)</f>
        <v>0</v>
      </c>
    </row>
    <row r="9092" spans="1:10">
      <c r="A9092" s="584">
        <v>2016</v>
      </c>
      <c r="B9092" s="585" t="s">
        <v>1127</v>
      </c>
      <c r="C9092" s="585" t="s">
        <v>31</v>
      </c>
      <c r="D9092" s="586">
        <v>14980</v>
      </c>
      <c r="E9092" s="587">
        <v>17.596</v>
      </c>
      <c r="F9092" s="587">
        <f t="shared" si="426"/>
        <v>263588.08</v>
      </c>
      <c r="G9092" s="588">
        <v>0.2</v>
      </c>
      <c r="H9092" s="586">
        <v>4.4000000000000004</v>
      </c>
      <c r="I9092" s="587">
        <f t="shared" si="427"/>
        <v>65912</v>
      </c>
      <c r="J9092" s="589">
        <f t="shared" si="428"/>
        <v>0</v>
      </c>
    </row>
    <row r="9093" spans="1:10">
      <c r="A9093" s="584">
        <v>2016</v>
      </c>
      <c r="B9093" s="585" t="s">
        <v>1127</v>
      </c>
      <c r="C9093" s="585" t="s">
        <v>31</v>
      </c>
      <c r="D9093" s="586">
        <v>15574</v>
      </c>
      <c r="E9093" s="587">
        <v>17.802</v>
      </c>
      <c r="F9093" s="587">
        <f t="shared" si="426"/>
        <v>277248.348</v>
      </c>
      <c r="G9093" s="588">
        <v>0.31</v>
      </c>
      <c r="H9093" s="586">
        <v>5.6</v>
      </c>
      <c r="I9093" s="587">
        <f t="shared" si="427"/>
        <v>87214.399999999994</v>
      </c>
      <c r="J9093" s="589">
        <f t="shared" si="428"/>
        <v>0</v>
      </c>
    </row>
    <row r="9094" spans="1:10">
      <c r="A9094" s="584">
        <v>2016</v>
      </c>
      <c r="B9094" s="585" t="s">
        <v>1127</v>
      </c>
      <c r="C9094" s="585" t="s">
        <v>31</v>
      </c>
      <c r="D9094" s="586">
        <v>30996</v>
      </c>
      <c r="E9094" s="587">
        <v>17.492999999999999</v>
      </c>
      <c r="F9094" s="587">
        <f t="shared" si="426"/>
        <v>542213.02799999993</v>
      </c>
      <c r="G9094" s="588">
        <v>0.19</v>
      </c>
      <c r="H9094" s="586">
        <v>4.5</v>
      </c>
      <c r="I9094" s="587">
        <f t="shared" si="427"/>
        <v>139482</v>
      </c>
      <c r="J9094" s="589">
        <f t="shared" si="428"/>
        <v>0</v>
      </c>
    </row>
    <row r="9095" spans="1:10">
      <c r="A9095" s="584">
        <v>2016</v>
      </c>
      <c r="B9095" s="585" t="s">
        <v>1127</v>
      </c>
      <c r="C9095" s="585" t="s">
        <v>31</v>
      </c>
      <c r="D9095" s="586">
        <v>31613</v>
      </c>
      <c r="E9095" s="587">
        <v>17.934999999999999</v>
      </c>
      <c r="F9095" s="587">
        <f t="shared" si="426"/>
        <v>566979.15499999991</v>
      </c>
      <c r="G9095" s="588">
        <v>0.27</v>
      </c>
      <c r="H9095" s="586">
        <v>4.8</v>
      </c>
      <c r="I9095" s="587">
        <f t="shared" si="427"/>
        <v>151742.39999999999</v>
      </c>
      <c r="J9095" s="589">
        <f t="shared" si="428"/>
        <v>0</v>
      </c>
    </row>
    <row r="9096" spans="1:10">
      <c r="A9096" s="584">
        <v>2016</v>
      </c>
      <c r="B9096" s="585" t="s">
        <v>1127</v>
      </c>
      <c r="C9096" s="585" t="s">
        <v>31</v>
      </c>
      <c r="D9096" s="586">
        <v>31644</v>
      </c>
      <c r="E9096" s="587">
        <v>17.617999999999999</v>
      </c>
      <c r="F9096" s="587">
        <f t="shared" si="426"/>
        <v>557503.99199999997</v>
      </c>
      <c r="G9096" s="588">
        <v>0.23</v>
      </c>
      <c r="H9096" s="586">
        <v>5.6</v>
      </c>
      <c r="I9096" s="587">
        <f t="shared" si="427"/>
        <v>177206.39999999999</v>
      </c>
      <c r="J9096" s="589">
        <f t="shared" si="428"/>
        <v>0</v>
      </c>
    </row>
    <row r="9097" spans="1:10">
      <c r="A9097" s="584">
        <v>2016</v>
      </c>
      <c r="B9097" s="585" t="s">
        <v>1131</v>
      </c>
      <c r="C9097" s="585" t="s">
        <v>31</v>
      </c>
      <c r="D9097" s="586">
        <v>21455</v>
      </c>
      <c r="E9097" s="587">
        <v>25.905000000000001</v>
      </c>
      <c r="F9097" s="587">
        <f t="shared" si="426"/>
        <v>555791.77500000002</v>
      </c>
      <c r="G9097" s="588">
        <v>2.78</v>
      </c>
      <c r="H9097" s="586">
        <v>7.6</v>
      </c>
      <c r="I9097" s="587">
        <f t="shared" si="427"/>
        <v>163058</v>
      </c>
      <c r="J9097" s="589">
        <f t="shared" si="428"/>
        <v>0</v>
      </c>
    </row>
    <row r="9098" spans="1:10">
      <c r="A9098" s="584">
        <v>2016</v>
      </c>
      <c r="B9098" s="585" t="s">
        <v>1127</v>
      </c>
      <c r="C9098" s="585" t="s">
        <v>31</v>
      </c>
      <c r="D9098" s="586">
        <v>34489</v>
      </c>
      <c r="E9098" s="587">
        <v>17.643999999999998</v>
      </c>
      <c r="F9098" s="587">
        <f t="shared" si="426"/>
        <v>608523.91599999997</v>
      </c>
      <c r="G9098" s="588">
        <v>0.26</v>
      </c>
      <c r="H9098" s="586">
        <v>5.7</v>
      </c>
      <c r="I9098" s="587">
        <f t="shared" si="427"/>
        <v>196587.30000000002</v>
      </c>
      <c r="J9098" s="589">
        <f t="shared" si="428"/>
        <v>0</v>
      </c>
    </row>
    <row r="9099" spans="1:10">
      <c r="A9099" s="584">
        <v>2016</v>
      </c>
      <c r="B9099" s="585" t="s">
        <v>1127</v>
      </c>
      <c r="C9099" s="585" t="s">
        <v>31</v>
      </c>
      <c r="D9099" s="586">
        <v>90777</v>
      </c>
      <c r="E9099" s="587">
        <v>17.93</v>
      </c>
      <c r="F9099" s="587">
        <f t="shared" si="426"/>
        <v>1627631.6099999999</v>
      </c>
      <c r="G9099" s="588">
        <v>0.28000000000000003</v>
      </c>
      <c r="H9099" s="586">
        <v>5</v>
      </c>
      <c r="I9099" s="587">
        <f t="shared" si="427"/>
        <v>453885</v>
      </c>
      <c r="J9099" s="589">
        <f t="shared" si="428"/>
        <v>0</v>
      </c>
    </row>
    <row r="9100" spans="1:10">
      <c r="A9100" s="584">
        <v>2016</v>
      </c>
      <c r="B9100" s="585" t="s">
        <v>1127</v>
      </c>
      <c r="C9100" s="585" t="s">
        <v>31</v>
      </c>
      <c r="D9100" s="586">
        <v>15800</v>
      </c>
      <c r="E9100" s="587">
        <v>18.077999999999999</v>
      </c>
      <c r="F9100" s="587">
        <f t="shared" si="426"/>
        <v>285632.39999999997</v>
      </c>
      <c r="G9100" s="588">
        <v>0.23</v>
      </c>
      <c r="H9100" s="586">
        <v>4.9000000000000004</v>
      </c>
      <c r="I9100" s="587">
        <f t="shared" si="427"/>
        <v>77420</v>
      </c>
      <c r="J9100" s="589">
        <f t="shared" si="428"/>
        <v>0</v>
      </c>
    </row>
    <row r="9101" spans="1:10">
      <c r="A9101" s="584">
        <v>2016</v>
      </c>
      <c r="B9101" s="585" t="s">
        <v>1127</v>
      </c>
      <c r="C9101" s="585" t="s">
        <v>31</v>
      </c>
      <c r="D9101" s="586">
        <v>15786</v>
      </c>
      <c r="E9101" s="587">
        <v>17.975999999999999</v>
      </c>
      <c r="F9101" s="587">
        <f t="shared" si="426"/>
        <v>283769.136</v>
      </c>
      <c r="G9101" s="588">
        <v>0.31</v>
      </c>
      <c r="H9101" s="586">
        <v>4.5999999999999996</v>
      </c>
      <c r="I9101" s="587">
        <f t="shared" si="427"/>
        <v>72615.599999999991</v>
      </c>
      <c r="J9101" s="589">
        <f t="shared" si="428"/>
        <v>0</v>
      </c>
    </row>
    <row r="9102" spans="1:10">
      <c r="A9102" s="584">
        <v>2016</v>
      </c>
      <c r="B9102" s="585" t="s">
        <v>1131</v>
      </c>
      <c r="C9102" s="585" t="s">
        <v>31</v>
      </c>
      <c r="D9102" s="586">
        <v>46306</v>
      </c>
      <c r="E9102" s="587">
        <v>26.065000000000001</v>
      </c>
      <c r="F9102" s="587">
        <f t="shared" si="426"/>
        <v>1206965.8900000001</v>
      </c>
      <c r="G9102" s="588">
        <v>2.65</v>
      </c>
      <c r="H9102" s="586">
        <v>7.5</v>
      </c>
      <c r="I9102" s="587">
        <f t="shared" si="427"/>
        <v>347295</v>
      </c>
      <c r="J9102" s="589">
        <f t="shared" si="428"/>
        <v>0</v>
      </c>
    </row>
    <row r="9103" spans="1:10">
      <c r="A9103" s="584">
        <v>2016</v>
      </c>
      <c r="B9103" s="585" t="s">
        <v>1127</v>
      </c>
      <c r="C9103" s="585" t="s">
        <v>31</v>
      </c>
      <c r="D9103" s="586">
        <v>15760</v>
      </c>
      <c r="E9103" s="587">
        <v>17.475999999999999</v>
      </c>
      <c r="F9103" s="587">
        <f t="shared" si="426"/>
        <v>275421.76</v>
      </c>
      <c r="G9103" s="588">
        <v>0.35</v>
      </c>
      <c r="H9103" s="586">
        <v>6.4</v>
      </c>
      <c r="I9103" s="587">
        <f t="shared" si="427"/>
        <v>100864</v>
      </c>
      <c r="J9103" s="589">
        <f t="shared" si="428"/>
        <v>0</v>
      </c>
    </row>
    <row r="9104" spans="1:10">
      <c r="A9104" s="584">
        <v>2016</v>
      </c>
      <c r="B9104" s="585" t="s">
        <v>1127</v>
      </c>
      <c r="C9104" s="585" t="s">
        <v>31</v>
      </c>
      <c r="D9104" s="586">
        <v>15872</v>
      </c>
      <c r="E9104" s="587">
        <v>17.536000000000001</v>
      </c>
      <c r="F9104" s="587">
        <f t="shared" si="426"/>
        <v>278331.39199999999</v>
      </c>
      <c r="G9104" s="588">
        <v>0.25</v>
      </c>
      <c r="H9104" s="586">
        <v>5.8</v>
      </c>
      <c r="I9104" s="587">
        <f t="shared" si="427"/>
        <v>92057.599999999991</v>
      </c>
      <c r="J9104" s="589">
        <f t="shared" si="428"/>
        <v>0</v>
      </c>
    </row>
    <row r="9105" spans="1:10">
      <c r="A9105" s="584">
        <v>2016</v>
      </c>
      <c r="B9105" s="585" t="s">
        <v>1127</v>
      </c>
      <c r="C9105" s="585" t="s">
        <v>31</v>
      </c>
      <c r="D9105" s="586">
        <v>30109</v>
      </c>
      <c r="E9105" s="587">
        <v>17.609000000000002</v>
      </c>
      <c r="F9105" s="587">
        <f t="shared" si="426"/>
        <v>530189.38100000005</v>
      </c>
      <c r="G9105" s="588">
        <v>0.19</v>
      </c>
      <c r="H9105" s="586">
        <v>4.5</v>
      </c>
      <c r="I9105" s="587">
        <f t="shared" si="427"/>
        <v>135490.5</v>
      </c>
      <c r="J9105" s="589">
        <f t="shared" si="428"/>
        <v>0</v>
      </c>
    </row>
    <row r="9106" spans="1:10">
      <c r="A9106" s="584">
        <v>2016</v>
      </c>
      <c r="B9106" s="585" t="s">
        <v>1127</v>
      </c>
      <c r="C9106" s="585" t="s">
        <v>31</v>
      </c>
      <c r="D9106" s="586">
        <v>74210</v>
      </c>
      <c r="E9106" s="587">
        <v>17.64</v>
      </c>
      <c r="F9106" s="587">
        <f t="shared" si="426"/>
        <v>1309064.4000000001</v>
      </c>
      <c r="G9106" s="588">
        <v>0.24</v>
      </c>
      <c r="H9106" s="586">
        <v>5.8</v>
      </c>
      <c r="I9106" s="587">
        <f t="shared" si="427"/>
        <v>430418</v>
      </c>
      <c r="J9106" s="589">
        <f t="shared" si="428"/>
        <v>0</v>
      </c>
    </row>
    <row r="9107" spans="1:10">
      <c r="A9107" s="584">
        <v>2016</v>
      </c>
      <c r="B9107" s="585" t="s">
        <v>1127</v>
      </c>
      <c r="C9107" s="585" t="s">
        <v>31</v>
      </c>
      <c r="D9107" s="586">
        <v>60717</v>
      </c>
      <c r="E9107" s="587">
        <v>18.760000000000002</v>
      </c>
      <c r="F9107" s="587">
        <f t="shared" si="426"/>
        <v>1139050.9200000002</v>
      </c>
      <c r="G9107" s="588">
        <v>0.33</v>
      </c>
      <c r="H9107" s="586">
        <v>4.2</v>
      </c>
      <c r="I9107" s="587">
        <f t="shared" si="427"/>
        <v>255011.40000000002</v>
      </c>
      <c r="J9107" s="589">
        <f t="shared" si="428"/>
        <v>0</v>
      </c>
    </row>
    <row r="9108" spans="1:10">
      <c r="A9108" s="584">
        <v>2016</v>
      </c>
      <c r="B9108" s="585" t="s">
        <v>1127</v>
      </c>
      <c r="C9108" s="585" t="s">
        <v>31</v>
      </c>
      <c r="D9108" s="586">
        <v>38448</v>
      </c>
      <c r="E9108" s="587">
        <v>17.956</v>
      </c>
      <c r="F9108" s="587">
        <f t="shared" si="426"/>
        <v>690372.28799999994</v>
      </c>
      <c r="G9108" s="588">
        <v>0.21</v>
      </c>
      <c r="H9108" s="586">
        <v>4.7</v>
      </c>
      <c r="I9108" s="587">
        <f t="shared" si="427"/>
        <v>180705.6</v>
      </c>
      <c r="J9108" s="589">
        <f t="shared" si="428"/>
        <v>0</v>
      </c>
    </row>
    <row r="9109" spans="1:10">
      <c r="A9109" s="584">
        <v>2016</v>
      </c>
      <c r="B9109" s="585" t="s">
        <v>1127</v>
      </c>
      <c r="C9109" s="585" t="s">
        <v>31</v>
      </c>
      <c r="D9109" s="586">
        <v>43558</v>
      </c>
      <c r="E9109" s="587">
        <v>19.07</v>
      </c>
      <c r="F9109" s="587">
        <f t="shared" si="426"/>
        <v>830651.06</v>
      </c>
      <c r="G9109" s="588">
        <v>0.42</v>
      </c>
      <c r="H9109" s="586">
        <v>5.0999999999999996</v>
      </c>
      <c r="I9109" s="587">
        <f t="shared" si="427"/>
        <v>222145.8</v>
      </c>
      <c r="J9109" s="589">
        <f t="shared" si="428"/>
        <v>0</v>
      </c>
    </row>
    <row r="9110" spans="1:10">
      <c r="A9110" s="584">
        <v>2016</v>
      </c>
      <c r="B9110" s="585" t="s">
        <v>1127</v>
      </c>
      <c r="C9110" s="585" t="s">
        <v>31</v>
      </c>
      <c r="D9110" s="586">
        <v>45001</v>
      </c>
      <c r="E9110" s="587">
        <v>15.54</v>
      </c>
      <c r="F9110" s="587">
        <f t="shared" si="426"/>
        <v>699315.53999999992</v>
      </c>
      <c r="G9110" s="588">
        <v>0.19</v>
      </c>
      <c r="H9110" s="586">
        <v>4.5999999999999996</v>
      </c>
      <c r="I9110" s="587">
        <f t="shared" si="427"/>
        <v>207004.59999999998</v>
      </c>
      <c r="J9110" s="589">
        <f t="shared" si="428"/>
        <v>0</v>
      </c>
    </row>
    <row r="9111" spans="1:10">
      <c r="A9111" s="584">
        <v>2016</v>
      </c>
      <c r="B9111" s="585" t="s">
        <v>1127</v>
      </c>
      <c r="C9111" s="585" t="s">
        <v>31</v>
      </c>
      <c r="D9111" s="586">
        <v>74409</v>
      </c>
      <c r="E9111" s="587">
        <v>18.63</v>
      </c>
      <c r="F9111" s="587">
        <f t="shared" si="426"/>
        <v>1386239.67</v>
      </c>
      <c r="G9111" s="588">
        <v>0.37</v>
      </c>
      <c r="H9111" s="586">
        <v>4.5999999999999996</v>
      </c>
      <c r="I9111" s="587">
        <f t="shared" si="427"/>
        <v>342281.39999999997</v>
      </c>
      <c r="J9111" s="589">
        <f t="shared" si="428"/>
        <v>0</v>
      </c>
    </row>
    <row r="9112" spans="1:10">
      <c r="A9112" s="584">
        <v>2016</v>
      </c>
      <c r="B9112" s="585" t="s">
        <v>1127</v>
      </c>
      <c r="C9112" s="585" t="s">
        <v>31</v>
      </c>
      <c r="D9112" s="586">
        <v>148761</v>
      </c>
      <c r="E9112" s="587">
        <v>17.89</v>
      </c>
      <c r="F9112" s="587">
        <f t="shared" si="426"/>
        <v>2661334.29</v>
      </c>
      <c r="G9112" s="588">
        <v>0.28000000000000003</v>
      </c>
      <c r="H9112" s="586">
        <v>5</v>
      </c>
      <c r="I9112" s="587">
        <f t="shared" si="427"/>
        <v>743805</v>
      </c>
      <c r="J9112" s="589">
        <f t="shared" si="428"/>
        <v>0</v>
      </c>
    </row>
    <row r="9113" spans="1:10">
      <c r="A9113" s="584">
        <v>2016</v>
      </c>
      <c r="B9113" s="585" t="s">
        <v>1127</v>
      </c>
      <c r="C9113" s="585" t="s">
        <v>31</v>
      </c>
      <c r="D9113" s="586">
        <v>29953</v>
      </c>
      <c r="E9113" s="587">
        <v>17.68</v>
      </c>
      <c r="F9113" s="587">
        <f t="shared" si="426"/>
        <v>529569.04</v>
      </c>
      <c r="G9113" s="588">
        <v>0.23</v>
      </c>
      <c r="H9113" s="586">
        <v>6</v>
      </c>
      <c r="I9113" s="587">
        <f t="shared" si="427"/>
        <v>179718</v>
      </c>
      <c r="J9113" s="589">
        <f t="shared" si="428"/>
        <v>0</v>
      </c>
    </row>
    <row r="9114" spans="1:10">
      <c r="A9114" s="584">
        <v>2016</v>
      </c>
      <c r="B9114" s="585" t="s">
        <v>1127</v>
      </c>
      <c r="C9114" s="585" t="s">
        <v>31</v>
      </c>
      <c r="D9114" s="586">
        <v>78157</v>
      </c>
      <c r="E9114" s="587">
        <v>17.559999999999999</v>
      </c>
      <c r="F9114" s="587">
        <f t="shared" si="426"/>
        <v>1372436.92</v>
      </c>
      <c r="G9114" s="588">
        <v>0.2</v>
      </c>
      <c r="H9114" s="586">
        <v>4.3</v>
      </c>
      <c r="I9114" s="587">
        <f t="shared" si="427"/>
        <v>336075.1</v>
      </c>
      <c r="J9114" s="589">
        <f t="shared" si="428"/>
        <v>0</v>
      </c>
    </row>
    <row r="9115" spans="1:10">
      <c r="A9115" s="584">
        <v>2016</v>
      </c>
      <c r="B9115" s="585" t="s">
        <v>1127</v>
      </c>
      <c r="C9115" s="585" t="s">
        <v>31</v>
      </c>
      <c r="D9115" s="586">
        <v>13126</v>
      </c>
      <c r="E9115" s="587">
        <v>18.09</v>
      </c>
      <c r="F9115" s="587">
        <f t="shared" si="426"/>
        <v>237449.34</v>
      </c>
      <c r="G9115" s="588">
        <v>0.21</v>
      </c>
      <c r="H9115" s="586">
        <v>4.9000000000000004</v>
      </c>
      <c r="I9115" s="587">
        <f t="shared" si="427"/>
        <v>64317.4</v>
      </c>
      <c r="J9115" s="589">
        <f t="shared" si="428"/>
        <v>0</v>
      </c>
    </row>
    <row r="9116" spans="1:10">
      <c r="A9116" s="584">
        <v>2016</v>
      </c>
      <c r="B9116" s="585" t="s">
        <v>1127</v>
      </c>
      <c r="C9116" s="585" t="s">
        <v>31</v>
      </c>
      <c r="D9116" s="586">
        <v>13339</v>
      </c>
      <c r="E9116" s="587">
        <v>17.91</v>
      </c>
      <c r="F9116" s="587">
        <f t="shared" si="426"/>
        <v>238901.49</v>
      </c>
      <c r="G9116" s="588">
        <v>0.23</v>
      </c>
      <c r="H9116" s="586">
        <v>4.9000000000000004</v>
      </c>
      <c r="I9116" s="587">
        <f t="shared" si="427"/>
        <v>65361.100000000006</v>
      </c>
      <c r="J9116" s="589">
        <f t="shared" si="428"/>
        <v>0</v>
      </c>
    </row>
    <row r="9117" spans="1:10">
      <c r="A9117" s="584">
        <v>2016</v>
      </c>
      <c r="B9117" s="585" t="s">
        <v>1127</v>
      </c>
      <c r="C9117" s="585" t="s">
        <v>31</v>
      </c>
      <c r="D9117" s="586">
        <v>13137</v>
      </c>
      <c r="E9117" s="587">
        <v>18.03</v>
      </c>
      <c r="F9117" s="587">
        <f t="shared" si="426"/>
        <v>236860.11000000002</v>
      </c>
      <c r="G9117" s="588">
        <v>0.35</v>
      </c>
      <c r="H9117" s="586">
        <v>4.8</v>
      </c>
      <c r="I9117" s="587">
        <f t="shared" si="427"/>
        <v>63057.599999999999</v>
      </c>
      <c r="J9117" s="589">
        <f t="shared" si="428"/>
        <v>0</v>
      </c>
    </row>
    <row r="9118" spans="1:10">
      <c r="A9118" s="584">
        <v>2016</v>
      </c>
      <c r="B9118" s="585" t="s">
        <v>1127</v>
      </c>
      <c r="C9118" s="585" t="s">
        <v>31</v>
      </c>
      <c r="D9118" s="586">
        <v>51912</v>
      </c>
      <c r="E9118" s="587">
        <v>17.7</v>
      </c>
      <c r="F9118" s="587">
        <f t="shared" si="426"/>
        <v>918842.39999999991</v>
      </c>
      <c r="G9118" s="588">
        <v>0.31</v>
      </c>
      <c r="H9118" s="586">
        <v>4.7</v>
      </c>
      <c r="I9118" s="587">
        <f t="shared" si="427"/>
        <v>243986.40000000002</v>
      </c>
      <c r="J9118" s="589">
        <f t="shared" si="428"/>
        <v>0</v>
      </c>
    </row>
    <row r="9119" spans="1:10">
      <c r="A9119" s="584">
        <v>2016</v>
      </c>
      <c r="B9119" s="585" t="s">
        <v>1127</v>
      </c>
      <c r="C9119" s="585" t="s">
        <v>31</v>
      </c>
      <c r="D9119" s="586">
        <v>15254</v>
      </c>
      <c r="E9119" s="587">
        <v>17.690000000000001</v>
      </c>
      <c r="F9119" s="587">
        <f t="shared" si="426"/>
        <v>269843.26</v>
      </c>
      <c r="G9119" s="588">
        <v>0.33</v>
      </c>
      <c r="H9119" s="586">
        <v>5.6</v>
      </c>
      <c r="I9119" s="587">
        <f t="shared" si="427"/>
        <v>85422.399999999994</v>
      </c>
      <c r="J9119" s="589">
        <f t="shared" si="428"/>
        <v>0</v>
      </c>
    </row>
    <row r="9120" spans="1:10">
      <c r="A9120" s="584">
        <v>2016</v>
      </c>
      <c r="B9120" s="585" t="s">
        <v>1127</v>
      </c>
      <c r="C9120" s="585" t="s">
        <v>31</v>
      </c>
      <c r="D9120" s="586">
        <v>16392</v>
      </c>
      <c r="E9120" s="587">
        <v>18.05</v>
      </c>
      <c r="F9120" s="587">
        <f t="shared" si="426"/>
        <v>295875.60000000003</v>
      </c>
      <c r="G9120" s="588">
        <v>0.28000000000000003</v>
      </c>
      <c r="H9120" s="586">
        <v>4.8</v>
      </c>
      <c r="I9120" s="587">
        <f t="shared" si="427"/>
        <v>78681.599999999991</v>
      </c>
      <c r="J9120" s="589">
        <f t="shared" si="428"/>
        <v>0</v>
      </c>
    </row>
    <row r="9121" spans="1:10">
      <c r="A9121" s="584">
        <v>2016</v>
      </c>
      <c r="B9121" s="585" t="s">
        <v>1127</v>
      </c>
      <c r="C9121" s="585" t="s">
        <v>31</v>
      </c>
      <c r="D9121" s="586">
        <v>16303</v>
      </c>
      <c r="E9121" s="587">
        <v>17.850000000000001</v>
      </c>
      <c r="F9121" s="587">
        <f t="shared" si="426"/>
        <v>291008.55000000005</v>
      </c>
      <c r="G9121" s="588">
        <v>0.25</v>
      </c>
      <c r="H9121" s="586">
        <v>4.9000000000000004</v>
      </c>
      <c r="I9121" s="587">
        <f t="shared" si="427"/>
        <v>79884.700000000012</v>
      </c>
      <c r="J9121" s="589">
        <f t="shared" si="428"/>
        <v>0</v>
      </c>
    </row>
    <row r="9122" spans="1:10">
      <c r="A9122" s="584">
        <v>2016</v>
      </c>
      <c r="B9122" s="585" t="s">
        <v>1127</v>
      </c>
      <c r="C9122" s="585" t="s">
        <v>31</v>
      </c>
      <c r="D9122" s="586">
        <v>26090</v>
      </c>
      <c r="E9122" s="587">
        <v>17.649999999999999</v>
      </c>
      <c r="F9122" s="587">
        <f t="shared" si="426"/>
        <v>460488.49999999994</v>
      </c>
      <c r="G9122" s="588">
        <v>0.23</v>
      </c>
      <c r="H9122" s="586">
        <v>5.5</v>
      </c>
      <c r="I9122" s="587">
        <f t="shared" si="427"/>
        <v>143495</v>
      </c>
      <c r="J9122" s="589">
        <f t="shared" si="428"/>
        <v>0</v>
      </c>
    </row>
    <row r="9123" spans="1:10">
      <c r="A9123" s="584">
        <v>2016</v>
      </c>
      <c r="B9123" s="585" t="s">
        <v>1127</v>
      </c>
      <c r="C9123" s="585" t="s">
        <v>31</v>
      </c>
      <c r="D9123" s="586">
        <v>26091</v>
      </c>
      <c r="E9123" s="587">
        <v>17.690000000000001</v>
      </c>
      <c r="F9123" s="587">
        <f t="shared" si="426"/>
        <v>461549.79000000004</v>
      </c>
      <c r="G9123" s="588">
        <v>0.23</v>
      </c>
      <c r="H9123" s="586">
        <v>5.6</v>
      </c>
      <c r="I9123" s="587">
        <f t="shared" si="427"/>
        <v>146109.59999999998</v>
      </c>
      <c r="J9123" s="589">
        <f t="shared" si="428"/>
        <v>0</v>
      </c>
    </row>
    <row r="9124" spans="1:10">
      <c r="A9124" s="584">
        <v>2016</v>
      </c>
      <c r="B9124" s="585" t="s">
        <v>1127</v>
      </c>
      <c r="C9124" s="585" t="s">
        <v>31</v>
      </c>
      <c r="D9124" s="586">
        <v>12995</v>
      </c>
      <c r="E9124" s="587">
        <v>17.73</v>
      </c>
      <c r="F9124" s="587">
        <f t="shared" si="426"/>
        <v>230401.35</v>
      </c>
      <c r="G9124" s="588">
        <v>0.35</v>
      </c>
      <c r="H9124" s="586">
        <v>5.5</v>
      </c>
      <c r="I9124" s="587">
        <f t="shared" si="427"/>
        <v>71472.5</v>
      </c>
      <c r="J9124" s="589">
        <f t="shared" si="428"/>
        <v>0</v>
      </c>
    </row>
    <row r="9125" spans="1:10">
      <c r="A9125" s="584">
        <v>2016</v>
      </c>
      <c r="B9125" s="585" t="s">
        <v>1127</v>
      </c>
      <c r="C9125" s="585" t="s">
        <v>31</v>
      </c>
      <c r="D9125" s="586">
        <v>12893</v>
      </c>
      <c r="E9125" s="587">
        <v>17.96</v>
      </c>
      <c r="F9125" s="587">
        <f t="shared" si="426"/>
        <v>231558.28</v>
      </c>
      <c r="G9125" s="588">
        <v>0.27</v>
      </c>
      <c r="H9125" s="586">
        <v>4.5999999999999996</v>
      </c>
      <c r="I9125" s="587">
        <f t="shared" si="427"/>
        <v>59307.799999999996</v>
      </c>
      <c r="J9125" s="589">
        <f t="shared" si="428"/>
        <v>0</v>
      </c>
    </row>
    <row r="9126" spans="1:10">
      <c r="A9126" s="584">
        <v>2016</v>
      </c>
      <c r="B9126" s="585" t="s">
        <v>1127</v>
      </c>
      <c r="C9126" s="585" t="s">
        <v>31</v>
      </c>
      <c r="D9126" s="586">
        <v>13257</v>
      </c>
      <c r="E9126" s="587">
        <v>17.63</v>
      </c>
      <c r="F9126" s="587">
        <f t="shared" si="426"/>
        <v>233720.90999999997</v>
      </c>
      <c r="G9126" s="588">
        <v>0.21</v>
      </c>
      <c r="H9126" s="586">
        <v>6</v>
      </c>
      <c r="I9126" s="587">
        <f t="shared" si="427"/>
        <v>79542</v>
      </c>
      <c r="J9126" s="589">
        <f t="shared" si="428"/>
        <v>0</v>
      </c>
    </row>
    <row r="9127" spans="1:10">
      <c r="A9127" s="584">
        <v>2016</v>
      </c>
      <c r="B9127" s="585" t="s">
        <v>1127</v>
      </c>
      <c r="C9127" s="585" t="s">
        <v>31</v>
      </c>
      <c r="D9127" s="586">
        <v>26907</v>
      </c>
      <c r="E9127" s="587">
        <v>17.77</v>
      </c>
      <c r="F9127" s="587">
        <f t="shared" si="426"/>
        <v>478137.39</v>
      </c>
      <c r="G9127" s="588">
        <v>0.23</v>
      </c>
      <c r="H9127" s="586">
        <v>5.4</v>
      </c>
      <c r="I9127" s="587">
        <f t="shared" si="427"/>
        <v>145297.80000000002</v>
      </c>
      <c r="J9127" s="589">
        <f t="shared" si="428"/>
        <v>0</v>
      </c>
    </row>
    <row r="9128" spans="1:10">
      <c r="A9128" s="584">
        <v>2016</v>
      </c>
      <c r="B9128" s="585" t="s">
        <v>1127</v>
      </c>
      <c r="C9128" s="585" t="s">
        <v>31</v>
      </c>
      <c r="D9128" s="586">
        <v>95678</v>
      </c>
      <c r="E9128" s="587">
        <v>17.675999999999998</v>
      </c>
      <c r="F9128" s="587">
        <f t="shared" si="426"/>
        <v>1691204.3279999997</v>
      </c>
      <c r="G9128" s="588">
        <v>0.19</v>
      </c>
      <c r="H9128" s="586">
        <v>4.4000000000000004</v>
      </c>
      <c r="I9128" s="587">
        <f t="shared" si="427"/>
        <v>420983.2</v>
      </c>
      <c r="J9128" s="589">
        <f t="shared" si="428"/>
        <v>0</v>
      </c>
    </row>
    <row r="9129" spans="1:10">
      <c r="A9129" s="584">
        <v>2016</v>
      </c>
      <c r="B9129" s="585" t="s">
        <v>1127</v>
      </c>
      <c r="C9129" s="585" t="s">
        <v>31</v>
      </c>
      <c r="D9129" s="586">
        <v>646435</v>
      </c>
      <c r="E9129" s="587">
        <v>17.619</v>
      </c>
      <c r="F9129" s="587">
        <f t="shared" si="426"/>
        <v>11389538.265000001</v>
      </c>
      <c r="G9129" s="588">
        <v>0.19</v>
      </c>
      <c r="H9129" s="586">
        <v>4.5999999999999996</v>
      </c>
      <c r="I9129" s="587">
        <f t="shared" si="427"/>
        <v>2973601</v>
      </c>
      <c r="J9129" s="589">
        <f t="shared" si="428"/>
        <v>0</v>
      </c>
    </row>
    <row r="9130" spans="1:10">
      <c r="A9130" s="584">
        <v>2016</v>
      </c>
      <c r="B9130" s="585" t="s">
        <v>1127</v>
      </c>
      <c r="C9130" s="585" t="s">
        <v>31</v>
      </c>
      <c r="D9130" s="586">
        <v>47582</v>
      </c>
      <c r="E9130" s="587">
        <v>17.062000000000001</v>
      </c>
      <c r="F9130" s="587">
        <f t="shared" si="426"/>
        <v>811844.08400000003</v>
      </c>
      <c r="G9130" s="588">
        <v>0.25</v>
      </c>
      <c r="H9130" s="586">
        <v>4.8</v>
      </c>
      <c r="I9130" s="587">
        <f t="shared" si="427"/>
        <v>228393.60000000001</v>
      </c>
      <c r="J9130" s="589">
        <f t="shared" si="428"/>
        <v>0</v>
      </c>
    </row>
    <row r="9131" spans="1:10">
      <c r="A9131" s="584">
        <v>2016</v>
      </c>
      <c r="B9131" s="585" t="s">
        <v>1127</v>
      </c>
      <c r="C9131" s="585" t="s">
        <v>31</v>
      </c>
      <c r="D9131" s="586">
        <v>15700</v>
      </c>
      <c r="E9131" s="587">
        <v>17.187999999999999</v>
      </c>
      <c r="F9131" s="587">
        <f t="shared" si="426"/>
        <v>269851.59999999998</v>
      </c>
      <c r="G9131" s="588">
        <v>0.23</v>
      </c>
      <c r="H9131" s="586">
        <v>4.5</v>
      </c>
      <c r="I9131" s="587">
        <f t="shared" si="427"/>
        <v>70650</v>
      </c>
      <c r="J9131" s="589">
        <f t="shared" si="428"/>
        <v>0</v>
      </c>
    </row>
    <row r="9132" spans="1:10">
      <c r="A9132" s="584">
        <v>2016</v>
      </c>
      <c r="B9132" s="585" t="s">
        <v>1127</v>
      </c>
      <c r="C9132" s="585" t="s">
        <v>31</v>
      </c>
      <c r="D9132" s="586">
        <v>31693</v>
      </c>
      <c r="E9132" s="587">
        <v>17.439</v>
      </c>
      <c r="F9132" s="587">
        <f t="shared" si="426"/>
        <v>552694.22699999996</v>
      </c>
      <c r="G9132" s="588">
        <v>0.19</v>
      </c>
      <c r="H9132" s="586">
        <v>4.7</v>
      </c>
      <c r="I9132" s="587">
        <f t="shared" si="427"/>
        <v>148957.1</v>
      </c>
      <c r="J9132" s="589">
        <f t="shared" si="428"/>
        <v>0</v>
      </c>
    </row>
    <row r="9133" spans="1:10">
      <c r="A9133" s="584">
        <v>2016</v>
      </c>
      <c r="B9133" s="585" t="s">
        <v>1127</v>
      </c>
      <c r="C9133" s="585" t="s">
        <v>31</v>
      </c>
      <c r="D9133" s="586">
        <v>31785</v>
      </c>
      <c r="E9133" s="587">
        <v>17.529</v>
      </c>
      <c r="F9133" s="587">
        <f t="shared" si="426"/>
        <v>557159.26500000001</v>
      </c>
      <c r="G9133" s="588">
        <v>0.19</v>
      </c>
      <c r="H9133" s="586">
        <v>4.5</v>
      </c>
      <c r="I9133" s="587">
        <f t="shared" si="427"/>
        <v>143032.5</v>
      </c>
      <c r="J9133" s="589">
        <f t="shared" si="428"/>
        <v>0</v>
      </c>
    </row>
    <row r="9134" spans="1:10">
      <c r="A9134" s="584">
        <v>2016</v>
      </c>
      <c r="B9134" s="585" t="s">
        <v>1127</v>
      </c>
      <c r="C9134" s="585" t="s">
        <v>31</v>
      </c>
      <c r="D9134" s="586">
        <v>47367</v>
      </c>
      <c r="E9134" s="587">
        <v>17.73</v>
      </c>
      <c r="F9134" s="587">
        <f t="shared" si="426"/>
        <v>839816.91</v>
      </c>
      <c r="G9134" s="588">
        <v>0.24</v>
      </c>
      <c r="H9134" s="586">
        <v>5.5</v>
      </c>
      <c r="I9134" s="587">
        <f t="shared" si="427"/>
        <v>260518.5</v>
      </c>
      <c r="J9134" s="589">
        <f t="shared" si="428"/>
        <v>0</v>
      </c>
    </row>
    <row r="9135" spans="1:10">
      <c r="A9135" s="584">
        <v>2016</v>
      </c>
      <c r="B9135" s="585" t="s">
        <v>1127</v>
      </c>
      <c r="C9135" s="585" t="s">
        <v>31</v>
      </c>
      <c r="D9135" s="586">
        <v>79613</v>
      </c>
      <c r="E9135" s="587">
        <v>17.463000000000001</v>
      </c>
      <c r="F9135" s="587">
        <f t="shared" si="426"/>
        <v>1390281.8190000001</v>
      </c>
      <c r="G9135" s="588">
        <v>0.21</v>
      </c>
      <c r="H9135" s="586">
        <v>5.0999999999999996</v>
      </c>
      <c r="I9135" s="587">
        <f t="shared" si="427"/>
        <v>406026.3</v>
      </c>
      <c r="J9135" s="589">
        <f t="shared" si="428"/>
        <v>0</v>
      </c>
    </row>
    <row r="9136" spans="1:10">
      <c r="A9136" s="584">
        <v>2016</v>
      </c>
      <c r="B9136" s="585" t="s">
        <v>1127</v>
      </c>
      <c r="C9136" s="585" t="s">
        <v>31</v>
      </c>
      <c r="D9136" s="586">
        <v>377465</v>
      </c>
      <c r="E9136" s="587">
        <v>17.558</v>
      </c>
      <c r="F9136" s="587">
        <f t="shared" si="426"/>
        <v>6627530.4699999997</v>
      </c>
      <c r="G9136" s="588">
        <v>0.2</v>
      </c>
      <c r="H9136" s="586">
        <v>4.5999999999999996</v>
      </c>
      <c r="I9136" s="587">
        <f t="shared" si="427"/>
        <v>1736338.9999999998</v>
      </c>
      <c r="J9136" s="589">
        <f t="shared" si="428"/>
        <v>0</v>
      </c>
    </row>
    <row r="9137" spans="1:10">
      <c r="A9137" s="584">
        <v>2016</v>
      </c>
      <c r="B9137" s="585" t="s">
        <v>1127</v>
      </c>
      <c r="C9137" s="585" t="s">
        <v>31</v>
      </c>
      <c r="D9137" s="586">
        <v>401498</v>
      </c>
      <c r="E9137" s="587">
        <v>17.64</v>
      </c>
      <c r="F9137" s="587">
        <f t="shared" si="426"/>
        <v>7082424.7200000007</v>
      </c>
      <c r="G9137" s="588">
        <v>0.2</v>
      </c>
      <c r="H9137" s="586">
        <v>4.5</v>
      </c>
      <c r="I9137" s="587">
        <f t="shared" si="427"/>
        <v>1806741</v>
      </c>
      <c r="J9137" s="589">
        <f t="shared" si="428"/>
        <v>0</v>
      </c>
    </row>
    <row r="9138" spans="1:10">
      <c r="A9138" s="584">
        <v>2016</v>
      </c>
      <c r="B9138" s="585" t="s">
        <v>1127</v>
      </c>
      <c r="C9138" s="585" t="s">
        <v>31</v>
      </c>
      <c r="D9138" s="586">
        <v>14184</v>
      </c>
      <c r="E9138" s="587">
        <v>17.12</v>
      </c>
      <c r="F9138" s="587">
        <f t="shared" si="426"/>
        <v>242830.08000000002</v>
      </c>
      <c r="G9138" s="588">
        <v>0.24</v>
      </c>
      <c r="H9138" s="586">
        <v>4.7</v>
      </c>
      <c r="I9138" s="587">
        <f t="shared" si="427"/>
        <v>66664.800000000003</v>
      </c>
      <c r="J9138" s="589">
        <f t="shared" si="428"/>
        <v>0</v>
      </c>
    </row>
    <row r="9139" spans="1:10">
      <c r="A9139" s="584">
        <v>2016</v>
      </c>
      <c r="B9139" s="585" t="s">
        <v>1127</v>
      </c>
      <c r="C9139" s="585" t="s">
        <v>31</v>
      </c>
      <c r="D9139" s="586">
        <v>14663</v>
      </c>
      <c r="E9139" s="587">
        <v>17.256</v>
      </c>
      <c r="F9139" s="587">
        <f t="shared" si="426"/>
        <v>253024.728</v>
      </c>
      <c r="G9139" s="588">
        <v>0.23</v>
      </c>
      <c r="H9139" s="586">
        <v>4</v>
      </c>
      <c r="I9139" s="587">
        <f t="shared" si="427"/>
        <v>58652</v>
      </c>
      <c r="J9139" s="589">
        <f t="shared" si="428"/>
        <v>0</v>
      </c>
    </row>
    <row r="9140" spans="1:10">
      <c r="A9140" s="584">
        <v>2016</v>
      </c>
      <c r="B9140" s="585" t="s">
        <v>1127</v>
      </c>
      <c r="C9140" s="585" t="s">
        <v>31</v>
      </c>
      <c r="D9140" s="586">
        <v>63339</v>
      </c>
      <c r="E9140" s="587">
        <v>16.97</v>
      </c>
      <c r="F9140" s="587">
        <f t="shared" si="426"/>
        <v>1074862.8299999998</v>
      </c>
      <c r="G9140" s="588">
        <v>0.33</v>
      </c>
      <c r="H9140" s="586">
        <v>5.4</v>
      </c>
      <c r="I9140" s="587">
        <f t="shared" si="427"/>
        <v>342030.60000000003</v>
      </c>
      <c r="J9140" s="589">
        <f t="shared" si="428"/>
        <v>0</v>
      </c>
    </row>
    <row r="9141" spans="1:10">
      <c r="A9141" s="584">
        <v>2016</v>
      </c>
      <c r="B9141" s="585" t="s">
        <v>1127</v>
      </c>
      <c r="C9141" s="585" t="s">
        <v>31</v>
      </c>
      <c r="D9141" s="586">
        <v>484990</v>
      </c>
      <c r="E9141" s="587">
        <v>17.491</v>
      </c>
      <c r="F9141" s="587">
        <f t="shared" si="426"/>
        <v>8482960.0899999999</v>
      </c>
      <c r="G9141" s="588">
        <v>0.7</v>
      </c>
      <c r="H9141" s="586">
        <v>22.8</v>
      </c>
      <c r="I9141" s="587">
        <f t="shared" si="427"/>
        <v>11057772</v>
      </c>
      <c r="J9141" s="589">
        <f t="shared" si="428"/>
        <v>0</v>
      </c>
    </row>
    <row r="9142" spans="1:10">
      <c r="A9142" s="584">
        <v>2016</v>
      </c>
      <c r="B9142" s="585" t="s">
        <v>1131</v>
      </c>
      <c r="C9142" s="585" t="s">
        <v>31</v>
      </c>
      <c r="D9142" s="586">
        <v>514627</v>
      </c>
      <c r="E9142" s="587">
        <v>19.696000000000002</v>
      </c>
      <c r="F9142" s="587">
        <f t="shared" si="426"/>
        <v>10136093.392000001</v>
      </c>
      <c r="G9142" s="588">
        <v>0.76</v>
      </c>
      <c r="H9142" s="586">
        <v>21.9</v>
      </c>
      <c r="I9142" s="587">
        <f t="shared" si="427"/>
        <v>11270331.299999999</v>
      </c>
      <c r="J9142" s="589">
        <f t="shared" si="428"/>
        <v>0</v>
      </c>
    </row>
    <row r="9143" spans="1:10">
      <c r="A9143" s="584">
        <v>2016</v>
      </c>
      <c r="B9143" s="585" t="s">
        <v>1131</v>
      </c>
      <c r="C9143" s="585" t="s">
        <v>31</v>
      </c>
      <c r="D9143" s="586">
        <v>1971</v>
      </c>
      <c r="E9143" s="587">
        <v>22.26</v>
      </c>
      <c r="F9143" s="587">
        <f t="shared" si="426"/>
        <v>43874.460000000006</v>
      </c>
      <c r="G9143" s="588">
        <v>0.98</v>
      </c>
      <c r="H9143" s="586">
        <v>19.399999999999999</v>
      </c>
      <c r="I9143" s="587">
        <f t="shared" si="427"/>
        <v>38237.399999999994</v>
      </c>
      <c r="J9143" s="589">
        <f t="shared" si="428"/>
        <v>0</v>
      </c>
    </row>
    <row r="9144" spans="1:10">
      <c r="A9144" s="584">
        <v>2016</v>
      </c>
      <c r="B9144" s="585" t="s">
        <v>1131</v>
      </c>
      <c r="C9144" s="585" t="s">
        <v>31</v>
      </c>
      <c r="D9144" s="586">
        <v>22278</v>
      </c>
      <c r="E9144" s="587">
        <v>24.506</v>
      </c>
      <c r="F9144" s="587">
        <f t="shared" si="426"/>
        <v>545944.66799999995</v>
      </c>
      <c r="G9144" s="588">
        <v>0.85</v>
      </c>
      <c r="H9144" s="586">
        <v>12.1</v>
      </c>
      <c r="I9144" s="587">
        <f t="shared" si="427"/>
        <v>269563.8</v>
      </c>
      <c r="J9144" s="589">
        <f t="shared" si="428"/>
        <v>0</v>
      </c>
    </row>
    <row r="9145" spans="1:10">
      <c r="A9145" s="584">
        <v>2016</v>
      </c>
      <c r="B9145" s="585" t="s">
        <v>1131</v>
      </c>
      <c r="C9145" s="585" t="s">
        <v>31</v>
      </c>
      <c r="D9145" s="586">
        <v>23293</v>
      </c>
      <c r="E9145" s="587">
        <v>26.042000000000002</v>
      </c>
      <c r="F9145" s="587">
        <f t="shared" si="426"/>
        <v>606596.30599999998</v>
      </c>
      <c r="G9145" s="588">
        <v>2.48</v>
      </c>
      <c r="H9145" s="586">
        <v>7.6</v>
      </c>
      <c r="I9145" s="587">
        <f t="shared" si="427"/>
        <v>177026.8</v>
      </c>
      <c r="J9145" s="589">
        <f t="shared" si="428"/>
        <v>0</v>
      </c>
    </row>
    <row r="9146" spans="1:10">
      <c r="A9146" s="584">
        <v>2016</v>
      </c>
      <c r="B9146" s="585" t="s">
        <v>1131</v>
      </c>
      <c r="C9146" s="585" t="s">
        <v>31</v>
      </c>
      <c r="D9146" s="586">
        <v>25750</v>
      </c>
      <c r="E9146" s="587">
        <v>25.352</v>
      </c>
      <c r="F9146" s="587">
        <f t="shared" si="426"/>
        <v>652814</v>
      </c>
      <c r="G9146" s="588">
        <v>1.46</v>
      </c>
      <c r="H9146" s="586">
        <v>7.9</v>
      </c>
      <c r="I9146" s="587">
        <f t="shared" si="427"/>
        <v>203425</v>
      </c>
      <c r="J9146" s="589">
        <f t="shared" si="428"/>
        <v>0</v>
      </c>
    </row>
    <row r="9147" spans="1:10">
      <c r="A9147" s="584">
        <v>2016</v>
      </c>
      <c r="B9147" s="585" t="s">
        <v>1131</v>
      </c>
      <c r="C9147" s="585" t="s">
        <v>31</v>
      </c>
      <c r="D9147" s="586">
        <v>81342</v>
      </c>
      <c r="E9147" s="587">
        <v>24.312000000000001</v>
      </c>
      <c r="F9147" s="587">
        <f t="shared" si="426"/>
        <v>1977586.7040000001</v>
      </c>
      <c r="G9147" s="588">
        <v>0.87</v>
      </c>
      <c r="H9147" s="586">
        <v>12.6</v>
      </c>
      <c r="I9147" s="587">
        <f t="shared" si="427"/>
        <v>1024909.2</v>
      </c>
      <c r="J9147" s="589">
        <f t="shared" si="428"/>
        <v>0</v>
      </c>
    </row>
    <row r="9148" spans="1:10">
      <c r="A9148" s="584">
        <v>2016</v>
      </c>
      <c r="B9148" s="585" t="s">
        <v>1131</v>
      </c>
      <c r="C9148" s="585" t="s">
        <v>31</v>
      </c>
      <c r="D9148" s="586">
        <v>105015</v>
      </c>
      <c r="E9148" s="587">
        <v>26.021999999999998</v>
      </c>
      <c r="F9148" s="587">
        <f t="shared" si="426"/>
        <v>2732700.3299999996</v>
      </c>
      <c r="G9148" s="588">
        <v>2.65</v>
      </c>
      <c r="H9148" s="586">
        <v>7.7</v>
      </c>
      <c r="I9148" s="587">
        <f t="shared" si="427"/>
        <v>808615.5</v>
      </c>
      <c r="J9148" s="589">
        <f t="shared" si="428"/>
        <v>0</v>
      </c>
    </row>
    <row r="9149" spans="1:10">
      <c r="A9149" s="584">
        <v>2016</v>
      </c>
      <c r="B9149" s="585" t="s">
        <v>1131</v>
      </c>
      <c r="C9149" s="585" t="s">
        <v>31</v>
      </c>
      <c r="D9149" s="586">
        <v>245346</v>
      </c>
      <c r="E9149" s="587">
        <v>25.962</v>
      </c>
      <c r="F9149" s="587">
        <f t="shared" si="426"/>
        <v>6369672.852</v>
      </c>
      <c r="G9149" s="588">
        <v>2.58</v>
      </c>
      <c r="H9149" s="586">
        <v>7.6</v>
      </c>
      <c r="I9149" s="587">
        <f t="shared" si="427"/>
        <v>1864629.5999999999</v>
      </c>
      <c r="J9149" s="589">
        <f t="shared" si="428"/>
        <v>0</v>
      </c>
    </row>
    <row r="9150" spans="1:10">
      <c r="A9150" s="584">
        <v>2016</v>
      </c>
      <c r="B9150" s="585" t="s">
        <v>1131</v>
      </c>
      <c r="C9150" s="585" t="s">
        <v>31</v>
      </c>
      <c r="D9150" s="586">
        <v>231</v>
      </c>
      <c r="E9150" s="587">
        <v>23.885999999999999</v>
      </c>
      <c r="F9150" s="587">
        <f t="shared" si="426"/>
        <v>5517.6660000000002</v>
      </c>
      <c r="G9150" s="588">
        <v>0.7</v>
      </c>
      <c r="H9150" s="586">
        <v>13.3</v>
      </c>
      <c r="I9150" s="587">
        <f t="shared" si="427"/>
        <v>3072.3</v>
      </c>
      <c r="J9150" s="589">
        <f t="shared" si="428"/>
        <v>0</v>
      </c>
    </row>
    <row r="9151" spans="1:10">
      <c r="A9151" s="584">
        <v>2016</v>
      </c>
      <c r="B9151" s="585" t="s">
        <v>1131</v>
      </c>
      <c r="C9151" s="585" t="s">
        <v>31</v>
      </c>
      <c r="D9151" s="586">
        <v>34452</v>
      </c>
      <c r="E9151" s="587">
        <v>22.745999999999999</v>
      </c>
      <c r="F9151" s="587">
        <f t="shared" si="426"/>
        <v>783645.19199999992</v>
      </c>
      <c r="G9151" s="588">
        <v>2.93</v>
      </c>
      <c r="H9151" s="586">
        <v>8.6999999999999993</v>
      </c>
      <c r="I9151" s="587">
        <f t="shared" si="427"/>
        <v>299732.39999999997</v>
      </c>
      <c r="J9151" s="589">
        <f t="shared" si="428"/>
        <v>0</v>
      </c>
    </row>
    <row r="9152" spans="1:10">
      <c r="A9152" s="584">
        <v>2016</v>
      </c>
      <c r="B9152" s="585" t="s">
        <v>1131</v>
      </c>
      <c r="C9152" s="585" t="s">
        <v>31</v>
      </c>
      <c r="D9152" s="586">
        <v>21463</v>
      </c>
      <c r="E9152" s="587">
        <v>24.472000000000001</v>
      </c>
      <c r="F9152" s="587">
        <f t="shared" si="426"/>
        <v>525242.53600000008</v>
      </c>
      <c r="G9152" s="588">
        <v>0.76</v>
      </c>
      <c r="H9152" s="586">
        <v>11.2</v>
      </c>
      <c r="I9152" s="587">
        <f t="shared" si="427"/>
        <v>240385.59999999998</v>
      </c>
      <c r="J9152" s="589">
        <f t="shared" si="428"/>
        <v>0</v>
      </c>
    </row>
    <row r="9153" spans="1:10">
      <c r="A9153" s="584">
        <v>2016</v>
      </c>
      <c r="B9153" s="585" t="s">
        <v>1131</v>
      </c>
      <c r="C9153" s="585" t="s">
        <v>31</v>
      </c>
      <c r="D9153" s="586">
        <v>25918</v>
      </c>
      <c r="E9153" s="587">
        <v>24.65</v>
      </c>
      <c r="F9153" s="587">
        <f t="shared" si="426"/>
        <v>638878.69999999995</v>
      </c>
      <c r="G9153" s="588">
        <v>1.04</v>
      </c>
      <c r="H9153" s="586">
        <v>11.4</v>
      </c>
      <c r="I9153" s="587">
        <f t="shared" si="427"/>
        <v>295465.2</v>
      </c>
      <c r="J9153" s="589">
        <f t="shared" si="428"/>
        <v>0</v>
      </c>
    </row>
    <row r="9154" spans="1:10">
      <c r="A9154" s="584">
        <v>2016</v>
      </c>
      <c r="B9154" s="585" t="s">
        <v>1131</v>
      </c>
      <c r="C9154" s="585" t="s">
        <v>31</v>
      </c>
      <c r="D9154" s="586">
        <v>165036</v>
      </c>
      <c r="E9154" s="587">
        <v>22.981999999999999</v>
      </c>
      <c r="F9154" s="587">
        <f t="shared" si="426"/>
        <v>3792857.352</v>
      </c>
      <c r="G9154" s="588">
        <v>3.02</v>
      </c>
      <c r="H9154" s="586">
        <v>8.6</v>
      </c>
      <c r="I9154" s="587">
        <f t="shared" si="427"/>
        <v>1419309.5999999999</v>
      </c>
      <c r="J9154" s="589">
        <f t="shared" si="428"/>
        <v>0</v>
      </c>
    </row>
    <row r="9155" spans="1:10">
      <c r="A9155" s="584">
        <v>2016</v>
      </c>
      <c r="B9155" s="585" t="s">
        <v>1131</v>
      </c>
      <c r="C9155" s="585" t="s">
        <v>31</v>
      </c>
      <c r="D9155" s="586">
        <v>39088</v>
      </c>
      <c r="E9155" s="587">
        <v>24.942</v>
      </c>
      <c r="F9155" s="587">
        <f t="shared" ref="F9155:F9218" si="429">E9155*D9155</f>
        <v>974932.89599999995</v>
      </c>
      <c r="G9155" s="588">
        <v>0.92</v>
      </c>
      <c r="H9155" s="586">
        <v>12.2</v>
      </c>
      <c r="I9155" s="587">
        <f t="shared" ref="I9155:I9218" si="430">H9155*D9155</f>
        <v>476873.6</v>
      </c>
      <c r="J9155" s="589">
        <f t="shared" ref="J9155:J9218" si="431">IF(B9155="LIG",1,0)</f>
        <v>0</v>
      </c>
    </row>
    <row r="9156" spans="1:10">
      <c r="A9156" s="584">
        <v>2016</v>
      </c>
      <c r="B9156" s="585" t="s">
        <v>1131</v>
      </c>
      <c r="C9156" s="585" t="s">
        <v>31</v>
      </c>
      <c r="D9156" s="586">
        <v>60074</v>
      </c>
      <c r="E9156" s="587">
        <v>24.141999999999999</v>
      </c>
      <c r="F9156" s="587">
        <f t="shared" si="429"/>
        <v>1450306.5079999999</v>
      </c>
      <c r="G9156" s="588">
        <v>0.76</v>
      </c>
      <c r="H9156" s="586">
        <v>12.6</v>
      </c>
      <c r="I9156" s="587">
        <f t="shared" si="430"/>
        <v>756932.4</v>
      </c>
      <c r="J9156" s="589">
        <f t="shared" si="431"/>
        <v>0</v>
      </c>
    </row>
    <row r="9157" spans="1:10">
      <c r="A9157" s="584">
        <v>2016</v>
      </c>
      <c r="B9157" s="585" t="s">
        <v>1131</v>
      </c>
      <c r="C9157" s="585" t="s">
        <v>31</v>
      </c>
      <c r="D9157" s="586">
        <v>46228</v>
      </c>
      <c r="E9157" s="587">
        <v>26.027999999999999</v>
      </c>
      <c r="F9157" s="587">
        <f t="shared" si="429"/>
        <v>1203222.3839999998</v>
      </c>
      <c r="G9157" s="588">
        <v>2.91</v>
      </c>
      <c r="H9157" s="586">
        <v>7.5</v>
      </c>
      <c r="I9157" s="587">
        <f t="shared" si="430"/>
        <v>346710</v>
      </c>
      <c r="J9157" s="589">
        <f t="shared" si="431"/>
        <v>0</v>
      </c>
    </row>
    <row r="9158" spans="1:10">
      <c r="A9158" s="584">
        <v>2016</v>
      </c>
      <c r="B9158" s="585" t="s">
        <v>1131</v>
      </c>
      <c r="C9158" s="585" t="s">
        <v>31</v>
      </c>
      <c r="D9158" s="586">
        <v>34704</v>
      </c>
      <c r="E9158" s="587">
        <v>26.128</v>
      </c>
      <c r="F9158" s="587">
        <f t="shared" si="429"/>
        <v>906746.11199999996</v>
      </c>
      <c r="G9158" s="588">
        <v>2.89</v>
      </c>
      <c r="H9158" s="586">
        <v>7.6</v>
      </c>
      <c r="I9158" s="587">
        <f t="shared" si="430"/>
        <v>263750.39999999997</v>
      </c>
      <c r="J9158" s="589">
        <f t="shared" si="431"/>
        <v>0</v>
      </c>
    </row>
    <row r="9159" spans="1:10">
      <c r="A9159" s="584">
        <v>2016</v>
      </c>
      <c r="B9159" s="585" t="s">
        <v>1131</v>
      </c>
      <c r="C9159" s="585" t="s">
        <v>31</v>
      </c>
      <c r="D9159" s="586">
        <v>36473</v>
      </c>
      <c r="E9159" s="587">
        <v>25.405999999999999</v>
      </c>
      <c r="F9159" s="587">
        <f t="shared" si="429"/>
        <v>926633.03799999994</v>
      </c>
      <c r="G9159" s="588">
        <v>0.83</v>
      </c>
      <c r="H9159" s="586">
        <v>8.1</v>
      </c>
      <c r="I9159" s="587">
        <f t="shared" si="430"/>
        <v>295431.3</v>
      </c>
      <c r="J9159" s="589">
        <f t="shared" si="431"/>
        <v>0</v>
      </c>
    </row>
    <row r="9160" spans="1:10">
      <c r="A9160" s="584">
        <v>2016</v>
      </c>
      <c r="B9160" s="585" t="s">
        <v>1131</v>
      </c>
      <c r="C9160" s="585" t="s">
        <v>31</v>
      </c>
      <c r="D9160" s="586">
        <v>131397</v>
      </c>
      <c r="E9160" s="587">
        <v>24.338000000000001</v>
      </c>
      <c r="F9160" s="587">
        <f t="shared" si="429"/>
        <v>3197940.1860000002</v>
      </c>
      <c r="G9160" s="588">
        <v>0.71</v>
      </c>
      <c r="H9160" s="586">
        <v>11.6</v>
      </c>
      <c r="I9160" s="587">
        <f t="shared" si="430"/>
        <v>1524205.2</v>
      </c>
      <c r="J9160" s="589">
        <f t="shared" si="431"/>
        <v>0</v>
      </c>
    </row>
    <row r="9161" spans="1:10">
      <c r="A9161" s="584">
        <v>2016</v>
      </c>
      <c r="B9161" s="585" t="s">
        <v>1131</v>
      </c>
      <c r="C9161" s="585" t="s">
        <v>31</v>
      </c>
      <c r="D9161" s="586">
        <v>36259</v>
      </c>
      <c r="E9161" s="587">
        <v>24.347999999999999</v>
      </c>
      <c r="F9161" s="587">
        <f t="shared" si="429"/>
        <v>882834.13199999998</v>
      </c>
      <c r="G9161" s="588">
        <v>0.73</v>
      </c>
      <c r="H9161" s="586">
        <v>12.6</v>
      </c>
      <c r="I9161" s="587">
        <f t="shared" si="430"/>
        <v>456863.39999999997</v>
      </c>
      <c r="J9161" s="589">
        <f t="shared" si="431"/>
        <v>0</v>
      </c>
    </row>
    <row r="9162" spans="1:10">
      <c r="A9162" s="584">
        <v>2016</v>
      </c>
      <c r="B9162" s="585" t="s">
        <v>1131</v>
      </c>
      <c r="C9162" s="585" t="s">
        <v>31</v>
      </c>
      <c r="D9162" s="586">
        <v>34522</v>
      </c>
      <c r="E9162" s="587">
        <v>25.646000000000001</v>
      </c>
      <c r="F9162" s="587">
        <f t="shared" si="429"/>
        <v>885351.21200000006</v>
      </c>
      <c r="G9162" s="588">
        <v>2.88</v>
      </c>
      <c r="H9162" s="586">
        <v>8.5</v>
      </c>
      <c r="I9162" s="587">
        <f t="shared" si="430"/>
        <v>293437</v>
      </c>
      <c r="J9162" s="589">
        <f t="shared" si="431"/>
        <v>0</v>
      </c>
    </row>
    <row r="9163" spans="1:10">
      <c r="A9163" s="584">
        <v>2016</v>
      </c>
      <c r="B9163" s="585" t="s">
        <v>1131</v>
      </c>
      <c r="C9163" s="585" t="s">
        <v>31</v>
      </c>
      <c r="D9163" s="586">
        <v>23976</v>
      </c>
      <c r="E9163" s="587">
        <v>24.335999999999999</v>
      </c>
      <c r="F9163" s="587">
        <f t="shared" si="429"/>
        <v>583479.93599999999</v>
      </c>
      <c r="G9163" s="588">
        <v>0.7</v>
      </c>
      <c r="H9163" s="586">
        <v>13.1</v>
      </c>
      <c r="I9163" s="587">
        <f t="shared" si="430"/>
        <v>314085.59999999998</v>
      </c>
      <c r="J9163" s="589">
        <f t="shared" si="431"/>
        <v>0</v>
      </c>
    </row>
    <row r="9164" spans="1:10">
      <c r="A9164" s="584">
        <v>2016</v>
      </c>
      <c r="B9164" s="585" t="s">
        <v>1131</v>
      </c>
      <c r="C9164" s="585" t="s">
        <v>31</v>
      </c>
      <c r="D9164" s="586">
        <v>11968</v>
      </c>
      <c r="E9164" s="587">
        <v>24.788</v>
      </c>
      <c r="F9164" s="587">
        <f t="shared" si="429"/>
        <v>296662.78399999999</v>
      </c>
      <c r="G9164" s="588">
        <v>0.71</v>
      </c>
      <c r="H9164" s="586">
        <v>10.6</v>
      </c>
      <c r="I9164" s="587">
        <f t="shared" si="430"/>
        <v>126860.8</v>
      </c>
      <c r="J9164" s="589">
        <f t="shared" si="431"/>
        <v>0</v>
      </c>
    </row>
    <row r="9165" spans="1:10">
      <c r="A9165" s="584">
        <v>2016</v>
      </c>
      <c r="B9165" s="585" t="s">
        <v>1133</v>
      </c>
      <c r="C9165" s="585" t="s">
        <v>31</v>
      </c>
      <c r="D9165" s="586">
        <v>273046</v>
      </c>
      <c r="E9165" s="587">
        <v>13.305999999999999</v>
      </c>
      <c r="F9165" s="587">
        <f t="shared" si="429"/>
        <v>3633150.0759999999</v>
      </c>
      <c r="G9165" s="588">
        <v>0.97</v>
      </c>
      <c r="H9165" s="586">
        <v>10</v>
      </c>
      <c r="I9165" s="587">
        <f t="shared" si="430"/>
        <v>2730460</v>
      </c>
      <c r="J9165" s="589">
        <f t="shared" si="431"/>
        <v>1</v>
      </c>
    </row>
    <row r="9166" spans="1:10">
      <c r="A9166" s="584">
        <v>2016</v>
      </c>
      <c r="B9166" s="585" t="s">
        <v>1133</v>
      </c>
      <c r="C9166" s="585" t="s">
        <v>31</v>
      </c>
      <c r="D9166" s="586">
        <v>21587</v>
      </c>
      <c r="E9166" s="587">
        <v>13.326000000000001</v>
      </c>
      <c r="F9166" s="587">
        <f t="shared" si="429"/>
        <v>287668.36200000002</v>
      </c>
      <c r="G9166" s="588">
        <v>0.82</v>
      </c>
      <c r="H9166" s="586">
        <v>9.8000000000000007</v>
      </c>
      <c r="I9166" s="587">
        <f t="shared" si="430"/>
        <v>211552.6</v>
      </c>
      <c r="J9166" s="589">
        <f t="shared" si="431"/>
        <v>1</v>
      </c>
    </row>
    <row r="9167" spans="1:10">
      <c r="A9167" s="584">
        <v>2016</v>
      </c>
      <c r="B9167" s="585" t="s">
        <v>1133</v>
      </c>
      <c r="C9167" s="585" t="s">
        <v>31</v>
      </c>
      <c r="D9167" s="586">
        <v>143947</v>
      </c>
      <c r="E9167" s="587">
        <v>13.304</v>
      </c>
      <c r="F9167" s="587">
        <f t="shared" si="429"/>
        <v>1915070.888</v>
      </c>
      <c r="G9167" s="588">
        <v>0.77</v>
      </c>
      <c r="H9167" s="586">
        <v>9.1</v>
      </c>
      <c r="I9167" s="587">
        <f t="shared" si="430"/>
        <v>1309917.7</v>
      </c>
      <c r="J9167" s="589">
        <f t="shared" si="431"/>
        <v>1</v>
      </c>
    </row>
    <row r="9168" spans="1:10">
      <c r="A9168" s="584">
        <v>2016</v>
      </c>
      <c r="B9168" s="585" t="s">
        <v>1127</v>
      </c>
      <c r="C9168" s="585" t="s">
        <v>31</v>
      </c>
      <c r="D9168" s="586">
        <v>39002</v>
      </c>
      <c r="E9168" s="587">
        <v>18.3</v>
      </c>
      <c r="F9168" s="587">
        <f t="shared" si="429"/>
        <v>713736.6</v>
      </c>
      <c r="G9168" s="588">
        <v>0.34</v>
      </c>
      <c r="H9168" s="586">
        <v>5.3</v>
      </c>
      <c r="I9168" s="587">
        <f t="shared" si="430"/>
        <v>206710.6</v>
      </c>
      <c r="J9168" s="589">
        <f t="shared" si="431"/>
        <v>0</v>
      </c>
    </row>
    <row r="9169" spans="1:10">
      <c r="A9169" s="584">
        <v>2016</v>
      </c>
      <c r="B9169" s="585" t="s">
        <v>1131</v>
      </c>
      <c r="C9169" s="585" t="s">
        <v>31</v>
      </c>
      <c r="D9169" s="586">
        <v>45540</v>
      </c>
      <c r="E9169" s="587">
        <v>24.788</v>
      </c>
      <c r="F9169" s="587">
        <f t="shared" si="429"/>
        <v>1128845.52</v>
      </c>
      <c r="G9169" s="588">
        <v>4.28</v>
      </c>
      <c r="H9169" s="586">
        <v>8.94</v>
      </c>
      <c r="I9169" s="587">
        <f t="shared" si="430"/>
        <v>407127.6</v>
      </c>
      <c r="J9169" s="589">
        <f t="shared" si="431"/>
        <v>0</v>
      </c>
    </row>
    <row r="9170" spans="1:10">
      <c r="A9170" s="584">
        <v>2016</v>
      </c>
      <c r="B9170" s="585" t="s">
        <v>1131</v>
      </c>
      <c r="C9170" s="585" t="s">
        <v>31</v>
      </c>
      <c r="D9170" s="586">
        <v>3888</v>
      </c>
      <c r="E9170" s="587">
        <v>24.271999999999998</v>
      </c>
      <c r="F9170" s="587">
        <f t="shared" si="429"/>
        <v>94369.535999999993</v>
      </c>
      <c r="G9170" s="588">
        <v>3.62</v>
      </c>
      <c r="H9170" s="586">
        <v>11.78</v>
      </c>
      <c r="I9170" s="587">
        <f t="shared" si="430"/>
        <v>45800.639999999999</v>
      </c>
      <c r="J9170" s="589">
        <f t="shared" si="431"/>
        <v>0</v>
      </c>
    </row>
    <row r="9171" spans="1:10">
      <c r="A9171" s="584">
        <v>2016</v>
      </c>
      <c r="B9171" s="585" t="s">
        <v>1131</v>
      </c>
      <c r="C9171" s="585" t="s">
        <v>31</v>
      </c>
      <c r="D9171" s="586">
        <v>4170</v>
      </c>
      <c r="E9171" s="587">
        <v>23.884</v>
      </c>
      <c r="F9171" s="587">
        <f t="shared" si="429"/>
        <v>99596.28</v>
      </c>
      <c r="G9171" s="588">
        <v>2.84</v>
      </c>
      <c r="H9171" s="586">
        <v>11.41</v>
      </c>
      <c r="I9171" s="587">
        <f t="shared" si="430"/>
        <v>47579.7</v>
      </c>
      <c r="J9171" s="589">
        <f t="shared" si="431"/>
        <v>0</v>
      </c>
    </row>
    <row r="9172" spans="1:10">
      <c r="A9172" s="584">
        <v>2016</v>
      </c>
      <c r="B9172" s="585" t="s">
        <v>1131</v>
      </c>
      <c r="C9172" s="585" t="s">
        <v>31</v>
      </c>
      <c r="D9172" s="586">
        <v>21207</v>
      </c>
      <c r="E9172" s="587">
        <v>24.984000000000002</v>
      </c>
      <c r="F9172" s="587">
        <f t="shared" si="429"/>
        <v>529835.68800000008</v>
      </c>
      <c r="G9172" s="588">
        <v>3.31</v>
      </c>
      <c r="H9172" s="586">
        <v>9.2899999999999991</v>
      </c>
      <c r="I9172" s="587">
        <f t="shared" si="430"/>
        <v>197013.02999999997</v>
      </c>
      <c r="J9172" s="589">
        <f t="shared" si="431"/>
        <v>0</v>
      </c>
    </row>
    <row r="9173" spans="1:10">
      <c r="A9173" s="584">
        <v>2016</v>
      </c>
      <c r="B9173" s="585" t="s">
        <v>1131</v>
      </c>
      <c r="C9173" s="585" t="s">
        <v>31</v>
      </c>
      <c r="D9173" s="586">
        <v>25508</v>
      </c>
      <c r="E9173" s="587">
        <v>24.884</v>
      </c>
      <c r="F9173" s="587">
        <f t="shared" si="429"/>
        <v>634741.07200000004</v>
      </c>
      <c r="G9173" s="588">
        <v>3.89</v>
      </c>
      <c r="H9173" s="586">
        <v>10.050000000000001</v>
      </c>
      <c r="I9173" s="587">
        <f t="shared" si="430"/>
        <v>256355.40000000002</v>
      </c>
      <c r="J9173" s="589">
        <f t="shared" si="431"/>
        <v>0</v>
      </c>
    </row>
    <row r="9174" spans="1:10">
      <c r="A9174" s="584">
        <v>2016</v>
      </c>
      <c r="B9174" s="585" t="s">
        <v>1131</v>
      </c>
      <c r="C9174" s="585" t="s">
        <v>31</v>
      </c>
      <c r="D9174" s="586">
        <v>3882</v>
      </c>
      <c r="E9174" s="587">
        <v>24.367999999999999</v>
      </c>
      <c r="F9174" s="587">
        <f t="shared" si="429"/>
        <v>94596.576000000001</v>
      </c>
      <c r="G9174" s="588">
        <v>3.43</v>
      </c>
      <c r="H9174" s="586">
        <v>11.43</v>
      </c>
      <c r="I9174" s="587">
        <f t="shared" si="430"/>
        <v>44371.26</v>
      </c>
      <c r="J9174" s="589">
        <f t="shared" si="431"/>
        <v>0</v>
      </c>
    </row>
    <row r="9175" spans="1:10">
      <c r="A9175" s="584">
        <v>2016</v>
      </c>
      <c r="B9175" s="585" t="s">
        <v>1131</v>
      </c>
      <c r="C9175" s="585" t="s">
        <v>31</v>
      </c>
      <c r="D9175" s="586">
        <v>1658</v>
      </c>
      <c r="E9175" s="587">
        <v>25.04</v>
      </c>
      <c r="F9175" s="587">
        <f t="shared" si="429"/>
        <v>41516.32</v>
      </c>
      <c r="G9175" s="588">
        <v>3.03</v>
      </c>
      <c r="H9175" s="586">
        <v>9.83</v>
      </c>
      <c r="I9175" s="587">
        <f t="shared" si="430"/>
        <v>16298.14</v>
      </c>
      <c r="J9175" s="589">
        <f t="shared" si="431"/>
        <v>0</v>
      </c>
    </row>
    <row r="9176" spans="1:10">
      <c r="A9176" s="584">
        <v>2016</v>
      </c>
      <c r="B9176" s="585" t="s">
        <v>1131</v>
      </c>
      <c r="C9176" s="585" t="s">
        <v>31</v>
      </c>
      <c r="D9176" s="586">
        <v>15491</v>
      </c>
      <c r="E9176" s="587">
        <v>25.268000000000001</v>
      </c>
      <c r="F9176" s="587">
        <f t="shared" si="429"/>
        <v>391426.58799999999</v>
      </c>
      <c r="G9176" s="588">
        <v>3.08</v>
      </c>
      <c r="H9176" s="586">
        <v>9</v>
      </c>
      <c r="I9176" s="587">
        <f t="shared" si="430"/>
        <v>139419</v>
      </c>
      <c r="J9176" s="589">
        <f t="shared" si="431"/>
        <v>0</v>
      </c>
    </row>
    <row r="9177" spans="1:10">
      <c r="A9177" s="584">
        <v>2016</v>
      </c>
      <c r="B9177" s="585" t="s">
        <v>1131</v>
      </c>
      <c r="C9177" s="585" t="s">
        <v>31</v>
      </c>
      <c r="D9177" s="586">
        <v>15491</v>
      </c>
      <c r="E9177" s="587">
        <v>25.268000000000001</v>
      </c>
      <c r="F9177" s="587">
        <f t="shared" si="429"/>
        <v>391426.58799999999</v>
      </c>
      <c r="G9177" s="588">
        <v>3.08</v>
      </c>
      <c r="H9177" s="586">
        <v>9</v>
      </c>
      <c r="I9177" s="587">
        <f t="shared" si="430"/>
        <v>139419</v>
      </c>
      <c r="J9177" s="589">
        <f t="shared" si="431"/>
        <v>0</v>
      </c>
    </row>
    <row r="9178" spans="1:10">
      <c r="A9178" s="584">
        <v>2016</v>
      </c>
      <c r="B9178" s="585" t="s">
        <v>1131</v>
      </c>
      <c r="C9178" s="585" t="s">
        <v>31</v>
      </c>
      <c r="D9178" s="586">
        <v>34499</v>
      </c>
      <c r="E9178" s="587">
        <v>25.22</v>
      </c>
      <c r="F9178" s="587">
        <f t="shared" si="429"/>
        <v>870064.77999999991</v>
      </c>
      <c r="G9178" s="588">
        <v>2.98</v>
      </c>
      <c r="H9178" s="586">
        <v>9.02</v>
      </c>
      <c r="I9178" s="587">
        <f t="shared" si="430"/>
        <v>311180.98</v>
      </c>
      <c r="J9178" s="589">
        <f t="shared" si="431"/>
        <v>0</v>
      </c>
    </row>
    <row r="9179" spans="1:10">
      <c r="A9179" s="584">
        <v>2016</v>
      </c>
      <c r="B9179" s="585" t="s">
        <v>1131</v>
      </c>
      <c r="C9179" s="585" t="s">
        <v>31</v>
      </c>
      <c r="D9179" s="586">
        <v>34499</v>
      </c>
      <c r="E9179" s="587">
        <v>25.22</v>
      </c>
      <c r="F9179" s="587">
        <f t="shared" si="429"/>
        <v>870064.77999999991</v>
      </c>
      <c r="G9179" s="588">
        <v>2.98</v>
      </c>
      <c r="H9179" s="586">
        <v>9.02</v>
      </c>
      <c r="I9179" s="587">
        <f t="shared" si="430"/>
        <v>311180.98</v>
      </c>
      <c r="J9179" s="589">
        <f t="shared" si="431"/>
        <v>0</v>
      </c>
    </row>
    <row r="9180" spans="1:10">
      <c r="A9180" s="584">
        <v>2016</v>
      </c>
      <c r="B9180" s="585" t="s">
        <v>1131</v>
      </c>
      <c r="C9180" s="585" t="s">
        <v>31</v>
      </c>
      <c r="D9180" s="586">
        <v>15775</v>
      </c>
      <c r="E9180" s="587">
        <v>26.141999999999999</v>
      </c>
      <c r="F9180" s="587">
        <f t="shared" si="429"/>
        <v>412390.05</v>
      </c>
      <c r="G9180" s="588">
        <v>3</v>
      </c>
      <c r="H9180" s="586">
        <v>8.1199999999999992</v>
      </c>
      <c r="I9180" s="587">
        <f t="shared" si="430"/>
        <v>128092.99999999999</v>
      </c>
      <c r="J9180" s="589">
        <f t="shared" si="431"/>
        <v>0</v>
      </c>
    </row>
    <row r="9181" spans="1:10">
      <c r="A9181" s="584">
        <v>2016</v>
      </c>
      <c r="B9181" s="585" t="s">
        <v>1131</v>
      </c>
      <c r="C9181" s="585" t="s">
        <v>31</v>
      </c>
      <c r="D9181" s="586">
        <v>36690</v>
      </c>
      <c r="E9181" s="587">
        <v>25.004000000000001</v>
      </c>
      <c r="F9181" s="587">
        <f t="shared" si="429"/>
        <v>917396.76</v>
      </c>
      <c r="G9181" s="588">
        <v>3.52</v>
      </c>
      <c r="H9181" s="586">
        <v>9.6999999999999993</v>
      </c>
      <c r="I9181" s="587">
        <f t="shared" si="430"/>
        <v>355893</v>
      </c>
      <c r="J9181" s="589">
        <f t="shared" si="431"/>
        <v>0</v>
      </c>
    </row>
    <row r="9182" spans="1:10">
      <c r="A9182" s="584">
        <v>2016</v>
      </c>
      <c r="B9182" s="585" t="s">
        <v>1131</v>
      </c>
      <c r="C9182" s="585" t="s">
        <v>31</v>
      </c>
      <c r="D9182" s="586">
        <v>14425</v>
      </c>
      <c r="E9182" s="587">
        <v>25.234000000000002</v>
      </c>
      <c r="F9182" s="587">
        <f t="shared" si="429"/>
        <v>364000.45</v>
      </c>
      <c r="G9182" s="588">
        <v>3.01</v>
      </c>
      <c r="H9182" s="586">
        <v>8.9</v>
      </c>
      <c r="I9182" s="587">
        <f t="shared" si="430"/>
        <v>128382.5</v>
      </c>
      <c r="J9182" s="589">
        <f t="shared" si="431"/>
        <v>0</v>
      </c>
    </row>
    <row r="9183" spans="1:10">
      <c r="A9183" s="584">
        <v>2016</v>
      </c>
      <c r="B9183" s="585" t="s">
        <v>1131</v>
      </c>
      <c r="C9183" s="585" t="s">
        <v>31</v>
      </c>
      <c r="D9183" s="586">
        <v>14392</v>
      </c>
      <c r="E9183" s="587">
        <v>25.225999999999999</v>
      </c>
      <c r="F9183" s="587">
        <f t="shared" si="429"/>
        <v>363052.592</v>
      </c>
      <c r="G9183" s="588">
        <v>3.02</v>
      </c>
      <c r="H9183" s="586">
        <v>9.1</v>
      </c>
      <c r="I9183" s="587">
        <f t="shared" si="430"/>
        <v>130967.2</v>
      </c>
      <c r="J9183" s="589">
        <f t="shared" si="431"/>
        <v>0</v>
      </c>
    </row>
    <row r="9184" spans="1:10">
      <c r="A9184" s="584">
        <v>2016</v>
      </c>
      <c r="B9184" s="585" t="s">
        <v>1131</v>
      </c>
      <c r="C9184" s="585" t="s">
        <v>31</v>
      </c>
      <c r="D9184" s="586">
        <v>63939</v>
      </c>
      <c r="E9184" s="587">
        <v>25.384</v>
      </c>
      <c r="F9184" s="587">
        <f t="shared" si="429"/>
        <v>1623027.5760000001</v>
      </c>
      <c r="G9184" s="588">
        <v>3.57</v>
      </c>
      <c r="H9184" s="586">
        <v>9.1999999999999993</v>
      </c>
      <c r="I9184" s="587">
        <f t="shared" si="430"/>
        <v>588238.79999999993</v>
      </c>
      <c r="J9184" s="589">
        <f t="shared" si="431"/>
        <v>0</v>
      </c>
    </row>
    <row r="9185" spans="1:10">
      <c r="A9185" s="584">
        <v>2016</v>
      </c>
      <c r="B9185" s="585" t="s">
        <v>1131</v>
      </c>
      <c r="C9185" s="585" t="s">
        <v>31</v>
      </c>
      <c r="D9185" s="586">
        <v>25184</v>
      </c>
      <c r="E9185" s="587">
        <v>25.204000000000001</v>
      </c>
      <c r="F9185" s="587">
        <f t="shared" si="429"/>
        <v>634737.53599999996</v>
      </c>
      <c r="G9185" s="588">
        <v>3.02</v>
      </c>
      <c r="H9185" s="586">
        <v>9.1999999999999993</v>
      </c>
      <c r="I9185" s="587">
        <f t="shared" si="430"/>
        <v>231692.79999999999</v>
      </c>
      <c r="J9185" s="589">
        <f t="shared" si="431"/>
        <v>0</v>
      </c>
    </row>
    <row r="9186" spans="1:10">
      <c r="A9186" s="584">
        <v>2016</v>
      </c>
      <c r="B9186" s="585" t="s">
        <v>1131</v>
      </c>
      <c r="C9186" s="585" t="s">
        <v>31</v>
      </c>
      <c r="D9186" s="586">
        <v>25921</v>
      </c>
      <c r="E9186" s="587">
        <v>26.071999999999999</v>
      </c>
      <c r="F9186" s="587">
        <f t="shared" si="429"/>
        <v>675812.31200000003</v>
      </c>
      <c r="G9186" s="588">
        <v>2.98</v>
      </c>
      <c r="H9186" s="586">
        <v>8.1</v>
      </c>
      <c r="I9186" s="587">
        <f t="shared" si="430"/>
        <v>209960.09999999998</v>
      </c>
      <c r="J9186" s="589">
        <f t="shared" si="431"/>
        <v>0</v>
      </c>
    </row>
    <row r="9187" spans="1:10">
      <c r="A9187" s="584">
        <v>2016</v>
      </c>
      <c r="B9187" s="585" t="s">
        <v>1131</v>
      </c>
      <c r="C9187" s="585" t="s">
        <v>31</v>
      </c>
      <c r="D9187" s="586">
        <v>56097</v>
      </c>
      <c r="E9187" s="587">
        <v>22.146000000000001</v>
      </c>
      <c r="F9187" s="587">
        <f t="shared" si="429"/>
        <v>1242324.162</v>
      </c>
      <c r="G9187" s="588">
        <v>2.99</v>
      </c>
      <c r="H9187" s="586">
        <v>8.8000000000000007</v>
      </c>
      <c r="I9187" s="587">
        <f t="shared" si="430"/>
        <v>493653.60000000003</v>
      </c>
      <c r="J9187" s="589">
        <f t="shared" si="431"/>
        <v>0</v>
      </c>
    </row>
    <row r="9188" spans="1:10">
      <c r="A9188" s="584">
        <v>2016</v>
      </c>
      <c r="B9188" s="585" t="s">
        <v>1131</v>
      </c>
      <c r="C9188" s="585" t="s">
        <v>31</v>
      </c>
      <c r="D9188" s="586">
        <v>5000</v>
      </c>
      <c r="E9188" s="587">
        <v>25.198</v>
      </c>
      <c r="F9188" s="587">
        <f t="shared" si="429"/>
        <v>125990</v>
      </c>
      <c r="G9188" s="588">
        <v>2.96</v>
      </c>
      <c r="H9188" s="586">
        <v>9.1999999999999993</v>
      </c>
      <c r="I9188" s="587">
        <f t="shared" si="430"/>
        <v>46000</v>
      </c>
      <c r="J9188" s="589">
        <f t="shared" si="431"/>
        <v>0</v>
      </c>
    </row>
    <row r="9189" spans="1:10">
      <c r="A9189" s="584">
        <v>2016</v>
      </c>
      <c r="B9189" s="585" t="s">
        <v>1131</v>
      </c>
      <c r="C9189" s="585" t="s">
        <v>31</v>
      </c>
      <c r="D9189" s="586">
        <v>118</v>
      </c>
      <c r="E9189" s="587">
        <v>22.96</v>
      </c>
      <c r="F9189" s="587">
        <f t="shared" si="429"/>
        <v>2709.28</v>
      </c>
      <c r="G9189" s="588">
        <v>0.49</v>
      </c>
      <c r="H9189" s="586">
        <v>8.8000000000000007</v>
      </c>
      <c r="I9189" s="587">
        <f t="shared" si="430"/>
        <v>1038.4000000000001</v>
      </c>
      <c r="J9189" s="589">
        <f t="shared" si="431"/>
        <v>0</v>
      </c>
    </row>
    <row r="9190" spans="1:10">
      <c r="A9190" s="584">
        <v>2016</v>
      </c>
      <c r="B9190" s="585" t="s">
        <v>1131</v>
      </c>
      <c r="C9190" s="585" t="s">
        <v>31</v>
      </c>
      <c r="D9190" s="586">
        <v>39286</v>
      </c>
      <c r="E9190" s="587">
        <v>23.08</v>
      </c>
      <c r="F9190" s="587">
        <f t="shared" si="429"/>
        <v>906720.87999999989</v>
      </c>
      <c r="G9190" s="588">
        <v>0.42</v>
      </c>
      <c r="H9190" s="586">
        <v>7</v>
      </c>
      <c r="I9190" s="587">
        <f t="shared" si="430"/>
        <v>275002</v>
      </c>
      <c r="J9190" s="589">
        <f t="shared" si="431"/>
        <v>0</v>
      </c>
    </row>
    <row r="9191" spans="1:10">
      <c r="A9191" s="584">
        <v>2016</v>
      </c>
      <c r="B9191" s="585" t="s">
        <v>1131</v>
      </c>
      <c r="C9191" s="585" t="s">
        <v>31</v>
      </c>
      <c r="D9191" s="586">
        <v>78823</v>
      </c>
      <c r="E9191" s="587">
        <v>23.297999999999998</v>
      </c>
      <c r="F9191" s="587">
        <f t="shared" si="429"/>
        <v>1836418.254</v>
      </c>
      <c r="G9191" s="588">
        <v>3.58</v>
      </c>
      <c r="H9191" s="586">
        <v>12.85</v>
      </c>
      <c r="I9191" s="587">
        <f t="shared" si="430"/>
        <v>1012875.5499999999</v>
      </c>
      <c r="J9191" s="589">
        <f t="shared" si="431"/>
        <v>0</v>
      </c>
    </row>
    <row r="9192" spans="1:10">
      <c r="A9192" s="584">
        <v>2016</v>
      </c>
      <c r="B9192" s="585" t="s">
        <v>1131</v>
      </c>
      <c r="C9192" s="585" t="s">
        <v>31</v>
      </c>
      <c r="D9192" s="586">
        <v>43632</v>
      </c>
      <c r="E9192" s="587">
        <v>23.404</v>
      </c>
      <c r="F9192" s="587">
        <f t="shared" si="429"/>
        <v>1021163.328</v>
      </c>
      <c r="G9192" s="588">
        <v>1.99</v>
      </c>
      <c r="H9192" s="586">
        <v>9.41</v>
      </c>
      <c r="I9192" s="587">
        <f t="shared" si="430"/>
        <v>410577.12</v>
      </c>
      <c r="J9192" s="589">
        <f t="shared" si="431"/>
        <v>0</v>
      </c>
    </row>
    <row r="9193" spans="1:10">
      <c r="A9193" s="584">
        <v>2016</v>
      </c>
      <c r="B9193" s="585" t="s">
        <v>1131</v>
      </c>
      <c r="C9193" s="585" t="s">
        <v>31</v>
      </c>
      <c r="D9193" s="586">
        <v>8501</v>
      </c>
      <c r="E9193" s="587">
        <v>23.937999999999999</v>
      </c>
      <c r="F9193" s="587">
        <f t="shared" si="429"/>
        <v>203496.93799999999</v>
      </c>
      <c r="G9193" s="588">
        <v>2.5299999999999998</v>
      </c>
      <c r="H9193" s="586">
        <v>10.25</v>
      </c>
      <c r="I9193" s="587">
        <f t="shared" si="430"/>
        <v>87135.25</v>
      </c>
      <c r="J9193" s="589">
        <f t="shared" si="431"/>
        <v>0</v>
      </c>
    </row>
    <row r="9194" spans="1:10">
      <c r="A9194" s="584">
        <v>2016</v>
      </c>
      <c r="B9194" s="585" t="s">
        <v>1131</v>
      </c>
      <c r="C9194" s="585" t="s">
        <v>31</v>
      </c>
      <c r="D9194" s="586">
        <v>126272</v>
      </c>
      <c r="E9194" s="587">
        <v>24.04</v>
      </c>
      <c r="F9194" s="587">
        <f t="shared" si="429"/>
        <v>3035578.88</v>
      </c>
      <c r="G9194" s="588">
        <v>2.8</v>
      </c>
      <c r="H9194" s="586">
        <v>7.9</v>
      </c>
      <c r="I9194" s="587">
        <f t="shared" si="430"/>
        <v>997548.8</v>
      </c>
      <c r="J9194" s="589">
        <f t="shared" si="431"/>
        <v>0</v>
      </c>
    </row>
    <row r="9195" spans="1:10">
      <c r="A9195" s="584">
        <v>2016</v>
      </c>
      <c r="B9195" s="585" t="s">
        <v>1131</v>
      </c>
      <c r="C9195" s="585" t="s">
        <v>31</v>
      </c>
      <c r="D9195" s="586">
        <v>23295</v>
      </c>
      <c r="E9195" s="587">
        <v>23.93</v>
      </c>
      <c r="F9195" s="587">
        <f t="shared" si="429"/>
        <v>557449.35</v>
      </c>
      <c r="G9195" s="588">
        <v>2.81</v>
      </c>
      <c r="H9195" s="586">
        <v>8.1</v>
      </c>
      <c r="I9195" s="587">
        <f t="shared" si="430"/>
        <v>188689.5</v>
      </c>
      <c r="J9195" s="589">
        <f t="shared" si="431"/>
        <v>0</v>
      </c>
    </row>
    <row r="9196" spans="1:10">
      <c r="A9196" s="584">
        <v>2016</v>
      </c>
      <c r="B9196" s="585" t="s">
        <v>1131</v>
      </c>
      <c r="C9196" s="585" t="s">
        <v>31</v>
      </c>
      <c r="D9196" s="586">
        <v>1566</v>
      </c>
      <c r="E9196" s="587">
        <v>23.78</v>
      </c>
      <c r="F9196" s="587">
        <f t="shared" si="429"/>
        <v>37239.480000000003</v>
      </c>
      <c r="G9196" s="588">
        <v>2.72</v>
      </c>
      <c r="H9196" s="586">
        <v>8.3000000000000007</v>
      </c>
      <c r="I9196" s="587">
        <f t="shared" si="430"/>
        <v>12997.800000000001</v>
      </c>
      <c r="J9196" s="589">
        <f t="shared" si="431"/>
        <v>0</v>
      </c>
    </row>
    <row r="9197" spans="1:10">
      <c r="A9197" s="584">
        <v>2016</v>
      </c>
      <c r="B9197" s="585" t="s">
        <v>1131</v>
      </c>
      <c r="C9197" s="585" t="s">
        <v>31</v>
      </c>
      <c r="D9197" s="586">
        <v>20471</v>
      </c>
      <c r="E9197" s="587">
        <v>23.82</v>
      </c>
      <c r="F9197" s="587">
        <f t="shared" si="429"/>
        <v>487619.22000000003</v>
      </c>
      <c r="G9197" s="588">
        <v>2.73</v>
      </c>
      <c r="H9197" s="586">
        <v>8.1</v>
      </c>
      <c r="I9197" s="587">
        <f t="shared" si="430"/>
        <v>165815.1</v>
      </c>
      <c r="J9197" s="589">
        <f t="shared" si="431"/>
        <v>0</v>
      </c>
    </row>
    <row r="9198" spans="1:10">
      <c r="A9198" s="584">
        <v>2016</v>
      </c>
      <c r="B9198" s="585" t="s">
        <v>1131</v>
      </c>
      <c r="C9198" s="585" t="s">
        <v>31</v>
      </c>
      <c r="D9198" s="586">
        <v>15990</v>
      </c>
      <c r="E9198" s="587">
        <v>23.13</v>
      </c>
      <c r="F9198" s="587">
        <f t="shared" si="429"/>
        <v>369848.7</v>
      </c>
      <c r="G9198" s="588">
        <v>3.12</v>
      </c>
      <c r="H9198" s="586">
        <v>8.3000000000000007</v>
      </c>
      <c r="I9198" s="587">
        <f t="shared" si="430"/>
        <v>132717</v>
      </c>
      <c r="J9198" s="589">
        <f t="shared" si="431"/>
        <v>0</v>
      </c>
    </row>
    <row r="9199" spans="1:10">
      <c r="A9199" s="584">
        <v>2016</v>
      </c>
      <c r="B9199" s="585" t="s">
        <v>1131</v>
      </c>
      <c r="C9199" s="585" t="s">
        <v>31</v>
      </c>
      <c r="D9199" s="586">
        <v>6264</v>
      </c>
      <c r="E9199" s="587">
        <v>23.64</v>
      </c>
      <c r="F9199" s="587">
        <f t="shared" si="429"/>
        <v>148080.95999999999</v>
      </c>
      <c r="G9199" s="588">
        <v>2.7</v>
      </c>
      <c r="H9199" s="586">
        <v>8.1999999999999993</v>
      </c>
      <c r="I9199" s="587">
        <f t="shared" si="430"/>
        <v>51364.799999999996</v>
      </c>
      <c r="J9199" s="589">
        <f t="shared" si="431"/>
        <v>0</v>
      </c>
    </row>
    <row r="9200" spans="1:10">
      <c r="A9200" s="584">
        <v>2016</v>
      </c>
      <c r="B9200" s="585" t="s">
        <v>1131</v>
      </c>
      <c r="C9200" s="585" t="s">
        <v>31</v>
      </c>
      <c r="D9200" s="586">
        <v>4808</v>
      </c>
      <c r="E9200" s="587">
        <v>23.03</v>
      </c>
      <c r="F9200" s="587">
        <f t="shared" si="429"/>
        <v>110728.24</v>
      </c>
      <c r="G9200" s="588">
        <v>3.15</v>
      </c>
      <c r="H9200" s="586">
        <v>8.3000000000000007</v>
      </c>
      <c r="I9200" s="587">
        <f t="shared" si="430"/>
        <v>39906.400000000001</v>
      </c>
      <c r="J9200" s="589">
        <f t="shared" si="431"/>
        <v>0</v>
      </c>
    </row>
    <row r="9201" spans="1:10">
      <c r="A9201" s="584">
        <v>2016</v>
      </c>
      <c r="B9201" s="585" t="s">
        <v>1131</v>
      </c>
      <c r="C9201" s="585" t="s">
        <v>31</v>
      </c>
      <c r="D9201" s="586">
        <v>60754</v>
      </c>
      <c r="E9201" s="587">
        <v>23.95</v>
      </c>
      <c r="F9201" s="587">
        <f t="shared" si="429"/>
        <v>1455058.3</v>
      </c>
      <c r="G9201" s="588">
        <v>2.78</v>
      </c>
      <c r="H9201" s="586">
        <v>8</v>
      </c>
      <c r="I9201" s="587">
        <f t="shared" si="430"/>
        <v>486032</v>
      </c>
      <c r="J9201" s="589">
        <f t="shared" si="431"/>
        <v>0</v>
      </c>
    </row>
    <row r="9202" spans="1:10">
      <c r="A9202" s="584">
        <v>2016</v>
      </c>
      <c r="B9202" s="585" t="s">
        <v>1131</v>
      </c>
      <c r="C9202" s="585" t="s">
        <v>31</v>
      </c>
      <c r="D9202" s="586">
        <v>31039</v>
      </c>
      <c r="E9202" s="587">
        <v>25.25</v>
      </c>
      <c r="F9202" s="587">
        <f t="shared" si="429"/>
        <v>783734.75</v>
      </c>
      <c r="G9202" s="588">
        <v>3.1</v>
      </c>
      <c r="H9202" s="586">
        <v>8.9</v>
      </c>
      <c r="I9202" s="587">
        <f t="shared" si="430"/>
        <v>276247.10000000003</v>
      </c>
      <c r="J9202" s="589">
        <f t="shared" si="431"/>
        <v>0</v>
      </c>
    </row>
    <row r="9203" spans="1:10">
      <c r="A9203" s="584">
        <v>2016</v>
      </c>
      <c r="B9203" s="585" t="s">
        <v>1131</v>
      </c>
      <c r="C9203" s="585" t="s">
        <v>31</v>
      </c>
      <c r="D9203" s="586">
        <v>5843</v>
      </c>
      <c r="E9203" s="587">
        <v>23.98</v>
      </c>
      <c r="F9203" s="587">
        <f t="shared" si="429"/>
        <v>140115.14000000001</v>
      </c>
      <c r="G9203" s="588">
        <v>2.84</v>
      </c>
      <c r="H9203" s="586">
        <v>14</v>
      </c>
      <c r="I9203" s="587">
        <f t="shared" si="430"/>
        <v>81802</v>
      </c>
      <c r="J9203" s="589">
        <f t="shared" si="431"/>
        <v>0</v>
      </c>
    </row>
    <row r="9204" spans="1:10">
      <c r="A9204" s="584">
        <v>2016</v>
      </c>
      <c r="B9204" s="585" t="s">
        <v>1131</v>
      </c>
      <c r="C9204" s="585" t="s">
        <v>31</v>
      </c>
      <c r="D9204" s="586">
        <v>1098</v>
      </c>
      <c r="E9204" s="587">
        <v>16.920000000000002</v>
      </c>
      <c r="F9204" s="587">
        <f t="shared" si="429"/>
        <v>18578.160000000003</v>
      </c>
      <c r="G9204" s="588">
        <v>1.7</v>
      </c>
      <c r="H9204" s="586">
        <v>27.9</v>
      </c>
      <c r="I9204" s="587">
        <f t="shared" si="430"/>
        <v>30634.199999999997</v>
      </c>
      <c r="J9204" s="589">
        <f t="shared" si="431"/>
        <v>0</v>
      </c>
    </row>
    <row r="9205" spans="1:10">
      <c r="A9205" s="584">
        <v>2016</v>
      </c>
      <c r="B9205" s="585" t="s">
        <v>1131</v>
      </c>
      <c r="C9205" s="585" t="s">
        <v>31</v>
      </c>
      <c r="D9205" s="586">
        <v>73110</v>
      </c>
      <c r="E9205" s="587">
        <v>25.17</v>
      </c>
      <c r="F9205" s="587">
        <f t="shared" si="429"/>
        <v>1840178.7000000002</v>
      </c>
      <c r="G9205" s="588">
        <v>3.75</v>
      </c>
      <c r="H9205" s="586">
        <v>10</v>
      </c>
      <c r="I9205" s="587">
        <f t="shared" si="430"/>
        <v>731100</v>
      </c>
      <c r="J9205" s="589">
        <f t="shared" si="431"/>
        <v>0</v>
      </c>
    </row>
    <row r="9206" spans="1:10">
      <c r="A9206" s="584">
        <v>2016</v>
      </c>
      <c r="B9206" s="585" t="s">
        <v>1131</v>
      </c>
      <c r="C9206" s="585" t="s">
        <v>31</v>
      </c>
      <c r="D9206" s="586">
        <v>42237</v>
      </c>
      <c r="E9206" s="587">
        <v>25.85</v>
      </c>
      <c r="F9206" s="587">
        <f t="shared" si="429"/>
        <v>1091826.45</v>
      </c>
      <c r="G9206" s="588">
        <v>2.81</v>
      </c>
      <c r="H9206" s="586">
        <v>8</v>
      </c>
      <c r="I9206" s="587">
        <f t="shared" si="430"/>
        <v>337896</v>
      </c>
      <c r="J9206" s="589">
        <f t="shared" si="431"/>
        <v>0</v>
      </c>
    </row>
    <row r="9207" spans="1:10">
      <c r="A9207" s="584">
        <v>2016</v>
      </c>
      <c r="B9207" s="585" t="s">
        <v>1131</v>
      </c>
      <c r="C9207" s="585" t="s">
        <v>31</v>
      </c>
      <c r="D9207" s="586">
        <v>15138</v>
      </c>
      <c r="E9207" s="587">
        <v>25.62</v>
      </c>
      <c r="F9207" s="587">
        <f t="shared" si="429"/>
        <v>387835.56</v>
      </c>
      <c r="G9207" s="588">
        <v>2.4900000000000002</v>
      </c>
      <c r="H9207" s="586">
        <v>8.1999999999999993</v>
      </c>
      <c r="I9207" s="587">
        <f t="shared" si="430"/>
        <v>124131.59999999999</v>
      </c>
      <c r="J9207" s="589">
        <f t="shared" si="431"/>
        <v>0</v>
      </c>
    </row>
    <row r="9208" spans="1:10">
      <c r="A9208" s="584">
        <v>2016</v>
      </c>
      <c r="B9208" s="585" t="s">
        <v>1131</v>
      </c>
      <c r="C9208" s="585" t="s">
        <v>31</v>
      </c>
      <c r="D9208" s="586">
        <v>81222</v>
      </c>
      <c r="E9208" s="587">
        <v>25.24</v>
      </c>
      <c r="F9208" s="587">
        <f t="shared" si="429"/>
        <v>2050043.2799999998</v>
      </c>
      <c r="G9208" s="588">
        <v>3</v>
      </c>
      <c r="H9208" s="586">
        <v>9</v>
      </c>
      <c r="I9208" s="587">
        <f t="shared" si="430"/>
        <v>730998</v>
      </c>
      <c r="J9208" s="589">
        <f t="shared" si="431"/>
        <v>0</v>
      </c>
    </row>
    <row r="9209" spans="1:10">
      <c r="A9209" s="584">
        <v>2016</v>
      </c>
      <c r="B9209" s="585" t="s">
        <v>1131</v>
      </c>
      <c r="C9209" s="585" t="s">
        <v>31</v>
      </c>
      <c r="D9209" s="586">
        <v>217824</v>
      </c>
      <c r="E9209" s="587">
        <v>25.18</v>
      </c>
      <c r="F9209" s="587">
        <f t="shared" si="429"/>
        <v>5484808.3200000003</v>
      </c>
      <c r="G9209" s="588">
        <v>4.37</v>
      </c>
      <c r="H9209" s="586">
        <v>9.1999999999999993</v>
      </c>
      <c r="I9209" s="587">
        <f t="shared" si="430"/>
        <v>2003980.7999999998</v>
      </c>
      <c r="J9209" s="589">
        <f t="shared" si="431"/>
        <v>0</v>
      </c>
    </row>
    <row r="9210" spans="1:10">
      <c r="A9210" s="584">
        <v>2016</v>
      </c>
      <c r="B9210" s="585" t="s">
        <v>1127</v>
      </c>
      <c r="C9210" s="585" t="s">
        <v>31</v>
      </c>
      <c r="D9210" s="586">
        <v>333317</v>
      </c>
      <c r="E9210" s="587">
        <v>17.097999999999999</v>
      </c>
      <c r="F9210" s="587">
        <f t="shared" si="429"/>
        <v>5699054.0659999996</v>
      </c>
      <c r="G9210" s="588">
        <v>0.25</v>
      </c>
      <c r="H9210" s="586">
        <v>4.5999999999999996</v>
      </c>
      <c r="I9210" s="587">
        <f t="shared" si="430"/>
        <v>1533258.2</v>
      </c>
      <c r="J9210" s="589">
        <f t="shared" si="431"/>
        <v>0</v>
      </c>
    </row>
    <row r="9211" spans="1:10">
      <c r="A9211" s="584">
        <v>2016</v>
      </c>
      <c r="B9211" s="585" t="s">
        <v>1127</v>
      </c>
      <c r="C9211" s="585" t="s">
        <v>31</v>
      </c>
      <c r="D9211" s="586">
        <v>47789</v>
      </c>
      <c r="E9211" s="587">
        <v>17.745999999999999</v>
      </c>
      <c r="F9211" s="587">
        <f t="shared" si="429"/>
        <v>848063.59399999992</v>
      </c>
      <c r="G9211" s="588">
        <v>0.22</v>
      </c>
      <c r="H9211" s="586">
        <v>5.5</v>
      </c>
      <c r="I9211" s="587">
        <f t="shared" si="430"/>
        <v>262839.5</v>
      </c>
      <c r="J9211" s="589">
        <f t="shared" si="431"/>
        <v>0</v>
      </c>
    </row>
    <row r="9212" spans="1:10">
      <c r="A9212" s="584">
        <v>2016</v>
      </c>
      <c r="B9212" s="585" t="s">
        <v>1127</v>
      </c>
      <c r="C9212" s="585" t="s">
        <v>31</v>
      </c>
      <c r="D9212" s="586">
        <v>32165</v>
      </c>
      <c r="E9212" s="587">
        <v>17.556000000000001</v>
      </c>
      <c r="F9212" s="587">
        <f t="shared" si="429"/>
        <v>564688.74</v>
      </c>
      <c r="G9212" s="588">
        <v>0.19</v>
      </c>
      <c r="H9212" s="586">
        <v>4.55</v>
      </c>
      <c r="I9212" s="587">
        <f t="shared" si="430"/>
        <v>146350.75</v>
      </c>
      <c r="J9212" s="589">
        <f t="shared" si="431"/>
        <v>0</v>
      </c>
    </row>
    <row r="9213" spans="1:10">
      <c r="A9213" s="584">
        <v>2016</v>
      </c>
      <c r="B9213" s="585" t="s">
        <v>1131</v>
      </c>
      <c r="C9213" s="585" t="s">
        <v>31</v>
      </c>
      <c r="D9213" s="586">
        <v>61895</v>
      </c>
      <c r="E9213" s="587">
        <v>26</v>
      </c>
      <c r="F9213" s="587">
        <f t="shared" si="429"/>
        <v>1609270</v>
      </c>
      <c r="G9213" s="588">
        <v>2.6</v>
      </c>
      <c r="H9213" s="586">
        <v>7.7</v>
      </c>
      <c r="I9213" s="587">
        <f t="shared" si="430"/>
        <v>476591.5</v>
      </c>
      <c r="J9213" s="589">
        <f t="shared" si="431"/>
        <v>0</v>
      </c>
    </row>
    <row r="9214" spans="1:10">
      <c r="A9214" s="584">
        <v>2016</v>
      </c>
      <c r="B9214" s="585" t="s">
        <v>1129</v>
      </c>
      <c r="C9214" s="585" t="s">
        <v>31</v>
      </c>
      <c r="D9214" s="586">
        <v>94382</v>
      </c>
      <c r="E9214" s="587">
        <v>11.76</v>
      </c>
      <c r="F9214" s="587">
        <f t="shared" si="429"/>
        <v>1109932.32</v>
      </c>
      <c r="G9214" s="588">
        <v>3.14</v>
      </c>
      <c r="H9214" s="586">
        <v>47.4</v>
      </c>
      <c r="I9214" s="587">
        <f t="shared" si="430"/>
        <v>4473706.8</v>
      </c>
      <c r="J9214" s="589">
        <f t="shared" si="431"/>
        <v>0</v>
      </c>
    </row>
    <row r="9215" spans="1:10">
      <c r="A9215" s="584">
        <v>2016</v>
      </c>
      <c r="B9215" s="585" t="s">
        <v>1131</v>
      </c>
      <c r="C9215" s="585" t="s">
        <v>31</v>
      </c>
      <c r="D9215" s="586">
        <v>77326</v>
      </c>
      <c r="E9215" s="587">
        <v>26.067</v>
      </c>
      <c r="F9215" s="587">
        <f t="shared" si="429"/>
        <v>2015656.8419999999</v>
      </c>
      <c r="G9215" s="588">
        <v>3.23</v>
      </c>
      <c r="H9215" s="586">
        <v>8.1</v>
      </c>
      <c r="I9215" s="587">
        <f t="shared" si="430"/>
        <v>626340.6</v>
      </c>
      <c r="J9215" s="589">
        <f t="shared" si="431"/>
        <v>0</v>
      </c>
    </row>
    <row r="9216" spans="1:10">
      <c r="A9216" s="584">
        <v>2016</v>
      </c>
      <c r="B9216" s="585" t="s">
        <v>1131</v>
      </c>
      <c r="C9216" s="585" t="s">
        <v>31</v>
      </c>
      <c r="D9216" s="586">
        <v>62310</v>
      </c>
      <c r="E9216" s="587">
        <v>26.167000000000002</v>
      </c>
      <c r="F9216" s="587">
        <f t="shared" si="429"/>
        <v>1630465.77</v>
      </c>
      <c r="G9216" s="588">
        <v>3.22</v>
      </c>
      <c r="H9216" s="586">
        <v>8</v>
      </c>
      <c r="I9216" s="587">
        <f t="shared" si="430"/>
        <v>498480</v>
      </c>
      <c r="J9216" s="589">
        <f t="shared" si="431"/>
        <v>0</v>
      </c>
    </row>
    <row r="9217" spans="1:10">
      <c r="A9217" s="584">
        <v>2016</v>
      </c>
      <c r="B9217" s="585" t="s">
        <v>1131</v>
      </c>
      <c r="C9217" s="585" t="s">
        <v>31</v>
      </c>
      <c r="D9217" s="586">
        <v>15534</v>
      </c>
      <c r="E9217" s="587">
        <v>26.012</v>
      </c>
      <c r="F9217" s="587">
        <f t="shared" si="429"/>
        <v>404070.408</v>
      </c>
      <c r="G9217" s="588">
        <v>3.27</v>
      </c>
      <c r="H9217" s="586">
        <v>8.1</v>
      </c>
      <c r="I9217" s="587">
        <f t="shared" si="430"/>
        <v>125825.4</v>
      </c>
      <c r="J9217" s="589">
        <f t="shared" si="431"/>
        <v>0</v>
      </c>
    </row>
    <row r="9218" spans="1:10">
      <c r="A9218" s="584">
        <v>2016</v>
      </c>
      <c r="B9218" s="585" t="s">
        <v>1131</v>
      </c>
      <c r="C9218" s="585" t="s">
        <v>31</v>
      </c>
      <c r="D9218" s="586">
        <v>16089</v>
      </c>
      <c r="E9218" s="587">
        <v>25.204000000000001</v>
      </c>
      <c r="F9218" s="587">
        <f t="shared" si="429"/>
        <v>405507.15600000002</v>
      </c>
      <c r="G9218" s="588">
        <v>1.92</v>
      </c>
      <c r="H9218" s="586">
        <v>7.4</v>
      </c>
      <c r="I9218" s="587">
        <f t="shared" si="430"/>
        <v>119058.6</v>
      </c>
      <c r="J9218" s="589">
        <f t="shared" si="431"/>
        <v>0</v>
      </c>
    </row>
    <row r="9219" spans="1:10">
      <c r="A9219" s="584">
        <v>2016</v>
      </c>
      <c r="B9219" s="585" t="s">
        <v>1131</v>
      </c>
      <c r="C9219" s="585" t="s">
        <v>31</v>
      </c>
      <c r="D9219" s="586">
        <v>26258</v>
      </c>
      <c r="E9219" s="587">
        <v>26.07</v>
      </c>
      <c r="F9219" s="587">
        <f t="shared" ref="F9219:F9282" si="432">E9219*D9219</f>
        <v>684546.06</v>
      </c>
      <c r="G9219" s="588">
        <v>1.36</v>
      </c>
      <c r="H9219" s="586">
        <v>8.1</v>
      </c>
      <c r="I9219" s="587">
        <f t="shared" ref="I9219:I9282" si="433">H9219*D9219</f>
        <v>212689.8</v>
      </c>
      <c r="J9219" s="589">
        <f t="shared" ref="J9219:J9282" si="434">IF(B9219="LIG",1,0)</f>
        <v>0</v>
      </c>
    </row>
    <row r="9220" spans="1:10">
      <c r="A9220" s="584">
        <v>2016</v>
      </c>
      <c r="B9220" s="585" t="s">
        <v>1131</v>
      </c>
      <c r="C9220" s="585" t="s">
        <v>31</v>
      </c>
      <c r="D9220" s="586">
        <v>12102</v>
      </c>
      <c r="E9220" s="587">
        <v>25.27</v>
      </c>
      <c r="F9220" s="587">
        <f t="shared" si="432"/>
        <v>305817.53999999998</v>
      </c>
      <c r="G9220" s="588">
        <v>1.19</v>
      </c>
      <c r="H9220" s="586">
        <v>10.9</v>
      </c>
      <c r="I9220" s="587">
        <f t="shared" si="433"/>
        <v>131911.80000000002</v>
      </c>
      <c r="J9220" s="589">
        <f t="shared" si="434"/>
        <v>0</v>
      </c>
    </row>
    <row r="9221" spans="1:10">
      <c r="A9221" s="584">
        <v>2016</v>
      </c>
      <c r="B9221" s="585" t="s">
        <v>1131</v>
      </c>
      <c r="C9221" s="585" t="s">
        <v>31</v>
      </c>
      <c r="D9221" s="586">
        <v>23758</v>
      </c>
      <c r="E9221" s="587">
        <v>25.21</v>
      </c>
      <c r="F9221" s="587">
        <f t="shared" si="432"/>
        <v>598939.18000000005</v>
      </c>
      <c r="G9221" s="588">
        <v>1.29</v>
      </c>
      <c r="H9221" s="586">
        <v>9.6</v>
      </c>
      <c r="I9221" s="587">
        <f t="shared" si="433"/>
        <v>228076.79999999999</v>
      </c>
      <c r="J9221" s="589">
        <f t="shared" si="434"/>
        <v>0</v>
      </c>
    </row>
    <row r="9222" spans="1:10">
      <c r="A9222" s="584">
        <v>2016</v>
      </c>
      <c r="B9222" s="585" t="s">
        <v>1131</v>
      </c>
      <c r="C9222" s="585" t="s">
        <v>31</v>
      </c>
      <c r="D9222" s="586">
        <v>13267</v>
      </c>
      <c r="E9222" s="587">
        <v>25.06</v>
      </c>
      <c r="F9222" s="587">
        <f t="shared" si="432"/>
        <v>332471.01999999996</v>
      </c>
      <c r="G9222" s="588">
        <v>1.52</v>
      </c>
      <c r="H9222" s="586">
        <v>10.9</v>
      </c>
      <c r="I9222" s="587">
        <f t="shared" si="433"/>
        <v>144610.30000000002</v>
      </c>
      <c r="J9222" s="589">
        <f t="shared" si="434"/>
        <v>0</v>
      </c>
    </row>
    <row r="9223" spans="1:10">
      <c r="A9223" s="584">
        <v>2016</v>
      </c>
      <c r="B9223" s="585" t="s">
        <v>1131</v>
      </c>
      <c r="C9223" s="585" t="s">
        <v>31</v>
      </c>
      <c r="D9223" s="586">
        <v>13004</v>
      </c>
      <c r="E9223" s="587">
        <v>25.47</v>
      </c>
      <c r="F9223" s="587">
        <f t="shared" si="432"/>
        <v>331211.88</v>
      </c>
      <c r="G9223" s="588">
        <v>0.56999999999999995</v>
      </c>
      <c r="H9223" s="586">
        <v>9.9</v>
      </c>
      <c r="I9223" s="587">
        <f t="shared" si="433"/>
        <v>128739.6</v>
      </c>
      <c r="J9223" s="589">
        <f t="shared" si="434"/>
        <v>0</v>
      </c>
    </row>
    <row r="9224" spans="1:10">
      <c r="A9224" s="584">
        <v>2016</v>
      </c>
      <c r="B9224" s="585" t="s">
        <v>1131</v>
      </c>
      <c r="C9224" s="585" t="s">
        <v>31</v>
      </c>
      <c r="D9224" s="586">
        <v>12974</v>
      </c>
      <c r="E9224" s="587">
        <v>25.26</v>
      </c>
      <c r="F9224" s="587">
        <f t="shared" si="432"/>
        <v>327723.24000000005</v>
      </c>
      <c r="G9224" s="588">
        <v>1.24</v>
      </c>
      <c r="H9224" s="586">
        <v>10.9</v>
      </c>
      <c r="I9224" s="587">
        <f t="shared" si="433"/>
        <v>141416.6</v>
      </c>
      <c r="J9224" s="589">
        <f t="shared" si="434"/>
        <v>0</v>
      </c>
    </row>
    <row r="9225" spans="1:10">
      <c r="A9225" s="584">
        <v>2016</v>
      </c>
      <c r="B9225" s="585" t="s">
        <v>1131</v>
      </c>
      <c r="C9225" s="585" t="s">
        <v>31</v>
      </c>
      <c r="D9225" s="586">
        <v>12824</v>
      </c>
      <c r="E9225" s="587">
        <v>25.51</v>
      </c>
      <c r="F9225" s="587">
        <f t="shared" si="432"/>
        <v>327140.24000000005</v>
      </c>
      <c r="G9225" s="588">
        <v>1.1100000000000001</v>
      </c>
      <c r="H9225" s="586">
        <v>9.1</v>
      </c>
      <c r="I9225" s="587">
        <f t="shared" si="433"/>
        <v>116698.4</v>
      </c>
      <c r="J9225" s="589">
        <f t="shared" si="434"/>
        <v>0</v>
      </c>
    </row>
    <row r="9226" spans="1:10">
      <c r="A9226" s="584">
        <v>2016</v>
      </c>
      <c r="B9226" s="585" t="s">
        <v>1131</v>
      </c>
      <c r="C9226" s="585" t="s">
        <v>31</v>
      </c>
      <c r="D9226" s="586">
        <v>11434</v>
      </c>
      <c r="E9226" s="587">
        <v>26.12</v>
      </c>
      <c r="F9226" s="587">
        <f t="shared" si="432"/>
        <v>298656.08</v>
      </c>
      <c r="G9226" s="588">
        <v>3.19</v>
      </c>
      <c r="H9226" s="586">
        <v>8.1</v>
      </c>
      <c r="I9226" s="587">
        <f t="shared" si="433"/>
        <v>92615.4</v>
      </c>
      <c r="J9226" s="589">
        <f t="shared" si="434"/>
        <v>0</v>
      </c>
    </row>
    <row r="9227" spans="1:10">
      <c r="A9227" s="584">
        <v>2016</v>
      </c>
      <c r="B9227" s="585" t="s">
        <v>1131</v>
      </c>
      <c r="C9227" s="585" t="s">
        <v>31</v>
      </c>
      <c r="D9227" s="586">
        <v>11101</v>
      </c>
      <c r="E9227" s="587">
        <v>25.94</v>
      </c>
      <c r="F9227" s="587">
        <f t="shared" si="432"/>
        <v>287959.94</v>
      </c>
      <c r="G9227" s="588">
        <v>2.76</v>
      </c>
      <c r="H9227" s="586">
        <v>7.8</v>
      </c>
      <c r="I9227" s="587">
        <f t="shared" si="433"/>
        <v>86587.8</v>
      </c>
      <c r="J9227" s="589">
        <f t="shared" si="434"/>
        <v>0</v>
      </c>
    </row>
    <row r="9228" spans="1:10">
      <c r="A9228" s="584">
        <v>2016</v>
      </c>
      <c r="B9228" s="585" t="s">
        <v>1131</v>
      </c>
      <c r="C9228" s="585" t="s">
        <v>31</v>
      </c>
      <c r="D9228" s="586">
        <v>25998</v>
      </c>
      <c r="E9228" s="587">
        <v>25.45</v>
      </c>
      <c r="F9228" s="587">
        <f t="shared" si="432"/>
        <v>661649.1</v>
      </c>
      <c r="G9228" s="588">
        <v>1.27</v>
      </c>
      <c r="H9228" s="586">
        <v>9.3000000000000007</v>
      </c>
      <c r="I9228" s="587">
        <f t="shared" si="433"/>
        <v>241781.40000000002</v>
      </c>
      <c r="J9228" s="589">
        <f t="shared" si="434"/>
        <v>0</v>
      </c>
    </row>
    <row r="9229" spans="1:10">
      <c r="A9229" s="584">
        <v>2016</v>
      </c>
      <c r="B9229" s="585" t="s">
        <v>1131</v>
      </c>
      <c r="C9229" s="585" t="s">
        <v>31</v>
      </c>
      <c r="D9229" s="586">
        <v>13225</v>
      </c>
      <c r="E9229" s="587">
        <v>25.42</v>
      </c>
      <c r="F9229" s="587">
        <f t="shared" si="432"/>
        <v>336179.5</v>
      </c>
      <c r="G9229" s="588">
        <v>0.83</v>
      </c>
      <c r="H9229" s="586">
        <v>8.6999999999999993</v>
      </c>
      <c r="I9229" s="587">
        <f t="shared" si="433"/>
        <v>115057.49999999999</v>
      </c>
      <c r="J9229" s="589">
        <f t="shared" si="434"/>
        <v>0</v>
      </c>
    </row>
    <row r="9230" spans="1:10">
      <c r="A9230" s="584">
        <v>2016</v>
      </c>
      <c r="B9230" s="585" t="s">
        <v>1131</v>
      </c>
      <c r="C9230" s="585" t="s">
        <v>31</v>
      </c>
      <c r="D9230" s="586">
        <v>13616</v>
      </c>
      <c r="E9230" s="587">
        <v>25.26</v>
      </c>
      <c r="F9230" s="587">
        <f t="shared" si="432"/>
        <v>343940.16000000003</v>
      </c>
      <c r="G9230" s="588">
        <v>0.98</v>
      </c>
      <c r="H9230" s="586">
        <v>10.3</v>
      </c>
      <c r="I9230" s="587">
        <f t="shared" si="433"/>
        <v>140244.80000000002</v>
      </c>
      <c r="J9230" s="589">
        <f t="shared" si="434"/>
        <v>0</v>
      </c>
    </row>
    <row r="9231" spans="1:10">
      <c r="A9231" s="584">
        <v>2016</v>
      </c>
      <c r="B9231" s="585" t="s">
        <v>1131</v>
      </c>
      <c r="C9231" s="585" t="s">
        <v>31</v>
      </c>
      <c r="D9231" s="586">
        <v>13179</v>
      </c>
      <c r="E9231" s="587">
        <v>25.91</v>
      </c>
      <c r="F9231" s="587">
        <f t="shared" si="432"/>
        <v>341467.89</v>
      </c>
      <c r="G9231" s="588">
        <v>0.88</v>
      </c>
      <c r="H9231" s="586">
        <v>8.4</v>
      </c>
      <c r="I9231" s="587">
        <f t="shared" si="433"/>
        <v>110703.6</v>
      </c>
      <c r="J9231" s="589">
        <f t="shared" si="434"/>
        <v>0</v>
      </c>
    </row>
    <row r="9232" spans="1:10">
      <c r="A9232" s="584">
        <v>2016</v>
      </c>
      <c r="B9232" s="585" t="s">
        <v>1131</v>
      </c>
      <c r="C9232" s="585" t="s">
        <v>31</v>
      </c>
      <c r="D9232" s="586">
        <v>12441</v>
      </c>
      <c r="E9232" s="587">
        <v>25.87</v>
      </c>
      <c r="F9232" s="587">
        <f t="shared" si="432"/>
        <v>321848.67</v>
      </c>
      <c r="G9232" s="588">
        <v>0.54</v>
      </c>
      <c r="H9232" s="586">
        <v>6</v>
      </c>
      <c r="I9232" s="587">
        <f t="shared" si="433"/>
        <v>74646</v>
      </c>
      <c r="J9232" s="589">
        <f t="shared" si="434"/>
        <v>0</v>
      </c>
    </row>
    <row r="9233" spans="1:10">
      <c r="A9233" s="584">
        <v>2016</v>
      </c>
      <c r="B9233" s="585" t="s">
        <v>1131</v>
      </c>
      <c r="C9233" s="585" t="s">
        <v>31</v>
      </c>
      <c r="D9233" s="586">
        <v>45508</v>
      </c>
      <c r="E9233" s="587">
        <v>23</v>
      </c>
      <c r="F9233" s="587">
        <f t="shared" si="432"/>
        <v>1046684</v>
      </c>
      <c r="G9233" s="588">
        <v>2.75</v>
      </c>
      <c r="H9233" s="586">
        <v>7</v>
      </c>
      <c r="I9233" s="587">
        <f t="shared" si="433"/>
        <v>318556</v>
      </c>
      <c r="J9233" s="589">
        <f t="shared" si="434"/>
        <v>0</v>
      </c>
    </row>
    <row r="9234" spans="1:10">
      <c r="A9234" s="584">
        <v>2016</v>
      </c>
      <c r="B9234" s="585" t="s">
        <v>1131</v>
      </c>
      <c r="C9234" s="585" t="s">
        <v>31</v>
      </c>
      <c r="D9234" s="586">
        <v>11648</v>
      </c>
      <c r="E9234" s="587">
        <v>24.728000000000002</v>
      </c>
      <c r="F9234" s="587">
        <f t="shared" si="432"/>
        <v>288031.74400000001</v>
      </c>
      <c r="G9234" s="588">
        <v>0.93</v>
      </c>
      <c r="H9234" s="586">
        <v>10.3</v>
      </c>
      <c r="I9234" s="587">
        <f t="shared" si="433"/>
        <v>119974.40000000001</v>
      </c>
      <c r="J9234" s="589">
        <f t="shared" si="434"/>
        <v>0</v>
      </c>
    </row>
    <row r="9235" spans="1:10">
      <c r="A9235" s="584">
        <v>2016</v>
      </c>
      <c r="B9235" s="585" t="s">
        <v>1131</v>
      </c>
      <c r="C9235" s="585" t="s">
        <v>31</v>
      </c>
      <c r="D9235" s="586">
        <v>11547</v>
      </c>
      <c r="E9235" s="587">
        <v>26.053999999999998</v>
      </c>
      <c r="F9235" s="587">
        <f t="shared" si="432"/>
        <v>300845.538</v>
      </c>
      <c r="G9235" s="588">
        <v>1.27</v>
      </c>
      <c r="H9235" s="586">
        <v>8.8000000000000007</v>
      </c>
      <c r="I9235" s="587">
        <f t="shared" si="433"/>
        <v>101613.6</v>
      </c>
      <c r="J9235" s="589">
        <f t="shared" si="434"/>
        <v>0</v>
      </c>
    </row>
    <row r="9236" spans="1:10">
      <c r="A9236" s="584">
        <v>2016</v>
      </c>
      <c r="B9236" s="585" t="s">
        <v>1131</v>
      </c>
      <c r="C9236" s="585" t="s">
        <v>31</v>
      </c>
      <c r="D9236" s="586">
        <v>56735</v>
      </c>
      <c r="E9236" s="587">
        <v>23.808</v>
      </c>
      <c r="F9236" s="587">
        <f t="shared" si="432"/>
        <v>1350746.88</v>
      </c>
      <c r="G9236" s="588">
        <v>2.8</v>
      </c>
      <c r="H9236" s="586">
        <v>7.8</v>
      </c>
      <c r="I9236" s="587">
        <f t="shared" si="433"/>
        <v>442533</v>
      </c>
      <c r="J9236" s="589">
        <f t="shared" si="434"/>
        <v>0</v>
      </c>
    </row>
    <row r="9237" spans="1:10">
      <c r="A9237" s="584">
        <v>2016</v>
      </c>
      <c r="B9237" s="585" t="s">
        <v>1131</v>
      </c>
      <c r="C9237" s="585" t="s">
        <v>31</v>
      </c>
      <c r="D9237" s="586">
        <v>25711</v>
      </c>
      <c r="E9237" s="587">
        <v>22.896000000000001</v>
      </c>
      <c r="F9237" s="587">
        <f t="shared" si="432"/>
        <v>588679.05599999998</v>
      </c>
      <c r="G9237" s="588">
        <v>3</v>
      </c>
      <c r="H9237" s="586">
        <v>8.3000000000000007</v>
      </c>
      <c r="I9237" s="587">
        <f t="shared" si="433"/>
        <v>213401.30000000002</v>
      </c>
      <c r="J9237" s="589">
        <f t="shared" si="434"/>
        <v>0</v>
      </c>
    </row>
    <row r="9238" spans="1:10">
      <c r="A9238" s="584">
        <v>2016</v>
      </c>
      <c r="B9238" s="585" t="s">
        <v>1131</v>
      </c>
      <c r="C9238" s="585" t="s">
        <v>31</v>
      </c>
      <c r="D9238" s="586">
        <v>148072</v>
      </c>
      <c r="E9238" s="587">
        <v>24.338000000000001</v>
      </c>
      <c r="F9238" s="587">
        <f t="shared" si="432"/>
        <v>3603776.3360000001</v>
      </c>
      <c r="G9238" s="588">
        <v>2.57</v>
      </c>
      <c r="H9238" s="586">
        <v>7.5</v>
      </c>
      <c r="I9238" s="587">
        <f t="shared" si="433"/>
        <v>1110540</v>
      </c>
      <c r="J9238" s="589">
        <f t="shared" si="434"/>
        <v>0</v>
      </c>
    </row>
    <row r="9239" spans="1:10">
      <c r="A9239" s="584">
        <v>2016</v>
      </c>
      <c r="B9239" s="585" t="s">
        <v>1131</v>
      </c>
      <c r="C9239" s="585" t="s">
        <v>31</v>
      </c>
      <c r="D9239" s="586">
        <v>104104</v>
      </c>
      <c r="E9239" s="587">
        <v>22.120999999999999</v>
      </c>
      <c r="F9239" s="587">
        <f t="shared" si="432"/>
        <v>2302884.5839999998</v>
      </c>
      <c r="G9239" s="588">
        <v>2.67</v>
      </c>
      <c r="H9239" s="586">
        <v>9.3000000000000007</v>
      </c>
      <c r="I9239" s="587">
        <f t="shared" si="433"/>
        <v>968167.20000000007</v>
      </c>
      <c r="J9239" s="589">
        <f t="shared" si="434"/>
        <v>0</v>
      </c>
    </row>
    <row r="9240" spans="1:10">
      <c r="A9240" s="584">
        <v>2016</v>
      </c>
      <c r="B9240" s="585" t="s">
        <v>1131</v>
      </c>
      <c r="C9240" s="585" t="s">
        <v>31</v>
      </c>
      <c r="D9240" s="586">
        <v>11421</v>
      </c>
      <c r="E9240" s="587">
        <v>23</v>
      </c>
      <c r="F9240" s="587">
        <f t="shared" si="432"/>
        <v>262683</v>
      </c>
      <c r="G9240" s="588">
        <v>2.75</v>
      </c>
      <c r="H9240" s="586">
        <v>7</v>
      </c>
      <c r="I9240" s="587">
        <f t="shared" si="433"/>
        <v>79947</v>
      </c>
      <c r="J9240" s="589">
        <f t="shared" si="434"/>
        <v>0</v>
      </c>
    </row>
    <row r="9241" spans="1:10">
      <c r="A9241" s="584">
        <v>2016</v>
      </c>
      <c r="B9241" s="585" t="s">
        <v>1131</v>
      </c>
      <c r="C9241" s="585" t="s">
        <v>31</v>
      </c>
      <c r="D9241" s="586">
        <v>72192</v>
      </c>
      <c r="E9241" s="587">
        <v>23.425999999999998</v>
      </c>
      <c r="F9241" s="587">
        <f t="shared" si="432"/>
        <v>1691169.7919999999</v>
      </c>
      <c r="G9241" s="588">
        <v>2.68</v>
      </c>
      <c r="H9241" s="586">
        <v>8.3000000000000007</v>
      </c>
      <c r="I9241" s="587">
        <f t="shared" si="433"/>
        <v>599193.60000000009</v>
      </c>
      <c r="J9241" s="589">
        <f t="shared" si="434"/>
        <v>0</v>
      </c>
    </row>
    <row r="9242" spans="1:10">
      <c r="A9242" s="584">
        <v>2016</v>
      </c>
      <c r="B9242" s="585" t="s">
        <v>1127</v>
      </c>
      <c r="C9242" s="585" t="s">
        <v>31</v>
      </c>
      <c r="D9242" s="586">
        <v>116038</v>
      </c>
      <c r="E9242" s="587">
        <v>17.79</v>
      </c>
      <c r="F9242" s="587">
        <f t="shared" si="432"/>
        <v>2064316.0199999998</v>
      </c>
      <c r="G9242" s="588">
        <v>0.33</v>
      </c>
      <c r="H9242" s="586">
        <v>5.2</v>
      </c>
      <c r="I9242" s="587">
        <f t="shared" si="433"/>
        <v>603397.6</v>
      </c>
      <c r="J9242" s="589">
        <f t="shared" si="434"/>
        <v>0</v>
      </c>
    </row>
    <row r="9243" spans="1:10">
      <c r="A9243" s="584">
        <v>2016</v>
      </c>
      <c r="B9243" s="585" t="s">
        <v>1127</v>
      </c>
      <c r="C9243" s="585" t="s">
        <v>31</v>
      </c>
      <c r="D9243" s="586">
        <v>43851</v>
      </c>
      <c r="E9243" s="587">
        <v>17.802</v>
      </c>
      <c r="F9243" s="587">
        <f t="shared" si="432"/>
        <v>780635.50199999998</v>
      </c>
      <c r="G9243" s="588">
        <v>0.27</v>
      </c>
      <c r="H9243" s="586">
        <v>5.4</v>
      </c>
      <c r="I9243" s="587">
        <f t="shared" si="433"/>
        <v>236795.40000000002</v>
      </c>
      <c r="J9243" s="589">
        <f t="shared" si="434"/>
        <v>0</v>
      </c>
    </row>
    <row r="9244" spans="1:10">
      <c r="A9244" s="584">
        <v>2016</v>
      </c>
      <c r="B9244" s="585" t="s">
        <v>1127</v>
      </c>
      <c r="C9244" s="585" t="s">
        <v>31</v>
      </c>
      <c r="D9244" s="586">
        <v>151250</v>
      </c>
      <c r="E9244" s="587">
        <v>16.690000000000001</v>
      </c>
      <c r="F9244" s="587">
        <f t="shared" si="432"/>
        <v>2524362.5</v>
      </c>
      <c r="G9244" s="588">
        <v>0.4</v>
      </c>
      <c r="H9244" s="586">
        <v>5</v>
      </c>
      <c r="I9244" s="587">
        <f t="shared" si="433"/>
        <v>756250</v>
      </c>
      <c r="J9244" s="589">
        <f t="shared" si="434"/>
        <v>0</v>
      </c>
    </row>
    <row r="9245" spans="1:10">
      <c r="A9245" s="584">
        <v>2016</v>
      </c>
      <c r="B9245" s="585" t="s">
        <v>1127</v>
      </c>
      <c r="C9245" s="585" t="s">
        <v>31</v>
      </c>
      <c r="D9245" s="586">
        <v>135845</v>
      </c>
      <c r="E9245" s="587">
        <v>16.82</v>
      </c>
      <c r="F9245" s="587">
        <f t="shared" si="432"/>
        <v>2284912.9</v>
      </c>
      <c r="G9245" s="588">
        <v>0.35</v>
      </c>
      <c r="H9245" s="586">
        <v>5.8</v>
      </c>
      <c r="I9245" s="587">
        <f t="shared" si="433"/>
        <v>787901</v>
      </c>
      <c r="J9245" s="589">
        <f t="shared" si="434"/>
        <v>0</v>
      </c>
    </row>
    <row r="9246" spans="1:10">
      <c r="A9246" s="584">
        <v>2016</v>
      </c>
      <c r="B9246" s="585" t="s">
        <v>1127</v>
      </c>
      <c r="C9246" s="585" t="s">
        <v>31</v>
      </c>
      <c r="D9246" s="586">
        <v>225496</v>
      </c>
      <c r="E9246" s="587">
        <v>17.440000000000001</v>
      </c>
      <c r="F9246" s="587">
        <f t="shared" si="432"/>
        <v>3932650.24</v>
      </c>
      <c r="G9246" s="588">
        <v>0.21</v>
      </c>
      <c r="H9246" s="586">
        <v>4.5999999999999996</v>
      </c>
      <c r="I9246" s="587">
        <f t="shared" si="433"/>
        <v>1037281.6</v>
      </c>
      <c r="J9246" s="589">
        <f t="shared" si="434"/>
        <v>0</v>
      </c>
    </row>
    <row r="9247" spans="1:10">
      <c r="A9247" s="584">
        <v>2016</v>
      </c>
      <c r="B9247" s="585" t="s">
        <v>1127</v>
      </c>
      <c r="C9247" s="585" t="s">
        <v>31</v>
      </c>
      <c r="D9247" s="586">
        <v>226844</v>
      </c>
      <c r="E9247" s="587">
        <v>16.489999999999998</v>
      </c>
      <c r="F9247" s="587">
        <f t="shared" si="432"/>
        <v>3740657.5599999996</v>
      </c>
      <c r="G9247" s="588">
        <v>0.27</v>
      </c>
      <c r="H9247" s="586">
        <v>5.2</v>
      </c>
      <c r="I9247" s="587">
        <f t="shared" si="433"/>
        <v>1179588.8</v>
      </c>
      <c r="J9247" s="589">
        <f t="shared" si="434"/>
        <v>0</v>
      </c>
    </row>
    <row r="9248" spans="1:10">
      <c r="A9248" s="584">
        <v>2016</v>
      </c>
      <c r="B9248" s="585" t="s">
        <v>1127</v>
      </c>
      <c r="C9248" s="585" t="s">
        <v>31</v>
      </c>
      <c r="D9248" s="586">
        <v>166428</v>
      </c>
      <c r="E9248" s="587">
        <v>17.899999999999999</v>
      </c>
      <c r="F9248" s="587">
        <f t="shared" si="432"/>
        <v>2979061.1999999997</v>
      </c>
      <c r="G9248" s="588">
        <v>0.23</v>
      </c>
      <c r="H9248" s="586">
        <v>5</v>
      </c>
      <c r="I9248" s="587">
        <f t="shared" si="433"/>
        <v>832140</v>
      </c>
      <c r="J9248" s="589">
        <f t="shared" si="434"/>
        <v>0</v>
      </c>
    </row>
    <row r="9249" spans="1:10">
      <c r="A9249" s="584">
        <v>2016</v>
      </c>
      <c r="B9249" s="585" t="s">
        <v>1127</v>
      </c>
      <c r="C9249" s="585" t="s">
        <v>31</v>
      </c>
      <c r="D9249" s="586">
        <v>15120</v>
      </c>
      <c r="E9249" s="587">
        <v>17.829999999999998</v>
      </c>
      <c r="F9249" s="587">
        <f t="shared" si="432"/>
        <v>269589.59999999998</v>
      </c>
      <c r="G9249" s="588">
        <v>0.26</v>
      </c>
      <c r="H9249" s="586">
        <v>4.5</v>
      </c>
      <c r="I9249" s="587">
        <f t="shared" si="433"/>
        <v>68040</v>
      </c>
      <c r="J9249" s="589">
        <f t="shared" si="434"/>
        <v>0</v>
      </c>
    </row>
    <row r="9250" spans="1:10">
      <c r="A9250" s="584">
        <v>2016</v>
      </c>
      <c r="B9250" s="585" t="s">
        <v>1127</v>
      </c>
      <c r="C9250" s="585" t="s">
        <v>31</v>
      </c>
      <c r="D9250" s="586">
        <v>14897</v>
      </c>
      <c r="E9250" s="587">
        <v>17.66</v>
      </c>
      <c r="F9250" s="587">
        <f t="shared" si="432"/>
        <v>263081.02</v>
      </c>
      <c r="G9250" s="588">
        <v>0.3</v>
      </c>
      <c r="H9250" s="586">
        <v>6.5</v>
      </c>
      <c r="I9250" s="587">
        <f t="shared" si="433"/>
        <v>96830.5</v>
      </c>
      <c r="J9250" s="589">
        <f t="shared" si="434"/>
        <v>0</v>
      </c>
    </row>
    <row r="9251" spans="1:10">
      <c r="A9251" s="584">
        <v>2016</v>
      </c>
      <c r="B9251" s="585" t="s">
        <v>1127</v>
      </c>
      <c r="C9251" s="585" t="s">
        <v>31</v>
      </c>
      <c r="D9251" s="586">
        <v>30027</v>
      </c>
      <c r="E9251" s="587">
        <v>17.809999999999999</v>
      </c>
      <c r="F9251" s="587">
        <f t="shared" si="432"/>
        <v>534780.87</v>
      </c>
      <c r="G9251" s="588">
        <v>0.27</v>
      </c>
      <c r="H9251" s="586">
        <v>5.3</v>
      </c>
      <c r="I9251" s="587">
        <f t="shared" si="433"/>
        <v>159143.1</v>
      </c>
      <c r="J9251" s="589">
        <f t="shared" si="434"/>
        <v>0</v>
      </c>
    </row>
    <row r="9252" spans="1:10">
      <c r="A9252" s="584">
        <v>2016</v>
      </c>
      <c r="B9252" s="585" t="s">
        <v>1127</v>
      </c>
      <c r="C9252" s="585" t="s">
        <v>31</v>
      </c>
      <c r="D9252" s="586">
        <v>59780</v>
      </c>
      <c r="E9252" s="587">
        <v>17.079999999999998</v>
      </c>
      <c r="F9252" s="587">
        <f t="shared" si="432"/>
        <v>1021042.3999999999</v>
      </c>
      <c r="G9252" s="588">
        <v>0.28999999999999998</v>
      </c>
      <c r="H9252" s="586">
        <v>4.5</v>
      </c>
      <c r="I9252" s="587">
        <f t="shared" si="433"/>
        <v>269010</v>
      </c>
      <c r="J9252" s="589">
        <f t="shared" si="434"/>
        <v>0</v>
      </c>
    </row>
    <row r="9253" spans="1:10">
      <c r="A9253" s="584">
        <v>2016</v>
      </c>
      <c r="B9253" s="585" t="s">
        <v>1127</v>
      </c>
      <c r="C9253" s="585" t="s">
        <v>31</v>
      </c>
      <c r="D9253" s="586">
        <v>328615</v>
      </c>
      <c r="E9253" s="587">
        <v>16.71</v>
      </c>
      <c r="F9253" s="587">
        <f t="shared" si="432"/>
        <v>5491156.6500000004</v>
      </c>
      <c r="G9253" s="588">
        <v>0.3</v>
      </c>
      <c r="H9253" s="586">
        <v>5.4</v>
      </c>
      <c r="I9253" s="587">
        <f t="shared" si="433"/>
        <v>1774521.0000000002</v>
      </c>
      <c r="J9253" s="589">
        <f t="shared" si="434"/>
        <v>0</v>
      </c>
    </row>
    <row r="9254" spans="1:10">
      <c r="A9254" s="584">
        <v>2016</v>
      </c>
      <c r="B9254" s="585" t="s">
        <v>1133</v>
      </c>
      <c r="C9254" s="585" t="s">
        <v>31</v>
      </c>
      <c r="D9254" s="586">
        <v>115673</v>
      </c>
      <c r="E9254" s="587">
        <v>13.48</v>
      </c>
      <c r="F9254" s="587">
        <f t="shared" si="432"/>
        <v>1559272.04</v>
      </c>
      <c r="G9254" s="588">
        <v>0.5</v>
      </c>
      <c r="H9254" s="586">
        <v>16.3</v>
      </c>
      <c r="I9254" s="587">
        <f t="shared" si="433"/>
        <v>1885469.9000000001</v>
      </c>
      <c r="J9254" s="589">
        <f t="shared" si="434"/>
        <v>1</v>
      </c>
    </row>
    <row r="9255" spans="1:10">
      <c r="A9255" s="584">
        <v>2016</v>
      </c>
      <c r="B9255" s="585" t="s">
        <v>1131</v>
      </c>
      <c r="C9255" s="585" t="s">
        <v>31</v>
      </c>
      <c r="D9255" s="586">
        <v>10791</v>
      </c>
      <c r="E9255" s="587">
        <v>24.802</v>
      </c>
      <c r="F9255" s="587">
        <f t="shared" si="432"/>
        <v>267638.38199999998</v>
      </c>
      <c r="G9255" s="588">
        <v>0.77</v>
      </c>
      <c r="H9255" s="586">
        <v>10.6</v>
      </c>
      <c r="I9255" s="587">
        <f t="shared" si="433"/>
        <v>114384.59999999999</v>
      </c>
      <c r="J9255" s="589">
        <f t="shared" si="434"/>
        <v>0</v>
      </c>
    </row>
    <row r="9256" spans="1:10">
      <c r="A9256" s="584">
        <v>2016</v>
      </c>
      <c r="B9256" s="585" t="s">
        <v>1131</v>
      </c>
      <c r="C9256" s="585" t="s">
        <v>31</v>
      </c>
      <c r="D9256" s="586">
        <v>47642</v>
      </c>
      <c r="E9256" s="587">
        <v>26.065999999999999</v>
      </c>
      <c r="F9256" s="587">
        <f t="shared" si="432"/>
        <v>1241836.372</v>
      </c>
      <c r="G9256" s="588">
        <v>1.2</v>
      </c>
      <c r="H9256" s="586">
        <v>8.4</v>
      </c>
      <c r="I9256" s="587">
        <f t="shared" si="433"/>
        <v>400192.8</v>
      </c>
      <c r="J9256" s="589">
        <f t="shared" si="434"/>
        <v>0</v>
      </c>
    </row>
    <row r="9257" spans="1:10">
      <c r="A9257" s="584">
        <v>2016</v>
      </c>
      <c r="B9257" s="585" t="s">
        <v>1131</v>
      </c>
      <c r="C9257" s="585" t="s">
        <v>31</v>
      </c>
      <c r="D9257" s="586">
        <v>23831</v>
      </c>
      <c r="E9257" s="587">
        <v>26.056000000000001</v>
      </c>
      <c r="F9257" s="587">
        <f t="shared" si="432"/>
        <v>620940.53600000008</v>
      </c>
      <c r="G9257" s="588">
        <v>3.01</v>
      </c>
      <c r="H9257" s="586">
        <v>7.9</v>
      </c>
      <c r="I9257" s="587">
        <f t="shared" si="433"/>
        <v>188264.9</v>
      </c>
      <c r="J9257" s="589">
        <f t="shared" si="434"/>
        <v>0</v>
      </c>
    </row>
    <row r="9258" spans="1:10">
      <c r="A9258" s="584">
        <v>2016</v>
      </c>
      <c r="B9258" s="585" t="s">
        <v>1131</v>
      </c>
      <c r="C9258" s="585" t="s">
        <v>31</v>
      </c>
      <c r="D9258" s="586">
        <v>11928</v>
      </c>
      <c r="E9258" s="587">
        <v>26.116</v>
      </c>
      <c r="F9258" s="587">
        <f t="shared" si="432"/>
        <v>311511.64799999999</v>
      </c>
      <c r="G9258" s="588">
        <v>2.59</v>
      </c>
      <c r="H9258" s="586">
        <v>7.6</v>
      </c>
      <c r="I9258" s="587">
        <f t="shared" si="433"/>
        <v>90652.800000000003</v>
      </c>
      <c r="J9258" s="589">
        <f t="shared" si="434"/>
        <v>0</v>
      </c>
    </row>
    <row r="9259" spans="1:10">
      <c r="A9259" s="584">
        <v>2016</v>
      </c>
      <c r="B9259" s="585" t="s">
        <v>1131</v>
      </c>
      <c r="C9259" s="585" t="s">
        <v>31</v>
      </c>
      <c r="D9259" s="586">
        <v>23295</v>
      </c>
      <c r="E9259" s="587">
        <v>24.954000000000001</v>
      </c>
      <c r="F9259" s="587">
        <f t="shared" si="432"/>
        <v>581303.43000000005</v>
      </c>
      <c r="G9259" s="588">
        <v>0.7</v>
      </c>
      <c r="H9259" s="586">
        <v>12.9</v>
      </c>
      <c r="I9259" s="587">
        <f t="shared" si="433"/>
        <v>300505.5</v>
      </c>
      <c r="J9259" s="589">
        <f t="shared" si="434"/>
        <v>0</v>
      </c>
    </row>
    <row r="9260" spans="1:10">
      <c r="A9260" s="584">
        <v>2016</v>
      </c>
      <c r="B9260" s="585" t="s">
        <v>1131</v>
      </c>
      <c r="C9260" s="585" t="s">
        <v>31</v>
      </c>
      <c r="D9260" s="586">
        <v>11707</v>
      </c>
      <c r="E9260" s="587">
        <v>25.84</v>
      </c>
      <c r="F9260" s="587">
        <f t="shared" si="432"/>
        <v>302508.88</v>
      </c>
      <c r="G9260" s="588">
        <v>0.51</v>
      </c>
      <c r="H9260" s="586">
        <v>6.6</v>
      </c>
      <c r="I9260" s="587">
        <f t="shared" si="433"/>
        <v>77266.2</v>
      </c>
      <c r="J9260" s="589">
        <f t="shared" si="434"/>
        <v>0</v>
      </c>
    </row>
    <row r="9261" spans="1:10">
      <c r="A9261" s="584">
        <v>2016</v>
      </c>
      <c r="B9261" s="585" t="s">
        <v>1131</v>
      </c>
      <c r="C9261" s="585" t="s">
        <v>31</v>
      </c>
      <c r="D9261" s="586">
        <v>11901</v>
      </c>
      <c r="E9261" s="587">
        <v>24.544</v>
      </c>
      <c r="F9261" s="587">
        <f t="shared" si="432"/>
        <v>292098.14400000003</v>
      </c>
      <c r="G9261" s="588">
        <v>0.76</v>
      </c>
      <c r="H9261" s="586">
        <v>11.7</v>
      </c>
      <c r="I9261" s="587">
        <f t="shared" si="433"/>
        <v>139241.69999999998</v>
      </c>
      <c r="J9261" s="589">
        <f t="shared" si="434"/>
        <v>0</v>
      </c>
    </row>
    <row r="9262" spans="1:10">
      <c r="A9262" s="584">
        <v>2016</v>
      </c>
      <c r="B9262" s="585" t="s">
        <v>1131</v>
      </c>
      <c r="C9262" s="585" t="s">
        <v>31</v>
      </c>
      <c r="D9262" s="586">
        <v>11818</v>
      </c>
      <c r="E9262" s="587">
        <v>25.968</v>
      </c>
      <c r="F9262" s="587">
        <f t="shared" si="432"/>
        <v>306889.82400000002</v>
      </c>
      <c r="G9262" s="588">
        <v>0.92</v>
      </c>
      <c r="H9262" s="586">
        <v>8.6999999999999993</v>
      </c>
      <c r="I9262" s="587">
        <f t="shared" si="433"/>
        <v>102816.59999999999</v>
      </c>
      <c r="J9262" s="589">
        <f t="shared" si="434"/>
        <v>0</v>
      </c>
    </row>
    <row r="9263" spans="1:10">
      <c r="A9263" s="584">
        <v>2016</v>
      </c>
      <c r="B9263" s="585" t="s">
        <v>1131</v>
      </c>
      <c r="C9263" s="585" t="s">
        <v>31</v>
      </c>
      <c r="D9263" s="586">
        <v>11771</v>
      </c>
      <c r="E9263" s="587">
        <v>25.294</v>
      </c>
      <c r="F9263" s="587">
        <f t="shared" si="432"/>
        <v>297735.674</v>
      </c>
      <c r="G9263" s="588">
        <v>1.46</v>
      </c>
      <c r="H9263" s="586">
        <v>11.8</v>
      </c>
      <c r="I9263" s="587">
        <f t="shared" si="433"/>
        <v>138897.80000000002</v>
      </c>
      <c r="J9263" s="589">
        <f t="shared" si="434"/>
        <v>0</v>
      </c>
    </row>
    <row r="9264" spans="1:10">
      <c r="A9264" s="584">
        <v>2016</v>
      </c>
      <c r="B9264" s="585" t="s">
        <v>1131</v>
      </c>
      <c r="C9264" s="585" t="s">
        <v>31</v>
      </c>
      <c r="D9264" s="586">
        <v>11709</v>
      </c>
      <c r="E9264" s="587">
        <v>25.576000000000001</v>
      </c>
      <c r="F9264" s="587">
        <f t="shared" si="432"/>
        <v>299469.38400000002</v>
      </c>
      <c r="G9264" s="588">
        <v>0.69</v>
      </c>
      <c r="H9264" s="586">
        <v>9.8000000000000007</v>
      </c>
      <c r="I9264" s="587">
        <f t="shared" si="433"/>
        <v>114748.20000000001</v>
      </c>
      <c r="J9264" s="589">
        <f t="shared" si="434"/>
        <v>0</v>
      </c>
    </row>
    <row r="9265" spans="1:10">
      <c r="A9265" s="584">
        <v>2016</v>
      </c>
      <c r="B9265" s="585" t="s">
        <v>1131</v>
      </c>
      <c r="C9265" s="585" t="s">
        <v>31</v>
      </c>
      <c r="D9265" s="586">
        <v>23384</v>
      </c>
      <c r="E9265" s="587">
        <v>25.587</v>
      </c>
      <c r="F9265" s="587">
        <f t="shared" si="432"/>
        <v>598326.40799999994</v>
      </c>
      <c r="G9265" s="588">
        <v>1.44</v>
      </c>
      <c r="H9265" s="586">
        <v>10</v>
      </c>
      <c r="I9265" s="587">
        <f t="shared" si="433"/>
        <v>233840</v>
      </c>
      <c r="J9265" s="589">
        <f t="shared" si="434"/>
        <v>0</v>
      </c>
    </row>
    <row r="9266" spans="1:10">
      <c r="A9266" s="584">
        <v>2016</v>
      </c>
      <c r="B9266" s="585" t="s">
        <v>1127</v>
      </c>
      <c r="C9266" s="585" t="s">
        <v>31</v>
      </c>
      <c r="D9266" s="586">
        <v>329362</v>
      </c>
      <c r="E9266" s="587">
        <v>17.47</v>
      </c>
      <c r="F9266" s="587">
        <f t="shared" si="432"/>
        <v>5753954.1399999997</v>
      </c>
      <c r="G9266" s="588">
        <v>0.44</v>
      </c>
      <c r="H9266" s="586">
        <v>10.1</v>
      </c>
      <c r="I9266" s="587">
        <f t="shared" si="433"/>
        <v>3326556.1999999997</v>
      </c>
      <c r="J9266" s="589">
        <f t="shared" si="434"/>
        <v>0</v>
      </c>
    </row>
    <row r="9267" spans="1:10">
      <c r="A9267" s="584">
        <v>2016</v>
      </c>
      <c r="B9267" s="585" t="s">
        <v>1127</v>
      </c>
      <c r="C9267" s="585" t="s">
        <v>31</v>
      </c>
      <c r="D9267" s="586">
        <v>145766</v>
      </c>
      <c r="E9267" s="587">
        <v>16.489999999999998</v>
      </c>
      <c r="F9267" s="587">
        <f t="shared" si="432"/>
        <v>2403681.34</v>
      </c>
      <c r="G9267" s="588">
        <v>0.39</v>
      </c>
      <c r="H9267" s="586">
        <v>5.6</v>
      </c>
      <c r="I9267" s="587">
        <f t="shared" si="433"/>
        <v>816289.6</v>
      </c>
      <c r="J9267" s="589">
        <f t="shared" si="434"/>
        <v>0</v>
      </c>
    </row>
    <row r="9268" spans="1:10">
      <c r="A9268" s="584">
        <v>2016</v>
      </c>
      <c r="B9268" s="585" t="s">
        <v>1129</v>
      </c>
      <c r="C9268" s="585" t="s">
        <v>31</v>
      </c>
      <c r="D9268" s="586">
        <v>22</v>
      </c>
      <c r="E9268" s="587">
        <v>15.63</v>
      </c>
      <c r="F9268" s="587">
        <f t="shared" si="432"/>
        <v>343.86</v>
      </c>
      <c r="G9268" s="588">
        <v>0.72</v>
      </c>
      <c r="H9268" s="586">
        <v>12.5</v>
      </c>
      <c r="I9268" s="587">
        <f t="shared" si="433"/>
        <v>275</v>
      </c>
      <c r="J9268" s="589">
        <f t="shared" si="434"/>
        <v>0</v>
      </c>
    </row>
    <row r="9269" spans="1:10">
      <c r="A9269" s="584">
        <v>2016</v>
      </c>
      <c r="B9269" s="585" t="s">
        <v>1131</v>
      </c>
      <c r="C9269" s="585" t="s">
        <v>31</v>
      </c>
      <c r="D9269" s="586">
        <v>6348</v>
      </c>
      <c r="E9269" s="587">
        <v>24.135999999999999</v>
      </c>
      <c r="F9269" s="587">
        <f t="shared" si="432"/>
        <v>153215.32800000001</v>
      </c>
      <c r="G9269" s="588">
        <v>0.83</v>
      </c>
      <c r="H9269" s="586">
        <v>12.16</v>
      </c>
      <c r="I9269" s="587">
        <f t="shared" si="433"/>
        <v>77191.680000000008</v>
      </c>
      <c r="J9269" s="589">
        <f t="shared" si="434"/>
        <v>0</v>
      </c>
    </row>
    <row r="9270" spans="1:10">
      <c r="A9270" s="584">
        <v>2016</v>
      </c>
      <c r="B9270" s="585" t="s">
        <v>1131</v>
      </c>
      <c r="C9270" s="585" t="s">
        <v>31</v>
      </c>
      <c r="D9270" s="586">
        <v>6348</v>
      </c>
      <c r="E9270" s="587">
        <v>24.135999999999999</v>
      </c>
      <c r="F9270" s="587">
        <f t="shared" si="432"/>
        <v>153215.32800000001</v>
      </c>
      <c r="G9270" s="588">
        <v>0.83</v>
      </c>
      <c r="H9270" s="586">
        <v>12.16</v>
      </c>
      <c r="I9270" s="587">
        <f t="shared" si="433"/>
        <v>77191.680000000008</v>
      </c>
      <c r="J9270" s="589">
        <f t="shared" si="434"/>
        <v>0</v>
      </c>
    </row>
    <row r="9271" spans="1:10">
      <c r="A9271" s="584">
        <v>2016</v>
      </c>
      <c r="B9271" s="585" t="s">
        <v>1131</v>
      </c>
      <c r="C9271" s="585" t="s">
        <v>31</v>
      </c>
      <c r="D9271" s="586">
        <v>22283</v>
      </c>
      <c r="E9271" s="587">
        <v>24.204000000000001</v>
      </c>
      <c r="F9271" s="587">
        <f t="shared" si="432"/>
        <v>539337.73199999996</v>
      </c>
      <c r="G9271" s="588">
        <v>0.82</v>
      </c>
      <c r="H9271" s="586">
        <v>12.73</v>
      </c>
      <c r="I9271" s="587">
        <f t="shared" si="433"/>
        <v>283662.59000000003</v>
      </c>
      <c r="J9271" s="589">
        <f t="shared" si="434"/>
        <v>0</v>
      </c>
    </row>
    <row r="9272" spans="1:10">
      <c r="A9272" s="584">
        <v>2016</v>
      </c>
      <c r="B9272" s="585" t="s">
        <v>1131</v>
      </c>
      <c r="C9272" s="585" t="s">
        <v>31</v>
      </c>
      <c r="D9272" s="586">
        <v>22283</v>
      </c>
      <c r="E9272" s="587">
        <v>24.204000000000001</v>
      </c>
      <c r="F9272" s="587">
        <f t="shared" si="432"/>
        <v>539337.73199999996</v>
      </c>
      <c r="G9272" s="588">
        <v>0.82</v>
      </c>
      <c r="H9272" s="586">
        <v>12.73</v>
      </c>
      <c r="I9272" s="587">
        <f t="shared" si="433"/>
        <v>283662.59000000003</v>
      </c>
      <c r="J9272" s="589">
        <f t="shared" si="434"/>
        <v>0</v>
      </c>
    </row>
    <row r="9273" spans="1:10">
      <c r="A9273" s="584">
        <v>2016</v>
      </c>
      <c r="B9273" s="585" t="s">
        <v>1131</v>
      </c>
      <c r="C9273" s="585" t="s">
        <v>31</v>
      </c>
      <c r="D9273" s="586">
        <v>49041</v>
      </c>
      <c r="E9273" s="587">
        <v>24.545999999999999</v>
      </c>
      <c r="F9273" s="587">
        <f t="shared" si="432"/>
        <v>1203760.3859999999</v>
      </c>
      <c r="G9273" s="588">
        <v>0.88</v>
      </c>
      <c r="H9273" s="586">
        <v>12.96</v>
      </c>
      <c r="I9273" s="587">
        <f t="shared" si="433"/>
        <v>635571.36</v>
      </c>
      <c r="J9273" s="589">
        <f t="shared" si="434"/>
        <v>0</v>
      </c>
    </row>
    <row r="9274" spans="1:10">
      <c r="A9274" s="584">
        <v>2016</v>
      </c>
      <c r="B9274" s="585" t="s">
        <v>1131</v>
      </c>
      <c r="C9274" s="585" t="s">
        <v>31</v>
      </c>
      <c r="D9274" s="586">
        <v>24008</v>
      </c>
      <c r="E9274" s="587">
        <v>25.373999999999999</v>
      </c>
      <c r="F9274" s="587">
        <f t="shared" si="432"/>
        <v>609178.99199999997</v>
      </c>
      <c r="G9274" s="588">
        <v>4.33</v>
      </c>
      <c r="H9274" s="586">
        <v>8.85</v>
      </c>
      <c r="I9274" s="587">
        <f t="shared" si="433"/>
        <v>212470.8</v>
      </c>
      <c r="J9274" s="589">
        <f t="shared" si="434"/>
        <v>0</v>
      </c>
    </row>
    <row r="9275" spans="1:10">
      <c r="A9275" s="584">
        <v>2016</v>
      </c>
      <c r="B9275" s="585" t="s">
        <v>1131</v>
      </c>
      <c r="C9275" s="585" t="s">
        <v>31</v>
      </c>
      <c r="D9275" s="586">
        <v>34834</v>
      </c>
      <c r="E9275" s="587">
        <v>25.172000000000001</v>
      </c>
      <c r="F9275" s="587">
        <f t="shared" si="432"/>
        <v>876841.44799999997</v>
      </c>
      <c r="G9275" s="588">
        <v>3.79</v>
      </c>
      <c r="H9275" s="586">
        <v>10.06</v>
      </c>
      <c r="I9275" s="587">
        <f t="shared" si="433"/>
        <v>350430.04000000004</v>
      </c>
      <c r="J9275" s="589">
        <f t="shared" si="434"/>
        <v>0</v>
      </c>
    </row>
    <row r="9276" spans="1:10">
      <c r="A9276" s="584">
        <v>2016</v>
      </c>
      <c r="B9276" s="585" t="s">
        <v>1131</v>
      </c>
      <c r="C9276" s="585" t="s">
        <v>31</v>
      </c>
      <c r="D9276" s="586">
        <v>166168</v>
      </c>
      <c r="E9276" s="587">
        <v>25.282</v>
      </c>
      <c r="F9276" s="587">
        <f t="shared" si="432"/>
        <v>4201059.3760000002</v>
      </c>
      <c r="G9276" s="588">
        <v>4.38</v>
      </c>
      <c r="H9276" s="586">
        <v>9.1999999999999993</v>
      </c>
      <c r="I9276" s="587">
        <f t="shared" si="433"/>
        <v>1528745.5999999999</v>
      </c>
      <c r="J9276" s="589">
        <f t="shared" si="434"/>
        <v>0</v>
      </c>
    </row>
    <row r="9277" spans="1:10">
      <c r="A9277" s="584">
        <v>2016</v>
      </c>
      <c r="B9277" s="585" t="s">
        <v>1131</v>
      </c>
      <c r="C9277" s="585" t="s">
        <v>31</v>
      </c>
      <c r="D9277" s="586">
        <v>12771</v>
      </c>
      <c r="E9277" s="587">
        <v>25.751999999999999</v>
      </c>
      <c r="F9277" s="587">
        <f t="shared" si="432"/>
        <v>328878.79199999996</v>
      </c>
      <c r="G9277" s="588">
        <v>4.3499999999999996</v>
      </c>
      <c r="H9277" s="586">
        <v>8.91</v>
      </c>
      <c r="I9277" s="587">
        <f t="shared" si="433"/>
        <v>113789.61</v>
      </c>
      <c r="J9277" s="589">
        <f t="shared" si="434"/>
        <v>0</v>
      </c>
    </row>
    <row r="9278" spans="1:10">
      <c r="A9278" s="584">
        <v>2016</v>
      </c>
      <c r="B9278" s="585" t="s">
        <v>1131</v>
      </c>
      <c r="C9278" s="585" t="s">
        <v>31</v>
      </c>
      <c r="D9278" s="586">
        <v>3099</v>
      </c>
      <c r="E9278" s="587">
        <v>23.481999999999999</v>
      </c>
      <c r="F9278" s="587">
        <f t="shared" si="432"/>
        <v>72770.717999999993</v>
      </c>
      <c r="G9278" s="588">
        <v>1.25</v>
      </c>
      <c r="H9278" s="586">
        <v>12.91</v>
      </c>
      <c r="I9278" s="587">
        <f t="shared" si="433"/>
        <v>40008.090000000004</v>
      </c>
      <c r="J9278" s="589">
        <f t="shared" si="434"/>
        <v>0</v>
      </c>
    </row>
    <row r="9279" spans="1:10">
      <c r="A9279" s="584">
        <v>2016</v>
      </c>
      <c r="B9279" s="585" t="s">
        <v>1131</v>
      </c>
      <c r="C9279" s="585" t="s">
        <v>31</v>
      </c>
      <c r="D9279" s="586">
        <v>12762</v>
      </c>
      <c r="E9279" s="587">
        <v>24.117999999999999</v>
      </c>
      <c r="F9279" s="587">
        <f t="shared" si="432"/>
        <v>307793.91599999997</v>
      </c>
      <c r="G9279" s="588">
        <v>0.73</v>
      </c>
      <c r="H9279" s="586">
        <v>12.14</v>
      </c>
      <c r="I9279" s="587">
        <f t="shared" si="433"/>
        <v>154930.68</v>
      </c>
      <c r="J9279" s="589">
        <f t="shared" si="434"/>
        <v>0</v>
      </c>
    </row>
    <row r="9280" spans="1:10">
      <c r="A9280" s="584">
        <v>2016</v>
      </c>
      <c r="B9280" s="585" t="s">
        <v>1131</v>
      </c>
      <c r="C9280" s="585" t="s">
        <v>31</v>
      </c>
      <c r="D9280" s="586">
        <v>12762</v>
      </c>
      <c r="E9280" s="587">
        <v>24.117999999999999</v>
      </c>
      <c r="F9280" s="587">
        <f t="shared" si="432"/>
        <v>307793.91599999997</v>
      </c>
      <c r="G9280" s="588">
        <v>0.73</v>
      </c>
      <c r="H9280" s="586">
        <v>12.14</v>
      </c>
      <c r="I9280" s="587">
        <f t="shared" si="433"/>
        <v>154930.68</v>
      </c>
      <c r="J9280" s="589">
        <f t="shared" si="434"/>
        <v>0</v>
      </c>
    </row>
    <row r="9281" spans="1:10">
      <c r="A9281" s="584">
        <v>2016</v>
      </c>
      <c r="B9281" s="585" t="s">
        <v>1131</v>
      </c>
      <c r="C9281" s="585" t="s">
        <v>31</v>
      </c>
      <c r="D9281" s="586">
        <v>26231</v>
      </c>
      <c r="E9281" s="587">
        <v>24.411999999999999</v>
      </c>
      <c r="F9281" s="587">
        <f t="shared" si="432"/>
        <v>640351.17200000002</v>
      </c>
      <c r="G9281" s="588">
        <v>0.79</v>
      </c>
      <c r="H9281" s="586">
        <v>12.02</v>
      </c>
      <c r="I9281" s="587">
        <f t="shared" si="433"/>
        <v>315296.62</v>
      </c>
      <c r="J9281" s="589">
        <f t="shared" si="434"/>
        <v>0</v>
      </c>
    </row>
    <row r="9282" spans="1:10">
      <c r="A9282" s="584">
        <v>2016</v>
      </c>
      <c r="B9282" s="585" t="s">
        <v>1131</v>
      </c>
      <c r="C9282" s="585" t="s">
        <v>31</v>
      </c>
      <c r="D9282" s="586">
        <v>26231</v>
      </c>
      <c r="E9282" s="587">
        <v>24.411999999999999</v>
      </c>
      <c r="F9282" s="587">
        <f t="shared" si="432"/>
        <v>640351.17200000002</v>
      </c>
      <c r="G9282" s="588">
        <v>0.79</v>
      </c>
      <c r="H9282" s="586">
        <v>12.02</v>
      </c>
      <c r="I9282" s="587">
        <f t="shared" si="433"/>
        <v>315296.62</v>
      </c>
      <c r="J9282" s="589">
        <f t="shared" si="434"/>
        <v>0</v>
      </c>
    </row>
    <row r="9283" spans="1:10">
      <c r="A9283" s="584">
        <v>2016</v>
      </c>
      <c r="B9283" s="585" t="s">
        <v>1131</v>
      </c>
      <c r="C9283" s="585" t="s">
        <v>31</v>
      </c>
      <c r="D9283" s="586">
        <v>115448</v>
      </c>
      <c r="E9283" s="587">
        <v>26.11</v>
      </c>
      <c r="F9283" s="587">
        <f t="shared" ref="F9283:F9346" si="435">E9283*D9283</f>
        <v>3014347.28</v>
      </c>
      <c r="G9283" s="588">
        <v>2.95</v>
      </c>
      <c r="H9283" s="586">
        <v>8</v>
      </c>
      <c r="I9283" s="587">
        <f t="shared" ref="I9283:I9346" si="436">H9283*D9283</f>
        <v>923584</v>
      </c>
      <c r="J9283" s="589">
        <f t="shared" ref="J9283:J9346" si="437">IF(B9283="LIG",1,0)</f>
        <v>0</v>
      </c>
    </row>
    <row r="9284" spans="1:10">
      <c r="A9284" s="584">
        <v>2016</v>
      </c>
      <c r="B9284" s="585" t="s">
        <v>1131</v>
      </c>
      <c r="C9284" s="585" t="s">
        <v>31</v>
      </c>
      <c r="D9284" s="586">
        <v>77540</v>
      </c>
      <c r="E9284" s="587">
        <v>24.1</v>
      </c>
      <c r="F9284" s="587">
        <f t="shared" si="435"/>
        <v>1868714</v>
      </c>
      <c r="G9284" s="588">
        <v>2.62</v>
      </c>
      <c r="H9284" s="586">
        <v>14.8</v>
      </c>
      <c r="I9284" s="587">
        <f t="shared" si="436"/>
        <v>1147592</v>
      </c>
      <c r="J9284" s="589">
        <f t="shared" si="437"/>
        <v>0</v>
      </c>
    </row>
    <row r="9285" spans="1:10">
      <c r="A9285" s="584">
        <v>2016</v>
      </c>
      <c r="B9285" s="585" t="s">
        <v>1131</v>
      </c>
      <c r="C9285" s="585" t="s">
        <v>31</v>
      </c>
      <c r="D9285" s="586">
        <v>53049</v>
      </c>
      <c r="E9285" s="587">
        <v>25.2</v>
      </c>
      <c r="F9285" s="587">
        <f t="shared" si="435"/>
        <v>1336834.8</v>
      </c>
      <c r="G9285" s="588">
        <v>3</v>
      </c>
      <c r="H9285" s="586">
        <v>9.1</v>
      </c>
      <c r="I9285" s="587">
        <f t="shared" si="436"/>
        <v>482745.89999999997</v>
      </c>
      <c r="J9285" s="589">
        <f t="shared" si="437"/>
        <v>0</v>
      </c>
    </row>
    <row r="9286" spans="1:10">
      <c r="A9286" s="584">
        <v>2016</v>
      </c>
      <c r="B9286" s="585" t="s">
        <v>1131</v>
      </c>
      <c r="C9286" s="585" t="s">
        <v>31</v>
      </c>
      <c r="D9286" s="586">
        <v>419753</v>
      </c>
      <c r="E9286" s="587">
        <v>25</v>
      </c>
      <c r="F9286" s="587">
        <f t="shared" si="435"/>
        <v>10493825</v>
      </c>
      <c r="G9286" s="588">
        <v>3.71</v>
      </c>
      <c r="H9286" s="586">
        <v>13</v>
      </c>
      <c r="I9286" s="587">
        <f t="shared" si="436"/>
        <v>5456789</v>
      </c>
      <c r="J9286" s="589">
        <f t="shared" si="437"/>
        <v>0</v>
      </c>
    </row>
    <row r="9287" spans="1:10">
      <c r="A9287" s="584">
        <v>2016</v>
      </c>
      <c r="B9287" s="585" t="s">
        <v>1131</v>
      </c>
      <c r="C9287" s="585" t="s">
        <v>31</v>
      </c>
      <c r="D9287" s="586">
        <v>4854</v>
      </c>
      <c r="E9287" s="587">
        <v>24.26</v>
      </c>
      <c r="F9287" s="587">
        <f t="shared" si="435"/>
        <v>117758.04000000001</v>
      </c>
      <c r="G9287" s="588">
        <v>0.84</v>
      </c>
      <c r="H9287" s="586">
        <v>12.34</v>
      </c>
      <c r="I9287" s="587">
        <f t="shared" si="436"/>
        <v>59898.36</v>
      </c>
      <c r="J9287" s="589">
        <f t="shared" si="437"/>
        <v>0</v>
      </c>
    </row>
    <row r="9288" spans="1:10">
      <c r="A9288" s="584">
        <v>2016</v>
      </c>
      <c r="B9288" s="585" t="s">
        <v>1131</v>
      </c>
      <c r="C9288" s="585" t="s">
        <v>31</v>
      </c>
      <c r="D9288" s="586">
        <v>4854</v>
      </c>
      <c r="E9288" s="587">
        <v>24.26</v>
      </c>
      <c r="F9288" s="587">
        <f t="shared" si="435"/>
        <v>117758.04000000001</v>
      </c>
      <c r="G9288" s="588">
        <v>0.84</v>
      </c>
      <c r="H9288" s="586">
        <v>12.34</v>
      </c>
      <c r="I9288" s="587">
        <f t="shared" si="436"/>
        <v>59898.36</v>
      </c>
      <c r="J9288" s="589">
        <f t="shared" si="437"/>
        <v>0</v>
      </c>
    </row>
    <row r="9289" spans="1:10">
      <c r="A9289" s="584">
        <v>2016</v>
      </c>
      <c r="B9289" s="585" t="s">
        <v>1131</v>
      </c>
      <c r="C9289" s="585" t="s">
        <v>31</v>
      </c>
      <c r="D9289" s="586">
        <v>18762</v>
      </c>
      <c r="E9289" s="587">
        <v>24.308</v>
      </c>
      <c r="F9289" s="587">
        <f t="shared" si="435"/>
        <v>456066.696</v>
      </c>
      <c r="G9289" s="588">
        <v>0.92</v>
      </c>
      <c r="H9289" s="586">
        <v>10.25</v>
      </c>
      <c r="I9289" s="587">
        <f t="shared" si="436"/>
        <v>192310.5</v>
      </c>
      <c r="J9289" s="589">
        <f t="shared" si="437"/>
        <v>0</v>
      </c>
    </row>
    <row r="9290" spans="1:10">
      <c r="A9290" s="584">
        <v>2016</v>
      </c>
      <c r="B9290" s="585" t="s">
        <v>1131</v>
      </c>
      <c r="C9290" s="585" t="s">
        <v>31</v>
      </c>
      <c r="D9290" s="586">
        <v>85415</v>
      </c>
      <c r="E9290" s="587">
        <v>24.39</v>
      </c>
      <c r="F9290" s="587">
        <f t="shared" si="435"/>
        <v>2083271.85</v>
      </c>
      <c r="G9290" s="588">
        <v>0.81</v>
      </c>
      <c r="H9290" s="586">
        <v>12.17</v>
      </c>
      <c r="I9290" s="587">
        <f t="shared" si="436"/>
        <v>1039500.55</v>
      </c>
      <c r="J9290" s="589">
        <f t="shared" si="437"/>
        <v>0</v>
      </c>
    </row>
    <row r="9291" spans="1:10">
      <c r="A9291" s="584">
        <v>2016</v>
      </c>
      <c r="B9291" s="585" t="s">
        <v>1131</v>
      </c>
      <c r="C9291" s="585" t="s">
        <v>31</v>
      </c>
      <c r="D9291" s="586">
        <v>3661</v>
      </c>
      <c r="E9291" s="587">
        <v>23.783999999999999</v>
      </c>
      <c r="F9291" s="587">
        <f t="shared" si="435"/>
        <v>87073.224000000002</v>
      </c>
      <c r="G9291" s="588">
        <v>0.74</v>
      </c>
      <c r="H9291" s="586">
        <v>11.51</v>
      </c>
      <c r="I9291" s="587">
        <f t="shared" si="436"/>
        <v>42138.11</v>
      </c>
      <c r="J9291" s="589">
        <f t="shared" si="437"/>
        <v>0</v>
      </c>
    </row>
    <row r="9292" spans="1:10">
      <c r="A9292" s="584">
        <v>2016</v>
      </c>
      <c r="B9292" s="585" t="s">
        <v>1131</v>
      </c>
      <c r="C9292" s="585" t="s">
        <v>31</v>
      </c>
      <c r="D9292" s="586">
        <v>3661</v>
      </c>
      <c r="E9292" s="587">
        <v>23.783999999999999</v>
      </c>
      <c r="F9292" s="587">
        <f t="shared" si="435"/>
        <v>87073.224000000002</v>
      </c>
      <c r="G9292" s="588">
        <v>0.74</v>
      </c>
      <c r="H9292" s="586">
        <v>11.51</v>
      </c>
      <c r="I9292" s="587">
        <f t="shared" si="436"/>
        <v>42138.11</v>
      </c>
      <c r="J9292" s="589">
        <f t="shared" si="437"/>
        <v>0</v>
      </c>
    </row>
    <row r="9293" spans="1:10">
      <c r="A9293" s="584">
        <v>2016</v>
      </c>
      <c r="B9293" s="585" t="s">
        <v>1131</v>
      </c>
      <c r="C9293" s="585" t="s">
        <v>31</v>
      </c>
      <c r="D9293" s="586">
        <v>140270</v>
      </c>
      <c r="E9293" s="587">
        <v>25.527999999999999</v>
      </c>
      <c r="F9293" s="587">
        <f t="shared" si="435"/>
        <v>3580812.5599999996</v>
      </c>
      <c r="G9293" s="588">
        <v>4.1500000000000004</v>
      </c>
      <c r="H9293" s="586">
        <v>8.86</v>
      </c>
      <c r="I9293" s="587">
        <f t="shared" si="436"/>
        <v>1242792.2</v>
      </c>
      <c r="J9293" s="589">
        <f t="shared" si="437"/>
        <v>0</v>
      </c>
    </row>
    <row r="9294" spans="1:10">
      <c r="A9294" s="584">
        <v>2016</v>
      </c>
      <c r="B9294" s="585" t="s">
        <v>1131</v>
      </c>
      <c r="C9294" s="585" t="s">
        <v>31</v>
      </c>
      <c r="D9294" s="586">
        <v>8872</v>
      </c>
      <c r="E9294" s="587">
        <v>23.617999999999999</v>
      </c>
      <c r="F9294" s="587">
        <f t="shared" si="435"/>
        <v>209538.89599999998</v>
      </c>
      <c r="G9294" s="588">
        <v>1.76</v>
      </c>
      <c r="H9294" s="586">
        <v>17.899999999999999</v>
      </c>
      <c r="I9294" s="587">
        <f t="shared" si="436"/>
        <v>158808.79999999999</v>
      </c>
      <c r="J9294" s="589">
        <f t="shared" si="437"/>
        <v>0</v>
      </c>
    </row>
    <row r="9295" spans="1:10">
      <c r="A9295" s="584">
        <v>2016</v>
      </c>
      <c r="B9295" s="585" t="s">
        <v>1131</v>
      </c>
      <c r="C9295" s="585" t="s">
        <v>31</v>
      </c>
      <c r="D9295" s="586">
        <v>11092</v>
      </c>
      <c r="E9295" s="587">
        <v>23.026</v>
      </c>
      <c r="F9295" s="587">
        <f t="shared" si="435"/>
        <v>255404.39199999999</v>
      </c>
      <c r="G9295" s="588">
        <v>1.82</v>
      </c>
      <c r="H9295" s="586">
        <v>21.4</v>
      </c>
      <c r="I9295" s="587">
        <f t="shared" si="436"/>
        <v>237368.8</v>
      </c>
      <c r="J9295" s="589">
        <f t="shared" si="437"/>
        <v>0</v>
      </c>
    </row>
    <row r="9296" spans="1:10">
      <c r="A9296" s="584">
        <v>2016</v>
      </c>
      <c r="B9296" s="585" t="s">
        <v>1131</v>
      </c>
      <c r="C9296" s="585" t="s">
        <v>31</v>
      </c>
      <c r="D9296" s="586">
        <v>20203</v>
      </c>
      <c r="E9296" s="587">
        <v>23.513999999999999</v>
      </c>
      <c r="F9296" s="587">
        <f t="shared" si="435"/>
        <v>475053.342</v>
      </c>
      <c r="G9296" s="588">
        <v>1.8</v>
      </c>
      <c r="H9296" s="586">
        <v>18.7</v>
      </c>
      <c r="I9296" s="587">
        <f t="shared" si="436"/>
        <v>377796.1</v>
      </c>
      <c r="J9296" s="589">
        <f t="shared" si="437"/>
        <v>0</v>
      </c>
    </row>
    <row r="9297" spans="1:10">
      <c r="A9297" s="584">
        <v>2016</v>
      </c>
      <c r="B9297" s="585" t="s">
        <v>1131</v>
      </c>
      <c r="C9297" s="585" t="s">
        <v>31</v>
      </c>
      <c r="D9297" s="586">
        <v>17873</v>
      </c>
      <c r="E9297" s="587">
        <v>25.899000000000001</v>
      </c>
      <c r="F9297" s="587">
        <f t="shared" si="435"/>
        <v>462892.82699999999</v>
      </c>
      <c r="G9297" s="588">
        <v>2.4700000000000002</v>
      </c>
      <c r="H9297" s="586">
        <v>7.8</v>
      </c>
      <c r="I9297" s="587">
        <f t="shared" si="436"/>
        <v>139409.4</v>
      </c>
      <c r="J9297" s="589">
        <f t="shared" si="437"/>
        <v>0</v>
      </c>
    </row>
    <row r="9298" spans="1:10">
      <c r="A9298" s="584">
        <v>2016</v>
      </c>
      <c r="B9298" s="585" t="s">
        <v>1131</v>
      </c>
      <c r="C9298" s="585" t="s">
        <v>31</v>
      </c>
      <c r="D9298" s="586">
        <v>17907</v>
      </c>
      <c r="E9298" s="587">
        <v>25.879000000000001</v>
      </c>
      <c r="F9298" s="587">
        <f t="shared" si="435"/>
        <v>463415.25300000003</v>
      </c>
      <c r="G9298" s="588">
        <v>2.48</v>
      </c>
      <c r="H9298" s="586">
        <v>8</v>
      </c>
      <c r="I9298" s="587">
        <f t="shared" si="436"/>
        <v>143256</v>
      </c>
      <c r="J9298" s="589">
        <f t="shared" si="437"/>
        <v>0</v>
      </c>
    </row>
    <row r="9299" spans="1:10">
      <c r="A9299" s="584">
        <v>2016</v>
      </c>
      <c r="B9299" s="585" t="s">
        <v>1131</v>
      </c>
      <c r="C9299" s="585" t="s">
        <v>31</v>
      </c>
      <c r="D9299" s="586">
        <v>71679</v>
      </c>
      <c r="E9299" s="587">
        <v>25.881</v>
      </c>
      <c r="F9299" s="587">
        <f t="shared" si="435"/>
        <v>1855124.199</v>
      </c>
      <c r="G9299" s="588">
        <v>2.5099999999999998</v>
      </c>
      <c r="H9299" s="586">
        <v>7.9</v>
      </c>
      <c r="I9299" s="587">
        <f t="shared" si="436"/>
        <v>566264.1</v>
      </c>
      <c r="J9299" s="589">
        <f t="shared" si="437"/>
        <v>0</v>
      </c>
    </row>
    <row r="9300" spans="1:10">
      <c r="A9300" s="584">
        <v>2016</v>
      </c>
      <c r="B9300" s="585" t="s">
        <v>1131</v>
      </c>
      <c r="C9300" s="585" t="s">
        <v>31</v>
      </c>
      <c r="D9300" s="586">
        <v>98183</v>
      </c>
      <c r="E9300" s="587">
        <v>24.2</v>
      </c>
      <c r="F9300" s="587">
        <f t="shared" si="435"/>
        <v>2376028.6</v>
      </c>
      <c r="G9300" s="588">
        <v>1.66</v>
      </c>
      <c r="H9300" s="586">
        <v>15.5</v>
      </c>
      <c r="I9300" s="587">
        <f t="shared" si="436"/>
        <v>1521836.5</v>
      </c>
      <c r="J9300" s="589">
        <f t="shared" si="437"/>
        <v>0</v>
      </c>
    </row>
    <row r="9301" spans="1:10">
      <c r="A9301" s="584">
        <v>2016</v>
      </c>
      <c r="B9301" s="585" t="s">
        <v>1127</v>
      </c>
      <c r="C9301" s="585" t="s">
        <v>31</v>
      </c>
      <c r="D9301" s="586">
        <v>17722</v>
      </c>
      <c r="E9301" s="587">
        <v>17.559999999999999</v>
      </c>
      <c r="F9301" s="587">
        <f t="shared" si="435"/>
        <v>311198.31999999995</v>
      </c>
      <c r="G9301" s="588">
        <v>0.2</v>
      </c>
      <c r="H9301" s="586">
        <v>6.2</v>
      </c>
      <c r="I9301" s="587">
        <f t="shared" si="436"/>
        <v>109876.40000000001</v>
      </c>
      <c r="J9301" s="589">
        <f t="shared" si="437"/>
        <v>0</v>
      </c>
    </row>
    <row r="9302" spans="1:10">
      <c r="A9302" s="584">
        <v>2016</v>
      </c>
      <c r="B9302" s="585" t="s">
        <v>1127</v>
      </c>
      <c r="C9302" s="585" t="s">
        <v>31</v>
      </c>
      <c r="D9302" s="586">
        <v>210282</v>
      </c>
      <c r="E9302" s="587">
        <v>17.600000000000001</v>
      </c>
      <c r="F9302" s="587">
        <f t="shared" si="435"/>
        <v>3700963.2</v>
      </c>
      <c r="G9302" s="588">
        <v>0.2</v>
      </c>
      <c r="H9302" s="586">
        <v>4.5</v>
      </c>
      <c r="I9302" s="587">
        <f t="shared" si="436"/>
        <v>946269</v>
      </c>
      <c r="J9302" s="589">
        <f t="shared" si="437"/>
        <v>0</v>
      </c>
    </row>
    <row r="9303" spans="1:10">
      <c r="A9303" s="584">
        <v>2016</v>
      </c>
      <c r="B9303" s="585" t="s">
        <v>1127</v>
      </c>
      <c r="C9303" s="585" t="s">
        <v>31</v>
      </c>
      <c r="D9303" s="586">
        <v>30397</v>
      </c>
      <c r="E9303" s="587">
        <v>17.82</v>
      </c>
      <c r="F9303" s="587">
        <f t="shared" si="435"/>
        <v>541674.54</v>
      </c>
      <c r="G9303" s="588">
        <v>0.24</v>
      </c>
      <c r="H9303" s="586">
        <v>4.8</v>
      </c>
      <c r="I9303" s="587">
        <f t="shared" si="436"/>
        <v>145905.60000000001</v>
      </c>
      <c r="J9303" s="589">
        <f t="shared" si="437"/>
        <v>0</v>
      </c>
    </row>
    <row r="9304" spans="1:10">
      <c r="A9304" s="584">
        <v>2016</v>
      </c>
      <c r="B9304" s="585" t="s">
        <v>1127</v>
      </c>
      <c r="C9304" s="585" t="s">
        <v>31</v>
      </c>
      <c r="D9304" s="586">
        <v>74126</v>
      </c>
      <c r="E9304" s="587">
        <v>16.693999999999999</v>
      </c>
      <c r="F9304" s="587">
        <f t="shared" si="435"/>
        <v>1237459.4439999999</v>
      </c>
      <c r="G9304" s="588">
        <v>0.3</v>
      </c>
      <c r="H9304" s="586">
        <v>6</v>
      </c>
      <c r="I9304" s="587">
        <f t="shared" si="436"/>
        <v>444756</v>
      </c>
      <c r="J9304" s="589">
        <f t="shared" si="437"/>
        <v>0</v>
      </c>
    </row>
    <row r="9305" spans="1:10">
      <c r="A9305" s="584">
        <v>2016</v>
      </c>
      <c r="B9305" s="585" t="s">
        <v>1127</v>
      </c>
      <c r="C9305" s="585" t="s">
        <v>31</v>
      </c>
      <c r="D9305" s="586">
        <v>75814</v>
      </c>
      <c r="E9305" s="587">
        <v>17.806000000000001</v>
      </c>
      <c r="F9305" s="587">
        <f t="shared" si="435"/>
        <v>1349944.084</v>
      </c>
      <c r="G9305" s="588">
        <v>0.28000000000000003</v>
      </c>
      <c r="H9305" s="586">
        <v>5.5</v>
      </c>
      <c r="I9305" s="587">
        <f t="shared" si="436"/>
        <v>416977</v>
      </c>
      <c r="J9305" s="589">
        <f t="shared" si="437"/>
        <v>0</v>
      </c>
    </row>
    <row r="9306" spans="1:10">
      <c r="A9306" s="584">
        <v>2016</v>
      </c>
      <c r="B9306" s="585" t="s">
        <v>1127</v>
      </c>
      <c r="C9306" s="585" t="s">
        <v>31</v>
      </c>
      <c r="D9306" s="586">
        <v>60531</v>
      </c>
      <c r="E9306" s="587">
        <v>17.87</v>
      </c>
      <c r="F9306" s="587">
        <f t="shared" si="435"/>
        <v>1081688.97</v>
      </c>
      <c r="G9306" s="588">
        <v>0.26</v>
      </c>
      <c r="H9306" s="586">
        <v>5.4</v>
      </c>
      <c r="I9306" s="587">
        <f t="shared" si="436"/>
        <v>326867.40000000002</v>
      </c>
      <c r="J9306" s="589">
        <f t="shared" si="437"/>
        <v>0</v>
      </c>
    </row>
    <row r="9307" spans="1:10">
      <c r="A9307" s="584">
        <v>2016</v>
      </c>
      <c r="B9307" s="585" t="s">
        <v>1127</v>
      </c>
      <c r="C9307" s="585" t="s">
        <v>31</v>
      </c>
      <c r="D9307" s="586">
        <v>26605</v>
      </c>
      <c r="E9307" s="587">
        <v>17.91</v>
      </c>
      <c r="F9307" s="587">
        <f t="shared" si="435"/>
        <v>476495.55</v>
      </c>
      <c r="G9307" s="588">
        <v>0.24</v>
      </c>
      <c r="H9307" s="586">
        <v>4.9000000000000004</v>
      </c>
      <c r="I9307" s="587">
        <f t="shared" si="436"/>
        <v>130364.50000000001</v>
      </c>
      <c r="J9307" s="589">
        <f t="shared" si="437"/>
        <v>0</v>
      </c>
    </row>
    <row r="9308" spans="1:10">
      <c r="A9308" s="584">
        <v>2016</v>
      </c>
      <c r="B9308" s="585" t="s">
        <v>1127</v>
      </c>
      <c r="C9308" s="585" t="s">
        <v>31</v>
      </c>
      <c r="D9308" s="586">
        <v>118176</v>
      </c>
      <c r="E9308" s="587">
        <v>17.87</v>
      </c>
      <c r="F9308" s="587">
        <f t="shared" si="435"/>
        <v>2111805.12</v>
      </c>
      <c r="G9308" s="588">
        <v>0.28000000000000003</v>
      </c>
      <c r="H9308" s="586">
        <v>5.0999999999999996</v>
      </c>
      <c r="I9308" s="587">
        <f t="shared" si="436"/>
        <v>602697.6</v>
      </c>
      <c r="J9308" s="589">
        <f t="shared" si="437"/>
        <v>0</v>
      </c>
    </row>
    <row r="9309" spans="1:10">
      <c r="A9309" s="584">
        <v>2016</v>
      </c>
      <c r="B9309" s="585" t="s">
        <v>1127</v>
      </c>
      <c r="C9309" s="585" t="s">
        <v>31</v>
      </c>
      <c r="D9309" s="586">
        <v>68082</v>
      </c>
      <c r="E9309" s="587">
        <v>17.68</v>
      </c>
      <c r="F9309" s="587">
        <f t="shared" si="435"/>
        <v>1203689.76</v>
      </c>
      <c r="G9309" s="588">
        <v>0.23</v>
      </c>
      <c r="H9309" s="586">
        <v>5.5</v>
      </c>
      <c r="I9309" s="587">
        <f t="shared" si="436"/>
        <v>374451</v>
      </c>
      <c r="J9309" s="589">
        <f t="shared" si="437"/>
        <v>0</v>
      </c>
    </row>
    <row r="9310" spans="1:10">
      <c r="A9310" s="584">
        <v>2016</v>
      </c>
      <c r="B9310" s="585" t="s">
        <v>1127</v>
      </c>
      <c r="C9310" s="585" t="s">
        <v>31</v>
      </c>
      <c r="D9310" s="586">
        <v>85358</v>
      </c>
      <c r="E9310" s="587">
        <v>17.73</v>
      </c>
      <c r="F9310" s="587">
        <f t="shared" si="435"/>
        <v>1513397.34</v>
      </c>
      <c r="G9310" s="588">
        <v>0.24</v>
      </c>
      <c r="H9310" s="586">
        <v>5.2</v>
      </c>
      <c r="I9310" s="587">
        <f t="shared" si="436"/>
        <v>443861.60000000003</v>
      </c>
      <c r="J9310" s="589">
        <f t="shared" si="437"/>
        <v>0</v>
      </c>
    </row>
    <row r="9311" spans="1:10">
      <c r="A9311" s="584">
        <v>2016</v>
      </c>
      <c r="B9311" s="585" t="s">
        <v>1131</v>
      </c>
      <c r="C9311" s="585" t="s">
        <v>31</v>
      </c>
      <c r="D9311" s="586">
        <v>662</v>
      </c>
      <c r="E9311" s="587">
        <v>23.911000000000001</v>
      </c>
      <c r="F9311" s="587">
        <f t="shared" si="435"/>
        <v>15829.082</v>
      </c>
      <c r="G9311" s="588">
        <v>1.76</v>
      </c>
      <c r="H9311" s="586">
        <v>7.6</v>
      </c>
      <c r="I9311" s="587">
        <f t="shared" si="436"/>
        <v>5031.2</v>
      </c>
      <c r="J9311" s="589">
        <f t="shared" si="437"/>
        <v>0</v>
      </c>
    </row>
    <row r="9312" spans="1:10">
      <c r="A9312" s="584">
        <v>2016</v>
      </c>
      <c r="B9312" s="585" t="s">
        <v>1127</v>
      </c>
      <c r="C9312" s="585" t="s">
        <v>31</v>
      </c>
      <c r="D9312" s="586">
        <v>22359</v>
      </c>
      <c r="E9312" s="587">
        <v>18.010000000000002</v>
      </c>
      <c r="F9312" s="587">
        <f t="shared" si="435"/>
        <v>402685.59</v>
      </c>
      <c r="G9312" s="588">
        <v>0.22</v>
      </c>
      <c r="H9312" s="586">
        <v>4.8</v>
      </c>
      <c r="I9312" s="587">
        <f t="shared" si="436"/>
        <v>107323.2</v>
      </c>
      <c r="J9312" s="589">
        <f t="shared" si="437"/>
        <v>0</v>
      </c>
    </row>
    <row r="9313" spans="1:10">
      <c r="A9313" s="584">
        <v>2016</v>
      </c>
      <c r="B9313" s="585" t="s">
        <v>1127</v>
      </c>
      <c r="C9313" s="585" t="s">
        <v>31</v>
      </c>
      <c r="D9313" s="586">
        <v>240930</v>
      </c>
      <c r="E9313" s="587">
        <v>15.885999999999999</v>
      </c>
      <c r="F9313" s="587">
        <f t="shared" si="435"/>
        <v>3827413.98</v>
      </c>
      <c r="G9313" s="588">
        <v>0.33</v>
      </c>
      <c r="H9313" s="586">
        <v>5.7</v>
      </c>
      <c r="I9313" s="587">
        <f t="shared" si="436"/>
        <v>1373301</v>
      </c>
      <c r="J9313" s="589">
        <f t="shared" si="437"/>
        <v>0</v>
      </c>
    </row>
    <row r="9314" spans="1:10">
      <c r="A9314" s="584">
        <v>2016</v>
      </c>
      <c r="B9314" s="585" t="s">
        <v>1127</v>
      </c>
      <c r="C9314" s="585" t="s">
        <v>31</v>
      </c>
      <c r="D9314" s="586">
        <v>15902</v>
      </c>
      <c r="E9314" s="587">
        <v>17.768000000000001</v>
      </c>
      <c r="F9314" s="587">
        <f t="shared" si="435"/>
        <v>282546.73600000003</v>
      </c>
      <c r="G9314" s="588">
        <v>0.33</v>
      </c>
      <c r="H9314" s="586">
        <v>5.3</v>
      </c>
      <c r="I9314" s="587">
        <f t="shared" si="436"/>
        <v>84280.599999999991</v>
      </c>
      <c r="J9314" s="589">
        <f t="shared" si="437"/>
        <v>0</v>
      </c>
    </row>
    <row r="9315" spans="1:10">
      <c r="A9315" s="584">
        <v>2016</v>
      </c>
      <c r="B9315" s="585" t="s">
        <v>1127</v>
      </c>
      <c r="C9315" s="585" t="s">
        <v>31</v>
      </c>
      <c r="D9315" s="586">
        <v>63471</v>
      </c>
      <c r="E9315" s="587">
        <v>16.712</v>
      </c>
      <c r="F9315" s="587">
        <f t="shared" si="435"/>
        <v>1060727.352</v>
      </c>
      <c r="G9315" s="588">
        <v>0.28999999999999998</v>
      </c>
      <c r="H9315" s="586">
        <v>6</v>
      </c>
      <c r="I9315" s="587">
        <f t="shared" si="436"/>
        <v>380826</v>
      </c>
      <c r="J9315" s="589">
        <f t="shared" si="437"/>
        <v>0</v>
      </c>
    </row>
    <row r="9316" spans="1:10">
      <c r="A9316" s="584">
        <v>2016</v>
      </c>
      <c r="B9316" s="585" t="s">
        <v>1127</v>
      </c>
      <c r="C9316" s="585" t="s">
        <v>31</v>
      </c>
      <c r="D9316" s="586">
        <v>220237</v>
      </c>
      <c r="E9316" s="587">
        <v>19.972000000000001</v>
      </c>
      <c r="F9316" s="587">
        <f t="shared" si="435"/>
        <v>4398573.3640000001</v>
      </c>
      <c r="G9316" s="588">
        <v>0.52</v>
      </c>
      <c r="H9316" s="586">
        <v>4.5999999999999996</v>
      </c>
      <c r="I9316" s="587">
        <f t="shared" si="436"/>
        <v>1013090.2</v>
      </c>
      <c r="J9316" s="589">
        <f t="shared" si="437"/>
        <v>0</v>
      </c>
    </row>
    <row r="9317" spans="1:10">
      <c r="A9317" s="584">
        <v>2016</v>
      </c>
      <c r="B9317" s="585" t="s">
        <v>1127</v>
      </c>
      <c r="C9317" s="585" t="s">
        <v>31</v>
      </c>
      <c r="D9317" s="586">
        <v>59699</v>
      </c>
      <c r="E9317" s="587">
        <v>17.78</v>
      </c>
      <c r="F9317" s="587">
        <f t="shared" si="435"/>
        <v>1061448.22</v>
      </c>
      <c r="G9317" s="588">
        <v>0.3</v>
      </c>
      <c r="H9317" s="586">
        <v>5.2</v>
      </c>
      <c r="I9317" s="587">
        <f t="shared" si="436"/>
        <v>310434.8</v>
      </c>
      <c r="J9317" s="589">
        <f t="shared" si="437"/>
        <v>0</v>
      </c>
    </row>
    <row r="9318" spans="1:10">
      <c r="A9318" s="584">
        <v>2016</v>
      </c>
      <c r="B9318" s="585" t="s">
        <v>1127</v>
      </c>
      <c r="C9318" s="585" t="s">
        <v>31</v>
      </c>
      <c r="D9318" s="586">
        <v>30038</v>
      </c>
      <c r="E9318" s="587">
        <v>17.760000000000002</v>
      </c>
      <c r="F9318" s="587">
        <f t="shared" si="435"/>
        <v>533474.88</v>
      </c>
      <c r="G9318" s="588">
        <v>0.22</v>
      </c>
      <c r="H9318" s="586">
        <v>5.0999999999999996</v>
      </c>
      <c r="I9318" s="587">
        <f t="shared" si="436"/>
        <v>153193.79999999999</v>
      </c>
      <c r="J9318" s="589">
        <f t="shared" si="437"/>
        <v>0</v>
      </c>
    </row>
    <row r="9319" spans="1:10">
      <c r="A9319" s="584">
        <v>2016</v>
      </c>
      <c r="B9319" s="585" t="s">
        <v>1127</v>
      </c>
      <c r="C9319" s="585" t="s">
        <v>31</v>
      </c>
      <c r="D9319" s="586">
        <v>73593</v>
      </c>
      <c r="E9319" s="587">
        <v>17.72</v>
      </c>
      <c r="F9319" s="587">
        <f t="shared" si="435"/>
        <v>1304067.96</v>
      </c>
      <c r="G9319" s="588">
        <v>0.19</v>
      </c>
      <c r="H9319" s="586">
        <v>4.3</v>
      </c>
      <c r="I9319" s="587">
        <f t="shared" si="436"/>
        <v>316449.89999999997</v>
      </c>
      <c r="J9319" s="589">
        <f t="shared" si="437"/>
        <v>0</v>
      </c>
    </row>
    <row r="9320" spans="1:10">
      <c r="A9320" s="584">
        <v>2016</v>
      </c>
      <c r="B9320" s="585" t="s">
        <v>1131</v>
      </c>
      <c r="C9320" s="585" t="s">
        <v>31</v>
      </c>
      <c r="D9320" s="586">
        <v>513142</v>
      </c>
      <c r="E9320" s="587">
        <v>21.4</v>
      </c>
      <c r="F9320" s="587">
        <f t="shared" si="435"/>
        <v>10981238.799999999</v>
      </c>
      <c r="G9320" s="588">
        <v>0.64</v>
      </c>
      <c r="H9320" s="586">
        <v>10.7</v>
      </c>
      <c r="I9320" s="587">
        <f t="shared" si="436"/>
        <v>5490619.3999999994</v>
      </c>
      <c r="J9320" s="589">
        <f t="shared" si="437"/>
        <v>0</v>
      </c>
    </row>
    <row r="9321" spans="1:10">
      <c r="A9321" s="584">
        <v>2016</v>
      </c>
      <c r="B9321" s="585" t="s">
        <v>1127</v>
      </c>
      <c r="C9321" s="585" t="s">
        <v>31</v>
      </c>
      <c r="D9321" s="586">
        <v>15948</v>
      </c>
      <c r="E9321" s="587">
        <v>17.75</v>
      </c>
      <c r="F9321" s="587">
        <f t="shared" si="435"/>
        <v>283077</v>
      </c>
      <c r="G9321" s="588">
        <v>0.23</v>
      </c>
      <c r="H9321" s="586">
        <v>5</v>
      </c>
      <c r="I9321" s="587">
        <f t="shared" si="436"/>
        <v>79740</v>
      </c>
      <c r="J9321" s="589">
        <f t="shared" si="437"/>
        <v>0</v>
      </c>
    </row>
    <row r="9322" spans="1:10">
      <c r="A9322" s="584">
        <v>2016</v>
      </c>
      <c r="B9322" s="585" t="s">
        <v>1127</v>
      </c>
      <c r="C9322" s="585" t="s">
        <v>31</v>
      </c>
      <c r="D9322" s="586">
        <v>112347</v>
      </c>
      <c r="E9322" s="587">
        <v>17.632000000000001</v>
      </c>
      <c r="F9322" s="587">
        <f t="shared" si="435"/>
        <v>1980902.3040000002</v>
      </c>
      <c r="G9322" s="588">
        <v>0.21</v>
      </c>
      <c r="H9322" s="586">
        <v>5.4</v>
      </c>
      <c r="I9322" s="587">
        <f t="shared" si="436"/>
        <v>606673.80000000005</v>
      </c>
      <c r="J9322" s="589">
        <f t="shared" si="437"/>
        <v>0</v>
      </c>
    </row>
    <row r="9323" spans="1:10">
      <c r="A9323" s="584">
        <v>2016</v>
      </c>
      <c r="B9323" s="585" t="s">
        <v>1127</v>
      </c>
      <c r="C9323" s="585" t="s">
        <v>31</v>
      </c>
      <c r="D9323" s="586">
        <v>384715</v>
      </c>
      <c r="E9323" s="587">
        <v>17.614000000000001</v>
      </c>
      <c r="F9323" s="587">
        <f t="shared" si="435"/>
        <v>6776370.0100000007</v>
      </c>
      <c r="G9323" s="588">
        <v>0.3</v>
      </c>
      <c r="H9323" s="586">
        <v>5.5</v>
      </c>
      <c r="I9323" s="587">
        <f t="shared" si="436"/>
        <v>2115932.5</v>
      </c>
      <c r="J9323" s="589">
        <f t="shared" si="437"/>
        <v>0</v>
      </c>
    </row>
    <row r="9324" spans="1:10">
      <c r="A9324" s="584">
        <v>2016</v>
      </c>
      <c r="B9324" s="585" t="s">
        <v>1127</v>
      </c>
      <c r="C9324" s="585" t="s">
        <v>31</v>
      </c>
      <c r="D9324" s="586">
        <v>64330</v>
      </c>
      <c r="E9324" s="587">
        <v>17.571999999999999</v>
      </c>
      <c r="F9324" s="587">
        <f t="shared" si="435"/>
        <v>1130406.76</v>
      </c>
      <c r="G9324" s="588">
        <v>0.21</v>
      </c>
      <c r="H9324" s="586">
        <v>5.7</v>
      </c>
      <c r="I9324" s="587">
        <f t="shared" si="436"/>
        <v>366681</v>
      </c>
      <c r="J9324" s="589">
        <f t="shared" si="437"/>
        <v>0</v>
      </c>
    </row>
    <row r="9325" spans="1:10">
      <c r="A9325" s="584">
        <v>2016</v>
      </c>
      <c r="B9325" s="585" t="s">
        <v>1127</v>
      </c>
      <c r="C9325" s="585" t="s">
        <v>31</v>
      </c>
      <c r="D9325" s="586">
        <v>176062</v>
      </c>
      <c r="E9325" s="587">
        <v>17.89</v>
      </c>
      <c r="F9325" s="587">
        <f t="shared" si="435"/>
        <v>3149749.18</v>
      </c>
      <c r="G9325" s="588">
        <v>0.3</v>
      </c>
      <c r="H9325" s="586">
        <v>5</v>
      </c>
      <c r="I9325" s="587">
        <f t="shared" si="436"/>
        <v>880310</v>
      </c>
      <c r="J9325" s="589">
        <f t="shared" si="437"/>
        <v>0</v>
      </c>
    </row>
    <row r="9326" spans="1:10">
      <c r="A9326" s="584">
        <v>2016</v>
      </c>
      <c r="B9326" s="585" t="s">
        <v>1127</v>
      </c>
      <c r="C9326" s="585" t="s">
        <v>31</v>
      </c>
      <c r="D9326" s="586">
        <v>32091</v>
      </c>
      <c r="E9326" s="587">
        <v>17.821999999999999</v>
      </c>
      <c r="F9326" s="587">
        <f t="shared" si="435"/>
        <v>571925.80200000003</v>
      </c>
      <c r="G9326" s="588">
        <v>0.28000000000000003</v>
      </c>
      <c r="H9326" s="586">
        <v>4.8</v>
      </c>
      <c r="I9326" s="587">
        <f t="shared" si="436"/>
        <v>154036.79999999999</v>
      </c>
      <c r="J9326" s="589">
        <f t="shared" si="437"/>
        <v>0</v>
      </c>
    </row>
    <row r="9327" spans="1:10">
      <c r="A9327" s="584">
        <v>2016</v>
      </c>
      <c r="B9327" s="585" t="s">
        <v>1127</v>
      </c>
      <c r="C9327" s="585" t="s">
        <v>31</v>
      </c>
      <c r="D9327" s="586">
        <v>192146</v>
      </c>
      <c r="E9327" s="587">
        <v>17.399999999999999</v>
      </c>
      <c r="F9327" s="587">
        <f t="shared" si="435"/>
        <v>3343340.4</v>
      </c>
      <c r="G9327" s="588">
        <v>0.17</v>
      </c>
      <c r="H9327" s="586">
        <v>4.7</v>
      </c>
      <c r="I9327" s="587">
        <f t="shared" si="436"/>
        <v>903086.20000000007</v>
      </c>
      <c r="J9327" s="589">
        <f t="shared" si="437"/>
        <v>0</v>
      </c>
    </row>
    <row r="9328" spans="1:10">
      <c r="A9328" s="584">
        <v>2016</v>
      </c>
      <c r="B9328" s="585" t="s">
        <v>1131</v>
      </c>
      <c r="C9328" s="585" t="s">
        <v>31</v>
      </c>
      <c r="D9328" s="586">
        <v>189106</v>
      </c>
      <c r="E9328" s="587">
        <v>24.56</v>
      </c>
      <c r="F9328" s="587">
        <f t="shared" si="435"/>
        <v>4644443.3599999994</v>
      </c>
      <c r="G9328" s="588">
        <v>4.26</v>
      </c>
      <c r="H9328" s="586">
        <v>8.8000000000000007</v>
      </c>
      <c r="I9328" s="587">
        <f t="shared" si="436"/>
        <v>1664132.8</v>
      </c>
      <c r="J9328" s="589">
        <f t="shared" si="437"/>
        <v>0</v>
      </c>
    </row>
    <row r="9329" spans="1:10">
      <c r="A9329" s="584">
        <v>2016</v>
      </c>
      <c r="B9329" s="585" t="s">
        <v>1131</v>
      </c>
      <c r="C9329" s="585" t="s">
        <v>31</v>
      </c>
      <c r="D9329" s="586">
        <v>49907</v>
      </c>
      <c r="E9329" s="587">
        <v>25.09</v>
      </c>
      <c r="F9329" s="587">
        <f t="shared" si="435"/>
        <v>1252166.6299999999</v>
      </c>
      <c r="G9329" s="588">
        <v>4.45</v>
      </c>
      <c r="H9329" s="586">
        <v>9.6</v>
      </c>
      <c r="I9329" s="587">
        <f t="shared" si="436"/>
        <v>479107.19999999995</v>
      </c>
      <c r="J9329" s="589">
        <f t="shared" si="437"/>
        <v>0</v>
      </c>
    </row>
    <row r="9330" spans="1:10">
      <c r="A9330" s="584">
        <v>2016</v>
      </c>
      <c r="B9330" s="585" t="s">
        <v>1127</v>
      </c>
      <c r="C9330" s="585" t="s">
        <v>31</v>
      </c>
      <c r="D9330" s="586">
        <v>82019</v>
      </c>
      <c r="E9330" s="587">
        <v>16.670000000000002</v>
      </c>
      <c r="F9330" s="587">
        <f t="shared" si="435"/>
        <v>1367256.7300000002</v>
      </c>
      <c r="G9330" s="588">
        <v>0.3</v>
      </c>
      <c r="H9330" s="586">
        <v>6.2</v>
      </c>
      <c r="I9330" s="587">
        <f t="shared" si="436"/>
        <v>508517.8</v>
      </c>
      <c r="J9330" s="589">
        <f t="shared" si="437"/>
        <v>0</v>
      </c>
    </row>
    <row r="9331" spans="1:10">
      <c r="A9331" s="584">
        <v>2016</v>
      </c>
      <c r="B9331" s="585" t="s">
        <v>1127</v>
      </c>
      <c r="C9331" s="585" t="s">
        <v>31</v>
      </c>
      <c r="D9331" s="586">
        <v>32719</v>
      </c>
      <c r="E9331" s="587">
        <v>17.7</v>
      </c>
      <c r="F9331" s="587">
        <f t="shared" si="435"/>
        <v>579126.29999999993</v>
      </c>
      <c r="G9331" s="588">
        <v>0.19</v>
      </c>
      <c r="H9331" s="586">
        <v>4.5</v>
      </c>
      <c r="I9331" s="587">
        <f t="shared" si="436"/>
        <v>147235.5</v>
      </c>
      <c r="J9331" s="589">
        <f t="shared" si="437"/>
        <v>0</v>
      </c>
    </row>
    <row r="9332" spans="1:10">
      <c r="A9332" s="584">
        <v>2016</v>
      </c>
      <c r="B9332" s="585" t="s">
        <v>1127</v>
      </c>
      <c r="C9332" s="585" t="s">
        <v>31</v>
      </c>
      <c r="D9332" s="586">
        <v>114957</v>
      </c>
      <c r="E9332" s="587">
        <v>16.78</v>
      </c>
      <c r="F9332" s="587">
        <f t="shared" si="435"/>
        <v>1928978.4600000002</v>
      </c>
      <c r="G9332" s="588">
        <v>0.28999999999999998</v>
      </c>
      <c r="H9332" s="586">
        <v>6</v>
      </c>
      <c r="I9332" s="587">
        <f t="shared" si="436"/>
        <v>689742</v>
      </c>
      <c r="J9332" s="589">
        <f t="shared" si="437"/>
        <v>0</v>
      </c>
    </row>
    <row r="9333" spans="1:10">
      <c r="A9333" s="584">
        <v>2016</v>
      </c>
      <c r="B9333" s="585" t="s">
        <v>1127</v>
      </c>
      <c r="C9333" s="585" t="s">
        <v>31</v>
      </c>
      <c r="D9333" s="586">
        <v>97963</v>
      </c>
      <c r="E9333" s="587">
        <v>17.8</v>
      </c>
      <c r="F9333" s="587">
        <f t="shared" si="435"/>
        <v>1743741.4000000001</v>
      </c>
      <c r="G9333" s="588">
        <v>0.26</v>
      </c>
      <c r="H9333" s="586">
        <v>5.3</v>
      </c>
      <c r="I9333" s="587">
        <f t="shared" si="436"/>
        <v>519203.89999999997</v>
      </c>
      <c r="J9333" s="589">
        <f t="shared" si="437"/>
        <v>0</v>
      </c>
    </row>
    <row r="9334" spans="1:10">
      <c r="A9334" s="584">
        <v>2016</v>
      </c>
      <c r="B9334" s="585" t="s">
        <v>1127</v>
      </c>
      <c r="C9334" s="585" t="s">
        <v>31</v>
      </c>
      <c r="D9334" s="586">
        <v>66133</v>
      </c>
      <c r="E9334" s="587">
        <v>17.96</v>
      </c>
      <c r="F9334" s="587">
        <f t="shared" si="435"/>
        <v>1187748.6800000002</v>
      </c>
      <c r="G9334" s="588">
        <v>0.27</v>
      </c>
      <c r="H9334" s="586">
        <v>5</v>
      </c>
      <c r="I9334" s="587">
        <f t="shared" si="436"/>
        <v>330665</v>
      </c>
      <c r="J9334" s="589">
        <f t="shared" si="437"/>
        <v>0</v>
      </c>
    </row>
    <row r="9335" spans="1:10">
      <c r="A9335" s="584">
        <v>2016</v>
      </c>
      <c r="B9335" s="585" t="s">
        <v>1127</v>
      </c>
      <c r="C9335" s="585" t="s">
        <v>31</v>
      </c>
      <c r="D9335" s="586">
        <v>16441</v>
      </c>
      <c r="E9335" s="587">
        <v>17.850000000000001</v>
      </c>
      <c r="F9335" s="587">
        <f t="shared" si="435"/>
        <v>293471.85000000003</v>
      </c>
      <c r="G9335" s="588">
        <v>0.3</v>
      </c>
      <c r="H9335" s="586">
        <v>4.5999999999999996</v>
      </c>
      <c r="I9335" s="587">
        <f t="shared" si="436"/>
        <v>75628.599999999991</v>
      </c>
      <c r="J9335" s="589">
        <f t="shared" si="437"/>
        <v>0</v>
      </c>
    </row>
    <row r="9336" spans="1:10">
      <c r="A9336" s="584">
        <v>2016</v>
      </c>
      <c r="B9336" s="585" t="s">
        <v>1127</v>
      </c>
      <c r="C9336" s="585" t="s">
        <v>31</v>
      </c>
      <c r="D9336" s="586">
        <v>113299</v>
      </c>
      <c r="E9336" s="587">
        <v>17.600000000000001</v>
      </c>
      <c r="F9336" s="587">
        <f t="shared" si="435"/>
        <v>1994062.4000000001</v>
      </c>
      <c r="G9336" s="588">
        <v>0.24</v>
      </c>
      <c r="H9336" s="586">
        <v>4.9000000000000004</v>
      </c>
      <c r="I9336" s="587">
        <f t="shared" si="436"/>
        <v>555165.10000000009</v>
      </c>
      <c r="J9336" s="589">
        <f t="shared" si="437"/>
        <v>0</v>
      </c>
    </row>
    <row r="9337" spans="1:10">
      <c r="A9337" s="584">
        <v>2016</v>
      </c>
      <c r="B9337" s="585" t="s">
        <v>1131</v>
      </c>
      <c r="C9337" s="585" t="s">
        <v>31</v>
      </c>
      <c r="D9337" s="586">
        <v>43125</v>
      </c>
      <c r="E9337" s="587">
        <v>25.728000000000002</v>
      </c>
      <c r="F9337" s="587">
        <f t="shared" si="435"/>
        <v>1109520</v>
      </c>
      <c r="G9337" s="588">
        <v>2.79</v>
      </c>
      <c r="H9337" s="586">
        <v>7.5</v>
      </c>
      <c r="I9337" s="587">
        <f t="shared" si="436"/>
        <v>323437.5</v>
      </c>
      <c r="J9337" s="589">
        <f t="shared" si="437"/>
        <v>0</v>
      </c>
    </row>
    <row r="9338" spans="1:10">
      <c r="A9338" s="584">
        <v>2016</v>
      </c>
      <c r="B9338" s="585" t="s">
        <v>1131</v>
      </c>
      <c r="C9338" s="585" t="s">
        <v>31</v>
      </c>
      <c r="D9338" s="586">
        <v>19141</v>
      </c>
      <c r="E9338" s="587">
        <v>23.05</v>
      </c>
      <c r="F9338" s="587">
        <f t="shared" si="435"/>
        <v>441200.05</v>
      </c>
      <c r="G9338" s="588">
        <v>2.96</v>
      </c>
      <c r="H9338" s="586">
        <v>8.4</v>
      </c>
      <c r="I9338" s="587">
        <f t="shared" si="436"/>
        <v>160784.4</v>
      </c>
      <c r="J9338" s="589">
        <f t="shared" si="437"/>
        <v>0</v>
      </c>
    </row>
    <row r="9339" spans="1:10">
      <c r="A9339" s="584">
        <v>2016</v>
      </c>
      <c r="B9339" s="585" t="s">
        <v>1131</v>
      </c>
      <c r="C9339" s="585" t="s">
        <v>31</v>
      </c>
      <c r="D9339" s="586">
        <v>25591</v>
      </c>
      <c r="E9339" s="587">
        <v>22.37</v>
      </c>
      <c r="F9339" s="587">
        <f t="shared" si="435"/>
        <v>572470.67000000004</v>
      </c>
      <c r="G9339" s="588">
        <v>3.28</v>
      </c>
      <c r="H9339" s="586">
        <v>7.8</v>
      </c>
      <c r="I9339" s="587">
        <f t="shared" si="436"/>
        <v>199609.8</v>
      </c>
      <c r="J9339" s="589">
        <f t="shared" si="437"/>
        <v>0</v>
      </c>
    </row>
    <row r="9340" spans="1:10">
      <c r="A9340" s="584">
        <v>2016</v>
      </c>
      <c r="B9340" s="585" t="s">
        <v>1131</v>
      </c>
      <c r="C9340" s="585" t="s">
        <v>31</v>
      </c>
      <c r="D9340" s="586">
        <v>14644</v>
      </c>
      <c r="E9340" s="587">
        <v>25.155999999999999</v>
      </c>
      <c r="F9340" s="587">
        <f t="shared" si="435"/>
        <v>368384.46399999998</v>
      </c>
      <c r="G9340" s="588">
        <v>3.08</v>
      </c>
      <c r="H9340" s="586">
        <v>9.1</v>
      </c>
      <c r="I9340" s="587">
        <f t="shared" si="436"/>
        <v>133260.4</v>
      </c>
      <c r="J9340" s="589">
        <f t="shared" si="437"/>
        <v>0</v>
      </c>
    </row>
    <row r="9341" spans="1:10">
      <c r="A9341" s="584">
        <v>2016</v>
      </c>
      <c r="B9341" s="585" t="s">
        <v>1131</v>
      </c>
      <c r="C9341" s="585" t="s">
        <v>31</v>
      </c>
      <c r="D9341" s="586">
        <v>1572</v>
      </c>
      <c r="E9341" s="587">
        <v>26.212</v>
      </c>
      <c r="F9341" s="587">
        <f t="shared" si="435"/>
        <v>41205.264000000003</v>
      </c>
      <c r="G9341" s="588">
        <v>2.77</v>
      </c>
      <c r="H9341" s="586">
        <v>7.8</v>
      </c>
      <c r="I9341" s="587">
        <f t="shared" si="436"/>
        <v>12261.6</v>
      </c>
      <c r="J9341" s="589">
        <f t="shared" si="437"/>
        <v>0</v>
      </c>
    </row>
    <row r="9342" spans="1:10">
      <c r="A9342" s="584">
        <v>2016</v>
      </c>
      <c r="B9342" s="585" t="s">
        <v>1131</v>
      </c>
      <c r="C9342" s="585" t="s">
        <v>31</v>
      </c>
      <c r="D9342" s="586">
        <v>44504</v>
      </c>
      <c r="E9342" s="587">
        <v>23.388000000000002</v>
      </c>
      <c r="F9342" s="587">
        <f t="shared" si="435"/>
        <v>1040859.552</v>
      </c>
      <c r="G9342" s="588">
        <v>2.7</v>
      </c>
      <c r="H9342" s="586">
        <v>9.8000000000000007</v>
      </c>
      <c r="I9342" s="587">
        <f t="shared" si="436"/>
        <v>436139.2</v>
      </c>
      <c r="J9342" s="589">
        <f t="shared" si="437"/>
        <v>0</v>
      </c>
    </row>
    <row r="9343" spans="1:10">
      <c r="A9343" s="584">
        <v>2016</v>
      </c>
      <c r="B9343" s="585" t="s">
        <v>1131</v>
      </c>
      <c r="C9343" s="585" t="s">
        <v>31</v>
      </c>
      <c r="D9343" s="586">
        <v>25649</v>
      </c>
      <c r="E9343" s="587">
        <v>26.033999999999999</v>
      </c>
      <c r="F9343" s="587">
        <f t="shared" si="435"/>
        <v>667746.06599999999</v>
      </c>
      <c r="G9343" s="588">
        <v>2.9</v>
      </c>
      <c r="H9343" s="586">
        <v>8.1</v>
      </c>
      <c r="I9343" s="587">
        <f t="shared" si="436"/>
        <v>207756.9</v>
      </c>
      <c r="J9343" s="589">
        <f t="shared" si="437"/>
        <v>0</v>
      </c>
    </row>
    <row r="9344" spans="1:10">
      <c r="A9344" s="584">
        <v>2016</v>
      </c>
      <c r="B9344" s="585" t="s">
        <v>1131</v>
      </c>
      <c r="C9344" s="585" t="s">
        <v>31</v>
      </c>
      <c r="D9344" s="586">
        <v>20843</v>
      </c>
      <c r="E9344" s="587">
        <v>25.48</v>
      </c>
      <c r="F9344" s="587">
        <f t="shared" si="435"/>
        <v>531079.64</v>
      </c>
      <c r="G9344" s="588">
        <v>3.12</v>
      </c>
      <c r="H9344" s="586">
        <v>8.6</v>
      </c>
      <c r="I9344" s="587">
        <f t="shared" si="436"/>
        <v>179249.8</v>
      </c>
      <c r="J9344" s="589">
        <f t="shared" si="437"/>
        <v>0</v>
      </c>
    </row>
    <row r="9345" spans="1:10">
      <c r="A9345" s="584">
        <v>2016</v>
      </c>
      <c r="B9345" s="585" t="s">
        <v>1131</v>
      </c>
      <c r="C9345" s="585" t="s">
        <v>31</v>
      </c>
      <c r="D9345" s="586">
        <v>17825</v>
      </c>
      <c r="E9345" s="587">
        <v>25.43</v>
      </c>
      <c r="F9345" s="587">
        <f t="shared" si="435"/>
        <v>453289.75</v>
      </c>
      <c r="G9345" s="588">
        <v>3.1</v>
      </c>
      <c r="H9345" s="586">
        <v>8</v>
      </c>
      <c r="I9345" s="587">
        <f t="shared" si="436"/>
        <v>142600</v>
      </c>
      <c r="J9345" s="589">
        <f t="shared" si="437"/>
        <v>0</v>
      </c>
    </row>
    <row r="9346" spans="1:10">
      <c r="A9346" s="584">
        <v>2016</v>
      </c>
      <c r="B9346" s="585" t="s">
        <v>1131</v>
      </c>
      <c r="C9346" s="585" t="s">
        <v>31</v>
      </c>
      <c r="D9346" s="586">
        <v>62259</v>
      </c>
      <c r="E9346" s="587">
        <v>25.72</v>
      </c>
      <c r="F9346" s="587">
        <f t="shared" si="435"/>
        <v>1601301.48</v>
      </c>
      <c r="G9346" s="588">
        <v>3.13</v>
      </c>
      <c r="H9346" s="586">
        <v>8</v>
      </c>
      <c r="I9346" s="587">
        <f t="shared" si="436"/>
        <v>498072</v>
      </c>
      <c r="J9346" s="589">
        <f t="shared" si="437"/>
        <v>0</v>
      </c>
    </row>
    <row r="9347" spans="1:10">
      <c r="A9347" s="584">
        <v>2016</v>
      </c>
      <c r="B9347" s="585" t="s">
        <v>1131</v>
      </c>
      <c r="C9347" s="585" t="s">
        <v>31</v>
      </c>
      <c r="D9347" s="586">
        <v>12954</v>
      </c>
      <c r="E9347" s="587">
        <v>25.5</v>
      </c>
      <c r="F9347" s="587">
        <f t="shared" ref="F9347:F9410" si="438">E9347*D9347</f>
        <v>330327</v>
      </c>
      <c r="G9347" s="588">
        <v>3.11</v>
      </c>
      <c r="H9347" s="586">
        <v>8.4</v>
      </c>
      <c r="I9347" s="587">
        <f t="shared" ref="I9347:I9410" si="439">H9347*D9347</f>
        <v>108813.6</v>
      </c>
      <c r="J9347" s="589">
        <f t="shared" ref="J9347:J9410" si="440">IF(B9347="LIG",1,0)</f>
        <v>0</v>
      </c>
    </row>
    <row r="9348" spans="1:10">
      <c r="A9348" s="584">
        <v>2016</v>
      </c>
      <c r="B9348" s="585" t="s">
        <v>1131</v>
      </c>
      <c r="C9348" s="585" t="s">
        <v>31</v>
      </c>
      <c r="D9348" s="586">
        <v>69102</v>
      </c>
      <c r="E9348" s="587">
        <v>22.26</v>
      </c>
      <c r="F9348" s="587">
        <f t="shared" si="438"/>
        <v>1538210.52</v>
      </c>
      <c r="G9348" s="588">
        <v>3.07</v>
      </c>
      <c r="H9348" s="586">
        <v>8.4</v>
      </c>
      <c r="I9348" s="587">
        <f t="shared" si="439"/>
        <v>580456.80000000005</v>
      </c>
      <c r="J9348" s="589">
        <f t="shared" si="440"/>
        <v>0</v>
      </c>
    </row>
    <row r="9349" spans="1:10">
      <c r="A9349" s="584">
        <v>2016</v>
      </c>
      <c r="B9349" s="585" t="s">
        <v>1131</v>
      </c>
      <c r="C9349" s="585" t="s">
        <v>31</v>
      </c>
      <c r="D9349" s="586">
        <v>33420</v>
      </c>
      <c r="E9349" s="587">
        <v>25.34</v>
      </c>
      <c r="F9349" s="587">
        <f t="shared" si="438"/>
        <v>846862.8</v>
      </c>
      <c r="G9349" s="588">
        <v>3.7</v>
      </c>
      <c r="H9349" s="586">
        <v>9</v>
      </c>
      <c r="I9349" s="587">
        <f t="shared" si="439"/>
        <v>300780</v>
      </c>
      <c r="J9349" s="589">
        <f t="shared" si="440"/>
        <v>0</v>
      </c>
    </row>
    <row r="9350" spans="1:10">
      <c r="A9350" s="584">
        <v>2016</v>
      </c>
      <c r="B9350" s="585" t="s">
        <v>1127</v>
      </c>
      <c r="C9350" s="585" t="s">
        <v>31</v>
      </c>
      <c r="D9350" s="586">
        <v>97422</v>
      </c>
      <c r="E9350" s="587">
        <v>20.239999999999998</v>
      </c>
      <c r="F9350" s="587">
        <f t="shared" si="438"/>
        <v>1971821.2799999998</v>
      </c>
      <c r="G9350" s="588">
        <v>0.52</v>
      </c>
      <c r="H9350" s="586">
        <v>7.2</v>
      </c>
      <c r="I9350" s="587">
        <f t="shared" si="439"/>
        <v>701438.4</v>
      </c>
      <c r="J9350" s="589">
        <f t="shared" si="440"/>
        <v>0</v>
      </c>
    </row>
    <row r="9351" spans="1:10">
      <c r="A9351" s="584">
        <v>2016</v>
      </c>
      <c r="B9351" s="585" t="s">
        <v>1127</v>
      </c>
      <c r="C9351" s="585" t="s">
        <v>31</v>
      </c>
      <c r="D9351" s="586">
        <v>108851</v>
      </c>
      <c r="E9351" s="587">
        <v>20.239999999999998</v>
      </c>
      <c r="F9351" s="587">
        <f t="shared" si="438"/>
        <v>2203144.2399999998</v>
      </c>
      <c r="G9351" s="588">
        <v>0.52</v>
      </c>
      <c r="H9351" s="586">
        <v>7.2</v>
      </c>
      <c r="I9351" s="587">
        <f t="shared" si="439"/>
        <v>783727.20000000007</v>
      </c>
      <c r="J9351" s="589">
        <f t="shared" si="440"/>
        <v>0</v>
      </c>
    </row>
    <row r="9352" spans="1:10">
      <c r="A9352" s="584">
        <v>2016</v>
      </c>
      <c r="B9352" s="585" t="s">
        <v>1127</v>
      </c>
      <c r="C9352" s="585" t="s">
        <v>31</v>
      </c>
      <c r="D9352" s="586">
        <v>160600</v>
      </c>
      <c r="E9352" s="587">
        <v>19.690000000000001</v>
      </c>
      <c r="F9352" s="587">
        <f t="shared" si="438"/>
        <v>3162214</v>
      </c>
      <c r="G9352" s="588">
        <v>0.38</v>
      </c>
      <c r="H9352" s="586">
        <v>8.1999999999999993</v>
      </c>
      <c r="I9352" s="587">
        <f t="shared" si="439"/>
        <v>1316920</v>
      </c>
      <c r="J9352" s="589">
        <f t="shared" si="440"/>
        <v>0</v>
      </c>
    </row>
    <row r="9353" spans="1:10">
      <c r="A9353" s="584">
        <v>2016</v>
      </c>
      <c r="B9353" s="585" t="s">
        <v>1133</v>
      </c>
      <c r="C9353" s="585" t="s">
        <v>31</v>
      </c>
      <c r="D9353" s="586">
        <v>630293</v>
      </c>
      <c r="E9353" s="587">
        <v>12.6</v>
      </c>
      <c r="F9353" s="587">
        <f t="shared" si="438"/>
        <v>7941691.7999999998</v>
      </c>
      <c r="G9353" s="588">
        <v>0.6</v>
      </c>
      <c r="H9353" s="586">
        <v>10.7</v>
      </c>
      <c r="I9353" s="587">
        <f t="shared" si="439"/>
        <v>6744135.0999999996</v>
      </c>
      <c r="J9353" s="589">
        <f t="shared" si="440"/>
        <v>1</v>
      </c>
    </row>
    <row r="9354" spans="1:10">
      <c r="A9354" s="584">
        <v>2016</v>
      </c>
      <c r="B9354" s="585" t="s">
        <v>1131</v>
      </c>
      <c r="C9354" s="585" t="s">
        <v>31</v>
      </c>
      <c r="D9354" s="586">
        <v>17289</v>
      </c>
      <c r="E9354" s="587">
        <v>23.76</v>
      </c>
      <c r="F9354" s="587">
        <f t="shared" si="438"/>
        <v>410786.64</v>
      </c>
      <c r="G9354" s="588">
        <v>2.74</v>
      </c>
      <c r="H9354" s="586">
        <v>7.9</v>
      </c>
      <c r="I9354" s="587">
        <f t="shared" si="439"/>
        <v>136583.1</v>
      </c>
      <c r="J9354" s="589">
        <f t="shared" si="440"/>
        <v>0</v>
      </c>
    </row>
    <row r="9355" spans="1:10">
      <c r="A9355" s="584">
        <v>2016</v>
      </c>
      <c r="B9355" s="585" t="s">
        <v>1131</v>
      </c>
      <c r="C9355" s="585" t="s">
        <v>31</v>
      </c>
      <c r="D9355" s="586">
        <v>6376</v>
      </c>
      <c r="E9355" s="587">
        <v>23.92</v>
      </c>
      <c r="F9355" s="587">
        <f t="shared" si="438"/>
        <v>152513.92000000001</v>
      </c>
      <c r="G9355" s="588">
        <v>2.78</v>
      </c>
      <c r="H9355" s="586">
        <v>7.8</v>
      </c>
      <c r="I9355" s="587">
        <f t="shared" si="439"/>
        <v>49732.799999999996</v>
      </c>
      <c r="J9355" s="589">
        <f t="shared" si="440"/>
        <v>0</v>
      </c>
    </row>
    <row r="9356" spans="1:10">
      <c r="A9356" s="584">
        <v>2016</v>
      </c>
      <c r="B9356" s="585" t="s">
        <v>1131</v>
      </c>
      <c r="C9356" s="585" t="s">
        <v>31</v>
      </c>
      <c r="D9356" s="586">
        <v>3166</v>
      </c>
      <c r="E9356" s="587">
        <v>23.65</v>
      </c>
      <c r="F9356" s="587">
        <f t="shared" si="438"/>
        <v>74875.899999999994</v>
      </c>
      <c r="G9356" s="588">
        <v>2.68</v>
      </c>
      <c r="H9356" s="586">
        <v>8</v>
      </c>
      <c r="I9356" s="587">
        <f t="shared" si="439"/>
        <v>25328</v>
      </c>
      <c r="J9356" s="589">
        <f t="shared" si="440"/>
        <v>0</v>
      </c>
    </row>
    <row r="9357" spans="1:10">
      <c r="A9357" s="584">
        <v>2016</v>
      </c>
      <c r="B9357" s="585" t="s">
        <v>1131</v>
      </c>
      <c r="C9357" s="585" t="s">
        <v>31</v>
      </c>
      <c r="D9357" s="586">
        <v>54320</v>
      </c>
      <c r="E9357" s="587">
        <v>23.12</v>
      </c>
      <c r="F9357" s="587">
        <f t="shared" si="438"/>
        <v>1255878.4000000001</v>
      </c>
      <c r="G9357" s="588">
        <v>3.1</v>
      </c>
      <c r="H9357" s="586">
        <v>8.3000000000000007</v>
      </c>
      <c r="I9357" s="587">
        <f t="shared" si="439"/>
        <v>450856.00000000006</v>
      </c>
      <c r="J9357" s="589">
        <f t="shared" si="440"/>
        <v>0</v>
      </c>
    </row>
    <row r="9358" spans="1:10">
      <c r="A9358" s="584">
        <v>2016</v>
      </c>
      <c r="B9358" s="585" t="s">
        <v>1131</v>
      </c>
      <c r="C9358" s="585" t="s">
        <v>31</v>
      </c>
      <c r="D9358" s="586">
        <v>33282</v>
      </c>
      <c r="E9358" s="587">
        <v>22.34</v>
      </c>
      <c r="F9358" s="587">
        <f t="shared" si="438"/>
        <v>743519.88</v>
      </c>
      <c r="G9358" s="588">
        <v>3.66</v>
      </c>
      <c r="H9358" s="586">
        <v>16.3</v>
      </c>
      <c r="I9358" s="587">
        <f t="shared" si="439"/>
        <v>542496.6</v>
      </c>
      <c r="J9358" s="589">
        <f t="shared" si="440"/>
        <v>0</v>
      </c>
    </row>
    <row r="9359" spans="1:10">
      <c r="A9359" s="584">
        <v>2016</v>
      </c>
      <c r="B9359" s="585" t="s">
        <v>1131</v>
      </c>
      <c r="C9359" s="585" t="s">
        <v>31</v>
      </c>
      <c r="D9359" s="586">
        <v>23072</v>
      </c>
      <c r="E9359" s="587">
        <v>22</v>
      </c>
      <c r="F9359" s="587">
        <f t="shared" si="438"/>
        <v>507584</v>
      </c>
      <c r="G9359" s="588">
        <v>4.6500000000000004</v>
      </c>
      <c r="H9359" s="586">
        <v>18.2</v>
      </c>
      <c r="I9359" s="587">
        <f t="shared" si="439"/>
        <v>419910.39999999997</v>
      </c>
      <c r="J9359" s="589">
        <f t="shared" si="440"/>
        <v>0</v>
      </c>
    </row>
    <row r="9360" spans="1:10">
      <c r="A9360" s="584">
        <v>2016</v>
      </c>
      <c r="B9360" s="585" t="s">
        <v>1131</v>
      </c>
      <c r="C9360" s="585" t="s">
        <v>31</v>
      </c>
      <c r="D9360" s="586">
        <v>11308</v>
      </c>
      <c r="E9360" s="587">
        <v>23.98</v>
      </c>
      <c r="F9360" s="587">
        <f t="shared" si="438"/>
        <v>271165.84000000003</v>
      </c>
      <c r="G9360" s="588">
        <v>2.81</v>
      </c>
      <c r="H9360" s="586">
        <v>7.7</v>
      </c>
      <c r="I9360" s="587">
        <f t="shared" si="439"/>
        <v>87071.6</v>
      </c>
      <c r="J9360" s="589">
        <f t="shared" si="440"/>
        <v>0</v>
      </c>
    </row>
    <row r="9361" spans="1:10">
      <c r="A9361" s="584">
        <v>2016</v>
      </c>
      <c r="B9361" s="585" t="s">
        <v>1131</v>
      </c>
      <c r="C9361" s="585" t="s">
        <v>31</v>
      </c>
      <c r="D9361" s="586">
        <v>15960</v>
      </c>
      <c r="E9361" s="587">
        <v>24.13</v>
      </c>
      <c r="F9361" s="587">
        <f t="shared" si="438"/>
        <v>385114.8</v>
      </c>
      <c r="G9361" s="588">
        <v>2.76</v>
      </c>
      <c r="H9361" s="586">
        <v>7.5</v>
      </c>
      <c r="I9361" s="587">
        <f t="shared" si="439"/>
        <v>119700</v>
      </c>
      <c r="J9361" s="589">
        <f t="shared" si="440"/>
        <v>0</v>
      </c>
    </row>
    <row r="9362" spans="1:10">
      <c r="A9362" s="584">
        <v>2016</v>
      </c>
      <c r="B9362" s="585" t="s">
        <v>1131</v>
      </c>
      <c r="C9362" s="585" t="s">
        <v>31</v>
      </c>
      <c r="D9362" s="586">
        <v>33273</v>
      </c>
      <c r="E9362" s="587">
        <v>23.01</v>
      </c>
      <c r="F9362" s="587">
        <f t="shared" si="438"/>
        <v>765611.7300000001</v>
      </c>
      <c r="G9362" s="588">
        <v>2.97</v>
      </c>
      <c r="H9362" s="586">
        <v>8.4</v>
      </c>
      <c r="I9362" s="587">
        <f t="shared" si="439"/>
        <v>279493.2</v>
      </c>
      <c r="J9362" s="589">
        <f t="shared" si="440"/>
        <v>0</v>
      </c>
    </row>
    <row r="9363" spans="1:10">
      <c r="A9363" s="584">
        <v>2016</v>
      </c>
      <c r="B9363" s="585" t="s">
        <v>1131</v>
      </c>
      <c r="C9363" s="585" t="s">
        <v>31</v>
      </c>
      <c r="D9363" s="586">
        <v>34565</v>
      </c>
      <c r="E9363" s="587">
        <v>22.19</v>
      </c>
      <c r="F9363" s="587">
        <f t="shared" si="438"/>
        <v>766997.35000000009</v>
      </c>
      <c r="G9363" s="588">
        <v>3.02</v>
      </c>
      <c r="H9363" s="586">
        <v>8.8000000000000007</v>
      </c>
      <c r="I9363" s="587">
        <f t="shared" si="439"/>
        <v>304172</v>
      </c>
      <c r="J9363" s="589">
        <f t="shared" si="440"/>
        <v>0</v>
      </c>
    </row>
    <row r="9364" spans="1:10">
      <c r="A9364" s="584">
        <v>2016</v>
      </c>
      <c r="B9364" s="585" t="s">
        <v>1131</v>
      </c>
      <c r="C9364" s="585" t="s">
        <v>31</v>
      </c>
      <c r="D9364" s="586">
        <v>4986</v>
      </c>
      <c r="E9364" s="587">
        <v>23.16</v>
      </c>
      <c r="F9364" s="587">
        <f t="shared" si="438"/>
        <v>115475.76</v>
      </c>
      <c r="G9364" s="588">
        <v>3.87</v>
      </c>
      <c r="H9364" s="586">
        <v>14</v>
      </c>
      <c r="I9364" s="587">
        <f t="shared" si="439"/>
        <v>69804</v>
      </c>
      <c r="J9364" s="589">
        <f t="shared" si="440"/>
        <v>0</v>
      </c>
    </row>
    <row r="9365" spans="1:10">
      <c r="A9365" s="584">
        <v>2016</v>
      </c>
      <c r="B9365" s="585" t="s">
        <v>1131</v>
      </c>
      <c r="C9365" s="585" t="s">
        <v>31</v>
      </c>
      <c r="D9365" s="586">
        <v>7863</v>
      </c>
      <c r="E9365" s="587">
        <v>23.79</v>
      </c>
      <c r="F9365" s="587">
        <f t="shared" si="438"/>
        <v>187060.77</v>
      </c>
      <c r="G9365" s="588">
        <v>2.74</v>
      </c>
      <c r="H9365" s="586">
        <v>7.9</v>
      </c>
      <c r="I9365" s="587">
        <f t="shared" si="439"/>
        <v>62117.700000000004</v>
      </c>
      <c r="J9365" s="589">
        <f t="shared" si="440"/>
        <v>0</v>
      </c>
    </row>
    <row r="9366" spans="1:10">
      <c r="A9366" s="584">
        <v>2016</v>
      </c>
      <c r="B9366" s="585" t="s">
        <v>1131</v>
      </c>
      <c r="C9366" s="585" t="s">
        <v>31</v>
      </c>
      <c r="D9366" s="586">
        <v>10899</v>
      </c>
      <c r="E9366" s="587">
        <v>24.03</v>
      </c>
      <c r="F9366" s="587">
        <f t="shared" si="438"/>
        <v>261902.97</v>
      </c>
      <c r="G9366" s="588">
        <v>2.79</v>
      </c>
      <c r="H9366" s="586">
        <v>7.5</v>
      </c>
      <c r="I9366" s="587">
        <f t="shared" si="439"/>
        <v>81742.5</v>
      </c>
      <c r="J9366" s="589">
        <f t="shared" si="440"/>
        <v>0</v>
      </c>
    </row>
    <row r="9367" spans="1:10">
      <c r="A9367" s="584">
        <v>2016</v>
      </c>
      <c r="B9367" s="585" t="s">
        <v>1131</v>
      </c>
      <c r="C9367" s="585" t="s">
        <v>31</v>
      </c>
      <c r="D9367" s="586">
        <v>14290</v>
      </c>
      <c r="E9367" s="587">
        <v>23.97</v>
      </c>
      <c r="F9367" s="587">
        <f t="shared" si="438"/>
        <v>342531.3</v>
      </c>
      <c r="G9367" s="588">
        <v>2.77</v>
      </c>
      <c r="H9367" s="586">
        <v>7.7</v>
      </c>
      <c r="I9367" s="587">
        <f t="shared" si="439"/>
        <v>110033</v>
      </c>
      <c r="J9367" s="589">
        <f t="shared" si="440"/>
        <v>0</v>
      </c>
    </row>
    <row r="9368" spans="1:10">
      <c r="A9368" s="584">
        <v>2016</v>
      </c>
      <c r="B9368" s="585" t="s">
        <v>1131</v>
      </c>
      <c r="C9368" s="585" t="s">
        <v>31</v>
      </c>
      <c r="D9368" s="586">
        <v>17488</v>
      </c>
      <c r="E9368" s="587">
        <v>23</v>
      </c>
      <c r="F9368" s="587">
        <f t="shared" si="438"/>
        <v>402224</v>
      </c>
      <c r="G9368" s="588">
        <v>2.99</v>
      </c>
      <c r="H9368" s="586">
        <v>8.1999999999999993</v>
      </c>
      <c r="I9368" s="587">
        <f t="shared" si="439"/>
        <v>143401.59999999998</v>
      </c>
      <c r="J9368" s="589">
        <f t="shared" si="440"/>
        <v>0</v>
      </c>
    </row>
    <row r="9369" spans="1:10">
      <c r="A9369" s="584">
        <v>2016</v>
      </c>
      <c r="B9369" s="585" t="s">
        <v>1131</v>
      </c>
      <c r="C9369" s="585" t="s">
        <v>31</v>
      </c>
      <c r="D9369" s="586">
        <v>10061</v>
      </c>
      <c r="E9369" s="587">
        <v>22.11</v>
      </c>
      <c r="F9369" s="587">
        <f t="shared" si="438"/>
        <v>222448.71</v>
      </c>
      <c r="G9369" s="588">
        <v>4.47</v>
      </c>
      <c r="H9369" s="586">
        <v>17.600000000000001</v>
      </c>
      <c r="I9369" s="587">
        <f t="shared" si="439"/>
        <v>177073.6</v>
      </c>
      <c r="J9369" s="589">
        <f t="shared" si="440"/>
        <v>0</v>
      </c>
    </row>
    <row r="9370" spans="1:10">
      <c r="A9370" s="584">
        <v>2016</v>
      </c>
      <c r="B9370" s="585" t="s">
        <v>1131</v>
      </c>
      <c r="C9370" s="585" t="s">
        <v>31</v>
      </c>
      <c r="D9370" s="586">
        <v>8094</v>
      </c>
      <c r="E9370" s="587">
        <v>24.01</v>
      </c>
      <c r="F9370" s="587">
        <f t="shared" si="438"/>
        <v>194336.94</v>
      </c>
      <c r="G9370" s="588">
        <v>2.82</v>
      </c>
      <c r="H9370" s="586">
        <v>7.8</v>
      </c>
      <c r="I9370" s="587">
        <f t="shared" si="439"/>
        <v>63133.2</v>
      </c>
      <c r="J9370" s="589">
        <f t="shared" si="440"/>
        <v>0</v>
      </c>
    </row>
    <row r="9371" spans="1:10">
      <c r="A9371" s="584">
        <v>2016</v>
      </c>
      <c r="B9371" s="585" t="s">
        <v>1131</v>
      </c>
      <c r="C9371" s="585" t="s">
        <v>31</v>
      </c>
      <c r="D9371" s="586">
        <v>13267</v>
      </c>
      <c r="E9371" s="587">
        <v>22</v>
      </c>
      <c r="F9371" s="587">
        <f t="shared" si="438"/>
        <v>291874</v>
      </c>
      <c r="G9371" s="588">
        <v>4.6500000000000004</v>
      </c>
      <c r="H9371" s="586">
        <v>17.600000000000001</v>
      </c>
      <c r="I9371" s="587">
        <f t="shared" si="439"/>
        <v>233499.2</v>
      </c>
      <c r="J9371" s="589">
        <f t="shared" si="440"/>
        <v>0</v>
      </c>
    </row>
    <row r="9372" spans="1:10">
      <c r="A9372" s="584">
        <v>2016</v>
      </c>
      <c r="B9372" s="585" t="s">
        <v>1131</v>
      </c>
      <c r="C9372" s="585" t="s">
        <v>31</v>
      </c>
      <c r="D9372" s="586">
        <v>7903</v>
      </c>
      <c r="E9372" s="587">
        <v>24.09</v>
      </c>
      <c r="F9372" s="587">
        <f t="shared" si="438"/>
        <v>190383.27</v>
      </c>
      <c r="G9372" s="588">
        <v>2.76</v>
      </c>
      <c r="H9372" s="586">
        <v>7.4</v>
      </c>
      <c r="I9372" s="587">
        <f t="shared" si="439"/>
        <v>58482.200000000004</v>
      </c>
      <c r="J9372" s="589">
        <f t="shared" si="440"/>
        <v>0</v>
      </c>
    </row>
    <row r="9373" spans="1:10">
      <c r="A9373" s="584">
        <v>2016</v>
      </c>
      <c r="B9373" s="585" t="s">
        <v>1131</v>
      </c>
      <c r="C9373" s="585" t="s">
        <v>31</v>
      </c>
      <c r="D9373" s="586">
        <v>23833</v>
      </c>
      <c r="E9373" s="587">
        <v>23.06</v>
      </c>
      <c r="F9373" s="587">
        <f t="shared" si="438"/>
        <v>549588.98</v>
      </c>
      <c r="G9373" s="588">
        <v>3</v>
      </c>
      <c r="H9373" s="586">
        <v>8.1999999999999993</v>
      </c>
      <c r="I9373" s="587">
        <f t="shared" si="439"/>
        <v>195430.59999999998</v>
      </c>
      <c r="J9373" s="589">
        <f t="shared" si="440"/>
        <v>0</v>
      </c>
    </row>
    <row r="9374" spans="1:10">
      <c r="A9374" s="584">
        <v>2016</v>
      </c>
      <c r="B9374" s="585" t="s">
        <v>1131</v>
      </c>
      <c r="C9374" s="585" t="s">
        <v>31</v>
      </c>
      <c r="D9374" s="586">
        <v>22027</v>
      </c>
      <c r="E9374" s="587">
        <v>23.4</v>
      </c>
      <c r="F9374" s="587">
        <f t="shared" si="438"/>
        <v>515431.8</v>
      </c>
      <c r="G9374" s="588">
        <v>2.36</v>
      </c>
      <c r="H9374" s="586">
        <v>11.1</v>
      </c>
      <c r="I9374" s="587">
        <f t="shared" si="439"/>
        <v>244499.69999999998</v>
      </c>
      <c r="J9374" s="589">
        <f t="shared" si="440"/>
        <v>0</v>
      </c>
    </row>
    <row r="9375" spans="1:10">
      <c r="A9375" s="584">
        <v>2016</v>
      </c>
      <c r="B9375" s="585" t="s">
        <v>1131</v>
      </c>
      <c r="C9375" s="585" t="s">
        <v>31</v>
      </c>
      <c r="D9375" s="586">
        <v>7887</v>
      </c>
      <c r="E9375" s="587">
        <v>23.69</v>
      </c>
      <c r="F9375" s="587">
        <f t="shared" si="438"/>
        <v>186843.03</v>
      </c>
      <c r="G9375" s="588">
        <v>2.77</v>
      </c>
      <c r="H9375" s="586">
        <v>11.6</v>
      </c>
      <c r="I9375" s="587">
        <f t="shared" si="439"/>
        <v>91489.2</v>
      </c>
      <c r="J9375" s="589">
        <f t="shared" si="440"/>
        <v>0</v>
      </c>
    </row>
    <row r="9376" spans="1:10">
      <c r="A9376" s="584">
        <v>2016</v>
      </c>
      <c r="B9376" s="585" t="s">
        <v>1131</v>
      </c>
      <c r="C9376" s="585" t="s">
        <v>31</v>
      </c>
      <c r="D9376" s="586">
        <v>6299</v>
      </c>
      <c r="E9376" s="587">
        <v>23.23</v>
      </c>
      <c r="F9376" s="587">
        <f t="shared" si="438"/>
        <v>146325.76999999999</v>
      </c>
      <c r="G9376" s="588">
        <v>2.48</v>
      </c>
      <c r="H9376" s="586">
        <v>11</v>
      </c>
      <c r="I9376" s="587">
        <f t="shared" si="439"/>
        <v>69289</v>
      </c>
      <c r="J9376" s="589">
        <f t="shared" si="440"/>
        <v>0</v>
      </c>
    </row>
    <row r="9377" spans="1:10">
      <c r="A9377" s="584">
        <v>2016</v>
      </c>
      <c r="B9377" s="585" t="s">
        <v>1131</v>
      </c>
      <c r="C9377" s="585" t="s">
        <v>31</v>
      </c>
      <c r="D9377" s="586">
        <v>25541</v>
      </c>
      <c r="E9377" s="587">
        <v>23.794</v>
      </c>
      <c r="F9377" s="587">
        <f t="shared" si="438"/>
        <v>607722.554</v>
      </c>
      <c r="G9377" s="588">
        <v>2.63</v>
      </c>
      <c r="H9377" s="586">
        <v>7.7</v>
      </c>
      <c r="I9377" s="587">
        <f t="shared" si="439"/>
        <v>196665.7</v>
      </c>
      <c r="J9377" s="589">
        <f t="shared" si="440"/>
        <v>0</v>
      </c>
    </row>
    <row r="9378" spans="1:10">
      <c r="A9378" s="584">
        <v>2016</v>
      </c>
      <c r="B9378" s="585" t="s">
        <v>1131</v>
      </c>
      <c r="C9378" s="585" t="s">
        <v>31</v>
      </c>
      <c r="D9378" s="586">
        <v>25263</v>
      </c>
      <c r="E9378" s="587">
        <v>22.954000000000001</v>
      </c>
      <c r="F9378" s="587">
        <f t="shared" si="438"/>
        <v>579886.902</v>
      </c>
      <c r="G9378" s="588">
        <v>1.38</v>
      </c>
      <c r="H9378" s="586">
        <v>7.1</v>
      </c>
      <c r="I9378" s="587">
        <f t="shared" si="439"/>
        <v>179367.3</v>
      </c>
      <c r="J9378" s="589">
        <f t="shared" si="440"/>
        <v>0</v>
      </c>
    </row>
    <row r="9379" spans="1:10">
      <c r="A9379" s="584">
        <v>2016</v>
      </c>
      <c r="B9379" s="585" t="s">
        <v>1131</v>
      </c>
      <c r="C9379" s="585" t="s">
        <v>31</v>
      </c>
      <c r="D9379" s="586">
        <v>25364</v>
      </c>
      <c r="E9379" s="587">
        <v>23.86</v>
      </c>
      <c r="F9379" s="587">
        <f t="shared" si="438"/>
        <v>605185.04</v>
      </c>
      <c r="G9379" s="588">
        <v>2.61</v>
      </c>
      <c r="H9379" s="586">
        <v>7.5</v>
      </c>
      <c r="I9379" s="587">
        <f t="shared" si="439"/>
        <v>190230</v>
      </c>
      <c r="J9379" s="589">
        <f t="shared" si="440"/>
        <v>0</v>
      </c>
    </row>
    <row r="9380" spans="1:10">
      <c r="A9380" s="584">
        <v>2016</v>
      </c>
      <c r="B9380" s="585" t="s">
        <v>1131</v>
      </c>
      <c r="C9380" s="585" t="s">
        <v>31</v>
      </c>
      <c r="D9380" s="586">
        <v>49791</v>
      </c>
      <c r="E9380" s="587">
        <v>23.88</v>
      </c>
      <c r="F9380" s="587">
        <f t="shared" si="438"/>
        <v>1189009.0799999998</v>
      </c>
      <c r="G9380" s="588">
        <v>2.61</v>
      </c>
      <c r="H9380" s="586">
        <v>7.7</v>
      </c>
      <c r="I9380" s="587">
        <f t="shared" si="439"/>
        <v>383390.7</v>
      </c>
      <c r="J9380" s="589">
        <f t="shared" si="440"/>
        <v>0</v>
      </c>
    </row>
    <row r="9381" spans="1:10">
      <c r="A9381" s="584">
        <v>2016</v>
      </c>
      <c r="B9381" s="585" t="s">
        <v>1127</v>
      </c>
      <c r="C9381" s="585" t="s">
        <v>31</v>
      </c>
      <c r="D9381" s="586">
        <v>32967</v>
      </c>
      <c r="E9381" s="587">
        <v>16.87</v>
      </c>
      <c r="F9381" s="587">
        <f t="shared" si="438"/>
        <v>556153.29</v>
      </c>
      <c r="G9381" s="588">
        <v>0.26</v>
      </c>
      <c r="H9381" s="586">
        <v>4.8</v>
      </c>
      <c r="I9381" s="587">
        <f t="shared" si="439"/>
        <v>158241.60000000001</v>
      </c>
      <c r="J9381" s="589">
        <f t="shared" si="440"/>
        <v>0</v>
      </c>
    </row>
    <row r="9382" spans="1:10">
      <c r="A9382" s="584">
        <v>2016</v>
      </c>
      <c r="B9382" s="585" t="s">
        <v>1127</v>
      </c>
      <c r="C9382" s="585" t="s">
        <v>31</v>
      </c>
      <c r="D9382" s="586">
        <v>32934</v>
      </c>
      <c r="E9382" s="587">
        <v>17.95</v>
      </c>
      <c r="F9382" s="587">
        <f t="shared" si="438"/>
        <v>591165.29999999993</v>
      </c>
      <c r="G9382" s="588">
        <v>0.28999999999999998</v>
      </c>
      <c r="H9382" s="586">
        <v>5</v>
      </c>
      <c r="I9382" s="587">
        <f t="shared" si="439"/>
        <v>164670</v>
      </c>
      <c r="J9382" s="589">
        <f t="shared" si="440"/>
        <v>0</v>
      </c>
    </row>
    <row r="9383" spans="1:10">
      <c r="A9383" s="584">
        <v>2016</v>
      </c>
      <c r="B9383" s="585" t="s">
        <v>1127</v>
      </c>
      <c r="C9383" s="585" t="s">
        <v>31</v>
      </c>
      <c r="D9383" s="586">
        <v>32923</v>
      </c>
      <c r="E9383" s="587">
        <v>16.600000000000001</v>
      </c>
      <c r="F9383" s="587">
        <f t="shared" si="438"/>
        <v>546521.80000000005</v>
      </c>
      <c r="G9383" s="588">
        <v>0.39</v>
      </c>
      <c r="H9383" s="586">
        <v>5.0999999999999996</v>
      </c>
      <c r="I9383" s="587">
        <f t="shared" si="439"/>
        <v>167907.3</v>
      </c>
      <c r="J9383" s="589">
        <f t="shared" si="440"/>
        <v>0</v>
      </c>
    </row>
    <row r="9384" spans="1:10">
      <c r="A9384" s="584">
        <v>2016</v>
      </c>
      <c r="B9384" s="585" t="s">
        <v>1127</v>
      </c>
      <c r="C9384" s="585" t="s">
        <v>31</v>
      </c>
      <c r="D9384" s="586">
        <v>49208</v>
      </c>
      <c r="E9384" s="587">
        <v>16.91</v>
      </c>
      <c r="F9384" s="587">
        <f t="shared" si="438"/>
        <v>832107.28</v>
      </c>
      <c r="G9384" s="588">
        <v>0.24</v>
      </c>
      <c r="H9384" s="586">
        <v>4.9000000000000004</v>
      </c>
      <c r="I9384" s="587">
        <f t="shared" si="439"/>
        <v>241119.2</v>
      </c>
      <c r="J9384" s="589">
        <f t="shared" si="440"/>
        <v>0</v>
      </c>
    </row>
    <row r="9385" spans="1:10">
      <c r="A9385" s="584">
        <v>2016</v>
      </c>
      <c r="B9385" s="585" t="s">
        <v>1127</v>
      </c>
      <c r="C9385" s="585" t="s">
        <v>31</v>
      </c>
      <c r="D9385" s="586">
        <v>49355</v>
      </c>
      <c r="E9385" s="587">
        <v>16.91</v>
      </c>
      <c r="F9385" s="587">
        <f t="shared" si="438"/>
        <v>834593.05</v>
      </c>
      <c r="G9385" s="588">
        <v>0.24</v>
      </c>
      <c r="H9385" s="586">
        <v>4.9000000000000004</v>
      </c>
      <c r="I9385" s="587">
        <f t="shared" si="439"/>
        <v>241839.50000000003</v>
      </c>
      <c r="J9385" s="589">
        <f t="shared" si="440"/>
        <v>0</v>
      </c>
    </row>
    <row r="9386" spans="1:10">
      <c r="A9386" s="584">
        <v>2016</v>
      </c>
      <c r="B9386" s="585" t="s">
        <v>1127</v>
      </c>
      <c r="C9386" s="585" t="s">
        <v>31</v>
      </c>
      <c r="D9386" s="586">
        <v>32958</v>
      </c>
      <c r="E9386" s="587">
        <v>17.739999999999998</v>
      </c>
      <c r="F9386" s="587">
        <f t="shared" si="438"/>
        <v>584674.91999999993</v>
      </c>
      <c r="G9386" s="588">
        <v>0.26</v>
      </c>
      <c r="H9386" s="586">
        <v>5.2</v>
      </c>
      <c r="I9386" s="587">
        <f t="shared" si="439"/>
        <v>171381.6</v>
      </c>
      <c r="J9386" s="589">
        <f t="shared" si="440"/>
        <v>0</v>
      </c>
    </row>
    <row r="9387" spans="1:10">
      <c r="A9387" s="584">
        <v>2016</v>
      </c>
      <c r="B9387" s="585" t="s">
        <v>1127</v>
      </c>
      <c r="C9387" s="585" t="s">
        <v>31</v>
      </c>
      <c r="D9387" s="586">
        <v>32353</v>
      </c>
      <c r="E9387" s="587">
        <v>17.61</v>
      </c>
      <c r="F9387" s="587">
        <f t="shared" si="438"/>
        <v>569736.32999999996</v>
      </c>
      <c r="G9387" s="588">
        <v>0.24</v>
      </c>
      <c r="H9387" s="586">
        <v>5.4</v>
      </c>
      <c r="I9387" s="587">
        <f t="shared" si="439"/>
        <v>174706.2</v>
      </c>
      <c r="J9387" s="589">
        <f t="shared" si="440"/>
        <v>0</v>
      </c>
    </row>
    <row r="9388" spans="1:10">
      <c r="A9388" s="584">
        <v>2016</v>
      </c>
      <c r="B9388" s="585" t="s">
        <v>1127</v>
      </c>
      <c r="C9388" s="585" t="s">
        <v>31</v>
      </c>
      <c r="D9388" s="586">
        <v>48720</v>
      </c>
      <c r="E9388" s="587">
        <v>17.7</v>
      </c>
      <c r="F9388" s="587">
        <f t="shared" si="438"/>
        <v>862344</v>
      </c>
      <c r="G9388" s="588">
        <v>0.25</v>
      </c>
      <c r="H9388" s="586">
        <v>5.7</v>
      </c>
      <c r="I9388" s="587">
        <f t="shared" si="439"/>
        <v>277704</v>
      </c>
      <c r="J9388" s="589">
        <f t="shared" si="440"/>
        <v>0</v>
      </c>
    </row>
    <row r="9389" spans="1:10">
      <c r="A9389" s="584">
        <v>2016</v>
      </c>
      <c r="B9389" s="585" t="s">
        <v>1127</v>
      </c>
      <c r="C9389" s="585" t="s">
        <v>31</v>
      </c>
      <c r="D9389" s="586">
        <v>16432</v>
      </c>
      <c r="E9389" s="587">
        <v>17.690000000000001</v>
      </c>
      <c r="F9389" s="587">
        <f t="shared" si="438"/>
        <v>290682.08</v>
      </c>
      <c r="G9389" s="588">
        <v>0.21</v>
      </c>
      <c r="H9389" s="586">
        <v>6</v>
      </c>
      <c r="I9389" s="587">
        <f t="shared" si="439"/>
        <v>98592</v>
      </c>
      <c r="J9389" s="589">
        <f t="shared" si="440"/>
        <v>0</v>
      </c>
    </row>
    <row r="9390" spans="1:10">
      <c r="A9390" s="584">
        <v>2016</v>
      </c>
      <c r="B9390" s="585" t="s">
        <v>1127</v>
      </c>
      <c r="C9390" s="585" t="s">
        <v>31</v>
      </c>
      <c r="D9390" s="586">
        <v>16399</v>
      </c>
      <c r="E9390" s="587">
        <v>17.739999999999998</v>
      </c>
      <c r="F9390" s="587">
        <f t="shared" si="438"/>
        <v>290918.25999999995</v>
      </c>
      <c r="G9390" s="588">
        <v>0.31</v>
      </c>
      <c r="H9390" s="586">
        <v>5.2</v>
      </c>
      <c r="I9390" s="587">
        <f t="shared" si="439"/>
        <v>85274.8</v>
      </c>
      <c r="J9390" s="589">
        <f t="shared" si="440"/>
        <v>0</v>
      </c>
    </row>
    <row r="9391" spans="1:10">
      <c r="A9391" s="584">
        <v>2016</v>
      </c>
      <c r="B9391" s="585" t="s">
        <v>1127</v>
      </c>
      <c r="C9391" s="585" t="s">
        <v>31</v>
      </c>
      <c r="D9391" s="586">
        <v>16399</v>
      </c>
      <c r="E9391" s="587">
        <v>17.149999999999999</v>
      </c>
      <c r="F9391" s="587">
        <f t="shared" si="438"/>
        <v>281242.84999999998</v>
      </c>
      <c r="G9391" s="588">
        <v>0.23</v>
      </c>
      <c r="H9391" s="586">
        <v>4.2</v>
      </c>
      <c r="I9391" s="587">
        <f t="shared" si="439"/>
        <v>68875.8</v>
      </c>
      <c r="J9391" s="589">
        <f t="shared" si="440"/>
        <v>0</v>
      </c>
    </row>
    <row r="9392" spans="1:10">
      <c r="A9392" s="584">
        <v>2016</v>
      </c>
      <c r="B9392" s="585" t="s">
        <v>1127</v>
      </c>
      <c r="C9392" s="585" t="s">
        <v>31</v>
      </c>
      <c r="D9392" s="586">
        <v>16354</v>
      </c>
      <c r="E9392" s="587">
        <v>16.62</v>
      </c>
      <c r="F9392" s="587">
        <f t="shared" si="438"/>
        <v>271803.48000000004</v>
      </c>
      <c r="G9392" s="588">
        <v>0.3</v>
      </c>
      <c r="H9392" s="586">
        <v>6.1</v>
      </c>
      <c r="I9392" s="587">
        <f t="shared" si="439"/>
        <v>99759.4</v>
      </c>
      <c r="J9392" s="589">
        <f t="shared" si="440"/>
        <v>0</v>
      </c>
    </row>
    <row r="9393" spans="1:10">
      <c r="A9393" s="584">
        <v>2016</v>
      </c>
      <c r="B9393" s="585" t="s">
        <v>1127</v>
      </c>
      <c r="C9393" s="585" t="s">
        <v>31</v>
      </c>
      <c r="D9393" s="586">
        <v>16340</v>
      </c>
      <c r="E9393" s="587">
        <v>16.829999999999998</v>
      </c>
      <c r="F9393" s="587">
        <f t="shared" si="438"/>
        <v>275002.19999999995</v>
      </c>
      <c r="G9393" s="588">
        <v>0.33</v>
      </c>
      <c r="H9393" s="586">
        <v>5.0999999999999996</v>
      </c>
      <c r="I9393" s="587">
        <f t="shared" si="439"/>
        <v>83334</v>
      </c>
      <c r="J9393" s="589">
        <f t="shared" si="440"/>
        <v>0</v>
      </c>
    </row>
    <row r="9394" spans="1:10">
      <c r="A9394" s="584">
        <v>2016</v>
      </c>
      <c r="B9394" s="585" t="s">
        <v>1127</v>
      </c>
      <c r="C9394" s="585" t="s">
        <v>31</v>
      </c>
      <c r="D9394" s="586">
        <v>16266</v>
      </c>
      <c r="E9394" s="587">
        <v>17.920000000000002</v>
      </c>
      <c r="F9394" s="587">
        <f t="shared" si="438"/>
        <v>291486.72000000003</v>
      </c>
      <c r="G9394" s="588">
        <v>0.24</v>
      </c>
      <c r="H9394" s="586">
        <v>4.8</v>
      </c>
      <c r="I9394" s="587">
        <f t="shared" si="439"/>
        <v>78076.800000000003</v>
      </c>
      <c r="J9394" s="589">
        <f t="shared" si="440"/>
        <v>0</v>
      </c>
    </row>
    <row r="9395" spans="1:10">
      <c r="A9395" s="584">
        <v>2016</v>
      </c>
      <c r="B9395" s="585" t="s">
        <v>1127</v>
      </c>
      <c r="C9395" s="585" t="s">
        <v>31</v>
      </c>
      <c r="D9395" s="586">
        <v>16049</v>
      </c>
      <c r="E9395" s="587">
        <v>17.46</v>
      </c>
      <c r="F9395" s="587">
        <f t="shared" si="438"/>
        <v>280215.54000000004</v>
      </c>
      <c r="G9395" s="588">
        <v>0.21</v>
      </c>
      <c r="H9395" s="586">
        <v>3.9</v>
      </c>
      <c r="I9395" s="587">
        <f t="shared" si="439"/>
        <v>62591.1</v>
      </c>
      <c r="J9395" s="589">
        <f t="shared" si="440"/>
        <v>0</v>
      </c>
    </row>
    <row r="9396" spans="1:10">
      <c r="A9396" s="584">
        <v>2016</v>
      </c>
      <c r="B9396" s="585" t="s">
        <v>1127</v>
      </c>
      <c r="C9396" s="585" t="s">
        <v>31</v>
      </c>
      <c r="D9396" s="586">
        <v>16551</v>
      </c>
      <c r="E9396" s="587">
        <v>17.670000000000002</v>
      </c>
      <c r="F9396" s="587">
        <f t="shared" si="438"/>
        <v>292456.17000000004</v>
      </c>
      <c r="G9396" s="588">
        <v>0.2</v>
      </c>
      <c r="H9396" s="586">
        <v>4.2</v>
      </c>
      <c r="I9396" s="587">
        <f t="shared" si="439"/>
        <v>69514.2</v>
      </c>
      <c r="J9396" s="589">
        <f t="shared" si="440"/>
        <v>0</v>
      </c>
    </row>
    <row r="9397" spans="1:10">
      <c r="A9397" s="584">
        <v>2016</v>
      </c>
      <c r="B9397" s="585" t="s">
        <v>1127</v>
      </c>
      <c r="C9397" s="585" t="s">
        <v>31</v>
      </c>
      <c r="D9397" s="586">
        <v>32782</v>
      </c>
      <c r="E9397" s="587">
        <v>17.559999999999999</v>
      </c>
      <c r="F9397" s="587">
        <f t="shared" si="438"/>
        <v>575651.91999999993</v>
      </c>
      <c r="G9397" s="588">
        <v>0.33</v>
      </c>
      <c r="H9397" s="586">
        <v>6</v>
      </c>
      <c r="I9397" s="587">
        <f t="shared" si="439"/>
        <v>196692</v>
      </c>
      <c r="J9397" s="589">
        <f t="shared" si="440"/>
        <v>0</v>
      </c>
    </row>
    <row r="9398" spans="1:10">
      <c r="A9398" s="584">
        <v>2016</v>
      </c>
      <c r="B9398" s="585" t="s">
        <v>1127</v>
      </c>
      <c r="C9398" s="585" t="s">
        <v>31</v>
      </c>
      <c r="D9398" s="586">
        <v>81975</v>
      </c>
      <c r="E9398" s="587">
        <v>17.61</v>
      </c>
      <c r="F9398" s="587">
        <f t="shared" si="438"/>
        <v>1443579.75</v>
      </c>
      <c r="G9398" s="588">
        <v>0.2</v>
      </c>
      <c r="H9398" s="586">
        <v>4.4000000000000004</v>
      </c>
      <c r="I9398" s="587">
        <f t="shared" si="439"/>
        <v>360690.00000000006</v>
      </c>
      <c r="J9398" s="589">
        <f t="shared" si="440"/>
        <v>0</v>
      </c>
    </row>
    <row r="9399" spans="1:10">
      <c r="A9399" s="584">
        <v>2016</v>
      </c>
      <c r="B9399" s="585" t="s">
        <v>1127</v>
      </c>
      <c r="C9399" s="585" t="s">
        <v>31</v>
      </c>
      <c r="D9399" s="586">
        <v>16413</v>
      </c>
      <c r="E9399" s="587">
        <v>17.59</v>
      </c>
      <c r="F9399" s="587">
        <f t="shared" si="438"/>
        <v>288704.67</v>
      </c>
      <c r="G9399" s="588">
        <v>0.32</v>
      </c>
      <c r="H9399" s="586">
        <v>6.2</v>
      </c>
      <c r="I9399" s="587">
        <f t="shared" si="439"/>
        <v>101760.6</v>
      </c>
      <c r="J9399" s="589">
        <f t="shared" si="440"/>
        <v>0</v>
      </c>
    </row>
    <row r="9400" spans="1:10">
      <c r="A9400" s="584">
        <v>2016</v>
      </c>
      <c r="B9400" s="585" t="s">
        <v>1127</v>
      </c>
      <c r="C9400" s="585" t="s">
        <v>31</v>
      </c>
      <c r="D9400" s="586">
        <v>778291</v>
      </c>
      <c r="E9400" s="587">
        <v>16.712</v>
      </c>
      <c r="F9400" s="587">
        <f t="shared" si="438"/>
        <v>13006799.192</v>
      </c>
      <c r="G9400" s="588">
        <v>0.35</v>
      </c>
      <c r="H9400" s="586">
        <v>4.7</v>
      </c>
      <c r="I9400" s="587">
        <f t="shared" si="439"/>
        <v>3657967.7</v>
      </c>
      <c r="J9400" s="589">
        <f t="shared" si="440"/>
        <v>0</v>
      </c>
    </row>
    <row r="9401" spans="1:10">
      <c r="A9401" s="584">
        <v>2016</v>
      </c>
      <c r="B9401" s="585" t="s">
        <v>1131</v>
      </c>
      <c r="C9401" s="585" t="s">
        <v>31</v>
      </c>
      <c r="D9401" s="586">
        <v>14316</v>
      </c>
      <c r="E9401" s="587">
        <v>22.927</v>
      </c>
      <c r="F9401" s="587">
        <f t="shared" si="438"/>
        <v>328222.93199999997</v>
      </c>
      <c r="G9401" s="588">
        <v>2.95</v>
      </c>
      <c r="H9401" s="586">
        <v>8.3000000000000007</v>
      </c>
      <c r="I9401" s="587">
        <f t="shared" si="439"/>
        <v>118822.8</v>
      </c>
      <c r="J9401" s="589">
        <f t="shared" si="440"/>
        <v>0</v>
      </c>
    </row>
    <row r="9402" spans="1:10">
      <c r="A9402" s="584">
        <v>2016</v>
      </c>
      <c r="B9402" s="585" t="s">
        <v>1131</v>
      </c>
      <c r="C9402" s="585" t="s">
        <v>31</v>
      </c>
      <c r="D9402" s="586">
        <v>42123</v>
      </c>
      <c r="E9402" s="587">
        <v>22.972000000000001</v>
      </c>
      <c r="F9402" s="587">
        <f t="shared" si="438"/>
        <v>967649.5560000001</v>
      </c>
      <c r="G9402" s="588">
        <v>3.08</v>
      </c>
      <c r="H9402" s="586">
        <v>8.8000000000000007</v>
      </c>
      <c r="I9402" s="587">
        <f t="shared" si="439"/>
        <v>370682.4</v>
      </c>
      <c r="J9402" s="589">
        <f t="shared" si="440"/>
        <v>0</v>
      </c>
    </row>
    <row r="9403" spans="1:10">
      <c r="A9403" s="584">
        <v>2016</v>
      </c>
      <c r="B9403" s="585" t="s">
        <v>1127</v>
      </c>
      <c r="C9403" s="585" t="s">
        <v>31</v>
      </c>
      <c r="D9403" s="586">
        <v>66819</v>
      </c>
      <c r="E9403" s="587">
        <v>17.614999999999998</v>
      </c>
      <c r="F9403" s="587">
        <f t="shared" si="438"/>
        <v>1177016.6849999998</v>
      </c>
      <c r="G9403" s="588">
        <v>0.32</v>
      </c>
      <c r="H9403" s="586">
        <v>5.3</v>
      </c>
      <c r="I9403" s="587">
        <f t="shared" si="439"/>
        <v>354140.7</v>
      </c>
      <c r="J9403" s="589">
        <f t="shared" si="440"/>
        <v>0</v>
      </c>
    </row>
    <row r="9404" spans="1:10">
      <c r="A9404" s="584">
        <v>2016</v>
      </c>
      <c r="B9404" s="585" t="s">
        <v>1131</v>
      </c>
      <c r="C9404" s="585" t="s">
        <v>31</v>
      </c>
      <c r="D9404" s="586">
        <v>15009</v>
      </c>
      <c r="E9404" s="587">
        <v>25.687000000000001</v>
      </c>
      <c r="F9404" s="587">
        <f t="shared" si="438"/>
        <v>385536.18300000002</v>
      </c>
      <c r="G9404" s="588">
        <v>3.27</v>
      </c>
      <c r="H9404" s="586">
        <v>7.7</v>
      </c>
      <c r="I9404" s="587">
        <f t="shared" si="439"/>
        <v>115569.3</v>
      </c>
      <c r="J9404" s="589">
        <f t="shared" si="440"/>
        <v>0</v>
      </c>
    </row>
    <row r="9405" spans="1:10">
      <c r="A9405" s="584">
        <v>2016</v>
      </c>
      <c r="B9405" s="585" t="s">
        <v>1131</v>
      </c>
      <c r="C9405" s="585" t="s">
        <v>31</v>
      </c>
      <c r="D9405" s="586">
        <v>47373</v>
      </c>
      <c r="E9405" s="587">
        <v>22.486000000000001</v>
      </c>
      <c r="F9405" s="587">
        <f t="shared" si="438"/>
        <v>1065229.2779999999</v>
      </c>
      <c r="G9405" s="588">
        <v>3.42</v>
      </c>
      <c r="H9405" s="586">
        <v>10.9</v>
      </c>
      <c r="I9405" s="587">
        <f t="shared" si="439"/>
        <v>516365.7</v>
      </c>
      <c r="J9405" s="589">
        <f t="shared" si="440"/>
        <v>0</v>
      </c>
    </row>
    <row r="9406" spans="1:10">
      <c r="A9406" s="584">
        <v>2016</v>
      </c>
      <c r="B9406" s="585" t="s">
        <v>1131</v>
      </c>
      <c r="C9406" s="585" t="s">
        <v>31</v>
      </c>
      <c r="D9406" s="586">
        <v>4930</v>
      </c>
      <c r="E9406" s="587">
        <v>18.143000000000001</v>
      </c>
      <c r="F9406" s="587">
        <f t="shared" si="438"/>
        <v>89444.99</v>
      </c>
      <c r="G9406" s="588">
        <v>0.46</v>
      </c>
      <c r="H9406" s="586">
        <v>29.8</v>
      </c>
      <c r="I9406" s="587">
        <f t="shared" si="439"/>
        <v>146914</v>
      </c>
      <c r="J9406" s="589">
        <f t="shared" si="440"/>
        <v>0</v>
      </c>
    </row>
    <row r="9407" spans="1:10">
      <c r="A9407" s="584">
        <v>2016</v>
      </c>
      <c r="B9407" s="585" t="s">
        <v>1131</v>
      </c>
      <c r="C9407" s="585" t="s">
        <v>31</v>
      </c>
      <c r="D9407" s="586">
        <v>4549</v>
      </c>
      <c r="E9407" s="587">
        <v>19.588999999999999</v>
      </c>
      <c r="F9407" s="587">
        <f t="shared" si="438"/>
        <v>89110.36099999999</v>
      </c>
      <c r="G9407" s="588">
        <v>0.73</v>
      </c>
      <c r="H9407" s="586">
        <v>24.4</v>
      </c>
      <c r="I9407" s="587">
        <f t="shared" si="439"/>
        <v>110995.59999999999</v>
      </c>
      <c r="J9407" s="589">
        <f t="shared" si="440"/>
        <v>0</v>
      </c>
    </row>
    <row r="9408" spans="1:10">
      <c r="A9408" s="584">
        <v>2016</v>
      </c>
      <c r="B9408" s="585" t="s">
        <v>1131</v>
      </c>
      <c r="C9408" s="585" t="s">
        <v>31</v>
      </c>
      <c r="D9408" s="586">
        <v>46065</v>
      </c>
      <c r="E9408" s="587">
        <v>23.053000000000001</v>
      </c>
      <c r="F9408" s="587">
        <f t="shared" si="438"/>
        <v>1061936.4450000001</v>
      </c>
      <c r="G9408" s="588">
        <v>2.96</v>
      </c>
      <c r="H9408" s="586">
        <v>8.3000000000000007</v>
      </c>
      <c r="I9408" s="587">
        <f t="shared" si="439"/>
        <v>382339.50000000006</v>
      </c>
      <c r="J9408" s="589">
        <f t="shared" si="440"/>
        <v>0</v>
      </c>
    </row>
    <row r="9409" spans="1:10">
      <c r="A9409" s="584">
        <v>2016</v>
      </c>
      <c r="B9409" s="585" t="s">
        <v>1131</v>
      </c>
      <c r="C9409" s="585" t="s">
        <v>31</v>
      </c>
      <c r="D9409" s="586">
        <v>73645</v>
      </c>
      <c r="E9409" s="587">
        <v>23.234000000000002</v>
      </c>
      <c r="F9409" s="587">
        <f t="shared" si="438"/>
        <v>1711067.9300000002</v>
      </c>
      <c r="G9409" s="588">
        <v>0.44</v>
      </c>
      <c r="H9409" s="586">
        <v>6.3</v>
      </c>
      <c r="I9409" s="587">
        <f t="shared" si="439"/>
        <v>463963.5</v>
      </c>
      <c r="J9409" s="589">
        <f t="shared" si="440"/>
        <v>0</v>
      </c>
    </row>
    <row r="9410" spans="1:10">
      <c r="A9410" s="584">
        <v>2016</v>
      </c>
      <c r="B9410" s="585" t="s">
        <v>1127</v>
      </c>
      <c r="C9410" s="585" t="s">
        <v>31</v>
      </c>
      <c r="D9410" s="586">
        <v>96928</v>
      </c>
      <c r="E9410" s="587">
        <v>17.864000000000001</v>
      </c>
      <c r="F9410" s="587">
        <f t="shared" si="438"/>
        <v>1731521.7920000001</v>
      </c>
      <c r="G9410" s="588">
        <v>0.28000000000000003</v>
      </c>
      <c r="H9410" s="586">
        <v>4.8</v>
      </c>
      <c r="I9410" s="587">
        <f t="shared" si="439"/>
        <v>465254.39999999997</v>
      </c>
      <c r="J9410" s="589">
        <f t="shared" si="440"/>
        <v>0</v>
      </c>
    </row>
    <row r="9411" spans="1:10">
      <c r="A9411" s="584">
        <v>2016</v>
      </c>
      <c r="B9411" s="585" t="s">
        <v>1127</v>
      </c>
      <c r="C9411" s="585" t="s">
        <v>31</v>
      </c>
      <c r="D9411" s="586">
        <v>232017</v>
      </c>
      <c r="E9411" s="587">
        <v>17.172000000000001</v>
      </c>
      <c r="F9411" s="587">
        <f t="shared" ref="F9411:F9474" si="441">E9411*D9411</f>
        <v>3984195.9240000001</v>
      </c>
      <c r="G9411" s="588">
        <v>0.66</v>
      </c>
      <c r="H9411" s="586">
        <v>8.6999999999999993</v>
      </c>
      <c r="I9411" s="587">
        <f t="shared" ref="I9411:I9474" si="442">H9411*D9411</f>
        <v>2018547.9</v>
      </c>
      <c r="J9411" s="589">
        <f t="shared" ref="J9411:J9474" si="443">IF(B9411="LIG",1,0)</f>
        <v>0</v>
      </c>
    </row>
    <row r="9412" spans="1:10">
      <c r="A9412" s="584">
        <v>2016</v>
      </c>
      <c r="B9412" s="585" t="s">
        <v>1127</v>
      </c>
      <c r="C9412" s="585" t="s">
        <v>31</v>
      </c>
      <c r="D9412" s="586">
        <v>570766</v>
      </c>
      <c r="E9412" s="587">
        <v>16.690000000000001</v>
      </c>
      <c r="F9412" s="587">
        <f t="shared" si="441"/>
        <v>9526084.540000001</v>
      </c>
      <c r="G9412" s="588">
        <v>0.71</v>
      </c>
      <c r="H9412" s="586">
        <v>10.8</v>
      </c>
      <c r="I9412" s="587">
        <f t="shared" si="442"/>
        <v>6164272.8000000007</v>
      </c>
      <c r="J9412" s="589">
        <f t="shared" si="443"/>
        <v>0</v>
      </c>
    </row>
    <row r="9413" spans="1:10">
      <c r="A9413" s="584">
        <v>2016</v>
      </c>
      <c r="B9413" s="585" t="s">
        <v>1127</v>
      </c>
      <c r="C9413" s="585" t="s">
        <v>31</v>
      </c>
      <c r="D9413" s="586">
        <v>17124</v>
      </c>
      <c r="E9413" s="587">
        <v>16.7</v>
      </c>
      <c r="F9413" s="587">
        <f t="shared" si="441"/>
        <v>285970.8</v>
      </c>
      <c r="G9413" s="588">
        <v>0.28999999999999998</v>
      </c>
      <c r="H9413" s="586">
        <v>5.7</v>
      </c>
      <c r="I9413" s="587">
        <f t="shared" si="442"/>
        <v>97606.8</v>
      </c>
      <c r="J9413" s="589">
        <f t="shared" si="443"/>
        <v>0</v>
      </c>
    </row>
    <row r="9414" spans="1:10">
      <c r="A9414" s="584">
        <v>2016</v>
      </c>
      <c r="B9414" s="585" t="s">
        <v>1127</v>
      </c>
      <c r="C9414" s="585" t="s">
        <v>31</v>
      </c>
      <c r="D9414" s="586">
        <v>68527</v>
      </c>
      <c r="E9414" s="587">
        <v>17.05</v>
      </c>
      <c r="F9414" s="587">
        <f t="shared" si="441"/>
        <v>1168385.3500000001</v>
      </c>
      <c r="G9414" s="588">
        <v>0.25</v>
      </c>
      <c r="H9414" s="586">
        <v>4.7</v>
      </c>
      <c r="I9414" s="587">
        <f t="shared" si="442"/>
        <v>322076.90000000002</v>
      </c>
      <c r="J9414" s="589">
        <f t="shared" si="443"/>
        <v>0</v>
      </c>
    </row>
    <row r="9415" spans="1:10">
      <c r="A9415" s="584">
        <v>2016</v>
      </c>
      <c r="B9415" s="585" t="s">
        <v>1127</v>
      </c>
      <c r="C9415" s="585" t="s">
        <v>31</v>
      </c>
      <c r="D9415" s="586">
        <v>136680</v>
      </c>
      <c r="E9415" s="587">
        <v>16.718</v>
      </c>
      <c r="F9415" s="587">
        <f t="shared" si="441"/>
        <v>2285016.2400000002</v>
      </c>
      <c r="G9415" s="588">
        <v>0.3</v>
      </c>
      <c r="H9415" s="586">
        <v>6.2</v>
      </c>
      <c r="I9415" s="587">
        <f t="shared" si="442"/>
        <v>847416</v>
      </c>
      <c r="J9415" s="589">
        <f t="shared" si="443"/>
        <v>0</v>
      </c>
    </row>
    <row r="9416" spans="1:10">
      <c r="A9416" s="584">
        <v>2016</v>
      </c>
      <c r="B9416" s="585" t="s">
        <v>1127</v>
      </c>
      <c r="C9416" s="585" t="s">
        <v>31</v>
      </c>
      <c r="D9416" s="586">
        <v>171124</v>
      </c>
      <c r="E9416" s="587">
        <v>17.285</v>
      </c>
      <c r="F9416" s="587">
        <f t="shared" si="441"/>
        <v>2957878.34</v>
      </c>
      <c r="G9416" s="588">
        <v>0.24</v>
      </c>
      <c r="H9416" s="586">
        <v>4.0999999999999996</v>
      </c>
      <c r="I9416" s="587">
        <f t="shared" si="442"/>
        <v>701608.39999999991</v>
      </c>
      <c r="J9416" s="589">
        <f t="shared" si="443"/>
        <v>0</v>
      </c>
    </row>
    <row r="9417" spans="1:10">
      <c r="A9417" s="584">
        <v>2016</v>
      </c>
      <c r="B9417" s="585" t="s">
        <v>1131</v>
      </c>
      <c r="C9417" s="585" t="s">
        <v>31</v>
      </c>
      <c r="D9417" s="586">
        <v>42217</v>
      </c>
      <c r="E9417" s="587">
        <v>26.08</v>
      </c>
      <c r="F9417" s="587">
        <f t="shared" si="441"/>
        <v>1101019.3599999999</v>
      </c>
      <c r="G9417" s="588">
        <v>2.95</v>
      </c>
      <c r="H9417" s="586">
        <v>7.7</v>
      </c>
      <c r="I9417" s="587">
        <f t="shared" si="442"/>
        <v>325070.90000000002</v>
      </c>
      <c r="J9417" s="589">
        <f t="shared" si="443"/>
        <v>0</v>
      </c>
    </row>
    <row r="9418" spans="1:10">
      <c r="A9418" s="584">
        <v>2016</v>
      </c>
      <c r="B9418" s="585" t="s">
        <v>1127</v>
      </c>
      <c r="C9418" s="585" t="s">
        <v>31</v>
      </c>
      <c r="D9418" s="586">
        <v>61135</v>
      </c>
      <c r="E9418" s="587">
        <v>17.54</v>
      </c>
      <c r="F9418" s="587">
        <f t="shared" si="441"/>
        <v>1072307.8999999999</v>
      </c>
      <c r="G9418" s="588">
        <v>0.2</v>
      </c>
      <c r="H9418" s="586">
        <v>4.5999999999999996</v>
      </c>
      <c r="I9418" s="587">
        <f t="shared" si="442"/>
        <v>281221</v>
      </c>
      <c r="J9418" s="589">
        <f t="shared" si="443"/>
        <v>0</v>
      </c>
    </row>
    <row r="9419" spans="1:10">
      <c r="A9419" s="584">
        <v>2016</v>
      </c>
      <c r="B9419" s="585" t="s">
        <v>1131</v>
      </c>
      <c r="C9419" s="585" t="s">
        <v>31</v>
      </c>
      <c r="D9419" s="586">
        <v>143967</v>
      </c>
      <c r="E9419" s="587">
        <v>21.882000000000001</v>
      </c>
      <c r="F9419" s="587">
        <f t="shared" si="441"/>
        <v>3150285.8940000003</v>
      </c>
      <c r="G9419" s="588">
        <v>2.71</v>
      </c>
      <c r="H9419" s="586">
        <v>8.6</v>
      </c>
      <c r="I9419" s="587">
        <f t="shared" si="442"/>
        <v>1238116.2</v>
      </c>
      <c r="J9419" s="589">
        <f t="shared" si="443"/>
        <v>0</v>
      </c>
    </row>
    <row r="9420" spans="1:10">
      <c r="A9420" s="584">
        <v>2016</v>
      </c>
      <c r="B9420" s="585" t="s">
        <v>1131</v>
      </c>
      <c r="C9420" s="585" t="s">
        <v>31</v>
      </c>
      <c r="D9420" s="586">
        <v>15005</v>
      </c>
      <c r="E9420" s="587">
        <v>25.954000000000001</v>
      </c>
      <c r="F9420" s="587">
        <f t="shared" si="441"/>
        <v>389439.77</v>
      </c>
      <c r="G9420" s="588">
        <v>2.6</v>
      </c>
      <c r="H9420" s="586">
        <v>7.5</v>
      </c>
      <c r="I9420" s="587">
        <f t="shared" si="442"/>
        <v>112537.5</v>
      </c>
      <c r="J9420" s="589">
        <f t="shared" si="443"/>
        <v>0</v>
      </c>
    </row>
    <row r="9421" spans="1:10">
      <c r="A9421" s="584">
        <v>2016</v>
      </c>
      <c r="B9421" s="585" t="s">
        <v>1127</v>
      </c>
      <c r="C9421" s="585" t="s">
        <v>31</v>
      </c>
      <c r="D9421" s="586">
        <v>144254</v>
      </c>
      <c r="E9421" s="587">
        <v>17.899999999999999</v>
      </c>
      <c r="F9421" s="587">
        <f t="shared" si="441"/>
        <v>2582146.5999999996</v>
      </c>
      <c r="G9421" s="588">
        <v>0.27</v>
      </c>
      <c r="H9421" s="586">
        <v>4.9000000000000004</v>
      </c>
      <c r="I9421" s="587">
        <f t="shared" si="442"/>
        <v>706844.60000000009</v>
      </c>
      <c r="J9421" s="589">
        <f t="shared" si="443"/>
        <v>0</v>
      </c>
    </row>
    <row r="9422" spans="1:10">
      <c r="A9422" s="584">
        <v>2016</v>
      </c>
      <c r="B9422" s="585" t="s">
        <v>1127</v>
      </c>
      <c r="C9422" s="585" t="s">
        <v>31</v>
      </c>
      <c r="D9422" s="586">
        <v>189351</v>
      </c>
      <c r="E9422" s="587">
        <v>17.829999999999998</v>
      </c>
      <c r="F9422" s="587">
        <f t="shared" si="441"/>
        <v>3376128.3299999996</v>
      </c>
      <c r="G9422" s="588">
        <v>0.32</v>
      </c>
      <c r="H9422" s="586">
        <v>5.0999999999999996</v>
      </c>
      <c r="I9422" s="587">
        <f t="shared" si="442"/>
        <v>965690.1</v>
      </c>
      <c r="J9422" s="589">
        <f t="shared" si="443"/>
        <v>0</v>
      </c>
    </row>
    <row r="9423" spans="1:10">
      <c r="A9423" s="584">
        <v>2016</v>
      </c>
      <c r="B9423" s="585" t="s">
        <v>1127</v>
      </c>
      <c r="C9423" s="585" t="s">
        <v>31</v>
      </c>
      <c r="D9423" s="586">
        <v>243</v>
      </c>
      <c r="E9423" s="587">
        <v>17.899999999999999</v>
      </c>
      <c r="F9423" s="587">
        <f t="shared" si="441"/>
        <v>4349.7</v>
      </c>
      <c r="G9423" s="588">
        <v>0.28000000000000003</v>
      </c>
      <c r="H9423" s="586">
        <v>5.2</v>
      </c>
      <c r="I9423" s="587">
        <f t="shared" si="442"/>
        <v>1263.6000000000001</v>
      </c>
      <c r="J9423" s="589">
        <f t="shared" si="443"/>
        <v>0</v>
      </c>
    </row>
    <row r="9424" spans="1:10">
      <c r="A9424" s="584">
        <v>2016</v>
      </c>
      <c r="B9424" s="585" t="s">
        <v>1127</v>
      </c>
      <c r="C9424" s="585" t="s">
        <v>31</v>
      </c>
      <c r="D9424" s="586">
        <v>364</v>
      </c>
      <c r="E9424" s="587">
        <v>17.3</v>
      </c>
      <c r="F9424" s="587">
        <f t="shared" si="441"/>
        <v>6297.2</v>
      </c>
      <c r="G9424" s="588">
        <v>0.22</v>
      </c>
      <c r="H9424" s="586">
        <v>4.0999999999999996</v>
      </c>
      <c r="I9424" s="587">
        <f t="shared" si="442"/>
        <v>1492.3999999999999</v>
      </c>
      <c r="J9424" s="589">
        <f t="shared" si="443"/>
        <v>0</v>
      </c>
    </row>
    <row r="9425" spans="1:10">
      <c r="A9425" s="584">
        <v>2016</v>
      </c>
      <c r="B9425" s="585" t="s">
        <v>1127</v>
      </c>
      <c r="C9425" s="585" t="s">
        <v>31</v>
      </c>
      <c r="D9425" s="586">
        <v>14618</v>
      </c>
      <c r="E9425" s="587">
        <v>17.36</v>
      </c>
      <c r="F9425" s="587">
        <f t="shared" si="441"/>
        <v>253768.47999999998</v>
      </c>
      <c r="G9425" s="588">
        <v>0.33</v>
      </c>
      <c r="H9425" s="586">
        <v>5.7</v>
      </c>
      <c r="I9425" s="587">
        <f t="shared" si="442"/>
        <v>83322.600000000006</v>
      </c>
      <c r="J9425" s="589">
        <f t="shared" si="443"/>
        <v>0</v>
      </c>
    </row>
    <row r="9426" spans="1:10">
      <c r="A9426" s="584">
        <v>2016</v>
      </c>
      <c r="B9426" s="585" t="s">
        <v>1127</v>
      </c>
      <c r="C9426" s="585" t="s">
        <v>31</v>
      </c>
      <c r="D9426" s="586">
        <v>58001</v>
      </c>
      <c r="E9426" s="587">
        <v>17.82</v>
      </c>
      <c r="F9426" s="587">
        <f t="shared" si="441"/>
        <v>1033577.8200000001</v>
      </c>
      <c r="G9426" s="588">
        <v>0.3</v>
      </c>
      <c r="H9426" s="586">
        <v>5</v>
      </c>
      <c r="I9426" s="587">
        <f t="shared" si="442"/>
        <v>290005</v>
      </c>
      <c r="J9426" s="589">
        <f t="shared" si="443"/>
        <v>0</v>
      </c>
    </row>
    <row r="9427" spans="1:10">
      <c r="A9427" s="584">
        <v>2016</v>
      </c>
      <c r="B9427" s="585" t="s">
        <v>1127</v>
      </c>
      <c r="C9427" s="585" t="s">
        <v>31</v>
      </c>
      <c r="D9427" s="586">
        <v>159755</v>
      </c>
      <c r="E9427" s="587">
        <v>17.059999999999999</v>
      </c>
      <c r="F9427" s="587">
        <f t="shared" si="441"/>
        <v>2725420.3</v>
      </c>
      <c r="G9427" s="588">
        <v>0.71</v>
      </c>
      <c r="H9427" s="586">
        <v>9.4</v>
      </c>
      <c r="I9427" s="587">
        <f t="shared" si="442"/>
        <v>1501697</v>
      </c>
      <c r="J9427" s="589">
        <f t="shared" si="443"/>
        <v>0</v>
      </c>
    </row>
    <row r="9428" spans="1:10">
      <c r="A9428" s="584">
        <v>2016</v>
      </c>
      <c r="B9428" s="585" t="s">
        <v>1127</v>
      </c>
      <c r="C9428" s="585" t="s">
        <v>31</v>
      </c>
      <c r="D9428" s="586">
        <v>86745</v>
      </c>
      <c r="E9428" s="587">
        <v>17.100000000000001</v>
      </c>
      <c r="F9428" s="587">
        <f t="shared" si="441"/>
        <v>1483339.5000000002</v>
      </c>
      <c r="G9428" s="588">
        <v>0.65</v>
      </c>
      <c r="H9428" s="586">
        <v>9.1</v>
      </c>
      <c r="I9428" s="587">
        <f t="shared" si="442"/>
        <v>789379.5</v>
      </c>
      <c r="J9428" s="589">
        <f t="shared" si="443"/>
        <v>0</v>
      </c>
    </row>
    <row r="9429" spans="1:10">
      <c r="A9429" s="584">
        <v>2016</v>
      </c>
      <c r="B9429" s="585" t="s">
        <v>1127</v>
      </c>
      <c r="C9429" s="585" t="s">
        <v>31</v>
      </c>
      <c r="D9429" s="586">
        <v>122</v>
      </c>
      <c r="E9429" s="587">
        <v>17.36</v>
      </c>
      <c r="F9429" s="587">
        <f t="shared" si="441"/>
        <v>2117.92</v>
      </c>
      <c r="G9429" s="588">
        <v>0.33</v>
      </c>
      <c r="H9429" s="586">
        <v>5.7</v>
      </c>
      <c r="I9429" s="587">
        <f t="shared" si="442"/>
        <v>695.4</v>
      </c>
      <c r="J9429" s="589">
        <f t="shared" si="443"/>
        <v>0</v>
      </c>
    </row>
    <row r="9430" spans="1:10">
      <c r="A9430" s="584">
        <v>2016</v>
      </c>
      <c r="B9430" s="585" t="s">
        <v>1127</v>
      </c>
      <c r="C9430" s="585" t="s">
        <v>31</v>
      </c>
      <c r="D9430" s="586">
        <v>58328</v>
      </c>
      <c r="E9430" s="587">
        <v>17.11</v>
      </c>
      <c r="F9430" s="587">
        <f t="shared" si="441"/>
        <v>997992.08</v>
      </c>
      <c r="G9430" s="588">
        <v>0.66</v>
      </c>
      <c r="H9430" s="586">
        <v>9.3000000000000007</v>
      </c>
      <c r="I9430" s="587">
        <f t="shared" si="442"/>
        <v>542450.4</v>
      </c>
      <c r="J9430" s="589">
        <f t="shared" si="443"/>
        <v>0</v>
      </c>
    </row>
    <row r="9431" spans="1:10">
      <c r="A9431" s="584">
        <v>2016</v>
      </c>
      <c r="B9431" s="585" t="s">
        <v>1127</v>
      </c>
      <c r="C9431" s="585" t="s">
        <v>31</v>
      </c>
      <c r="D9431" s="586">
        <v>29041</v>
      </c>
      <c r="E9431" s="587">
        <v>16.920000000000002</v>
      </c>
      <c r="F9431" s="587">
        <f t="shared" si="441"/>
        <v>491373.72000000003</v>
      </c>
      <c r="G9431" s="588">
        <v>0.74</v>
      </c>
      <c r="H9431" s="586">
        <v>9.5</v>
      </c>
      <c r="I9431" s="587">
        <f t="shared" si="442"/>
        <v>275889.5</v>
      </c>
      <c r="J9431" s="589">
        <f t="shared" si="443"/>
        <v>0</v>
      </c>
    </row>
    <row r="9432" spans="1:10">
      <c r="A9432" s="584">
        <v>2016</v>
      </c>
      <c r="B9432" s="585" t="s">
        <v>1127</v>
      </c>
      <c r="C9432" s="585" t="s">
        <v>31</v>
      </c>
      <c r="D9432" s="586">
        <v>29036</v>
      </c>
      <c r="E9432" s="587">
        <v>17.920000000000002</v>
      </c>
      <c r="F9432" s="587">
        <f t="shared" si="441"/>
        <v>520325.12000000005</v>
      </c>
      <c r="G9432" s="588">
        <v>0.21</v>
      </c>
      <c r="H9432" s="586">
        <v>5</v>
      </c>
      <c r="I9432" s="587">
        <f t="shared" si="442"/>
        <v>145180</v>
      </c>
      <c r="J9432" s="589">
        <f t="shared" si="443"/>
        <v>0</v>
      </c>
    </row>
    <row r="9433" spans="1:10">
      <c r="A9433" s="584">
        <v>2016</v>
      </c>
      <c r="B9433" s="585" t="s">
        <v>1127</v>
      </c>
      <c r="C9433" s="585" t="s">
        <v>31</v>
      </c>
      <c r="D9433" s="586">
        <v>14616</v>
      </c>
      <c r="E9433" s="587">
        <v>17.59</v>
      </c>
      <c r="F9433" s="587">
        <f t="shared" si="441"/>
        <v>257095.44</v>
      </c>
      <c r="G9433" s="588">
        <v>0.34</v>
      </c>
      <c r="H9433" s="586">
        <v>5.5</v>
      </c>
      <c r="I9433" s="587">
        <f t="shared" si="442"/>
        <v>80388</v>
      </c>
      <c r="J9433" s="589">
        <f t="shared" si="443"/>
        <v>0</v>
      </c>
    </row>
    <row r="9434" spans="1:10">
      <c r="A9434" s="584">
        <v>2016</v>
      </c>
      <c r="B9434" s="585" t="s">
        <v>1127</v>
      </c>
      <c r="C9434" s="585" t="s">
        <v>31</v>
      </c>
      <c r="D9434" s="586">
        <v>485</v>
      </c>
      <c r="E9434" s="587">
        <v>17.87</v>
      </c>
      <c r="F9434" s="587">
        <f t="shared" si="441"/>
        <v>8666.9500000000007</v>
      </c>
      <c r="G9434" s="588">
        <v>0.3</v>
      </c>
      <c r="H9434" s="586">
        <v>5.2</v>
      </c>
      <c r="I9434" s="587">
        <f t="shared" si="442"/>
        <v>2522</v>
      </c>
      <c r="J9434" s="589">
        <f t="shared" si="443"/>
        <v>0</v>
      </c>
    </row>
    <row r="9435" spans="1:10">
      <c r="A9435" s="584">
        <v>2016</v>
      </c>
      <c r="B9435" s="585" t="s">
        <v>1127</v>
      </c>
      <c r="C9435" s="585" t="s">
        <v>31</v>
      </c>
      <c r="D9435" s="586">
        <v>122</v>
      </c>
      <c r="E9435" s="587">
        <v>17.87</v>
      </c>
      <c r="F9435" s="587">
        <f t="shared" si="441"/>
        <v>2180.1400000000003</v>
      </c>
      <c r="G9435" s="588">
        <v>0.3</v>
      </c>
      <c r="H9435" s="586">
        <v>5.2</v>
      </c>
      <c r="I9435" s="587">
        <f t="shared" si="442"/>
        <v>634.4</v>
      </c>
      <c r="J9435" s="589">
        <f t="shared" si="443"/>
        <v>0</v>
      </c>
    </row>
    <row r="9436" spans="1:10">
      <c r="A9436" s="584">
        <v>2016</v>
      </c>
      <c r="B9436" s="585" t="s">
        <v>1127</v>
      </c>
      <c r="C9436" s="585" t="s">
        <v>31</v>
      </c>
      <c r="D9436" s="586">
        <v>98858</v>
      </c>
      <c r="E9436" s="587">
        <v>16.98</v>
      </c>
      <c r="F9436" s="587">
        <f t="shared" si="441"/>
        <v>1678608.84</v>
      </c>
      <c r="G9436" s="588">
        <v>0.71</v>
      </c>
      <c r="H9436" s="586">
        <v>9.4</v>
      </c>
      <c r="I9436" s="587">
        <f t="shared" si="442"/>
        <v>929265.20000000007</v>
      </c>
      <c r="J9436" s="589">
        <f t="shared" si="443"/>
        <v>0</v>
      </c>
    </row>
    <row r="9437" spans="1:10">
      <c r="A9437" s="584">
        <v>2016</v>
      </c>
      <c r="B9437" s="585" t="s">
        <v>1131</v>
      </c>
      <c r="C9437" s="585" t="s">
        <v>31</v>
      </c>
      <c r="D9437" s="586">
        <v>11329</v>
      </c>
      <c r="E9437" s="587">
        <v>17.21</v>
      </c>
      <c r="F9437" s="587">
        <f t="shared" si="441"/>
        <v>194972.09</v>
      </c>
      <c r="G9437" s="588">
        <v>1.71</v>
      </c>
      <c r="H9437" s="586">
        <v>27.6</v>
      </c>
      <c r="I9437" s="587">
        <f t="shared" si="442"/>
        <v>312680.40000000002</v>
      </c>
      <c r="J9437" s="589">
        <f t="shared" si="443"/>
        <v>0</v>
      </c>
    </row>
    <row r="9438" spans="1:10">
      <c r="A9438" s="584">
        <v>2016</v>
      </c>
      <c r="B9438" s="585" t="s">
        <v>1131</v>
      </c>
      <c r="C9438" s="585" t="s">
        <v>31</v>
      </c>
      <c r="D9438" s="586">
        <v>441967</v>
      </c>
      <c r="E9438" s="587">
        <v>25.33</v>
      </c>
      <c r="F9438" s="587">
        <f t="shared" si="441"/>
        <v>11195024.109999999</v>
      </c>
      <c r="G9438" s="588">
        <v>4.3099999999999996</v>
      </c>
      <c r="H9438" s="586">
        <v>9.4</v>
      </c>
      <c r="I9438" s="587">
        <f t="shared" si="442"/>
        <v>4154489.8000000003</v>
      </c>
      <c r="J9438" s="589">
        <f t="shared" si="443"/>
        <v>0</v>
      </c>
    </row>
    <row r="9439" spans="1:10">
      <c r="A9439" s="584">
        <v>2016</v>
      </c>
      <c r="B9439" s="585" t="s">
        <v>1131</v>
      </c>
      <c r="C9439" s="585" t="s">
        <v>31</v>
      </c>
      <c r="D9439" s="586">
        <v>7911</v>
      </c>
      <c r="E9439" s="587">
        <v>26.13</v>
      </c>
      <c r="F9439" s="587">
        <f t="shared" si="441"/>
        <v>206714.43</v>
      </c>
      <c r="G9439" s="588">
        <v>2.98</v>
      </c>
      <c r="H9439" s="586">
        <v>8.1</v>
      </c>
      <c r="I9439" s="587">
        <f t="shared" si="442"/>
        <v>64079.1</v>
      </c>
      <c r="J9439" s="589">
        <f t="shared" si="443"/>
        <v>0</v>
      </c>
    </row>
    <row r="9440" spans="1:10">
      <c r="A9440" s="584">
        <v>2016</v>
      </c>
      <c r="B9440" s="585" t="s">
        <v>1127</v>
      </c>
      <c r="C9440" s="585" t="s">
        <v>31</v>
      </c>
      <c r="D9440" s="586">
        <v>125760</v>
      </c>
      <c r="E9440" s="587">
        <v>17.088000000000001</v>
      </c>
      <c r="F9440" s="587">
        <f t="shared" si="441"/>
        <v>2148986.8800000004</v>
      </c>
      <c r="G9440" s="588">
        <v>0.26</v>
      </c>
      <c r="H9440" s="586">
        <v>4.8</v>
      </c>
      <c r="I9440" s="587">
        <f t="shared" si="442"/>
        <v>603648</v>
      </c>
      <c r="J9440" s="589">
        <f t="shared" si="443"/>
        <v>0</v>
      </c>
    </row>
    <row r="9441" spans="1:10">
      <c r="A9441" s="584">
        <v>2016</v>
      </c>
      <c r="B9441" s="585" t="s">
        <v>1127</v>
      </c>
      <c r="C9441" s="585" t="s">
        <v>31</v>
      </c>
      <c r="D9441" s="586">
        <v>54813</v>
      </c>
      <c r="E9441" s="587">
        <v>17.64</v>
      </c>
      <c r="F9441" s="587">
        <f t="shared" si="441"/>
        <v>966901.32000000007</v>
      </c>
      <c r="G9441" s="588">
        <v>0.26</v>
      </c>
      <c r="H9441" s="586">
        <v>5.8</v>
      </c>
      <c r="I9441" s="587">
        <f t="shared" si="442"/>
        <v>317915.39999999997</v>
      </c>
      <c r="J9441" s="589">
        <f t="shared" si="443"/>
        <v>0</v>
      </c>
    </row>
    <row r="9442" spans="1:10">
      <c r="A9442" s="584">
        <v>2016</v>
      </c>
      <c r="B9442" s="585" t="s">
        <v>1127</v>
      </c>
      <c r="C9442" s="585" t="s">
        <v>31</v>
      </c>
      <c r="D9442" s="586">
        <v>415846</v>
      </c>
      <c r="E9442" s="587">
        <v>16.73</v>
      </c>
      <c r="F9442" s="587">
        <f t="shared" si="441"/>
        <v>6957103.5800000001</v>
      </c>
      <c r="G9442" s="588">
        <v>0.28999999999999998</v>
      </c>
      <c r="H9442" s="586">
        <v>5.6</v>
      </c>
      <c r="I9442" s="587">
        <f t="shared" si="442"/>
        <v>2328737.5999999996</v>
      </c>
      <c r="J9442" s="589">
        <f t="shared" si="443"/>
        <v>0</v>
      </c>
    </row>
    <row r="9443" spans="1:10">
      <c r="A9443" s="584">
        <v>2016</v>
      </c>
      <c r="B9443" s="585" t="s">
        <v>1127</v>
      </c>
      <c r="C9443" s="585" t="s">
        <v>31</v>
      </c>
      <c r="D9443" s="586">
        <v>96009</v>
      </c>
      <c r="E9443" s="587">
        <v>16.940000000000001</v>
      </c>
      <c r="F9443" s="587">
        <f t="shared" si="441"/>
        <v>1626392.4600000002</v>
      </c>
      <c r="G9443" s="588">
        <v>0.4</v>
      </c>
      <c r="H9443" s="586">
        <v>5.2</v>
      </c>
      <c r="I9443" s="587">
        <f t="shared" si="442"/>
        <v>499246.8</v>
      </c>
      <c r="J9443" s="589">
        <f t="shared" si="443"/>
        <v>0</v>
      </c>
    </row>
    <row r="9444" spans="1:10">
      <c r="A9444" s="584">
        <v>2016</v>
      </c>
      <c r="B9444" s="585" t="s">
        <v>1127</v>
      </c>
      <c r="C9444" s="585" t="s">
        <v>31</v>
      </c>
      <c r="D9444" s="586">
        <v>85096</v>
      </c>
      <c r="E9444" s="587">
        <v>16.68</v>
      </c>
      <c r="F9444" s="587">
        <f t="shared" si="441"/>
        <v>1419401.28</v>
      </c>
      <c r="G9444" s="588">
        <v>0.4</v>
      </c>
      <c r="H9444" s="586">
        <v>5.0999999999999996</v>
      </c>
      <c r="I9444" s="587">
        <f t="shared" si="442"/>
        <v>433989.6</v>
      </c>
      <c r="J9444" s="589">
        <f t="shared" si="443"/>
        <v>0</v>
      </c>
    </row>
    <row r="9445" spans="1:10">
      <c r="A9445" s="584">
        <v>2016</v>
      </c>
      <c r="B9445" s="585" t="s">
        <v>1127</v>
      </c>
      <c r="C9445" s="585" t="s">
        <v>31</v>
      </c>
      <c r="D9445" s="586">
        <v>70622</v>
      </c>
      <c r="E9445" s="587">
        <v>16.468</v>
      </c>
      <c r="F9445" s="587">
        <f t="shared" si="441"/>
        <v>1163003.0959999999</v>
      </c>
      <c r="G9445" s="588">
        <v>0.28999999999999998</v>
      </c>
      <c r="H9445" s="586">
        <v>5.4</v>
      </c>
      <c r="I9445" s="587">
        <f t="shared" si="442"/>
        <v>381358.80000000005</v>
      </c>
      <c r="J9445" s="589">
        <f t="shared" si="443"/>
        <v>0</v>
      </c>
    </row>
    <row r="9446" spans="1:10">
      <c r="A9446" s="584">
        <v>2016</v>
      </c>
      <c r="B9446" s="585" t="s">
        <v>1127</v>
      </c>
      <c r="C9446" s="585" t="s">
        <v>31</v>
      </c>
      <c r="D9446" s="586">
        <v>168307</v>
      </c>
      <c r="E9446" s="587">
        <v>16.094000000000001</v>
      </c>
      <c r="F9446" s="587">
        <f t="shared" si="441"/>
        <v>2708732.858</v>
      </c>
      <c r="G9446" s="588">
        <v>0.5</v>
      </c>
      <c r="H9446" s="586">
        <v>6.4</v>
      </c>
      <c r="I9446" s="587">
        <f t="shared" si="442"/>
        <v>1077164.8</v>
      </c>
      <c r="J9446" s="589">
        <f t="shared" si="443"/>
        <v>0</v>
      </c>
    </row>
    <row r="9447" spans="1:10">
      <c r="A9447" s="584">
        <v>2016</v>
      </c>
      <c r="B9447" s="585" t="s">
        <v>1127</v>
      </c>
      <c r="C9447" s="585" t="s">
        <v>31</v>
      </c>
      <c r="D9447" s="586">
        <v>14007</v>
      </c>
      <c r="E9447" s="587">
        <v>17.46</v>
      </c>
      <c r="F9447" s="587">
        <f t="shared" si="441"/>
        <v>244562.22</v>
      </c>
      <c r="G9447" s="588">
        <v>0.26</v>
      </c>
      <c r="H9447" s="586">
        <v>4.4000000000000004</v>
      </c>
      <c r="I9447" s="587">
        <f t="shared" si="442"/>
        <v>61630.8</v>
      </c>
      <c r="J9447" s="589">
        <f t="shared" si="443"/>
        <v>0</v>
      </c>
    </row>
    <row r="9448" spans="1:10">
      <c r="A9448" s="584">
        <v>2016</v>
      </c>
      <c r="B9448" s="585" t="s">
        <v>1127</v>
      </c>
      <c r="C9448" s="585" t="s">
        <v>31</v>
      </c>
      <c r="D9448" s="586">
        <v>55970</v>
      </c>
      <c r="E9448" s="587">
        <v>17.18</v>
      </c>
      <c r="F9448" s="587">
        <f t="shared" si="441"/>
        <v>961564.6</v>
      </c>
      <c r="G9448" s="588">
        <v>0.23</v>
      </c>
      <c r="H9448" s="586">
        <v>4.4000000000000004</v>
      </c>
      <c r="I9448" s="587">
        <f t="shared" si="442"/>
        <v>246268.00000000003</v>
      </c>
      <c r="J9448" s="589">
        <f t="shared" si="443"/>
        <v>0</v>
      </c>
    </row>
    <row r="9449" spans="1:10">
      <c r="A9449" s="584">
        <v>2016</v>
      </c>
      <c r="B9449" s="585" t="s">
        <v>1131</v>
      </c>
      <c r="C9449" s="585" t="s">
        <v>31</v>
      </c>
      <c r="D9449" s="586">
        <v>98363</v>
      </c>
      <c r="E9449" s="587">
        <v>23.074000000000002</v>
      </c>
      <c r="F9449" s="587">
        <f t="shared" si="441"/>
        <v>2269627.8620000002</v>
      </c>
      <c r="G9449" s="588">
        <v>1.36</v>
      </c>
      <c r="H9449" s="586">
        <v>6.9</v>
      </c>
      <c r="I9449" s="587">
        <f t="shared" si="442"/>
        <v>678704.70000000007</v>
      </c>
      <c r="J9449" s="589">
        <f t="shared" si="443"/>
        <v>0</v>
      </c>
    </row>
    <row r="9450" spans="1:10">
      <c r="A9450" s="584">
        <v>2016</v>
      </c>
      <c r="B9450" s="585" t="s">
        <v>1131</v>
      </c>
      <c r="C9450" s="585" t="s">
        <v>31</v>
      </c>
      <c r="D9450" s="586">
        <v>124651</v>
      </c>
      <c r="E9450" s="587">
        <v>23.192</v>
      </c>
      <c r="F9450" s="587">
        <f t="shared" si="441"/>
        <v>2890905.9920000001</v>
      </c>
      <c r="G9450" s="588">
        <v>3.96</v>
      </c>
      <c r="H9450" s="586">
        <v>7.7</v>
      </c>
      <c r="I9450" s="587">
        <f t="shared" si="442"/>
        <v>959812.70000000007</v>
      </c>
      <c r="J9450" s="589">
        <f t="shared" si="443"/>
        <v>0</v>
      </c>
    </row>
    <row r="9451" spans="1:10">
      <c r="A9451" s="584">
        <v>2016</v>
      </c>
      <c r="B9451" s="585" t="s">
        <v>1131</v>
      </c>
      <c r="C9451" s="585" t="s">
        <v>31</v>
      </c>
      <c r="D9451" s="586">
        <v>54944</v>
      </c>
      <c r="E9451" s="587">
        <v>22.456</v>
      </c>
      <c r="F9451" s="587">
        <f t="shared" si="441"/>
        <v>1233822.4639999999</v>
      </c>
      <c r="G9451" s="588">
        <v>2.4500000000000002</v>
      </c>
      <c r="H9451" s="586">
        <v>8.1999999999999993</v>
      </c>
      <c r="I9451" s="587">
        <f t="shared" si="442"/>
        <v>450540.79999999999</v>
      </c>
      <c r="J9451" s="589">
        <f t="shared" si="443"/>
        <v>0</v>
      </c>
    </row>
    <row r="9452" spans="1:10">
      <c r="A9452" s="584">
        <v>2016</v>
      </c>
      <c r="B9452" s="585" t="s">
        <v>1131</v>
      </c>
      <c r="C9452" s="585" t="s">
        <v>31</v>
      </c>
      <c r="D9452" s="586">
        <v>195158</v>
      </c>
      <c r="E9452" s="587">
        <v>21.994</v>
      </c>
      <c r="F9452" s="587">
        <f t="shared" si="441"/>
        <v>4292305.0520000001</v>
      </c>
      <c r="G9452" s="588">
        <v>1.96</v>
      </c>
      <c r="H9452" s="586">
        <v>8.8000000000000007</v>
      </c>
      <c r="I9452" s="587">
        <f t="shared" si="442"/>
        <v>1717390.4000000001</v>
      </c>
      <c r="J9452" s="589">
        <f t="shared" si="443"/>
        <v>0</v>
      </c>
    </row>
    <row r="9453" spans="1:10">
      <c r="A9453" s="584">
        <v>2016</v>
      </c>
      <c r="B9453" s="585" t="s">
        <v>1131</v>
      </c>
      <c r="C9453" s="585" t="s">
        <v>31</v>
      </c>
      <c r="D9453" s="586">
        <v>46005</v>
      </c>
      <c r="E9453" s="587">
        <v>23.326000000000001</v>
      </c>
      <c r="F9453" s="587">
        <f t="shared" si="441"/>
        <v>1073112.6300000001</v>
      </c>
      <c r="G9453" s="588">
        <v>3.61</v>
      </c>
      <c r="H9453" s="586">
        <v>8</v>
      </c>
      <c r="I9453" s="587">
        <f t="shared" si="442"/>
        <v>368040</v>
      </c>
      <c r="J9453" s="589">
        <f t="shared" si="443"/>
        <v>0</v>
      </c>
    </row>
    <row r="9454" spans="1:10">
      <c r="A9454" s="584">
        <v>2016</v>
      </c>
      <c r="B9454" s="585" t="s">
        <v>1131</v>
      </c>
      <c r="C9454" s="585" t="s">
        <v>31</v>
      </c>
      <c r="D9454" s="586">
        <v>42466</v>
      </c>
      <c r="E9454" s="587">
        <v>21.257999999999999</v>
      </c>
      <c r="F9454" s="587">
        <f t="shared" si="441"/>
        <v>902742.228</v>
      </c>
      <c r="G9454" s="588">
        <v>2.14</v>
      </c>
      <c r="H9454" s="586">
        <v>10.7</v>
      </c>
      <c r="I9454" s="587">
        <f t="shared" si="442"/>
        <v>454386.19999999995</v>
      </c>
      <c r="J9454" s="589">
        <f t="shared" si="443"/>
        <v>0</v>
      </c>
    </row>
    <row r="9455" spans="1:10">
      <c r="A9455" s="584">
        <v>2016</v>
      </c>
      <c r="B9455" s="585" t="s">
        <v>1127</v>
      </c>
      <c r="C9455" s="585" t="s">
        <v>31</v>
      </c>
      <c r="D9455" s="586">
        <v>150251</v>
      </c>
      <c r="E9455" s="587">
        <v>16.347999999999999</v>
      </c>
      <c r="F9455" s="587">
        <f t="shared" si="441"/>
        <v>2456303.3479999998</v>
      </c>
      <c r="G9455" s="588">
        <v>0.28999999999999998</v>
      </c>
      <c r="H9455" s="586">
        <v>6.2</v>
      </c>
      <c r="I9455" s="587">
        <f t="shared" si="442"/>
        <v>931556.20000000007</v>
      </c>
      <c r="J9455" s="589">
        <f t="shared" si="443"/>
        <v>0</v>
      </c>
    </row>
    <row r="9456" spans="1:10">
      <c r="A9456" s="584">
        <v>2016</v>
      </c>
      <c r="B9456" s="585" t="s">
        <v>1131</v>
      </c>
      <c r="C9456" s="585" t="s">
        <v>31</v>
      </c>
      <c r="D9456" s="586">
        <v>88556</v>
      </c>
      <c r="E9456" s="587">
        <v>22.949000000000002</v>
      </c>
      <c r="F9456" s="587">
        <f t="shared" si="441"/>
        <v>2032271.6440000001</v>
      </c>
      <c r="G9456" s="588">
        <v>3.42</v>
      </c>
      <c r="H9456" s="586">
        <v>8.1</v>
      </c>
      <c r="I9456" s="587">
        <f t="shared" si="442"/>
        <v>717303.6</v>
      </c>
      <c r="J9456" s="589">
        <f t="shared" si="443"/>
        <v>0</v>
      </c>
    </row>
    <row r="9457" spans="1:10">
      <c r="A9457" s="584">
        <v>2016</v>
      </c>
      <c r="B9457" s="585" t="s">
        <v>1127</v>
      </c>
      <c r="C9457" s="585" t="s">
        <v>31</v>
      </c>
      <c r="D9457" s="586">
        <v>46054</v>
      </c>
      <c r="E9457" s="587">
        <v>17.276</v>
      </c>
      <c r="F9457" s="587">
        <f t="shared" si="441"/>
        <v>795628.90399999998</v>
      </c>
      <c r="G9457" s="588">
        <v>0.2</v>
      </c>
      <c r="H9457" s="586">
        <v>4.6399999999999997</v>
      </c>
      <c r="I9457" s="587">
        <f t="shared" si="442"/>
        <v>213690.56</v>
      </c>
      <c r="J9457" s="589">
        <f t="shared" si="443"/>
        <v>0</v>
      </c>
    </row>
    <row r="9458" spans="1:10">
      <c r="A9458" s="584">
        <v>2016</v>
      </c>
      <c r="B9458" s="585" t="s">
        <v>1127</v>
      </c>
      <c r="C9458" s="585" t="s">
        <v>31</v>
      </c>
      <c r="D9458" s="586">
        <v>62272</v>
      </c>
      <c r="E9458" s="587">
        <v>17.170000000000002</v>
      </c>
      <c r="F9458" s="587">
        <f t="shared" si="441"/>
        <v>1069210.24</v>
      </c>
      <c r="G9458" s="588">
        <v>0.24</v>
      </c>
      <c r="H9458" s="586">
        <v>4.33</v>
      </c>
      <c r="I9458" s="587">
        <f t="shared" si="442"/>
        <v>269637.76000000001</v>
      </c>
      <c r="J9458" s="589">
        <f t="shared" si="443"/>
        <v>0</v>
      </c>
    </row>
    <row r="9459" spans="1:10">
      <c r="A9459" s="584">
        <v>2016</v>
      </c>
      <c r="B9459" s="585" t="s">
        <v>1127</v>
      </c>
      <c r="C9459" s="585" t="s">
        <v>31</v>
      </c>
      <c r="D9459" s="586">
        <v>76685</v>
      </c>
      <c r="E9459" s="587">
        <v>17.277999999999999</v>
      </c>
      <c r="F9459" s="587">
        <f t="shared" si="441"/>
        <v>1324963.43</v>
      </c>
      <c r="G9459" s="588">
        <v>0.2</v>
      </c>
      <c r="H9459" s="586">
        <v>4.63</v>
      </c>
      <c r="I9459" s="587">
        <f t="shared" si="442"/>
        <v>355051.55</v>
      </c>
      <c r="J9459" s="589">
        <f t="shared" si="443"/>
        <v>0</v>
      </c>
    </row>
    <row r="9460" spans="1:10">
      <c r="A9460" s="584">
        <v>2016</v>
      </c>
      <c r="B9460" s="585" t="s">
        <v>1127</v>
      </c>
      <c r="C9460" s="585" t="s">
        <v>31</v>
      </c>
      <c r="D9460" s="586">
        <v>46098</v>
      </c>
      <c r="E9460" s="587">
        <v>17.164000000000001</v>
      </c>
      <c r="F9460" s="587">
        <f t="shared" si="441"/>
        <v>791226.07200000004</v>
      </c>
      <c r="G9460" s="588">
        <v>0.22</v>
      </c>
      <c r="H9460" s="586">
        <v>4.68</v>
      </c>
      <c r="I9460" s="587">
        <f t="shared" si="442"/>
        <v>215738.63999999998</v>
      </c>
      <c r="J9460" s="589">
        <f t="shared" si="443"/>
        <v>0</v>
      </c>
    </row>
    <row r="9461" spans="1:10">
      <c r="A9461" s="584">
        <v>2016</v>
      </c>
      <c r="B9461" s="585" t="s">
        <v>1127</v>
      </c>
      <c r="C9461" s="585" t="s">
        <v>31</v>
      </c>
      <c r="D9461" s="586">
        <v>75816</v>
      </c>
      <c r="E9461" s="587">
        <v>17.297999999999998</v>
      </c>
      <c r="F9461" s="587">
        <f t="shared" si="441"/>
        <v>1311465.1679999998</v>
      </c>
      <c r="G9461" s="588">
        <v>0.23</v>
      </c>
      <c r="H9461" s="586">
        <v>4.04</v>
      </c>
      <c r="I9461" s="587">
        <f t="shared" si="442"/>
        <v>306296.64</v>
      </c>
      <c r="J9461" s="589">
        <f t="shared" si="443"/>
        <v>0</v>
      </c>
    </row>
    <row r="9462" spans="1:10">
      <c r="A9462" s="584">
        <v>2016</v>
      </c>
      <c r="B9462" s="585" t="s">
        <v>1127</v>
      </c>
      <c r="C9462" s="585" t="s">
        <v>31</v>
      </c>
      <c r="D9462" s="586">
        <v>398432</v>
      </c>
      <c r="E9462" s="587">
        <v>16.75</v>
      </c>
      <c r="F9462" s="587">
        <f t="shared" si="441"/>
        <v>6673736</v>
      </c>
      <c r="G9462" s="588">
        <v>0.5</v>
      </c>
      <c r="H9462" s="586">
        <v>6.9</v>
      </c>
      <c r="I9462" s="587">
        <f t="shared" si="442"/>
        <v>2749180.8000000003</v>
      </c>
      <c r="J9462" s="589">
        <f t="shared" si="443"/>
        <v>0</v>
      </c>
    </row>
    <row r="9463" spans="1:10">
      <c r="A9463" s="584">
        <v>2016</v>
      </c>
      <c r="B9463" s="585" t="s">
        <v>1133</v>
      </c>
      <c r="C9463" s="585" t="s">
        <v>31</v>
      </c>
      <c r="D9463" s="586">
        <v>628177</v>
      </c>
      <c r="E9463" s="587">
        <v>13.53</v>
      </c>
      <c r="F9463" s="587">
        <f t="shared" si="441"/>
        <v>8499234.8100000005</v>
      </c>
      <c r="G9463" s="588">
        <v>0.9</v>
      </c>
      <c r="H9463" s="586">
        <v>12.5</v>
      </c>
      <c r="I9463" s="587">
        <f t="shared" si="442"/>
        <v>7852212.5</v>
      </c>
      <c r="J9463" s="589">
        <f t="shared" si="443"/>
        <v>1</v>
      </c>
    </row>
    <row r="9464" spans="1:10">
      <c r="A9464" s="584">
        <v>2016</v>
      </c>
      <c r="B9464" s="585" t="s">
        <v>1127</v>
      </c>
      <c r="C9464" s="585" t="s">
        <v>31</v>
      </c>
      <c r="D9464" s="586">
        <v>627016</v>
      </c>
      <c r="E9464" s="587">
        <v>16.510000000000002</v>
      </c>
      <c r="F9464" s="587">
        <f t="shared" si="441"/>
        <v>10352034.16</v>
      </c>
      <c r="G9464" s="588">
        <v>0.3</v>
      </c>
      <c r="H9464" s="586">
        <v>5.4</v>
      </c>
      <c r="I9464" s="587">
        <f t="shared" si="442"/>
        <v>3385886.4000000004</v>
      </c>
      <c r="J9464" s="589">
        <f t="shared" si="443"/>
        <v>0</v>
      </c>
    </row>
    <row r="9465" spans="1:10">
      <c r="A9465" s="584">
        <v>2016</v>
      </c>
      <c r="B9465" s="585" t="s">
        <v>1127</v>
      </c>
      <c r="C9465" s="585" t="s">
        <v>31</v>
      </c>
      <c r="D9465" s="586">
        <v>269711</v>
      </c>
      <c r="E9465" s="587">
        <v>17.081</v>
      </c>
      <c r="F9465" s="587">
        <f t="shared" si="441"/>
        <v>4606933.591</v>
      </c>
      <c r="G9465" s="588">
        <v>0.25</v>
      </c>
      <c r="H9465" s="586">
        <v>4.8</v>
      </c>
      <c r="I9465" s="587">
        <f t="shared" si="442"/>
        <v>1294612.8</v>
      </c>
      <c r="J9465" s="589">
        <f t="shared" si="443"/>
        <v>0</v>
      </c>
    </row>
    <row r="9466" spans="1:10">
      <c r="A9466" s="584">
        <v>2016</v>
      </c>
      <c r="B9466" s="585" t="s">
        <v>1131</v>
      </c>
      <c r="C9466" s="585" t="s">
        <v>31</v>
      </c>
      <c r="D9466" s="586">
        <v>43448</v>
      </c>
      <c r="E9466" s="587">
        <v>23.544</v>
      </c>
      <c r="F9466" s="587">
        <f t="shared" si="441"/>
        <v>1022939.7120000001</v>
      </c>
      <c r="G9466" s="588">
        <v>0.97</v>
      </c>
      <c r="H9466" s="586">
        <v>11.1</v>
      </c>
      <c r="I9466" s="587">
        <f t="shared" si="442"/>
        <v>482272.8</v>
      </c>
      <c r="J9466" s="589">
        <f t="shared" si="443"/>
        <v>0</v>
      </c>
    </row>
    <row r="9467" spans="1:10">
      <c r="A9467" s="584">
        <v>2016</v>
      </c>
      <c r="B9467" s="585" t="s">
        <v>1131</v>
      </c>
      <c r="C9467" s="585" t="s">
        <v>31</v>
      </c>
      <c r="D9467" s="586">
        <v>299955</v>
      </c>
      <c r="E9467" s="587">
        <v>22.116</v>
      </c>
      <c r="F9467" s="587">
        <f t="shared" si="441"/>
        <v>6633804.7800000003</v>
      </c>
      <c r="G9467" s="588">
        <v>0.47</v>
      </c>
      <c r="H9467" s="586">
        <v>12.3</v>
      </c>
      <c r="I9467" s="587">
        <f t="shared" si="442"/>
        <v>3689446.5</v>
      </c>
      <c r="J9467" s="589">
        <f t="shared" si="443"/>
        <v>0</v>
      </c>
    </row>
    <row r="9468" spans="1:10">
      <c r="A9468" s="584">
        <v>2016</v>
      </c>
      <c r="B9468" s="585" t="s">
        <v>1131</v>
      </c>
      <c r="C9468" s="585" t="s">
        <v>31</v>
      </c>
      <c r="D9468" s="586">
        <v>42411</v>
      </c>
      <c r="E9468" s="587">
        <v>24.007999999999999</v>
      </c>
      <c r="F9468" s="587">
        <f t="shared" si="441"/>
        <v>1018203.2879999999</v>
      </c>
      <c r="G9468" s="588">
        <v>0.89</v>
      </c>
      <c r="H9468" s="586">
        <v>11.38</v>
      </c>
      <c r="I9468" s="587">
        <f t="shared" si="442"/>
        <v>482637.18000000005</v>
      </c>
      <c r="J9468" s="589">
        <f t="shared" si="443"/>
        <v>0</v>
      </c>
    </row>
    <row r="9469" spans="1:10">
      <c r="A9469" s="584">
        <v>2016</v>
      </c>
      <c r="B9469" s="585" t="s">
        <v>1131</v>
      </c>
      <c r="C9469" s="585" t="s">
        <v>31</v>
      </c>
      <c r="D9469" s="586">
        <v>3395</v>
      </c>
      <c r="E9469" s="587">
        <v>24.545999999999999</v>
      </c>
      <c r="F9469" s="587">
        <f t="shared" si="441"/>
        <v>83333.67</v>
      </c>
      <c r="G9469" s="588">
        <v>0.79</v>
      </c>
      <c r="H9469" s="586">
        <v>11.92</v>
      </c>
      <c r="I9469" s="587">
        <f t="shared" si="442"/>
        <v>40468.400000000001</v>
      </c>
      <c r="J9469" s="589">
        <f t="shared" si="443"/>
        <v>0</v>
      </c>
    </row>
    <row r="9470" spans="1:10">
      <c r="A9470" s="584">
        <v>2016</v>
      </c>
      <c r="B9470" s="585" t="s">
        <v>1131</v>
      </c>
      <c r="C9470" s="585" t="s">
        <v>31</v>
      </c>
      <c r="D9470" s="586">
        <v>13868</v>
      </c>
      <c r="E9470" s="587">
        <v>23.844000000000001</v>
      </c>
      <c r="F9470" s="587">
        <f t="shared" si="441"/>
        <v>330668.592</v>
      </c>
      <c r="G9470" s="588">
        <v>0.95</v>
      </c>
      <c r="H9470" s="586">
        <v>11.03</v>
      </c>
      <c r="I9470" s="587">
        <f t="shared" si="442"/>
        <v>152964.03999999998</v>
      </c>
      <c r="J9470" s="589">
        <f t="shared" si="443"/>
        <v>0</v>
      </c>
    </row>
    <row r="9471" spans="1:10">
      <c r="A9471" s="584">
        <v>2016</v>
      </c>
      <c r="B9471" s="585" t="s">
        <v>1131</v>
      </c>
      <c r="C9471" s="585" t="s">
        <v>31</v>
      </c>
      <c r="D9471" s="586">
        <v>19614</v>
      </c>
      <c r="E9471" s="587">
        <v>24.263999999999999</v>
      </c>
      <c r="F9471" s="587">
        <f t="shared" si="441"/>
        <v>475914.09599999996</v>
      </c>
      <c r="G9471" s="588">
        <v>0.75</v>
      </c>
      <c r="H9471" s="586">
        <v>12.14</v>
      </c>
      <c r="I9471" s="587">
        <f t="shared" si="442"/>
        <v>238113.96000000002</v>
      </c>
      <c r="J9471" s="589">
        <f t="shared" si="443"/>
        <v>0</v>
      </c>
    </row>
    <row r="9472" spans="1:10">
      <c r="A9472" s="584">
        <v>2016</v>
      </c>
      <c r="B9472" s="585" t="s">
        <v>1127</v>
      </c>
      <c r="C9472" s="585" t="s">
        <v>31</v>
      </c>
      <c r="D9472" s="586">
        <v>277826</v>
      </c>
      <c r="E9472" s="587">
        <v>16.739999999999998</v>
      </c>
      <c r="F9472" s="587">
        <f t="shared" si="441"/>
        <v>4650807.2399999993</v>
      </c>
      <c r="G9472" s="588">
        <v>0.3</v>
      </c>
      <c r="H9472" s="586">
        <v>6.1</v>
      </c>
      <c r="I9472" s="587">
        <f t="shared" si="442"/>
        <v>1694738.5999999999</v>
      </c>
      <c r="J9472" s="589">
        <f t="shared" si="443"/>
        <v>0</v>
      </c>
    </row>
    <row r="9473" spans="1:10">
      <c r="A9473" s="584">
        <v>2016</v>
      </c>
      <c r="B9473" s="585" t="s">
        <v>1127</v>
      </c>
      <c r="C9473" s="585" t="s">
        <v>31</v>
      </c>
      <c r="D9473" s="586">
        <v>48882</v>
      </c>
      <c r="E9473" s="587">
        <v>16.920000000000002</v>
      </c>
      <c r="F9473" s="587">
        <f t="shared" si="441"/>
        <v>827083.44000000006</v>
      </c>
      <c r="G9473" s="588">
        <v>0.37</v>
      </c>
      <c r="H9473" s="586">
        <v>5.8</v>
      </c>
      <c r="I9473" s="587">
        <f t="shared" si="442"/>
        <v>283515.59999999998</v>
      </c>
      <c r="J9473" s="589">
        <f t="shared" si="443"/>
        <v>0</v>
      </c>
    </row>
    <row r="9474" spans="1:10">
      <c r="A9474" s="584">
        <v>2016</v>
      </c>
      <c r="B9474" s="585" t="s">
        <v>1127</v>
      </c>
      <c r="C9474" s="585" t="s">
        <v>31</v>
      </c>
      <c r="D9474" s="586">
        <v>97972</v>
      </c>
      <c r="E9474" s="587">
        <v>16.95</v>
      </c>
      <c r="F9474" s="587">
        <f t="shared" si="441"/>
        <v>1660625.4</v>
      </c>
      <c r="G9474" s="588">
        <v>0.35</v>
      </c>
      <c r="H9474" s="586">
        <v>5.6</v>
      </c>
      <c r="I9474" s="587">
        <f t="shared" si="442"/>
        <v>548643.19999999995</v>
      </c>
      <c r="J9474" s="589">
        <f t="shared" si="443"/>
        <v>0</v>
      </c>
    </row>
    <row r="9475" spans="1:10">
      <c r="A9475" s="584">
        <v>2016</v>
      </c>
      <c r="B9475" s="585" t="s">
        <v>1127</v>
      </c>
      <c r="C9475" s="585" t="s">
        <v>31</v>
      </c>
      <c r="D9475" s="586">
        <v>32745</v>
      </c>
      <c r="E9475" s="587">
        <v>16.79</v>
      </c>
      <c r="F9475" s="587">
        <f t="shared" ref="F9475:F9538" si="444">E9475*D9475</f>
        <v>549788.54999999993</v>
      </c>
      <c r="G9475" s="588">
        <v>0.28999999999999998</v>
      </c>
      <c r="H9475" s="586">
        <v>5.6</v>
      </c>
      <c r="I9475" s="587">
        <f t="shared" ref="I9475:I9538" si="445">H9475*D9475</f>
        <v>183372</v>
      </c>
      <c r="J9475" s="589">
        <f t="shared" ref="J9475:J9538" si="446">IF(B9475="LIG",1,0)</f>
        <v>0</v>
      </c>
    </row>
    <row r="9476" spans="1:10">
      <c r="A9476" s="584">
        <v>2016</v>
      </c>
      <c r="B9476" s="585" t="s">
        <v>1127</v>
      </c>
      <c r="C9476" s="585" t="s">
        <v>31</v>
      </c>
      <c r="D9476" s="586">
        <v>30227</v>
      </c>
      <c r="E9476" s="587">
        <v>17.899999999999999</v>
      </c>
      <c r="F9476" s="587">
        <f t="shared" si="444"/>
        <v>541063.29999999993</v>
      </c>
      <c r="G9476" s="588">
        <v>0.26</v>
      </c>
      <c r="H9476" s="586">
        <v>5</v>
      </c>
      <c r="I9476" s="587">
        <f t="shared" si="445"/>
        <v>151135</v>
      </c>
      <c r="J9476" s="589">
        <f t="shared" si="446"/>
        <v>0</v>
      </c>
    </row>
    <row r="9477" spans="1:10">
      <c r="A9477" s="584">
        <v>2016</v>
      </c>
      <c r="B9477" s="585" t="s">
        <v>1127</v>
      </c>
      <c r="C9477" s="585" t="s">
        <v>31</v>
      </c>
      <c r="D9477" s="586">
        <v>59184</v>
      </c>
      <c r="E9477" s="587">
        <v>18.8</v>
      </c>
      <c r="F9477" s="587">
        <f t="shared" si="444"/>
        <v>1112659.2</v>
      </c>
      <c r="G9477" s="588">
        <v>0.36</v>
      </c>
      <c r="H9477" s="586">
        <v>4.2</v>
      </c>
      <c r="I9477" s="587">
        <f t="shared" si="445"/>
        <v>248572.80000000002</v>
      </c>
      <c r="J9477" s="589">
        <f t="shared" si="446"/>
        <v>0</v>
      </c>
    </row>
    <row r="9478" spans="1:10">
      <c r="A9478" s="584">
        <v>2016</v>
      </c>
      <c r="B9478" s="585" t="s">
        <v>1127</v>
      </c>
      <c r="C9478" s="585" t="s">
        <v>31</v>
      </c>
      <c r="D9478" s="586">
        <v>30021</v>
      </c>
      <c r="E9478" s="587">
        <v>17.8</v>
      </c>
      <c r="F9478" s="587">
        <f t="shared" si="444"/>
        <v>534373.80000000005</v>
      </c>
      <c r="G9478" s="588">
        <v>0.26</v>
      </c>
      <c r="H9478" s="586">
        <v>5</v>
      </c>
      <c r="I9478" s="587">
        <f t="shared" si="445"/>
        <v>150105</v>
      </c>
      <c r="J9478" s="589">
        <f t="shared" si="446"/>
        <v>0</v>
      </c>
    </row>
    <row r="9479" spans="1:10">
      <c r="A9479" s="584">
        <v>2016</v>
      </c>
      <c r="B9479" s="585" t="s">
        <v>1127</v>
      </c>
      <c r="C9479" s="585" t="s">
        <v>31</v>
      </c>
      <c r="D9479" s="586">
        <v>64921</v>
      </c>
      <c r="E9479" s="587">
        <v>17.86</v>
      </c>
      <c r="F9479" s="587">
        <f t="shared" si="444"/>
        <v>1159489.06</v>
      </c>
      <c r="G9479" s="588">
        <v>0.28999999999999998</v>
      </c>
      <c r="H9479" s="586">
        <v>4.9000000000000004</v>
      </c>
      <c r="I9479" s="587">
        <f t="shared" si="445"/>
        <v>318112.90000000002</v>
      </c>
      <c r="J9479" s="589">
        <f t="shared" si="446"/>
        <v>0</v>
      </c>
    </row>
    <row r="9480" spans="1:10">
      <c r="A9480" s="584">
        <v>2016</v>
      </c>
      <c r="B9480" s="585" t="s">
        <v>1127</v>
      </c>
      <c r="C9480" s="585" t="s">
        <v>31</v>
      </c>
      <c r="D9480" s="586">
        <v>129899</v>
      </c>
      <c r="E9480" s="587">
        <v>17.57</v>
      </c>
      <c r="F9480" s="587">
        <f t="shared" si="444"/>
        <v>2282325.4300000002</v>
      </c>
      <c r="G9480" s="588">
        <v>0.2</v>
      </c>
      <c r="H9480" s="586">
        <v>4.5</v>
      </c>
      <c r="I9480" s="587">
        <f t="shared" si="445"/>
        <v>584545.5</v>
      </c>
      <c r="J9480" s="589">
        <f t="shared" si="446"/>
        <v>0</v>
      </c>
    </row>
    <row r="9481" spans="1:10">
      <c r="A9481" s="584">
        <v>2016</v>
      </c>
      <c r="B9481" s="585" t="s">
        <v>1127</v>
      </c>
      <c r="C9481" s="585" t="s">
        <v>31</v>
      </c>
      <c r="D9481" s="586">
        <v>15126</v>
      </c>
      <c r="E9481" s="587">
        <v>17.14</v>
      </c>
      <c r="F9481" s="587">
        <f t="shared" si="444"/>
        <v>259259.64</v>
      </c>
      <c r="G9481" s="588">
        <v>0.31</v>
      </c>
      <c r="H9481" s="586">
        <v>4.7</v>
      </c>
      <c r="I9481" s="587">
        <f t="shared" si="445"/>
        <v>71092.2</v>
      </c>
      <c r="J9481" s="589">
        <f t="shared" si="446"/>
        <v>0</v>
      </c>
    </row>
    <row r="9482" spans="1:10">
      <c r="A9482" s="584">
        <v>2016</v>
      </c>
      <c r="B9482" s="585" t="s">
        <v>1127</v>
      </c>
      <c r="C9482" s="585" t="s">
        <v>31</v>
      </c>
      <c r="D9482" s="586">
        <v>15151</v>
      </c>
      <c r="E9482" s="587">
        <v>16.52</v>
      </c>
      <c r="F9482" s="587">
        <f t="shared" si="444"/>
        <v>250294.52</v>
      </c>
      <c r="G9482" s="588">
        <v>0.28999999999999998</v>
      </c>
      <c r="H9482" s="586">
        <v>4.7</v>
      </c>
      <c r="I9482" s="587">
        <f t="shared" si="445"/>
        <v>71209.7</v>
      </c>
      <c r="J9482" s="589">
        <f t="shared" si="446"/>
        <v>0</v>
      </c>
    </row>
    <row r="9483" spans="1:10">
      <c r="A9483" s="584">
        <v>2016</v>
      </c>
      <c r="B9483" s="585" t="s">
        <v>1127</v>
      </c>
      <c r="C9483" s="585" t="s">
        <v>31</v>
      </c>
      <c r="D9483" s="586">
        <v>15065</v>
      </c>
      <c r="E9483" s="587">
        <v>16.748000000000001</v>
      </c>
      <c r="F9483" s="587">
        <f t="shared" si="444"/>
        <v>252308.62000000002</v>
      </c>
      <c r="G9483" s="588">
        <v>0.3</v>
      </c>
      <c r="H9483" s="586">
        <v>6.5</v>
      </c>
      <c r="I9483" s="587">
        <f t="shared" si="445"/>
        <v>97922.5</v>
      </c>
      <c r="J9483" s="589">
        <f t="shared" si="446"/>
        <v>0</v>
      </c>
    </row>
    <row r="9484" spans="1:10">
      <c r="A9484" s="584">
        <v>2016</v>
      </c>
      <c r="B9484" s="585" t="s">
        <v>1127</v>
      </c>
      <c r="C9484" s="585" t="s">
        <v>31</v>
      </c>
      <c r="D9484" s="586">
        <v>75318</v>
      </c>
      <c r="E9484" s="587">
        <v>16.672000000000001</v>
      </c>
      <c r="F9484" s="587">
        <f t="shared" si="444"/>
        <v>1255701.696</v>
      </c>
      <c r="G9484" s="588">
        <v>0.34</v>
      </c>
      <c r="H9484" s="586">
        <v>6.2</v>
      </c>
      <c r="I9484" s="587">
        <f t="shared" si="445"/>
        <v>466971.60000000003</v>
      </c>
      <c r="J9484" s="589">
        <f t="shared" si="446"/>
        <v>0</v>
      </c>
    </row>
    <row r="9485" spans="1:10">
      <c r="A9485" s="584">
        <v>2016</v>
      </c>
      <c r="B9485" s="585" t="s">
        <v>1127</v>
      </c>
      <c r="C9485" s="585" t="s">
        <v>31</v>
      </c>
      <c r="D9485" s="586">
        <v>45289</v>
      </c>
      <c r="E9485" s="587">
        <v>16.751999999999999</v>
      </c>
      <c r="F9485" s="587">
        <f t="shared" si="444"/>
        <v>758681.32799999998</v>
      </c>
      <c r="G9485" s="588">
        <v>0.3</v>
      </c>
      <c r="H9485" s="586">
        <v>5.9</v>
      </c>
      <c r="I9485" s="587">
        <f t="shared" si="445"/>
        <v>267205.10000000003</v>
      </c>
      <c r="J9485" s="589">
        <f t="shared" si="446"/>
        <v>0</v>
      </c>
    </row>
    <row r="9486" spans="1:10">
      <c r="A9486" s="584">
        <v>2016</v>
      </c>
      <c r="B9486" s="585" t="s">
        <v>1127</v>
      </c>
      <c r="C9486" s="585" t="s">
        <v>31</v>
      </c>
      <c r="D9486" s="586">
        <v>45067</v>
      </c>
      <c r="E9486" s="587">
        <v>17.628</v>
      </c>
      <c r="F9486" s="587">
        <f t="shared" si="444"/>
        <v>794441.076</v>
      </c>
      <c r="G9486" s="588">
        <v>0.24</v>
      </c>
      <c r="H9486" s="586">
        <v>5.7</v>
      </c>
      <c r="I9486" s="587">
        <f t="shared" si="445"/>
        <v>256881.9</v>
      </c>
      <c r="J9486" s="589">
        <f t="shared" si="446"/>
        <v>0</v>
      </c>
    </row>
    <row r="9487" spans="1:10">
      <c r="A9487" s="584">
        <v>2016</v>
      </c>
      <c r="B9487" s="585" t="s">
        <v>1127</v>
      </c>
      <c r="C9487" s="585" t="s">
        <v>31</v>
      </c>
      <c r="D9487" s="586">
        <v>45247</v>
      </c>
      <c r="E9487" s="587">
        <v>16.986000000000001</v>
      </c>
      <c r="F9487" s="587">
        <f t="shared" si="444"/>
        <v>768565.54200000002</v>
      </c>
      <c r="G9487" s="588">
        <v>0.28000000000000003</v>
      </c>
      <c r="H9487" s="586">
        <v>4.8</v>
      </c>
      <c r="I9487" s="587">
        <f t="shared" si="445"/>
        <v>217185.6</v>
      </c>
      <c r="J9487" s="589">
        <f t="shared" si="446"/>
        <v>0</v>
      </c>
    </row>
    <row r="9488" spans="1:10">
      <c r="A9488" s="584">
        <v>2016</v>
      </c>
      <c r="B9488" s="585" t="s">
        <v>1127</v>
      </c>
      <c r="C9488" s="585" t="s">
        <v>31</v>
      </c>
      <c r="D9488" s="586">
        <v>45385</v>
      </c>
      <c r="E9488" s="587">
        <v>16.835000000000001</v>
      </c>
      <c r="F9488" s="587">
        <f t="shared" si="444"/>
        <v>764056.47500000009</v>
      </c>
      <c r="G9488" s="588">
        <v>0.42</v>
      </c>
      <c r="H9488" s="586">
        <v>4.9000000000000004</v>
      </c>
      <c r="I9488" s="587">
        <f t="shared" si="445"/>
        <v>222386.50000000003</v>
      </c>
      <c r="J9488" s="589">
        <f t="shared" si="446"/>
        <v>0</v>
      </c>
    </row>
    <row r="9489" spans="1:10">
      <c r="A9489" s="584">
        <v>2016</v>
      </c>
      <c r="B9489" s="585" t="s">
        <v>1127</v>
      </c>
      <c r="C9489" s="585" t="s">
        <v>31</v>
      </c>
      <c r="D9489" s="586">
        <v>89681</v>
      </c>
      <c r="E9489" s="587">
        <v>17.077999999999999</v>
      </c>
      <c r="F9489" s="587">
        <f t="shared" si="444"/>
        <v>1531572.118</v>
      </c>
      <c r="G9489" s="588">
        <v>0.32</v>
      </c>
      <c r="H9489" s="586">
        <v>4.5</v>
      </c>
      <c r="I9489" s="587">
        <f t="shared" si="445"/>
        <v>403564.5</v>
      </c>
      <c r="J9489" s="589">
        <f t="shared" si="446"/>
        <v>0</v>
      </c>
    </row>
    <row r="9490" spans="1:10">
      <c r="A9490" s="584">
        <v>2016</v>
      </c>
      <c r="B9490" s="585" t="s">
        <v>1127</v>
      </c>
      <c r="C9490" s="585" t="s">
        <v>31</v>
      </c>
      <c r="D9490" s="586">
        <v>90616</v>
      </c>
      <c r="E9490" s="587">
        <v>16.677</v>
      </c>
      <c r="F9490" s="587">
        <f t="shared" si="444"/>
        <v>1511203.0319999999</v>
      </c>
      <c r="G9490" s="588">
        <v>0.28999999999999998</v>
      </c>
      <c r="H9490" s="586">
        <v>5.7</v>
      </c>
      <c r="I9490" s="587">
        <f t="shared" si="445"/>
        <v>516511.2</v>
      </c>
      <c r="J9490" s="589">
        <f t="shared" si="446"/>
        <v>0</v>
      </c>
    </row>
    <row r="9491" spans="1:10">
      <c r="A9491" s="584">
        <v>2016</v>
      </c>
      <c r="B9491" s="585" t="s">
        <v>1127</v>
      </c>
      <c r="C9491" s="585" t="s">
        <v>31</v>
      </c>
      <c r="D9491" s="586">
        <v>90289</v>
      </c>
      <c r="E9491" s="587">
        <v>16.657</v>
      </c>
      <c r="F9491" s="587">
        <f t="shared" si="444"/>
        <v>1503943.8729999999</v>
      </c>
      <c r="G9491" s="588">
        <v>0.39</v>
      </c>
      <c r="H9491" s="586">
        <v>5.2</v>
      </c>
      <c r="I9491" s="587">
        <f t="shared" si="445"/>
        <v>469502.8</v>
      </c>
      <c r="J9491" s="589">
        <f t="shared" si="446"/>
        <v>0</v>
      </c>
    </row>
    <row r="9492" spans="1:10">
      <c r="A9492" s="584">
        <v>2016</v>
      </c>
      <c r="B9492" s="585" t="s">
        <v>1133</v>
      </c>
      <c r="C9492" s="585" t="s">
        <v>31</v>
      </c>
      <c r="D9492" s="586">
        <v>837955</v>
      </c>
      <c r="E9492" s="587">
        <v>13.71</v>
      </c>
      <c r="F9492" s="587">
        <f t="shared" si="444"/>
        <v>11488363.050000001</v>
      </c>
      <c r="G9492" s="588">
        <v>0.9</v>
      </c>
      <c r="H9492" s="586">
        <v>16.2</v>
      </c>
      <c r="I9492" s="587">
        <f t="shared" si="445"/>
        <v>13574871</v>
      </c>
      <c r="J9492" s="589">
        <f t="shared" si="446"/>
        <v>1</v>
      </c>
    </row>
    <row r="9493" spans="1:10">
      <c r="A9493" s="584">
        <v>2016</v>
      </c>
      <c r="B9493" s="585" t="s">
        <v>1127</v>
      </c>
      <c r="C9493" s="585" t="s">
        <v>31</v>
      </c>
      <c r="D9493" s="586">
        <v>54764</v>
      </c>
      <c r="E9493" s="587">
        <v>17.510000000000002</v>
      </c>
      <c r="F9493" s="587">
        <f t="shared" si="444"/>
        <v>958917.64000000013</v>
      </c>
      <c r="G9493" s="588">
        <v>0.19</v>
      </c>
      <c r="H9493" s="586">
        <v>4.5999999999999996</v>
      </c>
      <c r="I9493" s="587">
        <f t="shared" si="445"/>
        <v>251914.4</v>
      </c>
      <c r="J9493" s="589">
        <f t="shared" si="446"/>
        <v>0</v>
      </c>
    </row>
    <row r="9494" spans="1:10">
      <c r="A9494" s="584">
        <v>2016</v>
      </c>
      <c r="B9494" s="585" t="s">
        <v>1127</v>
      </c>
      <c r="C9494" s="585" t="s">
        <v>31</v>
      </c>
      <c r="D9494" s="586">
        <v>36609</v>
      </c>
      <c r="E9494" s="587">
        <v>16.588000000000001</v>
      </c>
      <c r="F9494" s="587">
        <f t="shared" si="444"/>
        <v>607270.09200000006</v>
      </c>
      <c r="G9494" s="588">
        <v>0.28000000000000003</v>
      </c>
      <c r="H9494" s="586">
        <v>5.6</v>
      </c>
      <c r="I9494" s="587">
        <f t="shared" si="445"/>
        <v>205010.4</v>
      </c>
      <c r="J9494" s="589">
        <f t="shared" si="446"/>
        <v>0</v>
      </c>
    </row>
    <row r="9495" spans="1:10">
      <c r="A9495" s="584">
        <v>2016</v>
      </c>
      <c r="B9495" s="585" t="s">
        <v>1127</v>
      </c>
      <c r="C9495" s="585" t="s">
        <v>31</v>
      </c>
      <c r="D9495" s="586">
        <v>18001</v>
      </c>
      <c r="E9495" s="587">
        <v>17.82</v>
      </c>
      <c r="F9495" s="587">
        <f t="shared" si="444"/>
        <v>320777.82</v>
      </c>
      <c r="G9495" s="588">
        <v>0.24</v>
      </c>
      <c r="H9495" s="586">
        <v>4.8</v>
      </c>
      <c r="I9495" s="587">
        <f t="shared" si="445"/>
        <v>86404.800000000003</v>
      </c>
      <c r="J9495" s="589">
        <f t="shared" si="446"/>
        <v>0</v>
      </c>
    </row>
    <row r="9496" spans="1:10">
      <c r="A9496" s="584">
        <v>2016</v>
      </c>
      <c r="B9496" s="585" t="s">
        <v>1127</v>
      </c>
      <c r="C9496" s="585" t="s">
        <v>31</v>
      </c>
      <c r="D9496" s="586">
        <v>514060</v>
      </c>
      <c r="E9496" s="587">
        <v>16.687999999999999</v>
      </c>
      <c r="F9496" s="587">
        <f t="shared" si="444"/>
        <v>8578633.2799999993</v>
      </c>
      <c r="G9496" s="588">
        <v>0.3</v>
      </c>
      <c r="H9496" s="586">
        <v>6.2</v>
      </c>
      <c r="I9496" s="587">
        <f t="shared" si="445"/>
        <v>3187172</v>
      </c>
      <c r="J9496" s="589">
        <f t="shared" si="446"/>
        <v>0</v>
      </c>
    </row>
    <row r="9497" spans="1:10">
      <c r="A9497" s="584">
        <v>2016</v>
      </c>
      <c r="B9497" s="585" t="s">
        <v>1133</v>
      </c>
      <c r="C9497" s="585" t="s">
        <v>31</v>
      </c>
      <c r="D9497" s="586">
        <v>223058</v>
      </c>
      <c r="E9497" s="587">
        <v>10.56</v>
      </c>
      <c r="F9497" s="587">
        <f t="shared" si="444"/>
        <v>2355492.48</v>
      </c>
      <c r="G9497" s="588">
        <v>3.02</v>
      </c>
      <c r="H9497" s="586">
        <v>27.8</v>
      </c>
      <c r="I9497" s="587">
        <f t="shared" si="445"/>
        <v>6201012.4000000004</v>
      </c>
      <c r="J9497" s="589">
        <f t="shared" si="446"/>
        <v>1</v>
      </c>
    </row>
    <row r="9498" spans="1:10">
      <c r="A9498" s="584">
        <v>2016</v>
      </c>
      <c r="B9498" s="585" t="s">
        <v>1127</v>
      </c>
      <c r="C9498" s="585" t="s">
        <v>31</v>
      </c>
      <c r="D9498" s="586">
        <v>16087</v>
      </c>
      <c r="E9498" s="587">
        <v>17.690000000000001</v>
      </c>
      <c r="F9498" s="587">
        <f t="shared" si="444"/>
        <v>284579.03000000003</v>
      </c>
      <c r="G9498" s="588">
        <v>0.22</v>
      </c>
      <c r="H9498" s="586">
        <v>5.4</v>
      </c>
      <c r="I9498" s="587">
        <f t="shared" si="445"/>
        <v>86869.8</v>
      </c>
      <c r="J9498" s="589">
        <f t="shared" si="446"/>
        <v>0</v>
      </c>
    </row>
    <row r="9499" spans="1:10">
      <c r="A9499" s="584">
        <v>2016</v>
      </c>
      <c r="B9499" s="585" t="s">
        <v>1127</v>
      </c>
      <c r="C9499" s="585" t="s">
        <v>31</v>
      </c>
      <c r="D9499" s="586">
        <v>49230</v>
      </c>
      <c r="E9499" s="587">
        <v>17.43</v>
      </c>
      <c r="F9499" s="587">
        <f t="shared" si="444"/>
        <v>858078.9</v>
      </c>
      <c r="G9499" s="588">
        <v>0.22</v>
      </c>
      <c r="H9499" s="586">
        <v>5.2</v>
      </c>
      <c r="I9499" s="587">
        <f t="shared" si="445"/>
        <v>255996</v>
      </c>
      <c r="J9499" s="589">
        <f t="shared" si="446"/>
        <v>0</v>
      </c>
    </row>
    <row r="9500" spans="1:10">
      <c r="A9500" s="584">
        <v>2016</v>
      </c>
      <c r="B9500" s="585" t="s">
        <v>1131</v>
      </c>
      <c r="C9500" s="585" t="s">
        <v>31</v>
      </c>
      <c r="D9500" s="586">
        <v>38853</v>
      </c>
      <c r="E9500" s="587">
        <v>21.989000000000001</v>
      </c>
      <c r="F9500" s="587">
        <f t="shared" si="444"/>
        <v>854338.61700000009</v>
      </c>
      <c r="G9500" s="588">
        <v>3.18</v>
      </c>
      <c r="H9500" s="586">
        <v>9.8000000000000007</v>
      </c>
      <c r="I9500" s="587">
        <f t="shared" si="445"/>
        <v>380759.4</v>
      </c>
      <c r="J9500" s="589">
        <f t="shared" si="446"/>
        <v>0</v>
      </c>
    </row>
    <row r="9501" spans="1:10">
      <c r="A9501" s="584">
        <v>2016</v>
      </c>
      <c r="B9501" s="585" t="s">
        <v>1127</v>
      </c>
      <c r="C9501" s="585" t="s">
        <v>31</v>
      </c>
      <c r="D9501" s="586">
        <v>261643</v>
      </c>
      <c r="E9501" s="587">
        <v>17.683</v>
      </c>
      <c r="F9501" s="587">
        <f t="shared" si="444"/>
        <v>4626633.1689999998</v>
      </c>
      <c r="G9501" s="588">
        <v>0.25</v>
      </c>
      <c r="H9501" s="586">
        <v>5.0999999999999996</v>
      </c>
      <c r="I9501" s="587">
        <f t="shared" si="445"/>
        <v>1334379.2999999998</v>
      </c>
      <c r="J9501" s="589">
        <f t="shared" si="446"/>
        <v>0</v>
      </c>
    </row>
    <row r="9502" spans="1:10">
      <c r="A9502" s="584">
        <v>2016</v>
      </c>
      <c r="B9502" s="585" t="s">
        <v>1127</v>
      </c>
      <c r="C9502" s="585" t="s">
        <v>31</v>
      </c>
      <c r="D9502" s="586">
        <v>417065</v>
      </c>
      <c r="E9502" s="587">
        <v>17.855</v>
      </c>
      <c r="F9502" s="587">
        <f t="shared" si="444"/>
        <v>7446695.5750000002</v>
      </c>
      <c r="G9502" s="588">
        <v>0.26</v>
      </c>
      <c r="H9502" s="586">
        <v>5</v>
      </c>
      <c r="I9502" s="587">
        <f t="shared" si="445"/>
        <v>2085325</v>
      </c>
      <c r="J9502" s="589">
        <f t="shared" si="446"/>
        <v>0</v>
      </c>
    </row>
    <row r="9503" spans="1:10">
      <c r="A9503" s="584">
        <v>2016</v>
      </c>
      <c r="B9503" s="585" t="s">
        <v>1127</v>
      </c>
      <c r="C9503" s="585" t="s">
        <v>31</v>
      </c>
      <c r="D9503" s="586">
        <v>48148</v>
      </c>
      <c r="E9503" s="587">
        <v>17.61</v>
      </c>
      <c r="F9503" s="587">
        <f t="shared" si="444"/>
        <v>847886.28</v>
      </c>
      <c r="G9503" s="588">
        <v>0.19</v>
      </c>
      <c r="H9503" s="586">
        <v>4.5999999999999996</v>
      </c>
      <c r="I9503" s="587">
        <f t="shared" si="445"/>
        <v>221480.8</v>
      </c>
      <c r="J9503" s="589">
        <f t="shared" si="446"/>
        <v>0</v>
      </c>
    </row>
    <row r="9504" spans="1:10">
      <c r="A9504" s="584">
        <v>2016</v>
      </c>
      <c r="B9504" s="585" t="s">
        <v>1127</v>
      </c>
      <c r="C9504" s="585" t="s">
        <v>31</v>
      </c>
      <c r="D9504" s="586">
        <v>47516</v>
      </c>
      <c r="E9504" s="587">
        <v>16.782</v>
      </c>
      <c r="F9504" s="587">
        <f t="shared" si="444"/>
        <v>797413.51199999999</v>
      </c>
      <c r="G9504" s="588">
        <v>0.28999999999999998</v>
      </c>
      <c r="H9504" s="586">
        <v>6</v>
      </c>
      <c r="I9504" s="587">
        <f t="shared" si="445"/>
        <v>285096</v>
      </c>
      <c r="J9504" s="589">
        <f t="shared" si="446"/>
        <v>0</v>
      </c>
    </row>
    <row r="9505" spans="1:10">
      <c r="A9505" s="584">
        <v>2016</v>
      </c>
      <c r="B9505" s="585" t="s">
        <v>1127</v>
      </c>
      <c r="C9505" s="585" t="s">
        <v>31</v>
      </c>
      <c r="D9505" s="586">
        <v>365094</v>
      </c>
      <c r="E9505" s="587">
        <v>17.648</v>
      </c>
      <c r="F9505" s="587">
        <f t="shared" si="444"/>
        <v>6443178.9119999995</v>
      </c>
      <c r="G9505" s="588">
        <v>0.24</v>
      </c>
      <c r="H9505" s="586">
        <v>5.4</v>
      </c>
      <c r="I9505" s="587">
        <f t="shared" si="445"/>
        <v>1971507.6</v>
      </c>
      <c r="J9505" s="589">
        <f t="shared" si="446"/>
        <v>0</v>
      </c>
    </row>
    <row r="9506" spans="1:10">
      <c r="A9506" s="584">
        <v>2016</v>
      </c>
      <c r="B9506" s="585" t="s">
        <v>1127</v>
      </c>
      <c r="C9506" s="585" t="s">
        <v>31</v>
      </c>
      <c r="D9506" s="586">
        <v>75647</v>
      </c>
      <c r="E9506" s="587">
        <v>17.18</v>
      </c>
      <c r="F9506" s="587">
        <f t="shared" si="444"/>
        <v>1299615.46</v>
      </c>
      <c r="G9506" s="588">
        <v>0.27</v>
      </c>
      <c r="H9506" s="586">
        <v>4.8</v>
      </c>
      <c r="I9506" s="587">
        <f t="shared" si="445"/>
        <v>363105.6</v>
      </c>
      <c r="J9506" s="589">
        <f t="shared" si="446"/>
        <v>0</v>
      </c>
    </row>
    <row r="9507" spans="1:10">
      <c r="A9507" s="584">
        <v>2016</v>
      </c>
      <c r="B9507" s="585" t="s">
        <v>1127</v>
      </c>
      <c r="C9507" s="585" t="s">
        <v>31</v>
      </c>
      <c r="D9507" s="586">
        <v>44997</v>
      </c>
      <c r="E9507" s="587">
        <v>17.786000000000001</v>
      </c>
      <c r="F9507" s="587">
        <f t="shared" si="444"/>
        <v>800316.64200000011</v>
      </c>
      <c r="G9507" s="588">
        <v>0.35</v>
      </c>
      <c r="H9507" s="586">
        <v>5</v>
      </c>
      <c r="I9507" s="587">
        <f t="shared" si="445"/>
        <v>224985</v>
      </c>
      <c r="J9507" s="589">
        <f t="shared" si="446"/>
        <v>0</v>
      </c>
    </row>
    <row r="9508" spans="1:10">
      <c r="A9508" s="584">
        <v>2016</v>
      </c>
      <c r="B9508" s="585" t="s">
        <v>1127</v>
      </c>
      <c r="C9508" s="585" t="s">
        <v>31</v>
      </c>
      <c r="D9508" s="586">
        <v>150871</v>
      </c>
      <c r="E9508" s="587">
        <v>16.021999999999998</v>
      </c>
      <c r="F9508" s="587">
        <f t="shared" si="444"/>
        <v>2417255.1619999995</v>
      </c>
      <c r="G9508" s="588">
        <v>0.37</v>
      </c>
      <c r="H9508" s="586">
        <v>5.2</v>
      </c>
      <c r="I9508" s="587">
        <f t="shared" si="445"/>
        <v>784529.20000000007</v>
      </c>
      <c r="J9508" s="589">
        <f t="shared" si="446"/>
        <v>0</v>
      </c>
    </row>
    <row r="9509" spans="1:10">
      <c r="A9509" s="584">
        <v>2016</v>
      </c>
      <c r="B9509" s="585" t="s">
        <v>1131</v>
      </c>
      <c r="C9509" s="585" t="s">
        <v>31</v>
      </c>
      <c r="D9509" s="586">
        <v>109251</v>
      </c>
      <c r="E9509" s="587">
        <v>23.02</v>
      </c>
      <c r="F9509" s="587">
        <f t="shared" si="444"/>
        <v>2514958.02</v>
      </c>
      <c r="G9509" s="588">
        <v>3.4</v>
      </c>
      <c r="H9509" s="586">
        <v>7.9</v>
      </c>
      <c r="I9509" s="587">
        <f t="shared" si="445"/>
        <v>863082.9</v>
      </c>
      <c r="J9509" s="589">
        <f t="shared" si="446"/>
        <v>0</v>
      </c>
    </row>
    <row r="9510" spans="1:10">
      <c r="A9510" s="584">
        <v>2016</v>
      </c>
      <c r="B9510" s="585" t="s">
        <v>1131</v>
      </c>
      <c r="C9510" s="585" t="s">
        <v>31</v>
      </c>
      <c r="D9510" s="586">
        <v>107614</v>
      </c>
      <c r="E9510" s="587">
        <v>22.37</v>
      </c>
      <c r="F9510" s="587">
        <f t="shared" si="444"/>
        <v>2407325.1800000002</v>
      </c>
      <c r="G9510" s="588">
        <v>3.12</v>
      </c>
      <c r="H9510" s="586">
        <v>9.1999999999999993</v>
      </c>
      <c r="I9510" s="587">
        <f t="shared" si="445"/>
        <v>990048.79999999993</v>
      </c>
      <c r="J9510" s="589">
        <f t="shared" si="446"/>
        <v>0</v>
      </c>
    </row>
    <row r="9511" spans="1:10">
      <c r="A9511" s="584">
        <v>2016</v>
      </c>
      <c r="B9511" s="585" t="s">
        <v>1127</v>
      </c>
      <c r="C9511" s="585" t="s">
        <v>31</v>
      </c>
      <c r="D9511" s="586">
        <v>56463</v>
      </c>
      <c r="E9511" s="587">
        <v>16.96</v>
      </c>
      <c r="F9511" s="587">
        <f t="shared" si="444"/>
        <v>957612.4800000001</v>
      </c>
      <c r="G9511" s="588">
        <v>0.31</v>
      </c>
      <c r="H9511" s="586">
        <v>4.8</v>
      </c>
      <c r="I9511" s="587">
        <f t="shared" si="445"/>
        <v>271022.39999999997</v>
      </c>
      <c r="J9511" s="589">
        <f t="shared" si="446"/>
        <v>0</v>
      </c>
    </row>
    <row r="9512" spans="1:10">
      <c r="A9512" s="584">
        <v>2016</v>
      </c>
      <c r="B9512" s="585" t="s">
        <v>1127</v>
      </c>
      <c r="C9512" s="585" t="s">
        <v>31</v>
      </c>
      <c r="D9512" s="586">
        <v>14116</v>
      </c>
      <c r="E9512" s="587">
        <v>16.809999999999999</v>
      </c>
      <c r="F9512" s="587">
        <f t="shared" si="444"/>
        <v>237289.96</v>
      </c>
      <c r="G9512" s="588">
        <v>0.35</v>
      </c>
      <c r="H9512" s="586">
        <v>4.5</v>
      </c>
      <c r="I9512" s="587">
        <f t="shared" si="445"/>
        <v>63522</v>
      </c>
      <c r="J9512" s="589">
        <f t="shared" si="446"/>
        <v>0</v>
      </c>
    </row>
    <row r="9513" spans="1:10">
      <c r="A9513" s="584">
        <v>2016</v>
      </c>
      <c r="B9513" s="585" t="s">
        <v>1127</v>
      </c>
      <c r="C9513" s="585" t="s">
        <v>31</v>
      </c>
      <c r="D9513" s="586">
        <v>28174</v>
      </c>
      <c r="E9513" s="587">
        <v>17.18</v>
      </c>
      <c r="F9513" s="587">
        <f t="shared" si="444"/>
        <v>484029.32</v>
      </c>
      <c r="G9513" s="588">
        <v>0.28000000000000003</v>
      </c>
      <c r="H9513" s="586">
        <v>4.2</v>
      </c>
      <c r="I9513" s="587">
        <f t="shared" si="445"/>
        <v>118330.8</v>
      </c>
      <c r="J9513" s="589">
        <f t="shared" si="446"/>
        <v>0</v>
      </c>
    </row>
    <row r="9514" spans="1:10">
      <c r="A9514" s="584">
        <v>2016</v>
      </c>
      <c r="B9514" s="585" t="s">
        <v>1127</v>
      </c>
      <c r="C9514" s="585" t="s">
        <v>31</v>
      </c>
      <c r="D9514" s="586">
        <v>14144</v>
      </c>
      <c r="E9514" s="587">
        <v>16.989999999999998</v>
      </c>
      <c r="F9514" s="587">
        <f t="shared" si="444"/>
        <v>240306.55999999997</v>
      </c>
      <c r="G9514" s="588">
        <v>0.25</v>
      </c>
      <c r="H9514" s="586">
        <v>3.9</v>
      </c>
      <c r="I9514" s="587">
        <f t="shared" si="445"/>
        <v>55161.599999999999</v>
      </c>
      <c r="J9514" s="589">
        <f t="shared" si="446"/>
        <v>0</v>
      </c>
    </row>
    <row r="9515" spans="1:10">
      <c r="A9515" s="584">
        <v>2016</v>
      </c>
      <c r="B9515" s="585" t="s">
        <v>1127</v>
      </c>
      <c r="C9515" s="585" t="s">
        <v>31</v>
      </c>
      <c r="D9515" s="586">
        <v>56439</v>
      </c>
      <c r="E9515" s="587">
        <v>16.8</v>
      </c>
      <c r="F9515" s="587">
        <f t="shared" si="444"/>
        <v>948175.20000000007</v>
      </c>
      <c r="G9515" s="588">
        <v>0.36</v>
      </c>
      <c r="H9515" s="586">
        <v>5</v>
      </c>
      <c r="I9515" s="587">
        <f t="shared" si="445"/>
        <v>282195</v>
      </c>
      <c r="J9515" s="589">
        <f t="shared" si="446"/>
        <v>0</v>
      </c>
    </row>
    <row r="9516" spans="1:10">
      <c r="A9516" s="584">
        <v>2016</v>
      </c>
      <c r="B9516" s="585" t="s">
        <v>1127</v>
      </c>
      <c r="C9516" s="585" t="s">
        <v>31</v>
      </c>
      <c r="D9516" s="586">
        <v>13957</v>
      </c>
      <c r="E9516" s="587">
        <v>17.2</v>
      </c>
      <c r="F9516" s="587">
        <f t="shared" si="444"/>
        <v>240060.4</v>
      </c>
      <c r="G9516" s="588">
        <v>0.3</v>
      </c>
      <c r="H9516" s="586">
        <v>4.4000000000000004</v>
      </c>
      <c r="I9516" s="587">
        <f t="shared" si="445"/>
        <v>61410.8</v>
      </c>
      <c r="J9516" s="589">
        <f t="shared" si="446"/>
        <v>0</v>
      </c>
    </row>
    <row r="9517" spans="1:10">
      <c r="A9517" s="584">
        <v>2016</v>
      </c>
      <c r="B9517" s="585" t="s">
        <v>1131</v>
      </c>
      <c r="C9517" s="585" t="s">
        <v>31</v>
      </c>
      <c r="D9517" s="586">
        <v>51891</v>
      </c>
      <c r="E9517" s="587">
        <v>25.09</v>
      </c>
      <c r="F9517" s="587">
        <f t="shared" si="444"/>
        <v>1301945.19</v>
      </c>
      <c r="G9517" s="588">
        <v>1.68</v>
      </c>
      <c r="H9517" s="586">
        <v>11</v>
      </c>
      <c r="I9517" s="587">
        <f t="shared" si="445"/>
        <v>570801</v>
      </c>
      <c r="J9517" s="589">
        <f t="shared" si="446"/>
        <v>0</v>
      </c>
    </row>
    <row r="9518" spans="1:10">
      <c r="A9518" s="584">
        <v>2016</v>
      </c>
      <c r="B9518" s="585" t="s">
        <v>1131</v>
      </c>
      <c r="C9518" s="585" t="s">
        <v>31</v>
      </c>
      <c r="D9518" s="586">
        <v>45130</v>
      </c>
      <c r="E9518" s="587">
        <v>24.09</v>
      </c>
      <c r="F9518" s="587">
        <f t="shared" si="444"/>
        <v>1087181.7</v>
      </c>
      <c r="G9518" s="588">
        <v>1.5</v>
      </c>
      <c r="H9518" s="586">
        <v>12.8</v>
      </c>
      <c r="I9518" s="587">
        <f t="shared" si="445"/>
        <v>577664</v>
      </c>
      <c r="J9518" s="589">
        <f t="shared" si="446"/>
        <v>0</v>
      </c>
    </row>
    <row r="9519" spans="1:10">
      <c r="A9519" s="584">
        <v>2016</v>
      </c>
      <c r="B9519" s="585" t="s">
        <v>1127</v>
      </c>
      <c r="C9519" s="585" t="s">
        <v>31</v>
      </c>
      <c r="D9519" s="586">
        <v>15457</v>
      </c>
      <c r="E9519" s="587">
        <v>17.77</v>
      </c>
      <c r="F9519" s="587">
        <f t="shared" si="444"/>
        <v>274670.89</v>
      </c>
      <c r="G9519" s="588">
        <v>0.31</v>
      </c>
      <c r="H9519" s="586">
        <v>5.0999999999999996</v>
      </c>
      <c r="I9519" s="587">
        <f t="shared" si="445"/>
        <v>78830.7</v>
      </c>
      <c r="J9519" s="589">
        <f t="shared" si="446"/>
        <v>0</v>
      </c>
    </row>
    <row r="9520" spans="1:10">
      <c r="A9520" s="584">
        <v>2016</v>
      </c>
      <c r="B9520" s="585" t="s">
        <v>1127</v>
      </c>
      <c r="C9520" s="585" t="s">
        <v>31</v>
      </c>
      <c r="D9520" s="586">
        <v>15215</v>
      </c>
      <c r="E9520" s="587">
        <v>17.943999999999999</v>
      </c>
      <c r="F9520" s="587">
        <f t="shared" si="444"/>
        <v>273017.95999999996</v>
      </c>
      <c r="G9520" s="588">
        <v>0.28000000000000003</v>
      </c>
      <c r="H9520" s="586">
        <v>5.2</v>
      </c>
      <c r="I9520" s="587">
        <f t="shared" si="445"/>
        <v>79118</v>
      </c>
      <c r="J9520" s="589">
        <f t="shared" si="446"/>
        <v>0</v>
      </c>
    </row>
    <row r="9521" spans="1:10">
      <c r="A9521" s="584">
        <v>2016</v>
      </c>
      <c r="B9521" s="585" t="s">
        <v>1127</v>
      </c>
      <c r="C9521" s="585" t="s">
        <v>31</v>
      </c>
      <c r="D9521" s="586">
        <v>168679</v>
      </c>
      <c r="E9521" s="587">
        <v>17.085999999999999</v>
      </c>
      <c r="F9521" s="587">
        <f t="shared" si="444"/>
        <v>2882049.3939999999</v>
      </c>
      <c r="G9521" s="588">
        <v>0.3</v>
      </c>
      <c r="H9521" s="586">
        <v>4.5999999999999996</v>
      </c>
      <c r="I9521" s="587">
        <f t="shared" si="445"/>
        <v>775923.39999999991</v>
      </c>
      <c r="J9521" s="589">
        <f t="shared" si="446"/>
        <v>0</v>
      </c>
    </row>
    <row r="9522" spans="1:10">
      <c r="A9522" s="584">
        <v>2016</v>
      </c>
      <c r="B9522" s="585" t="s">
        <v>1127</v>
      </c>
      <c r="C9522" s="585" t="s">
        <v>31</v>
      </c>
      <c r="D9522" s="586">
        <v>61482</v>
      </c>
      <c r="E9522" s="587">
        <v>17.824000000000002</v>
      </c>
      <c r="F9522" s="587">
        <f t="shared" si="444"/>
        <v>1095855.1680000001</v>
      </c>
      <c r="G9522" s="588">
        <v>0.28999999999999998</v>
      </c>
      <c r="H9522" s="586">
        <v>5.3</v>
      </c>
      <c r="I9522" s="587">
        <f t="shared" si="445"/>
        <v>325854.59999999998</v>
      </c>
      <c r="J9522" s="589">
        <f t="shared" si="446"/>
        <v>0</v>
      </c>
    </row>
    <row r="9523" spans="1:10">
      <c r="A9523" s="584">
        <v>2016</v>
      </c>
      <c r="B9523" s="585" t="s">
        <v>1127</v>
      </c>
      <c r="C9523" s="585" t="s">
        <v>31</v>
      </c>
      <c r="D9523" s="586">
        <v>159558</v>
      </c>
      <c r="E9523" s="587">
        <v>16.95</v>
      </c>
      <c r="F9523" s="587">
        <f t="shared" si="444"/>
        <v>2704508.1</v>
      </c>
      <c r="G9523" s="588">
        <v>0.26</v>
      </c>
      <c r="H9523" s="586">
        <v>4.7</v>
      </c>
      <c r="I9523" s="587">
        <f t="shared" si="445"/>
        <v>749922.6</v>
      </c>
      <c r="J9523" s="589">
        <f t="shared" si="446"/>
        <v>0</v>
      </c>
    </row>
    <row r="9524" spans="1:10">
      <c r="A9524" s="584">
        <v>2016</v>
      </c>
      <c r="B9524" s="585" t="s">
        <v>1127</v>
      </c>
      <c r="C9524" s="585" t="s">
        <v>31</v>
      </c>
      <c r="D9524" s="586">
        <v>142878</v>
      </c>
      <c r="E9524" s="587">
        <v>16.768000000000001</v>
      </c>
      <c r="F9524" s="587">
        <f t="shared" si="444"/>
        <v>2395778.304</v>
      </c>
      <c r="G9524" s="588">
        <v>0.36</v>
      </c>
      <c r="H9524" s="586">
        <v>5.4</v>
      </c>
      <c r="I9524" s="587">
        <f t="shared" si="445"/>
        <v>771541.20000000007</v>
      </c>
      <c r="J9524" s="589">
        <f t="shared" si="446"/>
        <v>0</v>
      </c>
    </row>
    <row r="9525" spans="1:10">
      <c r="A9525" s="584">
        <v>2016</v>
      </c>
      <c r="B9525" s="585" t="s">
        <v>1127</v>
      </c>
      <c r="C9525" s="585" t="s">
        <v>31</v>
      </c>
      <c r="D9525" s="586">
        <v>63805</v>
      </c>
      <c r="E9525" s="587">
        <v>16.898</v>
      </c>
      <c r="F9525" s="587">
        <f t="shared" si="444"/>
        <v>1078176.8899999999</v>
      </c>
      <c r="G9525" s="588">
        <v>0.26</v>
      </c>
      <c r="H9525" s="586">
        <v>4.5999999999999996</v>
      </c>
      <c r="I9525" s="587">
        <f t="shared" si="445"/>
        <v>293503</v>
      </c>
      <c r="J9525" s="589">
        <f t="shared" si="446"/>
        <v>0</v>
      </c>
    </row>
    <row r="9526" spans="1:10">
      <c r="A9526" s="584">
        <v>2016</v>
      </c>
      <c r="B9526" s="585" t="s">
        <v>1127</v>
      </c>
      <c r="C9526" s="585" t="s">
        <v>31</v>
      </c>
      <c r="D9526" s="586">
        <v>31851</v>
      </c>
      <c r="E9526" s="587">
        <v>17.702000000000002</v>
      </c>
      <c r="F9526" s="587">
        <f t="shared" si="444"/>
        <v>563826.402</v>
      </c>
      <c r="G9526" s="588">
        <v>0.28999999999999998</v>
      </c>
      <c r="H9526" s="586">
        <v>5.2</v>
      </c>
      <c r="I9526" s="587">
        <f t="shared" si="445"/>
        <v>165625.20000000001</v>
      </c>
      <c r="J9526" s="589">
        <f t="shared" si="446"/>
        <v>0</v>
      </c>
    </row>
    <row r="9527" spans="1:10">
      <c r="A9527" s="584">
        <v>2016</v>
      </c>
      <c r="B9527" s="585" t="s">
        <v>1127</v>
      </c>
      <c r="C9527" s="585" t="s">
        <v>31</v>
      </c>
      <c r="D9527" s="586">
        <v>31747</v>
      </c>
      <c r="E9527" s="587">
        <v>17.13</v>
      </c>
      <c r="F9527" s="587">
        <f t="shared" si="444"/>
        <v>543826.11</v>
      </c>
      <c r="G9527" s="588">
        <v>0.32</v>
      </c>
      <c r="H9527" s="586">
        <v>4.3</v>
      </c>
      <c r="I9527" s="587">
        <f t="shared" si="445"/>
        <v>136512.1</v>
      </c>
      <c r="J9527" s="589">
        <f t="shared" si="446"/>
        <v>0</v>
      </c>
    </row>
    <row r="9528" spans="1:10">
      <c r="A9528" s="584">
        <v>2016</v>
      </c>
      <c r="B9528" s="585" t="s">
        <v>1127</v>
      </c>
      <c r="C9528" s="585" t="s">
        <v>31</v>
      </c>
      <c r="D9528" s="586">
        <v>349898</v>
      </c>
      <c r="E9528" s="587">
        <v>16.827999999999999</v>
      </c>
      <c r="F9528" s="587">
        <f t="shared" si="444"/>
        <v>5888083.5439999998</v>
      </c>
      <c r="G9528" s="588">
        <v>0.4</v>
      </c>
      <c r="H9528" s="586">
        <v>4.7</v>
      </c>
      <c r="I9528" s="587">
        <f t="shared" si="445"/>
        <v>1644520.6</v>
      </c>
      <c r="J9528" s="589">
        <f t="shared" si="446"/>
        <v>0</v>
      </c>
    </row>
    <row r="9529" spans="1:10">
      <c r="A9529" s="584">
        <v>2016</v>
      </c>
      <c r="B9529" s="585" t="s">
        <v>1127</v>
      </c>
      <c r="C9529" s="585" t="s">
        <v>31</v>
      </c>
      <c r="D9529" s="586">
        <v>63595</v>
      </c>
      <c r="E9529" s="587">
        <v>16.795999999999999</v>
      </c>
      <c r="F9529" s="587">
        <f t="shared" si="444"/>
        <v>1068141.6199999999</v>
      </c>
      <c r="G9529" s="588">
        <v>0.3</v>
      </c>
      <c r="H9529" s="586">
        <v>4.3</v>
      </c>
      <c r="I9529" s="587">
        <f t="shared" si="445"/>
        <v>273458.5</v>
      </c>
      <c r="J9529" s="589">
        <f t="shared" si="446"/>
        <v>0</v>
      </c>
    </row>
    <row r="9530" spans="1:10">
      <c r="A9530" s="584">
        <v>2016</v>
      </c>
      <c r="B9530" s="585" t="s">
        <v>1131</v>
      </c>
      <c r="C9530" s="585" t="s">
        <v>31</v>
      </c>
      <c r="D9530" s="586">
        <v>120418</v>
      </c>
      <c r="E9530" s="587">
        <v>25.12</v>
      </c>
      <c r="F9530" s="587">
        <f t="shared" si="444"/>
        <v>3024900.16</v>
      </c>
      <c r="G9530" s="588">
        <v>4.1100000000000003</v>
      </c>
      <c r="H9530" s="586">
        <v>8.86</v>
      </c>
      <c r="I9530" s="587">
        <f t="shared" si="445"/>
        <v>1066903.48</v>
      </c>
      <c r="J9530" s="589">
        <f t="shared" si="446"/>
        <v>0</v>
      </c>
    </row>
    <row r="9531" spans="1:10">
      <c r="A9531" s="584">
        <v>2016</v>
      </c>
      <c r="B9531" s="585" t="s">
        <v>1131</v>
      </c>
      <c r="C9531" s="585" t="s">
        <v>31</v>
      </c>
      <c r="D9531" s="586">
        <v>25490</v>
      </c>
      <c r="E9531" s="587">
        <v>25.245999999999999</v>
      </c>
      <c r="F9531" s="587">
        <f t="shared" si="444"/>
        <v>643520.53999999992</v>
      </c>
      <c r="G9531" s="588">
        <v>4.21</v>
      </c>
      <c r="H9531" s="586">
        <v>9.34</v>
      </c>
      <c r="I9531" s="587">
        <f t="shared" si="445"/>
        <v>238076.6</v>
      </c>
      <c r="J9531" s="589">
        <f t="shared" si="446"/>
        <v>0</v>
      </c>
    </row>
    <row r="9532" spans="1:10">
      <c r="A9532" s="584">
        <v>2016</v>
      </c>
      <c r="B9532" s="585" t="s">
        <v>1131</v>
      </c>
      <c r="C9532" s="585" t="s">
        <v>31</v>
      </c>
      <c r="D9532" s="586">
        <v>28864</v>
      </c>
      <c r="E9532" s="587">
        <v>24.882000000000001</v>
      </c>
      <c r="F9532" s="587">
        <f t="shared" si="444"/>
        <v>718194.04800000007</v>
      </c>
      <c r="G9532" s="588">
        <v>3.78</v>
      </c>
      <c r="H9532" s="586">
        <v>10.11</v>
      </c>
      <c r="I9532" s="587">
        <f t="shared" si="445"/>
        <v>291815.03999999998</v>
      </c>
      <c r="J9532" s="589">
        <f t="shared" si="446"/>
        <v>0</v>
      </c>
    </row>
    <row r="9533" spans="1:10">
      <c r="A9533" s="584">
        <v>2016</v>
      </c>
      <c r="B9533" s="585" t="s">
        <v>1131</v>
      </c>
      <c r="C9533" s="585" t="s">
        <v>31</v>
      </c>
      <c r="D9533" s="586">
        <v>38449</v>
      </c>
      <c r="E9533" s="587">
        <v>25.154</v>
      </c>
      <c r="F9533" s="587">
        <f t="shared" si="444"/>
        <v>967146.14599999995</v>
      </c>
      <c r="G9533" s="588">
        <v>4.2699999999999996</v>
      </c>
      <c r="H9533" s="586">
        <v>8.7799999999999994</v>
      </c>
      <c r="I9533" s="587">
        <f t="shared" si="445"/>
        <v>337582.22</v>
      </c>
      <c r="J9533" s="589">
        <f t="shared" si="446"/>
        <v>0</v>
      </c>
    </row>
    <row r="9534" spans="1:10">
      <c r="A9534" s="584">
        <v>2016</v>
      </c>
      <c r="B9534" s="585" t="s">
        <v>1131</v>
      </c>
      <c r="C9534" s="585" t="s">
        <v>31</v>
      </c>
      <c r="D9534" s="586">
        <v>37013</v>
      </c>
      <c r="E9534" s="587">
        <v>26.074000000000002</v>
      </c>
      <c r="F9534" s="587">
        <f t="shared" si="444"/>
        <v>965076.96200000006</v>
      </c>
      <c r="G9534" s="588">
        <v>2.92</v>
      </c>
      <c r="H9534" s="586">
        <v>8.02</v>
      </c>
      <c r="I9534" s="587">
        <f t="shared" si="445"/>
        <v>296844.26</v>
      </c>
      <c r="J9534" s="589">
        <f t="shared" si="446"/>
        <v>0</v>
      </c>
    </row>
    <row r="9535" spans="1:10">
      <c r="A9535" s="584">
        <v>2016</v>
      </c>
      <c r="B9535" s="585" t="s">
        <v>1133</v>
      </c>
      <c r="C9535" s="585" t="s">
        <v>31</v>
      </c>
      <c r="D9535" s="586">
        <v>15</v>
      </c>
      <c r="E9535" s="587">
        <v>15</v>
      </c>
      <c r="F9535" s="587">
        <f t="shared" si="444"/>
        <v>225</v>
      </c>
      <c r="G9535" s="588">
        <v>0.14000000000000001</v>
      </c>
      <c r="H9535" s="586">
        <v>8.8000000000000007</v>
      </c>
      <c r="I9535" s="587">
        <f t="shared" si="445"/>
        <v>132</v>
      </c>
      <c r="J9535" s="589">
        <f t="shared" si="446"/>
        <v>1</v>
      </c>
    </row>
    <row r="9536" spans="1:10">
      <c r="A9536" s="584">
        <v>2016</v>
      </c>
      <c r="B9536" s="585" t="s">
        <v>1133</v>
      </c>
      <c r="C9536" s="585" t="s">
        <v>31</v>
      </c>
      <c r="D9536" s="586">
        <v>7644</v>
      </c>
      <c r="E9536" s="587">
        <v>14</v>
      </c>
      <c r="F9536" s="587">
        <f t="shared" si="444"/>
        <v>107016</v>
      </c>
      <c r="G9536" s="588">
        <v>0.16</v>
      </c>
      <c r="H9536" s="586">
        <v>10.5</v>
      </c>
      <c r="I9536" s="587">
        <f t="shared" si="445"/>
        <v>80262</v>
      </c>
      <c r="J9536" s="589">
        <f t="shared" si="446"/>
        <v>1</v>
      </c>
    </row>
    <row r="9537" spans="1:10">
      <c r="A9537" s="584">
        <v>2016</v>
      </c>
      <c r="B9537" s="585" t="s">
        <v>1129</v>
      </c>
      <c r="C9537" s="585" t="s">
        <v>31</v>
      </c>
      <c r="D9537" s="586">
        <v>5085</v>
      </c>
      <c r="E9537" s="587">
        <v>14</v>
      </c>
      <c r="F9537" s="587">
        <f t="shared" si="444"/>
        <v>71190</v>
      </c>
      <c r="G9537" s="588">
        <v>0.16</v>
      </c>
      <c r="H9537" s="586">
        <v>10.5</v>
      </c>
      <c r="I9537" s="587">
        <f t="shared" si="445"/>
        <v>53392.5</v>
      </c>
      <c r="J9537" s="589">
        <f t="shared" si="446"/>
        <v>0</v>
      </c>
    </row>
    <row r="9538" spans="1:10">
      <c r="A9538" s="584">
        <v>2016</v>
      </c>
      <c r="B9538" s="585" t="s">
        <v>1129</v>
      </c>
      <c r="C9538" s="585" t="s">
        <v>31</v>
      </c>
      <c r="D9538" s="586">
        <v>3</v>
      </c>
      <c r="E9538" s="587">
        <v>15</v>
      </c>
      <c r="F9538" s="587">
        <f t="shared" si="444"/>
        <v>45</v>
      </c>
      <c r="G9538" s="588">
        <v>0.14000000000000001</v>
      </c>
      <c r="H9538" s="586">
        <v>8.8000000000000007</v>
      </c>
      <c r="I9538" s="587">
        <f t="shared" si="445"/>
        <v>26.400000000000002</v>
      </c>
      <c r="J9538" s="589">
        <f t="shared" si="446"/>
        <v>0</v>
      </c>
    </row>
    <row r="9539" spans="1:10">
      <c r="A9539" s="584">
        <v>2016</v>
      </c>
      <c r="B9539" s="585" t="s">
        <v>1133</v>
      </c>
      <c r="C9539" s="585" t="s">
        <v>31</v>
      </c>
      <c r="D9539" s="586">
        <v>485645</v>
      </c>
      <c r="E9539" s="587">
        <v>13.342000000000001</v>
      </c>
      <c r="F9539" s="587">
        <f t="shared" ref="F9539:F9602" si="447">E9539*D9539</f>
        <v>6479475.5899999999</v>
      </c>
      <c r="G9539" s="588">
        <v>0.96</v>
      </c>
      <c r="H9539" s="586">
        <v>11.1</v>
      </c>
      <c r="I9539" s="587">
        <f t="shared" ref="I9539:I9602" si="448">H9539*D9539</f>
        <v>5390659.5</v>
      </c>
      <c r="J9539" s="589">
        <f t="shared" ref="J9539:J9602" si="449">IF(B9539="LIG",1,0)</f>
        <v>1</v>
      </c>
    </row>
    <row r="9540" spans="1:10">
      <c r="A9540" s="584">
        <v>2016</v>
      </c>
      <c r="B9540" s="585" t="s">
        <v>1131</v>
      </c>
      <c r="C9540" s="585" t="s">
        <v>31</v>
      </c>
      <c r="D9540" s="586">
        <v>89107</v>
      </c>
      <c r="E9540" s="587">
        <v>22.946000000000002</v>
      </c>
      <c r="F9540" s="587">
        <f t="shared" si="447"/>
        <v>2044649.2220000001</v>
      </c>
      <c r="G9540" s="588">
        <v>0.91</v>
      </c>
      <c r="H9540" s="586">
        <v>13.6</v>
      </c>
      <c r="I9540" s="587">
        <f t="shared" si="448"/>
        <v>1211855.2</v>
      </c>
      <c r="J9540" s="589">
        <f t="shared" si="449"/>
        <v>0</v>
      </c>
    </row>
    <row r="9541" spans="1:10">
      <c r="A9541" s="584">
        <v>2016</v>
      </c>
      <c r="B9541" s="585" t="s">
        <v>1131</v>
      </c>
      <c r="C9541" s="585" t="s">
        <v>31</v>
      </c>
      <c r="D9541" s="586">
        <v>48368</v>
      </c>
      <c r="E9541" s="587">
        <v>22.251999999999999</v>
      </c>
      <c r="F9541" s="587">
        <f t="shared" si="447"/>
        <v>1076284.736</v>
      </c>
      <c r="G9541" s="588">
        <v>0.49</v>
      </c>
      <c r="H9541" s="586">
        <v>12</v>
      </c>
      <c r="I9541" s="587">
        <f t="shared" si="448"/>
        <v>580416</v>
      </c>
      <c r="J9541" s="589">
        <f t="shared" si="449"/>
        <v>0</v>
      </c>
    </row>
    <row r="9542" spans="1:10">
      <c r="A9542" s="584">
        <v>2016</v>
      </c>
      <c r="B9542" s="585" t="s">
        <v>1131</v>
      </c>
      <c r="C9542" s="585" t="s">
        <v>31</v>
      </c>
      <c r="D9542" s="586">
        <v>48646</v>
      </c>
      <c r="E9542" s="587">
        <v>23.216999999999999</v>
      </c>
      <c r="F9542" s="587">
        <f t="shared" si="447"/>
        <v>1129414.182</v>
      </c>
      <c r="G9542" s="588">
        <v>0.41</v>
      </c>
      <c r="H9542" s="586">
        <v>6.6</v>
      </c>
      <c r="I9542" s="587">
        <f t="shared" si="448"/>
        <v>321063.59999999998</v>
      </c>
      <c r="J9542" s="589">
        <f t="shared" si="449"/>
        <v>0</v>
      </c>
    </row>
    <row r="9543" spans="1:10">
      <c r="A9543" s="584">
        <v>2016</v>
      </c>
      <c r="B9543" s="585" t="s">
        <v>1131</v>
      </c>
      <c r="C9543" s="585" t="s">
        <v>31</v>
      </c>
      <c r="D9543" s="586">
        <v>22040</v>
      </c>
      <c r="E9543" s="587">
        <v>22.375</v>
      </c>
      <c r="F9543" s="587">
        <f t="shared" si="447"/>
        <v>493145</v>
      </c>
      <c r="G9543" s="588">
        <v>0.47</v>
      </c>
      <c r="H9543" s="586">
        <v>12.3</v>
      </c>
      <c r="I9543" s="587">
        <f t="shared" si="448"/>
        <v>271092</v>
      </c>
      <c r="J9543" s="589">
        <f t="shared" si="449"/>
        <v>0</v>
      </c>
    </row>
    <row r="9544" spans="1:10">
      <c r="A9544" s="584">
        <v>2016</v>
      </c>
      <c r="B9544" s="585" t="s">
        <v>1131</v>
      </c>
      <c r="C9544" s="585" t="s">
        <v>31</v>
      </c>
      <c r="D9544" s="586">
        <v>181553</v>
      </c>
      <c r="E9544" s="587">
        <v>20.052</v>
      </c>
      <c r="F9544" s="587">
        <f t="shared" si="447"/>
        <v>3640500.7560000001</v>
      </c>
      <c r="G9544" s="588">
        <v>0.38</v>
      </c>
      <c r="H9544" s="586">
        <v>16.600000000000001</v>
      </c>
      <c r="I9544" s="587">
        <f t="shared" si="448"/>
        <v>3013779.8000000003</v>
      </c>
      <c r="J9544" s="589">
        <f t="shared" si="449"/>
        <v>0</v>
      </c>
    </row>
    <row r="9545" spans="1:10">
      <c r="A9545" s="584">
        <v>2016</v>
      </c>
      <c r="B9545" s="585" t="s">
        <v>1127</v>
      </c>
      <c r="C9545" s="585" t="s">
        <v>31</v>
      </c>
      <c r="D9545" s="586">
        <v>75590</v>
      </c>
      <c r="E9545" s="587">
        <v>19.891999999999999</v>
      </c>
      <c r="F9545" s="587">
        <f t="shared" si="447"/>
        <v>1503636.28</v>
      </c>
      <c r="G9545" s="588">
        <v>1.07</v>
      </c>
      <c r="H9545" s="586">
        <v>8.6999999999999993</v>
      </c>
      <c r="I9545" s="587">
        <f t="shared" si="448"/>
        <v>657633</v>
      </c>
      <c r="J9545" s="589">
        <f t="shared" si="449"/>
        <v>0</v>
      </c>
    </row>
    <row r="9546" spans="1:10">
      <c r="A9546" s="584">
        <v>2016</v>
      </c>
      <c r="B9546" s="585" t="s">
        <v>1131</v>
      </c>
      <c r="C9546" s="585" t="s">
        <v>31</v>
      </c>
      <c r="D9546" s="586">
        <v>28784</v>
      </c>
      <c r="E9546" s="587">
        <v>23.02</v>
      </c>
      <c r="F9546" s="587">
        <f t="shared" si="447"/>
        <v>662607.67999999993</v>
      </c>
      <c r="G9546" s="588">
        <v>2.96</v>
      </c>
      <c r="H9546" s="586">
        <v>8.3000000000000007</v>
      </c>
      <c r="I9546" s="587">
        <f t="shared" si="448"/>
        <v>238907.2</v>
      </c>
      <c r="J9546" s="589">
        <f t="shared" si="449"/>
        <v>0</v>
      </c>
    </row>
    <row r="9547" spans="1:10">
      <c r="A9547" s="584">
        <v>2016</v>
      </c>
      <c r="B9547" s="585" t="s">
        <v>1131</v>
      </c>
      <c r="C9547" s="585" t="s">
        <v>31</v>
      </c>
      <c r="D9547" s="586">
        <v>24535</v>
      </c>
      <c r="E9547" s="587">
        <v>22.24</v>
      </c>
      <c r="F9547" s="587">
        <f t="shared" si="447"/>
        <v>545658.39999999991</v>
      </c>
      <c r="G9547" s="588">
        <v>2.97</v>
      </c>
      <c r="H9547" s="586">
        <v>8.8000000000000007</v>
      </c>
      <c r="I9547" s="587">
        <f t="shared" si="448"/>
        <v>215908.00000000003</v>
      </c>
      <c r="J9547" s="589">
        <f t="shared" si="449"/>
        <v>0</v>
      </c>
    </row>
    <row r="9548" spans="1:10">
      <c r="A9548" s="584">
        <v>2016</v>
      </c>
      <c r="B9548" s="585" t="s">
        <v>1131</v>
      </c>
      <c r="C9548" s="585" t="s">
        <v>31</v>
      </c>
      <c r="D9548" s="586">
        <v>22401</v>
      </c>
      <c r="E9548" s="587">
        <v>21.74</v>
      </c>
      <c r="F9548" s="587">
        <f t="shared" si="447"/>
        <v>486997.74</v>
      </c>
      <c r="G9548" s="588">
        <v>3.48</v>
      </c>
      <c r="H9548" s="586">
        <v>7.6</v>
      </c>
      <c r="I9548" s="587">
        <f t="shared" si="448"/>
        <v>170247.6</v>
      </c>
      <c r="J9548" s="589">
        <f t="shared" si="449"/>
        <v>0</v>
      </c>
    </row>
    <row r="9549" spans="1:10">
      <c r="A9549" s="584">
        <v>2016</v>
      </c>
      <c r="B9549" s="585" t="s">
        <v>1127</v>
      </c>
      <c r="C9549" s="585" t="s">
        <v>31</v>
      </c>
      <c r="D9549" s="586">
        <v>98086</v>
      </c>
      <c r="E9549" s="587">
        <v>16.7</v>
      </c>
      <c r="F9549" s="587">
        <f t="shared" si="447"/>
        <v>1638036.2</v>
      </c>
      <c r="G9549" s="588">
        <v>0.3</v>
      </c>
      <c r="H9549" s="586">
        <v>6.2</v>
      </c>
      <c r="I9549" s="587">
        <f t="shared" si="448"/>
        <v>608133.20000000007</v>
      </c>
      <c r="J9549" s="589">
        <f t="shared" si="449"/>
        <v>0</v>
      </c>
    </row>
    <row r="9550" spans="1:10">
      <c r="A9550" s="584">
        <v>2016</v>
      </c>
      <c r="B9550" s="585" t="s">
        <v>1127</v>
      </c>
      <c r="C9550" s="585" t="s">
        <v>31</v>
      </c>
      <c r="D9550" s="586">
        <v>82283</v>
      </c>
      <c r="E9550" s="587">
        <v>17.62</v>
      </c>
      <c r="F9550" s="587">
        <f t="shared" si="447"/>
        <v>1449826.4600000002</v>
      </c>
      <c r="G9550" s="588">
        <v>0.19</v>
      </c>
      <c r="H9550" s="586">
        <v>4.5</v>
      </c>
      <c r="I9550" s="587">
        <f t="shared" si="448"/>
        <v>370273.5</v>
      </c>
      <c r="J9550" s="589">
        <f t="shared" si="449"/>
        <v>0</v>
      </c>
    </row>
    <row r="9551" spans="1:10">
      <c r="A9551" s="584">
        <v>2016</v>
      </c>
      <c r="B9551" s="585" t="s">
        <v>1127</v>
      </c>
      <c r="C9551" s="585" t="s">
        <v>31</v>
      </c>
      <c r="D9551" s="586">
        <v>115195</v>
      </c>
      <c r="E9551" s="587">
        <v>17.91</v>
      </c>
      <c r="F9551" s="587">
        <f t="shared" si="447"/>
        <v>2063142.45</v>
      </c>
      <c r="G9551" s="588">
        <v>0.25</v>
      </c>
      <c r="H9551" s="586">
        <v>5.0999999999999996</v>
      </c>
      <c r="I9551" s="587">
        <f t="shared" si="448"/>
        <v>587494.5</v>
      </c>
      <c r="J9551" s="589">
        <f t="shared" si="449"/>
        <v>0</v>
      </c>
    </row>
    <row r="9552" spans="1:10">
      <c r="A9552" s="584">
        <v>2016</v>
      </c>
      <c r="B9552" s="585" t="s">
        <v>1127</v>
      </c>
      <c r="C9552" s="585" t="s">
        <v>31</v>
      </c>
      <c r="D9552" s="586">
        <v>65465</v>
      </c>
      <c r="E9552" s="587">
        <v>16.739999999999998</v>
      </c>
      <c r="F9552" s="587">
        <f t="shared" si="447"/>
        <v>1095884.0999999999</v>
      </c>
      <c r="G9552" s="588">
        <v>0.28999999999999998</v>
      </c>
      <c r="H9552" s="586">
        <v>5.9</v>
      </c>
      <c r="I9552" s="587">
        <f t="shared" si="448"/>
        <v>386243.5</v>
      </c>
      <c r="J9552" s="589">
        <f t="shared" si="449"/>
        <v>0</v>
      </c>
    </row>
    <row r="9553" spans="1:10">
      <c r="A9553" s="584">
        <v>2016</v>
      </c>
      <c r="B9553" s="585" t="s">
        <v>1133</v>
      </c>
      <c r="C9553" s="585" t="s">
        <v>31</v>
      </c>
      <c r="D9553" s="586">
        <v>341011</v>
      </c>
      <c r="E9553" s="587">
        <v>12.12</v>
      </c>
      <c r="F9553" s="587">
        <f t="shared" si="447"/>
        <v>4133053.32</v>
      </c>
      <c r="G9553" s="588">
        <v>1.1000000000000001</v>
      </c>
      <c r="H9553" s="586">
        <v>20.8</v>
      </c>
      <c r="I9553" s="587">
        <f t="shared" si="448"/>
        <v>7093028.7999999998</v>
      </c>
      <c r="J9553" s="589">
        <f t="shared" si="449"/>
        <v>1</v>
      </c>
    </row>
    <row r="9554" spans="1:10">
      <c r="A9554" s="584">
        <v>2016</v>
      </c>
      <c r="B9554" s="585" t="s">
        <v>1127</v>
      </c>
      <c r="C9554" s="585" t="s">
        <v>31</v>
      </c>
      <c r="D9554" s="586">
        <v>16378</v>
      </c>
      <c r="E9554" s="587">
        <v>17.943999999999999</v>
      </c>
      <c r="F9554" s="587">
        <f t="shared" si="447"/>
        <v>293886.83199999999</v>
      </c>
      <c r="G9554" s="588">
        <v>0.26</v>
      </c>
      <c r="H9554" s="586">
        <v>4.5999999999999996</v>
      </c>
      <c r="I9554" s="587">
        <f t="shared" si="448"/>
        <v>75338.799999999988</v>
      </c>
      <c r="J9554" s="589">
        <f t="shared" si="449"/>
        <v>0</v>
      </c>
    </row>
    <row r="9555" spans="1:10">
      <c r="A9555" s="584">
        <v>2016</v>
      </c>
      <c r="B9555" s="585" t="s">
        <v>1127</v>
      </c>
      <c r="C9555" s="585" t="s">
        <v>31</v>
      </c>
      <c r="D9555" s="586">
        <v>48708</v>
      </c>
      <c r="E9555" s="587">
        <v>17.861000000000001</v>
      </c>
      <c r="F9555" s="587">
        <f t="shared" si="447"/>
        <v>869973.58799999999</v>
      </c>
      <c r="G9555" s="588">
        <v>0.27</v>
      </c>
      <c r="H9555" s="586">
        <v>5</v>
      </c>
      <c r="I9555" s="587">
        <f t="shared" si="448"/>
        <v>243540</v>
      </c>
      <c r="J9555" s="589">
        <f t="shared" si="449"/>
        <v>0</v>
      </c>
    </row>
    <row r="9556" spans="1:10">
      <c r="A9556" s="584">
        <v>2016</v>
      </c>
      <c r="B9556" s="585" t="s">
        <v>1127</v>
      </c>
      <c r="C9556" s="585" t="s">
        <v>31</v>
      </c>
      <c r="D9556" s="586">
        <v>31754</v>
      </c>
      <c r="E9556" s="587">
        <v>17.649999999999999</v>
      </c>
      <c r="F9556" s="587">
        <f t="shared" si="447"/>
        <v>560458.1</v>
      </c>
      <c r="G9556" s="588">
        <v>0.19</v>
      </c>
      <c r="H9556" s="586">
        <v>4.5</v>
      </c>
      <c r="I9556" s="587">
        <f t="shared" si="448"/>
        <v>142893</v>
      </c>
      <c r="J9556" s="589">
        <f t="shared" si="449"/>
        <v>0</v>
      </c>
    </row>
    <row r="9557" spans="1:10">
      <c r="A9557" s="584">
        <v>2016</v>
      </c>
      <c r="B9557" s="585" t="s">
        <v>1127</v>
      </c>
      <c r="C9557" s="585" t="s">
        <v>31</v>
      </c>
      <c r="D9557" s="586">
        <v>16307</v>
      </c>
      <c r="E9557" s="587">
        <v>17.713999999999999</v>
      </c>
      <c r="F9557" s="587">
        <f t="shared" si="447"/>
        <v>288862.19799999997</v>
      </c>
      <c r="G9557" s="588">
        <v>0.19</v>
      </c>
      <c r="H9557" s="586">
        <v>4.2</v>
      </c>
      <c r="I9557" s="587">
        <f t="shared" si="448"/>
        <v>68489.400000000009</v>
      </c>
      <c r="J9557" s="589">
        <f t="shared" si="449"/>
        <v>0</v>
      </c>
    </row>
    <row r="9558" spans="1:10">
      <c r="A9558" s="584">
        <v>2016</v>
      </c>
      <c r="B9558" s="585" t="s">
        <v>1127</v>
      </c>
      <c r="C9558" s="585" t="s">
        <v>31</v>
      </c>
      <c r="D9558" s="586">
        <v>16055</v>
      </c>
      <c r="E9558" s="587">
        <v>17.155999999999999</v>
      </c>
      <c r="F9558" s="587">
        <f t="shared" si="447"/>
        <v>275439.57999999996</v>
      </c>
      <c r="G9558" s="588">
        <v>0.23</v>
      </c>
      <c r="H9558" s="586">
        <v>4.0999999999999996</v>
      </c>
      <c r="I9558" s="587">
        <f t="shared" si="448"/>
        <v>65825.5</v>
      </c>
      <c r="J9558" s="589">
        <f t="shared" si="449"/>
        <v>0</v>
      </c>
    </row>
    <row r="9559" spans="1:10">
      <c r="A9559" s="584">
        <v>2016</v>
      </c>
      <c r="B9559" s="585" t="s">
        <v>1127</v>
      </c>
      <c r="C9559" s="585" t="s">
        <v>31</v>
      </c>
      <c r="D9559" s="586">
        <v>48966</v>
      </c>
      <c r="E9559" s="587">
        <v>17.922000000000001</v>
      </c>
      <c r="F9559" s="587">
        <f t="shared" si="447"/>
        <v>877568.652</v>
      </c>
      <c r="G9559" s="588">
        <v>0.23</v>
      </c>
      <c r="H9559" s="586">
        <v>5.2</v>
      </c>
      <c r="I9559" s="587">
        <f t="shared" si="448"/>
        <v>254623.2</v>
      </c>
      <c r="J9559" s="589">
        <f t="shared" si="449"/>
        <v>0</v>
      </c>
    </row>
    <row r="9560" spans="1:10">
      <c r="A9560" s="584">
        <v>2016</v>
      </c>
      <c r="B9560" s="585" t="s">
        <v>1131</v>
      </c>
      <c r="C9560" s="585" t="s">
        <v>31</v>
      </c>
      <c r="D9560" s="586">
        <v>29639</v>
      </c>
      <c r="E9560" s="587">
        <v>23.19</v>
      </c>
      <c r="F9560" s="587">
        <f t="shared" si="447"/>
        <v>687328.41</v>
      </c>
      <c r="G9560" s="588">
        <v>3.52</v>
      </c>
      <c r="H9560" s="586">
        <v>8.1</v>
      </c>
      <c r="I9560" s="587">
        <f t="shared" si="448"/>
        <v>240075.9</v>
      </c>
      <c r="J9560" s="589">
        <f t="shared" si="449"/>
        <v>0</v>
      </c>
    </row>
    <row r="9561" spans="1:10">
      <c r="A9561" s="584">
        <v>2016</v>
      </c>
      <c r="B9561" s="585" t="s">
        <v>1131</v>
      </c>
      <c r="C9561" s="585" t="s">
        <v>31</v>
      </c>
      <c r="D9561" s="586">
        <v>71804</v>
      </c>
      <c r="E9561" s="587">
        <v>22.56</v>
      </c>
      <c r="F9561" s="587">
        <f t="shared" si="447"/>
        <v>1619898.24</v>
      </c>
      <c r="G9561" s="588">
        <v>3.77</v>
      </c>
      <c r="H9561" s="586">
        <v>9.6999999999999993</v>
      </c>
      <c r="I9561" s="587">
        <f t="shared" si="448"/>
        <v>696498.79999999993</v>
      </c>
      <c r="J9561" s="589">
        <f t="shared" si="449"/>
        <v>0</v>
      </c>
    </row>
    <row r="9562" spans="1:10">
      <c r="A9562" s="584">
        <v>2016</v>
      </c>
      <c r="B9562" s="585" t="s">
        <v>1127</v>
      </c>
      <c r="C9562" s="585" t="s">
        <v>31</v>
      </c>
      <c r="D9562" s="586">
        <v>116056</v>
      </c>
      <c r="E9562" s="587">
        <v>17.734999999999999</v>
      </c>
      <c r="F9562" s="587">
        <f t="shared" si="447"/>
        <v>2058253.16</v>
      </c>
      <c r="G9562" s="588">
        <v>0.23</v>
      </c>
      <c r="H9562" s="586">
        <v>5.4</v>
      </c>
      <c r="I9562" s="587">
        <f t="shared" si="448"/>
        <v>626702.4</v>
      </c>
      <c r="J9562" s="589">
        <f t="shared" si="449"/>
        <v>0</v>
      </c>
    </row>
    <row r="9563" spans="1:10">
      <c r="A9563" s="584">
        <v>2016</v>
      </c>
      <c r="B9563" s="585" t="s">
        <v>1127</v>
      </c>
      <c r="C9563" s="585" t="s">
        <v>31</v>
      </c>
      <c r="D9563" s="586">
        <v>63830</v>
      </c>
      <c r="E9563" s="587">
        <v>17.817</v>
      </c>
      <c r="F9563" s="587">
        <f t="shared" si="447"/>
        <v>1137259.1100000001</v>
      </c>
      <c r="G9563" s="588">
        <v>0.66</v>
      </c>
      <c r="H9563" s="586">
        <v>5</v>
      </c>
      <c r="I9563" s="587">
        <f t="shared" si="448"/>
        <v>319150</v>
      </c>
      <c r="J9563" s="589">
        <f t="shared" si="449"/>
        <v>0</v>
      </c>
    </row>
    <row r="9564" spans="1:10">
      <c r="A9564" s="584">
        <v>2016</v>
      </c>
      <c r="B9564" s="585" t="s">
        <v>1127</v>
      </c>
      <c r="C9564" s="585" t="s">
        <v>31</v>
      </c>
      <c r="D9564" s="586">
        <v>148557</v>
      </c>
      <c r="E9564" s="587">
        <v>16.992000000000001</v>
      </c>
      <c r="F9564" s="587">
        <f t="shared" si="447"/>
        <v>2524280.5440000002</v>
      </c>
      <c r="G9564" s="588">
        <v>0.3</v>
      </c>
      <c r="H9564" s="586">
        <v>4.5999999999999996</v>
      </c>
      <c r="I9564" s="587">
        <f t="shared" si="448"/>
        <v>683362.2</v>
      </c>
      <c r="J9564" s="589">
        <f t="shared" si="449"/>
        <v>0</v>
      </c>
    </row>
    <row r="9565" spans="1:10">
      <c r="A9565" s="584">
        <v>2016</v>
      </c>
      <c r="B9565" s="585" t="s">
        <v>1131</v>
      </c>
      <c r="C9565" s="585" t="s">
        <v>31</v>
      </c>
      <c r="D9565" s="586">
        <v>43700</v>
      </c>
      <c r="E9565" s="587">
        <v>23.23</v>
      </c>
      <c r="F9565" s="587">
        <f t="shared" si="447"/>
        <v>1015151</v>
      </c>
      <c r="G9565" s="588">
        <v>2.94</v>
      </c>
      <c r="H9565" s="586">
        <v>8.1</v>
      </c>
      <c r="I9565" s="587">
        <f t="shared" si="448"/>
        <v>353970</v>
      </c>
      <c r="J9565" s="589">
        <f t="shared" si="449"/>
        <v>0</v>
      </c>
    </row>
    <row r="9566" spans="1:10">
      <c r="A9566" s="584">
        <v>2016</v>
      </c>
      <c r="B9566" s="585" t="s">
        <v>1131</v>
      </c>
      <c r="C9566" s="585" t="s">
        <v>31</v>
      </c>
      <c r="D9566" s="586">
        <v>16738</v>
      </c>
      <c r="E9566" s="587">
        <v>22.79</v>
      </c>
      <c r="F9566" s="587">
        <f t="shared" si="447"/>
        <v>381459.01999999996</v>
      </c>
      <c r="G9566" s="588">
        <v>2.59</v>
      </c>
      <c r="H9566" s="586">
        <v>8.3000000000000007</v>
      </c>
      <c r="I9566" s="587">
        <f t="shared" si="448"/>
        <v>138925.40000000002</v>
      </c>
      <c r="J9566" s="589">
        <f t="shared" si="449"/>
        <v>0</v>
      </c>
    </row>
    <row r="9567" spans="1:10">
      <c r="A9567" s="584">
        <v>2016</v>
      </c>
      <c r="B9567" s="585" t="s">
        <v>1131</v>
      </c>
      <c r="C9567" s="585" t="s">
        <v>31</v>
      </c>
      <c r="D9567" s="586">
        <v>43828</v>
      </c>
      <c r="E9567" s="587">
        <v>23.62</v>
      </c>
      <c r="F9567" s="587">
        <f t="shared" si="447"/>
        <v>1035217.36</v>
      </c>
      <c r="G9567" s="588">
        <v>2.79</v>
      </c>
      <c r="H9567" s="586">
        <v>7.9</v>
      </c>
      <c r="I9567" s="587">
        <f t="shared" si="448"/>
        <v>346241.2</v>
      </c>
      <c r="J9567" s="589">
        <f t="shared" si="449"/>
        <v>0</v>
      </c>
    </row>
    <row r="9568" spans="1:10">
      <c r="A9568" s="584">
        <v>2016</v>
      </c>
      <c r="B9568" s="585" t="s">
        <v>1133</v>
      </c>
      <c r="C9568" s="585" t="s">
        <v>31</v>
      </c>
      <c r="D9568" s="586">
        <v>179515</v>
      </c>
      <c r="E9568" s="587">
        <v>13.538</v>
      </c>
      <c r="F9568" s="587">
        <f t="shared" si="447"/>
        <v>2430274.0699999998</v>
      </c>
      <c r="G9568" s="588">
        <v>0.94</v>
      </c>
      <c r="H9568" s="586">
        <v>14.6</v>
      </c>
      <c r="I9568" s="587">
        <f t="shared" si="448"/>
        <v>2620919</v>
      </c>
      <c r="J9568" s="589">
        <f t="shared" si="449"/>
        <v>1</v>
      </c>
    </row>
    <row r="9569" spans="1:10">
      <c r="A9569" s="584">
        <v>2016</v>
      </c>
      <c r="B9569" s="585" t="s">
        <v>1131</v>
      </c>
      <c r="C9569" s="585" t="s">
        <v>31</v>
      </c>
      <c r="D9569" s="586">
        <v>13172</v>
      </c>
      <c r="E9569" s="587">
        <v>25.42</v>
      </c>
      <c r="F9569" s="587">
        <f t="shared" si="447"/>
        <v>334832.24000000005</v>
      </c>
      <c r="G9569" s="588">
        <v>0.72</v>
      </c>
      <c r="H9569" s="586">
        <v>9.1</v>
      </c>
      <c r="I9569" s="587">
        <f t="shared" si="448"/>
        <v>119865.2</v>
      </c>
      <c r="J9569" s="589">
        <f t="shared" si="449"/>
        <v>0</v>
      </c>
    </row>
    <row r="9570" spans="1:10">
      <c r="A9570" s="584">
        <v>2016</v>
      </c>
      <c r="B9570" s="585" t="s">
        <v>1131</v>
      </c>
      <c r="C9570" s="585" t="s">
        <v>31</v>
      </c>
      <c r="D9570" s="586">
        <v>13311</v>
      </c>
      <c r="E9570" s="587">
        <v>26.67</v>
      </c>
      <c r="F9570" s="587">
        <f t="shared" si="447"/>
        <v>355004.37</v>
      </c>
      <c r="G9570" s="588">
        <v>0.82</v>
      </c>
      <c r="H9570" s="586">
        <v>6.1</v>
      </c>
      <c r="I9570" s="587">
        <f t="shared" si="448"/>
        <v>81197.099999999991</v>
      </c>
      <c r="J9570" s="589">
        <f t="shared" si="449"/>
        <v>0</v>
      </c>
    </row>
    <row r="9571" spans="1:10">
      <c r="A9571" s="584">
        <v>2016</v>
      </c>
      <c r="B9571" s="585" t="s">
        <v>1131</v>
      </c>
      <c r="C9571" s="585" t="s">
        <v>31</v>
      </c>
      <c r="D9571" s="586">
        <v>26050</v>
      </c>
      <c r="E9571" s="587">
        <v>24.94</v>
      </c>
      <c r="F9571" s="587">
        <f t="shared" si="447"/>
        <v>649687</v>
      </c>
      <c r="G9571" s="588">
        <v>0.94</v>
      </c>
      <c r="H9571" s="586">
        <v>11.5</v>
      </c>
      <c r="I9571" s="587">
        <f t="shared" si="448"/>
        <v>299575</v>
      </c>
      <c r="J9571" s="589">
        <f t="shared" si="449"/>
        <v>0</v>
      </c>
    </row>
    <row r="9572" spans="1:10">
      <c r="A9572" s="584">
        <v>2016</v>
      </c>
      <c r="B9572" s="585" t="s">
        <v>1131</v>
      </c>
      <c r="C9572" s="585" t="s">
        <v>31</v>
      </c>
      <c r="D9572" s="586">
        <v>23544</v>
      </c>
      <c r="E9572" s="587">
        <v>25.574000000000002</v>
      </c>
      <c r="F9572" s="587">
        <f t="shared" si="447"/>
        <v>602114.25600000005</v>
      </c>
      <c r="G9572" s="588">
        <v>1.1000000000000001</v>
      </c>
      <c r="H9572" s="586">
        <v>10.3</v>
      </c>
      <c r="I9572" s="587">
        <f t="shared" si="448"/>
        <v>242503.2</v>
      </c>
      <c r="J9572" s="589">
        <f t="shared" si="449"/>
        <v>0</v>
      </c>
    </row>
    <row r="9573" spans="1:10">
      <c r="A9573" s="584">
        <v>2016</v>
      </c>
      <c r="B9573" s="585" t="s">
        <v>1131</v>
      </c>
      <c r="C9573" s="585" t="s">
        <v>31</v>
      </c>
      <c r="D9573" s="586">
        <v>11632</v>
      </c>
      <c r="E9573" s="587">
        <v>24.835999999999999</v>
      </c>
      <c r="F9573" s="587">
        <f t="shared" si="447"/>
        <v>288892.35199999996</v>
      </c>
      <c r="G9573" s="588">
        <v>0.94</v>
      </c>
      <c r="H9573" s="586">
        <v>10</v>
      </c>
      <c r="I9573" s="587">
        <f t="shared" si="448"/>
        <v>116320</v>
      </c>
      <c r="J9573" s="589">
        <f t="shared" si="449"/>
        <v>0</v>
      </c>
    </row>
    <row r="9574" spans="1:10">
      <c r="A9574" s="584">
        <v>2016</v>
      </c>
      <c r="B9574" s="585" t="s">
        <v>1131</v>
      </c>
      <c r="C9574" s="585" t="s">
        <v>31</v>
      </c>
      <c r="D9574" s="586">
        <v>36723</v>
      </c>
      <c r="E9574" s="587">
        <v>24.216999999999999</v>
      </c>
      <c r="F9574" s="587">
        <f t="shared" si="447"/>
        <v>889320.89099999995</v>
      </c>
      <c r="G9574" s="588">
        <v>0.71</v>
      </c>
      <c r="H9574" s="586">
        <v>13.9</v>
      </c>
      <c r="I9574" s="587">
        <f t="shared" si="448"/>
        <v>510449.7</v>
      </c>
      <c r="J9574" s="589">
        <f t="shared" si="449"/>
        <v>0</v>
      </c>
    </row>
    <row r="9575" spans="1:10">
      <c r="A9575" s="584">
        <v>2016</v>
      </c>
      <c r="B9575" s="585" t="s">
        <v>1131</v>
      </c>
      <c r="C9575" s="585" t="s">
        <v>31</v>
      </c>
      <c r="D9575" s="586">
        <v>11543</v>
      </c>
      <c r="E9575" s="587">
        <v>25.576000000000001</v>
      </c>
      <c r="F9575" s="587">
        <f t="shared" si="447"/>
        <v>295223.76799999998</v>
      </c>
      <c r="G9575" s="588">
        <v>1.1000000000000001</v>
      </c>
      <c r="H9575" s="586">
        <v>10.6</v>
      </c>
      <c r="I9575" s="587">
        <f t="shared" si="448"/>
        <v>122355.8</v>
      </c>
      <c r="J9575" s="589">
        <f t="shared" si="449"/>
        <v>0</v>
      </c>
    </row>
    <row r="9576" spans="1:10">
      <c r="A9576" s="584">
        <v>2016</v>
      </c>
      <c r="B9576" s="585" t="s">
        <v>1131</v>
      </c>
      <c r="C9576" s="585" t="s">
        <v>31</v>
      </c>
      <c r="D9576" s="586">
        <v>12319</v>
      </c>
      <c r="E9576" s="587">
        <v>23.98</v>
      </c>
      <c r="F9576" s="587">
        <f t="shared" si="447"/>
        <v>295409.62</v>
      </c>
      <c r="G9576" s="588">
        <v>0.64</v>
      </c>
      <c r="H9576" s="586">
        <v>14.9</v>
      </c>
      <c r="I9576" s="587">
        <f t="shared" si="448"/>
        <v>183553.1</v>
      </c>
      <c r="J9576" s="589">
        <f t="shared" si="449"/>
        <v>0</v>
      </c>
    </row>
    <row r="9577" spans="1:10">
      <c r="A9577" s="584">
        <v>2016</v>
      </c>
      <c r="B9577" s="585" t="s">
        <v>1131</v>
      </c>
      <c r="C9577" s="585" t="s">
        <v>31</v>
      </c>
      <c r="D9577" s="586">
        <v>35567</v>
      </c>
      <c r="E9577" s="587">
        <v>24.510999999999999</v>
      </c>
      <c r="F9577" s="587">
        <f t="shared" si="447"/>
        <v>871782.73699999996</v>
      </c>
      <c r="G9577" s="588">
        <v>0.87</v>
      </c>
      <c r="H9577" s="586">
        <v>11.1</v>
      </c>
      <c r="I9577" s="587">
        <f t="shared" si="448"/>
        <v>394793.7</v>
      </c>
      <c r="J9577" s="589">
        <f t="shared" si="449"/>
        <v>0</v>
      </c>
    </row>
    <row r="9578" spans="1:10">
      <c r="A9578" s="584">
        <v>2016</v>
      </c>
      <c r="B9578" s="585" t="s">
        <v>1127</v>
      </c>
      <c r="C9578" s="585" t="s">
        <v>31</v>
      </c>
      <c r="D9578" s="586">
        <v>17720</v>
      </c>
      <c r="E9578" s="587">
        <v>17.936</v>
      </c>
      <c r="F9578" s="587">
        <f t="shared" si="447"/>
        <v>317825.91999999998</v>
      </c>
      <c r="G9578" s="588">
        <v>0.32</v>
      </c>
      <c r="H9578" s="586">
        <v>4.9000000000000004</v>
      </c>
      <c r="I9578" s="587">
        <f t="shared" si="448"/>
        <v>86828</v>
      </c>
      <c r="J9578" s="589">
        <f t="shared" si="449"/>
        <v>0</v>
      </c>
    </row>
    <row r="9579" spans="1:10">
      <c r="A9579" s="584">
        <v>2016</v>
      </c>
      <c r="B9579" s="585" t="s">
        <v>1127</v>
      </c>
      <c r="C9579" s="585" t="s">
        <v>31</v>
      </c>
      <c r="D9579" s="586">
        <v>17781</v>
      </c>
      <c r="E9579" s="587">
        <v>17.873999999999999</v>
      </c>
      <c r="F9579" s="587">
        <f t="shared" si="447"/>
        <v>317817.59399999998</v>
      </c>
      <c r="G9579" s="588">
        <v>0.18</v>
      </c>
      <c r="H9579" s="586">
        <v>4.4000000000000004</v>
      </c>
      <c r="I9579" s="587">
        <f t="shared" si="448"/>
        <v>78236.400000000009</v>
      </c>
      <c r="J9579" s="589">
        <f t="shared" si="449"/>
        <v>0</v>
      </c>
    </row>
    <row r="9580" spans="1:10">
      <c r="A9580" s="584">
        <v>2016</v>
      </c>
      <c r="B9580" s="585" t="s">
        <v>1127</v>
      </c>
      <c r="C9580" s="585" t="s">
        <v>31</v>
      </c>
      <c r="D9580" s="586">
        <v>17797</v>
      </c>
      <c r="E9580" s="587">
        <v>17.492000000000001</v>
      </c>
      <c r="F9580" s="587">
        <f t="shared" si="447"/>
        <v>311305.12400000001</v>
      </c>
      <c r="G9580" s="588">
        <v>0.2</v>
      </c>
      <c r="H9580" s="586">
        <v>4.5</v>
      </c>
      <c r="I9580" s="587">
        <f t="shared" si="448"/>
        <v>80086.5</v>
      </c>
      <c r="J9580" s="589">
        <f t="shared" si="449"/>
        <v>0</v>
      </c>
    </row>
    <row r="9581" spans="1:10">
      <c r="A9581" s="584">
        <v>2016</v>
      </c>
      <c r="B9581" s="585" t="s">
        <v>1127</v>
      </c>
      <c r="C9581" s="585" t="s">
        <v>31</v>
      </c>
      <c r="D9581" s="586">
        <v>35312</v>
      </c>
      <c r="E9581" s="587">
        <v>17.27</v>
      </c>
      <c r="F9581" s="587">
        <f t="shared" si="447"/>
        <v>609838.24</v>
      </c>
      <c r="G9581" s="588">
        <v>0.12</v>
      </c>
      <c r="H9581" s="586">
        <v>4.0999999999999996</v>
      </c>
      <c r="I9581" s="587">
        <f t="shared" si="448"/>
        <v>144779.19999999998</v>
      </c>
      <c r="J9581" s="589">
        <f t="shared" si="449"/>
        <v>0</v>
      </c>
    </row>
    <row r="9582" spans="1:10">
      <c r="A9582" s="584">
        <v>2016</v>
      </c>
      <c r="B9582" s="585" t="s">
        <v>1131</v>
      </c>
      <c r="C9582" s="585" t="s">
        <v>31</v>
      </c>
      <c r="D9582" s="586">
        <v>15545</v>
      </c>
      <c r="E9582" s="587">
        <v>26.224</v>
      </c>
      <c r="F9582" s="587">
        <f t="shared" si="447"/>
        <v>407652.08</v>
      </c>
      <c r="G9582" s="588">
        <v>0.94</v>
      </c>
      <c r="H9582" s="586">
        <v>8.8000000000000007</v>
      </c>
      <c r="I9582" s="587">
        <f t="shared" si="448"/>
        <v>136796</v>
      </c>
      <c r="J9582" s="589">
        <f t="shared" si="449"/>
        <v>0</v>
      </c>
    </row>
    <row r="9583" spans="1:10">
      <c r="A9583" s="584">
        <v>2016</v>
      </c>
      <c r="B9583" s="585" t="s">
        <v>1131</v>
      </c>
      <c r="C9583" s="585" t="s">
        <v>31</v>
      </c>
      <c r="D9583" s="586">
        <v>163515</v>
      </c>
      <c r="E9583" s="587">
        <v>18</v>
      </c>
      <c r="F9583" s="587">
        <f t="shared" si="447"/>
        <v>2943270</v>
      </c>
      <c r="G9583" s="588">
        <v>0.76</v>
      </c>
      <c r="H9583" s="586">
        <v>15.8</v>
      </c>
      <c r="I9583" s="587">
        <f t="shared" si="448"/>
        <v>2583537</v>
      </c>
      <c r="J9583" s="589">
        <f t="shared" si="449"/>
        <v>0</v>
      </c>
    </row>
    <row r="9584" spans="1:10">
      <c r="A9584" s="584">
        <v>2016</v>
      </c>
      <c r="B9584" s="585" t="s">
        <v>1133</v>
      </c>
      <c r="C9584" s="585" t="s">
        <v>31</v>
      </c>
      <c r="D9584" s="586">
        <v>147042</v>
      </c>
      <c r="E9584" s="587">
        <v>12.644</v>
      </c>
      <c r="F9584" s="587">
        <f t="shared" si="447"/>
        <v>1859199.048</v>
      </c>
      <c r="G9584" s="588">
        <v>0.67</v>
      </c>
      <c r="H9584" s="586">
        <v>17.53</v>
      </c>
      <c r="I9584" s="587">
        <f t="shared" si="448"/>
        <v>2577646.2600000002</v>
      </c>
      <c r="J9584" s="589">
        <f t="shared" si="449"/>
        <v>1</v>
      </c>
    </row>
    <row r="9585" spans="1:10">
      <c r="A9585" s="584">
        <v>2016</v>
      </c>
      <c r="B9585" s="585" t="s">
        <v>1127</v>
      </c>
      <c r="C9585" s="585" t="s">
        <v>31</v>
      </c>
      <c r="D9585" s="586">
        <v>28500</v>
      </c>
      <c r="E9585" s="587">
        <v>16.72</v>
      </c>
      <c r="F9585" s="587">
        <f t="shared" si="447"/>
        <v>476519.99999999994</v>
      </c>
      <c r="G9585" s="588">
        <v>0.3</v>
      </c>
      <c r="H9585" s="586">
        <v>6.1</v>
      </c>
      <c r="I9585" s="587">
        <f t="shared" si="448"/>
        <v>173850</v>
      </c>
      <c r="J9585" s="589">
        <f t="shared" si="449"/>
        <v>0</v>
      </c>
    </row>
    <row r="9586" spans="1:10">
      <c r="A9586" s="584">
        <v>2016</v>
      </c>
      <c r="B9586" s="585" t="s">
        <v>1127</v>
      </c>
      <c r="C9586" s="585" t="s">
        <v>31</v>
      </c>
      <c r="D9586" s="586">
        <v>13981</v>
      </c>
      <c r="E9586" s="587">
        <v>17.634</v>
      </c>
      <c r="F9586" s="587">
        <f t="shared" si="447"/>
        <v>246540.954</v>
      </c>
      <c r="G9586" s="588">
        <v>0.21</v>
      </c>
      <c r="H9586" s="586">
        <v>4.5</v>
      </c>
      <c r="I9586" s="587">
        <f t="shared" si="448"/>
        <v>62914.5</v>
      </c>
      <c r="J9586" s="589">
        <f t="shared" si="449"/>
        <v>0</v>
      </c>
    </row>
    <row r="9587" spans="1:10">
      <c r="A9587" s="584">
        <v>2016</v>
      </c>
      <c r="B9587" s="585" t="s">
        <v>1127</v>
      </c>
      <c r="C9587" s="585" t="s">
        <v>31</v>
      </c>
      <c r="D9587" s="586">
        <v>13936</v>
      </c>
      <c r="E9587" s="587">
        <v>17.73</v>
      </c>
      <c r="F9587" s="587">
        <f t="shared" si="447"/>
        <v>247085.28</v>
      </c>
      <c r="G9587" s="588">
        <v>0.23</v>
      </c>
      <c r="H9587" s="586">
        <v>5.2</v>
      </c>
      <c r="I9587" s="587">
        <f t="shared" si="448"/>
        <v>72467.199999999997</v>
      </c>
      <c r="J9587" s="589">
        <f t="shared" si="449"/>
        <v>0</v>
      </c>
    </row>
    <row r="9588" spans="1:10">
      <c r="A9588" s="584">
        <v>2016</v>
      </c>
      <c r="B9588" s="585" t="s">
        <v>1127</v>
      </c>
      <c r="C9588" s="585" t="s">
        <v>31</v>
      </c>
      <c r="D9588" s="586">
        <v>41748</v>
      </c>
      <c r="E9588" s="587">
        <v>17.866</v>
      </c>
      <c r="F9588" s="587">
        <f t="shared" si="447"/>
        <v>745869.76800000004</v>
      </c>
      <c r="G9588" s="588">
        <v>0.25</v>
      </c>
      <c r="H9588" s="586">
        <v>5.3</v>
      </c>
      <c r="I9588" s="587">
        <f t="shared" si="448"/>
        <v>221264.4</v>
      </c>
      <c r="J9588" s="589">
        <f t="shared" si="449"/>
        <v>0</v>
      </c>
    </row>
    <row r="9589" spans="1:10">
      <c r="A9589" s="584">
        <v>2016</v>
      </c>
      <c r="B9589" s="585" t="s">
        <v>1127</v>
      </c>
      <c r="C9589" s="585" t="s">
        <v>31</v>
      </c>
      <c r="D9589" s="586">
        <v>32666</v>
      </c>
      <c r="E9589" s="587">
        <v>16.838000000000001</v>
      </c>
      <c r="F9589" s="587">
        <f t="shared" si="447"/>
        <v>550030.10800000001</v>
      </c>
      <c r="G9589" s="588">
        <v>0.28000000000000003</v>
      </c>
      <c r="H9589" s="586">
        <v>5.7</v>
      </c>
      <c r="I9589" s="587">
        <f t="shared" si="448"/>
        <v>186196.2</v>
      </c>
      <c r="J9589" s="589">
        <f t="shared" si="449"/>
        <v>0</v>
      </c>
    </row>
    <row r="9590" spans="1:10">
      <c r="A9590" s="584">
        <v>2016</v>
      </c>
      <c r="B9590" s="585" t="s">
        <v>1127</v>
      </c>
      <c r="C9590" s="585" t="s">
        <v>31</v>
      </c>
      <c r="D9590" s="586">
        <v>27838</v>
      </c>
      <c r="E9590" s="587">
        <v>16.768000000000001</v>
      </c>
      <c r="F9590" s="587">
        <f t="shared" si="447"/>
        <v>466787.58400000003</v>
      </c>
      <c r="G9590" s="588">
        <v>0.28999999999999998</v>
      </c>
      <c r="H9590" s="586">
        <v>5.9</v>
      </c>
      <c r="I9590" s="587">
        <f t="shared" si="448"/>
        <v>164244.20000000001</v>
      </c>
      <c r="J9590" s="589">
        <f t="shared" si="449"/>
        <v>0</v>
      </c>
    </row>
    <row r="9591" spans="1:10">
      <c r="A9591" s="584">
        <v>2016</v>
      </c>
      <c r="B9591" s="585" t="s">
        <v>1127</v>
      </c>
      <c r="C9591" s="585" t="s">
        <v>31</v>
      </c>
      <c r="D9591" s="586">
        <v>41372</v>
      </c>
      <c r="E9591" s="587">
        <v>17.920000000000002</v>
      </c>
      <c r="F9591" s="587">
        <f t="shared" si="447"/>
        <v>741386.24000000011</v>
      </c>
      <c r="G9591" s="588">
        <v>0.27</v>
      </c>
      <c r="H9591" s="586">
        <v>4.8</v>
      </c>
      <c r="I9591" s="587">
        <f t="shared" si="448"/>
        <v>198585.60000000001</v>
      </c>
      <c r="J9591" s="589">
        <f t="shared" si="449"/>
        <v>0</v>
      </c>
    </row>
    <row r="9592" spans="1:10">
      <c r="A9592" s="584">
        <v>2016</v>
      </c>
      <c r="B9592" s="585" t="s">
        <v>1127</v>
      </c>
      <c r="C9592" s="585" t="s">
        <v>31</v>
      </c>
      <c r="D9592" s="586">
        <v>196121</v>
      </c>
      <c r="E9592" s="587">
        <v>18.936</v>
      </c>
      <c r="F9592" s="587">
        <f t="shared" si="447"/>
        <v>3713747.2560000001</v>
      </c>
      <c r="G9592" s="588">
        <v>0.4</v>
      </c>
      <c r="H9592" s="586">
        <v>9.4</v>
      </c>
      <c r="I9592" s="587">
        <f t="shared" si="448"/>
        <v>1843537.4000000001</v>
      </c>
      <c r="J9592" s="589">
        <f t="shared" si="449"/>
        <v>0</v>
      </c>
    </row>
    <row r="9593" spans="1:10">
      <c r="A9593" s="584">
        <v>2016</v>
      </c>
      <c r="B9593" s="585" t="s">
        <v>1127</v>
      </c>
      <c r="C9593" s="585" t="s">
        <v>31</v>
      </c>
      <c r="D9593" s="586">
        <v>166849</v>
      </c>
      <c r="E9593" s="587">
        <v>18.036000000000001</v>
      </c>
      <c r="F9593" s="587">
        <f t="shared" si="447"/>
        <v>3009288.5640000002</v>
      </c>
      <c r="G9593" s="588">
        <v>0.6</v>
      </c>
      <c r="H9593" s="586">
        <v>12.5</v>
      </c>
      <c r="I9593" s="587">
        <f t="shared" si="448"/>
        <v>2085612.5</v>
      </c>
      <c r="J9593" s="589">
        <f t="shared" si="449"/>
        <v>0</v>
      </c>
    </row>
    <row r="9594" spans="1:10">
      <c r="A9594" s="584">
        <v>2016</v>
      </c>
      <c r="B9594" s="585" t="s">
        <v>1127</v>
      </c>
      <c r="C9594" s="585" t="s">
        <v>31</v>
      </c>
      <c r="D9594" s="586">
        <v>144309</v>
      </c>
      <c r="E9594" s="587">
        <v>18.036000000000001</v>
      </c>
      <c r="F9594" s="587">
        <f t="shared" si="447"/>
        <v>2602757.1240000003</v>
      </c>
      <c r="G9594" s="588">
        <v>0.6</v>
      </c>
      <c r="H9594" s="586">
        <v>12.5</v>
      </c>
      <c r="I9594" s="587">
        <f t="shared" si="448"/>
        <v>1803862.5</v>
      </c>
      <c r="J9594" s="589">
        <f t="shared" si="449"/>
        <v>0</v>
      </c>
    </row>
    <row r="9595" spans="1:10">
      <c r="A9595" s="584">
        <v>2016</v>
      </c>
      <c r="B9595" s="585" t="s">
        <v>1131</v>
      </c>
      <c r="C9595" s="585" t="s">
        <v>31</v>
      </c>
      <c r="D9595" s="586">
        <v>66555</v>
      </c>
      <c r="E9595" s="587">
        <v>20.504000000000001</v>
      </c>
      <c r="F9595" s="587">
        <f t="shared" si="447"/>
        <v>1364643.7200000002</v>
      </c>
      <c r="G9595" s="588">
        <v>0.37</v>
      </c>
      <c r="H9595" s="586">
        <v>15.2</v>
      </c>
      <c r="I9595" s="587">
        <f t="shared" si="448"/>
        <v>1011636</v>
      </c>
      <c r="J9595" s="589">
        <f t="shared" si="449"/>
        <v>0</v>
      </c>
    </row>
    <row r="9596" spans="1:10">
      <c r="A9596" s="584">
        <v>2016</v>
      </c>
      <c r="B9596" s="585" t="s">
        <v>1131</v>
      </c>
      <c r="C9596" s="585" t="s">
        <v>31</v>
      </c>
      <c r="D9596" s="586">
        <v>45447</v>
      </c>
      <c r="E9596" s="587">
        <v>23.978000000000002</v>
      </c>
      <c r="F9596" s="587">
        <f t="shared" si="447"/>
        <v>1089728.166</v>
      </c>
      <c r="G9596" s="588">
        <v>0.69</v>
      </c>
      <c r="H9596" s="586">
        <v>11.8</v>
      </c>
      <c r="I9596" s="587">
        <f t="shared" si="448"/>
        <v>536274.6</v>
      </c>
      <c r="J9596" s="589">
        <f t="shared" si="449"/>
        <v>0</v>
      </c>
    </row>
    <row r="9597" spans="1:10">
      <c r="A9597" s="584">
        <v>2016</v>
      </c>
      <c r="B9597" s="585" t="s">
        <v>1131</v>
      </c>
      <c r="C9597" s="585" t="s">
        <v>31</v>
      </c>
      <c r="D9597" s="586">
        <v>35796</v>
      </c>
      <c r="E9597" s="587">
        <v>24.001999999999999</v>
      </c>
      <c r="F9597" s="587">
        <f t="shared" si="447"/>
        <v>859175.59199999995</v>
      </c>
      <c r="G9597" s="588">
        <v>0.7</v>
      </c>
      <c r="H9597" s="586">
        <v>11.8</v>
      </c>
      <c r="I9597" s="587">
        <f t="shared" si="448"/>
        <v>422392.80000000005</v>
      </c>
      <c r="J9597" s="589">
        <f t="shared" si="449"/>
        <v>0</v>
      </c>
    </row>
    <row r="9598" spans="1:10">
      <c r="A9598" s="584">
        <v>2016</v>
      </c>
      <c r="B9598" s="585" t="s">
        <v>1131</v>
      </c>
      <c r="C9598" s="585" t="s">
        <v>31</v>
      </c>
      <c r="D9598" s="586">
        <v>22846</v>
      </c>
      <c r="E9598" s="587">
        <v>24.068000000000001</v>
      </c>
      <c r="F9598" s="587">
        <f t="shared" si="447"/>
        <v>549857.52800000005</v>
      </c>
      <c r="G9598" s="588">
        <v>1.25</v>
      </c>
      <c r="H9598" s="586">
        <v>11.2</v>
      </c>
      <c r="I9598" s="587">
        <f t="shared" si="448"/>
        <v>255875.19999999998</v>
      </c>
      <c r="J9598" s="589">
        <f t="shared" si="449"/>
        <v>0</v>
      </c>
    </row>
    <row r="9599" spans="1:10">
      <c r="A9599" s="584">
        <v>2016</v>
      </c>
      <c r="B9599" s="585" t="s">
        <v>1131</v>
      </c>
      <c r="C9599" s="585" t="s">
        <v>31</v>
      </c>
      <c r="D9599" s="586">
        <v>53748</v>
      </c>
      <c r="E9599" s="587">
        <v>23.326000000000001</v>
      </c>
      <c r="F9599" s="587">
        <f t="shared" si="447"/>
        <v>1253725.848</v>
      </c>
      <c r="G9599" s="588">
        <v>0.5</v>
      </c>
      <c r="H9599" s="586">
        <v>9.8000000000000007</v>
      </c>
      <c r="I9599" s="587">
        <f t="shared" si="448"/>
        <v>526730.4</v>
      </c>
      <c r="J9599" s="589">
        <f t="shared" si="449"/>
        <v>0</v>
      </c>
    </row>
    <row r="9600" spans="1:10">
      <c r="A9600" s="584">
        <v>2016</v>
      </c>
      <c r="B9600" s="585" t="s">
        <v>1131</v>
      </c>
      <c r="C9600" s="585" t="s">
        <v>31</v>
      </c>
      <c r="D9600" s="586">
        <v>20042</v>
      </c>
      <c r="E9600" s="587">
        <v>24.536000000000001</v>
      </c>
      <c r="F9600" s="587">
        <f t="shared" si="447"/>
        <v>491750.51200000005</v>
      </c>
      <c r="G9600" s="588">
        <v>3.33</v>
      </c>
      <c r="H9600" s="586">
        <v>10.27</v>
      </c>
      <c r="I9600" s="587">
        <f t="shared" si="448"/>
        <v>205831.34</v>
      </c>
      <c r="J9600" s="589">
        <f t="shared" si="449"/>
        <v>0</v>
      </c>
    </row>
    <row r="9601" spans="1:10">
      <c r="A9601" s="584">
        <v>2016</v>
      </c>
      <c r="B9601" s="585" t="s">
        <v>1131</v>
      </c>
      <c r="C9601" s="585" t="s">
        <v>31</v>
      </c>
      <c r="D9601" s="586">
        <v>20042</v>
      </c>
      <c r="E9601" s="587">
        <v>24.536000000000001</v>
      </c>
      <c r="F9601" s="587">
        <f t="shared" si="447"/>
        <v>491750.51200000005</v>
      </c>
      <c r="G9601" s="588">
        <v>3.33</v>
      </c>
      <c r="H9601" s="586">
        <v>10.27</v>
      </c>
      <c r="I9601" s="587">
        <f t="shared" si="448"/>
        <v>205831.34</v>
      </c>
      <c r="J9601" s="589">
        <f t="shared" si="449"/>
        <v>0</v>
      </c>
    </row>
    <row r="9602" spans="1:10">
      <c r="A9602" s="584">
        <v>2016</v>
      </c>
      <c r="B9602" s="585" t="s">
        <v>1131</v>
      </c>
      <c r="C9602" s="585" t="s">
        <v>31</v>
      </c>
      <c r="D9602" s="586">
        <v>240987</v>
      </c>
      <c r="E9602" s="587">
        <v>25.106000000000002</v>
      </c>
      <c r="F9602" s="587">
        <f t="shared" si="447"/>
        <v>6050219.6220000004</v>
      </c>
      <c r="G9602" s="588">
        <v>4.0199999999999996</v>
      </c>
      <c r="H9602" s="586">
        <v>9.27</v>
      </c>
      <c r="I9602" s="587">
        <f t="shared" si="448"/>
        <v>2233949.4899999998</v>
      </c>
      <c r="J9602" s="589">
        <f t="shared" si="449"/>
        <v>0</v>
      </c>
    </row>
    <row r="9603" spans="1:10">
      <c r="A9603" s="584">
        <v>2016</v>
      </c>
      <c r="B9603" s="585" t="s">
        <v>1131</v>
      </c>
      <c r="C9603" s="585" t="s">
        <v>31</v>
      </c>
      <c r="D9603" s="586">
        <v>23799</v>
      </c>
      <c r="E9603" s="587">
        <v>26.116</v>
      </c>
      <c r="F9603" s="587">
        <f t="shared" ref="F9603:F9666" si="450">E9603*D9603</f>
        <v>621534.68400000001</v>
      </c>
      <c r="G9603" s="588">
        <v>2.99</v>
      </c>
      <c r="H9603" s="586">
        <v>8.1300000000000008</v>
      </c>
      <c r="I9603" s="587">
        <f t="shared" ref="I9603:I9666" si="451">H9603*D9603</f>
        <v>193485.87000000002</v>
      </c>
      <c r="J9603" s="589">
        <f t="shared" ref="J9603:J9666" si="452">IF(B9603="LIG",1,0)</f>
        <v>0</v>
      </c>
    </row>
    <row r="9604" spans="1:10">
      <c r="A9604" s="584">
        <v>2016</v>
      </c>
      <c r="B9604" s="585" t="s">
        <v>1131</v>
      </c>
      <c r="C9604" s="585" t="s">
        <v>31</v>
      </c>
      <c r="D9604" s="586">
        <v>52954</v>
      </c>
      <c r="E9604" s="587">
        <v>24.936</v>
      </c>
      <c r="F9604" s="587">
        <f t="shared" si="450"/>
        <v>1320460.9439999999</v>
      </c>
      <c r="G9604" s="588">
        <v>4.2</v>
      </c>
      <c r="H9604" s="586">
        <v>9.11</v>
      </c>
      <c r="I9604" s="587">
        <f t="shared" si="451"/>
        <v>482410.93999999994</v>
      </c>
      <c r="J9604" s="589">
        <f t="shared" si="452"/>
        <v>0</v>
      </c>
    </row>
    <row r="9605" spans="1:10">
      <c r="A9605" s="584">
        <v>2016</v>
      </c>
      <c r="B9605" s="585" t="s">
        <v>1127</v>
      </c>
      <c r="C9605" s="585" t="s">
        <v>31</v>
      </c>
      <c r="D9605" s="586">
        <v>29310</v>
      </c>
      <c r="E9605" s="587">
        <v>17.832000000000001</v>
      </c>
      <c r="F9605" s="587">
        <f t="shared" si="450"/>
        <v>522655.92000000004</v>
      </c>
      <c r="G9605" s="588">
        <v>0.19</v>
      </c>
      <c r="H9605" s="586">
        <v>4.3</v>
      </c>
      <c r="I9605" s="587">
        <f t="shared" si="451"/>
        <v>126033</v>
      </c>
      <c r="J9605" s="589">
        <f t="shared" si="452"/>
        <v>0</v>
      </c>
    </row>
    <row r="9606" spans="1:10">
      <c r="A9606" s="584">
        <v>2016</v>
      </c>
      <c r="B9606" s="585" t="s">
        <v>1127</v>
      </c>
      <c r="C9606" s="585" t="s">
        <v>31</v>
      </c>
      <c r="D9606" s="586">
        <v>29428</v>
      </c>
      <c r="E9606" s="587">
        <v>17.623000000000001</v>
      </c>
      <c r="F9606" s="587">
        <f t="shared" si="450"/>
        <v>518609.64400000003</v>
      </c>
      <c r="G9606" s="588">
        <v>0.2</v>
      </c>
      <c r="H9606" s="586">
        <v>4.4000000000000004</v>
      </c>
      <c r="I9606" s="587">
        <f t="shared" si="451"/>
        <v>129483.20000000001</v>
      </c>
      <c r="J9606" s="589">
        <f t="shared" si="452"/>
        <v>0</v>
      </c>
    </row>
    <row r="9607" spans="1:10">
      <c r="A9607" s="584">
        <v>2016</v>
      </c>
      <c r="B9607" s="585" t="s">
        <v>1133</v>
      </c>
      <c r="C9607" s="585" t="s">
        <v>31</v>
      </c>
      <c r="D9607" s="586">
        <v>185193</v>
      </c>
      <c r="E9607" s="587">
        <v>13.624000000000001</v>
      </c>
      <c r="F9607" s="587">
        <f t="shared" si="450"/>
        <v>2523069.432</v>
      </c>
      <c r="G9607" s="588">
        <v>0.73</v>
      </c>
      <c r="H9607" s="586">
        <v>9.6999999999999993</v>
      </c>
      <c r="I9607" s="587">
        <f t="shared" si="451"/>
        <v>1796372.0999999999</v>
      </c>
      <c r="J9607" s="589">
        <f t="shared" si="452"/>
        <v>1</v>
      </c>
    </row>
    <row r="9608" spans="1:10">
      <c r="A9608" s="584">
        <v>2016</v>
      </c>
      <c r="B9608" s="585" t="s">
        <v>1127</v>
      </c>
      <c r="C9608" s="585" t="s">
        <v>31</v>
      </c>
      <c r="D9608" s="586">
        <v>149862</v>
      </c>
      <c r="E9608" s="587">
        <v>17.68</v>
      </c>
      <c r="F9608" s="587">
        <f t="shared" si="450"/>
        <v>2649560.16</v>
      </c>
      <c r="G9608" s="588">
        <v>0.2</v>
      </c>
      <c r="H9608" s="586">
        <v>4.7</v>
      </c>
      <c r="I9608" s="587">
        <f t="shared" si="451"/>
        <v>704351.4</v>
      </c>
      <c r="J9608" s="589">
        <f t="shared" si="452"/>
        <v>0</v>
      </c>
    </row>
    <row r="9609" spans="1:10">
      <c r="A9609" s="584">
        <v>2016</v>
      </c>
      <c r="B9609" s="585" t="s">
        <v>1127</v>
      </c>
      <c r="C9609" s="585" t="s">
        <v>31</v>
      </c>
      <c r="D9609" s="586">
        <v>281474</v>
      </c>
      <c r="E9609" s="587">
        <v>18.28</v>
      </c>
      <c r="F9609" s="587">
        <f t="shared" si="450"/>
        <v>5145344.7200000007</v>
      </c>
      <c r="G9609" s="588">
        <v>1.01</v>
      </c>
      <c r="H9609" s="586">
        <v>16.399999999999999</v>
      </c>
      <c r="I9609" s="587">
        <f t="shared" si="451"/>
        <v>4616173.5999999996</v>
      </c>
      <c r="J9609" s="589">
        <f t="shared" si="452"/>
        <v>0</v>
      </c>
    </row>
    <row r="9610" spans="1:10">
      <c r="A9610" s="584">
        <v>2016</v>
      </c>
      <c r="B9610" s="585" t="s">
        <v>1127</v>
      </c>
      <c r="C9610" s="585" t="s">
        <v>31</v>
      </c>
      <c r="D9610" s="586">
        <v>30108</v>
      </c>
      <c r="E9610" s="587">
        <v>17.760000000000002</v>
      </c>
      <c r="F9610" s="587">
        <f t="shared" si="450"/>
        <v>534718.08000000007</v>
      </c>
      <c r="G9610" s="588">
        <v>0.19</v>
      </c>
      <c r="H9610" s="586">
        <v>4.5</v>
      </c>
      <c r="I9610" s="587">
        <f t="shared" si="451"/>
        <v>135486</v>
      </c>
      <c r="J9610" s="589">
        <f t="shared" si="452"/>
        <v>0</v>
      </c>
    </row>
    <row r="9611" spans="1:10">
      <c r="A9611" s="584">
        <v>2016</v>
      </c>
      <c r="B9611" s="585" t="s">
        <v>1131</v>
      </c>
      <c r="C9611" s="585" t="s">
        <v>31</v>
      </c>
      <c r="D9611" s="586">
        <v>36364</v>
      </c>
      <c r="E9611" s="587">
        <v>23.38</v>
      </c>
      <c r="F9611" s="587">
        <f t="shared" si="450"/>
        <v>850190.32</v>
      </c>
      <c r="G9611" s="588">
        <v>0.42</v>
      </c>
      <c r="H9611" s="586">
        <v>6</v>
      </c>
      <c r="I9611" s="587">
        <f t="shared" si="451"/>
        <v>218184</v>
      </c>
      <c r="J9611" s="589">
        <f t="shared" si="452"/>
        <v>0</v>
      </c>
    </row>
    <row r="9612" spans="1:10">
      <c r="A9612" s="584">
        <v>2016</v>
      </c>
      <c r="B9612" s="585" t="s">
        <v>1131</v>
      </c>
      <c r="C9612" s="585" t="s">
        <v>31</v>
      </c>
      <c r="D9612" s="586">
        <v>1856</v>
      </c>
      <c r="E9612" s="587">
        <v>25.06</v>
      </c>
      <c r="F9612" s="587">
        <f t="shared" si="450"/>
        <v>46511.360000000001</v>
      </c>
      <c r="G9612" s="588">
        <v>3.07</v>
      </c>
      <c r="H9612" s="586">
        <v>9.5</v>
      </c>
      <c r="I9612" s="587">
        <f t="shared" si="451"/>
        <v>17632</v>
      </c>
      <c r="J9612" s="589">
        <f t="shared" si="452"/>
        <v>0</v>
      </c>
    </row>
    <row r="9613" spans="1:10">
      <c r="A9613" s="584">
        <v>2016</v>
      </c>
      <c r="B9613" s="585" t="s">
        <v>1131</v>
      </c>
      <c r="C9613" s="585" t="s">
        <v>31</v>
      </c>
      <c r="D9613" s="586">
        <v>2820</v>
      </c>
      <c r="E9613" s="587">
        <v>25.46</v>
      </c>
      <c r="F9613" s="587">
        <f t="shared" si="450"/>
        <v>71797.2</v>
      </c>
      <c r="G9613" s="588">
        <v>3.55</v>
      </c>
      <c r="H9613" s="586">
        <v>9.5</v>
      </c>
      <c r="I9613" s="587">
        <f t="shared" si="451"/>
        <v>26790</v>
      </c>
      <c r="J9613" s="589">
        <f t="shared" si="452"/>
        <v>0</v>
      </c>
    </row>
    <row r="9614" spans="1:10">
      <c r="A9614" s="584">
        <v>2016</v>
      </c>
      <c r="B9614" s="585" t="s">
        <v>1131</v>
      </c>
      <c r="C9614" s="585" t="s">
        <v>31</v>
      </c>
      <c r="D9614" s="586">
        <v>2795</v>
      </c>
      <c r="E9614" s="587">
        <v>25.95</v>
      </c>
      <c r="F9614" s="587">
        <f t="shared" si="450"/>
        <v>72530.25</v>
      </c>
      <c r="G9614" s="588">
        <v>2.73</v>
      </c>
      <c r="H9614" s="586">
        <v>8.1999999999999993</v>
      </c>
      <c r="I9614" s="587">
        <f t="shared" si="451"/>
        <v>22918.999999999996</v>
      </c>
      <c r="J9614" s="589">
        <f t="shared" si="452"/>
        <v>0</v>
      </c>
    </row>
    <row r="9615" spans="1:10">
      <c r="A9615" s="584">
        <v>2016</v>
      </c>
      <c r="B9615" s="585" t="s">
        <v>1131</v>
      </c>
      <c r="C9615" s="585" t="s">
        <v>31</v>
      </c>
      <c r="D9615" s="586">
        <v>37695</v>
      </c>
      <c r="E9615" s="587">
        <v>22.599</v>
      </c>
      <c r="F9615" s="587">
        <f t="shared" si="450"/>
        <v>851869.30500000005</v>
      </c>
      <c r="G9615" s="588">
        <v>3.03</v>
      </c>
      <c r="H9615" s="586">
        <v>8.3000000000000007</v>
      </c>
      <c r="I9615" s="587">
        <f t="shared" si="451"/>
        <v>312868.5</v>
      </c>
      <c r="J9615" s="589">
        <f t="shared" si="452"/>
        <v>0</v>
      </c>
    </row>
    <row r="9616" spans="1:10">
      <c r="A9616" s="584">
        <v>2016</v>
      </c>
      <c r="B9616" s="585" t="s">
        <v>1131</v>
      </c>
      <c r="C9616" s="585" t="s">
        <v>31</v>
      </c>
      <c r="D9616" s="586">
        <v>34610</v>
      </c>
      <c r="E9616" s="587">
        <v>22.971</v>
      </c>
      <c r="F9616" s="587">
        <f t="shared" si="450"/>
        <v>795026.31</v>
      </c>
      <c r="G9616" s="588">
        <v>2.96</v>
      </c>
      <c r="H9616" s="586">
        <v>8.3000000000000007</v>
      </c>
      <c r="I9616" s="587">
        <f t="shared" si="451"/>
        <v>287263</v>
      </c>
      <c r="J9616" s="589">
        <f t="shared" si="452"/>
        <v>0</v>
      </c>
    </row>
    <row r="9617" spans="1:10">
      <c r="A9617" s="584">
        <v>2016</v>
      </c>
      <c r="B9617" s="585" t="s">
        <v>1131</v>
      </c>
      <c r="C9617" s="585" t="s">
        <v>31</v>
      </c>
      <c r="D9617" s="586">
        <v>23733</v>
      </c>
      <c r="E9617" s="587">
        <v>23.585999999999999</v>
      </c>
      <c r="F9617" s="587">
        <f t="shared" si="450"/>
        <v>559766.53799999994</v>
      </c>
      <c r="G9617" s="588">
        <v>2.66</v>
      </c>
      <c r="H9617" s="586">
        <v>9.1999999999999993</v>
      </c>
      <c r="I9617" s="587">
        <f t="shared" si="451"/>
        <v>218343.59999999998</v>
      </c>
      <c r="J9617" s="589">
        <f t="shared" si="452"/>
        <v>0</v>
      </c>
    </row>
    <row r="9618" spans="1:10">
      <c r="A9618" s="584">
        <v>2016</v>
      </c>
      <c r="B9618" s="585" t="s">
        <v>1131</v>
      </c>
      <c r="C9618" s="585" t="s">
        <v>31</v>
      </c>
      <c r="D9618" s="586">
        <v>1842</v>
      </c>
      <c r="E9618" s="587">
        <v>22.946000000000002</v>
      </c>
      <c r="F9618" s="587">
        <f t="shared" si="450"/>
        <v>42266.531999999999</v>
      </c>
      <c r="G9618" s="588">
        <v>3.31</v>
      </c>
      <c r="H9618" s="586">
        <v>7.4</v>
      </c>
      <c r="I9618" s="587">
        <f t="shared" si="451"/>
        <v>13630.800000000001</v>
      </c>
      <c r="J9618" s="589">
        <f t="shared" si="452"/>
        <v>0</v>
      </c>
    </row>
    <row r="9619" spans="1:10">
      <c r="A9619" s="584">
        <v>2016</v>
      </c>
      <c r="B9619" s="585" t="s">
        <v>1131</v>
      </c>
      <c r="C9619" s="585" t="s">
        <v>31</v>
      </c>
      <c r="D9619" s="586">
        <v>1795</v>
      </c>
      <c r="E9619" s="587">
        <v>23.045999999999999</v>
      </c>
      <c r="F9619" s="587">
        <f t="shared" si="450"/>
        <v>41367.57</v>
      </c>
      <c r="G9619" s="588">
        <v>3.06</v>
      </c>
      <c r="H9619" s="586">
        <v>8.1999999999999993</v>
      </c>
      <c r="I9619" s="587">
        <f t="shared" si="451"/>
        <v>14718.999999999998</v>
      </c>
      <c r="J9619" s="589">
        <f t="shared" si="452"/>
        <v>0</v>
      </c>
    </row>
    <row r="9620" spans="1:10">
      <c r="A9620" s="584">
        <v>2016</v>
      </c>
      <c r="B9620" s="585" t="s">
        <v>1131</v>
      </c>
      <c r="C9620" s="585" t="s">
        <v>31</v>
      </c>
      <c r="D9620" s="586">
        <v>33534</v>
      </c>
      <c r="E9620" s="587">
        <v>22.321999999999999</v>
      </c>
      <c r="F9620" s="587">
        <f t="shared" si="450"/>
        <v>748545.94799999997</v>
      </c>
      <c r="G9620" s="588">
        <v>3.11</v>
      </c>
      <c r="H9620" s="586">
        <v>9.1999999999999993</v>
      </c>
      <c r="I9620" s="587">
        <f t="shared" si="451"/>
        <v>308512.8</v>
      </c>
      <c r="J9620" s="589">
        <f t="shared" si="452"/>
        <v>0</v>
      </c>
    </row>
    <row r="9621" spans="1:10">
      <c r="A9621" s="584">
        <v>2016</v>
      </c>
      <c r="B9621" s="585" t="s">
        <v>1131</v>
      </c>
      <c r="C9621" s="585" t="s">
        <v>31</v>
      </c>
      <c r="D9621" s="586">
        <v>60556</v>
      </c>
      <c r="E9621" s="587">
        <v>22.326000000000001</v>
      </c>
      <c r="F9621" s="587">
        <f t="shared" si="450"/>
        <v>1351973.2560000001</v>
      </c>
      <c r="G9621" s="588">
        <v>3.16</v>
      </c>
      <c r="H9621" s="586">
        <v>9.4</v>
      </c>
      <c r="I9621" s="587">
        <f t="shared" si="451"/>
        <v>569226.4</v>
      </c>
      <c r="J9621" s="589">
        <f t="shared" si="452"/>
        <v>0</v>
      </c>
    </row>
    <row r="9622" spans="1:10">
      <c r="A9622" s="584">
        <v>2016</v>
      </c>
      <c r="B9622" s="585" t="s">
        <v>1127</v>
      </c>
      <c r="C9622" s="585" t="s">
        <v>31</v>
      </c>
      <c r="D9622" s="586">
        <v>15948</v>
      </c>
      <c r="E9622" s="587">
        <v>17.79</v>
      </c>
      <c r="F9622" s="587">
        <f t="shared" si="450"/>
        <v>283714.92</v>
      </c>
      <c r="G9622" s="588">
        <v>0.32</v>
      </c>
      <c r="H9622" s="586">
        <v>5.0999999999999996</v>
      </c>
      <c r="I9622" s="587">
        <f t="shared" si="451"/>
        <v>81334.799999999988</v>
      </c>
      <c r="J9622" s="589">
        <f t="shared" si="452"/>
        <v>0</v>
      </c>
    </row>
    <row r="9623" spans="1:10">
      <c r="A9623" s="584">
        <v>2016</v>
      </c>
      <c r="B9623" s="585" t="s">
        <v>1127</v>
      </c>
      <c r="C9623" s="585" t="s">
        <v>31</v>
      </c>
      <c r="D9623" s="586">
        <v>48029</v>
      </c>
      <c r="E9623" s="587">
        <v>17.661999999999999</v>
      </c>
      <c r="F9623" s="587">
        <f t="shared" si="450"/>
        <v>848288.19799999997</v>
      </c>
      <c r="G9623" s="588">
        <v>0.25</v>
      </c>
      <c r="H9623" s="586">
        <v>5.8</v>
      </c>
      <c r="I9623" s="587">
        <f t="shared" si="451"/>
        <v>278568.2</v>
      </c>
      <c r="J9623" s="589">
        <f t="shared" si="452"/>
        <v>0</v>
      </c>
    </row>
    <row r="9624" spans="1:10">
      <c r="A9624" s="584">
        <v>2016</v>
      </c>
      <c r="B9624" s="585" t="s">
        <v>1127</v>
      </c>
      <c r="C9624" s="585" t="s">
        <v>31</v>
      </c>
      <c r="D9624" s="586">
        <v>152225</v>
      </c>
      <c r="E9624" s="587">
        <v>17.564</v>
      </c>
      <c r="F9624" s="587">
        <f t="shared" si="450"/>
        <v>2673679.9</v>
      </c>
      <c r="G9624" s="588">
        <v>0.2</v>
      </c>
      <c r="H9624" s="586">
        <v>4.5999999999999996</v>
      </c>
      <c r="I9624" s="587">
        <f t="shared" si="451"/>
        <v>700235</v>
      </c>
      <c r="J9624" s="589">
        <f t="shared" si="452"/>
        <v>0</v>
      </c>
    </row>
    <row r="9625" spans="1:10">
      <c r="A9625" s="584">
        <v>2016</v>
      </c>
      <c r="B9625" s="585" t="s">
        <v>1127</v>
      </c>
      <c r="C9625" s="585" t="s">
        <v>31</v>
      </c>
      <c r="D9625" s="586">
        <v>15942</v>
      </c>
      <c r="E9625" s="587">
        <v>17.533999999999999</v>
      </c>
      <c r="F9625" s="587">
        <f t="shared" si="450"/>
        <v>279527.02799999999</v>
      </c>
      <c r="G9625" s="588">
        <v>0.19</v>
      </c>
      <c r="H9625" s="586">
        <v>4.4000000000000004</v>
      </c>
      <c r="I9625" s="587">
        <f t="shared" si="451"/>
        <v>70144.800000000003</v>
      </c>
      <c r="J9625" s="589">
        <f t="shared" si="452"/>
        <v>0</v>
      </c>
    </row>
    <row r="9626" spans="1:10">
      <c r="A9626" s="584">
        <v>2016</v>
      </c>
      <c r="B9626" s="585" t="s">
        <v>1127</v>
      </c>
      <c r="C9626" s="585" t="s">
        <v>31</v>
      </c>
      <c r="D9626" s="586">
        <v>79865</v>
      </c>
      <c r="E9626" s="587">
        <v>17.77</v>
      </c>
      <c r="F9626" s="587">
        <f t="shared" si="450"/>
        <v>1419201.05</v>
      </c>
      <c r="G9626" s="588">
        <v>0.25</v>
      </c>
      <c r="H9626" s="586">
        <v>5</v>
      </c>
      <c r="I9626" s="587">
        <f t="shared" si="451"/>
        <v>399325</v>
      </c>
      <c r="J9626" s="589">
        <f t="shared" si="452"/>
        <v>0</v>
      </c>
    </row>
    <row r="9627" spans="1:10">
      <c r="A9627" s="584">
        <v>2016</v>
      </c>
      <c r="B9627" s="585" t="s">
        <v>1131</v>
      </c>
      <c r="C9627" s="585" t="s">
        <v>31</v>
      </c>
      <c r="D9627" s="586">
        <v>150149</v>
      </c>
      <c r="E9627" s="587">
        <v>25.094000000000001</v>
      </c>
      <c r="F9627" s="587">
        <f t="shared" si="450"/>
        <v>3767839.0060000001</v>
      </c>
      <c r="G9627" s="588">
        <v>3.14</v>
      </c>
      <c r="H9627" s="586">
        <v>6.5</v>
      </c>
      <c r="I9627" s="587">
        <f t="shared" si="451"/>
        <v>975968.5</v>
      </c>
      <c r="J9627" s="589">
        <f t="shared" si="452"/>
        <v>0</v>
      </c>
    </row>
    <row r="9628" spans="1:10">
      <c r="A9628" s="584">
        <v>2016</v>
      </c>
      <c r="B9628" s="585" t="s">
        <v>1127</v>
      </c>
      <c r="C9628" s="585" t="s">
        <v>31</v>
      </c>
      <c r="D9628" s="586">
        <v>111219</v>
      </c>
      <c r="E9628" s="587">
        <v>17.8</v>
      </c>
      <c r="F9628" s="587">
        <f t="shared" si="450"/>
        <v>1979698.2000000002</v>
      </c>
      <c r="G9628" s="588">
        <v>0.33</v>
      </c>
      <c r="H9628" s="586">
        <v>5.0999999999999996</v>
      </c>
      <c r="I9628" s="587">
        <f t="shared" si="451"/>
        <v>567216.89999999991</v>
      </c>
      <c r="J9628" s="589">
        <f t="shared" si="452"/>
        <v>0</v>
      </c>
    </row>
    <row r="9629" spans="1:10">
      <c r="A9629" s="584">
        <v>2016</v>
      </c>
      <c r="B9629" s="585" t="s">
        <v>1127</v>
      </c>
      <c r="C9629" s="585" t="s">
        <v>31</v>
      </c>
      <c r="D9629" s="586">
        <v>111641</v>
      </c>
      <c r="E9629" s="587">
        <v>17.937999999999999</v>
      </c>
      <c r="F9629" s="587">
        <f t="shared" si="450"/>
        <v>2002616.2579999999</v>
      </c>
      <c r="G9629" s="588">
        <v>0.25</v>
      </c>
      <c r="H9629" s="586">
        <v>4.9000000000000004</v>
      </c>
      <c r="I9629" s="587">
        <f t="shared" si="451"/>
        <v>547040.9</v>
      </c>
      <c r="J9629" s="589">
        <f t="shared" si="452"/>
        <v>0</v>
      </c>
    </row>
    <row r="9630" spans="1:10">
      <c r="A9630" s="584">
        <v>2016</v>
      </c>
      <c r="B9630" s="585" t="s">
        <v>1127</v>
      </c>
      <c r="C9630" s="585" t="s">
        <v>31</v>
      </c>
      <c r="D9630" s="586">
        <v>111789</v>
      </c>
      <c r="E9630" s="587">
        <v>17.724</v>
      </c>
      <c r="F9630" s="587">
        <f t="shared" si="450"/>
        <v>1981348.236</v>
      </c>
      <c r="G9630" s="588">
        <v>0.23</v>
      </c>
      <c r="H9630" s="586">
        <v>5.5</v>
      </c>
      <c r="I9630" s="587">
        <f t="shared" si="451"/>
        <v>614839.5</v>
      </c>
      <c r="J9630" s="589">
        <f t="shared" si="452"/>
        <v>0</v>
      </c>
    </row>
    <row r="9631" spans="1:10">
      <c r="A9631" s="584">
        <v>2016</v>
      </c>
      <c r="B9631" s="585" t="s">
        <v>1127</v>
      </c>
      <c r="C9631" s="585" t="s">
        <v>31</v>
      </c>
      <c r="D9631" s="586">
        <v>15925</v>
      </c>
      <c r="E9631" s="587">
        <v>17.916</v>
      </c>
      <c r="F9631" s="587">
        <f t="shared" si="450"/>
        <v>285312.3</v>
      </c>
      <c r="G9631" s="588">
        <v>0.32</v>
      </c>
      <c r="H9631" s="586">
        <v>5</v>
      </c>
      <c r="I9631" s="587">
        <f t="shared" si="451"/>
        <v>79625</v>
      </c>
      <c r="J9631" s="589">
        <f t="shared" si="452"/>
        <v>0</v>
      </c>
    </row>
    <row r="9632" spans="1:10">
      <c r="A9632" s="584">
        <v>2016</v>
      </c>
      <c r="B9632" s="585" t="s">
        <v>1127</v>
      </c>
      <c r="C9632" s="585" t="s">
        <v>31</v>
      </c>
      <c r="D9632" s="586">
        <v>35699</v>
      </c>
      <c r="E9632" s="587">
        <v>18.667999999999999</v>
      </c>
      <c r="F9632" s="587">
        <f t="shared" si="450"/>
        <v>666428.93200000003</v>
      </c>
      <c r="G9632" s="588">
        <v>0.35</v>
      </c>
      <c r="H9632" s="586">
        <v>4.3</v>
      </c>
      <c r="I9632" s="587">
        <f t="shared" si="451"/>
        <v>153505.69999999998</v>
      </c>
      <c r="J9632" s="589">
        <f t="shared" si="452"/>
        <v>0</v>
      </c>
    </row>
    <row r="9633" spans="1:10">
      <c r="A9633" s="584">
        <v>2016</v>
      </c>
      <c r="B9633" s="585" t="s">
        <v>1127</v>
      </c>
      <c r="C9633" s="585" t="s">
        <v>31</v>
      </c>
      <c r="D9633" s="586">
        <v>102579</v>
      </c>
      <c r="E9633" s="587">
        <v>18.716000000000001</v>
      </c>
      <c r="F9633" s="587">
        <f t="shared" si="450"/>
        <v>1919868.564</v>
      </c>
      <c r="G9633" s="588">
        <v>0.34</v>
      </c>
      <c r="H9633" s="586">
        <v>4.3</v>
      </c>
      <c r="I9633" s="587">
        <f t="shared" si="451"/>
        <v>441089.69999999995</v>
      </c>
      <c r="J9633" s="589">
        <f t="shared" si="452"/>
        <v>0</v>
      </c>
    </row>
    <row r="9634" spans="1:10">
      <c r="A9634" s="584">
        <v>2016</v>
      </c>
      <c r="B9634" s="585" t="s">
        <v>1127</v>
      </c>
      <c r="C9634" s="585" t="s">
        <v>31</v>
      </c>
      <c r="D9634" s="586">
        <v>54779</v>
      </c>
      <c r="E9634" s="587">
        <v>18.725000000000001</v>
      </c>
      <c r="F9634" s="587">
        <f t="shared" si="450"/>
        <v>1025736.775</v>
      </c>
      <c r="G9634" s="588">
        <v>0.38</v>
      </c>
      <c r="H9634" s="586">
        <v>4.3</v>
      </c>
      <c r="I9634" s="587">
        <f t="shared" si="451"/>
        <v>235549.69999999998</v>
      </c>
      <c r="J9634" s="589">
        <f t="shared" si="452"/>
        <v>0</v>
      </c>
    </row>
    <row r="9635" spans="1:10">
      <c r="A9635" s="584">
        <v>2016</v>
      </c>
      <c r="B9635" s="585" t="s">
        <v>1127</v>
      </c>
      <c r="C9635" s="585" t="s">
        <v>31</v>
      </c>
      <c r="D9635" s="586">
        <v>131850</v>
      </c>
      <c r="E9635" s="587">
        <v>19.097999999999999</v>
      </c>
      <c r="F9635" s="587">
        <f t="shared" si="450"/>
        <v>2518071.2999999998</v>
      </c>
      <c r="G9635" s="588">
        <v>0.39</v>
      </c>
      <c r="H9635" s="586">
        <v>4.5</v>
      </c>
      <c r="I9635" s="587">
        <f t="shared" si="451"/>
        <v>593325</v>
      </c>
      <c r="J9635" s="589">
        <f t="shared" si="452"/>
        <v>0</v>
      </c>
    </row>
    <row r="9636" spans="1:10">
      <c r="A9636" s="584">
        <v>2016</v>
      </c>
      <c r="B9636" s="585" t="s">
        <v>1131</v>
      </c>
      <c r="C9636" s="585" t="s">
        <v>31</v>
      </c>
      <c r="D9636" s="586">
        <v>5371</v>
      </c>
      <c r="E9636" s="587">
        <v>23.562000000000001</v>
      </c>
      <c r="F9636" s="587">
        <f t="shared" si="450"/>
        <v>126551.50200000001</v>
      </c>
      <c r="G9636" s="588">
        <v>3.59</v>
      </c>
      <c r="H9636" s="586">
        <v>15.1</v>
      </c>
      <c r="I9636" s="587">
        <f t="shared" si="451"/>
        <v>81102.099999999991</v>
      </c>
      <c r="J9636" s="589">
        <f t="shared" si="452"/>
        <v>0</v>
      </c>
    </row>
    <row r="9637" spans="1:10">
      <c r="A9637" s="584">
        <v>2016</v>
      </c>
      <c r="B9637" s="585" t="s">
        <v>1129</v>
      </c>
      <c r="C9637" s="585" t="s">
        <v>31</v>
      </c>
      <c r="D9637" s="586">
        <v>9105</v>
      </c>
      <c r="E9637" s="587">
        <v>16.861999999999998</v>
      </c>
      <c r="F9637" s="587">
        <f t="shared" si="450"/>
        <v>153528.50999999998</v>
      </c>
      <c r="G9637" s="588">
        <v>1.29</v>
      </c>
      <c r="H9637" s="586">
        <v>23.2</v>
      </c>
      <c r="I9637" s="587">
        <f t="shared" si="451"/>
        <v>211236</v>
      </c>
      <c r="J9637" s="589">
        <f t="shared" si="452"/>
        <v>0</v>
      </c>
    </row>
    <row r="9638" spans="1:10">
      <c r="A9638" s="584">
        <v>2016</v>
      </c>
      <c r="B9638" s="585" t="s">
        <v>1131</v>
      </c>
      <c r="C9638" s="585" t="s">
        <v>31</v>
      </c>
      <c r="D9638" s="586">
        <v>10545</v>
      </c>
      <c r="E9638" s="587">
        <v>25.416</v>
      </c>
      <c r="F9638" s="587">
        <f t="shared" si="450"/>
        <v>268011.72000000003</v>
      </c>
      <c r="G9638" s="588">
        <v>2.87</v>
      </c>
      <c r="H9638" s="586">
        <v>8.6</v>
      </c>
      <c r="I9638" s="587">
        <f t="shared" si="451"/>
        <v>90687</v>
      </c>
      <c r="J9638" s="589">
        <f t="shared" si="452"/>
        <v>0</v>
      </c>
    </row>
    <row r="9639" spans="1:10">
      <c r="A9639" s="584">
        <v>2016</v>
      </c>
      <c r="B9639" s="585" t="s">
        <v>1131</v>
      </c>
      <c r="C9639" s="585" t="s">
        <v>31</v>
      </c>
      <c r="D9639" s="586">
        <v>8766</v>
      </c>
      <c r="E9639" s="587">
        <v>23.664000000000001</v>
      </c>
      <c r="F9639" s="587">
        <f t="shared" si="450"/>
        <v>207438.62400000001</v>
      </c>
      <c r="G9639" s="588">
        <v>2.97</v>
      </c>
      <c r="H9639" s="586">
        <v>16</v>
      </c>
      <c r="I9639" s="587">
        <f t="shared" si="451"/>
        <v>140256</v>
      </c>
      <c r="J9639" s="589">
        <f t="shared" si="452"/>
        <v>0</v>
      </c>
    </row>
    <row r="9640" spans="1:10">
      <c r="A9640" s="584">
        <v>2016</v>
      </c>
      <c r="B9640" s="585" t="s">
        <v>1131</v>
      </c>
      <c r="C9640" s="585" t="s">
        <v>31</v>
      </c>
      <c r="D9640" s="586">
        <v>150214</v>
      </c>
      <c r="E9640" s="587">
        <v>26.138000000000002</v>
      </c>
      <c r="F9640" s="587">
        <f t="shared" si="450"/>
        <v>3926293.5320000001</v>
      </c>
      <c r="G9640" s="588">
        <v>3.11</v>
      </c>
      <c r="H9640" s="586">
        <v>7.7</v>
      </c>
      <c r="I9640" s="587">
        <f t="shared" si="451"/>
        <v>1156647.8</v>
      </c>
      <c r="J9640" s="589">
        <f t="shared" si="452"/>
        <v>0</v>
      </c>
    </row>
    <row r="9641" spans="1:10">
      <c r="A9641" s="584">
        <v>2016</v>
      </c>
      <c r="B9641" s="585" t="s">
        <v>1131</v>
      </c>
      <c r="C9641" s="585" t="s">
        <v>31</v>
      </c>
      <c r="D9641" s="586">
        <v>134024</v>
      </c>
      <c r="E9641" s="587">
        <v>25.995999999999999</v>
      </c>
      <c r="F9641" s="587">
        <f t="shared" si="450"/>
        <v>3484087.9039999996</v>
      </c>
      <c r="G9641" s="588">
        <v>2.69</v>
      </c>
      <c r="H9641" s="586">
        <v>7.6</v>
      </c>
      <c r="I9641" s="587">
        <f t="shared" si="451"/>
        <v>1018582.3999999999</v>
      </c>
      <c r="J9641" s="589">
        <f t="shared" si="452"/>
        <v>0</v>
      </c>
    </row>
    <row r="9642" spans="1:10">
      <c r="A9642" s="584">
        <v>2016</v>
      </c>
      <c r="B9642" s="585" t="s">
        <v>1131</v>
      </c>
      <c r="C9642" s="585" t="s">
        <v>31</v>
      </c>
      <c r="D9642" s="586">
        <v>16309</v>
      </c>
      <c r="E9642" s="587">
        <v>21.72</v>
      </c>
      <c r="F9642" s="587">
        <f t="shared" si="450"/>
        <v>354231.48</v>
      </c>
      <c r="G9642" s="588">
        <v>2.4900000000000002</v>
      </c>
      <c r="H9642" s="586">
        <v>19.8</v>
      </c>
      <c r="I9642" s="587">
        <f t="shared" si="451"/>
        <v>322918.2</v>
      </c>
      <c r="J9642" s="589">
        <f t="shared" si="452"/>
        <v>0</v>
      </c>
    </row>
    <row r="9643" spans="1:10">
      <c r="A9643" s="584">
        <v>2016</v>
      </c>
      <c r="B9643" s="585" t="s">
        <v>1131</v>
      </c>
      <c r="C9643" s="585" t="s">
        <v>31</v>
      </c>
      <c r="D9643" s="586">
        <v>10563</v>
      </c>
      <c r="E9643" s="587">
        <v>22.22</v>
      </c>
      <c r="F9643" s="587">
        <f t="shared" si="450"/>
        <v>234709.86</v>
      </c>
      <c r="G9643" s="588">
        <v>2.14</v>
      </c>
      <c r="H9643" s="586">
        <v>18.399999999999999</v>
      </c>
      <c r="I9643" s="587">
        <f t="shared" si="451"/>
        <v>194359.19999999998</v>
      </c>
      <c r="J9643" s="589">
        <f t="shared" si="452"/>
        <v>0</v>
      </c>
    </row>
    <row r="9644" spans="1:10">
      <c r="A9644" s="584">
        <v>2016</v>
      </c>
      <c r="B9644" s="585" t="s">
        <v>1129</v>
      </c>
      <c r="C9644" s="585" t="s">
        <v>31</v>
      </c>
      <c r="D9644" s="586">
        <v>1391</v>
      </c>
      <c r="E9644" s="587">
        <v>15.182</v>
      </c>
      <c r="F9644" s="587">
        <f t="shared" si="450"/>
        <v>21118.162</v>
      </c>
      <c r="G9644" s="588">
        <v>1.63</v>
      </c>
      <c r="H9644" s="586">
        <v>29.4</v>
      </c>
      <c r="I9644" s="587">
        <f t="shared" si="451"/>
        <v>40895.4</v>
      </c>
      <c r="J9644" s="589">
        <f t="shared" si="452"/>
        <v>0</v>
      </c>
    </row>
    <row r="9645" spans="1:10">
      <c r="A9645" s="584">
        <v>2016</v>
      </c>
      <c r="B9645" s="585" t="s">
        <v>1131</v>
      </c>
      <c r="C9645" s="585" t="s">
        <v>31</v>
      </c>
      <c r="D9645" s="586">
        <v>13231</v>
      </c>
      <c r="E9645" s="587">
        <v>25.681999999999999</v>
      </c>
      <c r="F9645" s="587">
        <f t="shared" si="450"/>
        <v>339798.54199999996</v>
      </c>
      <c r="G9645" s="588">
        <v>2.88</v>
      </c>
      <c r="H9645" s="586">
        <v>8.4</v>
      </c>
      <c r="I9645" s="587">
        <f t="shared" si="451"/>
        <v>111140.40000000001</v>
      </c>
      <c r="J9645" s="589">
        <f t="shared" si="452"/>
        <v>0</v>
      </c>
    </row>
    <row r="9646" spans="1:10">
      <c r="A9646" s="584">
        <v>2016</v>
      </c>
      <c r="B9646" s="585" t="s">
        <v>1131</v>
      </c>
      <c r="C9646" s="585" t="s">
        <v>31</v>
      </c>
      <c r="D9646" s="586">
        <v>17277</v>
      </c>
      <c r="E9646" s="587">
        <v>23.803999999999998</v>
      </c>
      <c r="F9646" s="587">
        <f t="shared" si="450"/>
        <v>411261.70799999998</v>
      </c>
      <c r="G9646" s="588">
        <v>2.3199999999999998</v>
      </c>
      <c r="H9646" s="586">
        <v>13.8</v>
      </c>
      <c r="I9646" s="587">
        <f t="shared" si="451"/>
        <v>238422.6</v>
      </c>
      <c r="J9646" s="589">
        <f t="shared" si="452"/>
        <v>0</v>
      </c>
    </row>
    <row r="9647" spans="1:10">
      <c r="A9647" s="584">
        <v>2016</v>
      </c>
      <c r="B9647" s="585" t="s">
        <v>1131</v>
      </c>
      <c r="C9647" s="585" t="s">
        <v>31</v>
      </c>
      <c r="D9647" s="586">
        <v>2138</v>
      </c>
      <c r="E9647" s="587">
        <v>24.206</v>
      </c>
      <c r="F9647" s="587">
        <f t="shared" si="450"/>
        <v>51752.428</v>
      </c>
      <c r="G9647" s="588">
        <v>2.13</v>
      </c>
      <c r="H9647" s="586">
        <v>14.3</v>
      </c>
      <c r="I9647" s="587">
        <f t="shared" si="451"/>
        <v>30573.4</v>
      </c>
      <c r="J9647" s="589">
        <f t="shared" si="452"/>
        <v>0</v>
      </c>
    </row>
    <row r="9648" spans="1:10">
      <c r="A9648" s="584">
        <v>2016</v>
      </c>
      <c r="B9648" s="585" t="s">
        <v>1131</v>
      </c>
      <c r="C9648" s="585" t="s">
        <v>31</v>
      </c>
      <c r="D9648" s="586">
        <v>6357</v>
      </c>
      <c r="E9648" s="587">
        <v>17.658000000000001</v>
      </c>
      <c r="F9648" s="587">
        <f t="shared" si="450"/>
        <v>112251.906</v>
      </c>
      <c r="G9648" s="588">
        <v>1.83</v>
      </c>
      <c r="H9648" s="586">
        <v>28</v>
      </c>
      <c r="I9648" s="587">
        <f t="shared" si="451"/>
        <v>177996</v>
      </c>
      <c r="J9648" s="589">
        <f t="shared" si="452"/>
        <v>0</v>
      </c>
    </row>
    <row r="9649" spans="1:10">
      <c r="A9649" s="584">
        <v>2016</v>
      </c>
      <c r="B9649" s="585" t="s">
        <v>1131</v>
      </c>
      <c r="C9649" s="585" t="s">
        <v>31</v>
      </c>
      <c r="D9649" s="586">
        <v>8778</v>
      </c>
      <c r="E9649" s="587">
        <v>23.501999999999999</v>
      </c>
      <c r="F9649" s="587">
        <f t="shared" si="450"/>
        <v>206300.55599999998</v>
      </c>
      <c r="G9649" s="588">
        <v>3.13</v>
      </c>
      <c r="H9649" s="586">
        <v>18.7</v>
      </c>
      <c r="I9649" s="587">
        <f t="shared" si="451"/>
        <v>164148.6</v>
      </c>
      <c r="J9649" s="589">
        <f t="shared" si="452"/>
        <v>0</v>
      </c>
    </row>
    <row r="9650" spans="1:10">
      <c r="A9650" s="584">
        <v>2016</v>
      </c>
      <c r="B9650" s="585" t="s">
        <v>1131</v>
      </c>
      <c r="C9650" s="585" t="s">
        <v>31</v>
      </c>
      <c r="D9650" s="586">
        <v>6968</v>
      </c>
      <c r="E9650" s="587">
        <v>24.094000000000001</v>
      </c>
      <c r="F9650" s="587">
        <f t="shared" si="450"/>
        <v>167886.992</v>
      </c>
      <c r="G9650" s="588">
        <v>1.43</v>
      </c>
      <c r="H9650" s="586">
        <v>13.1</v>
      </c>
      <c r="I9650" s="587">
        <f t="shared" si="451"/>
        <v>91280.8</v>
      </c>
      <c r="J9650" s="589">
        <f t="shared" si="452"/>
        <v>0</v>
      </c>
    </row>
    <row r="9651" spans="1:10">
      <c r="A9651" s="584">
        <v>2016</v>
      </c>
      <c r="B9651" s="585" t="s">
        <v>1129</v>
      </c>
      <c r="C9651" s="585" t="s">
        <v>31</v>
      </c>
      <c r="D9651" s="586">
        <v>4427</v>
      </c>
      <c r="E9651" s="587">
        <v>17.576000000000001</v>
      </c>
      <c r="F9651" s="587">
        <f t="shared" si="450"/>
        <v>77808.952000000005</v>
      </c>
      <c r="G9651" s="588">
        <v>1.89</v>
      </c>
      <c r="H9651" s="586">
        <v>26.7</v>
      </c>
      <c r="I9651" s="587">
        <f t="shared" si="451"/>
        <v>118200.9</v>
      </c>
      <c r="J9651" s="589">
        <f t="shared" si="452"/>
        <v>0</v>
      </c>
    </row>
    <row r="9652" spans="1:10">
      <c r="A9652" s="584">
        <v>2016</v>
      </c>
      <c r="B9652" s="585" t="s">
        <v>1131</v>
      </c>
      <c r="C9652" s="585" t="s">
        <v>31</v>
      </c>
      <c r="D9652" s="586">
        <v>135393</v>
      </c>
      <c r="E9652" s="587">
        <v>26.032</v>
      </c>
      <c r="F9652" s="587">
        <f t="shared" si="450"/>
        <v>3524550.5759999999</v>
      </c>
      <c r="G9652" s="588">
        <v>3.12</v>
      </c>
      <c r="H9652" s="586">
        <v>7.8</v>
      </c>
      <c r="I9652" s="587">
        <f t="shared" si="451"/>
        <v>1056065.3999999999</v>
      </c>
      <c r="J9652" s="589">
        <f t="shared" si="452"/>
        <v>0</v>
      </c>
    </row>
    <row r="9653" spans="1:10">
      <c r="A9653" s="584">
        <v>2016</v>
      </c>
      <c r="B9653" s="585" t="s">
        <v>1131</v>
      </c>
      <c r="C9653" s="585" t="s">
        <v>31</v>
      </c>
      <c r="D9653" s="586">
        <v>70078</v>
      </c>
      <c r="E9653" s="587">
        <v>25.923999999999999</v>
      </c>
      <c r="F9653" s="587">
        <f t="shared" si="450"/>
        <v>1816702.0719999999</v>
      </c>
      <c r="G9653" s="588">
        <v>2.66</v>
      </c>
      <c r="H9653" s="586">
        <v>7.7</v>
      </c>
      <c r="I9653" s="587">
        <f t="shared" si="451"/>
        <v>539600.6</v>
      </c>
      <c r="J9653" s="589">
        <f t="shared" si="452"/>
        <v>0</v>
      </c>
    </row>
    <row r="9654" spans="1:10">
      <c r="A9654" s="584">
        <v>2016</v>
      </c>
      <c r="B9654" s="585" t="s">
        <v>1131</v>
      </c>
      <c r="C9654" s="585" t="s">
        <v>31</v>
      </c>
      <c r="D9654" s="586">
        <v>28405</v>
      </c>
      <c r="E9654" s="587">
        <v>25.975999999999999</v>
      </c>
      <c r="F9654" s="587">
        <f t="shared" si="450"/>
        <v>737848.28</v>
      </c>
      <c r="G9654" s="588">
        <v>2.58</v>
      </c>
      <c r="H9654" s="586">
        <v>7.6</v>
      </c>
      <c r="I9654" s="587">
        <f t="shared" si="451"/>
        <v>215878</v>
      </c>
      <c r="J9654" s="589">
        <f t="shared" si="452"/>
        <v>0</v>
      </c>
    </row>
    <row r="9655" spans="1:10">
      <c r="A9655" s="584">
        <v>2016</v>
      </c>
      <c r="B9655" s="585" t="s">
        <v>1131</v>
      </c>
      <c r="C9655" s="585" t="s">
        <v>31</v>
      </c>
      <c r="D9655" s="586">
        <v>1964</v>
      </c>
      <c r="E9655" s="587">
        <v>22.466000000000001</v>
      </c>
      <c r="F9655" s="587">
        <f t="shared" si="450"/>
        <v>44123.224000000002</v>
      </c>
      <c r="G9655" s="588">
        <v>3.09</v>
      </c>
      <c r="H9655" s="586">
        <v>9.1</v>
      </c>
      <c r="I9655" s="587">
        <f t="shared" si="451"/>
        <v>17872.399999999998</v>
      </c>
      <c r="J9655" s="589">
        <f t="shared" si="452"/>
        <v>0</v>
      </c>
    </row>
    <row r="9656" spans="1:10">
      <c r="A9656" s="584">
        <v>2016</v>
      </c>
      <c r="B9656" s="585" t="s">
        <v>1131</v>
      </c>
      <c r="C9656" s="585" t="s">
        <v>31</v>
      </c>
      <c r="D9656" s="586">
        <v>17736</v>
      </c>
      <c r="E9656" s="587">
        <v>22.995999999999999</v>
      </c>
      <c r="F9656" s="587">
        <f t="shared" si="450"/>
        <v>407857.05599999998</v>
      </c>
      <c r="G9656" s="588">
        <v>2.99</v>
      </c>
      <c r="H9656" s="586">
        <v>8.5</v>
      </c>
      <c r="I9656" s="587">
        <f t="shared" si="451"/>
        <v>150756</v>
      </c>
      <c r="J9656" s="589">
        <f t="shared" si="452"/>
        <v>0</v>
      </c>
    </row>
    <row r="9657" spans="1:10">
      <c r="A9657" s="584">
        <v>2016</v>
      </c>
      <c r="B9657" s="585" t="s">
        <v>1127</v>
      </c>
      <c r="C9657" s="585" t="s">
        <v>31</v>
      </c>
      <c r="D9657" s="586">
        <v>32293</v>
      </c>
      <c r="E9657" s="587">
        <v>18.100000000000001</v>
      </c>
      <c r="F9657" s="587">
        <f t="shared" si="450"/>
        <v>584503.30000000005</v>
      </c>
      <c r="G9657" s="588">
        <v>0.25</v>
      </c>
      <c r="H9657" s="586">
        <v>4.9800000000000004</v>
      </c>
      <c r="I9657" s="587">
        <f t="shared" si="451"/>
        <v>160819.14000000001</v>
      </c>
      <c r="J9657" s="589">
        <f t="shared" si="452"/>
        <v>0</v>
      </c>
    </row>
    <row r="9658" spans="1:10">
      <c r="A9658" s="584">
        <v>2016</v>
      </c>
      <c r="B9658" s="585" t="s">
        <v>1127</v>
      </c>
      <c r="C9658" s="585" t="s">
        <v>31</v>
      </c>
      <c r="D9658" s="586">
        <v>16454</v>
      </c>
      <c r="E9658" s="587">
        <v>17.143999999999998</v>
      </c>
      <c r="F9658" s="587">
        <f t="shared" si="450"/>
        <v>282087.37599999999</v>
      </c>
      <c r="G9658" s="588">
        <v>0.24</v>
      </c>
      <c r="H9658" s="586">
        <v>4.7300000000000004</v>
      </c>
      <c r="I9658" s="587">
        <f t="shared" si="451"/>
        <v>77827.420000000013</v>
      </c>
      <c r="J9658" s="589">
        <f t="shared" si="452"/>
        <v>0</v>
      </c>
    </row>
    <row r="9659" spans="1:10">
      <c r="A9659" s="584">
        <v>2016</v>
      </c>
      <c r="B9659" s="585" t="s">
        <v>1127</v>
      </c>
      <c r="C9659" s="585" t="s">
        <v>31</v>
      </c>
      <c r="D9659" s="586">
        <v>330016</v>
      </c>
      <c r="E9659" s="587">
        <v>17.507999999999999</v>
      </c>
      <c r="F9659" s="587">
        <f t="shared" si="450"/>
        <v>5777920.1279999996</v>
      </c>
      <c r="G9659" s="588">
        <v>0.19</v>
      </c>
      <c r="H9659" s="586">
        <v>4.58</v>
      </c>
      <c r="I9659" s="587">
        <f t="shared" si="451"/>
        <v>1511473.28</v>
      </c>
      <c r="J9659" s="589">
        <f t="shared" si="452"/>
        <v>0</v>
      </c>
    </row>
    <row r="9660" spans="1:10">
      <c r="A9660" s="584">
        <v>2016</v>
      </c>
      <c r="B9660" s="585" t="s">
        <v>1127</v>
      </c>
      <c r="C9660" s="585" t="s">
        <v>31</v>
      </c>
      <c r="D9660" s="586">
        <v>32996</v>
      </c>
      <c r="E9660" s="587">
        <v>17.327999999999999</v>
      </c>
      <c r="F9660" s="587">
        <f t="shared" si="450"/>
        <v>571754.68799999997</v>
      </c>
      <c r="G9660" s="588">
        <v>0.23</v>
      </c>
      <c r="H9660" s="586">
        <v>4.5999999999999996</v>
      </c>
      <c r="I9660" s="587">
        <f t="shared" si="451"/>
        <v>151781.59999999998</v>
      </c>
      <c r="J9660" s="589">
        <f t="shared" si="452"/>
        <v>0</v>
      </c>
    </row>
    <row r="9661" spans="1:10">
      <c r="A9661" s="584">
        <v>2016</v>
      </c>
      <c r="B9661" s="585" t="s">
        <v>1127</v>
      </c>
      <c r="C9661" s="585" t="s">
        <v>31</v>
      </c>
      <c r="D9661" s="586">
        <v>16051</v>
      </c>
      <c r="E9661" s="587">
        <v>17.687999999999999</v>
      </c>
      <c r="F9661" s="587">
        <f t="shared" si="450"/>
        <v>283910.08799999999</v>
      </c>
      <c r="G9661" s="588">
        <v>0.23</v>
      </c>
      <c r="H9661" s="586">
        <v>5.5</v>
      </c>
      <c r="I9661" s="587">
        <f t="shared" si="451"/>
        <v>88280.5</v>
      </c>
      <c r="J9661" s="589">
        <f t="shared" si="452"/>
        <v>0</v>
      </c>
    </row>
    <row r="9662" spans="1:10">
      <c r="A9662" s="584">
        <v>2016</v>
      </c>
      <c r="B9662" s="585" t="s">
        <v>1131</v>
      </c>
      <c r="C9662" s="585" t="s">
        <v>31</v>
      </c>
      <c r="D9662" s="586">
        <v>2000</v>
      </c>
      <c r="E9662" s="587">
        <v>25</v>
      </c>
      <c r="F9662" s="587">
        <f t="shared" si="450"/>
        <v>50000</v>
      </c>
      <c r="G9662" s="588">
        <v>0.71</v>
      </c>
      <c r="H9662" s="586">
        <v>5.2</v>
      </c>
      <c r="I9662" s="587">
        <f t="shared" si="451"/>
        <v>10400</v>
      </c>
      <c r="J9662" s="589">
        <f t="shared" si="452"/>
        <v>0</v>
      </c>
    </row>
    <row r="9663" spans="1:10">
      <c r="A9663" s="584">
        <v>2016</v>
      </c>
      <c r="B9663" s="585" t="s">
        <v>1131</v>
      </c>
      <c r="C9663" s="585" t="s">
        <v>31</v>
      </c>
      <c r="D9663" s="586">
        <v>8078</v>
      </c>
      <c r="E9663" s="587">
        <v>25.87</v>
      </c>
      <c r="F9663" s="587">
        <f t="shared" si="450"/>
        <v>208977.86000000002</v>
      </c>
      <c r="G9663" s="588">
        <v>0.62</v>
      </c>
      <c r="H9663" s="586">
        <v>8.9</v>
      </c>
      <c r="I9663" s="587">
        <f t="shared" si="451"/>
        <v>71894.2</v>
      </c>
      <c r="J9663" s="589">
        <f t="shared" si="452"/>
        <v>0</v>
      </c>
    </row>
    <row r="9664" spans="1:10">
      <c r="A9664" s="584">
        <v>2016</v>
      </c>
      <c r="B9664" s="585" t="s">
        <v>1131</v>
      </c>
      <c r="C9664" s="585" t="s">
        <v>31</v>
      </c>
      <c r="D9664" s="586">
        <v>16368</v>
      </c>
      <c r="E9664" s="587">
        <v>26.03</v>
      </c>
      <c r="F9664" s="587">
        <f t="shared" si="450"/>
        <v>426059.04000000004</v>
      </c>
      <c r="G9664" s="588">
        <v>2.2400000000000002</v>
      </c>
      <c r="H9664" s="586">
        <v>8.4</v>
      </c>
      <c r="I9664" s="587">
        <f t="shared" si="451"/>
        <v>137491.20000000001</v>
      </c>
      <c r="J9664" s="589">
        <f t="shared" si="452"/>
        <v>0</v>
      </c>
    </row>
    <row r="9665" spans="1:10">
      <c r="A9665" s="584">
        <v>2016</v>
      </c>
      <c r="B9665" s="585" t="s">
        <v>1131</v>
      </c>
      <c r="C9665" s="585" t="s">
        <v>31</v>
      </c>
      <c r="D9665" s="586">
        <v>3904</v>
      </c>
      <c r="E9665" s="587">
        <v>25.83</v>
      </c>
      <c r="F9665" s="587">
        <f t="shared" si="450"/>
        <v>100840.31999999999</v>
      </c>
      <c r="G9665" s="588">
        <v>2.2999999999999998</v>
      </c>
      <c r="H9665" s="586">
        <v>8</v>
      </c>
      <c r="I9665" s="587">
        <f t="shared" si="451"/>
        <v>31232</v>
      </c>
      <c r="J9665" s="589">
        <f t="shared" si="452"/>
        <v>0</v>
      </c>
    </row>
    <row r="9666" spans="1:10">
      <c r="A9666" s="584">
        <v>2016</v>
      </c>
      <c r="B9666" s="585" t="s">
        <v>1131</v>
      </c>
      <c r="C9666" s="585" t="s">
        <v>31</v>
      </c>
      <c r="D9666" s="586">
        <v>4105</v>
      </c>
      <c r="E9666" s="587">
        <v>27.91</v>
      </c>
      <c r="F9666" s="587">
        <f t="shared" si="450"/>
        <v>114570.55</v>
      </c>
      <c r="G9666" s="588">
        <v>0.72</v>
      </c>
      <c r="H9666" s="586">
        <v>5.2</v>
      </c>
      <c r="I9666" s="587">
        <f t="shared" si="451"/>
        <v>21346</v>
      </c>
      <c r="J9666" s="589">
        <f t="shared" si="452"/>
        <v>0</v>
      </c>
    </row>
    <row r="9667" spans="1:10">
      <c r="A9667" s="584">
        <v>2016</v>
      </c>
      <c r="B9667" s="585" t="s">
        <v>1129</v>
      </c>
      <c r="C9667" s="585" t="s">
        <v>31</v>
      </c>
      <c r="D9667" s="586">
        <v>8162</v>
      </c>
      <c r="E9667" s="587">
        <v>17.242000000000001</v>
      </c>
      <c r="F9667" s="587">
        <f t="shared" ref="F9667:F9730" si="453">E9667*D9667</f>
        <v>140729.204</v>
      </c>
      <c r="G9667" s="588">
        <v>1.58</v>
      </c>
      <c r="H9667" s="586">
        <v>22.6</v>
      </c>
      <c r="I9667" s="587">
        <f t="shared" ref="I9667:I9730" si="454">H9667*D9667</f>
        <v>184461.2</v>
      </c>
      <c r="J9667" s="589">
        <f t="shared" ref="J9667:J9730" si="455">IF(B9667="LIG",1,0)</f>
        <v>0</v>
      </c>
    </row>
    <row r="9668" spans="1:10">
      <c r="A9668" s="584">
        <v>2016</v>
      </c>
      <c r="B9668" s="585" t="s">
        <v>1129</v>
      </c>
      <c r="C9668" s="585" t="s">
        <v>31</v>
      </c>
      <c r="D9668" s="586">
        <v>7288</v>
      </c>
      <c r="E9668" s="587">
        <v>8.9380000000000006</v>
      </c>
      <c r="F9668" s="587">
        <f t="shared" si="453"/>
        <v>65140.144000000008</v>
      </c>
      <c r="G9668" s="588">
        <v>2.16</v>
      </c>
      <c r="H9668" s="586">
        <v>55</v>
      </c>
      <c r="I9668" s="587">
        <f t="shared" si="454"/>
        <v>400840</v>
      </c>
      <c r="J9668" s="589">
        <f t="shared" si="455"/>
        <v>0</v>
      </c>
    </row>
    <row r="9669" spans="1:10">
      <c r="A9669" s="584">
        <v>2016</v>
      </c>
      <c r="B9669" s="585" t="s">
        <v>1129</v>
      </c>
      <c r="C9669" s="585" t="s">
        <v>31</v>
      </c>
      <c r="D9669" s="586">
        <v>6111</v>
      </c>
      <c r="E9669" s="587">
        <v>9.1519999999999992</v>
      </c>
      <c r="F9669" s="587">
        <f t="shared" si="453"/>
        <v>55927.871999999996</v>
      </c>
      <c r="G9669" s="588">
        <v>1.84</v>
      </c>
      <c r="H9669" s="586">
        <v>53.2</v>
      </c>
      <c r="I9669" s="587">
        <f t="shared" si="454"/>
        <v>325105.2</v>
      </c>
      <c r="J9669" s="589">
        <f t="shared" si="455"/>
        <v>0</v>
      </c>
    </row>
    <row r="9670" spans="1:10">
      <c r="A9670" s="584">
        <v>2016</v>
      </c>
      <c r="B9670" s="585" t="s">
        <v>1129</v>
      </c>
      <c r="C9670" s="585" t="s">
        <v>31</v>
      </c>
      <c r="D9670" s="586">
        <v>3410</v>
      </c>
      <c r="E9670" s="587">
        <v>18.942</v>
      </c>
      <c r="F9670" s="587">
        <f t="shared" si="453"/>
        <v>64592.22</v>
      </c>
      <c r="G9670" s="588">
        <v>3.13</v>
      </c>
      <c r="H9670" s="586">
        <v>22</v>
      </c>
      <c r="I9670" s="587">
        <f t="shared" si="454"/>
        <v>75020</v>
      </c>
      <c r="J9670" s="589">
        <f t="shared" si="455"/>
        <v>0</v>
      </c>
    </row>
    <row r="9671" spans="1:10">
      <c r="A9671" s="584">
        <v>2016</v>
      </c>
      <c r="B9671" s="585" t="s">
        <v>1129</v>
      </c>
      <c r="C9671" s="585" t="s">
        <v>31</v>
      </c>
      <c r="D9671" s="586">
        <v>244</v>
      </c>
      <c r="E9671" s="587">
        <v>15.605</v>
      </c>
      <c r="F9671" s="587">
        <f t="shared" si="453"/>
        <v>3807.62</v>
      </c>
      <c r="G9671" s="588">
        <v>6.27</v>
      </c>
      <c r="H9671" s="586">
        <v>37.9</v>
      </c>
      <c r="I9671" s="587">
        <f t="shared" si="454"/>
        <v>9247.6</v>
      </c>
      <c r="J9671" s="589">
        <f t="shared" si="455"/>
        <v>0</v>
      </c>
    </row>
    <row r="9672" spans="1:10">
      <c r="A9672" s="584">
        <v>2016</v>
      </c>
      <c r="B9672" s="585" t="s">
        <v>1129</v>
      </c>
      <c r="C9672" s="585" t="s">
        <v>31</v>
      </c>
      <c r="D9672" s="586">
        <v>11200</v>
      </c>
      <c r="E9672" s="587">
        <v>15.885999999999999</v>
      </c>
      <c r="F9672" s="587">
        <f t="shared" si="453"/>
        <v>177923.19999999998</v>
      </c>
      <c r="G9672" s="588">
        <v>2.61</v>
      </c>
      <c r="H9672" s="586">
        <v>34.9</v>
      </c>
      <c r="I9672" s="587">
        <f t="shared" si="454"/>
        <v>390880</v>
      </c>
      <c r="J9672" s="589">
        <f t="shared" si="455"/>
        <v>0</v>
      </c>
    </row>
    <row r="9673" spans="1:10">
      <c r="A9673" s="584">
        <v>2016</v>
      </c>
      <c r="B9673" s="585" t="s">
        <v>1127</v>
      </c>
      <c r="C9673" s="585" t="s">
        <v>31</v>
      </c>
      <c r="D9673" s="586">
        <v>13484</v>
      </c>
      <c r="E9673" s="587">
        <v>16.98</v>
      </c>
      <c r="F9673" s="587">
        <f t="shared" si="453"/>
        <v>228958.32</v>
      </c>
      <c r="G9673" s="588">
        <v>0.28000000000000003</v>
      </c>
      <c r="H9673" s="586">
        <v>5.8</v>
      </c>
      <c r="I9673" s="587">
        <f t="shared" si="454"/>
        <v>78207.199999999997</v>
      </c>
      <c r="J9673" s="589">
        <f t="shared" si="455"/>
        <v>0</v>
      </c>
    </row>
    <row r="9674" spans="1:10">
      <c r="A9674" s="584">
        <v>2016</v>
      </c>
      <c r="B9674" s="585" t="s">
        <v>1131</v>
      </c>
      <c r="C9674" s="585" t="s">
        <v>31</v>
      </c>
      <c r="D9674" s="586">
        <v>13703</v>
      </c>
      <c r="E9674" s="587">
        <v>22.2</v>
      </c>
      <c r="F9674" s="587">
        <f t="shared" si="453"/>
        <v>304206.59999999998</v>
      </c>
      <c r="G9674" s="588">
        <v>0.5</v>
      </c>
      <c r="H9674" s="586">
        <v>11.5</v>
      </c>
      <c r="I9674" s="587">
        <f t="shared" si="454"/>
        <v>157584.5</v>
      </c>
      <c r="J9674" s="589">
        <f t="shared" si="455"/>
        <v>0</v>
      </c>
    </row>
    <row r="9675" spans="1:10">
      <c r="A9675" s="584">
        <v>2016</v>
      </c>
      <c r="B9675" s="585" t="s">
        <v>1127</v>
      </c>
      <c r="C9675" s="585" t="s">
        <v>31</v>
      </c>
      <c r="D9675" s="586">
        <v>12284</v>
      </c>
      <c r="E9675" s="587">
        <v>16.98</v>
      </c>
      <c r="F9675" s="587">
        <f t="shared" si="453"/>
        <v>208582.32</v>
      </c>
      <c r="G9675" s="588">
        <v>0.28000000000000003</v>
      </c>
      <c r="H9675" s="586">
        <v>5.8</v>
      </c>
      <c r="I9675" s="587">
        <f t="shared" si="454"/>
        <v>71247.199999999997</v>
      </c>
      <c r="J9675" s="589">
        <f t="shared" si="455"/>
        <v>0</v>
      </c>
    </row>
    <row r="9676" spans="1:10">
      <c r="A9676" s="584">
        <v>2016</v>
      </c>
      <c r="B9676" s="585" t="s">
        <v>1131</v>
      </c>
      <c r="C9676" s="585" t="s">
        <v>31</v>
      </c>
      <c r="D9676" s="586">
        <v>4825</v>
      </c>
      <c r="E9676" s="587">
        <v>24.8</v>
      </c>
      <c r="F9676" s="587">
        <f t="shared" si="453"/>
        <v>119660</v>
      </c>
      <c r="G9676" s="588">
        <v>0.74</v>
      </c>
      <c r="H9676" s="586">
        <v>7.9</v>
      </c>
      <c r="I9676" s="587">
        <f t="shared" si="454"/>
        <v>38117.5</v>
      </c>
      <c r="J9676" s="589">
        <f t="shared" si="455"/>
        <v>0</v>
      </c>
    </row>
    <row r="9677" spans="1:10">
      <c r="A9677" s="584">
        <v>2016</v>
      </c>
      <c r="B9677" s="585" t="s">
        <v>1131</v>
      </c>
      <c r="C9677" s="585" t="s">
        <v>31</v>
      </c>
      <c r="D9677" s="586">
        <v>33689</v>
      </c>
      <c r="E9677" s="587">
        <v>25.68</v>
      </c>
      <c r="F9677" s="587">
        <f t="shared" si="453"/>
        <v>865133.52</v>
      </c>
      <c r="G9677" s="588">
        <v>2.2000000000000002</v>
      </c>
      <c r="H9677" s="586">
        <v>7.8</v>
      </c>
      <c r="I9677" s="587">
        <f t="shared" si="454"/>
        <v>262774.2</v>
      </c>
      <c r="J9677" s="589">
        <f t="shared" si="455"/>
        <v>0</v>
      </c>
    </row>
    <row r="9678" spans="1:10">
      <c r="A9678" s="584">
        <v>2016</v>
      </c>
      <c r="B9678" s="585" t="s">
        <v>1131</v>
      </c>
      <c r="C9678" s="585" t="s">
        <v>31</v>
      </c>
      <c r="D9678" s="586">
        <v>10769</v>
      </c>
      <c r="E9678" s="587">
        <v>27.94</v>
      </c>
      <c r="F9678" s="587">
        <f t="shared" si="453"/>
        <v>300885.86</v>
      </c>
      <c r="G9678" s="588">
        <v>0.74</v>
      </c>
      <c r="H9678" s="586">
        <v>5.8</v>
      </c>
      <c r="I9678" s="587">
        <f t="shared" si="454"/>
        <v>62460.2</v>
      </c>
      <c r="J9678" s="589">
        <f t="shared" si="455"/>
        <v>0</v>
      </c>
    </row>
    <row r="9679" spans="1:10">
      <c r="A9679" s="584">
        <v>2016</v>
      </c>
      <c r="B9679" s="585" t="s">
        <v>1131</v>
      </c>
      <c r="C9679" s="585" t="s">
        <v>31</v>
      </c>
      <c r="D9679" s="586">
        <v>28228</v>
      </c>
      <c r="E9679" s="587">
        <v>21.04</v>
      </c>
      <c r="F9679" s="587">
        <f t="shared" si="453"/>
        <v>593917.12</v>
      </c>
      <c r="G9679" s="588">
        <v>1.95</v>
      </c>
      <c r="H9679" s="586">
        <v>24.8</v>
      </c>
      <c r="I9679" s="587">
        <f t="shared" si="454"/>
        <v>700054.4</v>
      </c>
      <c r="J9679" s="589">
        <f t="shared" si="455"/>
        <v>0</v>
      </c>
    </row>
    <row r="9680" spans="1:10">
      <c r="A9680" s="584">
        <v>2016</v>
      </c>
      <c r="B9680" s="585" t="s">
        <v>1127</v>
      </c>
      <c r="C9680" s="585" t="s">
        <v>31</v>
      </c>
      <c r="D9680" s="586">
        <v>14010</v>
      </c>
      <c r="E9680" s="587">
        <v>17.07</v>
      </c>
      <c r="F9680" s="587">
        <f t="shared" si="453"/>
        <v>239150.7</v>
      </c>
      <c r="G9680" s="588">
        <v>0.31</v>
      </c>
      <c r="H9680" s="586">
        <v>4.3</v>
      </c>
      <c r="I9680" s="587">
        <f t="shared" si="454"/>
        <v>60243</v>
      </c>
      <c r="J9680" s="589">
        <f t="shared" si="455"/>
        <v>0</v>
      </c>
    </row>
    <row r="9681" spans="1:10">
      <c r="A9681" s="584">
        <v>2016</v>
      </c>
      <c r="B9681" s="585" t="s">
        <v>1131</v>
      </c>
      <c r="C9681" s="585" t="s">
        <v>31</v>
      </c>
      <c r="D9681" s="586">
        <v>3650</v>
      </c>
      <c r="E9681" s="587">
        <v>19.16</v>
      </c>
      <c r="F9681" s="587">
        <f t="shared" si="453"/>
        <v>69934</v>
      </c>
      <c r="G9681" s="588">
        <v>1.4</v>
      </c>
      <c r="H9681" s="586">
        <v>29.2</v>
      </c>
      <c r="I9681" s="587">
        <f t="shared" si="454"/>
        <v>106580</v>
      </c>
      <c r="J9681" s="589">
        <f t="shared" si="455"/>
        <v>0</v>
      </c>
    </row>
    <row r="9682" spans="1:10">
      <c r="A9682" s="584">
        <v>2016</v>
      </c>
      <c r="B9682" s="585" t="s">
        <v>1131</v>
      </c>
      <c r="C9682" s="585" t="s">
        <v>31</v>
      </c>
      <c r="D9682" s="586">
        <v>1331</v>
      </c>
      <c r="E9682" s="587">
        <v>14.92</v>
      </c>
      <c r="F9682" s="587">
        <f t="shared" si="453"/>
        <v>19858.52</v>
      </c>
      <c r="G9682" s="588">
        <v>1.79</v>
      </c>
      <c r="H9682" s="586">
        <v>42.7</v>
      </c>
      <c r="I9682" s="587">
        <f t="shared" si="454"/>
        <v>56833.700000000004</v>
      </c>
      <c r="J9682" s="589">
        <f t="shared" si="455"/>
        <v>0</v>
      </c>
    </row>
    <row r="9683" spans="1:10">
      <c r="A9683" s="584">
        <v>2016</v>
      </c>
      <c r="B9683" s="585" t="s">
        <v>1127</v>
      </c>
      <c r="C9683" s="585" t="s">
        <v>31</v>
      </c>
      <c r="D9683" s="586">
        <v>41915</v>
      </c>
      <c r="E9683" s="587">
        <v>17.739999999999998</v>
      </c>
      <c r="F9683" s="587">
        <f t="shared" si="453"/>
        <v>743572.1</v>
      </c>
      <c r="G9683" s="588">
        <v>0.43</v>
      </c>
      <c r="H9683" s="586">
        <v>5.2</v>
      </c>
      <c r="I9683" s="587">
        <f t="shared" si="454"/>
        <v>217958</v>
      </c>
      <c r="J9683" s="589">
        <f t="shared" si="455"/>
        <v>0</v>
      </c>
    </row>
    <row r="9684" spans="1:10">
      <c r="A9684" s="584">
        <v>2016</v>
      </c>
      <c r="B9684" s="585" t="s">
        <v>1127</v>
      </c>
      <c r="C9684" s="585" t="s">
        <v>31</v>
      </c>
      <c r="D9684" s="586">
        <v>120293</v>
      </c>
      <c r="E9684" s="587">
        <v>19.472999999999999</v>
      </c>
      <c r="F9684" s="587">
        <f t="shared" si="453"/>
        <v>2342465.5889999997</v>
      </c>
      <c r="G9684" s="588">
        <v>0.19</v>
      </c>
      <c r="H9684" s="586">
        <v>3.8</v>
      </c>
      <c r="I9684" s="587">
        <f t="shared" si="454"/>
        <v>457113.39999999997</v>
      </c>
      <c r="J9684" s="589">
        <f t="shared" si="455"/>
        <v>0</v>
      </c>
    </row>
    <row r="9685" spans="1:10">
      <c r="A9685" s="584">
        <v>2016</v>
      </c>
      <c r="B9685" s="585" t="s">
        <v>1131</v>
      </c>
      <c r="C9685" s="585" t="s">
        <v>31</v>
      </c>
      <c r="D9685" s="586">
        <v>4505</v>
      </c>
      <c r="E9685" s="587">
        <v>22.09</v>
      </c>
      <c r="F9685" s="587">
        <f t="shared" si="453"/>
        <v>99515.45</v>
      </c>
      <c r="G9685" s="588">
        <v>1.78</v>
      </c>
      <c r="H9685" s="586">
        <v>22.2</v>
      </c>
      <c r="I9685" s="587">
        <f t="shared" si="454"/>
        <v>100011</v>
      </c>
      <c r="J9685" s="589">
        <f t="shared" si="455"/>
        <v>0</v>
      </c>
    </row>
    <row r="9686" spans="1:10">
      <c r="A9686" s="584">
        <v>2016</v>
      </c>
      <c r="B9686" s="585" t="s">
        <v>1131</v>
      </c>
      <c r="C9686" s="585" t="s">
        <v>31</v>
      </c>
      <c r="D9686" s="586">
        <v>11984</v>
      </c>
      <c r="E9686" s="587">
        <v>22.48</v>
      </c>
      <c r="F9686" s="587">
        <f t="shared" si="453"/>
        <v>269400.32000000001</v>
      </c>
      <c r="G9686" s="588">
        <v>1.81</v>
      </c>
      <c r="H9686" s="586">
        <v>22.8</v>
      </c>
      <c r="I9686" s="587">
        <f t="shared" si="454"/>
        <v>273235.20000000001</v>
      </c>
      <c r="J9686" s="589">
        <f t="shared" si="455"/>
        <v>0</v>
      </c>
    </row>
    <row r="9687" spans="1:10">
      <c r="A9687" s="584">
        <v>2016</v>
      </c>
      <c r="B9687" s="585" t="s">
        <v>1131</v>
      </c>
      <c r="C9687" s="585" t="s">
        <v>31</v>
      </c>
      <c r="D9687" s="586">
        <v>13493</v>
      </c>
      <c r="E9687" s="587">
        <v>22.54</v>
      </c>
      <c r="F9687" s="587">
        <f t="shared" si="453"/>
        <v>304132.21999999997</v>
      </c>
      <c r="G9687" s="588">
        <v>1.74</v>
      </c>
      <c r="H9687" s="586">
        <v>21.8</v>
      </c>
      <c r="I9687" s="587">
        <f t="shared" si="454"/>
        <v>294147.40000000002</v>
      </c>
      <c r="J9687" s="589">
        <f t="shared" si="455"/>
        <v>0</v>
      </c>
    </row>
    <row r="9688" spans="1:10">
      <c r="A9688" s="584">
        <v>2016</v>
      </c>
      <c r="B9688" s="585" t="s">
        <v>1131</v>
      </c>
      <c r="C9688" s="585" t="s">
        <v>31</v>
      </c>
      <c r="D9688" s="586">
        <v>18606</v>
      </c>
      <c r="E9688" s="587">
        <v>22.09</v>
      </c>
      <c r="F9688" s="587">
        <f t="shared" si="453"/>
        <v>411006.54</v>
      </c>
      <c r="G9688" s="588">
        <v>1.33</v>
      </c>
      <c r="H9688" s="586">
        <v>23.3</v>
      </c>
      <c r="I9688" s="587">
        <f t="shared" si="454"/>
        <v>433519.8</v>
      </c>
      <c r="J9688" s="589">
        <f t="shared" si="455"/>
        <v>0</v>
      </c>
    </row>
    <row r="9689" spans="1:10">
      <c r="A9689" s="584">
        <v>2016</v>
      </c>
      <c r="B9689" s="585" t="s">
        <v>1131</v>
      </c>
      <c r="C9689" s="585" t="s">
        <v>31</v>
      </c>
      <c r="D9689" s="586">
        <v>43618</v>
      </c>
      <c r="E9689" s="587">
        <v>22.936</v>
      </c>
      <c r="F9689" s="587">
        <f t="shared" si="453"/>
        <v>1000422.448</v>
      </c>
      <c r="G9689" s="588">
        <v>0.48</v>
      </c>
      <c r="H9689" s="586">
        <v>10</v>
      </c>
      <c r="I9689" s="587">
        <f t="shared" si="454"/>
        <v>436180</v>
      </c>
      <c r="J9689" s="589">
        <f t="shared" si="455"/>
        <v>0</v>
      </c>
    </row>
    <row r="9690" spans="1:10">
      <c r="A9690" s="584">
        <v>2016</v>
      </c>
      <c r="B9690" s="585" t="s">
        <v>1131</v>
      </c>
      <c r="C9690" s="585" t="s">
        <v>31</v>
      </c>
      <c r="D9690" s="586">
        <v>11229</v>
      </c>
      <c r="E9690" s="587">
        <v>21.8</v>
      </c>
      <c r="F9690" s="587">
        <f t="shared" si="453"/>
        <v>244792.2</v>
      </c>
      <c r="G9690" s="588">
        <v>3.4</v>
      </c>
      <c r="H9690" s="586">
        <v>7.4</v>
      </c>
      <c r="I9690" s="587">
        <f t="shared" si="454"/>
        <v>83094.600000000006</v>
      </c>
      <c r="J9690" s="589">
        <f t="shared" si="455"/>
        <v>0</v>
      </c>
    </row>
    <row r="9691" spans="1:10">
      <c r="A9691" s="584">
        <v>2016</v>
      </c>
      <c r="B9691" s="585" t="s">
        <v>1127</v>
      </c>
      <c r="C9691" s="585" t="s">
        <v>31</v>
      </c>
      <c r="D9691" s="586">
        <v>49451</v>
      </c>
      <c r="E9691" s="587">
        <v>17.5</v>
      </c>
      <c r="F9691" s="587">
        <f t="shared" si="453"/>
        <v>865392.5</v>
      </c>
      <c r="G9691" s="588">
        <v>0.18</v>
      </c>
      <c r="H9691" s="586">
        <v>4.4000000000000004</v>
      </c>
      <c r="I9691" s="587">
        <f t="shared" si="454"/>
        <v>217584.40000000002</v>
      </c>
      <c r="J9691" s="589">
        <f t="shared" si="455"/>
        <v>0</v>
      </c>
    </row>
    <row r="9692" spans="1:10">
      <c r="A9692" s="584">
        <v>2016</v>
      </c>
      <c r="B9692" s="585" t="s">
        <v>1131</v>
      </c>
      <c r="C9692" s="585" t="s">
        <v>31</v>
      </c>
      <c r="D9692" s="586">
        <v>10671</v>
      </c>
      <c r="E9692" s="587">
        <v>21.7</v>
      </c>
      <c r="F9692" s="587">
        <f t="shared" si="453"/>
        <v>231560.69999999998</v>
      </c>
      <c r="G9692" s="588">
        <v>3.7</v>
      </c>
      <c r="H9692" s="586">
        <v>8.5</v>
      </c>
      <c r="I9692" s="587">
        <f t="shared" si="454"/>
        <v>90703.5</v>
      </c>
      <c r="J9692" s="589">
        <f t="shared" si="455"/>
        <v>0</v>
      </c>
    </row>
    <row r="9693" spans="1:10">
      <c r="A9693" s="584">
        <v>2016</v>
      </c>
      <c r="B9693" s="585" t="s">
        <v>1131</v>
      </c>
      <c r="C9693" s="585" t="s">
        <v>31</v>
      </c>
      <c r="D9693" s="586">
        <v>86958</v>
      </c>
      <c r="E9693" s="587">
        <v>21.7</v>
      </c>
      <c r="F9693" s="587">
        <f t="shared" si="453"/>
        <v>1886988.5999999999</v>
      </c>
      <c r="G9693" s="588">
        <v>3.7</v>
      </c>
      <c r="H9693" s="586">
        <v>8.5</v>
      </c>
      <c r="I9693" s="587">
        <f t="shared" si="454"/>
        <v>739143</v>
      </c>
      <c r="J9693" s="589">
        <f t="shared" si="455"/>
        <v>0</v>
      </c>
    </row>
    <row r="9694" spans="1:10">
      <c r="A9694" s="584">
        <v>2016</v>
      </c>
      <c r="B9694" s="585" t="s">
        <v>1127</v>
      </c>
      <c r="C9694" s="585" t="s">
        <v>31</v>
      </c>
      <c r="D9694" s="586">
        <v>32396</v>
      </c>
      <c r="E9694" s="587">
        <v>17.399999999999999</v>
      </c>
      <c r="F9694" s="587">
        <f t="shared" si="453"/>
        <v>563690.39999999991</v>
      </c>
      <c r="G9694" s="588">
        <v>0.8</v>
      </c>
      <c r="H9694" s="586">
        <v>6.5</v>
      </c>
      <c r="I9694" s="587">
        <f t="shared" si="454"/>
        <v>210574</v>
      </c>
      <c r="J9694" s="589">
        <f t="shared" si="455"/>
        <v>0</v>
      </c>
    </row>
    <row r="9695" spans="1:10">
      <c r="A9695" s="584">
        <v>2016</v>
      </c>
      <c r="B9695" s="585" t="s">
        <v>1127</v>
      </c>
      <c r="C9695" s="585" t="s">
        <v>31</v>
      </c>
      <c r="D9695" s="586">
        <v>16420</v>
      </c>
      <c r="E9695" s="587">
        <v>17.399999999999999</v>
      </c>
      <c r="F9695" s="587">
        <f t="shared" si="453"/>
        <v>285708</v>
      </c>
      <c r="G9695" s="588">
        <v>0.8</v>
      </c>
      <c r="H9695" s="586">
        <v>6.5</v>
      </c>
      <c r="I9695" s="587">
        <f t="shared" si="454"/>
        <v>106730</v>
      </c>
      <c r="J9695" s="589">
        <f t="shared" si="455"/>
        <v>0</v>
      </c>
    </row>
    <row r="9696" spans="1:10">
      <c r="A9696" s="584">
        <v>2016</v>
      </c>
      <c r="B9696" s="585" t="s">
        <v>1131</v>
      </c>
      <c r="C9696" s="585" t="s">
        <v>31</v>
      </c>
      <c r="D9696" s="586">
        <v>5792</v>
      </c>
      <c r="E9696" s="587">
        <v>21.9</v>
      </c>
      <c r="F9696" s="587">
        <f t="shared" si="453"/>
        <v>126844.79999999999</v>
      </c>
      <c r="G9696" s="588">
        <v>2.15</v>
      </c>
      <c r="H9696" s="586">
        <v>21.1</v>
      </c>
      <c r="I9696" s="587">
        <f t="shared" si="454"/>
        <v>122211.20000000001</v>
      </c>
      <c r="J9696" s="589">
        <f t="shared" si="455"/>
        <v>0</v>
      </c>
    </row>
    <row r="9697" spans="1:10">
      <c r="A9697" s="584">
        <v>2016</v>
      </c>
      <c r="B9697" s="585" t="s">
        <v>1131</v>
      </c>
      <c r="C9697" s="585" t="s">
        <v>31</v>
      </c>
      <c r="D9697" s="586">
        <v>9497</v>
      </c>
      <c r="E9697" s="587">
        <v>22.24</v>
      </c>
      <c r="F9697" s="587">
        <f t="shared" si="453"/>
        <v>211213.28</v>
      </c>
      <c r="G9697" s="588">
        <v>1.65</v>
      </c>
      <c r="H9697" s="586">
        <v>21.5</v>
      </c>
      <c r="I9697" s="587">
        <f t="shared" si="454"/>
        <v>204185.5</v>
      </c>
      <c r="J9697" s="589">
        <f t="shared" si="455"/>
        <v>0</v>
      </c>
    </row>
    <row r="9698" spans="1:10">
      <c r="A9698" s="584">
        <v>2016</v>
      </c>
      <c r="B9698" s="585" t="s">
        <v>1131</v>
      </c>
      <c r="C9698" s="585" t="s">
        <v>31</v>
      </c>
      <c r="D9698" s="586">
        <v>2789</v>
      </c>
      <c r="E9698" s="587">
        <v>20.68</v>
      </c>
      <c r="F9698" s="587">
        <f t="shared" si="453"/>
        <v>57676.52</v>
      </c>
      <c r="G9698" s="588">
        <v>1.65</v>
      </c>
      <c r="H9698" s="586">
        <v>25.4</v>
      </c>
      <c r="I9698" s="587">
        <f t="shared" si="454"/>
        <v>70840.599999999991</v>
      </c>
      <c r="J9698" s="589">
        <f t="shared" si="455"/>
        <v>0</v>
      </c>
    </row>
    <row r="9699" spans="1:10">
      <c r="A9699" s="584">
        <v>2016</v>
      </c>
      <c r="B9699" s="585" t="s">
        <v>1131</v>
      </c>
      <c r="C9699" s="585" t="s">
        <v>31</v>
      </c>
      <c r="D9699" s="586">
        <v>59</v>
      </c>
      <c r="E9699" s="587">
        <v>26.4</v>
      </c>
      <c r="F9699" s="587">
        <f t="shared" si="453"/>
        <v>1557.6</v>
      </c>
      <c r="G9699" s="588">
        <v>0.84</v>
      </c>
      <c r="H9699" s="586">
        <v>13</v>
      </c>
      <c r="I9699" s="587">
        <f t="shared" si="454"/>
        <v>767</v>
      </c>
      <c r="J9699" s="589">
        <f t="shared" si="455"/>
        <v>0</v>
      </c>
    </row>
    <row r="9700" spans="1:10">
      <c r="A9700" s="584">
        <v>2016</v>
      </c>
      <c r="B9700" s="585" t="s">
        <v>1131</v>
      </c>
      <c r="C9700" s="585" t="s">
        <v>31</v>
      </c>
      <c r="D9700" s="586">
        <v>1696</v>
      </c>
      <c r="E9700" s="587">
        <v>25.24</v>
      </c>
      <c r="F9700" s="587">
        <f t="shared" si="453"/>
        <v>42807.040000000001</v>
      </c>
      <c r="G9700" s="588">
        <v>0.79</v>
      </c>
      <c r="H9700" s="586">
        <v>8.3000000000000007</v>
      </c>
      <c r="I9700" s="587">
        <f t="shared" si="454"/>
        <v>14076.800000000001</v>
      </c>
      <c r="J9700" s="589">
        <f t="shared" si="455"/>
        <v>0</v>
      </c>
    </row>
    <row r="9701" spans="1:10">
      <c r="A9701" s="584">
        <v>2016</v>
      </c>
      <c r="B9701" s="585" t="s">
        <v>1131</v>
      </c>
      <c r="C9701" s="585" t="s">
        <v>31</v>
      </c>
      <c r="D9701" s="586">
        <v>19585</v>
      </c>
      <c r="E9701" s="587">
        <v>26.65</v>
      </c>
      <c r="F9701" s="587">
        <f t="shared" si="453"/>
        <v>521940.25</v>
      </c>
      <c r="G9701" s="588">
        <v>0.92</v>
      </c>
      <c r="H9701" s="586">
        <v>6</v>
      </c>
      <c r="I9701" s="587">
        <f t="shared" si="454"/>
        <v>117510</v>
      </c>
      <c r="J9701" s="589">
        <f t="shared" si="455"/>
        <v>0</v>
      </c>
    </row>
    <row r="9702" spans="1:10">
      <c r="A9702" s="584">
        <v>2016</v>
      </c>
      <c r="B9702" s="585" t="s">
        <v>1131</v>
      </c>
      <c r="C9702" s="585" t="s">
        <v>31</v>
      </c>
      <c r="D9702" s="586">
        <v>14464</v>
      </c>
      <c r="E9702" s="587">
        <v>26.76</v>
      </c>
      <c r="F9702" s="587">
        <f t="shared" si="453"/>
        <v>387056.64000000001</v>
      </c>
      <c r="G9702" s="588">
        <v>0.67</v>
      </c>
      <c r="H9702" s="586">
        <v>5.5</v>
      </c>
      <c r="I9702" s="587">
        <f t="shared" si="454"/>
        <v>79552</v>
      </c>
      <c r="J9702" s="589">
        <f t="shared" si="455"/>
        <v>0</v>
      </c>
    </row>
    <row r="9703" spans="1:10">
      <c r="A9703" s="584">
        <v>2016</v>
      </c>
      <c r="B9703" s="585" t="s">
        <v>1131</v>
      </c>
      <c r="C9703" s="585" t="s">
        <v>31</v>
      </c>
      <c r="D9703" s="586">
        <v>20201</v>
      </c>
      <c r="E9703" s="587">
        <v>27.24</v>
      </c>
      <c r="F9703" s="587">
        <f t="shared" si="453"/>
        <v>550275.24</v>
      </c>
      <c r="G9703" s="588">
        <v>0.66</v>
      </c>
      <c r="H9703" s="586">
        <v>5.4</v>
      </c>
      <c r="I9703" s="587">
        <f t="shared" si="454"/>
        <v>109085.40000000001</v>
      </c>
      <c r="J9703" s="589">
        <f t="shared" si="455"/>
        <v>0</v>
      </c>
    </row>
    <row r="9704" spans="1:10">
      <c r="A9704" s="584">
        <v>2016</v>
      </c>
      <c r="B9704" s="585" t="s">
        <v>1131</v>
      </c>
      <c r="C9704" s="585" t="s">
        <v>31</v>
      </c>
      <c r="D9704" s="586">
        <v>9176</v>
      </c>
      <c r="E9704" s="587">
        <v>26.54</v>
      </c>
      <c r="F9704" s="587">
        <f t="shared" si="453"/>
        <v>243531.03999999998</v>
      </c>
      <c r="G9704" s="588">
        <v>0.99</v>
      </c>
      <c r="H9704" s="586">
        <v>6.2</v>
      </c>
      <c r="I9704" s="587">
        <f t="shared" si="454"/>
        <v>56891.200000000004</v>
      </c>
      <c r="J9704" s="589">
        <f t="shared" si="455"/>
        <v>0</v>
      </c>
    </row>
    <row r="9705" spans="1:10">
      <c r="A9705" s="584">
        <v>2016</v>
      </c>
      <c r="B9705" s="585" t="s">
        <v>1131</v>
      </c>
      <c r="C9705" s="585" t="s">
        <v>31</v>
      </c>
      <c r="D9705" s="586">
        <v>8746</v>
      </c>
      <c r="E9705" s="587">
        <v>25.77</v>
      </c>
      <c r="F9705" s="587">
        <f t="shared" si="453"/>
        <v>225384.41999999998</v>
      </c>
      <c r="G9705" s="588">
        <v>0.86</v>
      </c>
      <c r="H9705" s="586">
        <v>7.6</v>
      </c>
      <c r="I9705" s="587">
        <f t="shared" si="454"/>
        <v>66469.599999999991</v>
      </c>
      <c r="J9705" s="589">
        <f t="shared" si="455"/>
        <v>0</v>
      </c>
    </row>
    <row r="9706" spans="1:10">
      <c r="A9706" s="584">
        <v>2016</v>
      </c>
      <c r="B9706" s="585" t="s">
        <v>1131</v>
      </c>
      <c r="C9706" s="585" t="s">
        <v>31</v>
      </c>
      <c r="D9706" s="586">
        <v>17407</v>
      </c>
      <c r="E9706" s="587">
        <v>20.399999999999999</v>
      </c>
      <c r="F9706" s="587">
        <f t="shared" si="453"/>
        <v>355102.8</v>
      </c>
      <c r="G9706" s="588">
        <v>0.48</v>
      </c>
      <c r="H9706" s="586">
        <v>5.8</v>
      </c>
      <c r="I9706" s="587">
        <f t="shared" si="454"/>
        <v>100960.59999999999</v>
      </c>
      <c r="J9706" s="589">
        <f t="shared" si="455"/>
        <v>0</v>
      </c>
    </row>
    <row r="9707" spans="1:10">
      <c r="A9707" s="584">
        <v>2016</v>
      </c>
      <c r="B9707" s="585" t="s">
        <v>1131</v>
      </c>
      <c r="C9707" s="585" t="s">
        <v>31</v>
      </c>
      <c r="D9707" s="586">
        <v>24133</v>
      </c>
      <c r="E9707" s="587">
        <v>26</v>
      </c>
      <c r="F9707" s="587">
        <f t="shared" si="453"/>
        <v>627458</v>
      </c>
      <c r="G9707" s="588">
        <v>0.64</v>
      </c>
      <c r="H9707" s="586">
        <v>7.1</v>
      </c>
      <c r="I9707" s="587">
        <f t="shared" si="454"/>
        <v>171344.3</v>
      </c>
      <c r="J9707" s="589">
        <f t="shared" si="455"/>
        <v>0</v>
      </c>
    </row>
    <row r="9708" spans="1:10">
      <c r="A9708" s="584">
        <v>2016</v>
      </c>
      <c r="B9708" s="585" t="s">
        <v>1131</v>
      </c>
      <c r="C9708" s="585" t="s">
        <v>31</v>
      </c>
      <c r="D9708" s="586">
        <v>10465</v>
      </c>
      <c r="E9708" s="587">
        <v>22.64</v>
      </c>
      <c r="F9708" s="587">
        <f t="shared" si="453"/>
        <v>236927.6</v>
      </c>
      <c r="G9708" s="588">
        <v>3.04</v>
      </c>
      <c r="H9708" s="586">
        <v>8.5</v>
      </c>
      <c r="I9708" s="587">
        <f t="shared" si="454"/>
        <v>88952.5</v>
      </c>
      <c r="J9708" s="589">
        <f t="shared" si="455"/>
        <v>0</v>
      </c>
    </row>
    <row r="9709" spans="1:10">
      <c r="A9709" s="584">
        <v>2016</v>
      </c>
      <c r="B9709" s="585" t="s">
        <v>1131</v>
      </c>
      <c r="C9709" s="585" t="s">
        <v>31</v>
      </c>
      <c r="D9709" s="586">
        <v>2721</v>
      </c>
      <c r="E9709" s="587">
        <v>26.4</v>
      </c>
      <c r="F9709" s="587">
        <f t="shared" si="453"/>
        <v>71834.399999999994</v>
      </c>
      <c r="G9709" s="588">
        <v>0.76</v>
      </c>
      <c r="H9709" s="586">
        <v>8.6999999999999993</v>
      </c>
      <c r="I9709" s="587">
        <f t="shared" si="454"/>
        <v>23672.699999999997</v>
      </c>
      <c r="J9709" s="589">
        <f t="shared" si="455"/>
        <v>0</v>
      </c>
    </row>
    <row r="9710" spans="1:10">
      <c r="A9710" s="584">
        <v>2016</v>
      </c>
      <c r="B9710" s="585" t="s">
        <v>1131</v>
      </c>
      <c r="C9710" s="585" t="s">
        <v>31</v>
      </c>
      <c r="D9710" s="586">
        <v>31968</v>
      </c>
      <c r="E9710" s="587">
        <v>26.22</v>
      </c>
      <c r="F9710" s="587">
        <f t="shared" si="453"/>
        <v>838200.96</v>
      </c>
      <c r="G9710" s="588">
        <v>0.82</v>
      </c>
      <c r="H9710" s="586">
        <v>8.4</v>
      </c>
      <c r="I9710" s="587">
        <f t="shared" si="454"/>
        <v>268531.20000000001</v>
      </c>
      <c r="J9710" s="589">
        <f t="shared" si="455"/>
        <v>0</v>
      </c>
    </row>
    <row r="9711" spans="1:10">
      <c r="A9711" s="584">
        <v>2016</v>
      </c>
      <c r="B9711" s="585" t="s">
        <v>1131</v>
      </c>
      <c r="C9711" s="585" t="s">
        <v>31</v>
      </c>
      <c r="D9711" s="586">
        <v>11132</v>
      </c>
      <c r="E9711" s="587">
        <v>25.97</v>
      </c>
      <c r="F9711" s="587">
        <f t="shared" si="453"/>
        <v>289098.03999999998</v>
      </c>
      <c r="G9711" s="588">
        <v>0.72</v>
      </c>
      <c r="H9711" s="586">
        <v>7.6</v>
      </c>
      <c r="I9711" s="587">
        <f t="shared" si="454"/>
        <v>84603.199999999997</v>
      </c>
      <c r="J9711" s="589">
        <f t="shared" si="455"/>
        <v>0</v>
      </c>
    </row>
    <row r="9712" spans="1:10">
      <c r="A9712" s="584">
        <v>2016</v>
      </c>
      <c r="B9712" s="585" t="s">
        <v>1131</v>
      </c>
      <c r="C9712" s="585" t="s">
        <v>31</v>
      </c>
      <c r="D9712" s="586">
        <v>3409</v>
      </c>
      <c r="E9712" s="587">
        <v>25.044</v>
      </c>
      <c r="F9712" s="587">
        <f t="shared" si="453"/>
        <v>85374.995999999999</v>
      </c>
      <c r="G9712" s="588">
        <v>1.4</v>
      </c>
      <c r="H9712" s="586">
        <v>10.5</v>
      </c>
      <c r="I9712" s="587">
        <f t="shared" si="454"/>
        <v>35794.5</v>
      </c>
      <c r="J9712" s="589">
        <f t="shared" si="455"/>
        <v>0</v>
      </c>
    </row>
    <row r="9713" spans="1:10">
      <c r="A9713" s="584">
        <v>2016</v>
      </c>
      <c r="B9713" s="585" t="s">
        <v>1131</v>
      </c>
      <c r="C9713" s="585" t="s">
        <v>31</v>
      </c>
      <c r="D9713" s="586">
        <v>3257</v>
      </c>
      <c r="E9713" s="587">
        <v>25.4</v>
      </c>
      <c r="F9713" s="587">
        <f t="shared" si="453"/>
        <v>82727.799999999988</v>
      </c>
      <c r="G9713" s="588">
        <v>1.2</v>
      </c>
      <c r="H9713" s="586">
        <v>8.5</v>
      </c>
      <c r="I9713" s="587">
        <f t="shared" si="454"/>
        <v>27684.5</v>
      </c>
      <c r="J9713" s="589">
        <f t="shared" si="455"/>
        <v>0</v>
      </c>
    </row>
    <row r="9714" spans="1:10">
      <c r="A9714" s="584">
        <v>2016</v>
      </c>
      <c r="B9714" s="585" t="s">
        <v>1131</v>
      </c>
      <c r="C9714" s="585" t="s">
        <v>31</v>
      </c>
      <c r="D9714" s="586">
        <v>3352</v>
      </c>
      <c r="E9714" s="587">
        <v>24.884</v>
      </c>
      <c r="F9714" s="587">
        <f t="shared" si="453"/>
        <v>83411.168000000005</v>
      </c>
      <c r="G9714" s="588">
        <v>1.1000000000000001</v>
      </c>
      <c r="H9714" s="586">
        <v>10.4</v>
      </c>
      <c r="I9714" s="587">
        <f t="shared" si="454"/>
        <v>34860.800000000003</v>
      </c>
      <c r="J9714" s="589">
        <f t="shared" si="455"/>
        <v>0</v>
      </c>
    </row>
    <row r="9715" spans="1:10">
      <c r="A9715" s="584">
        <v>2016</v>
      </c>
      <c r="B9715" s="585" t="s">
        <v>1131</v>
      </c>
      <c r="C9715" s="585" t="s">
        <v>31</v>
      </c>
      <c r="D9715" s="586">
        <v>5194</v>
      </c>
      <c r="E9715" s="587">
        <v>24</v>
      </c>
      <c r="F9715" s="587">
        <f t="shared" si="453"/>
        <v>124656</v>
      </c>
      <c r="G9715" s="588">
        <v>0.64</v>
      </c>
      <c r="H9715" s="586">
        <v>8.1</v>
      </c>
      <c r="I9715" s="587">
        <f t="shared" si="454"/>
        <v>42071.4</v>
      </c>
      <c r="J9715" s="589">
        <f t="shared" si="455"/>
        <v>0</v>
      </c>
    </row>
    <row r="9716" spans="1:10">
      <c r="A9716" s="584">
        <v>2016</v>
      </c>
      <c r="B9716" s="585" t="s">
        <v>1131</v>
      </c>
      <c r="C9716" s="585" t="s">
        <v>31</v>
      </c>
      <c r="D9716" s="586">
        <v>11759</v>
      </c>
      <c r="E9716" s="587">
        <v>24.33</v>
      </c>
      <c r="F9716" s="587">
        <f t="shared" si="453"/>
        <v>286096.46999999997</v>
      </c>
      <c r="G9716" s="588">
        <v>0.86</v>
      </c>
      <c r="H9716" s="586">
        <v>10.6</v>
      </c>
      <c r="I9716" s="587">
        <f t="shared" si="454"/>
        <v>124645.4</v>
      </c>
      <c r="J9716" s="589">
        <f t="shared" si="455"/>
        <v>0</v>
      </c>
    </row>
    <row r="9717" spans="1:10">
      <c r="A9717" s="584">
        <v>2016</v>
      </c>
      <c r="B9717" s="585" t="s">
        <v>1131</v>
      </c>
      <c r="C9717" s="585" t="s">
        <v>31</v>
      </c>
      <c r="D9717" s="586">
        <v>11826</v>
      </c>
      <c r="E9717" s="587">
        <v>24.3</v>
      </c>
      <c r="F9717" s="587">
        <f t="shared" si="453"/>
        <v>287371.8</v>
      </c>
      <c r="G9717" s="588">
        <v>0.8</v>
      </c>
      <c r="H9717" s="586">
        <v>10.8</v>
      </c>
      <c r="I9717" s="587">
        <f t="shared" si="454"/>
        <v>127720.8</v>
      </c>
      <c r="J9717" s="589">
        <f t="shared" si="455"/>
        <v>0</v>
      </c>
    </row>
    <row r="9718" spans="1:10">
      <c r="A9718" s="584">
        <v>2016</v>
      </c>
      <c r="B9718" s="585" t="s">
        <v>1131</v>
      </c>
      <c r="C9718" s="585" t="s">
        <v>31</v>
      </c>
      <c r="D9718" s="586">
        <v>75</v>
      </c>
      <c r="E9718" s="587">
        <v>23.19</v>
      </c>
      <c r="F9718" s="587">
        <f t="shared" si="453"/>
        <v>1739.25</v>
      </c>
      <c r="G9718" s="588">
        <v>1.6</v>
      </c>
      <c r="H9718" s="586">
        <v>11.7</v>
      </c>
      <c r="I9718" s="587">
        <f t="shared" si="454"/>
        <v>877.5</v>
      </c>
      <c r="J9718" s="589">
        <f t="shared" si="455"/>
        <v>0</v>
      </c>
    </row>
    <row r="9719" spans="1:10">
      <c r="A9719" s="584">
        <v>2016</v>
      </c>
      <c r="B9719" s="585" t="s">
        <v>1133</v>
      </c>
      <c r="C9719" s="585" t="s">
        <v>31</v>
      </c>
      <c r="D9719" s="586">
        <v>261336</v>
      </c>
      <c r="E9719" s="587">
        <v>10.59</v>
      </c>
      <c r="F9719" s="587">
        <f t="shared" si="453"/>
        <v>2767548.2399999998</v>
      </c>
      <c r="G9719" s="588">
        <v>0.48</v>
      </c>
      <c r="H9719" s="586">
        <v>14.1</v>
      </c>
      <c r="I9719" s="587">
        <f t="shared" si="454"/>
        <v>3684837.6</v>
      </c>
      <c r="J9719" s="589">
        <f t="shared" si="455"/>
        <v>1</v>
      </c>
    </row>
    <row r="9720" spans="1:10">
      <c r="A9720" s="584">
        <v>2016</v>
      </c>
      <c r="B9720" s="585" t="s">
        <v>1131</v>
      </c>
      <c r="C9720" s="585" t="s">
        <v>31</v>
      </c>
      <c r="D9720" s="586">
        <v>266718</v>
      </c>
      <c r="E9720" s="587">
        <v>16.8</v>
      </c>
      <c r="F9720" s="587">
        <f t="shared" si="453"/>
        <v>4480862.4000000004</v>
      </c>
      <c r="G9720" s="588">
        <v>3.97</v>
      </c>
      <c r="H9720" s="586">
        <v>27.7</v>
      </c>
      <c r="I9720" s="587">
        <f t="shared" si="454"/>
        <v>7388088.5999999996</v>
      </c>
      <c r="J9720" s="589">
        <f t="shared" si="455"/>
        <v>0</v>
      </c>
    </row>
    <row r="9721" spans="1:10">
      <c r="A9721" s="584">
        <v>2016</v>
      </c>
      <c r="B9721" s="585" t="s">
        <v>1131</v>
      </c>
      <c r="C9721" s="585" t="s">
        <v>31</v>
      </c>
      <c r="D9721" s="586">
        <v>12594</v>
      </c>
      <c r="E9721" s="587">
        <v>23.23</v>
      </c>
      <c r="F9721" s="587">
        <f t="shared" si="453"/>
        <v>292558.62</v>
      </c>
      <c r="G9721" s="588">
        <v>0.42</v>
      </c>
      <c r="H9721" s="586">
        <v>6.4</v>
      </c>
      <c r="I9721" s="587">
        <f t="shared" si="454"/>
        <v>80601.600000000006</v>
      </c>
      <c r="J9721" s="589">
        <f t="shared" si="455"/>
        <v>0</v>
      </c>
    </row>
    <row r="9722" spans="1:10">
      <c r="A9722" s="584">
        <v>2016</v>
      </c>
      <c r="B9722" s="585" t="s">
        <v>1131</v>
      </c>
      <c r="C9722" s="585" t="s">
        <v>31</v>
      </c>
      <c r="D9722" s="586">
        <v>31337</v>
      </c>
      <c r="E9722" s="587">
        <v>26.34</v>
      </c>
      <c r="F9722" s="587">
        <f t="shared" si="453"/>
        <v>825416.58</v>
      </c>
      <c r="G9722" s="588">
        <v>2.78</v>
      </c>
      <c r="H9722" s="586">
        <v>8</v>
      </c>
      <c r="I9722" s="587">
        <f t="shared" si="454"/>
        <v>250696</v>
      </c>
      <c r="J9722" s="589">
        <f t="shared" si="455"/>
        <v>0</v>
      </c>
    </row>
    <row r="9723" spans="1:10">
      <c r="A9723" s="584">
        <v>2016</v>
      </c>
      <c r="B9723" s="585" t="s">
        <v>1131</v>
      </c>
      <c r="C9723" s="585" t="s">
        <v>31</v>
      </c>
      <c r="D9723" s="586">
        <v>92424</v>
      </c>
      <c r="E9723" s="587">
        <v>26.15</v>
      </c>
      <c r="F9723" s="587">
        <f t="shared" si="453"/>
        <v>2416887.6</v>
      </c>
      <c r="G9723" s="588">
        <v>3.2</v>
      </c>
      <c r="H9723" s="586">
        <v>7.9</v>
      </c>
      <c r="I9723" s="587">
        <f t="shared" si="454"/>
        <v>730149.6</v>
      </c>
      <c r="J9723" s="589">
        <f t="shared" si="455"/>
        <v>0</v>
      </c>
    </row>
    <row r="9724" spans="1:10">
      <c r="A9724" s="584">
        <v>2016</v>
      </c>
      <c r="B9724" s="585" t="s">
        <v>1127</v>
      </c>
      <c r="C9724" s="585" t="s">
        <v>31</v>
      </c>
      <c r="D9724" s="586">
        <v>70448</v>
      </c>
      <c r="E9724" s="587">
        <v>17.59</v>
      </c>
      <c r="F9724" s="587">
        <f t="shared" si="453"/>
        <v>1239180.32</v>
      </c>
      <c r="G9724" s="588">
        <v>0.19</v>
      </c>
      <c r="H9724" s="586">
        <v>4.5</v>
      </c>
      <c r="I9724" s="587">
        <f t="shared" si="454"/>
        <v>317016</v>
      </c>
      <c r="J9724" s="589">
        <f t="shared" si="455"/>
        <v>0</v>
      </c>
    </row>
    <row r="9725" spans="1:10">
      <c r="A9725" s="584">
        <v>2016</v>
      </c>
      <c r="B9725" s="585" t="s">
        <v>1127</v>
      </c>
      <c r="C9725" s="585" t="s">
        <v>31</v>
      </c>
      <c r="D9725" s="586">
        <v>40260</v>
      </c>
      <c r="E9725" s="587">
        <v>17.844000000000001</v>
      </c>
      <c r="F9725" s="587">
        <f t="shared" si="453"/>
        <v>718399.44000000006</v>
      </c>
      <c r="G9725" s="588">
        <v>0.32</v>
      </c>
      <c r="H9725" s="586">
        <v>5.4</v>
      </c>
      <c r="I9725" s="587">
        <f t="shared" si="454"/>
        <v>217404</v>
      </c>
      <c r="J9725" s="589">
        <f t="shared" si="455"/>
        <v>0</v>
      </c>
    </row>
    <row r="9726" spans="1:10">
      <c r="A9726" s="584">
        <v>2016</v>
      </c>
      <c r="B9726" s="585" t="s">
        <v>1127</v>
      </c>
      <c r="C9726" s="585" t="s">
        <v>31</v>
      </c>
      <c r="D9726" s="586">
        <v>43283</v>
      </c>
      <c r="E9726" s="587">
        <v>15.9</v>
      </c>
      <c r="F9726" s="587">
        <f t="shared" si="453"/>
        <v>688199.70000000007</v>
      </c>
      <c r="G9726" s="588">
        <v>0.45</v>
      </c>
      <c r="H9726" s="586">
        <v>6.1</v>
      </c>
      <c r="I9726" s="587">
        <f t="shared" si="454"/>
        <v>264026.3</v>
      </c>
      <c r="J9726" s="589">
        <f t="shared" si="455"/>
        <v>0</v>
      </c>
    </row>
    <row r="9727" spans="1:10">
      <c r="A9727" s="584">
        <v>2016</v>
      </c>
      <c r="B9727" s="585" t="s">
        <v>1127</v>
      </c>
      <c r="C9727" s="585" t="s">
        <v>31</v>
      </c>
      <c r="D9727" s="586">
        <v>165451</v>
      </c>
      <c r="E9727" s="587">
        <v>17.7</v>
      </c>
      <c r="F9727" s="587">
        <f t="shared" si="453"/>
        <v>2928482.6999999997</v>
      </c>
      <c r="G9727" s="588">
        <v>0.22</v>
      </c>
      <c r="H9727" s="586">
        <v>5.6</v>
      </c>
      <c r="I9727" s="587">
        <f t="shared" si="454"/>
        <v>926525.6</v>
      </c>
      <c r="J9727" s="589">
        <f t="shared" si="455"/>
        <v>0</v>
      </c>
    </row>
    <row r="9728" spans="1:10">
      <c r="A9728" s="584">
        <v>2016</v>
      </c>
      <c r="B9728" s="585" t="s">
        <v>1127</v>
      </c>
      <c r="C9728" s="585" t="s">
        <v>31</v>
      </c>
      <c r="D9728" s="586">
        <v>49540</v>
      </c>
      <c r="E9728" s="587">
        <v>17.8</v>
      </c>
      <c r="F9728" s="587">
        <f t="shared" si="453"/>
        <v>881812</v>
      </c>
      <c r="G9728" s="588">
        <v>0.28000000000000003</v>
      </c>
      <c r="H9728" s="586">
        <v>5.3</v>
      </c>
      <c r="I9728" s="587">
        <f t="shared" si="454"/>
        <v>262562</v>
      </c>
      <c r="J9728" s="589">
        <f t="shared" si="455"/>
        <v>0</v>
      </c>
    </row>
    <row r="9729" spans="1:10">
      <c r="A9729" s="584">
        <v>2016</v>
      </c>
      <c r="B9729" s="585" t="s">
        <v>1127</v>
      </c>
      <c r="C9729" s="585" t="s">
        <v>31</v>
      </c>
      <c r="D9729" s="586">
        <v>82797</v>
      </c>
      <c r="E9729" s="587">
        <v>17.768000000000001</v>
      </c>
      <c r="F9729" s="587">
        <f t="shared" si="453"/>
        <v>1471137.0960000001</v>
      </c>
      <c r="G9729" s="588">
        <v>0.27</v>
      </c>
      <c r="H9729" s="586">
        <v>5.31</v>
      </c>
      <c r="I9729" s="587">
        <f t="shared" si="454"/>
        <v>439652.06999999995</v>
      </c>
      <c r="J9729" s="589">
        <f t="shared" si="455"/>
        <v>0</v>
      </c>
    </row>
    <row r="9730" spans="1:10">
      <c r="A9730" s="584">
        <v>2016</v>
      </c>
      <c r="B9730" s="585" t="s">
        <v>1127</v>
      </c>
      <c r="C9730" s="585" t="s">
        <v>31</v>
      </c>
      <c r="D9730" s="586">
        <v>65611</v>
      </c>
      <c r="E9730" s="587">
        <v>17.742000000000001</v>
      </c>
      <c r="F9730" s="587">
        <f t="shared" si="453"/>
        <v>1164070.362</v>
      </c>
      <c r="G9730" s="588">
        <v>0.28000000000000003</v>
      </c>
      <c r="H9730" s="586">
        <v>5.4</v>
      </c>
      <c r="I9730" s="587">
        <f t="shared" si="454"/>
        <v>354299.4</v>
      </c>
      <c r="J9730" s="589">
        <f t="shared" si="455"/>
        <v>0</v>
      </c>
    </row>
    <row r="9731" spans="1:10">
      <c r="A9731" s="584">
        <v>2016</v>
      </c>
      <c r="B9731" s="585" t="s">
        <v>1127</v>
      </c>
      <c r="C9731" s="585" t="s">
        <v>31</v>
      </c>
      <c r="D9731" s="586">
        <v>32602</v>
      </c>
      <c r="E9731" s="587">
        <v>17.096</v>
      </c>
      <c r="F9731" s="587">
        <f t="shared" ref="F9731:F9794" si="456">E9731*D9731</f>
        <v>557363.79200000002</v>
      </c>
      <c r="G9731" s="588">
        <v>0.27</v>
      </c>
      <c r="H9731" s="586">
        <v>5.09</v>
      </c>
      <c r="I9731" s="587">
        <f t="shared" ref="I9731:I9794" si="457">H9731*D9731</f>
        <v>165944.18</v>
      </c>
      <c r="J9731" s="589">
        <f t="shared" ref="J9731:J9794" si="458">IF(B9731="LIG",1,0)</f>
        <v>0</v>
      </c>
    </row>
    <row r="9732" spans="1:10">
      <c r="A9732" s="584">
        <v>2016</v>
      </c>
      <c r="B9732" s="585" t="s">
        <v>1127</v>
      </c>
      <c r="C9732" s="585" t="s">
        <v>31</v>
      </c>
      <c r="D9732" s="586">
        <v>185243</v>
      </c>
      <c r="E9732" s="587">
        <v>15.946</v>
      </c>
      <c r="F9732" s="587">
        <f t="shared" si="456"/>
        <v>2953884.878</v>
      </c>
      <c r="G9732" s="588">
        <v>0.35</v>
      </c>
      <c r="H9732" s="586">
        <v>5.5</v>
      </c>
      <c r="I9732" s="587">
        <f t="shared" si="457"/>
        <v>1018836.5</v>
      </c>
      <c r="J9732" s="589">
        <f t="shared" si="458"/>
        <v>0</v>
      </c>
    </row>
    <row r="9733" spans="1:10">
      <c r="A9733" s="584">
        <v>2016</v>
      </c>
      <c r="B9733" s="585" t="s">
        <v>1127</v>
      </c>
      <c r="C9733" s="585" t="s">
        <v>31</v>
      </c>
      <c r="D9733" s="586">
        <v>227039</v>
      </c>
      <c r="E9733" s="587">
        <v>17.53</v>
      </c>
      <c r="F9733" s="587">
        <f t="shared" si="456"/>
        <v>3979993.6700000004</v>
      </c>
      <c r="G9733" s="588">
        <v>0.19</v>
      </c>
      <c r="H9733" s="586">
        <v>4.5</v>
      </c>
      <c r="I9733" s="587">
        <f t="shared" si="457"/>
        <v>1021675.5</v>
      </c>
      <c r="J9733" s="589">
        <f t="shared" si="458"/>
        <v>0</v>
      </c>
    </row>
    <row r="9734" spans="1:10">
      <c r="A9734" s="584">
        <v>2016</v>
      </c>
      <c r="B9734" s="585" t="s">
        <v>1127</v>
      </c>
      <c r="C9734" s="585" t="s">
        <v>31</v>
      </c>
      <c r="D9734" s="586">
        <v>18156</v>
      </c>
      <c r="E9734" s="587">
        <v>17.62</v>
      </c>
      <c r="F9734" s="587">
        <f t="shared" si="456"/>
        <v>319908.72000000003</v>
      </c>
      <c r="G9734" s="588">
        <v>0.21</v>
      </c>
      <c r="H9734" s="586">
        <v>6.1</v>
      </c>
      <c r="I9734" s="587">
        <f t="shared" si="457"/>
        <v>110751.59999999999</v>
      </c>
      <c r="J9734" s="589">
        <f t="shared" si="458"/>
        <v>0</v>
      </c>
    </row>
    <row r="9735" spans="1:10">
      <c r="A9735" s="584">
        <v>2016</v>
      </c>
      <c r="B9735" s="585" t="s">
        <v>1131</v>
      </c>
      <c r="C9735" s="585" t="s">
        <v>31</v>
      </c>
      <c r="D9735" s="586">
        <v>139693</v>
      </c>
      <c r="E9735" s="587">
        <v>22.2</v>
      </c>
      <c r="F9735" s="587">
        <f t="shared" si="456"/>
        <v>3101184.6</v>
      </c>
      <c r="G9735" s="588">
        <v>3.06</v>
      </c>
      <c r="H9735" s="586">
        <v>21.5</v>
      </c>
      <c r="I9735" s="587">
        <f t="shared" si="457"/>
        <v>3003399.5</v>
      </c>
      <c r="J9735" s="589">
        <f t="shared" si="458"/>
        <v>0</v>
      </c>
    </row>
    <row r="9736" spans="1:10">
      <c r="A9736" s="584">
        <v>2016</v>
      </c>
      <c r="B9736" s="585" t="s">
        <v>1133</v>
      </c>
      <c r="C9736" s="585" t="s">
        <v>31</v>
      </c>
      <c r="D9736" s="586">
        <v>15162</v>
      </c>
      <c r="E9736" s="587">
        <v>14.5</v>
      </c>
      <c r="F9736" s="587">
        <f t="shared" si="456"/>
        <v>219849</v>
      </c>
      <c r="G9736" s="588">
        <v>0.69</v>
      </c>
      <c r="H9736" s="586">
        <v>9.4</v>
      </c>
      <c r="I9736" s="587">
        <f t="shared" si="457"/>
        <v>142522.80000000002</v>
      </c>
      <c r="J9736" s="589">
        <f t="shared" si="458"/>
        <v>1</v>
      </c>
    </row>
    <row r="9737" spans="1:10">
      <c r="A9737" s="584">
        <v>2016</v>
      </c>
      <c r="B9737" s="585" t="s">
        <v>1131</v>
      </c>
      <c r="C9737" s="585" t="s">
        <v>31</v>
      </c>
      <c r="D9737" s="586">
        <v>115445</v>
      </c>
      <c r="E9737" s="587">
        <v>15.978</v>
      </c>
      <c r="F9737" s="587">
        <f t="shared" si="456"/>
        <v>1844580.21</v>
      </c>
      <c r="G9737" s="588">
        <v>0.82</v>
      </c>
      <c r="H9737" s="586">
        <v>38.299999999999997</v>
      </c>
      <c r="I9737" s="587">
        <f t="shared" si="457"/>
        <v>4421543.5</v>
      </c>
      <c r="J9737" s="589">
        <f t="shared" si="458"/>
        <v>0</v>
      </c>
    </row>
    <row r="9738" spans="1:10">
      <c r="A9738" s="584">
        <v>2016</v>
      </c>
      <c r="B9738" s="585" t="s">
        <v>1131</v>
      </c>
      <c r="C9738" s="585" t="s">
        <v>31</v>
      </c>
      <c r="D9738" s="586">
        <v>23199</v>
      </c>
      <c r="E9738" s="587">
        <v>22.634</v>
      </c>
      <c r="F9738" s="587">
        <f t="shared" si="456"/>
        <v>525086.16599999997</v>
      </c>
      <c r="G9738" s="588">
        <v>0.36</v>
      </c>
      <c r="H9738" s="586">
        <v>7.7</v>
      </c>
      <c r="I9738" s="587">
        <f t="shared" si="457"/>
        <v>178632.30000000002</v>
      </c>
      <c r="J9738" s="589">
        <f t="shared" si="458"/>
        <v>0</v>
      </c>
    </row>
    <row r="9739" spans="1:10">
      <c r="A9739" s="584">
        <v>2016</v>
      </c>
      <c r="B9739" s="585" t="s">
        <v>1131</v>
      </c>
      <c r="C9739" s="585" t="s">
        <v>31</v>
      </c>
      <c r="D9739" s="586">
        <v>61978</v>
      </c>
      <c r="E9739" s="587">
        <v>21.085999999999999</v>
      </c>
      <c r="F9739" s="587">
        <f t="shared" si="456"/>
        <v>1306868.108</v>
      </c>
      <c r="G9739" s="588">
        <v>0.55000000000000004</v>
      </c>
      <c r="H9739" s="586">
        <v>7.8</v>
      </c>
      <c r="I9739" s="587">
        <f t="shared" si="457"/>
        <v>483428.39999999997</v>
      </c>
      <c r="J9739" s="589">
        <f t="shared" si="458"/>
        <v>0</v>
      </c>
    </row>
    <row r="9740" spans="1:10">
      <c r="A9740" s="584">
        <v>2016</v>
      </c>
      <c r="B9740" s="585" t="s">
        <v>1131</v>
      </c>
      <c r="C9740" s="585" t="s">
        <v>31</v>
      </c>
      <c r="D9740" s="586">
        <v>79065</v>
      </c>
      <c r="E9740" s="587">
        <v>22.936</v>
      </c>
      <c r="F9740" s="587">
        <f t="shared" si="456"/>
        <v>1813434.84</v>
      </c>
      <c r="G9740" s="588">
        <v>1.1499999999999999</v>
      </c>
      <c r="H9740" s="586">
        <v>15.6</v>
      </c>
      <c r="I9740" s="587">
        <f t="shared" si="457"/>
        <v>1233414</v>
      </c>
      <c r="J9740" s="589">
        <f t="shared" si="458"/>
        <v>0</v>
      </c>
    </row>
    <row r="9741" spans="1:10">
      <c r="A9741" s="584">
        <v>2016</v>
      </c>
      <c r="B9741" s="585" t="s">
        <v>1131</v>
      </c>
      <c r="C9741" s="585" t="s">
        <v>31</v>
      </c>
      <c r="D9741" s="586">
        <v>31610</v>
      </c>
      <c r="E9741" s="587">
        <v>23.763999999999999</v>
      </c>
      <c r="F9741" s="587">
        <f t="shared" si="456"/>
        <v>751180.04</v>
      </c>
      <c r="G9741" s="588">
        <v>1.26</v>
      </c>
      <c r="H9741" s="586">
        <v>15</v>
      </c>
      <c r="I9741" s="587">
        <f t="shared" si="457"/>
        <v>474150</v>
      </c>
      <c r="J9741" s="589">
        <f t="shared" si="458"/>
        <v>0</v>
      </c>
    </row>
    <row r="9742" spans="1:10">
      <c r="A9742" s="584">
        <v>2016</v>
      </c>
      <c r="B9742" s="585" t="s">
        <v>1131</v>
      </c>
      <c r="C9742" s="585" t="s">
        <v>31</v>
      </c>
      <c r="D9742" s="586">
        <v>35438</v>
      </c>
      <c r="E9742" s="587">
        <v>23.097999999999999</v>
      </c>
      <c r="F9742" s="587">
        <f t="shared" si="456"/>
        <v>818546.924</v>
      </c>
      <c r="G9742" s="588">
        <v>1.41</v>
      </c>
      <c r="H9742" s="586">
        <v>7.5</v>
      </c>
      <c r="I9742" s="587">
        <f t="shared" si="457"/>
        <v>265785</v>
      </c>
      <c r="J9742" s="589">
        <f t="shared" si="458"/>
        <v>0</v>
      </c>
    </row>
    <row r="9743" spans="1:10">
      <c r="A9743" s="584">
        <v>2016</v>
      </c>
      <c r="B9743" s="585" t="s">
        <v>1131</v>
      </c>
      <c r="C9743" s="585" t="s">
        <v>31</v>
      </c>
      <c r="D9743" s="586">
        <v>21049</v>
      </c>
      <c r="E9743" s="587">
        <v>23.254000000000001</v>
      </c>
      <c r="F9743" s="587">
        <f t="shared" si="456"/>
        <v>489473.44600000005</v>
      </c>
      <c r="G9743" s="588">
        <v>1.41</v>
      </c>
      <c r="H9743" s="586">
        <v>7.2</v>
      </c>
      <c r="I9743" s="587">
        <f t="shared" si="457"/>
        <v>151552.80000000002</v>
      </c>
      <c r="J9743" s="589">
        <f t="shared" si="458"/>
        <v>0</v>
      </c>
    </row>
    <row r="9744" spans="1:10">
      <c r="A9744" s="584">
        <v>2016</v>
      </c>
      <c r="B9744" s="585" t="s">
        <v>1131</v>
      </c>
      <c r="C9744" s="585" t="s">
        <v>31</v>
      </c>
      <c r="D9744" s="586">
        <v>63387</v>
      </c>
      <c r="E9744" s="587">
        <v>23.942</v>
      </c>
      <c r="F9744" s="587">
        <f t="shared" si="456"/>
        <v>1517611.554</v>
      </c>
      <c r="G9744" s="588">
        <v>2.72</v>
      </c>
      <c r="H9744" s="586">
        <v>7.9</v>
      </c>
      <c r="I9744" s="587">
        <f t="shared" si="457"/>
        <v>500757.30000000005</v>
      </c>
      <c r="J9744" s="589">
        <f t="shared" si="458"/>
        <v>0</v>
      </c>
    </row>
    <row r="9745" spans="1:10">
      <c r="A9745" s="584">
        <v>2016</v>
      </c>
      <c r="B9745" s="585" t="s">
        <v>1133</v>
      </c>
      <c r="C9745" s="585" t="s">
        <v>31</v>
      </c>
      <c r="D9745" s="586">
        <v>39780</v>
      </c>
      <c r="E9745" s="587">
        <v>13.74</v>
      </c>
      <c r="F9745" s="587">
        <f t="shared" si="456"/>
        <v>546577.19999999995</v>
      </c>
      <c r="G9745" s="588">
        <v>0.67</v>
      </c>
      <c r="H9745" s="586">
        <v>15.6</v>
      </c>
      <c r="I9745" s="587">
        <f t="shared" si="457"/>
        <v>620568</v>
      </c>
      <c r="J9745" s="589">
        <f t="shared" si="458"/>
        <v>1</v>
      </c>
    </row>
    <row r="9746" spans="1:10">
      <c r="A9746" s="584">
        <v>2016</v>
      </c>
      <c r="B9746" s="585" t="s">
        <v>1133</v>
      </c>
      <c r="C9746" s="585" t="s">
        <v>31</v>
      </c>
      <c r="D9746" s="586">
        <v>153725</v>
      </c>
      <c r="E9746" s="587">
        <v>13.53</v>
      </c>
      <c r="F9746" s="587">
        <f t="shared" si="456"/>
        <v>2079899.25</v>
      </c>
      <c r="G9746" s="588">
        <v>0.5</v>
      </c>
      <c r="H9746" s="586">
        <v>14.3</v>
      </c>
      <c r="I9746" s="587">
        <f t="shared" si="457"/>
        <v>2198267.5</v>
      </c>
      <c r="J9746" s="589">
        <f t="shared" si="458"/>
        <v>1</v>
      </c>
    </row>
    <row r="9747" spans="1:10">
      <c r="A9747" s="584">
        <v>2016</v>
      </c>
      <c r="B9747" s="585" t="s">
        <v>1133</v>
      </c>
      <c r="C9747" s="585" t="s">
        <v>31</v>
      </c>
      <c r="D9747" s="586">
        <v>16332</v>
      </c>
      <c r="E9747" s="587">
        <v>15</v>
      </c>
      <c r="F9747" s="587">
        <f t="shared" si="456"/>
        <v>244980</v>
      </c>
      <c r="G9747" s="588">
        <v>0.6</v>
      </c>
      <c r="H9747" s="586">
        <v>6.1</v>
      </c>
      <c r="I9747" s="587">
        <f t="shared" si="457"/>
        <v>99625.2</v>
      </c>
      <c r="J9747" s="589">
        <f t="shared" si="458"/>
        <v>1</v>
      </c>
    </row>
    <row r="9748" spans="1:10">
      <c r="A9748" s="584">
        <v>2016</v>
      </c>
      <c r="B9748" s="585" t="s">
        <v>1131</v>
      </c>
      <c r="C9748" s="585" t="s">
        <v>31</v>
      </c>
      <c r="D9748" s="586">
        <v>24567</v>
      </c>
      <c r="E9748" s="587">
        <v>23.074000000000002</v>
      </c>
      <c r="F9748" s="587">
        <f t="shared" si="456"/>
        <v>566858.95799999998</v>
      </c>
      <c r="G9748" s="588">
        <v>1.36</v>
      </c>
      <c r="H9748" s="586">
        <v>7</v>
      </c>
      <c r="I9748" s="587">
        <f t="shared" si="457"/>
        <v>171969</v>
      </c>
      <c r="J9748" s="589">
        <f t="shared" si="458"/>
        <v>0</v>
      </c>
    </row>
    <row r="9749" spans="1:10">
      <c r="A9749" s="584">
        <v>2016</v>
      </c>
      <c r="B9749" s="585" t="s">
        <v>1131</v>
      </c>
      <c r="C9749" s="585" t="s">
        <v>31</v>
      </c>
      <c r="D9749" s="586">
        <v>3106</v>
      </c>
      <c r="E9749" s="587">
        <v>22.436</v>
      </c>
      <c r="F9749" s="587">
        <f t="shared" si="456"/>
        <v>69686.216</v>
      </c>
      <c r="G9749" s="588">
        <v>2.48</v>
      </c>
      <c r="H9749" s="586">
        <v>9.1</v>
      </c>
      <c r="I9749" s="587">
        <f t="shared" si="457"/>
        <v>28264.6</v>
      </c>
      <c r="J9749" s="589">
        <f t="shared" si="458"/>
        <v>0</v>
      </c>
    </row>
    <row r="9750" spans="1:10">
      <c r="A9750" s="584">
        <v>2016</v>
      </c>
      <c r="B9750" s="585" t="s">
        <v>1127</v>
      </c>
      <c r="C9750" s="585" t="s">
        <v>31</v>
      </c>
      <c r="D9750" s="586">
        <v>62973</v>
      </c>
      <c r="E9750" s="587">
        <v>16.47</v>
      </c>
      <c r="F9750" s="587">
        <f t="shared" si="456"/>
        <v>1037165.3099999999</v>
      </c>
      <c r="G9750" s="588">
        <v>0.32</v>
      </c>
      <c r="H9750" s="586">
        <v>5.3</v>
      </c>
      <c r="I9750" s="587">
        <f t="shared" si="457"/>
        <v>333756.89999999997</v>
      </c>
      <c r="J9750" s="589">
        <f t="shared" si="458"/>
        <v>0</v>
      </c>
    </row>
    <row r="9751" spans="1:10">
      <c r="A9751" s="584">
        <v>2016</v>
      </c>
      <c r="B9751" s="585" t="s">
        <v>1127</v>
      </c>
      <c r="C9751" s="585" t="s">
        <v>31</v>
      </c>
      <c r="D9751" s="586">
        <v>30981</v>
      </c>
      <c r="E9751" s="587">
        <v>18.309999999999999</v>
      </c>
      <c r="F9751" s="587">
        <f t="shared" si="456"/>
        <v>567262.11</v>
      </c>
      <c r="G9751" s="588">
        <v>1</v>
      </c>
      <c r="H9751" s="586">
        <v>15.4</v>
      </c>
      <c r="I9751" s="587">
        <f t="shared" si="457"/>
        <v>477107.4</v>
      </c>
      <c r="J9751" s="589">
        <f t="shared" si="458"/>
        <v>0</v>
      </c>
    </row>
    <row r="9752" spans="1:10">
      <c r="A9752" s="584">
        <v>2016</v>
      </c>
      <c r="B9752" s="585" t="s">
        <v>1127</v>
      </c>
      <c r="C9752" s="585" t="s">
        <v>31</v>
      </c>
      <c r="D9752" s="586">
        <v>20645</v>
      </c>
      <c r="E9752" s="587">
        <v>16.71</v>
      </c>
      <c r="F9752" s="587">
        <f t="shared" si="456"/>
        <v>344977.95</v>
      </c>
      <c r="G9752" s="588">
        <v>0.67</v>
      </c>
      <c r="H9752" s="586">
        <v>20.9</v>
      </c>
      <c r="I9752" s="587">
        <f t="shared" si="457"/>
        <v>431480.49999999994</v>
      </c>
      <c r="J9752" s="589">
        <f t="shared" si="458"/>
        <v>0</v>
      </c>
    </row>
    <row r="9753" spans="1:10">
      <c r="A9753" s="584">
        <v>2016</v>
      </c>
      <c r="B9753" s="585" t="s">
        <v>1127</v>
      </c>
      <c r="C9753" s="585" t="s">
        <v>31</v>
      </c>
      <c r="D9753" s="586">
        <v>15223</v>
      </c>
      <c r="E9753" s="587">
        <v>17.684000000000001</v>
      </c>
      <c r="F9753" s="587">
        <f t="shared" si="456"/>
        <v>269203.53200000001</v>
      </c>
      <c r="G9753" s="588">
        <v>0.22</v>
      </c>
      <c r="H9753" s="586">
        <v>5.5</v>
      </c>
      <c r="I9753" s="587">
        <f t="shared" si="457"/>
        <v>83726.5</v>
      </c>
      <c r="J9753" s="589">
        <f t="shared" si="458"/>
        <v>0</v>
      </c>
    </row>
    <row r="9754" spans="1:10">
      <c r="A9754" s="584">
        <v>2016</v>
      </c>
      <c r="B9754" s="585" t="s">
        <v>1127</v>
      </c>
      <c r="C9754" s="585" t="s">
        <v>31</v>
      </c>
      <c r="D9754" s="586">
        <v>14967</v>
      </c>
      <c r="E9754" s="587">
        <v>18.065999999999999</v>
      </c>
      <c r="F9754" s="587">
        <f t="shared" si="456"/>
        <v>270393.82199999999</v>
      </c>
      <c r="G9754" s="588">
        <v>0.28000000000000003</v>
      </c>
      <c r="H9754" s="586">
        <v>4.3</v>
      </c>
      <c r="I9754" s="587">
        <f t="shared" si="457"/>
        <v>64358.1</v>
      </c>
      <c r="J9754" s="589">
        <f t="shared" si="458"/>
        <v>0</v>
      </c>
    </row>
    <row r="9755" spans="1:10">
      <c r="A9755" s="584">
        <v>2016</v>
      </c>
      <c r="B9755" s="585" t="s">
        <v>1127</v>
      </c>
      <c r="C9755" s="585" t="s">
        <v>31</v>
      </c>
      <c r="D9755" s="586">
        <v>59313</v>
      </c>
      <c r="E9755" s="587">
        <v>17.288</v>
      </c>
      <c r="F9755" s="587">
        <f t="shared" si="456"/>
        <v>1025403.144</v>
      </c>
      <c r="G9755" s="588">
        <v>0.21</v>
      </c>
      <c r="H9755" s="586">
        <v>4.45</v>
      </c>
      <c r="I9755" s="587">
        <f t="shared" si="457"/>
        <v>263942.85000000003</v>
      </c>
      <c r="J9755" s="589">
        <f t="shared" si="458"/>
        <v>0</v>
      </c>
    </row>
    <row r="9756" spans="1:10">
      <c r="A9756" s="584">
        <v>2016</v>
      </c>
      <c r="B9756" s="585" t="s">
        <v>1127</v>
      </c>
      <c r="C9756" s="585" t="s">
        <v>31</v>
      </c>
      <c r="D9756" s="586">
        <v>30071</v>
      </c>
      <c r="E9756" s="587">
        <v>17.303999999999998</v>
      </c>
      <c r="F9756" s="587">
        <f t="shared" si="456"/>
        <v>520348.58399999997</v>
      </c>
      <c r="G9756" s="588">
        <v>0.19</v>
      </c>
      <c r="H9756" s="586">
        <v>4.4000000000000004</v>
      </c>
      <c r="I9756" s="587">
        <f t="shared" si="457"/>
        <v>132312.40000000002</v>
      </c>
      <c r="J9756" s="589">
        <f t="shared" si="458"/>
        <v>0</v>
      </c>
    </row>
    <row r="9757" spans="1:10">
      <c r="A9757" s="584">
        <v>2016</v>
      </c>
      <c r="B9757" s="585" t="s">
        <v>1127</v>
      </c>
      <c r="C9757" s="585" t="s">
        <v>31</v>
      </c>
      <c r="D9757" s="586">
        <v>59482</v>
      </c>
      <c r="E9757" s="587">
        <v>17.39</v>
      </c>
      <c r="F9757" s="587">
        <f t="shared" si="456"/>
        <v>1034391.98</v>
      </c>
      <c r="G9757" s="588">
        <v>0.2</v>
      </c>
      <c r="H9757" s="586">
        <v>4.5</v>
      </c>
      <c r="I9757" s="587">
        <f t="shared" si="457"/>
        <v>267669</v>
      </c>
      <c r="J9757" s="589">
        <f t="shared" si="458"/>
        <v>0</v>
      </c>
    </row>
    <row r="9758" spans="1:10">
      <c r="A9758" s="584">
        <v>2016</v>
      </c>
      <c r="B9758" s="585" t="s">
        <v>1131</v>
      </c>
      <c r="C9758" s="585" t="s">
        <v>31</v>
      </c>
      <c r="D9758" s="586">
        <v>164214</v>
      </c>
      <c r="E9758" s="587">
        <v>25.62</v>
      </c>
      <c r="F9758" s="587">
        <f t="shared" si="456"/>
        <v>4207162.68</v>
      </c>
      <c r="G9758" s="588">
        <v>2.4500000000000002</v>
      </c>
      <c r="H9758" s="586">
        <v>8.1</v>
      </c>
      <c r="I9758" s="587">
        <f t="shared" si="457"/>
        <v>1330133.3999999999</v>
      </c>
      <c r="J9758" s="589">
        <f t="shared" si="458"/>
        <v>0</v>
      </c>
    </row>
    <row r="9759" spans="1:10">
      <c r="A9759" s="584">
        <v>2016</v>
      </c>
      <c r="B9759" s="585" t="s">
        <v>1131</v>
      </c>
      <c r="C9759" s="585" t="s">
        <v>31</v>
      </c>
      <c r="D9759" s="586">
        <v>117629</v>
      </c>
      <c r="E9759" s="587">
        <v>24.06</v>
      </c>
      <c r="F9759" s="587">
        <f t="shared" si="456"/>
        <v>2830153.7399999998</v>
      </c>
      <c r="G9759" s="588">
        <v>2.68</v>
      </c>
      <c r="H9759" s="586">
        <v>7.7</v>
      </c>
      <c r="I9759" s="587">
        <f t="shared" si="457"/>
        <v>905743.3</v>
      </c>
      <c r="J9759" s="589">
        <f t="shared" si="458"/>
        <v>0</v>
      </c>
    </row>
    <row r="9760" spans="1:10">
      <c r="A9760" s="584">
        <v>2016</v>
      </c>
      <c r="B9760" s="585" t="s">
        <v>1131</v>
      </c>
      <c r="C9760" s="585" t="s">
        <v>31</v>
      </c>
      <c r="D9760" s="586">
        <v>80271</v>
      </c>
      <c r="E9760" s="587">
        <v>25.07</v>
      </c>
      <c r="F9760" s="587">
        <f t="shared" si="456"/>
        <v>2012393.97</v>
      </c>
      <c r="G9760" s="588">
        <v>3.1</v>
      </c>
      <c r="H9760" s="586">
        <v>6.7</v>
      </c>
      <c r="I9760" s="587">
        <f t="shared" si="457"/>
        <v>537815.70000000007</v>
      </c>
      <c r="J9760" s="589">
        <f t="shared" si="458"/>
        <v>0</v>
      </c>
    </row>
    <row r="9761" spans="1:10">
      <c r="A9761" s="584">
        <v>2016</v>
      </c>
      <c r="B9761" s="585" t="s">
        <v>1131</v>
      </c>
      <c r="C9761" s="585" t="s">
        <v>31</v>
      </c>
      <c r="D9761" s="586">
        <v>61112</v>
      </c>
      <c r="E9761" s="587">
        <v>23.93</v>
      </c>
      <c r="F9761" s="587">
        <f t="shared" si="456"/>
        <v>1462410.16</v>
      </c>
      <c r="G9761" s="588">
        <v>2.86</v>
      </c>
      <c r="H9761" s="586">
        <v>7.9</v>
      </c>
      <c r="I9761" s="587">
        <f t="shared" si="457"/>
        <v>482784.80000000005</v>
      </c>
      <c r="J9761" s="589">
        <f t="shared" si="458"/>
        <v>0</v>
      </c>
    </row>
    <row r="9762" spans="1:10">
      <c r="A9762" s="584">
        <v>2016</v>
      </c>
      <c r="B9762" s="585" t="s">
        <v>1131</v>
      </c>
      <c r="C9762" s="585" t="s">
        <v>31</v>
      </c>
      <c r="D9762" s="586">
        <v>102190</v>
      </c>
      <c r="E9762" s="587">
        <v>24.65</v>
      </c>
      <c r="F9762" s="587">
        <f t="shared" si="456"/>
        <v>2518983.5</v>
      </c>
      <c r="G9762" s="588">
        <v>3.21</v>
      </c>
      <c r="H9762" s="586">
        <v>8.1999999999999993</v>
      </c>
      <c r="I9762" s="587">
        <f t="shared" si="457"/>
        <v>837957.99999999988</v>
      </c>
      <c r="J9762" s="589">
        <f t="shared" si="458"/>
        <v>0</v>
      </c>
    </row>
    <row r="9763" spans="1:10">
      <c r="A9763" s="584">
        <v>2016</v>
      </c>
      <c r="B9763" s="585" t="s">
        <v>1131</v>
      </c>
      <c r="C9763" s="585" t="s">
        <v>31</v>
      </c>
      <c r="D9763" s="586">
        <v>117</v>
      </c>
      <c r="E9763" s="587">
        <v>22.8</v>
      </c>
      <c r="F9763" s="587">
        <f t="shared" si="456"/>
        <v>2667.6</v>
      </c>
      <c r="G9763" s="588">
        <v>0.43</v>
      </c>
      <c r="H9763" s="586">
        <v>7.7</v>
      </c>
      <c r="I9763" s="587">
        <f t="shared" si="457"/>
        <v>900.9</v>
      </c>
      <c r="J9763" s="589">
        <f t="shared" si="458"/>
        <v>0</v>
      </c>
    </row>
    <row r="9764" spans="1:10">
      <c r="A9764" s="584">
        <v>2016</v>
      </c>
      <c r="B9764" s="585" t="s">
        <v>1127</v>
      </c>
      <c r="C9764" s="585" t="s">
        <v>31</v>
      </c>
      <c r="D9764" s="586">
        <v>14160</v>
      </c>
      <c r="E9764" s="587">
        <v>17.751999999999999</v>
      </c>
      <c r="F9764" s="587">
        <f t="shared" si="456"/>
        <v>251368.31999999998</v>
      </c>
      <c r="G9764" s="588">
        <v>0.17</v>
      </c>
      <c r="H9764" s="586">
        <v>4.0999999999999996</v>
      </c>
      <c r="I9764" s="587">
        <f t="shared" si="457"/>
        <v>58055.999999999993</v>
      </c>
      <c r="J9764" s="589">
        <f t="shared" si="458"/>
        <v>0</v>
      </c>
    </row>
    <row r="9765" spans="1:10">
      <c r="A9765" s="584">
        <v>2016</v>
      </c>
      <c r="B9765" s="585" t="s">
        <v>1127</v>
      </c>
      <c r="C9765" s="585" t="s">
        <v>31</v>
      </c>
      <c r="D9765" s="586">
        <v>41167</v>
      </c>
      <c r="E9765" s="587">
        <v>18.454000000000001</v>
      </c>
      <c r="F9765" s="587">
        <f t="shared" si="456"/>
        <v>759695.81799999997</v>
      </c>
      <c r="G9765" s="588">
        <v>1.1000000000000001</v>
      </c>
      <c r="H9765" s="586">
        <v>15.3</v>
      </c>
      <c r="I9765" s="587">
        <f t="shared" si="457"/>
        <v>629855.1</v>
      </c>
      <c r="J9765" s="589">
        <f t="shared" si="458"/>
        <v>0</v>
      </c>
    </row>
    <row r="9766" spans="1:10">
      <c r="A9766" s="584">
        <v>2016</v>
      </c>
      <c r="B9766" s="585" t="s">
        <v>1131</v>
      </c>
      <c r="C9766" s="585" t="s">
        <v>31</v>
      </c>
      <c r="D9766" s="586">
        <v>26916</v>
      </c>
      <c r="E9766" s="587">
        <v>21.696000000000002</v>
      </c>
      <c r="F9766" s="587">
        <f t="shared" si="456"/>
        <v>583969.53600000008</v>
      </c>
      <c r="G9766" s="588">
        <v>0.83</v>
      </c>
      <c r="H9766" s="586">
        <v>9.6</v>
      </c>
      <c r="I9766" s="587">
        <f t="shared" si="457"/>
        <v>258393.59999999998</v>
      </c>
      <c r="J9766" s="589">
        <f t="shared" si="458"/>
        <v>0</v>
      </c>
    </row>
    <row r="9767" spans="1:10">
      <c r="A9767" s="584">
        <v>2016</v>
      </c>
      <c r="B9767" s="585" t="s">
        <v>1131</v>
      </c>
      <c r="C9767" s="585" t="s">
        <v>31</v>
      </c>
      <c r="D9767" s="586">
        <v>126282</v>
      </c>
      <c r="E9767" s="587">
        <v>21.628</v>
      </c>
      <c r="F9767" s="587">
        <f t="shared" si="456"/>
        <v>2731227.0959999999</v>
      </c>
      <c r="G9767" s="588">
        <v>0.56999999999999995</v>
      </c>
      <c r="H9767" s="586">
        <v>12.2</v>
      </c>
      <c r="I9767" s="587">
        <f t="shared" si="457"/>
        <v>1540640.4</v>
      </c>
      <c r="J9767" s="589">
        <f t="shared" si="458"/>
        <v>0</v>
      </c>
    </row>
    <row r="9768" spans="1:10">
      <c r="A9768" s="584">
        <v>2016</v>
      </c>
      <c r="B9768" s="585" t="s">
        <v>1127</v>
      </c>
      <c r="C9768" s="585" t="s">
        <v>31</v>
      </c>
      <c r="D9768" s="586">
        <v>32926</v>
      </c>
      <c r="E9768" s="587">
        <v>16.75</v>
      </c>
      <c r="F9768" s="587">
        <f t="shared" si="456"/>
        <v>551510.5</v>
      </c>
      <c r="G9768" s="588">
        <v>0.37</v>
      </c>
      <c r="H9768" s="586">
        <v>4.8</v>
      </c>
      <c r="I9768" s="587">
        <f t="shared" si="457"/>
        <v>158044.79999999999</v>
      </c>
      <c r="J9768" s="589">
        <f t="shared" si="458"/>
        <v>0</v>
      </c>
    </row>
    <row r="9769" spans="1:10">
      <c r="A9769" s="584">
        <v>2016</v>
      </c>
      <c r="B9769" s="585" t="s">
        <v>1133</v>
      </c>
      <c r="C9769" s="585" t="s">
        <v>31</v>
      </c>
      <c r="D9769" s="586">
        <v>427135</v>
      </c>
      <c r="E9769" s="587">
        <v>13.95</v>
      </c>
      <c r="F9769" s="587">
        <f t="shared" si="456"/>
        <v>5958533.25</v>
      </c>
      <c r="G9769" s="588">
        <v>1.1399999999999999</v>
      </c>
      <c r="H9769" s="586">
        <v>14.9</v>
      </c>
      <c r="I9769" s="587">
        <f t="shared" si="457"/>
        <v>6364311.5</v>
      </c>
      <c r="J9769" s="589">
        <f t="shared" si="458"/>
        <v>1</v>
      </c>
    </row>
    <row r="9770" spans="1:10">
      <c r="A9770" s="584">
        <v>2016</v>
      </c>
      <c r="B9770" s="585" t="s">
        <v>1127</v>
      </c>
      <c r="C9770" s="585" t="s">
        <v>31</v>
      </c>
      <c r="D9770" s="586">
        <v>65430</v>
      </c>
      <c r="E9770" s="587">
        <v>16.5</v>
      </c>
      <c r="F9770" s="587">
        <f t="shared" si="456"/>
        <v>1079595</v>
      </c>
      <c r="G9770" s="588">
        <v>0.28999999999999998</v>
      </c>
      <c r="H9770" s="586">
        <v>5.0999999999999996</v>
      </c>
      <c r="I9770" s="587">
        <f t="shared" si="457"/>
        <v>333693</v>
      </c>
      <c r="J9770" s="589">
        <f t="shared" si="458"/>
        <v>0</v>
      </c>
    </row>
    <row r="9771" spans="1:10">
      <c r="A9771" s="584">
        <v>2016</v>
      </c>
      <c r="B9771" s="585" t="s">
        <v>1127</v>
      </c>
      <c r="C9771" s="585" t="s">
        <v>31</v>
      </c>
      <c r="D9771" s="586">
        <v>31735</v>
      </c>
      <c r="E9771" s="587">
        <v>17.59</v>
      </c>
      <c r="F9771" s="587">
        <f t="shared" si="456"/>
        <v>558218.65</v>
      </c>
      <c r="G9771" s="588">
        <v>0.2</v>
      </c>
      <c r="H9771" s="586">
        <v>4.4000000000000004</v>
      </c>
      <c r="I9771" s="587">
        <f t="shared" si="457"/>
        <v>139634</v>
      </c>
      <c r="J9771" s="589">
        <f t="shared" si="458"/>
        <v>0</v>
      </c>
    </row>
    <row r="9772" spans="1:10">
      <c r="A9772" s="584">
        <v>2016</v>
      </c>
      <c r="B9772" s="585" t="s">
        <v>1127</v>
      </c>
      <c r="C9772" s="585" t="s">
        <v>31</v>
      </c>
      <c r="D9772" s="586">
        <v>33039</v>
      </c>
      <c r="E9772" s="587">
        <v>18.010000000000002</v>
      </c>
      <c r="F9772" s="587">
        <f t="shared" si="456"/>
        <v>595032.39</v>
      </c>
      <c r="G9772" s="588">
        <v>0.2</v>
      </c>
      <c r="H9772" s="586">
        <v>4.4000000000000004</v>
      </c>
      <c r="I9772" s="587">
        <f t="shared" si="457"/>
        <v>145371.6</v>
      </c>
      <c r="J9772" s="589">
        <f t="shared" si="458"/>
        <v>0</v>
      </c>
    </row>
    <row r="9773" spans="1:10">
      <c r="A9773" s="584">
        <v>2016</v>
      </c>
      <c r="B9773" s="585" t="s">
        <v>1127</v>
      </c>
      <c r="C9773" s="585" t="s">
        <v>31</v>
      </c>
      <c r="D9773" s="586">
        <v>16463</v>
      </c>
      <c r="E9773" s="587">
        <v>16.87</v>
      </c>
      <c r="F9773" s="587">
        <f t="shared" si="456"/>
        <v>277730.81</v>
      </c>
      <c r="G9773" s="588">
        <v>0.25</v>
      </c>
      <c r="H9773" s="586">
        <v>5.5</v>
      </c>
      <c r="I9773" s="587">
        <f t="shared" si="457"/>
        <v>90546.5</v>
      </c>
      <c r="J9773" s="589">
        <f t="shared" si="458"/>
        <v>0</v>
      </c>
    </row>
    <row r="9774" spans="1:10">
      <c r="A9774" s="584">
        <v>2016</v>
      </c>
      <c r="B9774" s="585" t="s">
        <v>1131</v>
      </c>
      <c r="C9774" s="585" t="s">
        <v>31</v>
      </c>
      <c r="D9774" s="586">
        <v>26908</v>
      </c>
      <c r="E9774" s="587">
        <v>22.21</v>
      </c>
      <c r="F9774" s="587">
        <f t="shared" si="456"/>
        <v>597626.68000000005</v>
      </c>
      <c r="G9774" s="588">
        <v>0.45</v>
      </c>
      <c r="H9774" s="586">
        <v>11</v>
      </c>
      <c r="I9774" s="587">
        <f t="shared" si="457"/>
        <v>295988</v>
      </c>
      <c r="J9774" s="589">
        <f t="shared" si="458"/>
        <v>0</v>
      </c>
    </row>
    <row r="9775" spans="1:10">
      <c r="A9775" s="584">
        <v>2016</v>
      </c>
      <c r="B9775" s="585" t="s">
        <v>1131</v>
      </c>
      <c r="C9775" s="585" t="s">
        <v>31</v>
      </c>
      <c r="D9775" s="586">
        <v>24633</v>
      </c>
      <c r="E9775" s="587">
        <v>23.41</v>
      </c>
      <c r="F9775" s="587">
        <f t="shared" si="456"/>
        <v>576658.53</v>
      </c>
      <c r="G9775" s="588">
        <v>0.43</v>
      </c>
      <c r="H9775" s="586">
        <v>5.3</v>
      </c>
      <c r="I9775" s="587">
        <f t="shared" si="457"/>
        <v>130554.9</v>
      </c>
      <c r="J9775" s="589">
        <f t="shared" si="458"/>
        <v>0</v>
      </c>
    </row>
    <row r="9776" spans="1:10">
      <c r="A9776" s="584">
        <v>2016</v>
      </c>
      <c r="B9776" s="585" t="s">
        <v>1127</v>
      </c>
      <c r="C9776" s="585" t="s">
        <v>31</v>
      </c>
      <c r="D9776" s="586">
        <v>105</v>
      </c>
      <c r="E9776" s="587">
        <v>16.93</v>
      </c>
      <c r="F9776" s="587">
        <f t="shared" si="456"/>
        <v>1777.6499999999999</v>
      </c>
      <c r="G9776" s="588">
        <v>0.28000000000000003</v>
      </c>
      <c r="H9776" s="586">
        <v>4.9000000000000004</v>
      </c>
      <c r="I9776" s="587">
        <f t="shared" si="457"/>
        <v>514.5</v>
      </c>
      <c r="J9776" s="589">
        <f t="shared" si="458"/>
        <v>0</v>
      </c>
    </row>
    <row r="9777" spans="1:10">
      <c r="A9777" s="584">
        <v>2016</v>
      </c>
      <c r="B9777" s="585" t="s">
        <v>1127</v>
      </c>
      <c r="C9777" s="585" t="s">
        <v>31</v>
      </c>
      <c r="D9777" s="586">
        <v>14112</v>
      </c>
      <c r="E9777" s="587">
        <v>17.14</v>
      </c>
      <c r="F9777" s="587">
        <f t="shared" si="456"/>
        <v>241879.68000000002</v>
      </c>
      <c r="G9777" s="588">
        <v>0.24</v>
      </c>
      <c r="H9777" s="586">
        <v>4.5</v>
      </c>
      <c r="I9777" s="587">
        <f t="shared" si="457"/>
        <v>63504</v>
      </c>
      <c r="J9777" s="589">
        <f t="shared" si="458"/>
        <v>0</v>
      </c>
    </row>
    <row r="9778" spans="1:10">
      <c r="A9778" s="584">
        <v>2016</v>
      </c>
      <c r="B9778" s="585" t="s">
        <v>1127</v>
      </c>
      <c r="C9778" s="585" t="s">
        <v>31</v>
      </c>
      <c r="D9778" s="586">
        <v>42009</v>
      </c>
      <c r="E9778" s="587">
        <v>17.739999999999998</v>
      </c>
      <c r="F9778" s="587">
        <f t="shared" si="456"/>
        <v>745239.65999999992</v>
      </c>
      <c r="G9778" s="588">
        <v>0.2</v>
      </c>
      <c r="H9778" s="586">
        <v>5</v>
      </c>
      <c r="I9778" s="587">
        <f t="shared" si="457"/>
        <v>210045</v>
      </c>
      <c r="J9778" s="589">
        <f t="shared" si="458"/>
        <v>0</v>
      </c>
    </row>
    <row r="9779" spans="1:10">
      <c r="A9779" s="584">
        <v>2016</v>
      </c>
      <c r="B9779" s="585" t="s">
        <v>1127</v>
      </c>
      <c r="C9779" s="585" t="s">
        <v>31</v>
      </c>
      <c r="D9779" s="586">
        <v>27824</v>
      </c>
      <c r="E9779" s="587">
        <v>17.16</v>
      </c>
      <c r="F9779" s="587">
        <f t="shared" si="456"/>
        <v>477459.84</v>
      </c>
      <c r="G9779" s="588">
        <v>0.24</v>
      </c>
      <c r="H9779" s="586">
        <v>4</v>
      </c>
      <c r="I9779" s="587">
        <f t="shared" si="457"/>
        <v>111296</v>
      </c>
      <c r="J9779" s="589">
        <f t="shared" si="458"/>
        <v>0</v>
      </c>
    </row>
    <row r="9780" spans="1:10">
      <c r="A9780" s="584">
        <v>2016</v>
      </c>
      <c r="B9780" s="585" t="s">
        <v>1127</v>
      </c>
      <c r="C9780" s="585" t="s">
        <v>31</v>
      </c>
      <c r="D9780" s="586">
        <v>70167</v>
      </c>
      <c r="E9780" s="587">
        <v>17.690000000000001</v>
      </c>
      <c r="F9780" s="587">
        <f t="shared" si="456"/>
        <v>1241254.23</v>
      </c>
      <c r="G9780" s="588">
        <v>0.32</v>
      </c>
      <c r="H9780" s="586">
        <v>5.2</v>
      </c>
      <c r="I9780" s="587">
        <f t="shared" si="457"/>
        <v>364868.4</v>
      </c>
      <c r="J9780" s="589">
        <f t="shared" si="458"/>
        <v>0</v>
      </c>
    </row>
    <row r="9781" spans="1:10">
      <c r="A9781" s="584">
        <v>2016</v>
      </c>
      <c r="B9781" s="585" t="s">
        <v>1127</v>
      </c>
      <c r="C9781" s="585" t="s">
        <v>31</v>
      </c>
      <c r="D9781" s="586">
        <v>117</v>
      </c>
      <c r="E9781" s="587">
        <v>16.68</v>
      </c>
      <c r="F9781" s="587">
        <f t="shared" si="456"/>
        <v>1951.56</v>
      </c>
      <c r="G9781" s="588">
        <v>0.42</v>
      </c>
      <c r="H9781" s="586">
        <v>5.0999999999999996</v>
      </c>
      <c r="I9781" s="587">
        <f t="shared" si="457"/>
        <v>596.69999999999993</v>
      </c>
      <c r="J9781" s="589">
        <f t="shared" si="458"/>
        <v>0</v>
      </c>
    </row>
    <row r="9782" spans="1:10">
      <c r="A9782" s="584">
        <v>2016</v>
      </c>
      <c r="B9782" s="585" t="s">
        <v>1127</v>
      </c>
      <c r="C9782" s="585" t="s">
        <v>31</v>
      </c>
      <c r="D9782" s="586">
        <v>27159</v>
      </c>
      <c r="E9782" s="587">
        <v>17.22</v>
      </c>
      <c r="F9782" s="587">
        <f t="shared" si="456"/>
        <v>467677.98</v>
      </c>
      <c r="G9782" s="588">
        <v>0.23</v>
      </c>
      <c r="H9782" s="586">
        <v>4</v>
      </c>
      <c r="I9782" s="587">
        <f t="shared" si="457"/>
        <v>108636</v>
      </c>
      <c r="J9782" s="589">
        <f t="shared" si="458"/>
        <v>0</v>
      </c>
    </row>
    <row r="9783" spans="1:10">
      <c r="A9783" s="584">
        <v>2016</v>
      </c>
      <c r="B9783" s="585" t="s">
        <v>1127</v>
      </c>
      <c r="C9783" s="585" t="s">
        <v>31</v>
      </c>
      <c r="D9783" s="586">
        <v>97867</v>
      </c>
      <c r="E9783" s="587">
        <v>17.149999999999999</v>
      </c>
      <c r="F9783" s="587">
        <f t="shared" si="456"/>
        <v>1678419.0499999998</v>
      </c>
      <c r="G9783" s="588">
        <v>0.23</v>
      </c>
      <c r="H9783" s="586">
        <v>4.0999999999999996</v>
      </c>
      <c r="I9783" s="587">
        <f t="shared" si="457"/>
        <v>401254.69999999995</v>
      </c>
      <c r="J9783" s="589">
        <f t="shared" si="458"/>
        <v>0</v>
      </c>
    </row>
    <row r="9784" spans="1:10">
      <c r="A9784" s="584">
        <v>2016</v>
      </c>
      <c r="B9784" s="585" t="s">
        <v>1127</v>
      </c>
      <c r="C9784" s="585" t="s">
        <v>31</v>
      </c>
      <c r="D9784" s="586">
        <v>27581</v>
      </c>
      <c r="E9784" s="587">
        <v>17.84</v>
      </c>
      <c r="F9784" s="587">
        <f t="shared" si="456"/>
        <v>492045.04</v>
      </c>
      <c r="G9784" s="588">
        <v>0.25</v>
      </c>
      <c r="H9784" s="586">
        <v>5.4</v>
      </c>
      <c r="I9784" s="587">
        <f t="shared" si="457"/>
        <v>148937.40000000002</v>
      </c>
      <c r="J9784" s="589">
        <f t="shared" si="458"/>
        <v>0</v>
      </c>
    </row>
    <row r="9785" spans="1:10">
      <c r="A9785" s="584">
        <v>2016</v>
      </c>
      <c r="B9785" s="585" t="s">
        <v>1127</v>
      </c>
      <c r="C9785" s="585" t="s">
        <v>31</v>
      </c>
      <c r="D9785" s="586">
        <v>56273</v>
      </c>
      <c r="E9785" s="587">
        <v>17.170000000000002</v>
      </c>
      <c r="F9785" s="587">
        <f t="shared" si="456"/>
        <v>966207.41000000015</v>
      </c>
      <c r="G9785" s="588">
        <v>0.21</v>
      </c>
      <c r="H9785" s="586">
        <v>4</v>
      </c>
      <c r="I9785" s="587">
        <f t="shared" si="457"/>
        <v>225092</v>
      </c>
      <c r="J9785" s="589">
        <f t="shared" si="458"/>
        <v>0</v>
      </c>
    </row>
    <row r="9786" spans="1:10">
      <c r="A9786" s="584">
        <v>2016</v>
      </c>
      <c r="B9786" s="585" t="s">
        <v>1127</v>
      </c>
      <c r="C9786" s="585" t="s">
        <v>31</v>
      </c>
      <c r="D9786" s="586">
        <v>83512</v>
      </c>
      <c r="E9786" s="587">
        <v>17.14</v>
      </c>
      <c r="F9786" s="587">
        <f t="shared" si="456"/>
        <v>1431395.68</v>
      </c>
      <c r="G9786" s="588">
        <v>0.22</v>
      </c>
      <c r="H9786" s="586">
        <v>4.0999999999999996</v>
      </c>
      <c r="I9786" s="587">
        <f t="shared" si="457"/>
        <v>342399.19999999995</v>
      </c>
      <c r="J9786" s="589">
        <f t="shared" si="458"/>
        <v>0</v>
      </c>
    </row>
    <row r="9787" spans="1:10">
      <c r="A9787" s="584">
        <v>2016</v>
      </c>
      <c r="B9787" s="585" t="s">
        <v>1131</v>
      </c>
      <c r="C9787" s="585" t="s">
        <v>31</v>
      </c>
      <c r="D9787" s="586">
        <v>12187</v>
      </c>
      <c r="E9787" s="587">
        <v>22.38</v>
      </c>
      <c r="F9787" s="587">
        <f t="shared" si="456"/>
        <v>272745.06</v>
      </c>
      <c r="G9787" s="588">
        <v>0.45</v>
      </c>
      <c r="H9787" s="586">
        <v>10.199999999999999</v>
      </c>
      <c r="I9787" s="587">
        <f t="shared" si="457"/>
        <v>124307.4</v>
      </c>
      <c r="J9787" s="589">
        <f t="shared" si="458"/>
        <v>0</v>
      </c>
    </row>
    <row r="9788" spans="1:10">
      <c r="A9788" s="584">
        <v>2016</v>
      </c>
      <c r="B9788" s="585" t="s">
        <v>1131</v>
      </c>
      <c r="C9788" s="585" t="s">
        <v>31</v>
      </c>
      <c r="D9788" s="586">
        <v>24596</v>
      </c>
      <c r="E9788" s="587">
        <v>23.22</v>
      </c>
      <c r="F9788" s="587">
        <f t="shared" si="456"/>
        <v>571119.12</v>
      </c>
      <c r="G9788" s="588">
        <v>0.43</v>
      </c>
      <c r="H9788" s="586">
        <v>5.9</v>
      </c>
      <c r="I9788" s="587">
        <f t="shared" si="457"/>
        <v>145116.40000000002</v>
      </c>
      <c r="J9788" s="589">
        <f t="shared" si="458"/>
        <v>0</v>
      </c>
    </row>
    <row r="9789" spans="1:10">
      <c r="A9789" s="584">
        <v>2016</v>
      </c>
      <c r="B9789" s="585" t="s">
        <v>1127</v>
      </c>
      <c r="C9789" s="585" t="s">
        <v>31</v>
      </c>
      <c r="D9789" s="586">
        <v>14138</v>
      </c>
      <c r="E9789" s="587">
        <v>17.468</v>
      </c>
      <c r="F9789" s="587">
        <f t="shared" si="456"/>
        <v>246962.584</v>
      </c>
      <c r="G9789" s="588">
        <v>0.22</v>
      </c>
      <c r="H9789" s="586">
        <v>6.5</v>
      </c>
      <c r="I9789" s="587">
        <f t="shared" si="457"/>
        <v>91897</v>
      </c>
      <c r="J9789" s="589">
        <f t="shared" si="458"/>
        <v>0</v>
      </c>
    </row>
    <row r="9790" spans="1:10">
      <c r="A9790" s="584">
        <v>2016</v>
      </c>
      <c r="B9790" s="585" t="s">
        <v>1127</v>
      </c>
      <c r="C9790" s="585" t="s">
        <v>31</v>
      </c>
      <c r="D9790" s="586">
        <v>28131</v>
      </c>
      <c r="E9790" s="587">
        <v>17.626999999999999</v>
      </c>
      <c r="F9790" s="587">
        <f t="shared" si="456"/>
        <v>495865.13699999999</v>
      </c>
      <c r="G9790" s="588">
        <v>0.19</v>
      </c>
      <c r="H9790" s="586">
        <v>4.5</v>
      </c>
      <c r="I9790" s="587">
        <f t="shared" si="457"/>
        <v>126589.5</v>
      </c>
      <c r="J9790" s="589">
        <f t="shared" si="458"/>
        <v>0</v>
      </c>
    </row>
    <row r="9791" spans="1:10">
      <c r="A9791" s="584">
        <v>2016</v>
      </c>
      <c r="B9791" s="585" t="s">
        <v>1131</v>
      </c>
      <c r="C9791" s="585" t="s">
        <v>31</v>
      </c>
      <c r="D9791" s="586">
        <v>26934</v>
      </c>
      <c r="E9791" s="587">
        <v>22.28</v>
      </c>
      <c r="F9791" s="587">
        <f t="shared" si="456"/>
        <v>600089.52</v>
      </c>
      <c r="G9791" s="588">
        <v>0.46</v>
      </c>
      <c r="H9791" s="586">
        <v>11</v>
      </c>
      <c r="I9791" s="587">
        <f t="shared" si="457"/>
        <v>296274</v>
      </c>
      <c r="J9791" s="589">
        <f t="shared" si="458"/>
        <v>0</v>
      </c>
    </row>
    <row r="9792" spans="1:10">
      <c r="A9792" s="584">
        <v>2016</v>
      </c>
      <c r="B9792" s="585" t="s">
        <v>1131</v>
      </c>
      <c r="C9792" s="585" t="s">
        <v>31</v>
      </c>
      <c r="D9792" s="586">
        <v>88947</v>
      </c>
      <c r="E9792" s="587">
        <v>23.98</v>
      </c>
      <c r="F9792" s="587">
        <f t="shared" si="456"/>
        <v>2132949.06</v>
      </c>
      <c r="G9792" s="588">
        <v>3.08</v>
      </c>
      <c r="H9792" s="586">
        <v>7.6</v>
      </c>
      <c r="I9792" s="587">
        <f t="shared" si="457"/>
        <v>675997.2</v>
      </c>
      <c r="J9792" s="589">
        <f t="shared" si="458"/>
        <v>0</v>
      </c>
    </row>
    <row r="9793" spans="1:10">
      <c r="A9793" s="584">
        <v>2016</v>
      </c>
      <c r="B9793" s="585" t="s">
        <v>1131</v>
      </c>
      <c r="C9793" s="585" t="s">
        <v>31</v>
      </c>
      <c r="D9793" s="586">
        <v>38973</v>
      </c>
      <c r="E9793" s="587">
        <v>23.87</v>
      </c>
      <c r="F9793" s="587">
        <f t="shared" si="456"/>
        <v>930285.51</v>
      </c>
      <c r="G9793" s="588">
        <v>3.06</v>
      </c>
      <c r="H9793" s="586">
        <v>7.7</v>
      </c>
      <c r="I9793" s="587">
        <f t="shared" si="457"/>
        <v>300092.10000000003</v>
      </c>
      <c r="J9793" s="589">
        <f t="shared" si="458"/>
        <v>0</v>
      </c>
    </row>
    <row r="9794" spans="1:10">
      <c r="A9794" s="584">
        <v>2016</v>
      </c>
      <c r="B9794" s="585" t="s">
        <v>1131</v>
      </c>
      <c r="C9794" s="585" t="s">
        <v>31</v>
      </c>
      <c r="D9794" s="586">
        <v>37764</v>
      </c>
      <c r="E9794" s="587">
        <v>23.93</v>
      </c>
      <c r="F9794" s="587">
        <f t="shared" si="456"/>
        <v>903692.52</v>
      </c>
      <c r="G9794" s="588">
        <v>2.59</v>
      </c>
      <c r="H9794" s="586">
        <v>7.3</v>
      </c>
      <c r="I9794" s="587">
        <f t="shared" si="457"/>
        <v>275677.2</v>
      </c>
      <c r="J9794" s="589">
        <f t="shared" si="458"/>
        <v>0</v>
      </c>
    </row>
    <row r="9795" spans="1:10">
      <c r="A9795" s="584">
        <v>2016</v>
      </c>
      <c r="B9795" s="585" t="s">
        <v>1131</v>
      </c>
      <c r="C9795" s="585" t="s">
        <v>31</v>
      </c>
      <c r="D9795" s="586">
        <v>29135</v>
      </c>
      <c r="E9795" s="587">
        <v>26.06</v>
      </c>
      <c r="F9795" s="587">
        <f t="shared" ref="F9795:F9858" si="459">E9795*D9795</f>
        <v>759258.1</v>
      </c>
      <c r="G9795" s="588">
        <v>2.41</v>
      </c>
      <c r="H9795" s="586">
        <v>7.4</v>
      </c>
      <c r="I9795" s="587">
        <f t="shared" ref="I9795:I9858" si="460">H9795*D9795</f>
        <v>215599</v>
      </c>
      <c r="J9795" s="589">
        <f t="shared" ref="J9795:J9858" si="461">IF(B9795="LIG",1,0)</f>
        <v>0</v>
      </c>
    </row>
    <row r="9796" spans="1:10">
      <c r="A9796" s="584">
        <v>2016</v>
      </c>
      <c r="B9796" s="585" t="s">
        <v>1131</v>
      </c>
      <c r="C9796" s="585" t="s">
        <v>31</v>
      </c>
      <c r="D9796" s="586">
        <v>218944</v>
      </c>
      <c r="E9796" s="587">
        <v>26</v>
      </c>
      <c r="F9796" s="587">
        <f t="shared" si="459"/>
        <v>5692544</v>
      </c>
      <c r="G9796" s="588">
        <v>2.44</v>
      </c>
      <c r="H9796" s="586">
        <v>7.7</v>
      </c>
      <c r="I9796" s="587">
        <f t="shared" si="460"/>
        <v>1685868.8</v>
      </c>
      <c r="J9796" s="589">
        <f t="shared" si="461"/>
        <v>0</v>
      </c>
    </row>
    <row r="9797" spans="1:10">
      <c r="A9797" s="584">
        <v>2016</v>
      </c>
      <c r="B9797" s="585" t="s">
        <v>1131</v>
      </c>
      <c r="C9797" s="585" t="s">
        <v>31</v>
      </c>
      <c r="D9797" s="586">
        <v>30636</v>
      </c>
      <c r="E9797" s="587">
        <v>26.114999999999998</v>
      </c>
      <c r="F9797" s="587">
        <f t="shared" si="459"/>
        <v>800059.1399999999</v>
      </c>
      <c r="G9797" s="588">
        <v>3.13</v>
      </c>
      <c r="H9797" s="586">
        <v>7.9</v>
      </c>
      <c r="I9797" s="587">
        <f t="shared" si="460"/>
        <v>242024.40000000002</v>
      </c>
      <c r="J9797" s="589">
        <f t="shared" si="461"/>
        <v>0</v>
      </c>
    </row>
    <row r="9798" spans="1:10">
      <c r="A9798" s="584">
        <v>2016</v>
      </c>
      <c r="B9798" s="585" t="s">
        <v>1131</v>
      </c>
      <c r="C9798" s="585" t="s">
        <v>31</v>
      </c>
      <c r="D9798" s="586">
        <v>101234</v>
      </c>
      <c r="E9798" s="587">
        <v>23.911000000000001</v>
      </c>
      <c r="F9798" s="587">
        <f t="shared" si="459"/>
        <v>2420606.1740000001</v>
      </c>
      <c r="G9798" s="588">
        <v>1.22</v>
      </c>
      <c r="H9798" s="586">
        <v>8.5</v>
      </c>
      <c r="I9798" s="587">
        <f t="shared" si="460"/>
        <v>860489</v>
      </c>
      <c r="J9798" s="589">
        <f t="shared" si="461"/>
        <v>0</v>
      </c>
    </row>
    <row r="9799" spans="1:10">
      <c r="A9799" s="584">
        <v>2016</v>
      </c>
      <c r="B9799" s="585" t="s">
        <v>1131</v>
      </c>
      <c r="C9799" s="585" t="s">
        <v>31</v>
      </c>
      <c r="D9799" s="586">
        <v>50190</v>
      </c>
      <c r="E9799" s="587">
        <v>25.806999999999999</v>
      </c>
      <c r="F9799" s="587">
        <f t="shared" si="459"/>
        <v>1295253.3299999998</v>
      </c>
      <c r="G9799" s="588">
        <v>2.35</v>
      </c>
      <c r="H9799" s="586">
        <v>7.6</v>
      </c>
      <c r="I9799" s="587">
        <f t="shared" si="460"/>
        <v>381444</v>
      </c>
      <c r="J9799" s="589">
        <f t="shared" si="461"/>
        <v>0</v>
      </c>
    </row>
    <row r="9800" spans="1:10">
      <c r="A9800" s="584">
        <v>2016</v>
      </c>
      <c r="B9800" s="585" t="s">
        <v>1131</v>
      </c>
      <c r="C9800" s="585" t="s">
        <v>31</v>
      </c>
      <c r="D9800" s="586">
        <v>26003</v>
      </c>
      <c r="E9800" s="587">
        <v>23.268000000000001</v>
      </c>
      <c r="F9800" s="587">
        <f t="shared" si="459"/>
        <v>605037.804</v>
      </c>
      <c r="G9800" s="588">
        <v>2.62</v>
      </c>
      <c r="H9800" s="586">
        <v>8</v>
      </c>
      <c r="I9800" s="587">
        <f t="shared" si="460"/>
        <v>208024</v>
      </c>
      <c r="J9800" s="589">
        <f t="shared" si="461"/>
        <v>0</v>
      </c>
    </row>
    <row r="9801" spans="1:10">
      <c r="A9801" s="584">
        <v>2016</v>
      </c>
      <c r="B9801" s="585" t="s">
        <v>1131</v>
      </c>
      <c r="C9801" s="585" t="s">
        <v>31</v>
      </c>
      <c r="D9801" s="586">
        <v>84958</v>
      </c>
      <c r="E9801" s="587">
        <v>24.948</v>
      </c>
      <c r="F9801" s="587">
        <f t="shared" si="459"/>
        <v>2119532.1839999999</v>
      </c>
      <c r="G9801" s="588">
        <v>3.07</v>
      </c>
      <c r="H9801" s="586">
        <v>6.6</v>
      </c>
      <c r="I9801" s="587">
        <f t="shared" si="460"/>
        <v>560722.79999999993</v>
      </c>
      <c r="J9801" s="589">
        <f t="shared" si="461"/>
        <v>0</v>
      </c>
    </row>
    <row r="9802" spans="1:10">
      <c r="A9802" s="584">
        <v>2016</v>
      </c>
      <c r="B9802" s="585" t="s">
        <v>1131</v>
      </c>
      <c r="C9802" s="585" t="s">
        <v>31</v>
      </c>
      <c r="D9802" s="586">
        <v>33226</v>
      </c>
      <c r="E9802" s="587">
        <v>22.416</v>
      </c>
      <c r="F9802" s="587">
        <f t="shared" si="459"/>
        <v>744794.01600000006</v>
      </c>
      <c r="G9802" s="588">
        <v>0.56000000000000005</v>
      </c>
      <c r="H9802" s="586">
        <v>9.9</v>
      </c>
      <c r="I9802" s="587">
        <f t="shared" si="460"/>
        <v>328937.40000000002</v>
      </c>
      <c r="J9802" s="589">
        <f t="shared" si="461"/>
        <v>0</v>
      </c>
    </row>
    <row r="9803" spans="1:10">
      <c r="A9803" s="584">
        <v>2016</v>
      </c>
      <c r="B9803" s="585" t="s">
        <v>1131</v>
      </c>
      <c r="C9803" s="585" t="s">
        <v>31</v>
      </c>
      <c r="D9803" s="586">
        <v>53528</v>
      </c>
      <c r="E9803" s="587">
        <v>22.72</v>
      </c>
      <c r="F9803" s="587">
        <f t="shared" si="459"/>
        <v>1216156.1599999999</v>
      </c>
      <c r="G9803" s="588">
        <v>2.52</v>
      </c>
      <c r="H9803" s="586">
        <v>7.1</v>
      </c>
      <c r="I9803" s="587">
        <f t="shared" si="460"/>
        <v>380048.8</v>
      </c>
      <c r="J9803" s="589">
        <f t="shared" si="461"/>
        <v>0</v>
      </c>
    </row>
    <row r="9804" spans="1:10">
      <c r="A9804" s="584">
        <v>2016</v>
      </c>
      <c r="B9804" s="585" t="s">
        <v>1131</v>
      </c>
      <c r="C9804" s="585" t="s">
        <v>31</v>
      </c>
      <c r="D9804" s="586">
        <v>251840</v>
      </c>
      <c r="E9804" s="587">
        <v>25.797999999999998</v>
      </c>
      <c r="F9804" s="587">
        <f t="shared" si="459"/>
        <v>6496968.3199999994</v>
      </c>
      <c r="G9804" s="588">
        <v>2.41</v>
      </c>
      <c r="H9804" s="586">
        <v>7.7</v>
      </c>
      <c r="I9804" s="587">
        <f t="shared" si="460"/>
        <v>1939168</v>
      </c>
      <c r="J9804" s="589">
        <f t="shared" si="461"/>
        <v>0</v>
      </c>
    </row>
    <row r="9805" spans="1:10">
      <c r="A9805" s="584">
        <v>2016</v>
      </c>
      <c r="B9805" s="585" t="s">
        <v>1131</v>
      </c>
      <c r="C9805" s="585" t="s">
        <v>31</v>
      </c>
      <c r="D9805" s="586">
        <v>33475</v>
      </c>
      <c r="E9805" s="587">
        <v>23.834</v>
      </c>
      <c r="F9805" s="587">
        <f t="shared" si="459"/>
        <v>797843.15</v>
      </c>
      <c r="G9805" s="588">
        <v>2.62</v>
      </c>
      <c r="H9805" s="586">
        <v>7.7</v>
      </c>
      <c r="I9805" s="587">
        <f t="shared" si="460"/>
        <v>257757.5</v>
      </c>
      <c r="J9805" s="589">
        <f t="shared" si="461"/>
        <v>0</v>
      </c>
    </row>
    <row r="9806" spans="1:10">
      <c r="A9806" s="584">
        <v>2016</v>
      </c>
      <c r="B9806" s="585" t="s">
        <v>1131</v>
      </c>
      <c r="C9806" s="585" t="s">
        <v>31</v>
      </c>
      <c r="D9806" s="586">
        <v>21915</v>
      </c>
      <c r="E9806" s="587">
        <v>23.608000000000001</v>
      </c>
      <c r="F9806" s="587">
        <f t="shared" si="459"/>
        <v>517369.32</v>
      </c>
      <c r="G9806" s="588">
        <v>2.6</v>
      </c>
      <c r="H9806" s="586">
        <v>7.9</v>
      </c>
      <c r="I9806" s="587">
        <f t="shared" si="460"/>
        <v>173128.5</v>
      </c>
      <c r="J9806" s="589">
        <f t="shared" si="461"/>
        <v>0</v>
      </c>
    </row>
    <row r="9807" spans="1:10">
      <c r="A9807" s="584">
        <v>2016</v>
      </c>
      <c r="B9807" s="585" t="s">
        <v>1131</v>
      </c>
      <c r="C9807" s="585" t="s">
        <v>31</v>
      </c>
      <c r="D9807" s="586">
        <v>189631</v>
      </c>
      <c r="E9807" s="587">
        <v>23.934000000000001</v>
      </c>
      <c r="F9807" s="587">
        <f t="shared" si="459"/>
        <v>4538628.3540000003</v>
      </c>
      <c r="G9807" s="588">
        <v>2.58</v>
      </c>
      <c r="H9807" s="586">
        <v>7.6</v>
      </c>
      <c r="I9807" s="587">
        <f t="shared" si="460"/>
        <v>1441195.5999999999</v>
      </c>
      <c r="J9807" s="589">
        <f t="shared" si="461"/>
        <v>0</v>
      </c>
    </row>
    <row r="9808" spans="1:10">
      <c r="A9808" s="584">
        <v>2016</v>
      </c>
      <c r="B9808" s="585" t="s">
        <v>1131</v>
      </c>
      <c r="C9808" s="585" t="s">
        <v>31</v>
      </c>
      <c r="D9808" s="586">
        <v>33319</v>
      </c>
      <c r="E9808" s="587">
        <v>22.943999999999999</v>
      </c>
      <c r="F9808" s="587">
        <f t="shared" si="459"/>
        <v>764471.13599999994</v>
      </c>
      <c r="G9808" s="588">
        <v>1.34</v>
      </c>
      <c r="H9808" s="586">
        <v>6.9</v>
      </c>
      <c r="I9808" s="587">
        <f t="shared" si="460"/>
        <v>229901.1</v>
      </c>
      <c r="J9808" s="589">
        <f t="shared" si="461"/>
        <v>0</v>
      </c>
    </row>
    <row r="9809" spans="1:10">
      <c r="A9809" s="584">
        <v>2016</v>
      </c>
      <c r="B9809" s="585" t="s">
        <v>1127</v>
      </c>
      <c r="C9809" s="585" t="s">
        <v>31</v>
      </c>
      <c r="D9809" s="586">
        <v>113503</v>
      </c>
      <c r="E9809" s="587">
        <v>17.600000000000001</v>
      </c>
      <c r="F9809" s="587">
        <f t="shared" si="459"/>
        <v>1997652.8</v>
      </c>
      <c r="G9809" s="588">
        <v>0.2</v>
      </c>
      <c r="H9809" s="586">
        <v>4.4000000000000004</v>
      </c>
      <c r="I9809" s="587">
        <f t="shared" si="460"/>
        <v>499413.2</v>
      </c>
      <c r="J9809" s="589">
        <f t="shared" si="461"/>
        <v>0</v>
      </c>
    </row>
    <row r="9810" spans="1:10">
      <c r="A9810" s="584">
        <v>2016</v>
      </c>
      <c r="B9810" s="585" t="s">
        <v>1127</v>
      </c>
      <c r="C9810" s="585" t="s">
        <v>31</v>
      </c>
      <c r="D9810" s="586">
        <v>64537</v>
      </c>
      <c r="E9810" s="587">
        <v>17.600000000000001</v>
      </c>
      <c r="F9810" s="587">
        <f t="shared" si="459"/>
        <v>1135851.2000000002</v>
      </c>
      <c r="G9810" s="588">
        <v>0.2</v>
      </c>
      <c r="H9810" s="586">
        <v>4.8</v>
      </c>
      <c r="I9810" s="587">
        <f t="shared" si="460"/>
        <v>309777.59999999998</v>
      </c>
      <c r="J9810" s="589">
        <f t="shared" si="461"/>
        <v>0</v>
      </c>
    </row>
    <row r="9811" spans="1:10">
      <c r="A9811" s="584">
        <v>2016</v>
      </c>
      <c r="B9811" s="585" t="s">
        <v>1127</v>
      </c>
      <c r="C9811" s="585" t="s">
        <v>31</v>
      </c>
      <c r="D9811" s="586">
        <v>223237</v>
      </c>
      <c r="E9811" s="587">
        <v>17.46</v>
      </c>
      <c r="F9811" s="587">
        <f t="shared" si="459"/>
        <v>3897718.02</v>
      </c>
      <c r="G9811" s="588">
        <v>0.2</v>
      </c>
      <c r="H9811" s="586">
        <v>4.4000000000000004</v>
      </c>
      <c r="I9811" s="587">
        <f t="shared" si="460"/>
        <v>982242.8</v>
      </c>
      <c r="J9811" s="589">
        <f t="shared" si="461"/>
        <v>0</v>
      </c>
    </row>
    <row r="9812" spans="1:10">
      <c r="A9812" s="584">
        <v>2016</v>
      </c>
      <c r="B9812" s="585" t="s">
        <v>1127</v>
      </c>
      <c r="C9812" s="585" t="s">
        <v>31</v>
      </c>
      <c r="D9812" s="586">
        <v>13897</v>
      </c>
      <c r="E9812" s="587">
        <v>17.46</v>
      </c>
      <c r="F9812" s="587">
        <f t="shared" si="459"/>
        <v>242641.62000000002</v>
      </c>
      <c r="G9812" s="588">
        <v>0.24</v>
      </c>
      <c r="H9812" s="586">
        <v>4.3</v>
      </c>
      <c r="I9812" s="587">
        <f t="shared" si="460"/>
        <v>59757.1</v>
      </c>
      <c r="J9812" s="589">
        <f t="shared" si="461"/>
        <v>0</v>
      </c>
    </row>
    <row r="9813" spans="1:10">
      <c r="A9813" s="584">
        <v>2016</v>
      </c>
      <c r="B9813" s="585" t="s">
        <v>1127</v>
      </c>
      <c r="C9813" s="585" t="s">
        <v>31</v>
      </c>
      <c r="D9813" s="586">
        <v>204746</v>
      </c>
      <c r="E9813" s="587">
        <v>17.611000000000001</v>
      </c>
      <c r="F9813" s="587">
        <f t="shared" si="459"/>
        <v>3605781.8060000003</v>
      </c>
      <c r="G9813" s="588">
        <v>0.2</v>
      </c>
      <c r="H9813" s="586">
        <v>4.4000000000000004</v>
      </c>
      <c r="I9813" s="587">
        <f t="shared" si="460"/>
        <v>900882.4</v>
      </c>
      <c r="J9813" s="589">
        <f t="shared" si="461"/>
        <v>0</v>
      </c>
    </row>
    <row r="9814" spans="1:10">
      <c r="A9814" s="584">
        <v>2016</v>
      </c>
      <c r="B9814" s="585" t="s">
        <v>1127</v>
      </c>
      <c r="C9814" s="585" t="s">
        <v>31</v>
      </c>
      <c r="D9814" s="586">
        <v>109195</v>
      </c>
      <c r="E9814" s="587">
        <v>17.667999999999999</v>
      </c>
      <c r="F9814" s="587">
        <f t="shared" si="459"/>
        <v>1929257.26</v>
      </c>
      <c r="G9814" s="588">
        <v>0.26</v>
      </c>
      <c r="H9814" s="586">
        <v>5.6</v>
      </c>
      <c r="I9814" s="587">
        <f t="shared" si="460"/>
        <v>611492</v>
      </c>
      <c r="J9814" s="589">
        <f t="shared" si="461"/>
        <v>0</v>
      </c>
    </row>
    <row r="9815" spans="1:10">
      <c r="A9815" s="584">
        <v>2016</v>
      </c>
      <c r="B9815" s="585" t="s">
        <v>1127</v>
      </c>
      <c r="C9815" s="585" t="s">
        <v>31</v>
      </c>
      <c r="D9815" s="586">
        <v>285145</v>
      </c>
      <c r="E9815" s="587">
        <v>17.149999999999999</v>
      </c>
      <c r="F9815" s="587">
        <f t="shared" si="459"/>
        <v>4890236.75</v>
      </c>
      <c r="G9815" s="588">
        <v>0.2</v>
      </c>
      <c r="H9815" s="586">
        <v>4.5</v>
      </c>
      <c r="I9815" s="587">
        <f t="shared" si="460"/>
        <v>1283152.5</v>
      </c>
      <c r="J9815" s="589">
        <f t="shared" si="461"/>
        <v>0</v>
      </c>
    </row>
    <row r="9816" spans="1:10">
      <c r="A9816" s="584">
        <v>2016</v>
      </c>
      <c r="B9816" s="585" t="s">
        <v>1127</v>
      </c>
      <c r="C9816" s="585" t="s">
        <v>31</v>
      </c>
      <c r="D9816" s="586">
        <v>95427</v>
      </c>
      <c r="E9816" s="587">
        <v>17.149999999999999</v>
      </c>
      <c r="F9816" s="587">
        <f t="shared" si="459"/>
        <v>1636573.0499999998</v>
      </c>
      <c r="G9816" s="588">
        <v>0.2</v>
      </c>
      <c r="H9816" s="586">
        <v>4.4000000000000004</v>
      </c>
      <c r="I9816" s="587">
        <f t="shared" si="460"/>
        <v>419878.80000000005</v>
      </c>
      <c r="J9816" s="589">
        <f t="shared" si="461"/>
        <v>0</v>
      </c>
    </row>
    <row r="9817" spans="1:10">
      <c r="A9817" s="584">
        <v>2016</v>
      </c>
      <c r="B9817" s="585" t="s">
        <v>1127</v>
      </c>
      <c r="C9817" s="585" t="s">
        <v>31</v>
      </c>
      <c r="D9817" s="586">
        <v>65981</v>
      </c>
      <c r="E9817" s="587">
        <v>17.14</v>
      </c>
      <c r="F9817" s="587">
        <f t="shared" si="459"/>
        <v>1130914.3400000001</v>
      </c>
      <c r="G9817" s="588">
        <v>0.2</v>
      </c>
      <c r="H9817" s="586">
        <v>4.5</v>
      </c>
      <c r="I9817" s="587">
        <f t="shared" si="460"/>
        <v>296914.5</v>
      </c>
      <c r="J9817" s="589">
        <f t="shared" si="461"/>
        <v>0</v>
      </c>
    </row>
    <row r="9818" spans="1:10">
      <c r="A9818" s="584">
        <v>2016</v>
      </c>
      <c r="B9818" s="585" t="s">
        <v>1127</v>
      </c>
      <c r="C9818" s="585" t="s">
        <v>31</v>
      </c>
      <c r="D9818" s="586">
        <v>80030</v>
      </c>
      <c r="E9818" s="587">
        <v>17.36</v>
      </c>
      <c r="F9818" s="587">
        <f t="shared" si="459"/>
        <v>1389320.8</v>
      </c>
      <c r="G9818" s="588">
        <v>0.21</v>
      </c>
      <c r="H9818" s="586">
        <v>4.5</v>
      </c>
      <c r="I9818" s="587">
        <f t="shared" si="460"/>
        <v>360135</v>
      </c>
      <c r="J9818" s="589">
        <f t="shared" si="461"/>
        <v>0</v>
      </c>
    </row>
    <row r="9819" spans="1:10">
      <c r="A9819" s="584">
        <v>2016</v>
      </c>
      <c r="B9819" s="585" t="s">
        <v>1127</v>
      </c>
      <c r="C9819" s="585" t="s">
        <v>31</v>
      </c>
      <c r="D9819" s="586">
        <v>46959</v>
      </c>
      <c r="E9819" s="587">
        <v>17.36</v>
      </c>
      <c r="F9819" s="587">
        <f t="shared" si="459"/>
        <v>815208.24</v>
      </c>
      <c r="G9819" s="588">
        <v>0.25</v>
      </c>
      <c r="H9819" s="586">
        <v>5.4</v>
      </c>
      <c r="I9819" s="587">
        <f t="shared" si="460"/>
        <v>253578.6</v>
      </c>
      <c r="J9819" s="589">
        <f t="shared" si="461"/>
        <v>0</v>
      </c>
    </row>
    <row r="9820" spans="1:10">
      <c r="A9820" s="584">
        <v>2016</v>
      </c>
      <c r="B9820" s="585" t="s">
        <v>1127</v>
      </c>
      <c r="C9820" s="585" t="s">
        <v>31</v>
      </c>
      <c r="D9820" s="586">
        <v>31679</v>
      </c>
      <c r="E9820" s="587">
        <v>17.36</v>
      </c>
      <c r="F9820" s="587">
        <f t="shared" si="459"/>
        <v>549947.43999999994</v>
      </c>
      <c r="G9820" s="588">
        <v>0.23</v>
      </c>
      <c r="H9820" s="586">
        <v>3.9</v>
      </c>
      <c r="I9820" s="587">
        <f t="shared" si="460"/>
        <v>123548.09999999999</v>
      </c>
      <c r="J9820" s="589">
        <f t="shared" si="461"/>
        <v>0</v>
      </c>
    </row>
    <row r="9821" spans="1:10">
      <c r="A9821" s="584">
        <v>2016</v>
      </c>
      <c r="B9821" s="585" t="s">
        <v>1127</v>
      </c>
      <c r="C9821" s="585" t="s">
        <v>31</v>
      </c>
      <c r="D9821" s="586">
        <v>367453</v>
      </c>
      <c r="E9821" s="587">
        <v>17.579999999999998</v>
      </c>
      <c r="F9821" s="587">
        <f t="shared" si="459"/>
        <v>6459823.7399999993</v>
      </c>
      <c r="G9821" s="588">
        <v>0.2</v>
      </c>
      <c r="H9821" s="586">
        <v>4.4000000000000004</v>
      </c>
      <c r="I9821" s="587">
        <f t="shared" si="460"/>
        <v>1616793.2000000002</v>
      </c>
      <c r="J9821" s="589">
        <f t="shared" si="461"/>
        <v>0</v>
      </c>
    </row>
    <row r="9822" spans="1:10">
      <c r="A9822" s="584">
        <v>2016</v>
      </c>
      <c r="B9822" s="585" t="s">
        <v>1127</v>
      </c>
      <c r="C9822" s="585" t="s">
        <v>31</v>
      </c>
      <c r="D9822" s="586">
        <v>102590</v>
      </c>
      <c r="E9822" s="587">
        <v>17.190000000000001</v>
      </c>
      <c r="F9822" s="587">
        <f t="shared" si="459"/>
        <v>1763522.1</v>
      </c>
      <c r="G9822" s="588">
        <v>0.22</v>
      </c>
      <c r="H9822" s="586">
        <v>4</v>
      </c>
      <c r="I9822" s="587">
        <f t="shared" si="460"/>
        <v>410360</v>
      </c>
      <c r="J9822" s="589">
        <f t="shared" si="461"/>
        <v>0</v>
      </c>
    </row>
    <row r="9823" spans="1:10">
      <c r="A9823" s="584">
        <v>2016</v>
      </c>
      <c r="B9823" s="585" t="s">
        <v>1127</v>
      </c>
      <c r="C9823" s="585" t="s">
        <v>31</v>
      </c>
      <c r="D9823" s="586">
        <v>84471</v>
      </c>
      <c r="E9823" s="587">
        <v>17.8</v>
      </c>
      <c r="F9823" s="587">
        <f t="shared" si="459"/>
        <v>1503583.8</v>
      </c>
      <c r="G9823" s="588">
        <v>0.24</v>
      </c>
      <c r="H9823" s="586">
        <v>5</v>
      </c>
      <c r="I9823" s="587">
        <f t="shared" si="460"/>
        <v>422355</v>
      </c>
      <c r="J9823" s="589">
        <f t="shared" si="461"/>
        <v>0</v>
      </c>
    </row>
    <row r="9824" spans="1:10">
      <c r="A9824" s="584">
        <v>2016</v>
      </c>
      <c r="B9824" s="585" t="s">
        <v>1127</v>
      </c>
      <c r="C9824" s="585" t="s">
        <v>31</v>
      </c>
      <c r="D9824" s="586">
        <v>51261</v>
      </c>
      <c r="E9824" s="587">
        <v>17.5</v>
      </c>
      <c r="F9824" s="587">
        <f t="shared" si="459"/>
        <v>897067.5</v>
      </c>
      <c r="G9824" s="588">
        <v>0.2</v>
      </c>
      <c r="H9824" s="586">
        <v>4.5</v>
      </c>
      <c r="I9824" s="587">
        <f t="shared" si="460"/>
        <v>230674.5</v>
      </c>
      <c r="J9824" s="589">
        <f t="shared" si="461"/>
        <v>0</v>
      </c>
    </row>
    <row r="9825" spans="1:10">
      <c r="A9825" s="584">
        <v>2016</v>
      </c>
      <c r="B9825" s="585" t="s">
        <v>1127</v>
      </c>
      <c r="C9825" s="585" t="s">
        <v>31</v>
      </c>
      <c r="D9825" s="586">
        <v>37130</v>
      </c>
      <c r="E9825" s="587">
        <v>17.3</v>
      </c>
      <c r="F9825" s="587">
        <f t="shared" si="459"/>
        <v>642349</v>
      </c>
      <c r="G9825" s="588">
        <v>0.24</v>
      </c>
      <c r="H9825" s="586">
        <v>4.0999999999999996</v>
      </c>
      <c r="I9825" s="587">
        <f t="shared" si="460"/>
        <v>152233</v>
      </c>
      <c r="J9825" s="589">
        <f t="shared" si="461"/>
        <v>0</v>
      </c>
    </row>
    <row r="9826" spans="1:10">
      <c r="A9826" s="584">
        <v>2016</v>
      </c>
      <c r="B9826" s="585" t="s">
        <v>1127</v>
      </c>
      <c r="C9826" s="585" t="s">
        <v>31</v>
      </c>
      <c r="D9826" s="586">
        <v>43172</v>
      </c>
      <c r="E9826" s="587">
        <v>17.3</v>
      </c>
      <c r="F9826" s="587">
        <f t="shared" si="459"/>
        <v>746875.6</v>
      </c>
      <c r="G9826" s="588">
        <v>0.24</v>
      </c>
      <c r="H9826" s="586">
        <v>4.0999999999999996</v>
      </c>
      <c r="I9826" s="587">
        <f t="shared" si="460"/>
        <v>177005.19999999998</v>
      </c>
      <c r="J9826" s="589">
        <f t="shared" si="461"/>
        <v>0</v>
      </c>
    </row>
    <row r="9827" spans="1:10">
      <c r="A9827" s="584">
        <v>2016</v>
      </c>
      <c r="B9827" s="585" t="s">
        <v>1127</v>
      </c>
      <c r="C9827" s="585" t="s">
        <v>31</v>
      </c>
      <c r="D9827" s="586">
        <v>12594</v>
      </c>
      <c r="E9827" s="587">
        <v>17.8</v>
      </c>
      <c r="F9827" s="587">
        <f t="shared" si="459"/>
        <v>224173.2</v>
      </c>
      <c r="G9827" s="588">
        <v>0.24</v>
      </c>
      <c r="H9827" s="586">
        <v>5</v>
      </c>
      <c r="I9827" s="587">
        <f t="shared" si="460"/>
        <v>62970</v>
      </c>
      <c r="J9827" s="589">
        <f t="shared" si="461"/>
        <v>0</v>
      </c>
    </row>
    <row r="9828" spans="1:10">
      <c r="A9828" s="584">
        <v>2016</v>
      </c>
      <c r="B9828" s="585" t="s">
        <v>1127</v>
      </c>
      <c r="C9828" s="585" t="s">
        <v>31</v>
      </c>
      <c r="D9828" s="586">
        <v>11371</v>
      </c>
      <c r="E9828" s="587">
        <v>17.5</v>
      </c>
      <c r="F9828" s="587">
        <f t="shared" si="459"/>
        <v>198992.5</v>
      </c>
      <c r="G9828" s="588">
        <v>0.2</v>
      </c>
      <c r="H9828" s="586">
        <v>4.5</v>
      </c>
      <c r="I9828" s="587">
        <f t="shared" si="460"/>
        <v>51169.5</v>
      </c>
      <c r="J9828" s="589">
        <f t="shared" si="461"/>
        <v>0</v>
      </c>
    </row>
    <row r="9829" spans="1:10">
      <c r="A9829" s="584">
        <v>2016</v>
      </c>
      <c r="B9829" s="585" t="s">
        <v>1131</v>
      </c>
      <c r="C9829" s="585" t="s">
        <v>31</v>
      </c>
      <c r="D9829" s="586">
        <v>62110</v>
      </c>
      <c r="E9829" s="587">
        <v>21.367000000000001</v>
      </c>
      <c r="F9829" s="587">
        <f t="shared" si="459"/>
        <v>1327104.3700000001</v>
      </c>
      <c r="G9829" s="588">
        <v>3.44</v>
      </c>
      <c r="H9829" s="586">
        <v>9</v>
      </c>
      <c r="I9829" s="587">
        <f t="shared" si="460"/>
        <v>558990</v>
      </c>
      <c r="J9829" s="589">
        <f t="shared" si="461"/>
        <v>0</v>
      </c>
    </row>
    <row r="9830" spans="1:10">
      <c r="A9830" s="584">
        <v>2016</v>
      </c>
      <c r="B9830" s="585" t="s">
        <v>1131</v>
      </c>
      <c r="C9830" s="585" t="s">
        <v>31</v>
      </c>
      <c r="D9830" s="586">
        <v>32796</v>
      </c>
      <c r="E9830" s="587">
        <v>25.04</v>
      </c>
      <c r="F9830" s="587">
        <f t="shared" si="459"/>
        <v>821211.84</v>
      </c>
      <c r="G9830" s="588">
        <v>3.1</v>
      </c>
      <c r="H9830" s="586">
        <v>8.4</v>
      </c>
      <c r="I9830" s="587">
        <f t="shared" si="460"/>
        <v>275486.40000000002</v>
      </c>
      <c r="J9830" s="589">
        <f t="shared" si="461"/>
        <v>0</v>
      </c>
    </row>
    <row r="9831" spans="1:10">
      <c r="A9831" s="584">
        <v>2016</v>
      </c>
      <c r="B9831" s="585" t="s">
        <v>1131</v>
      </c>
      <c r="C9831" s="585" t="s">
        <v>31</v>
      </c>
      <c r="D9831" s="586">
        <v>13851</v>
      </c>
      <c r="E9831" s="587">
        <v>15.74</v>
      </c>
      <c r="F9831" s="587">
        <f t="shared" si="459"/>
        <v>218014.74</v>
      </c>
      <c r="G9831" s="588">
        <v>1.79</v>
      </c>
      <c r="H9831" s="586">
        <v>24.8</v>
      </c>
      <c r="I9831" s="587">
        <f t="shared" si="460"/>
        <v>343504.8</v>
      </c>
      <c r="J9831" s="589">
        <f t="shared" si="461"/>
        <v>0</v>
      </c>
    </row>
    <row r="9832" spans="1:10">
      <c r="A9832" s="584">
        <v>2016</v>
      </c>
      <c r="B9832" s="585" t="s">
        <v>1131</v>
      </c>
      <c r="C9832" s="585" t="s">
        <v>31</v>
      </c>
      <c r="D9832" s="586">
        <v>2664</v>
      </c>
      <c r="E9832" s="587">
        <v>17.399999999999999</v>
      </c>
      <c r="F9832" s="587">
        <f t="shared" si="459"/>
        <v>46353.599999999999</v>
      </c>
      <c r="G9832" s="588">
        <v>2.65</v>
      </c>
      <c r="H9832" s="586">
        <v>16.7</v>
      </c>
      <c r="I9832" s="587">
        <f t="shared" si="460"/>
        <v>44488.799999999996</v>
      </c>
      <c r="J9832" s="589">
        <f t="shared" si="461"/>
        <v>0</v>
      </c>
    </row>
    <row r="9833" spans="1:10">
      <c r="A9833" s="584">
        <v>2016</v>
      </c>
      <c r="B9833" s="585" t="s">
        <v>1131</v>
      </c>
      <c r="C9833" s="585" t="s">
        <v>31</v>
      </c>
      <c r="D9833" s="586">
        <v>19724</v>
      </c>
      <c r="E9833" s="587">
        <v>21.95</v>
      </c>
      <c r="F9833" s="587">
        <f t="shared" si="459"/>
        <v>432941.8</v>
      </c>
      <c r="G9833" s="588">
        <v>3.06</v>
      </c>
      <c r="H9833" s="586">
        <v>9.5</v>
      </c>
      <c r="I9833" s="587">
        <f t="shared" si="460"/>
        <v>187378</v>
      </c>
      <c r="J9833" s="589">
        <f t="shared" si="461"/>
        <v>0</v>
      </c>
    </row>
    <row r="9834" spans="1:10">
      <c r="A9834" s="584">
        <v>2016</v>
      </c>
      <c r="B9834" s="585" t="s">
        <v>1131</v>
      </c>
      <c r="C9834" s="585" t="s">
        <v>31</v>
      </c>
      <c r="D9834" s="586">
        <v>5665</v>
      </c>
      <c r="E9834" s="587">
        <v>18.29</v>
      </c>
      <c r="F9834" s="587">
        <f t="shared" si="459"/>
        <v>103612.84999999999</v>
      </c>
      <c r="G9834" s="588">
        <v>2.64</v>
      </c>
      <c r="H9834" s="586">
        <v>14.3</v>
      </c>
      <c r="I9834" s="587">
        <f t="shared" si="460"/>
        <v>81009.5</v>
      </c>
      <c r="J9834" s="589">
        <f t="shared" si="461"/>
        <v>0</v>
      </c>
    </row>
    <row r="9835" spans="1:10">
      <c r="A9835" s="584">
        <v>2016</v>
      </c>
      <c r="B9835" s="585" t="s">
        <v>1131</v>
      </c>
      <c r="C9835" s="585" t="s">
        <v>31</v>
      </c>
      <c r="D9835" s="586">
        <v>7678</v>
      </c>
      <c r="E9835" s="587">
        <v>19.03</v>
      </c>
      <c r="F9835" s="587">
        <f t="shared" si="459"/>
        <v>146112.34</v>
      </c>
      <c r="G9835" s="588">
        <v>2.4900000000000002</v>
      </c>
      <c r="H9835" s="586">
        <v>10.7</v>
      </c>
      <c r="I9835" s="587">
        <f t="shared" si="460"/>
        <v>82154.599999999991</v>
      </c>
      <c r="J9835" s="589">
        <f t="shared" si="461"/>
        <v>0</v>
      </c>
    </row>
    <row r="9836" spans="1:10">
      <c r="A9836" s="584">
        <v>2016</v>
      </c>
      <c r="B9836" s="585" t="s">
        <v>1131</v>
      </c>
      <c r="C9836" s="585" t="s">
        <v>31</v>
      </c>
      <c r="D9836" s="586">
        <v>123706</v>
      </c>
      <c r="E9836" s="587">
        <v>22.312000000000001</v>
      </c>
      <c r="F9836" s="587">
        <f t="shared" si="459"/>
        <v>2760128.2720000003</v>
      </c>
      <c r="G9836" s="588">
        <v>2.81</v>
      </c>
      <c r="H9836" s="586">
        <v>8.3000000000000007</v>
      </c>
      <c r="I9836" s="587">
        <f t="shared" si="460"/>
        <v>1026759.8</v>
      </c>
      <c r="J9836" s="589">
        <f t="shared" si="461"/>
        <v>0</v>
      </c>
    </row>
    <row r="9837" spans="1:10">
      <c r="A9837" s="584">
        <v>2016</v>
      </c>
      <c r="B9837" s="585" t="s">
        <v>1131</v>
      </c>
      <c r="C9837" s="585" t="s">
        <v>31</v>
      </c>
      <c r="D9837" s="586">
        <v>114034</v>
      </c>
      <c r="E9837" s="587">
        <v>22.878</v>
      </c>
      <c r="F9837" s="587">
        <f t="shared" si="459"/>
        <v>2608869.852</v>
      </c>
      <c r="G9837" s="588">
        <v>2.93</v>
      </c>
      <c r="H9837" s="586">
        <v>8.1999999999999993</v>
      </c>
      <c r="I9837" s="587">
        <f t="shared" si="460"/>
        <v>935078.79999999993</v>
      </c>
      <c r="J9837" s="589">
        <f t="shared" si="461"/>
        <v>0</v>
      </c>
    </row>
    <row r="9838" spans="1:10">
      <c r="A9838" s="584">
        <v>2016</v>
      </c>
      <c r="B9838" s="585" t="s">
        <v>1131</v>
      </c>
      <c r="C9838" s="585" t="s">
        <v>31</v>
      </c>
      <c r="D9838" s="586">
        <v>17313</v>
      </c>
      <c r="E9838" s="587">
        <v>22.96</v>
      </c>
      <c r="F9838" s="587">
        <f t="shared" si="459"/>
        <v>397506.48000000004</v>
      </c>
      <c r="G9838" s="588">
        <v>2.96</v>
      </c>
      <c r="H9838" s="586">
        <v>7.8</v>
      </c>
      <c r="I9838" s="587">
        <f t="shared" si="460"/>
        <v>135041.4</v>
      </c>
      <c r="J9838" s="589">
        <f t="shared" si="461"/>
        <v>0</v>
      </c>
    </row>
    <row r="9839" spans="1:10">
      <c r="A9839" s="584">
        <v>2016</v>
      </c>
      <c r="B9839" s="585" t="s">
        <v>1131</v>
      </c>
      <c r="C9839" s="585" t="s">
        <v>31</v>
      </c>
      <c r="D9839" s="586">
        <v>113217</v>
      </c>
      <c r="E9839" s="587">
        <v>22.2</v>
      </c>
      <c r="F9839" s="587">
        <f t="shared" si="459"/>
        <v>2513417.4</v>
      </c>
      <c r="G9839" s="588">
        <v>2.98</v>
      </c>
      <c r="H9839" s="586">
        <v>8.1999999999999993</v>
      </c>
      <c r="I9839" s="587">
        <f t="shared" si="460"/>
        <v>928379.39999999991</v>
      </c>
      <c r="J9839" s="589">
        <f t="shared" si="461"/>
        <v>0</v>
      </c>
    </row>
    <row r="9840" spans="1:10">
      <c r="A9840" s="584">
        <v>2016</v>
      </c>
      <c r="B9840" s="585" t="s">
        <v>1131</v>
      </c>
      <c r="C9840" s="585" t="s">
        <v>31</v>
      </c>
      <c r="D9840" s="586">
        <v>74940</v>
      </c>
      <c r="E9840" s="587">
        <v>22.46</v>
      </c>
      <c r="F9840" s="587">
        <f t="shared" si="459"/>
        <v>1683152.4000000001</v>
      </c>
      <c r="G9840" s="588">
        <v>2.7</v>
      </c>
      <c r="H9840" s="586">
        <v>8.4</v>
      </c>
      <c r="I9840" s="587">
        <f t="shared" si="460"/>
        <v>629496</v>
      </c>
      <c r="J9840" s="589">
        <f t="shared" si="461"/>
        <v>0</v>
      </c>
    </row>
    <row r="9841" spans="1:10">
      <c r="A9841" s="584">
        <v>2016</v>
      </c>
      <c r="B9841" s="585" t="s">
        <v>1131</v>
      </c>
      <c r="C9841" s="585" t="s">
        <v>31</v>
      </c>
      <c r="D9841" s="586">
        <v>52751</v>
      </c>
      <c r="E9841" s="587">
        <v>23.1</v>
      </c>
      <c r="F9841" s="587">
        <f t="shared" si="459"/>
        <v>1218548.1000000001</v>
      </c>
      <c r="G9841" s="588">
        <v>1.4</v>
      </c>
      <c r="H9841" s="586">
        <v>6.7</v>
      </c>
      <c r="I9841" s="587">
        <f t="shared" si="460"/>
        <v>353431.7</v>
      </c>
      <c r="J9841" s="589">
        <f t="shared" si="461"/>
        <v>0</v>
      </c>
    </row>
    <row r="9842" spans="1:10">
      <c r="A9842" s="584">
        <v>2016</v>
      </c>
      <c r="B9842" s="585" t="s">
        <v>1131</v>
      </c>
      <c r="C9842" s="585" t="s">
        <v>31</v>
      </c>
      <c r="D9842" s="586">
        <v>79139</v>
      </c>
      <c r="E9842" s="587">
        <v>23.31</v>
      </c>
      <c r="F9842" s="587">
        <f t="shared" si="459"/>
        <v>1844730.0899999999</v>
      </c>
      <c r="G9842" s="588">
        <v>3.19</v>
      </c>
      <c r="H9842" s="586">
        <v>7.7</v>
      </c>
      <c r="I9842" s="587">
        <f t="shared" si="460"/>
        <v>609370.30000000005</v>
      </c>
      <c r="J9842" s="589">
        <f t="shared" si="461"/>
        <v>0</v>
      </c>
    </row>
    <row r="9843" spans="1:10">
      <c r="A9843" s="584">
        <v>2016</v>
      </c>
      <c r="B9843" s="585" t="s">
        <v>1131</v>
      </c>
      <c r="C9843" s="585" t="s">
        <v>31</v>
      </c>
      <c r="D9843" s="586">
        <v>35698</v>
      </c>
      <c r="E9843" s="587">
        <v>23.04</v>
      </c>
      <c r="F9843" s="587">
        <f t="shared" si="459"/>
        <v>822481.91999999993</v>
      </c>
      <c r="G9843" s="588">
        <v>3.29</v>
      </c>
      <c r="H9843" s="586">
        <v>7.6</v>
      </c>
      <c r="I9843" s="587">
        <f t="shared" si="460"/>
        <v>271304.8</v>
      </c>
      <c r="J9843" s="589">
        <f t="shared" si="461"/>
        <v>0</v>
      </c>
    </row>
    <row r="9844" spans="1:10">
      <c r="A9844" s="584">
        <v>2016</v>
      </c>
      <c r="B9844" s="585" t="s">
        <v>1131</v>
      </c>
      <c r="C9844" s="585" t="s">
        <v>31</v>
      </c>
      <c r="D9844" s="586">
        <v>61245</v>
      </c>
      <c r="E9844" s="587">
        <v>22.2</v>
      </c>
      <c r="F9844" s="587">
        <f t="shared" si="459"/>
        <v>1359639</v>
      </c>
      <c r="G9844" s="588">
        <v>2.39</v>
      </c>
      <c r="H9844" s="586">
        <v>7.9</v>
      </c>
      <c r="I9844" s="587">
        <f t="shared" si="460"/>
        <v>483835.5</v>
      </c>
      <c r="J9844" s="589">
        <f t="shared" si="461"/>
        <v>0</v>
      </c>
    </row>
    <row r="9845" spans="1:10">
      <c r="A9845" s="584">
        <v>2016</v>
      </c>
      <c r="B9845" s="585" t="s">
        <v>1131</v>
      </c>
      <c r="C9845" s="585" t="s">
        <v>31</v>
      </c>
      <c r="D9845" s="586">
        <v>93370</v>
      </c>
      <c r="E9845" s="587">
        <v>22.55</v>
      </c>
      <c r="F9845" s="587">
        <f t="shared" si="459"/>
        <v>2105493.5</v>
      </c>
      <c r="G9845" s="588">
        <v>2.85</v>
      </c>
      <c r="H9845" s="586">
        <v>9.5</v>
      </c>
      <c r="I9845" s="587">
        <f t="shared" si="460"/>
        <v>887015</v>
      </c>
      <c r="J9845" s="589">
        <f t="shared" si="461"/>
        <v>0</v>
      </c>
    </row>
    <row r="9846" spans="1:10">
      <c r="A9846" s="584">
        <v>2016</v>
      </c>
      <c r="B9846" s="585" t="s">
        <v>1131</v>
      </c>
      <c r="C9846" s="585" t="s">
        <v>31</v>
      </c>
      <c r="D9846" s="586">
        <v>38942</v>
      </c>
      <c r="E9846" s="587">
        <v>22.925999999999998</v>
      </c>
      <c r="F9846" s="587">
        <f t="shared" si="459"/>
        <v>892784.2919999999</v>
      </c>
      <c r="G9846" s="588">
        <v>3.31</v>
      </c>
      <c r="H9846" s="586">
        <v>7.6</v>
      </c>
      <c r="I9846" s="587">
        <f t="shared" si="460"/>
        <v>295959.2</v>
      </c>
      <c r="J9846" s="589">
        <f t="shared" si="461"/>
        <v>0</v>
      </c>
    </row>
    <row r="9847" spans="1:10">
      <c r="A9847" s="584">
        <v>2016</v>
      </c>
      <c r="B9847" s="585" t="s">
        <v>1131</v>
      </c>
      <c r="C9847" s="585" t="s">
        <v>31</v>
      </c>
      <c r="D9847" s="586">
        <v>13469</v>
      </c>
      <c r="E9847" s="587">
        <v>23.67</v>
      </c>
      <c r="F9847" s="587">
        <f t="shared" si="459"/>
        <v>318811.23000000004</v>
      </c>
      <c r="G9847" s="588">
        <v>2.91</v>
      </c>
      <c r="H9847" s="586">
        <v>8.1999999999999993</v>
      </c>
      <c r="I9847" s="587">
        <f t="shared" si="460"/>
        <v>110445.79999999999</v>
      </c>
      <c r="J9847" s="589">
        <f t="shared" si="461"/>
        <v>0</v>
      </c>
    </row>
    <row r="9848" spans="1:10">
      <c r="A9848" s="584">
        <v>2016</v>
      </c>
      <c r="B9848" s="585" t="s">
        <v>1127</v>
      </c>
      <c r="C9848" s="585" t="s">
        <v>31</v>
      </c>
      <c r="D9848" s="586">
        <v>63343</v>
      </c>
      <c r="E9848" s="587">
        <v>17.776</v>
      </c>
      <c r="F9848" s="587">
        <f t="shared" si="459"/>
        <v>1125985.1680000001</v>
      </c>
      <c r="G9848" s="588">
        <v>0.31</v>
      </c>
      <c r="H9848" s="586">
        <v>4.7</v>
      </c>
      <c r="I9848" s="587">
        <f t="shared" si="460"/>
        <v>297712.10000000003</v>
      </c>
      <c r="J9848" s="589">
        <f t="shared" si="461"/>
        <v>0</v>
      </c>
    </row>
    <row r="9849" spans="1:10">
      <c r="A9849" s="584">
        <v>2016</v>
      </c>
      <c r="B9849" s="585" t="s">
        <v>1127</v>
      </c>
      <c r="C9849" s="585" t="s">
        <v>31</v>
      </c>
      <c r="D9849" s="586">
        <v>7232</v>
      </c>
      <c r="E9849" s="587">
        <v>17.716000000000001</v>
      </c>
      <c r="F9849" s="587">
        <f t="shared" si="459"/>
        <v>128122.11200000001</v>
      </c>
      <c r="G9849" s="588">
        <v>0.19</v>
      </c>
      <c r="H9849" s="586">
        <v>4.4000000000000004</v>
      </c>
      <c r="I9849" s="587">
        <f t="shared" si="460"/>
        <v>31820.800000000003</v>
      </c>
      <c r="J9849" s="589">
        <f t="shared" si="461"/>
        <v>0</v>
      </c>
    </row>
    <row r="9850" spans="1:10">
      <c r="A9850" s="584">
        <v>2016</v>
      </c>
      <c r="B9850" s="585" t="s">
        <v>1131</v>
      </c>
      <c r="C9850" s="585" t="s">
        <v>31</v>
      </c>
      <c r="D9850" s="586">
        <v>11807</v>
      </c>
      <c r="E9850" s="587">
        <v>22.936</v>
      </c>
      <c r="F9850" s="587">
        <f t="shared" si="459"/>
        <v>270805.35200000001</v>
      </c>
      <c r="G9850" s="588">
        <v>3.37</v>
      </c>
      <c r="H9850" s="586">
        <v>8</v>
      </c>
      <c r="I9850" s="587">
        <f t="shared" si="460"/>
        <v>94456</v>
      </c>
      <c r="J9850" s="589">
        <f t="shared" si="461"/>
        <v>0</v>
      </c>
    </row>
    <row r="9851" spans="1:10">
      <c r="A9851" s="584">
        <v>2016</v>
      </c>
      <c r="B9851" s="585" t="s">
        <v>1131</v>
      </c>
      <c r="C9851" s="585" t="s">
        <v>31</v>
      </c>
      <c r="D9851" s="586">
        <v>151179</v>
      </c>
      <c r="E9851" s="587">
        <v>22.248000000000001</v>
      </c>
      <c r="F9851" s="587">
        <f t="shared" si="459"/>
        <v>3363430.392</v>
      </c>
      <c r="G9851" s="588">
        <v>3.15</v>
      </c>
      <c r="H9851" s="586">
        <v>9.1999999999999993</v>
      </c>
      <c r="I9851" s="587">
        <f t="shared" si="460"/>
        <v>1390846.7999999998</v>
      </c>
      <c r="J9851" s="589">
        <f t="shared" si="461"/>
        <v>0</v>
      </c>
    </row>
    <row r="9852" spans="1:10">
      <c r="A9852" s="584">
        <v>2016</v>
      </c>
      <c r="B9852" s="585" t="s">
        <v>1131</v>
      </c>
      <c r="C9852" s="585" t="s">
        <v>31</v>
      </c>
      <c r="D9852" s="586">
        <v>11607</v>
      </c>
      <c r="E9852" s="587">
        <v>22.616</v>
      </c>
      <c r="F9852" s="587">
        <f t="shared" si="459"/>
        <v>262503.91200000001</v>
      </c>
      <c r="G9852" s="588">
        <v>2.85</v>
      </c>
      <c r="H9852" s="586">
        <v>8.8000000000000007</v>
      </c>
      <c r="I9852" s="587">
        <f t="shared" si="460"/>
        <v>102141.6</v>
      </c>
      <c r="J9852" s="589">
        <f t="shared" si="461"/>
        <v>0</v>
      </c>
    </row>
    <row r="9853" spans="1:10">
      <c r="A9853" s="584">
        <v>2016</v>
      </c>
      <c r="B9853" s="585" t="s">
        <v>1131</v>
      </c>
      <c r="C9853" s="585" t="s">
        <v>31</v>
      </c>
      <c r="D9853" s="586">
        <v>16385</v>
      </c>
      <c r="E9853" s="587">
        <v>24.026</v>
      </c>
      <c r="F9853" s="587">
        <f t="shared" si="459"/>
        <v>393666.01</v>
      </c>
      <c r="G9853" s="588">
        <v>0.78</v>
      </c>
      <c r="H9853" s="586">
        <v>13.9</v>
      </c>
      <c r="I9853" s="587">
        <f t="shared" si="460"/>
        <v>227751.5</v>
      </c>
      <c r="J9853" s="589">
        <f t="shared" si="461"/>
        <v>0</v>
      </c>
    </row>
    <row r="9854" spans="1:10">
      <c r="A9854" s="584">
        <v>2016</v>
      </c>
      <c r="B9854" s="585" t="s">
        <v>1131</v>
      </c>
      <c r="C9854" s="585" t="s">
        <v>31</v>
      </c>
      <c r="D9854" s="586">
        <v>12887</v>
      </c>
      <c r="E9854" s="587">
        <v>22.271999999999998</v>
      </c>
      <c r="F9854" s="587">
        <f t="shared" si="459"/>
        <v>287019.26399999997</v>
      </c>
      <c r="G9854" s="588">
        <v>0.89</v>
      </c>
      <c r="H9854" s="586">
        <v>15.4</v>
      </c>
      <c r="I9854" s="587">
        <f t="shared" si="460"/>
        <v>198459.80000000002</v>
      </c>
      <c r="J9854" s="589">
        <f t="shared" si="461"/>
        <v>0</v>
      </c>
    </row>
    <row r="9855" spans="1:10">
      <c r="A9855" s="584">
        <v>2016</v>
      </c>
      <c r="B9855" s="585" t="s">
        <v>1131</v>
      </c>
      <c r="C9855" s="585" t="s">
        <v>31</v>
      </c>
      <c r="D9855" s="586">
        <v>8209</v>
      </c>
      <c r="E9855" s="587">
        <v>24.564</v>
      </c>
      <c r="F9855" s="587">
        <f t="shared" si="459"/>
        <v>201645.87599999999</v>
      </c>
      <c r="G9855" s="588">
        <v>0.56999999999999995</v>
      </c>
      <c r="H9855" s="586">
        <v>12.4</v>
      </c>
      <c r="I9855" s="587">
        <f t="shared" si="460"/>
        <v>101791.6</v>
      </c>
      <c r="J9855" s="589">
        <f t="shared" si="461"/>
        <v>0</v>
      </c>
    </row>
    <row r="9856" spans="1:10">
      <c r="A9856" s="584">
        <v>2016</v>
      </c>
      <c r="B9856" s="585" t="s">
        <v>1131</v>
      </c>
      <c r="C9856" s="585" t="s">
        <v>31</v>
      </c>
      <c r="D9856" s="586">
        <v>6028</v>
      </c>
      <c r="E9856" s="587">
        <v>24.036000000000001</v>
      </c>
      <c r="F9856" s="587">
        <f t="shared" si="459"/>
        <v>144889.008</v>
      </c>
      <c r="G9856" s="588">
        <v>0.76</v>
      </c>
      <c r="H9856" s="586">
        <v>11.8</v>
      </c>
      <c r="I9856" s="587">
        <f t="shared" si="460"/>
        <v>71130.400000000009</v>
      </c>
      <c r="J9856" s="589">
        <f t="shared" si="461"/>
        <v>0</v>
      </c>
    </row>
    <row r="9857" spans="1:10">
      <c r="A9857" s="584">
        <v>2016</v>
      </c>
      <c r="B9857" s="585" t="s">
        <v>1131</v>
      </c>
      <c r="C9857" s="585" t="s">
        <v>31</v>
      </c>
      <c r="D9857" s="586">
        <v>6341</v>
      </c>
      <c r="E9857" s="587">
        <v>23.994</v>
      </c>
      <c r="F9857" s="587">
        <f t="shared" si="459"/>
        <v>152145.954</v>
      </c>
      <c r="G9857" s="588">
        <v>0.69</v>
      </c>
      <c r="H9857" s="586">
        <v>13.3</v>
      </c>
      <c r="I9857" s="587">
        <f t="shared" si="460"/>
        <v>84335.3</v>
      </c>
      <c r="J9857" s="589">
        <f t="shared" si="461"/>
        <v>0</v>
      </c>
    </row>
    <row r="9858" spans="1:10">
      <c r="A9858" s="584">
        <v>2016</v>
      </c>
      <c r="B9858" s="585" t="s">
        <v>1131</v>
      </c>
      <c r="C9858" s="585" t="s">
        <v>31</v>
      </c>
      <c r="D9858" s="586">
        <v>8208</v>
      </c>
      <c r="E9858" s="587">
        <v>23.135999999999999</v>
      </c>
      <c r="F9858" s="587">
        <f t="shared" si="459"/>
        <v>189900.288</v>
      </c>
      <c r="G9858" s="588">
        <v>0.54</v>
      </c>
      <c r="H9858" s="586">
        <v>16.8</v>
      </c>
      <c r="I9858" s="587">
        <f t="shared" si="460"/>
        <v>137894.39999999999</v>
      </c>
      <c r="J9858" s="589">
        <f t="shared" si="461"/>
        <v>0</v>
      </c>
    </row>
    <row r="9859" spans="1:10">
      <c r="A9859" s="584">
        <v>2016</v>
      </c>
      <c r="B9859" s="585" t="s">
        <v>1131</v>
      </c>
      <c r="C9859" s="585" t="s">
        <v>31</v>
      </c>
      <c r="D9859" s="586">
        <v>74444</v>
      </c>
      <c r="E9859" s="587">
        <v>23.172000000000001</v>
      </c>
      <c r="F9859" s="587">
        <f t="shared" ref="F9859:F9922" si="462">E9859*D9859</f>
        <v>1725016.368</v>
      </c>
      <c r="G9859" s="588">
        <v>3.43</v>
      </c>
      <c r="H9859" s="586">
        <v>7.8</v>
      </c>
      <c r="I9859" s="587">
        <f t="shared" ref="I9859:I9922" si="463">H9859*D9859</f>
        <v>580663.19999999995</v>
      </c>
      <c r="J9859" s="589">
        <f t="shared" ref="J9859:J9922" si="464">IF(B9859="LIG",1,0)</f>
        <v>0</v>
      </c>
    </row>
    <row r="9860" spans="1:10">
      <c r="A9860" s="584">
        <v>2016</v>
      </c>
      <c r="B9860" s="585" t="s">
        <v>1127</v>
      </c>
      <c r="C9860" s="585" t="s">
        <v>31</v>
      </c>
      <c r="D9860" s="586">
        <v>14664</v>
      </c>
      <c r="E9860" s="587">
        <v>17.48</v>
      </c>
      <c r="F9860" s="587">
        <f t="shared" si="462"/>
        <v>256326.72</v>
      </c>
      <c r="G9860" s="588">
        <v>0.19</v>
      </c>
      <c r="H9860" s="586">
        <v>4.4000000000000004</v>
      </c>
      <c r="I9860" s="587">
        <f t="shared" si="463"/>
        <v>64521.600000000006</v>
      </c>
      <c r="J9860" s="589">
        <f t="shared" si="464"/>
        <v>0</v>
      </c>
    </row>
    <row r="9861" spans="1:10">
      <c r="A9861" s="584">
        <v>2016</v>
      </c>
      <c r="B9861" s="585" t="s">
        <v>1127</v>
      </c>
      <c r="C9861" s="585" t="s">
        <v>31</v>
      </c>
      <c r="D9861" s="586">
        <v>14826</v>
      </c>
      <c r="E9861" s="587">
        <v>17.512</v>
      </c>
      <c r="F9861" s="587">
        <f t="shared" si="462"/>
        <v>259632.91200000001</v>
      </c>
      <c r="G9861" s="588">
        <v>0.19</v>
      </c>
      <c r="H9861" s="586">
        <v>4.4000000000000004</v>
      </c>
      <c r="I9861" s="587">
        <f t="shared" si="463"/>
        <v>65234.400000000009</v>
      </c>
      <c r="J9861" s="589">
        <f t="shared" si="464"/>
        <v>0</v>
      </c>
    </row>
    <row r="9862" spans="1:10">
      <c r="A9862" s="584">
        <v>2016</v>
      </c>
      <c r="B9862" s="585" t="s">
        <v>1127</v>
      </c>
      <c r="C9862" s="585" t="s">
        <v>31</v>
      </c>
      <c r="D9862" s="586">
        <v>16481</v>
      </c>
      <c r="E9862" s="587">
        <v>17.501999999999999</v>
      </c>
      <c r="F9862" s="587">
        <f t="shared" si="462"/>
        <v>288450.462</v>
      </c>
      <c r="G9862" s="588">
        <v>0.26</v>
      </c>
      <c r="H9862" s="586">
        <v>6.3</v>
      </c>
      <c r="I9862" s="587">
        <f t="shared" si="463"/>
        <v>103830.3</v>
      </c>
      <c r="J9862" s="589">
        <f t="shared" si="464"/>
        <v>0</v>
      </c>
    </row>
    <row r="9863" spans="1:10">
      <c r="A9863" s="584">
        <v>2016</v>
      </c>
      <c r="B9863" s="585" t="s">
        <v>1127</v>
      </c>
      <c r="C9863" s="585" t="s">
        <v>31</v>
      </c>
      <c r="D9863" s="586">
        <v>32541</v>
      </c>
      <c r="E9863" s="587">
        <v>17.72</v>
      </c>
      <c r="F9863" s="587">
        <f t="shared" si="462"/>
        <v>576626.52</v>
      </c>
      <c r="G9863" s="588">
        <v>0.24</v>
      </c>
      <c r="H9863" s="586">
        <v>5.7</v>
      </c>
      <c r="I9863" s="587">
        <f t="shared" si="463"/>
        <v>185483.7</v>
      </c>
      <c r="J9863" s="589">
        <f t="shared" si="464"/>
        <v>0</v>
      </c>
    </row>
    <row r="9864" spans="1:10">
      <c r="A9864" s="584">
        <v>2016</v>
      </c>
      <c r="B9864" s="585" t="s">
        <v>1127</v>
      </c>
      <c r="C9864" s="585" t="s">
        <v>31</v>
      </c>
      <c r="D9864" s="586">
        <v>48636</v>
      </c>
      <c r="E9864" s="587">
        <v>17.943999999999999</v>
      </c>
      <c r="F9864" s="587">
        <f t="shared" si="462"/>
        <v>872724.38399999996</v>
      </c>
      <c r="G9864" s="588">
        <v>0.26</v>
      </c>
      <c r="H9864" s="586">
        <v>4.5999999999999996</v>
      </c>
      <c r="I9864" s="587">
        <f t="shared" si="463"/>
        <v>223725.59999999998</v>
      </c>
      <c r="J9864" s="589">
        <f t="shared" si="464"/>
        <v>0</v>
      </c>
    </row>
    <row r="9865" spans="1:10">
      <c r="A9865" s="584">
        <v>2016</v>
      </c>
      <c r="B9865" s="585" t="s">
        <v>1127</v>
      </c>
      <c r="C9865" s="585" t="s">
        <v>31</v>
      </c>
      <c r="D9865" s="586">
        <v>31739</v>
      </c>
      <c r="E9865" s="587">
        <v>16.713999999999999</v>
      </c>
      <c r="F9865" s="587">
        <f t="shared" si="462"/>
        <v>530485.64599999995</v>
      </c>
      <c r="G9865" s="588">
        <v>0.35</v>
      </c>
      <c r="H9865" s="586">
        <v>6.1</v>
      </c>
      <c r="I9865" s="587">
        <f t="shared" si="463"/>
        <v>193607.9</v>
      </c>
      <c r="J9865" s="589">
        <f t="shared" si="464"/>
        <v>0</v>
      </c>
    </row>
    <row r="9866" spans="1:10">
      <c r="A9866" s="584">
        <v>2016</v>
      </c>
      <c r="B9866" s="585" t="s">
        <v>1127</v>
      </c>
      <c r="C9866" s="585" t="s">
        <v>31</v>
      </c>
      <c r="D9866" s="586">
        <v>32162</v>
      </c>
      <c r="E9866" s="587">
        <v>17.033999999999999</v>
      </c>
      <c r="F9866" s="587">
        <f t="shared" si="462"/>
        <v>547847.50799999991</v>
      </c>
      <c r="G9866" s="588">
        <v>0.23</v>
      </c>
      <c r="H9866" s="586">
        <v>4.2</v>
      </c>
      <c r="I9866" s="587">
        <f t="shared" si="463"/>
        <v>135080.4</v>
      </c>
      <c r="J9866" s="589">
        <f t="shared" si="464"/>
        <v>0</v>
      </c>
    </row>
    <row r="9867" spans="1:10">
      <c r="A9867" s="584">
        <v>2016</v>
      </c>
      <c r="B9867" s="585" t="s">
        <v>1127</v>
      </c>
      <c r="C9867" s="585" t="s">
        <v>31</v>
      </c>
      <c r="D9867" s="586">
        <v>64698</v>
      </c>
      <c r="E9867" s="587">
        <v>17.643000000000001</v>
      </c>
      <c r="F9867" s="587">
        <f t="shared" si="462"/>
        <v>1141466.814</v>
      </c>
      <c r="G9867" s="588">
        <v>0.2</v>
      </c>
      <c r="H9867" s="586">
        <v>4.2</v>
      </c>
      <c r="I9867" s="587">
        <f t="shared" si="463"/>
        <v>271731.60000000003</v>
      </c>
      <c r="J9867" s="589">
        <f t="shared" si="464"/>
        <v>0</v>
      </c>
    </row>
    <row r="9868" spans="1:10">
      <c r="A9868" s="584">
        <v>2016</v>
      </c>
      <c r="B9868" s="585" t="s">
        <v>1127</v>
      </c>
      <c r="C9868" s="585" t="s">
        <v>31</v>
      </c>
      <c r="D9868" s="586">
        <v>80934</v>
      </c>
      <c r="E9868" s="587">
        <v>17.576000000000001</v>
      </c>
      <c r="F9868" s="587">
        <f t="shared" si="462"/>
        <v>1422495.9839999999</v>
      </c>
      <c r="G9868" s="588">
        <v>0.21</v>
      </c>
      <c r="H9868" s="586">
        <v>4.5</v>
      </c>
      <c r="I9868" s="587">
        <f t="shared" si="463"/>
        <v>364203</v>
      </c>
      <c r="J9868" s="589">
        <f t="shared" si="464"/>
        <v>0</v>
      </c>
    </row>
    <row r="9869" spans="1:10">
      <c r="A9869" s="584">
        <v>2016</v>
      </c>
      <c r="B9869" s="585" t="s">
        <v>1127</v>
      </c>
      <c r="C9869" s="585" t="s">
        <v>31</v>
      </c>
      <c r="D9869" s="586">
        <v>48195</v>
      </c>
      <c r="E9869" s="587">
        <v>18.004999999999999</v>
      </c>
      <c r="F9869" s="587">
        <f t="shared" si="462"/>
        <v>867750.97499999998</v>
      </c>
      <c r="G9869" s="588">
        <v>0.24</v>
      </c>
      <c r="H9869" s="586">
        <v>4.5999999999999996</v>
      </c>
      <c r="I9869" s="587">
        <f t="shared" si="463"/>
        <v>221696.99999999997</v>
      </c>
      <c r="J9869" s="589">
        <f t="shared" si="464"/>
        <v>0</v>
      </c>
    </row>
    <row r="9870" spans="1:10">
      <c r="A9870" s="584">
        <v>2016</v>
      </c>
      <c r="B9870" s="585" t="s">
        <v>1127</v>
      </c>
      <c r="C9870" s="585" t="s">
        <v>31</v>
      </c>
      <c r="D9870" s="586">
        <v>16265</v>
      </c>
      <c r="E9870" s="587">
        <v>17.797999999999998</v>
      </c>
      <c r="F9870" s="587">
        <f t="shared" si="462"/>
        <v>289484.46999999997</v>
      </c>
      <c r="G9870" s="588">
        <v>0.21</v>
      </c>
      <c r="H9870" s="586">
        <v>5.3</v>
      </c>
      <c r="I9870" s="587">
        <f t="shared" si="463"/>
        <v>86204.5</v>
      </c>
      <c r="J9870" s="589">
        <f t="shared" si="464"/>
        <v>0</v>
      </c>
    </row>
    <row r="9871" spans="1:10">
      <c r="A9871" s="584">
        <v>2016</v>
      </c>
      <c r="B9871" s="585" t="s">
        <v>1127</v>
      </c>
      <c r="C9871" s="585" t="s">
        <v>31</v>
      </c>
      <c r="D9871" s="586">
        <v>17297</v>
      </c>
      <c r="E9871" s="587">
        <v>17.03</v>
      </c>
      <c r="F9871" s="587">
        <f t="shared" si="462"/>
        <v>294567.91000000003</v>
      </c>
      <c r="G9871" s="588">
        <v>0.21</v>
      </c>
      <c r="H9871" s="586">
        <v>4.5</v>
      </c>
      <c r="I9871" s="587">
        <f t="shared" si="463"/>
        <v>77836.5</v>
      </c>
      <c r="J9871" s="589">
        <f t="shared" si="464"/>
        <v>0</v>
      </c>
    </row>
    <row r="9872" spans="1:10">
      <c r="A9872" s="584">
        <v>2016</v>
      </c>
      <c r="B9872" s="585" t="s">
        <v>1127</v>
      </c>
      <c r="C9872" s="585" t="s">
        <v>31</v>
      </c>
      <c r="D9872" s="586">
        <v>14064</v>
      </c>
      <c r="E9872" s="587">
        <v>17.448</v>
      </c>
      <c r="F9872" s="587">
        <f t="shared" si="462"/>
        <v>245388.67199999999</v>
      </c>
      <c r="G9872" s="588">
        <v>0.21</v>
      </c>
      <c r="H9872" s="586">
        <v>4.7</v>
      </c>
      <c r="I9872" s="587">
        <f t="shared" si="463"/>
        <v>66100.800000000003</v>
      </c>
      <c r="J9872" s="589">
        <f t="shared" si="464"/>
        <v>0</v>
      </c>
    </row>
    <row r="9873" spans="1:10">
      <c r="A9873" s="584">
        <v>2016</v>
      </c>
      <c r="B9873" s="585" t="s">
        <v>1127</v>
      </c>
      <c r="C9873" s="585" t="s">
        <v>31</v>
      </c>
      <c r="D9873" s="586">
        <v>14064</v>
      </c>
      <c r="E9873" s="587">
        <v>17.634</v>
      </c>
      <c r="F9873" s="587">
        <f t="shared" si="462"/>
        <v>248004.576</v>
      </c>
      <c r="G9873" s="588">
        <v>0.24</v>
      </c>
      <c r="H9873" s="586">
        <v>6.2</v>
      </c>
      <c r="I9873" s="587">
        <f t="shared" si="463"/>
        <v>87196.800000000003</v>
      </c>
      <c r="J9873" s="589">
        <f t="shared" si="464"/>
        <v>0</v>
      </c>
    </row>
    <row r="9874" spans="1:10">
      <c r="A9874" s="584">
        <v>2016</v>
      </c>
      <c r="B9874" s="585" t="s">
        <v>1127</v>
      </c>
      <c r="C9874" s="585" t="s">
        <v>31</v>
      </c>
      <c r="D9874" s="586">
        <v>13907</v>
      </c>
      <c r="E9874" s="587">
        <v>17.684000000000001</v>
      </c>
      <c r="F9874" s="587">
        <f t="shared" si="462"/>
        <v>245931.38800000001</v>
      </c>
      <c r="G9874" s="588">
        <v>0.28000000000000003</v>
      </c>
      <c r="H9874" s="586">
        <v>4.7</v>
      </c>
      <c r="I9874" s="587">
        <f t="shared" si="463"/>
        <v>65362.9</v>
      </c>
      <c r="J9874" s="589">
        <f t="shared" si="464"/>
        <v>0</v>
      </c>
    </row>
    <row r="9875" spans="1:10">
      <c r="A9875" s="584">
        <v>2016</v>
      </c>
      <c r="B9875" s="585" t="s">
        <v>1127</v>
      </c>
      <c r="C9875" s="585" t="s">
        <v>31</v>
      </c>
      <c r="D9875" s="586">
        <v>13833</v>
      </c>
      <c r="E9875" s="587">
        <v>17.071999999999999</v>
      </c>
      <c r="F9875" s="587">
        <f t="shared" si="462"/>
        <v>236156.976</v>
      </c>
      <c r="G9875" s="588">
        <v>0.26</v>
      </c>
      <c r="H9875" s="586">
        <v>5</v>
      </c>
      <c r="I9875" s="587">
        <f t="shared" si="463"/>
        <v>69165</v>
      </c>
      <c r="J9875" s="589">
        <f t="shared" si="464"/>
        <v>0</v>
      </c>
    </row>
    <row r="9876" spans="1:10">
      <c r="A9876" s="584">
        <v>2016</v>
      </c>
      <c r="B9876" s="585" t="s">
        <v>1127</v>
      </c>
      <c r="C9876" s="585" t="s">
        <v>31</v>
      </c>
      <c r="D9876" s="586">
        <v>58128</v>
      </c>
      <c r="E9876" s="587">
        <v>16.978000000000002</v>
      </c>
      <c r="F9876" s="587">
        <f t="shared" si="462"/>
        <v>986897.18400000012</v>
      </c>
      <c r="G9876" s="588">
        <v>0.23</v>
      </c>
      <c r="H9876" s="586">
        <v>4.8</v>
      </c>
      <c r="I9876" s="587">
        <f t="shared" si="463"/>
        <v>279014.39999999997</v>
      </c>
      <c r="J9876" s="589">
        <f t="shared" si="464"/>
        <v>0</v>
      </c>
    </row>
    <row r="9877" spans="1:10">
      <c r="A9877" s="584">
        <v>2016</v>
      </c>
      <c r="B9877" s="585" t="s">
        <v>1131</v>
      </c>
      <c r="C9877" s="585" t="s">
        <v>31</v>
      </c>
      <c r="D9877" s="586">
        <v>15017</v>
      </c>
      <c r="E9877" s="587">
        <v>21.82</v>
      </c>
      <c r="F9877" s="587">
        <f t="shared" si="462"/>
        <v>327670.94</v>
      </c>
      <c r="G9877" s="588">
        <v>3.02</v>
      </c>
      <c r="H9877" s="586">
        <v>13.1</v>
      </c>
      <c r="I9877" s="587">
        <f t="shared" si="463"/>
        <v>196722.69999999998</v>
      </c>
      <c r="J9877" s="589">
        <f t="shared" si="464"/>
        <v>0</v>
      </c>
    </row>
    <row r="9878" spans="1:10">
      <c r="A9878" s="584">
        <v>2016</v>
      </c>
      <c r="B9878" s="585" t="s">
        <v>1127</v>
      </c>
      <c r="C9878" s="585" t="s">
        <v>31</v>
      </c>
      <c r="D9878" s="586">
        <v>16155</v>
      </c>
      <c r="E9878" s="587">
        <v>17.829999999999998</v>
      </c>
      <c r="F9878" s="587">
        <f t="shared" si="462"/>
        <v>288043.64999999997</v>
      </c>
      <c r="G9878" s="588">
        <v>0.24</v>
      </c>
      <c r="H9878" s="586">
        <v>5.4</v>
      </c>
      <c r="I9878" s="587">
        <f t="shared" si="463"/>
        <v>87237</v>
      </c>
      <c r="J9878" s="589">
        <f t="shared" si="464"/>
        <v>0</v>
      </c>
    </row>
    <row r="9879" spans="1:10">
      <c r="A9879" s="584">
        <v>2016</v>
      </c>
      <c r="B9879" s="585" t="s">
        <v>1127</v>
      </c>
      <c r="C9879" s="585" t="s">
        <v>31</v>
      </c>
      <c r="D9879" s="586">
        <v>48389</v>
      </c>
      <c r="E9879" s="587">
        <v>17.7</v>
      </c>
      <c r="F9879" s="587">
        <f t="shared" si="462"/>
        <v>856485.29999999993</v>
      </c>
      <c r="G9879" s="588">
        <v>0.26</v>
      </c>
      <c r="H9879" s="586">
        <v>5.7</v>
      </c>
      <c r="I9879" s="587">
        <f t="shared" si="463"/>
        <v>275817.3</v>
      </c>
      <c r="J9879" s="589">
        <f t="shared" si="464"/>
        <v>0</v>
      </c>
    </row>
    <row r="9880" spans="1:10">
      <c r="A9880" s="584">
        <v>2016</v>
      </c>
      <c r="B9880" s="585" t="s">
        <v>1127</v>
      </c>
      <c r="C9880" s="585" t="s">
        <v>31</v>
      </c>
      <c r="D9880" s="586">
        <v>15930</v>
      </c>
      <c r="E9880" s="587">
        <v>16.59</v>
      </c>
      <c r="F9880" s="587">
        <f t="shared" si="462"/>
        <v>264278.7</v>
      </c>
      <c r="G9880" s="588">
        <v>0.33</v>
      </c>
      <c r="H9880" s="586">
        <v>6.1</v>
      </c>
      <c r="I9880" s="587">
        <f t="shared" si="463"/>
        <v>97173</v>
      </c>
      <c r="J9880" s="589">
        <f t="shared" si="464"/>
        <v>0</v>
      </c>
    </row>
    <row r="9881" spans="1:10">
      <c r="A9881" s="584">
        <v>2016</v>
      </c>
      <c r="B9881" s="585" t="s">
        <v>1127</v>
      </c>
      <c r="C9881" s="585" t="s">
        <v>31</v>
      </c>
      <c r="D9881" s="586">
        <v>16036</v>
      </c>
      <c r="E9881" s="587">
        <v>17.54</v>
      </c>
      <c r="F9881" s="587">
        <f t="shared" si="462"/>
        <v>281271.44</v>
      </c>
      <c r="G9881" s="588">
        <v>0.2</v>
      </c>
      <c r="H9881" s="586">
        <v>4.5</v>
      </c>
      <c r="I9881" s="587">
        <f t="shared" si="463"/>
        <v>72162</v>
      </c>
      <c r="J9881" s="589">
        <f t="shared" si="464"/>
        <v>0</v>
      </c>
    </row>
    <row r="9882" spans="1:10">
      <c r="A9882" s="584">
        <v>2016</v>
      </c>
      <c r="B9882" s="585" t="s">
        <v>1127</v>
      </c>
      <c r="C9882" s="585" t="s">
        <v>31</v>
      </c>
      <c r="D9882" s="586">
        <v>32448</v>
      </c>
      <c r="E9882" s="587">
        <v>17.45</v>
      </c>
      <c r="F9882" s="587">
        <f t="shared" si="462"/>
        <v>566217.6</v>
      </c>
      <c r="G9882" s="588">
        <v>0.22</v>
      </c>
      <c r="H9882" s="586">
        <v>4.3</v>
      </c>
      <c r="I9882" s="587">
        <f t="shared" si="463"/>
        <v>139526.39999999999</v>
      </c>
      <c r="J9882" s="589">
        <f t="shared" si="464"/>
        <v>0</v>
      </c>
    </row>
    <row r="9883" spans="1:10">
      <c r="A9883" s="584">
        <v>2016</v>
      </c>
      <c r="B9883" s="585" t="s">
        <v>1127</v>
      </c>
      <c r="C9883" s="585" t="s">
        <v>31</v>
      </c>
      <c r="D9883" s="586">
        <v>32514</v>
      </c>
      <c r="E9883" s="587">
        <v>16.829999999999998</v>
      </c>
      <c r="F9883" s="587">
        <f t="shared" si="462"/>
        <v>547210.62</v>
      </c>
      <c r="G9883" s="588">
        <v>0.31</v>
      </c>
      <c r="H9883" s="586">
        <v>6</v>
      </c>
      <c r="I9883" s="587">
        <f t="shared" si="463"/>
        <v>195084</v>
      </c>
      <c r="J9883" s="589">
        <f t="shared" si="464"/>
        <v>0</v>
      </c>
    </row>
    <row r="9884" spans="1:10">
      <c r="A9884" s="584">
        <v>2016</v>
      </c>
      <c r="B9884" s="585" t="s">
        <v>1127</v>
      </c>
      <c r="C9884" s="585" t="s">
        <v>31</v>
      </c>
      <c r="D9884" s="586">
        <v>47564</v>
      </c>
      <c r="E9884" s="587">
        <v>17.649999999999999</v>
      </c>
      <c r="F9884" s="587">
        <f t="shared" si="462"/>
        <v>839504.6</v>
      </c>
      <c r="G9884" s="588">
        <v>0.35</v>
      </c>
      <c r="H9884" s="586">
        <v>5.4</v>
      </c>
      <c r="I9884" s="587">
        <f t="shared" si="463"/>
        <v>256845.6</v>
      </c>
      <c r="J9884" s="589">
        <f t="shared" si="464"/>
        <v>0</v>
      </c>
    </row>
    <row r="9885" spans="1:10">
      <c r="A9885" s="584">
        <v>2016</v>
      </c>
      <c r="B9885" s="585" t="s">
        <v>1127</v>
      </c>
      <c r="C9885" s="585" t="s">
        <v>31</v>
      </c>
      <c r="D9885" s="586">
        <v>64874</v>
      </c>
      <c r="E9885" s="587">
        <v>17.149999999999999</v>
      </c>
      <c r="F9885" s="587">
        <f t="shared" si="462"/>
        <v>1112589.0999999999</v>
      </c>
      <c r="G9885" s="588">
        <v>0.23</v>
      </c>
      <c r="H9885" s="586">
        <v>4.2</v>
      </c>
      <c r="I9885" s="587">
        <f t="shared" si="463"/>
        <v>272470.8</v>
      </c>
      <c r="J9885" s="589">
        <f t="shared" si="464"/>
        <v>0</v>
      </c>
    </row>
    <row r="9886" spans="1:10">
      <c r="A9886" s="584">
        <v>2016</v>
      </c>
      <c r="B9886" s="585" t="s">
        <v>1127</v>
      </c>
      <c r="C9886" s="585" t="s">
        <v>31</v>
      </c>
      <c r="D9886" s="586">
        <v>81112</v>
      </c>
      <c r="E9886" s="587">
        <v>17.190000000000001</v>
      </c>
      <c r="F9886" s="587">
        <f t="shared" si="462"/>
        <v>1394315.28</v>
      </c>
      <c r="G9886" s="588">
        <v>0.24</v>
      </c>
      <c r="H9886" s="586">
        <v>4.2</v>
      </c>
      <c r="I9886" s="587">
        <f t="shared" si="463"/>
        <v>340670.4</v>
      </c>
      <c r="J9886" s="589">
        <f t="shared" si="464"/>
        <v>0</v>
      </c>
    </row>
    <row r="9887" spans="1:10">
      <c r="A9887" s="584">
        <v>2016</v>
      </c>
      <c r="B9887" s="585" t="s">
        <v>1127</v>
      </c>
      <c r="C9887" s="585" t="s">
        <v>31</v>
      </c>
      <c r="D9887" s="586">
        <v>16006</v>
      </c>
      <c r="E9887" s="587">
        <v>17.55</v>
      </c>
      <c r="F9887" s="587">
        <f t="shared" si="462"/>
        <v>280905.3</v>
      </c>
      <c r="G9887" s="588">
        <v>0.31</v>
      </c>
      <c r="H9887" s="586">
        <v>4.9000000000000004</v>
      </c>
      <c r="I9887" s="587">
        <f t="shared" si="463"/>
        <v>78429.400000000009</v>
      </c>
      <c r="J9887" s="589">
        <f t="shared" si="464"/>
        <v>0</v>
      </c>
    </row>
    <row r="9888" spans="1:10">
      <c r="A9888" s="584">
        <v>2016</v>
      </c>
      <c r="B9888" s="585" t="s">
        <v>1127</v>
      </c>
      <c r="C9888" s="585" t="s">
        <v>31</v>
      </c>
      <c r="D9888" s="586">
        <v>167150</v>
      </c>
      <c r="E9888" s="587">
        <v>17.768000000000001</v>
      </c>
      <c r="F9888" s="587">
        <f t="shared" si="462"/>
        <v>2969921.2</v>
      </c>
      <c r="G9888" s="588">
        <v>0.28000000000000003</v>
      </c>
      <c r="H9888" s="586">
        <v>5.3</v>
      </c>
      <c r="I9888" s="587">
        <f t="shared" si="463"/>
        <v>885895</v>
      </c>
      <c r="J9888" s="589">
        <f t="shared" si="464"/>
        <v>0</v>
      </c>
    </row>
    <row r="9889" spans="1:10">
      <c r="A9889" s="584">
        <v>2016</v>
      </c>
      <c r="B9889" s="585" t="s">
        <v>1127</v>
      </c>
      <c r="C9889" s="585" t="s">
        <v>31</v>
      </c>
      <c r="D9889" s="586">
        <v>7049</v>
      </c>
      <c r="E9889" s="587">
        <v>17.844000000000001</v>
      </c>
      <c r="F9889" s="587">
        <f t="shared" si="462"/>
        <v>125782.35600000001</v>
      </c>
      <c r="G9889" s="588">
        <v>0.3</v>
      </c>
      <c r="H9889" s="586">
        <v>5.2</v>
      </c>
      <c r="I9889" s="587">
        <f t="shared" si="463"/>
        <v>36654.800000000003</v>
      </c>
      <c r="J9889" s="589">
        <f t="shared" si="464"/>
        <v>0</v>
      </c>
    </row>
    <row r="9890" spans="1:10">
      <c r="A9890" s="584">
        <v>2016</v>
      </c>
      <c r="B9890" s="585" t="s">
        <v>1131</v>
      </c>
      <c r="C9890" s="585" t="s">
        <v>31</v>
      </c>
      <c r="D9890" s="586">
        <v>33765</v>
      </c>
      <c r="E9890" s="587">
        <v>23.004000000000001</v>
      </c>
      <c r="F9890" s="587">
        <f t="shared" si="462"/>
        <v>776730.06</v>
      </c>
      <c r="G9890" s="588">
        <v>3.39</v>
      </c>
      <c r="H9890" s="586">
        <v>7.5</v>
      </c>
      <c r="I9890" s="587">
        <f t="shared" si="463"/>
        <v>253237.5</v>
      </c>
      <c r="J9890" s="589">
        <f t="shared" si="464"/>
        <v>0</v>
      </c>
    </row>
    <row r="9891" spans="1:10">
      <c r="A9891" s="584">
        <v>2016</v>
      </c>
      <c r="B9891" s="585" t="s">
        <v>1131</v>
      </c>
      <c r="C9891" s="585" t="s">
        <v>31</v>
      </c>
      <c r="D9891" s="586">
        <v>44840</v>
      </c>
      <c r="E9891" s="587">
        <v>22.42</v>
      </c>
      <c r="F9891" s="587">
        <f t="shared" si="462"/>
        <v>1005312.8</v>
      </c>
      <c r="G9891" s="588">
        <v>3.05</v>
      </c>
      <c r="H9891" s="586">
        <v>8.1</v>
      </c>
      <c r="I9891" s="587">
        <f t="shared" si="463"/>
        <v>363204</v>
      </c>
      <c r="J9891" s="589">
        <f t="shared" si="464"/>
        <v>0</v>
      </c>
    </row>
    <row r="9892" spans="1:10">
      <c r="A9892" s="584">
        <v>2016</v>
      </c>
      <c r="B9892" s="585" t="s">
        <v>1131</v>
      </c>
      <c r="C9892" s="585" t="s">
        <v>31</v>
      </c>
      <c r="D9892" s="586">
        <v>65880</v>
      </c>
      <c r="E9892" s="587">
        <v>22.922000000000001</v>
      </c>
      <c r="F9892" s="587">
        <f t="shared" si="462"/>
        <v>1510101.36</v>
      </c>
      <c r="G9892" s="588">
        <v>2.94</v>
      </c>
      <c r="H9892" s="586">
        <v>8.3000000000000007</v>
      </c>
      <c r="I9892" s="587">
        <f t="shared" si="463"/>
        <v>546804</v>
      </c>
      <c r="J9892" s="589">
        <f t="shared" si="464"/>
        <v>0</v>
      </c>
    </row>
    <row r="9893" spans="1:10">
      <c r="A9893" s="584">
        <v>2016</v>
      </c>
      <c r="B9893" s="585" t="s">
        <v>1131</v>
      </c>
      <c r="C9893" s="585" t="s">
        <v>31</v>
      </c>
      <c r="D9893" s="586">
        <v>47880</v>
      </c>
      <c r="E9893" s="587">
        <v>22.396999999999998</v>
      </c>
      <c r="F9893" s="587">
        <f t="shared" si="462"/>
        <v>1072368.3599999999</v>
      </c>
      <c r="G9893" s="588">
        <v>3.11</v>
      </c>
      <c r="H9893" s="586">
        <v>11.1</v>
      </c>
      <c r="I9893" s="587">
        <f t="shared" si="463"/>
        <v>531468</v>
      </c>
      <c r="J9893" s="589">
        <f t="shared" si="464"/>
        <v>0</v>
      </c>
    </row>
    <row r="9894" spans="1:10">
      <c r="A9894" s="584">
        <v>2016</v>
      </c>
      <c r="B9894" s="585" t="s">
        <v>1131</v>
      </c>
      <c r="C9894" s="585" t="s">
        <v>31</v>
      </c>
      <c r="D9894" s="586">
        <v>6299</v>
      </c>
      <c r="E9894" s="587">
        <v>22.946000000000002</v>
      </c>
      <c r="F9894" s="587">
        <f t="shared" si="462"/>
        <v>144536.85400000002</v>
      </c>
      <c r="G9894" s="588">
        <v>2.94</v>
      </c>
      <c r="H9894" s="586">
        <v>8.1999999999999993</v>
      </c>
      <c r="I9894" s="587">
        <f t="shared" si="463"/>
        <v>51651.799999999996</v>
      </c>
      <c r="J9894" s="589">
        <f t="shared" si="464"/>
        <v>0</v>
      </c>
    </row>
    <row r="9895" spans="1:10">
      <c r="A9895" s="584">
        <v>2016</v>
      </c>
      <c r="B9895" s="585" t="s">
        <v>1131</v>
      </c>
      <c r="C9895" s="585" t="s">
        <v>31</v>
      </c>
      <c r="D9895" s="586">
        <v>16551</v>
      </c>
      <c r="E9895" s="587">
        <v>25.54</v>
      </c>
      <c r="F9895" s="587">
        <f t="shared" si="462"/>
        <v>422712.54</v>
      </c>
      <c r="G9895" s="588">
        <v>3.33</v>
      </c>
      <c r="H9895" s="586">
        <v>7.9</v>
      </c>
      <c r="I9895" s="587">
        <f t="shared" si="463"/>
        <v>130752.90000000001</v>
      </c>
      <c r="J9895" s="589">
        <f t="shared" si="464"/>
        <v>0</v>
      </c>
    </row>
    <row r="9896" spans="1:10">
      <c r="A9896" s="584">
        <v>2016</v>
      </c>
      <c r="B9896" s="585" t="s">
        <v>1131</v>
      </c>
      <c r="C9896" s="585" t="s">
        <v>31</v>
      </c>
      <c r="D9896" s="586">
        <v>11832</v>
      </c>
      <c r="E9896" s="587">
        <v>22.036000000000001</v>
      </c>
      <c r="F9896" s="587">
        <f t="shared" si="462"/>
        <v>260729.95200000002</v>
      </c>
      <c r="G9896" s="588">
        <v>3.01</v>
      </c>
      <c r="H9896" s="586">
        <v>8.8000000000000007</v>
      </c>
      <c r="I9896" s="587">
        <f t="shared" si="463"/>
        <v>104121.60000000001</v>
      </c>
      <c r="J9896" s="589">
        <f t="shared" si="464"/>
        <v>0</v>
      </c>
    </row>
    <row r="9897" spans="1:10">
      <c r="A9897" s="584">
        <v>2016</v>
      </c>
      <c r="B9897" s="585" t="s">
        <v>1131</v>
      </c>
      <c r="C9897" s="585" t="s">
        <v>31</v>
      </c>
      <c r="D9897" s="586">
        <v>9546</v>
      </c>
      <c r="E9897" s="587">
        <v>22.306999999999999</v>
      </c>
      <c r="F9897" s="587">
        <f t="shared" si="462"/>
        <v>212942.62199999997</v>
      </c>
      <c r="G9897" s="588">
        <v>3.2</v>
      </c>
      <c r="H9897" s="586">
        <v>10.9</v>
      </c>
      <c r="I9897" s="587">
        <f t="shared" si="463"/>
        <v>104051.40000000001</v>
      </c>
      <c r="J9897" s="589">
        <f t="shared" si="464"/>
        <v>0</v>
      </c>
    </row>
    <row r="9898" spans="1:10">
      <c r="A9898" s="584">
        <v>2016</v>
      </c>
      <c r="B9898" s="585" t="s">
        <v>1131</v>
      </c>
      <c r="C9898" s="585" t="s">
        <v>31</v>
      </c>
      <c r="D9898" s="586">
        <v>6400</v>
      </c>
      <c r="E9898" s="587">
        <v>22.53</v>
      </c>
      <c r="F9898" s="587">
        <f t="shared" si="462"/>
        <v>144192</v>
      </c>
      <c r="G9898" s="588">
        <v>3.13</v>
      </c>
      <c r="H9898" s="586">
        <v>11</v>
      </c>
      <c r="I9898" s="587">
        <f t="shared" si="463"/>
        <v>70400</v>
      </c>
      <c r="J9898" s="589">
        <f t="shared" si="464"/>
        <v>0</v>
      </c>
    </row>
    <row r="9899" spans="1:10">
      <c r="A9899" s="584">
        <v>2016</v>
      </c>
      <c r="B9899" s="585" t="s">
        <v>1131</v>
      </c>
      <c r="C9899" s="585" t="s">
        <v>31</v>
      </c>
      <c r="D9899" s="586">
        <v>49366</v>
      </c>
      <c r="E9899" s="587">
        <v>22.247</v>
      </c>
      <c r="F9899" s="587">
        <f t="shared" si="462"/>
        <v>1098245.402</v>
      </c>
      <c r="G9899" s="588">
        <v>3.2</v>
      </c>
      <c r="H9899" s="586">
        <v>11.1</v>
      </c>
      <c r="I9899" s="587">
        <f t="shared" si="463"/>
        <v>547962.6</v>
      </c>
      <c r="J9899" s="589">
        <f t="shared" si="464"/>
        <v>0</v>
      </c>
    </row>
    <row r="9900" spans="1:10">
      <c r="A9900" s="584">
        <v>2016</v>
      </c>
      <c r="B9900" s="585" t="s">
        <v>1131</v>
      </c>
      <c r="C9900" s="585" t="s">
        <v>31</v>
      </c>
      <c r="D9900" s="586">
        <v>97686</v>
      </c>
      <c r="E9900" s="587">
        <v>22.667999999999999</v>
      </c>
      <c r="F9900" s="587">
        <f t="shared" si="462"/>
        <v>2214346.2480000001</v>
      </c>
      <c r="G9900" s="588">
        <v>2.63</v>
      </c>
      <c r="H9900" s="586">
        <v>8.5</v>
      </c>
      <c r="I9900" s="587">
        <f t="shared" si="463"/>
        <v>830331</v>
      </c>
      <c r="J9900" s="589">
        <f t="shared" si="464"/>
        <v>0</v>
      </c>
    </row>
    <row r="9901" spans="1:10">
      <c r="A9901" s="584">
        <v>2016</v>
      </c>
      <c r="B9901" s="585" t="s">
        <v>1131</v>
      </c>
      <c r="C9901" s="585" t="s">
        <v>31</v>
      </c>
      <c r="D9901" s="586">
        <v>3193</v>
      </c>
      <c r="E9901" s="587">
        <v>19.972000000000001</v>
      </c>
      <c r="F9901" s="587">
        <f t="shared" si="462"/>
        <v>63770.596000000005</v>
      </c>
      <c r="G9901" s="588">
        <v>0.46</v>
      </c>
      <c r="H9901" s="586">
        <v>26.5</v>
      </c>
      <c r="I9901" s="587">
        <f t="shared" si="463"/>
        <v>84614.5</v>
      </c>
      <c r="J9901" s="589">
        <f t="shared" si="464"/>
        <v>0</v>
      </c>
    </row>
    <row r="9902" spans="1:10">
      <c r="A9902" s="584">
        <v>2016</v>
      </c>
      <c r="B9902" s="585" t="s">
        <v>1131</v>
      </c>
      <c r="C9902" s="585" t="s">
        <v>31</v>
      </c>
      <c r="D9902" s="586">
        <v>3101</v>
      </c>
      <c r="E9902" s="587">
        <v>19.100999999999999</v>
      </c>
      <c r="F9902" s="587">
        <f t="shared" si="462"/>
        <v>59232.200999999994</v>
      </c>
      <c r="G9902" s="588">
        <v>0.73</v>
      </c>
      <c r="H9902" s="586">
        <v>25.9</v>
      </c>
      <c r="I9902" s="587">
        <f t="shared" si="463"/>
        <v>80315.899999999994</v>
      </c>
      <c r="J9902" s="589">
        <f t="shared" si="464"/>
        <v>0</v>
      </c>
    </row>
    <row r="9903" spans="1:10">
      <c r="A9903" s="584">
        <v>2016</v>
      </c>
      <c r="B9903" s="585" t="s">
        <v>1131</v>
      </c>
      <c r="C9903" s="585" t="s">
        <v>31</v>
      </c>
      <c r="D9903" s="586">
        <v>111881</v>
      </c>
      <c r="E9903" s="587">
        <v>25.486999999999998</v>
      </c>
      <c r="F9903" s="587">
        <f t="shared" si="462"/>
        <v>2851511.0469999998</v>
      </c>
      <c r="G9903" s="588">
        <v>3.1</v>
      </c>
      <c r="H9903" s="586">
        <v>8.9</v>
      </c>
      <c r="I9903" s="587">
        <f t="shared" si="463"/>
        <v>995740.9</v>
      </c>
      <c r="J9903" s="589">
        <f t="shared" si="464"/>
        <v>0</v>
      </c>
    </row>
    <row r="9904" spans="1:10">
      <c r="A9904" s="584">
        <v>2016</v>
      </c>
      <c r="B9904" s="585" t="s">
        <v>1131</v>
      </c>
      <c r="C9904" s="585" t="s">
        <v>31</v>
      </c>
      <c r="D9904" s="586">
        <v>88771</v>
      </c>
      <c r="E9904" s="587">
        <v>25.518000000000001</v>
      </c>
      <c r="F9904" s="587">
        <f t="shared" si="462"/>
        <v>2265258.378</v>
      </c>
      <c r="G9904" s="588">
        <v>3.04</v>
      </c>
      <c r="H9904" s="586">
        <v>8.8000000000000007</v>
      </c>
      <c r="I9904" s="587">
        <f t="shared" si="463"/>
        <v>781184.8</v>
      </c>
      <c r="J9904" s="589">
        <f t="shared" si="464"/>
        <v>0</v>
      </c>
    </row>
    <row r="9905" spans="1:10">
      <c r="A9905" s="584">
        <v>2016</v>
      </c>
      <c r="B9905" s="585" t="s">
        <v>1131</v>
      </c>
      <c r="C9905" s="585" t="s">
        <v>31</v>
      </c>
      <c r="D9905" s="586">
        <v>4858</v>
      </c>
      <c r="E9905" s="587">
        <v>22.843</v>
      </c>
      <c r="F9905" s="587">
        <f t="shared" si="462"/>
        <v>110971.29399999999</v>
      </c>
      <c r="G9905" s="588">
        <v>2.92</v>
      </c>
      <c r="H9905" s="586">
        <v>8.3000000000000007</v>
      </c>
      <c r="I9905" s="587">
        <f t="shared" si="463"/>
        <v>40321.4</v>
      </c>
      <c r="J9905" s="589">
        <f t="shared" si="464"/>
        <v>0</v>
      </c>
    </row>
    <row r="9906" spans="1:10">
      <c r="A9906" s="584">
        <v>2016</v>
      </c>
      <c r="B9906" s="585" t="s">
        <v>1131</v>
      </c>
      <c r="C9906" s="585" t="s">
        <v>31</v>
      </c>
      <c r="D9906" s="586">
        <v>55956</v>
      </c>
      <c r="E9906" s="587">
        <v>22.832999999999998</v>
      </c>
      <c r="F9906" s="587">
        <f t="shared" si="462"/>
        <v>1277643.348</v>
      </c>
      <c r="G9906" s="588">
        <v>2.89</v>
      </c>
      <c r="H9906" s="586">
        <v>8.1</v>
      </c>
      <c r="I9906" s="587">
        <f t="shared" si="463"/>
        <v>453243.6</v>
      </c>
      <c r="J9906" s="589">
        <f t="shared" si="464"/>
        <v>0</v>
      </c>
    </row>
    <row r="9907" spans="1:10">
      <c r="A9907" s="584">
        <v>2016</v>
      </c>
      <c r="B9907" s="585" t="s">
        <v>1131</v>
      </c>
      <c r="C9907" s="585" t="s">
        <v>31</v>
      </c>
      <c r="D9907" s="586">
        <v>89120</v>
      </c>
      <c r="E9907" s="587">
        <v>24.190999999999999</v>
      </c>
      <c r="F9907" s="587">
        <f t="shared" si="462"/>
        <v>2155901.92</v>
      </c>
      <c r="G9907" s="588">
        <v>3.65</v>
      </c>
      <c r="H9907" s="586">
        <v>9.6999999999999993</v>
      </c>
      <c r="I9907" s="587">
        <f t="shared" si="463"/>
        <v>864463.99999999988</v>
      </c>
      <c r="J9907" s="589">
        <f t="shared" si="464"/>
        <v>0</v>
      </c>
    </row>
    <row r="9908" spans="1:10">
      <c r="A9908" s="584">
        <v>2016</v>
      </c>
      <c r="B9908" s="585" t="s">
        <v>1131</v>
      </c>
      <c r="C9908" s="585" t="s">
        <v>31</v>
      </c>
      <c r="D9908" s="586">
        <v>59345</v>
      </c>
      <c r="E9908" s="587">
        <v>22.032</v>
      </c>
      <c r="F9908" s="587">
        <f t="shared" si="462"/>
        <v>1307489.04</v>
      </c>
      <c r="G9908" s="588">
        <v>3</v>
      </c>
      <c r="H9908" s="586">
        <v>11</v>
      </c>
      <c r="I9908" s="587">
        <f t="shared" si="463"/>
        <v>652795</v>
      </c>
      <c r="J9908" s="589">
        <f t="shared" si="464"/>
        <v>0</v>
      </c>
    </row>
    <row r="9909" spans="1:10">
      <c r="A9909" s="584">
        <v>2016</v>
      </c>
      <c r="B9909" s="585" t="s">
        <v>1131</v>
      </c>
      <c r="C9909" s="585" t="s">
        <v>31</v>
      </c>
      <c r="D9909" s="586">
        <v>11235</v>
      </c>
      <c r="E9909" s="587">
        <v>22.718</v>
      </c>
      <c r="F9909" s="587">
        <f t="shared" si="462"/>
        <v>255236.73</v>
      </c>
      <c r="G9909" s="588">
        <v>3.04</v>
      </c>
      <c r="H9909" s="586">
        <v>8.5</v>
      </c>
      <c r="I9909" s="587">
        <f t="shared" si="463"/>
        <v>95497.5</v>
      </c>
      <c r="J9909" s="589">
        <f t="shared" si="464"/>
        <v>0</v>
      </c>
    </row>
    <row r="9910" spans="1:10">
      <c r="A9910" s="584">
        <v>2016</v>
      </c>
      <c r="B9910" s="585" t="s">
        <v>1131</v>
      </c>
      <c r="C9910" s="585" t="s">
        <v>31</v>
      </c>
      <c r="D9910" s="586">
        <v>1616</v>
      </c>
      <c r="E9910" s="587">
        <v>22.731999999999999</v>
      </c>
      <c r="F9910" s="587">
        <f t="shared" si="462"/>
        <v>36734.911999999997</v>
      </c>
      <c r="G9910" s="588">
        <v>3.12</v>
      </c>
      <c r="H9910" s="586">
        <v>10.6</v>
      </c>
      <c r="I9910" s="587">
        <f t="shared" si="463"/>
        <v>17129.599999999999</v>
      </c>
      <c r="J9910" s="589">
        <f t="shared" si="464"/>
        <v>0</v>
      </c>
    </row>
    <row r="9911" spans="1:10">
      <c r="A9911" s="584">
        <v>2016</v>
      </c>
      <c r="B9911" s="585" t="s">
        <v>1131</v>
      </c>
      <c r="C9911" s="585" t="s">
        <v>31</v>
      </c>
      <c r="D9911" s="586">
        <v>15951</v>
      </c>
      <c r="E9911" s="587">
        <v>21.959</v>
      </c>
      <c r="F9911" s="587">
        <f t="shared" si="462"/>
        <v>350268.00900000002</v>
      </c>
      <c r="G9911" s="588">
        <v>3.28</v>
      </c>
      <c r="H9911" s="586">
        <v>10.6</v>
      </c>
      <c r="I9911" s="587">
        <f t="shared" si="463"/>
        <v>169080.6</v>
      </c>
      <c r="J9911" s="589">
        <f t="shared" si="464"/>
        <v>0</v>
      </c>
    </row>
    <row r="9912" spans="1:10">
      <c r="A9912" s="584">
        <v>2016</v>
      </c>
      <c r="B9912" s="585" t="s">
        <v>1131</v>
      </c>
      <c r="C9912" s="585" t="s">
        <v>31</v>
      </c>
      <c r="D9912" s="586">
        <v>19912</v>
      </c>
      <c r="E9912" s="587">
        <v>22.152999999999999</v>
      </c>
      <c r="F9912" s="587">
        <f t="shared" si="462"/>
        <v>441110.53599999996</v>
      </c>
      <c r="G9912" s="588">
        <v>2.94</v>
      </c>
      <c r="H9912" s="586">
        <v>10.3</v>
      </c>
      <c r="I9912" s="587">
        <f t="shared" si="463"/>
        <v>205093.6</v>
      </c>
      <c r="J9912" s="589">
        <f t="shared" si="464"/>
        <v>0</v>
      </c>
    </row>
    <row r="9913" spans="1:10">
      <c r="A9913" s="584">
        <v>2016</v>
      </c>
      <c r="B9913" s="585" t="s">
        <v>1131</v>
      </c>
      <c r="C9913" s="585" t="s">
        <v>31</v>
      </c>
      <c r="D9913" s="586">
        <v>19961</v>
      </c>
      <c r="E9913" s="587">
        <v>22.8</v>
      </c>
      <c r="F9913" s="587">
        <f t="shared" si="462"/>
        <v>455110.8</v>
      </c>
      <c r="G9913" s="588">
        <v>3.02</v>
      </c>
      <c r="H9913" s="586">
        <v>9.3000000000000007</v>
      </c>
      <c r="I9913" s="587">
        <f t="shared" si="463"/>
        <v>185637.30000000002</v>
      </c>
      <c r="J9913" s="589">
        <f t="shared" si="464"/>
        <v>0</v>
      </c>
    </row>
    <row r="9914" spans="1:10">
      <c r="A9914" s="584">
        <v>2016</v>
      </c>
      <c r="B9914" s="585" t="s">
        <v>1131</v>
      </c>
      <c r="C9914" s="585" t="s">
        <v>31</v>
      </c>
      <c r="D9914" s="586">
        <v>4031</v>
      </c>
      <c r="E9914" s="587">
        <v>23.481999999999999</v>
      </c>
      <c r="F9914" s="587">
        <f t="shared" si="462"/>
        <v>94655.941999999995</v>
      </c>
      <c r="G9914" s="588">
        <v>2.82</v>
      </c>
      <c r="H9914" s="586">
        <v>8.1</v>
      </c>
      <c r="I9914" s="587">
        <f t="shared" si="463"/>
        <v>32651.1</v>
      </c>
      <c r="J9914" s="589">
        <f t="shared" si="464"/>
        <v>0</v>
      </c>
    </row>
    <row r="9915" spans="1:10">
      <c r="A9915" s="584">
        <v>2016</v>
      </c>
      <c r="B9915" s="585" t="s">
        <v>1131</v>
      </c>
      <c r="C9915" s="585" t="s">
        <v>31</v>
      </c>
      <c r="D9915" s="586">
        <v>19303</v>
      </c>
      <c r="E9915" s="587">
        <v>22.277999999999999</v>
      </c>
      <c r="F9915" s="587">
        <f t="shared" si="462"/>
        <v>430032.234</v>
      </c>
      <c r="G9915" s="588">
        <v>3.09</v>
      </c>
      <c r="H9915" s="586">
        <v>8.6999999999999993</v>
      </c>
      <c r="I9915" s="587">
        <f t="shared" si="463"/>
        <v>167936.09999999998</v>
      </c>
      <c r="J9915" s="589">
        <f t="shared" si="464"/>
        <v>0</v>
      </c>
    </row>
    <row r="9916" spans="1:10">
      <c r="A9916" s="584">
        <v>2016</v>
      </c>
      <c r="B9916" s="585" t="s">
        <v>1131</v>
      </c>
      <c r="C9916" s="585" t="s">
        <v>31</v>
      </c>
      <c r="D9916" s="586">
        <v>34823</v>
      </c>
      <c r="E9916" s="587">
        <v>23.484000000000002</v>
      </c>
      <c r="F9916" s="587">
        <f t="shared" si="462"/>
        <v>817783.33200000005</v>
      </c>
      <c r="G9916" s="588">
        <v>2.72</v>
      </c>
      <c r="H9916" s="586">
        <v>8.8000000000000007</v>
      </c>
      <c r="I9916" s="587">
        <f t="shared" si="463"/>
        <v>306442.40000000002</v>
      </c>
      <c r="J9916" s="589">
        <f t="shared" si="464"/>
        <v>0</v>
      </c>
    </row>
    <row r="9917" spans="1:10">
      <c r="A9917" s="584">
        <v>2016</v>
      </c>
      <c r="B9917" s="585" t="s">
        <v>1131</v>
      </c>
      <c r="C9917" s="585" t="s">
        <v>31</v>
      </c>
      <c r="D9917" s="586">
        <v>28116</v>
      </c>
      <c r="E9917" s="587">
        <v>22.378</v>
      </c>
      <c r="F9917" s="587">
        <f t="shared" si="462"/>
        <v>629179.848</v>
      </c>
      <c r="G9917" s="588">
        <v>2.7</v>
      </c>
      <c r="H9917" s="586">
        <v>9.1999999999999993</v>
      </c>
      <c r="I9917" s="587">
        <f t="shared" si="463"/>
        <v>258667.19999999998</v>
      </c>
      <c r="J9917" s="589">
        <f t="shared" si="464"/>
        <v>0</v>
      </c>
    </row>
    <row r="9918" spans="1:10">
      <c r="A9918" s="584">
        <v>2016</v>
      </c>
      <c r="B9918" s="585" t="s">
        <v>1131</v>
      </c>
      <c r="C9918" s="585" t="s">
        <v>31</v>
      </c>
      <c r="D9918" s="586">
        <v>19939</v>
      </c>
      <c r="E9918" s="587">
        <v>23.227</v>
      </c>
      <c r="F9918" s="587">
        <f t="shared" si="462"/>
        <v>463123.15299999999</v>
      </c>
      <c r="G9918" s="588">
        <v>3.07</v>
      </c>
      <c r="H9918" s="586">
        <v>9</v>
      </c>
      <c r="I9918" s="587">
        <f t="shared" si="463"/>
        <v>179451</v>
      </c>
      <c r="J9918" s="589">
        <f t="shared" si="464"/>
        <v>0</v>
      </c>
    </row>
    <row r="9919" spans="1:10">
      <c r="A9919" s="584">
        <v>2016</v>
      </c>
      <c r="B9919" s="585" t="s">
        <v>1131</v>
      </c>
      <c r="C9919" s="585" t="s">
        <v>31</v>
      </c>
      <c r="D9919" s="586">
        <v>37165</v>
      </c>
      <c r="E9919" s="587">
        <v>25.236000000000001</v>
      </c>
      <c r="F9919" s="587">
        <f t="shared" si="462"/>
        <v>937895.94000000006</v>
      </c>
      <c r="G9919" s="588">
        <v>3.19</v>
      </c>
      <c r="H9919" s="586">
        <v>7</v>
      </c>
      <c r="I9919" s="587">
        <f t="shared" si="463"/>
        <v>260155</v>
      </c>
      <c r="J9919" s="589">
        <f t="shared" si="464"/>
        <v>0</v>
      </c>
    </row>
    <row r="9920" spans="1:10">
      <c r="A9920" s="584">
        <v>2016</v>
      </c>
      <c r="B9920" s="585" t="s">
        <v>1131</v>
      </c>
      <c r="C9920" s="585" t="s">
        <v>31</v>
      </c>
      <c r="D9920" s="586">
        <v>11500</v>
      </c>
      <c r="E9920" s="587">
        <v>23.442</v>
      </c>
      <c r="F9920" s="587">
        <f t="shared" si="462"/>
        <v>269583</v>
      </c>
      <c r="G9920" s="588">
        <v>2.64</v>
      </c>
      <c r="H9920" s="586">
        <v>8.1999999999999993</v>
      </c>
      <c r="I9920" s="587">
        <f t="shared" si="463"/>
        <v>94299.999999999985</v>
      </c>
      <c r="J9920" s="589">
        <f t="shared" si="464"/>
        <v>0</v>
      </c>
    </row>
    <row r="9921" spans="1:10">
      <c r="A9921" s="584">
        <v>2016</v>
      </c>
      <c r="B9921" s="585" t="s">
        <v>1131</v>
      </c>
      <c r="C9921" s="585" t="s">
        <v>31</v>
      </c>
      <c r="D9921" s="586">
        <v>5528</v>
      </c>
      <c r="E9921" s="587">
        <v>23.68</v>
      </c>
      <c r="F9921" s="587">
        <f t="shared" si="462"/>
        <v>130903.03999999999</v>
      </c>
      <c r="G9921" s="588">
        <v>2.85</v>
      </c>
      <c r="H9921" s="586">
        <v>8.1</v>
      </c>
      <c r="I9921" s="587">
        <f t="shared" si="463"/>
        <v>44776.799999999996</v>
      </c>
      <c r="J9921" s="589">
        <f t="shared" si="464"/>
        <v>0</v>
      </c>
    </row>
    <row r="9922" spans="1:10">
      <c r="A9922" s="584">
        <v>2016</v>
      </c>
      <c r="B9922" s="585" t="s">
        <v>1131</v>
      </c>
      <c r="C9922" s="585" t="s">
        <v>31</v>
      </c>
      <c r="D9922" s="586">
        <v>132507</v>
      </c>
      <c r="E9922" s="587">
        <v>23.382000000000001</v>
      </c>
      <c r="F9922" s="587">
        <f t="shared" si="462"/>
        <v>3098278.6740000001</v>
      </c>
      <c r="G9922" s="588">
        <v>2.65</v>
      </c>
      <c r="H9922" s="586">
        <v>8.1</v>
      </c>
      <c r="I9922" s="587">
        <f t="shared" si="463"/>
        <v>1073306.7</v>
      </c>
      <c r="J9922" s="589">
        <f t="shared" si="464"/>
        <v>0</v>
      </c>
    </row>
    <row r="9923" spans="1:10">
      <c r="A9923" s="584">
        <v>2016</v>
      </c>
      <c r="B9923" s="585" t="s">
        <v>1131</v>
      </c>
      <c r="C9923" s="585" t="s">
        <v>31</v>
      </c>
      <c r="D9923" s="586">
        <v>133887</v>
      </c>
      <c r="E9923" s="587">
        <v>23.584</v>
      </c>
      <c r="F9923" s="587">
        <f t="shared" ref="F9923:F9986" si="465">E9923*D9923</f>
        <v>3157591.0079999999</v>
      </c>
      <c r="G9923" s="588">
        <v>2.87</v>
      </c>
      <c r="H9923" s="586">
        <v>8.1999999999999993</v>
      </c>
      <c r="I9923" s="587">
        <f t="shared" ref="I9923:I9986" si="466">H9923*D9923</f>
        <v>1097873.3999999999</v>
      </c>
      <c r="J9923" s="589">
        <f t="shared" ref="J9923:J9986" si="467">IF(B9923="LIG",1,0)</f>
        <v>0</v>
      </c>
    </row>
    <row r="9924" spans="1:10">
      <c r="A9924" s="584">
        <v>2016</v>
      </c>
      <c r="B9924" s="585" t="s">
        <v>1131</v>
      </c>
      <c r="C9924" s="585" t="s">
        <v>31</v>
      </c>
      <c r="D9924" s="586">
        <v>13709</v>
      </c>
      <c r="E9924" s="587">
        <v>23.437999999999999</v>
      </c>
      <c r="F9924" s="587">
        <f t="shared" si="465"/>
        <v>321311.54199999996</v>
      </c>
      <c r="G9924" s="588">
        <v>2.7</v>
      </c>
      <c r="H9924" s="586">
        <v>8</v>
      </c>
      <c r="I9924" s="587">
        <f t="shared" si="466"/>
        <v>109672</v>
      </c>
      <c r="J9924" s="589">
        <f t="shared" si="467"/>
        <v>0</v>
      </c>
    </row>
    <row r="9925" spans="1:10">
      <c r="A9925" s="584">
        <v>2016</v>
      </c>
      <c r="B9925" s="585" t="s">
        <v>1127</v>
      </c>
      <c r="C9925" s="585" t="s">
        <v>31</v>
      </c>
      <c r="D9925" s="586">
        <v>14646</v>
      </c>
      <c r="E9925" s="587">
        <v>17.556000000000001</v>
      </c>
      <c r="F9925" s="587">
        <f t="shared" si="465"/>
        <v>257125.17600000001</v>
      </c>
      <c r="G9925" s="588">
        <v>0.41</v>
      </c>
      <c r="H9925" s="586">
        <v>5.3</v>
      </c>
      <c r="I9925" s="587">
        <f t="shared" si="466"/>
        <v>77623.8</v>
      </c>
      <c r="J9925" s="589">
        <f t="shared" si="467"/>
        <v>0</v>
      </c>
    </row>
    <row r="9926" spans="1:10">
      <c r="A9926" s="584">
        <v>2016</v>
      </c>
      <c r="B9926" s="585" t="s">
        <v>1127</v>
      </c>
      <c r="C9926" s="585" t="s">
        <v>31</v>
      </c>
      <c r="D9926" s="586">
        <v>15636</v>
      </c>
      <c r="E9926" s="587">
        <v>17.916</v>
      </c>
      <c r="F9926" s="587">
        <f t="shared" si="465"/>
        <v>280134.576</v>
      </c>
      <c r="G9926" s="588">
        <v>0.22</v>
      </c>
      <c r="H9926" s="586">
        <v>4.9000000000000004</v>
      </c>
      <c r="I9926" s="587">
        <f t="shared" si="466"/>
        <v>76616.400000000009</v>
      </c>
      <c r="J9926" s="589">
        <f t="shared" si="467"/>
        <v>0</v>
      </c>
    </row>
    <row r="9927" spans="1:10">
      <c r="A9927" s="584">
        <v>2016</v>
      </c>
      <c r="B9927" s="585" t="s">
        <v>1127</v>
      </c>
      <c r="C9927" s="585" t="s">
        <v>31</v>
      </c>
      <c r="D9927" s="586">
        <v>79569</v>
      </c>
      <c r="E9927" s="587">
        <v>17.917999999999999</v>
      </c>
      <c r="F9927" s="587">
        <f t="shared" si="465"/>
        <v>1425717.3419999999</v>
      </c>
      <c r="G9927" s="588">
        <v>0.23</v>
      </c>
      <c r="H9927" s="586">
        <v>4.8</v>
      </c>
      <c r="I9927" s="587">
        <f t="shared" si="466"/>
        <v>381931.2</v>
      </c>
      <c r="J9927" s="589">
        <f t="shared" si="467"/>
        <v>0</v>
      </c>
    </row>
    <row r="9928" spans="1:10">
      <c r="A9928" s="584">
        <v>2016</v>
      </c>
      <c r="B9928" s="585" t="s">
        <v>1127</v>
      </c>
      <c r="C9928" s="585" t="s">
        <v>31</v>
      </c>
      <c r="D9928" s="586">
        <v>62936</v>
      </c>
      <c r="E9928" s="587">
        <v>17.606000000000002</v>
      </c>
      <c r="F9928" s="587">
        <f t="shared" si="465"/>
        <v>1108051.216</v>
      </c>
      <c r="G9928" s="588">
        <v>0.34</v>
      </c>
      <c r="H9928" s="586">
        <v>5.3</v>
      </c>
      <c r="I9928" s="587">
        <f t="shared" si="466"/>
        <v>333560.8</v>
      </c>
      <c r="J9928" s="589">
        <f t="shared" si="467"/>
        <v>0</v>
      </c>
    </row>
    <row r="9929" spans="1:10">
      <c r="A9929" s="584">
        <v>2016</v>
      </c>
      <c r="B9929" s="585" t="s">
        <v>1131</v>
      </c>
      <c r="C9929" s="585" t="s">
        <v>31</v>
      </c>
      <c r="D9929" s="586">
        <v>25048</v>
      </c>
      <c r="E9929" s="587">
        <v>24.23</v>
      </c>
      <c r="F9929" s="587">
        <f t="shared" si="465"/>
        <v>606913.04</v>
      </c>
      <c r="G9929" s="588">
        <v>3.47</v>
      </c>
      <c r="H9929" s="586">
        <v>9.4</v>
      </c>
      <c r="I9929" s="587">
        <f t="shared" si="466"/>
        <v>235451.2</v>
      </c>
      <c r="J9929" s="589">
        <f t="shared" si="467"/>
        <v>0</v>
      </c>
    </row>
    <row r="9930" spans="1:10">
      <c r="A9930" s="584">
        <v>2016</v>
      </c>
      <c r="B9930" s="585" t="s">
        <v>1131</v>
      </c>
      <c r="C9930" s="585" t="s">
        <v>31</v>
      </c>
      <c r="D9930" s="586">
        <v>26473</v>
      </c>
      <c r="E9930" s="587">
        <v>24.23</v>
      </c>
      <c r="F9930" s="587">
        <f t="shared" si="465"/>
        <v>641440.79</v>
      </c>
      <c r="G9930" s="588">
        <v>5.56</v>
      </c>
      <c r="H9930" s="586">
        <v>9.4</v>
      </c>
      <c r="I9930" s="587">
        <f t="shared" si="466"/>
        <v>248846.2</v>
      </c>
      <c r="J9930" s="589">
        <f t="shared" si="467"/>
        <v>0</v>
      </c>
    </row>
    <row r="9931" spans="1:10">
      <c r="A9931" s="584">
        <v>2016</v>
      </c>
      <c r="B9931" s="585" t="s">
        <v>1131</v>
      </c>
      <c r="C9931" s="585" t="s">
        <v>31</v>
      </c>
      <c r="D9931" s="586">
        <v>18493</v>
      </c>
      <c r="E9931" s="587">
        <v>24.76</v>
      </c>
      <c r="F9931" s="587">
        <f t="shared" si="465"/>
        <v>457886.68000000005</v>
      </c>
      <c r="G9931" s="588">
        <v>1.73</v>
      </c>
      <c r="H9931" s="586">
        <v>12.1</v>
      </c>
      <c r="I9931" s="587">
        <f t="shared" si="466"/>
        <v>223765.3</v>
      </c>
      <c r="J9931" s="589">
        <f t="shared" si="467"/>
        <v>0</v>
      </c>
    </row>
    <row r="9932" spans="1:10">
      <c r="A9932" s="584">
        <v>2016</v>
      </c>
      <c r="B9932" s="585" t="s">
        <v>1127</v>
      </c>
      <c r="C9932" s="585" t="s">
        <v>31</v>
      </c>
      <c r="D9932" s="586">
        <v>60244</v>
      </c>
      <c r="E9932" s="587">
        <v>16.71</v>
      </c>
      <c r="F9932" s="587">
        <f t="shared" si="465"/>
        <v>1006677.2400000001</v>
      </c>
      <c r="G9932" s="588">
        <v>0.28999999999999998</v>
      </c>
      <c r="H9932" s="586">
        <v>6.2</v>
      </c>
      <c r="I9932" s="587">
        <f t="shared" si="466"/>
        <v>373512.8</v>
      </c>
      <c r="J9932" s="589">
        <f t="shared" si="467"/>
        <v>0</v>
      </c>
    </row>
    <row r="9933" spans="1:10">
      <c r="A9933" s="584">
        <v>2016</v>
      </c>
      <c r="B9933" s="585" t="s">
        <v>1127</v>
      </c>
      <c r="C9933" s="585" t="s">
        <v>31</v>
      </c>
      <c r="D9933" s="586">
        <v>45480</v>
      </c>
      <c r="E9933" s="587">
        <v>17.82</v>
      </c>
      <c r="F9933" s="587">
        <f t="shared" si="465"/>
        <v>810453.6</v>
      </c>
      <c r="G9933" s="588">
        <v>0.26</v>
      </c>
      <c r="H9933" s="586">
        <v>5.3</v>
      </c>
      <c r="I9933" s="587">
        <f t="shared" si="466"/>
        <v>241044</v>
      </c>
      <c r="J9933" s="589">
        <f t="shared" si="467"/>
        <v>0</v>
      </c>
    </row>
    <row r="9934" spans="1:10">
      <c r="A9934" s="584">
        <v>2016</v>
      </c>
      <c r="B9934" s="585" t="s">
        <v>1127</v>
      </c>
      <c r="C9934" s="585" t="s">
        <v>31</v>
      </c>
      <c r="D9934" s="586">
        <v>45027</v>
      </c>
      <c r="E9934" s="587">
        <v>16.78</v>
      </c>
      <c r="F9934" s="587">
        <f t="shared" si="465"/>
        <v>755553.06</v>
      </c>
      <c r="G9934" s="588">
        <v>0.3</v>
      </c>
      <c r="H9934" s="586">
        <v>5.7</v>
      </c>
      <c r="I9934" s="587">
        <f t="shared" si="466"/>
        <v>256653.9</v>
      </c>
      <c r="J9934" s="589">
        <f t="shared" si="467"/>
        <v>0</v>
      </c>
    </row>
    <row r="9935" spans="1:10">
      <c r="A9935" s="584">
        <v>2016</v>
      </c>
      <c r="B9935" s="585" t="s">
        <v>1127</v>
      </c>
      <c r="C9935" s="585" t="s">
        <v>31</v>
      </c>
      <c r="D9935" s="586">
        <v>30465</v>
      </c>
      <c r="E9935" s="587">
        <v>17.97</v>
      </c>
      <c r="F9935" s="587">
        <f t="shared" si="465"/>
        <v>547456.04999999993</v>
      </c>
      <c r="G9935" s="588">
        <v>0.23</v>
      </c>
      <c r="H9935" s="586">
        <v>4.5999999999999996</v>
      </c>
      <c r="I9935" s="587">
        <f t="shared" si="466"/>
        <v>140139</v>
      </c>
      <c r="J9935" s="589">
        <f t="shared" si="467"/>
        <v>0</v>
      </c>
    </row>
    <row r="9936" spans="1:10">
      <c r="A9936" s="584">
        <v>2016</v>
      </c>
      <c r="B9936" s="585" t="s">
        <v>1127</v>
      </c>
      <c r="C9936" s="585" t="s">
        <v>31</v>
      </c>
      <c r="D9936" s="586">
        <v>15096</v>
      </c>
      <c r="E9936" s="587">
        <v>17.22</v>
      </c>
      <c r="F9936" s="587">
        <f t="shared" si="465"/>
        <v>259953.12</v>
      </c>
      <c r="G9936" s="588">
        <v>0.25</v>
      </c>
      <c r="H9936" s="586">
        <v>3.9</v>
      </c>
      <c r="I9936" s="587">
        <f t="shared" si="466"/>
        <v>58874.400000000001</v>
      </c>
      <c r="J9936" s="589">
        <f t="shared" si="467"/>
        <v>0</v>
      </c>
    </row>
    <row r="9937" spans="1:10">
      <c r="A9937" s="584">
        <v>2016</v>
      </c>
      <c r="B9937" s="585" t="s">
        <v>1131</v>
      </c>
      <c r="C9937" s="585" t="s">
        <v>31</v>
      </c>
      <c r="D9937" s="586">
        <v>11529</v>
      </c>
      <c r="E9937" s="587">
        <v>25.5</v>
      </c>
      <c r="F9937" s="587">
        <f t="shared" si="465"/>
        <v>293989.5</v>
      </c>
      <c r="G9937" s="588">
        <v>0.8</v>
      </c>
      <c r="H9937" s="586">
        <v>11.2</v>
      </c>
      <c r="I9937" s="587">
        <f t="shared" si="466"/>
        <v>129124.79999999999</v>
      </c>
      <c r="J9937" s="589">
        <f t="shared" si="467"/>
        <v>0</v>
      </c>
    </row>
    <row r="9938" spans="1:10">
      <c r="A9938" s="584">
        <v>2016</v>
      </c>
      <c r="B9938" s="585" t="s">
        <v>1127</v>
      </c>
      <c r="C9938" s="585" t="s">
        <v>31</v>
      </c>
      <c r="D9938" s="586">
        <v>31166</v>
      </c>
      <c r="E9938" s="587">
        <v>17.600000000000001</v>
      </c>
      <c r="F9938" s="587">
        <f t="shared" si="465"/>
        <v>548521.60000000009</v>
      </c>
      <c r="G9938" s="588">
        <v>0.2</v>
      </c>
      <c r="H9938" s="586">
        <v>4.5999999999999996</v>
      </c>
      <c r="I9938" s="587">
        <f t="shared" si="466"/>
        <v>143363.59999999998</v>
      </c>
      <c r="J9938" s="589">
        <f t="shared" si="467"/>
        <v>0</v>
      </c>
    </row>
    <row r="9939" spans="1:10">
      <c r="A9939" s="584">
        <v>2016</v>
      </c>
      <c r="B9939" s="585" t="s">
        <v>1131</v>
      </c>
      <c r="C9939" s="585" t="s">
        <v>31</v>
      </c>
      <c r="D9939" s="586">
        <v>13565</v>
      </c>
      <c r="E9939" s="587">
        <v>22.207999999999998</v>
      </c>
      <c r="F9939" s="587">
        <f t="shared" si="465"/>
        <v>301251.51999999996</v>
      </c>
      <c r="G9939" s="588">
        <v>0.48</v>
      </c>
      <c r="H9939" s="586">
        <v>11.5</v>
      </c>
      <c r="I9939" s="587">
        <f t="shared" si="466"/>
        <v>155997.5</v>
      </c>
      <c r="J9939" s="589">
        <f t="shared" si="467"/>
        <v>0</v>
      </c>
    </row>
    <row r="9940" spans="1:10">
      <c r="A9940" s="584">
        <v>2016</v>
      </c>
      <c r="B9940" s="585" t="s">
        <v>1131</v>
      </c>
      <c r="C9940" s="585" t="s">
        <v>31</v>
      </c>
      <c r="D9940" s="586">
        <v>31704</v>
      </c>
      <c r="E9940" s="587">
        <v>24.231999999999999</v>
      </c>
      <c r="F9940" s="587">
        <f t="shared" si="465"/>
        <v>768251.32799999998</v>
      </c>
      <c r="G9940" s="588">
        <v>0.4</v>
      </c>
      <c r="H9940" s="586">
        <v>5.5</v>
      </c>
      <c r="I9940" s="587">
        <f t="shared" si="466"/>
        <v>174372</v>
      </c>
      <c r="J9940" s="589">
        <f t="shared" si="467"/>
        <v>0</v>
      </c>
    </row>
    <row r="9941" spans="1:10">
      <c r="A9941" s="584">
        <v>2016</v>
      </c>
      <c r="B9941" s="585" t="s">
        <v>1131</v>
      </c>
      <c r="C9941" s="585" t="s">
        <v>31</v>
      </c>
      <c r="D9941" s="586">
        <v>9473</v>
      </c>
      <c r="E9941" s="587">
        <v>26.18</v>
      </c>
      <c r="F9941" s="587">
        <f t="shared" si="465"/>
        <v>248003.13999999998</v>
      </c>
      <c r="G9941" s="588">
        <v>3.02</v>
      </c>
      <c r="H9941" s="586">
        <v>8.1999999999999993</v>
      </c>
      <c r="I9941" s="587">
        <f t="shared" si="466"/>
        <v>77678.599999999991</v>
      </c>
      <c r="J9941" s="589">
        <f t="shared" si="467"/>
        <v>0</v>
      </c>
    </row>
    <row r="9942" spans="1:10">
      <c r="A9942" s="584">
        <v>2016</v>
      </c>
      <c r="B9942" s="585" t="s">
        <v>1131</v>
      </c>
      <c r="C9942" s="585" t="s">
        <v>31</v>
      </c>
      <c r="D9942" s="586">
        <v>75204</v>
      </c>
      <c r="E9942" s="587">
        <v>25.91</v>
      </c>
      <c r="F9942" s="587">
        <f t="shared" si="465"/>
        <v>1948535.64</v>
      </c>
      <c r="G9942" s="588">
        <v>2.44</v>
      </c>
      <c r="H9942" s="586">
        <v>7.7</v>
      </c>
      <c r="I9942" s="587">
        <f t="shared" si="466"/>
        <v>579070.80000000005</v>
      </c>
      <c r="J9942" s="589">
        <f t="shared" si="467"/>
        <v>0</v>
      </c>
    </row>
    <row r="9943" spans="1:10">
      <c r="A9943" s="584">
        <v>2016</v>
      </c>
      <c r="B9943" s="585" t="s">
        <v>1131</v>
      </c>
      <c r="C9943" s="585" t="s">
        <v>31</v>
      </c>
      <c r="D9943" s="586">
        <v>15363</v>
      </c>
      <c r="E9943" s="587">
        <v>26.13</v>
      </c>
      <c r="F9943" s="587">
        <f t="shared" si="465"/>
        <v>401435.19</v>
      </c>
      <c r="G9943" s="588">
        <v>3.06</v>
      </c>
      <c r="H9943" s="586">
        <v>8.4</v>
      </c>
      <c r="I9943" s="587">
        <f t="shared" si="466"/>
        <v>129049.20000000001</v>
      </c>
      <c r="J9943" s="589">
        <f t="shared" si="467"/>
        <v>0</v>
      </c>
    </row>
    <row r="9944" spans="1:10">
      <c r="A9944" s="584">
        <v>2016</v>
      </c>
      <c r="B9944" s="585" t="s">
        <v>1131</v>
      </c>
      <c r="C9944" s="585" t="s">
        <v>31</v>
      </c>
      <c r="D9944" s="586">
        <v>9253</v>
      </c>
      <c r="E9944" s="587">
        <v>25.56</v>
      </c>
      <c r="F9944" s="587">
        <f t="shared" si="465"/>
        <v>236506.68</v>
      </c>
      <c r="G9944" s="588">
        <v>2.83</v>
      </c>
      <c r="H9944" s="586">
        <v>7.9</v>
      </c>
      <c r="I9944" s="587">
        <f t="shared" si="466"/>
        <v>73098.7</v>
      </c>
      <c r="J9944" s="589">
        <f t="shared" si="467"/>
        <v>0</v>
      </c>
    </row>
    <row r="9945" spans="1:10">
      <c r="A9945" s="584">
        <v>2016</v>
      </c>
      <c r="B9945" s="585" t="s">
        <v>1131</v>
      </c>
      <c r="C9945" s="585" t="s">
        <v>31</v>
      </c>
      <c r="D9945" s="586">
        <v>21255</v>
      </c>
      <c r="E9945" s="587">
        <v>25.95</v>
      </c>
      <c r="F9945" s="587">
        <f t="shared" si="465"/>
        <v>551567.25</v>
      </c>
      <c r="G9945" s="588">
        <v>3.04</v>
      </c>
      <c r="H9945" s="586">
        <v>8.5</v>
      </c>
      <c r="I9945" s="587">
        <f t="shared" si="466"/>
        <v>180667.5</v>
      </c>
      <c r="J9945" s="589">
        <f t="shared" si="467"/>
        <v>0</v>
      </c>
    </row>
    <row r="9946" spans="1:10">
      <c r="A9946" s="584">
        <v>2016</v>
      </c>
      <c r="B9946" s="585" t="s">
        <v>1131</v>
      </c>
      <c r="C9946" s="585" t="s">
        <v>31</v>
      </c>
      <c r="D9946" s="586">
        <v>7226</v>
      </c>
      <c r="E9946" s="587">
        <v>26.03</v>
      </c>
      <c r="F9946" s="587">
        <f t="shared" si="465"/>
        <v>188092.78</v>
      </c>
      <c r="G9946" s="588">
        <v>3.07</v>
      </c>
      <c r="H9946" s="586">
        <v>9</v>
      </c>
      <c r="I9946" s="587">
        <f t="shared" si="466"/>
        <v>65034</v>
      </c>
      <c r="J9946" s="589">
        <f t="shared" si="467"/>
        <v>0</v>
      </c>
    </row>
    <row r="9947" spans="1:10">
      <c r="A9947" s="584">
        <v>2016</v>
      </c>
      <c r="B9947" s="585" t="s">
        <v>1131</v>
      </c>
      <c r="C9947" s="585" t="s">
        <v>31</v>
      </c>
      <c r="D9947" s="586">
        <v>130921</v>
      </c>
      <c r="E9947" s="587">
        <v>25.88</v>
      </c>
      <c r="F9947" s="587">
        <f t="shared" si="465"/>
        <v>3388235.48</v>
      </c>
      <c r="G9947" s="588">
        <v>2.41</v>
      </c>
      <c r="H9947" s="586">
        <v>7.6</v>
      </c>
      <c r="I9947" s="587">
        <f t="shared" si="466"/>
        <v>994999.6</v>
      </c>
      <c r="J9947" s="589">
        <f t="shared" si="467"/>
        <v>0</v>
      </c>
    </row>
    <row r="9948" spans="1:10">
      <c r="A9948" s="584">
        <v>2016</v>
      </c>
      <c r="B9948" s="585" t="s">
        <v>1131</v>
      </c>
      <c r="C9948" s="585" t="s">
        <v>31</v>
      </c>
      <c r="D9948" s="586">
        <v>9096</v>
      </c>
      <c r="E9948" s="587">
        <v>25.29</v>
      </c>
      <c r="F9948" s="587">
        <f t="shared" si="465"/>
        <v>230037.84</v>
      </c>
      <c r="G9948" s="588">
        <v>2.5</v>
      </c>
      <c r="H9948" s="586">
        <v>7.1</v>
      </c>
      <c r="I9948" s="587">
        <f t="shared" si="466"/>
        <v>64581.599999999999</v>
      </c>
      <c r="J9948" s="589">
        <f t="shared" si="467"/>
        <v>0</v>
      </c>
    </row>
    <row r="9949" spans="1:10">
      <c r="A9949" s="584">
        <v>2016</v>
      </c>
      <c r="B9949" s="585" t="s">
        <v>1127</v>
      </c>
      <c r="C9949" s="585" t="s">
        <v>31</v>
      </c>
      <c r="D9949" s="586">
        <v>15881</v>
      </c>
      <c r="E9949" s="587">
        <v>17.815999999999999</v>
      </c>
      <c r="F9949" s="587">
        <f t="shared" si="465"/>
        <v>282935.89600000001</v>
      </c>
      <c r="G9949" s="588">
        <v>0.28000000000000003</v>
      </c>
      <c r="H9949" s="586">
        <v>4.9000000000000004</v>
      </c>
      <c r="I9949" s="587">
        <f t="shared" si="466"/>
        <v>77816.900000000009</v>
      </c>
      <c r="J9949" s="589">
        <f t="shared" si="467"/>
        <v>0</v>
      </c>
    </row>
    <row r="9950" spans="1:10">
      <c r="A9950" s="584">
        <v>2016</v>
      </c>
      <c r="B9950" s="585" t="s">
        <v>1131</v>
      </c>
      <c r="C9950" s="585" t="s">
        <v>31</v>
      </c>
      <c r="D9950" s="586">
        <v>11888</v>
      </c>
      <c r="E9950" s="587">
        <v>26.245999999999999</v>
      </c>
      <c r="F9950" s="587">
        <f t="shared" si="465"/>
        <v>312012.44799999997</v>
      </c>
      <c r="G9950" s="588">
        <v>0.9</v>
      </c>
      <c r="H9950" s="586">
        <v>8</v>
      </c>
      <c r="I9950" s="587">
        <f t="shared" si="466"/>
        <v>95104</v>
      </c>
      <c r="J9950" s="589">
        <f t="shared" si="467"/>
        <v>0</v>
      </c>
    </row>
    <row r="9951" spans="1:10">
      <c r="A9951" s="584">
        <v>2016</v>
      </c>
      <c r="B9951" s="585" t="s">
        <v>1127</v>
      </c>
      <c r="C9951" s="585" t="s">
        <v>31</v>
      </c>
      <c r="D9951" s="586">
        <v>58023</v>
      </c>
      <c r="E9951" s="587">
        <v>18.350999999999999</v>
      </c>
      <c r="F9951" s="587">
        <f t="shared" si="465"/>
        <v>1064780.0729999999</v>
      </c>
      <c r="G9951" s="588">
        <v>0.28999999999999998</v>
      </c>
      <c r="H9951" s="586">
        <v>4.7</v>
      </c>
      <c r="I9951" s="587">
        <f t="shared" si="466"/>
        <v>272708.10000000003</v>
      </c>
      <c r="J9951" s="589">
        <f t="shared" si="467"/>
        <v>0</v>
      </c>
    </row>
    <row r="9952" spans="1:10">
      <c r="A9952" s="584">
        <v>2016</v>
      </c>
      <c r="B9952" s="585" t="s">
        <v>1127</v>
      </c>
      <c r="C9952" s="585" t="s">
        <v>31</v>
      </c>
      <c r="D9952" s="586">
        <v>47642</v>
      </c>
      <c r="E9952" s="587">
        <v>17.875</v>
      </c>
      <c r="F9952" s="587">
        <f t="shared" si="465"/>
        <v>851600.75</v>
      </c>
      <c r="G9952" s="588">
        <v>0.33</v>
      </c>
      <c r="H9952" s="586">
        <v>5</v>
      </c>
      <c r="I9952" s="587">
        <f t="shared" si="466"/>
        <v>238210</v>
      </c>
      <c r="J9952" s="589">
        <f t="shared" si="467"/>
        <v>0</v>
      </c>
    </row>
    <row r="9953" spans="1:10">
      <c r="A9953" s="584">
        <v>2016</v>
      </c>
      <c r="B9953" s="585" t="s">
        <v>1127</v>
      </c>
      <c r="C9953" s="585" t="s">
        <v>31</v>
      </c>
      <c r="D9953" s="586">
        <v>63623</v>
      </c>
      <c r="E9953" s="587">
        <v>17.814</v>
      </c>
      <c r="F9953" s="587">
        <f t="shared" si="465"/>
        <v>1133380.122</v>
      </c>
      <c r="G9953" s="588">
        <v>0.24</v>
      </c>
      <c r="H9953" s="586">
        <v>5.4</v>
      </c>
      <c r="I9953" s="587">
        <f t="shared" si="466"/>
        <v>343564.2</v>
      </c>
      <c r="J9953" s="589">
        <f t="shared" si="467"/>
        <v>0</v>
      </c>
    </row>
    <row r="9954" spans="1:10">
      <c r="A9954" s="584">
        <v>2016</v>
      </c>
      <c r="B9954" s="585" t="s">
        <v>1127</v>
      </c>
      <c r="C9954" s="585" t="s">
        <v>31</v>
      </c>
      <c r="D9954" s="586">
        <v>15861</v>
      </c>
      <c r="E9954" s="587">
        <v>17.914000000000001</v>
      </c>
      <c r="F9954" s="587">
        <f t="shared" si="465"/>
        <v>284133.95400000003</v>
      </c>
      <c r="G9954" s="588">
        <v>0.25</v>
      </c>
      <c r="H9954" s="586">
        <v>5</v>
      </c>
      <c r="I9954" s="587">
        <f t="shared" si="466"/>
        <v>79305</v>
      </c>
      <c r="J9954" s="589">
        <f t="shared" si="467"/>
        <v>0</v>
      </c>
    </row>
    <row r="9955" spans="1:10">
      <c r="A9955" s="584">
        <v>2016</v>
      </c>
      <c r="B9955" s="585" t="s">
        <v>1127</v>
      </c>
      <c r="C9955" s="585" t="s">
        <v>31</v>
      </c>
      <c r="D9955" s="586">
        <v>15869</v>
      </c>
      <c r="E9955" s="587">
        <v>17.899999999999999</v>
      </c>
      <c r="F9955" s="587">
        <f t="shared" si="465"/>
        <v>284055.09999999998</v>
      </c>
      <c r="G9955" s="588">
        <v>0.19</v>
      </c>
      <c r="H9955" s="586">
        <v>4.5999999999999996</v>
      </c>
      <c r="I9955" s="587">
        <f t="shared" si="466"/>
        <v>72997.399999999994</v>
      </c>
      <c r="J9955" s="589">
        <f t="shared" si="467"/>
        <v>0</v>
      </c>
    </row>
    <row r="9956" spans="1:10">
      <c r="A9956" s="584">
        <v>2016</v>
      </c>
      <c r="B9956" s="585" t="s">
        <v>1127</v>
      </c>
      <c r="C9956" s="585" t="s">
        <v>31</v>
      </c>
      <c r="D9956" s="586">
        <v>31607</v>
      </c>
      <c r="E9956" s="587">
        <v>17.859000000000002</v>
      </c>
      <c r="F9956" s="587">
        <f t="shared" si="465"/>
        <v>564469.41300000006</v>
      </c>
      <c r="G9956" s="588">
        <v>0.27</v>
      </c>
      <c r="H9956" s="586">
        <v>5.3</v>
      </c>
      <c r="I9956" s="587">
        <f t="shared" si="466"/>
        <v>167517.1</v>
      </c>
      <c r="J9956" s="589">
        <f t="shared" si="467"/>
        <v>0</v>
      </c>
    </row>
    <row r="9957" spans="1:10">
      <c r="A9957" s="584">
        <v>2016</v>
      </c>
      <c r="B9957" s="585" t="s">
        <v>1127</v>
      </c>
      <c r="C9957" s="585" t="s">
        <v>31</v>
      </c>
      <c r="D9957" s="586">
        <v>95365</v>
      </c>
      <c r="E9957" s="587">
        <v>17.759</v>
      </c>
      <c r="F9957" s="587">
        <f t="shared" si="465"/>
        <v>1693587.0349999999</v>
      </c>
      <c r="G9957" s="588">
        <v>0.19</v>
      </c>
      <c r="H9957" s="586">
        <v>4.3</v>
      </c>
      <c r="I9957" s="587">
        <f t="shared" si="466"/>
        <v>410069.5</v>
      </c>
      <c r="J9957" s="589">
        <f t="shared" si="467"/>
        <v>0</v>
      </c>
    </row>
    <row r="9958" spans="1:10">
      <c r="A9958" s="584">
        <v>2016</v>
      </c>
      <c r="B9958" s="585" t="s">
        <v>1127</v>
      </c>
      <c r="C9958" s="585" t="s">
        <v>31</v>
      </c>
      <c r="D9958" s="586">
        <v>63592</v>
      </c>
      <c r="E9958" s="587">
        <v>17.97</v>
      </c>
      <c r="F9958" s="587">
        <f t="shared" si="465"/>
        <v>1142748.24</v>
      </c>
      <c r="G9958" s="588">
        <v>0.25</v>
      </c>
      <c r="H9958" s="586">
        <v>4.8</v>
      </c>
      <c r="I9958" s="587">
        <f t="shared" si="466"/>
        <v>305241.59999999998</v>
      </c>
      <c r="J9958" s="589">
        <f t="shared" si="467"/>
        <v>0</v>
      </c>
    </row>
    <row r="9959" spans="1:10">
      <c r="A9959" s="584">
        <v>2016</v>
      </c>
      <c r="B9959" s="585" t="s">
        <v>1127</v>
      </c>
      <c r="C9959" s="585" t="s">
        <v>31</v>
      </c>
      <c r="D9959" s="586">
        <v>79143</v>
      </c>
      <c r="E9959" s="587">
        <v>17.760999999999999</v>
      </c>
      <c r="F9959" s="587">
        <f t="shared" si="465"/>
        <v>1405658.8229999999</v>
      </c>
      <c r="G9959" s="588">
        <v>0.23</v>
      </c>
      <c r="H9959" s="586">
        <v>5.3</v>
      </c>
      <c r="I9959" s="587">
        <f t="shared" si="466"/>
        <v>419457.89999999997</v>
      </c>
      <c r="J9959" s="589">
        <f t="shared" si="467"/>
        <v>0</v>
      </c>
    </row>
    <row r="9960" spans="1:10">
      <c r="A9960" s="584">
        <v>2016</v>
      </c>
      <c r="B9960" s="585" t="s">
        <v>1131</v>
      </c>
      <c r="C9960" s="585" t="s">
        <v>31</v>
      </c>
      <c r="D9960" s="586">
        <v>46693</v>
      </c>
      <c r="E9960" s="587">
        <v>25.914000000000001</v>
      </c>
      <c r="F9960" s="587">
        <f t="shared" si="465"/>
        <v>1210002.402</v>
      </c>
      <c r="G9960" s="588">
        <v>2.2599999999999998</v>
      </c>
      <c r="H9960" s="586">
        <v>7.6</v>
      </c>
      <c r="I9960" s="587">
        <f t="shared" si="466"/>
        <v>354866.8</v>
      </c>
      <c r="J9960" s="589">
        <f t="shared" si="467"/>
        <v>0</v>
      </c>
    </row>
    <row r="9961" spans="1:10">
      <c r="A9961" s="584">
        <v>2016</v>
      </c>
      <c r="B9961" s="585" t="s">
        <v>1127</v>
      </c>
      <c r="C9961" s="585" t="s">
        <v>31</v>
      </c>
      <c r="D9961" s="586">
        <v>61598</v>
      </c>
      <c r="E9961" s="587">
        <v>17.666</v>
      </c>
      <c r="F9961" s="587">
        <f t="shared" si="465"/>
        <v>1088190.2679999999</v>
      </c>
      <c r="G9961" s="588">
        <v>0.19</v>
      </c>
      <c r="H9961" s="586">
        <v>4.3</v>
      </c>
      <c r="I9961" s="587">
        <f t="shared" si="466"/>
        <v>264871.39999999997</v>
      </c>
      <c r="J9961" s="589">
        <f t="shared" si="467"/>
        <v>0</v>
      </c>
    </row>
    <row r="9962" spans="1:10">
      <c r="A9962" s="584">
        <v>2016</v>
      </c>
      <c r="B9962" s="585" t="s">
        <v>1127</v>
      </c>
      <c r="C9962" s="585" t="s">
        <v>31</v>
      </c>
      <c r="D9962" s="586">
        <v>60101</v>
      </c>
      <c r="E9962" s="587">
        <v>17.84</v>
      </c>
      <c r="F9962" s="587">
        <f t="shared" si="465"/>
        <v>1072201.8400000001</v>
      </c>
      <c r="G9962" s="588">
        <v>0.23</v>
      </c>
      <c r="H9962" s="586">
        <v>5.4</v>
      </c>
      <c r="I9962" s="587">
        <f t="shared" si="466"/>
        <v>324545.40000000002</v>
      </c>
      <c r="J9962" s="589">
        <f t="shared" si="467"/>
        <v>0</v>
      </c>
    </row>
    <row r="9963" spans="1:10">
      <c r="A9963" s="584">
        <v>2016</v>
      </c>
      <c r="B9963" s="585" t="s">
        <v>1127</v>
      </c>
      <c r="C9963" s="585" t="s">
        <v>31</v>
      </c>
      <c r="D9963" s="586">
        <v>31105</v>
      </c>
      <c r="E9963" s="587">
        <v>17.995999999999999</v>
      </c>
      <c r="F9963" s="587">
        <f t="shared" si="465"/>
        <v>559765.57999999996</v>
      </c>
      <c r="G9963" s="588">
        <v>0.27</v>
      </c>
      <c r="H9963" s="586">
        <v>4.5999999999999996</v>
      </c>
      <c r="I9963" s="587">
        <f t="shared" si="466"/>
        <v>143083</v>
      </c>
      <c r="J9963" s="589">
        <f t="shared" si="467"/>
        <v>0</v>
      </c>
    </row>
    <row r="9964" spans="1:10">
      <c r="A9964" s="584">
        <v>2016</v>
      </c>
      <c r="B9964" s="585" t="s">
        <v>1127</v>
      </c>
      <c r="C9964" s="585" t="s">
        <v>31</v>
      </c>
      <c r="D9964" s="586">
        <v>30232</v>
      </c>
      <c r="E9964" s="587">
        <v>17.896000000000001</v>
      </c>
      <c r="F9964" s="587">
        <f t="shared" si="465"/>
        <v>541031.87199999997</v>
      </c>
      <c r="G9964" s="588">
        <v>0.22</v>
      </c>
      <c r="H9964" s="586">
        <v>4.8</v>
      </c>
      <c r="I9964" s="587">
        <f t="shared" si="466"/>
        <v>145113.60000000001</v>
      </c>
      <c r="J9964" s="589">
        <f t="shared" si="467"/>
        <v>0</v>
      </c>
    </row>
    <row r="9965" spans="1:10">
      <c r="A9965" s="584">
        <v>2016</v>
      </c>
      <c r="B9965" s="585" t="s">
        <v>1127</v>
      </c>
      <c r="C9965" s="585" t="s">
        <v>31</v>
      </c>
      <c r="D9965" s="586">
        <v>15809</v>
      </c>
      <c r="E9965" s="587">
        <v>17.718</v>
      </c>
      <c r="F9965" s="587">
        <f t="shared" si="465"/>
        <v>280103.86200000002</v>
      </c>
      <c r="G9965" s="588">
        <v>0.24</v>
      </c>
      <c r="H9965" s="586">
        <v>5.5</v>
      </c>
      <c r="I9965" s="587">
        <f t="shared" si="466"/>
        <v>86949.5</v>
      </c>
      <c r="J9965" s="589">
        <f t="shared" si="467"/>
        <v>0</v>
      </c>
    </row>
    <row r="9966" spans="1:10">
      <c r="A9966" s="584">
        <v>2016</v>
      </c>
      <c r="B9966" s="585" t="s">
        <v>1127</v>
      </c>
      <c r="C9966" s="585" t="s">
        <v>31</v>
      </c>
      <c r="D9966" s="586">
        <v>14856</v>
      </c>
      <c r="E9966" s="587">
        <v>17.75</v>
      </c>
      <c r="F9966" s="587">
        <f t="shared" si="465"/>
        <v>263694</v>
      </c>
      <c r="G9966" s="588">
        <v>0.26</v>
      </c>
      <c r="H9966" s="586">
        <v>5</v>
      </c>
      <c r="I9966" s="587">
        <f t="shared" si="466"/>
        <v>74280</v>
      </c>
      <c r="J9966" s="589">
        <f t="shared" si="467"/>
        <v>0</v>
      </c>
    </row>
    <row r="9967" spans="1:10">
      <c r="A9967" s="584">
        <v>2016</v>
      </c>
      <c r="B9967" s="585" t="s">
        <v>1127</v>
      </c>
      <c r="C9967" s="585" t="s">
        <v>31</v>
      </c>
      <c r="D9967" s="586">
        <v>62338</v>
      </c>
      <c r="E9967" s="587">
        <v>17.986000000000001</v>
      </c>
      <c r="F9967" s="587">
        <f t="shared" si="465"/>
        <v>1121211.2680000002</v>
      </c>
      <c r="G9967" s="588">
        <v>0.26</v>
      </c>
      <c r="H9967" s="586">
        <v>4.7</v>
      </c>
      <c r="I9967" s="587">
        <f t="shared" si="466"/>
        <v>292988.60000000003</v>
      </c>
      <c r="J9967" s="589">
        <f t="shared" si="467"/>
        <v>0</v>
      </c>
    </row>
    <row r="9968" spans="1:10">
      <c r="A9968" s="584">
        <v>2016</v>
      </c>
      <c r="B9968" s="585" t="s">
        <v>1127</v>
      </c>
      <c r="C9968" s="585" t="s">
        <v>31</v>
      </c>
      <c r="D9968" s="586">
        <v>62232</v>
      </c>
      <c r="E9968" s="587">
        <v>17.736999999999998</v>
      </c>
      <c r="F9968" s="587">
        <f t="shared" si="465"/>
        <v>1103808.9839999999</v>
      </c>
      <c r="G9968" s="588">
        <v>0.24</v>
      </c>
      <c r="H9968" s="586">
        <v>5.7</v>
      </c>
      <c r="I9968" s="587">
        <f t="shared" si="466"/>
        <v>354722.4</v>
      </c>
      <c r="J9968" s="589">
        <f t="shared" si="467"/>
        <v>0</v>
      </c>
    </row>
    <row r="9969" spans="1:10">
      <c r="A9969" s="584">
        <v>2016</v>
      </c>
      <c r="B9969" s="585" t="s">
        <v>1127</v>
      </c>
      <c r="C9969" s="585" t="s">
        <v>31</v>
      </c>
      <c r="D9969" s="586">
        <v>66799</v>
      </c>
      <c r="E9969" s="587">
        <v>17.568000000000001</v>
      </c>
      <c r="F9969" s="587">
        <f t="shared" si="465"/>
        <v>1173524.8320000002</v>
      </c>
      <c r="G9969" s="588">
        <v>0.21</v>
      </c>
      <c r="H9969" s="586">
        <v>4.5</v>
      </c>
      <c r="I9969" s="587">
        <f t="shared" si="466"/>
        <v>300595.5</v>
      </c>
      <c r="J9969" s="589">
        <f t="shared" si="467"/>
        <v>0</v>
      </c>
    </row>
    <row r="9970" spans="1:10">
      <c r="A9970" s="584">
        <v>2016</v>
      </c>
      <c r="B9970" s="585" t="s">
        <v>1131</v>
      </c>
      <c r="C9970" s="585" t="s">
        <v>31</v>
      </c>
      <c r="D9970" s="586">
        <v>15080</v>
      </c>
      <c r="E9970" s="587">
        <v>25.704000000000001</v>
      </c>
      <c r="F9970" s="587">
        <f t="shared" si="465"/>
        <v>387616.32</v>
      </c>
      <c r="G9970" s="588">
        <v>2.66</v>
      </c>
      <c r="H9970" s="586">
        <v>8.1</v>
      </c>
      <c r="I9970" s="587">
        <f t="shared" si="466"/>
        <v>122148</v>
      </c>
      <c r="J9970" s="589">
        <f t="shared" si="467"/>
        <v>0</v>
      </c>
    </row>
    <row r="9971" spans="1:10">
      <c r="A9971" s="584">
        <v>2016</v>
      </c>
      <c r="B9971" s="585" t="s">
        <v>1127</v>
      </c>
      <c r="C9971" s="585" t="s">
        <v>31</v>
      </c>
      <c r="D9971" s="586">
        <v>10558</v>
      </c>
      <c r="E9971" s="587">
        <v>17.512</v>
      </c>
      <c r="F9971" s="587">
        <f t="shared" si="465"/>
        <v>184891.696</v>
      </c>
      <c r="G9971" s="588">
        <v>0.26</v>
      </c>
      <c r="H9971" s="586">
        <v>6.2</v>
      </c>
      <c r="I9971" s="587">
        <f t="shared" si="466"/>
        <v>65459.6</v>
      </c>
      <c r="J9971" s="589">
        <f t="shared" si="467"/>
        <v>0</v>
      </c>
    </row>
    <row r="9972" spans="1:10">
      <c r="A9972" s="584">
        <v>2016</v>
      </c>
      <c r="B9972" s="585" t="s">
        <v>1127</v>
      </c>
      <c r="C9972" s="585" t="s">
        <v>31</v>
      </c>
      <c r="D9972" s="586">
        <v>74527</v>
      </c>
      <c r="E9972" s="587">
        <v>17.893000000000001</v>
      </c>
      <c r="F9972" s="587">
        <f t="shared" si="465"/>
        <v>1333511.611</v>
      </c>
      <c r="G9972" s="588">
        <v>0.28000000000000003</v>
      </c>
      <c r="H9972" s="586">
        <v>5.0999999999999996</v>
      </c>
      <c r="I9972" s="587">
        <f t="shared" si="466"/>
        <v>380087.69999999995</v>
      </c>
      <c r="J9972" s="589">
        <f t="shared" si="467"/>
        <v>0</v>
      </c>
    </row>
    <row r="9973" spans="1:10">
      <c r="A9973" s="584">
        <v>2016</v>
      </c>
      <c r="B9973" s="585" t="s">
        <v>1127</v>
      </c>
      <c r="C9973" s="585" t="s">
        <v>31</v>
      </c>
      <c r="D9973" s="586">
        <v>15799</v>
      </c>
      <c r="E9973" s="587">
        <v>17.776</v>
      </c>
      <c r="F9973" s="587">
        <f t="shared" si="465"/>
        <v>280843.02399999998</v>
      </c>
      <c r="G9973" s="588">
        <v>0.24</v>
      </c>
      <c r="H9973" s="586">
        <v>5.3</v>
      </c>
      <c r="I9973" s="587">
        <f t="shared" si="466"/>
        <v>83734.7</v>
      </c>
      <c r="J9973" s="589">
        <f t="shared" si="467"/>
        <v>0</v>
      </c>
    </row>
    <row r="9974" spans="1:10">
      <c r="A9974" s="584">
        <v>2016</v>
      </c>
      <c r="B9974" s="585" t="s">
        <v>1131</v>
      </c>
      <c r="C9974" s="585" t="s">
        <v>31</v>
      </c>
      <c r="D9974" s="586">
        <v>31105</v>
      </c>
      <c r="E9974" s="587">
        <v>25.882999999999999</v>
      </c>
      <c r="F9974" s="587">
        <f t="shared" si="465"/>
        <v>805090.71499999997</v>
      </c>
      <c r="G9974" s="588">
        <v>2.4500000000000002</v>
      </c>
      <c r="H9974" s="586">
        <v>7.7</v>
      </c>
      <c r="I9974" s="587">
        <f t="shared" si="466"/>
        <v>239508.5</v>
      </c>
      <c r="J9974" s="589">
        <f t="shared" si="467"/>
        <v>0</v>
      </c>
    </row>
    <row r="9975" spans="1:10">
      <c r="A9975" s="584">
        <v>2016</v>
      </c>
      <c r="B9975" s="585" t="s">
        <v>1127</v>
      </c>
      <c r="C9975" s="585" t="s">
        <v>31</v>
      </c>
      <c r="D9975" s="586">
        <v>13639</v>
      </c>
      <c r="E9975" s="587">
        <v>17.739999999999998</v>
      </c>
      <c r="F9975" s="587">
        <f t="shared" si="465"/>
        <v>241955.86</v>
      </c>
      <c r="G9975" s="588">
        <v>0.25</v>
      </c>
      <c r="H9975" s="586">
        <v>5.4</v>
      </c>
      <c r="I9975" s="587">
        <f t="shared" si="466"/>
        <v>73650.600000000006</v>
      </c>
      <c r="J9975" s="589">
        <f t="shared" si="467"/>
        <v>0</v>
      </c>
    </row>
    <row r="9976" spans="1:10">
      <c r="A9976" s="584">
        <v>2016</v>
      </c>
      <c r="B9976" s="585" t="s">
        <v>1127</v>
      </c>
      <c r="C9976" s="585" t="s">
        <v>31</v>
      </c>
      <c r="D9976" s="586">
        <v>44816</v>
      </c>
      <c r="E9976" s="587">
        <v>17.788</v>
      </c>
      <c r="F9976" s="587">
        <f t="shared" si="465"/>
        <v>797187.00800000003</v>
      </c>
      <c r="G9976" s="588">
        <v>0.24</v>
      </c>
      <c r="H9976" s="586">
        <v>5.4</v>
      </c>
      <c r="I9976" s="587">
        <f t="shared" si="466"/>
        <v>242006.40000000002</v>
      </c>
      <c r="J9976" s="589">
        <f t="shared" si="467"/>
        <v>0</v>
      </c>
    </row>
    <row r="9977" spans="1:10">
      <c r="A9977" s="584">
        <v>2016</v>
      </c>
      <c r="B9977" s="585" t="s">
        <v>1127</v>
      </c>
      <c r="C9977" s="585" t="s">
        <v>31</v>
      </c>
      <c r="D9977" s="586">
        <v>16194</v>
      </c>
      <c r="E9977" s="587">
        <v>17.713999999999999</v>
      </c>
      <c r="F9977" s="587">
        <f t="shared" si="465"/>
        <v>286860.516</v>
      </c>
      <c r="G9977" s="588">
        <v>0.18</v>
      </c>
      <c r="H9977" s="586">
        <v>4.5999999999999996</v>
      </c>
      <c r="I9977" s="587">
        <f t="shared" si="466"/>
        <v>74492.399999999994</v>
      </c>
      <c r="J9977" s="589">
        <f t="shared" si="467"/>
        <v>0</v>
      </c>
    </row>
    <row r="9978" spans="1:10">
      <c r="A9978" s="584">
        <v>2016</v>
      </c>
      <c r="B9978" s="585" t="s">
        <v>1127</v>
      </c>
      <c r="C9978" s="585" t="s">
        <v>31</v>
      </c>
      <c r="D9978" s="586">
        <v>15775</v>
      </c>
      <c r="E9978" s="587">
        <v>17.937999999999999</v>
      </c>
      <c r="F9978" s="587">
        <f t="shared" si="465"/>
        <v>282971.94999999995</v>
      </c>
      <c r="G9978" s="588">
        <v>0.26</v>
      </c>
      <c r="H9978" s="586">
        <v>4.9000000000000004</v>
      </c>
      <c r="I9978" s="587">
        <f t="shared" si="466"/>
        <v>77297.5</v>
      </c>
      <c r="J9978" s="589">
        <f t="shared" si="467"/>
        <v>0</v>
      </c>
    </row>
    <row r="9979" spans="1:10">
      <c r="A9979" s="584">
        <v>2016</v>
      </c>
      <c r="B9979" s="585" t="s">
        <v>1127</v>
      </c>
      <c r="C9979" s="585" t="s">
        <v>31</v>
      </c>
      <c r="D9979" s="586">
        <v>15764</v>
      </c>
      <c r="E9979" s="587">
        <v>17.431999999999999</v>
      </c>
      <c r="F9979" s="587">
        <f t="shared" si="465"/>
        <v>274798.04799999995</v>
      </c>
      <c r="G9979" s="588">
        <v>0.21</v>
      </c>
      <c r="H9979" s="586">
        <v>4.5999999999999996</v>
      </c>
      <c r="I9979" s="587">
        <f t="shared" si="466"/>
        <v>72514.399999999994</v>
      </c>
      <c r="J9979" s="589">
        <f t="shared" si="467"/>
        <v>0</v>
      </c>
    </row>
    <row r="9980" spans="1:10">
      <c r="A9980" s="584">
        <v>2016</v>
      </c>
      <c r="B9980" s="585" t="s">
        <v>1131</v>
      </c>
      <c r="C9980" s="585" t="s">
        <v>31</v>
      </c>
      <c r="D9980" s="586">
        <v>38244</v>
      </c>
      <c r="E9980" s="587">
        <v>25.940999999999999</v>
      </c>
      <c r="F9980" s="587">
        <f t="shared" si="465"/>
        <v>992087.60399999993</v>
      </c>
      <c r="G9980" s="588">
        <v>2.6</v>
      </c>
      <c r="H9980" s="586">
        <v>7.7</v>
      </c>
      <c r="I9980" s="587">
        <f t="shared" si="466"/>
        <v>294478.8</v>
      </c>
      <c r="J9980" s="589">
        <f t="shared" si="467"/>
        <v>0</v>
      </c>
    </row>
    <row r="9981" spans="1:10">
      <c r="A9981" s="584">
        <v>2016</v>
      </c>
      <c r="B9981" s="585" t="s">
        <v>1127</v>
      </c>
      <c r="C9981" s="585" t="s">
        <v>31</v>
      </c>
      <c r="D9981" s="586">
        <v>71583</v>
      </c>
      <c r="E9981" s="587">
        <v>17.344999999999999</v>
      </c>
      <c r="F9981" s="587">
        <f t="shared" si="465"/>
        <v>1241607.135</v>
      </c>
      <c r="G9981" s="588">
        <v>0.2</v>
      </c>
      <c r="H9981" s="586">
        <v>4.5999999999999996</v>
      </c>
      <c r="I9981" s="587">
        <f t="shared" si="466"/>
        <v>329281.8</v>
      </c>
      <c r="J9981" s="589">
        <f t="shared" si="467"/>
        <v>0</v>
      </c>
    </row>
    <row r="9982" spans="1:10">
      <c r="A9982" s="584">
        <v>2016</v>
      </c>
      <c r="B9982" s="585" t="s">
        <v>1127</v>
      </c>
      <c r="C9982" s="585" t="s">
        <v>31</v>
      </c>
      <c r="D9982" s="586">
        <v>37256</v>
      </c>
      <c r="E9982" s="587">
        <v>17.64</v>
      </c>
      <c r="F9982" s="587">
        <f t="shared" si="465"/>
        <v>657195.84</v>
      </c>
      <c r="G9982" s="588">
        <v>0.23</v>
      </c>
      <c r="H9982" s="586">
        <v>5.9</v>
      </c>
      <c r="I9982" s="587">
        <f t="shared" si="466"/>
        <v>219810.40000000002</v>
      </c>
      <c r="J9982" s="589">
        <f t="shared" si="467"/>
        <v>0</v>
      </c>
    </row>
    <row r="9983" spans="1:10">
      <c r="A9983" s="584">
        <v>2016</v>
      </c>
      <c r="B9983" s="585" t="s">
        <v>1127</v>
      </c>
      <c r="C9983" s="585" t="s">
        <v>31</v>
      </c>
      <c r="D9983" s="586">
        <v>88605</v>
      </c>
      <c r="E9983" s="587">
        <v>18.8</v>
      </c>
      <c r="F9983" s="587">
        <f t="shared" si="465"/>
        <v>1665774</v>
      </c>
      <c r="G9983" s="588">
        <v>0.34</v>
      </c>
      <c r="H9983" s="586">
        <v>4.0999999999999996</v>
      </c>
      <c r="I9983" s="587">
        <f t="shared" si="466"/>
        <v>363280.49999999994</v>
      </c>
      <c r="J9983" s="589">
        <f t="shared" si="467"/>
        <v>0</v>
      </c>
    </row>
    <row r="9984" spans="1:10">
      <c r="A9984" s="584">
        <v>2016</v>
      </c>
      <c r="B9984" s="585" t="s">
        <v>1127</v>
      </c>
      <c r="C9984" s="585" t="s">
        <v>31</v>
      </c>
      <c r="D9984" s="586">
        <v>38265</v>
      </c>
      <c r="E9984" s="587">
        <v>17.853999999999999</v>
      </c>
      <c r="F9984" s="587">
        <f t="shared" si="465"/>
        <v>683183.30999999994</v>
      </c>
      <c r="G9984" s="588">
        <v>0.27</v>
      </c>
      <c r="H9984" s="586">
        <v>5.2</v>
      </c>
      <c r="I9984" s="587">
        <f t="shared" si="466"/>
        <v>198978</v>
      </c>
      <c r="J9984" s="589">
        <f t="shared" si="467"/>
        <v>0</v>
      </c>
    </row>
    <row r="9985" spans="1:10">
      <c r="A9985" s="584">
        <v>2016</v>
      </c>
      <c r="B9985" s="585" t="s">
        <v>1127</v>
      </c>
      <c r="C9985" s="585" t="s">
        <v>31</v>
      </c>
      <c r="D9985" s="586">
        <v>14061</v>
      </c>
      <c r="E9985" s="587">
        <v>17.760000000000002</v>
      </c>
      <c r="F9985" s="587">
        <f t="shared" si="465"/>
        <v>249723.36000000002</v>
      </c>
      <c r="G9985" s="588">
        <v>0.19</v>
      </c>
      <c r="H9985" s="586">
        <v>4.2</v>
      </c>
      <c r="I9985" s="587">
        <f t="shared" si="466"/>
        <v>59056.200000000004</v>
      </c>
      <c r="J9985" s="589">
        <f t="shared" si="467"/>
        <v>0</v>
      </c>
    </row>
    <row r="9986" spans="1:10">
      <c r="A9986" s="584">
        <v>2016</v>
      </c>
      <c r="B9986" s="585" t="s">
        <v>1127</v>
      </c>
      <c r="C9986" s="585" t="s">
        <v>31</v>
      </c>
      <c r="D9986" s="586">
        <v>58098</v>
      </c>
      <c r="E9986" s="587">
        <v>17.72</v>
      </c>
      <c r="F9986" s="587">
        <f t="shared" si="465"/>
        <v>1029496.5599999999</v>
      </c>
      <c r="G9986" s="588">
        <v>0.25</v>
      </c>
      <c r="H9986" s="586">
        <v>5.6</v>
      </c>
      <c r="I9986" s="587">
        <f t="shared" si="466"/>
        <v>325348.8</v>
      </c>
      <c r="J9986" s="589">
        <f t="shared" si="467"/>
        <v>0</v>
      </c>
    </row>
    <row r="9987" spans="1:10">
      <c r="A9987" s="584">
        <v>2016</v>
      </c>
      <c r="B9987" s="585" t="s">
        <v>1127</v>
      </c>
      <c r="C9987" s="585" t="s">
        <v>31</v>
      </c>
      <c r="D9987" s="586">
        <v>71911</v>
      </c>
      <c r="E9987" s="587">
        <v>18.7</v>
      </c>
      <c r="F9987" s="587">
        <f t="shared" ref="F9987:F10050" si="468">E9987*D9987</f>
        <v>1344735.7</v>
      </c>
      <c r="G9987" s="588">
        <v>0.32</v>
      </c>
      <c r="H9987" s="586">
        <v>4.0999999999999996</v>
      </c>
      <c r="I9987" s="587">
        <f t="shared" ref="I9987:I10050" si="469">H9987*D9987</f>
        <v>294835.09999999998</v>
      </c>
      <c r="J9987" s="589">
        <f t="shared" ref="J9987:J10050" si="470">IF(B9987="LIG",1,0)</f>
        <v>0</v>
      </c>
    </row>
    <row r="9988" spans="1:10">
      <c r="A9988" s="584">
        <v>2016</v>
      </c>
      <c r="B9988" s="585" t="s">
        <v>1127</v>
      </c>
      <c r="C9988" s="585" t="s">
        <v>31</v>
      </c>
      <c r="D9988" s="586">
        <v>130401</v>
      </c>
      <c r="E9988" s="587">
        <v>17.84</v>
      </c>
      <c r="F9988" s="587">
        <f t="shared" si="468"/>
        <v>2326353.84</v>
      </c>
      <c r="G9988" s="588">
        <v>0.28999999999999998</v>
      </c>
      <c r="H9988" s="586">
        <v>5</v>
      </c>
      <c r="I9988" s="587">
        <f t="shared" si="469"/>
        <v>652005</v>
      </c>
      <c r="J9988" s="589">
        <f t="shared" si="470"/>
        <v>0</v>
      </c>
    </row>
    <row r="9989" spans="1:10">
      <c r="A9989" s="584">
        <v>2016</v>
      </c>
      <c r="B9989" s="585" t="s">
        <v>1127</v>
      </c>
      <c r="C9989" s="585" t="s">
        <v>31</v>
      </c>
      <c r="D9989" s="586">
        <v>58534</v>
      </c>
      <c r="E9989" s="587">
        <v>18.79</v>
      </c>
      <c r="F9989" s="587">
        <f t="shared" si="468"/>
        <v>1099853.8599999999</v>
      </c>
      <c r="G9989" s="588">
        <v>0.31</v>
      </c>
      <c r="H9989" s="586">
        <v>4.3</v>
      </c>
      <c r="I9989" s="587">
        <f t="shared" si="469"/>
        <v>251696.19999999998</v>
      </c>
      <c r="J9989" s="589">
        <f t="shared" si="470"/>
        <v>0</v>
      </c>
    </row>
    <row r="9990" spans="1:10">
      <c r="A9990" s="584">
        <v>2016</v>
      </c>
      <c r="B9990" s="585" t="s">
        <v>1127</v>
      </c>
      <c r="C9990" s="585" t="s">
        <v>31</v>
      </c>
      <c r="D9990" s="586">
        <v>51586</v>
      </c>
      <c r="E9990" s="587">
        <v>17.47</v>
      </c>
      <c r="F9990" s="587">
        <f t="shared" si="468"/>
        <v>901207.41999999993</v>
      </c>
      <c r="G9990" s="588">
        <v>0.22</v>
      </c>
      <c r="H9990" s="586">
        <v>4.5999999999999996</v>
      </c>
      <c r="I9990" s="587">
        <f t="shared" si="469"/>
        <v>237295.59999999998</v>
      </c>
      <c r="J9990" s="589">
        <f t="shared" si="470"/>
        <v>0</v>
      </c>
    </row>
    <row r="9991" spans="1:10">
      <c r="A9991" s="584">
        <v>2016</v>
      </c>
      <c r="B9991" s="585" t="s">
        <v>1127</v>
      </c>
      <c r="C9991" s="585" t="s">
        <v>31</v>
      </c>
      <c r="D9991" s="586">
        <v>12233</v>
      </c>
      <c r="E9991" s="587">
        <v>17.53</v>
      </c>
      <c r="F9991" s="587">
        <f t="shared" si="468"/>
        <v>214444.49000000002</v>
      </c>
      <c r="G9991" s="588">
        <v>0.28000000000000003</v>
      </c>
      <c r="H9991" s="586">
        <v>5</v>
      </c>
      <c r="I9991" s="587">
        <f t="shared" si="469"/>
        <v>61165</v>
      </c>
      <c r="J9991" s="589">
        <f t="shared" si="470"/>
        <v>0</v>
      </c>
    </row>
    <row r="9992" spans="1:10">
      <c r="A9992" s="584">
        <v>2016</v>
      </c>
      <c r="B9992" s="585" t="s">
        <v>1127</v>
      </c>
      <c r="C9992" s="585" t="s">
        <v>31</v>
      </c>
      <c r="D9992" s="586">
        <v>37074</v>
      </c>
      <c r="E9992" s="587">
        <v>17.55</v>
      </c>
      <c r="F9992" s="587">
        <f t="shared" si="468"/>
        <v>650648.70000000007</v>
      </c>
      <c r="G9992" s="588">
        <v>0.2</v>
      </c>
      <c r="H9992" s="586">
        <v>4.5</v>
      </c>
      <c r="I9992" s="587">
        <f t="shared" si="469"/>
        <v>166833</v>
      </c>
      <c r="J9992" s="589">
        <f t="shared" si="470"/>
        <v>0</v>
      </c>
    </row>
    <row r="9993" spans="1:10">
      <c r="A9993" s="584">
        <v>2016</v>
      </c>
      <c r="B9993" s="585" t="s">
        <v>1127</v>
      </c>
      <c r="C9993" s="585" t="s">
        <v>31</v>
      </c>
      <c r="D9993" s="586">
        <v>76529</v>
      </c>
      <c r="E9993" s="587">
        <v>17.73</v>
      </c>
      <c r="F9993" s="587">
        <f t="shared" si="468"/>
        <v>1356859.17</v>
      </c>
      <c r="G9993" s="588">
        <v>0.31</v>
      </c>
      <c r="H9993" s="586">
        <v>4.8</v>
      </c>
      <c r="I9993" s="587">
        <f t="shared" si="469"/>
        <v>367339.2</v>
      </c>
      <c r="J9993" s="589">
        <f t="shared" si="470"/>
        <v>0</v>
      </c>
    </row>
    <row r="9994" spans="1:10">
      <c r="A9994" s="584">
        <v>2016</v>
      </c>
      <c r="B9994" s="585" t="s">
        <v>1127</v>
      </c>
      <c r="C9994" s="585" t="s">
        <v>31</v>
      </c>
      <c r="D9994" s="586">
        <v>30114</v>
      </c>
      <c r="E9994" s="587">
        <v>17.7</v>
      </c>
      <c r="F9994" s="587">
        <f t="shared" si="468"/>
        <v>533017.79999999993</v>
      </c>
      <c r="G9994" s="588">
        <v>0.22</v>
      </c>
      <c r="H9994" s="586">
        <v>5</v>
      </c>
      <c r="I9994" s="587">
        <f t="shared" si="469"/>
        <v>150570</v>
      </c>
      <c r="J9994" s="589">
        <f t="shared" si="470"/>
        <v>0</v>
      </c>
    </row>
    <row r="9995" spans="1:10">
      <c r="A9995" s="584">
        <v>2016</v>
      </c>
      <c r="B9995" s="585" t="s">
        <v>1127</v>
      </c>
      <c r="C9995" s="585" t="s">
        <v>31</v>
      </c>
      <c r="D9995" s="586">
        <v>15497</v>
      </c>
      <c r="E9995" s="587">
        <v>17.940000000000001</v>
      </c>
      <c r="F9995" s="587">
        <f t="shared" si="468"/>
        <v>278016.18</v>
      </c>
      <c r="G9995" s="588">
        <v>0.2</v>
      </c>
      <c r="H9995" s="586">
        <v>4.2</v>
      </c>
      <c r="I9995" s="587">
        <f t="shared" si="469"/>
        <v>65087.4</v>
      </c>
      <c r="J9995" s="589">
        <f t="shared" si="470"/>
        <v>0</v>
      </c>
    </row>
    <row r="9996" spans="1:10">
      <c r="A9996" s="584">
        <v>2016</v>
      </c>
      <c r="B9996" s="585" t="s">
        <v>1127</v>
      </c>
      <c r="C9996" s="585" t="s">
        <v>31</v>
      </c>
      <c r="D9996" s="586">
        <v>16182</v>
      </c>
      <c r="E9996" s="587">
        <v>18.309999999999999</v>
      </c>
      <c r="F9996" s="587">
        <f t="shared" si="468"/>
        <v>296292.42</v>
      </c>
      <c r="G9996" s="588">
        <v>0.22</v>
      </c>
      <c r="H9996" s="586">
        <v>4</v>
      </c>
      <c r="I9996" s="587">
        <f t="shared" si="469"/>
        <v>64728</v>
      </c>
      <c r="J9996" s="589">
        <f t="shared" si="470"/>
        <v>0</v>
      </c>
    </row>
    <row r="9997" spans="1:10">
      <c r="A9997" s="584">
        <v>2016</v>
      </c>
      <c r="B9997" s="585" t="s">
        <v>1127</v>
      </c>
      <c r="C9997" s="585" t="s">
        <v>31</v>
      </c>
      <c r="D9997" s="586">
        <v>16430</v>
      </c>
      <c r="E9997" s="587">
        <v>17.95</v>
      </c>
      <c r="F9997" s="587">
        <f t="shared" si="468"/>
        <v>294918.5</v>
      </c>
      <c r="G9997" s="588">
        <v>0.3</v>
      </c>
      <c r="H9997" s="586">
        <v>5.0999999999999996</v>
      </c>
      <c r="I9997" s="587">
        <f t="shared" si="469"/>
        <v>83793</v>
      </c>
      <c r="J9997" s="589">
        <f t="shared" si="470"/>
        <v>0</v>
      </c>
    </row>
    <row r="9998" spans="1:10">
      <c r="A9998" s="584">
        <v>2016</v>
      </c>
      <c r="B9998" s="585" t="s">
        <v>1127</v>
      </c>
      <c r="C9998" s="585" t="s">
        <v>31</v>
      </c>
      <c r="D9998" s="586">
        <v>16452</v>
      </c>
      <c r="E9998" s="587">
        <v>17.95</v>
      </c>
      <c r="F9998" s="587">
        <f t="shared" si="468"/>
        <v>295313.39999999997</v>
      </c>
      <c r="G9998" s="588">
        <v>0.21</v>
      </c>
      <c r="H9998" s="586">
        <v>4.5</v>
      </c>
      <c r="I9998" s="587">
        <f t="shared" si="469"/>
        <v>74034</v>
      </c>
      <c r="J9998" s="589">
        <f t="shared" si="470"/>
        <v>0</v>
      </c>
    </row>
    <row r="9999" spans="1:10">
      <c r="A9999" s="584">
        <v>2016</v>
      </c>
      <c r="B9999" s="585" t="s">
        <v>1127</v>
      </c>
      <c r="C9999" s="585" t="s">
        <v>31</v>
      </c>
      <c r="D9999" s="586">
        <v>25947</v>
      </c>
      <c r="E9999" s="587">
        <v>17.71</v>
      </c>
      <c r="F9999" s="587">
        <f t="shared" si="468"/>
        <v>459521.37</v>
      </c>
      <c r="G9999" s="588">
        <v>0.26</v>
      </c>
      <c r="H9999" s="586">
        <v>5.6</v>
      </c>
      <c r="I9999" s="587">
        <f t="shared" si="469"/>
        <v>145303.19999999998</v>
      </c>
      <c r="J9999" s="589">
        <f t="shared" si="470"/>
        <v>0</v>
      </c>
    </row>
    <row r="10000" spans="1:10">
      <c r="A10000" s="584">
        <v>2016</v>
      </c>
      <c r="B10000" s="585" t="s">
        <v>1127</v>
      </c>
      <c r="C10000" s="585" t="s">
        <v>31</v>
      </c>
      <c r="D10000" s="586">
        <v>13355</v>
      </c>
      <c r="E10000" s="587">
        <v>17.54</v>
      </c>
      <c r="F10000" s="587">
        <f t="shared" si="468"/>
        <v>234246.69999999998</v>
      </c>
      <c r="G10000" s="588">
        <v>0.27</v>
      </c>
      <c r="H10000" s="586">
        <v>6.1</v>
      </c>
      <c r="I10000" s="587">
        <f t="shared" si="469"/>
        <v>81465.5</v>
      </c>
      <c r="J10000" s="589">
        <f t="shared" si="470"/>
        <v>0</v>
      </c>
    </row>
    <row r="10001" spans="1:10">
      <c r="A10001" s="584">
        <v>2016</v>
      </c>
      <c r="B10001" s="585" t="s">
        <v>1127</v>
      </c>
      <c r="C10001" s="585" t="s">
        <v>31</v>
      </c>
      <c r="D10001" s="586">
        <v>112192</v>
      </c>
      <c r="E10001" s="587">
        <v>17.762</v>
      </c>
      <c r="F10001" s="587">
        <f t="shared" si="468"/>
        <v>1992754.304</v>
      </c>
      <c r="G10001" s="588">
        <v>0.19</v>
      </c>
      <c r="H10001" s="586">
        <v>4.3</v>
      </c>
      <c r="I10001" s="587">
        <f t="shared" si="469"/>
        <v>482425.59999999998</v>
      </c>
      <c r="J10001" s="589">
        <f t="shared" si="470"/>
        <v>0</v>
      </c>
    </row>
    <row r="10002" spans="1:10">
      <c r="A10002" s="584">
        <v>2016</v>
      </c>
      <c r="B10002" s="585" t="s">
        <v>1127</v>
      </c>
      <c r="C10002" s="585" t="s">
        <v>31</v>
      </c>
      <c r="D10002" s="586">
        <v>62640</v>
      </c>
      <c r="E10002" s="587">
        <v>17.036000000000001</v>
      </c>
      <c r="F10002" s="587">
        <f t="shared" si="468"/>
        <v>1067135.04</v>
      </c>
      <c r="G10002" s="588">
        <v>0.24</v>
      </c>
      <c r="H10002" s="586">
        <v>4.7</v>
      </c>
      <c r="I10002" s="587">
        <f t="shared" si="469"/>
        <v>294408</v>
      </c>
      <c r="J10002" s="589">
        <f t="shared" si="470"/>
        <v>0</v>
      </c>
    </row>
    <row r="10003" spans="1:10">
      <c r="A10003" s="584">
        <v>2016</v>
      </c>
      <c r="B10003" s="585" t="s">
        <v>1127</v>
      </c>
      <c r="C10003" s="585" t="s">
        <v>31</v>
      </c>
      <c r="D10003" s="586">
        <v>258711</v>
      </c>
      <c r="E10003" s="587">
        <v>17.591000000000001</v>
      </c>
      <c r="F10003" s="587">
        <f t="shared" si="468"/>
        <v>4550985.2010000004</v>
      </c>
      <c r="G10003" s="588">
        <v>0.2</v>
      </c>
      <c r="H10003" s="586">
        <v>4.4000000000000004</v>
      </c>
      <c r="I10003" s="587">
        <f t="shared" si="469"/>
        <v>1138328.4000000001</v>
      </c>
      <c r="J10003" s="589">
        <f t="shared" si="470"/>
        <v>0</v>
      </c>
    </row>
    <row r="10004" spans="1:10">
      <c r="A10004" s="584">
        <v>2016</v>
      </c>
      <c r="B10004" s="585" t="s">
        <v>1127</v>
      </c>
      <c r="C10004" s="585" t="s">
        <v>31</v>
      </c>
      <c r="D10004" s="586">
        <v>321572</v>
      </c>
      <c r="E10004" s="587">
        <v>17.600999999999999</v>
      </c>
      <c r="F10004" s="587">
        <f t="shared" si="468"/>
        <v>5659988.7719999999</v>
      </c>
      <c r="G10004" s="588">
        <v>0.2</v>
      </c>
      <c r="H10004" s="586">
        <v>4.5</v>
      </c>
      <c r="I10004" s="587">
        <f t="shared" si="469"/>
        <v>1447074</v>
      </c>
      <c r="J10004" s="589">
        <f t="shared" si="470"/>
        <v>0</v>
      </c>
    </row>
    <row r="10005" spans="1:10">
      <c r="A10005" s="584">
        <v>2016</v>
      </c>
      <c r="B10005" s="585" t="s">
        <v>1127</v>
      </c>
      <c r="C10005" s="585" t="s">
        <v>31</v>
      </c>
      <c r="D10005" s="586">
        <v>31476</v>
      </c>
      <c r="E10005" s="587">
        <v>17.806999999999999</v>
      </c>
      <c r="F10005" s="587">
        <f t="shared" si="468"/>
        <v>560493.13199999998</v>
      </c>
      <c r="G10005" s="588">
        <v>0.2</v>
      </c>
      <c r="H10005" s="586">
        <v>4.0999999999999996</v>
      </c>
      <c r="I10005" s="587">
        <f t="shared" si="469"/>
        <v>129051.59999999999</v>
      </c>
      <c r="J10005" s="589">
        <f t="shared" si="470"/>
        <v>0</v>
      </c>
    </row>
    <row r="10006" spans="1:10">
      <c r="A10006" s="584">
        <v>2016</v>
      </c>
      <c r="B10006" s="585" t="s">
        <v>1127</v>
      </c>
      <c r="C10006" s="585" t="s">
        <v>31</v>
      </c>
      <c r="D10006" s="586">
        <v>31785</v>
      </c>
      <c r="E10006" s="587">
        <v>17.724</v>
      </c>
      <c r="F10006" s="587">
        <f t="shared" si="468"/>
        <v>563357.34</v>
      </c>
      <c r="G10006" s="588">
        <v>0.2</v>
      </c>
      <c r="H10006" s="586">
        <v>4.2</v>
      </c>
      <c r="I10006" s="587">
        <f t="shared" si="469"/>
        <v>133497</v>
      </c>
      <c r="J10006" s="589">
        <f t="shared" si="470"/>
        <v>0</v>
      </c>
    </row>
    <row r="10007" spans="1:10">
      <c r="A10007" s="584">
        <v>2016</v>
      </c>
      <c r="B10007" s="585" t="s">
        <v>1127</v>
      </c>
      <c r="C10007" s="585" t="s">
        <v>31</v>
      </c>
      <c r="D10007" s="586">
        <v>47572</v>
      </c>
      <c r="E10007" s="587">
        <v>17.120999999999999</v>
      </c>
      <c r="F10007" s="587">
        <f t="shared" si="468"/>
        <v>814480.21199999994</v>
      </c>
      <c r="G10007" s="588">
        <v>0.25</v>
      </c>
      <c r="H10007" s="586">
        <v>4.8</v>
      </c>
      <c r="I10007" s="587">
        <f t="shared" si="469"/>
        <v>228345.60000000001</v>
      </c>
      <c r="J10007" s="589">
        <f t="shared" si="470"/>
        <v>0</v>
      </c>
    </row>
    <row r="10008" spans="1:10">
      <c r="A10008" s="584">
        <v>2016</v>
      </c>
      <c r="B10008" s="585" t="s">
        <v>1131</v>
      </c>
      <c r="C10008" s="585" t="s">
        <v>31</v>
      </c>
      <c r="D10008" s="586">
        <v>20138</v>
      </c>
      <c r="E10008" s="587">
        <v>22.234000000000002</v>
      </c>
      <c r="F10008" s="587">
        <f t="shared" si="468"/>
        <v>447748.29200000002</v>
      </c>
      <c r="G10008" s="588">
        <v>3.03</v>
      </c>
      <c r="H10008" s="586">
        <v>8.9</v>
      </c>
      <c r="I10008" s="587">
        <f t="shared" si="469"/>
        <v>179228.2</v>
      </c>
      <c r="J10008" s="589">
        <f t="shared" si="470"/>
        <v>0</v>
      </c>
    </row>
    <row r="10009" spans="1:10">
      <c r="A10009" s="584">
        <v>2016</v>
      </c>
      <c r="B10009" s="585" t="s">
        <v>1127</v>
      </c>
      <c r="C10009" s="585" t="s">
        <v>31</v>
      </c>
      <c r="D10009" s="586">
        <v>31722</v>
      </c>
      <c r="E10009" s="587">
        <v>17.731000000000002</v>
      </c>
      <c r="F10009" s="587">
        <f t="shared" si="468"/>
        <v>562462.78200000001</v>
      </c>
      <c r="G10009" s="588">
        <v>0.21</v>
      </c>
      <c r="H10009" s="586">
        <v>4.4000000000000004</v>
      </c>
      <c r="I10009" s="587">
        <f t="shared" si="469"/>
        <v>139576.80000000002</v>
      </c>
      <c r="J10009" s="589">
        <f t="shared" si="470"/>
        <v>0</v>
      </c>
    </row>
    <row r="10010" spans="1:10">
      <c r="A10010" s="584">
        <v>2016</v>
      </c>
      <c r="B10010" s="585" t="s">
        <v>1127</v>
      </c>
      <c r="C10010" s="585" t="s">
        <v>31</v>
      </c>
      <c r="D10010" s="586">
        <v>95114</v>
      </c>
      <c r="E10010" s="587">
        <v>17.521999999999998</v>
      </c>
      <c r="F10010" s="587">
        <f t="shared" si="468"/>
        <v>1666587.5079999999</v>
      </c>
      <c r="G10010" s="588">
        <v>0.21</v>
      </c>
      <c r="H10010" s="586">
        <v>4.4000000000000004</v>
      </c>
      <c r="I10010" s="587">
        <f t="shared" si="469"/>
        <v>418501.60000000003</v>
      </c>
      <c r="J10010" s="589">
        <f t="shared" si="470"/>
        <v>0</v>
      </c>
    </row>
    <row r="10011" spans="1:10">
      <c r="A10011" s="584">
        <v>2016</v>
      </c>
      <c r="B10011" s="585" t="s">
        <v>1127</v>
      </c>
      <c r="C10011" s="585" t="s">
        <v>31</v>
      </c>
      <c r="D10011" s="586">
        <v>373903</v>
      </c>
      <c r="E10011" s="587">
        <v>17.613</v>
      </c>
      <c r="F10011" s="587">
        <f t="shared" si="468"/>
        <v>6585553.5389999999</v>
      </c>
      <c r="G10011" s="588">
        <v>0.2</v>
      </c>
      <c r="H10011" s="586">
        <v>4.4000000000000004</v>
      </c>
      <c r="I10011" s="587">
        <f t="shared" si="469"/>
        <v>1645173.2000000002</v>
      </c>
      <c r="J10011" s="589">
        <f t="shared" si="470"/>
        <v>0</v>
      </c>
    </row>
    <row r="10012" spans="1:10">
      <c r="A10012" s="584">
        <v>2016</v>
      </c>
      <c r="B10012" s="585" t="s">
        <v>1127</v>
      </c>
      <c r="C10012" s="585" t="s">
        <v>31</v>
      </c>
      <c r="D10012" s="586">
        <v>378927</v>
      </c>
      <c r="E10012" s="587">
        <v>17.638000000000002</v>
      </c>
      <c r="F10012" s="587">
        <f t="shared" si="468"/>
        <v>6683514.4260000009</v>
      </c>
      <c r="G10012" s="588">
        <v>0.2</v>
      </c>
      <c r="H10012" s="586">
        <v>4.4000000000000004</v>
      </c>
      <c r="I10012" s="587">
        <f t="shared" si="469"/>
        <v>1667278.8</v>
      </c>
      <c r="J10012" s="589">
        <f t="shared" si="470"/>
        <v>0</v>
      </c>
    </row>
    <row r="10013" spans="1:10">
      <c r="A10013" s="584">
        <v>2016</v>
      </c>
      <c r="B10013" s="585" t="s">
        <v>1127</v>
      </c>
      <c r="C10013" s="585" t="s">
        <v>31</v>
      </c>
      <c r="D10013" s="586">
        <v>58874</v>
      </c>
      <c r="E10013" s="587">
        <v>17.126000000000001</v>
      </c>
      <c r="F10013" s="587">
        <f t="shared" si="468"/>
        <v>1008276.1240000001</v>
      </c>
      <c r="G10013" s="588">
        <v>0.24</v>
      </c>
      <c r="H10013" s="586">
        <v>4</v>
      </c>
      <c r="I10013" s="587">
        <f t="shared" si="469"/>
        <v>235496</v>
      </c>
      <c r="J10013" s="589">
        <f t="shared" si="470"/>
        <v>0</v>
      </c>
    </row>
    <row r="10014" spans="1:10">
      <c r="A10014" s="584">
        <v>2016</v>
      </c>
      <c r="B10014" s="585" t="s">
        <v>1127</v>
      </c>
      <c r="C10014" s="585" t="s">
        <v>31</v>
      </c>
      <c r="D10014" s="586">
        <v>77314</v>
      </c>
      <c r="E10014" s="587">
        <v>16.95</v>
      </c>
      <c r="F10014" s="587">
        <f t="shared" si="468"/>
        <v>1310472.3</v>
      </c>
      <c r="G10014" s="588">
        <v>0.33</v>
      </c>
      <c r="H10014" s="586">
        <v>5.6</v>
      </c>
      <c r="I10014" s="587">
        <f t="shared" si="469"/>
        <v>432958.39999999997</v>
      </c>
      <c r="J10014" s="589">
        <f t="shared" si="470"/>
        <v>0</v>
      </c>
    </row>
    <row r="10015" spans="1:10">
      <c r="A10015" s="584">
        <v>2016</v>
      </c>
      <c r="B10015" s="585" t="s">
        <v>1127</v>
      </c>
      <c r="C10015" s="585" t="s">
        <v>31</v>
      </c>
      <c r="D10015" s="586">
        <v>531295</v>
      </c>
      <c r="E10015" s="587">
        <v>17.469000000000001</v>
      </c>
      <c r="F10015" s="587">
        <f t="shared" si="468"/>
        <v>9281192.3550000004</v>
      </c>
      <c r="G10015" s="588">
        <v>0.7</v>
      </c>
      <c r="H10015" s="586">
        <v>22.8</v>
      </c>
      <c r="I10015" s="587">
        <f t="shared" si="469"/>
        <v>12113526</v>
      </c>
      <c r="J10015" s="589">
        <f t="shared" si="470"/>
        <v>0</v>
      </c>
    </row>
    <row r="10016" spans="1:10">
      <c r="A10016" s="584">
        <v>2016</v>
      </c>
      <c r="B10016" s="585" t="s">
        <v>1131</v>
      </c>
      <c r="C10016" s="585" t="s">
        <v>31</v>
      </c>
      <c r="D10016" s="586">
        <v>524899</v>
      </c>
      <c r="E10016" s="587">
        <v>19.138000000000002</v>
      </c>
      <c r="F10016" s="587">
        <f t="shared" si="468"/>
        <v>10045517.062000001</v>
      </c>
      <c r="G10016" s="588">
        <v>0.8</v>
      </c>
      <c r="H10016" s="586">
        <v>22.9</v>
      </c>
      <c r="I10016" s="587">
        <f t="shared" si="469"/>
        <v>12020187.1</v>
      </c>
      <c r="J10016" s="589">
        <f t="shared" si="470"/>
        <v>0</v>
      </c>
    </row>
    <row r="10017" spans="1:10">
      <c r="A10017" s="584">
        <v>2016</v>
      </c>
      <c r="B10017" s="585" t="s">
        <v>1131</v>
      </c>
      <c r="C10017" s="585" t="s">
        <v>31</v>
      </c>
      <c r="D10017" s="586">
        <v>2870</v>
      </c>
      <c r="E10017" s="587">
        <v>23.655000000000001</v>
      </c>
      <c r="F10017" s="587">
        <f t="shared" si="468"/>
        <v>67889.850000000006</v>
      </c>
      <c r="G10017" s="588">
        <v>0.77</v>
      </c>
      <c r="H10017" s="586">
        <v>15.8</v>
      </c>
      <c r="I10017" s="587">
        <f t="shared" si="469"/>
        <v>45346</v>
      </c>
      <c r="J10017" s="589">
        <f t="shared" si="470"/>
        <v>0</v>
      </c>
    </row>
    <row r="10018" spans="1:10">
      <c r="A10018" s="584">
        <v>2016</v>
      </c>
      <c r="B10018" s="585" t="s">
        <v>1131</v>
      </c>
      <c r="C10018" s="585" t="s">
        <v>31</v>
      </c>
      <c r="D10018" s="586">
        <v>22277</v>
      </c>
      <c r="E10018" s="587">
        <v>23.856000000000002</v>
      </c>
      <c r="F10018" s="587">
        <f t="shared" si="468"/>
        <v>531440.11200000008</v>
      </c>
      <c r="G10018" s="588">
        <v>0.81</v>
      </c>
      <c r="H10018" s="586">
        <v>13.7</v>
      </c>
      <c r="I10018" s="587">
        <f t="shared" si="469"/>
        <v>305194.89999999997</v>
      </c>
      <c r="J10018" s="589">
        <f t="shared" si="470"/>
        <v>0</v>
      </c>
    </row>
    <row r="10019" spans="1:10">
      <c r="A10019" s="584">
        <v>2016</v>
      </c>
      <c r="B10019" s="585" t="s">
        <v>1131</v>
      </c>
      <c r="C10019" s="585" t="s">
        <v>31</v>
      </c>
      <c r="D10019" s="586">
        <v>35085</v>
      </c>
      <c r="E10019" s="587">
        <v>25.803999999999998</v>
      </c>
      <c r="F10019" s="587">
        <f t="shared" si="468"/>
        <v>905333.34</v>
      </c>
      <c r="G10019" s="588">
        <v>2.4300000000000002</v>
      </c>
      <c r="H10019" s="586">
        <v>7.8</v>
      </c>
      <c r="I10019" s="587">
        <f t="shared" si="469"/>
        <v>273663</v>
      </c>
      <c r="J10019" s="589">
        <f t="shared" si="470"/>
        <v>0</v>
      </c>
    </row>
    <row r="10020" spans="1:10">
      <c r="A10020" s="584">
        <v>2016</v>
      </c>
      <c r="B10020" s="585" t="s">
        <v>1131</v>
      </c>
      <c r="C10020" s="585" t="s">
        <v>31</v>
      </c>
      <c r="D10020" s="586">
        <v>57692</v>
      </c>
      <c r="E10020" s="587">
        <v>23.856000000000002</v>
      </c>
      <c r="F10020" s="587">
        <f t="shared" si="468"/>
        <v>1376300.3520000002</v>
      </c>
      <c r="G10020" s="588">
        <v>0.78</v>
      </c>
      <c r="H10020" s="586">
        <v>13.7</v>
      </c>
      <c r="I10020" s="587">
        <f t="shared" si="469"/>
        <v>790380.39999999991</v>
      </c>
      <c r="J10020" s="589">
        <f t="shared" si="470"/>
        <v>0</v>
      </c>
    </row>
    <row r="10021" spans="1:10">
      <c r="A10021" s="584">
        <v>2016</v>
      </c>
      <c r="B10021" s="585" t="s">
        <v>1131</v>
      </c>
      <c r="C10021" s="585" t="s">
        <v>31</v>
      </c>
      <c r="D10021" s="586">
        <v>63764</v>
      </c>
      <c r="E10021" s="587">
        <v>25.07</v>
      </c>
      <c r="F10021" s="587">
        <f t="shared" si="468"/>
        <v>1598563.48</v>
      </c>
      <c r="G10021" s="588">
        <v>1.5</v>
      </c>
      <c r="H10021" s="586">
        <v>8.3000000000000007</v>
      </c>
      <c r="I10021" s="587">
        <f t="shared" si="469"/>
        <v>529241.20000000007</v>
      </c>
      <c r="J10021" s="589">
        <f t="shared" si="470"/>
        <v>0</v>
      </c>
    </row>
    <row r="10022" spans="1:10">
      <c r="A10022" s="584">
        <v>2016</v>
      </c>
      <c r="B10022" s="585" t="s">
        <v>1131</v>
      </c>
      <c r="C10022" s="585" t="s">
        <v>31</v>
      </c>
      <c r="D10022" s="586">
        <v>81689</v>
      </c>
      <c r="E10022" s="587">
        <v>25.718</v>
      </c>
      <c r="F10022" s="587">
        <f t="shared" si="468"/>
        <v>2100877.702</v>
      </c>
      <c r="G10022" s="588">
        <v>2.52</v>
      </c>
      <c r="H10022" s="586">
        <v>7.7</v>
      </c>
      <c r="I10022" s="587">
        <f t="shared" si="469"/>
        <v>629005.30000000005</v>
      </c>
      <c r="J10022" s="589">
        <f t="shared" si="470"/>
        <v>0</v>
      </c>
    </row>
    <row r="10023" spans="1:10">
      <c r="A10023" s="584">
        <v>2016</v>
      </c>
      <c r="B10023" s="585" t="s">
        <v>1131</v>
      </c>
      <c r="C10023" s="585" t="s">
        <v>31</v>
      </c>
      <c r="D10023" s="586">
        <v>34949</v>
      </c>
      <c r="E10023" s="587">
        <v>25.882000000000001</v>
      </c>
      <c r="F10023" s="587">
        <f t="shared" si="468"/>
        <v>904550.01800000004</v>
      </c>
      <c r="G10023" s="588">
        <v>2.41</v>
      </c>
      <c r="H10023" s="586">
        <v>7.6</v>
      </c>
      <c r="I10023" s="587">
        <f t="shared" si="469"/>
        <v>265612.39999999997</v>
      </c>
      <c r="J10023" s="589">
        <f t="shared" si="470"/>
        <v>0</v>
      </c>
    </row>
    <row r="10024" spans="1:10">
      <c r="A10024" s="584">
        <v>2016</v>
      </c>
      <c r="B10024" s="585" t="s">
        <v>1131</v>
      </c>
      <c r="C10024" s="585" t="s">
        <v>31</v>
      </c>
      <c r="D10024" s="586">
        <v>12899</v>
      </c>
      <c r="E10024" s="587">
        <v>23.603999999999999</v>
      </c>
      <c r="F10024" s="587">
        <f t="shared" si="468"/>
        <v>304467.99599999998</v>
      </c>
      <c r="G10024" s="588">
        <v>0.7</v>
      </c>
      <c r="H10024" s="586">
        <v>13.8</v>
      </c>
      <c r="I10024" s="587">
        <f t="shared" si="469"/>
        <v>178006.2</v>
      </c>
      <c r="J10024" s="589">
        <f t="shared" si="470"/>
        <v>0</v>
      </c>
    </row>
    <row r="10025" spans="1:10">
      <c r="A10025" s="584">
        <v>2016</v>
      </c>
      <c r="B10025" s="585" t="s">
        <v>1131</v>
      </c>
      <c r="C10025" s="585" t="s">
        <v>31</v>
      </c>
      <c r="D10025" s="586">
        <v>21107</v>
      </c>
      <c r="E10025" s="587">
        <v>24.21</v>
      </c>
      <c r="F10025" s="587">
        <f t="shared" si="468"/>
        <v>511000.47000000003</v>
      </c>
      <c r="G10025" s="588">
        <v>0.74</v>
      </c>
      <c r="H10025" s="586">
        <v>11.6</v>
      </c>
      <c r="I10025" s="587">
        <f t="shared" si="469"/>
        <v>244841.19999999998</v>
      </c>
      <c r="J10025" s="589">
        <f t="shared" si="470"/>
        <v>0</v>
      </c>
    </row>
    <row r="10026" spans="1:10">
      <c r="A10026" s="584">
        <v>2016</v>
      </c>
      <c r="B10026" s="585" t="s">
        <v>1131</v>
      </c>
      <c r="C10026" s="585" t="s">
        <v>31</v>
      </c>
      <c r="D10026" s="586">
        <v>21779</v>
      </c>
      <c r="E10026" s="587">
        <v>24.218</v>
      </c>
      <c r="F10026" s="587">
        <f t="shared" si="468"/>
        <v>527443.82200000004</v>
      </c>
      <c r="G10026" s="588">
        <v>0.7</v>
      </c>
      <c r="H10026" s="586">
        <v>12.4</v>
      </c>
      <c r="I10026" s="587">
        <f t="shared" si="469"/>
        <v>270059.60000000003</v>
      </c>
      <c r="J10026" s="589">
        <f t="shared" si="470"/>
        <v>0</v>
      </c>
    </row>
    <row r="10027" spans="1:10">
      <c r="A10027" s="584">
        <v>2016</v>
      </c>
      <c r="B10027" s="585" t="s">
        <v>1131</v>
      </c>
      <c r="C10027" s="585" t="s">
        <v>31</v>
      </c>
      <c r="D10027" s="586">
        <v>114345</v>
      </c>
      <c r="E10027" s="587">
        <v>23.254000000000001</v>
      </c>
      <c r="F10027" s="587">
        <f t="shared" si="468"/>
        <v>2658978.6300000004</v>
      </c>
      <c r="G10027" s="588">
        <v>3.04</v>
      </c>
      <c r="H10027" s="586">
        <v>8.5</v>
      </c>
      <c r="I10027" s="587">
        <f t="shared" si="469"/>
        <v>971932.5</v>
      </c>
      <c r="J10027" s="589">
        <f t="shared" si="470"/>
        <v>0</v>
      </c>
    </row>
    <row r="10028" spans="1:10">
      <c r="A10028" s="584">
        <v>2016</v>
      </c>
      <c r="B10028" s="585" t="s">
        <v>1131</v>
      </c>
      <c r="C10028" s="585" t="s">
        <v>31</v>
      </c>
      <c r="D10028" s="586">
        <v>64871</v>
      </c>
      <c r="E10028" s="587">
        <v>24.95</v>
      </c>
      <c r="F10028" s="587">
        <f t="shared" si="468"/>
        <v>1618531.45</v>
      </c>
      <c r="G10028" s="588">
        <v>0.85</v>
      </c>
      <c r="H10028" s="586">
        <v>11</v>
      </c>
      <c r="I10028" s="587">
        <f t="shared" si="469"/>
        <v>713581</v>
      </c>
      <c r="J10028" s="589">
        <f t="shared" si="470"/>
        <v>0</v>
      </c>
    </row>
    <row r="10029" spans="1:10">
      <c r="A10029" s="584">
        <v>2016</v>
      </c>
      <c r="B10029" s="585" t="s">
        <v>1131</v>
      </c>
      <c r="C10029" s="585" t="s">
        <v>31</v>
      </c>
      <c r="D10029" s="586">
        <v>36163</v>
      </c>
      <c r="E10029" s="587">
        <v>26.3</v>
      </c>
      <c r="F10029" s="587">
        <f t="shared" si="468"/>
        <v>951086.9</v>
      </c>
      <c r="G10029" s="588">
        <v>2.14</v>
      </c>
      <c r="H10029" s="586">
        <v>7.4</v>
      </c>
      <c r="I10029" s="587">
        <f t="shared" si="469"/>
        <v>267606.2</v>
      </c>
      <c r="J10029" s="589">
        <f t="shared" si="470"/>
        <v>0</v>
      </c>
    </row>
    <row r="10030" spans="1:10">
      <c r="A10030" s="584">
        <v>2016</v>
      </c>
      <c r="B10030" s="585" t="s">
        <v>1131</v>
      </c>
      <c r="C10030" s="585" t="s">
        <v>31</v>
      </c>
      <c r="D10030" s="586">
        <v>46836</v>
      </c>
      <c r="E10030" s="587">
        <v>24.17</v>
      </c>
      <c r="F10030" s="587">
        <f t="shared" si="468"/>
        <v>1132026.1200000001</v>
      </c>
      <c r="G10030" s="588">
        <v>0.76</v>
      </c>
      <c r="H10030" s="586">
        <v>12.4</v>
      </c>
      <c r="I10030" s="587">
        <f t="shared" si="469"/>
        <v>580766.4</v>
      </c>
      <c r="J10030" s="589">
        <f t="shared" si="470"/>
        <v>0</v>
      </c>
    </row>
    <row r="10031" spans="1:10">
      <c r="A10031" s="584">
        <v>2016</v>
      </c>
      <c r="B10031" s="585" t="s">
        <v>1131</v>
      </c>
      <c r="C10031" s="585" t="s">
        <v>31</v>
      </c>
      <c r="D10031" s="586">
        <v>36040</v>
      </c>
      <c r="E10031" s="587">
        <v>25.372</v>
      </c>
      <c r="F10031" s="587">
        <f t="shared" si="468"/>
        <v>914406.88</v>
      </c>
      <c r="G10031" s="588">
        <v>0.82</v>
      </c>
      <c r="H10031" s="586">
        <v>7.9</v>
      </c>
      <c r="I10031" s="587">
        <f t="shared" si="469"/>
        <v>284716</v>
      </c>
      <c r="J10031" s="589">
        <f t="shared" si="470"/>
        <v>0</v>
      </c>
    </row>
    <row r="10032" spans="1:10">
      <c r="A10032" s="584">
        <v>2016</v>
      </c>
      <c r="B10032" s="585" t="s">
        <v>1131</v>
      </c>
      <c r="C10032" s="585" t="s">
        <v>31</v>
      </c>
      <c r="D10032" s="586">
        <v>23121</v>
      </c>
      <c r="E10032" s="587">
        <v>26.574000000000002</v>
      </c>
      <c r="F10032" s="587">
        <f t="shared" si="468"/>
        <v>614417.45400000003</v>
      </c>
      <c r="G10032" s="588">
        <v>2.93</v>
      </c>
      <c r="H10032" s="586">
        <v>7.9</v>
      </c>
      <c r="I10032" s="587">
        <f t="shared" si="469"/>
        <v>182655.9</v>
      </c>
      <c r="J10032" s="589">
        <f t="shared" si="470"/>
        <v>0</v>
      </c>
    </row>
    <row r="10033" spans="1:10">
      <c r="A10033" s="584">
        <v>2016</v>
      </c>
      <c r="B10033" s="585" t="s">
        <v>1131</v>
      </c>
      <c r="C10033" s="585" t="s">
        <v>31</v>
      </c>
      <c r="D10033" s="586">
        <v>59314</v>
      </c>
      <c r="E10033" s="587">
        <v>24.356000000000002</v>
      </c>
      <c r="F10033" s="587">
        <f t="shared" si="468"/>
        <v>1444651.784</v>
      </c>
      <c r="G10033" s="588">
        <v>0.76</v>
      </c>
      <c r="H10033" s="586">
        <v>11.8</v>
      </c>
      <c r="I10033" s="587">
        <f t="shared" si="469"/>
        <v>699905.20000000007</v>
      </c>
      <c r="J10033" s="589">
        <f t="shared" si="470"/>
        <v>0</v>
      </c>
    </row>
    <row r="10034" spans="1:10">
      <c r="A10034" s="584">
        <v>2016</v>
      </c>
      <c r="B10034" s="585" t="s">
        <v>1131</v>
      </c>
      <c r="C10034" s="585" t="s">
        <v>31</v>
      </c>
      <c r="D10034" s="586">
        <v>12218</v>
      </c>
      <c r="E10034" s="587">
        <v>26.19</v>
      </c>
      <c r="F10034" s="587">
        <f t="shared" si="468"/>
        <v>319989.42000000004</v>
      </c>
      <c r="G10034" s="588">
        <v>3.14</v>
      </c>
      <c r="H10034" s="586">
        <v>8</v>
      </c>
      <c r="I10034" s="587">
        <f t="shared" si="469"/>
        <v>97744</v>
      </c>
      <c r="J10034" s="589">
        <f t="shared" si="470"/>
        <v>0</v>
      </c>
    </row>
    <row r="10035" spans="1:10">
      <c r="A10035" s="584">
        <v>2016</v>
      </c>
      <c r="B10035" s="585" t="s">
        <v>1131</v>
      </c>
      <c r="C10035" s="585" t="s">
        <v>31</v>
      </c>
      <c r="D10035" s="586">
        <v>36314</v>
      </c>
      <c r="E10035" s="587">
        <v>24.01</v>
      </c>
      <c r="F10035" s="587">
        <f t="shared" si="468"/>
        <v>871899.14</v>
      </c>
      <c r="G10035" s="588">
        <v>0.74</v>
      </c>
      <c r="H10035" s="586">
        <v>13.2</v>
      </c>
      <c r="I10035" s="587">
        <f t="shared" si="469"/>
        <v>479344.8</v>
      </c>
      <c r="J10035" s="589">
        <f t="shared" si="470"/>
        <v>0</v>
      </c>
    </row>
    <row r="10036" spans="1:10">
      <c r="A10036" s="584">
        <v>2016</v>
      </c>
      <c r="B10036" s="585" t="s">
        <v>1131</v>
      </c>
      <c r="C10036" s="585" t="s">
        <v>31</v>
      </c>
      <c r="D10036" s="586">
        <v>23875</v>
      </c>
      <c r="E10036" s="587">
        <v>24.102</v>
      </c>
      <c r="F10036" s="587">
        <f t="shared" si="468"/>
        <v>575435.25</v>
      </c>
      <c r="G10036" s="588">
        <v>0.82</v>
      </c>
      <c r="H10036" s="586">
        <v>11.4</v>
      </c>
      <c r="I10036" s="587">
        <f t="shared" si="469"/>
        <v>272175</v>
      </c>
      <c r="J10036" s="589">
        <f t="shared" si="470"/>
        <v>0</v>
      </c>
    </row>
    <row r="10037" spans="1:10">
      <c r="A10037" s="584">
        <v>2016</v>
      </c>
      <c r="B10037" s="585" t="s">
        <v>1131</v>
      </c>
      <c r="C10037" s="585" t="s">
        <v>31</v>
      </c>
      <c r="D10037" s="586">
        <v>12028</v>
      </c>
      <c r="E10037" s="587">
        <v>25.015999999999998</v>
      </c>
      <c r="F10037" s="587">
        <f t="shared" si="468"/>
        <v>300892.44799999997</v>
      </c>
      <c r="G10037" s="588">
        <v>0.94</v>
      </c>
      <c r="H10037" s="586">
        <v>10.4</v>
      </c>
      <c r="I10037" s="587">
        <f t="shared" si="469"/>
        <v>125091.2</v>
      </c>
      <c r="J10037" s="589">
        <f t="shared" si="470"/>
        <v>0</v>
      </c>
    </row>
    <row r="10038" spans="1:10">
      <c r="A10038" s="584">
        <v>2016</v>
      </c>
      <c r="B10038" s="585" t="s">
        <v>1133</v>
      </c>
      <c r="C10038" s="585" t="s">
        <v>31</v>
      </c>
      <c r="D10038" s="586">
        <v>180592</v>
      </c>
      <c r="E10038" s="587">
        <v>13.236000000000001</v>
      </c>
      <c r="F10038" s="587">
        <f t="shared" si="468"/>
        <v>2390315.7120000003</v>
      </c>
      <c r="G10038" s="588">
        <v>1.04</v>
      </c>
      <c r="H10038" s="586">
        <v>9.6</v>
      </c>
      <c r="I10038" s="587">
        <f t="shared" si="469"/>
        <v>1733683.2</v>
      </c>
      <c r="J10038" s="589">
        <f t="shared" si="470"/>
        <v>1</v>
      </c>
    </row>
    <row r="10039" spans="1:10">
      <c r="A10039" s="584">
        <v>2016</v>
      </c>
      <c r="B10039" s="585" t="s">
        <v>1133</v>
      </c>
      <c r="C10039" s="585" t="s">
        <v>31</v>
      </c>
      <c r="D10039" s="586">
        <v>151689</v>
      </c>
      <c r="E10039" s="587">
        <v>13.49</v>
      </c>
      <c r="F10039" s="587">
        <f t="shared" si="468"/>
        <v>2046284.61</v>
      </c>
      <c r="G10039" s="588">
        <v>0.86</v>
      </c>
      <c r="H10039" s="586">
        <v>7.4</v>
      </c>
      <c r="I10039" s="587">
        <f t="shared" si="469"/>
        <v>1122498.6000000001</v>
      </c>
      <c r="J10039" s="589">
        <f t="shared" si="470"/>
        <v>1</v>
      </c>
    </row>
    <row r="10040" spans="1:10">
      <c r="A10040" s="584">
        <v>2016</v>
      </c>
      <c r="B10040" s="585" t="s">
        <v>1133</v>
      </c>
      <c r="C10040" s="585" t="s">
        <v>31</v>
      </c>
      <c r="D10040" s="586">
        <v>54119</v>
      </c>
      <c r="E10040" s="587">
        <v>13.302</v>
      </c>
      <c r="F10040" s="587">
        <f t="shared" si="468"/>
        <v>719890.93799999997</v>
      </c>
      <c r="G10040" s="588">
        <v>0.92</v>
      </c>
      <c r="H10040" s="586">
        <v>9</v>
      </c>
      <c r="I10040" s="587">
        <f t="shared" si="469"/>
        <v>487071</v>
      </c>
      <c r="J10040" s="589">
        <f t="shared" si="470"/>
        <v>1</v>
      </c>
    </row>
    <row r="10041" spans="1:10">
      <c r="A10041" s="584">
        <v>2016</v>
      </c>
      <c r="B10041" s="585" t="s">
        <v>1127</v>
      </c>
      <c r="C10041" s="585" t="s">
        <v>31</v>
      </c>
      <c r="D10041" s="586">
        <v>68200</v>
      </c>
      <c r="E10041" s="587">
        <v>18.7</v>
      </c>
      <c r="F10041" s="587">
        <f t="shared" si="468"/>
        <v>1275340</v>
      </c>
      <c r="G10041" s="588">
        <v>0.33</v>
      </c>
      <c r="H10041" s="586">
        <v>4.5</v>
      </c>
      <c r="I10041" s="587">
        <f t="shared" si="469"/>
        <v>306900</v>
      </c>
      <c r="J10041" s="589">
        <f t="shared" si="470"/>
        <v>0</v>
      </c>
    </row>
    <row r="10042" spans="1:10">
      <c r="A10042" s="584">
        <v>2016</v>
      </c>
      <c r="B10042" s="585" t="s">
        <v>1131</v>
      </c>
      <c r="C10042" s="585" t="s">
        <v>31</v>
      </c>
      <c r="D10042" s="586">
        <v>25636</v>
      </c>
      <c r="E10042" s="587">
        <v>24.736000000000001</v>
      </c>
      <c r="F10042" s="587">
        <f t="shared" si="468"/>
        <v>634132.09600000002</v>
      </c>
      <c r="G10042" s="588">
        <v>4.24</v>
      </c>
      <c r="H10042" s="586">
        <v>9.02</v>
      </c>
      <c r="I10042" s="587">
        <f t="shared" si="469"/>
        <v>231236.72</v>
      </c>
      <c r="J10042" s="589">
        <f t="shared" si="470"/>
        <v>0</v>
      </c>
    </row>
    <row r="10043" spans="1:10">
      <c r="A10043" s="584">
        <v>2016</v>
      </c>
      <c r="B10043" s="585" t="s">
        <v>1131</v>
      </c>
      <c r="C10043" s="585" t="s">
        <v>31</v>
      </c>
      <c r="D10043" s="586">
        <v>1564</v>
      </c>
      <c r="E10043" s="587">
        <v>24.736000000000001</v>
      </c>
      <c r="F10043" s="587">
        <f t="shared" si="468"/>
        <v>38687.103999999999</v>
      </c>
      <c r="G10043" s="588">
        <v>4.24</v>
      </c>
      <c r="H10043" s="586">
        <v>9.02</v>
      </c>
      <c r="I10043" s="587">
        <f t="shared" si="469"/>
        <v>14107.279999999999</v>
      </c>
      <c r="J10043" s="589">
        <f t="shared" si="470"/>
        <v>0</v>
      </c>
    </row>
    <row r="10044" spans="1:10">
      <c r="A10044" s="584">
        <v>2016</v>
      </c>
      <c r="B10044" s="585" t="s">
        <v>1131</v>
      </c>
      <c r="C10044" s="585" t="s">
        <v>31</v>
      </c>
      <c r="D10044" s="586">
        <v>71804</v>
      </c>
      <c r="E10044" s="587">
        <v>24.878</v>
      </c>
      <c r="F10044" s="587">
        <f t="shared" si="468"/>
        <v>1786339.912</v>
      </c>
      <c r="G10044" s="588">
        <v>3.91</v>
      </c>
      <c r="H10044" s="586">
        <v>9.81</v>
      </c>
      <c r="I10044" s="587">
        <f t="shared" si="469"/>
        <v>704397.24</v>
      </c>
      <c r="J10044" s="589">
        <f t="shared" si="470"/>
        <v>0</v>
      </c>
    </row>
    <row r="10045" spans="1:10">
      <c r="A10045" s="584">
        <v>2016</v>
      </c>
      <c r="B10045" s="585" t="s">
        <v>1131</v>
      </c>
      <c r="C10045" s="585" t="s">
        <v>31</v>
      </c>
      <c r="D10045" s="586">
        <v>9002</v>
      </c>
      <c r="E10045" s="587">
        <v>23.704000000000001</v>
      </c>
      <c r="F10045" s="587">
        <f t="shared" si="468"/>
        <v>213383.408</v>
      </c>
      <c r="G10045" s="588">
        <v>2.93</v>
      </c>
      <c r="H10045" s="586">
        <v>11.76</v>
      </c>
      <c r="I10045" s="587">
        <f t="shared" si="469"/>
        <v>105863.52</v>
      </c>
      <c r="J10045" s="589">
        <f t="shared" si="470"/>
        <v>0</v>
      </c>
    </row>
    <row r="10046" spans="1:10">
      <c r="A10046" s="584">
        <v>2016</v>
      </c>
      <c r="B10046" s="585" t="s">
        <v>1131</v>
      </c>
      <c r="C10046" s="585" t="s">
        <v>31</v>
      </c>
      <c r="D10046" s="586">
        <v>33113</v>
      </c>
      <c r="E10046" s="587">
        <v>25.172000000000001</v>
      </c>
      <c r="F10046" s="587">
        <f t="shared" si="468"/>
        <v>833520.43599999999</v>
      </c>
      <c r="G10046" s="588">
        <v>2.92</v>
      </c>
      <c r="H10046" s="586">
        <v>9.06</v>
      </c>
      <c r="I10046" s="587">
        <f t="shared" si="469"/>
        <v>300003.78000000003</v>
      </c>
      <c r="J10046" s="589">
        <f t="shared" si="470"/>
        <v>0</v>
      </c>
    </row>
    <row r="10047" spans="1:10">
      <c r="A10047" s="584">
        <v>2016</v>
      </c>
      <c r="B10047" s="585" t="s">
        <v>1131</v>
      </c>
      <c r="C10047" s="585" t="s">
        <v>31</v>
      </c>
      <c r="D10047" s="586">
        <v>33113</v>
      </c>
      <c r="E10047" s="587">
        <v>25.172000000000001</v>
      </c>
      <c r="F10047" s="587">
        <f t="shared" si="468"/>
        <v>833520.43599999999</v>
      </c>
      <c r="G10047" s="588">
        <v>2.92</v>
      </c>
      <c r="H10047" s="586">
        <v>9.06</v>
      </c>
      <c r="I10047" s="587">
        <f t="shared" si="469"/>
        <v>300003.78000000003</v>
      </c>
      <c r="J10047" s="589">
        <f t="shared" si="470"/>
        <v>0</v>
      </c>
    </row>
    <row r="10048" spans="1:10">
      <c r="A10048" s="584">
        <v>2016</v>
      </c>
      <c r="B10048" s="585" t="s">
        <v>1131</v>
      </c>
      <c r="C10048" s="585" t="s">
        <v>31</v>
      </c>
      <c r="D10048" s="586">
        <v>48764</v>
      </c>
      <c r="E10048" s="587">
        <v>25.187999999999999</v>
      </c>
      <c r="F10048" s="587">
        <f t="shared" si="468"/>
        <v>1228267.632</v>
      </c>
      <c r="G10048" s="588">
        <v>2.96</v>
      </c>
      <c r="H10048" s="586">
        <v>9.01</v>
      </c>
      <c r="I10048" s="587">
        <f t="shared" si="469"/>
        <v>439363.64</v>
      </c>
      <c r="J10048" s="589">
        <f t="shared" si="470"/>
        <v>0</v>
      </c>
    </row>
    <row r="10049" spans="1:10">
      <c r="A10049" s="584">
        <v>2016</v>
      </c>
      <c r="B10049" s="585" t="s">
        <v>1131</v>
      </c>
      <c r="C10049" s="585" t="s">
        <v>31</v>
      </c>
      <c r="D10049" s="586">
        <v>48764</v>
      </c>
      <c r="E10049" s="587">
        <v>25.187999999999999</v>
      </c>
      <c r="F10049" s="587">
        <f t="shared" si="468"/>
        <v>1228267.632</v>
      </c>
      <c r="G10049" s="588">
        <v>2.96</v>
      </c>
      <c r="H10049" s="586">
        <v>9.01</v>
      </c>
      <c r="I10049" s="587">
        <f t="shared" si="469"/>
        <v>439363.64</v>
      </c>
      <c r="J10049" s="589">
        <f t="shared" si="470"/>
        <v>0</v>
      </c>
    </row>
    <row r="10050" spans="1:10">
      <c r="A10050" s="584">
        <v>2016</v>
      </c>
      <c r="B10050" s="585" t="s">
        <v>1131</v>
      </c>
      <c r="C10050" s="585" t="s">
        <v>31</v>
      </c>
      <c r="D10050" s="586">
        <v>60999</v>
      </c>
      <c r="E10050" s="587">
        <v>26.08</v>
      </c>
      <c r="F10050" s="587">
        <f t="shared" si="468"/>
        <v>1590853.92</v>
      </c>
      <c r="G10050" s="588">
        <v>3.03</v>
      </c>
      <c r="H10050" s="586">
        <v>8.1</v>
      </c>
      <c r="I10050" s="587">
        <f t="shared" si="469"/>
        <v>494091.89999999997</v>
      </c>
      <c r="J10050" s="589">
        <f t="shared" si="470"/>
        <v>0</v>
      </c>
    </row>
    <row r="10051" spans="1:10">
      <c r="A10051" s="584">
        <v>2016</v>
      </c>
      <c r="B10051" s="585" t="s">
        <v>1131</v>
      </c>
      <c r="C10051" s="585" t="s">
        <v>31</v>
      </c>
      <c r="D10051" s="586">
        <v>95809</v>
      </c>
      <c r="E10051" s="587">
        <v>25</v>
      </c>
      <c r="F10051" s="587">
        <f t="shared" ref="F10051:F10114" si="471">E10051*D10051</f>
        <v>2395225</v>
      </c>
      <c r="G10051" s="588">
        <v>3.73</v>
      </c>
      <c r="H10051" s="586">
        <v>9.74</v>
      </c>
      <c r="I10051" s="587">
        <f t="shared" ref="I10051:I10114" si="472">H10051*D10051</f>
        <v>933179.66</v>
      </c>
      <c r="J10051" s="589">
        <f t="shared" ref="J10051:J10114" si="473">IF(B10051="LIG",1,0)</f>
        <v>0</v>
      </c>
    </row>
    <row r="10052" spans="1:10">
      <c r="A10052" s="584">
        <v>2016</v>
      </c>
      <c r="B10052" s="585" t="s">
        <v>1131</v>
      </c>
      <c r="C10052" s="585" t="s">
        <v>31</v>
      </c>
      <c r="D10052" s="586">
        <v>25646</v>
      </c>
      <c r="E10052" s="587">
        <v>25.013999999999999</v>
      </c>
      <c r="F10052" s="587">
        <f t="shared" si="471"/>
        <v>641509.04399999999</v>
      </c>
      <c r="G10052" s="588">
        <v>3.71</v>
      </c>
      <c r="H10052" s="586">
        <v>9.82</v>
      </c>
      <c r="I10052" s="587">
        <f t="shared" si="472"/>
        <v>251843.72</v>
      </c>
      <c r="J10052" s="589">
        <f t="shared" si="473"/>
        <v>0</v>
      </c>
    </row>
    <row r="10053" spans="1:10">
      <c r="A10053" s="584">
        <v>2016</v>
      </c>
      <c r="B10053" s="585" t="s">
        <v>1131</v>
      </c>
      <c r="C10053" s="585" t="s">
        <v>31</v>
      </c>
      <c r="D10053" s="586">
        <v>56656</v>
      </c>
      <c r="E10053" s="587">
        <v>22.172000000000001</v>
      </c>
      <c r="F10053" s="587">
        <f t="shared" si="471"/>
        <v>1256176.8319999999</v>
      </c>
      <c r="G10053" s="588">
        <v>3.04</v>
      </c>
      <c r="H10053" s="586">
        <v>8.6999999999999993</v>
      </c>
      <c r="I10053" s="587">
        <f t="shared" si="472"/>
        <v>492907.19999999995</v>
      </c>
      <c r="J10053" s="589">
        <f t="shared" si="473"/>
        <v>0</v>
      </c>
    </row>
    <row r="10054" spans="1:10">
      <c r="A10054" s="584">
        <v>2016</v>
      </c>
      <c r="B10054" s="585" t="s">
        <v>1131</v>
      </c>
      <c r="C10054" s="585" t="s">
        <v>31</v>
      </c>
      <c r="D10054" s="586">
        <v>37135</v>
      </c>
      <c r="E10054" s="587">
        <v>25.114000000000001</v>
      </c>
      <c r="F10054" s="587">
        <f t="shared" si="471"/>
        <v>932608.39</v>
      </c>
      <c r="G10054" s="588">
        <v>2.92</v>
      </c>
      <c r="H10054" s="586">
        <v>9.1</v>
      </c>
      <c r="I10054" s="587">
        <f t="shared" si="472"/>
        <v>337928.5</v>
      </c>
      <c r="J10054" s="589">
        <f t="shared" si="473"/>
        <v>0</v>
      </c>
    </row>
    <row r="10055" spans="1:10">
      <c r="A10055" s="584">
        <v>2016</v>
      </c>
      <c r="B10055" s="585" t="s">
        <v>1131</v>
      </c>
      <c r="C10055" s="585" t="s">
        <v>31</v>
      </c>
      <c r="D10055" s="586">
        <v>27680</v>
      </c>
      <c r="E10055" s="587">
        <v>26.038</v>
      </c>
      <c r="F10055" s="587">
        <f t="shared" si="471"/>
        <v>720731.84</v>
      </c>
      <c r="G10055" s="588">
        <v>3.17</v>
      </c>
      <c r="H10055" s="586">
        <v>8.1999999999999993</v>
      </c>
      <c r="I10055" s="587">
        <f t="shared" si="472"/>
        <v>226975.99999999997</v>
      </c>
      <c r="J10055" s="589">
        <f t="shared" si="473"/>
        <v>0</v>
      </c>
    </row>
    <row r="10056" spans="1:10">
      <c r="A10056" s="584">
        <v>2016</v>
      </c>
      <c r="B10056" s="585" t="s">
        <v>1131</v>
      </c>
      <c r="C10056" s="585" t="s">
        <v>31</v>
      </c>
      <c r="D10056" s="586">
        <v>20775</v>
      </c>
      <c r="E10056" s="587">
        <v>25.196000000000002</v>
      </c>
      <c r="F10056" s="587">
        <f t="shared" si="471"/>
        <v>523446.9</v>
      </c>
      <c r="G10056" s="588">
        <v>2.88</v>
      </c>
      <c r="H10056" s="586">
        <v>9</v>
      </c>
      <c r="I10056" s="587">
        <f t="shared" si="472"/>
        <v>186975</v>
      </c>
      <c r="J10056" s="589">
        <f t="shared" si="473"/>
        <v>0</v>
      </c>
    </row>
    <row r="10057" spans="1:10">
      <c r="A10057" s="584">
        <v>2016</v>
      </c>
      <c r="B10057" s="585" t="s">
        <v>1131</v>
      </c>
      <c r="C10057" s="585" t="s">
        <v>31</v>
      </c>
      <c r="D10057" s="586">
        <v>17431</v>
      </c>
      <c r="E10057" s="587">
        <v>25.187999999999999</v>
      </c>
      <c r="F10057" s="587">
        <f t="shared" si="471"/>
        <v>439052.02799999999</v>
      </c>
      <c r="G10057" s="588">
        <v>2.94</v>
      </c>
      <c r="H10057" s="586">
        <v>8.9</v>
      </c>
      <c r="I10057" s="587">
        <f t="shared" si="472"/>
        <v>155135.9</v>
      </c>
      <c r="J10057" s="589">
        <f t="shared" si="473"/>
        <v>0</v>
      </c>
    </row>
    <row r="10058" spans="1:10">
      <c r="A10058" s="584">
        <v>2016</v>
      </c>
      <c r="B10058" s="585" t="s">
        <v>1131</v>
      </c>
      <c r="C10058" s="585" t="s">
        <v>31</v>
      </c>
      <c r="D10058" s="586">
        <v>5180</v>
      </c>
      <c r="E10058" s="587">
        <v>25.222000000000001</v>
      </c>
      <c r="F10058" s="587">
        <f t="shared" si="471"/>
        <v>130649.96</v>
      </c>
      <c r="G10058" s="588">
        <v>2.89</v>
      </c>
      <c r="H10058" s="586">
        <v>9</v>
      </c>
      <c r="I10058" s="587">
        <f t="shared" si="472"/>
        <v>46620</v>
      </c>
      <c r="J10058" s="589">
        <f t="shared" si="473"/>
        <v>0</v>
      </c>
    </row>
    <row r="10059" spans="1:10">
      <c r="A10059" s="584">
        <v>2016</v>
      </c>
      <c r="B10059" s="585" t="s">
        <v>1131</v>
      </c>
      <c r="C10059" s="585" t="s">
        <v>31</v>
      </c>
      <c r="D10059" s="586">
        <v>15527</v>
      </c>
      <c r="E10059" s="587">
        <v>25.116</v>
      </c>
      <c r="F10059" s="587">
        <f t="shared" si="471"/>
        <v>389976.13199999998</v>
      </c>
      <c r="G10059" s="588">
        <v>2.98</v>
      </c>
      <c r="H10059" s="586">
        <v>9.1</v>
      </c>
      <c r="I10059" s="587">
        <f t="shared" si="472"/>
        <v>141295.69999999998</v>
      </c>
      <c r="J10059" s="589">
        <f t="shared" si="473"/>
        <v>0</v>
      </c>
    </row>
    <row r="10060" spans="1:10">
      <c r="A10060" s="584">
        <v>2016</v>
      </c>
      <c r="B10060" s="585" t="s">
        <v>1131</v>
      </c>
      <c r="C10060" s="585" t="s">
        <v>31</v>
      </c>
      <c r="D10060" s="586">
        <v>72981</v>
      </c>
      <c r="E10060" s="587">
        <v>25.484000000000002</v>
      </c>
      <c r="F10060" s="587">
        <f t="shared" si="471"/>
        <v>1859847.8040000002</v>
      </c>
      <c r="G10060" s="588">
        <v>2.94</v>
      </c>
      <c r="H10060" s="586">
        <v>9.1</v>
      </c>
      <c r="I10060" s="587">
        <f t="shared" si="472"/>
        <v>664127.1</v>
      </c>
      <c r="J10060" s="589">
        <f t="shared" si="473"/>
        <v>0</v>
      </c>
    </row>
    <row r="10061" spans="1:10">
      <c r="A10061" s="584">
        <v>2016</v>
      </c>
      <c r="B10061" s="585" t="s">
        <v>1131</v>
      </c>
      <c r="C10061" s="585" t="s">
        <v>31</v>
      </c>
      <c r="D10061" s="586">
        <v>23452</v>
      </c>
      <c r="E10061" s="587">
        <v>22.99</v>
      </c>
      <c r="F10061" s="587">
        <f t="shared" si="471"/>
        <v>539161.48</v>
      </c>
      <c r="G10061" s="588">
        <v>0.42</v>
      </c>
      <c r="H10061" s="586">
        <v>7.1</v>
      </c>
      <c r="I10061" s="587">
        <f t="shared" si="472"/>
        <v>166509.19999999998</v>
      </c>
      <c r="J10061" s="589">
        <f t="shared" si="473"/>
        <v>0</v>
      </c>
    </row>
    <row r="10062" spans="1:10">
      <c r="A10062" s="584">
        <v>2016</v>
      </c>
      <c r="B10062" s="585" t="s">
        <v>1131</v>
      </c>
      <c r="C10062" s="585" t="s">
        <v>31</v>
      </c>
      <c r="D10062" s="586">
        <v>56720</v>
      </c>
      <c r="E10062" s="587">
        <v>22.873999999999999</v>
      </c>
      <c r="F10062" s="587">
        <f t="shared" si="471"/>
        <v>1297413.28</v>
      </c>
      <c r="G10062" s="588">
        <v>3.78</v>
      </c>
      <c r="H10062" s="586">
        <v>11.48</v>
      </c>
      <c r="I10062" s="587">
        <f t="shared" si="472"/>
        <v>651145.6</v>
      </c>
      <c r="J10062" s="589">
        <f t="shared" si="473"/>
        <v>0</v>
      </c>
    </row>
    <row r="10063" spans="1:10">
      <c r="A10063" s="584">
        <v>2016</v>
      </c>
      <c r="B10063" s="585" t="s">
        <v>1131</v>
      </c>
      <c r="C10063" s="585" t="s">
        <v>31</v>
      </c>
      <c r="D10063" s="586">
        <v>43399</v>
      </c>
      <c r="E10063" s="587">
        <v>23.94</v>
      </c>
      <c r="F10063" s="587">
        <f t="shared" si="471"/>
        <v>1038972.06</v>
      </c>
      <c r="G10063" s="588">
        <v>2.83</v>
      </c>
      <c r="H10063" s="586">
        <v>10.07</v>
      </c>
      <c r="I10063" s="587">
        <f t="shared" si="472"/>
        <v>437027.93</v>
      </c>
      <c r="J10063" s="589">
        <f t="shared" si="473"/>
        <v>0</v>
      </c>
    </row>
    <row r="10064" spans="1:10">
      <c r="A10064" s="584">
        <v>2016</v>
      </c>
      <c r="B10064" s="585" t="s">
        <v>1131</v>
      </c>
      <c r="C10064" s="585" t="s">
        <v>31</v>
      </c>
      <c r="D10064" s="586">
        <v>35673</v>
      </c>
      <c r="E10064" s="587">
        <v>23.611999999999998</v>
      </c>
      <c r="F10064" s="587">
        <f t="shared" si="471"/>
        <v>842310.87599999993</v>
      </c>
      <c r="G10064" s="588">
        <v>2.06</v>
      </c>
      <c r="H10064" s="586">
        <v>8.58</v>
      </c>
      <c r="I10064" s="587">
        <f t="shared" si="472"/>
        <v>306074.34000000003</v>
      </c>
      <c r="J10064" s="589">
        <f t="shared" si="473"/>
        <v>0</v>
      </c>
    </row>
    <row r="10065" spans="1:10">
      <c r="A10065" s="584">
        <v>2016</v>
      </c>
      <c r="B10065" s="585" t="s">
        <v>1131</v>
      </c>
      <c r="C10065" s="585" t="s">
        <v>31</v>
      </c>
      <c r="D10065" s="586">
        <v>16821</v>
      </c>
      <c r="E10065" s="587">
        <v>23.83</v>
      </c>
      <c r="F10065" s="587">
        <f t="shared" si="471"/>
        <v>400844.43</v>
      </c>
      <c r="G10065" s="588">
        <v>2.73</v>
      </c>
      <c r="H10065" s="586">
        <v>8.4</v>
      </c>
      <c r="I10065" s="587">
        <f t="shared" si="472"/>
        <v>141296.4</v>
      </c>
      <c r="J10065" s="589">
        <f t="shared" si="473"/>
        <v>0</v>
      </c>
    </row>
    <row r="10066" spans="1:10">
      <c r="A10066" s="584">
        <v>2016</v>
      </c>
      <c r="B10066" s="585" t="s">
        <v>1131</v>
      </c>
      <c r="C10066" s="585" t="s">
        <v>31</v>
      </c>
      <c r="D10066" s="586">
        <v>120253</v>
      </c>
      <c r="E10066" s="587">
        <v>23.97</v>
      </c>
      <c r="F10066" s="587">
        <f t="shared" si="471"/>
        <v>2882464.4099999997</v>
      </c>
      <c r="G10066" s="588">
        <v>2.8</v>
      </c>
      <c r="H10066" s="586">
        <v>7.8</v>
      </c>
      <c r="I10066" s="587">
        <f t="shared" si="472"/>
        <v>937973.4</v>
      </c>
      <c r="J10066" s="589">
        <f t="shared" si="473"/>
        <v>0</v>
      </c>
    </row>
    <row r="10067" spans="1:10">
      <c r="A10067" s="584">
        <v>2016</v>
      </c>
      <c r="B10067" s="585" t="s">
        <v>1131</v>
      </c>
      <c r="C10067" s="585" t="s">
        <v>31</v>
      </c>
      <c r="D10067" s="586">
        <v>14114</v>
      </c>
      <c r="E10067" s="587">
        <v>23.74</v>
      </c>
      <c r="F10067" s="587">
        <f t="shared" si="471"/>
        <v>335066.36</v>
      </c>
      <c r="G10067" s="588">
        <v>2.69</v>
      </c>
      <c r="H10067" s="586">
        <v>7.9</v>
      </c>
      <c r="I10067" s="587">
        <f t="shared" si="472"/>
        <v>111500.6</v>
      </c>
      <c r="J10067" s="589">
        <f t="shared" si="473"/>
        <v>0</v>
      </c>
    </row>
    <row r="10068" spans="1:10">
      <c r="A10068" s="584">
        <v>2016</v>
      </c>
      <c r="B10068" s="585" t="s">
        <v>1131</v>
      </c>
      <c r="C10068" s="585" t="s">
        <v>31</v>
      </c>
      <c r="D10068" s="586">
        <v>19202</v>
      </c>
      <c r="E10068" s="587">
        <v>23.74</v>
      </c>
      <c r="F10068" s="587">
        <f t="shared" si="471"/>
        <v>455855.48</v>
      </c>
      <c r="G10068" s="588">
        <v>2.79</v>
      </c>
      <c r="H10068" s="586">
        <v>8.3000000000000007</v>
      </c>
      <c r="I10068" s="587">
        <f t="shared" si="472"/>
        <v>159376.6</v>
      </c>
      <c r="J10068" s="589">
        <f t="shared" si="473"/>
        <v>0</v>
      </c>
    </row>
    <row r="10069" spans="1:10">
      <c r="A10069" s="584">
        <v>2016</v>
      </c>
      <c r="B10069" s="585" t="s">
        <v>1131</v>
      </c>
      <c r="C10069" s="585" t="s">
        <v>31</v>
      </c>
      <c r="D10069" s="586">
        <v>103007</v>
      </c>
      <c r="E10069" s="587">
        <v>25.12</v>
      </c>
      <c r="F10069" s="587">
        <f t="shared" si="471"/>
        <v>2587535.8400000003</v>
      </c>
      <c r="G10069" s="588">
        <v>2.98</v>
      </c>
      <c r="H10069" s="586">
        <v>9.1999999999999993</v>
      </c>
      <c r="I10069" s="587">
        <f t="shared" si="472"/>
        <v>947664.39999999991</v>
      </c>
      <c r="J10069" s="589">
        <f t="shared" si="473"/>
        <v>0</v>
      </c>
    </row>
    <row r="10070" spans="1:10">
      <c r="A10070" s="584">
        <v>2016</v>
      </c>
      <c r="B10070" s="585" t="s">
        <v>1131</v>
      </c>
      <c r="C10070" s="585" t="s">
        <v>31</v>
      </c>
      <c r="D10070" s="586">
        <v>28047</v>
      </c>
      <c r="E10070" s="587">
        <v>23.64</v>
      </c>
      <c r="F10070" s="587">
        <f t="shared" si="471"/>
        <v>663031.07999999996</v>
      </c>
      <c r="G10070" s="588">
        <v>2.71</v>
      </c>
      <c r="H10070" s="586">
        <v>7.8</v>
      </c>
      <c r="I10070" s="587">
        <f t="shared" si="472"/>
        <v>218766.6</v>
      </c>
      <c r="J10070" s="589">
        <f t="shared" si="473"/>
        <v>0</v>
      </c>
    </row>
    <row r="10071" spans="1:10">
      <c r="A10071" s="584">
        <v>2016</v>
      </c>
      <c r="B10071" s="585" t="s">
        <v>1131</v>
      </c>
      <c r="C10071" s="585" t="s">
        <v>31</v>
      </c>
      <c r="D10071" s="586">
        <v>25549</v>
      </c>
      <c r="E10071" s="587">
        <v>23.11</v>
      </c>
      <c r="F10071" s="587">
        <f t="shared" si="471"/>
        <v>590437.39</v>
      </c>
      <c r="G10071" s="588">
        <v>3.08</v>
      </c>
      <c r="H10071" s="586">
        <v>8.3000000000000007</v>
      </c>
      <c r="I10071" s="587">
        <f t="shared" si="472"/>
        <v>212056.7</v>
      </c>
      <c r="J10071" s="589">
        <f t="shared" si="473"/>
        <v>0</v>
      </c>
    </row>
    <row r="10072" spans="1:10">
      <c r="A10072" s="584">
        <v>2016</v>
      </c>
      <c r="B10072" s="585" t="s">
        <v>1131</v>
      </c>
      <c r="C10072" s="585" t="s">
        <v>31</v>
      </c>
      <c r="D10072" s="586">
        <v>34116</v>
      </c>
      <c r="E10072" s="587">
        <v>25.05</v>
      </c>
      <c r="F10072" s="587">
        <f t="shared" si="471"/>
        <v>854605.8</v>
      </c>
      <c r="G10072" s="588">
        <v>2.99</v>
      </c>
      <c r="H10072" s="586">
        <v>9.3000000000000007</v>
      </c>
      <c r="I10072" s="587">
        <f t="shared" si="472"/>
        <v>317278.80000000005</v>
      </c>
      <c r="J10072" s="589">
        <f t="shared" si="473"/>
        <v>0</v>
      </c>
    </row>
    <row r="10073" spans="1:10">
      <c r="A10073" s="584">
        <v>2016</v>
      </c>
      <c r="B10073" s="585" t="s">
        <v>1131</v>
      </c>
      <c r="C10073" s="585" t="s">
        <v>31</v>
      </c>
      <c r="D10073" s="586">
        <v>1554</v>
      </c>
      <c r="E10073" s="587">
        <v>23.3</v>
      </c>
      <c r="F10073" s="587">
        <f t="shared" si="471"/>
        <v>36208.200000000004</v>
      </c>
      <c r="G10073" s="588">
        <v>3.05</v>
      </c>
      <c r="H10073" s="586">
        <v>8.3000000000000007</v>
      </c>
      <c r="I10073" s="587">
        <f t="shared" si="472"/>
        <v>12898.2</v>
      </c>
      <c r="J10073" s="589">
        <f t="shared" si="473"/>
        <v>0</v>
      </c>
    </row>
    <row r="10074" spans="1:10">
      <c r="A10074" s="584">
        <v>2016</v>
      </c>
      <c r="B10074" s="585" t="s">
        <v>1131</v>
      </c>
      <c r="C10074" s="585" t="s">
        <v>31</v>
      </c>
      <c r="D10074" s="586">
        <v>68207</v>
      </c>
      <c r="E10074" s="587">
        <v>23.92</v>
      </c>
      <c r="F10074" s="587">
        <f t="shared" si="471"/>
        <v>1631511.4400000002</v>
      </c>
      <c r="G10074" s="588">
        <v>2.78</v>
      </c>
      <c r="H10074" s="586">
        <v>8.1999999999999993</v>
      </c>
      <c r="I10074" s="587">
        <f t="shared" si="472"/>
        <v>559297.39999999991</v>
      </c>
      <c r="J10074" s="589">
        <f t="shared" si="473"/>
        <v>0</v>
      </c>
    </row>
    <row r="10075" spans="1:10">
      <c r="A10075" s="584">
        <v>2016</v>
      </c>
      <c r="B10075" s="585" t="s">
        <v>1131</v>
      </c>
      <c r="C10075" s="585" t="s">
        <v>31</v>
      </c>
      <c r="D10075" s="586">
        <v>5442</v>
      </c>
      <c r="E10075" s="587">
        <v>23.45</v>
      </c>
      <c r="F10075" s="587">
        <f t="shared" si="471"/>
        <v>127614.9</v>
      </c>
      <c r="G10075" s="588">
        <v>3.01</v>
      </c>
      <c r="H10075" s="586">
        <v>14.3</v>
      </c>
      <c r="I10075" s="587">
        <f t="shared" si="472"/>
        <v>77820.600000000006</v>
      </c>
      <c r="J10075" s="589">
        <f t="shared" si="473"/>
        <v>0</v>
      </c>
    </row>
    <row r="10076" spans="1:10">
      <c r="A10076" s="584">
        <v>2016</v>
      </c>
      <c r="B10076" s="585" t="s">
        <v>1131</v>
      </c>
      <c r="C10076" s="585" t="s">
        <v>31</v>
      </c>
      <c r="D10076" s="586">
        <v>208</v>
      </c>
      <c r="E10076" s="587">
        <v>17.059999999999999</v>
      </c>
      <c r="F10076" s="587">
        <f t="shared" si="471"/>
        <v>3548.4799999999996</v>
      </c>
      <c r="G10076" s="588">
        <v>2.0299999999999998</v>
      </c>
      <c r="H10076" s="586">
        <v>27.2</v>
      </c>
      <c r="I10076" s="587">
        <f t="shared" si="472"/>
        <v>5657.5999999999995</v>
      </c>
      <c r="J10076" s="589">
        <f t="shared" si="473"/>
        <v>0</v>
      </c>
    </row>
    <row r="10077" spans="1:10">
      <c r="A10077" s="584">
        <v>2016</v>
      </c>
      <c r="B10077" s="585" t="s">
        <v>1131</v>
      </c>
      <c r="C10077" s="585" t="s">
        <v>31</v>
      </c>
      <c r="D10077" s="586">
        <v>71780</v>
      </c>
      <c r="E10077" s="587">
        <v>25.46</v>
      </c>
      <c r="F10077" s="587">
        <f t="shared" si="471"/>
        <v>1827518.8</v>
      </c>
      <c r="G10077" s="588">
        <v>3.06</v>
      </c>
      <c r="H10077" s="586">
        <v>9.1</v>
      </c>
      <c r="I10077" s="587">
        <f t="shared" si="472"/>
        <v>653198</v>
      </c>
      <c r="J10077" s="589">
        <f t="shared" si="473"/>
        <v>0</v>
      </c>
    </row>
    <row r="10078" spans="1:10">
      <c r="A10078" s="584">
        <v>2016</v>
      </c>
      <c r="B10078" s="585" t="s">
        <v>1131</v>
      </c>
      <c r="C10078" s="585" t="s">
        <v>31</v>
      </c>
      <c r="D10078" s="586">
        <v>51053</v>
      </c>
      <c r="E10078" s="587">
        <v>26.03</v>
      </c>
      <c r="F10078" s="587">
        <f t="shared" si="471"/>
        <v>1328909.5900000001</v>
      </c>
      <c r="G10078" s="588">
        <v>2.99</v>
      </c>
      <c r="H10078" s="586">
        <v>8.1</v>
      </c>
      <c r="I10078" s="587">
        <f t="shared" si="472"/>
        <v>413529.3</v>
      </c>
      <c r="J10078" s="589">
        <f t="shared" si="473"/>
        <v>0</v>
      </c>
    </row>
    <row r="10079" spans="1:10">
      <c r="A10079" s="584">
        <v>2016</v>
      </c>
      <c r="B10079" s="585" t="s">
        <v>1131</v>
      </c>
      <c r="C10079" s="585" t="s">
        <v>31</v>
      </c>
      <c r="D10079" s="586">
        <v>59443</v>
      </c>
      <c r="E10079" s="587">
        <v>25.21</v>
      </c>
      <c r="F10079" s="587">
        <f t="shared" si="471"/>
        <v>1498558.03</v>
      </c>
      <c r="G10079" s="588">
        <v>2.95</v>
      </c>
      <c r="H10079" s="586">
        <v>8.9</v>
      </c>
      <c r="I10079" s="587">
        <f t="shared" si="472"/>
        <v>529042.70000000007</v>
      </c>
      <c r="J10079" s="589">
        <f t="shared" si="473"/>
        <v>0</v>
      </c>
    </row>
    <row r="10080" spans="1:10">
      <c r="A10080" s="584">
        <v>2016</v>
      </c>
      <c r="B10080" s="585" t="s">
        <v>1131</v>
      </c>
      <c r="C10080" s="585" t="s">
        <v>31</v>
      </c>
      <c r="D10080" s="586">
        <v>4633</v>
      </c>
      <c r="E10080" s="587">
        <v>26.08</v>
      </c>
      <c r="F10080" s="587">
        <f t="shared" si="471"/>
        <v>120828.63999999998</v>
      </c>
      <c r="G10080" s="588">
        <v>3.24</v>
      </c>
      <c r="H10080" s="586">
        <v>8.1999999999999993</v>
      </c>
      <c r="I10080" s="587">
        <f t="shared" si="472"/>
        <v>37990.6</v>
      </c>
      <c r="J10080" s="589">
        <f t="shared" si="473"/>
        <v>0</v>
      </c>
    </row>
    <row r="10081" spans="1:10">
      <c r="A10081" s="584">
        <v>2016</v>
      </c>
      <c r="B10081" s="585" t="s">
        <v>1127</v>
      </c>
      <c r="C10081" s="585" t="s">
        <v>31</v>
      </c>
      <c r="D10081" s="586">
        <v>15402</v>
      </c>
      <c r="E10081" s="587">
        <v>18.04</v>
      </c>
      <c r="F10081" s="587">
        <f t="shared" si="471"/>
        <v>277852.07999999996</v>
      </c>
      <c r="G10081" s="588">
        <v>0.23</v>
      </c>
      <c r="H10081" s="586">
        <v>4.9000000000000004</v>
      </c>
      <c r="I10081" s="587">
        <f t="shared" si="472"/>
        <v>75469.8</v>
      </c>
      <c r="J10081" s="589">
        <f t="shared" si="473"/>
        <v>0</v>
      </c>
    </row>
    <row r="10082" spans="1:10">
      <c r="A10082" s="584">
        <v>2016</v>
      </c>
      <c r="B10082" s="585" t="s">
        <v>1127</v>
      </c>
      <c r="C10082" s="585" t="s">
        <v>31</v>
      </c>
      <c r="D10082" s="586">
        <v>14766</v>
      </c>
      <c r="E10082" s="587">
        <v>17.670000000000002</v>
      </c>
      <c r="F10082" s="587">
        <f t="shared" si="471"/>
        <v>260915.22000000003</v>
      </c>
      <c r="G10082" s="588">
        <v>0.19</v>
      </c>
      <c r="H10082" s="586">
        <v>4.2</v>
      </c>
      <c r="I10082" s="587">
        <f t="shared" si="472"/>
        <v>62017.200000000004</v>
      </c>
      <c r="J10082" s="589">
        <f t="shared" si="473"/>
        <v>0</v>
      </c>
    </row>
    <row r="10083" spans="1:10">
      <c r="A10083" s="584">
        <v>2016</v>
      </c>
      <c r="B10083" s="585" t="s">
        <v>1131</v>
      </c>
      <c r="C10083" s="585" t="s">
        <v>31</v>
      </c>
      <c r="D10083" s="586">
        <v>128607</v>
      </c>
      <c r="E10083" s="587">
        <v>25.321999999999999</v>
      </c>
      <c r="F10083" s="587">
        <f t="shared" si="471"/>
        <v>3256586.4539999999</v>
      </c>
      <c r="G10083" s="588">
        <v>4.21</v>
      </c>
      <c r="H10083" s="586">
        <v>8.9</v>
      </c>
      <c r="I10083" s="587">
        <f t="shared" si="472"/>
        <v>1144602.3</v>
      </c>
      <c r="J10083" s="589">
        <f t="shared" si="473"/>
        <v>0</v>
      </c>
    </row>
    <row r="10084" spans="1:10">
      <c r="A10084" s="584">
        <v>2016</v>
      </c>
      <c r="B10084" s="585" t="s">
        <v>1127</v>
      </c>
      <c r="C10084" s="585" t="s">
        <v>31</v>
      </c>
      <c r="D10084" s="586">
        <v>305244</v>
      </c>
      <c r="E10084" s="587">
        <v>17.062000000000001</v>
      </c>
      <c r="F10084" s="587">
        <f t="shared" si="471"/>
        <v>5208073.1280000005</v>
      </c>
      <c r="G10084" s="588">
        <v>0.25</v>
      </c>
      <c r="H10084" s="586">
        <v>4.9000000000000004</v>
      </c>
      <c r="I10084" s="587">
        <f t="shared" si="472"/>
        <v>1495695.6</v>
      </c>
      <c r="J10084" s="589">
        <f t="shared" si="473"/>
        <v>0</v>
      </c>
    </row>
    <row r="10085" spans="1:10">
      <c r="A10085" s="584">
        <v>2016</v>
      </c>
      <c r="B10085" s="585" t="s">
        <v>1127</v>
      </c>
      <c r="C10085" s="585" t="s">
        <v>31</v>
      </c>
      <c r="D10085" s="586">
        <v>112742</v>
      </c>
      <c r="E10085" s="587">
        <v>17.762</v>
      </c>
      <c r="F10085" s="587">
        <f t="shared" si="471"/>
        <v>2002523.4040000001</v>
      </c>
      <c r="G10085" s="588">
        <v>0.25</v>
      </c>
      <c r="H10085" s="586">
        <v>5.5</v>
      </c>
      <c r="I10085" s="587">
        <f t="shared" si="472"/>
        <v>620081</v>
      </c>
      <c r="J10085" s="589">
        <f t="shared" si="473"/>
        <v>0</v>
      </c>
    </row>
    <row r="10086" spans="1:10">
      <c r="A10086" s="584">
        <v>2016</v>
      </c>
      <c r="B10086" s="585" t="s">
        <v>1127</v>
      </c>
      <c r="C10086" s="585" t="s">
        <v>31</v>
      </c>
      <c r="D10086" s="586">
        <v>364</v>
      </c>
      <c r="E10086" s="587">
        <v>17.39</v>
      </c>
      <c r="F10086" s="587">
        <f t="shared" si="471"/>
        <v>6329.96</v>
      </c>
      <c r="G10086" s="588">
        <v>0.19</v>
      </c>
      <c r="H10086" s="586">
        <v>4.5</v>
      </c>
      <c r="I10086" s="587">
        <f t="shared" si="472"/>
        <v>1638</v>
      </c>
      <c r="J10086" s="589">
        <f t="shared" si="473"/>
        <v>0</v>
      </c>
    </row>
    <row r="10087" spans="1:10">
      <c r="A10087" s="584">
        <v>2016</v>
      </c>
      <c r="B10087" s="585" t="s">
        <v>1127</v>
      </c>
      <c r="C10087" s="585" t="s">
        <v>31</v>
      </c>
      <c r="D10087" s="586">
        <v>31624</v>
      </c>
      <c r="E10087" s="587">
        <v>17.417999999999999</v>
      </c>
      <c r="F10087" s="587">
        <f t="shared" si="471"/>
        <v>550826.83199999994</v>
      </c>
      <c r="G10087" s="588">
        <v>0.21</v>
      </c>
      <c r="H10087" s="586">
        <v>4.8099999999999996</v>
      </c>
      <c r="I10087" s="587">
        <f t="shared" si="472"/>
        <v>152111.43999999997</v>
      </c>
      <c r="J10087" s="589">
        <f t="shared" si="473"/>
        <v>0</v>
      </c>
    </row>
    <row r="10088" spans="1:10">
      <c r="A10088" s="584">
        <v>2016</v>
      </c>
      <c r="B10088" s="585" t="s">
        <v>1131</v>
      </c>
      <c r="C10088" s="585" t="s">
        <v>31</v>
      </c>
      <c r="D10088" s="586">
        <v>4664</v>
      </c>
      <c r="E10088" s="587">
        <v>24</v>
      </c>
      <c r="F10088" s="587">
        <f t="shared" si="471"/>
        <v>111936</v>
      </c>
      <c r="G10088" s="588">
        <v>2.4500000000000002</v>
      </c>
      <c r="H10088" s="586">
        <v>13</v>
      </c>
      <c r="I10088" s="587">
        <f t="shared" si="472"/>
        <v>60632</v>
      </c>
      <c r="J10088" s="589">
        <f t="shared" si="473"/>
        <v>0</v>
      </c>
    </row>
    <row r="10089" spans="1:10">
      <c r="A10089" s="584">
        <v>2016</v>
      </c>
      <c r="B10089" s="585" t="s">
        <v>1131</v>
      </c>
      <c r="C10089" s="585" t="s">
        <v>31</v>
      </c>
      <c r="D10089" s="586">
        <v>1008</v>
      </c>
      <c r="E10089" s="587">
        <v>24</v>
      </c>
      <c r="F10089" s="587">
        <f t="shared" si="471"/>
        <v>24192</v>
      </c>
      <c r="G10089" s="588">
        <v>2.31</v>
      </c>
      <c r="H10089" s="586">
        <v>13</v>
      </c>
      <c r="I10089" s="587">
        <f t="shared" si="472"/>
        <v>13104</v>
      </c>
      <c r="J10089" s="589">
        <f t="shared" si="473"/>
        <v>0</v>
      </c>
    </row>
    <row r="10090" spans="1:10">
      <c r="A10090" s="584">
        <v>2016</v>
      </c>
      <c r="B10090" s="585" t="s">
        <v>1131</v>
      </c>
      <c r="C10090" s="585" t="s">
        <v>31</v>
      </c>
      <c r="D10090" s="586">
        <v>2646</v>
      </c>
      <c r="E10090" s="587">
        <v>25</v>
      </c>
      <c r="F10090" s="587">
        <f t="shared" si="471"/>
        <v>66150</v>
      </c>
      <c r="G10090" s="588">
        <v>1.9</v>
      </c>
      <c r="H10090" s="586">
        <v>12</v>
      </c>
      <c r="I10090" s="587">
        <f t="shared" si="472"/>
        <v>31752</v>
      </c>
      <c r="J10090" s="589">
        <f t="shared" si="473"/>
        <v>0</v>
      </c>
    </row>
    <row r="10091" spans="1:10">
      <c r="A10091" s="584">
        <v>2016</v>
      </c>
      <c r="B10091" s="585" t="s">
        <v>1131</v>
      </c>
      <c r="C10091" s="585" t="s">
        <v>31</v>
      </c>
      <c r="D10091" s="586">
        <v>9765</v>
      </c>
      <c r="E10091" s="587">
        <v>24</v>
      </c>
      <c r="F10091" s="587">
        <f t="shared" si="471"/>
        <v>234360</v>
      </c>
      <c r="G10091" s="588">
        <v>2.61</v>
      </c>
      <c r="H10091" s="586">
        <v>12</v>
      </c>
      <c r="I10091" s="587">
        <f t="shared" si="472"/>
        <v>117180</v>
      </c>
      <c r="J10091" s="589">
        <f t="shared" si="473"/>
        <v>0</v>
      </c>
    </row>
    <row r="10092" spans="1:10">
      <c r="A10092" s="584">
        <v>2016</v>
      </c>
      <c r="B10092" s="585" t="s">
        <v>1131</v>
      </c>
      <c r="C10092" s="585" t="s">
        <v>31</v>
      </c>
      <c r="D10092" s="586">
        <v>6586</v>
      </c>
      <c r="E10092" s="587">
        <v>24</v>
      </c>
      <c r="F10092" s="587">
        <f t="shared" si="471"/>
        <v>158064</v>
      </c>
      <c r="G10092" s="588">
        <v>2.65</v>
      </c>
      <c r="H10092" s="586">
        <v>14</v>
      </c>
      <c r="I10092" s="587">
        <f t="shared" si="472"/>
        <v>92204</v>
      </c>
      <c r="J10092" s="589">
        <f t="shared" si="473"/>
        <v>0</v>
      </c>
    </row>
    <row r="10093" spans="1:10">
      <c r="A10093" s="584">
        <v>2016</v>
      </c>
      <c r="B10093" s="585" t="s">
        <v>1131</v>
      </c>
      <c r="C10093" s="585" t="s">
        <v>31</v>
      </c>
      <c r="D10093" s="586">
        <v>3864</v>
      </c>
      <c r="E10093" s="587">
        <v>24</v>
      </c>
      <c r="F10093" s="587">
        <f t="shared" si="471"/>
        <v>92736</v>
      </c>
      <c r="G10093" s="588">
        <v>1.93</v>
      </c>
      <c r="H10093" s="586">
        <v>11</v>
      </c>
      <c r="I10093" s="587">
        <f t="shared" si="472"/>
        <v>42504</v>
      </c>
      <c r="J10093" s="589">
        <f t="shared" si="473"/>
        <v>0</v>
      </c>
    </row>
    <row r="10094" spans="1:10">
      <c r="A10094" s="584">
        <v>2016</v>
      </c>
      <c r="B10094" s="585" t="s">
        <v>1131</v>
      </c>
      <c r="C10094" s="585" t="s">
        <v>31</v>
      </c>
      <c r="D10094" s="586">
        <v>3604</v>
      </c>
      <c r="E10094" s="587">
        <v>24</v>
      </c>
      <c r="F10094" s="587">
        <f t="shared" si="471"/>
        <v>86496</v>
      </c>
      <c r="G10094" s="588">
        <v>2.12</v>
      </c>
      <c r="H10094" s="586">
        <v>12</v>
      </c>
      <c r="I10094" s="587">
        <f t="shared" si="472"/>
        <v>43248</v>
      </c>
      <c r="J10094" s="589">
        <f t="shared" si="473"/>
        <v>0</v>
      </c>
    </row>
    <row r="10095" spans="1:10">
      <c r="A10095" s="584">
        <v>2016</v>
      </c>
      <c r="B10095" s="585" t="s">
        <v>1131</v>
      </c>
      <c r="C10095" s="585" t="s">
        <v>31</v>
      </c>
      <c r="D10095" s="586">
        <v>2761</v>
      </c>
      <c r="E10095" s="587">
        <v>25</v>
      </c>
      <c r="F10095" s="587">
        <f t="shared" si="471"/>
        <v>69025</v>
      </c>
      <c r="G10095" s="588">
        <v>2.72</v>
      </c>
      <c r="H10095" s="586">
        <v>9</v>
      </c>
      <c r="I10095" s="587">
        <f t="shared" si="472"/>
        <v>24849</v>
      </c>
      <c r="J10095" s="589">
        <f t="shared" si="473"/>
        <v>0</v>
      </c>
    </row>
    <row r="10096" spans="1:10">
      <c r="A10096" s="584">
        <v>2016</v>
      </c>
      <c r="B10096" s="585" t="s">
        <v>1131</v>
      </c>
      <c r="C10096" s="585" t="s">
        <v>31</v>
      </c>
      <c r="D10096" s="586">
        <v>128594</v>
      </c>
      <c r="E10096" s="587">
        <v>26</v>
      </c>
      <c r="F10096" s="587">
        <f t="shared" si="471"/>
        <v>3343444</v>
      </c>
      <c r="G10096" s="588">
        <v>2.46</v>
      </c>
      <c r="H10096" s="586">
        <v>8</v>
      </c>
      <c r="I10096" s="587">
        <f t="shared" si="472"/>
        <v>1028752</v>
      </c>
      <c r="J10096" s="589">
        <f t="shared" si="473"/>
        <v>0</v>
      </c>
    </row>
    <row r="10097" spans="1:10">
      <c r="A10097" s="584">
        <v>2016</v>
      </c>
      <c r="B10097" s="585" t="s">
        <v>1129</v>
      </c>
      <c r="C10097" s="585" t="s">
        <v>31</v>
      </c>
      <c r="D10097" s="586">
        <v>277552</v>
      </c>
      <c r="E10097" s="587">
        <v>11.91</v>
      </c>
      <c r="F10097" s="587">
        <f t="shared" si="471"/>
        <v>3305644.32</v>
      </c>
      <c r="G10097" s="588">
        <v>3.14</v>
      </c>
      <c r="H10097" s="586">
        <v>48.4</v>
      </c>
      <c r="I10097" s="587">
        <f t="shared" si="472"/>
        <v>13433516.799999999</v>
      </c>
      <c r="J10097" s="589">
        <f t="shared" si="473"/>
        <v>0</v>
      </c>
    </row>
    <row r="10098" spans="1:10">
      <c r="A10098" s="584">
        <v>2016</v>
      </c>
      <c r="B10098" s="585" t="s">
        <v>1131</v>
      </c>
      <c r="C10098" s="585" t="s">
        <v>31</v>
      </c>
      <c r="D10098" s="586">
        <v>61038</v>
      </c>
      <c r="E10098" s="587">
        <v>25.998000000000001</v>
      </c>
      <c r="F10098" s="587">
        <f t="shared" si="471"/>
        <v>1586865.9240000001</v>
      </c>
      <c r="G10098" s="588">
        <v>2.71</v>
      </c>
      <c r="H10098" s="586">
        <v>7.7</v>
      </c>
      <c r="I10098" s="587">
        <f t="shared" si="472"/>
        <v>469992.60000000003</v>
      </c>
      <c r="J10098" s="589">
        <f t="shared" si="473"/>
        <v>0</v>
      </c>
    </row>
    <row r="10099" spans="1:10">
      <c r="A10099" s="584">
        <v>2016</v>
      </c>
      <c r="B10099" s="585" t="s">
        <v>1131</v>
      </c>
      <c r="C10099" s="585" t="s">
        <v>31</v>
      </c>
      <c r="D10099" s="586">
        <v>15455</v>
      </c>
      <c r="E10099" s="587">
        <v>26.094000000000001</v>
      </c>
      <c r="F10099" s="587">
        <f t="shared" si="471"/>
        <v>403282.77</v>
      </c>
      <c r="G10099" s="588">
        <v>2.0099999999999998</v>
      </c>
      <c r="H10099" s="586">
        <v>7.5</v>
      </c>
      <c r="I10099" s="587">
        <f t="shared" si="472"/>
        <v>115912.5</v>
      </c>
      <c r="J10099" s="589">
        <f t="shared" si="473"/>
        <v>0</v>
      </c>
    </row>
    <row r="10100" spans="1:10">
      <c r="A10100" s="584">
        <v>2016</v>
      </c>
      <c r="B10100" s="585" t="s">
        <v>1131</v>
      </c>
      <c r="C10100" s="585" t="s">
        <v>31</v>
      </c>
      <c r="D10100" s="586">
        <v>15409</v>
      </c>
      <c r="E10100" s="587">
        <v>24.143999999999998</v>
      </c>
      <c r="F10100" s="587">
        <f t="shared" si="471"/>
        <v>372034.89599999995</v>
      </c>
      <c r="G10100" s="588">
        <v>2.2200000000000002</v>
      </c>
      <c r="H10100" s="586">
        <v>8.6999999999999993</v>
      </c>
      <c r="I10100" s="587">
        <f t="shared" si="472"/>
        <v>134058.29999999999</v>
      </c>
      <c r="J10100" s="589">
        <f t="shared" si="473"/>
        <v>0</v>
      </c>
    </row>
    <row r="10101" spans="1:10">
      <c r="A10101" s="584">
        <v>2016</v>
      </c>
      <c r="B10101" s="585" t="s">
        <v>1131</v>
      </c>
      <c r="C10101" s="585" t="s">
        <v>31</v>
      </c>
      <c r="D10101" s="586">
        <v>123964</v>
      </c>
      <c r="E10101" s="587">
        <v>26.062000000000001</v>
      </c>
      <c r="F10101" s="587">
        <f t="shared" si="471"/>
        <v>3230749.7680000002</v>
      </c>
      <c r="G10101" s="588">
        <v>2.79</v>
      </c>
      <c r="H10101" s="586">
        <v>7.8</v>
      </c>
      <c r="I10101" s="587">
        <f t="shared" si="472"/>
        <v>966919.2</v>
      </c>
      <c r="J10101" s="589">
        <f t="shared" si="473"/>
        <v>0</v>
      </c>
    </row>
    <row r="10102" spans="1:10">
      <c r="A10102" s="584">
        <v>2016</v>
      </c>
      <c r="B10102" s="585" t="s">
        <v>1131</v>
      </c>
      <c r="C10102" s="585" t="s">
        <v>31</v>
      </c>
      <c r="D10102" s="586">
        <v>13155</v>
      </c>
      <c r="E10102" s="587">
        <v>25.1</v>
      </c>
      <c r="F10102" s="587">
        <f t="shared" si="471"/>
        <v>330190.5</v>
      </c>
      <c r="G10102" s="588">
        <v>1.44</v>
      </c>
      <c r="H10102" s="586">
        <v>9.4</v>
      </c>
      <c r="I10102" s="587">
        <f t="shared" si="472"/>
        <v>123657</v>
      </c>
      <c r="J10102" s="589">
        <f t="shared" si="473"/>
        <v>0</v>
      </c>
    </row>
    <row r="10103" spans="1:10">
      <c r="A10103" s="584">
        <v>2016</v>
      </c>
      <c r="B10103" s="585" t="s">
        <v>1131</v>
      </c>
      <c r="C10103" s="585" t="s">
        <v>31</v>
      </c>
      <c r="D10103" s="586">
        <v>12994</v>
      </c>
      <c r="E10103" s="587">
        <v>24.88</v>
      </c>
      <c r="F10103" s="587">
        <f t="shared" si="471"/>
        <v>323290.71999999997</v>
      </c>
      <c r="G10103" s="588">
        <v>0.99</v>
      </c>
      <c r="H10103" s="586">
        <v>10.1</v>
      </c>
      <c r="I10103" s="587">
        <f t="shared" si="472"/>
        <v>131239.4</v>
      </c>
      <c r="J10103" s="589">
        <f t="shared" si="473"/>
        <v>0</v>
      </c>
    </row>
    <row r="10104" spans="1:10">
      <c r="A10104" s="584">
        <v>2016</v>
      </c>
      <c r="B10104" s="585" t="s">
        <v>1131</v>
      </c>
      <c r="C10104" s="585" t="s">
        <v>31</v>
      </c>
      <c r="D10104" s="586">
        <v>12851</v>
      </c>
      <c r="E10104" s="587">
        <v>26.16</v>
      </c>
      <c r="F10104" s="587">
        <f t="shared" si="471"/>
        <v>336182.16</v>
      </c>
      <c r="G10104" s="588">
        <v>0.84</v>
      </c>
      <c r="H10104" s="586">
        <v>7.4</v>
      </c>
      <c r="I10104" s="587">
        <f t="shared" si="472"/>
        <v>95097.400000000009</v>
      </c>
      <c r="J10104" s="589">
        <f t="shared" si="473"/>
        <v>0</v>
      </c>
    </row>
    <row r="10105" spans="1:10">
      <c r="A10105" s="584">
        <v>2016</v>
      </c>
      <c r="B10105" s="585" t="s">
        <v>1131</v>
      </c>
      <c r="C10105" s="585" t="s">
        <v>31</v>
      </c>
      <c r="D10105" s="586">
        <v>23318</v>
      </c>
      <c r="E10105" s="587">
        <v>25.7</v>
      </c>
      <c r="F10105" s="587">
        <f t="shared" si="471"/>
        <v>599272.6</v>
      </c>
      <c r="G10105" s="588">
        <v>1.18</v>
      </c>
      <c r="H10105" s="586">
        <v>10.3</v>
      </c>
      <c r="I10105" s="587">
        <f t="shared" si="472"/>
        <v>240175.40000000002</v>
      </c>
      <c r="J10105" s="589">
        <f t="shared" si="473"/>
        <v>0</v>
      </c>
    </row>
    <row r="10106" spans="1:10">
      <c r="A10106" s="584">
        <v>2016</v>
      </c>
      <c r="B10106" s="585" t="s">
        <v>1131</v>
      </c>
      <c r="C10106" s="585" t="s">
        <v>31</v>
      </c>
      <c r="D10106" s="586">
        <v>25924</v>
      </c>
      <c r="E10106" s="587">
        <v>25.14</v>
      </c>
      <c r="F10106" s="587">
        <f t="shared" si="471"/>
        <v>651729.36</v>
      </c>
      <c r="G10106" s="588">
        <v>0.98</v>
      </c>
      <c r="H10106" s="586">
        <v>10.3</v>
      </c>
      <c r="I10106" s="587">
        <f t="shared" si="472"/>
        <v>267017.2</v>
      </c>
      <c r="J10106" s="589">
        <f t="shared" si="473"/>
        <v>0</v>
      </c>
    </row>
    <row r="10107" spans="1:10">
      <c r="A10107" s="584">
        <v>2016</v>
      </c>
      <c r="B10107" s="585" t="s">
        <v>1131</v>
      </c>
      <c r="C10107" s="585" t="s">
        <v>31</v>
      </c>
      <c r="D10107" s="586">
        <v>113</v>
      </c>
      <c r="E10107" s="587">
        <v>26.12</v>
      </c>
      <c r="F10107" s="587">
        <f t="shared" si="471"/>
        <v>2951.56</v>
      </c>
      <c r="G10107" s="588">
        <v>3.19</v>
      </c>
      <c r="H10107" s="586">
        <v>8.1</v>
      </c>
      <c r="I10107" s="587">
        <f t="shared" si="472"/>
        <v>915.3</v>
      </c>
      <c r="J10107" s="589">
        <f t="shared" si="473"/>
        <v>0</v>
      </c>
    </row>
    <row r="10108" spans="1:10">
      <c r="A10108" s="584">
        <v>2016</v>
      </c>
      <c r="B10108" s="585" t="s">
        <v>1131</v>
      </c>
      <c r="C10108" s="585" t="s">
        <v>31</v>
      </c>
      <c r="D10108" s="586">
        <v>26251</v>
      </c>
      <c r="E10108" s="587">
        <v>25.23</v>
      </c>
      <c r="F10108" s="587">
        <f t="shared" si="471"/>
        <v>662312.73</v>
      </c>
      <c r="G10108" s="588">
        <v>1.55</v>
      </c>
      <c r="H10108" s="586">
        <v>8.6</v>
      </c>
      <c r="I10108" s="587">
        <f t="shared" si="472"/>
        <v>225758.59999999998</v>
      </c>
      <c r="J10108" s="589">
        <f t="shared" si="473"/>
        <v>0</v>
      </c>
    </row>
    <row r="10109" spans="1:10">
      <c r="A10109" s="584">
        <v>2016</v>
      </c>
      <c r="B10109" s="585" t="s">
        <v>1131</v>
      </c>
      <c r="C10109" s="585" t="s">
        <v>31</v>
      </c>
      <c r="D10109" s="586">
        <v>25233</v>
      </c>
      <c r="E10109" s="587">
        <v>25.95</v>
      </c>
      <c r="F10109" s="587">
        <f t="shared" si="471"/>
        <v>654796.35</v>
      </c>
      <c r="G10109" s="588">
        <v>0.56999999999999995</v>
      </c>
      <c r="H10109" s="586">
        <v>6.4</v>
      </c>
      <c r="I10109" s="587">
        <f t="shared" si="472"/>
        <v>161491.20000000001</v>
      </c>
      <c r="J10109" s="589">
        <f t="shared" si="473"/>
        <v>0</v>
      </c>
    </row>
    <row r="10110" spans="1:10">
      <c r="A10110" s="584">
        <v>2016</v>
      </c>
      <c r="B10110" s="585" t="s">
        <v>1131</v>
      </c>
      <c r="C10110" s="585" t="s">
        <v>31</v>
      </c>
      <c r="D10110" s="586">
        <v>13102</v>
      </c>
      <c r="E10110" s="587">
        <v>24.79</v>
      </c>
      <c r="F10110" s="587">
        <f t="shared" si="471"/>
        <v>324798.58</v>
      </c>
      <c r="G10110" s="588">
        <v>0.65</v>
      </c>
      <c r="H10110" s="586">
        <v>10.6</v>
      </c>
      <c r="I10110" s="587">
        <f t="shared" si="472"/>
        <v>138881.19999999998</v>
      </c>
      <c r="J10110" s="589">
        <f t="shared" si="473"/>
        <v>0</v>
      </c>
    </row>
    <row r="10111" spans="1:10">
      <c r="A10111" s="584">
        <v>2016</v>
      </c>
      <c r="B10111" s="585" t="s">
        <v>1131</v>
      </c>
      <c r="C10111" s="585" t="s">
        <v>31</v>
      </c>
      <c r="D10111" s="586">
        <v>13089</v>
      </c>
      <c r="E10111" s="587">
        <v>26.21</v>
      </c>
      <c r="F10111" s="587">
        <f t="shared" si="471"/>
        <v>343062.69</v>
      </c>
      <c r="G10111" s="588">
        <v>0.78</v>
      </c>
      <c r="H10111" s="586">
        <v>7.5</v>
      </c>
      <c r="I10111" s="587">
        <f t="shared" si="472"/>
        <v>98167.5</v>
      </c>
      <c r="J10111" s="589">
        <f t="shared" si="473"/>
        <v>0</v>
      </c>
    </row>
    <row r="10112" spans="1:10">
      <c r="A10112" s="584">
        <v>2016</v>
      </c>
      <c r="B10112" s="585" t="s">
        <v>1131</v>
      </c>
      <c r="C10112" s="585" t="s">
        <v>31</v>
      </c>
      <c r="D10112" s="586">
        <v>12800</v>
      </c>
      <c r="E10112" s="587">
        <v>25.99</v>
      </c>
      <c r="F10112" s="587">
        <f t="shared" si="471"/>
        <v>332672</v>
      </c>
      <c r="G10112" s="588">
        <v>0.81</v>
      </c>
      <c r="H10112" s="586">
        <v>8.4</v>
      </c>
      <c r="I10112" s="587">
        <f t="shared" si="472"/>
        <v>107520</v>
      </c>
      <c r="J10112" s="589">
        <f t="shared" si="473"/>
        <v>0</v>
      </c>
    </row>
    <row r="10113" spans="1:10">
      <c r="A10113" s="584">
        <v>2016</v>
      </c>
      <c r="B10113" s="585" t="s">
        <v>1131</v>
      </c>
      <c r="C10113" s="585" t="s">
        <v>31</v>
      </c>
      <c r="D10113" s="586">
        <v>12670</v>
      </c>
      <c r="E10113" s="587">
        <v>25.78</v>
      </c>
      <c r="F10113" s="587">
        <f t="shared" si="471"/>
        <v>326632.60000000003</v>
      </c>
      <c r="G10113" s="588">
        <v>0.53</v>
      </c>
      <c r="H10113" s="586">
        <v>6.5</v>
      </c>
      <c r="I10113" s="587">
        <f t="shared" si="472"/>
        <v>82355</v>
      </c>
      <c r="J10113" s="589">
        <f t="shared" si="473"/>
        <v>0</v>
      </c>
    </row>
    <row r="10114" spans="1:10">
      <c r="A10114" s="584">
        <v>2016</v>
      </c>
      <c r="B10114" s="585" t="s">
        <v>1131</v>
      </c>
      <c r="C10114" s="585" t="s">
        <v>31</v>
      </c>
      <c r="D10114" s="586">
        <v>11256</v>
      </c>
      <c r="E10114" s="587">
        <v>23.2</v>
      </c>
      <c r="F10114" s="587">
        <f t="shared" si="471"/>
        <v>261139.19999999998</v>
      </c>
      <c r="G10114" s="588">
        <v>1.31</v>
      </c>
      <c r="H10114" s="586">
        <v>6.2</v>
      </c>
      <c r="I10114" s="587">
        <f t="shared" si="472"/>
        <v>69787.199999999997</v>
      </c>
      <c r="J10114" s="589">
        <f t="shared" si="473"/>
        <v>0</v>
      </c>
    </row>
    <row r="10115" spans="1:10">
      <c r="A10115" s="584">
        <v>2016</v>
      </c>
      <c r="B10115" s="585" t="s">
        <v>1131</v>
      </c>
      <c r="C10115" s="585" t="s">
        <v>31</v>
      </c>
      <c r="D10115" s="586">
        <v>23074</v>
      </c>
      <c r="E10115" s="587">
        <v>24.718</v>
      </c>
      <c r="F10115" s="587">
        <f t="shared" ref="F10115:F10178" si="474">E10115*D10115</f>
        <v>570343.13199999998</v>
      </c>
      <c r="G10115" s="588">
        <v>0.87</v>
      </c>
      <c r="H10115" s="586">
        <v>9.1999999999999993</v>
      </c>
      <c r="I10115" s="587">
        <f t="shared" ref="I10115:I10178" si="475">H10115*D10115</f>
        <v>212280.8</v>
      </c>
      <c r="J10115" s="589">
        <f t="shared" ref="J10115:J10178" si="476">IF(B10115="LIG",1,0)</f>
        <v>0</v>
      </c>
    </row>
    <row r="10116" spans="1:10">
      <c r="A10116" s="584">
        <v>2016</v>
      </c>
      <c r="B10116" s="585" t="s">
        <v>1131</v>
      </c>
      <c r="C10116" s="585" t="s">
        <v>31</v>
      </c>
      <c r="D10116" s="586">
        <v>11559</v>
      </c>
      <c r="E10116" s="587">
        <v>24.202000000000002</v>
      </c>
      <c r="F10116" s="587">
        <f t="shared" si="474"/>
        <v>279750.91800000001</v>
      </c>
      <c r="G10116" s="588">
        <v>0.83</v>
      </c>
      <c r="H10116" s="586">
        <v>11.8</v>
      </c>
      <c r="I10116" s="587">
        <f t="shared" si="475"/>
        <v>136396.20000000001</v>
      </c>
      <c r="J10116" s="589">
        <f t="shared" si="476"/>
        <v>0</v>
      </c>
    </row>
    <row r="10117" spans="1:10">
      <c r="A10117" s="584">
        <v>2016</v>
      </c>
      <c r="B10117" s="585" t="s">
        <v>1131</v>
      </c>
      <c r="C10117" s="585" t="s">
        <v>31</v>
      </c>
      <c r="D10117" s="586">
        <v>11455</v>
      </c>
      <c r="E10117" s="587">
        <v>26.204000000000001</v>
      </c>
      <c r="F10117" s="587">
        <f t="shared" si="474"/>
        <v>300166.82</v>
      </c>
      <c r="G10117" s="588">
        <v>1.39</v>
      </c>
      <c r="H10117" s="586">
        <v>6.3</v>
      </c>
      <c r="I10117" s="587">
        <f t="shared" si="475"/>
        <v>72166.5</v>
      </c>
      <c r="J10117" s="589">
        <f t="shared" si="476"/>
        <v>0</v>
      </c>
    </row>
    <row r="10118" spans="1:10">
      <c r="A10118" s="584">
        <v>2016</v>
      </c>
      <c r="B10118" s="585" t="s">
        <v>1131</v>
      </c>
      <c r="C10118" s="585" t="s">
        <v>31</v>
      </c>
      <c r="D10118" s="586">
        <v>10861</v>
      </c>
      <c r="E10118" s="587">
        <v>24.835999999999999</v>
      </c>
      <c r="F10118" s="587">
        <f t="shared" si="474"/>
        <v>269743.79599999997</v>
      </c>
      <c r="G10118" s="588">
        <v>1.18</v>
      </c>
      <c r="H10118" s="586">
        <v>9.4</v>
      </c>
      <c r="I10118" s="587">
        <f t="shared" si="475"/>
        <v>102093.40000000001</v>
      </c>
      <c r="J10118" s="589">
        <f t="shared" si="476"/>
        <v>0</v>
      </c>
    </row>
    <row r="10119" spans="1:10">
      <c r="A10119" s="584">
        <v>2016</v>
      </c>
      <c r="B10119" s="585" t="s">
        <v>1131</v>
      </c>
      <c r="C10119" s="585" t="s">
        <v>31</v>
      </c>
      <c r="D10119" s="586">
        <v>56578</v>
      </c>
      <c r="E10119" s="587">
        <v>23</v>
      </c>
      <c r="F10119" s="587">
        <f t="shared" si="474"/>
        <v>1301294</v>
      </c>
      <c r="G10119" s="588">
        <v>3.1</v>
      </c>
      <c r="H10119" s="586">
        <v>8.5</v>
      </c>
      <c r="I10119" s="587">
        <f t="shared" si="475"/>
        <v>480913</v>
      </c>
      <c r="J10119" s="589">
        <f t="shared" si="476"/>
        <v>0</v>
      </c>
    </row>
    <row r="10120" spans="1:10">
      <c r="A10120" s="584">
        <v>2016</v>
      </c>
      <c r="B10120" s="585" t="s">
        <v>1131</v>
      </c>
      <c r="C10120" s="585" t="s">
        <v>31</v>
      </c>
      <c r="D10120" s="586">
        <v>76222</v>
      </c>
      <c r="E10120" s="587">
        <v>23.788</v>
      </c>
      <c r="F10120" s="587">
        <f t="shared" si="474"/>
        <v>1813168.936</v>
      </c>
      <c r="G10120" s="588">
        <v>2.68</v>
      </c>
      <c r="H10120" s="586">
        <v>8.1</v>
      </c>
      <c r="I10120" s="587">
        <f t="shared" si="475"/>
        <v>617398.19999999995</v>
      </c>
      <c r="J10120" s="589">
        <f t="shared" si="476"/>
        <v>0</v>
      </c>
    </row>
    <row r="10121" spans="1:10">
      <c r="A10121" s="584">
        <v>2016</v>
      </c>
      <c r="B10121" s="585" t="s">
        <v>1131</v>
      </c>
      <c r="C10121" s="585" t="s">
        <v>31</v>
      </c>
      <c r="D10121" s="586">
        <v>138021</v>
      </c>
      <c r="E10121" s="587">
        <v>24.402000000000001</v>
      </c>
      <c r="F10121" s="587">
        <f t="shared" si="474"/>
        <v>3367988.4420000003</v>
      </c>
      <c r="G10121" s="588">
        <v>2.65</v>
      </c>
      <c r="H10121" s="586">
        <v>7.9</v>
      </c>
      <c r="I10121" s="587">
        <f t="shared" si="475"/>
        <v>1090365.9000000001</v>
      </c>
      <c r="J10121" s="589">
        <f t="shared" si="476"/>
        <v>0</v>
      </c>
    </row>
    <row r="10122" spans="1:10">
      <c r="A10122" s="584">
        <v>2016</v>
      </c>
      <c r="B10122" s="585" t="s">
        <v>1131</v>
      </c>
      <c r="C10122" s="585" t="s">
        <v>31</v>
      </c>
      <c r="D10122" s="586">
        <v>91258</v>
      </c>
      <c r="E10122" s="587">
        <v>22.25</v>
      </c>
      <c r="F10122" s="587">
        <f t="shared" si="474"/>
        <v>2030490.5</v>
      </c>
      <c r="G10122" s="588">
        <v>2.54</v>
      </c>
      <c r="H10122" s="586">
        <v>8.5</v>
      </c>
      <c r="I10122" s="587">
        <f t="shared" si="475"/>
        <v>775693</v>
      </c>
      <c r="J10122" s="589">
        <f t="shared" si="476"/>
        <v>0</v>
      </c>
    </row>
    <row r="10123" spans="1:10">
      <c r="A10123" s="584">
        <v>2016</v>
      </c>
      <c r="B10123" s="585" t="s">
        <v>1131</v>
      </c>
      <c r="C10123" s="585" t="s">
        <v>31</v>
      </c>
      <c r="D10123" s="586">
        <v>11695</v>
      </c>
      <c r="E10123" s="587">
        <v>23.329000000000001</v>
      </c>
      <c r="F10123" s="587">
        <f t="shared" si="474"/>
        <v>272832.65500000003</v>
      </c>
      <c r="G10123" s="588">
        <v>1.31</v>
      </c>
      <c r="H10123" s="586">
        <v>6</v>
      </c>
      <c r="I10123" s="587">
        <f t="shared" si="475"/>
        <v>70170</v>
      </c>
      <c r="J10123" s="589">
        <f t="shared" si="476"/>
        <v>0</v>
      </c>
    </row>
    <row r="10124" spans="1:10">
      <c r="A10124" s="584">
        <v>2016</v>
      </c>
      <c r="B10124" s="585" t="s">
        <v>1131</v>
      </c>
      <c r="C10124" s="585" t="s">
        <v>31</v>
      </c>
      <c r="D10124" s="586">
        <v>35240</v>
      </c>
      <c r="E10124" s="587">
        <v>23.334</v>
      </c>
      <c r="F10124" s="587">
        <f t="shared" si="474"/>
        <v>822290.16</v>
      </c>
      <c r="G10124" s="588">
        <v>2.64</v>
      </c>
      <c r="H10124" s="586">
        <v>8.1999999999999993</v>
      </c>
      <c r="I10124" s="587">
        <f t="shared" si="475"/>
        <v>288968</v>
      </c>
      <c r="J10124" s="589">
        <f t="shared" si="476"/>
        <v>0</v>
      </c>
    </row>
    <row r="10125" spans="1:10">
      <c r="A10125" s="584">
        <v>2016</v>
      </c>
      <c r="B10125" s="585" t="s">
        <v>1127</v>
      </c>
      <c r="C10125" s="585" t="s">
        <v>31</v>
      </c>
      <c r="D10125" s="586">
        <v>72901</v>
      </c>
      <c r="E10125" s="587">
        <v>17.696000000000002</v>
      </c>
      <c r="F10125" s="587">
        <f t="shared" si="474"/>
        <v>1290056.0960000001</v>
      </c>
      <c r="G10125" s="588">
        <v>0.34</v>
      </c>
      <c r="H10125" s="586">
        <v>5.3</v>
      </c>
      <c r="I10125" s="587">
        <f t="shared" si="475"/>
        <v>386375.3</v>
      </c>
      <c r="J10125" s="589">
        <f t="shared" si="476"/>
        <v>0</v>
      </c>
    </row>
    <row r="10126" spans="1:10">
      <c r="A10126" s="584">
        <v>2016</v>
      </c>
      <c r="B10126" s="585" t="s">
        <v>1127</v>
      </c>
      <c r="C10126" s="585" t="s">
        <v>31</v>
      </c>
      <c r="D10126" s="586">
        <v>41892</v>
      </c>
      <c r="E10126" s="587">
        <v>18.038</v>
      </c>
      <c r="F10126" s="587">
        <f t="shared" si="474"/>
        <v>755647.89600000007</v>
      </c>
      <c r="G10126" s="588">
        <v>0.26</v>
      </c>
      <c r="H10126" s="586">
        <v>4.7</v>
      </c>
      <c r="I10126" s="587">
        <f t="shared" si="475"/>
        <v>196892.4</v>
      </c>
      <c r="J10126" s="589">
        <f t="shared" si="476"/>
        <v>0</v>
      </c>
    </row>
    <row r="10127" spans="1:10">
      <c r="A10127" s="584">
        <v>2016</v>
      </c>
      <c r="B10127" s="585" t="s">
        <v>1127</v>
      </c>
      <c r="C10127" s="585" t="s">
        <v>31</v>
      </c>
      <c r="D10127" s="586">
        <v>196221</v>
      </c>
      <c r="E10127" s="587">
        <v>16.649999999999999</v>
      </c>
      <c r="F10127" s="587">
        <f t="shared" si="474"/>
        <v>3267079.65</v>
      </c>
      <c r="G10127" s="588">
        <v>0.4</v>
      </c>
      <c r="H10127" s="586">
        <v>5.2</v>
      </c>
      <c r="I10127" s="587">
        <f t="shared" si="475"/>
        <v>1020349.2000000001</v>
      </c>
      <c r="J10127" s="589">
        <f t="shared" si="476"/>
        <v>0</v>
      </c>
    </row>
    <row r="10128" spans="1:10">
      <c r="A10128" s="584">
        <v>2016</v>
      </c>
      <c r="B10128" s="585" t="s">
        <v>1127</v>
      </c>
      <c r="C10128" s="585" t="s">
        <v>31</v>
      </c>
      <c r="D10128" s="586">
        <v>15121</v>
      </c>
      <c r="E10128" s="587">
        <v>17.84</v>
      </c>
      <c r="F10128" s="587">
        <f t="shared" si="474"/>
        <v>269758.64</v>
      </c>
      <c r="G10128" s="588">
        <v>0.24</v>
      </c>
      <c r="H10128" s="586">
        <v>5.4</v>
      </c>
      <c r="I10128" s="587">
        <f t="shared" si="475"/>
        <v>81653.400000000009</v>
      </c>
      <c r="J10128" s="589">
        <f t="shared" si="476"/>
        <v>0</v>
      </c>
    </row>
    <row r="10129" spans="1:10">
      <c r="A10129" s="584">
        <v>2016</v>
      </c>
      <c r="B10129" s="585" t="s">
        <v>1127</v>
      </c>
      <c r="C10129" s="585" t="s">
        <v>31</v>
      </c>
      <c r="D10129" s="586">
        <v>211200</v>
      </c>
      <c r="E10129" s="587">
        <v>16.760000000000002</v>
      </c>
      <c r="F10129" s="587">
        <f t="shared" si="474"/>
        <v>3539712.0000000005</v>
      </c>
      <c r="G10129" s="588">
        <v>0.33</v>
      </c>
      <c r="H10129" s="586">
        <v>6.1</v>
      </c>
      <c r="I10129" s="587">
        <f t="shared" si="475"/>
        <v>1288320</v>
      </c>
      <c r="J10129" s="589">
        <f t="shared" si="476"/>
        <v>0</v>
      </c>
    </row>
    <row r="10130" spans="1:10">
      <c r="A10130" s="584">
        <v>2016</v>
      </c>
      <c r="B10130" s="585" t="s">
        <v>1127</v>
      </c>
      <c r="C10130" s="585" t="s">
        <v>31</v>
      </c>
      <c r="D10130" s="586">
        <v>225504</v>
      </c>
      <c r="E10130" s="587">
        <v>17.420000000000002</v>
      </c>
      <c r="F10130" s="587">
        <f t="shared" si="474"/>
        <v>3928279.68</v>
      </c>
      <c r="G10130" s="588">
        <v>0.24</v>
      </c>
      <c r="H10130" s="586">
        <v>4.7</v>
      </c>
      <c r="I10130" s="587">
        <f t="shared" si="475"/>
        <v>1059868.8</v>
      </c>
      <c r="J10130" s="589">
        <f t="shared" si="476"/>
        <v>0</v>
      </c>
    </row>
    <row r="10131" spans="1:10">
      <c r="A10131" s="584">
        <v>2016</v>
      </c>
      <c r="B10131" s="585" t="s">
        <v>1127</v>
      </c>
      <c r="C10131" s="585" t="s">
        <v>31</v>
      </c>
      <c r="D10131" s="586">
        <v>165699</v>
      </c>
      <c r="E10131" s="587">
        <v>16.48</v>
      </c>
      <c r="F10131" s="587">
        <f t="shared" si="474"/>
        <v>2730719.52</v>
      </c>
      <c r="G10131" s="588">
        <v>0.33</v>
      </c>
      <c r="H10131" s="586">
        <v>5.0999999999999996</v>
      </c>
      <c r="I10131" s="587">
        <f t="shared" si="475"/>
        <v>845064.89999999991</v>
      </c>
      <c r="J10131" s="589">
        <f t="shared" si="476"/>
        <v>0</v>
      </c>
    </row>
    <row r="10132" spans="1:10">
      <c r="A10132" s="584">
        <v>2016</v>
      </c>
      <c r="B10132" s="585" t="s">
        <v>1127</v>
      </c>
      <c r="C10132" s="585" t="s">
        <v>31</v>
      </c>
      <c r="D10132" s="586">
        <v>136555</v>
      </c>
      <c r="E10132" s="587">
        <v>17.82</v>
      </c>
      <c r="F10132" s="587">
        <f t="shared" si="474"/>
        <v>2433410.1</v>
      </c>
      <c r="G10132" s="588">
        <v>0.23</v>
      </c>
      <c r="H10132" s="586">
        <v>4.9000000000000004</v>
      </c>
      <c r="I10132" s="587">
        <f t="shared" si="475"/>
        <v>669119.5</v>
      </c>
      <c r="J10132" s="589">
        <f t="shared" si="476"/>
        <v>0</v>
      </c>
    </row>
    <row r="10133" spans="1:10">
      <c r="A10133" s="584">
        <v>2016</v>
      </c>
      <c r="B10133" s="585" t="s">
        <v>1127</v>
      </c>
      <c r="C10133" s="585" t="s">
        <v>31</v>
      </c>
      <c r="D10133" s="586">
        <v>15122</v>
      </c>
      <c r="E10133" s="587">
        <v>17.850000000000001</v>
      </c>
      <c r="F10133" s="587">
        <f t="shared" si="474"/>
        <v>269927.7</v>
      </c>
      <c r="G10133" s="588">
        <v>0.24</v>
      </c>
      <c r="H10133" s="586">
        <v>4.4000000000000004</v>
      </c>
      <c r="I10133" s="587">
        <f t="shared" si="475"/>
        <v>66536.800000000003</v>
      </c>
      <c r="J10133" s="589">
        <f t="shared" si="476"/>
        <v>0</v>
      </c>
    </row>
    <row r="10134" spans="1:10">
      <c r="A10134" s="584">
        <v>2016</v>
      </c>
      <c r="B10134" s="585" t="s">
        <v>1127</v>
      </c>
      <c r="C10134" s="585" t="s">
        <v>31</v>
      </c>
      <c r="D10134" s="586">
        <v>15136</v>
      </c>
      <c r="E10134" s="587">
        <v>17.940000000000001</v>
      </c>
      <c r="F10134" s="587">
        <f t="shared" si="474"/>
        <v>271539.84000000003</v>
      </c>
      <c r="G10134" s="588">
        <v>0.26</v>
      </c>
      <c r="H10134" s="586">
        <v>5.3</v>
      </c>
      <c r="I10134" s="587">
        <f t="shared" si="475"/>
        <v>80220.800000000003</v>
      </c>
      <c r="J10134" s="589">
        <f t="shared" si="476"/>
        <v>0</v>
      </c>
    </row>
    <row r="10135" spans="1:10">
      <c r="A10135" s="584">
        <v>2016</v>
      </c>
      <c r="B10135" s="585" t="s">
        <v>1127</v>
      </c>
      <c r="C10135" s="585" t="s">
        <v>31</v>
      </c>
      <c r="D10135" s="586">
        <v>29593</v>
      </c>
      <c r="E10135" s="587">
        <v>17.809999999999999</v>
      </c>
      <c r="F10135" s="587">
        <f t="shared" si="474"/>
        <v>527051.32999999996</v>
      </c>
      <c r="G10135" s="588">
        <v>0.26</v>
      </c>
      <c r="H10135" s="586">
        <v>5.0999999999999996</v>
      </c>
      <c r="I10135" s="587">
        <f t="shared" si="475"/>
        <v>150924.29999999999</v>
      </c>
      <c r="J10135" s="589">
        <f t="shared" si="476"/>
        <v>0</v>
      </c>
    </row>
    <row r="10136" spans="1:10">
      <c r="A10136" s="584">
        <v>2016</v>
      </c>
      <c r="B10136" s="585" t="s">
        <v>1127</v>
      </c>
      <c r="C10136" s="585" t="s">
        <v>31</v>
      </c>
      <c r="D10136" s="586">
        <v>45308</v>
      </c>
      <c r="E10136" s="587">
        <v>17.12</v>
      </c>
      <c r="F10136" s="587">
        <f t="shared" si="474"/>
        <v>775672.96000000008</v>
      </c>
      <c r="G10136" s="588">
        <v>0.25</v>
      </c>
      <c r="H10136" s="586">
        <v>4.3</v>
      </c>
      <c r="I10136" s="587">
        <f t="shared" si="475"/>
        <v>194824.4</v>
      </c>
      <c r="J10136" s="589">
        <f t="shared" si="476"/>
        <v>0</v>
      </c>
    </row>
    <row r="10137" spans="1:10">
      <c r="A10137" s="584">
        <v>2016</v>
      </c>
      <c r="B10137" s="585" t="s">
        <v>1127</v>
      </c>
      <c r="C10137" s="585" t="s">
        <v>31</v>
      </c>
      <c r="D10137" s="586">
        <v>375619</v>
      </c>
      <c r="E10137" s="587">
        <v>16.600000000000001</v>
      </c>
      <c r="F10137" s="587">
        <f t="shared" si="474"/>
        <v>6235275.4000000004</v>
      </c>
      <c r="G10137" s="588">
        <v>0.3</v>
      </c>
      <c r="H10137" s="586">
        <v>5</v>
      </c>
      <c r="I10137" s="587">
        <f t="shared" si="475"/>
        <v>1878095</v>
      </c>
      <c r="J10137" s="589">
        <f t="shared" si="476"/>
        <v>0</v>
      </c>
    </row>
    <row r="10138" spans="1:10">
      <c r="A10138" s="584">
        <v>2016</v>
      </c>
      <c r="B10138" s="585" t="s">
        <v>1133</v>
      </c>
      <c r="C10138" s="585" t="s">
        <v>31</v>
      </c>
      <c r="D10138" s="586">
        <v>64630</v>
      </c>
      <c r="E10138" s="587">
        <v>14.02</v>
      </c>
      <c r="F10138" s="587">
        <f t="shared" si="474"/>
        <v>906112.6</v>
      </c>
      <c r="G10138" s="588">
        <v>0.5</v>
      </c>
      <c r="H10138" s="586">
        <v>14.8</v>
      </c>
      <c r="I10138" s="587">
        <f t="shared" si="475"/>
        <v>956524</v>
      </c>
      <c r="J10138" s="589">
        <f t="shared" si="476"/>
        <v>1</v>
      </c>
    </row>
    <row r="10139" spans="1:10">
      <c r="A10139" s="584">
        <v>2016</v>
      </c>
      <c r="B10139" s="585" t="s">
        <v>1131</v>
      </c>
      <c r="C10139" s="585" t="s">
        <v>31</v>
      </c>
      <c r="D10139" s="586">
        <v>11817</v>
      </c>
      <c r="E10139" s="587">
        <v>24.841999999999999</v>
      </c>
      <c r="F10139" s="587">
        <f t="shared" si="474"/>
        <v>293557.91399999999</v>
      </c>
      <c r="G10139" s="588">
        <v>0.68</v>
      </c>
      <c r="H10139" s="586">
        <v>8</v>
      </c>
      <c r="I10139" s="587">
        <f t="shared" si="475"/>
        <v>94536</v>
      </c>
      <c r="J10139" s="589">
        <f t="shared" si="476"/>
        <v>0</v>
      </c>
    </row>
    <row r="10140" spans="1:10">
      <c r="A10140" s="584">
        <v>2016</v>
      </c>
      <c r="B10140" s="585" t="s">
        <v>1131</v>
      </c>
      <c r="C10140" s="585" t="s">
        <v>31</v>
      </c>
      <c r="D10140" s="586">
        <v>11298</v>
      </c>
      <c r="E10140" s="587">
        <v>27.417999999999999</v>
      </c>
      <c r="F10140" s="587">
        <f t="shared" si="474"/>
        <v>309768.56400000001</v>
      </c>
      <c r="G10140" s="588">
        <v>0.78</v>
      </c>
      <c r="H10140" s="586">
        <v>6.7</v>
      </c>
      <c r="I10140" s="587">
        <f t="shared" si="475"/>
        <v>75696.600000000006</v>
      </c>
      <c r="J10140" s="589">
        <f t="shared" si="476"/>
        <v>0</v>
      </c>
    </row>
    <row r="10141" spans="1:10">
      <c r="A10141" s="584">
        <v>2016</v>
      </c>
      <c r="B10141" s="585" t="s">
        <v>1131</v>
      </c>
      <c r="C10141" s="585" t="s">
        <v>31</v>
      </c>
      <c r="D10141" s="586">
        <v>35852</v>
      </c>
      <c r="E10141" s="587">
        <v>25.87</v>
      </c>
      <c r="F10141" s="587">
        <f t="shared" si="474"/>
        <v>927491.24</v>
      </c>
      <c r="G10141" s="588">
        <v>1.1000000000000001</v>
      </c>
      <c r="H10141" s="586">
        <v>8.1999999999999993</v>
      </c>
      <c r="I10141" s="587">
        <f t="shared" si="475"/>
        <v>293986.39999999997</v>
      </c>
      <c r="J10141" s="589">
        <f t="shared" si="476"/>
        <v>0</v>
      </c>
    </row>
    <row r="10142" spans="1:10">
      <c r="A10142" s="584">
        <v>2016</v>
      </c>
      <c r="B10142" s="585" t="s">
        <v>1131</v>
      </c>
      <c r="C10142" s="585" t="s">
        <v>31</v>
      </c>
      <c r="D10142" s="586">
        <v>23927</v>
      </c>
      <c r="E10142" s="587">
        <v>25.783000000000001</v>
      </c>
      <c r="F10142" s="587">
        <f t="shared" si="474"/>
        <v>616909.84100000001</v>
      </c>
      <c r="G10142" s="588">
        <v>2.5099999999999998</v>
      </c>
      <c r="H10142" s="586">
        <v>7.8</v>
      </c>
      <c r="I10142" s="587">
        <f t="shared" si="475"/>
        <v>186630.6</v>
      </c>
      <c r="J10142" s="589">
        <f t="shared" si="476"/>
        <v>0</v>
      </c>
    </row>
    <row r="10143" spans="1:10">
      <c r="A10143" s="584">
        <v>2016</v>
      </c>
      <c r="B10143" s="585" t="s">
        <v>1131</v>
      </c>
      <c r="C10143" s="585" t="s">
        <v>31</v>
      </c>
      <c r="D10143" s="586">
        <v>11754</v>
      </c>
      <c r="E10143" s="587">
        <v>25.01</v>
      </c>
      <c r="F10143" s="587">
        <f t="shared" si="474"/>
        <v>293967.54000000004</v>
      </c>
      <c r="G10143" s="588">
        <v>1.28</v>
      </c>
      <c r="H10143" s="586">
        <v>10.3</v>
      </c>
      <c r="I10143" s="587">
        <f t="shared" si="475"/>
        <v>121066.20000000001</v>
      </c>
      <c r="J10143" s="589">
        <f t="shared" si="476"/>
        <v>0</v>
      </c>
    </row>
    <row r="10144" spans="1:10">
      <c r="A10144" s="584">
        <v>2016</v>
      </c>
      <c r="B10144" s="585" t="s">
        <v>1131</v>
      </c>
      <c r="C10144" s="585" t="s">
        <v>31</v>
      </c>
      <c r="D10144" s="586">
        <v>11363</v>
      </c>
      <c r="E10144" s="587">
        <v>24.71</v>
      </c>
      <c r="F10144" s="587">
        <f t="shared" si="474"/>
        <v>280779.73</v>
      </c>
      <c r="G10144" s="588">
        <v>0.8</v>
      </c>
      <c r="H10144" s="586">
        <v>12.3</v>
      </c>
      <c r="I10144" s="587">
        <f t="shared" si="475"/>
        <v>139764.9</v>
      </c>
      <c r="J10144" s="589">
        <f t="shared" si="476"/>
        <v>0</v>
      </c>
    </row>
    <row r="10145" spans="1:10">
      <c r="A10145" s="584">
        <v>2016</v>
      </c>
      <c r="B10145" s="585" t="s">
        <v>1131</v>
      </c>
      <c r="C10145" s="585" t="s">
        <v>31</v>
      </c>
      <c r="D10145" s="586">
        <v>11149</v>
      </c>
      <c r="E10145" s="587">
        <v>25.684000000000001</v>
      </c>
      <c r="F10145" s="587">
        <f t="shared" si="474"/>
        <v>286350.91600000003</v>
      </c>
      <c r="G10145" s="588">
        <v>0.59</v>
      </c>
      <c r="H10145" s="586">
        <v>11.1</v>
      </c>
      <c r="I10145" s="587">
        <f t="shared" si="475"/>
        <v>123753.9</v>
      </c>
      <c r="J10145" s="589">
        <f t="shared" si="476"/>
        <v>0</v>
      </c>
    </row>
    <row r="10146" spans="1:10">
      <c r="A10146" s="584">
        <v>2016</v>
      </c>
      <c r="B10146" s="585" t="s">
        <v>1131</v>
      </c>
      <c r="C10146" s="585" t="s">
        <v>31</v>
      </c>
      <c r="D10146" s="586">
        <v>11947</v>
      </c>
      <c r="E10146" s="587">
        <v>24.417999999999999</v>
      </c>
      <c r="F10146" s="587">
        <f t="shared" si="474"/>
        <v>291721.84600000002</v>
      </c>
      <c r="G10146" s="588">
        <v>0.71</v>
      </c>
      <c r="H10146" s="586">
        <v>11.5</v>
      </c>
      <c r="I10146" s="587">
        <f t="shared" si="475"/>
        <v>137390.5</v>
      </c>
      <c r="J10146" s="589">
        <f t="shared" si="476"/>
        <v>0</v>
      </c>
    </row>
    <row r="10147" spans="1:10">
      <c r="A10147" s="584">
        <v>2016</v>
      </c>
      <c r="B10147" s="585" t="s">
        <v>1127</v>
      </c>
      <c r="C10147" s="585" t="s">
        <v>31</v>
      </c>
      <c r="D10147" s="586">
        <v>367912</v>
      </c>
      <c r="E10147" s="587">
        <v>17.14</v>
      </c>
      <c r="F10147" s="587">
        <f t="shared" si="474"/>
        <v>6306011.6800000006</v>
      </c>
      <c r="G10147" s="588">
        <v>0.41</v>
      </c>
      <c r="H10147" s="586">
        <v>11.2</v>
      </c>
      <c r="I10147" s="587">
        <f t="shared" si="475"/>
        <v>4120614.4</v>
      </c>
      <c r="J10147" s="589">
        <f t="shared" si="476"/>
        <v>0</v>
      </c>
    </row>
    <row r="10148" spans="1:10">
      <c r="A10148" s="584">
        <v>2016</v>
      </c>
      <c r="B10148" s="585" t="s">
        <v>1127</v>
      </c>
      <c r="C10148" s="585" t="s">
        <v>31</v>
      </c>
      <c r="D10148" s="586">
        <v>87243</v>
      </c>
      <c r="E10148" s="587">
        <v>16.489999999999998</v>
      </c>
      <c r="F10148" s="587">
        <f t="shared" si="474"/>
        <v>1438637.0699999998</v>
      </c>
      <c r="G10148" s="588">
        <v>0.43</v>
      </c>
      <c r="H10148" s="586">
        <v>5.0999999999999996</v>
      </c>
      <c r="I10148" s="587">
        <f t="shared" si="475"/>
        <v>444939.3</v>
      </c>
      <c r="J10148" s="589">
        <f t="shared" si="476"/>
        <v>0</v>
      </c>
    </row>
    <row r="10149" spans="1:10">
      <c r="A10149" s="584">
        <v>2016</v>
      </c>
      <c r="B10149" s="585" t="s">
        <v>1129</v>
      </c>
      <c r="C10149" s="585" t="s">
        <v>31</v>
      </c>
      <c r="D10149" s="586">
        <v>1504</v>
      </c>
      <c r="E10149" s="587">
        <v>14.75</v>
      </c>
      <c r="F10149" s="587">
        <f t="shared" si="474"/>
        <v>22184</v>
      </c>
      <c r="G10149" s="588">
        <v>0.7</v>
      </c>
      <c r="H10149" s="586">
        <v>10.5</v>
      </c>
      <c r="I10149" s="587">
        <f t="shared" si="475"/>
        <v>15792</v>
      </c>
      <c r="J10149" s="589">
        <f t="shared" si="476"/>
        <v>0</v>
      </c>
    </row>
    <row r="10150" spans="1:10">
      <c r="A10150" s="584">
        <v>2016</v>
      </c>
      <c r="B10150" s="585" t="s">
        <v>1131</v>
      </c>
      <c r="C10150" s="585" t="s">
        <v>31</v>
      </c>
      <c r="D10150" s="586">
        <v>10823</v>
      </c>
      <c r="E10150" s="587">
        <v>23.462</v>
      </c>
      <c r="F10150" s="587">
        <f t="shared" si="474"/>
        <v>253929.226</v>
      </c>
      <c r="G10150" s="588">
        <v>0.84</v>
      </c>
      <c r="H10150" s="586">
        <v>12.49</v>
      </c>
      <c r="I10150" s="587">
        <f t="shared" si="475"/>
        <v>135179.26999999999</v>
      </c>
      <c r="J10150" s="589">
        <f t="shared" si="476"/>
        <v>0</v>
      </c>
    </row>
    <row r="10151" spans="1:10">
      <c r="A10151" s="584">
        <v>2016</v>
      </c>
      <c r="B10151" s="585" t="s">
        <v>1131</v>
      </c>
      <c r="C10151" s="585" t="s">
        <v>31</v>
      </c>
      <c r="D10151" s="586">
        <v>10823</v>
      </c>
      <c r="E10151" s="587">
        <v>23.462</v>
      </c>
      <c r="F10151" s="587">
        <f t="shared" si="474"/>
        <v>253929.226</v>
      </c>
      <c r="G10151" s="588">
        <v>0.84</v>
      </c>
      <c r="H10151" s="586">
        <v>12.49</v>
      </c>
      <c r="I10151" s="587">
        <f t="shared" si="475"/>
        <v>135179.26999999999</v>
      </c>
      <c r="J10151" s="589">
        <f t="shared" si="476"/>
        <v>0</v>
      </c>
    </row>
    <row r="10152" spans="1:10">
      <c r="A10152" s="584">
        <v>2016</v>
      </c>
      <c r="B10152" s="585" t="s">
        <v>1131</v>
      </c>
      <c r="C10152" s="585" t="s">
        <v>31</v>
      </c>
      <c r="D10152" s="586">
        <v>32621</v>
      </c>
      <c r="E10152" s="587">
        <v>24.443999999999999</v>
      </c>
      <c r="F10152" s="587">
        <f t="shared" si="474"/>
        <v>797387.72399999993</v>
      </c>
      <c r="G10152" s="588">
        <v>0.91</v>
      </c>
      <c r="H10152" s="586">
        <v>12.27</v>
      </c>
      <c r="I10152" s="587">
        <f t="shared" si="475"/>
        <v>400259.67</v>
      </c>
      <c r="J10152" s="589">
        <f t="shared" si="476"/>
        <v>0</v>
      </c>
    </row>
    <row r="10153" spans="1:10">
      <c r="A10153" s="584">
        <v>2016</v>
      </c>
      <c r="B10153" s="585" t="s">
        <v>1131</v>
      </c>
      <c r="C10153" s="585" t="s">
        <v>31</v>
      </c>
      <c r="D10153" s="586">
        <v>19433</v>
      </c>
      <c r="E10153" s="587">
        <v>24.161999999999999</v>
      </c>
      <c r="F10153" s="587">
        <f t="shared" si="474"/>
        <v>469540.14600000001</v>
      </c>
      <c r="G10153" s="588">
        <v>0.82</v>
      </c>
      <c r="H10153" s="586">
        <v>12.4</v>
      </c>
      <c r="I10153" s="587">
        <f t="shared" si="475"/>
        <v>240969.2</v>
      </c>
      <c r="J10153" s="589">
        <f t="shared" si="476"/>
        <v>0</v>
      </c>
    </row>
    <row r="10154" spans="1:10">
      <c r="A10154" s="584">
        <v>2016</v>
      </c>
      <c r="B10154" s="585" t="s">
        <v>1131</v>
      </c>
      <c r="C10154" s="585" t="s">
        <v>31</v>
      </c>
      <c r="D10154" s="586">
        <v>19433</v>
      </c>
      <c r="E10154" s="587">
        <v>24.161999999999999</v>
      </c>
      <c r="F10154" s="587">
        <f t="shared" si="474"/>
        <v>469540.14600000001</v>
      </c>
      <c r="G10154" s="588">
        <v>0.82</v>
      </c>
      <c r="H10154" s="586">
        <v>12.4</v>
      </c>
      <c r="I10154" s="587">
        <f t="shared" si="475"/>
        <v>240969.2</v>
      </c>
      <c r="J10154" s="589">
        <f t="shared" si="476"/>
        <v>0</v>
      </c>
    </row>
    <row r="10155" spans="1:10">
      <c r="A10155" s="584">
        <v>2016</v>
      </c>
      <c r="B10155" s="585" t="s">
        <v>1131</v>
      </c>
      <c r="C10155" s="585" t="s">
        <v>31</v>
      </c>
      <c r="D10155" s="586">
        <v>61843</v>
      </c>
      <c r="E10155" s="587">
        <v>25.225999999999999</v>
      </c>
      <c r="F10155" s="587">
        <f t="shared" si="474"/>
        <v>1560051.5179999999</v>
      </c>
      <c r="G10155" s="588">
        <v>4.13</v>
      </c>
      <c r="H10155" s="586">
        <v>9.02</v>
      </c>
      <c r="I10155" s="587">
        <f t="shared" si="475"/>
        <v>557823.86</v>
      </c>
      <c r="J10155" s="589">
        <f t="shared" si="476"/>
        <v>0</v>
      </c>
    </row>
    <row r="10156" spans="1:10">
      <c r="A10156" s="584">
        <v>2016</v>
      </c>
      <c r="B10156" s="585" t="s">
        <v>1131</v>
      </c>
      <c r="C10156" s="585" t="s">
        <v>31</v>
      </c>
      <c r="D10156" s="586">
        <v>218807</v>
      </c>
      <c r="E10156" s="587">
        <v>25.245999999999999</v>
      </c>
      <c r="F10156" s="587">
        <f t="shared" si="474"/>
        <v>5524001.5219999999</v>
      </c>
      <c r="G10156" s="588">
        <v>4.22</v>
      </c>
      <c r="H10156" s="586">
        <v>9.02</v>
      </c>
      <c r="I10156" s="587">
        <f t="shared" si="475"/>
        <v>1973639.14</v>
      </c>
      <c r="J10156" s="589">
        <f t="shared" si="476"/>
        <v>0</v>
      </c>
    </row>
    <row r="10157" spans="1:10">
      <c r="A10157" s="584">
        <v>2016</v>
      </c>
      <c r="B10157" s="585" t="s">
        <v>1131</v>
      </c>
      <c r="C10157" s="585" t="s">
        <v>31</v>
      </c>
      <c r="D10157" s="586">
        <v>11697</v>
      </c>
      <c r="E10157" s="587">
        <v>25.498000000000001</v>
      </c>
      <c r="F10157" s="587">
        <f t="shared" si="474"/>
        <v>298250.10600000003</v>
      </c>
      <c r="G10157" s="588">
        <v>4.2</v>
      </c>
      <c r="H10157" s="586">
        <v>9.43</v>
      </c>
      <c r="I10157" s="587">
        <f t="shared" si="475"/>
        <v>110302.70999999999</v>
      </c>
      <c r="J10157" s="589">
        <f t="shared" si="476"/>
        <v>0</v>
      </c>
    </row>
    <row r="10158" spans="1:10">
      <c r="A10158" s="584">
        <v>2016</v>
      </c>
      <c r="B10158" s="585" t="s">
        <v>1131</v>
      </c>
      <c r="C10158" s="585" t="s">
        <v>31</v>
      </c>
      <c r="D10158" s="586">
        <v>12578</v>
      </c>
      <c r="E10158" s="587">
        <v>25.777999999999999</v>
      </c>
      <c r="F10158" s="587">
        <f t="shared" si="474"/>
        <v>324235.68400000001</v>
      </c>
      <c r="G10158" s="588">
        <v>4.13</v>
      </c>
      <c r="H10158" s="586">
        <v>8.4499999999999993</v>
      </c>
      <c r="I10158" s="587">
        <f t="shared" si="475"/>
        <v>106284.09999999999</v>
      </c>
      <c r="J10158" s="589">
        <f t="shared" si="476"/>
        <v>0</v>
      </c>
    </row>
    <row r="10159" spans="1:10">
      <c r="A10159" s="584">
        <v>2016</v>
      </c>
      <c r="B10159" s="585" t="s">
        <v>1131</v>
      </c>
      <c r="C10159" s="585" t="s">
        <v>31</v>
      </c>
      <c r="D10159" s="586">
        <v>5672</v>
      </c>
      <c r="E10159" s="587">
        <v>24.286000000000001</v>
      </c>
      <c r="F10159" s="587">
        <f t="shared" si="474"/>
        <v>137750.19200000001</v>
      </c>
      <c r="G10159" s="588">
        <v>0.82</v>
      </c>
      <c r="H10159" s="586">
        <v>12.27</v>
      </c>
      <c r="I10159" s="587">
        <f t="shared" si="475"/>
        <v>69595.44</v>
      </c>
      <c r="J10159" s="589">
        <f t="shared" si="476"/>
        <v>0</v>
      </c>
    </row>
    <row r="10160" spans="1:10">
      <c r="A10160" s="584">
        <v>2016</v>
      </c>
      <c r="B10160" s="585" t="s">
        <v>1131</v>
      </c>
      <c r="C10160" s="585" t="s">
        <v>31</v>
      </c>
      <c r="D10160" s="586">
        <v>5672</v>
      </c>
      <c r="E10160" s="587">
        <v>24.286000000000001</v>
      </c>
      <c r="F10160" s="587">
        <f t="shared" si="474"/>
        <v>137750.19200000001</v>
      </c>
      <c r="G10160" s="588">
        <v>0.82</v>
      </c>
      <c r="H10160" s="586">
        <v>12.27</v>
      </c>
      <c r="I10160" s="587">
        <f t="shared" si="475"/>
        <v>69595.44</v>
      </c>
      <c r="J10160" s="589">
        <f t="shared" si="476"/>
        <v>0</v>
      </c>
    </row>
    <row r="10161" spans="1:10">
      <c r="A10161" s="584">
        <v>2016</v>
      </c>
      <c r="B10161" s="585" t="s">
        <v>1131</v>
      </c>
      <c r="C10161" s="585" t="s">
        <v>31</v>
      </c>
      <c r="D10161" s="586">
        <v>36461</v>
      </c>
      <c r="E10161" s="587">
        <v>23.956</v>
      </c>
      <c r="F10161" s="587">
        <f t="shared" si="474"/>
        <v>873459.71600000001</v>
      </c>
      <c r="G10161" s="588">
        <v>0.69</v>
      </c>
      <c r="H10161" s="586">
        <v>11.8</v>
      </c>
      <c r="I10161" s="587">
        <f t="shared" si="475"/>
        <v>430239.80000000005</v>
      </c>
      <c r="J10161" s="589">
        <f t="shared" si="476"/>
        <v>0</v>
      </c>
    </row>
    <row r="10162" spans="1:10">
      <c r="A10162" s="584">
        <v>2016</v>
      </c>
      <c r="B10162" s="585" t="s">
        <v>1131</v>
      </c>
      <c r="C10162" s="585" t="s">
        <v>31</v>
      </c>
      <c r="D10162" s="586">
        <v>9494</v>
      </c>
      <c r="E10162" s="587">
        <v>23.606000000000002</v>
      </c>
      <c r="F10162" s="587">
        <f t="shared" si="474"/>
        <v>224115.364</v>
      </c>
      <c r="G10162" s="588">
        <v>1.33</v>
      </c>
      <c r="H10162" s="586">
        <v>13.48</v>
      </c>
      <c r="I10162" s="587">
        <f t="shared" si="475"/>
        <v>127979.12000000001</v>
      </c>
      <c r="J10162" s="589">
        <f t="shared" si="476"/>
        <v>0</v>
      </c>
    </row>
    <row r="10163" spans="1:10">
      <c r="A10163" s="584">
        <v>2016</v>
      </c>
      <c r="B10163" s="585" t="s">
        <v>1131</v>
      </c>
      <c r="C10163" s="585" t="s">
        <v>31</v>
      </c>
      <c r="D10163" s="586">
        <v>36461</v>
      </c>
      <c r="E10163" s="587">
        <v>23.956</v>
      </c>
      <c r="F10163" s="587">
        <f t="shared" si="474"/>
        <v>873459.71600000001</v>
      </c>
      <c r="G10163" s="588">
        <v>0.69</v>
      </c>
      <c r="H10163" s="586">
        <v>11.8</v>
      </c>
      <c r="I10163" s="587">
        <f t="shared" si="475"/>
        <v>430239.80000000005</v>
      </c>
      <c r="J10163" s="589">
        <f t="shared" si="476"/>
        <v>0</v>
      </c>
    </row>
    <row r="10164" spans="1:10">
      <c r="A10164" s="584">
        <v>2016</v>
      </c>
      <c r="B10164" s="585" t="s">
        <v>1131</v>
      </c>
      <c r="C10164" s="585" t="s">
        <v>31</v>
      </c>
      <c r="D10164" s="586">
        <v>25715</v>
      </c>
      <c r="E10164" s="587">
        <v>24.148</v>
      </c>
      <c r="F10164" s="587">
        <f t="shared" si="474"/>
        <v>620965.81999999995</v>
      </c>
      <c r="G10164" s="588">
        <v>0.71</v>
      </c>
      <c r="H10164" s="586">
        <v>12.38</v>
      </c>
      <c r="I10164" s="587">
        <f t="shared" si="475"/>
        <v>318351.7</v>
      </c>
      <c r="J10164" s="589">
        <f t="shared" si="476"/>
        <v>0</v>
      </c>
    </row>
    <row r="10165" spans="1:10">
      <c r="A10165" s="584">
        <v>2016</v>
      </c>
      <c r="B10165" s="585" t="s">
        <v>1131</v>
      </c>
      <c r="C10165" s="585" t="s">
        <v>31</v>
      </c>
      <c r="D10165" s="586">
        <v>25715</v>
      </c>
      <c r="E10165" s="587">
        <v>24.148</v>
      </c>
      <c r="F10165" s="587">
        <f t="shared" si="474"/>
        <v>620965.81999999995</v>
      </c>
      <c r="G10165" s="588">
        <v>0.71</v>
      </c>
      <c r="H10165" s="586">
        <v>12.38</v>
      </c>
      <c r="I10165" s="587">
        <f t="shared" si="475"/>
        <v>318351.7</v>
      </c>
      <c r="J10165" s="589">
        <f t="shared" si="476"/>
        <v>0</v>
      </c>
    </row>
    <row r="10166" spans="1:10">
      <c r="A10166" s="584">
        <v>2016</v>
      </c>
      <c r="B10166" s="585" t="s">
        <v>1131</v>
      </c>
      <c r="C10166" s="585" t="s">
        <v>31</v>
      </c>
      <c r="D10166" s="586">
        <v>116063</v>
      </c>
      <c r="E10166" s="587">
        <v>26.02</v>
      </c>
      <c r="F10166" s="587">
        <f t="shared" si="474"/>
        <v>3019959.26</v>
      </c>
      <c r="G10166" s="588">
        <v>3.06</v>
      </c>
      <c r="H10166" s="586">
        <v>8.1</v>
      </c>
      <c r="I10166" s="587">
        <f t="shared" si="475"/>
        <v>940110.29999999993</v>
      </c>
      <c r="J10166" s="589">
        <f t="shared" si="476"/>
        <v>0</v>
      </c>
    </row>
    <row r="10167" spans="1:10">
      <c r="A10167" s="584">
        <v>2016</v>
      </c>
      <c r="B10167" s="585" t="s">
        <v>1131</v>
      </c>
      <c r="C10167" s="585" t="s">
        <v>31</v>
      </c>
      <c r="D10167" s="586">
        <v>75897</v>
      </c>
      <c r="E10167" s="587">
        <v>24.19</v>
      </c>
      <c r="F10167" s="587">
        <f t="shared" si="474"/>
        <v>1835948.4300000002</v>
      </c>
      <c r="G10167" s="588">
        <v>2.31</v>
      </c>
      <c r="H10167" s="586">
        <v>13.9</v>
      </c>
      <c r="I10167" s="587">
        <f t="shared" si="475"/>
        <v>1054968.3</v>
      </c>
      <c r="J10167" s="589">
        <f t="shared" si="476"/>
        <v>0</v>
      </c>
    </row>
    <row r="10168" spans="1:10">
      <c r="A10168" s="584">
        <v>2016</v>
      </c>
      <c r="B10168" s="585" t="s">
        <v>1131</v>
      </c>
      <c r="C10168" s="585" t="s">
        <v>31</v>
      </c>
      <c r="D10168" s="586">
        <v>56475</v>
      </c>
      <c r="E10168" s="587">
        <v>25.22</v>
      </c>
      <c r="F10168" s="587">
        <f t="shared" si="474"/>
        <v>1424299.5</v>
      </c>
      <c r="G10168" s="588">
        <v>2.97</v>
      </c>
      <c r="H10168" s="586">
        <v>9</v>
      </c>
      <c r="I10168" s="587">
        <f t="shared" si="475"/>
        <v>508275</v>
      </c>
      <c r="J10168" s="589">
        <f t="shared" si="476"/>
        <v>0</v>
      </c>
    </row>
    <row r="10169" spans="1:10">
      <c r="A10169" s="584">
        <v>2016</v>
      </c>
      <c r="B10169" s="585" t="s">
        <v>1131</v>
      </c>
      <c r="C10169" s="585" t="s">
        <v>31</v>
      </c>
      <c r="D10169" s="586">
        <v>398647</v>
      </c>
      <c r="E10169" s="587">
        <v>25.01</v>
      </c>
      <c r="F10169" s="587">
        <f t="shared" si="474"/>
        <v>9970161.4700000007</v>
      </c>
      <c r="G10169" s="588">
        <v>3.7</v>
      </c>
      <c r="H10169" s="586">
        <v>12.8</v>
      </c>
      <c r="I10169" s="587">
        <f t="shared" si="475"/>
        <v>5102681.6000000006</v>
      </c>
      <c r="J10169" s="589">
        <f t="shared" si="476"/>
        <v>0</v>
      </c>
    </row>
    <row r="10170" spans="1:10">
      <c r="A10170" s="584">
        <v>2016</v>
      </c>
      <c r="B10170" s="585" t="s">
        <v>1131</v>
      </c>
      <c r="C10170" s="585" t="s">
        <v>31</v>
      </c>
      <c r="D10170" s="586">
        <v>5561</v>
      </c>
      <c r="E10170" s="587">
        <v>24.166</v>
      </c>
      <c r="F10170" s="587">
        <f t="shared" si="474"/>
        <v>134387.12599999999</v>
      </c>
      <c r="G10170" s="588">
        <v>0.76</v>
      </c>
      <c r="H10170" s="586">
        <v>12.68</v>
      </c>
      <c r="I10170" s="587">
        <f t="shared" si="475"/>
        <v>70513.48</v>
      </c>
      <c r="J10170" s="589">
        <f t="shared" si="476"/>
        <v>0</v>
      </c>
    </row>
    <row r="10171" spans="1:10">
      <c r="A10171" s="584">
        <v>2016</v>
      </c>
      <c r="B10171" s="585" t="s">
        <v>1131</v>
      </c>
      <c r="C10171" s="585" t="s">
        <v>31</v>
      </c>
      <c r="D10171" s="586">
        <v>5561</v>
      </c>
      <c r="E10171" s="587">
        <v>24.166</v>
      </c>
      <c r="F10171" s="587">
        <f t="shared" si="474"/>
        <v>134387.12599999999</v>
      </c>
      <c r="G10171" s="588">
        <v>0.76</v>
      </c>
      <c r="H10171" s="586">
        <v>12.68</v>
      </c>
      <c r="I10171" s="587">
        <f t="shared" si="475"/>
        <v>70513.48</v>
      </c>
      <c r="J10171" s="589">
        <f t="shared" si="476"/>
        <v>0</v>
      </c>
    </row>
    <row r="10172" spans="1:10">
      <c r="A10172" s="584">
        <v>2016</v>
      </c>
      <c r="B10172" s="585" t="s">
        <v>1131</v>
      </c>
      <c r="C10172" s="585" t="s">
        <v>31</v>
      </c>
      <c r="D10172" s="586">
        <v>16722</v>
      </c>
      <c r="E10172" s="587">
        <v>25.085999999999999</v>
      </c>
      <c r="F10172" s="587">
        <f t="shared" si="474"/>
        <v>419488.092</v>
      </c>
      <c r="G10172" s="588">
        <v>0.77</v>
      </c>
      <c r="H10172" s="586">
        <v>8.6199999999999992</v>
      </c>
      <c r="I10172" s="587">
        <f t="shared" si="475"/>
        <v>144143.63999999998</v>
      </c>
      <c r="J10172" s="589">
        <f t="shared" si="476"/>
        <v>0</v>
      </c>
    </row>
    <row r="10173" spans="1:10">
      <c r="A10173" s="584">
        <v>2016</v>
      </c>
      <c r="B10173" s="585" t="s">
        <v>1131</v>
      </c>
      <c r="C10173" s="585" t="s">
        <v>31</v>
      </c>
      <c r="D10173" s="586">
        <v>15788</v>
      </c>
      <c r="E10173" s="587">
        <v>24.074000000000002</v>
      </c>
      <c r="F10173" s="587">
        <f t="shared" si="474"/>
        <v>380080.31200000003</v>
      </c>
      <c r="G10173" s="588">
        <v>0.7</v>
      </c>
      <c r="H10173" s="586">
        <v>11.81</v>
      </c>
      <c r="I10173" s="587">
        <f t="shared" si="475"/>
        <v>186456.28</v>
      </c>
      <c r="J10173" s="589">
        <f t="shared" si="476"/>
        <v>0</v>
      </c>
    </row>
    <row r="10174" spans="1:10">
      <c r="A10174" s="584">
        <v>2016</v>
      </c>
      <c r="B10174" s="585" t="s">
        <v>1131</v>
      </c>
      <c r="C10174" s="585" t="s">
        <v>31</v>
      </c>
      <c r="D10174" s="586">
        <v>15788</v>
      </c>
      <c r="E10174" s="587">
        <v>24.074000000000002</v>
      </c>
      <c r="F10174" s="587">
        <f t="shared" si="474"/>
        <v>380080.31200000003</v>
      </c>
      <c r="G10174" s="588">
        <v>0.7</v>
      </c>
      <c r="H10174" s="586">
        <v>11.81</v>
      </c>
      <c r="I10174" s="587">
        <f t="shared" si="475"/>
        <v>186456.28</v>
      </c>
      <c r="J10174" s="589">
        <f t="shared" si="476"/>
        <v>0</v>
      </c>
    </row>
    <row r="10175" spans="1:10">
      <c r="A10175" s="584">
        <v>2016</v>
      </c>
      <c r="B10175" s="585" t="s">
        <v>1131</v>
      </c>
      <c r="C10175" s="585" t="s">
        <v>31</v>
      </c>
      <c r="D10175" s="586">
        <v>75548</v>
      </c>
      <c r="E10175" s="587">
        <v>24.13</v>
      </c>
      <c r="F10175" s="587">
        <f t="shared" si="474"/>
        <v>1822973.24</v>
      </c>
      <c r="G10175" s="588">
        <v>0.77</v>
      </c>
      <c r="H10175" s="586">
        <v>12.28</v>
      </c>
      <c r="I10175" s="587">
        <f t="shared" si="475"/>
        <v>927729.44</v>
      </c>
      <c r="J10175" s="589">
        <f t="shared" si="476"/>
        <v>0</v>
      </c>
    </row>
    <row r="10176" spans="1:10">
      <c r="A10176" s="584">
        <v>2016</v>
      </c>
      <c r="B10176" s="585" t="s">
        <v>1131</v>
      </c>
      <c r="C10176" s="585" t="s">
        <v>31</v>
      </c>
      <c r="D10176" s="586">
        <v>160460</v>
      </c>
      <c r="E10176" s="587">
        <v>25.338000000000001</v>
      </c>
      <c r="F10176" s="587">
        <f t="shared" si="474"/>
        <v>4065735.48</v>
      </c>
      <c r="G10176" s="588">
        <v>4</v>
      </c>
      <c r="H10176" s="586">
        <v>9.02</v>
      </c>
      <c r="I10176" s="587">
        <f t="shared" si="475"/>
        <v>1447349.2</v>
      </c>
      <c r="J10176" s="589">
        <f t="shared" si="476"/>
        <v>0</v>
      </c>
    </row>
    <row r="10177" spans="1:10">
      <c r="A10177" s="584">
        <v>2016</v>
      </c>
      <c r="B10177" s="585" t="s">
        <v>1131</v>
      </c>
      <c r="C10177" s="585" t="s">
        <v>31</v>
      </c>
      <c r="D10177" s="586">
        <v>8155</v>
      </c>
      <c r="E10177" s="587">
        <v>24.544</v>
      </c>
      <c r="F10177" s="587">
        <f t="shared" si="474"/>
        <v>200156.32</v>
      </c>
      <c r="G10177" s="588">
        <v>0.79</v>
      </c>
      <c r="H10177" s="586">
        <v>13.43</v>
      </c>
      <c r="I10177" s="587">
        <f t="shared" si="475"/>
        <v>109521.65</v>
      </c>
      <c r="J10177" s="589">
        <f t="shared" si="476"/>
        <v>0</v>
      </c>
    </row>
    <row r="10178" spans="1:10">
      <c r="A10178" s="584">
        <v>2016</v>
      </c>
      <c r="B10178" s="585" t="s">
        <v>1131</v>
      </c>
      <c r="C10178" s="585" t="s">
        <v>31</v>
      </c>
      <c r="D10178" s="586">
        <v>2230</v>
      </c>
      <c r="E10178" s="587">
        <v>23.76</v>
      </c>
      <c r="F10178" s="587">
        <f t="shared" si="474"/>
        <v>52984.800000000003</v>
      </c>
      <c r="G10178" s="588">
        <v>0.72</v>
      </c>
      <c r="H10178" s="586">
        <v>11.39</v>
      </c>
      <c r="I10178" s="587">
        <f t="shared" si="475"/>
        <v>25399.7</v>
      </c>
      <c r="J10178" s="589">
        <f t="shared" si="476"/>
        <v>0</v>
      </c>
    </row>
    <row r="10179" spans="1:10">
      <c r="A10179" s="584">
        <v>2016</v>
      </c>
      <c r="B10179" s="585" t="s">
        <v>1131</v>
      </c>
      <c r="C10179" s="585" t="s">
        <v>31</v>
      </c>
      <c r="D10179" s="586">
        <v>2230</v>
      </c>
      <c r="E10179" s="587">
        <v>23.76</v>
      </c>
      <c r="F10179" s="587">
        <f t="shared" ref="F10179:F10242" si="477">E10179*D10179</f>
        <v>52984.800000000003</v>
      </c>
      <c r="G10179" s="588">
        <v>0.72</v>
      </c>
      <c r="H10179" s="586">
        <v>11.39</v>
      </c>
      <c r="I10179" s="587">
        <f t="shared" ref="I10179:I10242" si="478">H10179*D10179</f>
        <v>25399.7</v>
      </c>
      <c r="J10179" s="589">
        <f t="shared" ref="J10179:J10242" si="479">IF(B10179="LIG",1,0)</f>
        <v>0</v>
      </c>
    </row>
    <row r="10180" spans="1:10">
      <c r="A10180" s="584">
        <v>2016</v>
      </c>
      <c r="B10180" s="585" t="s">
        <v>1131</v>
      </c>
      <c r="C10180" s="585" t="s">
        <v>31</v>
      </c>
      <c r="D10180" s="586">
        <v>22396</v>
      </c>
      <c r="E10180" s="587">
        <v>23.73</v>
      </c>
      <c r="F10180" s="587">
        <f t="shared" si="477"/>
        <v>531457.07999999996</v>
      </c>
      <c r="G10180" s="588">
        <v>1.58</v>
      </c>
      <c r="H10180" s="586">
        <v>17.899999999999999</v>
      </c>
      <c r="I10180" s="587">
        <f t="shared" si="478"/>
        <v>400888.39999999997</v>
      </c>
      <c r="J10180" s="589">
        <f t="shared" si="479"/>
        <v>0</v>
      </c>
    </row>
    <row r="10181" spans="1:10">
      <c r="A10181" s="584">
        <v>2016</v>
      </c>
      <c r="B10181" s="585" t="s">
        <v>1131</v>
      </c>
      <c r="C10181" s="585" t="s">
        <v>31</v>
      </c>
      <c r="D10181" s="586">
        <v>8666</v>
      </c>
      <c r="E10181" s="587">
        <v>22.562000000000001</v>
      </c>
      <c r="F10181" s="587">
        <f t="shared" si="477"/>
        <v>195522.29200000002</v>
      </c>
      <c r="G10181" s="588">
        <v>1.71</v>
      </c>
      <c r="H10181" s="586">
        <v>21.3</v>
      </c>
      <c r="I10181" s="587">
        <f t="shared" si="478"/>
        <v>184585.80000000002</v>
      </c>
      <c r="J10181" s="589">
        <f t="shared" si="479"/>
        <v>0</v>
      </c>
    </row>
    <row r="10182" spans="1:10">
      <c r="A10182" s="584">
        <v>2016</v>
      </c>
      <c r="B10182" s="585" t="s">
        <v>1131</v>
      </c>
      <c r="C10182" s="585" t="s">
        <v>31</v>
      </c>
      <c r="D10182" s="586">
        <v>53748</v>
      </c>
      <c r="E10182" s="587">
        <v>26.152000000000001</v>
      </c>
      <c r="F10182" s="587">
        <f t="shared" si="477"/>
        <v>1405617.696</v>
      </c>
      <c r="G10182" s="588">
        <v>2.42</v>
      </c>
      <c r="H10182" s="586">
        <v>7.6</v>
      </c>
      <c r="I10182" s="587">
        <f t="shared" si="478"/>
        <v>408484.8</v>
      </c>
      <c r="J10182" s="589">
        <f t="shared" si="479"/>
        <v>0</v>
      </c>
    </row>
    <row r="10183" spans="1:10">
      <c r="A10183" s="584">
        <v>2016</v>
      </c>
      <c r="B10183" s="585" t="s">
        <v>1131</v>
      </c>
      <c r="C10183" s="585" t="s">
        <v>31</v>
      </c>
      <c r="D10183" s="586">
        <v>109450</v>
      </c>
      <c r="E10183" s="587">
        <v>22.975999999999999</v>
      </c>
      <c r="F10183" s="587">
        <f t="shared" si="477"/>
        <v>2514723.1999999997</v>
      </c>
      <c r="G10183" s="588">
        <v>1.49</v>
      </c>
      <c r="H10183" s="586">
        <v>13.8</v>
      </c>
      <c r="I10183" s="587">
        <f t="shared" si="478"/>
        <v>1510410</v>
      </c>
      <c r="J10183" s="589">
        <f t="shared" si="479"/>
        <v>0</v>
      </c>
    </row>
    <row r="10184" spans="1:10">
      <c r="A10184" s="584">
        <v>2016</v>
      </c>
      <c r="B10184" s="585" t="s">
        <v>1131</v>
      </c>
      <c r="C10184" s="585" t="s">
        <v>31</v>
      </c>
      <c r="D10184" s="586">
        <v>44772</v>
      </c>
      <c r="E10184" s="587">
        <v>25.934000000000001</v>
      </c>
      <c r="F10184" s="587">
        <f t="shared" si="477"/>
        <v>1161117.048</v>
      </c>
      <c r="G10184" s="588">
        <v>2.4300000000000002</v>
      </c>
      <c r="H10184" s="586">
        <v>7.8</v>
      </c>
      <c r="I10184" s="587">
        <f t="shared" si="478"/>
        <v>349221.6</v>
      </c>
      <c r="J10184" s="589">
        <f t="shared" si="479"/>
        <v>0</v>
      </c>
    </row>
    <row r="10185" spans="1:10">
      <c r="A10185" s="584">
        <v>2016</v>
      </c>
      <c r="B10185" s="585" t="s">
        <v>1127</v>
      </c>
      <c r="C10185" s="585" t="s">
        <v>31</v>
      </c>
      <c r="D10185" s="586">
        <v>51763</v>
      </c>
      <c r="E10185" s="587">
        <v>17.690000000000001</v>
      </c>
      <c r="F10185" s="587">
        <f t="shared" si="477"/>
        <v>915687.47000000009</v>
      </c>
      <c r="G10185" s="588">
        <v>0.2</v>
      </c>
      <c r="H10185" s="586">
        <v>4.5</v>
      </c>
      <c r="I10185" s="587">
        <f t="shared" si="478"/>
        <v>232933.5</v>
      </c>
      <c r="J10185" s="589">
        <f t="shared" si="479"/>
        <v>0</v>
      </c>
    </row>
    <row r="10186" spans="1:10">
      <c r="A10186" s="584">
        <v>2016</v>
      </c>
      <c r="B10186" s="585" t="s">
        <v>1127</v>
      </c>
      <c r="C10186" s="585" t="s">
        <v>31</v>
      </c>
      <c r="D10186" s="586">
        <v>122245</v>
      </c>
      <c r="E10186" s="587">
        <v>17.62</v>
      </c>
      <c r="F10186" s="587">
        <f t="shared" si="477"/>
        <v>2153956.9</v>
      </c>
      <c r="G10186" s="588">
        <v>0.2</v>
      </c>
      <c r="H10186" s="586">
        <v>4.3</v>
      </c>
      <c r="I10186" s="587">
        <f t="shared" si="478"/>
        <v>525653.5</v>
      </c>
      <c r="J10186" s="589">
        <f t="shared" si="479"/>
        <v>0</v>
      </c>
    </row>
    <row r="10187" spans="1:10">
      <c r="A10187" s="584">
        <v>2016</v>
      </c>
      <c r="B10187" s="585" t="s">
        <v>1127</v>
      </c>
      <c r="C10187" s="585" t="s">
        <v>31</v>
      </c>
      <c r="D10187" s="586">
        <v>15055</v>
      </c>
      <c r="E10187" s="587">
        <v>17.442</v>
      </c>
      <c r="F10187" s="587">
        <f t="shared" si="477"/>
        <v>262589.31</v>
      </c>
      <c r="G10187" s="588">
        <v>0.2</v>
      </c>
      <c r="H10187" s="586">
        <v>4.3</v>
      </c>
      <c r="I10187" s="587">
        <f t="shared" si="478"/>
        <v>64736.5</v>
      </c>
      <c r="J10187" s="589">
        <f t="shared" si="479"/>
        <v>0</v>
      </c>
    </row>
    <row r="10188" spans="1:10">
      <c r="A10188" s="584">
        <v>2016</v>
      </c>
      <c r="B10188" s="585" t="s">
        <v>1127</v>
      </c>
      <c r="C10188" s="585" t="s">
        <v>31</v>
      </c>
      <c r="D10188" s="586">
        <v>15161</v>
      </c>
      <c r="E10188" s="587">
        <v>16.899999999999999</v>
      </c>
      <c r="F10188" s="587">
        <f t="shared" si="477"/>
        <v>256220.89999999997</v>
      </c>
      <c r="G10188" s="588">
        <v>0.3</v>
      </c>
      <c r="H10188" s="586">
        <v>5.9</v>
      </c>
      <c r="I10188" s="587">
        <f t="shared" si="478"/>
        <v>89449.900000000009</v>
      </c>
      <c r="J10188" s="589">
        <f t="shared" si="479"/>
        <v>0</v>
      </c>
    </row>
    <row r="10189" spans="1:10">
      <c r="A10189" s="584">
        <v>2016</v>
      </c>
      <c r="B10189" s="585" t="s">
        <v>1127</v>
      </c>
      <c r="C10189" s="585" t="s">
        <v>31</v>
      </c>
      <c r="D10189" s="586">
        <v>15203</v>
      </c>
      <c r="E10189" s="587">
        <v>18.123999999999999</v>
      </c>
      <c r="F10189" s="587">
        <f t="shared" si="477"/>
        <v>275539.17199999996</v>
      </c>
      <c r="G10189" s="588">
        <v>0.26</v>
      </c>
      <c r="H10189" s="586">
        <v>4.5</v>
      </c>
      <c r="I10189" s="587">
        <f t="shared" si="478"/>
        <v>68413.5</v>
      </c>
      <c r="J10189" s="589">
        <f t="shared" si="479"/>
        <v>0</v>
      </c>
    </row>
    <row r="10190" spans="1:10">
      <c r="A10190" s="584">
        <v>2016</v>
      </c>
      <c r="B10190" s="585" t="s">
        <v>1127</v>
      </c>
      <c r="C10190" s="585" t="s">
        <v>31</v>
      </c>
      <c r="D10190" s="586">
        <v>15064</v>
      </c>
      <c r="E10190" s="587">
        <v>17.673999999999999</v>
      </c>
      <c r="F10190" s="587">
        <f t="shared" si="477"/>
        <v>266241.136</v>
      </c>
      <c r="G10190" s="588">
        <v>0.18</v>
      </c>
      <c r="H10190" s="586">
        <v>4.4000000000000004</v>
      </c>
      <c r="I10190" s="587">
        <f t="shared" si="478"/>
        <v>66281.600000000006</v>
      </c>
      <c r="J10190" s="589">
        <f t="shared" si="479"/>
        <v>0</v>
      </c>
    </row>
    <row r="10191" spans="1:10">
      <c r="A10191" s="584">
        <v>2016</v>
      </c>
      <c r="B10191" s="585" t="s">
        <v>1127</v>
      </c>
      <c r="C10191" s="585" t="s">
        <v>31</v>
      </c>
      <c r="D10191" s="586">
        <v>15007</v>
      </c>
      <c r="E10191" s="587">
        <v>17.603999999999999</v>
      </c>
      <c r="F10191" s="587">
        <f t="shared" si="477"/>
        <v>264183.228</v>
      </c>
      <c r="G10191" s="588">
        <v>0.22</v>
      </c>
      <c r="H10191" s="586">
        <v>6.3</v>
      </c>
      <c r="I10191" s="587">
        <f t="shared" si="478"/>
        <v>94544.099999999991</v>
      </c>
      <c r="J10191" s="589">
        <f t="shared" si="479"/>
        <v>0</v>
      </c>
    </row>
    <row r="10192" spans="1:10">
      <c r="A10192" s="584">
        <v>2016</v>
      </c>
      <c r="B10192" s="585" t="s">
        <v>1127</v>
      </c>
      <c r="C10192" s="585" t="s">
        <v>31</v>
      </c>
      <c r="D10192" s="586">
        <v>76133</v>
      </c>
      <c r="E10192" s="587">
        <v>17.922000000000001</v>
      </c>
      <c r="F10192" s="587">
        <f t="shared" si="477"/>
        <v>1364455.6259999999</v>
      </c>
      <c r="G10192" s="588">
        <v>0.23</v>
      </c>
      <c r="H10192" s="586">
        <v>5</v>
      </c>
      <c r="I10192" s="587">
        <f t="shared" si="478"/>
        <v>380665</v>
      </c>
      <c r="J10192" s="589">
        <f t="shared" si="479"/>
        <v>0</v>
      </c>
    </row>
    <row r="10193" spans="1:10">
      <c r="A10193" s="584">
        <v>2016</v>
      </c>
      <c r="B10193" s="585" t="s">
        <v>1127</v>
      </c>
      <c r="C10193" s="585" t="s">
        <v>31</v>
      </c>
      <c r="D10193" s="586">
        <v>30327</v>
      </c>
      <c r="E10193" s="587">
        <v>16.718</v>
      </c>
      <c r="F10193" s="587">
        <f t="shared" si="477"/>
        <v>507006.78600000002</v>
      </c>
      <c r="G10193" s="588">
        <v>0.3</v>
      </c>
      <c r="H10193" s="586">
        <v>6.1</v>
      </c>
      <c r="I10193" s="587">
        <f t="shared" si="478"/>
        <v>184994.69999999998</v>
      </c>
      <c r="J10193" s="589">
        <f t="shared" si="479"/>
        <v>0</v>
      </c>
    </row>
    <row r="10194" spans="1:10">
      <c r="A10194" s="584">
        <v>2016</v>
      </c>
      <c r="B10194" s="585" t="s">
        <v>1127</v>
      </c>
      <c r="C10194" s="585" t="s">
        <v>31</v>
      </c>
      <c r="D10194" s="586">
        <v>29913</v>
      </c>
      <c r="E10194" s="587">
        <v>16.704000000000001</v>
      </c>
      <c r="F10194" s="587">
        <f t="shared" si="477"/>
        <v>499666.75200000004</v>
      </c>
      <c r="G10194" s="588">
        <v>0.28000000000000003</v>
      </c>
      <c r="H10194" s="586">
        <v>5.4</v>
      </c>
      <c r="I10194" s="587">
        <f t="shared" si="478"/>
        <v>161530.20000000001</v>
      </c>
      <c r="J10194" s="589">
        <f t="shared" si="479"/>
        <v>0</v>
      </c>
    </row>
    <row r="10195" spans="1:10">
      <c r="A10195" s="584">
        <v>2016</v>
      </c>
      <c r="B10195" s="585" t="s">
        <v>1127</v>
      </c>
      <c r="C10195" s="585" t="s">
        <v>31</v>
      </c>
      <c r="D10195" s="586">
        <v>33536</v>
      </c>
      <c r="E10195" s="587">
        <v>17.54</v>
      </c>
      <c r="F10195" s="587">
        <f t="shared" si="477"/>
        <v>588221.43999999994</v>
      </c>
      <c r="G10195" s="588">
        <v>0.28999999999999998</v>
      </c>
      <c r="H10195" s="586">
        <v>6.2</v>
      </c>
      <c r="I10195" s="587">
        <f t="shared" si="478"/>
        <v>207923.20000000001</v>
      </c>
      <c r="J10195" s="589">
        <f t="shared" si="479"/>
        <v>0</v>
      </c>
    </row>
    <row r="10196" spans="1:10">
      <c r="A10196" s="584">
        <v>2016</v>
      </c>
      <c r="B10196" s="585" t="s">
        <v>1127</v>
      </c>
      <c r="C10196" s="585" t="s">
        <v>31</v>
      </c>
      <c r="D10196" s="586">
        <v>66647</v>
      </c>
      <c r="E10196" s="587">
        <v>17.71</v>
      </c>
      <c r="F10196" s="587">
        <f t="shared" si="477"/>
        <v>1180318.3700000001</v>
      </c>
      <c r="G10196" s="588">
        <v>0.57999999999999996</v>
      </c>
      <c r="H10196" s="586">
        <v>5.4</v>
      </c>
      <c r="I10196" s="587">
        <f t="shared" si="478"/>
        <v>359893.80000000005</v>
      </c>
      <c r="J10196" s="589">
        <f t="shared" si="479"/>
        <v>0</v>
      </c>
    </row>
    <row r="10197" spans="1:10">
      <c r="A10197" s="584">
        <v>2016</v>
      </c>
      <c r="B10197" s="585" t="s">
        <v>1127</v>
      </c>
      <c r="C10197" s="585" t="s">
        <v>31</v>
      </c>
      <c r="D10197" s="586">
        <v>85434</v>
      </c>
      <c r="E10197" s="587">
        <v>17.73</v>
      </c>
      <c r="F10197" s="587">
        <f t="shared" si="477"/>
        <v>1514744.82</v>
      </c>
      <c r="G10197" s="588">
        <v>0.28000000000000003</v>
      </c>
      <c r="H10197" s="586">
        <v>5.0999999999999996</v>
      </c>
      <c r="I10197" s="587">
        <f t="shared" si="478"/>
        <v>435713.39999999997</v>
      </c>
      <c r="J10197" s="589">
        <f t="shared" si="479"/>
        <v>0</v>
      </c>
    </row>
    <row r="10198" spans="1:10">
      <c r="A10198" s="584">
        <v>2016</v>
      </c>
      <c r="B10198" s="585" t="s">
        <v>1127</v>
      </c>
      <c r="C10198" s="585" t="s">
        <v>31</v>
      </c>
      <c r="D10198" s="586">
        <v>201595</v>
      </c>
      <c r="E10198" s="587">
        <v>15.87</v>
      </c>
      <c r="F10198" s="587">
        <f t="shared" si="477"/>
        <v>3199312.65</v>
      </c>
      <c r="G10198" s="588">
        <v>0.32</v>
      </c>
      <c r="H10198" s="586">
        <v>5.5</v>
      </c>
      <c r="I10198" s="587">
        <f t="shared" si="478"/>
        <v>1108772.5</v>
      </c>
      <c r="J10198" s="589">
        <f t="shared" si="479"/>
        <v>0</v>
      </c>
    </row>
    <row r="10199" spans="1:10">
      <c r="A10199" s="584">
        <v>2016</v>
      </c>
      <c r="B10199" s="585" t="s">
        <v>1127</v>
      </c>
      <c r="C10199" s="585" t="s">
        <v>31</v>
      </c>
      <c r="D10199" s="586">
        <v>15607</v>
      </c>
      <c r="E10199" s="587">
        <v>16.783999999999999</v>
      </c>
      <c r="F10199" s="587">
        <f t="shared" si="477"/>
        <v>261947.88799999998</v>
      </c>
      <c r="G10199" s="588">
        <v>0.28999999999999998</v>
      </c>
      <c r="H10199" s="586">
        <v>6</v>
      </c>
      <c r="I10199" s="587">
        <f t="shared" si="478"/>
        <v>93642</v>
      </c>
      <c r="J10199" s="589">
        <f t="shared" si="479"/>
        <v>0</v>
      </c>
    </row>
    <row r="10200" spans="1:10">
      <c r="A10200" s="584">
        <v>2016</v>
      </c>
      <c r="B10200" s="585" t="s">
        <v>1127</v>
      </c>
      <c r="C10200" s="585" t="s">
        <v>31</v>
      </c>
      <c r="D10200" s="586">
        <v>207110</v>
      </c>
      <c r="E10200" s="587">
        <v>20.335999999999999</v>
      </c>
      <c r="F10200" s="587">
        <f t="shared" si="477"/>
        <v>4211788.96</v>
      </c>
      <c r="G10200" s="588">
        <v>0.57999999999999996</v>
      </c>
      <c r="H10200" s="586">
        <v>4.7</v>
      </c>
      <c r="I10200" s="587">
        <f t="shared" si="478"/>
        <v>973417</v>
      </c>
      <c r="J10200" s="589">
        <f t="shared" si="479"/>
        <v>0</v>
      </c>
    </row>
    <row r="10201" spans="1:10">
      <c r="A10201" s="584">
        <v>2016</v>
      </c>
      <c r="B10201" s="585" t="s">
        <v>1127</v>
      </c>
      <c r="C10201" s="585" t="s">
        <v>31</v>
      </c>
      <c r="D10201" s="586">
        <v>58151</v>
      </c>
      <c r="E10201" s="587">
        <v>17.638000000000002</v>
      </c>
      <c r="F10201" s="587">
        <f t="shared" si="477"/>
        <v>1025667.3380000001</v>
      </c>
      <c r="G10201" s="588">
        <v>0.19</v>
      </c>
      <c r="H10201" s="586">
        <v>4.5</v>
      </c>
      <c r="I10201" s="587">
        <f t="shared" si="478"/>
        <v>261679.5</v>
      </c>
      <c r="J10201" s="589">
        <f t="shared" si="479"/>
        <v>0</v>
      </c>
    </row>
    <row r="10202" spans="1:10">
      <c r="A10202" s="584">
        <v>2016</v>
      </c>
      <c r="B10202" s="585" t="s">
        <v>1127</v>
      </c>
      <c r="C10202" s="585" t="s">
        <v>31</v>
      </c>
      <c r="D10202" s="586">
        <v>72773</v>
      </c>
      <c r="E10202" s="587">
        <v>18.012</v>
      </c>
      <c r="F10202" s="587">
        <f t="shared" si="477"/>
        <v>1310787.2760000001</v>
      </c>
      <c r="G10202" s="588">
        <v>0.27</v>
      </c>
      <c r="H10202" s="586">
        <v>4.7</v>
      </c>
      <c r="I10202" s="587">
        <f t="shared" si="478"/>
        <v>342033.10000000003</v>
      </c>
      <c r="J10202" s="589">
        <f t="shared" si="479"/>
        <v>0</v>
      </c>
    </row>
    <row r="10203" spans="1:10">
      <c r="A10203" s="584">
        <v>2016</v>
      </c>
      <c r="B10203" s="585" t="s">
        <v>1131</v>
      </c>
      <c r="C10203" s="585" t="s">
        <v>31</v>
      </c>
      <c r="D10203" s="586">
        <v>626941</v>
      </c>
      <c r="E10203" s="587">
        <v>21.5</v>
      </c>
      <c r="F10203" s="587">
        <f t="shared" si="477"/>
        <v>13479231.5</v>
      </c>
      <c r="G10203" s="588">
        <v>0.64</v>
      </c>
      <c r="H10203" s="586">
        <v>10.3</v>
      </c>
      <c r="I10203" s="587">
        <f t="shared" si="478"/>
        <v>6457492.3000000007</v>
      </c>
      <c r="J10203" s="589">
        <f t="shared" si="479"/>
        <v>0</v>
      </c>
    </row>
    <row r="10204" spans="1:10">
      <c r="A10204" s="584">
        <v>2016</v>
      </c>
      <c r="B10204" s="585" t="s">
        <v>1127</v>
      </c>
      <c r="C10204" s="585" t="s">
        <v>31</v>
      </c>
      <c r="D10204" s="586">
        <v>96238</v>
      </c>
      <c r="E10204" s="587">
        <v>17.648</v>
      </c>
      <c r="F10204" s="587">
        <f t="shared" si="477"/>
        <v>1698408.2239999999</v>
      </c>
      <c r="G10204" s="588">
        <v>0.23</v>
      </c>
      <c r="H10204" s="586">
        <v>5.4</v>
      </c>
      <c r="I10204" s="587">
        <f t="shared" si="478"/>
        <v>519685.2</v>
      </c>
      <c r="J10204" s="589">
        <f t="shared" si="479"/>
        <v>0</v>
      </c>
    </row>
    <row r="10205" spans="1:10">
      <c r="A10205" s="584">
        <v>2016</v>
      </c>
      <c r="B10205" s="585" t="s">
        <v>1127</v>
      </c>
      <c r="C10205" s="585" t="s">
        <v>31</v>
      </c>
      <c r="D10205" s="586">
        <v>64243</v>
      </c>
      <c r="E10205" s="587">
        <v>17.745999999999999</v>
      </c>
      <c r="F10205" s="587">
        <f t="shared" si="477"/>
        <v>1140056.2779999999</v>
      </c>
      <c r="G10205" s="588">
        <v>0.23</v>
      </c>
      <c r="H10205" s="586">
        <v>5.7</v>
      </c>
      <c r="I10205" s="587">
        <f t="shared" si="478"/>
        <v>366185.10000000003</v>
      </c>
      <c r="J10205" s="589">
        <f t="shared" si="479"/>
        <v>0</v>
      </c>
    </row>
    <row r="10206" spans="1:10">
      <c r="A10206" s="584">
        <v>2016</v>
      </c>
      <c r="B10206" s="585" t="s">
        <v>1127</v>
      </c>
      <c r="C10206" s="585" t="s">
        <v>31</v>
      </c>
      <c r="D10206" s="586">
        <v>255715</v>
      </c>
      <c r="E10206" s="587">
        <v>17.608000000000001</v>
      </c>
      <c r="F10206" s="587">
        <f t="shared" si="477"/>
        <v>4502629.72</v>
      </c>
      <c r="G10206" s="588">
        <v>0.28999999999999998</v>
      </c>
      <c r="H10206" s="586">
        <v>5.4</v>
      </c>
      <c r="I10206" s="587">
        <f t="shared" si="478"/>
        <v>1380861</v>
      </c>
      <c r="J10206" s="589">
        <f t="shared" si="479"/>
        <v>0</v>
      </c>
    </row>
    <row r="10207" spans="1:10">
      <c r="A10207" s="584">
        <v>2016</v>
      </c>
      <c r="B10207" s="585" t="s">
        <v>1127</v>
      </c>
      <c r="C10207" s="585" t="s">
        <v>31</v>
      </c>
      <c r="D10207" s="586">
        <v>176015</v>
      </c>
      <c r="E10207" s="587">
        <v>17.734000000000002</v>
      </c>
      <c r="F10207" s="587">
        <f t="shared" si="477"/>
        <v>3121450.0100000002</v>
      </c>
      <c r="G10207" s="588">
        <v>0.27</v>
      </c>
      <c r="H10207" s="586">
        <v>5.0999999999999996</v>
      </c>
      <c r="I10207" s="587">
        <f t="shared" si="478"/>
        <v>897676.49999999988</v>
      </c>
      <c r="J10207" s="589">
        <f t="shared" si="479"/>
        <v>0</v>
      </c>
    </row>
    <row r="10208" spans="1:10">
      <c r="A10208" s="584">
        <v>2016</v>
      </c>
      <c r="B10208" s="585" t="s">
        <v>1127</v>
      </c>
      <c r="C10208" s="585" t="s">
        <v>31</v>
      </c>
      <c r="D10208" s="586">
        <v>128164</v>
      </c>
      <c r="E10208" s="587">
        <v>17.687999999999999</v>
      </c>
      <c r="F10208" s="587">
        <f t="shared" si="477"/>
        <v>2266964.8319999999</v>
      </c>
      <c r="G10208" s="588">
        <v>0.2</v>
      </c>
      <c r="H10208" s="586">
        <v>5.5</v>
      </c>
      <c r="I10208" s="587">
        <f t="shared" si="478"/>
        <v>704902</v>
      </c>
      <c r="J10208" s="589">
        <f t="shared" si="479"/>
        <v>0</v>
      </c>
    </row>
    <row r="10209" spans="1:10">
      <c r="A10209" s="584">
        <v>2016</v>
      </c>
      <c r="B10209" s="585" t="s">
        <v>1127</v>
      </c>
      <c r="C10209" s="585" t="s">
        <v>31</v>
      </c>
      <c r="D10209" s="586">
        <v>32026</v>
      </c>
      <c r="E10209" s="587">
        <v>17.704000000000001</v>
      </c>
      <c r="F10209" s="587">
        <f t="shared" si="477"/>
        <v>566988.304</v>
      </c>
      <c r="G10209" s="588">
        <v>0.3</v>
      </c>
      <c r="H10209" s="586">
        <v>5.4</v>
      </c>
      <c r="I10209" s="587">
        <f t="shared" si="478"/>
        <v>172940.40000000002</v>
      </c>
      <c r="J10209" s="589">
        <f t="shared" si="479"/>
        <v>0</v>
      </c>
    </row>
    <row r="10210" spans="1:10">
      <c r="A10210" s="584">
        <v>2016</v>
      </c>
      <c r="B10210" s="585" t="s">
        <v>1127</v>
      </c>
      <c r="C10210" s="585" t="s">
        <v>31</v>
      </c>
      <c r="D10210" s="586">
        <v>192206</v>
      </c>
      <c r="E10210" s="587">
        <v>17.425999999999998</v>
      </c>
      <c r="F10210" s="587">
        <f t="shared" si="477"/>
        <v>3349381.7559999996</v>
      </c>
      <c r="G10210" s="588">
        <v>0.17</v>
      </c>
      <c r="H10210" s="586">
        <v>4.5</v>
      </c>
      <c r="I10210" s="587">
        <f t="shared" si="478"/>
        <v>864927</v>
      </c>
      <c r="J10210" s="589">
        <f t="shared" si="479"/>
        <v>0</v>
      </c>
    </row>
    <row r="10211" spans="1:10">
      <c r="A10211" s="584">
        <v>2016</v>
      </c>
      <c r="B10211" s="585" t="s">
        <v>1131</v>
      </c>
      <c r="C10211" s="585" t="s">
        <v>31</v>
      </c>
      <c r="D10211" s="586">
        <v>163546</v>
      </c>
      <c r="E10211" s="587">
        <v>24.9</v>
      </c>
      <c r="F10211" s="587">
        <f t="shared" si="477"/>
        <v>4072295.4</v>
      </c>
      <c r="G10211" s="588">
        <v>4.18</v>
      </c>
      <c r="H10211" s="586">
        <v>9</v>
      </c>
      <c r="I10211" s="587">
        <f t="shared" si="478"/>
        <v>1471914</v>
      </c>
      <c r="J10211" s="589">
        <f t="shared" si="479"/>
        <v>0</v>
      </c>
    </row>
    <row r="10212" spans="1:10">
      <c r="A10212" s="584">
        <v>2016</v>
      </c>
      <c r="B10212" s="585" t="s">
        <v>1131</v>
      </c>
      <c r="C10212" s="585" t="s">
        <v>31</v>
      </c>
      <c r="D10212" s="586">
        <v>77209</v>
      </c>
      <c r="E10212" s="587">
        <v>25.21</v>
      </c>
      <c r="F10212" s="587">
        <f t="shared" si="477"/>
        <v>1946438.8900000001</v>
      </c>
      <c r="G10212" s="588">
        <v>4.17</v>
      </c>
      <c r="H10212" s="586">
        <v>9.1</v>
      </c>
      <c r="I10212" s="587">
        <f t="shared" si="478"/>
        <v>702601.9</v>
      </c>
      <c r="J10212" s="589">
        <f t="shared" si="479"/>
        <v>0</v>
      </c>
    </row>
    <row r="10213" spans="1:10">
      <c r="A10213" s="584">
        <v>2016</v>
      </c>
      <c r="B10213" s="585" t="s">
        <v>1127</v>
      </c>
      <c r="C10213" s="585" t="s">
        <v>31</v>
      </c>
      <c r="D10213" s="586">
        <v>97914</v>
      </c>
      <c r="E10213" s="587">
        <v>16.760000000000002</v>
      </c>
      <c r="F10213" s="587">
        <f t="shared" si="477"/>
        <v>1641038.6400000001</v>
      </c>
      <c r="G10213" s="588">
        <v>0.3</v>
      </c>
      <c r="H10213" s="586">
        <v>6.2</v>
      </c>
      <c r="I10213" s="587">
        <f t="shared" si="478"/>
        <v>607066.80000000005</v>
      </c>
      <c r="J10213" s="589">
        <f t="shared" si="479"/>
        <v>0</v>
      </c>
    </row>
    <row r="10214" spans="1:10">
      <c r="A10214" s="584">
        <v>2016</v>
      </c>
      <c r="B10214" s="585" t="s">
        <v>1127</v>
      </c>
      <c r="C10214" s="585" t="s">
        <v>31</v>
      </c>
      <c r="D10214" s="586">
        <v>49123</v>
      </c>
      <c r="E10214" s="587">
        <v>17.5</v>
      </c>
      <c r="F10214" s="587">
        <f t="shared" si="477"/>
        <v>859652.5</v>
      </c>
      <c r="G10214" s="588">
        <v>0.2</v>
      </c>
      <c r="H10214" s="586">
        <v>4.5</v>
      </c>
      <c r="I10214" s="587">
        <f t="shared" si="478"/>
        <v>221053.5</v>
      </c>
      <c r="J10214" s="589">
        <f t="shared" si="479"/>
        <v>0</v>
      </c>
    </row>
    <row r="10215" spans="1:10">
      <c r="A10215" s="584">
        <v>2016</v>
      </c>
      <c r="B10215" s="585" t="s">
        <v>1127</v>
      </c>
      <c r="C10215" s="585" t="s">
        <v>31</v>
      </c>
      <c r="D10215" s="586">
        <v>49346</v>
      </c>
      <c r="E10215" s="587">
        <v>16.760000000000002</v>
      </c>
      <c r="F10215" s="587">
        <f t="shared" si="477"/>
        <v>827038.96000000008</v>
      </c>
      <c r="G10215" s="588">
        <v>0.3</v>
      </c>
      <c r="H10215" s="586">
        <v>6.1</v>
      </c>
      <c r="I10215" s="587">
        <f t="shared" si="478"/>
        <v>301010.59999999998</v>
      </c>
      <c r="J10215" s="589">
        <f t="shared" si="479"/>
        <v>0</v>
      </c>
    </row>
    <row r="10216" spans="1:10">
      <c r="A10216" s="584">
        <v>2016</v>
      </c>
      <c r="B10216" s="585" t="s">
        <v>1127</v>
      </c>
      <c r="C10216" s="585" t="s">
        <v>31</v>
      </c>
      <c r="D10216" s="586">
        <v>81128</v>
      </c>
      <c r="E10216" s="587">
        <v>17.18</v>
      </c>
      <c r="F10216" s="587">
        <f t="shared" si="477"/>
        <v>1393779.04</v>
      </c>
      <c r="G10216" s="588">
        <v>0.23</v>
      </c>
      <c r="H10216" s="586">
        <v>4.0999999999999996</v>
      </c>
      <c r="I10216" s="587">
        <f t="shared" si="478"/>
        <v>332624.8</v>
      </c>
      <c r="J10216" s="589">
        <f t="shared" si="479"/>
        <v>0</v>
      </c>
    </row>
    <row r="10217" spans="1:10">
      <c r="A10217" s="584">
        <v>2016</v>
      </c>
      <c r="B10217" s="585" t="s">
        <v>1127</v>
      </c>
      <c r="C10217" s="585" t="s">
        <v>31</v>
      </c>
      <c r="D10217" s="586">
        <v>82115</v>
      </c>
      <c r="E10217" s="587">
        <v>17.809999999999999</v>
      </c>
      <c r="F10217" s="587">
        <f t="shared" si="477"/>
        <v>1462468.15</v>
      </c>
      <c r="G10217" s="588">
        <v>0.25</v>
      </c>
      <c r="H10217" s="586">
        <v>5.0999999999999996</v>
      </c>
      <c r="I10217" s="587">
        <f t="shared" si="478"/>
        <v>418786.49999999994</v>
      </c>
      <c r="J10217" s="589">
        <f t="shared" si="479"/>
        <v>0</v>
      </c>
    </row>
    <row r="10218" spans="1:10">
      <c r="A10218" s="584">
        <v>2016</v>
      </c>
      <c r="B10218" s="585" t="s">
        <v>1127</v>
      </c>
      <c r="C10218" s="585" t="s">
        <v>31</v>
      </c>
      <c r="D10218" s="586">
        <v>80346</v>
      </c>
      <c r="E10218" s="587">
        <v>16.87</v>
      </c>
      <c r="F10218" s="587">
        <f t="shared" si="477"/>
        <v>1355437.02</v>
      </c>
      <c r="G10218" s="588">
        <v>0.31</v>
      </c>
      <c r="H10218" s="586">
        <v>5.9</v>
      </c>
      <c r="I10218" s="587">
        <f t="shared" si="478"/>
        <v>474041.4</v>
      </c>
      <c r="J10218" s="589">
        <f t="shared" si="479"/>
        <v>0</v>
      </c>
    </row>
    <row r="10219" spans="1:10">
      <c r="A10219" s="584">
        <v>2016</v>
      </c>
      <c r="B10219" s="585" t="s">
        <v>1127</v>
      </c>
      <c r="C10219" s="585" t="s">
        <v>31</v>
      </c>
      <c r="D10219" s="586">
        <v>97098</v>
      </c>
      <c r="E10219" s="587">
        <v>17.96</v>
      </c>
      <c r="F10219" s="587">
        <f t="shared" si="477"/>
        <v>1743880.08</v>
      </c>
      <c r="G10219" s="588">
        <v>0.2</v>
      </c>
      <c r="H10219" s="586">
        <v>4.5</v>
      </c>
      <c r="I10219" s="587">
        <f t="shared" si="478"/>
        <v>436941</v>
      </c>
      <c r="J10219" s="589">
        <f t="shared" si="479"/>
        <v>0</v>
      </c>
    </row>
    <row r="10220" spans="1:10">
      <c r="A10220" s="584">
        <v>2016</v>
      </c>
      <c r="B10220" s="585" t="s">
        <v>1127</v>
      </c>
      <c r="C10220" s="585" t="s">
        <v>31</v>
      </c>
      <c r="D10220" s="586">
        <v>135933</v>
      </c>
      <c r="E10220" s="587">
        <v>17.600000000000001</v>
      </c>
      <c r="F10220" s="587">
        <f t="shared" si="477"/>
        <v>2392420.8000000003</v>
      </c>
      <c r="G10220" s="588">
        <v>0.21</v>
      </c>
      <c r="H10220" s="586">
        <v>4.5</v>
      </c>
      <c r="I10220" s="587">
        <f t="shared" si="478"/>
        <v>611698.5</v>
      </c>
      <c r="J10220" s="589">
        <f t="shared" si="479"/>
        <v>0</v>
      </c>
    </row>
    <row r="10221" spans="1:10">
      <c r="A10221" s="584">
        <v>2016</v>
      </c>
      <c r="B10221" s="585" t="s">
        <v>1131</v>
      </c>
      <c r="C10221" s="585" t="s">
        <v>31</v>
      </c>
      <c r="D10221" s="586">
        <v>9566</v>
      </c>
      <c r="E10221" s="587">
        <v>22.204000000000001</v>
      </c>
      <c r="F10221" s="587">
        <f t="shared" si="477"/>
        <v>212403.46400000001</v>
      </c>
      <c r="G10221" s="588">
        <v>3.29</v>
      </c>
      <c r="H10221" s="586">
        <v>7.5</v>
      </c>
      <c r="I10221" s="587">
        <f t="shared" si="478"/>
        <v>71745</v>
      </c>
      <c r="J10221" s="589">
        <f t="shared" si="479"/>
        <v>0</v>
      </c>
    </row>
    <row r="10222" spans="1:10">
      <c r="A10222" s="584">
        <v>2016</v>
      </c>
      <c r="B10222" s="585" t="s">
        <v>1131</v>
      </c>
      <c r="C10222" s="585" t="s">
        <v>31</v>
      </c>
      <c r="D10222" s="586">
        <v>35305</v>
      </c>
      <c r="E10222" s="587">
        <v>25.936</v>
      </c>
      <c r="F10222" s="587">
        <f t="shared" si="477"/>
        <v>915670.48</v>
      </c>
      <c r="G10222" s="588">
        <v>3.72</v>
      </c>
      <c r="H10222" s="586">
        <v>7.2</v>
      </c>
      <c r="I10222" s="587">
        <f t="shared" si="478"/>
        <v>254196</v>
      </c>
      <c r="J10222" s="589">
        <f t="shared" si="479"/>
        <v>0</v>
      </c>
    </row>
    <row r="10223" spans="1:10">
      <c r="A10223" s="584">
        <v>2016</v>
      </c>
      <c r="B10223" s="585" t="s">
        <v>1131</v>
      </c>
      <c r="C10223" s="585" t="s">
        <v>31</v>
      </c>
      <c r="D10223" s="586">
        <v>34825</v>
      </c>
      <c r="E10223" s="587">
        <v>22.966000000000001</v>
      </c>
      <c r="F10223" s="587">
        <f t="shared" si="477"/>
        <v>799790.95000000007</v>
      </c>
      <c r="G10223" s="588">
        <v>2.92</v>
      </c>
      <c r="H10223" s="586">
        <v>8.3000000000000007</v>
      </c>
      <c r="I10223" s="587">
        <f t="shared" si="478"/>
        <v>289047.5</v>
      </c>
      <c r="J10223" s="589">
        <f t="shared" si="479"/>
        <v>0</v>
      </c>
    </row>
    <row r="10224" spans="1:10">
      <c r="A10224" s="584">
        <v>2016</v>
      </c>
      <c r="B10224" s="585" t="s">
        <v>1131</v>
      </c>
      <c r="C10224" s="585" t="s">
        <v>31</v>
      </c>
      <c r="D10224" s="586">
        <v>17536</v>
      </c>
      <c r="E10224" s="587">
        <v>23.42</v>
      </c>
      <c r="F10224" s="587">
        <f t="shared" si="477"/>
        <v>410693.12000000005</v>
      </c>
      <c r="G10224" s="588">
        <v>2.73</v>
      </c>
      <c r="H10224" s="586">
        <v>9.6999999999999993</v>
      </c>
      <c r="I10224" s="587">
        <f t="shared" si="478"/>
        <v>170099.19999999998</v>
      </c>
      <c r="J10224" s="589">
        <f t="shared" si="479"/>
        <v>0</v>
      </c>
    </row>
    <row r="10225" spans="1:10">
      <c r="A10225" s="584">
        <v>2016</v>
      </c>
      <c r="B10225" s="585" t="s">
        <v>1131</v>
      </c>
      <c r="C10225" s="585" t="s">
        <v>31</v>
      </c>
      <c r="D10225" s="586">
        <v>2974</v>
      </c>
      <c r="E10225" s="587">
        <v>25.09</v>
      </c>
      <c r="F10225" s="587">
        <f t="shared" si="477"/>
        <v>74617.66</v>
      </c>
      <c r="G10225" s="588">
        <v>3.02</v>
      </c>
      <c r="H10225" s="586">
        <v>9.3000000000000007</v>
      </c>
      <c r="I10225" s="587">
        <f t="shared" si="478"/>
        <v>27658.2</v>
      </c>
      <c r="J10225" s="589">
        <f t="shared" si="479"/>
        <v>0</v>
      </c>
    </row>
    <row r="10226" spans="1:10">
      <c r="A10226" s="584">
        <v>2016</v>
      </c>
      <c r="B10226" s="585" t="s">
        <v>1131</v>
      </c>
      <c r="C10226" s="585" t="s">
        <v>31</v>
      </c>
      <c r="D10226" s="586">
        <v>25424</v>
      </c>
      <c r="E10226" s="587">
        <v>26.117999999999999</v>
      </c>
      <c r="F10226" s="587">
        <f t="shared" si="477"/>
        <v>664024.03200000001</v>
      </c>
      <c r="G10226" s="588">
        <v>2.96</v>
      </c>
      <c r="H10226" s="586">
        <v>8.1</v>
      </c>
      <c r="I10226" s="587">
        <f t="shared" si="478"/>
        <v>205934.4</v>
      </c>
      <c r="J10226" s="589">
        <f t="shared" si="479"/>
        <v>0</v>
      </c>
    </row>
    <row r="10227" spans="1:10">
      <c r="A10227" s="584">
        <v>2016</v>
      </c>
      <c r="B10227" s="585" t="s">
        <v>1131</v>
      </c>
      <c r="C10227" s="585" t="s">
        <v>31</v>
      </c>
      <c r="D10227" s="586">
        <v>8622</v>
      </c>
      <c r="E10227" s="587">
        <v>22.382000000000001</v>
      </c>
      <c r="F10227" s="587">
        <f t="shared" si="477"/>
        <v>192977.60400000002</v>
      </c>
      <c r="G10227" s="588">
        <v>2.93</v>
      </c>
      <c r="H10227" s="586">
        <v>8.3000000000000007</v>
      </c>
      <c r="I10227" s="587">
        <f t="shared" si="478"/>
        <v>71562.600000000006</v>
      </c>
      <c r="J10227" s="589">
        <f t="shared" si="479"/>
        <v>0</v>
      </c>
    </row>
    <row r="10228" spans="1:10">
      <c r="A10228" s="584">
        <v>2016</v>
      </c>
      <c r="B10228" s="585" t="s">
        <v>1131</v>
      </c>
      <c r="C10228" s="585" t="s">
        <v>31</v>
      </c>
      <c r="D10228" s="586">
        <v>34943</v>
      </c>
      <c r="E10228" s="587">
        <v>25.51</v>
      </c>
      <c r="F10228" s="587">
        <f t="shared" si="477"/>
        <v>891395.93</v>
      </c>
      <c r="G10228" s="588">
        <v>2.98</v>
      </c>
      <c r="H10228" s="586">
        <v>8.1</v>
      </c>
      <c r="I10228" s="587">
        <f t="shared" si="478"/>
        <v>283038.3</v>
      </c>
      <c r="J10228" s="589">
        <f t="shared" si="479"/>
        <v>0</v>
      </c>
    </row>
    <row r="10229" spans="1:10">
      <c r="A10229" s="584">
        <v>2016</v>
      </c>
      <c r="B10229" s="585" t="s">
        <v>1131</v>
      </c>
      <c r="C10229" s="585" t="s">
        <v>31</v>
      </c>
      <c r="D10229" s="586">
        <v>42962</v>
      </c>
      <c r="E10229" s="587">
        <v>26.02</v>
      </c>
      <c r="F10229" s="587">
        <f t="shared" si="477"/>
        <v>1117871.24</v>
      </c>
      <c r="G10229" s="588">
        <v>3</v>
      </c>
      <c r="H10229" s="586">
        <v>7.4</v>
      </c>
      <c r="I10229" s="587">
        <f t="shared" si="478"/>
        <v>317918.8</v>
      </c>
      <c r="J10229" s="589">
        <f t="shared" si="479"/>
        <v>0</v>
      </c>
    </row>
    <row r="10230" spans="1:10">
      <c r="A10230" s="584">
        <v>2016</v>
      </c>
      <c r="B10230" s="585" t="s">
        <v>1131</v>
      </c>
      <c r="C10230" s="585" t="s">
        <v>31</v>
      </c>
      <c r="D10230" s="586">
        <v>17322</v>
      </c>
      <c r="E10230" s="587">
        <v>25.4</v>
      </c>
      <c r="F10230" s="587">
        <f t="shared" si="477"/>
        <v>439978.8</v>
      </c>
      <c r="G10230" s="588">
        <v>2.94</v>
      </c>
      <c r="H10230" s="586">
        <v>8.3000000000000007</v>
      </c>
      <c r="I10230" s="587">
        <f t="shared" si="478"/>
        <v>143772.6</v>
      </c>
      <c r="J10230" s="589">
        <f t="shared" si="479"/>
        <v>0</v>
      </c>
    </row>
    <row r="10231" spans="1:10">
      <c r="A10231" s="584">
        <v>2016</v>
      </c>
      <c r="B10231" s="585" t="s">
        <v>1131</v>
      </c>
      <c r="C10231" s="585" t="s">
        <v>31</v>
      </c>
      <c r="D10231" s="586">
        <v>15580</v>
      </c>
      <c r="E10231" s="587">
        <v>22.83</v>
      </c>
      <c r="F10231" s="587">
        <f t="shared" si="477"/>
        <v>355691.39999999997</v>
      </c>
      <c r="G10231" s="588">
        <v>2.96</v>
      </c>
      <c r="H10231" s="586">
        <v>8.1</v>
      </c>
      <c r="I10231" s="587">
        <f t="shared" si="478"/>
        <v>126198</v>
      </c>
      <c r="J10231" s="589">
        <f t="shared" si="479"/>
        <v>0</v>
      </c>
    </row>
    <row r="10232" spans="1:10">
      <c r="A10232" s="584">
        <v>2016</v>
      </c>
      <c r="B10232" s="585" t="s">
        <v>1131</v>
      </c>
      <c r="C10232" s="585" t="s">
        <v>31</v>
      </c>
      <c r="D10232" s="586">
        <v>44500</v>
      </c>
      <c r="E10232" s="587">
        <v>25.44</v>
      </c>
      <c r="F10232" s="587">
        <f t="shared" si="477"/>
        <v>1132080</v>
      </c>
      <c r="G10232" s="588">
        <v>3.22</v>
      </c>
      <c r="H10232" s="586">
        <v>8.3000000000000007</v>
      </c>
      <c r="I10232" s="587">
        <f t="shared" si="478"/>
        <v>369350.00000000006</v>
      </c>
      <c r="J10232" s="589">
        <f t="shared" si="479"/>
        <v>0</v>
      </c>
    </row>
    <row r="10233" spans="1:10">
      <c r="A10233" s="584">
        <v>2016</v>
      </c>
      <c r="B10233" s="585" t="s">
        <v>1131</v>
      </c>
      <c r="C10233" s="585" t="s">
        <v>31</v>
      </c>
      <c r="D10233" s="586">
        <v>82168</v>
      </c>
      <c r="E10233" s="587">
        <v>22.09</v>
      </c>
      <c r="F10233" s="587">
        <f t="shared" si="477"/>
        <v>1815091.1199999999</v>
      </c>
      <c r="G10233" s="588">
        <v>2.95</v>
      </c>
      <c r="H10233" s="586">
        <v>8.1999999999999993</v>
      </c>
      <c r="I10233" s="587">
        <f t="shared" si="478"/>
        <v>673777.6</v>
      </c>
      <c r="J10233" s="589">
        <f t="shared" si="479"/>
        <v>0</v>
      </c>
    </row>
    <row r="10234" spans="1:10">
      <c r="A10234" s="584">
        <v>2016</v>
      </c>
      <c r="B10234" s="585" t="s">
        <v>1127</v>
      </c>
      <c r="C10234" s="585" t="s">
        <v>31</v>
      </c>
      <c r="D10234" s="586">
        <v>97657</v>
      </c>
      <c r="E10234" s="587">
        <v>20.27</v>
      </c>
      <c r="F10234" s="587">
        <f t="shared" si="477"/>
        <v>1979507.39</v>
      </c>
      <c r="G10234" s="588">
        <v>0.5</v>
      </c>
      <c r="H10234" s="586">
        <v>7.3</v>
      </c>
      <c r="I10234" s="587">
        <f t="shared" si="478"/>
        <v>712896.1</v>
      </c>
      <c r="J10234" s="589">
        <f t="shared" si="479"/>
        <v>0</v>
      </c>
    </row>
    <row r="10235" spans="1:10">
      <c r="A10235" s="584">
        <v>2016</v>
      </c>
      <c r="B10235" s="585" t="s">
        <v>1127</v>
      </c>
      <c r="C10235" s="585" t="s">
        <v>31</v>
      </c>
      <c r="D10235" s="586">
        <v>87404</v>
      </c>
      <c r="E10235" s="587">
        <v>20.27</v>
      </c>
      <c r="F10235" s="587">
        <f t="shared" si="477"/>
        <v>1771679.08</v>
      </c>
      <c r="G10235" s="588">
        <v>0.5</v>
      </c>
      <c r="H10235" s="586">
        <v>7.3</v>
      </c>
      <c r="I10235" s="587">
        <f t="shared" si="478"/>
        <v>638049.19999999995</v>
      </c>
      <c r="J10235" s="589">
        <f t="shared" si="479"/>
        <v>0</v>
      </c>
    </row>
    <row r="10236" spans="1:10">
      <c r="A10236" s="584">
        <v>2016</v>
      </c>
      <c r="B10236" s="585" t="s">
        <v>1127</v>
      </c>
      <c r="C10236" s="585" t="s">
        <v>31</v>
      </c>
      <c r="D10236" s="586">
        <v>146240</v>
      </c>
      <c r="E10236" s="587">
        <v>19.89</v>
      </c>
      <c r="F10236" s="587">
        <f t="shared" si="477"/>
        <v>2908713.6</v>
      </c>
      <c r="G10236" s="588">
        <v>0.39</v>
      </c>
      <c r="H10236" s="586">
        <v>7.1</v>
      </c>
      <c r="I10236" s="587">
        <f t="shared" si="478"/>
        <v>1038304</v>
      </c>
      <c r="J10236" s="589">
        <f t="shared" si="479"/>
        <v>0</v>
      </c>
    </row>
    <row r="10237" spans="1:10">
      <c r="A10237" s="584">
        <v>2016</v>
      </c>
      <c r="B10237" s="585" t="s">
        <v>1133</v>
      </c>
      <c r="C10237" s="585" t="s">
        <v>31</v>
      </c>
      <c r="D10237" s="586">
        <v>692557</v>
      </c>
      <c r="E10237" s="587">
        <v>12.7</v>
      </c>
      <c r="F10237" s="587">
        <f t="shared" si="477"/>
        <v>8795473.9000000004</v>
      </c>
      <c r="G10237" s="588">
        <v>0.57999999999999996</v>
      </c>
      <c r="H10237" s="586">
        <v>9.6</v>
      </c>
      <c r="I10237" s="587">
        <f t="shared" si="478"/>
        <v>6648547.2000000002</v>
      </c>
      <c r="J10237" s="589">
        <f t="shared" si="479"/>
        <v>1</v>
      </c>
    </row>
    <row r="10238" spans="1:10">
      <c r="A10238" s="584">
        <v>2016</v>
      </c>
      <c r="B10238" s="585" t="s">
        <v>1131</v>
      </c>
      <c r="C10238" s="585" t="s">
        <v>31</v>
      </c>
      <c r="D10238" s="586">
        <v>9847</v>
      </c>
      <c r="E10238" s="587">
        <v>23.83</v>
      </c>
      <c r="F10238" s="587">
        <f t="shared" si="477"/>
        <v>234654.00999999998</v>
      </c>
      <c r="G10238" s="588">
        <v>2.73</v>
      </c>
      <c r="H10238" s="586">
        <v>8.4</v>
      </c>
      <c r="I10238" s="587">
        <f t="shared" si="478"/>
        <v>82714.8</v>
      </c>
      <c r="J10238" s="589">
        <f t="shared" si="479"/>
        <v>0</v>
      </c>
    </row>
    <row r="10239" spans="1:10">
      <c r="A10239" s="584">
        <v>2016</v>
      </c>
      <c r="B10239" s="585" t="s">
        <v>1131</v>
      </c>
      <c r="C10239" s="585" t="s">
        <v>31</v>
      </c>
      <c r="D10239" s="586">
        <v>27957</v>
      </c>
      <c r="E10239" s="587">
        <v>23.67</v>
      </c>
      <c r="F10239" s="587">
        <f t="shared" si="477"/>
        <v>661742.19000000006</v>
      </c>
      <c r="G10239" s="588">
        <v>2.77</v>
      </c>
      <c r="H10239" s="586">
        <v>7.8</v>
      </c>
      <c r="I10239" s="587">
        <f t="shared" si="478"/>
        <v>218064.6</v>
      </c>
      <c r="J10239" s="589">
        <f t="shared" si="479"/>
        <v>0</v>
      </c>
    </row>
    <row r="10240" spans="1:10">
      <c r="A10240" s="584">
        <v>2016</v>
      </c>
      <c r="B10240" s="585" t="s">
        <v>1131</v>
      </c>
      <c r="C10240" s="585" t="s">
        <v>31</v>
      </c>
      <c r="D10240" s="586">
        <v>4716</v>
      </c>
      <c r="E10240" s="587">
        <v>23.08</v>
      </c>
      <c r="F10240" s="587">
        <f t="shared" si="477"/>
        <v>108845.28</v>
      </c>
      <c r="G10240" s="588">
        <v>3.08</v>
      </c>
      <c r="H10240" s="586">
        <v>8.1999999999999993</v>
      </c>
      <c r="I10240" s="587">
        <f t="shared" si="478"/>
        <v>38671.199999999997</v>
      </c>
      <c r="J10240" s="589">
        <f t="shared" si="479"/>
        <v>0</v>
      </c>
    </row>
    <row r="10241" spans="1:10">
      <c r="A10241" s="584">
        <v>2016</v>
      </c>
      <c r="B10241" s="585" t="s">
        <v>1131</v>
      </c>
      <c r="C10241" s="585" t="s">
        <v>31</v>
      </c>
      <c r="D10241" s="586">
        <v>44942</v>
      </c>
      <c r="E10241" s="587">
        <v>23.93</v>
      </c>
      <c r="F10241" s="587">
        <f t="shared" si="477"/>
        <v>1075462.06</v>
      </c>
      <c r="G10241" s="588">
        <v>2.8</v>
      </c>
      <c r="H10241" s="586">
        <v>8.1999999999999993</v>
      </c>
      <c r="I10241" s="587">
        <f t="shared" si="478"/>
        <v>368524.39999999997</v>
      </c>
      <c r="J10241" s="589">
        <f t="shared" si="479"/>
        <v>0</v>
      </c>
    </row>
    <row r="10242" spans="1:10">
      <c r="A10242" s="584">
        <v>2016</v>
      </c>
      <c r="B10242" s="585" t="s">
        <v>1131</v>
      </c>
      <c r="C10242" s="585" t="s">
        <v>31</v>
      </c>
      <c r="D10242" s="586">
        <v>4727</v>
      </c>
      <c r="E10242" s="587">
        <v>23.97</v>
      </c>
      <c r="F10242" s="587">
        <f t="shared" si="477"/>
        <v>113306.18999999999</v>
      </c>
      <c r="G10242" s="588">
        <v>2.83</v>
      </c>
      <c r="H10242" s="586">
        <v>7.7</v>
      </c>
      <c r="I10242" s="587">
        <f t="shared" si="478"/>
        <v>36397.9</v>
      </c>
      <c r="J10242" s="589">
        <f t="shared" si="479"/>
        <v>0</v>
      </c>
    </row>
    <row r="10243" spans="1:10">
      <c r="A10243" s="584">
        <v>2016</v>
      </c>
      <c r="B10243" s="585" t="s">
        <v>1131</v>
      </c>
      <c r="C10243" s="585" t="s">
        <v>31</v>
      </c>
      <c r="D10243" s="586">
        <v>33466</v>
      </c>
      <c r="E10243" s="587">
        <v>23.08</v>
      </c>
      <c r="F10243" s="587">
        <f t="shared" ref="F10243:F10306" si="480">E10243*D10243</f>
        <v>772395.27999999991</v>
      </c>
      <c r="G10243" s="588">
        <v>3.1</v>
      </c>
      <c r="H10243" s="586">
        <v>8.1999999999999993</v>
      </c>
      <c r="I10243" s="587">
        <f t="shared" ref="I10243:I10306" si="481">H10243*D10243</f>
        <v>274421.19999999995</v>
      </c>
      <c r="J10243" s="589">
        <f t="shared" ref="J10243:J10306" si="482">IF(B10243="LIG",1,0)</f>
        <v>0</v>
      </c>
    </row>
    <row r="10244" spans="1:10">
      <c r="A10244" s="584">
        <v>2016</v>
      </c>
      <c r="B10244" s="585" t="s">
        <v>1131</v>
      </c>
      <c r="C10244" s="585" t="s">
        <v>31</v>
      </c>
      <c r="D10244" s="586">
        <v>62917</v>
      </c>
      <c r="E10244" s="587">
        <v>22.78</v>
      </c>
      <c r="F10244" s="587">
        <f t="shared" si="480"/>
        <v>1433249.26</v>
      </c>
      <c r="G10244" s="588">
        <v>3.53</v>
      </c>
      <c r="H10244" s="586">
        <v>14.6</v>
      </c>
      <c r="I10244" s="587">
        <f t="shared" si="481"/>
        <v>918588.2</v>
      </c>
      <c r="J10244" s="589">
        <f t="shared" si="482"/>
        <v>0</v>
      </c>
    </row>
    <row r="10245" spans="1:10">
      <c r="A10245" s="584">
        <v>2016</v>
      </c>
      <c r="B10245" s="585" t="s">
        <v>1131</v>
      </c>
      <c r="C10245" s="585" t="s">
        <v>31</v>
      </c>
      <c r="D10245" s="586">
        <v>20462</v>
      </c>
      <c r="E10245" s="587">
        <v>22.83</v>
      </c>
      <c r="F10245" s="587">
        <f t="shared" si="480"/>
        <v>467147.45999999996</v>
      </c>
      <c r="G10245" s="588">
        <v>4</v>
      </c>
      <c r="H10245" s="586">
        <v>15.7</v>
      </c>
      <c r="I10245" s="587">
        <f t="shared" si="481"/>
        <v>321253.39999999997</v>
      </c>
      <c r="J10245" s="589">
        <f t="shared" si="482"/>
        <v>0</v>
      </c>
    </row>
    <row r="10246" spans="1:10">
      <c r="A10246" s="584">
        <v>2016</v>
      </c>
      <c r="B10246" s="585" t="s">
        <v>1131</v>
      </c>
      <c r="C10246" s="585" t="s">
        <v>31</v>
      </c>
      <c r="D10246" s="586">
        <v>21954</v>
      </c>
      <c r="E10246" s="587">
        <v>23.7</v>
      </c>
      <c r="F10246" s="587">
        <f t="shared" si="480"/>
        <v>520309.8</v>
      </c>
      <c r="G10246" s="588">
        <v>2.75</v>
      </c>
      <c r="H10246" s="586">
        <v>7.7</v>
      </c>
      <c r="I10246" s="587">
        <f t="shared" si="481"/>
        <v>169045.80000000002</v>
      </c>
      <c r="J10246" s="589">
        <f t="shared" si="482"/>
        <v>0</v>
      </c>
    </row>
    <row r="10247" spans="1:10">
      <c r="A10247" s="584">
        <v>2016</v>
      </c>
      <c r="B10247" s="585" t="s">
        <v>1131</v>
      </c>
      <c r="C10247" s="585" t="s">
        <v>31</v>
      </c>
      <c r="D10247" s="586">
        <v>19531</v>
      </c>
      <c r="E10247" s="587">
        <v>23.85</v>
      </c>
      <c r="F10247" s="587">
        <f t="shared" si="480"/>
        <v>465814.35000000003</v>
      </c>
      <c r="G10247" s="588">
        <v>2.8</v>
      </c>
      <c r="H10247" s="586">
        <v>7.9</v>
      </c>
      <c r="I10247" s="587">
        <f t="shared" si="481"/>
        <v>154294.9</v>
      </c>
      <c r="J10247" s="589">
        <f t="shared" si="482"/>
        <v>0</v>
      </c>
    </row>
    <row r="10248" spans="1:10">
      <c r="A10248" s="584">
        <v>2016</v>
      </c>
      <c r="B10248" s="585" t="s">
        <v>1131</v>
      </c>
      <c r="C10248" s="585" t="s">
        <v>31</v>
      </c>
      <c r="D10248" s="586">
        <v>30260</v>
      </c>
      <c r="E10248" s="587">
        <v>22.9</v>
      </c>
      <c r="F10248" s="587">
        <f t="shared" si="480"/>
        <v>692954</v>
      </c>
      <c r="G10248" s="588">
        <v>2.95</v>
      </c>
      <c r="H10248" s="586">
        <v>8.4</v>
      </c>
      <c r="I10248" s="587">
        <f t="shared" si="481"/>
        <v>254184</v>
      </c>
      <c r="J10248" s="589">
        <f t="shared" si="482"/>
        <v>0</v>
      </c>
    </row>
    <row r="10249" spans="1:10">
      <c r="A10249" s="584">
        <v>2016</v>
      </c>
      <c r="B10249" s="585" t="s">
        <v>1131</v>
      </c>
      <c r="C10249" s="585" t="s">
        <v>31</v>
      </c>
      <c r="D10249" s="586">
        <v>31219</v>
      </c>
      <c r="E10249" s="587">
        <v>22.06</v>
      </c>
      <c r="F10249" s="587">
        <f t="shared" si="480"/>
        <v>688691.14</v>
      </c>
      <c r="G10249" s="588">
        <v>3.02</v>
      </c>
      <c r="H10249" s="586">
        <v>8.6999999999999993</v>
      </c>
      <c r="I10249" s="587">
        <f t="shared" si="481"/>
        <v>271605.3</v>
      </c>
      <c r="J10249" s="589">
        <f t="shared" si="482"/>
        <v>0</v>
      </c>
    </row>
    <row r="10250" spans="1:10">
      <c r="A10250" s="584">
        <v>2016</v>
      </c>
      <c r="B10250" s="585" t="s">
        <v>1131</v>
      </c>
      <c r="C10250" s="585" t="s">
        <v>31</v>
      </c>
      <c r="D10250" s="586">
        <v>9671</v>
      </c>
      <c r="E10250" s="587">
        <v>22.13</v>
      </c>
      <c r="F10250" s="587">
        <f t="shared" si="480"/>
        <v>214019.22999999998</v>
      </c>
      <c r="G10250" s="588">
        <v>4.6100000000000003</v>
      </c>
      <c r="H10250" s="586">
        <v>17.100000000000001</v>
      </c>
      <c r="I10250" s="587">
        <f t="shared" si="481"/>
        <v>165374.1</v>
      </c>
      <c r="J10250" s="589">
        <f t="shared" si="482"/>
        <v>0</v>
      </c>
    </row>
    <row r="10251" spans="1:10">
      <c r="A10251" s="584">
        <v>2016</v>
      </c>
      <c r="B10251" s="585" t="s">
        <v>1131</v>
      </c>
      <c r="C10251" s="585" t="s">
        <v>31</v>
      </c>
      <c r="D10251" s="586">
        <v>6418</v>
      </c>
      <c r="E10251" s="587">
        <v>24.09</v>
      </c>
      <c r="F10251" s="587">
        <f t="shared" si="480"/>
        <v>154609.62</v>
      </c>
      <c r="G10251" s="588">
        <v>2.78</v>
      </c>
      <c r="H10251" s="586">
        <v>7.5</v>
      </c>
      <c r="I10251" s="587">
        <f t="shared" si="481"/>
        <v>48135</v>
      </c>
      <c r="J10251" s="589">
        <f t="shared" si="482"/>
        <v>0</v>
      </c>
    </row>
    <row r="10252" spans="1:10">
      <c r="A10252" s="584">
        <v>2016</v>
      </c>
      <c r="B10252" s="585" t="s">
        <v>1131</v>
      </c>
      <c r="C10252" s="585" t="s">
        <v>31</v>
      </c>
      <c r="D10252" s="586">
        <v>19956</v>
      </c>
      <c r="E10252" s="587">
        <v>22.37</v>
      </c>
      <c r="F10252" s="587">
        <f t="shared" si="480"/>
        <v>446415.72000000003</v>
      </c>
      <c r="G10252" s="588">
        <v>4.18</v>
      </c>
      <c r="H10252" s="586">
        <v>17.3</v>
      </c>
      <c r="I10252" s="587">
        <f t="shared" si="481"/>
        <v>345238.8</v>
      </c>
      <c r="J10252" s="589">
        <f t="shared" si="482"/>
        <v>0</v>
      </c>
    </row>
    <row r="10253" spans="1:10">
      <c r="A10253" s="584">
        <v>2016</v>
      </c>
      <c r="B10253" s="585" t="s">
        <v>1131</v>
      </c>
      <c r="C10253" s="585" t="s">
        <v>31</v>
      </c>
      <c r="D10253" s="586">
        <v>3199</v>
      </c>
      <c r="E10253" s="587">
        <v>24.1</v>
      </c>
      <c r="F10253" s="587">
        <f t="shared" si="480"/>
        <v>77095.900000000009</v>
      </c>
      <c r="G10253" s="588">
        <v>2.81</v>
      </c>
      <c r="H10253" s="586">
        <v>7.6</v>
      </c>
      <c r="I10253" s="587">
        <f t="shared" si="481"/>
        <v>24312.399999999998</v>
      </c>
      <c r="J10253" s="589">
        <f t="shared" si="482"/>
        <v>0</v>
      </c>
    </row>
    <row r="10254" spans="1:10">
      <c r="A10254" s="584">
        <v>2016</v>
      </c>
      <c r="B10254" s="585" t="s">
        <v>1131</v>
      </c>
      <c r="C10254" s="585" t="s">
        <v>31</v>
      </c>
      <c r="D10254" s="586">
        <v>8470</v>
      </c>
      <c r="E10254" s="587">
        <v>23.19</v>
      </c>
      <c r="F10254" s="587">
        <f t="shared" si="480"/>
        <v>196419.30000000002</v>
      </c>
      <c r="G10254" s="588">
        <v>3.67</v>
      </c>
      <c r="H10254" s="586">
        <v>13.6</v>
      </c>
      <c r="I10254" s="587">
        <f t="shared" si="481"/>
        <v>115192</v>
      </c>
      <c r="J10254" s="589">
        <f t="shared" si="482"/>
        <v>0</v>
      </c>
    </row>
    <row r="10255" spans="1:10">
      <c r="A10255" s="584">
        <v>2016</v>
      </c>
      <c r="B10255" s="585" t="s">
        <v>1131</v>
      </c>
      <c r="C10255" s="585" t="s">
        <v>31</v>
      </c>
      <c r="D10255" s="586">
        <v>6347</v>
      </c>
      <c r="E10255" s="587">
        <v>23.69</v>
      </c>
      <c r="F10255" s="587">
        <f t="shared" si="480"/>
        <v>150360.43000000002</v>
      </c>
      <c r="G10255" s="588">
        <v>2.97</v>
      </c>
      <c r="H10255" s="586">
        <v>9.6</v>
      </c>
      <c r="I10255" s="587">
        <f t="shared" si="481"/>
        <v>60931.199999999997</v>
      </c>
      <c r="J10255" s="589">
        <f t="shared" si="482"/>
        <v>0</v>
      </c>
    </row>
    <row r="10256" spans="1:10">
      <c r="A10256" s="584">
        <v>2016</v>
      </c>
      <c r="B10256" s="585" t="s">
        <v>1131</v>
      </c>
      <c r="C10256" s="585" t="s">
        <v>31</v>
      </c>
      <c r="D10256" s="586">
        <v>16027</v>
      </c>
      <c r="E10256" s="587">
        <v>25.22</v>
      </c>
      <c r="F10256" s="587">
        <f t="shared" si="480"/>
        <v>404200.94</v>
      </c>
      <c r="G10256" s="588">
        <v>3.1</v>
      </c>
      <c r="H10256" s="586">
        <v>9</v>
      </c>
      <c r="I10256" s="587">
        <f t="shared" si="481"/>
        <v>144243</v>
      </c>
      <c r="J10256" s="589">
        <f t="shared" si="482"/>
        <v>0</v>
      </c>
    </row>
    <row r="10257" spans="1:10">
      <c r="A10257" s="584">
        <v>2016</v>
      </c>
      <c r="B10257" s="585" t="s">
        <v>1131</v>
      </c>
      <c r="C10257" s="585" t="s">
        <v>31</v>
      </c>
      <c r="D10257" s="586">
        <v>9489</v>
      </c>
      <c r="E10257" s="587">
        <v>23.26</v>
      </c>
      <c r="F10257" s="587">
        <f t="shared" si="480"/>
        <v>220714.14</v>
      </c>
      <c r="G10257" s="588">
        <v>2.2999999999999998</v>
      </c>
      <c r="H10257" s="586">
        <v>11</v>
      </c>
      <c r="I10257" s="587">
        <f t="shared" si="481"/>
        <v>104379</v>
      </c>
      <c r="J10257" s="589">
        <f t="shared" si="482"/>
        <v>0</v>
      </c>
    </row>
    <row r="10258" spans="1:10">
      <c r="A10258" s="584">
        <v>2016</v>
      </c>
      <c r="B10258" s="585" t="s">
        <v>1131</v>
      </c>
      <c r="C10258" s="585" t="s">
        <v>31</v>
      </c>
      <c r="D10258" s="586">
        <v>9312</v>
      </c>
      <c r="E10258" s="587">
        <v>23.53</v>
      </c>
      <c r="F10258" s="587">
        <f t="shared" si="480"/>
        <v>219111.36000000002</v>
      </c>
      <c r="G10258" s="588">
        <v>2.65</v>
      </c>
      <c r="H10258" s="586">
        <v>7.9</v>
      </c>
      <c r="I10258" s="587">
        <f t="shared" si="481"/>
        <v>73564.800000000003</v>
      </c>
      <c r="J10258" s="589">
        <f t="shared" si="482"/>
        <v>0</v>
      </c>
    </row>
    <row r="10259" spans="1:10">
      <c r="A10259" s="584">
        <v>2016</v>
      </c>
      <c r="B10259" s="585" t="s">
        <v>1131</v>
      </c>
      <c r="C10259" s="585" t="s">
        <v>31</v>
      </c>
      <c r="D10259" s="586">
        <v>10611</v>
      </c>
      <c r="E10259" s="587">
        <v>25.16</v>
      </c>
      <c r="F10259" s="587">
        <f t="shared" si="480"/>
        <v>266972.76</v>
      </c>
      <c r="G10259" s="588">
        <v>3.11</v>
      </c>
      <c r="H10259" s="586">
        <v>9</v>
      </c>
      <c r="I10259" s="587">
        <f t="shared" si="481"/>
        <v>95499</v>
      </c>
      <c r="J10259" s="589">
        <f t="shared" si="482"/>
        <v>0</v>
      </c>
    </row>
    <row r="10260" spans="1:10">
      <c r="A10260" s="584">
        <v>2016</v>
      </c>
      <c r="B10260" s="585" t="s">
        <v>1131</v>
      </c>
      <c r="C10260" s="585" t="s">
        <v>31</v>
      </c>
      <c r="D10260" s="586">
        <v>32874</v>
      </c>
      <c r="E10260" s="587">
        <v>23.67</v>
      </c>
      <c r="F10260" s="587">
        <f t="shared" si="480"/>
        <v>778127.58000000007</v>
      </c>
      <c r="G10260" s="588">
        <v>2.84</v>
      </c>
      <c r="H10260" s="586">
        <v>7.8</v>
      </c>
      <c r="I10260" s="587">
        <f t="shared" si="481"/>
        <v>256417.19999999998</v>
      </c>
      <c r="J10260" s="589">
        <f t="shared" si="482"/>
        <v>0</v>
      </c>
    </row>
    <row r="10261" spans="1:10">
      <c r="A10261" s="584">
        <v>2016</v>
      </c>
      <c r="B10261" s="585" t="s">
        <v>1131</v>
      </c>
      <c r="C10261" s="585" t="s">
        <v>31</v>
      </c>
      <c r="D10261" s="586">
        <v>10751</v>
      </c>
      <c r="E10261" s="587">
        <v>23.68</v>
      </c>
      <c r="F10261" s="587">
        <f t="shared" si="480"/>
        <v>254583.67999999999</v>
      </c>
      <c r="G10261" s="588">
        <v>2.84</v>
      </c>
      <c r="H10261" s="586">
        <v>8.1</v>
      </c>
      <c r="I10261" s="587">
        <f t="shared" si="481"/>
        <v>87083.099999999991</v>
      </c>
      <c r="J10261" s="589">
        <f t="shared" si="482"/>
        <v>0</v>
      </c>
    </row>
    <row r="10262" spans="1:10">
      <c r="A10262" s="584">
        <v>2016</v>
      </c>
      <c r="B10262" s="585" t="s">
        <v>1131</v>
      </c>
      <c r="C10262" s="585" t="s">
        <v>31</v>
      </c>
      <c r="D10262" s="586">
        <v>37985</v>
      </c>
      <c r="E10262" s="587">
        <v>23.96</v>
      </c>
      <c r="F10262" s="587">
        <f t="shared" si="480"/>
        <v>910120.6</v>
      </c>
      <c r="G10262" s="588">
        <v>2.5299999999999998</v>
      </c>
      <c r="H10262" s="586">
        <v>7.2</v>
      </c>
      <c r="I10262" s="587">
        <f t="shared" si="481"/>
        <v>273492</v>
      </c>
      <c r="J10262" s="589">
        <f t="shared" si="482"/>
        <v>0</v>
      </c>
    </row>
    <row r="10263" spans="1:10">
      <c r="A10263" s="584">
        <v>2016</v>
      </c>
      <c r="B10263" s="585" t="s">
        <v>1131</v>
      </c>
      <c r="C10263" s="585" t="s">
        <v>31</v>
      </c>
      <c r="D10263" s="586">
        <v>12690</v>
      </c>
      <c r="E10263" s="587">
        <v>23.917999999999999</v>
      </c>
      <c r="F10263" s="587">
        <f t="shared" si="480"/>
        <v>303519.42</v>
      </c>
      <c r="G10263" s="588">
        <v>2.61</v>
      </c>
      <c r="H10263" s="586">
        <v>7.6</v>
      </c>
      <c r="I10263" s="587">
        <f t="shared" si="481"/>
        <v>96444</v>
      </c>
      <c r="J10263" s="589">
        <f t="shared" si="482"/>
        <v>0</v>
      </c>
    </row>
    <row r="10264" spans="1:10">
      <c r="A10264" s="584">
        <v>2016</v>
      </c>
      <c r="B10264" s="585" t="s">
        <v>1131</v>
      </c>
      <c r="C10264" s="585" t="s">
        <v>31</v>
      </c>
      <c r="D10264" s="586">
        <v>37607</v>
      </c>
      <c r="E10264" s="587">
        <v>22.96</v>
      </c>
      <c r="F10264" s="587">
        <f t="shared" si="480"/>
        <v>863456.72000000009</v>
      </c>
      <c r="G10264" s="588">
        <v>1.34</v>
      </c>
      <c r="H10264" s="586">
        <v>6.9</v>
      </c>
      <c r="I10264" s="587">
        <f t="shared" si="481"/>
        <v>259488.30000000002</v>
      </c>
      <c r="J10264" s="589">
        <f t="shared" si="482"/>
        <v>0</v>
      </c>
    </row>
    <row r="10265" spans="1:10">
      <c r="A10265" s="584">
        <v>2016</v>
      </c>
      <c r="B10265" s="585" t="s">
        <v>1131</v>
      </c>
      <c r="C10265" s="585" t="s">
        <v>31</v>
      </c>
      <c r="D10265" s="586">
        <v>11717</v>
      </c>
      <c r="E10265" s="587">
        <v>25.893999999999998</v>
      </c>
      <c r="F10265" s="587">
        <f t="shared" si="480"/>
        <v>303399.99799999996</v>
      </c>
      <c r="G10265" s="588">
        <v>2.2400000000000002</v>
      </c>
      <c r="H10265" s="586">
        <v>7.4</v>
      </c>
      <c r="I10265" s="587">
        <f t="shared" si="481"/>
        <v>86705.8</v>
      </c>
      <c r="J10265" s="589">
        <f t="shared" si="482"/>
        <v>0</v>
      </c>
    </row>
    <row r="10266" spans="1:10">
      <c r="A10266" s="584">
        <v>2016</v>
      </c>
      <c r="B10266" s="585" t="s">
        <v>1131</v>
      </c>
      <c r="C10266" s="585" t="s">
        <v>31</v>
      </c>
      <c r="D10266" s="586">
        <v>37611</v>
      </c>
      <c r="E10266" s="587">
        <v>23.803999999999998</v>
      </c>
      <c r="F10266" s="587">
        <f t="shared" si="480"/>
        <v>895292.24399999995</v>
      </c>
      <c r="G10266" s="588">
        <v>2.59</v>
      </c>
      <c r="H10266" s="586">
        <v>7.3</v>
      </c>
      <c r="I10266" s="587">
        <f t="shared" si="481"/>
        <v>274560.3</v>
      </c>
      <c r="J10266" s="589">
        <f t="shared" si="482"/>
        <v>0</v>
      </c>
    </row>
    <row r="10267" spans="1:10">
      <c r="A10267" s="584">
        <v>2016</v>
      </c>
      <c r="B10267" s="585" t="s">
        <v>1127</v>
      </c>
      <c r="C10267" s="585" t="s">
        <v>31</v>
      </c>
      <c r="D10267" s="586">
        <v>48980</v>
      </c>
      <c r="E10267" s="587">
        <v>16.760000000000002</v>
      </c>
      <c r="F10267" s="587">
        <f t="shared" si="480"/>
        <v>820904.8</v>
      </c>
      <c r="G10267" s="588">
        <v>0.28999999999999998</v>
      </c>
      <c r="H10267" s="586">
        <v>5.0999999999999996</v>
      </c>
      <c r="I10267" s="587">
        <f t="shared" si="481"/>
        <v>249797.99999999997</v>
      </c>
      <c r="J10267" s="589">
        <f t="shared" si="482"/>
        <v>0</v>
      </c>
    </row>
    <row r="10268" spans="1:10">
      <c r="A10268" s="584">
        <v>2016</v>
      </c>
      <c r="B10268" s="585" t="s">
        <v>1127</v>
      </c>
      <c r="C10268" s="585" t="s">
        <v>31</v>
      </c>
      <c r="D10268" s="586">
        <v>16492</v>
      </c>
      <c r="E10268" s="587">
        <v>17.95</v>
      </c>
      <c r="F10268" s="587">
        <f t="shared" si="480"/>
        <v>296031.39999999997</v>
      </c>
      <c r="G10268" s="588">
        <v>0.21</v>
      </c>
      <c r="H10268" s="586">
        <v>4.5999999999999996</v>
      </c>
      <c r="I10268" s="587">
        <f t="shared" si="481"/>
        <v>75863.199999999997</v>
      </c>
      <c r="J10268" s="589">
        <f t="shared" si="482"/>
        <v>0</v>
      </c>
    </row>
    <row r="10269" spans="1:10">
      <c r="A10269" s="584">
        <v>2016</v>
      </c>
      <c r="B10269" s="585" t="s">
        <v>1127</v>
      </c>
      <c r="C10269" s="585" t="s">
        <v>31</v>
      </c>
      <c r="D10269" s="586">
        <v>49328</v>
      </c>
      <c r="E10269" s="587">
        <v>16.489999999999998</v>
      </c>
      <c r="F10269" s="587">
        <f t="shared" si="480"/>
        <v>813418.72</v>
      </c>
      <c r="G10269" s="588">
        <v>0.45</v>
      </c>
      <c r="H10269" s="586">
        <v>5.0999999999999996</v>
      </c>
      <c r="I10269" s="587">
        <f t="shared" si="481"/>
        <v>251572.8</v>
      </c>
      <c r="J10269" s="589">
        <f t="shared" si="482"/>
        <v>0</v>
      </c>
    </row>
    <row r="10270" spans="1:10">
      <c r="A10270" s="584">
        <v>2016</v>
      </c>
      <c r="B10270" s="585" t="s">
        <v>1127</v>
      </c>
      <c r="C10270" s="585" t="s">
        <v>31</v>
      </c>
      <c r="D10270" s="586">
        <v>49413</v>
      </c>
      <c r="E10270" s="587">
        <v>16.760000000000002</v>
      </c>
      <c r="F10270" s="587">
        <f t="shared" si="480"/>
        <v>828161.88000000012</v>
      </c>
      <c r="G10270" s="588">
        <v>0.28999999999999998</v>
      </c>
      <c r="H10270" s="586">
        <v>5.0999999999999996</v>
      </c>
      <c r="I10270" s="587">
        <f t="shared" si="481"/>
        <v>252006.3</v>
      </c>
      <c r="J10270" s="589">
        <f t="shared" si="482"/>
        <v>0</v>
      </c>
    </row>
    <row r="10271" spans="1:10">
      <c r="A10271" s="584">
        <v>2016</v>
      </c>
      <c r="B10271" s="585" t="s">
        <v>1127</v>
      </c>
      <c r="C10271" s="585" t="s">
        <v>31</v>
      </c>
      <c r="D10271" s="586">
        <v>48772</v>
      </c>
      <c r="E10271" s="587">
        <v>17.84</v>
      </c>
      <c r="F10271" s="587">
        <f t="shared" si="480"/>
        <v>870092.48</v>
      </c>
      <c r="G10271" s="588">
        <v>0.21</v>
      </c>
      <c r="H10271" s="586">
        <v>4.9000000000000004</v>
      </c>
      <c r="I10271" s="587">
        <f t="shared" si="481"/>
        <v>238982.80000000002</v>
      </c>
      <c r="J10271" s="589">
        <f t="shared" si="482"/>
        <v>0</v>
      </c>
    </row>
    <row r="10272" spans="1:10">
      <c r="A10272" s="584">
        <v>2016</v>
      </c>
      <c r="B10272" s="585" t="s">
        <v>1127</v>
      </c>
      <c r="C10272" s="585" t="s">
        <v>31</v>
      </c>
      <c r="D10272" s="586">
        <v>32755</v>
      </c>
      <c r="E10272" s="587">
        <v>17.170000000000002</v>
      </c>
      <c r="F10272" s="587">
        <f t="shared" si="480"/>
        <v>562403.35000000009</v>
      </c>
      <c r="G10272" s="588">
        <v>0.27</v>
      </c>
      <c r="H10272" s="586">
        <v>4.3</v>
      </c>
      <c r="I10272" s="587">
        <f t="shared" si="481"/>
        <v>140846.5</v>
      </c>
      <c r="J10272" s="589">
        <f t="shared" si="482"/>
        <v>0</v>
      </c>
    </row>
    <row r="10273" spans="1:10">
      <c r="A10273" s="584">
        <v>2016</v>
      </c>
      <c r="B10273" s="585" t="s">
        <v>1127</v>
      </c>
      <c r="C10273" s="585" t="s">
        <v>31</v>
      </c>
      <c r="D10273" s="586">
        <v>48455</v>
      </c>
      <c r="E10273" s="587">
        <v>17.77</v>
      </c>
      <c r="F10273" s="587">
        <f t="shared" si="480"/>
        <v>861045.35</v>
      </c>
      <c r="G10273" s="588">
        <v>0.25</v>
      </c>
      <c r="H10273" s="586">
        <v>5.7</v>
      </c>
      <c r="I10273" s="587">
        <f t="shared" si="481"/>
        <v>276193.5</v>
      </c>
      <c r="J10273" s="589">
        <f t="shared" si="482"/>
        <v>0</v>
      </c>
    </row>
    <row r="10274" spans="1:10">
      <c r="A10274" s="584">
        <v>2016</v>
      </c>
      <c r="B10274" s="585" t="s">
        <v>1127</v>
      </c>
      <c r="C10274" s="585" t="s">
        <v>31</v>
      </c>
      <c r="D10274" s="586">
        <v>32468</v>
      </c>
      <c r="E10274" s="587">
        <v>17.84</v>
      </c>
      <c r="F10274" s="587">
        <f t="shared" si="480"/>
        <v>579229.12</v>
      </c>
      <c r="G10274" s="588">
        <v>0.25</v>
      </c>
      <c r="H10274" s="586">
        <v>5.5</v>
      </c>
      <c r="I10274" s="587">
        <f t="shared" si="481"/>
        <v>178574</v>
      </c>
      <c r="J10274" s="589">
        <f t="shared" si="482"/>
        <v>0</v>
      </c>
    </row>
    <row r="10275" spans="1:10">
      <c r="A10275" s="584">
        <v>2016</v>
      </c>
      <c r="B10275" s="585" t="s">
        <v>1127</v>
      </c>
      <c r="C10275" s="585" t="s">
        <v>31</v>
      </c>
      <c r="D10275" s="586">
        <v>16393</v>
      </c>
      <c r="E10275" s="587">
        <v>16.64</v>
      </c>
      <c r="F10275" s="587">
        <f t="shared" si="480"/>
        <v>272779.52000000002</v>
      </c>
      <c r="G10275" s="588">
        <v>0.36</v>
      </c>
      <c r="H10275" s="586">
        <v>6.3</v>
      </c>
      <c r="I10275" s="587">
        <f t="shared" si="481"/>
        <v>103275.9</v>
      </c>
      <c r="J10275" s="589">
        <f t="shared" si="482"/>
        <v>0</v>
      </c>
    </row>
    <row r="10276" spans="1:10">
      <c r="A10276" s="584">
        <v>2016</v>
      </c>
      <c r="B10276" s="585" t="s">
        <v>1127</v>
      </c>
      <c r="C10276" s="585" t="s">
        <v>31</v>
      </c>
      <c r="D10276" s="586">
        <v>16359</v>
      </c>
      <c r="E10276" s="587">
        <v>17.57</v>
      </c>
      <c r="F10276" s="587">
        <f t="shared" si="480"/>
        <v>287427.63</v>
      </c>
      <c r="G10276" s="588">
        <v>0.37</v>
      </c>
      <c r="H10276" s="586">
        <v>5.0999999999999996</v>
      </c>
      <c r="I10276" s="587">
        <f t="shared" si="481"/>
        <v>83430.899999999994</v>
      </c>
      <c r="J10276" s="589">
        <f t="shared" si="482"/>
        <v>0</v>
      </c>
    </row>
    <row r="10277" spans="1:10">
      <c r="A10277" s="584">
        <v>2016</v>
      </c>
      <c r="B10277" s="585" t="s">
        <v>1127</v>
      </c>
      <c r="C10277" s="585" t="s">
        <v>31</v>
      </c>
      <c r="D10277" s="586">
        <v>16270</v>
      </c>
      <c r="E10277" s="587">
        <v>17.14</v>
      </c>
      <c r="F10277" s="587">
        <f t="shared" si="480"/>
        <v>278867.8</v>
      </c>
      <c r="G10277" s="588">
        <v>0.23</v>
      </c>
      <c r="H10277" s="586">
        <v>4.3</v>
      </c>
      <c r="I10277" s="587">
        <f t="shared" si="481"/>
        <v>69961</v>
      </c>
      <c r="J10277" s="589">
        <f t="shared" si="482"/>
        <v>0</v>
      </c>
    </row>
    <row r="10278" spans="1:10">
      <c r="A10278" s="584">
        <v>2016</v>
      </c>
      <c r="B10278" s="585" t="s">
        <v>1127</v>
      </c>
      <c r="C10278" s="585" t="s">
        <v>31</v>
      </c>
      <c r="D10278" s="586">
        <v>16205</v>
      </c>
      <c r="E10278" s="587">
        <v>17.91</v>
      </c>
      <c r="F10278" s="587">
        <f t="shared" si="480"/>
        <v>290231.55</v>
      </c>
      <c r="G10278" s="588">
        <v>0.23</v>
      </c>
      <c r="H10278" s="586">
        <v>4.5</v>
      </c>
      <c r="I10278" s="587">
        <f t="shared" si="481"/>
        <v>72922.5</v>
      </c>
      <c r="J10278" s="589">
        <f t="shared" si="482"/>
        <v>0</v>
      </c>
    </row>
    <row r="10279" spans="1:10">
      <c r="A10279" s="584">
        <v>2016</v>
      </c>
      <c r="B10279" s="585" t="s">
        <v>1127</v>
      </c>
      <c r="C10279" s="585" t="s">
        <v>31</v>
      </c>
      <c r="D10279" s="586">
        <v>15548</v>
      </c>
      <c r="E10279" s="587">
        <v>17.82</v>
      </c>
      <c r="F10279" s="587">
        <f t="shared" si="480"/>
        <v>277065.36</v>
      </c>
      <c r="G10279" s="588">
        <v>0.22</v>
      </c>
      <c r="H10279" s="586">
        <v>4.5</v>
      </c>
      <c r="I10279" s="587">
        <f t="shared" si="481"/>
        <v>69966</v>
      </c>
      <c r="J10279" s="589">
        <f t="shared" si="482"/>
        <v>0</v>
      </c>
    </row>
    <row r="10280" spans="1:10">
      <c r="A10280" s="584">
        <v>2016</v>
      </c>
      <c r="B10280" s="585" t="s">
        <v>1127</v>
      </c>
      <c r="C10280" s="585" t="s">
        <v>31</v>
      </c>
      <c r="D10280" s="586">
        <v>31851</v>
      </c>
      <c r="E10280" s="587">
        <v>17.41</v>
      </c>
      <c r="F10280" s="587">
        <f t="shared" si="480"/>
        <v>554525.91</v>
      </c>
      <c r="G10280" s="588">
        <v>0.21</v>
      </c>
      <c r="H10280" s="586">
        <v>4.4000000000000004</v>
      </c>
      <c r="I10280" s="587">
        <f t="shared" si="481"/>
        <v>140144.40000000002</v>
      </c>
      <c r="J10280" s="589">
        <f t="shared" si="482"/>
        <v>0</v>
      </c>
    </row>
    <row r="10281" spans="1:10">
      <c r="A10281" s="584">
        <v>2016</v>
      </c>
      <c r="B10281" s="585" t="s">
        <v>1127</v>
      </c>
      <c r="C10281" s="585" t="s">
        <v>31</v>
      </c>
      <c r="D10281" s="586">
        <v>64497</v>
      </c>
      <c r="E10281" s="587">
        <v>17.57</v>
      </c>
      <c r="F10281" s="587">
        <f t="shared" si="480"/>
        <v>1133212.29</v>
      </c>
      <c r="G10281" s="588">
        <v>0.2</v>
      </c>
      <c r="H10281" s="586">
        <v>4.4000000000000004</v>
      </c>
      <c r="I10281" s="587">
        <f t="shared" si="481"/>
        <v>283786.80000000005</v>
      </c>
      <c r="J10281" s="589">
        <f t="shared" si="482"/>
        <v>0</v>
      </c>
    </row>
    <row r="10282" spans="1:10">
      <c r="A10282" s="584">
        <v>2016</v>
      </c>
      <c r="B10282" s="585" t="s">
        <v>1127</v>
      </c>
      <c r="C10282" s="585" t="s">
        <v>31</v>
      </c>
      <c r="D10282" s="586">
        <v>112021</v>
      </c>
      <c r="E10282" s="587">
        <v>17.2</v>
      </c>
      <c r="F10282" s="587">
        <f t="shared" si="480"/>
        <v>1926761.2</v>
      </c>
      <c r="G10282" s="588">
        <v>0.23</v>
      </c>
      <c r="H10282" s="586">
        <v>4.0999999999999996</v>
      </c>
      <c r="I10282" s="587">
        <f t="shared" si="481"/>
        <v>459286.1</v>
      </c>
      <c r="J10282" s="589">
        <f t="shared" si="482"/>
        <v>0</v>
      </c>
    </row>
    <row r="10283" spans="1:10">
      <c r="A10283" s="584">
        <v>2016</v>
      </c>
      <c r="B10283" s="585" t="s">
        <v>1127</v>
      </c>
      <c r="C10283" s="585" t="s">
        <v>31</v>
      </c>
      <c r="D10283" s="586">
        <v>16435</v>
      </c>
      <c r="E10283" s="587">
        <v>17.670000000000002</v>
      </c>
      <c r="F10283" s="587">
        <f t="shared" si="480"/>
        <v>290406.45</v>
      </c>
      <c r="G10283" s="588">
        <v>0.23</v>
      </c>
      <c r="H10283" s="586">
        <v>5.9</v>
      </c>
      <c r="I10283" s="587">
        <f t="shared" si="481"/>
        <v>96966.5</v>
      </c>
      <c r="J10283" s="589">
        <f t="shared" si="482"/>
        <v>0</v>
      </c>
    </row>
    <row r="10284" spans="1:10">
      <c r="A10284" s="584">
        <v>2016</v>
      </c>
      <c r="B10284" s="585" t="s">
        <v>1127</v>
      </c>
      <c r="C10284" s="585" t="s">
        <v>31</v>
      </c>
      <c r="D10284" s="586">
        <v>633717</v>
      </c>
      <c r="E10284" s="587">
        <v>16.738</v>
      </c>
      <c r="F10284" s="587">
        <f t="shared" si="480"/>
        <v>10607155.146</v>
      </c>
      <c r="G10284" s="588">
        <v>0.39</v>
      </c>
      <c r="H10284" s="586">
        <v>4.9000000000000004</v>
      </c>
      <c r="I10284" s="587">
        <f t="shared" si="481"/>
        <v>3105213.3000000003</v>
      </c>
      <c r="J10284" s="589">
        <f t="shared" si="482"/>
        <v>0</v>
      </c>
    </row>
    <row r="10285" spans="1:10">
      <c r="A10285" s="584">
        <v>2016</v>
      </c>
      <c r="B10285" s="585" t="s">
        <v>1131</v>
      </c>
      <c r="C10285" s="585" t="s">
        <v>31</v>
      </c>
      <c r="D10285" s="586">
        <v>30620</v>
      </c>
      <c r="E10285" s="587">
        <v>22.867999999999999</v>
      </c>
      <c r="F10285" s="587">
        <f t="shared" si="480"/>
        <v>700218.15999999992</v>
      </c>
      <c r="G10285" s="588">
        <v>2.9</v>
      </c>
      <c r="H10285" s="586">
        <v>8.1999999999999993</v>
      </c>
      <c r="I10285" s="587">
        <f t="shared" si="481"/>
        <v>251083.99999999997</v>
      </c>
      <c r="J10285" s="589">
        <f t="shared" si="482"/>
        <v>0</v>
      </c>
    </row>
    <row r="10286" spans="1:10">
      <c r="A10286" s="584">
        <v>2016</v>
      </c>
      <c r="B10286" s="585" t="s">
        <v>1131</v>
      </c>
      <c r="C10286" s="585" t="s">
        <v>31</v>
      </c>
      <c r="D10286" s="586">
        <v>69718</v>
      </c>
      <c r="E10286" s="587">
        <v>22.795000000000002</v>
      </c>
      <c r="F10286" s="587">
        <f t="shared" si="480"/>
        <v>1589221.81</v>
      </c>
      <c r="G10286" s="588">
        <v>3.03</v>
      </c>
      <c r="H10286" s="586">
        <v>8.6</v>
      </c>
      <c r="I10286" s="587">
        <f t="shared" si="481"/>
        <v>599574.79999999993</v>
      </c>
      <c r="J10286" s="589">
        <f t="shared" si="482"/>
        <v>0</v>
      </c>
    </row>
    <row r="10287" spans="1:10">
      <c r="A10287" s="584">
        <v>2016</v>
      </c>
      <c r="B10287" s="585" t="s">
        <v>1127</v>
      </c>
      <c r="C10287" s="585" t="s">
        <v>31</v>
      </c>
      <c r="D10287" s="586">
        <v>46111</v>
      </c>
      <c r="E10287" s="587">
        <v>17.940999999999999</v>
      </c>
      <c r="F10287" s="587">
        <f t="shared" si="480"/>
        <v>827277.451</v>
      </c>
      <c r="G10287" s="588">
        <v>0.3</v>
      </c>
      <c r="H10287" s="586">
        <v>4.5</v>
      </c>
      <c r="I10287" s="587">
        <f t="shared" si="481"/>
        <v>207499.5</v>
      </c>
      <c r="J10287" s="589">
        <f t="shared" si="482"/>
        <v>0</v>
      </c>
    </row>
    <row r="10288" spans="1:10">
      <c r="A10288" s="584">
        <v>2016</v>
      </c>
      <c r="B10288" s="585" t="s">
        <v>1131</v>
      </c>
      <c r="C10288" s="585" t="s">
        <v>31</v>
      </c>
      <c r="D10288" s="586">
        <v>9816</v>
      </c>
      <c r="E10288" s="587">
        <v>25.567</v>
      </c>
      <c r="F10288" s="587">
        <f t="shared" si="480"/>
        <v>250965.67199999999</v>
      </c>
      <c r="G10288" s="588">
        <v>3.26</v>
      </c>
      <c r="H10288" s="586">
        <v>8</v>
      </c>
      <c r="I10288" s="587">
        <f t="shared" si="481"/>
        <v>78528</v>
      </c>
      <c r="J10288" s="589">
        <f t="shared" si="482"/>
        <v>0</v>
      </c>
    </row>
    <row r="10289" spans="1:10">
      <c r="A10289" s="584">
        <v>2016</v>
      </c>
      <c r="B10289" s="585" t="s">
        <v>1131</v>
      </c>
      <c r="C10289" s="585" t="s">
        <v>31</v>
      </c>
      <c r="D10289" s="586">
        <v>38138</v>
      </c>
      <c r="E10289" s="587">
        <v>22.289000000000001</v>
      </c>
      <c r="F10289" s="587">
        <f t="shared" si="480"/>
        <v>850057.8820000001</v>
      </c>
      <c r="G10289" s="588">
        <v>3.39</v>
      </c>
      <c r="H10289" s="586">
        <v>10.7</v>
      </c>
      <c r="I10289" s="587">
        <f t="shared" si="481"/>
        <v>408076.6</v>
      </c>
      <c r="J10289" s="589">
        <f t="shared" si="482"/>
        <v>0</v>
      </c>
    </row>
    <row r="10290" spans="1:10">
      <c r="A10290" s="584">
        <v>2016</v>
      </c>
      <c r="B10290" s="585" t="s">
        <v>1131</v>
      </c>
      <c r="C10290" s="585" t="s">
        <v>31</v>
      </c>
      <c r="D10290" s="586">
        <v>4679</v>
      </c>
      <c r="E10290" s="587">
        <v>18.686</v>
      </c>
      <c r="F10290" s="587">
        <f t="shared" si="480"/>
        <v>87431.793999999994</v>
      </c>
      <c r="G10290" s="588">
        <v>0.7</v>
      </c>
      <c r="H10290" s="586">
        <v>26.2</v>
      </c>
      <c r="I10290" s="587">
        <f t="shared" si="481"/>
        <v>122589.8</v>
      </c>
      <c r="J10290" s="589">
        <f t="shared" si="482"/>
        <v>0</v>
      </c>
    </row>
    <row r="10291" spans="1:10">
      <c r="A10291" s="584">
        <v>2016</v>
      </c>
      <c r="B10291" s="585" t="s">
        <v>1131</v>
      </c>
      <c r="C10291" s="585" t="s">
        <v>31</v>
      </c>
      <c r="D10291" s="586">
        <v>1648</v>
      </c>
      <c r="E10291" s="587">
        <v>19.713999999999999</v>
      </c>
      <c r="F10291" s="587">
        <f t="shared" si="480"/>
        <v>32488.671999999999</v>
      </c>
      <c r="G10291" s="588">
        <v>0.5</v>
      </c>
      <c r="H10291" s="586">
        <v>28.2</v>
      </c>
      <c r="I10291" s="587">
        <f t="shared" si="481"/>
        <v>46473.599999999999</v>
      </c>
      <c r="J10291" s="589">
        <f t="shared" si="482"/>
        <v>0</v>
      </c>
    </row>
    <row r="10292" spans="1:10">
      <c r="A10292" s="584">
        <v>2016</v>
      </c>
      <c r="B10292" s="585" t="s">
        <v>1131</v>
      </c>
      <c r="C10292" s="585" t="s">
        <v>31</v>
      </c>
      <c r="D10292" s="586">
        <v>74001</v>
      </c>
      <c r="E10292" s="587">
        <v>22.818999999999999</v>
      </c>
      <c r="F10292" s="587">
        <f t="shared" si="480"/>
        <v>1688628.8189999999</v>
      </c>
      <c r="G10292" s="588">
        <v>2.92</v>
      </c>
      <c r="H10292" s="586">
        <v>8.1999999999999993</v>
      </c>
      <c r="I10292" s="587">
        <f t="shared" si="481"/>
        <v>606808.19999999995</v>
      </c>
      <c r="J10292" s="589">
        <f t="shared" si="482"/>
        <v>0</v>
      </c>
    </row>
    <row r="10293" spans="1:10">
      <c r="A10293" s="584">
        <v>2016</v>
      </c>
      <c r="B10293" s="585" t="s">
        <v>1131</v>
      </c>
      <c r="C10293" s="585" t="s">
        <v>31</v>
      </c>
      <c r="D10293" s="586">
        <v>14031</v>
      </c>
      <c r="E10293" s="587">
        <v>25.495999999999999</v>
      </c>
      <c r="F10293" s="587">
        <f t="shared" si="480"/>
        <v>357734.37599999999</v>
      </c>
      <c r="G10293" s="588">
        <v>3.03</v>
      </c>
      <c r="H10293" s="586">
        <v>8.9</v>
      </c>
      <c r="I10293" s="587">
        <f t="shared" si="481"/>
        <v>124875.90000000001</v>
      </c>
      <c r="J10293" s="589">
        <f t="shared" si="482"/>
        <v>0</v>
      </c>
    </row>
    <row r="10294" spans="1:10">
      <c r="A10294" s="584">
        <v>2016</v>
      </c>
      <c r="B10294" s="585" t="s">
        <v>1131</v>
      </c>
      <c r="C10294" s="585" t="s">
        <v>31</v>
      </c>
      <c r="D10294" s="586">
        <v>85960</v>
      </c>
      <c r="E10294" s="587">
        <v>23.277999999999999</v>
      </c>
      <c r="F10294" s="587">
        <f t="shared" si="480"/>
        <v>2000976.88</v>
      </c>
      <c r="G10294" s="588">
        <v>0.43</v>
      </c>
      <c r="H10294" s="586">
        <v>5.7</v>
      </c>
      <c r="I10294" s="587">
        <f t="shared" si="481"/>
        <v>489972</v>
      </c>
      <c r="J10294" s="589">
        <f t="shared" si="482"/>
        <v>0</v>
      </c>
    </row>
    <row r="10295" spans="1:10">
      <c r="A10295" s="584">
        <v>2016</v>
      </c>
      <c r="B10295" s="585" t="s">
        <v>1127</v>
      </c>
      <c r="C10295" s="585" t="s">
        <v>31</v>
      </c>
      <c r="D10295" s="586">
        <v>83281</v>
      </c>
      <c r="E10295" s="587">
        <v>17.756</v>
      </c>
      <c r="F10295" s="587">
        <f t="shared" si="480"/>
        <v>1478737.436</v>
      </c>
      <c r="G10295" s="588">
        <v>0.2</v>
      </c>
      <c r="H10295" s="586">
        <v>5.5</v>
      </c>
      <c r="I10295" s="587">
        <f t="shared" si="481"/>
        <v>458045.5</v>
      </c>
      <c r="J10295" s="589">
        <f t="shared" si="482"/>
        <v>0</v>
      </c>
    </row>
    <row r="10296" spans="1:10">
      <c r="A10296" s="584">
        <v>2016</v>
      </c>
      <c r="B10296" s="585" t="s">
        <v>1127</v>
      </c>
      <c r="C10296" s="585" t="s">
        <v>31</v>
      </c>
      <c r="D10296" s="586">
        <v>231616</v>
      </c>
      <c r="E10296" s="587">
        <v>17.434000000000001</v>
      </c>
      <c r="F10296" s="587">
        <f t="shared" si="480"/>
        <v>4037993.344</v>
      </c>
      <c r="G10296" s="588">
        <v>0.65</v>
      </c>
      <c r="H10296" s="586">
        <v>8.4</v>
      </c>
      <c r="I10296" s="587">
        <f t="shared" si="481"/>
        <v>1945574.4000000001</v>
      </c>
      <c r="J10296" s="589">
        <f t="shared" si="482"/>
        <v>0</v>
      </c>
    </row>
    <row r="10297" spans="1:10">
      <c r="A10297" s="584">
        <v>2016</v>
      </c>
      <c r="B10297" s="585" t="s">
        <v>1127</v>
      </c>
      <c r="C10297" s="585" t="s">
        <v>31</v>
      </c>
      <c r="D10297" s="586">
        <v>516148</v>
      </c>
      <c r="E10297" s="587">
        <v>16.52</v>
      </c>
      <c r="F10297" s="587">
        <f t="shared" si="480"/>
        <v>8526764.959999999</v>
      </c>
      <c r="G10297" s="588">
        <v>0.71</v>
      </c>
      <c r="H10297" s="586">
        <v>11.2</v>
      </c>
      <c r="I10297" s="587">
        <f t="shared" si="481"/>
        <v>5780857.5999999996</v>
      </c>
      <c r="J10297" s="589">
        <f t="shared" si="482"/>
        <v>0</v>
      </c>
    </row>
    <row r="10298" spans="1:10">
      <c r="A10298" s="584">
        <v>2016</v>
      </c>
      <c r="B10298" s="585" t="s">
        <v>1127</v>
      </c>
      <c r="C10298" s="585" t="s">
        <v>31</v>
      </c>
      <c r="D10298" s="586">
        <v>17070</v>
      </c>
      <c r="E10298" s="587">
        <v>16.763999999999999</v>
      </c>
      <c r="F10298" s="587">
        <f t="shared" si="480"/>
        <v>286161.48</v>
      </c>
      <c r="G10298" s="588">
        <v>0.28000000000000003</v>
      </c>
      <c r="H10298" s="586">
        <v>6.1</v>
      </c>
      <c r="I10298" s="587">
        <f t="shared" si="481"/>
        <v>104127</v>
      </c>
      <c r="J10298" s="589">
        <f t="shared" si="482"/>
        <v>0</v>
      </c>
    </row>
    <row r="10299" spans="1:10">
      <c r="A10299" s="584">
        <v>2016</v>
      </c>
      <c r="B10299" s="585" t="s">
        <v>1127</v>
      </c>
      <c r="C10299" s="585" t="s">
        <v>31</v>
      </c>
      <c r="D10299" s="586">
        <v>200829</v>
      </c>
      <c r="E10299" s="587">
        <v>17.186</v>
      </c>
      <c r="F10299" s="587">
        <f t="shared" si="480"/>
        <v>3451447.1940000001</v>
      </c>
      <c r="G10299" s="588">
        <v>0.23</v>
      </c>
      <c r="H10299" s="586">
        <v>4.0999999999999996</v>
      </c>
      <c r="I10299" s="587">
        <f t="shared" si="481"/>
        <v>823398.89999999991</v>
      </c>
      <c r="J10299" s="589">
        <f t="shared" si="482"/>
        <v>0</v>
      </c>
    </row>
    <row r="10300" spans="1:10">
      <c r="A10300" s="584">
        <v>2016</v>
      </c>
      <c r="B10300" s="585" t="s">
        <v>1127</v>
      </c>
      <c r="C10300" s="585" t="s">
        <v>31</v>
      </c>
      <c r="D10300" s="586">
        <v>118583</v>
      </c>
      <c r="E10300" s="587">
        <v>16.792999999999999</v>
      </c>
      <c r="F10300" s="587">
        <f t="shared" si="480"/>
        <v>1991364.3189999999</v>
      </c>
      <c r="G10300" s="588">
        <v>0.3</v>
      </c>
      <c r="H10300" s="586">
        <v>6</v>
      </c>
      <c r="I10300" s="587">
        <f t="shared" si="481"/>
        <v>711498</v>
      </c>
      <c r="J10300" s="589">
        <f t="shared" si="482"/>
        <v>0</v>
      </c>
    </row>
    <row r="10301" spans="1:10">
      <c r="A10301" s="584">
        <v>2016</v>
      </c>
      <c r="B10301" s="585" t="s">
        <v>1127</v>
      </c>
      <c r="C10301" s="585" t="s">
        <v>31</v>
      </c>
      <c r="D10301" s="586">
        <v>84746</v>
      </c>
      <c r="E10301" s="587">
        <v>17.067</v>
      </c>
      <c r="F10301" s="587">
        <f t="shared" si="480"/>
        <v>1446359.9820000001</v>
      </c>
      <c r="G10301" s="588">
        <v>0.25</v>
      </c>
      <c r="H10301" s="586">
        <v>4.8</v>
      </c>
      <c r="I10301" s="587">
        <f t="shared" si="481"/>
        <v>406780.8</v>
      </c>
      <c r="J10301" s="589">
        <f t="shared" si="482"/>
        <v>0</v>
      </c>
    </row>
    <row r="10302" spans="1:10">
      <c r="A10302" s="584">
        <v>2016</v>
      </c>
      <c r="B10302" s="585" t="s">
        <v>1131</v>
      </c>
      <c r="C10302" s="585" t="s">
        <v>31</v>
      </c>
      <c r="D10302" s="586">
        <v>42752</v>
      </c>
      <c r="E10302" s="587">
        <v>25.84</v>
      </c>
      <c r="F10302" s="587">
        <f t="shared" si="480"/>
        <v>1104711.6799999999</v>
      </c>
      <c r="G10302" s="588">
        <v>3.12</v>
      </c>
      <c r="H10302" s="586">
        <v>8.4</v>
      </c>
      <c r="I10302" s="587">
        <f t="shared" si="481"/>
        <v>359116.79999999999</v>
      </c>
      <c r="J10302" s="589">
        <f t="shared" si="482"/>
        <v>0</v>
      </c>
    </row>
    <row r="10303" spans="1:10">
      <c r="A10303" s="584">
        <v>2016</v>
      </c>
      <c r="B10303" s="585" t="s">
        <v>1131</v>
      </c>
      <c r="C10303" s="585" t="s">
        <v>31</v>
      </c>
      <c r="D10303" s="586">
        <v>41777</v>
      </c>
      <c r="E10303" s="587">
        <v>26.05</v>
      </c>
      <c r="F10303" s="587">
        <f t="shared" si="480"/>
        <v>1088290.8500000001</v>
      </c>
      <c r="G10303" s="588">
        <v>2.4300000000000002</v>
      </c>
      <c r="H10303" s="586">
        <v>7.9</v>
      </c>
      <c r="I10303" s="587">
        <f t="shared" si="481"/>
        <v>330038.3</v>
      </c>
      <c r="J10303" s="589">
        <f t="shared" si="482"/>
        <v>0</v>
      </c>
    </row>
    <row r="10304" spans="1:10">
      <c r="A10304" s="584">
        <v>2016</v>
      </c>
      <c r="B10304" s="585" t="s">
        <v>1127</v>
      </c>
      <c r="C10304" s="585" t="s">
        <v>31</v>
      </c>
      <c r="D10304" s="586">
        <v>30268</v>
      </c>
      <c r="E10304" s="587">
        <v>18.053999999999998</v>
      </c>
      <c r="F10304" s="587">
        <f t="shared" si="480"/>
        <v>546458.47199999995</v>
      </c>
      <c r="G10304" s="588">
        <v>0.33</v>
      </c>
      <c r="H10304" s="586">
        <v>4.5</v>
      </c>
      <c r="I10304" s="587">
        <f t="shared" si="481"/>
        <v>136206</v>
      </c>
      <c r="J10304" s="589">
        <f t="shared" si="482"/>
        <v>0</v>
      </c>
    </row>
    <row r="10305" spans="1:10">
      <c r="A10305" s="584">
        <v>2016</v>
      </c>
      <c r="B10305" s="585" t="s">
        <v>1127</v>
      </c>
      <c r="C10305" s="585" t="s">
        <v>31</v>
      </c>
      <c r="D10305" s="586">
        <v>32247</v>
      </c>
      <c r="E10305" s="587">
        <v>17.632000000000001</v>
      </c>
      <c r="F10305" s="587">
        <f t="shared" si="480"/>
        <v>568579.10400000005</v>
      </c>
      <c r="G10305" s="588">
        <v>0.19</v>
      </c>
      <c r="H10305" s="586">
        <v>4.8</v>
      </c>
      <c r="I10305" s="587">
        <f t="shared" si="481"/>
        <v>154785.60000000001</v>
      </c>
      <c r="J10305" s="589">
        <f t="shared" si="482"/>
        <v>0</v>
      </c>
    </row>
    <row r="10306" spans="1:10">
      <c r="A10306" s="584">
        <v>2016</v>
      </c>
      <c r="B10306" s="585" t="s">
        <v>1131</v>
      </c>
      <c r="C10306" s="585" t="s">
        <v>31</v>
      </c>
      <c r="D10306" s="586">
        <v>170451</v>
      </c>
      <c r="E10306" s="587">
        <v>21.872</v>
      </c>
      <c r="F10306" s="587">
        <f t="shared" si="480"/>
        <v>3728104.2719999999</v>
      </c>
      <c r="G10306" s="588">
        <v>2.64</v>
      </c>
      <c r="H10306" s="586">
        <v>8.3000000000000007</v>
      </c>
      <c r="I10306" s="587">
        <f t="shared" si="481"/>
        <v>1414743.3</v>
      </c>
      <c r="J10306" s="589">
        <f t="shared" si="482"/>
        <v>0</v>
      </c>
    </row>
    <row r="10307" spans="1:10">
      <c r="A10307" s="584">
        <v>2016</v>
      </c>
      <c r="B10307" s="585" t="s">
        <v>1131</v>
      </c>
      <c r="C10307" s="585" t="s">
        <v>31</v>
      </c>
      <c r="D10307" s="586">
        <v>14923</v>
      </c>
      <c r="E10307" s="587">
        <v>26.045999999999999</v>
      </c>
      <c r="F10307" s="587">
        <f t="shared" ref="F10307:F10370" si="483">E10307*D10307</f>
        <v>388684.45799999998</v>
      </c>
      <c r="G10307" s="588">
        <v>2.4500000000000002</v>
      </c>
      <c r="H10307" s="586">
        <v>7.5</v>
      </c>
      <c r="I10307" s="587">
        <f t="shared" ref="I10307:I10370" si="484">H10307*D10307</f>
        <v>111922.5</v>
      </c>
      <c r="J10307" s="589">
        <f t="shared" ref="J10307:J10370" si="485">IF(B10307="LIG",1,0)</f>
        <v>0</v>
      </c>
    </row>
    <row r="10308" spans="1:10">
      <c r="A10308" s="584">
        <v>2016</v>
      </c>
      <c r="B10308" s="585" t="s">
        <v>1127</v>
      </c>
      <c r="C10308" s="585" t="s">
        <v>31</v>
      </c>
      <c r="D10308" s="586">
        <v>144746</v>
      </c>
      <c r="E10308" s="587">
        <v>17.05</v>
      </c>
      <c r="F10308" s="587">
        <f t="shared" si="483"/>
        <v>2467919.3000000003</v>
      </c>
      <c r="G10308" s="588">
        <v>0.66</v>
      </c>
      <c r="H10308" s="586">
        <v>9.6</v>
      </c>
      <c r="I10308" s="587">
        <f t="shared" si="484"/>
        <v>1389561.5999999999</v>
      </c>
      <c r="J10308" s="589">
        <f t="shared" si="485"/>
        <v>0</v>
      </c>
    </row>
    <row r="10309" spans="1:10">
      <c r="A10309" s="584">
        <v>2016</v>
      </c>
      <c r="B10309" s="585" t="s">
        <v>1127</v>
      </c>
      <c r="C10309" s="585" t="s">
        <v>31</v>
      </c>
      <c r="D10309" s="586">
        <v>14928</v>
      </c>
      <c r="E10309" s="587">
        <v>17.920000000000002</v>
      </c>
      <c r="F10309" s="587">
        <f t="shared" si="483"/>
        <v>267509.76000000001</v>
      </c>
      <c r="G10309" s="588">
        <v>0.24</v>
      </c>
      <c r="H10309" s="586">
        <v>4.8</v>
      </c>
      <c r="I10309" s="587">
        <f t="shared" si="484"/>
        <v>71654.399999999994</v>
      </c>
      <c r="J10309" s="589">
        <f t="shared" si="485"/>
        <v>0</v>
      </c>
    </row>
    <row r="10310" spans="1:10">
      <c r="A10310" s="584">
        <v>2016</v>
      </c>
      <c r="B10310" s="585" t="s">
        <v>1127</v>
      </c>
      <c r="C10310" s="585" t="s">
        <v>31</v>
      </c>
      <c r="D10310" s="586">
        <v>30065</v>
      </c>
      <c r="E10310" s="587">
        <v>17.93</v>
      </c>
      <c r="F10310" s="587">
        <f t="shared" si="483"/>
        <v>539065.44999999995</v>
      </c>
      <c r="G10310" s="588">
        <v>0.34</v>
      </c>
      <c r="H10310" s="586">
        <v>4.5999999999999996</v>
      </c>
      <c r="I10310" s="587">
        <f t="shared" si="484"/>
        <v>138299</v>
      </c>
      <c r="J10310" s="589">
        <f t="shared" si="485"/>
        <v>0</v>
      </c>
    </row>
    <row r="10311" spans="1:10">
      <c r="A10311" s="584">
        <v>2016</v>
      </c>
      <c r="B10311" s="585" t="s">
        <v>1127</v>
      </c>
      <c r="C10311" s="585" t="s">
        <v>31</v>
      </c>
      <c r="D10311" s="586">
        <v>43237</v>
      </c>
      <c r="E10311" s="587">
        <v>17.13</v>
      </c>
      <c r="F10311" s="587">
        <f t="shared" si="483"/>
        <v>740649.80999999994</v>
      </c>
      <c r="G10311" s="588">
        <v>0.62</v>
      </c>
      <c r="H10311" s="586">
        <v>9.6999999999999993</v>
      </c>
      <c r="I10311" s="587">
        <f t="shared" si="484"/>
        <v>419398.89999999997</v>
      </c>
      <c r="J10311" s="589">
        <f t="shared" si="485"/>
        <v>0</v>
      </c>
    </row>
    <row r="10312" spans="1:10">
      <c r="A10312" s="584">
        <v>2016</v>
      </c>
      <c r="B10312" s="585" t="s">
        <v>1127</v>
      </c>
      <c r="C10312" s="585" t="s">
        <v>31</v>
      </c>
      <c r="D10312" s="586">
        <v>14524</v>
      </c>
      <c r="E10312" s="587">
        <v>16.97</v>
      </c>
      <c r="F10312" s="587">
        <f t="shared" si="483"/>
        <v>246472.27999999997</v>
      </c>
      <c r="G10312" s="588">
        <v>0.51</v>
      </c>
      <c r="H10312" s="586">
        <v>9.5</v>
      </c>
      <c r="I10312" s="587">
        <f t="shared" si="484"/>
        <v>137978</v>
      </c>
      <c r="J10312" s="589">
        <f t="shared" si="485"/>
        <v>0</v>
      </c>
    </row>
    <row r="10313" spans="1:10">
      <c r="A10313" s="584">
        <v>2016</v>
      </c>
      <c r="B10313" s="585" t="s">
        <v>1127</v>
      </c>
      <c r="C10313" s="585" t="s">
        <v>31</v>
      </c>
      <c r="D10313" s="586">
        <v>42313</v>
      </c>
      <c r="E10313" s="587">
        <v>18.010000000000002</v>
      </c>
      <c r="F10313" s="587">
        <f t="shared" si="483"/>
        <v>762057.13000000012</v>
      </c>
      <c r="G10313" s="588">
        <v>0.26</v>
      </c>
      <c r="H10313" s="586">
        <v>4.5999999999999996</v>
      </c>
      <c r="I10313" s="587">
        <f t="shared" si="484"/>
        <v>194639.8</v>
      </c>
      <c r="J10313" s="589">
        <f t="shared" si="485"/>
        <v>0</v>
      </c>
    </row>
    <row r="10314" spans="1:10">
      <c r="A10314" s="584">
        <v>2016</v>
      </c>
      <c r="B10314" s="585" t="s">
        <v>1127</v>
      </c>
      <c r="C10314" s="585" t="s">
        <v>31</v>
      </c>
      <c r="D10314" s="586">
        <v>39594</v>
      </c>
      <c r="E10314" s="587">
        <v>17.54</v>
      </c>
      <c r="F10314" s="587">
        <f t="shared" si="483"/>
        <v>694478.76</v>
      </c>
      <c r="G10314" s="588">
        <v>0.34</v>
      </c>
      <c r="H10314" s="586">
        <v>5.3</v>
      </c>
      <c r="I10314" s="587">
        <f t="shared" si="484"/>
        <v>209848.19999999998</v>
      </c>
      <c r="J10314" s="589">
        <f t="shared" si="485"/>
        <v>0</v>
      </c>
    </row>
    <row r="10315" spans="1:10">
      <c r="A10315" s="584">
        <v>2016</v>
      </c>
      <c r="B10315" s="585" t="s">
        <v>1127</v>
      </c>
      <c r="C10315" s="585" t="s">
        <v>31</v>
      </c>
      <c r="D10315" s="586">
        <v>58399</v>
      </c>
      <c r="E10315" s="587">
        <v>17.739999999999998</v>
      </c>
      <c r="F10315" s="587">
        <f t="shared" si="483"/>
        <v>1035998.2599999999</v>
      </c>
      <c r="G10315" s="588">
        <v>0.34</v>
      </c>
      <c r="H10315" s="586">
        <v>5.0999999999999996</v>
      </c>
      <c r="I10315" s="587">
        <f t="shared" si="484"/>
        <v>297834.89999999997</v>
      </c>
      <c r="J10315" s="589">
        <f t="shared" si="485"/>
        <v>0</v>
      </c>
    </row>
    <row r="10316" spans="1:10">
      <c r="A10316" s="584">
        <v>2016</v>
      </c>
      <c r="B10316" s="585" t="s">
        <v>1127</v>
      </c>
      <c r="C10316" s="585" t="s">
        <v>31</v>
      </c>
      <c r="D10316" s="586">
        <v>42009</v>
      </c>
      <c r="E10316" s="587">
        <v>17.309999999999999</v>
      </c>
      <c r="F10316" s="587">
        <f t="shared" si="483"/>
        <v>727175.78999999992</v>
      </c>
      <c r="G10316" s="588">
        <v>0.55000000000000004</v>
      </c>
      <c r="H10316" s="586">
        <v>9</v>
      </c>
      <c r="I10316" s="587">
        <f t="shared" si="484"/>
        <v>378081</v>
      </c>
      <c r="J10316" s="589">
        <f t="shared" si="485"/>
        <v>0</v>
      </c>
    </row>
    <row r="10317" spans="1:10">
      <c r="A10317" s="584">
        <v>2016</v>
      </c>
      <c r="B10317" s="585" t="s">
        <v>1131</v>
      </c>
      <c r="C10317" s="585" t="s">
        <v>31</v>
      </c>
      <c r="D10317" s="586">
        <v>11044</v>
      </c>
      <c r="E10317" s="587">
        <v>16.82</v>
      </c>
      <c r="F10317" s="587">
        <f t="shared" si="483"/>
        <v>185760.08000000002</v>
      </c>
      <c r="G10317" s="588">
        <v>1.82</v>
      </c>
      <c r="H10317" s="586">
        <v>27.6</v>
      </c>
      <c r="I10317" s="587">
        <f t="shared" si="484"/>
        <v>304814.40000000002</v>
      </c>
      <c r="J10317" s="589">
        <f t="shared" si="485"/>
        <v>0</v>
      </c>
    </row>
    <row r="10318" spans="1:10">
      <c r="A10318" s="584">
        <v>2016</v>
      </c>
      <c r="B10318" s="585" t="s">
        <v>1131</v>
      </c>
      <c r="C10318" s="585" t="s">
        <v>31</v>
      </c>
      <c r="D10318" s="586">
        <v>270232</v>
      </c>
      <c r="E10318" s="587">
        <v>25.35</v>
      </c>
      <c r="F10318" s="587">
        <f t="shared" si="483"/>
        <v>6850381.2000000002</v>
      </c>
      <c r="G10318" s="588">
        <v>4.18</v>
      </c>
      <c r="H10318" s="586">
        <v>9.1999999999999993</v>
      </c>
      <c r="I10318" s="587">
        <f t="shared" si="484"/>
        <v>2486134.4</v>
      </c>
      <c r="J10318" s="589">
        <f t="shared" si="485"/>
        <v>0</v>
      </c>
    </row>
    <row r="10319" spans="1:10">
      <c r="A10319" s="584">
        <v>2016</v>
      </c>
      <c r="B10319" s="585" t="s">
        <v>1131</v>
      </c>
      <c r="C10319" s="585" t="s">
        <v>31</v>
      </c>
      <c r="D10319" s="586">
        <v>23374</v>
      </c>
      <c r="E10319" s="587">
        <v>26.02</v>
      </c>
      <c r="F10319" s="587">
        <f t="shared" si="483"/>
        <v>608191.48</v>
      </c>
      <c r="G10319" s="588">
        <v>3.1</v>
      </c>
      <c r="H10319" s="586">
        <v>8.3000000000000007</v>
      </c>
      <c r="I10319" s="587">
        <f t="shared" si="484"/>
        <v>194004.2</v>
      </c>
      <c r="J10319" s="589">
        <f t="shared" si="485"/>
        <v>0</v>
      </c>
    </row>
    <row r="10320" spans="1:10">
      <c r="A10320" s="584">
        <v>2016</v>
      </c>
      <c r="B10320" s="585" t="s">
        <v>1127</v>
      </c>
      <c r="C10320" s="585" t="s">
        <v>31</v>
      </c>
      <c r="D10320" s="586">
        <v>251516</v>
      </c>
      <c r="E10320" s="587">
        <v>17.056000000000001</v>
      </c>
      <c r="F10320" s="587">
        <f t="shared" si="483"/>
        <v>4289856.8960000006</v>
      </c>
      <c r="G10320" s="588">
        <v>0.25</v>
      </c>
      <c r="H10320" s="586">
        <v>5</v>
      </c>
      <c r="I10320" s="587">
        <f t="shared" si="484"/>
        <v>1257580</v>
      </c>
      <c r="J10320" s="589">
        <f t="shared" si="485"/>
        <v>0</v>
      </c>
    </row>
    <row r="10321" spans="1:10">
      <c r="A10321" s="584">
        <v>2016</v>
      </c>
      <c r="B10321" s="585" t="s">
        <v>1127</v>
      </c>
      <c r="C10321" s="585" t="s">
        <v>31</v>
      </c>
      <c r="D10321" s="586">
        <v>17572</v>
      </c>
      <c r="E10321" s="587">
        <v>17.408000000000001</v>
      </c>
      <c r="F10321" s="587">
        <f t="shared" si="483"/>
        <v>305893.37600000005</v>
      </c>
      <c r="G10321" s="588">
        <v>0.2</v>
      </c>
      <c r="H10321" s="586">
        <v>4.3</v>
      </c>
      <c r="I10321" s="587">
        <f t="shared" si="484"/>
        <v>75559.599999999991</v>
      </c>
      <c r="J10321" s="589">
        <f t="shared" si="485"/>
        <v>0</v>
      </c>
    </row>
    <row r="10322" spans="1:10">
      <c r="A10322" s="584">
        <v>2016</v>
      </c>
      <c r="B10322" s="585" t="s">
        <v>1127</v>
      </c>
      <c r="C10322" s="585" t="s">
        <v>31</v>
      </c>
      <c r="D10322" s="586">
        <v>108272</v>
      </c>
      <c r="E10322" s="587">
        <v>17.72</v>
      </c>
      <c r="F10322" s="587">
        <f t="shared" si="483"/>
        <v>1918579.8399999999</v>
      </c>
      <c r="G10322" s="588">
        <v>0.24</v>
      </c>
      <c r="H10322" s="586">
        <v>5.7</v>
      </c>
      <c r="I10322" s="587">
        <f t="shared" si="484"/>
        <v>617150.4</v>
      </c>
      <c r="J10322" s="589">
        <f t="shared" si="485"/>
        <v>0</v>
      </c>
    </row>
    <row r="10323" spans="1:10">
      <c r="A10323" s="584">
        <v>2016</v>
      </c>
      <c r="B10323" s="585" t="s">
        <v>1127</v>
      </c>
      <c r="C10323" s="585" t="s">
        <v>31</v>
      </c>
      <c r="D10323" s="586">
        <v>283144</v>
      </c>
      <c r="E10323" s="587">
        <v>16.690000000000001</v>
      </c>
      <c r="F10323" s="587">
        <f t="shared" si="483"/>
        <v>4725673.3600000003</v>
      </c>
      <c r="G10323" s="588">
        <v>0.28000000000000003</v>
      </c>
      <c r="H10323" s="586">
        <v>5.6</v>
      </c>
      <c r="I10323" s="587">
        <f t="shared" si="484"/>
        <v>1585606.4</v>
      </c>
      <c r="J10323" s="589">
        <f t="shared" si="485"/>
        <v>0</v>
      </c>
    </row>
    <row r="10324" spans="1:10">
      <c r="A10324" s="584">
        <v>2016</v>
      </c>
      <c r="B10324" s="585" t="s">
        <v>1127</v>
      </c>
      <c r="C10324" s="585" t="s">
        <v>31</v>
      </c>
      <c r="D10324" s="586">
        <v>63914</v>
      </c>
      <c r="E10324" s="587">
        <v>16.760000000000002</v>
      </c>
      <c r="F10324" s="587">
        <f t="shared" si="483"/>
        <v>1071198.6400000001</v>
      </c>
      <c r="G10324" s="588">
        <v>0.34</v>
      </c>
      <c r="H10324" s="586">
        <v>6.2</v>
      </c>
      <c r="I10324" s="587">
        <f t="shared" si="484"/>
        <v>396266.8</v>
      </c>
      <c r="J10324" s="589">
        <f t="shared" si="485"/>
        <v>0</v>
      </c>
    </row>
    <row r="10325" spans="1:10">
      <c r="A10325" s="584">
        <v>2016</v>
      </c>
      <c r="B10325" s="585" t="s">
        <v>1127</v>
      </c>
      <c r="C10325" s="585" t="s">
        <v>31</v>
      </c>
      <c r="D10325" s="586">
        <v>41362</v>
      </c>
      <c r="E10325" s="587">
        <v>16.734000000000002</v>
      </c>
      <c r="F10325" s="587">
        <f t="shared" si="483"/>
        <v>692151.7080000001</v>
      </c>
      <c r="G10325" s="588">
        <v>0.38</v>
      </c>
      <c r="H10325" s="586">
        <v>4.9000000000000004</v>
      </c>
      <c r="I10325" s="587">
        <f t="shared" si="484"/>
        <v>202673.80000000002</v>
      </c>
      <c r="J10325" s="589">
        <f t="shared" si="485"/>
        <v>0</v>
      </c>
    </row>
    <row r="10326" spans="1:10">
      <c r="A10326" s="584">
        <v>2016</v>
      </c>
      <c r="B10326" s="585" t="s">
        <v>1127</v>
      </c>
      <c r="C10326" s="585" t="s">
        <v>31</v>
      </c>
      <c r="D10326" s="586">
        <v>54130</v>
      </c>
      <c r="E10326" s="587">
        <v>16.373999999999999</v>
      </c>
      <c r="F10326" s="587">
        <f t="shared" si="483"/>
        <v>886324.61999999988</v>
      </c>
      <c r="G10326" s="588">
        <v>0.28000000000000003</v>
      </c>
      <c r="H10326" s="586">
        <v>5</v>
      </c>
      <c r="I10326" s="587">
        <f t="shared" si="484"/>
        <v>270650</v>
      </c>
      <c r="J10326" s="589">
        <f t="shared" si="485"/>
        <v>0</v>
      </c>
    </row>
    <row r="10327" spans="1:10">
      <c r="A10327" s="584">
        <v>2016</v>
      </c>
      <c r="B10327" s="585" t="s">
        <v>1127</v>
      </c>
      <c r="C10327" s="585" t="s">
        <v>31</v>
      </c>
      <c r="D10327" s="586">
        <v>173183</v>
      </c>
      <c r="E10327" s="587">
        <v>16.135999999999999</v>
      </c>
      <c r="F10327" s="587">
        <f t="shared" si="483"/>
        <v>2794480.8879999998</v>
      </c>
      <c r="G10327" s="588">
        <v>0.5</v>
      </c>
      <c r="H10327" s="586">
        <v>6.4</v>
      </c>
      <c r="I10327" s="587">
        <f t="shared" si="484"/>
        <v>1108371.2</v>
      </c>
      <c r="J10327" s="589">
        <f t="shared" si="485"/>
        <v>0</v>
      </c>
    </row>
    <row r="10328" spans="1:10">
      <c r="A10328" s="584">
        <v>2016</v>
      </c>
      <c r="B10328" s="585" t="s">
        <v>1127</v>
      </c>
      <c r="C10328" s="585" t="s">
        <v>31</v>
      </c>
      <c r="D10328" s="586">
        <v>27816</v>
      </c>
      <c r="E10328" s="587">
        <v>17.02</v>
      </c>
      <c r="F10328" s="587">
        <f t="shared" si="483"/>
        <v>473428.32</v>
      </c>
      <c r="G10328" s="588">
        <v>0.22</v>
      </c>
      <c r="H10328" s="586">
        <v>4</v>
      </c>
      <c r="I10328" s="587">
        <f t="shared" si="484"/>
        <v>111264</v>
      </c>
      <c r="J10328" s="589">
        <f t="shared" si="485"/>
        <v>0</v>
      </c>
    </row>
    <row r="10329" spans="1:10">
      <c r="A10329" s="584">
        <v>2016</v>
      </c>
      <c r="B10329" s="585" t="s">
        <v>1127</v>
      </c>
      <c r="C10329" s="585" t="s">
        <v>31</v>
      </c>
      <c r="D10329" s="586">
        <v>14745</v>
      </c>
      <c r="E10329" s="587">
        <v>17.46</v>
      </c>
      <c r="F10329" s="587">
        <f t="shared" si="483"/>
        <v>257447.7</v>
      </c>
      <c r="G10329" s="588">
        <v>0.26</v>
      </c>
      <c r="H10329" s="586">
        <v>4.4000000000000004</v>
      </c>
      <c r="I10329" s="587">
        <f t="shared" si="484"/>
        <v>64878.000000000007</v>
      </c>
      <c r="J10329" s="589">
        <f t="shared" si="485"/>
        <v>0</v>
      </c>
    </row>
    <row r="10330" spans="1:10">
      <c r="A10330" s="584">
        <v>2016</v>
      </c>
      <c r="B10330" s="585" t="s">
        <v>1131</v>
      </c>
      <c r="C10330" s="585" t="s">
        <v>31</v>
      </c>
      <c r="D10330" s="586">
        <v>126322</v>
      </c>
      <c r="E10330" s="587">
        <v>23.116</v>
      </c>
      <c r="F10330" s="587">
        <f t="shared" si="483"/>
        <v>2920059.352</v>
      </c>
      <c r="G10330" s="588">
        <v>1.33</v>
      </c>
      <c r="H10330" s="586">
        <v>6.8</v>
      </c>
      <c r="I10330" s="587">
        <f t="shared" si="484"/>
        <v>858989.6</v>
      </c>
      <c r="J10330" s="589">
        <f t="shared" si="485"/>
        <v>0</v>
      </c>
    </row>
    <row r="10331" spans="1:10">
      <c r="A10331" s="584">
        <v>2016</v>
      </c>
      <c r="B10331" s="585" t="s">
        <v>1131</v>
      </c>
      <c r="C10331" s="585" t="s">
        <v>31</v>
      </c>
      <c r="D10331" s="586">
        <v>163059</v>
      </c>
      <c r="E10331" s="587">
        <v>23.187999999999999</v>
      </c>
      <c r="F10331" s="587">
        <f t="shared" si="483"/>
        <v>3781012.0919999997</v>
      </c>
      <c r="G10331" s="588">
        <v>3.52</v>
      </c>
      <c r="H10331" s="586">
        <v>7.9</v>
      </c>
      <c r="I10331" s="587">
        <f t="shared" si="484"/>
        <v>1288166.1000000001</v>
      </c>
      <c r="J10331" s="589">
        <f t="shared" si="485"/>
        <v>0</v>
      </c>
    </row>
    <row r="10332" spans="1:10">
      <c r="A10332" s="584">
        <v>2016</v>
      </c>
      <c r="B10332" s="585" t="s">
        <v>1131</v>
      </c>
      <c r="C10332" s="585" t="s">
        <v>31</v>
      </c>
      <c r="D10332" s="586">
        <v>54935</v>
      </c>
      <c r="E10332" s="587">
        <v>21.904</v>
      </c>
      <c r="F10332" s="587">
        <f t="shared" si="483"/>
        <v>1203296.24</v>
      </c>
      <c r="G10332" s="588">
        <v>2.2400000000000002</v>
      </c>
      <c r="H10332" s="586">
        <v>8.6999999999999993</v>
      </c>
      <c r="I10332" s="587">
        <f t="shared" si="484"/>
        <v>477934.49999999994</v>
      </c>
      <c r="J10332" s="589">
        <f t="shared" si="485"/>
        <v>0</v>
      </c>
    </row>
    <row r="10333" spans="1:10">
      <c r="A10333" s="584">
        <v>2016</v>
      </c>
      <c r="B10333" s="585" t="s">
        <v>1131</v>
      </c>
      <c r="C10333" s="585" t="s">
        <v>31</v>
      </c>
      <c r="D10333" s="586">
        <v>139008</v>
      </c>
      <c r="E10333" s="587">
        <v>21.981999999999999</v>
      </c>
      <c r="F10333" s="587">
        <f t="shared" si="483"/>
        <v>3055673.8559999997</v>
      </c>
      <c r="G10333" s="588">
        <v>2.13</v>
      </c>
      <c r="H10333" s="586">
        <v>8.6999999999999993</v>
      </c>
      <c r="I10333" s="587">
        <f t="shared" si="484"/>
        <v>1209369.5999999999</v>
      </c>
      <c r="J10333" s="589">
        <f t="shared" si="485"/>
        <v>0</v>
      </c>
    </row>
    <row r="10334" spans="1:10">
      <c r="A10334" s="584">
        <v>2016</v>
      </c>
      <c r="B10334" s="585" t="s">
        <v>1131</v>
      </c>
      <c r="C10334" s="585" t="s">
        <v>31</v>
      </c>
      <c r="D10334" s="586">
        <v>23488</v>
      </c>
      <c r="E10334" s="587">
        <v>23.192</v>
      </c>
      <c r="F10334" s="587">
        <f t="shared" si="483"/>
        <v>544733.696</v>
      </c>
      <c r="G10334" s="588">
        <v>3.55</v>
      </c>
      <c r="H10334" s="586">
        <v>8</v>
      </c>
      <c r="I10334" s="587">
        <f t="shared" si="484"/>
        <v>187904</v>
      </c>
      <c r="J10334" s="589">
        <f t="shared" si="485"/>
        <v>0</v>
      </c>
    </row>
    <row r="10335" spans="1:10">
      <c r="A10335" s="584">
        <v>2016</v>
      </c>
      <c r="B10335" s="585" t="s">
        <v>1131</v>
      </c>
      <c r="C10335" s="585" t="s">
        <v>31</v>
      </c>
      <c r="D10335" s="586">
        <v>41794</v>
      </c>
      <c r="E10335" s="587">
        <v>21.562000000000001</v>
      </c>
      <c r="F10335" s="587">
        <f t="shared" si="483"/>
        <v>901162.228</v>
      </c>
      <c r="G10335" s="588">
        <v>2.44</v>
      </c>
      <c r="H10335" s="586">
        <v>8.9</v>
      </c>
      <c r="I10335" s="587">
        <f t="shared" si="484"/>
        <v>371966.60000000003</v>
      </c>
      <c r="J10335" s="589">
        <f t="shared" si="485"/>
        <v>0</v>
      </c>
    </row>
    <row r="10336" spans="1:10">
      <c r="A10336" s="584">
        <v>2016</v>
      </c>
      <c r="B10336" s="585" t="s">
        <v>1127</v>
      </c>
      <c r="C10336" s="585" t="s">
        <v>31</v>
      </c>
      <c r="D10336" s="586">
        <v>120456</v>
      </c>
      <c r="E10336" s="587">
        <v>16.155999999999999</v>
      </c>
      <c r="F10336" s="587">
        <f t="shared" si="483"/>
        <v>1946087.1359999999</v>
      </c>
      <c r="G10336" s="588">
        <v>0.28999999999999998</v>
      </c>
      <c r="H10336" s="586">
        <v>6.7</v>
      </c>
      <c r="I10336" s="587">
        <f t="shared" si="484"/>
        <v>807055.20000000007</v>
      </c>
      <c r="J10336" s="589">
        <f t="shared" si="485"/>
        <v>0</v>
      </c>
    </row>
    <row r="10337" spans="1:10">
      <c r="A10337" s="584">
        <v>2016</v>
      </c>
      <c r="B10337" s="585" t="s">
        <v>1131</v>
      </c>
      <c r="C10337" s="585" t="s">
        <v>31</v>
      </c>
      <c r="D10337" s="586">
        <v>96791</v>
      </c>
      <c r="E10337" s="587">
        <v>22.99</v>
      </c>
      <c r="F10337" s="587">
        <f t="shared" si="483"/>
        <v>2225225.09</v>
      </c>
      <c r="G10337" s="588">
        <v>3.39</v>
      </c>
      <c r="H10337" s="586">
        <v>7.8</v>
      </c>
      <c r="I10337" s="587">
        <f t="shared" si="484"/>
        <v>754969.79999999993</v>
      </c>
      <c r="J10337" s="589">
        <f t="shared" si="485"/>
        <v>0</v>
      </c>
    </row>
    <row r="10338" spans="1:10">
      <c r="A10338" s="584">
        <v>2016</v>
      </c>
      <c r="B10338" s="585" t="s">
        <v>1127</v>
      </c>
      <c r="C10338" s="585" t="s">
        <v>31</v>
      </c>
      <c r="D10338" s="586">
        <v>60389</v>
      </c>
      <c r="E10338" s="587">
        <v>17.329999999999998</v>
      </c>
      <c r="F10338" s="587">
        <f t="shared" si="483"/>
        <v>1046541.3699999999</v>
      </c>
      <c r="G10338" s="588">
        <v>0.2</v>
      </c>
      <c r="H10338" s="586">
        <v>4.41</v>
      </c>
      <c r="I10338" s="587">
        <f t="shared" si="484"/>
        <v>266315.49</v>
      </c>
      <c r="J10338" s="589">
        <f t="shared" si="485"/>
        <v>0</v>
      </c>
    </row>
    <row r="10339" spans="1:10">
      <c r="A10339" s="584">
        <v>2016</v>
      </c>
      <c r="B10339" s="585" t="s">
        <v>1127</v>
      </c>
      <c r="C10339" s="585" t="s">
        <v>31</v>
      </c>
      <c r="D10339" s="586">
        <v>61171</v>
      </c>
      <c r="E10339" s="587">
        <v>17.170000000000002</v>
      </c>
      <c r="F10339" s="587">
        <f t="shared" si="483"/>
        <v>1050306.07</v>
      </c>
      <c r="G10339" s="588">
        <v>0.23</v>
      </c>
      <c r="H10339" s="586">
        <v>4.1500000000000004</v>
      </c>
      <c r="I10339" s="587">
        <f t="shared" si="484"/>
        <v>253859.65000000002</v>
      </c>
      <c r="J10339" s="589">
        <f t="shared" si="485"/>
        <v>0</v>
      </c>
    </row>
    <row r="10340" spans="1:10">
      <c r="A10340" s="584">
        <v>2016</v>
      </c>
      <c r="B10340" s="585" t="s">
        <v>1127</v>
      </c>
      <c r="C10340" s="585" t="s">
        <v>31</v>
      </c>
      <c r="D10340" s="586">
        <v>45898</v>
      </c>
      <c r="E10340" s="587">
        <v>17.134</v>
      </c>
      <c r="F10340" s="587">
        <f t="shared" si="483"/>
        <v>786416.33200000005</v>
      </c>
      <c r="G10340" s="588">
        <v>0.21</v>
      </c>
      <c r="H10340" s="586">
        <v>4.74</v>
      </c>
      <c r="I10340" s="587">
        <f t="shared" si="484"/>
        <v>217556.52000000002</v>
      </c>
      <c r="J10340" s="589">
        <f t="shared" si="485"/>
        <v>0</v>
      </c>
    </row>
    <row r="10341" spans="1:10">
      <c r="A10341" s="584">
        <v>2016</v>
      </c>
      <c r="B10341" s="585" t="s">
        <v>1127</v>
      </c>
      <c r="C10341" s="585" t="s">
        <v>31</v>
      </c>
      <c r="D10341" s="586">
        <v>91292</v>
      </c>
      <c r="E10341" s="587">
        <v>17.37</v>
      </c>
      <c r="F10341" s="587">
        <f t="shared" si="483"/>
        <v>1585742.04</v>
      </c>
      <c r="G10341" s="588">
        <v>0.21</v>
      </c>
      <c r="H10341" s="586">
        <v>4.51</v>
      </c>
      <c r="I10341" s="587">
        <f t="shared" si="484"/>
        <v>411726.92</v>
      </c>
      <c r="J10341" s="589">
        <f t="shared" si="485"/>
        <v>0</v>
      </c>
    </row>
    <row r="10342" spans="1:10">
      <c r="A10342" s="584">
        <v>2016</v>
      </c>
      <c r="B10342" s="585" t="s">
        <v>1127</v>
      </c>
      <c r="C10342" s="585" t="s">
        <v>31</v>
      </c>
      <c r="D10342" s="586">
        <v>122</v>
      </c>
      <c r="E10342" s="587">
        <v>17.218</v>
      </c>
      <c r="F10342" s="587">
        <f t="shared" si="483"/>
        <v>2100.596</v>
      </c>
      <c r="G10342" s="588">
        <v>0.23</v>
      </c>
      <c r="H10342" s="586">
        <v>4.1399999999999997</v>
      </c>
      <c r="I10342" s="587">
        <f t="shared" si="484"/>
        <v>505.08</v>
      </c>
      <c r="J10342" s="589">
        <f t="shared" si="485"/>
        <v>0</v>
      </c>
    </row>
    <row r="10343" spans="1:10">
      <c r="A10343" s="584">
        <v>2016</v>
      </c>
      <c r="B10343" s="585" t="s">
        <v>1127</v>
      </c>
      <c r="C10343" s="585" t="s">
        <v>31</v>
      </c>
      <c r="D10343" s="586">
        <v>383814</v>
      </c>
      <c r="E10343" s="587">
        <v>16.64</v>
      </c>
      <c r="F10343" s="587">
        <f t="shared" si="483"/>
        <v>6386664.96</v>
      </c>
      <c r="G10343" s="588">
        <v>0.3</v>
      </c>
      <c r="H10343" s="586">
        <v>6.6</v>
      </c>
      <c r="I10343" s="587">
        <f t="shared" si="484"/>
        <v>2533172.4</v>
      </c>
      <c r="J10343" s="589">
        <f t="shared" si="485"/>
        <v>0</v>
      </c>
    </row>
    <row r="10344" spans="1:10">
      <c r="A10344" s="584">
        <v>2016</v>
      </c>
      <c r="B10344" s="585" t="s">
        <v>1133</v>
      </c>
      <c r="C10344" s="585" t="s">
        <v>31</v>
      </c>
      <c r="D10344" s="586">
        <v>646322</v>
      </c>
      <c r="E10344" s="587">
        <v>13.86</v>
      </c>
      <c r="F10344" s="587">
        <f t="shared" si="483"/>
        <v>8958022.9199999999</v>
      </c>
      <c r="G10344" s="588">
        <v>0.9</v>
      </c>
      <c r="H10344" s="586">
        <v>11.3</v>
      </c>
      <c r="I10344" s="587">
        <f t="shared" si="484"/>
        <v>7303438.6000000006</v>
      </c>
      <c r="J10344" s="589">
        <f t="shared" si="485"/>
        <v>1</v>
      </c>
    </row>
    <row r="10345" spans="1:10">
      <c r="A10345" s="584">
        <v>2016</v>
      </c>
      <c r="B10345" s="585" t="s">
        <v>1127</v>
      </c>
      <c r="C10345" s="585" t="s">
        <v>31</v>
      </c>
      <c r="D10345" s="586">
        <v>573854</v>
      </c>
      <c r="E10345" s="587">
        <v>16.48</v>
      </c>
      <c r="F10345" s="587">
        <f t="shared" si="483"/>
        <v>9457113.9199999999</v>
      </c>
      <c r="G10345" s="588">
        <v>0.3</v>
      </c>
      <c r="H10345" s="586">
        <v>5.5</v>
      </c>
      <c r="I10345" s="587">
        <f t="shared" si="484"/>
        <v>3156197</v>
      </c>
      <c r="J10345" s="589">
        <f t="shared" si="485"/>
        <v>0</v>
      </c>
    </row>
    <row r="10346" spans="1:10">
      <c r="A10346" s="584">
        <v>2016</v>
      </c>
      <c r="B10346" s="585" t="s">
        <v>1127</v>
      </c>
      <c r="C10346" s="585" t="s">
        <v>31</v>
      </c>
      <c r="D10346" s="586">
        <v>285601</v>
      </c>
      <c r="E10346" s="587">
        <v>17.114999999999998</v>
      </c>
      <c r="F10346" s="587">
        <f t="shared" si="483"/>
        <v>4888061.1149999993</v>
      </c>
      <c r="G10346" s="588">
        <v>0.24</v>
      </c>
      <c r="H10346" s="586">
        <v>4.8</v>
      </c>
      <c r="I10346" s="587">
        <f t="shared" si="484"/>
        <v>1370884.8</v>
      </c>
      <c r="J10346" s="589">
        <f t="shared" si="485"/>
        <v>0</v>
      </c>
    </row>
    <row r="10347" spans="1:10">
      <c r="A10347" s="584">
        <v>2016</v>
      </c>
      <c r="B10347" s="585" t="s">
        <v>1131</v>
      </c>
      <c r="C10347" s="585" t="s">
        <v>31</v>
      </c>
      <c r="D10347" s="586">
        <v>22963</v>
      </c>
      <c r="E10347" s="587">
        <v>23.608000000000001</v>
      </c>
      <c r="F10347" s="587">
        <f t="shared" si="483"/>
        <v>542110.50399999996</v>
      </c>
      <c r="G10347" s="588">
        <v>0.96</v>
      </c>
      <c r="H10347" s="586">
        <v>10.199999999999999</v>
      </c>
      <c r="I10347" s="587">
        <f t="shared" si="484"/>
        <v>234222.59999999998</v>
      </c>
      <c r="J10347" s="589">
        <f t="shared" si="485"/>
        <v>0</v>
      </c>
    </row>
    <row r="10348" spans="1:10">
      <c r="A10348" s="584">
        <v>2016</v>
      </c>
      <c r="B10348" s="585" t="s">
        <v>1131</v>
      </c>
      <c r="C10348" s="585" t="s">
        <v>31</v>
      </c>
      <c r="D10348" s="586">
        <v>323644</v>
      </c>
      <c r="E10348" s="587">
        <v>22.07</v>
      </c>
      <c r="F10348" s="587">
        <f t="shared" si="483"/>
        <v>7142823.0800000001</v>
      </c>
      <c r="G10348" s="588">
        <v>0.54</v>
      </c>
      <c r="H10348" s="586">
        <v>12.8</v>
      </c>
      <c r="I10348" s="587">
        <f t="shared" si="484"/>
        <v>4142643.2000000002</v>
      </c>
      <c r="J10348" s="589">
        <f t="shared" si="485"/>
        <v>0</v>
      </c>
    </row>
    <row r="10349" spans="1:10">
      <c r="A10349" s="584">
        <v>2016</v>
      </c>
      <c r="B10349" s="585" t="s">
        <v>1131</v>
      </c>
      <c r="C10349" s="585" t="s">
        <v>31</v>
      </c>
      <c r="D10349" s="586">
        <v>9294</v>
      </c>
      <c r="E10349" s="587">
        <v>23.864000000000001</v>
      </c>
      <c r="F10349" s="587">
        <f t="shared" si="483"/>
        <v>221792.016</v>
      </c>
      <c r="G10349" s="588">
        <v>0.94</v>
      </c>
      <c r="H10349" s="586">
        <v>10.28</v>
      </c>
      <c r="I10349" s="587">
        <f t="shared" si="484"/>
        <v>95542.319999999992</v>
      </c>
      <c r="J10349" s="589">
        <f t="shared" si="485"/>
        <v>0</v>
      </c>
    </row>
    <row r="10350" spans="1:10">
      <c r="A10350" s="584">
        <v>2016</v>
      </c>
      <c r="B10350" s="585" t="s">
        <v>1131</v>
      </c>
      <c r="C10350" s="585" t="s">
        <v>31</v>
      </c>
      <c r="D10350" s="586">
        <v>1566</v>
      </c>
      <c r="E10350" s="587">
        <v>25.09</v>
      </c>
      <c r="F10350" s="587">
        <f t="shared" si="483"/>
        <v>39290.94</v>
      </c>
      <c r="G10350" s="588">
        <v>0.8</v>
      </c>
      <c r="H10350" s="586">
        <v>10.1</v>
      </c>
      <c r="I10350" s="587">
        <f t="shared" si="484"/>
        <v>15816.599999999999</v>
      </c>
      <c r="J10350" s="589">
        <f t="shared" si="485"/>
        <v>0</v>
      </c>
    </row>
    <row r="10351" spans="1:10">
      <c r="A10351" s="584">
        <v>2016</v>
      </c>
      <c r="B10351" s="585" t="s">
        <v>1131</v>
      </c>
      <c r="C10351" s="585" t="s">
        <v>31</v>
      </c>
      <c r="D10351" s="586">
        <v>3457</v>
      </c>
      <c r="E10351" s="587">
        <v>23.66</v>
      </c>
      <c r="F10351" s="587">
        <f t="shared" si="483"/>
        <v>81792.62</v>
      </c>
      <c r="G10351" s="588">
        <v>0.7</v>
      </c>
      <c r="H10351" s="586">
        <v>13.63</v>
      </c>
      <c r="I10351" s="587">
        <f t="shared" si="484"/>
        <v>47118.91</v>
      </c>
      <c r="J10351" s="589">
        <f t="shared" si="485"/>
        <v>0</v>
      </c>
    </row>
    <row r="10352" spans="1:10">
      <c r="A10352" s="584">
        <v>2016</v>
      </c>
      <c r="B10352" s="585" t="s">
        <v>1127</v>
      </c>
      <c r="C10352" s="585" t="s">
        <v>31</v>
      </c>
      <c r="D10352" s="586">
        <v>308113</v>
      </c>
      <c r="E10352" s="587">
        <v>16.72</v>
      </c>
      <c r="F10352" s="587">
        <f t="shared" si="483"/>
        <v>5151649.3599999994</v>
      </c>
      <c r="G10352" s="588">
        <v>0.3</v>
      </c>
      <c r="H10352" s="586">
        <v>6.2</v>
      </c>
      <c r="I10352" s="587">
        <f t="shared" si="484"/>
        <v>1910300.6</v>
      </c>
      <c r="J10352" s="589">
        <f t="shared" si="485"/>
        <v>0</v>
      </c>
    </row>
    <row r="10353" spans="1:10">
      <c r="A10353" s="584">
        <v>2016</v>
      </c>
      <c r="B10353" s="585" t="s">
        <v>1127</v>
      </c>
      <c r="C10353" s="585" t="s">
        <v>31</v>
      </c>
      <c r="D10353" s="586">
        <v>33395</v>
      </c>
      <c r="E10353" s="587">
        <v>16.77</v>
      </c>
      <c r="F10353" s="587">
        <f t="shared" si="483"/>
        <v>560034.15</v>
      </c>
      <c r="G10353" s="588">
        <v>0.35</v>
      </c>
      <c r="H10353" s="586">
        <v>5.9</v>
      </c>
      <c r="I10353" s="587">
        <f t="shared" si="484"/>
        <v>197030.5</v>
      </c>
      <c r="J10353" s="589">
        <f t="shared" si="485"/>
        <v>0</v>
      </c>
    </row>
    <row r="10354" spans="1:10">
      <c r="A10354" s="584">
        <v>2016</v>
      </c>
      <c r="B10354" s="585" t="s">
        <v>1127</v>
      </c>
      <c r="C10354" s="585" t="s">
        <v>31</v>
      </c>
      <c r="D10354" s="586">
        <v>17600</v>
      </c>
      <c r="E10354" s="587">
        <v>17.53</v>
      </c>
      <c r="F10354" s="587">
        <f t="shared" si="483"/>
        <v>308528</v>
      </c>
      <c r="G10354" s="588">
        <v>0.2</v>
      </c>
      <c r="H10354" s="586">
        <v>4.2</v>
      </c>
      <c r="I10354" s="587">
        <f t="shared" si="484"/>
        <v>73920</v>
      </c>
      <c r="J10354" s="589">
        <f t="shared" si="485"/>
        <v>0</v>
      </c>
    </row>
    <row r="10355" spans="1:10">
      <c r="A10355" s="584">
        <v>2016</v>
      </c>
      <c r="B10355" s="585" t="s">
        <v>1127</v>
      </c>
      <c r="C10355" s="585" t="s">
        <v>31</v>
      </c>
      <c r="D10355" s="586">
        <v>90030</v>
      </c>
      <c r="E10355" s="587">
        <v>17.899999999999999</v>
      </c>
      <c r="F10355" s="587">
        <f t="shared" si="483"/>
        <v>1611536.9999999998</v>
      </c>
      <c r="G10355" s="588">
        <v>0.22</v>
      </c>
      <c r="H10355" s="586">
        <v>4.7</v>
      </c>
      <c r="I10355" s="587">
        <f t="shared" si="484"/>
        <v>423141</v>
      </c>
      <c r="J10355" s="589">
        <f t="shared" si="485"/>
        <v>0</v>
      </c>
    </row>
    <row r="10356" spans="1:10">
      <c r="A10356" s="584">
        <v>2016</v>
      </c>
      <c r="B10356" s="585" t="s">
        <v>1127</v>
      </c>
      <c r="C10356" s="585" t="s">
        <v>31</v>
      </c>
      <c r="D10356" s="586">
        <v>14906</v>
      </c>
      <c r="E10356" s="587">
        <v>18.7</v>
      </c>
      <c r="F10356" s="587">
        <f t="shared" si="483"/>
        <v>278742.2</v>
      </c>
      <c r="G10356" s="588">
        <v>0.31</v>
      </c>
      <c r="H10356" s="586">
        <v>4.2</v>
      </c>
      <c r="I10356" s="587">
        <f t="shared" si="484"/>
        <v>62605.200000000004</v>
      </c>
      <c r="J10356" s="589">
        <f t="shared" si="485"/>
        <v>0</v>
      </c>
    </row>
    <row r="10357" spans="1:10">
      <c r="A10357" s="584">
        <v>2016</v>
      </c>
      <c r="B10357" s="585" t="s">
        <v>1127</v>
      </c>
      <c r="C10357" s="585" t="s">
        <v>31</v>
      </c>
      <c r="D10357" s="586">
        <v>125309</v>
      </c>
      <c r="E10357" s="587">
        <v>17.91</v>
      </c>
      <c r="F10357" s="587">
        <f t="shared" si="483"/>
        <v>2244284.19</v>
      </c>
      <c r="G10357" s="588">
        <v>0.25</v>
      </c>
      <c r="H10357" s="586">
        <v>4.8</v>
      </c>
      <c r="I10357" s="587">
        <f t="shared" si="484"/>
        <v>601483.19999999995</v>
      </c>
      <c r="J10357" s="589">
        <f t="shared" si="485"/>
        <v>0</v>
      </c>
    </row>
    <row r="10358" spans="1:10">
      <c r="A10358" s="584">
        <v>2016</v>
      </c>
      <c r="B10358" s="585" t="s">
        <v>1127</v>
      </c>
      <c r="C10358" s="585" t="s">
        <v>31</v>
      </c>
      <c r="D10358" s="586">
        <v>65642</v>
      </c>
      <c r="E10358" s="587">
        <v>17.670000000000002</v>
      </c>
      <c r="F10358" s="587">
        <f t="shared" si="483"/>
        <v>1159894.1400000001</v>
      </c>
      <c r="G10358" s="588">
        <v>0.2</v>
      </c>
      <c r="H10358" s="586">
        <v>4.5</v>
      </c>
      <c r="I10358" s="587">
        <f t="shared" si="484"/>
        <v>295389</v>
      </c>
      <c r="J10358" s="589">
        <f t="shared" si="485"/>
        <v>0</v>
      </c>
    </row>
    <row r="10359" spans="1:10">
      <c r="A10359" s="584">
        <v>2016</v>
      </c>
      <c r="B10359" s="585" t="s">
        <v>1127</v>
      </c>
      <c r="C10359" s="585" t="s">
        <v>31</v>
      </c>
      <c r="D10359" s="586">
        <v>90619</v>
      </c>
      <c r="E10359" s="587">
        <v>16.72</v>
      </c>
      <c r="F10359" s="587">
        <f t="shared" si="483"/>
        <v>1515149.68</v>
      </c>
      <c r="G10359" s="588">
        <v>0.3</v>
      </c>
      <c r="H10359" s="586">
        <v>6.3</v>
      </c>
      <c r="I10359" s="587">
        <f t="shared" si="484"/>
        <v>570899.69999999995</v>
      </c>
      <c r="J10359" s="589">
        <f t="shared" si="485"/>
        <v>0</v>
      </c>
    </row>
    <row r="10360" spans="1:10">
      <c r="A10360" s="584">
        <v>2016</v>
      </c>
      <c r="B10360" s="585" t="s">
        <v>1127</v>
      </c>
      <c r="C10360" s="585" t="s">
        <v>31</v>
      </c>
      <c r="D10360" s="586">
        <v>30235</v>
      </c>
      <c r="E10360" s="587">
        <v>16.742000000000001</v>
      </c>
      <c r="F10360" s="587">
        <f t="shared" si="483"/>
        <v>506194.37000000005</v>
      </c>
      <c r="G10360" s="588">
        <v>0.31</v>
      </c>
      <c r="H10360" s="586">
        <v>6.2</v>
      </c>
      <c r="I10360" s="587">
        <f t="shared" si="484"/>
        <v>187457</v>
      </c>
      <c r="J10360" s="589">
        <f t="shared" si="485"/>
        <v>0</v>
      </c>
    </row>
    <row r="10361" spans="1:10">
      <c r="A10361" s="584">
        <v>2016</v>
      </c>
      <c r="B10361" s="585" t="s">
        <v>1127</v>
      </c>
      <c r="C10361" s="585" t="s">
        <v>31</v>
      </c>
      <c r="D10361" s="586">
        <v>44482</v>
      </c>
      <c r="E10361" s="587">
        <v>16.443000000000001</v>
      </c>
      <c r="F10361" s="587">
        <f t="shared" si="483"/>
        <v>731417.52600000007</v>
      </c>
      <c r="G10361" s="588">
        <v>0.34</v>
      </c>
      <c r="H10361" s="586">
        <v>5.2</v>
      </c>
      <c r="I10361" s="587">
        <f t="shared" si="484"/>
        <v>231306.4</v>
      </c>
      <c r="J10361" s="589">
        <f t="shared" si="485"/>
        <v>0</v>
      </c>
    </row>
    <row r="10362" spans="1:10">
      <c r="A10362" s="584">
        <v>2016</v>
      </c>
      <c r="B10362" s="585" t="s">
        <v>1127</v>
      </c>
      <c r="C10362" s="585" t="s">
        <v>31</v>
      </c>
      <c r="D10362" s="586">
        <v>45372</v>
      </c>
      <c r="E10362" s="587">
        <v>16.911999999999999</v>
      </c>
      <c r="F10362" s="587">
        <f t="shared" si="483"/>
        <v>767331.26399999997</v>
      </c>
      <c r="G10362" s="588">
        <v>0.34</v>
      </c>
      <c r="H10362" s="586">
        <v>5.7</v>
      </c>
      <c r="I10362" s="587">
        <f t="shared" si="484"/>
        <v>258620.4</v>
      </c>
      <c r="J10362" s="589">
        <f t="shared" si="485"/>
        <v>0</v>
      </c>
    </row>
    <row r="10363" spans="1:10">
      <c r="A10363" s="584">
        <v>2016</v>
      </c>
      <c r="B10363" s="585" t="s">
        <v>1127</v>
      </c>
      <c r="C10363" s="585" t="s">
        <v>31</v>
      </c>
      <c r="D10363" s="586">
        <v>14946</v>
      </c>
      <c r="E10363" s="587">
        <v>16.77</v>
      </c>
      <c r="F10363" s="587">
        <f t="shared" si="483"/>
        <v>250644.41999999998</v>
      </c>
      <c r="G10363" s="588">
        <v>0.32</v>
      </c>
      <c r="H10363" s="586">
        <v>6.2</v>
      </c>
      <c r="I10363" s="587">
        <f t="shared" si="484"/>
        <v>92665.2</v>
      </c>
      <c r="J10363" s="589">
        <f t="shared" si="485"/>
        <v>0</v>
      </c>
    </row>
    <row r="10364" spans="1:10">
      <c r="A10364" s="584">
        <v>2016</v>
      </c>
      <c r="B10364" s="585" t="s">
        <v>1127</v>
      </c>
      <c r="C10364" s="585" t="s">
        <v>31</v>
      </c>
      <c r="D10364" s="586">
        <v>105605</v>
      </c>
      <c r="E10364" s="587">
        <v>16.617000000000001</v>
      </c>
      <c r="F10364" s="587">
        <f t="shared" si="483"/>
        <v>1754838.2850000001</v>
      </c>
      <c r="G10364" s="588">
        <v>0.41</v>
      </c>
      <c r="H10364" s="586">
        <v>4.8</v>
      </c>
      <c r="I10364" s="587">
        <f t="shared" si="484"/>
        <v>506904</v>
      </c>
      <c r="J10364" s="589">
        <f t="shared" si="485"/>
        <v>0</v>
      </c>
    </row>
    <row r="10365" spans="1:10">
      <c r="A10365" s="584">
        <v>2016</v>
      </c>
      <c r="B10365" s="585" t="s">
        <v>1127</v>
      </c>
      <c r="C10365" s="585" t="s">
        <v>31</v>
      </c>
      <c r="D10365" s="586">
        <v>75629</v>
      </c>
      <c r="E10365" s="587">
        <v>17.036000000000001</v>
      </c>
      <c r="F10365" s="587">
        <f t="shared" si="483"/>
        <v>1288415.6440000001</v>
      </c>
      <c r="G10365" s="588">
        <v>0.28000000000000003</v>
      </c>
      <c r="H10365" s="586">
        <v>4.5</v>
      </c>
      <c r="I10365" s="587">
        <f t="shared" si="484"/>
        <v>340330.5</v>
      </c>
      <c r="J10365" s="589">
        <f t="shared" si="485"/>
        <v>0</v>
      </c>
    </row>
    <row r="10366" spans="1:10">
      <c r="A10366" s="584">
        <v>2016</v>
      </c>
      <c r="B10366" s="585" t="s">
        <v>1127</v>
      </c>
      <c r="C10366" s="585" t="s">
        <v>31</v>
      </c>
      <c r="D10366" s="586">
        <v>75362</v>
      </c>
      <c r="E10366" s="587">
        <v>16.681999999999999</v>
      </c>
      <c r="F10366" s="587">
        <f t="shared" si="483"/>
        <v>1257188.8839999998</v>
      </c>
      <c r="G10366" s="588">
        <v>0.28000000000000003</v>
      </c>
      <c r="H10366" s="586">
        <v>5.6</v>
      </c>
      <c r="I10366" s="587">
        <f t="shared" si="484"/>
        <v>422027.19999999995</v>
      </c>
      <c r="J10366" s="589">
        <f t="shared" si="485"/>
        <v>0</v>
      </c>
    </row>
    <row r="10367" spans="1:10">
      <c r="A10367" s="584">
        <v>2016</v>
      </c>
      <c r="B10367" s="585" t="s">
        <v>1127</v>
      </c>
      <c r="C10367" s="585" t="s">
        <v>31</v>
      </c>
      <c r="D10367" s="586">
        <v>45391</v>
      </c>
      <c r="E10367" s="587">
        <v>16.704000000000001</v>
      </c>
      <c r="F10367" s="587">
        <f t="shared" si="483"/>
        <v>758211.26400000008</v>
      </c>
      <c r="G10367" s="588">
        <v>0.41</v>
      </c>
      <c r="H10367" s="586">
        <v>5.3</v>
      </c>
      <c r="I10367" s="587">
        <f t="shared" si="484"/>
        <v>240572.3</v>
      </c>
      <c r="J10367" s="589">
        <f t="shared" si="485"/>
        <v>0</v>
      </c>
    </row>
    <row r="10368" spans="1:10">
      <c r="A10368" s="584">
        <v>2016</v>
      </c>
      <c r="B10368" s="585" t="s">
        <v>1127</v>
      </c>
      <c r="C10368" s="585" t="s">
        <v>31</v>
      </c>
      <c r="D10368" s="586">
        <v>29921</v>
      </c>
      <c r="E10368" s="587">
        <v>17.11</v>
      </c>
      <c r="F10368" s="587">
        <f t="shared" si="483"/>
        <v>511948.31</v>
      </c>
      <c r="G10368" s="588">
        <v>0.3</v>
      </c>
      <c r="H10368" s="586">
        <v>4.5</v>
      </c>
      <c r="I10368" s="587">
        <f t="shared" si="484"/>
        <v>134644.5</v>
      </c>
      <c r="J10368" s="589">
        <f t="shared" si="485"/>
        <v>0</v>
      </c>
    </row>
    <row r="10369" spans="1:10">
      <c r="A10369" s="584">
        <v>2016</v>
      </c>
      <c r="B10369" s="585" t="s">
        <v>1127</v>
      </c>
      <c r="C10369" s="585" t="s">
        <v>31</v>
      </c>
      <c r="D10369" s="586">
        <v>45158</v>
      </c>
      <c r="E10369" s="587">
        <v>17.766999999999999</v>
      </c>
      <c r="F10369" s="587">
        <f t="shared" si="483"/>
        <v>802322.18599999999</v>
      </c>
      <c r="G10369" s="588">
        <v>0.25</v>
      </c>
      <c r="H10369" s="586">
        <v>5.7</v>
      </c>
      <c r="I10369" s="587">
        <f t="shared" si="484"/>
        <v>257400.6</v>
      </c>
      <c r="J10369" s="589">
        <f t="shared" si="485"/>
        <v>0</v>
      </c>
    </row>
    <row r="10370" spans="1:10">
      <c r="A10370" s="584">
        <v>2016</v>
      </c>
      <c r="B10370" s="585" t="s">
        <v>1133</v>
      </c>
      <c r="C10370" s="585" t="s">
        <v>31</v>
      </c>
      <c r="D10370" s="586">
        <v>857147</v>
      </c>
      <c r="E10370" s="587">
        <v>13.55</v>
      </c>
      <c r="F10370" s="587">
        <f t="shared" si="483"/>
        <v>11614341.850000001</v>
      </c>
      <c r="G10370" s="588">
        <v>0.9</v>
      </c>
      <c r="H10370" s="586">
        <v>16.5</v>
      </c>
      <c r="I10370" s="587">
        <f t="shared" si="484"/>
        <v>14142925.5</v>
      </c>
      <c r="J10370" s="589">
        <f t="shared" si="485"/>
        <v>1</v>
      </c>
    </row>
    <row r="10371" spans="1:10">
      <c r="A10371" s="584">
        <v>2016</v>
      </c>
      <c r="B10371" s="585" t="s">
        <v>1127</v>
      </c>
      <c r="C10371" s="585" t="s">
        <v>31</v>
      </c>
      <c r="D10371" s="586">
        <v>52873</v>
      </c>
      <c r="E10371" s="587">
        <v>17.518000000000001</v>
      </c>
      <c r="F10371" s="587">
        <f t="shared" ref="F10371:F10434" si="486">E10371*D10371</f>
        <v>926229.21400000004</v>
      </c>
      <c r="G10371" s="588">
        <v>0.2</v>
      </c>
      <c r="H10371" s="586">
        <v>4.3</v>
      </c>
      <c r="I10371" s="587">
        <f t="shared" ref="I10371:I10434" si="487">H10371*D10371</f>
        <v>227353.9</v>
      </c>
      <c r="J10371" s="589">
        <f t="shared" ref="J10371:J10434" si="488">IF(B10371="LIG",1,0)</f>
        <v>0</v>
      </c>
    </row>
    <row r="10372" spans="1:10">
      <c r="A10372" s="584">
        <v>2016</v>
      </c>
      <c r="B10372" s="585" t="s">
        <v>1127</v>
      </c>
      <c r="C10372" s="585" t="s">
        <v>31</v>
      </c>
      <c r="D10372" s="586">
        <v>323793</v>
      </c>
      <c r="E10372" s="587">
        <v>16.782</v>
      </c>
      <c r="F10372" s="587">
        <f t="shared" si="486"/>
        <v>5433894.1260000002</v>
      </c>
      <c r="G10372" s="588">
        <v>0.3</v>
      </c>
      <c r="H10372" s="586">
        <v>6</v>
      </c>
      <c r="I10372" s="587">
        <f t="shared" si="487"/>
        <v>1942758</v>
      </c>
      <c r="J10372" s="589">
        <f t="shared" si="488"/>
        <v>0</v>
      </c>
    </row>
    <row r="10373" spans="1:10">
      <c r="A10373" s="584">
        <v>2016</v>
      </c>
      <c r="B10373" s="585" t="s">
        <v>1133</v>
      </c>
      <c r="C10373" s="585" t="s">
        <v>31</v>
      </c>
      <c r="D10373" s="586">
        <v>280818</v>
      </c>
      <c r="E10373" s="587">
        <v>10.7</v>
      </c>
      <c r="F10373" s="587">
        <f t="shared" si="486"/>
        <v>3004752.5999999996</v>
      </c>
      <c r="G10373" s="588">
        <v>3.07</v>
      </c>
      <c r="H10373" s="586">
        <v>27.6</v>
      </c>
      <c r="I10373" s="587">
        <f t="shared" si="487"/>
        <v>7750576.8000000007</v>
      </c>
      <c r="J10373" s="589">
        <f t="shared" si="488"/>
        <v>1</v>
      </c>
    </row>
    <row r="10374" spans="1:10">
      <c r="A10374" s="584">
        <v>2016</v>
      </c>
      <c r="B10374" s="585" t="s">
        <v>1127</v>
      </c>
      <c r="C10374" s="585" t="s">
        <v>31</v>
      </c>
      <c r="D10374" s="586">
        <v>32121</v>
      </c>
      <c r="E10374" s="587">
        <v>18.010000000000002</v>
      </c>
      <c r="F10374" s="587">
        <f t="shared" si="486"/>
        <v>578499.21000000008</v>
      </c>
      <c r="G10374" s="588">
        <v>0.22</v>
      </c>
      <c r="H10374" s="586">
        <v>4.5999999999999996</v>
      </c>
      <c r="I10374" s="587">
        <f t="shared" si="487"/>
        <v>147756.59999999998</v>
      </c>
      <c r="J10374" s="589">
        <f t="shared" si="488"/>
        <v>0</v>
      </c>
    </row>
    <row r="10375" spans="1:10">
      <c r="A10375" s="584">
        <v>2016</v>
      </c>
      <c r="B10375" s="585" t="s">
        <v>1127</v>
      </c>
      <c r="C10375" s="585" t="s">
        <v>31</v>
      </c>
      <c r="D10375" s="586">
        <v>49066</v>
      </c>
      <c r="E10375" s="587">
        <v>17.66</v>
      </c>
      <c r="F10375" s="587">
        <f t="shared" si="486"/>
        <v>866505.56</v>
      </c>
      <c r="G10375" s="588">
        <v>0.2</v>
      </c>
      <c r="H10375" s="586">
        <v>4.3</v>
      </c>
      <c r="I10375" s="587">
        <f t="shared" si="487"/>
        <v>210983.8</v>
      </c>
      <c r="J10375" s="589">
        <f t="shared" si="488"/>
        <v>0</v>
      </c>
    </row>
    <row r="10376" spans="1:10">
      <c r="A10376" s="584">
        <v>2016</v>
      </c>
      <c r="B10376" s="585" t="s">
        <v>1127</v>
      </c>
      <c r="C10376" s="585" t="s">
        <v>31</v>
      </c>
      <c r="D10376" s="586">
        <v>249066</v>
      </c>
      <c r="E10376" s="587">
        <v>17.788</v>
      </c>
      <c r="F10376" s="587">
        <f t="shared" si="486"/>
        <v>4430386.0080000004</v>
      </c>
      <c r="G10376" s="588">
        <v>0.23</v>
      </c>
      <c r="H10376" s="586">
        <v>4.8</v>
      </c>
      <c r="I10376" s="587">
        <f t="shared" si="487"/>
        <v>1195516.8</v>
      </c>
      <c r="J10376" s="589">
        <f t="shared" si="488"/>
        <v>0</v>
      </c>
    </row>
    <row r="10377" spans="1:10">
      <c r="A10377" s="584">
        <v>2016</v>
      </c>
      <c r="B10377" s="585" t="s">
        <v>1127</v>
      </c>
      <c r="C10377" s="585" t="s">
        <v>31</v>
      </c>
      <c r="D10377" s="586">
        <v>275945</v>
      </c>
      <c r="E10377" s="587">
        <v>17.756</v>
      </c>
      <c r="F10377" s="587">
        <f t="shared" si="486"/>
        <v>4899679.42</v>
      </c>
      <c r="G10377" s="588">
        <v>0.25</v>
      </c>
      <c r="H10377" s="586">
        <v>5.2</v>
      </c>
      <c r="I10377" s="587">
        <f t="shared" si="487"/>
        <v>1434914</v>
      </c>
      <c r="J10377" s="589">
        <f t="shared" si="488"/>
        <v>0</v>
      </c>
    </row>
    <row r="10378" spans="1:10">
      <c r="A10378" s="584">
        <v>2016</v>
      </c>
      <c r="B10378" s="585" t="s">
        <v>1127</v>
      </c>
      <c r="C10378" s="585" t="s">
        <v>31</v>
      </c>
      <c r="D10378" s="586">
        <v>29995</v>
      </c>
      <c r="E10378" s="587">
        <v>16.8</v>
      </c>
      <c r="F10378" s="587">
        <f t="shared" si="486"/>
        <v>503916</v>
      </c>
      <c r="G10378" s="588">
        <v>0.31</v>
      </c>
      <c r="H10378" s="586">
        <v>5.9</v>
      </c>
      <c r="I10378" s="587">
        <f t="shared" si="487"/>
        <v>176970.5</v>
      </c>
      <c r="J10378" s="589">
        <f t="shared" si="488"/>
        <v>0</v>
      </c>
    </row>
    <row r="10379" spans="1:10">
      <c r="A10379" s="584">
        <v>2016</v>
      </c>
      <c r="B10379" s="585" t="s">
        <v>1127</v>
      </c>
      <c r="C10379" s="585" t="s">
        <v>31</v>
      </c>
      <c r="D10379" s="586">
        <v>31645</v>
      </c>
      <c r="E10379" s="587">
        <v>17.783999999999999</v>
      </c>
      <c r="F10379" s="587">
        <f t="shared" si="486"/>
        <v>562774.67999999993</v>
      </c>
      <c r="G10379" s="588">
        <v>0.21</v>
      </c>
      <c r="H10379" s="586">
        <v>4.3</v>
      </c>
      <c r="I10379" s="587">
        <f t="shared" si="487"/>
        <v>136073.5</v>
      </c>
      <c r="J10379" s="589">
        <f t="shared" si="488"/>
        <v>0</v>
      </c>
    </row>
    <row r="10380" spans="1:10">
      <c r="A10380" s="584">
        <v>2016</v>
      </c>
      <c r="B10380" s="585" t="s">
        <v>1127</v>
      </c>
      <c r="C10380" s="585" t="s">
        <v>31</v>
      </c>
      <c r="D10380" s="586">
        <v>79110</v>
      </c>
      <c r="E10380" s="587">
        <v>17.7</v>
      </c>
      <c r="F10380" s="587">
        <f t="shared" si="486"/>
        <v>1400247</v>
      </c>
      <c r="G10380" s="588">
        <v>0.2</v>
      </c>
      <c r="H10380" s="586">
        <v>4.3</v>
      </c>
      <c r="I10380" s="587">
        <f t="shared" si="487"/>
        <v>340173</v>
      </c>
      <c r="J10380" s="589">
        <f t="shared" si="488"/>
        <v>0</v>
      </c>
    </row>
    <row r="10381" spans="1:10">
      <c r="A10381" s="584">
        <v>2016</v>
      </c>
      <c r="B10381" s="585" t="s">
        <v>1127</v>
      </c>
      <c r="C10381" s="585" t="s">
        <v>31</v>
      </c>
      <c r="D10381" s="586">
        <v>89912</v>
      </c>
      <c r="E10381" s="587">
        <v>17.64</v>
      </c>
      <c r="F10381" s="587">
        <f t="shared" si="486"/>
        <v>1586047.68</v>
      </c>
      <c r="G10381" s="588">
        <v>0.37</v>
      </c>
      <c r="H10381" s="586">
        <v>5.4</v>
      </c>
      <c r="I10381" s="587">
        <f t="shared" si="487"/>
        <v>485524.80000000005</v>
      </c>
      <c r="J10381" s="589">
        <f t="shared" si="488"/>
        <v>0</v>
      </c>
    </row>
    <row r="10382" spans="1:10">
      <c r="A10382" s="584">
        <v>2016</v>
      </c>
      <c r="B10382" s="585" t="s">
        <v>1127</v>
      </c>
      <c r="C10382" s="585" t="s">
        <v>31</v>
      </c>
      <c r="D10382" s="586">
        <v>89285</v>
      </c>
      <c r="E10382" s="587">
        <v>17.260000000000002</v>
      </c>
      <c r="F10382" s="587">
        <f t="shared" si="486"/>
        <v>1541059.1</v>
      </c>
      <c r="G10382" s="588">
        <v>0.25</v>
      </c>
      <c r="H10382" s="586">
        <v>4.8</v>
      </c>
      <c r="I10382" s="587">
        <f t="shared" si="487"/>
        <v>428568</v>
      </c>
      <c r="J10382" s="589">
        <f t="shared" si="488"/>
        <v>0</v>
      </c>
    </row>
    <row r="10383" spans="1:10">
      <c r="A10383" s="584">
        <v>2016</v>
      </c>
      <c r="B10383" s="585" t="s">
        <v>1127</v>
      </c>
      <c r="C10383" s="585" t="s">
        <v>31</v>
      </c>
      <c r="D10383" s="586">
        <v>239314</v>
      </c>
      <c r="E10383" s="587">
        <v>17.89</v>
      </c>
      <c r="F10383" s="587">
        <f t="shared" si="486"/>
        <v>4281327.46</v>
      </c>
      <c r="G10383" s="588">
        <v>0.24</v>
      </c>
      <c r="H10383" s="586">
        <v>5.6</v>
      </c>
      <c r="I10383" s="587">
        <f t="shared" si="487"/>
        <v>1340158.3999999999</v>
      </c>
      <c r="J10383" s="589">
        <f t="shared" si="488"/>
        <v>0</v>
      </c>
    </row>
    <row r="10384" spans="1:10">
      <c r="A10384" s="584">
        <v>2016</v>
      </c>
      <c r="B10384" s="585" t="s">
        <v>1127</v>
      </c>
      <c r="C10384" s="585" t="s">
        <v>31</v>
      </c>
      <c r="D10384" s="586">
        <v>14877</v>
      </c>
      <c r="E10384" s="587">
        <v>17.78</v>
      </c>
      <c r="F10384" s="587">
        <f t="shared" si="486"/>
        <v>264513.06</v>
      </c>
      <c r="G10384" s="588">
        <v>0.25</v>
      </c>
      <c r="H10384" s="586">
        <v>5.9</v>
      </c>
      <c r="I10384" s="587">
        <f t="shared" si="487"/>
        <v>87774.3</v>
      </c>
      <c r="J10384" s="589">
        <f t="shared" si="488"/>
        <v>0</v>
      </c>
    </row>
    <row r="10385" spans="1:10">
      <c r="A10385" s="584">
        <v>2016</v>
      </c>
      <c r="B10385" s="585" t="s">
        <v>1127</v>
      </c>
      <c r="C10385" s="585" t="s">
        <v>31</v>
      </c>
      <c r="D10385" s="586">
        <v>193547</v>
      </c>
      <c r="E10385" s="587">
        <v>16.091999999999999</v>
      </c>
      <c r="F10385" s="587">
        <f t="shared" si="486"/>
        <v>3114558.3239999996</v>
      </c>
      <c r="G10385" s="588">
        <v>0.4</v>
      </c>
      <c r="H10385" s="586">
        <v>5.0999999999999996</v>
      </c>
      <c r="I10385" s="587">
        <f t="shared" si="487"/>
        <v>987089.7</v>
      </c>
      <c r="J10385" s="589">
        <f t="shared" si="488"/>
        <v>0</v>
      </c>
    </row>
    <row r="10386" spans="1:10">
      <c r="A10386" s="584">
        <v>2016</v>
      </c>
      <c r="B10386" s="585" t="s">
        <v>1131</v>
      </c>
      <c r="C10386" s="585" t="s">
        <v>31</v>
      </c>
      <c r="D10386" s="586">
        <v>83943</v>
      </c>
      <c r="E10386" s="587">
        <v>22.96</v>
      </c>
      <c r="F10386" s="587">
        <f t="shared" si="486"/>
        <v>1927331.28</v>
      </c>
      <c r="G10386" s="588">
        <v>3.39</v>
      </c>
      <c r="H10386" s="586">
        <v>7.8</v>
      </c>
      <c r="I10386" s="587">
        <f t="shared" si="487"/>
        <v>654755.4</v>
      </c>
      <c r="J10386" s="589">
        <f t="shared" si="488"/>
        <v>0</v>
      </c>
    </row>
    <row r="10387" spans="1:10">
      <c r="A10387" s="584">
        <v>2016</v>
      </c>
      <c r="B10387" s="585" t="s">
        <v>1131</v>
      </c>
      <c r="C10387" s="585" t="s">
        <v>31</v>
      </c>
      <c r="D10387" s="586">
        <v>96199</v>
      </c>
      <c r="E10387" s="587">
        <v>22.16</v>
      </c>
      <c r="F10387" s="587">
        <f t="shared" si="486"/>
        <v>2131769.84</v>
      </c>
      <c r="G10387" s="588">
        <v>3.11</v>
      </c>
      <c r="H10387" s="586">
        <v>9.5</v>
      </c>
      <c r="I10387" s="587">
        <f t="shared" si="487"/>
        <v>913890.5</v>
      </c>
      <c r="J10387" s="589">
        <f t="shared" si="488"/>
        <v>0</v>
      </c>
    </row>
    <row r="10388" spans="1:10">
      <c r="A10388" s="584">
        <v>2016</v>
      </c>
      <c r="B10388" s="585" t="s">
        <v>1127</v>
      </c>
      <c r="C10388" s="585" t="s">
        <v>31</v>
      </c>
      <c r="D10388" s="586">
        <v>28136</v>
      </c>
      <c r="E10388" s="587">
        <v>16.8</v>
      </c>
      <c r="F10388" s="587">
        <f t="shared" si="486"/>
        <v>472684.80000000005</v>
      </c>
      <c r="G10388" s="588">
        <v>0.41</v>
      </c>
      <c r="H10388" s="586">
        <v>5.2</v>
      </c>
      <c r="I10388" s="587">
        <f t="shared" si="487"/>
        <v>146307.20000000001</v>
      </c>
      <c r="J10388" s="589">
        <f t="shared" si="488"/>
        <v>0</v>
      </c>
    </row>
    <row r="10389" spans="1:10">
      <c r="A10389" s="584">
        <v>2016</v>
      </c>
      <c r="B10389" s="585" t="s">
        <v>1127</v>
      </c>
      <c r="C10389" s="585" t="s">
        <v>31</v>
      </c>
      <c r="D10389" s="586">
        <v>13939</v>
      </c>
      <c r="E10389" s="587">
        <v>16.68</v>
      </c>
      <c r="F10389" s="587">
        <f t="shared" si="486"/>
        <v>232502.52</v>
      </c>
      <c r="G10389" s="588">
        <v>0.42</v>
      </c>
      <c r="H10389" s="586">
        <v>5.0999999999999996</v>
      </c>
      <c r="I10389" s="587">
        <f t="shared" si="487"/>
        <v>71088.899999999994</v>
      </c>
      <c r="J10389" s="589">
        <f t="shared" si="488"/>
        <v>0</v>
      </c>
    </row>
    <row r="10390" spans="1:10">
      <c r="A10390" s="584">
        <v>2016</v>
      </c>
      <c r="B10390" s="585" t="s">
        <v>1127</v>
      </c>
      <c r="C10390" s="585" t="s">
        <v>31</v>
      </c>
      <c r="D10390" s="586">
        <v>39086</v>
      </c>
      <c r="E10390" s="587">
        <v>16.600000000000001</v>
      </c>
      <c r="F10390" s="587">
        <f t="shared" si="486"/>
        <v>648827.60000000009</v>
      </c>
      <c r="G10390" s="588">
        <v>0.37</v>
      </c>
      <c r="H10390" s="586">
        <v>5.2</v>
      </c>
      <c r="I10390" s="587">
        <f t="shared" si="487"/>
        <v>203247.2</v>
      </c>
      <c r="J10390" s="589">
        <f t="shared" si="488"/>
        <v>0</v>
      </c>
    </row>
    <row r="10391" spans="1:10">
      <c r="A10391" s="584">
        <v>2016</v>
      </c>
      <c r="B10391" s="585" t="s">
        <v>1127</v>
      </c>
      <c r="C10391" s="585" t="s">
        <v>31</v>
      </c>
      <c r="D10391" s="586">
        <v>107407</v>
      </c>
      <c r="E10391" s="587">
        <v>17.14</v>
      </c>
      <c r="F10391" s="587">
        <f t="shared" si="486"/>
        <v>1840955.98</v>
      </c>
      <c r="G10391" s="588">
        <v>0.25</v>
      </c>
      <c r="H10391" s="586">
        <v>4.2</v>
      </c>
      <c r="I10391" s="587">
        <f t="shared" si="487"/>
        <v>451109.4</v>
      </c>
      <c r="J10391" s="589">
        <f t="shared" si="488"/>
        <v>0</v>
      </c>
    </row>
    <row r="10392" spans="1:10">
      <c r="A10392" s="584">
        <v>2016</v>
      </c>
      <c r="B10392" s="585" t="s">
        <v>1131</v>
      </c>
      <c r="C10392" s="585" t="s">
        <v>31</v>
      </c>
      <c r="D10392" s="586">
        <v>25994</v>
      </c>
      <c r="E10392" s="587">
        <v>24.71</v>
      </c>
      <c r="F10392" s="587">
        <f t="shared" si="486"/>
        <v>642311.74</v>
      </c>
      <c r="G10392" s="588">
        <v>1.61</v>
      </c>
      <c r="H10392" s="586">
        <v>10.6</v>
      </c>
      <c r="I10392" s="587">
        <f t="shared" si="487"/>
        <v>275536.39999999997</v>
      </c>
      <c r="J10392" s="589">
        <f t="shared" si="488"/>
        <v>0</v>
      </c>
    </row>
    <row r="10393" spans="1:10">
      <c r="A10393" s="584">
        <v>2016</v>
      </c>
      <c r="B10393" s="585" t="s">
        <v>1131</v>
      </c>
      <c r="C10393" s="585" t="s">
        <v>31</v>
      </c>
      <c r="D10393" s="586">
        <v>30148</v>
      </c>
      <c r="E10393" s="587">
        <v>23.7</v>
      </c>
      <c r="F10393" s="587">
        <f t="shared" si="486"/>
        <v>714507.6</v>
      </c>
      <c r="G10393" s="588">
        <v>1.74</v>
      </c>
      <c r="H10393" s="586">
        <v>12.4</v>
      </c>
      <c r="I10393" s="587">
        <f t="shared" si="487"/>
        <v>373835.2</v>
      </c>
      <c r="J10393" s="589">
        <f t="shared" si="488"/>
        <v>0</v>
      </c>
    </row>
    <row r="10394" spans="1:10">
      <c r="A10394" s="584">
        <v>2016</v>
      </c>
      <c r="B10394" s="585" t="s">
        <v>1131</v>
      </c>
      <c r="C10394" s="585" t="s">
        <v>31</v>
      </c>
      <c r="D10394" s="586">
        <v>81763</v>
      </c>
      <c r="E10394" s="587">
        <v>25.722000000000001</v>
      </c>
      <c r="F10394" s="587">
        <f t="shared" si="486"/>
        <v>2103107.8859999999</v>
      </c>
      <c r="G10394" s="588">
        <v>2.5099999999999998</v>
      </c>
      <c r="H10394" s="586">
        <v>7.7</v>
      </c>
      <c r="I10394" s="587">
        <f t="shared" si="487"/>
        <v>629575.1</v>
      </c>
      <c r="J10394" s="589">
        <f t="shared" si="488"/>
        <v>0</v>
      </c>
    </row>
    <row r="10395" spans="1:10">
      <c r="A10395" s="584">
        <v>2016</v>
      </c>
      <c r="B10395" s="585" t="s">
        <v>1131</v>
      </c>
      <c r="C10395" s="585" t="s">
        <v>31</v>
      </c>
      <c r="D10395" s="586">
        <v>35035</v>
      </c>
      <c r="E10395" s="587">
        <v>25.751999999999999</v>
      </c>
      <c r="F10395" s="587">
        <f t="shared" si="486"/>
        <v>902221.32</v>
      </c>
      <c r="G10395" s="588">
        <v>2.33</v>
      </c>
      <c r="H10395" s="586">
        <v>7.4</v>
      </c>
      <c r="I10395" s="587">
        <f t="shared" si="487"/>
        <v>259259</v>
      </c>
      <c r="J10395" s="589">
        <f t="shared" si="488"/>
        <v>0</v>
      </c>
    </row>
    <row r="10396" spans="1:10">
      <c r="A10396" s="584">
        <v>2016</v>
      </c>
      <c r="B10396" s="585" t="s">
        <v>1131</v>
      </c>
      <c r="C10396" s="585" t="s">
        <v>31</v>
      </c>
      <c r="D10396" s="586">
        <v>47114</v>
      </c>
      <c r="E10396" s="587">
        <v>25.808</v>
      </c>
      <c r="F10396" s="587">
        <f t="shared" si="486"/>
        <v>1215918.112</v>
      </c>
      <c r="G10396" s="588">
        <v>2.5</v>
      </c>
      <c r="H10396" s="586">
        <v>7.9</v>
      </c>
      <c r="I10396" s="587">
        <f t="shared" si="487"/>
        <v>372200.60000000003</v>
      </c>
      <c r="J10396" s="589">
        <f t="shared" si="488"/>
        <v>0</v>
      </c>
    </row>
    <row r="10397" spans="1:10">
      <c r="A10397" s="584">
        <v>2016</v>
      </c>
      <c r="B10397" s="585" t="s">
        <v>1127</v>
      </c>
      <c r="C10397" s="585" t="s">
        <v>31</v>
      </c>
      <c r="D10397" s="586">
        <v>30725</v>
      </c>
      <c r="E10397" s="587">
        <v>17.916</v>
      </c>
      <c r="F10397" s="587">
        <f t="shared" si="486"/>
        <v>550469.1</v>
      </c>
      <c r="G10397" s="588">
        <v>0.3</v>
      </c>
      <c r="H10397" s="586">
        <v>4.8</v>
      </c>
      <c r="I10397" s="587">
        <f t="shared" si="487"/>
        <v>147480</v>
      </c>
      <c r="J10397" s="589">
        <f t="shared" si="488"/>
        <v>0</v>
      </c>
    </row>
    <row r="10398" spans="1:10">
      <c r="A10398" s="584">
        <v>2016</v>
      </c>
      <c r="B10398" s="585" t="s">
        <v>1127</v>
      </c>
      <c r="C10398" s="585" t="s">
        <v>31</v>
      </c>
      <c r="D10398" s="586">
        <v>120101</v>
      </c>
      <c r="E10398" s="587">
        <v>16.734000000000002</v>
      </c>
      <c r="F10398" s="587">
        <f t="shared" si="486"/>
        <v>2009770.1340000003</v>
      </c>
      <c r="G10398" s="588">
        <v>0.28000000000000003</v>
      </c>
      <c r="H10398" s="586">
        <v>5.5</v>
      </c>
      <c r="I10398" s="587">
        <f t="shared" si="487"/>
        <v>660555.5</v>
      </c>
      <c r="J10398" s="589">
        <f t="shared" si="488"/>
        <v>0</v>
      </c>
    </row>
    <row r="10399" spans="1:10">
      <c r="A10399" s="584">
        <v>2016</v>
      </c>
      <c r="B10399" s="585" t="s">
        <v>1127</v>
      </c>
      <c r="C10399" s="585" t="s">
        <v>31</v>
      </c>
      <c r="D10399" s="586">
        <v>103388</v>
      </c>
      <c r="E10399" s="587">
        <v>17.027999999999999</v>
      </c>
      <c r="F10399" s="587">
        <f t="shared" si="486"/>
        <v>1760490.8639999998</v>
      </c>
      <c r="G10399" s="588">
        <v>0.27</v>
      </c>
      <c r="H10399" s="586">
        <v>4.5999999999999996</v>
      </c>
      <c r="I10399" s="587">
        <f t="shared" si="487"/>
        <v>475584.8</v>
      </c>
      <c r="J10399" s="589">
        <f t="shared" si="488"/>
        <v>0</v>
      </c>
    </row>
    <row r="10400" spans="1:10">
      <c r="A10400" s="584">
        <v>2016</v>
      </c>
      <c r="B10400" s="585" t="s">
        <v>1127</v>
      </c>
      <c r="C10400" s="585" t="s">
        <v>31</v>
      </c>
      <c r="D10400" s="586">
        <v>222675</v>
      </c>
      <c r="E10400" s="587">
        <v>16.574000000000002</v>
      </c>
      <c r="F10400" s="587">
        <f t="shared" si="486"/>
        <v>3690615.45</v>
      </c>
      <c r="G10400" s="588">
        <v>0.39</v>
      </c>
      <c r="H10400" s="586">
        <v>4.9000000000000004</v>
      </c>
      <c r="I10400" s="587">
        <f t="shared" si="487"/>
        <v>1091107.5</v>
      </c>
      <c r="J10400" s="589">
        <f t="shared" si="488"/>
        <v>0</v>
      </c>
    </row>
    <row r="10401" spans="1:10">
      <c r="A10401" s="584">
        <v>2016</v>
      </c>
      <c r="B10401" s="585" t="s">
        <v>1127</v>
      </c>
      <c r="C10401" s="585" t="s">
        <v>31</v>
      </c>
      <c r="D10401" s="586">
        <v>191236</v>
      </c>
      <c r="E10401" s="587">
        <v>16.861999999999998</v>
      </c>
      <c r="F10401" s="587">
        <f t="shared" si="486"/>
        <v>3224621.4319999996</v>
      </c>
      <c r="G10401" s="588">
        <v>0.26</v>
      </c>
      <c r="H10401" s="586">
        <v>4.5999999999999996</v>
      </c>
      <c r="I10401" s="587">
        <f t="shared" si="487"/>
        <v>879685.6</v>
      </c>
      <c r="J10401" s="589">
        <f t="shared" si="488"/>
        <v>0</v>
      </c>
    </row>
    <row r="10402" spans="1:10">
      <c r="A10402" s="584">
        <v>2016</v>
      </c>
      <c r="B10402" s="585" t="s">
        <v>1127</v>
      </c>
      <c r="C10402" s="585" t="s">
        <v>31</v>
      </c>
      <c r="D10402" s="586">
        <v>31782</v>
      </c>
      <c r="E10402" s="587">
        <v>16.686</v>
      </c>
      <c r="F10402" s="587">
        <f t="shared" si="486"/>
        <v>530314.45200000005</v>
      </c>
      <c r="G10402" s="588">
        <v>0.28000000000000003</v>
      </c>
      <c r="H10402" s="586">
        <v>4.5</v>
      </c>
      <c r="I10402" s="587">
        <f t="shared" si="487"/>
        <v>143019</v>
      </c>
      <c r="J10402" s="589">
        <f t="shared" si="488"/>
        <v>0</v>
      </c>
    </row>
    <row r="10403" spans="1:10">
      <c r="A10403" s="584">
        <v>2016</v>
      </c>
      <c r="B10403" s="585" t="s">
        <v>1127</v>
      </c>
      <c r="C10403" s="585" t="s">
        <v>31</v>
      </c>
      <c r="D10403" s="586">
        <v>47809</v>
      </c>
      <c r="E10403" s="587">
        <v>17.533999999999999</v>
      </c>
      <c r="F10403" s="587">
        <f t="shared" si="486"/>
        <v>838283.00599999994</v>
      </c>
      <c r="G10403" s="588">
        <v>0.35</v>
      </c>
      <c r="H10403" s="586">
        <v>5.4</v>
      </c>
      <c r="I10403" s="587">
        <f t="shared" si="487"/>
        <v>258168.6</v>
      </c>
      <c r="J10403" s="589">
        <f t="shared" si="488"/>
        <v>0</v>
      </c>
    </row>
    <row r="10404" spans="1:10">
      <c r="A10404" s="584">
        <v>2016</v>
      </c>
      <c r="B10404" s="585" t="s">
        <v>1127</v>
      </c>
      <c r="C10404" s="585" t="s">
        <v>31</v>
      </c>
      <c r="D10404" s="586">
        <v>174550</v>
      </c>
      <c r="E10404" s="587">
        <v>16.79</v>
      </c>
      <c r="F10404" s="587">
        <f t="shared" si="486"/>
        <v>2930694.5</v>
      </c>
      <c r="G10404" s="588">
        <v>0.33</v>
      </c>
      <c r="H10404" s="586">
        <v>5.3</v>
      </c>
      <c r="I10404" s="587">
        <f t="shared" si="487"/>
        <v>925115</v>
      </c>
      <c r="J10404" s="589">
        <f t="shared" si="488"/>
        <v>0</v>
      </c>
    </row>
    <row r="10405" spans="1:10">
      <c r="A10405" s="584">
        <v>2016</v>
      </c>
      <c r="B10405" s="585" t="s">
        <v>1127</v>
      </c>
      <c r="C10405" s="585" t="s">
        <v>31</v>
      </c>
      <c r="D10405" s="586">
        <v>127098</v>
      </c>
      <c r="E10405" s="587">
        <v>17.053999999999998</v>
      </c>
      <c r="F10405" s="587">
        <f t="shared" si="486"/>
        <v>2167529.2919999999</v>
      </c>
      <c r="G10405" s="588">
        <v>0.31</v>
      </c>
      <c r="H10405" s="586">
        <v>4.5</v>
      </c>
      <c r="I10405" s="587">
        <f t="shared" si="487"/>
        <v>571941</v>
      </c>
      <c r="J10405" s="589">
        <f t="shared" si="488"/>
        <v>0</v>
      </c>
    </row>
    <row r="10406" spans="1:10">
      <c r="A10406" s="584">
        <v>2016</v>
      </c>
      <c r="B10406" s="585" t="s">
        <v>1127</v>
      </c>
      <c r="C10406" s="585" t="s">
        <v>31</v>
      </c>
      <c r="D10406" s="586">
        <v>31663</v>
      </c>
      <c r="E10406" s="587">
        <v>16.902000000000001</v>
      </c>
      <c r="F10406" s="587">
        <f t="shared" si="486"/>
        <v>535168.02600000007</v>
      </c>
      <c r="G10406" s="588">
        <v>0.32</v>
      </c>
      <c r="H10406" s="586">
        <v>5.0999999999999996</v>
      </c>
      <c r="I10406" s="587">
        <f t="shared" si="487"/>
        <v>161481.29999999999</v>
      </c>
      <c r="J10406" s="589">
        <f t="shared" si="488"/>
        <v>0</v>
      </c>
    </row>
    <row r="10407" spans="1:10">
      <c r="A10407" s="584">
        <v>2016</v>
      </c>
      <c r="B10407" s="585" t="s">
        <v>1131</v>
      </c>
      <c r="C10407" s="585" t="s">
        <v>31</v>
      </c>
      <c r="D10407" s="586">
        <v>129581</v>
      </c>
      <c r="E10407" s="587">
        <v>24.994</v>
      </c>
      <c r="F10407" s="587">
        <f t="shared" si="486"/>
        <v>3238747.514</v>
      </c>
      <c r="G10407" s="588">
        <v>4.2</v>
      </c>
      <c r="H10407" s="586">
        <v>8.81</v>
      </c>
      <c r="I10407" s="587">
        <f t="shared" si="487"/>
        <v>1141608.6100000001</v>
      </c>
      <c r="J10407" s="589">
        <f t="shared" si="488"/>
        <v>0</v>
      </c>
    </row>
    <row r="10408" spans="1:10">
      <c r="A10408" s="584">
        <v>2016</v>
      </c>
      <c r="B10408" s="585" t="s">
        <v>1131</v>
      </c>
      <c r="C10408" s="585" t="s">
        <v>31</v>
      </c>
      <c r="D10408" s="586">
        <v>70525</v>
      </c>
      <c r="E10408" s="587">
        <v>25.015999999999998</v>
      </c>
      <c r="F10408" s="587">
        <f t="shared" si="486"/>
        <v>1764253.4</v>
      </c>
      <c r="G10408" s="588">
        <v>3.95</v>
      </c>
      <c r="H10408" s="586">
        <v>9.35</v>
      </c>
      <c r="I10408" s="587">
        <f t="shared" si="487"/>
        <v>659408.75</v>
      </c>
      <c r="J10408" s="589">
        <f t="shared" si="488"/>
        <v>0</v>
      </c>
    </row>
    <row r="10409" spans="1:10">
      <c r="A10409" s="584">
        <v>2016</v>
      </c>
      <c r="B10409" s="585" t="s">
        <v>1131</v>
      </c>
      <c r="C10409" s="585" t="s">
        <v>31</v>
      </c>
      <c r="D10409" s="586">
        <v>14758</v>
      </c>
      <c r="E10409" s="587">
        <v>24.667999999999999</v>
      </c>
      <c r="F10409" s="587">
        <f t="shared" si="486"/>
        <v>364050.34399999998</v>
      </c>
      <c r="G10409" s="588">
        <v>4.16</v>
      </c>
      <c r="H10409" s="586">
        <v>8.69</v>
      </c>
      <c r="I10409" s="587">
        <f t="shared" si="487"/>
        <v>128247.01999999999</v>
      </c>
      <c r="J10409" s="589">
        <f t="shared" si="488"/>
        <v>0</v>
      </c>
    </row>
    <row r="10410" spans="1:10">
      <c r="A10410" s="584">
        <v>2016</v>
      </c>
      <c r="B10410" s="585" t="s">
        <v>1131</v>
      </c>
      <c r="C10410" s="585" t="s">
        <v>31</v>
      </c>
      <c r="D10410" s="586">
        <v>22616</v>
      </c>
      <c r="E10410" s="587">
        <v>25.972000000000001</v>
      </c>
      <c r="F10410" s="587">
        <f t="shared" si="486"/>
        <v>587382.75199999998</v>
      </c>
      <c r="G10410" s="588">
        <v>3.07</v>
      </c>
      <c r="H10410" s="586">
        <v>8.31</v>
      </c>
      <c r="I10410" s="587">
        <f t="shared" si="487"/>
        <v>187938.96000000002</v>
      </c>
      <c r="J10410" s="589">
        <f t="shared" si="488"/>
        <v>0</v>
      </c>
    </row>
    <row r="10411" spans="1:10">
      <c r="A10411" s="584">
        <v>2016</v>
      </c>
      <c r="B10411" s="585" t="s">
        <v>1133</v>
      </c>
      <c r="C10411" s="585" t="s">
        <v>31</v>
      </c>
      <c r="D10411" s="586">
        <v>8337</v>
      </c>
      <c r="E10411" s="587">
        <v>14</v>
      </c>
      <c r="F10411" s="587">
        <f t="shared" si="486"/>
        <v>116718</v>
      </c>
      <c r="G10411" s="588">
        <v>0.14000000000000001</v>
      </c>
      <c r="H10411" s="586">
        <v>10.1</v>
      </c>
      <c r="I10411" s="587">
        <f t="shared" si="487"/>
        <v>84203.7</v>
      </c>
      <c r="J10411" s="589">
        <f t="shared" si="488"/>
        <v>1</v>
      </c>
    </row>
    <row r="10412" spans="1:10">
      <c r="A10412" s="584">
        <v>2016</v>
      </c>
      <c r="B10412" s="585" t="s">
        <v>1129</v>
      </c>
      <c r="C10412" s="585" t="s">
        <v>31</v>
      </c>
      <c r="D10412" s="586">
        <v>5469</v>
      </c>
      <c r="E10412" s="587">
        <v>14</v>
      </c>
      <c r="F10412" s="587">
        <f t="shared" si="486"/>
        <v>76566</v>
      </c>
      <c r="G10412" s="588">
        <v>0.14000000000000001</v>
      </c>
      <c r="H10412" s="586">
        <v>10.1</v>
      </c>
      <c r="I10412" s="587">
        <f t="shared" si="487"/>
        <v>55236.9</v>
      </c>
      <c r="J10412" s="589">
        <f t="shared" si="488"/>
        <v>0</v>
      </c>
    </row>
    <row r="10413" spans="1:10">
      <c r="A10413" s="584">
        <v>2016</v>
      </c>
      <c r="B10413" s="585" t="s">
        <v>1133</v>
      </c>
      <c r="C10413" s="585" t="s">
        <v>31</v>
      </c>
      <c r="D10413" s="586">
        <v>478870</v>
      </c>
      <c r="E10413" s="587">
        <v>13.724</v>
      </c>
      <c r="F10413" s="587">
        <f t="shared" si="486"/>
        <v>6572011.8799999999</v>
      </c>
      <c r="G10413" s="588">
        <v>0.91</v>
      </c>
      <c r="H10413" s="586">
        <v>9.4</v>
      </c>
      <c r="I10413" s="587">
        <f t="shared" si="487"/>
        <v>4501378</v>
      </c>
      <c r="J10413" s="589">
        <f t="shared" si="488"/>
        <v>1</v>
      </c>
    </row>
    <row r="10414" spans="1:10">
      <c r="A10414" s="584">
        <v>2016</v>
      </c>
      <c r="B10414" s="585" t="s">
        <v>1131</v>
      </c>
      <c r="C10414" s="585" t="s">
        <v>31</v>
      </c>
      <c r="D10414" s="586">
        <v>23093</v>
      </c>
      <c r="E10414" s="587">
        <v>22.271000000000001</v>
      </c>
      <c r="F10414" s="587">
        <f t="shared" si="486"/>
        <v>514304.20300000004</v>
      </c>
      <c r="G10414" s="588">
        <v>0.46</v>
      </c>
      <c r="H10414" s="586">
        <v>11.9</v>
      </c>
      <c r="I10414" s="587">
        <f t="shared" si="487"/>
        <v>274806.7</v>
      </c>
      <c r="J10414" s="589">
        <f t="shared" si="488"/>
        <v>0</v>
      </c>
    </row>
    <row r="10415" spans="1:10">
      <c r="A10415" s="584">
        <v>2016</v>
      </c>
      <c r="B10415" s="585" t="s">
        <v>1131</v>
      </c>
      <c r="C10415" s="585" t="s">
        <v>31</v>
      </c>
      <c r="D10415" s="586">
        <v>122729</v>
      </c>
      <c r="E10415" s="587">
        <v>22.768000000000001</v>
      </c>
      <c r="F10415" s="587">
        <f t="shared" si="486"/>
        <v>2794293.872</v>
      </c>
      <c r="G10415" s="588">
        <v>0.96</v>
      </c>
      <c r="H10415" s="586">
        <v>13.6</v>
      </c>
      <c r="I10415" s="587">
        <f t="shared" si="487"/>
        <v>1669114.4</v>
      </c>
      <c r="J10415" s="589">
        <f t="shared" si="488"/>
        <v>0</v>
      </c>
    </row>
    <row r="10416" spans="1:10">
      <c r="A10416" s="584">
        <v>2016</v>
      </c>
      <c r="B10416" s="585" t="s">
        <v>1131</v>
      </c>
      <c r="C10416" s="585" t="s">
        <v>31</v>
      </c>
      <c r="D10416" s="586">
        <v>49010</v>
      </c>
      <c r="E10416" s="587">
        <v>23.172999999999998</v>
      </c>
      <c r="F10416" s="587">
        <f t="shared" si="486"/>
        <v>1135708.73</v>
      </c>
      <c r="G10416" s="588">
        <v>0.43</v>
      </c>
      <c r="H10416" s="586">
        <v>6.1</v>
      </c>
      <c r="I10416" s="587">
        <f t="shared" si="487"/>
        <v>298961</v>
      </c>
      <c r="J10416" s="589">
        <f t="shared" si="488"/>
        <v>0</v>
      </c>
    </row>
    <row r="10417" spans="1:10">
      <c r="A10417" s="584">
        <v>2016</v>
      </c>
      <c r="B10417" s="585" t="s">
        <v>1131</v>
      </c>
      <c r="C10417" s="585" t="s">
        <v>31</v>
      </c>
      <c r="D10417" s="586">
        <v>10954</v>
      </c>
      <c r="E10417" s="587">
        <v>22.23</v>
      </c>
      <c r="F10417" s="587">
        <f t="shared" si="486"/>
        <v>243507.42</v>
      </c>
      <c r="G10417" s="588">
        <v>0.43</v>
      </c>
      <c r="H10417" s="586">
        <v>13</v>
      </c>
      <c r="I10417" s="587">
        <f t="shared" si="487"/>
        <v>142402</v>
      </c>
      <c r="J10417" s="589">
        <f t="shared" si="488"/>
        <v>0</v>
      </c>
    </row>
    <row r="10418" spans="1:10">
      <c r="A10418" s="584">
        <v>2016</v>
      </c>
      <c r="B10418" s="585" t="s">
        <v>1131</v>
      </c>
      <c r="C10418" s="585" t="s">
        <v>31</v>
      </c>
      <c r="D10418" s="586">
        <v>160232</v>
      </c>
      <c r="E10418" s="587">
        <v>21.239000000000001</v>
      </c>
      <c r="F10418" s="587">
        <f t="shared" si="486"/>
        <v>3403167.4480000003</v>
      </c>
      <c r="G10418" s="588">
        <v>0.39</v>
      </c>
      <c r="H10418" s="586">
        <v>13.5</v>
      </c>
      <c r="I10418" s="587">
        <f t="shared" si="487"/>
        <v>2163132</v>
      </c>
      <c r="J10418" s="589">
        <f t="shared" si="488"/>
        <v>0</v>
      </c>
    </row>
    <row r="10419" spans="1:10">
      <c r="A10419" s="584">
        <v>2016</v>
      </c>
      <c r="B10419" s="585" t="s">
        <v>1127</v>
      </c>
      <c r="C10419" s="585" t="s">
        <v>31</v>
      </c>
      <c r="D10419" s="586">
        <v>84439</v>
      </c>
      <c r="E10419" s="587">
        <v>19.451000000000001</v>
      </c>
      <c r="F10419" s="587">
        <f t="shared" si="486"/>
        <v>1642422.9890000001</v>
      </c>
      <c r="G10419" s="588">
        <v>1.1000000000000001</v>
      </c>
      <c r="H10419" s="586">
        <v>9.1</v>
      </c>
      <c r="I10419" s="587">
        <f t="shared" si="487"/>
        <v>768394.9</v>
      </c>
      <c r="J10419" s="589">
        <f t="shared" si="488"/>
        <v>0</v>
      </c>
    </row>
    <row r="10420" spans="1:10">
      <c r="A10420" s="584">
        <v>2016</v>
      </c>
      <c r="B10420" s="585" t="s">
        <v>1131</v>
      </c>
      <c r="C10420" s="585" t="s">
        <v>31</v>
      </c>
      <c r="D10420" s="586">
        <v>58971</v>
      </c>
      <c r="E10420" s="587">
        <v>23.07</v>
      </c>
      <c r="F10420" s="587">
        <f t="shared" si="486"/>
        <v>1360460.97</v>
      </c>
      <c r="G10420" s="588">
        <v>2.9</v>
      </c>
      <c r="H10420" s="586">
        <v>8</v>
      </c>
      <c r="I10420" s="587">
        <f t="shared" si="487"/>
        <v>471768</v>
      </c>
      <c r="J10420" s="589">
        <f t="shared" si="488"/>
        <v>0</v>
      </c>
    </row>
    <row r="10421" spans="1:10">
      <c r="A10421" s="584">
        <v>2016</v>
      </c>
      <c r="B10421" s="585" t="s">
        <v>1131</v>
      </c>
      <c r="C10421" s="585" t="s">
        <v>31</v>
      </c>
      <c r="D10421" s="586">
        <v>24706</v>
      </c>
      <c r="E10421" s="587">
        <v>22.03</v>
      </c>
      <c r="F10421" s="587">
        <f t="shared" si="486"/>
        <v>544273.18000000005</v>
      </c>
      <c r="G10421" s="588">
        <v>3.06</v>
      </c>
      <c r="H10421" s="586">
        <v>9</v>
      </c>
      <c r="I10421" s="587">
        <f t="shared" si="487"/>
        <v>222354</v>
      </c>
      <c r="J10421" s="589">
        <f t="shared" si="488"/>
        <v>0</v>
      </c>
    </row>
    <row r="10422" spans="1:10">
      <c r="A10422" s="584">
        <v>2016</v>
      </c>
      <c r="B10422" s="585" t="s">
        <v>1127</v>
      </c>
      <c r="C10422" s="585" t="s">
        <v>31</v>
      </c>
      <c r="D10422" s="586">
        <v>98371</v>
      </c>
      <c r="E10422" s="587">
        <v>17.46</v>
      </c>
      <c r="F10422" s="587">
        <f t="shared" si="486"/>
        <v>1717557.6600000001</v>
      </c>
      <c r="G10422" s="588">
        <v>0.2</v>
      </c>
      <c r="H10422" s="586">
        <v>4.4000000000000004</v>
      </c>
      <c r="I10422" s="587">
        <f t="shared" si="487"/>
        <v>432832.4</v>
      </c>
      <c r="J10422" s="589">
        <f t="shared" si="488"/>
        <v>0</v>
      </c>
    </row>
    <row r="10423" spans="1:10">
      <c r="A10423" s="584">
        <v>2016</v>
      </c>
      <c r="B10423" s="585" t="s">
        <v>1127</v>
      </c>
      <c r="C10423" s="585" t="s">
        <v>31</v>
      </c>
      <c r="D10423" s="586">
        <v>81968</v>
      </c>
      <c r="E10423" s="587">
        <v>16.77</v>
      </c>
      <c r="F10423" s="587">
        <f t="shared" si="486"/>
        <v>1374603.3599999999</v>
      </c>
      <c r="G10423" s="588">
        <v>0.3</v>
      </c>
      <c r="H10423" s="586">
        <v>6.1</v>
      </c>
      <c r="I10423" s="587">
        <f t="shared" si="487"/>
        <v>500004.8</v>
      </c>
      <c r="J10423" s="589">
        <f t="shared" si="488"/>
        <v>0</v>
      </c>
    </row>
    <row r="10424" spans="1:10">
      <c r="A10424" s="584">
        <v>2016</v>
      </c>
      <c r="B10424" s="585" t="s">
        <v>1127</v>
      </c>
      <c r="C10424" s="585" t="s">
        <v>31</v>
      </c>
      <c r="D10424" s="586">
        <v>82111</v>
      </c>
      <c r="E10424" s="587">
        <v>17.8</v>
      </c>
      <c r="F10424" s="587">
        <f t="shared" si="486"/>
        <v>1461575.8</v>
      </c>
      <c r="G10424" s="588">
        <v>0.24</v>
      </c>
      <c r="H10424" s="586">
        <v>5.3</v>
      </c>
      <c r="I10424" s="587">
        <f t="shared" si="487"/>
        <v>435188.3</v>
      </c>
      <c r="J10424" s="589">
        <f t="shared" si="488"/>
        <v>0</v>
      </c>
    </row>
    <row r="10425" spans="1:10">
      <c r="A10425" s="584">
        <v>2016</v>
      </c>
      <c r="B10425" s="585" t="s">
        <v>1127</v>
      </c>
      <c r="C10425" s="585" t="s">
        <v>31</v>
      </c>
      <c r="D10425" s="586">
        <v>81317</v>
      </c>
      <c r="E10425" s="587">
        <v>16.760000000000002</v>
      </c>
      <c r="F10425" s="587">
        <f t="shared" si="486"/>
        <v>1362872.9200000002</v>
      </c>
      <c r="G10425" s="588">
        <v>0.31</v>
      </c>
      <c r="H10425" s="586">
        <v>6.2</v>
      </c>
      <c r="I10425" s="587">
        <f t="shared" si="487"/>
        <v>504165.4</v>
      </c>
      <c r="J10425" s="589">
        <f t="shared" si="488"/>
        <v>0</v>
      </c>
    </row>
    <row r="10426" spans="1:10">
      <c r="A10426" s="584">
        <v>2016</v>
      </c>
      <c r="B10426" s="585" t="s">
        <v>1127</v>
      </c>
      <c r="C10426" s="585" t="s">
        <v>31</v>
      </c>
      <c r="D10426" s="586">
        <v>16429</v>
      </c>
      <c r="E10426" s="587">
        <v>16.7</v>
      </c>
      <c r="F10426" s="587">
        <f t="shared" si="486"/>
        <v>274364.3</v>
      </c>
      <c r="G10426" s="588">
        <v>0.3</v>
      </c>
      <c r="H10426" s="586">
        <v>6.4</v>
      </c>
      <c r="I10426" s="587">
        <f t="shared" si="487"/>
        <v>105145.60000000001</v>
      </c>
      <c r="J10426" s="589">
        <f t="shared" si="488"/>
        <v>0</v>
      </c>
    </row>
    <row r="10427" spans="1:10">
      <c r="A10427" s="584">
        <v>2016</v>
      </c>
      <c r="B10427" s="585" t="s">
        <v>1133</v>
      </c>
      <c r="C10427" s="585" t="s">
        <v>31</v>
      </c>
      <c r="D10427" s="586">
        <v>526874</v>
      </c>
      <c r="E10427" s="587">
        <v>11.94</v>
      </c>
      <c r="F10427" s="587">
        <f t="shared" si="486"/>
        <v>6290875.5599999996</v>
      </c>
      <c r="G10427" s="588">
        <v>1.2</v>
      </c>
      <c r="H10427" s="586">
        <v>21.3</v>
      </c>
      <c r="I10427" s="587">
        <f t="shared" si="487"/>
        <v>11222416.200000001</v>
      </c>
      <c r="J10427" s="589">
        <f t="shared" si="488"/>
        <v>1</v>
      </c>
    </row>
    <row r="10428" spans="1:10">
      <c r="A10428" s="584">
        <v>2016</v>
      </c>
      <c r="B10428" s="585" t="s">
        <v>1127</v>
      </c>
      <c r="C10428" s="585" t="s">
        <v>31</v>
      </c>
      <c r="D10428" s="586">
        <v>31687</v>
      </c>
      <c r="E10428" s="587">
        <v>17.716999999999999</v>
      </c>
      <c r="F10428" s="587">
        <f t="shared" si="486"/>
        <v>561398.57899999991</v>
      </c>
      <c r="G10428" s="588">
        <v>0.28000000000000003</v>
      </c>
      <c r="H10428" s="586">
        <v>5.3</v>
      </c>
      <c r="I10428" s="587">
        <f t="shared" si="487"/>
        <v>167941.1</v>
      </c>
      <c r="J10428" s="589">
        <f t="shared" si="488"/>
        <v>0</v>
      </c>
    </row>
    <row r="10429" spans="1:10">
      <c r="A10429" s="584">
        <v>2016</v>
      </c>
      <c r="B10429" s="585" t="s">
        <v>1127</v>
      </c>
      <c r="C10429" s="585" t="s">
        <v>31</v>
      </c>
      <c r="D10429" s="586">
        <v>16338</v>
      </c>
      <c r="E10429" s="587">
        <v>17.89</v>
      </c>
      <c r="F10429" s="587">
        <f t="shared" si="486"/>
        <v>292286.82</v>
      </c>
      <c r="G10429" s="588">
        <v>0.36</v>
      </c>
      <c r="H10429" s="586">
        <v>4.8</v>
      </c>
      <c r="I10429" s="587">
        <f t="shared" si="487"/>
        <v>78422.399999999994</v>
      </c>
      <c r="J10429" s="589">
        <f t="shared" si="488"/>
        <v>0</v>
      </c>
    </row>
    <row r="10430" spans="1:10">
      <c r="A10430" s="584">
        <v>2016</v>
      </c>
      <c r="B10430" s="585" t="s">
        <v>1127</v>
      </c>
      <c r="C10430" s="585" t="s">
        <v>31</v>
      </c>
      <c r="D10430" s="586">
        <v>48500</v>
      </c>
      <c r="E10430" s="587">
        <v>17.856000000000002</v>
      </c>
      <c r="F10430" s="587">
        <f t="shared" si="486"/>
        <v>866016.00000000012</v>
      </c>
      <c r="G10430" s="588">
        <v>0.28999999999999998</v>
      </c>
      <c r="H10430" s="586">
        <v>5</v>
      </c>
      <c r="I10430" s="587">
        <f t="shared" si="487"/>
        <v>242500</v>
      </c>
      <c r="J10430" s="589">
        <f t="shared" si="488"/>
        <v>0</v>
      </c>
    </row>
    <row r="10431" spans="1:10">
      <c r="A10431" s="584">
        <v>2016</v>
      </c>
      <c r="B10431" s="585" t="s">
        <v>1127</v>
      </c>
      <c r="C10431" s="585" t="s">
        <v>31</v>
      </c>
      <c r="D10431" s="586">
        <v>32010</v>
      </c>
      <c r="E10431" s="587">
        <v>17.594000000000001</v>
      </c>
      <c r="F10431" s="587">
        <f t="shared" si="486"/>
        <v>563183.94000000006</v>
      </c>
      <c r="G10431" s="588">
        <v>0.34</v>
      </c>
      <c r="H10431" s="586">
        <v>4.9000000000000004</v>
      </c>
      <c r="I10431" s="587">
        <f t="shared" si="487"/>
        <v>156849</v>
      </c>
      <c r="J10431" s="589">
        <f t="shared" si="488"/>
        <v>0</v>
      </c>
    </row>
    <row r="10432" spans="1:10">
      <c r="A10432" s="584">
        <v>2016</v>
      </c>
      <c r="B10432" s="585" t="s">
        <v>1127</v>
      </c>
      <c r="C10432" s="585" t="s">
        <v>31</v>
      </c>
      <c r="D10432" s="586">
        <v>32564</v>
      </c>
      <c r="E10432" s="587">
        <v>17.856000000000002</v>
      </c>
      <c r="F10432" s="587">
        <f t="shared" si="486"/>
        <v>581462.7840000001</v>
      </c>
      <c r="G10432" s="588">
        <v>0.32</v>
      </c>
      <c r="H10432" s="586">
        <v>5.0999999999999996</v>
      </c>
      <c r="I10432" s="587">
        <f t="shared" si="487"/>
        <v>166076.4</v>
      </c>
      <c r="J10432" s="589">
        <f t="shared" si="488"/>
        <v>0</v>
      </c>
    </row>
    <row r="10433" spans="1:10">
      <c r="A10433" s="584">
        <v>2016</v>
      </c>
      <c r="B10433" s="585" t="s">
        <v>1127</v>
      </c>
      <c r="C10433" s="585" t="s">
        <v>31</v>
      </c>
      <c r="D10433" s="586">
        <v>32037</v>
      </c>
      <c r="E10433" s="587">
        <v>17.797999999999998</v>
      </c>
      <c r="F10433" s="587">
        <f t="shared" si="486"/>
        <v>570194.52599999995</v>
      </c>
      <c r="G10433" s="588">
        <v>0.24</v>
      </c>
      <c r="H10433" s="586">
        <v>5.2</v>
      </c>
      <c r="I10433" s="587">
        <f t="shared" si="487"/>
        <v>166592.4</v>
      </c>
      <c r="J10433" s="589">
        <f t="shared" si="488"/>
        <v>0</v>
      </c>
    </row>
    <row r="10434" spans="1:10">
      <c r="A10434" s="584">
        <v>2016</v>
      </c>
      <c r="B10434" s="585" t="s">
        <v>1131</v>
      </c>
      <c r="C10434" s="585" t="s">
        <v>31</v>
      </c>
      <c r="D10434" s="586">
        <v>67426</v>
      </c>
      <c r="E10434" s="587">
        <v>22.86</v>
      </c>
      <c r="F10434" s="587">
        <f t="shared" si="486"/>
        <v>1541358.3599999999</v>
      </c>
      <c r="G10434" s="588">
        <v>3.85</v>
      </c>
      <c r="H10434" s="586">
        <v>9.4</v>
      </c>
      <c r="I10434" s="587">
        <f t="shared" si="487"/>
        <v>633804.4</v>
      </c>
      <c r="J10434" s="589">
        <f t="shared" si="488"/>
        <v>0</v>
      </c>
    </row>
    <row r="10435" spans="1:10">
      <c r="A10435" s="584">
        <v>2016</v>
      </c>
      <c r="B10435" s="585" t="s">
        <v>1131</v>
      </c>
      <c r="C10435" s="585" t="s">
        <v>31</v>
      </c>
      <c r="D10435" s="586">
        <v>7021</v>
      </c>
      <c r="E10435" s="587">
        <v>23.29</v>
      </c>
      <c r="F10435" s="587">
        <f t="shared" ref="F10435:F10498" si="489">E10435*D10435</f>
        <v>163519.09</v>
      </c>
      <c r="G10435" s="588">
        <v>3.58</v>
      </c>
      <c r="H10435" s="586">
        <v>7.8</v>
      </c>
      <c r="I10435" s="587">
        <f t="shared" ref="I10435:I10498" si="490">H10435*D10435</f>
        <v>54763.799999999996</v>
      </c>
      <c r="J10435" s="589">
        <f t="shared" ref="J10435:J10498" si="491">IF(B10435="LIG",1,0)</f>
        <v>0</v>
      </c>
    </row>
    <row r="10436" spans="1:10">
      <c r="A10436" s="584">
        <v>2016</v>
      </c>
      <c r="B10436" s="585" t="s">
        <v>1127</v>
      </c>
      <c r="C10436" s="585" t="s">
        <v>31</v>
      </c>
      <c r="D10436" s="586">
        <v>100743</v>
      </c>
      <c r="E10436" s="587">
        <v>17.797000000000001</v>
      </c>
      <c r="F10436" s="587">
        <f t="shared" si="489"/>
        <v>1792923.1710000001</v>
      </c>
      <c r="G10436" s="588">
        <v>0.24</v>
      </c>
      <c r="H10436" s="586">
        <v>5.5</v>
      </c>
      <c r="I10436" s="587">
        <f t="shared" si="490"/>
        <v>554086.5</v>
      </c>
      <c r="J10436" s="589">
        <f t="shared" si="491"/>
        <v>0</v>
      </c>
    </row>
    <row r="10437" spans="1:10">
      <c r="A10437" s="584">
        <v>2016</v>
      </c>
      <c r="B10437" s="585" t="s">
        <v>1127</v>
      </c>
      <c r="C10437" s="585" t="s">
        <v>31</v>
      </c>
      <c r="D10437" s="586">
        <v>79377</v>
      </c>
      <c r="E10437" s="587">
        <v>17.899999999999999</v>
      </c>
      <c r="F10437" s="587">
        <f t="shared" si="489"/>
        <v>1420848.2999999998</v>
      </c>
      <c r="G10437" s="588">
        <v>0.52</v>
      </c>
      <c r="H10437" s="586">
        <v>4.8</v>
      </c>
      <c r="I10437" s="587">
        <f t="shared" si="490"/>
        <v>381009.6</v>
      </c>
      <c r="J10437" s="589">
        <f t="shared" si="491"/>
        <v>0</v>
      </c>
    </row>
    <row r="10438" spans="1:10">
      <c r="A10438" s="584">
        <v>2016</v>
      </c>
      <c r="B10438" s="585" t="s">
        <v>1127</v>
      </c>
      <c r="C10438" s="585" t="s">
        <v>31</v>
      </c>
      <c r="D10438" s="586">
        <v>115576</v>
      </c>
      <c r="E10438" s="587">
        <v>17.100000000000001</v>
      </c>
      <c r="F10438" s="587">
        <f t="shared" si="489"/>
        <v>1976349.6</v>
      </c>
      <c r="G10438" s="588">
        <v>0.27</v>
      </c>
      <c r="H10438" s="586">
        <v>4.4000000000000004</v>
      </c>
      <c r="I10438" s="587">
        <f t="shared" si="490"/>
        <v>508534.4</v>
      </c>
      <c r="J10438" s="589">
        <f t="shared" si="491"/>
        <v>0</v>
      </c>
    </row>
    <row r="10439" spans="1:10">
      <c r="A10439" s="584">
        <v>2016</v>
      </c>
      <c r="B10439" s="585" t="s">
        <v>1131</v>
      </c>
      <c r="C10439" s="585" t="s">
        <v>31</v>
      </c>
      <c r="D10439" s="586">
        <v>34658</v>
      </c>
      <c r="E10439" s="587">
        <v>23.01</v>
      </c>
      <c r="F10439" s="587">
        <f t="shared" si="489"/>
        <v>797480.58000000007</v>
      </c>
      <c r="G10439" s="588">
        <v>2.89</v>
      </c>
      <c r="H10439" s="586">
        <v>8.1999999999999993</v>
      </c>
      <c r="I10439" s="587">
        <f t="shared" si="490"/>
        <v>284195.59999999998</v>
      </c>
      <c r="J10439" s="589">
        <f t="shared" si="491"/>
        <v>0</v>
      </c>
    </row>
    <row r="10440" spans="1:10">
      <c r="A10440" s="584">
        <v>2016</v>
      </c>
      <c r="B10440" s="585" t="s">
        <v>1131</v>
      </c>
      <c r="C10440" s="585" t="s">
        <v>31</v>
      </c>
      <c r="D10440" s="586">
        <v>38780</v>
      </c>
      <c r="E10440" s="587">
        <v>23.51</v>
      </c>
      <c r="F10440" s="587">
        <f t="shared" si="489"/>
        <v>911717.8</v>
      </c>
      <c r="G10440" s="588">
        <v>2.84</v>
      </c>
      <c r="H10440" s="586">
        <v>8</v>
      </c>
      <c r="I10440" s="587">
        <f t="shared" si="490"/>
        <v>310240</v>
      </c>
      <c r="J10440" s="589">
        <f t="shared" si="491"/>
        <v>0</v>
      </c>
    </row>
    <row r="10441" spans="1:10">
      <c r="A10441" s="584">
        <v>2016</v>
      </c>
      <c r="B10441" s="585" t="s">
        <v>1133</v>
      </c>
      <c r="C10441" s="585" t="s">
        <v>31</v>
      </c>
      <c r="D10441" s="586">
        <v>175624</v>
      </c>
      <c r="E10441" s="587">
        <v>13.694000000000001</v>
      </c>
      <c r="F10441" s="587">
        <f t="shared" si="489"/>
        <v>2404995.0560000003</v>
      </c>
      <c r="G10441" s="588">
        <v>0.92</v>
      </c>
      <c r="H10441" s="586">
        <v>15.1</v>
      </c>
      <c r="I10441" s="587">
        <f t="shared" si="490"/>
        <v>2651922.4</v>
      </c>
      <c r="J10441" s="589">
        <f t="shared" si="491"/>
        <v>1</v>
      </c>
    </row>
    <row r="10442" spans="1:10">
      <c r="A10442" s="584">
        <v>2016</v>
      </c>
      <c r="B10442" s="585" t="s">
        <v>1131</v>
      </c>
      <c r="C10442" s="585" t="s">
        <v>31</v>
      </c>
      <c r="D10442" s="586">
        <v>13132</v>
      </c>
      <c r="E10442" s="587">
        <v>25.18</v>
      </c>
      <c r="F10442" s="587">
        <f t="shared" si="489"/>
        <v>330663.76</v>
      </c>
      <c r="G10442" s="588">
        <v>1</v>
      </c>
      <c r="H10442" s="586">
        <v>9.8000000000000007</v>
      </c>
      <c r="I10442" s="587">
        <f t="shared" si="490"/>
        <v>128693.6</v>
      </c>
      <c r="J10442" s="589">
        <f t="shared" si="491"/>
        <v>0</v>
      </c>
    </row>
    <row r="10443" spans="1:10">
      <c r="A10443" s="584">
        <v>2016</v>
      </c>
      <c r="B10443" s="585" t="s">
        <v>1131</v>
      </c>
      <c r="C10443" s="585" t="s">
        <v>31</v>
      </c>
      <c r="D10443" s="586">
        <v>38987</v>
      </c>
      <c r="E10443" s="587">
        <v>24.94</v>
      </c>
      <c r="F10443" s="587">
        <f t="shared" si="489"/>
        <v>972335.78</v>
      </c>
      <c r="G10443" s="588">
        <v>1.04</v>
      </c>
      <c r="H10443" s="586">
        <v>9.8000000000000007</v>
      </c>
      <c r="I10443" s="587">
        <f t="shared" si="490"/>
        <v>382072.60000000003</v>
      </c>
      <c r="J10443" s="589">
        <f t="shared" si="491"/>
        <v>0</v>
      </c>
    </row>
    <row r="10444" spans="1:10">
      <c r="A10444" s="584">
        <v>2016</v>
      </c>
      <c r="B10444" s="585" t="s">
        <v>1131</v>
      </c>
      <c r="C10444" s="585" t="s">
        <v>31</v>
      </c>
      <c r="D10444" s="586">
        <v>12872</v>
      </c>
      <c r="E10444" s="587">
        <v>25.29</v>
      </c>
      <c r="F10444" s="587">
        <f t="shared" si="489"/>
        <v>325532.88</v>
      </c>
      <c r="G10444" s="588">
        <v>0.91</v>
      </c>
      <c r="H10444" s="586">
        <v>7.9</v>
      </c>
      <c r="I10444" s="587">
        <f t="shared" si="490"/>
        <v>101688.8</v>
      </c>
      <c r="J10444" s="589">
        <f t="shared" si="491"/>
        <v>0</v>
      </c>
    </row>
    <row r="10445" spans="1:10">
      <c r="A10445" s="584">
        <v>2016</v>
      </c>
      <c r="B10445" s="585" t="s">
        <v>1131</v>
      </c>
      <c r="C10445" s="585" t="s">
        <v>31</v>
      </c>
      <c r="D10445" s="586">
        <v>12316</v>
      </c>
      <c r="E10445" s="587">
        <v>24.05</v>
      </c>
      <c r="F10445" s="587">
        <f t="shared" si="489"/>
        <v>296199.8</v>
      </c>
      <c r="G10445" s="588">
        <v>0.73</v>
      </c>
      <c r="H10445" s="586">
        <v>14</v>
      </c>
      <c r="I10445" s="587">
        <f t="shared" si="490"/>
        <v>172424</v>
      </c>
      <c r="J10445" s="589">
        <f t="shared" si="491"/>
        <v>0</v>
      </c>
    </row>
    <row r="10446" spans="1:10">
      <c r="A10446" s="584">
        <v>2016</v>
      </c>
      <c r="B10446" s="585" t="s">
        <v>1131</v>
      </c>
      <c r="C10446" s="585" t="s">
        <v>31</v>
      </c>
      <c r="D10446" s="586">
        <v>10664</v>
      </c>
      <c r="E10446" s="587">
        <v>24.956</v>
      </c>
      <c r="F10446" s="587">
        <f t="shared" si="489"/>
        <v>266130.78399999999</v>
      </c>
      <c r="G10446" s="588">
        <v>1.26</v>
      </c>
      <c r="H10446" s="586">
        <v>11</v>
      </c>
      <c r="I10446" s="587">
        <f t="shared" si="490"/>
        <v>117304</v>
      </c>
      <c r="J10446" s="589">
        <f t="shared" si="491"/>
        <v>0</v>
      </c>
    </row>
    <row r="10447" spans="1:10">
      <c r="A10447" s="584">
        <v>2016</v>
      </c>
      <c r="B10447" s="585" t="s">
        <v>1131</v>
      </c>
      <c r="C10447" s="585" t="s">
        <v>31</v>
      </c>
      <c r="D10447" s="586">
        <v>11781</v>
      </c>
      <c r="E10447" s="587">
        <v>23.98</v>
      </c>
      <c r="F10447" s="587">
        <f t="shared" si="489"/>
        <v>282508.38</v>
      </c>
      <c r="G10447" s="588">
        <v>0.68</v>
      </c>
      <c r="H10447" s="586">
        <v>13.1</v>
      </c>
      <c r="I10447" s="587">
        <f t="shared" si="490"/>
        <v>154331.1</v>
      </c>
      <c r="J10447" s="589">
        <f t="shared" si="491"/>
        <v>0</v>
      </c>
    </row>
    <row r="10448" spans="1:10">
      <c r="A10448" s="584">
        <v>2016</v>
      </c>
      <c r="B10448" s="585" t="s">
        <v>1131</v>
      </c>
      <c r="C10448" s="585" t="s">
        <v>31</v>
      </c>
      <c r="D10448" s="586">
        <v>11865</v>
      </c>
      <c r="E10448" s="587">
        <v>25.256</v>
      </c>
      <c r="F10448" s="587">
        <f t="shared" si="489"/>
        <v>299662.44</v>
      </c>
      <c r="G10448" s="588">
        <v>1</v>
      </c>
      <c r="H10448" s="586">
        <v>9.6999999999999993</v>
      </c>
      <c r="I10448" s="587">
        <f t="shared" si="490"/>
        <v>115090.49999999999</v>
      </c>
      <c r="J10448" s="589">
        <f t="shared" si="491"/>
        <v>0</v>
      </c>
    </row>
    <row r="10449" spans="1:10">
      <c r="A10449" s="584">
        <v>2016</v>
      </c>
      <c r="B10449" s="585" t="s">
        <v>1131</v>
      </c>
      <c r="C10449" s="585" t="s">
        <v>31</v>
      </c>
      <c r="D10449" s="586">
        <v>12182</v>
      </c>
      <c r="E10449" s="587">
        <v>25.288</v>
      </c>
      <c r="F10449" s="587">
        <f t="shared" si="489"/>
        <v>308058.41600000003</v>
      </c>
      <c r="G10449" s="588">
        <v>1.33</v>
      </c>
      <c r="H10449" s="586">
        <v>12.8</v>
      </c>
      <c r="I10449" s="587">
        <f t="shared" si="490"/>
        <v>155929.60000000001</v>
      </c>
      <c r="J10449" s="589">
        <f t="shared" si="491"/>
        <v>0</v>
      </c>
    </row>
    <row r="10450" spans="1:10">
      <c r="A10450" s="584">
        <v>2016</v>
      </c>
      <c r="B10450" s="585" t="s">
        <v>1131</v>
      </c>
      <c r="C10450" s="585" t="s">
        <v>31</v>
      </c>
      <c r="D10450" s="586">
        <v>24625</v>
      </c>
      <c r="E10450" s="587">
        <v>24.187000000000001</v>
      </c>
      <c r="F10450" s="587">
        <f t="shared" si="489"/>
        <v>595604.875</v>
      </c>
      <c r="G10450" s="588">
        <v>0.74</v>
      </c>
      <c r="H10450" s="586">
        <v>12.8</v>
      </c>
      <c r="I10450" s="587">
        <f t="shared" si="490"/>
        <v>315200</v>
      </c>
      <c r="J10450" s="589">
        <f t="shared" si="491"/>
        <v>0</v>
      </c>
    </row>
    <row r="10451" spans="1:10">
      <c r="A10451" s="584">
        <v>2016</v>
      </c>
      <c r="B10451" s="585" t="s">
        <v>1131</v>
      </c>
      <c r="C10451" s="585" t="s">
        <v>31</v>
      </c>
      <c r="D10451" s="586">
        <v>11898</v>
      </c>
      <c r="E10451" s="587">
        <v>25.585999999999999</v>
      </c>
      <c r="F10451" s="587">
        <f t="shared" si="489"/>
        <v>304422.228</v>
      </c>
      <c r="G10451" s="588">
        <v>1.32</v>
      </c>
      <c r="H10451" s="586">
        <v>11.1</v>
      </c>
      <c r="I10451" s="587">
        <f t="shared" si="490"/>
        <v>132067.79999999999</v>
      </c>
      <c r="J10451" s="589">
        <f t="shared" si="491"/>
        <v>0</v>
      </c>
    </row>
    <row r="10452" spans="1:10">
      <c r="A10452" s="584">
        <v>2016</v>
      </c>
      <c r="B10452" s="585" t="s">
        <v>1131</v>
      </c>
      <c r="C10452" s="585" t="s">
        <v>31</v>
      </c>
      <c r="D10452" s="586">
        <v>35450</v>
      </c>
      <c r="E10452" s="587">
        <v>24.838999999999999</v>
      </c>
      <c r="F10452" s="587">
        <f t="shared" si="489"/>
        <v>880542.54999999993</v>
      </c>
      <c r="G10452" s="588">
        <v>0.95</v>
      </c>
      <c r="H10452" s="586">
        <v>10.1</v>
      </c>
      <c r="I10452" s="587">
        <f t="shared" si="490"/>
        <v>358045</v>
      </c>
      <c r="J10452" s="589">
        <f t="shared" si="491"/>
        <v>0</v>
      </c>
    </row>
    <row r="10453" spans="1:10">
      <c r="A10453" s="584">
        <v>2016</v>
      </c>
      <c r="B10453" s="585" t="s">
        <v>1131</v>
      </c>
      <c r="C10453" s="585" t="s">
        <v>31</v>
      </c>
      <c r="D10453" s="586">
        <v>12314</v>
      </c>
      <c r="E10453" s="587">
        <v>24.088000000000001</v>
      </c>
      <c r="F10453" s="587">
        <f t="shared" si="489"/>
        <v>296619.63199999998</v>
      </c>
      <c r="G10453" s="588">
        <v>0.74</v>
      </c>
      <c r="H10453" s="586">
        <v>13.3</v>
      </c>
      <c r="I10453" s="587">
        <f t="shared" si="490"/>
        <v>163776.20000000001</v>
      </c>
      <c r="J10453" s="589">
        <f t="shared" si="491"/>
        <v>0</v>
      </c>
    </row>
    <row r="10454" spans="1:10">
      <c r="A10454" s="584">
        <v>2016</v>
      </c>
      <c r="B10454" s="585" t="s">
        <v>1127</v>
      </c>
      <c r="C10454" s="585" t="s">
        <v>31</v>
      </c>
      <c r="D10454" s="586">
        <v>35450</v>
      </c>
      <c r="E10454" s="587">
        <v>17.105</v>
      </c>
      <c r="F10454" s="587">
        <f t="shared" si="489"/>
        <v>606372.25</v>
      </c>
      <c r="G10454" s="588">
        <v>0.23</v>
      </c>
      <c r="H10454" s="586">
        <v>4.3</v>
      </c>
      <c r="I10454" s="587">
        <f t="shared" si="490"/>
        <v>152435</v>
      </c>
      <c r="J10454" s="589">
        <f t="shared" si="491"/>
        <v>0</v>
      </c>
    </row>
    <row r="10455" spans="1:10">
      <c r="A10455" s="584">
        <v>2016</v>
      </c>
      <c r="B10455" s="585" t="s">
        <v>1127</v>
      </c>
      <c r="C10455" s="585" t="s">
        <v>31</v>
      </c>
      <c r="D10455" s="586">
        <v>17481</v>
      </c>
      <c r="E10455" s="587">
        <v>17.835999999999999</v>
      </c>
      <c r="F10455" s="587">
        <f t="shared" si="489"/>
        <v>311791.11599999998</v>
      </c>
      <c r="G10455" s="588">
        <v>0.2</v>
      </c>
      <c r="H10455" s="586">
        <v>4</v>
      </c>
      <c r="I10455" s="587">
        <f t="shared" si="490"/>
        <v>69924</v>
      </c>
      <c r="J10455" s="589">
        <f t="shared" si="491"/>
        <v>0</v>
      </c>
    </row>
    <row r="10456" spans="1:10">
      <c r="A10456" s="584">
        <v>2016</v>
      </c>
      <c r="B10456" s="585" t="s">
        <v>1127</v>
      </c>
      <c r="C10456" s="585" t="s">
        <v>31</v>
      </c>
      <c r="D10456" s="586">
        <v>17629</v>
      </c>
      <c r="E10456" s="587">
        <v>17.66</v>
      </c>
      <c r="F10456" s="587">
        <f t="shared" si="489"/>
        <v>311328.14</v>
      </c>
      <c r="G10456" s="588">
        <v>0.19</v>
      </c>
      <c r="H10456" s="586">
        <v>4.4000000000000004</v>
      </c>
      <c r="I10456" s="587">
        <f t="shared" si="490"/>
        <v>77567.600000000006</v>
      </c>
      <c r="J10456" s="589">
        <f t="shared" si="491"/>
        <v>0</v>
      </c>
    </row>
    <row r="10457" spans="1:10">
      <c r="A10457" s="584">
        <v>2016</v>
      </c>
      <c r="B10457" s="585" t="s">
        <v>1131</v>
      </c>
      <c r="C10457" s="585" t="s">
        <v>31</v>
      </c>
      <c r="D10457" s="586">
        <v>15063</v>
      </c>
      <c r="E10457" s="587">
        <v>26.047000000000001</v>
      </c>
      <c r="F10457" s="587">
        <f t="shared" si="489"/>
        <v>392345.96100000001</v>
      </c>
      <c r="G10457" s="588">
        <v>0.87</v>
      </c>
      <c r="H10457" s="586">
        <v>9.6</v>
      </c>
      <c r="I10457" s="587">
        <f t="shared" si="490"/>
        <v>144604.79999999999</v>
      </c>
      <c r="J10457" s="589">
        <f t="shared" si="491"/>
        <v>0</v>
      </c>
    </row>
    <row r="10458" spans="1:10">
      <c r="A10458" s="584">
        <v>2016</v>
      </c>
      <c r="B10458" s="585" t="s">
        <v>1131</v>
      </c>
      <c r="C10458" s="585" t="s">
        <v>31</v>
      </c>
      <c r="D10458" s="586">
        <v>105440</v>
      </c>
      <c r="E10458" s="587">
        <v>18.2</v>
      </c>
      <c r="F10458" s="587">
        <f t="shared" si="489"/>
        <v>1919008</v>
      </c>
      <c r="G10458" s="588">
        <v>0.74</v>
      </c>
      <c r="H10458" s="586">
        <v>14.9</v>
      </c>
      <c r="I10458" s="587">
        <f t="shared" si="490"/>
        <v>1571056</v>
      </c>
      <c r="J10458" s="589">
        <f t="shared" si="491"/>
        <v>0</v>
      </c>
    </row>
    <row r="10459" spans="1:10">
      <c r="A10459" s="584">
        <v>2016</v>
      </c>
      <c r="B10459" s="585" t="s">
        <v>1133</v>
      </c>
      <c r="C10459" s="585" t="s">
        <v>31</v>
      </c>
      <c r="D10459" s="586">
        <v>400141</v>
      </c>
      <c r="E10459" s="587">
        <v>12.884</v>
      </c>
      <c r="F10459" s="587">
        <f t="shared" si="489"/>
        <v>5155416.6440000003</v>
      </c>
      <c r="G10459" s="588">
        <v>0.8</v>
      </c>
      <c r="H10459" s="586">
        <v>15.61</v>
      </c>
      <c r="I10459" s="587">
        <f t="shared" si="490"/>
        <v>6246201.0099999998</v>
      </c>
      <c r="J10459" s="589">
        <f t="shared" si="491"/>
        <v>1</v>
      </c>
    </row>
    <row r="10460" spans="1:10">
      <c r="A10460" s="584">
        <v>2016</v>
      </c>
      <c r="B10460" s="585" t="s">
        <v>1127</v>
      </c>
      <c r="C10460" s="585" t="s">
        <v>31</v>
      </c>
      <c r="D10460" s="586">
        <v>41419</v>
      </c>
      <c r="E10460" s="587">
        <v>17.45</v>
      </c>
      <c r="F10460" s="587">
        <f t="shared" si="489"/>
        <v>722761.54999999993</v>
      </c>
      <c r="G10460" s="588">
        <v>0.21</v>
      </c>
      <c r="H10460" s="586">
        <v>4.5</v>
      </c>
      <c r="I10460" s="587">
        <f t="shared" si="490"/>
        <v>186385.5</v>
      </c>
      <c r="J10460" s="589">
        <f t="shared" si="491"/>
        <v>0</v>
      </c>
    </row>
    <row r="10461" spans="1:10">
      <c r="A10461" s="584">
        <v>2016</v>
      </c>
      <c r="B10461" s="585" t="s">
        <v>1127</v>
      </c>
      <c r="C10461" s="585" t="s">
        <v>31</v>
      </c>
      <c r="D10461" s="586">
        <v>81435</v>
      </c>
      <c r="E10461" s="587">
        <v>16.72</v>
      </c>
      <c r="F10461" s="587">
        <f t="shared" si="489"/>
        <v>1361593.2</v>
      </c>
      <c r="G10461" s="588">
        <v>0.3</v>
      </c>
      <c r="H10461" s="586">
        <v>6.1</v>
      </c>
      <c r="I10461" s="587">
        <f t="shared" si="490"/>
        <v>496753.5</v>
      </c>
      <c r="J10461" s="589">
        <f t="shared" si="491"/>
        <v>0</v>
      </c>
    </row>
    <row r="10462" spans="1:10">
      <c r="A10462" s="584">
        <v>2016</v>
      </c>
      <c r="B10462" s="585" t="s">
        <v>1127</v>
      </c>
      <c r="C10462" s="585" t="s">
        <v>31</v>
      </c>
      <c r="D10462" s="586">
        <v>13591</v>
      </c>
      <c r="E10462" s="587">
        <v>17.428000000000001</v>
      </c>
      <c r="F10462" s="587">
        <f t="shared" si="489"/>
        <v>236863.948</v>
      </c>
      <c r="G10462" s="588">
        <v>0.21</v>
      </c>
      <c r="H10462" s="586">
        <v>5.3</v>
      </c>
      <c r="I10462" s="587">
        <f t="shared" si="490"/>
        <v>72032.3</v>
      </c>
      <c r="J10462" s="589">
        <f t="shared" si="491"/>
        <v>0</v>
      </c>
    </row>
    <row r="10463" spans="1:10">
      <c r="A10463" s="584">
        <v>2016</v>
      </c>
      <c r="B10463" s="585" t="s">
        <v>1127</v>
      </c>
      <c r="C10463" s="585" t="s">
        <v>31</v>
      </c>
      <c r="D10463" s="586">
        <v>27824</v>
      </c>
      <c r="E10463" s="587">
        <v>16.731999999999999</v>
      </c>
      <c r="F10463" s="587">
        <f t="shared" si="489"/>
        <v>465551.16800000001</v>
      </c>
      <c r="G10463" s="588">
        <v>0.3</v>
      </c>
      <c r="H10463" s="586">
        <v>6.3</v>
      </c>
      <c r="I10463" s="587">
        <f t="shared" si="490"/>
        <v>175291.19999999998</v>
      </c>
      <c r="J10463" s="589">
        <f t="shared" si="491"/>
        <v>0</v>
      </c>
    </row>
    <row r="10464" spans="1:10">
      <c r="A10464" s="584">
        <v>2016</v>
      </c>
      <c r="B10464" s="585" t="s">
        <v>1127</v>
      </c>
      <c r="C10464" s="585" t="s">
        <v>31</v>
      </c>
      <c r="D10464" s="586">
        <v>13910</v>
      </c>
      <c r="E10464" s="587">
        <v>17.866</v>
      </c>
      <c r="F10464" s="587">
        <f t="shared" si="489"/>
        <v>248516.06</v>
      </c>
      <c r="G10464" s="588">
        <v>0.25</v>
      </c>
      <c r="H10464" s="586">
        <v>5.3</v>
      </c>
      <c r="I10464" s="587">
        <f t="shared" si="490"/>
        <v>73723</v>
      </c>
      <c r="J10464" s="589">
        <f t="shared" si="491"/>
        <v>0</v>
      </c>
    </row>
    <row r="10465" spans="1:10">
      <c r="A10465" s="584">
        <v>2016</v>
      </c>
      <c r="B10465" s="585" t="s">
        <v>1127</v>
      </c>
      <c r="C10465" s="585" t="s">
        <v>31</v>
      </c>
      <c r="D10465" s="586">
        <v>41381</v>
      </c>
      <c r="E10465" s="587">
        <v>16.768000000000001</v>
      </c>
      <c r="F10465" s="587">
        <f t="shared" si="489"/>
        <v>693876.60800000001</v>
      </c>
      <c r="G10465" s="588">
        <v>0.28999999999999998</v>
      </c>
      <c r="H10465" s="586">
        <v>5.9</v>
      </c>
      <c r="I10465" s="587">
        <f t="shared" si="490"/>
        <v>244147.90000000002</v>
      </c>
      <c r="J10465" s="589">
        <f t="shared" si="491"/>
        <v>0</v>
      </c>
    </row>
    <row r="10466" spans="1:10">
      <c r="A10466" s="584">
        <v>2016</v>
      </c>
      <c r="B10466" s="585" t="s">
        <v>1127</v>
      </c>
      <c r="C10466" s="585" t="s">
        <v>31</v>
      </c>
      <c r="D10466" s="586">
        <v>59430</v>
      </c>
      <c r="E10466" s="587">
        <v>17.96</v>
      </c>
      <c r="F10466" s="587">
        <f t="shared" si="489"/>
        <v>1067362.8</v>
      </c>
      <c r="G10466" s="588">
        <v>0.24</v>
      </c>
      <c r="H10466" s="586">
        <v>4.5999999999999996</v>
      </c>
      <c r="I10466" s="587">
        <f t="shared" si="490"/>
        <v>273378</v>
      </c>
      <c r="J10466" s="589">
        <f t="shared" si="491"/>
        <v>0</v>
      </c>
    </row>
    <row r="10467" spans="1:10">
      <c r="A10467" s="584">
        <v>2016</v>
      </c>
      <c r="B10467" s="585" t="s">
        <v>1127</v>
      </c>
      <c r="C10467" s="585" t="s">
        <v>31</v>
      </c>
      <c r="D10467" s="586">
        <v>68456</v>
      </c>
      <c r="E10467" s="587">
        <v>16.78</v>
      </c>
      <c r="F10467" s="587">
        <f t="shared" si="489"/>
        <v>1148691.6800000002</v>
      </c>
      <c r="G10467" s="588">
        <v>0.3</v>
      </c>
      <c r="H10467" s="586">
        <v>5.9</v>
      </c>
      <c r="I10467" s="587">
        <f t="shared" si="490"/>
        <v>403890.4</v>
      </c>
      <c r="J10467" s="589">
        <f t="shared" si="491"/>
        <v>0</v>
      </c>
    </row>
    <row r="10468" spans="1:10">
      <c r="A10468" s="584">
        <v>2016</v>
      </c>
      <c r="B10468" s="585" t="s">
        <v>1131</v>
      </c>
      <c r="C10468" s="585" t="s">
        <v>31</v>
      </c>
      <c r="D10468" s="586">
        <v>11185</v>
      </c>
      <c r="E10468" s="587">
        <v>23.634</v>
      </c>
      <c r="F10468" s="587">
        <f t="shared" si="489"/>
        <v>264346.28999999998</v>
      </c>
      <c r="G10468" s="588">
        <v>0.78</v>
      </c>
      <c r="H10468" s="586">
        <v>13.3</v>
      </c>
      <c r="I10468" s="587">
        <f t="shared" si="490"/>
        <v>148760.5</v>
      </c>
      <c r="J10468" s="589">
        <f t="shared" si="491"/>
        <v>0</v>
      </c>
    </row>
    <row r="10469" spans="1:10">
      <c r="A10469" s="584">
        <v>2016</v>
      </c>
      <c r="B10469" s="585" t="s">
        <v>1131</v>
      </c>
      <c r="C10469" s="585" t="s">
        <v>31</v>
      </c>
      <c r="D10469" s="586">
        <v>11951</v>
      </c>
      <c r="E10469" s="587">
        <v>24.436</v>
      </c>
      <c r="F10469" s="587">
        <f t="shared" si="489"/>
        <v>292034.636</v>
      </c>
      <c r="G10469" s="588">
        <v>0.76</v>
      </c>
      <c r="H10469" s="586">
        <v>11.2</v>
      </c>
      <c r="I10469" s="587">
        <f t="shared" si="490"/>
        <v>133851.19999999998</v>
      </c>
      <c r="J10469" s="589">
        <f t="shared" si="491"/>
        <v>0</v>
      </c>
    </row>
    <row r="10470" spans="1:10">
      <c r="A10470" s="584">
        <v>2016</v>
      </c>
      <c r="B10470" s="585" t="s">
        <v>1131</v>
      </c>
      <c r="C10470" s="585" t="s">
        <v>31</v>
      </c>
      <c r="D10470" s="586">
        <v>23296</v>
      </c>
      <c r="E10470" s="587">
        <v>25.948</v>
      </c>
      <c r="F10470" s="587">
        <f t="shared" si="489"/>
        <v>604484.60800000001</v>
      </c>
      <c r="G10470" s="588">
        <v>2.33</v>
      </c>
      <c r="H10470" s="586">
        <v>7.5</v>
      </c>
      <c r="I10470" s="587">
        <f t="shared" si="490"/>
        <v>174720</v>
      </c>
      <c r="J10470" s="589">
        <f t="shared" si="491"/>
        <v>0</v>
      </c>
    </row>
    <row r="10471" spans="1:10">
      <c r="A10471" s="584">
        <v>2016</v>
      </c>
      <c r="B10471" s="585" t="s">
        <v>1131</v>
      </c>
      <c r="C10471" s="585" t="s">
        <v>31</v>
      </c>
      <c r="D10471" s="586">
        <v>11487</v>
      </c>
      <c r="E10471" s="587">
        <v>25.774000000000001</v>
      </c>
      <c r="F10471" s="587">
        <f t="shared" si="489"/>
        <v>296065.93800000002</v>
      </c>
      <c r="G10471" s="588">
        <v>3.23</v>
      </c>
      <c r="H10471" s="586">
        <v>8.4</v>
      </c>
      <c r="I10471" s="587">
        <f t="shared" si="490"/>
        <v>96490.8</v>
      </c>
      <c r="J10471" s="589">
        <f t="shared" si="491"/>
        <v>0</v>
      </c>
    </row>
    <row r="10472" spans="1:10">
      <c r="A10472" s="584">
        <v>2016</v>
      </c>
      <c r="B10472" s="585" t="s">
        <v>1127</v>
      </c>
      <c r="C10472" s="585" t="s">
        <v>31</v>
      </c>
      <c r="D10472" s="586">
        <v>200632</v>
      </c>
      <c r="E10472" s="587">
        <v>18.745999999999999</v>
      </c>
      <c r="F10472" s="587">
        <f t="shared" si="489"/>
        <v>3761047.4719999996</v>
      </c>
      <c r="G10472" s="588">
        <v>0.5</v>
      </c>
      <c r="H10472" s="586">
        <v>10.1</v>
      </c>
      <c r="I10472" s="587">
        <f t="shared" si="490"/>
        <v>2026383.2</v>
      </c>
      <c r="J10472" s="589">
        <f t="shared" si="491"/>
        <v>0</v>
      </c>
    </row>
    <row r="10473" spans="1:10">
      <c r="A10473" s="584">
        <v>2016</v>
      </c>
      <c r="B10473" s="585" t="s">
        <v>1127</v>
      </c>
      <c r="C10473" s="585" t="s">
        <v>31</v>
      </c>
      <c r="D10473" s="586">
        <v>266139</v>
      </c>
      <c r="E10473" s="587">
        <v>18.143999999999998</v>
      </c>
      <c r="F10473" s="587">
        <f t="shared" si="489"/>
        <v>4828826.0159999998</v>
      </c>
      <c r="G10473" s="588">
        <v>0.59</v>
      </c>
      <c r="H10473" s="586">
        <v>12.5</v>
      </c>
      <c r="I10473" s="587">
        <f t="shared" si="490"/>
        <v>3326737.5</v>
      </c>
      <c r="J10473" s="589">
        <f t="shared" si="491"/>
        <v>0</v>
      </c>
    </row>
    <row r="10474" spans="1:10">
      <c r="A10474" s="584">
        <v>2016</v>
      </c>
      <c r="B10474" s="585" t="s">
        <v>1127</v>
      </c>
      <c r="C10474" s="585" t="s">
        <v>31</v>
      </c>
      <c r="D10474" s="586">
        <v>166644</v>
      </c>
      <c r="E10474" s="587">
        <v>18.143999999999998</v>
      </c>
      <c r="F10474" s="587">
        <f t="shared" si="489"/>
        <v>3023588.7359999996</v>
      </c>
      <c r="G10474" s="588">
        <v>0.59</v>
      </c>
      <c r="H10474" s="586">
        <v>12.5</v>
      </c>
      <c r="I10474" s="587">
        <f t="shared" si="490"/>
        <v>2083050</v>
      </c>
      <c r="J10474" s="589">
        <f t="shared" si="491"/>
        <v>0</v>
      </c>
    </row>
    <row r="10475" spans="1:10">
      <c r="A10475" s="584">
        <v>2016</v>
      </c>
      <c r="B10475" s="585" t="s">
        <v>1131</v>
      </c>
      <c r="C10475" s="585" t="s">
        <v>31</v>
      </c>
      <c r="D10475" s="586">
        <v>37736</v>
      </c>
      <c r="E10475" s="587">
        <v>23.731999999999999</v>
      </c>
      <c r="F10475" s="587">
        <f t="shared" si="489"/>
        <v>895550.75199999998</v>
      </c>
      <c r="G10475" s="588">
        <v>0.65</v>
      </c>
      <c r="H10475" s="586">
        <v>12.6</v>
      </c>
      <c r="I10475" s="587">
        <f t="shared" si="490"/>
        <v>475473.6</v>
      </c>
      <c r="J10475" s="589">
        <f t="shared" si="491"/>
        <v>0</v>
      </c>
    </row>
    <row r="10476" spans="1:10">
      <c r="A10476" s="584">
        <v>2016</v>
      </c>
      <c r="B10476" s="585" t="s">
        <v>1131</v>
      </c>
      <c r="C10476" s="585" t="s">
        <v>31</v>
      </c>
      <c r="D10476" s="586">
        <v>859</v>
      </c>
      <c r="E10476" s="587">
        <v>23.108000000000001</v>
      </c>
      <c r="F10476" s="587">
        <f t="shared" si="489"/>
        <v>19849.772000000001</v>
      </c>
      <c r="G10476" s="588">
        <v>0.88</v>
      </c>
      <c r="H10476" s="586">
        <v>12.8</v>
      </c>
      <c r="I10476" s="587">
        <f t="shared" si="490"/>
        <v>10995.2</v>
      </c>
      <c r="J10476" s="589">
        <f t="shared" si="491"/>
        <v>0</v>
      </c>
    </row>
    <row r="10477" spans="1:10">
      <c r="A10477" s="584">
        <v>2016</v>
      </c>
      <c r="B10477" s="585" t="s">
        <v>1131</v>
      </c>
      <c r="C10477" s="585" t="s">
        <v>31</v>
      </c>
      <c r="D10477" s="586">
        <v>22894</v>
      </c>
      <c r="E10477" s="587">
        <v>24.033999999999999</v>
      </c>
      <c r="F10477" s="587">
        <f t="shared" si="489"/>
        <v>550234.39599999995</v>
      </c>
      <c r="G10477" s="588">
        <v>0.89</v>
      </c>
      <c r="H10477" s="586">
        <v>11.3</v>
      </c>
      <c r="I10477" s="587">
        <f t="shared" si="490"/>
        <v>258702.2</v>
      </c>
      <c r="J10477" s="589">
        <f t="shared" si="491"/>
        <v>0</v>
      </c>
    </row>
    <row r="10478" spans="1:10">
      <c r="A10478" s="584">
        <v>2016</v>
      </c>
      <c r="B10478" s="585" t="s">
        <v>1131</v>
      </c>
      <c r="C10478" s="585" t="s">
        <v>31</v>
      </c>
      <c r="D10478" s="586">
        <v>39250</v>
      </c>
      <c r="E10478" s="587">
        <v>23.762</v>
      </c>
      <c r="F10478" s="587">
        <f t="shared" si="489"/>
        <v>932658.5</v>
      </c>
      <c r="G10478" s="588">
        <v>0.65</v>
      </c>
      <c r="H10478" s="586">
        <v>12.4</v>
      </c>
      <c r="I10478" s="587">
        <f t="shared" si="490"/>
        <v>486700</v>
      </c>
      <c r="J10478" s="589">
        <f t="shared" si="491"/>
        <v>0</v>
      </c>
    </row>
    <row r="10479" spans="1:10">
      <c r="A10479" s="584">
        <v>2016</v>
      </c>
      <c r="B10479" s="585" t="s">
        <v>1131</v>
      </c>
      <c r="C10479" s="585" t="s">
        <v>31</v>
      </c>
      <c r="D10479" s="586">
        <v>53659</v>
      </c>
      <c r="E10479" s="587">
        <v>18.742999999999999</v>
      </c>
      <c r="F10479" s="587">
        <f t="shared" si="489"/>
        <v>1005730.6369999999</v>
      </c>
      <c r="G10479" s="588">
        <v>0.36</v>
      </c>
      <c r="H10479" s="586">
        <v>15.1</v>
      </c>
      <c r="I10479" s="587">
        <f t="shared" si="490"/>
        <v>810250.9</v>
      </c>
      <c r="J10479" s="589">
        <f t="shared" si="491"/>
        <v>0</v>
      </c>
    </row>
    <row r="10480" spans="1:10">
      <c r="A10480" s="584">
        <v>2016</v>
      </c>
      <c r="B10480" s="585" t="s">
        <v>1131</v>
      </c>
      <c r="C10480" s="585" t="s">
        <v>31</v>
      </c>
      <c r="D10480" s="586">
        <v>38263</v>
      </c>
      <c r="E10480" s="587">
        <v>23.321999999999999</v>
      </c>
      <c r="F10480" s="587">
        <f t="shared" si="489"/>
        <v>892369.68599999999</v>
      </c>
      <c r="G10480" s="588">
        <v>0.49</v>
      </c>
      <c r="H10480" s="586">
        <v>9.9</v>
      </c>
      <c r="I10480" s="587">
        <f t="shared" si="490"/>
        <v>378803.7</v>
      </c>
      <c r="J10480" s="589">
        <f t="shared" si="491"/>
        <v>0</v>
      </c>
    </row>
    <row r="10481" spans="1:10">
      <c r="A10481" s="584">
        <v>2016</v>
      </c>
      <c r="B10481" s="585" t="s">
        <v>1131</v>
      </c>
      <c r="C10481" s="585" t="s">
        <v>31</v>
      </c>
      <c r="D10481" s="586">
        <v>14413</v>
      </c>
      <c r="E10481" s="587">
        <v>24.872</v>
      </c>
      <c r="F10481" s="587">
        <f t="shared" si="489"/>
        <v>358480.136</v>
      </c>
      <c r="G10481" s="588">
        <v>3.05</v>
      </c>
      <c r="H10481" s="586">
        <v>9.34</v>
      </c>
      <c r="I10481" s="587">
        <f t="shared" si="490"/>
        <v>134617.41999999998</v>
      </c>
      <c r="J10481" s="589">
        <f t="shared" si="491"/>
        <v>0</v>
      </c>
    </row>
    <row r="10482" spans="1:10">
      <c r="A10482" s="584">
        <v>2016</v>
      </c>
      <c r="B10482" s="585" t="s">
        <v>1131</v>
      </c>
      <c r="C10482" s="585" t="s">
        <v>31</v>
      </c>
      <c r="D10482" s="586">
        <v>14413</v>
      </c>
      <c r="E10482" s="587">
        <v>24.872</v>
      </c>
      <c r="F10482" s="587">
        <f t="shared" si="489"/>
        <v>358480.136</v>
      </c>
      <c r="G10482" s="588">
        <v>3.05</v>
      </c>
      <c r="H10482" s="586">
        <v>9.34</v>
      </c>
      <c r="I10482" s="587">
        <f t="shared" si="490"/>
        <v>134617.41999999998</v>
      </c>
      <c r="J10482" s="589">
        <f t="shared" si="491"/>
        <v>0</v>
      </c>
    </row>
    <row r="10483" spans="1:10">
      <c r="A10483" s="584">
        <v>2016</v>
      </c>
      <c r="B10483" s="585" t="s">
        <v>1131</v>
      </c>
      <c r="C10483" s="585" t="s">
        <v>31</v>
      </c>
      <c r="D10483" s="586">
        <v>344212</v>
      </c>
      <c r="E10483" s="587">
        <v>24.89</v>
      </c>
      <c r="F10483" s="587">
        <f t="shared" si="489"/>
        <v>8567436.6799999997</v>
      </c>
      <c r="G10483" s="588">
        <v>3.89</v>
      </c>
      <c r="H10483" s="586">
        <v>9.01</v>
      </c>
      <c r="I10483" s="587">
        <f t="shared" si="490"/>
        <v>3101350.12</v>
      </c>
      <c r="J10483" s="589">
        <f t="shared" si="491"/>
        <v>0</v>
      </c>
    </row>
    <row r="10484" spans="1:10">
      <c r="A10484" s="584">
        <v>2016</v>
      </c>
      <c r="B10484" s="585" t="s">
        <v>1131</v>
      </c>
      <c r="C10484" s="585" t="s">
        <v>31</v>
      </c>
      <c r="D10484" s="586">
        <v>85240</v>
      </c>
      <c r="E10484" s="587">
        <v>26.062000000000001</v>
      </c>
      <c r="F10484" s="587">
        <f t="shared" si="489"/>
        <v>2221524.88</v>
      </c>
      <c r="G10484" s="588">
        <v>3.08</v>
      </c>
      <c r="H10484" s="586">
        <v>8.18</v>
      </c>
      <c r="I10484" s="587">
        <f t="shared" si="490"/>
        <v>697263.2</v>
      </c>
      <c r="J10484" s="589">
        <f t="shared" si="491"/>
        <v>0</v>
      </c>
    </row>
    <row r="10485" spans="1:10">
      <c r="A10485" s="584">
        <v>2016</v>
      </c>
      <c r="B10485" s="585" t="s">
        <v>1131</v>
      </c>
      <c r="C10485" s="585" t="s">
        <v>31</v>
      </c>
      <c r="D10485" s="586">
        <v>10056</v>
      </c>
      <c r="E10485" s="587">
        <v>24.712</v>
      </c>
      <c r="F10485" s="587">
        <f t="shared" si="489"/>
        <v>248503.872</v>
      </c>
      <c r="G10485" s="588">
        <v>4.05</v>
      </c>
      <c r="H10485" s="586">
        <v>8.98</v>
      </c>
      <c r="I10485" s="587">
        <f t="shared" si="490"/>
        <v>90302.88</v>
      </c>
      <c r="J10485" s="589">
        <f t="shared" si="491"/>
        <v>0</v>
      </c>
    </row>
    <row r="10486" spans="1:10">
      <c r="A10486" s="584">
        <v>2016</v>
      </c>
      <c r="B10486" s="585" t="s">
        <v>1131</v>
      </c>
      <c r="C10486" s="585" t="s">
        <v>31</v>
      </c>
      <c r="D10486" s="586">
        <v>15845</v>
      </c>
      <c r="E10486" s="587">
        <v>24.754000000000001</v>
      </c>
      <c r="F10486" s="587">
        <f t="shared" si="489"/>
        <v>392227.13</v>
      </c>
      <c r="G10486" s="588">
        <v>3.89</v>
      </c>
      <c r="H10486" s="586">
        <v>9.2200000000000006</v>
      </c>
      <c r="I10486" s="587">
        <f t="shared" si="490"/>
        <v>146090.90000000002</v>
      </c>
      <c r="J10486" s="589">
        <f t="shared" si="491"/>
        <v>0</v>
      </c>
    </row>
    <row r="10487" spans="1:10">
      <c r="A10487" s="584">
        <v>2016</v>
      </c>
      <c r="B10487" s="585" t="s">
        <v>1127</v>
      </c>
      <c r="C10487" s="585" t="s">
        <v>31</v>
      </c>
      <c r="D10487" s="586">
        <v>58585</v>
      </c>
      <c r="E10487" s="587">
        <v>17.553000000000001</v>
      </c>
      <c r="F10487" s="587">
        <f t="shared" si="489"/>
        <v>1028342.505</v>
      </c>
      <c r="G10487" s="588">
        <v>0.21</v>
      </c>
      <c r="H10487" s="586">
        <v>4.5</v>
      </c>
      <c r="I10487" s="587">
        <f t="shared" si="490"/>
        <v>263632.5</v>
      </c>
      <c r="J10487" s="589">
        <f t="shared" si="491"/>
        <v>0</v>
      </c>
    </row>
    <row r="10488" spans="1:10">
      <c r="A10488" s="584">
        <v>2016</v>
      </c>
      <c r="B10488" s="585" t="s">
        <v>1127</v>
      </c>
      <c r="C10488" s="585" t="s">
        <v>31</v>
      </c>
      <c r="D10488" s="586">
        <v>14561</v>
      </c>
      <c r="E10488" s="587">
        <v>17.832000000000001</v>
      </c>
      <c r="F10488" s="587">
        <f t="shared" si="489"/>
        <v>259651.75200000001</v>
      </c>
      <c r="G10488" s="588">
        <v>0.35</v>
      </c>
      <c r="H10488" s="586">
        <v>5.0999999999999996</v>
      </c>
      <c r="I10488" s="587">
        <f t="shared" si="490"/>
        <v>74261.099999999991</v>
      </c>
      <c r="J10488" s="589">
        <f t="shared" si="491"/>
        <v>0</v>
      </c>
    </row>
    <row r="10489" spans="1:10">
      <c r="A10489" s="584">
        <v>2016</v>
      </c>
      <c r="B10489" s="585" t="s">
        <v>1133</v>
      </c>
      <c r="C10489" s="585" t="s">
        <v>31</v>
      </c>
      <c r="D10489" s="586">
        <v>231971</v>
      </c>
      <c r="E10489" s="587">
        <v>13.778</v>
      </c>
      <c r="F10489" s="587">
        <f t="shared" si="489"/>
        <v>3196096.4380000001</v>
      </c>
      <c r="G10489" s="588">
        <v>0.82</v>
      </c>
      <c r="H10489" s="586">
        <v>9.6999999999999993</v>
      </c>
      <c r="I10489" s="587">
        <f t="shared" si="490"/>
        <v>2250118.6999999997</v>
      </c>
      <c r="J10489" s="589">
        <f t="shared" si="491"/>
        <v>1</v>
      </c>
    </row>
    <row r="10490" spans="1:10">
      <c r="A10490" s="584">
        <v>2016</v>
      </c>
      <c r="B10490" s="585" t="s">
        <v>1127</v>
      </c>
      <c r="C10490" s="585" t="s">
        <v>31</v>
      </c>
      <c r="D10490" s="586">
        <v>59487</v>
      </c>
      <c r="E10490" s="587">
        <v>17.79</v>
      </c>
      <c r="F10490" s="587">
        <f t="shared" si="489"/>
        <v>1058273.73</v>
      </c>
      <c r="G10490" s="588">
        <v>0.21</v>
      </c>
      <c r="H10490" s="586">
        <v>4.2</v>
      </c>
      <c r="I10490" s="587">
        <f t="shared" si="490"/>
        <v>249845.40000000002</v>
      </c>
      <c r="J10490" s="589">
        <f t="shared" si="491"/>
        <v>0</v>
      </c>
    </row>
    <row r="10491" spans="1:10">
      <c r="A10491" s="584">
        <v>2016</v>
      </c>
      <c r="B10491" s="585" t="s">
        <v>1127</v>
      </c>
      <c r="C10491" s="585" t="s">
        <v>31</v>
      </c>
      <c r="D10491" s="586">
        <v>188055</v>
      </c>
      <c r="E10491" s="587">
        <v>18.559999999999999</v>
      </c>
      <c r="F10491" s="587">
        <f t="shared" si="489"/>
        <v>3490300.8</v>
      </c>
      <c r="G10491" s="588">
        <v>1.02</v>
      </c>
      <c r="H10491" s="586">
        <v>14.9</v>
      </c>
      <c r="I10491" s="587">
        <f t="shared" si="490"/>
        <v>2802019.5</v>
      </c>
      <c r="J10491" s="589">
        <f t="shared" si="491"/>
        <v>0</v>
      </c>
    </row>
    <row r="10492" spans="1:10">
      <c r="A10492" s="584">
        <v>2016</v>
      </c>
      <c r="B10492" s="585" t="s">
        <v>1127</v>
      </c>
      <c r="C10492" s="585" t="s">
        <v>31</v>
      </c>
      <c r="D10492" s="586">
        <v>120054</v>
      </c>
      <c r="E10492" s="587">
        <v>17.87</v>
      </c>
      <c r="F10492" s="587">
        <f t="shared" si="489"/>
        <v>2145364.98</v>
      </c>
      <c r="G10492" s="588">
        <v>0.19</v>
      </c>
      <c r="H10492" s="586">
        <v>4.2</v>
      </c>
      <c r="I10492" s="587">
        <f t="shared" si="490"/>
        <v>504226.80000000005</v>
      </c>
      <c r="J10492" s="589">
        <f t="shared" si="491"/>
        <v>0</v>
      </c>
    </row>
    <row r="10493" spans="1:10">
      <c r="A10493" s="584">
        <v>2016</v>
      </c>
      <c r="B10493" s="585" t="s">
        <v>1127</v>
      </c>
      <c r="C10493" s="585" t="s">
        <v>31</v>
      </c>
      <c r="D10493" s="586">
        <v>15109</v>
      </c>
      <c r="E10493" s="587">
        <v>17.77</v>
      </c>
      <c r="F10493" s="587">
        <f t="shared" si="489"/>
        <v>268486.93</v>
      </c>
      <c r="G10493" s="588">
        <v>0.24</v>
      </c>
      <c r="H10493" s="586">
        <v>5.3</v>
      </c>
      <c r="I10493" s="587">
        <f t="shared" si="490"/>
        <v>80077.7</v>
      </c>
      <c r="J10493" s="589">
        <f t="shared" si="491"/>
        <v>0</v>
      </c>
    </row>
    <row r="10494" spans="1:10">
      <c r="A10494" s="584">
        <v>2016</v>
      </c>
      <c r="B10494" s="585" t="s">
        <v>1131</v>
      </c>
      <c r="C10494" s="585" t="s">
        <v>31</v>
      </c>
      <c r="D10494" s="586">
        <v>31845</v>
      </c>
      <c r="E10494" s="587">
        <v>26.03</v>
      </c>
      <c r="F10494" s="587">
        <f t="shared" si="489"/>
        <v>828925.35000000009</v>
      </c>
      <c r="G10494" s="588">
        <v>2.96</v>
      </c>
      <c r="H10494" s="586">
        <v>8.1</v>
      </c>
      <c r="I10494" s="587">
        <f t="shared" si="490"/>
        <v>257944.5</v>
      </c>
      <c r="J10494" s="589">
        <f t="shared" si="491"/>
        <v>0</v>
      </c>
    </row>
    <row r="10495" spans="1:10">
      <c r="A10495" s="584">
        <v>2016</v>
      </c>
      <c r="B10495" s="585" t="s">
        <v>1131</v>
      </c>
      <c r="C10495" s="585" t="s">
        <v>31</v>
      </c>
      <c r="D10495" s="586">
        <v>12247</v>
      </c>
      <c r="E10495" s="587">
        <v>25.26</v>
      </c>
      <c r="F10495" s="587">
        <f t="shared" si="489"/>
        <v>309359.22000000003</v>
      </c>
      <c r="G10495" s="588">
        <v>3.05</v>
      </c>
      <c r="H10495" s="586">
        <v>9.1</v>
      </c>
      <c r="I10495" s="587">
        <f t="shared" si="490"/>
        <v>111447.7</v>
      </c>
      <c r="J10495" s="589">
        <f t="shared" si="491"/>
        <v>0</v>
      </c>
    </row>
    <row r="10496" spans="1:10">
      <c r="A10496" s="584">
        <v>2016</v>
      </c>
      <c r="B10496" s="585" t="s">
        <v>1131</v>
      </c>
      <c r="C10496" s="585" t="s">
        <v>31</v>
      </c>
      <c r="D10496" s="586">
        <v>22736</v>
      </c>
      <c r="E10496" s="587">
        <v>25.31</v>
      </c>
      <c r="F10496" s="587">
        <f t="shared" si="489"/>
        <v>575448.15999999992</v>
      </c>
      <c r="G10496" s="588">
        <v>3.69</v>
      </c>
      <c r="H10496" s="586">
        <v>9.8000000000000007</v>
      </c>
      <c r="I10496" s="587">
        <f t="shared" si="490"/>
        <v>222812.80000000002</v>
      </c>
      <c r="J10496" s="589">
        <f t="shared" si="491"/>
        <v>0</v>
      </c>
    </row>
    <row r="10497" spans="1:10">
      <c r="A10497" s="584">
        <v>2016</v>
      </c>
      <c r="B10497" s="585" t="s">
        <v>1131</v>
      </c>
      <c r="C10497" s="585" t="s">
        <v>31</v>
      </c>
      <c r="D10497" s="586">
        <v>3454</v>
      </c>
      <c r="E10497" s="587">
        <v>22.966000000000001</v>
      </c>
      <c r="F10497" s="587">
        <f t="shared" si="489"/>
        <v>79324.563999999998</v>
      </c>
      <c r="G10497" s="588">
        <v>3</v>
      </c>
      <c r="H10497" s="586">
        <v>8.3000000000000007</v>
      </c>
      <c r="I10497" s="587">
        <f t="shared" si="490"/>
        <v>28668.2</v>
      </c>
      <c r="J10497" s="589">
        <f t="shared" si="491"/>
        <v>0</v>
      </c>
    </row>
    <row r="10498" spans="1:10">
      <c r="A10498" s="584">
        <v>2016</v>
      </c>
      <c r="B10498" s="585" t="s">
        <v>1131</v>
      </c>
      <c r="C10498" s="585" t="s">
        <v>31</v>
      </c>
      <c r="D10498" s="586">
        <v>8281</v>
      </c>
      <c r="E10498" s="587">
        <v>22.335999999999999</v>
      </c>
      <c r="F10498" s="587">
        <f t="shared" si="489"/>
        <v>184964.416</v>
      </c>
      <c r="G10498" s="588">
        <v>2.91</v>
      </c>
      <c r="H10498" s="586">
        <v>8.4</v>
      </c>
      <c r="I10498" s="587">
        <f t="shared" si="490"/>
        <v>69560.400000000009</v>
      </c>
      <c r="J10498" s="589">
        <f t="shared" si="491"/>
        <v>0</v>
      </c>
    </row>
    <row r="10499" spans="1:10">
      <c r="A10499" s="584">
        <v>2016</v>
      </c>
      <c r="B10499" s="585" t="s">
        <v>1131</v>
      </c>
      <c r="C10499" s="585" t="s">
        <v>31</v>
      </c>
      <c r="D10499" s="586">
        <v>25409</v>
      </c>
      <c r="E10499" s="587">
        <v>22.222000000000001</v>
      </c>
      <c r="F10499" s="587">
        <f t="shared" ref="F10499:F10562" si="492">E10499*D10499</f>
        <v>564638.79800000007</v>
      </c>
      <c r="G10499" s="588">
        <v>3.07</v>
      </c>
      <c r="H10499" s="586">
        <v>9.1</v>
      </c>
      <c r="I10499" s="587">
        <f t="shared" ref="I10499:I10562" si="493">H10499*D10499</f>
        <v>231221.9</v>
      </c>
      <c r="J10499" s="589">
        <f t="shared" ref="J10499:J10562" si="494">IF(B10499="LIG",1,0)</f>
        <v>0</v>
      </c>
    </row>
    <row r="10500" spans="1:10">
      <c r="A10500" s="584">
        <v>2016</v>
      </c>
      <c r="B10500" s="585" t="s">
        <v>1131</v>
      </c>
      <c r="C10500" s="585" t="s">
        <v>31</v>
      </c>
      <c r="D10500" s="586">
        <v>17953</v>
      </c>
      <c r="E10500" s="587">
        <v>23.82</v>
      </c>
      <c r="F10500" s="587">
        <f t="shared" si="492"/>
        <v>427640.46</v>
      </c>
      <c r="G10500" s="588">
        <v>2.66</v>
      </c>
      <c r="H10500" s="586">
        <v>8.1999999999999993</v>
      </c>
      <c r="I10500" s="587">
        <f t="shared" si="493"/>
        <v>147214.59999999998</v>
      </c>
      <c r="J10500" s="589">
        <f t="shared" si="494"/>
        <v>0</v>
      </c>
    </row>
    <row r="10501" spans="1:10">
      <c r="A10501" s="584">
        <v>2016</v>
      </c>
      <c r="B10501" s="585" t="s">
        <v>1131</v>
      </c>
      <c r="C10501" s="585" t="s">
        <v>31</v>
      </c>
      <c r="D10501" s="586">
        <v>25345</v>
      </c>
      <c r="E10501" s="587">
        <v>23.748000000000001</v>
      </c>
      <c r="F10501" s="587">
        <f t="shared" si="492"/>
        <v>601893.06000000006</v>
      </c>
      <c r="G10501" s="588">
        <v>2.63</v>
      </c>
      <c r="H10501" s="586">
        <v>8.3000000000000007</v>
      </c>
      <c r="I10501" s="587">
        <f t="shared" si="493"/>
        <v>210363.50000000003</v>
      </c>
      <c r="J10501" s="589">
        <f t="shared" si="494"/>
        <v>0</v>
      </c>
    </row>
    <row r="10502" spans="1:10">
      <c r="A10502" s="584">
        <v>2016</v>
      </c>
      <c r="B10502" s="585" t="s">
        <v>1131</v>
      </c>
      <c r="C10502" s="585" t="s">
        <v>31</v>
      </c>
      <c r="D10502" s="586">
        <v>10221</v>
      </c>
      <c r="E10502" s="587">
        <v>22.786000000000001</v>
      </c>
      <c r="F10502" s="587">
        <f t="shared" si="492"/>
        <v>232895.70600000001</v>
      </c>
      <c r="G10502" s="588">
        <v>2.89</v>
      </c>
      <c r="H10502" s="586">
        <v>8.3000000000000007</v>
      </c>
      <c r="I10502" s="587">
        <f t="shared" si="493"/>
        <v>84834.3</v>
      </c>
      <c r="J10502" s="589">
        <f t="shared" si="494"/>
        <v>0</v>
      </c>
    </row>
    <row r="10503" spans="1:10">
      <c r="A10503" s="584">
        <v>2016</v>
      </c>
      <c r="B10503" s="585" t="s">
        <v>1131</v>
      </c>
      <c r="C10503" s="585" t="s">
        <v>31</v>
      </c>
      <c r="D10503" s="586">
        <v>56469</v>
      </c>
      <c r="E10503" s="587">
        <v>22.245999999999999</v>
      </c>
      <c r="F10503" s="587">
        <f t="shared" si="492"/>
        <v>1256209.3739999998</v>
      </c>
      <c r="G10503" s="588">
        <v>3.07</v>
      </c>
      <c r="H10503" s="586">
        <v>9.1</v>
      </c>
      <c r="I10503" s="587">
        <f t="shared" si="493"/>
        <v>513867.89999999997</v>
      </c>
      <c r="J10503" s="589">
        <f t="shared" si="494"/>
        <v>0</v>
      </c>
    </row>
    <row r="10504" spans="1:10">
      <c r="A10504" s="584">
        <v>2016</v>
      </c>
      <c r="B10504" s="585" t="s">
        <v>1127</v>
      </c>
      <c r="C10504" s="585" t="s">
        <v>31</v>
      </c>
      <c r="D10504" s="586">
        <v>15936</v>
      </c>
      <c r="E10504" s="587">
        <v>17.968</v>
      </c>
      <c r="F10504" s="587">
        <f t="shared" si="492"/>
        <v>286338.04800000001</v>
      </c>
      <c r="G10504" s="588">
        <v>0.28000000000000003</v>
      </c>
      <c r="H10504" s="586">
        <v>4.9000000000000004</v>
      </c>
      <c r="I10504" s="587">
        <f t="shared" si="493"/>
        <v>78086.400000000009</v>
      </c>
      <c r="J10504" s="589">
        <f t="shared" si="494"/>
        <v>0</v>
      </c>
    </row>
    <row r="10505" spans="1:10">
      <c r="A10505" s="584">
        <v>2016</v>
      </c>
      <c r="B10505" s="585" t="s">
        <v>1127</v>
      </c>
      <c r="C10505" s="585" t="s">
        <v>31</v>
      </c>
      <c r="D10505" s="586">
        <v>47832</v>
      </c>
      <c r="E10505" s="587">
        <v>17.872</v>
      </c>
      <c r="F10505" s="587">
        <f t="shared" si="492"/>
        <v>854853.50399999996</v>
      </c>
      <c r="G10505" s="588">
        <v>0.24</v>
      </c>
      <c r="H10505" s="586">
        <v>4.9000000000000004</v>
      </c>
      <c r="I10505" s="587">
        <f t="shared" si="493"/>
        <v>234376.80000000002</v>
      </c>
      <c r="J10505" s="589">
        <f t="shared" si="494"/>
        <v>0</v>
      </c>
    </row>
    <row r="10506" spans="1:10">
      <c r="A10506" s="584">
        <v>2016</v>
      </c>
      <c r="B10506" s="585" t="s">
        <v>1127</v>
      </c>
      <c r="C10506" s="585" t="s">
        <v>31</v>
      </c>
      <c r="D10506" s="586">
        <v>15863</v>
      </c>
      <c r="E10506" s="587">
        <v>17.474</v>
      </c>
      <c r="F10506" s="587">
        <f t="shared" si="492"/>
        <v>277190.06199999998</v>
      </c>
      <c r="G10506" s="588">
        <v>0.32</v>
      </c>
      <c r="H10506" s="586">
        <v>5.5</v>
      </c>
      <c r="I10506" s="587">
        <f t="shared" si="493"/>
        <v>87246.5</v>
      </c>
      <c r="J10506" s="589">
        <f t="shared" si="494"/>
        <v>0</v>
      </c>
    </row>
    <row r="10507" spans="1:10">
      <c r="A10507" s="584">
        <v>2016</v>
      </c>
      <c r="B10507" s="585" t="s">
        <v>1127</v>
      </c>
      <c r="C10507" s="585" t="s">
        <v>31</v>
      </c>
      <c r="D10507" s="586">
        <v>252565</v>
      </c>
      <c r="E10507" s="587">
        <v>17.591999999999999</v>
      </c>
      <c r="F10507" s="587">
        <f t="shared" si="492"/>
        <v>4443123.4799999995</v>
      </c>
      <c r="G10507" s="588">
        <v>0.2</v>
      </c>
      <c r="H10507" s="586">
        <v>4.4000000000000004</v>
      </c>
      <c r="I10507" s="587">
        <f t="shared" si="493"/>
        <v>1111286</v>
      </c>
      <c r="J10507" s="589">
        <f t="shared" si="494"/>
        <v>0</v>
      </c>
    </row>
    <row r="10508" spans="1:10">
      <c r="A10508" s="584">
        <v>2016</v>
      </c>
      <c r="B10508" s="585" t="s">
        <v>1127</v>
      </c>
      <c r="C10508" s="585" t="s">
        <v>31</v>
      </c>
      <c r="D10508" s="586">
        <v>110900</v>
      </c>
      <c r="E10508" s="587">
        <v>17.64</v>
      </c>
      <c r="F10508" s="587">
        <f t="shared" si="492"/>
        <v>1956276</v>
      </c>
      <c r="G10508" s="588">
        <v>0.35</v>
      </c>
      <c r="H10508" s="586">
        <v>5.3</v>
      </c>
      <c r="I10508" s="587">
        <f t="shared" si="493"/>
        <v>587770</v>
      </c>
      <c r="J10508" s="589">
        <f t="shared" si="494"/>
        <v>0</v>
      </c>
    </row>
    <row r="10509" spans="1:10">
      <c r="A10509" s="584">
        <v>2016</v>
      </c>
      <c r="B10509" s="585" t="s">
        <v>1127</v>
      </c>
      <c r="C10509" s="585" t="s">
        <v>31</v>
      </c>
      <c r="D10509" s="586">
        <v>79697</v>
      </c>
      <c r="E10509" s="587">
        <v>17.776</v>
      </c>
      <c r="F10509" s="587">
        <f t="shared" si="492"/>
        <v>1416693.872</v>
      </c>
      <c r="G10509" s="588">
        <v>0.25</v>
      </c>
      <c r="H10509" s="586">
        <v>5.4</v>
      </c>
      <c r="I10509" s="587">
        <f t="shared" si="493"/>
        <v>430363.80000000005</v>
      </c>
      <c r="J10509" s="589">
        <f t="shared" si="494"/>
        <v>0</v>
      </c>
    </row>
    <row r="10510" spans="1:10">
      <c r="A10510" s="584">
        <v>2016</v>
      </c>
      <c r="B10510" s="585" t="s">
        <v>1131</v>
      </c>
      <c r="C10510" s="585" t="s">
        <v>31</v>
      </c>
      <c r="D10510" s="586">
        <v>141682</v>
      </c>
      <c r="E10510" s="587">
        <v>25.062000000000001</v>
      </c>
      <c r="F10510" s="587">
        <f t="shared" si="492"/>
        <v>3550834.284</v>
      </c>
      <c r="G10510" s="588">
        <v>3.05</v>
      </c>
      <c r="H10510" s="586">
        <v>6.4</v>
      </c>
      <c r="I10510" s="587">
        <f t="shared" si="493"/>
        <v>906764.80000000005</v>
      </c>
      <c r="J10510" s="589">
        <f t="shared" si="494"/>
        <v>0</v>
      </c>
    </row>
    <row r="10511" spans="1:10">
      <c r="A10511" s="584">
        <v>2016</v>
      </c>
      <c r="B10511" s="585" t="s">
        <v>1127</v>
      </c>
      <c r="C10511" s="585" t="s">
        <v>31</v>
      </c>
      <c r="D10511" s="586">
        <v>159075</v>
      </c>
      <c r="E10511" s="587">
        <v>17.594000000000001</v>
      </c>
      <c r="F10511" s="587">
        <f t="shared" si="492"/>
        <v>2798765.5500000003</v>
      </c>
      <c r="G10511" s="588">
        <v>0.33</v>
      </c>
      <c r="H10511" s="586">
        <v>5.5</v>
      </c>
      <c r="I10511" s="587">
        <f t="shared" si="493"/>
        <v>874912.5</v>
      </c>
      <c r="J10511" s="589">
        <f t="shared" si="494"/>
        <v>0</v>
      </c>
    </row>
    <row r="10512" spans="1:10">
      <c r="A10512" s="584">
        <v>2016</v>
      </c>
      <c r="B10512" s="585" t="s">
        <v>1127</v>
      </c>
      <c r="C10512" s="585" t="s">
        <v>31</v>
      </c>
      <c r="D10512" s="586">
        <v>16424</v>
      </c>
      <c r="E10512" s="587">
        <v>17.922000000000001</v>
      </c>
      <c r="F10512" s="587">
        <f t="shared" si="492"/>
        <v>294350.92800000001</v>
      </c>
      <c r="G10512" s="588">
        <v>0.21</v>
      </c>
      <c r="H10512" s="586">
        <v>4.8</v>
      </c>
      <c r="I10512" s="587">
        <f t="shared" si="493"/>
        <v>78835.199999999997</v>
      </c>
      <c r="J10512" s="589">
        <f t="shared" si="494"/>
        <v>0</v>
      </c>
    </row>
    <row r="10513" spans="1:10">
      <c r="A10513" s="584">
        <v>2016</v>
      </c>
      <c r="B10513" s="585" t="s">
        <v>1127</v>
      </c>
      <c r="C10513" s="585" t="s">
        <v>31</v>
      </c>
      <c r="D10513" s="586">
        <v>15999</v>
      </c>
      <c r="E10513" s="587">
        <v>17.646000000000001</v>
      </c>
      <c r="F10513" s="587">
        <f t="shared" si="492"/>
        <v>282318.35399999999</v>
      </c>
      <c r="G10513" s="588">
        <v>0.27</v>
      </c>
      <c r="H10513" s="586">
        <v>5.8</v>
      </c>
      <c r="I10513" s="587">
        <f t="shared" si="493"/>
        <v>92794.2</v>
      </c>
      <c r="J10513" s="589">
        <f t="shared" si="494"/>
        <v>0</v>
      </c>
    </row>
    <row r="10514" spans="1:10">
      <c r="A10514" s="584">
        <v>2016</v>
      </c>
      <c r="B10514" s="585" t="s">
        <v>1127</v>
      </c>
      <c r="C10514" s="585" t="s">
        <v>31</v>
      </c>
      <c r="D10514" s="586">
        <v>15896</v>
      </c>
      <c r="E10514" s="587">
        <v>17.873999999999999</v>
      </c>
      <c r="F10514" s="587">
        <f t="shared" si="492"/>
        <v>284125.10399999999</v>
      </c>
      <c r="G10514" s="588">
        <v>0.28999999999999998</v>
      </c>
      <c r="H10514" s="586">
        <v>5.0999999999999996</v>
      </c>
      <c r="I10514" s="587">
        <f t="shared" si="493"/>
        <v>81069.599999999991</v>
      </c>
      <c r="J10514" s="589">
        <f t="shared" si="494"/>
        <v>0</v>
      </c>
    </row>
    <row r="10515" spans="1:10">
      <c r="A10515" s="584">
        <v>2016</v>
      </c>
      <c r="B10515" s="585" t="s">
        <v>1127</v>
      </c>
      <c r="C10515" s="585" t="s">
        <v>31</v>
      </c>
      <c r="D10515" s="586">
        <v>58733</v>
      </c>
      <c r="E10515" s="587">
        <v>18.885999999999999</v>
      </c>
      <c r="F10515" s="587">
        <f t="shared" si="492"/>
        <v>1109231.4379999998</v>
      </c>
      <c r="G10515" s="588">
        <v>0.32</v>
      </c>
      <c r="H10515" s="586">
        <v>3.9</v>
      </c>
      <c r="I10515" s="587">
        <f t="shared" si="493"/>
        <v>229058.69999999998</v>
      </c>
      <c r="J10515" s="589">
        <f t="shared" si="494"/>
        <v>0</v>
      </c>
    </row>
    <row r="10516" spans="1:10">
      <c r="A10516" s="584">
        <v>2016</v>
      </c>
      <c r="B10516" s="585" t="s">
        <v>1127</v>
      </c>
      <c r="C10516" s="585" t="s">
        <v>31</v>
      </c>
      <c r="D10516" s="586">
        <v>103044</v>
      </c>
      <c r="E10516" s="587">
        <v>18.852</v>
      </c>
      <c r="F10516" s="587">
        <f t="shared" si="492"/>
        <v>1942585.4880000001</v>
      </c>
      <c r="G10516" s="588">
        <v>0.35</v>
      </c>
      <c r="H10516" s="586">
        <v>4.2</v>
      </c>
      <c r="I10516" s="587">
        <f t="shared" si="493"/>
        <v>432784.80000000005</v>
      </c>
      <c r="J10516" s="589">
        <f t="shared" si="494"/>
        <v>0</v>
      </c>
    </row>
    <row r="10517" spans="1:10">
      <c r="A10517" s="584">
        <v>2016</v>
      </c>
      <c r="B10517" s="585" t="s">
        <v>1127</v>
      </c>
      <c r="C10517" s="585" t="s">
        <v>31</v>
      </c>
      <c r="D10517" s="586">
        <v>77850</v>
      </c>
      <c r="E10517" s="587">
        <v>18.876000000000001</v>
      </c>
      <c r="F10517" s="587">
        <f t="shared" si="492"/>
        <v>1469496.6</v>
      </c>
      <c r="G10517" s="588">
        <v>0.3</v>
      </c>
      <c r="H10517" s="586">
        <v>4</v>
      </c>
      <c r="I10517" s="587">
        <f t="shared" si="493"/>
        <v>311400</v>
      </c>
      <c r="J10517" s="589">
        <f t="shared" si="494"/>
        <v>0</v>
      </c>
    </row>
    <row r="10518" spans="1:10">
      <c r="A10518" s="584">
        <v>2016</v>
      </c>
      <c r="B10518" s="585" t="s">
        <v>1127</v>
      </c>
      <c r="C10518" s="585" t="s">
        <v>31</v>
      </c>
      <c r="D10518" s="586">
        <v>154406</v>
      </c>
      <c r="E10518" s="587">
        <v>19.140999999999998</v>
      </c>
      <c r="F10518" s="587">
        <f t="shared" si="492"/>
        <v>2955485.2459999998</v>
      </c>
      <c r="G10518" s="588">
        <v>0.37</v>
      </c>
      <c r="H10518" s="586">
        <v>4.5999999999999996</v>
      </c>
      <c r="I10518" s="587">
        <f t="shared" si="493"/>
        <v>710267.6</v>
      </c>
      <c r="J10518" s="589">
        <f t="shared" si="494"/>
        <v>0</v>
      </c>
    </row>
    <row r="10519" spans="1:10">
      <c r="A10519" s="584">
        <v>2016</v>
      </c>
      <c r="B10519" s="585" t="s">
        <v>1131</v>
      </c>
      <c r="C10519" s="585" t="s">
        <v>31</v>
      </c>
      <c r="D10519" s="586">
        <v>6897</v>
      </c>
      <c r="E10519" s="587">
        <v>22.88</v>
      </c>
      <c r="F10519" s="587">
        <f t="shared" si="492"/>
        <v>157803.35999999999</v>
      </c>
      <c r="G10519" s="588">
        <v>2.76</v>
      </c>
      <c r="H10519" s="586">
        <v>14.2</v>
      </c>
      <c r="I10519" s="587">
        <f t="shared" si="493"/>
        <v>97937.4</v>
      </c>
      <c r="J10519" s="589">
        <f t="shared" si="494"/>
        <v>0</v>
      </c>
    </row>
    <row r="10520" spans="1:10">
      <c r="A10520" s="584">
        <v>2016</v>
      </c>
      <c r="B10520" s="585" t="s">
        <v>1129</v>
      </c>
      <c r="C10520" s="585" t="s">
        <v>31</v>
      </c>
      <c r="D10520" s="586">
        <v>1943</v>
      </c>
      <c r="E10520" s="587">
        <v>15.268000000000001</v>
      </c>
      <c r="F10520" s="587">
        <f t="shared" si="492"/>
        <v>29665.724000000002</v>
      </c>
      <c r="G10520" s="588">
        <v>1.43</v>
      </c>
      <c r="H10520" s="586">
        <v>26.4</v>
      </c>
      <c r="I10520" s="587">
        <f t="shared" si="493"/>
        <v>51295.199999999997</v>
      </c>
      <c r="J10520" s="589">
        <f t="shared" si="494"/>
        <v>0</v>
      </c>
    </row>
    <row r="10521" spans="1:10">
      <c r="A10521" s="584">
        <v>2016</v>
      </c>
      <c r="B10521" s="585" t="s">
        <v>1131</v>
      </c>
      <c r="C10521" s="585" t="s">
        <v>31</v>
      </c>
      <c r="D10521" s="586">
        <v>33270</v>
      </c>
      <c r="E10521" s="587">
        <v>25.402000000000001</v>
      </c>
      <c r="F10521" s="587">
        <f t="shared" si="492"/>
        <v>845124.54</v>
      </c>
      <c r="G10521" s="588">
        <v>2.9</v>
      </c>
      <c r="H10521" s="586">
        <v>8.4</v>
      </c>
      <c r="I10521" s="587">
        <f t="shared" si="493"/>
        <v>279468</v>
      </c>
      <c r="J10521" s="589">
        <f t="shared" si="494"/>
        <v>0</v>
      </c>
    </row>
    <row r="10522" spans="1:10">
      <c r="A10522" s="584">
        <v>2016</v>
      </c>
      <c r="B10522" s="585" t="s">
        <v>1131</v>
      </c>
      <c r="C10522" s="585" t="s">
        <v>31</v>
      </c>
      <c r="D10522" s="586">
        <v>2181</v>
      </c>
      <c r="E10522" s="587">
        <v>22.63</v>
      </c>
      <c r="F10522" s="587">
        <f t="shared" si="492"/>
        <v>49356.03</v>
      </c>
      <c r="G10522" s="588">
        <v>2.99</v>
      </c>
      <c r="H10522" s="586">
        <v>16.399999999999999</v>
      </c>
      <c r="I10522" s="587">
        <f t="shared" si="493"/>
        <v>35768.399999999994</v>
      </c>
      <c r="J10522" s="589">
        <f t="shared" si="494"/>
        <v>0</v>
      </c>
    </row>
    <row r="10523" spans="1:10">
      <c r="A10523" s="584">
        <v>2016</v>
      </c>
      <c r="B10523" s="585" t="s">
        <v>1131</v>
      </c>
      <c r="C10523" s="585" t="s">
        <v>31</v>
      </c>
      <c r="D10523" s="586">
        <v>135146</v>
      </c>
      <c r="E10523" s="587">
        <v>25.891999999999999</v>
      </c>
      <c r="F10523" s="587">
        <f t="shared" si="492"/>
        <v>3499200.2319999998</v>
      </c>
      <c r="G10523" s="588">
        <v>2.38</v>
      </c>
      <c r="H10523" s="586">
        <v>7.6</v>
      </c>
      <c r="I10523" s="587">
        <f t="shared" si="493"/>
        <v>1027109.6</v>
      </c>
      <c r="J10523" s="589">
        <f t="shared" si="494"/>
        <v>0</v>
      </c>
    </row>
    <row r="10524" spans="1:10">
      <c r="A10524" s="584">
        <v>2016</v>
      </c>
      <c r="B10524" s="585" t="s">
        <v>1131</v>
      </c>
      <c r="C10524" s="585" t="s">
        <v>31</v>
      </c>
      <c r="D10524" s="586">
        <v>15004</v>
      </c>
      <c r="E10524" s="587">
        <v>25.821999999999999</v>
      </c>
      <c r="F10524" s="587">
        <f t="shared" si="492"/>
        <v>387433.288</v>
      </c>
      <c r="G10524" s="588">
        <v>2.89</v>
      </c>
      <c r="H10524" s="586">
        <v>8.1</v>
      </c>
      <c r="I10524" s="587">
        <f t="shared" si="493"/>
        <v>121532.4</v>
      </c>
      <c r="J10524" s="589">
        <f t="shared" si="494"/>
        <v>0</v>
      </c>
    </row>
    <row r="10525" spans="1:10">
      <c r="A10525" s="584">
        <v>2016</v>
      </c>
      <c r="B10525" s="585" t="s">
        <v>1131</v>
      </c>
      <c r="C10525" s="585" t="s">
        <v>31</v>
      </c>
      <c r="D10525" s="586">
        <v>11526</v>
      </c>
      <c r="E10525" s="587">
        <v>23.315999999999999</v>
      </c>
      <c r="F10525" s="587">
        <f t="shared" si="492"/>
        <v>268740.21600000001</v>
      </c>
      <c r="G10525" s="588">
        <v>2.34</v>
      </c>
      <c r="H10525" s="586">
        <v>14.5</v>
      </c>
      <c r="I10525" s="587">
        <f t="shared" si="493"/>
        <v>167127</v>
      </c>
      <c r="J10525" s="589">
        <f t="shared" si="494"/>
        <v>0</v>
      </c>
    </row>
    <row r="10526" spans="1:10">
      <c r="A10526" s="584">
        <v>2016</v>
      </c>
      <c r="B10526" s="585" t="s">
        <v>1131</v>
      </c>
      <c r="C10526" s="585" t="s">
        <v>31</v>
      </c>
      <c r="D10526" s="586">
        <v>135330</v>
      </c>
      <c r="E10526" s="587">
        <v>26.088000000000001</v>
      </c>
      <c r="F10526" s="587">
        <f t="shared" si="492"/>
        <v>3530489.04</v>
      </c>
      <c r="G10526" s="588">
        <v>2.71</v>
      </c>
      <c r="H10526" s="586">
        <v>7.8</v>
      </c>
      <c r="I10526" s="587">
        <f t="shared" si="493"/>
        <v>1055574</v>
      </c>
      <c r="J10526" s="589">
        <f t="shared" si="494"/>
        <v>0</v>
      </c>
    </row>
    <row r="10527" spans="1:10">
      <c r="A10527" s="584">
        <v>2016</v>
      </c>
      <c r="B10527" s="585" t="s">
        <v>1131</v>
      </c>
      <c r="C10527" s="585" t="s">
        <v>31</v>
      </c>
      <c r="D10527" s="586">
        <v>4298</v>
      </c>
      <c r="E10527" s="587">
        <v>23.431999999999999</v>
      </c>
      <c r="F10527" s="587">
        <f t="shared" si="492"/>
        <v>100710.73599999999</v>
      </c>
      <c r="G10527" s="588">
        <v>2.04</v>
      </c>
      <c r="H10527" s="586">
        <v>12.8</v>
      </c>
      <c r="I10527" s="587">
        <f t="shared" si="493"/>
        <v>55014.400000000001</v>
      </c>
      <c r="J10527" s="589">
        <f t="shared" si="494"/>
        <v>0</v>
      </c>
    </row>
    <row r="10528" spans="1:10">
      <c r="A10528" s="584">
        <v>2016</v>
      </c>
      <c r="B10528" s="585" t="s">
        <v>1129</v>
      </c>
      <c r="C10528" s="585" t="s">
        <v>31</v>
      </c>
      <c r="D10528" s="586">
        <v>4068</v>
      </c>
      <c r="E10528" s="587">
        <v>16.95</v>
      </c>
      <c r="F10528" s="587">
        <f t="shared" si="492"/>
        <v>68952.599999999991</v>
      </c>
      <c r="G10528" s="588">
        <v>1.71</v>
      </c>
      <c r="H10528" s="586">
        <v>22.9</v>
      </c>
      <c r="I10528" s="587">
        <f t="shared" si="493"/>
        <v>93157.2</v>
      </c>
      <c r="J10528" s="589">
        <f t="shared" si="494"/>
        <v>0</v>
      </c>
    </row>
    <row r="10529" spans="1:10">
      <c r="A10529" s="584">
        <v>2016</v>
      </c>
      <c r="B10529" s="585" t="s">
        <v>1131</v>
      </c>
      <c r="C10529" s="585" t="s">
        <v>31</v>
      </c>
      <c r="D10529" s="586">
        <v>10510</v>
      </c>
      <c r="E10529" s="587">
        <v>21.95</v>
      </c>
      <c r="F10529" s="587">
        <f t="shared" si="492"/>
        <v>230694.5</v>
      </c>
      <c r="G10529" s="588">
        <v>1.61</v>
      </c>
      <c r="H10529" s="586">
        <v>17.600000000000001</v>
      </c>
      <c r="I10529" s="587">
        <f t="shared" si="493"/>
        <v>184976.00000000003</v>
      </c>
      <c r="J10529" s="589">
        <f t="shared" si="494"/>
        <v>0</v>
      </c>
    </row>
    <row r="10530" spans="1:10">
      <c r="A10530" s="584">
        <v>2016</v>
      </c>
      <c r="B10530" s="585" t="s">
        <v>1131</v>
      </c>
      <c r="C10530" s="585" t="s">
        <v>31</v>
      </c>
      <c r="D10530" s="586">
        <v>16155</v>
      </c>
      <c r="E10530" s="587">
        <v>21.661999999999999</v>
      </c>
      <c r="F10530" s="587">
        <f t="shared" si="492"/>
        <v>349949.61</v>
      </c>
      <c r="G10530" s="588">
        <v>2.1800000000000002</v>
      </c>
      <c r="H10530" s="586">
        <v>17.100000000000001</v>
      </c>
      <c r="I10530" s="587">
        <f t="shared" si="493"/>
        <v>276250.5</v>
      </c>
      <c r="J10530" s="589">
        <f t="shared" si="494"/>
        <v>0</v>
      </c>
    </row>
    <row r="10531" spans="1:10">
      <c r="A10531" s="584">
        <v>2016</v>
      </c>
      <c r="B10531" s="585" t="s">
        <v>1129</v>
      </c>
      <c r="C10531" s="585" t="s">
        <v>31</v>
      </c>
      <c r="D10531" s="586">
        <v>897</v>
      </c>
      <c r="E10531" s="587">
        <v>15.834</v>
      </c>
      <c r="F10531" s="587">
        <f t="shared" si="492"/>
        <v>14203.098</v>
      </c>
      <c r="G10531" s="588">
        <v>0.92</v>
      </c>
      <c r="H10531" s="586">
        <v>24.3</v>
      </c>
      <c r="I10531" s="587">
        <f t="shared" si="493"/>
        <v>21797.100000000002</v>
      </c>
      <c r="J10531" s="589">
        <f t="shared" si="494"/>
        <v>0</v>
      </c>
    </row>
    <row r="10532" spans="1:10">
      <c r="A10532" s="584">
        <v>2016</v>
      </c>
      <c r="B10532" s="585" t="s">
        <v>1131</v>
      </c>
      <c r="C10532" s="585" t="s">
        <v>31</v>
      </c>
      <c r="D10532" s="586">
        <v>28165</v>
      </c>
      <c r="E10532" s="587">
        <v>25.648</v>
      </c>
      <c r="F10532" s="587">
        <f t="shared" si="492"/>
        <v>722375.92</v>
      </c>
      <c r="G10532" s="588">
        <v>2.87</v>
      </c>
      <c r="H10532" s="586">
        <v>8.5</v>
      </c>
      <c r="I10532" s="587">
        <f t="shared" si="493"/>
        <v>239402.5</v>
      </c>
      <c r="J10532" s="589">
        <f t="shared" si="494"/>
        <v>0</v>
      </c>
    </row>
    <row r="10533" spans="1:10">
      <c r="A10533" s="584">
        <v>2016</v>
      </c>
      <c r="B10533" s="585" t="s">
        <v>1131</v>
      </c>
      <c r="C10533" s="585" t="s">
        <v>31</v>
      </c>
      <c r="D10533" s="586">
        <v>16113</v>
      </c>
      <c r="E10533" s="587">
        <v>23.757999999999999</v>
      </c>
      <c r="F10533" s="587">
        <f t="shared" si="492"/>
        <v>382812.65399999998</v>
      </c>
      <c r="G10533" s="588">
        <v>2.19</v>
      </c>
      <c r="H10533" s="586">
        <v>13.9</v>
      </c>
      <c r="I10533" s="587">
        <f t="shared" si="493"/>
        <v>223970.7</v>
      </c>
      <c r="J10533" s="589">
        <f t="shared" si="494"/>
        <v>0</v>
      </c>
    </row>
    <row r="10534" spans="1:10">
      <c r="A10534" s="584">
        <v>2016</v>
      </c>
      <c r="B10534" s="585" t="s">
        <v>1131</v>
      </c>
      <c r="C10534" s="585" t="s">
        <v>31</v>
      </c>
      <c r="D10534" s="586">
        <v>1809</v>
      </c>
      <c r="E10534" s="587">
        <v>23.914000000000001</v>
      </c>
      <c r="F10534" s="587">
        <f t="shared" si="492"/>
        <v>43260.425999999999</v>
      </c>
      <c r="G10534" s="588">
        <v>2.46</v>
      </c>
      <c r="H10534" s="586">
        <v>12.5</v>
      </c>
      <c r="I10534" s="587">
        <f t="shared" si="493"/>
        <v>22612.5</v>
      </c>
      <c r="J10534" s="589">
        <f t="shared" si="494"/>
        <v>0</v>
      </c>
    </row>
    <row r="10535" spans="1:10">
      <c r="A10535" s="584">
        <v>2016</v>
      </c>
      <c r="B10535" s="585" t="s">
        <v>1131</v>
      </c>
      <c r="C10535" s="585" t="s">
        <v>31</v>
      </c>
      <c r="D10535" s="586">
        <v>6562</v>
      </c>
      <c r="E10535" s="587">
        <v>22.914000000000001</v>
      </c>
      <c r="F10535" s="587">
        <f t="shared" si="492"/>
        <v>150361.66800000001</v>
      </c>
      <c r="G10535" s="588">
        <v>2.52</v>
      </c>
      <c r="H10535" s="586">
        <v>17.600000000000001</v>
      </c>
      <c r="I10535" s="587">
        <f t="shared" si="493"/>
        <v>115491.20000000001</v>
      </c>
      <c r="J10535" s="589">
        <f t="shared" si="494"/>
        <v>0</v>
      </c>
    </row>
    <row r="10536" spans="1:10">
      <c r="A10536" s="584">
        <v>2016</v>
      </c>
      <c r="B10536" s="585" t="s">
        <v>1131</v>
      </c>
      <c r="C10536" s="585" t="s">
        <v>31</v>
      </c>
      <c r="D10536" s="586">
        <v>3910</v>
      </c>
      <c r="E10536" s="587">
        <v>16.57</v>
      </c>
      <c r="F10536" s="587">
        <f t="shared" si="492"/>
        <v>64788.700000000004</v>
      </c>
      <c r="G10536" s="588">
        <v>1.04</v>
      </c>
      <c r="H10536" s="586">
        <v>21.6</v>
      </c>
      <c r="I10536" s="587">
        <f t="shared" si="493"/>
        <v>84456</v>
      </c>
      <c r="J10536" s="589">
        <f t="shared" si="494"/>
        <v>0</v>
      </c>
    </row>
    <row r="10537" spans="1:10">
      <c r="A10537" s="584">
        <v>2016</v>
      </c>
      <c r="B10537" s="585" t="s">
        <v>1131</v>
      </c>
      <c r="C10537" s="585" t="s">
        <v>31</v>
      </c>
      <c r="D10537" s="586">
        <v>14761</v>
      </c>
      <c r="E10537" s="587">
        <v>25.946000000000002</v>
      </c>
      <c r="F10537" s="587">
        <f t="shared" si="492"/>
        <v>382988.90600000002</v>
      </c>
      <c r="G10537" s="588">
        <v>2.02</v>
      </c>
      <c r="H10537" s="586">
        <v>7.5</v>
      </c>
      <c r="I10537" s="587">
        <f t="shared" si="493"/>
        <v>110707.5</v>
      </c>
      <c r="J10537" s="589">
        <f t="shared" si="494"/>
        <v>0</v>
      </c>
    </row>
    <row r="10538" spans="1:10">
      <c r="A10538" s="584">
        <v>2016</v>
      </c>
      <c r="B10538" s="585" t="s">
        <v>1131</v>
      </c>
      <c r="C10538" s="585" t="s">
        <v>31</v>
      </c>
      <c r="D10538" s="586">
        <v>6952</v>
      </c>
      <c r="E10538" s="587">
        <v>23.852</v>
      </c>
      <c r="F10538" s="587">
        <f t="shared" si="492"/>
        <v>165819.10399999999</v>
      </c>
      <c r="G10538" s="588">
        <v>2.36</v>
      </c>
      <c r="H10538" s="586">
        <v>15.2</v>
      </c>
      <c r="I10538" s="587">
        <f t="shared" si="493"/>
        <v>105670.39999999999</v>
      </c>
      <c r="J10538" s="589">
        <f t="shared" si="494"/>
        <v>0</v>
      </c>
    </row>
    <row r="10539" spans="1:10">
      <c r="A10539" s="584">
        <v>2016</v>
      </c>
      <c r="B10539" s="585" t="s">
        <v>1131</v>
      </c>
      <c r="C10539" s="585" t="s">
        <v>31</v>
      </c>
      <c r="D10539" s="586">
        <v>149937</v>
      </c>
      <c r="E10539" s="587">
        <v>26.1</v>
      </c>
      <c r="F10539" s="587">
        <f t="shared" si="492"/>
        <v>3913355.7</v>
      </c>
      <c r="G10539" s="588">
        <v>2.68</v>
      </c>
      <c r="H10539" s="586">
        <v>7.8</v>
      </c>
      <c r="I10539" s="587">
        <f t="shared" si="493"/>
        <v>1169508.5999999999</v>
      </c>
      <c r="J10539" s="589">
        <f t="shared" si="494"/>
        <v>0</v>
      </c>
    </row>
    <row r="10540" spans="1:10">
      <c r="A10540" s="584">
        <v>2016</v>
      </c>
      <c r="B10540" s="585" t="s">
        <v>1131</v>
      </c>
      <c r="C10540" s="585" t="s">
        <v>31</v>
      </c>
      <c r="D10540" s="586">
        <v>74250</v>
      </c>
      <c r="E10540" s="587">
        <v>25.8</v>
      </c>
      <c r="F10540" s="587">
        <f t="shared" si="492"/>
        <v>1915650</v>
      </c>
      <c r="G10540" s="588">
        <v>2.44</v>
      </c>
      <c r="H10540" s="586">
        <v>7.7</v>
      </c>
      <c r="I10540" s="587">
        <f t="shared" si="493"/>
        <v>571725</v>
      </c>
      <c r="J10540" s="589">
        <f t="shared" si="494"/>
        <v>0</v>
      </c>
    </row>
    <row r="10541" spans="1:10">
      <c r="A10541" s="584">
        <v>2016</v>
      </c>
      <c r="B10541" s="585" t="s">
        <v>1129</v>
      </c>
      <c r="C10541" s="585" t="s">
        <v>31</v>
      </c>
      <c r="D10541" s="586">
        <v>1969</v>
      </c>
      <c r="E10541" s="587">
        <v>17.597999999999999</v>
      </c>
      <c r="F10541" s="587">
        <f t="shared" si="492"/>
        <v>34650.462</v>
      </c>
      <c r="G10541" s="588">
        <v>0.8</v>
      </c>
      <c r="H10541" s="586">
        <v>9.9</v>
      </c>
      <c r="I10541" s="587">
        <f t="shared" si="493"/>
        <v>19493.100000000002</v>
      </c>
      <c r="J10541" s="589">
        <f t="shared" si="494"/>
        <v>0</v>
      </c>
    </row>
    <row r="10542" spans="1:10">
      <c r="A10542" s="584">
        <v>2016</v>
      </c>
      <c r="B10542" s="585" t="s">
        <v>1131</v>
      </c>
      <c r="C10542" s="585" t="s">
        <v>31</v>
      </c>
      <c r="D10542" s="586">
        <v>30293</v>
      </c>
      <c r="E10542" s="587">
        <v>25.736000000000001</v>
      </c>
      <c r="F10542" s="587">
        <f t="shared" si="492"/>
        <v>779620.64800000004</v>
      </c>
      <c r="G10542" s="588">
        <v>2.4500000000000002</v>
      </c>
      <c r="H10542" s="586">
        <v>7.9</v>
      </c>
      <c r="I10542" s="587">
        <f t="shared" si="493"/>
        <v>239314.7</v>
      </c>
      <c r="J10542" s="589">
        <f t="shared" si="494"/>
        <v>0</v>
      </c>
    </row>
    <row r="10543" spans="1:10">
      <c r="A10543" s="584">
        <v>2016</v>
      </c>
      <c r="B10543" s="585" t="s">
        <v>1131</v>
      </c>
      <c r="C10543" s="585" t="s">
        <v>31</v>
      </c>
      <c r="D10543" s="586">
        <v>3269</v>
      </c>
      <c r="E10543" s="587">
        <v>23.198</v>
      </c>
      <c r="F10543" s="587">
        <f t="shared" si="492"/>
        <v>75834.262000000002</v>
      </c>
      <c r="G10543" s="588">
        <v>0.52</v>
      </c>
      <c r="H10543" s="586">
        <v>16.600000000000001</v>
      </c>
      <c r="I10543" s="587">
        <f t="shared" si="493"/>
        <v>54265.4</v>
      </c>
      <c r="J10543" s="589">
        <f t="shared" si="494"/>
        <v>0</v>
      </c>
    </row>
    <row r="10544" spans="1:10">
      <c r="A10544" s="584">
        <v>2016</v>
      </c>
      <c r="B10544" s="585" t="s">
        <v>1131</v>
      </c>
      <c r="C10544" s="585" t="s">
        <v>31</v>
      </c>
      <c r="D10544" s="586">
        <v>3254</v>
      </c>
      <c r="E10544" s="587">
        <v>21.91</v>
      </c>
      <c r="F10544" s="587">
        <f t="shared" si="492"/>
        <v>71295.14</v>
      </c>
      <c r="G10544" s="588">
        <v>0.85</v>
      </c>
      <c r="H10544" s="586">
        <v>16.5</v>
      </c>
      <c r="I10544" s="587">
        <f t="shared" si="493"/>
        <v>53691</v>
      </c>
      <c r="J10544" s="589">
        <f t="shared" si="494"/>
        <v>0</v>
      </c>
    </row>
    <row r="10545" spans="1:10">
      <c r="A10545" s="584">
        <v>2016</v>
      </c>
      <c r="B10545" s="585" t="s">
        <v>1127</v>
      </c>
      <c r="C10545" s="585" t="s">
        <v>31</v>
      </c>
      <c r="D10545" s="586">
        <v>32392</v>
      </c>
      <c r="E10545" s="587">
        <v>17.545999999999999</v>
      </c>
      <c r="F10545" s="587">
        <f t="shared" si="492"/>
        <v>568350.03200000001</v>
      </c>
      <c r="G10545" s="588">
        <v>0.37</v>
      </c>
      <c r="H10545" s="586">
        <v>5.26</v>
      </c>
      <c r="I10545" s="587">
        <f t="shared" si="493"/>
        <v>170381.91999999998</v>
      </c>
      <c r="J10545" s="589">
        <f t="shared" si="494"/>
        <v>0</v>
      </c>
    </row>
    <row r="10546" spans="1:10">
      <c r="A10546" s="584">
        <v>2016</v>
      </c>
      <c r="B10546" s="585" t="s">
        <v>1127</v>
      </c>
      <c r="C10546" s="585" t="s">
        <v>31</v>
      </c>
      <c r="D10546" s="586">
        <v>394285</v>
      </c>
      <c r="E10546" s="587">
        <v>17.542000000000002</v>
      </c>
      <c r="F10546" s="587">
        <f t="shared" si="492"/>
        <v>6916547.4700000007</v>
      </c>
      <c r="G10546" s="588">
        <v>0.2</v>
      </c>
      <c r="H10546" s="586">
        <v>4.38</v>
      </c>
      <c r="I10546" s="587">
        <f t="shared" si="493"/>
        <v>1726968.3</v>
      </c>
      <c r="J10546" s="589">
        <f t="shared" si="494"/>
        <v>0</v>
      </c>
    </row>
    <row r="10547" spans="1:10">
      <c r="A10547" s="584">
        <v>2016</v>
      </c>
      <c r="B10547" s="585" t="s">
        <v>1127</v>
      </c>
      <c r="C10547" s="585" t="s">
        <v>31</v>
      </c>
      <c r="D10547" s="586">
        <v>122</v>
      </c>
      <c r="E10547" s="587">
        <v>17.100000000000001</v>
      </c>
      <c r="F10547" s="587">
        <f t="shared" si="492"/>
        <v>2086.2000000000003</v>
      </c>
      <c r="G10547" s="588">
        <v>0.27</v>
      </c>
      <c r="H10547" s="586">
        <v>4.4800000000000004</v>
      </c>
      <c r="I10547" s="587">
        <f t="shared" si="493"/>
        <v>546.56000000000006</v>
      </c>
      <c r="J10547" s="589">
        <f t="shared" si="494"/>
        <v>0</v>
      </c>
    </row>
    <row r="10548" spans="1:10">
      <c r="A10548" s="584">
        <v>2016</v>
      </c>
      <c r="B10548" s="585" t="s">
        <v>1127</v>
      </c>
      <c r="C10548" s="585" t="s">
        <v>31</v>
      </c>
      <c r="D10548" s="586">
        <v>47765</v>
      </c>
      <c r="E10548" s="587">
        <v>17.744</v>
      </c>
      <c r="F10548" s="587">
        <f t="shared" si="492"/>
        <v>847542.16</v>
      </c>
      <c r="G10548" s="588">
        <v>0.35</v>
      </c>
      <c r="H10548" s="586">
        <v>5.5</v>
      </c>
      <c r="I10548" s="587">
        <f t="shared" si="493"/>
        <v>262707.5</v>
      </c>
      <c r="J10548" s="589">
        <f t="shared" si="494"/>
        <v>0</v>
      </c>
    </row>
    <row r="10549" spans="1:10">
      <c r="A10549" s="584">
        <v>2016</v>
      </c>
      <c r="B10549" s="585" t="s">
        <v>1131</v>
      </c>
      <c r="C10549" s="585" t="s">
        <v>31</v>
      </c>
      <c r="D10549" s="586">
        <v>500</v>
      </c>
      <c r="E10549" s="587">
        <v>25</v>
      </c>
      <c r="F10549" s="587">
        <f t="shared" si="492"/>
        <v>12500</v>
      </c>
      <c r="G10549" s="588">
        <v>0.94</v>
      </c>
      <c r="H10549" s="586">
        <v>7.2</v>
      </c>
      <c r="I10549" s="587">
        <f t="shared" si="493"/>
        <v>3600</v>
      </c>
      <c r="J10549" s="589">
        <f t="shared" si="494"/>
        <v>0</v>
      </c>
    </row>
    <row r="10550" spans="1:10">
      <c r="A10550" s="584">
        <v>2016</v>
      </c>
      <c r="B10550" s="585" t="s">
        <v>1131</v>
      </c>
      <c r="C10550" s="585" t="s">
        <v>31</v>
      </c>
      <c r="D10550" s="586">
        <v>8083</v>
      </c>
      <c r="E10550" s="587">
        <v>25.93</v>
      </c>
      <c r="F10550" s="587">
        <f t="shared" si="492"/>
        <v>209592.19</v>
      </c>
      <c r="G10550" s="588">
        <v>0.62</v>
      </c>
      <c r="H10550" s="586">
        <v>8.9</v>
      </c>
      <c r="I10550" s="587">
        <f t="shared" si="493"/>
        <v>71938.7</v>
      </c>
      <c r="J10550" s="589">
        <f t="shared" si="494"/>
        <v>0</v>
      </c>
    </row>
    <row r="10551" spans="1:10">
      <c r="A10551" s="584">
        <v>2016</v>
      </c>
      <c r="B10551" s="585" t="s">
        <v>1131</v>
      </c>
      <c r="C10551" s="585" t="s">
        <v>31</v>
      </c>
      <c r="D10551" s="586">
        <v>8171</v>
      </c>
      <c r="E10551" s="587">
        <v>26.11</v>
      </c>
      <c r="F10551" s="587">
        <f t="shared" si="492"/>
        <v>213344.81</v>
      </c>
      <c r="G10551" s="588">
        <v>2.2400000000000002</v>
      </c>
      <c r="H10551" s="586">
        <v>8.4</v>
      </c>
      <c r="I10551" s="587">
        <f t="shared" si="493"/>
        <v>68636.400000000009</v>
      </c>
      <c r="J10551" s="589">
        <f t="shared" si="494"/>
        <v>0</v>
      </c>
    </row>
    <row r="10552" spans="1:10">
      <c r="A10552" s="584">
        <v>2016</v>
      </c>
      <c r="B10552" s="585" t="s">
        <v>1131</v>
      </c>
      <c r="C10552" s="585" t="s">
        <v>31</v>
      </c>
      <c r="D10552" s="586">
        <v>11785</v>
      </c>
      <c r="E10552" s="587">
        <v>25.93</v>
      </c>
      <c r="F10552" s="587">
        <f t="shared" si="492"/>
        <v>305585.05</v>
      </c>
      <c r="G10552" s="588">
        <v>2.33</v>
      </c>
      <c r="H10552" s="586">
        <v>6.5</v>
      </c>
      <c r="I10552" s="587">
        <f t="shared" si="493"/>
        <v>76602.5</v>
      </c>
      <c r="J10552" s="589">
        <f t="shared" si="494"/>
        <v>0</v>
      </c>
    </row>
    <row r="10553" spans="1:10">
      <c r="A10553" s="584">
        <v>2016</v>
      </c>
      <c r="B10553" s="585" t="s">
        <v>1131</v>
      </c>
      <c r="C10553" s="585" t="s">
        <v>31</v>
      </c>
      <c r="D10553" s="586">
        <v>12286</v>
      </c>
      <c r="E10553" s="587">
        <v>27.88</v>
      </c>
      <c r="F10553" s="587">
        <f t="shared" si="492"/>
        <v>342533.68</v>
      </c>
      <c r="G10553" s="588">
        <v>0.71</v>
      </c>
      <c r="H10553" s="586">
        <v>5.2</v>
      </c>
      <c r="I10553" s="587">
        <f t="shared" si="493"/>
        <v>63887.200000000004</v>
      </c>
      <c r="J10553" s="589">
        <f t="shared" si="494"/>
        <v>0</v>
      </c>
    </row>
    <row r="10554" spans="1:10">
      <c r="A10554" s="584">
        <v>2016</v>
      </c>
      <c r="B10554" s="585" t="s">
        <v>1129</v>
      </c>
      <c r="C10554" s="585" t="s">
        <v>31</v>
      </c>
      <c r="D10554" s="586">
        <v>7094</v>
      </c>
      <c r="E10554" s="587">
        <v>8.4600000000000009</v>
      </c>
      <c r="F10554" s="587">
        <f t="shared" si="492"/>
        <v>60015.240000000005</v>
      </c>
      <c r="G10554" s="588">
        <v>2.62</v>
      </c>
      <c r="H10554" s="586">
        <v>53.4</v>
      </c>
      <c r="I10554" s="587">
        <f t="shared" si="493"/>
        <v>378819.6</v>
      </c>
      <c r="J10554" s="589">
        <f t="shared" si="494"/>
        <v>0</v>
      </c>
    </row>
    <row r="10555" spans="1:10">
      <c r="A10555" s="584">
        <v>2016</v>
      </c>
      <c r="B10555" s="585" t="s">
        <v>1129</v>
      </c>
      <c r="C10555" s="585" t="s">
        <v>31</v>
      </c>
      <c r="D10555" s="586">
        <v>6188</v>
      </c>
      <c r="E10555" s="587">
        <v>18.809999999999999</v>
      </c>
      <c r="F10555" s="587">
        <f t="shared" si="492"/>
        <v>116396.28</v>
      </c>
      <c r="G10555" s="588">
        <v>3.21</v>
      </c>
      <c r="H10555" s="586">
        <v>21.2</v>
      </c>
      <c r="I10555" s="587">
        <f t="shared" si="493"/>
        <v>131185.60000000001</v>
      </c>
      <c r="J10555" s="589">
        <f t="shared" si="494"/>
        <v>0</v>
      </c>
    </row>
    <row r="10556" spans="1:10">
      <c r="A10556" s="584">
        <v>2016</v>
      </c>
      <c r="B10556" s="585" t="s">
        <v>1129</v>
      </c>
      <c r="C10556" s="585" t="s">
        <v>31</v>
      </c>
      <c r="D10556" s="586">
        <v>5887</v>
      </c>
      <c r="E10556" s="587">
        <v>15.26</v>
      </c>
      <c r="F10556" s="587">
        <f t="shared" si="492"/>
        <v>89835.62</v>
      </c>
      <c r="G10556" s="588">
        <v>2.1</v>
      </c>
      <c r="H10556" s="586">
        <v>41.2</v>
      </c>
      <c r="I10556" s="587">
        <f t="shared" si="493"/>
        <v>242544.40000000002</v>
      </c>
      <c r="J10556" s="589">
        <f t="shared" si="494"/>
        <v>0</v>
      </c>
    </row>
    <row r="10557" spans="1:10">
      <c r="A10557" s="584">
        <v>2016</v>
      </c>
      <c r="B10557" s="585" t="s">
        <v>1129</v>
      </c>
      <c r="C10557" s="585" t="s">
        <v>31</v>
      </c>
      <c r="D10557" s="586">
        <v>5162</v>
      </c>
      <c r="E10557" s="587">
        <v>15.62</v>
      </c>
      <c r="F10557" s="587">
        <f t="shared" si="492"/>
        <v>80630.44</v>
      </c>
      <c r="G10557" s="588">
        <v>1.87</v>
      </c>
      <c r="H10557" s="586">
        <v>25.4</v>
      </c>
      <c r="I10557" s="587">
        <f t="shared" si="493"/>
        <v>131114.79999999999</v>
      </c>
      <c r="J10557" s="589">
        <f t="shared" si="494"/>
        <v>0</v>
      </c>
    </row>
    <row r="10558" spans="1:10">
      <c r="A10558" s="584">
        <v>2016</v>
      </c>
      <c r="B10558" s="585" t="s">
        <v>1129</v>
      </c>
      <c r="C10558" s="585" t="s">
        <v>31</v>
      </c>
      <c r="D10558" s="586">
        <v>3389</v>
      </c>
      <c r="E10558" s="587">
        <v>15.98</v>
      </c>
      <c r="F10558" s="587">
        <f t="shared" si="492"/>
        <v>54156.22</v>
      </c>
      <c r="G10558" s="588">
        <v>2.2999999999999998</v>
      </c>
      <c r="H10558" s="586">
        <v>33</v>
      </c>
      <c r="I10558" s="587">
        <f t="shared" si="493"/>
        <v>111837</v>
      </c>
      <c r="J10558" s="589">
        <f t="shared" si="494"/>
        <v>0</v>
      </c>
    </row>
    <row r="10559" spans="1:10">
      <c r="A10559" s="584">
        <v>2016</v>
      </c>
      <c r="B10559" s="585" t="s">
        <v>1129</v>
      </c>
      <c r="C10559" s="585" t="s">
        <v>31</v>
      </c>
      <c r="D10559" s="586">
        <v>420</v>
      </c>
      <c r="E10559" s="587">
        <v>15.33</v>
      </c>
      <c r="F10559" s="587">
        <f t="shared" si="492"/>
        <v>6438.6</v>
      </c>
      <c r="G10559" s="588">
        <v>1.27</v>
      </c>
      <c r="H10559" s="586">
        <v>27.1</v>
      </c>
      <c r="I10559" s="587">
        <f t="shared" si="493"/>
        <v>11382</v>
      </c>
      <c r="J10559" s="589">
        <f t="shared" si="494"/>
        <v>0</v>
      </c>
    </row>
    <row r="10560" spans="1:10">
      <c r="A10560" s="584">
        <v>2016</v>
      </c>
      <c r="B10560" s="585" t="s">
        <v>1129</v>
      </c>
      <c r="C10560" s="585" t="s">
        <v>31</v>
      </c>
      <c r="D10560" s="586">
        <v>8352</v>
      </c>
      <c r="E10560" s="587">
        <v>15.98</v>
      </c>
      <c r="F10560" s="587">
        <f t="shared" si="492"/>
        <v>133464.95999999999</v>
      </c>
      <c r="G10560" s="588">
        <v>2.2999999999999998</v>
      </c>
      <c r="H10560" s="586">
        <v>33</v>
      </c>
      <c r="I10560" s="587">
        <f t="shared" si="493"/>
        <v>275616</v>
      </c>
      <c r="J10560" s="589">
        <f t="shared" si="494"/>
        <v>0</v>
      </c>
    </row>
    <row r="10561" spans="1:10">
      <c r="A10561" s="584">
        <v>2016</v>
      </c>
      <c r="B10561" s="585" t="s">
        <v>1129</v>
      </c>
      <c r="C10561" s="585" t="s">
        <v>31</v>
      </c>
      <c r="D10561" s="586">
        <v>5375</v>
      </c>
      <c r="E10561" s="587">
        <v>8.07</v>
      </c>
      <c r="F10561" s="587">
        <f t="shared" si="492"/>
        <v>43376.25</v>
      </c>
      <c r="G10561" s="588">
        <v>1.98</v>
      </c>
      <c r="H10561" s="586">
        <v>25.3</v>
      </c>
      <c r="I10561" s="587">
        <f t="shared" si="493"/>
        <v>135987.5</v>
      </c>
      <c r="J10561" s="589">
        <f t="shared" si="494"/>
        <v>0</v>
      </c>
    </row>
    <row r="10562" spans="1:10">
      <c r="A10562" s="584">
        <v>2016</v>
      </c>
      <c r="B10562" s="585" t="s">
        <v>1131</v>
      </c>
      <c r="C10562" s="585" t="s">
        <v>31</v>
      </c>
      <c r="D10562" s="586">
        <v>2967</v>
      </c>
      <c r="E10562" s="587">
        <v>22.98</v>
      </c>
      <c r="F10562" s="587">
        <f t="shared" si="492"/>
        <v>68181.66</v>
      </c>
      <c r="G10562" s="588">
        <v>0.52</v>
      </c>
      <c r="H10562" s="586">
        <v>6.7</v>
      </c>
      <c r="I10562" s="587">
        <f t="shared" si="493"/>
        <v>19878.900000000001</v>
      </c>
      <c r="J10562" s="589">
        <f t="shared" si="494"/>
        <v>0</v>
      </c>
    </row>
    <row r="10563" spans="1:10">
      <c r="A10563" s="584">
        <v>2016</v>
      </c>
      <c r="B10563" s="585" t="s">
        <v>1127</v>
      </c>
      <c r="C10563" s="585" t="s">
        <v>31</v>
      </c>
      <c r="D10563" s="586">
        <v>13796</v>
      </c>
      <c r="E10563" s="587">
        <v>17.43</v>
      </c>
      <c r="F10563" s="587">
        <f t="shared" ref="F10563:F10626" si="495">E10563*D10563</f>
        <v>240464.28</v>
      </c>
      <c r="G10563" s="588">
        <v>0.27</v>
      </c>
      <c r="H10563" s="586">
        <v>5.2</v>
      </c>
      <c r="I10563" s="587">
        <f t="shared" ref="I10563:I10626" si="496">H10563*D10563</f>
        <v>71739.199999999997</v>
      </c>
      <c r="J10563" s="589">
        <f t="shared" ref="J10563:J10626" si="497">IF(B10563="LIG",1,0)</f>
        <v>0</v>
      </c>
    </row>
    <row r="10564" spans="1:10">
      <c r="A10564" s="584">
        <v>2016</v>
      </c>
      <c r="B10564" s="585" t="s">
        <v>1127</v>
      </c>
      <c r="C10564" s="585" t="s">
        <v>31</v>
      </c>
      <c r="D10564" s="586">
        <v>15495</v>
      </c>
      <c r="E10564" s="587">
        <v>17.43</v>
      </c>
      <c r="F10564" s="587">
        <f t="shared" si="495"/>
        <v>270077.84999999998</v>
      </c>
      <c r="G10564" s="588">
        <v>0.27</v>
      </c>
      <c r="H10564" s="586">
        <v>5.2</v>
      </c>
      <c r="I10564" s="587">
        <f t="shared" si="496"/>
        <v>80574</v>
      </c>
      <c r="J10564" s="589">
        <f t="shared" si="497"/>
        <v>0</v>
      </c>
    </row>
    <row r="10565" spans="1:10">
      <c r="A10565" s="584">
        <v>2016</v>
      </c>
      <c r="B10565" s="585" t="s">
        <v>1131</v>
      </c>
      <c r="C10565" s="585" t="s">
        <v>31</v>
      </c>
      <c r="D10565" s="586">
        <v>8751</v>
      </c>
      <c r="E10565" s="587">
        <v>25.8</v>
      </c>
      <c r="F10565" s="587">
        <f t="shared" si="495"/>
        <v>225775.80000000002</v>
      </c>
      <c r="G10565" s="588">
        <v>1.42</v>
      </c>
      <c r="H10565" s="586">
        <v>6.8</v>
      </c>
      <c r="I10565" s="587">
        <f t="shared" si="496"/>
        <v>59506.799999999996</v>
      </c>
      <c r="J10565" s="589">
        <f t="shared" si="497"/>
        <v>0</v>
      </c>
    </row>
    <row r="10566" spans="1:10">
      <c r="A10566" s="584">
        <v>2016</v>
      </c>
      <c r="B10566" s="585" t="s">
        <v>1131</v>
      </c>
      <c r="C10566" s="585" t="s">
        <v>31</v>
      </c>
      <c r="D10566" s="586">
        <v>34216</v>
      </c>
      <c r="E10566" s="587">
        <v>25.77</v>
      </c>
      <c r="F10566" s="587">
        <f t="shared" si="495"/>
        <v>881746.32</v>
      </c>
      <c r="G10566" s="588">
        <v>2.27</v>
      </c>
      <c r="H10566" s="586">
        <v>7.5</v>
      </c>
      <c r="I10566" s="587">
        <f t="shared" si="496"/>
        <v>256620</v>
      </c>
      <c r="J10566" s="589">
        <f t="shared" si="497"/>
        <v>0</v>
      </c>
    </row>
    <row r="10567" spans="1:10">
      <c r="A10567" s="584">
        <v>2016</v>
      </c>
      <c r="B10567" s="585" t="s">
        <v>1131</v>
      </c>
      <c r="C10567" s="585" t="s">
        <v>31</v>
      </c>
      <c r="D10567" s="586">
        <v>9687</v>
      </c>
      <c r="E10567" s="587">
        <v>26.87</v>
      </c>
      <c r="F10567" s="587">
        <f t="shared" si="495"/>
        <v>260289.69</v>
      </c>
      <c r="G10567" s="588">
        <v>0.97</v>
      </c>
      <c r="H10567" s="586">
        <v>5.9</v>
      </c>
      <c r="I10567" s="587">
        <f t="shared" si="496"/>
        <v>57153.3</v>
      </c>
      <c r="J10567" s="589">
        <f t="shared" si="497"/>
        <v>0</v>
      </c>
    </row>
    <row r="10568" spans="1:10">
      <c r="A10568" s="584">
        <v>2016</v>
      </c>
      <c r="B10568" s="585" t="s">
        <v>1131</v>
      </c>
      <c r="C10568" s="585" t="s">
        <v>31</v>
      </c>
      <c r="D10568" s="586">
        <v>27999</v>
      </c>
      <c r="E10568" s="587">
        <v>20.82</v>
      </c>
      <c r="F10568" s="587">
        <f t="shared" si="495"/>
        <v>582939.18000000005</v>
      </c>
      <c r="G10568" s="588">
        <v>1.82</v>
      </c>
      <c r="H10568" s="586">
        <v>25.7</v>
      </c>
      <c r="I10568" s="587">
        <f t="shared" si="496"/>
        <v>719574.29999999993</v>
      </c>
      <c r="J10568" s="589">
        <f t="shared" si="497"/>
        <v>0</v>
      </c>
    </row>
    <row r="10569" spans="1:10">
      <c r="A10569" s="584">
        <v>2016</v>
      </c>
      <c r="B10569" s="585" t="s">
        <v>1131</v>
      </c>
      <c r="C10569" s="585" t="s">
        <v>31</v>
      </c>
      <c r="D10569" s="586">
        <v>490</v>
      </c>
      <c r="E10569" s="587">
        <v>21.94</v>
      </c>
      <c r="F10569" s="587">
        <f t="shared" si="495"/>
        <v>10750.6</v>
      </c>
      <c r="G10569" s="588">
        <v>1.31</v>
      </c>
      <c r="H10569" s="586">
        <v>23.3</v>
      </c>
      <c r="I10569" s="587">
        <f t="shared" si="496"/>
        <v>11417</v>
      </c>
      <c r="J10569" s="589">
        <f t="shared" si="497"/>
        <v>0</v>
      </c>
    </row>
    <row r="10570" spans="1:10">
      <c r="A10570" s="584">
        <v>2016</v>
      </c>
      <c r="B10570" s="585" t="s">
        <v>1131</v>
      </c>
      <c r="C10570" s="585" t="s">
        <v>31</v>
      </c>
      <c r="D10570" s="586">
        <v>1378</v>
      </c>
      <c r="E10570" s="587">
        <v>15.87</v>
      </c>
      <c r="F10570" s="587">
        <f t="shared" si="495"/>
        <v>21868.86</v>
      </c>
      <c r="G10570" s="588">
        <v>1.88</v>
      </c>
      <c r="H10570" s="586">
        <v>39.799999999999997</v>
      </c>
      <c r="I10570" s="587">
        <f t="shared" si="496"/>
        <v>54844.399999999994</v>
      </c>
      <c r="J10570" s="589">
        <f t="shared" si="497"/>
        <v>0</v>
      </c>
    </row>
    <row r="10571" spans="1:10">
      <c r="A10571" s="584">
        <v>2016</v>
      </c>
      <c r="B10571" s="585" t="s">
        <v>1131</v>
      </c>
      <c r="C10571" s="585" t="s">
        <v>31</v>
      </c>
      <c r="D10571" s="586">
        <v>6590</v>
      </c>
      <c r="E10571" s="587">
        <v>17.73</v>
      </c>
      <c r="F10571" s="587">
        <f t="shared" si="495"/>
        <v>116840.7</v>
      </c>
      <c r="G10571" s="588">
        <v>1.24</v>
      </c>
      <c r="H10571" s="586">
        <v>33.299999999999997</v>
      </c>
      <c r="I10571" s="587">
        <f t="shared" si="496"/>
        <v>219446.99999999997</v>
      </c>
      <c r="J10571" s="589">
        <f t="shared" si="497"/>
        <v>0</v>
      </c>
    </row>
    <row r="10572" spans="1:10">
      <c r="A10572" s="584">
        <v>2016</v>
      </c>
      <c r="B10572" s="585" t="s">
        <v>1127</v>
      </c>
      <c r="C10572" s="585" t="s">
        <v>31</v>
      </c>
      <c r="D10572" s="586">
        <v>41597</v>
      </c>
      <c r="E10572" s="587">
        <v>17.149999999999999</v>
      </c>
      <c r="F10572" s="587">
        <f t="shared" si="495"/>
        <v>713388.54999999993</v>
      </c>
      <c r="G10572" s="588">
        <v>0.22</v>
      </c>
      <c r="H10572" s="586">
        <v>4</v>
      </c>
      <c r="I10572" s="587">
        <f t="shared" si="496"/>
        <v>166388</v>
      </c>
      <c r="J10572" s="589">
        <f t="shared" si="497"/>
        <v>0</v>
      </c>
    </row>
    <row r="10573" spans="1:10">
      <c r="A10573" s="584">
        <v>2016</v>
      </c>
      <c r="B10573" s="585" t="s">
        <v>1127</v>
      </c>
      <c r="C10573" s="585" t="s">
        <v>31</v>
      </c>
      <c r="D10573" s="586">
        <v>27979</v>
      </c>
      <c r="E10573" s="587">
        <v>17.68</v>
      </c>
      <c r="F10573" s="587">
        <f t="shared" si="495"/>
        <v>494668.72</v>
      </c>
      <c r="G10573" s="588">
        <v>0.3</v>
      </c>
      <c r="H10573" s="586">
        <v>5.5</v>
      </c>
      <c r="I10573" s="587">
        <f t="shared" si="496"/>
        <v>153884.5</v>
      </c>
      <c r="J10573" s="589">
        <f t="shared" si="497"/>
        <v>0</v>
      </c>
    </row>
    <row r="10574" spans="1:10">
      <c r="A10574" s="584">
        <v>2016</v>
      </c>
      <c r="B10574" s="585" t="s">
        <v>1127</v>
      </c>
      <c r="C10574" s="585" t="s">
        <v>31</v>
      </c>
      <c r="D10574" s="586">
        <v>62809</v>
      </c>
      <c r="E10574" s="587">
        <v>19.303999999999998</v>
      </c>
      <c r="F10574" s="587">
        <f t="shared" si="495"/>
        <v>1212464.936</v>
      </c>
      <c r="G10574" s="588">
        <v>0.17</v>
      </c>
      <c r="H10574" s="586">
        <v>4.5</v>
      </c>
      <c r="I10574" s="587">
        <f t="shared" si="496"/>
        <v>282640.5</v>
      </c>
      <c r="J10574" s="589">
        <f t="shared" si="497"/>
        <v>0</v>
      </c>
    </row>
    <row r="10575" spans="1:10">
      <c r="A10575" s="584">
        <v>2016</v>
      </c>
      <c r="B10575" s="585" t="s">
        <v>1131</v>
      </c>
      <c r="C10575" s="585" t="s">
        <v>31</v>
      </c>
      <c r="D10575" s="586">
        <v>15851</v>
      </c>
      <c r="E10575" s="587">
        <v>21.83</v>
      </c>
      <c r="F10575" s="587">
        <f t="shared" si="495"/>
        <v>346027.32999999996</v>
      </c>
      <c r="G10575" s="588">
        <v>1.22</v>
      </c>
      <c r="H10575" s="586">
        <v>23.9</v>
      </c>
      <c r="I10575" s="587">
        <f t="shared" si="496"/>
        <v>378838.89999999997</v>
      </c>
      <c r="J10575" s="589">
        <f t="shared" si="497"/>
        <v>0</v>
      </c>
    </row>
    <row r="10576" spans="1:10">
      <c r="A10576" s="584">
        <v>2016</v>
      </c>
      <c r="B10576" s="585" t="s">
        <v>1131</v>
      </c>
      <c r="C10576" s="585" t="s">
        <v>31</v>
      </c>
      <c r="D10576" s="586">
        <v>15354</v>
      </c>
      <c r="E10576" s="587">
        <v>22.4</v>
      </c>
      <c r="F10576" s="587">
        <f t="shared" si="495"/>
        <v>343929.59999999998</v>
      </c>
      <c r="G10576" s="588">
        <v>1.72</v>
      </c>
      <c r="H10576" s="586">
        <v>21</v>
      </c>
      <c r="I10576" s="587">
        <f t="shared" si="496"/>
        <v>322434</v>
      </c>
      <c r="J10576" s="589">
        <f t="shared" si="497"/>
        <v>0</v>
      </c>
    </row>
    <row r="10577" spans="1:10">
      <c r="A10577" s="584">
        <v>2016</v>
      </c>
      <c r="B10577" s="585" t="s">
        <v>1131</v>
      </c>
      <c r="C10577" s="585" t="s">
        <v>31</v>
      </c>
      <c r="D10577" s="586">
        <v>12023</v>
      </c>
      <c r="E10577" s="587">
        <v>22.49</v>
      </c>
      <c r="F10577" s="587">
        <f t="shared" si="495"/>
        <v>270397.26999999996</v>
      </c>
      <c r="G10577" s="588">
        <v>1.75</v>
      </c>
      <c r="H10577" s="586">
        <v>20.8</v>
      </c>
      <c r="I10577" s="587">
        <f t="shared" si="496"/>
        <v>250078.4</v>
      </c>
      <c r="J10577" s="589">
        <f t="shared" si="497"/>
        <v>0</v>
      </c>
    </row>
    <row r="10578" spans="1:10">
      <c r="A10578" s="584">
        <v>2016</v>
      </c>
      <c r="B10578" s="585" t="s">
        <v>1131</v>
      </c>
      <c r="C10578" s="585" t="s">
        <v>31</v>
      </c>
      <c r="D10578" s="586">
        <v>3821</v>
      </c>
      <c r="E10578" s="587">
        <v>21.98</v>
      </c>
      <c r="F10578" s="587">
        <f t="shared" si="495"/>
        <v>83985.58</v>
      </c>
      <c r="G10578" s="588">
        <v>1.77</v>
      </c>
      <c r="H10578" s="586">
        <v>20.5</v>
      </c>
      <c r="I10578" s="587">
        <f t="shared" si="496"/>
        <v>78330.5</v>
      </c>
      <c r="J10578" s="589">
        <f t="shared" si="497"/>
        <v>0</v>
      </c>
    </row>
    <row r="10579" spans="1:10">
      <c r="A10579" s="584">
        <v>2016</v>
      </c>
      <c r="B10579" s="585" t="s">
        <v>1131</v>
      </c>
      <c r="C10579" s="585" t="s">
        <v>31</v>
      </c>
      <c r="D10579" s="586">
        <v>53699</v>
      </c>
      <c r="E10579" s="587">
        <v>23.032</v>
      </c>
      <c r="F10579" s="587">
        <f t="shared" si="495"/>
        <v>1236795.368</v>
      </c>
      <c r="G10579" s="588">
        <v>0.45</v>
      </c>
      <c r="H10579" s="586">
        <v>10.1</v>
      </c>
      <c r="I10579" s="587">
        <f t="shared" si="496"/>
        <v>542359.9</v>
      </c>
      <c r="J10579" s="589">
        <f t="shared" si="497"/>
        <v>0</v>
      </c>
    </row>
    <row r="10580" spans="1:10">
      <c r="A10580" s="584">
        <v>2016</v>
      </c>
      <c r="B10580" s="585" t="s">
        <v>1131</v>
      </c>
      <c r="C10580" s="585" t="s">
        <v>31</v>
      </c>
      <c r="D10580" s="586">
        <v>43907</v>
      </c>
      <c r="E10580" s="587">
        <v>21.8</v>
      </c>
      <c r="F10580" s="587">
        <f t="shared" si="495"/>
        <v>957172.6</v>
      </c>
      <c r="G10580" s="588">
        <v>3.4</v>
      </c>
      <c r="H10580" s="586">
        <v>7.4</v>
      </c>
      <c r="I10580" s="587">
        <f t="shared" si="496"/>
        <v>324911.8</v>
      </c>
      <c r="J10580" s="589">
        <f t="shared" si="497"/>
        <v>0</v>
      </c>
    </row>
    <row r="10581" spans="1:10">
      <c r="A10581" s="584">
        <v>2016</v>
      </c>
      <c r="B10581" s="585" t="s">
        <v>1127</v>
      </c>
      <c r="C10581" s="585" t="s">
        <v>31</v>
      </c>
      <c r="D10581" s="586">
        <v>64347</v>
      </c>
      <c r="E10581" s="587">
        <v>17.5</v>
      </c>
      <c r="F10581" s="587">
        <f t="shared" si="495"/>
        <v>1126072.5</v>
      </c>
      <c r="G10581" s="588">
        <v>0.18</v>
      </c>
      <c r="H10581" s="586">
        <v>4.4000000000000004</v>
      </c>
      <c r="I10581" s="587">
        <f t="shared" si="496"/>
        <v>283126.80000000005</v>
      </c>
      <c r="J10581" s="589">
        <f t="shared" si="497"/>
        <v>0</v>
      </c>
    </row>
    <row r="10582" spans="1:10">
      <c r="A10582" s="584">
        <v>2016</v>
      </c>
      <c r="B10582" s="585" t="s">
        <v>1131</v>
      </c>
      <c r="C10582" s="585" t="s">
        <v>31</v>
      </c>
      <c r="D10582" s="586">
        <v>97</v>
      </c>
      <c r="E10582" s="587">
        <v>21.7</v>
      </c>
      <c r="F10582" s="587">
        <f t="shared" si="495"/>
        <v>2104.9</v>
      </c>
      <c r="G10582" s="588">
        <v>3.7</v>
      </c>
      <c r="H10582" s="586">
        <v>8.5</v>
      </c>
      <c r="I10582" s="587">
        <f t="shared" si="496"/>
        <v>824.5</v>
      </c>
      <c r="J10582" s="589">
        <f t="shared" si="497"/>
        <v>0</v>
      </c>
    </row>
    <row r="10583" spans="1:10">
      <c r="A10583" s="584">
        <v>2016</v>
      </c>
      <c r="B10583" s="585" t="s">
        <v>1131</v>
      </c>
      <c r="C10583" s="585" t="s">
        <v>31</v>
      </c>
      <c r="D10583" s="586">
        <v>17790</v>
      </c>
      <c r="E10583" s="587">
        <v>21.7</v>
      </c>
      <c r="F10583" s="587">
        <f t="shared" si="495"/>
        <v>386043</v>
      </c>
      <c r="G10583" s="588">
        <v>3.7</v>
      </c>
      <c r="H10583" s="586">
        <v>8.5</v>
      </c>
      <c r="I10583" s="587">
        <f t="shared" si="496"/>
        <v>151215</v>
      </c>
      <c r="J10583" s="589">
        <f t="shared" si="497"/>
        <v>0</v>
      </c>
    </row>
    <row r="10584" spans="1:10">
      <c r="A10584" s="584">
        <v>2016</v>
      </c>
      <c r="B10584" s="585" t="s">
        <v>1131</v>
      </c>
      <c r="C10584" s="585" t="s">
        <v>31</v>
      </c>
      <c r="D10584" s="586">
        <v>77872</v>
      </c>
      <c r="E10584" s="587">
        <v>21.7</v>
      </c>
      <c r="F10584" s="587">
        <f t="shared" si="495"/>
        <v>1689822.4</v>
      </c>
      <c r="G10584" s="588">
        <v>3.7</v>
      </c>
      <c r="H10584" s="586">
        <v>8.5</v>
      </c>
      <c r="I10584" s="587">
        <f t="shared" si="496"/>
        <v>661912</v>
      </c>
      <c r="J10584" s="589">
        <f t="shared" si="497"/>
        <v>0</v>
      </c>
    </row>
    <row r="10585" spans="1:10">
      <c r="A10585" s="584">
        <v>2016</v>
      </c>
      <c r="B10585" s="585" t="s">
        <v>1127</v>
      </c>
      <c r="C10585" s="585" t="s">
        <v>31</v>
      </c>
      <c r="D10585" s="586">
        <v>63707</v>
      </c>
      <c r="E10585" s="587">
        <v>17.399999999999999</v>
      </c>
      <c r="F10585" s="587">
        <f t="shared" si="495"/>
        <v>1108501.7999999998</v>
      </c>
      <c r="G10585" s="588">
        <v>0.8</v>
      </c>
      <c r="H10585" s="586">
        <v>6.5</v>
      </c>
      <c r="I10585" s="587">
        <f t="shared" si="496"/>
        <v>414095.5</v>
      </c>
      <c r="J10585" s="589">
        <f t="shared" si="497"/>
        <v>0</v>
      </c>
    </row>
    <row r="10586" spans="1:10">
      <c r="A10586" s="584">
        <v>2016</v>
      </c>
      <c r="B10586" s="585" t="s">
        <v>1131</v>
      </c>
      <c r="C10586" s="585" t="s">
        <v>31</v>
      </c>
      <c r="D10586" s="586">
        <v>6072</v>
      </c>
      <c r="E10586" s="587">
        <v>21.67</v>
      </c>
      <c r="F10586" s="587">
        <f t="shared" si="495"/>
        <v>131580.24000000002</v>
      </c>
      <c r="G10586" s="588">
        <v>1.97</v>
      </c>
      <c r="H10586" s="586">
        <v>20.3</v>
      </c>
      <c r="I10586" s="587">
        <f t="shared" si="496"/>
        <v>123261.6</v>
      </c>
      <c r="J10586" s="589">
        <f t="shared" si="497"/>
        <v>0</v>
      </c>
    </row>
    <row r="10587" spans="1:10">
      <c r="A10587" s="584">
        <v>2016</v>
      </c>
      <c r="B10587" s="585" t="s">
        <v>1131</v>
      </c>
      <c r="C10587" s="585" t="s">
        <v>31</v>
      </c>
      <c r="D10587" s="586">
        <v>11759</v>
      </c>
      <c r="E10587" s="587">
        <v>21.75</v>
      </c>
      <c r="F10587" s="587">
        <f t="shared" si="495"/>
        <v>255758.25</v>
      </c>
      <c r="G10587" s="588">
        <v>1.58</v>
      </c>
      <c r="H10587" s="586">
        <v>21</v>
      </c>
      <c r="I10587" s="587">
        <f t="shared" si="496"/>
        <v>246939</v>
      </c>
      <c r="J10587" s="589">
        <f t="shared" si="497"/>
        <v>0</v>
      </c>
    </row>
    <row r="10588" spans="1:10">
      <c r="A10588" s="584">
        <v>2016</v>
      </c>
      <c r="B10588" s="585" t="s">
        <v>1131</v>
      </c>
      <c r="C10588" s="585" t="s">
        <v>31</v>
      </c>
      <c r="D10588" s="586">
        <v>3026</v>
      </c>
      <c r="E10588" s="587">
        <v>19.96</v>
      </c>
      <c r="F10588" s="587">
        <f t="shared" si="495"/>
        <v>60398.96</v>
      </c>
      <c r="G10588" s="588">
        <v>1.64</v>
      </c>
      <c r="H10588" s="586">
        <v>25.4</v>
      </c>
      <c r="I10588" s="587">
        <f t="shared" si="496"/>
        <v>76860.399999999994</v>
      </c>
      <c r="J10588" s="589">
        <f t="shared" si="497"/>
        <v>0</v>
      </c>
    </row>
    <row r="10589" spans="1:10">
      <c r="A10589" s="584">
        <v>2016</v>
      </c>
      <c r="B10589" s="585" t="s">
        <v>1131</v>
      </c>
      <c r="C10589" s="585" t="s">
        <v>31</v>
      </c>
      <c r="D10589" s="586">
        <v>225</v>
      </c>
      <c r="E10589" s="587">
        <v>26.4</v>
      </c>
      <c r="F10589" s="587">
        <f t="shared" si="495"/>
        <v>5940</v>
      </c>
      <c r="G10589" s="588">
        <v>0.84</v>
      </c>
      <c r="H10589" s="586">
        <v>13</v>
      </c>
      <c r="I10589" s="587">
        <f t="shared" si="496"/>
        <v>2925</v>
      </c>
      <c r="J10589" s="589">
        <f t="shared" si="497"/>
        <v>0</v>
      </c>
    </row>
    <row r="10590" spans="1:10">
      <c r="A10590" s="584">
        <v>2016</v>
      </c>
      <c r="B10590" s="585" t="s">
        <v>1131</v>
      </c>
      <c r="C10590" s="585" t="s">
        <v>31</v>
      </c>
      <c r="D10590" s="586">
        <v>1896</v>
      </c>
      <c r="E10590" s="587">
        <v>25.24</v>
      </c>
      <c r="F10590" s="587">
        <f t="shared" si="495"/>
        <v>47855.039999999994</v>
      </c>
      <c r="G10590" s="588">
        <v>0.79</v>
      </c>
      <c r="H10590" s="586">
        <v>8.3000000000000007</v>
      </c>
      <c r="I10590" s="587">
        <f t="shared" si="496"/>
        <v>15736.800000000001</v>
      </c>
      <c r="J10590" s="589">
        <f t="shared" si="497"/>
        <v>0</v>
      </c>
    </row>
    <row r="10591" spans="1:10">
      <c r="A10591" s="584">
        <v>2016</v>
      </c>
      <c r="B10591" s="585" t="s">
        <v>1131</v>
      </c>
      <c r="C10591" s="585" t="s">
        <v>31</v>
      </c>
      <c r="D10591" s="586">
        <v>9328</v>
      </c>
      <c r="E10591" s="587">
        <v>25.83</v>
      </c>
      <c r="F10591" s="587">
        <f t="shared" si="495"/>
        <v>240942.24</v>
      </c>
      <c r="G10591" s="588">
        <v>0.97</v>
      </c>
      <c r="H10591" s="586">
        <v>9</v>
      </c>
      <c r="I10591" s="587">
        <f t="shared" si="496"/>
        <v>83952</v>
      </c>
      <c r="J10591" s="589">
        <f t="shared" si="497"/>
        <v>0</v>
      </c>
    </row>
    <row r="10592" spans="1:10">
      <c r="A10592" s="584">
        <v>2016</v>
      </c>
      <c r="B10592" s="585" t="s">
        <v>1131</v>
      </c>
      <c r="C10592" s="585" t="s">
        <v>31</v>
      </c>
      <c r="D10592" s="586">
        <v>33946</v>
      </c>
      <c r="E10592" s="587">
        <v>26.88</v>
      </c>
      <c r="F10592" s="587">
        <f t="shared" si="495"/>
        <v>912468.47999999998</v>
      </c>
      <c r="G10592" s="588">
        <v>0.71</v>
      </c>
      <c r="H10592" s="586">
        <v>6.5</v>
      </c>
      <c r="I10592" s="587">
        <f t="shared" si="496"/>
        <v>220649</v>
      </c>
      <c r="J10592" s="589">
        <f t="shared" si="497"/>
        <v>0</v>
      </c>
    </row>
    <row r="10593" spans="1:10">
      <c r="A10593" s="584">
        <v>2016</v>
      </c>
      <c r="B10593" s="585" t="s">
        <v>1131</v>
      </c>
      <c r="C10593" s="585" t="s">
        <v>31</v>
      </c>
      <c r="D10593" s="586">
        <v>12942</v>
      </c>
      <c r="E10593" s="587">
        <v>26.09</v>
      </c>
      <c r="F10593" s="587">
        <f t="shared" si="495"/>
        <v>337656.77999999997</v>
      </c>
      <c r="G10593" s="588">
        <v>0.66</v>
      </c>
      <c r="H10593" s="586">
        <v>8</v>
      </c>
      <c r="I10593" s="587">
        <f t="shared" si="496"/>
        <v>103536</v>
      </c>
      <c r="J10593" s="589">
        <f t="shared" si="497"/>
        <v>0</v>
      </c>
    </row>
    <row r="10594" spans="1:10">
      <c r="A10594" s="584">
        <v>2016</v>
      </c>
      <c r="B10594" s="585" t="s">
        <v>1131</v>
      </c>
      <c r="C10594" s="585" t="s">
        <v>31</v>
      </c>
      <c r="D10594" s="586">
        <v>10382</v>
      </c>
      <c r="E10594" s="587">
        <v>26.42</v>
      </c>
      <c r="F10594" s="587">
        <f t="shared" si="495"/>
        <v>274292.44</v>
      </c>
      <c r="G10594" s="588">
        <v>0.94</v>
      </c>
      <c r="H10594" s="586">
        <v>6.6</v>
      </c>
      <c r="I10594" s="587">
        <f t="shared" si="496"/>
        <v>68521.2</v>
      </c>
      <c r="J10594" s="589">
        <f t="shared" si="497"/>
        <v>0</v>
      </c>
    </row>
    <row r="10595" spans="1:10">
      <c r="A10595" s="584">
        <v>2016</v>
      </c>
      <c r="B10595" s="585" t="s">
        <v>1131</v>
      </c>
      <c r="C10595" s="585" t="s">
        <v>31</v>
      </c>
      <c r="D10595" s="586">
        <v>8839</v>
      </c>
      <c r="E10595" s="587">
        <v>27.27</v>
      </c>
      <c r="F10595" s="587">
        <f t="shared" si="495"/>
        <v>241039.53</v>
      </c>
      <c r="G10595" s="588">
        <v>0.97</v>
      </c>
      <c r="H10595" s="586">
        <v>9.1999999999999993</v>
      </c>
      <c r="I10595" s="587">
        <f t="shared" si="496"/>
        <v>81318.799999999988</v>
      </c>
      <c r="J10595" s="589">
        <f t="shared" si="497"/>
        <v>0</v>
      </c>
    </row>
    <row r="10596" spans="1:10">
      <c r="A10596" s="584">
        <v>2016</v>
      </c>
      <c r="B10596" s="585" t="s">
        <v>1131</v>
      </c>
      <c r="C10596" s="585" t="s">
        <v>31</v>
      </c>
      <c r="D10596" s="586">
        <v>3713</v>
      </c>
      <c r="E10596" s="587">
        <v>24.8</v>
      </c>
      <c r="F10596" s="587">
        <f t="shared" si="495"/>
        <v>92082.400000000009</v>
      </c>
      <c r="G10596" s="588">
        <v>0.75</v>
      </c>
      <c r="H10596" s="586">
        <v>6.5</v>
      </c>
      <c r="I10596" s="587">
        <f t="shared" si="496"/>
        <v>24134.5</v>
      </c>
      <c r="J10596" s="589">
        <f t="shared" si="497"/>
        <v>0</v>
      </c>
    </row>
    <row r="10597" spans="1:10">
      <c r="A10597" s="584">
        <v>2016</v>
      </c>
      <c r="B10597" s="585" t="s">
        <v>1131</v>
      </c>
      <c r="C10597" s="585" t="s">
        <v>31</v>
      </c>
      <c r="D10597" s="586">
        <v>18141</v>
      </c>
      <c r="E10597" s="587">
        <v>25.52</v>
      </c>
      <c r="F10597" s="587">
        <f t="shared" si="495"/>
        <v>462958.32</v>
      </c>
      <c r="G10597" s="588">
        <v>2.48</v>
      </c>
      <c r="H10597" s="586">
        <v>7.6</v>
      </c>
      <c r="I10597" s="587">
        <f t="shared" si="496"/>
        <v>137871.6</v>
      </c>
      <c r="J10597" s="589">
        <f t="shared" si="497"/>
        <v>0</v>
      </c>
    </row>
    <row r="10598" spans="1:10">
      <c r="A10598" s="584">
        <v>2016</v>
      </c>
      <c r="B10598" s="585" t="s">
        <v>1131</v>
      </c>
      <c r="C10598" s="585" t="s">
        <v>31</v>
      </c>
      <c r="D10598" s="586">
        <v>24900</v>
      </c>
      <c r="E10598" s="587">
        <v>26</v>
      </c>
      <c r="F10598" s="587">
        <f t="shared" si="495"/>
        <v>647400</v>
      </c>
      <c r="G10598" s="588">
        <v>0.64</v>
      </c>
      <c r="H10598" s="586">
        <v>7.1</v>
      </c>
      <c r="I10598" s="587">
        <f t="shared" si="496"/>
        <v>176790</v>
      </c>
      <c r="J10598" s="589">
        <f t="shared" si="497"/>
        <v>0</v>
      </c>
    </row>
    <row r="10599" spans="1:10">
      <c r="A10599" s="584">
        <v>2016</v>
      </c>
      <c r="B10599" s="585" t="s">
        <v>1131</v>
      </c>
      <c r="C10599" s="585" t="s">
        <v>31</v>
      </c>
      <c r="D10599" s="586">
        <v>9420</v>
      </c>
      <c r="E10599" s="587">
        <v>22.69</v>
      </c>
      <c r="F10599" s="587">
        <f t="shared" si="495"/>
        <v>213739.80000000002</v>
      </c>
      <c r="G10599" s="588">
        <v>3.05</v>
      </c>
      <c r="H10599" s="586">
        <v>12</v>
      </c>
      <c r="I10599" s="587">
        <f t="shared" si="496"/>
        <v>113040</v>
      </c>
      <c r="J10599" s="589">
        <f t="shared" si="497"/>
        <v>0</v>
      </c>
    </row>
    <row r="10600" spans="1:10">
      <c r="A10600" s="584">
        <v>2016</v>
      </c>
      <c r="B10600" s="585" t="s">
        <v>1131</v>
      </c>
      <c r="C10600" s="585" t="s">
        <v>31</v>
      </c>
      <c r="D10600" s="586">
        <v>11194</v>
      </c>
      <c r="E10600" s="587">
        <v>25.93</v>
      </c>
      <c r="F10600" s="587">
        <f t="shared" si="495"/>
        <v>290260.42</v>
      </c>
      <c r="G10600" s="588">
        <v>0.85</v>
      </c>
      <c r="H10600" s="586">
        <v>7.6</v>
      </c>
      <c r="I10600" s="587">
        <f t="shared" si="496"/>
        <v>85074.4</v>
      </c>
      <c r="J10600" s="589">
        <f t="shared" si="497"/>
        <v>0</v>
      </c>
    </row>
    <row r="10601" spans="1:10">
      <c r="A10601" s="584">
        <v>2016</v>
      </c>
      <c r="B10601" s="585" t="s">
        <v>1131</v>
      </c>
      <c r="C10601" s="585" t="s">
        <v>31</v>
      </c>
      <c r="D10601" s="586">
        <v>11029</v>
      </c>
      <c r="E10601" s="587">
        <v>25.52</v>
      </c>
      <c r="F10601" s="587">
        <f t="shared" si="495"/>
        <v>281460.08</v>
      </c>
      <c r="G10601" s="588">
        <v>0.71</v>
      </c>
      <c r="H10601" s="586">
        <v>7.8</v>
      </c>
      <c r="I10601" s="587">
        <f t="shared" si="496"/>
        <v>86026.2</v>
      </c>
      <c r="J10601" s="589">
        <f t="shared" si="497"/>
        <v>0</v>
      </c>
    </row>
    <row r="10602" spans="1:10">
      <c r="A10602" s="584">
        <v>2016</v>
      </c>
      <c r="B10602" s="585" t="s">
        <v>1131</v>
      </c>
      <c r="C10602" s="585" t="s">
        <v>31</v>
      </c>
      <c r="D10602" s="586">
        <v>3385</v>
      </c>
      <c r="E10602" s="587">
        <v>25.064</v>
      </c>
      <c r="F10602" s="587">
        <f t="shared" si="495"/>
        <v>84841.64</v>
      </c>
      <c r="G10602" s="588">
        <v>1.3</v>
      </c>
      <c r="H10602" s="586">
        <v>10.8</v>
      </c>
      <c r="I10602" s="587">
        <f t="shared" si="496"/>
        <v>36558</v>
      </c>
      <c r="J10602" s="589">
        <f t="shared" si="497"/>
        <v>0</v>
      </c>
    </row>
    <row r="10603" spans="1:10">
      <c r="A10603" s="584">
        <v>2016</v>
      </c>
      <c r="B10603" s="585" t="s">
        <v>1131</v>
      </c>
      <c r="C10603" s="585" t="s">
        <v>31</v>
      </c>
      <c r="D10603" s="586">
        <v>3197</v>
      </c>
      <c r="E10603" s="587">
        <v>24.684000000000001</v>
      </c>
      <c r="F10603" s="587">
        <f t="shared" si="495"/>
        <v>78914.748000000007</v>
      </c>
      <c r="G10603" s="588">
        <v>1.1000000000000001</v>
      </c>
      <c r="H10603" s="586">
        <v>9.3000000000000007</v>
      </c>
      <c r="I10603" s="587">
        <f t="shared" si="496"/>
        <v>29732.100000000002</v>
      </c>
      <c r="J10603" s="589">
        <f t="shared" si="497"/>
        <v>0</v>
      </c>
    </row>
    <row r="10604" spans="1:10">
      <c r="A10604" s="584">
        <v>2016</v>
      </c>
      <c r="B10604" s="585" t="s">
        <v>1131</v>
      </c>
      <c r="C10604" s="585" t="s">
        <v>31</v>
      </c>
      <c r="D10604" s="586">
        <v>3182</v>
      </c>
      <c r="E10604" s="587">
        <v>24.641999999999999</v>
      </c>
      <c r="F10604" s="587">
        <f t="shared" si="495"/>
        <v>78410.843999999997</v>
      </c>
      <c r="G10604" s="588">
        <v>0.9</v>
      </c>
      <c r="H10604" s="586">
        <v>10.1</v>
      </c>
      <c r="I10604" s="587">
        <f t="shared" si="496"/>
        <v>32138.199999999997</v>
      </c>
      <c r="J10604" s="589">
        <f t="shared" si="497"/>
        <v>0</v>
      </c>
    </row>
    <row r="10605" spans="1:10">
      <c r="A10605" s="584">
        <v>2016</v>
      </c>
      <c r="B10605" s="585" t="s">
        <v>1131</v>
      </c>
      <c r="C10605" s="585" t="s">
        <v>31</v>
      </c>
      <c r="D10605" s="586">
        <v>3393</v>
      </c>
      <c r="E10605" s="587">
        <v>25.08</v>
      </c>
      <c r="F10605" s="587">
        <f t="shared" si="495"/>
        <v>85096.439999999988</v>
      </c>
      <c r="G10605" s="588">
        <v>1.2</v>
      </c>
      <c r="H10605" s="586">
        <v>9.9</v>
      </c>
      <c r="I10605" s="587">
        <f t="shared" si="496"/>
        <v>33590.700000000004</v>
      </c>
      <c r="J10605" s="589">
        <f t="shared" si="497"/>
        <v>0</v>
      </c>
    </row>
    <row r="10606" spans="1:10">
      <c r="A10606" s="584">
        <v>2016</v>
      </c>
      <c r="B10606" s="585" t="s">
        <v>1131</v>
      </c>
      <c r="C10606" s="585" t="s">
        <v>31</v>
      </c>
      <c r="D10606" s="586">
        <v>4900</v>
      </c>
      <c r="E10606" s="587">
        <v>24</v>
      </c>
      <c r="F10606" s="587">
        <f t="shared" si="495"/>
        <v>117600</v>
      </c>
      <c r="G10606" s="588">
        <v>0.62</v>
      </c>
      <c r="H10606" s="586">
        <v>7.4</v>
      </c>
      <c r="I10606" s="587">
        <f t="shared" si="496"/>
        <v>36260</v>
      </c>
      <c r="J10606" s="589">
        <f t="shared" si="497"/>
        <v>0</v>
      </c>
    </row>
    <row r="10607" spans="1:10">
      <c r="A10607" s="584">
        <v>2016</v>
      </c>
      <c r="B10607" s="585" t="s">
        <v>1131</v>
      </c>
      <c r="C10607" s="585" t="s">
        <v>31</v>
      </c>
      <c r="D10607" s="586">
        <v>11932</v>
      </c>
      <c r="E10607" s="587">
        <v>24.3</v>
      </c>
      <c r="F10607" s="587">
        <f t="shared" si="495"/>
        <v>289947.60000000003</v>
      </c>
      <c r="G10607" s="588">
        <v>0.82</v>
      </c>
      <c r="H10607" s="586">
        <v>11.3</v>
      </c>
      <c r="I10607" s="587">
        <f t="shared" si="496"/>
        <v>134831.6</v>
      </c>
      <c r="J10607" s="589">
        <f t="shared" si="497"/>
        <v>0</v>
      </c>
    </row>
    <row r="10608" spans="1:10">
      <c r="A10608" s="584">
        <v>2016</v>
      </c>
      <c r="B10608" s="585" t="s">
        <v>1131</v>
      </c>
      <c r="C10608" s="585" t="s">
        <v>31</v>
      </c>
      <c r="D10608" s="586">
        <v>11823</v>
      </c>
      <c r="E10608" s="587">
        <v>24.628</v>
      </c>
      <c r="F10608" s="587">
        <f t="shared" si="495"/>
        <v>291176.84399999998</v>
      </c>
      <c r="G10608" s="588">
        <v>0.76</v>
      </c>
      <c r="H10608" s="586">
        <v>11.3</v>
      </c>
      <c r="I10608" s="587">
        <f t="shared" si="496"/>
        <v>133599.9</v>
      </c>
      <c r="J10608" s="589">
        <f t="shared" si="497"/>
        <v>0</v>
      </c>
    </row>
    <row r="10609" spans="1:10">
      <c r="A10609" s="584">
        <v>2016</v>
      </c>
      <c r="B10609" s="585" t="s">
        <v>1131</v>
      </c>
      <c r="C10609" s="585" t="s">
        <v>31</v>
      </c>
      <c r="D10609" s="586">
        <v>11910</v>
      </c>
      <c r="E10609" s="587">
        <v>24.248000000000001</v>
      </c>
      <c r="F10609" s="587">
        <f t="shared" si="495"/>
        <v>288793.68</v>
      </c>
      <c r="G10609" s="588">
        <v>0.83</v>
      </c>
      <c r="H10609" s="586">
        <v>10.9</v>
      </c>
      <c r="I10609" s="587">
        <f t="shared" si="496"/>
        <v>129819</v>
      </c>
      <c r="J10609" s="589">
        <f t="shared" si="497"/>
        <v>0</v>
      </c>
    </row>
    <row r="10610" spans="1:10">
      <c r="A10610" s="584">
        <v>2016</v>
      </c>
      <c r="B10610" s="585" t="s">
        <v>1133</v>
      </c>
      <c r="C10610" s="585" t="s">
        <v>31</v>
      </c>
      <c r="D10610" s="586">
        <v>245568</v>
      </c>
      <c r="E10610" s="587">
        <v>10.28</v>
      </c>
      <c r="F10610" s="587">
        <f t="shared" si="495"/>
        <v>2524439.04</v>
      </c>
      <c r="G10610" s="588">
        <v>0.43</v>
      </c>
      <c r="H10610" s="586">
        <v>14.3</v>
      </c>
      <c r="I10610" s="587">
        <f t="shared" si="496"/>
        <v>3511622.4000000004</v>
      </c>
      <c r="J10610" s="589">
        <f t="shared" si="497"/>
        <v>1</v>
      </c>
    </row>
    <row r="10611" spans="1:10">
      <c r="A10611" s="584">
        <v>2016</v>
      </c>
      <c r="B10611" s="585" t="s">
        <v>1131</v>
      </c>
      <c r="C10611" s="585" t="s">
        <v>31</v>
      </c>
      <c r="D10611" s="586">
        <v>567724</v>
      </c>
      <c r="E10611" s="587">
        <v>16.940000000000001</v>
      </c>
      <c r="F10611" s="587">
        <f t="shared" si="495"/>
        <v>9617244.5600000005</v>
      </c>
      <c r="G10611" s="588">
        <v>3.77</v>
      </c>
      <c r="H10611" s="586">
        <v>26.9</v>
      </c>
      <c r="I10611" s="587">
        <f t="shared" si="496"/>
        <v>15271775.6</v>
      </c>
      <c r="J10611" s="589">
        <f t="shared" si="497"/>
        <v>0</v>
      </c>
    </row>
    <row r="10612" spans="1:10">
      <c r="A10612" s="584">
        <v>2016</v>
      </c>
      <c r="B10612" s="585" t="s">
        <v>1131</v>
      </c>
      <c r="C10612" s="585" t="s">
        <v>31</v>
      </c>
      <c r="D10612" s="586">
        <v>25172</v>
      </c>
      <c r="E10612" s="587">
        <v>23.29</v>
      </c>
      <c r="F10612" s="587">
        <f t="shared" si="495"/>
        <v>586255.88</v>
      </c>
      <c r="G10612" s="588">
        <v>0.42</v>
      </c>
      <c r="H10612" s="586">
        <v>6.1</v>
      </c>
      <c r="I10612" s="587">
        <f t="shared" si="496"/>
        <v>153549.19999999998</v>
      </c>
      <c r="J10612" s="589">
        <f t="shared" si="497"/>
        <v>0</v>
      </c>
    </row>
    <row r="10613" spans="1:10">
      <c r="A10613" s="584">
        <v>2016</v>
      </c>
      <c r="B10613" s="585" t="s">
        <v>1131</v>
      </c>
      <c r="C10613" s="585" t="s">
        <v>31</v>
      </c>
      <c r="D10613" s="586">
        <v>13783</v>
      </c>
      <c r="E10613" s="587">
        <v>25.92</v>
      </c>
      <c r="F10613" s="587">
        <f t="shared" si="495"/>
        <v>357255.36000000004</v>
      </c>
      <c r="G10613" s="588">
        <v>2.68</v>
      </c>
      <c r="H10613" s="586">
        <v>7.9</v>
      </c>
      <c r="I10613" s="587">
        <f t="shared" si="496"/>
        <v>108885.70000000001</v>
      </c>
      <c r="J10613" s="589">
        <f t="shared" si="497"/>
        <v>0</v>
      </c>
    </row>
    <row r="10614" spans="1:10">
      <c r="A10614" s="584">
        <v>2016</v>
      </c>
      <c r="B10614" s="585" t="s">
        <v>1131</v>
      </c>
      <c r="C10614" s="585" t="s">
        <v>31</v>
      </c>
      <c r="D10614" s="586">
        <v>13995</v>
      </c>
      <c r="E10614" s="587">
        <v>26.07</v>
      </c>
      <c r="F10614" s="587">
        <f t="shared" si="495"/>
        <v>364849.65</v>
      </c>
      <c r="G10614" s="588">
        <v>2.96</v>
      </c>
      <c r="H10614" s="586">
        <v>7.5</v>
      </c>
      <c r="I10614" s="587">
        <f t="shared" si="496"/>
        <v>104962.5</v>
      </c>
      <c r="J10614" s="589">
        <f t="shared" si="497"/>
        <v>0</v>
      </c>
    </row>
    <row r="10615" spans="1:10">
      <c r="A10615" s="584">
        <v>2016</v>
      </c>
      <c r="B10615" s="585" t="s">
        <v>1127</v>
      </c>
      <c r="C10615" s="585" t="s">
        <v>31</v>
      </c>
      <c r="D10615" s="586">
        <v>35605</v>
      </c>
      <c r="E10615" s="587">
        <v>17.53</v>
      </c>
      <c r="F10615" s="587">
        <f t="shared" si="495"/>
        <v>624155.65</v>
      </c>
      <c r="G10615" s="588">
        <v>0.19</v>
      </c>
      <c r="H10615" s="586">
        <v>4.4000000000000004</v>
      </c>
      <c r="I10615" s="587">
        <f t="shared" si="496"/>
        <v>156662</v>
      </c>
      <c r="J10615" s="589">
        <f t="shared" si="497"/>
        <v>0</v>
      </c>
    </row>
    <row r="10616" spans="1:10">
      <c r="A10616" s="584">
        <v>2016</v>
      </c>
      <c r="B10616" s="585" t="s">
        <v>1131</v>
      </c>
      <c r="C10616" s="585" t="s">
        <v>31</v>
      </c>
      <c r="D10616" s="586">
        <v>61805</v>
      </c>
      <c r="E10616" s="587">
        <v>26.08</v>
      </c>
      <c r="F10616" s="587">
        <f t="shared" si="495"/>
        <v>1611874.4</v>
      </c>
      <c r="G10616" s="588">
        <v>2.56</v>
      </c>
      <c r="H10616" s="586">
        <v>8</v>
      </c>
      <c r="I10616" s="587">
        <f t="shared" si="496"/>
        <v>494440</v>
      </c>
      <c r="J10616" s="589">
        <f t="shared" si="497"/>
        <v>0</v>
      </c>
    </row>
    <row r="10617" spans="1:10">
      <c r="A10617" s="584">
        <v>2016</v>
      </c>
      <c r="B10617" s="585" t="s">
        <v>1127</v>
      </c>
      <c r="C10617" s="585" t="s">
        <v>31</v>
      </c>
      <c r="D10617" s="586">
        <v>67288</v>
      </c>
      <c r="E10617" s="587">
        <v>17.64</v>
      </c>
      <c r="F10617" s="587">
        <f t="shared" si="495"/>
        <v>1186960.32</v>
      </c>
      <c r="G10617" s="588">
        <v>0.19</v>
      </c>
      <c r="H10617" s="586">
        <v>4.4000000000000004</v>
      </c>
      <c r="I10617" s="587">
        <f t="shared" si="496"/>
        <v>296067.20000000001</v>
      </c>
      <c r="J10617" s="589">
        <f t="shared" si="497"/>
        <v>0</v>
      </c>
    </row>
    <row r="10618" spans="1:10">
      <c r="A10618" s="584">
        <v>2016</v>
      </c>
      <c r="B10618" s="585" t="s">
        <v>1127</v>
      </c>
      <c r="C10618" s="585" t="s">
        <v>31</v>
      </c>
      <c r="D10618" s="586">
        <v>99870</v>
      </c>
      <c r="E10618" s="587">
        <v>17.600000000000001</v>
      </c>
      <c r="F10618" s="587">
        <f t="shared" si="495"/>
        <v>1757712.0000000002</v>
      </c>
      <c r="G10618" s="588">
        <v>0.19</v>
      </c>
      <c r="H10618" s="586">
        <v>4.5</v>
      </c>
      <c r="I10618" s="587">
        <f t="shared" si="496"/>
        <v>449415</v>
      </c>
      <c r="J10618" s="589">
        <f t="shared" si="497"/>
        <v>0</v>
      </c>
    </row>
    <row r="10619" spans="1:10">
      <c r="A10619" s="584">
        <v>2016</v>
      </c>
      <c r="B10619" s="585" t="s">
        <v>1127</v>
      </c>
      <c r="C10619" s="585" t="s">
        <v>31</v>
      </c>
      <c r="D10619" s="586">
        <v>44320</v>
      </c>
      <c r="E10619" s="587">
        <v>17.771999999999998</v>
      </c>
      <c r="F10619" s="587">
        <f t="shared" si="495"/>
        <v>787655.03999999992</v>
      </c>
      <c r="G10619" s="588">
        <v>0.24</v>
      </c>
      <c r="H10619" s="586">
        <v>5.3</v>
      </c>
      <c r="I10619" s="587">
        <f t="shared" si="496"/>
        <v>234896</v>
      </c>
      <c r="J10619" s="589">
        <f t="shared" si="497"/>
        <v>0</v>
      </c>
    </row>
    <row r="10620" spans="1:10">
      <c r="A10620" s="584">
        <v>2016</v>
      </c>
      <c r="B10620" s="585" t="s">
        <v>1127</v>
      </c>
      <c r="C10620" s="585" t="s">
        <v>31</v>
      </c>
      <c r="D10620" s="586">
        <v>47777</v>
      </c>
      <c r="E10620" s="587">
        <v>16.059999999999999</v>
      </c>
      <c r="F10620" s="587">
        <f t="shared" si="495"/>
        <v>767298.62</v>
      </c>
      <c r="G10620" s="588">
        <v>0.49</v>
      </c>
      <c r="H10620" s="586">
        <v>6.5</v>
      </c>
      <c r="I10620" s="587">
        <f t="shared" si="496"/>
        <v>310550.5</v>
      </c>
      <c r="J10620" s="589">
        <f t="shared" si="497"/>
        <v>0</v>
      </c>
    </row>
    <row r="10621" spans="1:10">
      <c r="A10621" s="584">
        <v>2016</v>
      </c>
      <c r="B10621" s="585" t="s">
        <v>1127</v>
      </c>
      <c r="C10621" s="585" t="s">
        <v>31</v>
      </c>
      <c r="D10621" s="586">
        <v>131564</v>
      </c>
      <c r="E10621" s="587">
        <v>17.78</v>
      </c>
      <c r="F10621" s="587">
        <f t="shared" si="495"/>
        <v>2339207.92</v>
      </c>
      <c r="G10621" s="588">
        <v>0.24</v>
      </c>
      <c r="H10621" s="586">
        <v>5.7</v>
      </c>
      <c r="I10621" s="587">
        <f t="shared" si="496"/>
        <v>749914.8</v>
      </c>
      <c r="J10621" s="589">
        <f t="shared" si="497"/>
        <v>0</v>
      </c>
    </row>
    <row r="10622" spans="1:10">
      <c r="A10622" s="584">
        <v>2016</v>
      </c>
      <c r="B10622" s="585" t="s">
        <v>1127</v>
      </c>
      <c r="C10622" s="585" t="s">
        <v>31</v>
      </c>
      <c r="D10622" s="586">
        <v>66079</v>
      </c>
      <c r="E10622" s="587">
        <v>17.690000000000001</v>
      </c>
      <c r="F10622" s="587">
        <f t="shared" si="495"/>
        <v>1168937.51</v>
      </c>
      <c r="G10622" s="588">
        <v>0.36</v>
      </c>
      <c r="H10622" s="586">
        <v>5.3</v>
      </c>
      <c r="I10622" s="587">
        <f t="shared" si="496"/>
        <v>350218.7</v>
      </c>
      <c r="J10622" s="589">
        <f t="shared" si="497"/>
        <v>0</v>
      </c>
    </row>
    <row r="10623" spans="1:10">
      <c r="A10623" s="584">
        <v>2016</v>
      </c>
      <c r="B10623" s="585" t="s">
        <v>1127</v>
      </c>
      <c r="C10623" s="585" t="s">
        <v>31</v>
      </c>
      <c r="D10623" s="586">
        <v>33238</v>
      </c>
      <c r="E10623" s="587">
        <v>17.260000000000002</v>
      </c>
      <c r="F10623" s="587">
        <f t="shared" si="495"/>
        <v>573687.88</v>
      </c>
      <c r="G10623" s="588">
        <v>0.2</v>
      </c>
      <c r="H10623" s="586">
        <v>4.43</v>
      </c>
      <c r="I10623" s="587">
        <f t="shared" si="496"/>
        <v>147244.34</v>
      </c>
      <c r="J10623" s="589">
        <f t="shared" si="497"/>
        <v>0</v>
      </c>
    </row>
    <row r="10624" spans="1:10">
      <c r="A10624" s="584">
        <v>2016</v>
      </c>
      <c r="B10624" s="585" t="s">
        <v>1127</v>
      </c>
      <c r="C10624" s="585" t="s">
        <v>31</v>
      </c>
      <c r="D10624" s="586">
        <v>32664</v>
      </c>
      <c r="E10624" s="587">
        <v>17.617999999999999</v>
      </c>
      <c r="F10624" s="587">
        <f t="shared" si="495"/>
        <v>575474.35199999996</v>
      </c>
      <c r="G10624" s="588">
        <v>0.28000000000000003</v>
      </c>
      <c r="H10624" s="586">
        <v>6.26</v>
      </c>
      <c r="I10624" s="587">
        <f t="shared" si="496"/>
        <v>204476.63999999998</v>
      </c>
      <c r="J10624" s="589">
        <f t="shared" si="497"/>
        <v>0</v>
      </c>
    </row>
    <row r="10625" spans="1:10">
      <c r="A10625" s="584">
        <v>2016</v>
      </c>
      <c r="B10625" s="585" t="s">
        <v>1127</v>
      </c>
      <c r="C10625" s="585" t="s">
        <v>31</v>
      </c>
      <c r="D10625" s="586">
        <v>32402</v>
      </c>
      <c r="E10625" s="587">
        <v>17.722000000000001</v>
      </c>
      <c r="F10625" s="587">
        <f t="shared" si="495"/>
        <v>574228.24400000006</v>
      </c>
      <c r="G10625" s="588">
        <v>0.25</v>
      </c>
      <c r="H10625" s="586">
        <v>5.53</v>
      </c>
      <c r="I10625" s="587">
        <f t="shared" si="496"/>
        <v>179183.06</v>
      </c>
      <c r="J10625" s="589">
        <f t="shared" si="497"/>
        <v>0</v>
      </c>
    </row>
    <row r="10626" spans="1:10">
      <c r="A10626" s="584">
        <v>2016</v>
      </c>
      <c r="B10626" s="585" t="s">
        <v>1127</v>
      </c>
      <c r="C10626" s="585" t="s">
        <v>31</v>
      </c>
      <c r="D10626" s="586">
        <v>15415</v>
      </c>
      <c r="E10626" s="587">
        <v>17.634</v>
      </c>
      <c r="F10626" s="587">
        <f t="shared" si="495"/>
        <v>271828.11</v>
      </c>
      <c r="G10626" s="588">
        <v>0.37</v>
      </c>
      <c r="H10626" s="586">
        <v>5.9</v>
      </c>
      <c r="I10626" s="587">
        <f t="shared" si="496"/>
        <v>90948.5</v>
      </c>
      <c r="J10626" s="589">
        <f t="shared" si="497"/>
        <v>0</v>
      </c>
    </row>
    <row r="10627" spans="1:10">
      <c r="A10627" s="584">
        <v>2016</v>
      </c>
      <c r="B10627" s="585" t="s">
        <v>1127</v>
      </c>
      <c r="C10627" s="585" t="s">
        <v>31</v>
      </c>
      <c r="D10627" s="586">
        <v>32970</v>
      </c>
      <c r="E10627" s="587">
        <v>17.238</v>
      </c>
      <c r="F10627" s="587">
        <f t="shared" ref="F10627:F10635" si="498">E10627*D10627</f>
        <v>568336.86</v>
      </c>
      <c r="G10627" s="588">
        <v>0.19</v>
      </c>
      <c r="H10627" s="586">
        <v>4.71</v>
      </c>
      <c r="I10627" s="587">
        <f t="shared" ref="I10627:I10635" si="499">H10627*D10627</f>
        <v>155288.70000000001</v>
      </c>
      <c r="J10627" s="589">
        <f t="shared" ref="J10627:J10635" si="500">IF(B10627="LIG",1,0)</f>
        <v>0</v>
      </c>
    </row>
    <row r="10628" spans="1:10">
      <c r="A10628" s="584">
        <v>2016</v>
      </c>
      <c r="B10628" s="585" t="s">
        <v>1127</v>
      </c>
      <c r="C10628" s="585" t="s">
        <v>31</v>
      </c>
      <c r="D10628" s="586">
        <v>169890</v>
      </c>
      <c r="E10628" s="587">
        <v>15.974</v>
      </c>
      <c r="F10628" s="587">
        <f t="shared" si="498"/>
        <v>2713822.86</v>
      </c>
      <c r="G10628" s="588">
        <v>0.36</v>
      </c>
      <c r="H10628" s="586">
        <v>5.3</v>
      </c>
      <c r="I10628" s="587">
        <f t="shared" si="499"/>
        <v>900417</v>
      </c>
      <c r="J10628" s="589">
        <f t="shared" si="500"/>
        <v>0</v>
      </c>
    </row>
    <row r="10629" spans="1:10">
      <c r="A10629" s="584">
        <v>2016</v>
      </c>
      <c r="B10629" s="585" t="s">
        <v>1127</v>
      </c>
      <c r="C10629" s="585" t="s">
        <v>31</v>
      </c>
      <c r="D10629" s="586">
        <v>36337</v>
      </c>
      <c r="E10629" s="587">
        <v>17.809999999999999</v>
      </c>
      <c r="F10629" s="587">
        <f t="shared" si="498"/>
        <v>647161.97</v>
      </c>
      <c r="G10629" s="588">
        <v>0.18</v>
      </c>
      <c r="H10629" s="586">
        <v>4.2</v>
      </c>
      <c r="I10629" s="587">
        <f t="shared" si="499"/>
        <v>152615.4</v>
      </c>
      <c r="J10629" s="589">
        <f t="shared" si="500"/>
        <v>0</v>
      </c>
    </row>
    <row r="10630" spans="1:10">
      <c r="A10630" s="584">
        <v>2016</v>
      </c>
      <c r="B10630" s="585" t="s">
        <v>1127</v>
      </c>
      <c r="C10630" s="585" t="s">
        <v>31</v>
      </c>
      <c r="D10630" s="586">
        <v>18100</v>
      </c>
      <c r="E10630" s="587">
        <v>17.89</v>
      </c>
      <c r="F10630" s="587">
        <f t="shared" si="498"/>
        <v>323809</v>
      </c>
      <c r="G10630" s="588">
        <v>0.25</v>
      </c>
      <c r="H10630" s="586">
        <v>5.2</v>
      </c>
      <c r="I10630" s="587">
        <f t="shared" si="499"/>
        <v>94120</v>
      </c>
      <c r="J10630" s="589">
        <f t="shared" si="500"/>
        <v>0</v>
      </c>
    </row>
    <row r="10631" spans="1:10">
      <c r="A10631" s="584">
        <v>2016</v>
      </c>
      <c r="B10631" s="585" t="s">
        <v>1127</v>
      </c>
      <c r="C10631" s="585" t="s">
        <v>31</v>
      </c>
      <c r="D10631" s="586">
        <v>159994</v>
      </c>
      <c r="E10631" s="587">
        <v>17.059999999999999</v>
      </c>
      <c r="F10631" s="587">
        <f t="shared" si="498"/>
        <v>2729497.6399999997</v>
      </c>
      <c r="G10631" s="588">
        <v>0.25</v>
      </c>
      <c r="H10631" s="586">
        <v>5</v>
      </c>
      <c r="I10631" s="587">
        <f t="shared" si="499"/>
        <v>799970</v>
      </c>
      <c r="J10631" s="589">
        <f t="shared" si="500"/>
        <v>0</v>
      </c>
    </row>
    <row r="10632" spans="1:10">
      <c r="A10632" s="584">
        <v>2016</v>
      </c>
      <c r="B10632" s="585" t="s">
        <v>1131</v>
      </c>
      <c r="C10632" s="585" t="s">
        <v>31</v>
      </c>
      <c r="D10632" s="586">
        <v>209078</v>
      </c>
      <c r="E10632" s="587">
        <v>22.19</v>
      </c>
      <c r="F10632" s="587">
        <f t="shared" si="498"/>
        <v>4639440.82</v>
      </c>
      <c r="G10632" s="588">
        <v>2.87</v>
      </c>
      <c r="H10632" s="586">
        <v>19.899999999999999</v>
      </c>
      <c r="I10632" s="587">
        <f t="shared" si="499"/>
        <v>4160652.1999999997</v>
      </c>
      <c r="J10632" s="589">
        <f t="shared" si="500"/>
        <v>0</v>
      </c>
    </row>
    <row r="10633" spans="1:10">
      <c r="A10633" s="584">
        <v>2016</v>
      </c>
      <c r="B10633" s="585" t="s">
        <v>1133</v>
      </c>
      <c r="C10633" s="585" t="s">
        <v>31</v>
      </c>
      <c r="D10633" s="586">
        <v>34926</v>
      </c>
      <c r="E10633" s="587">
        <v>14.4</v>
      </c>
      <c r="F10633" s="587">
        <f t="shared" si="498"/>
        <v>502934.4</v>
      </c>
      <c r="G10633" s="588">
        <v>0.65</v>
      </c>
      <c r="H10633" s="586">
        <v>9.3000000000000007</v>
      </c>
      <c r="I10633" s="587">
        <f t="shared" si="499"/>
        <v>324811.80000000005</v>
      </c>
      <c r="J10633" s="589">
        <f t="shared" si="500"/>
        <v>1</v>
      </c>
    </row>
    <row r="10634" spans="1:10">
      <c r="A10634" s="584">
        <v>2016</v>
      </c>
      <c r="B10634" s="585" t="s">
        <v>1131</v>
      </c>
      <c r="C10634" s="585" t="s">
        <v>31</v>
      </c>
      <c r="D10634" s="586">
        <v>216679</v>
      </c>
      <c r="E10634" s="587">
        <v>16.940000000000001</v>
      </c>
      <c r="F10634" s="587">
        <f t="shared" si="498"/>
        <v>3670542.2600000002</v>
      </c>
      <c r="G10634" s="588">
        <v>0.85</v>
      </c>
      <c r="H10634" s="586">
        <v>33.700000000000003</v>
      </c>
      <c r="I10634" s="587">
        <f t="shared" si="499"/>
        <v>7302082.3000000007</v>
      </c>
      <c r="J10634" s="589">
        <f t="shared" si="500"/>
        <v>0</v>
      </c>
    </row>
    <row r="10635" spans="1:10">
      <c r="A10635" s="584">
        <v>2016</v>
      </c>
      <c r="B10635" s="585" t="s">
        <v>1131</v>
      </c>
      <c r="C10635" s="585" t="s">
        <v>31</v>
      </c>
      <c r="D10635" s="586">
        <v>15394</v>
      </c>
      <c r="E10635" s="587">
        <v>18.936</v>
      </c>
      <c r="F10635" s="587">
        <f t="shared" si="498"/>
        <v>291500.78399999999</v>
      </c>
      <c r="G10635" s="588">
        <v>0.9</v>
      </c>
      <c r="H10635" s="586">
        <v>28.7</v>
      </c>
      <c r="I10635" s="587">
        <f t="shared" si="499"/>
        <v>441807.8</v>
      </c>
      <c r="J10635" s="589">
        <f t="shared" si="500"/>
        <v>0</v>
      </c>
    </row>
  </sheetData>
  <mergeCells count="10">
    <mergeCell ref="L36:N36"/>
    <mergeCell ref="L41:N41"/>
    <mergeCell ref="L46:N46"/>
    <mergeCell ref="L52:N52"/>
    <mergeCell ref="L58:M58"/>
    <mergeCell ref="L6:N6"/>
    <mergeCell ref="L12:N12"/>
    <mergeCell ref="L18:N18"/>
    <mergeCell ref="L24:N24"/>
    <mergeCell ref="L31:M3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3"/>
  </sheetPr>
  <dimension ref="A1:K26"/>
  <sheetViews>
    <sheetView workbookViewId="0">
      <selection activeCell="F11" sqref="F11"/>
    </sheetView>
  </sheetViews>
  <sheetFormatPr defaultRowHeight="15"/>
  <cols>
    <col min="2" max="2" width="12.28515625" customWidth="1"/>
    <col min="3" max="3" width="14" customWidth="1"/>
    <col min="4" max="4" width="21.42578125" customWidth="1"/>
    <col min="5" max="5" width="18.5703125" customWidth="1"/>
    <col min="6" max="6" width="18.28515625" customWidth="1"/>
    <col min="7" max="7" width="16.5703125" customWidth="1"/>
    <col min="8" max="8" width="11.140625" customWidth="1"/>
    <col min="9" max="9" width="15.7109375" customWidth="1"/>
    <col min="10" max="11" width="13.42578125" customWidth="1"/>
  </cols>
  <sheetData>
    <row r="1" spans="1:11" ht="105">
      <c r="A1" s="917" t="s">
        <v>1716</v>
      </c>
      <c r="B1" s="199" t="s">
        <v>394</v>
      </c>
      <c r="C1" s="199" t="s">
        <v>388</v>
      </c>
      <c r="D1" s="199" t="s">
        <v>397</v>
      </c>
      <c r="E1" s="199" t="s">
        <v>395</v>
      </c>
      <c r="F1" s="199" t="s">
        <v>398</v>
      </c>
      <c r="G1" s="199"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IF(use_lifecycle_biofuel_EIs,'GREET1 Results'!H322+'GREET1 Results'!P21,'GREET1 Results'!H322)/10^6*IF(HHV_Adjust,'GREET1 Fuel_Specs'!$I$32,1)</f>
        <v>4.0925022093794103E-2</v>
      </c>
      <c r="G2" s="200">
        <f>IF(use_lifecycle_biofuel_EIs,'GREET1 Results'!H952+'GREET1 Results'!AF21,'GREET1 Results'!H952)/10^6*IF(HHV_Adjust,'GREET1 Fuel_Specs'!$I$42,1)</f>
        <v>1.3932671560778187E-2</v>
      </c>
      <c r="H2">
        <v>0</v>
      </c>
      <c r="I2" s="577">
        <v>0</v>
      </c>
      <c r="J2" s="200">
        <f>(1/'Fuel Heat Contents'!B6)*'EF Hub'!D106*1000</f>
        <v>6.7030064624894622E-2</v>
      </c>
      <c r="K2" s="577">
        <v>0</v>
      </c>
    </row>
    <row r="3" spans="1:11">
      <c r="A3" t="s">
        <v>75</v>
      </c>
      <c r="B3">
        <v>0</v>
      </c>
      <c r="C3" s="200">
        <f>'GREET1 Results'!H176/10^6*IF(HHV_Adjust,'GREET1 Fuel_Specs'!$I$60,1)</f>
        <v>3.4543327077567089E-5</v>
      </c>
      <c r="D3" s="200">
        <f>'GREET1 Results'!H56/10^6*IF(HHV_Adjust,'GREET1 Fuel_Specs'!$I$16,1)</f>
        <v>5.1729790668657905E-5</v>
      </c>
      <c r="E3" s="200">
        <f>'GREET1 Results'!H836/10^6*IF(HHV_Adjust,'GREET1 Fuel_Specs'!$I$20,1)</f>
        <v>3.201030894193034E-5</v>
      </c>
      <c r="F3" s="200">
        <f>'GREET1 Results'!H326/10^6*IF(HHV_Adjust,'GREET1 Fuel_Specs'!$I$32,1)</f>
        <v>4.6861225591870648E-5</v>
      </c>
      <c r="G3" s="200">
        <f>'GREET1 Results'!H956/10^6*IF(HHV_Adjust,'GREET1 Fuel_Specs'!$I$42,1)</f>
        <v>3.0163056226318824E-5</v>
      </c>
      <c r="H3">
        <v>0</v>
      </c>
      <c r="I3" s="577">
        <v>0</v>
      </c>
      <c r="J3" s="200">
        <f>'GREET1 Results'!H236/10^6*IF(HHV_Adjust,'GREET1 Fuel_Specs'!$I$36,1)</f>
        <v>4.4193602863257276E-5</v>
      </c>
      <c r="K3" s="577">
        <v>0</v>
      </c>
    </row>
    <row r="4" spans="1:11">
      <c r="A4" t="s">
        <v>76</v>
      </c>
      <c r="B4">
        <v>0</v>
      </c>
      <c r="C4" s="200">
        <f>'GREET1 Results'!H177/10^6*IF(HHV_Adjust,'GREET1 Fuel_Specs'!$I$60,1)</f>
        <v>5.3890604723352028E-4</v>
      </c>
      <c r="D4" s="200">
        <f>'GREET1 Results'!H57/10^6*IF(HHV_Adjust,'GREET1 Fuel_Specs'!$I$16,1)</f>
        <v>5.8541765656290731E-4</v>
      </c>
      <c r="E4" s="200">
        <f>'GREET1 Results'!H837/10^6*IF(HHV_Adjust,'GREET1 Fuel_Specs'!$I$20,1)</f>
        <v>7.3191904272771051E-4</v>
      </c>
      <c r="F4" s="200">
        <f>'GREET1 Results'!H327/10^6*IF(HHV_Adjust,'GREET1 Fuel_Specs'!$I$32,1)</f>
        <v>5.6747692535326843E-4</v>
      </c>
      <c r="G4" s="200">
        <f>'GREET1 Results'!H957/10^6*IF(HHV_Adjust,'GREET1 Fuel_Specs'!$I$42,1)</f>
        <v>7.3135426612195946E-4</v>
      </c>
      <c r="H4">
        <v>0</v>
      </c>
      <c r="I4" s="577">
        <v>0</v>
      </c>
      <c r="J4" s="200">
        <f>'GREET1 Results'!H237/10^6*IF(HHV_Adjust,'GREET1 Fuel_Specs'!$I$36,1)</f>
        <v>5.8402775649352286E-4</v>
      </c>
      <c r="K4" s="577">
        <v>0</v>
      </c>
    </row>
    <row r="5" spans="1:11">
      <c r="A5" t="s">
        <v>77</v>
      </c>
      <c r="B5">
        <v>0</v>
      </c>
      <c r="C5" s="200">
        <f>'GREET1 Results'!H178/10^6*IF(HHV_Adjust,'GREET1 Fuel_Specs'!$I$60,1)</f>
        <v>2.3928222596399472E-5</v>
      </c>
      <c r="D5" s="200">
        <f>'GREET1 Results'!H58/10^6*IF(HHV_Adjust,'GREET1 Fuel_Specs'!$I$16,1)</f>
        <v>2.5993406587307788E-5</v>
      </c>
      <c r="E5" s="200">
        <f>'GREET1 Results'!H838/10^6*IF(HHV_Adjust,'GREET1 Fuel_Specs'!$I$20,1)</f>
        <v>3.4279185898642381E-5</v>
      </c>
      <c r="F5" s="200">
        <f>'GREET1 Results'!H328/10^6*IF(HHV_Adjust,'GREET1 Fuel_Specs'!$I$32,1)</f>
        <v>2.5196811685227597E-5</v>
      </c>
      <c r="G5" s="200">
        <f>'GREET1 Results'!H958/10^6*IF(HHV_Adjust,'GREET1 Fuel_Specs'!$I$42,1)</f>
        <v>3.42527347734092E-5</v>
      </c>
      <c r="H5">
        <v>0</v>
      </c>
      <c r="I5" s="577">
        <v>0</v>
      </c>
      <c r="J5" s="200">
        <f>'GREET1 Results'!H238/10^6*IF(HHV_Adjust,'GREET1 Fuel_Specs'!$I$36,1)</f>
        <v>2.5931692976154764E-5</v>
      </c>
      <c r="K5" s="577">
        <v>0</v>
      </c>
    </row>
    <row r="6" spans="1:11">
      <c r="A6" t="s">
        <v>78</v>
      </c>
      <c r="B6">
        <v>0</v>
      </c>
      <c r="C6" s="200">
        <f>'GREET1 Results'!H179/10^6*IF(HHV_Adjust,'GREET1 Fuel_Specs'!$I$60,1)</f>
        <v>4.6657324226001493E-6</v>
      </c>
      <c r="D6" s="200">
        <f>'GREET1 Results'!H59/10^6*IF(HHV_Adjust,'GREET1 Fuel_Specs'!$I$16,1)</f>
        <v>5.0684199129140162E-6</v>
      </c>
      <c r="E6" s="200">
        <f>'GREET1 Results'!H839/10^6*IF(HHV_Adjust,'GREET1 Fuel_Specs'!$I$20,1)</f>
        <v>6.1396553419573551E-6</v>
      </c>
      <c r="F6" s="200">
        <f>'GREET1 Results'!H329/10^6*IF(HHV_Adjust,'GREET1 Fuel_Specs'!$I$32,1)</f>
        <v>4.9130929283316848E-6</v>
      </c>
      <c r="G6" s="200">
        <f>'GREET1 Results'!H959/10^6*IF(HHV_Adjust,'GREET1 Fuel_Specs'!$I$42,1)</f>
        <v>6.1349177500898326E-6</v>
      </c>
      <c r="H6">
        <v>0</v>
      </c>
      <c r="I6" s="577">
        <v>0</v>
      </c>
      <c r="J6" s="200">
        <f>'GREET1 Results'!H239/10^6*IF(HHV_Adjust,'GREET1 Fuel_Specs'!$I$36,1)</f>
        <v>5.0563864576369941E-6</v>
      </c>
      <c r="K6" s="577">
        <v>0</v>
      </c>
    </row>
    <row r="7" spans="1:11">
      <c r="A7" t="s">
        <v>385</v>
      </c>
      <c r="B7">
        <v>0</v>
      </c>
      <c r="C7" s="200">
        <f>'GREET1 Results'!H180/10^6*IF(HHV_Adjust,'GREET1 Fuel_Specs'!$I$60,1)</f>
        <v>1.8702690421756842E-6</v>
      </c>
      <c r="D7" s="200">
        <f>'GREET1 Results'!H60/10^6*IF(HHV_Adjust,'GREET1 Fuel_Specs'!$I$16,1)</f>
        <v>2.0316872030537864E-6</v>
      </c>
      <c r="E7" s="200">
        <f>'GREET1 Results'!H840/10^6*IF(HHV_Adjust,'GREET1 Fuel_Specs'!$I$20,1)</f>
        <v>2.529136193639625E-6</v>
      </c>
      <c r="F7" s="200">
        <f>'GREET1 Results'!H330/10^6*IF(HHV_Adjust,'GREET1 Fuel_Specs'!$I$32,1)</f>
        <v>1.9694240416963801E-6</v>
      </c>
      <c r="G7" s="200">
        <f>'GREET1 Results'!H960/10^6*IF(HHV_Adjust,'GREET1 Fuel_Specs'!$I$42,1)</f>
        <v>2.5271846158399783E-6</v>
      </c>
      <c r="H7">
        <v>0</v>
      </c>
      <c r="I7" s="577">
        <v>0</v>
      </c>
      <c r="J7" s="200">
        <f>'GREET1 Results'!H240/10^6*IF(HHV_Adjust,'GREET1 Fuel_Specs'!$I$36,1)</f>
        <v>2.026863566197544E-6</v>
      </c>
      <c r="K7" s="577">
        <v>0</v>
      </c>
    </row>
    <row r="8" spans="1:11">
      <c r="A8" t="s">
        <v>80</v>
      </c>
      <c r="B8">
        <v>0</v>
      </c>
      <c r="C8" s="200">
        <f>'GREET1 Results'!H181/10^6*IF(HHV_Adjust,'GREET1 Fuel_Specs'!$I$60,1)</f>
        <v>2.4242424242424239E-7</v>
      </c>
      <c r="D8" s="200">
        <f>'GREET1 Results'!H61/10^6*IF(HHV_Adjust,'GREET1 Fuel_Specs'!$I$16,1)</f>
        <v>4.2501798364698814E-7</v>
      </c>
      <c r="E8" s="200">
        <f>'GREET1 Results'!H841/10^6*IF(HHV_Adjust,'GREET1 Fuel_Specs'!$I$20,1)</f>
        <v>5.0929308975377288E-7</v>
      </c>
      <c r="F8" s="200">
        <f>'GREET1 Results'!H331/10^6*IF(HHV_Adjust,'GREET1 Fuel_Specs'!$I$32,1)</f>
        <v>1.3335321835655154E-7</v>
      </c>
      <c r="G8" s="200">
        <f>'GREET1 Results'!H961/10^6*IF(HHV_Adjust,'GREET1 Fuel_Specs'!$I$42,1)</f>
        <v>0</v>
      </c>
      <c r="H8">
        <v>0</v>
      </c>
      <c r="I8" s="577">
        <v>0</v>
      </c>
      <c r="J8" s="200">
        <f>'GREET1 Results'!H241/10^6*IF(HHV_Adjust,'GREET1 Fuel_Specs'!$I$36,1)</f>
        <v>0</v>
      </c>
      <c r="K8" s="577">
        <v>0</v>
      </c>
    </row>
    <row r="9" spans="1:11">
      <c r="A9" t="s">
        <v>81</v>
      </c>
      <c r="B9">
        <v>0</v>
      </c>
      <c r="C9" s="200">
        <f>'GREET1 Results'!H182/10^6*IF(HHV_Adjust,'GREET1 Fuel_Specs'!$I$60,1)</f>
        <v>3.4655577900635184E-7</v>
      </c>
      <c r="D9" s="200">
        <f>'GREET1 Results'!H62/10^6*IF(HHV_Adjust,'GREET1 Fuel_Specs'!$I$16,1)</f>
        <v>3.7646612624912489E-7</v>
      </c>
      <c r="E9" s="200">
        <f>'GREET1 Results'!H842/10^6*IF(HHV_Adjust,'GREET1 Fuel_Specs'!$I$20,1)</f>
        <v>4.2013344017868316E-7</v>
      </c>
      <c r="F9" s="200">
        <f>'GREET1 Results'!H332/10^6*IF(HHV_Adjust,'GREET1 Fuel_Specs'!$I$32,1)</f>
        <v>3.6492893138516416E-7</v>
      </c>
      <c r="G9" s="200">
        <f>'GREET1 Results'!H962/10^6*IF(HHV_Adjust,'GREET1 Fuel_Specs'!$I$42,1)</f>
        <v>4.1980924921704031E-7</v>
      </c>
      <c r="H9">
        <v>0</v>
      </c>
      <c r="I9" s="577">
        <v>0</v>
      </c>
      <c r="J9" s="200">
        <f>'GREET1 Results'!H242/10^6*IF(HHV_Adjust,'GREET1 Fuel_Specs'!$I$36,1)</f>
        <v>3.7557231942739924E-7</v>
      </c>
      <c r="K9" s="577">
        <v>0</v>
      </c>
    </row>
    <row r="10" spans="1:11">
      <c r="A10" t="s">
        <v>82</v>
      </c>
      <c r="B10">
        <v>0</v>
      </c>
      <c r="C10" s="200">
        <f>'GREET1 Results'!H183/10^6*IF(HHV_Adjust,'GREET1 Fuel_Specs'!$I$60,1)</f>
        <v>6.5505121594224659E-7</v>
      </c>
      <c r="D10" s="200">
        <f>'GREET1 Results'!H63/10^6*IF(HHV_Adjust,'GREET1 Fuel_Specs'!$I$16,1)</f>
        <v>7.1158701917372055E-7</v>
      </c>
      <c r="E10" s="200">
        <f>'GREET1 Results'!H843/10^6*IF(HHV_Adjust,'GREET1 Fuel_Specs'!$I$20,1)</f>
        <v>3.9019036687577519E-7</v>
      </c>
      <c r="F10" s="200">
        <f>'GREET1 Results'!H333/10^6*IF(HHV_Adjust,'GREET1 Fuel_Specs'!$I$32,1)</f>
        <v>6.8977969699929621E-7</v>
      </c>
      <c r="G10" s="200">
        <f>'GREET1 Results'!H963/10^6*IF(HHV_Adjust,'GREET1 Fuel_Specs'!$I$42,1)</f>
        <v>3.898892811297621E-7</v>
      </c>
      <c r="H10">
        <v>0</v>
      </c>
      <c r="I10" s="577">
        <v>0</v>
      </c>
      <c r="J10" s="200">
        <f>'GREET1 Results'!H243/10^6*IF(HHV_Adjust,'GREET1 Fuel_Specs'!$I$36,1)</f>
        <v>7.0989756748698903E-7</v>
      </c>
      <c r="K10" s="577">
        <v>0</v>
      </c>
    </row>
    <row r="11" spans="1:11">
      <c r="A11" t="s">
        <v>83</v>
      </c>
      <c r="B11">
        <v>0</v>
      </c>
      <c r="C11" s="200">
        <f>'EF Hub'!F38/10^6</f>
        <v>9.9999999999999995E-7</v>
      </c>
      <c r="D11" s="200">
        <f>'EF Hub'!F66/10^6</f>
        <v>3.0000000000000001E-6</v>
      </c>
      <c r="E11" s="200">
        <f>'EF Hub'!F55/10^6</f>
        <v>3.0000000000000001E-6</v>
      </c>
      <c r="F11" s="200">
        <v>0</v>
      </c>
      <c r="G11" s="200">
        <v>0</v>
      </c>
      <c r="H11">
        <v>0</v>
      </c>
      <c r="I11" s="577">
        <v>0</v>
      </c>
      <c r="J11" s="200">
        <f>'EF Hub'!$F43/10^6</f>
        <v>3.0000000000000001E-6</v>
      </c>
      <c r="K11" s="577">
        <v>0</v>
      </c>
    </row>
    <row r="12" spans="1:11">
      <c r="A12" t="s">
        <v>84</v>
      </c>
      <c r="B12">
        <v>0</v>
      </c>
      <c r="C12" s="200">
        <f>'EF Hub'!G38/10^6</f>
        <v>1.0000000000000001E-7</v>
      </c>
      <c r="D12" s="200">
        <f>'EF Hub'!G66/10^6</f>
        <v>5.9999999999999997E-7</v>
      </c>
      <c r="E12" s="200">
        <f>'EF Hub'!G55/10^6</f>
        <v>5.9999999999999997E-7</v>
      </c>
      <c r="F12" s="200">
        <v>0</v>
      </c>
      <c r="G12" s="200">
        <v>0</v>
      </c>
      <c r="H12">
        <v>0</v>
      </c>
      <c r="I12" s="577">
        <v>0</v>
      </c>
      <c r="J12" s="200">
        <f>'EF Hub'!$G43/10^6</f>
        <v>5.9999999999999997E-7</v>
      </c>
      <c r="K12" s="577">
        <v>0</v>
      </c>
    </row>
    <row r="13" spans="1:11">
      <c r="A13" t="s">
        <v>386</v>
      </c>
      <c r="B13">
        <v>0</v>
      </c>
      <c r="C13">
        <v>0</v>
      </c>
      <c r="D13">
        <v>0</v>
      </c>
      <c r="E13">
        <v>0</v>
      </c>
      <c r="F13">
        <v>0</v>
      </c>
      <c r="G13">
        <v>0</v>
      </c>
      <c r="H13">
        <v>0</v>
      </c>
      <c r="I13" s="577">
        <v>0</v>
      </c>
      <c r="J13">
        <v>0</v>
      </c>
      <c r="K13" s="577">
        <v>0</v>
      </c>
    </row>
    <row r="15" spans="1:11">
      <c r="B15" s="951"/>
      <c r="C15" s="951"/>
      <c r="D15" s="951"/>
      <c r="E15" s="951"/>
      <c r="F15" s="951"/>
      <c r="G15" s="951"/>
      <c r="H15" s="951"/>
      <c r="I15" s="951"/>
      <c r="J15" s="951"/>
      <c r="K15" s="951"/>
    </row>
    <row r="16" spans="1:11">
      <c r="B16" s="951"/>
      <c r="C16" s="951"/>
      <c r="D16" s="951"/>
      <c r="E16" s="951"/>
      <c r="F16" s="951"/>
      <c r="G16" s="951"/>
      <c r="H16" s="951"/>
      <c r="I16" s="951"/>
      <c r="J16" s="951"/>
      <c r="K16" s="951"/>
    </row>
    <row r="17" spans="2:11">
      <c r="B17" s="951"/>
      <c r="C17" s="951"/>
      <c r="D17" s="951"/>
      <c r="E17" s="951"/>
      <c r="F17" s="951"/>
      <c r="G17" s="951"/>
      <c r="H17" s="951"/>
      <c r="I17" s="951"/>
      <c r="J17" s="951"/>
      <c r="K17" s="951"/>
    </row>
    <row r="18" spans="2:11">
      <c r="B18" s="951"/>
      <c r="C18" s="951"/>
      <c r="D18" s="951"/>
      <c r="E18" s="951"/>
      <c r="F18" s="951"/>
      <c r="G18" s="951"/>
      <c r="H18" s="951"/>
      <c r="I18" s="951"/>
      <c r="J18" s="951"/>
      <c r="K18" s="951"/>
    </row>
    <row r="19" spans="2:11">
      <c r="B19" s="951"/>
      <c r="C19" s="951"/>
      <c r="D19" s="951"/>
      <c r="E19" s="951"/>
      <c r="F19" s="951"/>
      <c r="G19" s="951"/>
      <c r="H19" s="951"/>
      <c r="I19" s="951"/>
      <c r="J19" s="951"/>
      <c r="K19" s="951"/>
    </row>
    <row r="20" spans="2:11">
      <c r="B20" s="951"/>
      <c r="C20" s="951"/>
      <c r="D20" s="951"/>
      <c r="E20" s="951"/>
      <c r="F20" s="951"/>
      <c r="G20" s="951"/>
      <c r="H20" s="951"/>
      <c r="I20" s="951"/>
      <c r="J20" s="951"/>
      <c r="K20" s="951"/>
    </row>
    <row r="21" spans="2:11">
      <c r="B21" s="951"/>
      <c r="C21" s="951"/>
      <c r="D21" s="951"/>
      <c r="E21" s="951"/>
      <c r="F21" s="951"/>
      <c r="G21" s="951"/>
      <c r="H21" s="951"/>
      <c r="I21" s="951"/>
      <c r="J21" s="951"/>
      <c r="K21" s="951"/>
    </row>
    <row r="22" spans="2:11">
      <c r="B22" s="951"/>
      <c r="C22" s="951"/>
      <c r="D22" s="951"/>
      <c r="E22" s="951"/>
      <c r="F22" s="951"/>
      <c r="G22" s="951"/>
      <c r="H22" s="951"/>
      <c r="I22" s="951"/>
      <c r="J22" s="951"/>
      <c r="K22" s="951"/>
    </row>
    <row r="23" spans="2:11">
      <c r="B23" s="951"/>
      <c r="C23" s="951"/>
      <c r="D23" s="951"/>
      <c r="E23" s="951"/>
      <c r="F23" s="951"/>
      <c r="G23" s="951"/>
      <c r="H23" s="951"/>
      <c r="I23" s="951"/>
      <c r="J23" s="951"/>
      <c r="K23" s="951"/>
    </row>
    <row r="24" spans="2:11">
      <c r="B24" s="951"/>
      <c r="C24" s="951"/>
      <c r="D24" s="951"/>
      <c r="E24" s="951"/>
      <c r="F24" s="951"/>
      <c r="G24" s="951"/>
      <c r="H24" s="951"/>
      <c r="I24" s="951"/>
      <c r="J24" s="951"/>
      <c r="K24" s="951"/>
    </row>
    <row r="25" spans="2:11">
      <c r="B25" s="951"/>
      <c r="C25" s="951"/>
      <c r="D25" s="951"/>
      <c r="E25" s="951"/>
      <c r="F25" s="951"/>
      <c r="G25" s="951"/>
      <c r="H25" s="951"/>
      <c r="I25" s="951"/>
      <c r="J25" s="951"/>
      <c r="K25" s="951"/>
    </row>
    <row r="26" spans="2:11">
      <c r="B26" s="951"/>
      <c r="C26" s="951"/>
      <c r="D26" s="951"/>
      <c r="E26" s="951"/>
      <c r="F26" s="951"/>
      <c r="G26" s="951"/>
      <c r="H26" s="951"/>
      <c r="I26" s="951"/>
      <c r="J26" s="951"/>
      <c r="K26" s="951"/>
    </row>
  </sheetData>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3"/>
  </sheetPr>
  <dimension ref="A1:K13"/>
  <sheetViews>
    <sheetView workbookViewId="0">
      <selection activeCell="J7" sqref="J7"/>
    </sheetView>
  </sheetViews>
  <sheetFormatPr defaultRowHeight="15"/>
  <cols>
    <col min="2" max="2" width="12.28515625" customWidth="1"/>
    <col min="3" max="3" width="14" customWidth="1"/>
    <col min="4" max="4" width="21.42578125" customWidth="1"/>
    <col min="5" max="5" width="18.5703125" customWidth="1"/>
    <col min="6" max="6" width="18.28515625" customWidth="1"/>
    <col min="7" max="7" width="16.5703125" customWidth="1"/>
    <col min="8" max="8" width="11.140625" customWidth="1"/>
    <col min="9" max="9" width="15.7109375" customWidth="1"/>
    <col min="10" max="11" width="13.42578125" customWidth="1"/>
  </cols>
  <sheetData>
    <row r="1" spans="1:11" ht="105">
      <c r="A1" s="916" t="s">
        <v>1716</v>
      </c>
      <c r="B1" s="199" t="s">
        <v>394</v>
      </c>
      <c r="C1" s="199" t="s">
        <v>388</v>
      </c>
      <c r="D1" s="199" t="s">
        <v>397</v>
      </c>
      <c r="E1" s="199" t="s">
        <v>395</v>
      </c>
      <c r="F1" s="199" t="s">
        <v>398</v>
      </c>
      <c r="G1" s="199"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IF(use_lifecycle_biofuel_EIs,'GREET1 EF'!AM47+'GREET1 Results'!P21,'GREET1 EF'!AM47)/10^6*IF(HHV_Adjust,'GREET1 Fuel_Specs'!$I$32,1)</f>
        <v>4.0535337608953281E-2</v>
      </c>
      <c r="G2" s="200">
        <f>IF(use_lifecycle_biofuel_EIs,'GREET1 EF'!AK47+'GREET1 Results'!AF21,'GREET1 EF'!AK47)/10^6*IF(HHV_Adjust,'GREET1 Fuel_Specs'!$I$42,1)</f>
        <v>1.6960701640035339E-2</v>
      </c>
      <c r="H2">
        <v>0</v>
      </c>
      <c r="I2" s="577">
        <v>0</v>
      </c>
      <c r="J2" s="200">
        <f>(1/'Fuel Heat Contents'!B6)*'EF Hub'!D106*1000</f>
        <v>6.7030064624894622E-2</v>
      </c>
      <c r="K2" s="577">
        <v>0</v>
      </c>
    </row>
    <row r="3" spans="1:11">
      <c r="A3" t="s">
        <v>75</v>
      </c>
      <c r="B3">
        <v>0</v>
      </c>
      <c r="C3" s="200">
        <f>'GREET1 EF'!AE37/10^6*IF(HHV_Adjust,'GREET1 Fuel_Specs'!$I$61,1)</f>
        <v>2.0116526890559725E-5</v>
      </c>
      <c r="D3" s="200">
        <f>'GREET1 Results'!H56/10^6*IF(HHV_Adjust,'GREET1 Fuel_Specs'!$I$16,1)</f>
        <v>5.1729790668657905E-5</v>
      </c>
      <c r="E3" s="200">
        <f>'GREET1 EF'!AD37/10^6*IF(HHV_Adjust,'GREET1 Fuel_Specs'!$I$20,1)</f>
        <v>1.87900998050175E-5</v>
      </c>
      <c r="F3" s="200">
        <f>'GREET1 EF'!AM37/10^6*IF(HHV_Adjust,'GREET1 Fuel_Specs'!$I$32,1)</f>
        <v>1.814691829006113E-5</v>
      </c>
      <c r="G3" s="200">
        <f>'GREET1 EF'!AK37/10^6*IF(HHV_Adjust,'GREET1 Fuel_Specs'!$I$42,1)</f>
        <v>1.8775600648457711E-5</v>
      </c>
      <c r="H3">
        <v>0</v>
      </c>
      <c r="I3" s="577">
        <v>0</v>
      </c>
      <c r="J3" s="200">
        <f>'GREET1 EF'!AJ37/10^6*IF(HHV_Adjust,'GREET1 Fuel_Specs'!$I$36,1)</f>
        <v>1.8676184885610936E-5</v>
      </c>
      <c r="K3" s="577">
        <v>0</v>
      </c>
    </row>
    <row r="4" spans="1:11">
      <c r="A4" t="s">
        <v>76</v>
      </c>
      <c r="B4">
        <v>0</v>
      </c>
      <c r="C4" s="200">
        <f>'GREET1 EF'!AE38/10^6*IF(HHV_Adjust,'GREET1 Fuel_Specs'!$I$61,1)</f>
        <v>1.1140697877224882E-3</v>
      </c>
      <c r="D4" s="200">
        <f>'GREET1 Results'!H57/10^6*IF(HHV_Adjust,'GREET1 Fuel_Specs'!$I$16,1)</f>
        <v>5.8541765656290731E-4</v>
      </c>
      <c r="E4" s="200">
        <f>'GREET1 EF'!AD38/10^6*IF(HHV_Adjust,'GREET1 Fuel_Specs'!$I$20,1)</f>
        <v>6.4516541833933803E-5</v>
      </c>
      <c r="F4" s="200">
        <f>'GREET1 EF'!AM38/10^6*IF(HHV_Adjust,'GREET1 Fuel_Specs'!$I$32,1)</f>
        <v>6.2308152972400725E-5</v>
      </c>
      <c r="G4" s="200">
        <f>'GREET1 EF'!AK38/10^6*IF(HHV_Adjust,'GREET1 Fuel_Specs'!$I$42,1)</f>
        <v>6.4466758413385034E-5</v>
      </c>
      <c r="H4">
        <v>0</v>
      </c>
      <c r="I4" s="577">
        <v>0</v>
      </c>
      <c r="J4" s="200">
        <f>'GREET1 EF'!AJ38/10^6*IF(HHV_Adjust,'GREET1 Fuel_Specs'!$I$36,1)</f>
        <v>3.2062705253674354E-5</v>
      </c>
      <c r="K4" s="577">
        <v>0</v>
      </c>
    </row>
    <row r="5" spans="1:11">
      <c r="A5" t="s">
        <v>77</v>
      </c>
      <c r="B5">
        <v>0</v>
      </c>
      <c r="C5" s="200">
        <f>'GREET1 EF'!AE39/10^6*IF(HHV_Adjust,'GREET1 Fuel_Specs'!$I$61,1)</f>
        <v>6.3097541324135889E-5</v>
      </c>
      <c r="D5" s="200">
        <f>'GREET1 Results'!H58/10^6*IF(HHV_Adjust,'GREET1 Fuel_Specs'!$I$16,1)</f>
        <v>2.5993406587307788E-5</v>
      </c>
      <c r="E5" s="200">
        <f>'GREET1 EF'!AD39/10^6*IF(HHV_Adjust,'GREET1 Fuel_Specs'!$I$20,1)</f>
        <v>1.5799585369259908E-4</v>
      </c>
      <c r="F5" s="200">
        <f>'GREET1 EF'!AM39/10^6*IF(HHV_Adjust,'GREET1 Fuel_Specs'!$I$32,1)</f>
        <v>1.5258768590268158E-4</v>
      </c>
      <c r="G5" s="200">
        <f>'GREET1 EF'!AK39/10^6*IF(HHV_Adjust,'GREET1 Fuel_Specs'!$I$42,1)</f>
        <v>1.5787393807521237E-4</v>
      </c>
      <c r="H5">
        <v>0</v>
      </c>
      <c r="I5" s="577">
        <v>0</v>
      </c>
      <c r="J5" s="200">
        <f>'GREET1 EF'!AJ39/10^6*IF(HHV_Adjust,'GREET1 Fuel_Specs'!$I$36,1)</f>
        <v>1.5703800433965642E-4</v>
      </c>
      <c r="K5" s="577">
        <v>0</v>
      </c>
    </row>
    <row r="6" spans="1:11">
      <c r="A6" t="s">
        <v>78</v>
      </c>
      <c r="B6">
        <v>0</v>
      </c>
      <c r="C6" s="200">
        <f>'GREET1 EF'!AE40/10^6*IF(HHV_Adjust,'GREET1 Fuel_Specs'!$I$61,1)</f>
        <v>5.6883776142472345E-6</v>
      </c>
      <c r="D6" s="200">
        <f>'GREET1 Results'!H59/10^6*IF(HHV_Adjust,'GREET1 Fuel_Specs'!$I$16,1)</f>
        <v>5.0684199129140162E-6</v>
      </c>
      <c r="E6" s="200">
        <f>'GREET1 EF'!AD40/10^6*IF(HHV_Adjust,'GREET1 Fuel_Specs'!$I$20,1)</f>
        <v>5.3133020268271022E-6</v>
      </c>
      <c r="F6" s="200">
        <f>'GREET1 EF'!AM40/10^6*IF(HHV_Adjust,'GREET1 Fuel_Specs'!$I$32,1)</f>
        <v>5.1314287168129179E-6</v>
      </c>
      <c r="G6" s="200">
        <f>'GREET1 EF'!AK40/10^6*IF(HHV_Adjust,'GREET1 Fuel_Specs'!$I$42,1)</f>
        <v>5.3092020806460903E-6</v>
      </c>
      <c r="H6">
        <v>0</v>
      </c>
      <c r="I6" s="577">
        <v>0</v>
      </c>
      <c r="J6" s="200">
        <f>'GREET1 EF'!AJ40/10^6*IF(HHV_Adjust,'GREET1 Fuel_Specs'!$I$36,1)</f>
        <v>5.2810901504427564E-7</v>
      </c>
      <c r="K6" s="577">
        <v>0</v>
      </c>
    </row>
    <row r="7" spans="1:11">
      <c r="A7" t="s">
        <v>385</v>
      </c>
      <c r="B7">
        <v>0</v>
      </c>
      <c r="C7" s="200">
        <f>'GREET1 EF'!AE41/10^6*IF(HHV_Adjust,'GREET1 Fuel_Specs'!$I$61,1)</f>
        <v>2.7736291287811272E-6</v>
      </c>
      <c r="D7" s="200">
        <f>'GREET1 Results'!H60/10^6*IF(HHV_Adjust,'GREET1 Fuel_Specs'!$I$16,1)</f>
        <v>2.0316872030537864E-6</v>
      </c>
      <c r="E7" s="200">
        <f>'GREET1 EF'!AD41/10^6*IF(HHV_Adjust,'GREET1 Fuel_Specs'!$I$20,1)</f>
        <v>2.5907438413913518E-6</v>
      </c>
      <c r="F7" s="200">
        <f>'GREET1 EF'!AM41/10^6*IF(HHV_Adjust,'GREET1 Fuel_Specs'!$I$32,1)</f>
        <v>2.5020631762506044E-6</v>
      </c>
      <c r="G7" s="200">
        <f>'GREET1 EF'!AK41/10^6*IF(HHV_Adjust,'GREET1 Fuel_Specs'!$I$42,1)</f>
        <v>2.5887447247846044E-6</v>
      </c>
      <c r="H7">
        <v>0</v>
      </c>
      <c r="I7" s="577">
        <v>0</v>
      </c>
      <c r="J7" s="200">
        <f>'GREET1 EF'!AJ41/10^6*IF(HHV_Adjust,'GREET1 Fuel_Specs'!$I$36,1)</f>
        <v>2.5750374652167907E-7</v>
      </c>
      <c r="K7" s="577">
        <v>0</v>
      </c>
    </row>
    <row r="8" spans="1:11">
      <c r="A8" t="s">
        <v>80</v>
      </c>
      <c r="B8">
        <v>0</v>
      </c>
      <c r="C8" s="200">
        <f>'GREET1 EF'!AE42/10^6*IF(HHV_Adjust,'GREET1 Fuel_Specs'!$I$61,1)</f>
        <v>0</v>
      </c>
      <c r="D8" s="200">
        <f>'GREET1 Results'!H61/10^6*IF(HHV_Adjust,'GREET1 Fuel_Specs'!$I$16,1)</f>
        <v>4.2501798364698814E-7</v>
      </c>
      <c r="E8" s="200">
        <f>'GREET1 EF'!AD42/10^6*IF(HHV_Adjust,'GREET1 Fuel_Specs'!$I$20,1)</f>
        <v>5.0929308975377288E-7</v>
      </c>
      <c r="F8" s="200">
        <f>'GREET1 EF'!AM42/10^6*IF(HHV_Adjust,'GREET1 Fuel_Specs'!$I$32,1)</f>
        <v>0</v>
      </c>
      <c r="G8" s="200">
        <f>'GREET1 EF'!AK42/10^6*IF(HHV_Adjust,'GREET1 Fuel_Specs'!$I$42,1)</f>
        <v>0</v>
      </c>
      <c r="H8">
        <v>0</v>
      </c>
      <c r="I8" s="577">
        <v>0</v>
      </c>
      <c r="J8" s="200">
        <f>'GREET1 EF'!AJ42/10^6*IF(HHV_Adjust,'GREET1 Fuel_Specs'!$I$36,1)</f>
        <v>0</v>
      </c>
      <c r="K8" s="577">
        <v>0</v>
      </c>
    </row>
    <row r="9" spans="1:11">
      <c r="A9" t="s">
        <v>81</v>
      </c>
      <c r="B9">
        <v>0</v>
      </c>
      <c r="C9" s="200">
        <f>'GREET1 EF'!AE43/10^6*IF(HHV_Adjust,'GREET1 Fuel_Specs'!$I$61,1)</f>
        <v>2.2005086227935254E-7</v>
      </c>
      <c r="D9" s="200">
        <f>'GREET1 Results'!H62/10^6*IF(HHV_Adjust,'GREET1 Fuel_Specs'!$I$16,1)</f>
        <v>3.7646612624912489E-7</v>
      </c>
      <c r="E9" s="200">
        <f>'GREET1 EF'!AD43/10^6*IF(HHV_Adjust,'GREET1 Fuel_Specs'!$I$20,1)</f>
        <v>2.055413286251496E-7</v>
      </c>
      <c r="F9" s="200">
        <f>'GREET1 EF'!AM43/10^6*IF(HHV_Adjust,'GREET1 Fuel_Specs'!$I$32,1)</f>
        <v>1.9850568834100551E-7</v>
      </c>
      <c r="G9" s="200">
        <f>'GREET1 EF'!AK43/10^6*IF(HHV_Adjust,'GREET1 Fuel_Specs'!$I$42,1)</f>
        <v>2.0538272510871444E-7</v>
      </c>
      <c r="H9">
        <v>0</v>
      </c>
      <c r="I9" s="577">
        <v>0</v>
      </c>
      <c r="J9" s="200">
        <f>'GREET1 EF'!AJ43/10^6*IF(HHV_Adjust,'GREET1 Fuel_Specs'!$I$36,1)</f>
        <v>2.0429523498392262E-8</v>
      </c>
      <c r="K9" s="577">
        <v>0</v>
      </c>
    </row>
    <row r="10" spans="1:11">
      <c r="A10" t="s">
        <v>82</v>
      </c>
      <c r="B10">
        <v>0</v>
      </c>
      <c r="C10" s="200">
        <f>'GREET1 EF'!AE44/10^6*IF(HHV_Adjust,'GREET1 Fuel_Specs'!$I$61,1)</f>
        <v>3.9999293880667245E-7</v>
      </c>
      <c r="D10" s="200">
        <f>'GREET1 Results'!H63/10^6*IF(HHV_Adjust,'GREET1 Fuel_Specs'!$I$16,1)</f>
        <v>7.1158701917372055E-7</v>
      </c>
      <c r="E10" s="200">
        <f>'GREET1 EF'!AD44/10^6*IF(HHV_Adjust,'GREET1 Fuel_Specs'!$I$20,1)</f>
        <v>3.7361853178575752E-7</v>
      </c>
      <c r="F10" s="200">
        <f>'GREET1 EF'!AM44/10^6*IF(HHV_Adjust,'GREET1 Fuel_Specs'!$I$32,1)</f>
        <v>3.6082964105162899E-7</v>
      </c>
      <c r="G10" s="200">
        <f>'GREET1 EF'!AK44/10^6*IF(HHV_Adjust,'GREET1 Fuel_Specs'!$I$42,1)</f>
        <v>3.7333023349877585E-7</v>
      </c>
      <c r="H10">
        <v>0</v>
      </c>
      <c r="I10" s="577">
        <v>0</v>
      </c>
      <c r="J10" s="200">
        <f>'GREET1 EF'!AJ44/10^6*IF(HHV_Adjust,'GREET1 Fuel_Specs'!$I$36,1)</f>
        <v>3.7135347064298439E-8</v>
      </c>
      <c r="K10" s="577">
        <v>0</v>
      </c>
    </row>
    <row r="11" spans="1:11">
      <c r="A11" t="s">
        <v>83</v>
      </c>
      <c r="B11">
        <v>0</v>
      </c>
      <c r="C11" s="200">
        <f>'EF Hub'!F38/10^6</f>
        <v>9.9999999999999995E-7</v>
      </c>
      <c r="D11" s="200">
        <f>'EF Hub'!F66/10^6</f>
        <v>3.0000000000000001E-6</v>
      </c>
      <c r="E11" s="200">
        <f>'EF Hub'!F55/10^6</f>
        <v>3.0000000000000001E-6</v>
      </c>
      <c r="F11" s="200">
        <v>0</v>
      </c>
      <c r="G11" s="200">
        <v>0</v>
      </c>
      <c r="H11">
        <v>0</v>
      </c>
      <c r="I11" s="577">
        <v>0</v>
      </c>
      <c r="J11" s="200">
        <f>'EF Hub'!$F43/10^6</f>
        <v>3.0000000000000001E-6</v>
      </c>
      <c r="K11" s="577">
        <v>0</v>
      </c>
    </row>
    <row r="12" spans="1:11">
      <c r="A12" t="s">
        <v>84</v>
      </c>
      <c r="B12">
        <v>0</v>
      </c>
      <c r="C12" s="200">
        <f>'EF Hub'!G38/10^6</f>
        <v>1.0000000000000001E-7</v>
      </c>
      <c r="D12" s="200">
        <f>'EF Hub'!G66/10^6</f>
        <v>5.9999999999999997E-7</v>
      </c>
      <c r="E12" s="200">
        <f>'EF Hub'!G55/10^6</f>
        <v>5.9999999999999997E-7</v>
      </c>
      <c r="F12" s="200">
        <v>0</v>
      </c>
      <c r="G12" s="200">
        <v>0</v>
      </c>
      <c r="H12">
        <v>0</v>
      </c>
      <c r="I12" s="577">
        <v>0</v>
      </c>
      <c r="J12" s="200">
        <f>'EF Hub'!$G43/10^6</f>
        <v>5.9999999999999997E-7</v>
      </c>
      <c r="K12" s="577">
        <v>0</v>
      </c>
    </row>
    <row r="13" spans="1:11">
      <c r="A13" t="s">
        <v>386</v>
      </c>
      <c r="B13">
        <v>0</v>
      </c>
      <c r="C13">
        <v>0</v>
      </c>
      <c r="D13">
        <v>0</v>
      </c>
      <c r="E13">
        <v>0</v>
      </c>
      <c r="F13">
        <v>0</v>
      </c>
      <c r="G13">
        <v>0</v>
      </c>
      <c r="H13">
        <v>0</v>
      </c>
      <c r="I13" s="577">
        <v>0</v>
      </c>
      <c r="J13">
        <v>0</v>
      </c>
      <c r="K13" s="577">
        <v>0</v>
      </c>
    </row>
  </sheetData>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3"/>
  </sheetPr>
  <dimension ref="A1:K13"/>
  <sheetViews>
    <sheetView workbookViewId="0">
      <selection activeCell="H12" sqref="H12"/>
    </sheetView>
  </sheetViews>
  <sheetFormatPr defaultRowHeight="15"/>
  <cols>
    <col min="2" max="2" width="12.28515625" customWidth="1"/>
    <col min="3" max="3" width="14" customWidth="1"/>
    <col min="4" max="4" width="21.42578125" customWidth="1"/>
    <col min="5" max="5" width="18.5703125" customWidth="1"/>
    <col min="6" max="6" width="18.28515625" customWidth="1"/>
    <col min="7" max="7" width="16.5703125" customWidth="1"/>
    <col min="8" max="8" width="14.5703125" customWidth="1"/>
    <col min="9" max="9" width="15.7109375" customWidth="1"/>
    <col min="10" max="11" width="13.42578125" customWidth="1"/>
  </cols>
  <sheetData>
    <row r="1" spans="1:11" s="597" customFormat="1" ht="105">
      <c r="A1" s="918" t="s">
        <v>1716</v>
      </c>
      <c r="B1" s="204" t="s">
        <v>394</v>
      </c>
      <c r="C1" s="204" t="s">
        <v>388</v>
      </c>
      <c r="D1" s="204" t="s">
        <v>397</v>
      </c>
      <c r="E1" s="204" t="s">
        <v>395</v>
      </c>
      <c r="F1" s="204" t="s">
        <v>398</v>
      </c>
      <c r="G1" s="204" t="s">
        <v>399</v>
      </c>
      <c r="H1" s="204" t="s">
        <v>400</v>
      </c>
      <c r="I1" s="881" t="s">
        <v>1670</v>
      </c>
      <c r="J1" s="881" t="s">
        <v>1671</v>
      </c>
      <c r="K1" s="881" t="s">
        <v>1672</v>
      </c>
    </row>
    <row r="2" spans="1:11">
      <c r="A2" t="s">
        <v>85</v>
      </c>
      <c r="B2">
        <v>0</v>
      </c>
      <c r="C2">
        <v>0</v>
      </c>
      <c r="D2" s="200">
        <f>(1/'Fuel Heat Contents'!B1)*'EF Hub'!D107*1000</f>
        <v>7.2920703974688528E-2</v>
      </c>
      <c r="E2">
        <v>0</v>
      </c>
      <c r="F2" s="200">
        <f>IF(use_lifecycle_biofuel_EIs,'GREET1 Results'!H322+'GREET1 Results'!P21,'GREET1 Results'!H322)/10^6*IF(HHV_Adjust,'GREET1 Fuel_Specs'!$I$32,1)</f>
        <v>4.0925022093794103E-2</v>
      </c>
      <c r="G2">
        <v>0</v>
      </c>
      <c r="H2" s="200">
        <f>(1/'Fuel Heat Contents'!B4)*'EF Hub'!D104*1000</f>
        <v>7.2222222222222215E-2</v>
      </c>
      <c r="I2" s="577">
        <v>0</v>
      </c>
      <c r="J2" s="577">
        <v>0</v>
      </c>
      <c r="K2" s="577">
        <v>0</v>
      </c>
    </row>
    <row r="3" spans="1:11">
      <c r="A3" t="s">
        <v>75</v>
      </c>
      <c r="B3">
        <v>0</v>
      </c>
      <c r="C3">
        <v>0</v>
      </c>
      <c r="D3" s="200">
        <f>'GREET1 Results'!H56/10^6*IF(HHV_Adjust,'GREET1 Fuel_Specs'!$I$16,1)</f>
        <v>5.1729790668657905E-5</v>
      </c>
      <c r="E3">
        <v>0</v>
      </c>
      <c r="F3" s="200">
        <f>'GREET1 Results'!H326/10^6*IF(HHV_Adjust,'GREET1 Fuel_Specs'!$I$32,1)</f>
        <v>4.6861225591870648E-5</v>
      </c>
      <c r="G3">
        <v>0</v>
      </c>
      <c r="H3" s="200">
        <f>('GREET1 JetFuel_WTWa'!F20/10^6*'GREET1 JetFuel_WTWa'!V12/'GREET1 JetFuel_WTWa'!Y12)*IF(HHV_Adjust,'GREET1 Fuel_Specs'!$I$26,1)</f>
        <v>1.2028227827389089E-5</v>
      </c>
      <c r="I3" s="577">
        <v>0</v>
      </c>
      <c r="J3" s="577">
        <v>0</v>
      </c>
      <c r="K3" s="577">
        <v>0</v>
      </c>
    </row>
    <row r="4" spans="1:11">
      <c r="A4" t="s">
        <v>76</v>
      </c>
      <c r="B4">
        <v>0</v>
      </c>
      <c r="C4">
        <v>0</v>
      </c>
      <c r="D4" s="200">
        <f>'GREET1 Results'!H57/10^6*IF(HHV_Adjust,'GREET1 Fuel_Specs'!$I$16,1)</f>
        <v>5.8541765656290731E-4</v>
      </c>
      <c r="E4">
        <v>0</v>
      </c>
      <c r="F4" s="200">
        <f>'GREET1 Results'!H327/10^6*IF(HHV_Adjust,'GREET1 Fuel_Specs'!$I$32,1)</f>
        <v>5.6747692535326843E-4</v>
      </c>
      <c r="G4">
        <v>0</v>
      </c>
      <c r="H4" s="200">
        <f>'GREET1 JetFuel_WTWa'!F21/10^6*IF(HHV_Adjust,'GREET1 Fuel_Specs'!$I$26,1)</f>
        <v>9.0041232232878274E-5</v>
      </c>
      <c r="I4" s="577">
        <v>0</v>
      </c>
      <c r="J4" s="577">
        <v>0</v>
      </c>
      <c r="K4" s="577">
        <v>0</v>
      </c>
    </row>
    <row r="5" spans="1:11">
      <c r="A5" t="s">
        <v>77</v>
      </c>
      <c r="B5">
        <v>0</v>
      </c>
      <c r="C5">
        <v>0</v>
      </c>
      <c r="D5" s="200">
        <f>'GREET1 Results'!H58/10^6*IF(HHV_Adjust,'GREET1 Fuel_Specs'!$I$16,1)</f>
        <v>2.5993406587307788E-5</v>
      </c>
      <c r="E5">
        <v>0</v>
      </c>
      <c r="F5" s="200">
        <f>'GREET1 Results'!H328/10^6*IF(HHV_Adjust,'GREET1 Fuel_Specs'!$I$32,1)</f>
        <v>2.5196811685227597E-5</v>
      </c>
      <c r="G5">
        <v>0</v>
      </c>
      <c r="H5" s="200">
        <f>'GREET1 JetFuel_WTWa'!F22/10^6*IF(HHV_Adjust,'GREET1 Fuel_Specs'!$I$26,1)</f>
        <v>3.528369691096792E-4</v>
      </c>
      <c r="I5" s="577">
        <v>0</v>
      </c>
      <c r="J5" s="577">
        <v>0</v>
      </c>
      <c r="K5" s="577">
        <v>0</v>
      </c>
    </row>
    <row r="6" spans="1:11">
      <c r="A6" t="s">
        <v>78</v>
      </c>
      <c r="B6">
        <v>0</v>
      </c>
      <c r="C6">
        <v>0</v>
      </c>
      <c r="D6" s="200">
        <f>'GREET1 Results'!H59/10^6*IF(HHV_Adjust,'GREET1 Fuel_Specs'!$I$16,1)</f>
        <v>5.0684199129140162E-6</v>
      </c>
      <c r="E6">
        <v>0</v>
      </c>
      <c r="F6" s="200">
        <f>'GREET1 Results'!H329/10^6*IF(HHV_Adjust,'GREET1 Fuel_Specs'!$I$32,1)</f>
        <v>4.9130929283316848E-6</v>
      </c>
      <c r="G6">
        <v>0</v>
      </c>
      <c r="H6" s="200">
        <f>'GREET1 JetFuel_WTWa'!F23/10^6*IF(HHV_Adjust,'GREET1 Fuel_Specs'!$I$26,1)</f>
        <v>4.3557562142730331E-6</v>
      </c>
      <c r="I6" s="577">
        <v>0</v>
      </c>
      <c r="J6" s="577">
        <v>0</v>
      </c>
      <c r="K6" s="577">
        <v>0</v>
      </c>
    </row>
    <row r="7" spans="1:11">
      <c r="A7" t="s">
        <v>385</v>
      </c>
      <c r="B7">
        <v>0</v>
      </c>
      <c r="C7">
        <v>0</v>
      </c>
      <c r="D7" s="200">
        <f>'GREET1 Results'!H60/10^6*IF(HHV_Adjust,'GREET1 Fuel_Specs'!$I$16,1)</f>
        <v>2.0316872030537864E-6</v>
      </c>
      <c r="E7">
        <v>0</v>
      </c>
      <c r="F7" s="200">
        <f>'GREET1 Results'!H330/10^6*IF(HHV_Adjust,'GREET1 Fuel_Specs'!$I$32,1)</f>
        <v>1.9694240416963801E-6</v>
      </c>
      <c r="G7">
        <v>0</v>
      </c>
      <c r="H7" s="200">
        <f>'GREET1 JetFuel_WTWa'!F24/10^6*IF(HHV_Adjust,'GREET1 Fuel_Specs'!$I$26,1)</f>
        <v>4.3557562142730331E-6</v>
      </c>
      <c r="I7" s="577">
        <v>0</v>
      </c>
      <c r="J7" s="577">
        <v>0</v>
      </c>
      <c r="K7" s="577">
        <v>0</v>
      </c>
    </row>
    <row r="8" spans="1:11">
      <c r="A8" t="s">
        <v>80</v>
      </c>
      <c r="B8">
        <v>0</v>
      </c>
      <c r="C8">
        <v>0</v>
      </c>
      <c r="D8" s="200">
        <f>'GREET1 Results'!H61/10^6*IF(HHV_Adjust,'GREET1 Fuel_Specs'!$I$16,1)</f>
        <v>4.2501798364698814E-7</v>
      </c>
      <c r="E8">
        <v>0</v>
      </c>
      <c r="F8" s="200">
        <f>'GREET1 Results'!H331/10^6*IF(HHV_Adjust,'GREET1 Fuel_Specs'!$I$32,1)</f>
        <v>1.3335321835655154E-7</v>
      </c>
      <c r="G8">
        <v>0</v>
      </c>
      <c r="H8" s="200">
        <f>'GREET1 JetFuel_WTWa'!F25/10^6*IF(HHV_Adjust,'GREET1 Fuel_Specs'!$I$26,1)</f>
        <v>5.0121246432537846E-7</v>
      </c>
      <c r="I8" s="577">
        <v>0</v>
      </c>
      <c r="J8" s="577">
        <v>0</v>
      </c>
      <c r="K8" s="577">
        <v>0</v>
      </c>
    </row>
    <row r="9" spans="1:11">
      <c r="A9" t="s">
        <v>81</v>
      </c>
      <c r="B9">
        <v>0</v>
      </c>
      <c r="C9">
        <v>0</v>
      </c>
      <c r="D9" s="200">
        <f>'GREET1 Results'!H62/10^6*IF(HHV_Adjust,'GREET1 Fuel_Specs'!$I$16,1)</f>
        <v>3.7646612624912489E-7</v>
      </c>
      <c r="E9">
        <v>0</v>
      </c>
      <c r="F9" s="200">
        <f>'GREET1 Results'!H332/10^6*IF(HHV_Adjust,'GREET1 Fuel_Specs'!$I$32,1)</f>
        <v>3.6492893138516416E-7</v>
      </c>
      <c r="G9">
        <v>0</v>
      </c>
      <c r="H9" s="200">
        <f>'GREET1 JetFuel_WTWa'!F26/10^6*IF(HHV_Adjust,'GREET1 Fuel_Specs'!$I$26,1)</f>
        <v>1.3732106579230618E-6</v>
      </c>
      <c r="I9" s="577">
        <v>0</v>
      </c>
      <c r="J9" s="577">
        <v>0</v>
      </c>
      <c r="K9" s="577">
        <v>0</v>
      </c>
    </row>
    <row r="10" spans="1:11">
      <c r="A10" t="s">
        <v>82</v>
      </c>
      <c r="B10">
        <v>0</v>
      </c>
      <c r="C10">
        <v>0</v>
      </c>
      <c r="D10" s="200">
        <f>'GREET1 Results'!H63/10^6*IF(HHV_Adjust,'GREET1 Fuel_Specs'!$I$16,1)</f>
        <v>7.1158701917372055E-7</v>
      </c>
      <c r="E10">
        <v>0</v>
      </c>
      <c r="F10" s="200">
        <f>'GREET1 Results'!H333/10^6*IF(HHV_Adjust,'GREET1 Fuel_Specs'!$I$32,1)</f>
        <v>6.8977969699929621E-7</v>
      </c>
      <c r="G10">
        <v>0</v>
      </c>
      <c r="H10" s="200">
        <f>'GREET1 JetFuel_WTWa'!F27/10^6*IF(HHV_Adjust,'GREET1 Fuel_Specs'!$I$26,1)</f>
        <v>1.3103733461960429E-6</v>
      </c>
      <c r="I10" s="577">
        <v>0</v>
      </c>
      <c r="J10" s="577">
        <v>0</v>
      </c>
      <c r="K10" s="577">
        <v>0</v>
      </c>
    </row>
    <row r="11" spans="1:11">
      <c r="A11" t="s">
        <v>83</v>
      </c>
      <c r="B11">
        <v>0</v>
      </c>
      <c r="C11">
        <v>0</v>
      </c>
      <c r="D11" s="200">
        <f>'EF Hub'!F66/10^6</f>
        <v>3.0000000000000001E-6</v>
      </c>
      <c r="E11">
        <v>0</v>
      </c>
      <c r="F11" s="200">
        <v>0</v>
      </c>
      <c r="G11">
        <v>0</v>
      </c>
      <c r="H11" s="200">
        <f>'EF Hub'!F63/10^6</f>
        <v>3.0000000000000001E-6</v>
      </c>
      <c r="I11" s="577">
        <v>0</v>
      </c>
      <c r="J11" s="577">
        <v>0</v>
      </c>
      <c r="K11" s="577">
        <v>0</v>
      </c>
    </row>
    <row r="12" spans="1:11">
      <c r="A12" t="s">
        <v>84</v>
      </c>
      <c r="B12">
        <v>0</v>
      </c>
      <c r="C12">
        <v>0</v>
      </c>
      <c r="D12" s="200">
        <f>'EF Hub'!G66/10^6</f>
        <v>5.9999999999999997E-7</v>
      </c>
      <c r="E12">
        <v>0</v>
      </c>
      <c r="F12" s="200">
        <v>0</v>
      </c>
      <c r="G12">
        <v>0</v>
      </c>
      <c r="H12" s="200">
        <f>'EF Hub'!G63/10^6</f>
        <v>5.9999999999999997E-7</v>
      </c>
      <c r="I12" s="577">
        <v>0</v>
      </c>
      <c r="J12" s="577">
        <v>0</v>
      </c>
      <c r="K12" s="577">
        <v>0</v>
      </c>
    </row>
    <row r="13" spans="1:11">
      <c r="A13" t="s">
        <v>386</v>
      </c>
      <c r="B13">
        <v>0</v>
      </c>
      <c r="C13">
        <v>0</v>
      </c>
      <c r="D13">
        <v>0</v>
      </c>
      <c r="E13">
        <v>0</v>
      </c>
      <c r="F13">
        <v>0</v>
      </c>
      <c r="G13">
        <v>0</v>
      </c>
      <c r="H13">
        <v>0</v>
      </c>
      <c r="I13" s="577">
        <v>0</v>
      </c>
      <c r="J13" s="577">
        <v>0</v>
      </c>
      <c r="K13" s="577">
        <v>0</v>
      </c>
    </row>
  </sheetData>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3"/>
  </sheetPr>
  <dimension ref="A1:K13"/>
  <sheetViews>
    <sheetView workbookViewId="0">
      <selection activeCell="K5" sqref="K5"/>
    </sheetView>
  </sheetViews>
  <sheetFormatPr defaultRowHeight="15"/>
  <cols>
    <col min="2" max="2" width="12.28515625" customWidth="1"/>
    <col min="3" max="3" width="14" customWidth="1"/>
    <col min="4" max="4" width="21.42578125" customWidth="1"/>
    <col min="5" max="5" width="18.5703125" customWidth="1"/>
    <col min="6" max="6" width="18.28515625" customWidth="1"/>
    <col min="7" max="7" width="16.5703125" customWidth="1"/>
    <col min="8" max="8" width="11.140625" customWidth="1"/>
    <col min="9" max="9" width="15.7109375" customWidth="1"/>
    <col min="10" max="11" width="13.42578125" customWidth="1"/>
  </cols>
  <sheetData>
    <row r="1" spans="1:11" ht="105">
      <c r="A1" s="916" t="s">
        <v>1716</v>
      </c>
      <c r="B1" s="199" t="s">
        <v>394</v>
      </c>
      <c r="C1" s="204" t="s">
        <v>388</v>
      </c>
      <c r="D1" s="204" t="s">
        <v>397</v>
      </c>
      <c r="E1" s="204" t="s">
        <v>395</v>
      </c>
      <c r="F1" s="204" t="s">
        <v>398</v>
      </c>
      <c r="G1" s="204"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IF(use_lifecycle_biofuel_EIs,'GREET1 EF'!Z47+'GREET1 Results'!P21,'GREET1 EF'!Z47)/10^6*IF(HHV_Adjust,'GREET1 Fuel_Specs'!$I$32,1)</f>
        <v>4.0403449230000298E-2</v>
      </c>
      <c r="G2" s="200">
        <f>IF(use_lifecycle_biofuel_EIs,'GREET1 EF'!X47+'GREET1 Results'!AF21,'GREET1 EF'!X47)/10^6*IF(HHV_Adjust,'GREET1 Fuel_Specs'!$I$42,1)</f>
        <v>1.6824244116294244E-2</v>
      </c>
      <c r="H2">
        <v>0</v>
      </c>
      <c r="I2" s="200">
        <f>(1/'Fuel Heat Contents'!B5)*'EF Hub'!D108*1000</f>
        <v>7.5288690949578504E-2</v>
      </c>
      <c r="J2" s="200">
        <f>(1/'Fuel Heat Contents'!B6)*'EF Hub'!D106*1000</f>
        <v>6.7030064624894622E-2</v>
      </c>
      <c r="K2" s="577">
        <f>'GREET1 EF'!AA47/10^6*IF(HHV_Adjust,'GREET1 Fuel_Specs'!$I$61,1)</f>
        <v>0</v>
      </c>
    </row>
    <row r="3" spans="1:11">
      <c r="A3" t="s">
        <v>75</v>
      </c>
      <c r="B3">
        <v>0</v>
      </c>
      <c r="C3" s="200">
        <f>'GREET1 EF'!T37/10^6*IF(HHV_Adjust,'GREET1 Fuel_Specs'!$I$60,1)</f>
        <v>3.7055399324096322E-5</v>
      </c>
      <c r="D3" s="200">
        <f>'GREET1 Results'!H56/10^6*IF(HHV_Adjust,'GREET1 Fuel_Specs'!$I$16,1)</f>
        <v>5.1729790668657905E-5</v>
      </c>
      <c r="E3" s="200">
        <f>'GREET1 EF'!S37/10^6*IF(HHV_Adjust,'GREET1 Fuel_Specs'!$I$20,1)</f>
        <v>3.8382782606562311E-5</v>
      </c>
      <c r="F3" s="200">
        <f>'GREET1 EF'!Z37/10^6*IF(HHV_Adjust,'GREET1 Fuel_Specs'!$I$32,1)</f>
        <v>3.7068947314504013E-5</v>
      </c>
      <c r="G3" s="200">
        <f>'GREET1 EF'!X37/10^6*IF(HHV_Adjust,'GREET1 Fuel_Specs'!$I$42,1)</f>
        <v>3.8353164989839259E-5</v>
      </c>
      <c r="H3">
        <v>0</v>
      </c>
      <c r="I3" s="200">
        <f>'GREET1 EF'!I37/10^6*IF(HHV_Adjust,'GREET1 Fuel_Specs'!$I$29,1)</f>
        <v>1.9623733962304103E-5</v>
      </c>
      <c r="J3" s="200">
        <f>'GREET1 EF'!U37/10^6*IF(HHV_Adjust,'GREET1 Fuel_Specs'!$I$36,1)</f>
        <v>3.8150087110923766E-5</v>
      </c>
      <c r="K3" s="577">
        <f>'GREET1 EF'!AA37/10^6*IF(HHV_Adjust,'GREET1 Fuel_Specs'!$I$61,1)</f>
        <v>0</v>
      </c>
    </row>
    <row r="4" spans="1:11">
      <c r="A4" t="s">
        <v>76</v>
      </c>
      <c r="B4">
        <v>0</v>
      </c>
      <c r="C4" s="200">
        <f>'GREET1 EF'!T38/10^6*IF(HHV_Adjust,'GREET1 Fuel_Specs'!$I$60,1)</f>
        <v>6.2175160141784565E-5</v>
      </c>
      <c r="D4" s="200">
        <f>'GREET1 Results'!H57/10^6*IF(HHV_Adjust,'GREET1 Fuel_Specs'!$I$16,1)</f>
        <v>5.8541765656290731E-4</v>
      </c>
      <c r="E4" s="200">
        <f>'GREET1 EF'!S38/10^6*IF(HHV_Adjust,'GREET1 Fuel_Specs'!$I$20,1)</f>
        <v>1.2880474634089045E-4</v>
      </c>
      <c r="F4" s="200">
        <f>'GREET1 EF'!Z38/10^6*IF(HHV_Adjust,'GREET1 Fuel_Specs'!$I$32,1)</f>
        <v>1.2439578456076286E-4</v>
      </c>
      <c r="G4" s="200">
        <f>'GREET1 EF'!X38/10^6*IF(HHV_Adjust,'GREET1 Fuel_Specs'!$I$42,1)</f>
        <v>1.2870535569356977E-4</v>
      </c>
      <c r="H4">
        <v>0</v>
      </c>
      <c r="I4" s="200">
        <f>'GREET1 EF'!I38/10^6*IF(HHV_Adjust,'GREET1 Fuel_Specs'!$I$29,1)</f>
        <v>1.8894529046075813E-4</v>
      </c>
      <c r="J4" s="200">
        <f>'GREET1 EF'!U38/10^6*IF(HHV_Adjust,'GREET1 Fuel_Specs'!$I$36,1)</f>
        <v>6.4011933991013945E-5</v>
      </c>
      <c r="K4" s="577">
        <f>'GREET1 EF'!AA38/10^6*IF(HHV_Adjust,'GREET1 Fuel_Specs'!$I$61,1)</f>
        <v>0</v>
      </c>
    </row>
    <row r="5" spans="1:11">
      <c r="A5" t="s">
        <v>77</v>
      </c>
      <c r="B5">
        <v>0</v>
      </c>
      <c r="C5" s="200">
        <f>'GREET1 EF'!T39/10^6*IF(HHV_Adjust,'GREET1 Fuel_Specs'!$I$60,1)</f>
        <v>8.9266061948078262E-4</v>
      </c>
      <c r="D5" s="200">
        <f>'GREET1 Results'!H58/10^6*IF(HHV_Adjust,'GREET1 Fuel_Specs'!$I$16,1)</f>
        <v>2.5993406587307788E-5</v>
      </c>
      <c r="E5" s="200">
        <f>'GREET1 EF'!S39/10^6*IF(HHV_Adjust,'GREET1 Fuel_Specs'!$I$20,1)</f>
        <v>9.2463714125163307E-4</v>
      </c>
      <c r="F5" s="200">
        <f>'GREET1 EF'!Z39/10^6*IF(HHV_Adjust,'GREET1 Fuel_Specs'!$I$32,1)</f>
        <v>8.929869891254401E-4</v>
      </c>
      <c r="G5" s="200">
        <f>'GREET1 EF'!X39/10^6*IF(HHV_Adjust,'GREET1 Fuel_Specs'!$I$42,1)</f>
        <v>9.2392365602211749E-4</v>
      </c>
      <c r="H5">
        <v>0</v>
      </c>
      <c r="I5" s="200">
        <f>'GREET1 EF'!I39/10^6*IF(HHV_Adjust,'GREET1 Fuel_Specs'!$I$29,1)</f>
        <v>8.395354347700176E-4</v>
      </c>
      <c r="J5" s="200">
        <f>'GREET1 EF'!U39/10^6*IF(HHV_Adjust,'GREET1 Fuel_Specs'!$I$36,1)</f>
        <v>9.1903153156786379E-4</v>
      </c>
      <c r="K5" s="577">
        <f>'GREET1 EF'!AA39/10^6*IF(HHV_Adjust,'GREET1 Fuel_Specs'!$I$62,1)</f>
        <v>6.2708422980365774E-4</v>
      </c>
    </row>
    <row r="6" spans="1:11">
      <c r="A6" t="s">
        <v>78</v>
      </c>
      <c r="B6">
        <v>0</v>
      </c>
      <c r="C6" s="200">
        <f>'GREET1 EF'!T40/10^6*IF(HHV_Adjust,'GREET1 Fuel_Specs'!$I$60,1)</f>
        <v>2.6177226813590449E-6</v>
      </c>
      <c r="D6" s="200">
        <f>'GREET1 Results'!H59/10^6*IF(HHV_Adjust,'GREET1 Fuel_Specs'!$I$16,1)</f>
        <v>5.0684199129140162E-6</v>
      </c>
      <c r="E6" s="200">
        <f>'GREET1 EF'!S40/10^6*IF(HHV_Adjust,'GREET1 Fuel_Specs'!$I$20,1)</f>
        <v>2.711493667200466E-5</v>
      </c>
      <c r="F6" s="200">
        <f>'GREET1 EF'!Z40/10^6*IF(HHV_Adjust,'GREET1 Fuel_Specs'!$I$32,1)</f>
        <v>2.6186797586655626E-5</v>
      </c>
      <c r="G6" s="200">
        <f>'GREET1 EF'!X40/10^6*IF(HHV_Adjust,'GREET1 Fuel_Specs'!$I$42,1)</f>
        <v>2.7094013754298219E-5</v>
      </c>
      <c r="H6">
        <v>0</v>
      </c>
      <c r="I6" s="200">
        <f>'GREET1 EF'!I40/10^6*IF(HHV_Adjust,'GREET1 Fuel_Specs'!$I$29,1)</f>
        <v>2.7588981425959768E-5</v>
      </c>
      <c r="J6" s="200">
        <f>'GREET1 EF'!U40/10^6*IF(HHV_Adjust,'GREET1 Fuel_Specs'!$I$36,1)</f>
        <v>2.6950552455967622E-6</v>
      </c>
      <c r="K6" s="577">
        <f>'GREET1 EF'!AA40/10^6*IF(HHV_Adjust,'GREET1 Fuel_Specs'!$I$61,1)</f>
        <v>0</v>
      </c>
    </row>
    <row r="7" spans="1:11">
      <c r="A7" t="s">
        <v>385</v>
      </c>
      <c r="B7">
        <v>0</v>
      </c>
      <c r="C7" s="200">
        <f>'GREET1 EF'!T41/10^6*IF(HHV_Adjust,'GREET1 Fuel_Specs'!$I$60,1)</f>
        <v>2.5391910009182736E-6</v>
      </c>
      <c r="D7" s="200">
        <f>'GREET1 Results'!H60/10^6*IF(HHV_Adjust,'GREET1 Fuel_Specs'!$I$16,1)</f>
        <v>2.0316872030537864E-6</v>
      </c>
      <c r="E7" s="200">
        <f>'GREET1 EF'!S41/10^6*IF(HHV_Adjust,'GREET1 Fuel_Specs'!$I$20,1)</f>
        <v>2.6301488571844519E-5</v>
      </c>
      <c r="F7" s="200">
        <f>'GREET1 EF'!Z41/10^6*IF(HHV_Adjust,'GREET1 Fuel_Specs'!$I$32,1)</f>
        <v>2.5401193659055958E-5</v>
      </c>
      <c r="G7" s="200">
        <f>'GREET1 EF'!X41/10^6*IF(HHV_Adjust,'GREET1 Fuel_Specs'!$I$42,1)</f>
        <v>2.6281193341669272E-5</v>
      </c>
      <c r="H7">
        <v>0</v>
      </c>
      <c r="I7" s="200">
        <f>'GREET1 EF'!I41/10^6*IF(HHV_Adjust,'GREET1 Fuel_Specs'!$I$29,1)</f>
        <v>2.6761506342294763E-5</v>
      </c>
      <c r="J7" s="200">
        <f>'GREET1 EF'!U41/10^6*IF(HHV_Adjust,'GREET1 Fuel_Specs'!$I$36,1)</f>
        <v>2.6142035882288592E-6</v>
      </c>
      <c r="K7" s="577">
        <f>'GREET1 EF'!AA41/10^6*IF(HHV_Adjust,'GREET1 Fuel_Specs'!$I$61,1)</f>
        <v>0</v>
      </c>
    </row>
    <row r="8" spans="1:11">
      <c r="A8" t="s">
        <v>80</v>
      </c>
      <c r="B8">
        <v>0</v>
      </c>
      <c r="C8" s="200">
        <f>'GREET1 EF'!T42/10^6*IF(HHV_Adjust,'GREET1 Fuel_Specs'!$I$60,1)</f>
        <v>2.4242424242424244E-7</v>
      </c>
      <c r="D8" s="200">
        <f>'GREET1 Results'!H61/10^6*IF(HHV_Adjust,'GREET1 Fuel_Specs'!$I$16,1)</f>
        <v>4.2501798364698814E-7</v>
      </c>
      <c r="E8" s="200">
        <f>'GREET1 EF'!S42/10^6*IF(HHV_Adjust,'GREET1 Fuel_Specs'!$I$20,1)</f>
        <v>5.0716261464550878E-7</v>
      </c>
      <c r="F8" s="200">
        <f>'GREET1 EF'!Z42/10^6*IF(HHV_Adjust,'GREET1 Fuel_Specs'!$I$32,1)</f>
        <v>0</v>
      </c>
      <c r="G8" s="200">
        <f>'GREET1 EF'!X42/10^6*IF(HHV_Adjust,'GREET1 Fuel_Specs'!$I$42,1)</f>
        <v>0</v>
      </c>
      <c r="H8">
        <v>0</v>
      </c>
      <c r="I8" s="200">
        <f>'GREET1 EF'!I42/10^6*IF(HHV_Adjust,'GREET1 Fuel_Specs'!$I$29,1)</f>
        <v>2.4995003663979746E-4</v>
      </c>
      <c r="J8" s="200">
        <f>'GREET1 EF'!U42/10^6*IF(HHV_Adjust,'GREET1 Fuel_Specs'!$I$36,1)</f>
        <v>0</v>
      </c>
      <c r="K8" s="577">
        <f>'GREET1 EF'!AA42/10^6*IF(HHV_Adjust,'GREET1 Fuel_Specs'!$I$61,1)</f>
        <v>0</v>
      </c>
    </row>
    <row r="9" spans="1:11">
      <c r="A9" t="s">
        <v>81</v>
      </c>
      <c r="B9">
        <v>0</v>
      </c>
      <c r="C9" s="200">
        <f>'GREET1 EF'!T43/10^6*IF(HHV_Adjust,'GREET1 Fuel_Specs'!$I$60,1)</f>
        <v>2.1329204407713498E-7</v>
      </c>
      <c r="D9" s="200">
        <f>'GREET1 Results'!H62/10^6*IF(HHV_Adjust,'GREET1 Fuel_Specs'!$I$16,1)</f>
        <v>3.7646612624912489E-7</v>
      </c>
      <c r="E9" s="200">
        <f>'GREET1 EF'!S43/10^6*IF(HHV_Adjust,'GREET1 Fuel_Specs'!$I$20,1)</f>
        <v>2.2093250400349396E-6</v>
      </c>
      <c r="F9" s="200">
        <f>'GREET1 EF'!Z43/10^6*IF(HHV_Adjust,'GREET1 Fuel_Specs'!$I$32,1)</f>
        <v>2.1337002673607003E-6</v>
      </c>
      <c r="G9" s="200">
        <f>'GREET1 EF'!X43/10^6*IF(HHV_Adjust,'GREET1 Fuel_Specs'!$I$42,1)</f>
        <v>2.2076202407002188E-6</v>
      </c>
      <c r="H9">
        <v>0</v>
      </c>
      <c r="I9" s="200">
        <f>'GREET1 EF'!I43/10^6*IF(HHV_Adjust,'GREET1 Fuel_Specs'!$I$29,1)</f>
        <v>4.0142259513442133E-6</v>
      </c>
      <c r="J9" s="200">
        <f>'GREET1 EF'!U43/10^6*IF(HHV_Adjust,'GREET1 Fuel_Specs'!$I$36,1)</f>
        <v>2.1959310141122417E-7</v>
      </c>
      <c r="K9" s="577">
        <f>'GREET1 EF'!AA43/10^6*IF(HHV_Adjust,'GREET1 Fuel_Specs'!$I$61,1)</f>
        <v>0</v>
      </c>
    </row>
    <row r="10" spans="1:11">
      <c r="A10" t="s">
        <v>82</v>
      </c>
      <c r="B10">
        <v>0</v>
      </c>
      <c r="C10" s="200">
        <f>'GREET1 EF'!T44/10^6*IF(HHV_Adjust,'GREET1 Fuel_Specs'!$I$60,1)</f>
        <v>2.2497232268135904E-6</v>
      </c>
      <c r="D10" s="200">
        <f>'GREET1 Results'!H63/10^6*IF(HHV_Adjust,'GREET1 Fuel_Specs'!$I$16,1)</f>
        <v>7.1158701917372055E-7</v>
      </c>
      <c r="E10" s="200">
        <f>'GREET1 EF'!S44/10^6*IF(HHV_Adjust,'GREET1 Fuel_Specs'!$I$20,1)</f>
        <v>2.3303118874654241E-5</v>
      </c>
      <c r="F10" s="200">
        <f>'GREET1 EF'!Z44/10^6*IF(HHV_Adjust,'GREET1 Fuel_Specs'!$I$32,1)</f>
        <v>2.2505457581923577E-5</v>
      </c>
      <c r="G10" s="200">
        <f>'GREET1 EF'!X44/10^6*IF(HHV_Adjust,'GREET1 Fuel_Specs'!$I$42,1)</f>
        <v>2.3285137300718973E-5</v>
      </c>
      <c r="H10">
        <v>0</v>
      </c>
      <c r="I10" s="200">
        <f>'GREET1 EF'!I44/10^6*IF(HHV_Adjust,'GREET1 Fuel_Specs'!$I$29,1)</f>
        <v>1.0436987473494958E-5</v>
      </c>
      <c r="J10" s="200">
        <f>'GREET1 EF'!U44/10^6*IF(HHV_Adjust,'GREET1 Fuel_Specs'!$I$36,1)</f>
        <v>2.3161843791707692E-6</v>
      </c>
      <c r="K10" s="577">
        <f>'GREET1 EF'!AA44/10^6*IF(HHV_Adjust,'GREET1 Fuel_Specs'!$I$61,1)</f>
        <v>0</v>
      </c>
    </row>
    <row r="11" spans="1:11">
      <c r="A11" t="s">
        <v>83</v>
      </c>
      <c r="B11">
        <v>0</v>
      </c>
      <c r="C11" s="200">
        <f>'EF Hub'!F38/10^6</f>
        <v>9.9999999999999995E-7</v>
      </c>
      <c r="D11" s="200">
        <f>'EF Hub'!F66/10^6</f>
        <v>3.0000000000000001E-6</v>
      </c>
      <c r="E11" s="200">
        <f>'EF Hub'!F55/10^6</f>
        <v>3.0000000000000001E-6</v>
      </c>
      <c r="F11" s="200">
        <v>0</v>
      </c>
      <c r="G11" s="200">
        <v>0</v>
      </c>
      <c r="H11">
        <v>0</v>
      </c>
      <c r="I11" s="200">
        <f>'EF Hub'!$F76/10^6</f>
        <v>3.0000000000000001E-6</v>
      </c>
      <c r="J11" s="200">
        <f>'EF Hub'!$F43/10^6</f>
        <v>3.0000000000000001E-6</v>
      </c>
      <c r="K11" s="577">
        <f>'GREET1 EF'!AA45/10^6*IF(HHV_Adjust,'GREET1 Fuel_Specs'!$I$61,1)</f>
        <v>0</v>
      </c>
    </row>
    <row r="12" spans="1:11">
      <c r="A12" t="s">
        <v>84</v>
      </c>
      <c r="B12">
        <v>0</v>
      </c>
      <c r="C12" s="200">
        <f>'EF Hub'!G38/10^6</f>
        <v>1.0000000000000001E-7</v>
      </c>
      <c r="D12" s="200">
        <f>'EF Hub'!G66/10^6</f>
        <v>5.9999999999999997E-7</v>
      </c>
      <c r="E12" s="200">
        <f>'EF Hub'!G55/10^6</f>
        <v>5.9999999999999997E-7</v>
      </c>
      <c r="F12" s="200">
        <v>0</v>
      </c>
      <c r="G12" s="200">
        <v>0</v>
      </c>
      <c r="H12">
        <v>0</v>
      </c>
      <c r="I12" s="200">
        <f>'EF Hub'!$G76/10^6</f>
        <v>5.9999999999999997E-7</v>
      </c>
      <c r="J12" s="200">
        <f>'EF Hub'!$G43/10^6</f>
        <v>5.9999999999999997E-7</v>
      </c>
      <c r="K12" s="577">
        <f>'GREET1 EF'!AA46/10^6*IF(HHV_Adjust,'GREET1 Fuel_Specs'!$I$61,1)</f>
        <v>0</v>
      </c>
    </row>
    <row r="13" spans="1:11">
      <c r="A13" t="s">
        <v>386</v>
      </c>
      <c r="B13">
        <v>0</v>
      </c>
      <c r="C13">
        <v>0</v>
      </c>
      <c r="D13">
        <v>0</v>
      </c>
      <c r="E13">
        <v>0</v>
      </c>
      <c r="F13">
        <v>0</v>
      </c>
      <c r="G13">
        <v>0</v>
      </c>
      <c r="H13">
        <v>0</v>
      </c>
      <c r="I13">
        <v>0</v>
      </c>
      <c r="J13">
        <v>0</v>
      </c>
      <c r="K13">
        <v>0</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theme="3"/>
  </sheetPr>
  <dimension ref="A1:K13"/>
  <sheetViews>
    <sheetView workbookViewId="0">
      <selection activeCell="J3" sqref="J3:J10"/>
    </sheetView>
  </sheetViews>
  <sheetFormatPr defaultRowHeight="15"/>
  <cols>
    <col min="2" max="2" width="12.28515625" customWidth="1"/>
    <col min="3" max="3" width="14" customWidth="1"/>
    <col min="4" max="4" width="21.42578125" customWidth="1"/>
    <col min="5" max="5" width="18.5703125" customWidth="1"/>
    <col min="6" max="6" width="18.28515625" customWidth="1"/>
    <col min="7" max="7" width="16.5703125" customWidth="1"/>
    <col min="8" max="8" width="11.140625" customWidth="1"/>
    <col min="9" max="9" width="15.7109375" customWidth="1"/>
    <col min="10" max="11" width="13.42578125" customWidth="1"/>
  </cols>
  <sheetData>
    <row r="1" spans="1:11" ht="105">
      <c r="A1" s="916" t="s">
        <v>1716</v>
      </c>
      <c r="B1" s="199" t="s">
        <v>394</v>
      </c>
      <c r="C1" s="204" t="s">
        <v>388</v>
      </c>
      <c r="D1" s="199" t="s">
        <v>397</v>
      </c>
      <c r="E1" s="199" t="s">
        <v>395</v>
      </c>
      <c r="F1" s="204" t="s">
        <v>398</v>
      </c>
      <c r="G1" s="199"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IF(use_lifecycle_biofuel_EIs,'GREET1 EF'!Q47+'GREET1 Results'!P21,'GREET1 EF'!Q47)/10^6*IF(HHV_Adjust,'GREET1 Fuel_Specs'!$I$32,1)</f>
        <v>4.0383035086411535E-2</v>
      </c>
      <c r="G2" s="200">
        <f>IF(use_lifecycle_biofuel_EIs,'GREET1 EF'!O47+'GREET1 Results'!AF21,'GREET1 EF'!O47)/10^6*IF(HHV_Adjust,'GREET1 Fuel_Specs'!$I$42,1)</f>
        <v>1.6803122744528737E-2</v>
      </c>
      <c r="H2">
        <v>0</v>
      </c>
      <c r="I2" s="200">
        <f>(1/'Fuel Heat Contents'!B5)*'EF Hub'!D108*1000</f>
        <v>7.5288690949578504E-2</v>
      </c>
      <c r="J2" s="200">
        <f>(1/'Fuel Heat Contents'!B6)*'EF Hub'!D106*1000</f>
        <v>6.7030064624894622E-2</v>
      </c>
      <c r="K2" s="577">
        <f>'GREET1 EF'!H47/10^6*IF(HHV_Adjust,'GREET1 Fuel_Specs'!$I$61,1)</f>
        <v>0</v>
      </c>
    </row>
    <row r="3" spans="1:11">
      <c r="A3" t="s">
        <v>75</v>
      </c>
      <c r="B3">
        <v>0</v>
      </c>
      <c r="C3" s="200">
        <f>'GREET1 EF'!D37/10^6*IF(HHV_Adjust,'GREET1 Fuel_Specs'!$I$60,1)</f>
        <v>7.2129997244481045E-5</v>
      </c>
      <c r="D3" s="200">
        <f>'GREET1 Results'!H56/10^6*IF(HHV_Adjust,'GREET1 Fuel_Specs'!$I$16,1)</f>
        <v>5.1729790668657905E-5</v>
      </c>
      <c r="E3" s="200">
        <f>'GREET1 EF'!C37/10^6*IF(HHV_Adjust,'GREET1 Fuel_Specs'!$I$20,1)</f>
        <v>7.4713808355764407E-5</v>
      </c>
      <c r="F3" s="200">
        <f>'GREET1 EF'!Q37/10^6*IF(HHV_Adjust,'GREET1 Fuel_Specs'!$I$32,1)</f>
        <v>1.8952017309920747E-5</v>
      </c>
      <c r="G3" s="200">
        <f>'GREET1 EF'!O37/10^6*IF(HHV_Adjust,'GREET1 Fuel_Specs'!$I$42,1)</f>
        <v>1.9608591541882731E-5</v>
      </c>
      <c r="H3">
        <v>0</v>
      </c>
      <c r="I3" s="200">
        <f>'GREET1 EF'!B37/10^6*IF(HHV_Adjust,'GREET1 Fuel_Specs'!$I$30,1)</f>
        <v>7.4713808355764393E-5</v>
      </c>
      <c r="J3" s="200">
        <f>'GREET1 EF'!E37/10^6*IF(HHV_Adjust,'GREET1 Fuel_Specs'!$I$36,1)</f>
        <v>7.4260856133811235E-5</v>
      </c>
      <c r="K3" s="577">
        <f>'GREET1 EF'!H37/10^6*IF(HHV_Adjust,'GREET1 Fuel_Specs'!$I$61,1)</f>
        <v>0</v>
      </c>
    </row>
    <row r="4" spans="1:11">
      <c r="A4" t="s">
        <v>76</v>
      </c>
      <c r="B4">
        <v>0</v>
      </c>
      <c r="C4" s="200">
        <f>'GREET1 EF'!D38/10^6*IF(HHV_Adjust,'GREET1 Fuel_Specs'!$I$60,1)</f>
        <v>8.1959997354104109E-5</v>
      </c>
      <c r="D4" s="200">
        <f>'GREET1 Results'!H57/10^6*IF(HHV_Adjust,'GREET1 Fuel_Specs'!$I$16,1)</f>
        <v>5.8541765656290731E-4</v>
      </c>
      <c r="E4" s="200">
        <f>'GREET1 EF'!C38/10^6*IF(HHV_Adjust,'GREET1 Fuel_Specs'!$I$20,1)</f>
        <v>1.6979186937712045E-4</v>
      </c>
      <c r="F4" s="200">
        <f>'GREET1 EF'!Q38/10^6*IF(HHV_Adjust,'GREET1 Fuel_Specs'!$I$32,1)</f>
        <v>1.8247772938213255E-4</v>
      </c>
      <c r="G4" s="200">
        <f>'GREET1 EF'!O38/10^6*IF(HHV_Adjust,'GREET1 Fuel_Specs'!$I$42,1)</f>
        <v>1.8879949307936832E-4</v>
      </c>
      <c r="H4">
        <v>0</v>
      </c>
      <c r="I4" s="200">
        <f>'GREET1 EF'!B38/10^6*IF(HHV_Adjust,'GREET1 Fuel_Specs'!$I$30,1)</f>
        <v>1.6979186937712045E-4</v>
      </c>
      <c r="J4" s="200">
        <f>'GREET1 EF'!E38/10^6*IF(HHV_Adjust,'GREET1 Fuel_Specs'!$I$36,1)</f>
        <v>8.4381253358586136E-5</v>
      </c>
      <c r="K4" s="577">
        <f>'GREET1 EF'!H38/10^6*IF(HHV_Adjust,'GREET1 Fuel_Specs'!$I$61,1)</f>
        <v>0</v>
      </c>
    </row>
    <row r="5" spans="1:11">
      <c r="A5" t="s">
        <v>77</v>
      </c>
      <c r="B5">
        <v>0</v>
      </c>
      <c r="C5" s="200">
        <f>'GREET1 EF'!D39/10^6*IF(HHV_Adjust,'GREET1 Fuel_Specs'!$I$60,1)</f>
        <v>1.8822699699274582E-3</v>
      </c>
      <c r="D5" s="200">
        <f>'GREET1 Results'!H58/10^6*IF(HHV_Adjust,'GREET1 Fuel_Specs'!$I$16,1)</f>
        <v>2.5993406587307788E-5</v>
      </c>
      <c r="E5" s="200">
        <f>'GREET1 EF'!C39/10^6*IF(HHV_Adjust,'GREET1 Fuel_Specs'!$I$20,1)</f>
        <v>1.9496958710577357E-3</v>
      </c>
      <c r="F5" s="200">
        <f>'GREET1 EF'!Q39/10^6*IF(HHV_Adjust,'GREET1 Fuel_Specs'!$I$32,1)</f>
        <v>8.1079829774583076E-4</v>
      </c>
      <c r="G5" s="200">
        <f>'GREET1 EF'!O39/10^6*IF(HHV_Adjust,'GREET1 Fuel_Specs'!$I$42,1)</f>
        <v>8.3888761725800151E-4</v>
      </c>
      <c r="H5">
        <v>0</v>
      </c>
      <c r="I5" s="200">
        <f>'GREET1 EF'!B39/10^6*IF(HHV_Adjust,'GREET1 Fuel_Specs'!$I$30,1)</f>
        <v>1.9496958710577355E-3</v>
      </c>
      <c r="J5" s="200">
        <f>'GREET1 EF'!E39/10^6*IF(HHV_Adjust,'GREET1 Fuel_Specs'!$I$36,1)</f>
        <v>1.9378758461337836E-3</v>
      </c>
      <c r="K5" s="577">
        <f>'GREET1 EF'!H39/10^6*IF(HHV_Adjust,'GREET1 Fuel_Specs'!$I$62,1)</f>
        <v>3.0853057030892032E-3</v>
      </c>
    </row>
    <row r="6" spans="1:11">
      <c r="A6" t="s">
        <v>78</v>
      </c>
      <c r="B6">
        <v>0</v>
      </c>
      <c r="C6" s="200">
        <f>'GREET1 EF'!D40/10^6*IF(HHV_Adjust,'GREET1 Fuel_Specs'!$I$60,1)</f>
        <v>1.6357517590208906E-5</v>
      </c>
      <c r="D6" s="200">
        <f>'GREET1 Results'!H59/10^6*IF(HHV_Adjust,'GREET1 Fuel_Specs'!$I$16,1)</f>
        <v>5.0684199129140162E-6</v>
      </c>
      <c r="E6" s="200">
        <f>'GREET1 EF'!C40/10^6*IF(HHV_Adjust,'GREET1 Fuel_Specs'!$I$20,1)</f>
        <v>1.6943469861347088E-4</v>
      </c>
      <c r="F6" s="200">
        <f>'GREET1 EF'!Q40/10^6*IF(HHV_Adjust,'GREET1 Fuel_Specs'!$I$32,1)</f>
        <v>2.6644615879539754E-5</v>
      </c>
      <c r="G6" s="200">
        <f>'GREET1 EF'!O40/10^6*IF(HHV_Adjust,'GREET1 Fuel_Specs'!$I$42,1)</f>
        <v>2.7567692717268969E-5</v>
      </c>
      <c r="H6">
        <v>0</v>
      </c>
      <c r="I6" s="200">
        <f>'GREET1 EF'!B40/10^6*IF(HHV_Adjust,'GREET1 Fuel_Specs'!$I$30,1)</f>
        <v>1.6943469861347086E-4</v>
      </c>
      <c r="J6" s="200">
        <f>'GREET1 EF'!E40/10^6*IF(HHV_Adjust,'GREET1 Fuel_Specs'!$I$36,1)</f>
        <v>1.6840750130012425E-5</v>
      </c>
      <c r="K6" s="577">
        <f>'GREET1 EF'!H40/10^6*IF(HHV_Adjust,'GREET1 Fuel_Specs'!$I$61,1)</f>
        <v>0</v>
      </c>
    </row>
    <row r="7" spans="1:11">
      <c r="A7" t="s">
        <v>385</v>
      </c>
      <c r="B7">
        <v>0</v>
      </c>
      <c r="C7" s="200">
        <f>'GREET1 EF'!D41/10^6*IF(HHV_Adjust,'GREET1 Fuel_Specs'!$I$60,1)</f>
        <v>1.5052176525077236E-5</v>
      </c>
      <c r="D7" s="200">
        <f>'GREET1 Results'!H60/10^6*IF(HHV_Adjust,'GREET1 Fuel_Specs'!$I$16,1)</f>
        <v>2.0316872030537864E-6</v>
      </c>
      <c r="E7" s="200">
        <f>'GREET1 EF'!C41/10^6*IF(HHV_Adjust,'GREET1 Fuel_Specs'!$I$20,1)</f>
        <v>1.559136940515833E-4</v>
      </c>
      <c r="F7" s="200">
        <f>'GREET1 EF'!Q41/10^6*IF(HHV_Adjust,'GREET1 Fuel_Specs'!$I$32,1)</f>
        <v>2.5845465109392136E-5</v>
      </c>
      <c r="G7" s="200">
        <f>'GREET1 EF'!O41/10^6*IF(HHV_Adjust,'GREET1 Fuel_Specs'!$I$42,1)</f>
        <v>2.6740856144889793E-5</v>
      </c>
      <c r="H7">
        <v>0</v>
      </c>
      <c r="I7" s="200">
        <f>'GREET1 EF'!B41/10^6*IF(HHV_Adjust,'GREET1 Fuel_Specs'!$I$30,1)</f>
        <v>1.5591369405158328E-4</v>
      </c>
      <c r="J7" s="200">
        <f>'GREET1 EF'!E41/10^6*IF(HHV_Adjust,'GREET1 Fuel_Specs'!$I$36,1)</f>
        <v>1.5496846778474232E-5</v>
      </c>
      <c r="K7" s="577">
        <f>'GREET1 EF'!H41/10^6*IF(HHV_Adjust,'GREET1 Fuel_Specs'!$I$61,1)</f>
        <v>0</v>
      </c>
    </row>
    <row r="8" spans="1:11">
      <c r="A8" t="s">
        <v>80</v>
      </c>
      <c r="B8">
        <v>0</v>
      </c>
      <c r="C8" s="200">
        <f>'GREET1 EF'!D42/10^6*IF(HHV_Adjust,'GREET1 Fuel_Specs'!$I$60,1)</f>
        <v>2.4242424242424244E-7</v>
      </c>
      <c r="D8" s="200">
        <f>'GREET1 Results'!H61/10^6*IF(HHV_Adjust,'GREET1 Fuel_Specs'!$I$16,1)</f>
        <v>4.2501798364698814E-7</v>
      </c>
      <c r="E8" s="200">
        <f>'GREET1 EF'!C42/10^6*IF(HHV_Adjust,'GREET1 Fuel_Specs'!$I$20,1)</f>
        <v>5.0716261464550878E-7</v>
      </c>
      <c r="F8" s="200">
        <f>'GREET1 EF'!Q42/10^6*IF(HHV_Adjust,'GREET1 Fuel_Specs'!$I$32,1)</f>
        <v>0</v>
      </c>
      <c r="G8" s="200">
        <f>'GREET1 EF'!O42/10^6*IF(HHV_Adjust,'GREET1 Fuel_Specs'!$I$42,1)</f>
        <v>0</v>
      </c>
      <c r="H8">
        <v>0</v>
      </c>
      <c r="I8" s="200">
        <f>'GREET1 EF'!B42/10^6*IF(HHV_Adjust,'GREET1 Fuel_Specs'!$I$30,1)</f>
        <v>1.3497301978549062E-3</v>
      </c>
      <c r="J8" s="200">
        <f>'GREET1 EF'!E42/10^6*IF(HHV_Adjust,'GREET1 Fuel_Specs'!$I$36,1)</f>
        <v>0</v>
      </c>
      <c r="K8" s="577">
        <f>'GREET1 EF'!H42/10^6*IF(HHV_Adjust,'GREET1 Fuel_Specs'!$I$61,1)</f>
        <v>0</v>
      </c>
    </row>
    <row r="9" spans="1:11">
      <c r="A9" t="s">
        <v>81</v>
      </c>
      <c r="B9">
        <v>0</v>
      </c>
      <c r="C9" s="200">
        <f>'GREET1 EF'!D43/10^6*IF(HHV_Adjust,'GREET1 Fuel_Specs'!$I$60,1)</f>
        <v>2.2578264787615855E-6</v>
      </c>
      <c r="D9" s="200">
        <f>'GREET1 Results'!H62/10^6*IF(HHV_Adjust,'GREET1 Fuel_Specs'!$I$16,1)</f>
        <v>3.7646612624912489E-7</v>
      </c>
      <c r="E9" s="200">
        <f>'GREET1 EF'!C43/10^6*IF(HHV_Adjust,'GREET1 Fuel_Specs'!$I$20,1)</f>
        <v>2.3387054107737494E-5</v>
      </c>
      <c r="F9" s="200">
        <f>'GREET1 EF'!Q43/10^6*IF(HHV_Adjust,'GREET1 Fuel_Specs'!$I$32,1)</f>
        <v>3.8768197664088202E-6</v>
      </c>
      <c r="G9" s="200">
        <f>'GREET1 EF'!O43/10^6*IF(HHV_Adjust,'GREET1 Fuel_Specs'!$I$42,1)</f>
        <v>4.0111284217334679E-6</v>
      </c>
      <c r="H9">
        <v>0</v>
      </c>
      <c r="I9" s="200">
        <f>'GREET1 EF'!B43/10^6*IF(HHV_Adjust,'GREET1 Fuel_Specs'!$I$30,1)</f>
        <v>2.3387054107737494E-5</v>
      </c>
      <c r="J9" s="200">
        <f>'GREET1 EF'!E43/10^6*IF(HHV_Adjust,'GREET1 Fuel_Specs'!$I$36,1)</f>
        <v>2.3245270167711351E-6</v>
      </c>
      <c r="K9" s="577">
        <f>'GREET1 EF'!H43/10^6*IF(HHV_Adjust,'GREET1 Fuel_Specs'!$I$61,1)</f>
        <v>0</v>
      </c>
    </row>
    <row r="10" spans="1:11">
      <c r="A10" t="s">
        <v>82</v>
      </c>
      <c r="B10">
        <v>0</v>
      </c>
      <c r="C10" s="200">
        <f>'GREET1 EF'!D44/10^6*IF(HHV_Adjust,'GREET1 Fuel_Specs'!$I$60,1)</f>
        <v>5.8703488447801225E-6</v>
      </c>
      <c r="D10" s="200">
        <f>'GREET1 Results'!H63/10^6*IF(HHV_Adjust,'GREET1 Fuel_Specs'!$I$16,1)</f>
        <v>7.1158701917372055E-7</v>
      </c>
      <c r="E10" s="200">
        <f>'GREET1 EF'!C44/10^6*IF(HHV_Adjust,'GREET1 Fuel_Specs'!$I$20,1)</f>
        <v>6.0806340680117479E-5</v>
      </c>
      <c r="F10" s="200">
        <f>'GREET1 EF'!Q44/10^6*IF(HHV_Adjust,'GREET1 Fuel_Specs'!$I$32,1)</f>
        <v>1.0079731392662933E-5</v>
      </c>
      <c r="G10" s="200">
        <f>'GREET1 EF'!O44/10^6*IF(HHV_Adjust,'GREET1 Fuel_Specs'!$I$42,1)</f>
        <v>1.042893389650702E-5</v>
      </c>
      <c r="H10">
        <v>0</v>
      </c>
      <c r="I10" s="200">
        <f>'GREET1 EF'!B44/10^6*IF(HHV_Adjust,'GREET1 Fuel_Specs'!$I$30,1)</f>
        <v>6.0806340680117472E-5</v>
      </c>
      <c r="J10" s="200">
        <f>'GREET1 EF'!E44/10^6*IF(HHV_Adjust,'GREET1 Fuel_Specs'!$I$36,1)</f>
        <v>6.0437702436049511E-6</v>
      </c>
      <c r="K10" s="577">
        <f>'GREET1 EF'!H44/10^6*IF(HHV_Adjust,'GREET1 Fuel_Specs'!$I$61,1)</f>
        <v>0</v>
      </c>
    </row>
    <row r="11" spans="1:11">
      <c r="A11" t="s">
        <v>83</v>
      </c>
      <c r="B11">
        <v>0</v>
      </c>
      <c r="C11" s="200">
        <f>'EF Hub'!F38/10^6</f>
        <v>9.9999999999999995E-7</v>
      </c>
      <c r="D11" s="200">
        <f>'EF Hub'!F66/10^6</f>
        <v>3.0000000000000001E-6</v>
      </c>
      <c r="E11" s="200">
        <f>'EF Hub'!F55/10^6</f>
        <v>3.0000000000000001E-6</v>
      </c>
      <c r="F11" s="200">
        <v>0</v>
      </c>
      <c r="G11" s="200">
        <v>0</v>
      </c>
      <c r="H11">
        <v>0</v>
      </c>
      <c r="I11" s="200">
        <f>'EF Hub'!$F76/10^6</f>
        <v>3.0000000000000001E-6</v>
      </c>
      <c r="J11" s="200">
        <f>'EF Hub'!$F43/10^6</f>
        <v>3.0000000000000001E-6</v>
      </c>
      <c r="K11" s="577">
        <f>'GREET1 EF'!H45/10^6*IF(HHV_Adjust,'GREET1 Fuel_Specs'!$I$61,1)</f>
        <v>0</v>
      </c>
    </row>
    <row r="12" spans="1:11">
      <c r="A12" t="s">
        <v>84</v>
      </c>
      <c r="B12">
        <v>0</v>
      </c>
      <c r="C12" s="200">
        <f>'EF Hub'!G38/10^6</f>
        <v>1.0000000000000001E-7</v>
      </c>
      <c r="D12" s="200">
        <f>'EF Hub'!G66/10^6</f>
        <v>5.9999999999999997E-7</v>
      </c>
      <c r="E12" s="200">
        <f>'EF Hub'!G55/10^6</f>
        <v>5.9999999999999997E-7</v>
      </c>
      <c r="F12" s="200">
        <v>0</v>
      </c>
      <c r="G12" s="200">
        <v>0</v>
      </c>
      <c r="H12">
        <v>0</v>
      </c>
      <c r="I12" s="200">
        <f>'EF Hub'!$G76/10^6</f>
        <v>5.9999999999999997E-7</v>
      </c>
      <c r="J12" s="200">
        <f>'EF Hub'!$G43/10^6</f>
        <v>5.9999999999999997E-7</v>
      </c>
      <c r="K12" s="577">
        <f>'GREET1 EF'!H46/10^6*IF(HHV_Adjust,'GREET1 Fuel_Specs'!$I$61,1)</f>
        <v>0</v>
      </c>
    </row>
    <row r="13" spans="1:11">
      <c r="A13" t="s">
        <v>386</v>
      </c>
      <c r="B13">
        <v>0</v>
      </c>
      <c r="C13">
        <v>0</v>
      </c>
      <c r="D13">
        <v>0</v>
      </c>
      <c r="E13">
        <v>0</v>
      </c>
      <c r="F13">
        <v>0</v>
      </c>
      <c r="G13">
        <v>0</v>
      </c>
      <c r="H13">
        <v>0</v>
      </c>
      <c r="I13">
        <v>0</v>
      </c>
      <c r="J13">
        <v>0</v>
      </c>
      <c r="K13">
        <v>0</v>
      </c>
    </row>
  </sheetData>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theme="3"/>
  </sheetPr>
  <dimension ref="A1:K13"/>
  <sheetViews>
    <sheetView workbookViewId="0">
      <selection activeCell="J12" sqref="J12"/>
    </sheetView>
  </sheetViews>
  <sheetFormatPr defaultRowHeight="15"/>
  <cols>
    <col min="2" max="2" width="12.28515625" customWidth="1"/>
    <col min="3" max="3" width="14" customWidth="1"/>
    <col min="4" max="4" width="21.42578125" customWidth="1"/>
    <col min="5" max="5" width="18.5703125" customWidth="1"/>
    <col min="6" max="6" width="18.28515625" customWidth="1"/>
    <col min="7" max="7" width="16.5703125" customWidth="1"/>
    <col min="8" max="8" width="11.140625" customWidth="1"/>
    <col min="9" max="9" width="15.7109375" customWidth="1"/>
    <col min="10" max="11" width="13.42578125" customWidth="1"/>
  </cols>
  <sheetData>
    <row r="1" spans="1:11" ht="105">
      <c r="A1" s="916" t="s">
        <v>1716</v>
      </c>
      <c r="B1" s="199" t="s">
        <v>394</v>
      </c>
      <c r="C1" s="204" t="s">
        <v>388</v>
      </c>
      <c r="D1" s="204" t="s">
        <v>397</v>
      </c>
      <c r="E1" s="199" t="s">
        <v>395</v>
      </c>
      <c r="F1" s="199" t="s">
        <v>398</v>
      </c>
      <c r="G1" s="199"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IF(use_lifecycle_biofuel_EIs,'GREET1 Results'!H322+'GREET1 Results'!P21,'GREET1 Results'!H322)/10^6*IF(HHV_Adjust,'GREET1 Fuel_Specs'!$I$32,1)</f>
        <v>4.0925022093794103E-2</v>
      </c>
      <c r="G2" s="200">
        <f>IF(use_lifecycle_biofuel_EIs,'GREET1 Results'!H952+'GREET1 Results'!AF21,'GREET1 Results'!H952)/10^6*IF(HHV_Adjust,'GREET1 Fuel_Specs'!$I$42,1)</f>
        <v>1.3932671560778187E-2</v>
      </c>
      <c r="H2">
        <v>0</v>
      </c>
      <c r="I2" s="577">
        <v>0</v>
      </c>
      <c r="J2" s="200">
        <f>(1/'Fuel Heat Contents'!B6)*'EF Hub'!D106*1000</f>
        <v>6.7030064624894622E-2</v>
      </c>
      <c r="K2" s="577">
        <v>0</v>
      </c>
    </row>
    <row r="3" spans="1:11">
      <c r="A3" t="s">
        <v>75</v>
      </c>
      <c r="B3">
        <v>0</v>
      </c>
      <c r="C3" s="200">
        <f>'GREET1 Results'!H176/10^6*IF(HHV_Adjust,'GREET1 Fuel_Specs'!$I$60,1)</f>
        <v>3.4543327077567089E-5</v>
      </c>
      <c r="D3" s="200">
        <f>'GREET1 Results'!H56/10^6*IF(HHV_Adjust,'GREET1 Fuel_Specs'!$I$16,1)</f>
        <v>5.1729790668657905E-5</v>
      </c>
      <c r="E3" s="200">
        <f>'GREET1 Results'!H806/10^6*IF(HHV_Adjust,'GREET1 Fuel_Specs'!$I$20,1)</f>
        <v>5.5800448073312077E-5</v>
      </c>
      <c r="F3" s="200">
        <f>'GREET1 Results'!H326/10^6*IF(HHV_Adjust,'GREET1 Fuel_Specs'!$I$32,1)</f>
        <v>4.6861225591870648E-5</v>
      </c>
      <c r="G3" s="200">
        <f>'GREET1 Results'!H956/10^6*IF(HHV_Adjust,'GREET1 Fuel_Specs'!$I$42,1)</f>
        <v>3.0163056226318824E-5</v>
      </c>
      <c r="H3">
        <v>0</v>
      </c>
      <c r="I3" s="577">
        <v>0</v>
      </c>
      <c r="J3" s="200">
        <f>'GREET1 Results'!H236/10^6*IF(HHV_Adjust,'GREET1 Fuel_Specs'!$I$36,1)</f>
        <v>4.4193602863257276E-5</v>
      </c>
      <c r="K3" s="577">
        <v>0</v>
      </c>
    </row>
    <row r="4" spans="1:11">
      <c r="A4" t="s">
        <v>76</v>
      </c>
      <c r="B4">
        <v>0</v>
      </c>
      <c r="C4" s="200">
        <f>'GREET1 Results'!H177/10^6*IF(HHV_Adjust,'GREET1 Fuel_Specs'!$I$60,1)</f>
        <v>5.3890604723352028E-4</v>
      </c>
      <c r="D4" s="200">
        <f>'GREET1 Results'!H57/10^6*IF(HHV_Adjust,'GREET1 Fuel_Specs'!$I$16,1)</f>
        <v>5.8541765656290731E-4</v>
      </c>
      <c r="E4" s="200">
        <f>'GREET1 Results'!H807/10^6*IF(HHV_Adjust,'GREET1 Fuel_Specs'!$I$20,1)</f>
        <v>6.7572852195037529E-4</v>
      </c>
      <c r="F4" s="200">
        <f>'GREET1 Results'!H327/10^6*IF(HHV_Adjust,'GREET1 Fuel_Specs'!$I$32,1)</f>
        <v>5.6747692535326843E-4</v>
      </c>
      <c r="G4" s="200">
        <f>'GREET1 Results'!H957/10^6*IF(HHV_Adjust,'GREET1 Fuel_Specs'!$I$42,1)</f>
        <v>7.3135426612195946E-4</v>
      </c>
      <c r="H4">
        <v>0</v>
      </c>
      <c r="I4" s="577">
        <v>0</v>
      </c>
      <c r="J4" s="200">
        <f>'GREET1 Results'!H237/10^6*IF(HHV_Adjust,'GREET1 Fuel_Specs'!$I$36,1)</f>
        <v>5.8402775649352286E-4</v>
      </c>
      <c r="K4" s="577">
        <v>0</v>
      </c>
    </row>
    <row r="5" spans="1:11">
      <c r="A5" t="s">
        <v>77</v>
      </c>
      <c r="B5">
        <v>0</v>
      </c>
      <c r="C5" s="200">
        <f>'GREET1 Results'!H178/10^6*IF(HHV_Adjust,'GREET1 Fuel_Specs'!$I$60,1)</f>
        <v>2.3928222596399472E-5</v>
      </c>
      <c r="D5" s="200">
        <f>'GREET1 Results'!H58/10^6*IF(HHV_Adjust,'GREET1 Fuel_Specs'!$I$16,1)</f>
        <v>2.5993406587307788E-5</v>
      </c>
      <c r="E5" s="200">
        <f>'GREET1 Results'!H808/10^6*IF(HHV_Adjust,'GREET1 Fuel_Specs'!$I$20,1)</f>
        <v>3.0003342087119307E-5</v>
      </c>
      <c r="F5" s="200">
        <f>'GREET1 Results'!H328/10^6*IF(HHV_Adjust,'GREET1 Fuel_Specs'!$I$32,1)</f>
        <v>2.5196811685227597E-5</v>
      </c>
      <c r="G5" s="200">
        <f>'GREET1 Results'!H958/10^6*IF(HHV_Adjust,'GREET1 Fuel_Specs'!$I$42,1)</f>
        <v>3.42527347734092E-5</v>
      </c>
      <c r="H5">
        <v>0</v>
      </c>
      <c r="I5" s="577">
        <v>0</v>
      </c>
      <c r="J5" s="200">
        <f>'GREET1 Results'!H238/10^6*IF(HHV_Adjust,'GREET1 Fuel_Specs'!$I$36,1)</f>
        <v>2.5931692976154764E-5</v>
      </c>
      <c r="K5" s="577">
        <v>0</v>
      </c>
    </row>
    <row r="6" spans="1:11">
      <c r="A6" t="s">
        <v>78</v>
      </c>
      <c r="B6">
        <v>0</v>
      </c>
      <c r="C6" s="200">
        <f>'GREET1 Results'!H179/10^6*IF(HHV_Adjust,'GREET1 Fuel_Specs'!$I$60,1)</f>
        <v>4.6657324226001493E-6</v>
      </c>
      <c r="D6" s="200">
        <f>'GREET1 Results'!H59/10^6*IF(HHV_Adjust,'GREET1 Fuel_Specs'!$I$16,1)</f>
        <v>5.0684199129140162E-6</v>
      </c>
      <c r="E6" s="200">
        <f>'GREET1 Results'!H809/10^6*IF(HHV_Adjust,'GREET1 Fuel_Specs'!$I$20,1)</f>
        <v>5.850311923431387E-6</v>
      </c>
      <c r="F6" s="200">
        <f>'GREET1 Results'!H329/10^6*IF(HHV_Adjust,'GREET1 Fuel_Specs'!$I$32,1)</f>
        <v>4.9130929283316848E-6</v>
      </c>
      <c r="G6" s="200">
        <f>'GREET1 Results'!H959/10^6*IF(HHV_Adjust,'GREET1 Fuel_Specs'!$I$42,1)</f>
        <v>6.1349177500898326E-6</v>
      </c>
      <c r="H6">
        <v>0</v>
      </c>
      <c r="I6" s="577">
        <v>0</v>
      </c>
      <c r="J6" s="200">
        <f>'GREET1 Results'!H239/10^6*IF(HHV_Adjust,'GREET1 Fuel_Specs'!$I$36,1)</f>
        <v>5.0563864576369941E-6</v>
      </c>
      <c r="K6" s="577">
        <v>0</v>
      </c>
    </row>
    <row r="7" spans="1:11">
      <c r="A7" t="s">
        <v>385</v>
      </c>
      <c r="B7">
        <v>0</v>
      </c>
      <c r="C7" s="200">
        <f>'GREET1 Results'!H180/10^6*IF(HHV_Adjust,'GREET1 Fuel_Specs'!$I$60,1)</f>
        <v>1.8702690421756842E-6</v>
      </c>
      <c r="D7" s="200">
        <f>'GREET1 Results'!H60/10^6*IF(HHV_Adjust,'GREET1 Fuel_Specs'!$I$16,1)</f>
        <v>2.0316872030537864E-6</v>
      </c>
      <c r="E7" s="200">
        <f>'GREET1 Results'!H810/10^6*IF(HHV_Adjust,'GREET1 Fuel_Specs'!$I$20,1)</f>
        <v>2.3451103249010088E-6</v>
      </c>
      <c r="F7" s="200">
        <f>'GREET1 Results'!H330/10^6*IF(HHV_Adjust,'GREET1 Fuel_Specs'!$I$32,1)</f>
        <v>1.9694240416963801E-6</v>
      </c>
      <c r="G7" s="200">
        <f>'GREET1 Results'!H960/10^6*IF(HHV_Adjust,'GREET1 Fuel_Specs'!$I$42,1)</f>
        <v>2.5271846158399783E-6</v>
      </c>
      <c r="H7">
        <v>0</v>
      </c>
      <c r="I7" s="577">
        <v>0</v>
      </c>
      <c r="J7" s="200">
        <f>'GREET1 Results'!H240/10^6*IF(HHV_Adjust,'GREET1 Fuel_Specs'!$I$36,1)</f>
        <v>2.026863566197544E-6</v>
      </c>
      <c r="K7" s="577">
        <v>0</v>
      </c>
    </row>
    <row r="8" spans="1:11">
      <c r="A8" t="s">
        <v>80</v>
      </c>
      <c r="B8">
        <v>0</v>
      </c>
      <c r="C8" s="200">
        <f>'GREET1 Results'!H181/10^6*IF(HHV_Adjust,'GREET1 Fuel_Specs'!$I$60,1)</f>
        <v>2.4242424242424239E-7</v>
      </c>
      <c r="D8" s="200">
        <f>'GREET1 Results'!H61/10^6*IF(HHV_Adjust,'GREET1 Fuel_Specs'!$I$16,1)</f>
        <v>4.2501798364698814E-7</v>
      </c>
      <c r="E8" s="200">
        <f>'GREET1 Results'!H811/10^6*IF(HHV_Adjust,'GREET1 Fuel_Specs'!$I$20,1)</f>
        <v>1.3807965860585001E-7</v>
      </c>
      <c r="F8" s="200">
        <f>'GREET1 Results'!H331/10^6*IF(HHV_Adjust,'GREET1 Fuel_Specs'!$I$32,1)</f>
        <v>1.3335321835655154E-7</v>
      </c>
      <c r="G8" s="200">
        <f>'GREET1 Results'!H961/10^6*IF(HHV_Adjust,'GREET1 Fuel_Specs'!$I$42,1)</f>
        <v>0</v>
      </c>
      <c r="H8">
        <v>0</v>
      </c>
      <c r="I8" s="577">
        <v>0</v>
      </c>
      <c r="J8" s="200">
        <f>'GREET1 Results'!H241/10^6*IF(HHV_Adjust,'GREET1 Fuel_Specs'!$I$36,1)</f>
        <v>0</v>
      </c>
      <c r="K8" s="577">
        <v>0</v>
      </c>
    </row>
    <row r="9" spans="1:11">
      <c r="A9" t="s">
        <v>81</v>
      </c>
      <c r="B9">
        <v>0</v>
      </c>
      <c r="C9" s="200">
        <f>'GREET1 Results'!H182/10^6*IF(HHV_Adjust,'GREET1 Fuel_Specs'!$I$60,1)</f>
        <v>3.4655577900635184E-7</v>
      </c>
      <c r="D9" s="200">
        <f>'GREET1 Results'!H62/10^6*IF(HHV_Adjust,'GREET1 Fuel_Specs'!$I$16,1)</f>
        <v>3.7646612624912489E-7</v>
      </c>
      <c r="E9" s="200">
        <f>'GREET1 Results'!H812/10^6*IF(HHV_Adjust,'GREET1 Fuel_Specs'!$I$20,1)</f>
        <v>4.3454258033190802E-7</v>
      </c>
      <c r="F9" s="200">
        <f>'GREET1 Results'!H332/10^6*IF(HHV_Adjust,'GREET1 Fuel_Specs'!$I$32,1)</f>
        <v>3.6492893138516416E-7</v>
      </c>
      <c r="G9" s="200">
        <f>'GREET1 Results'!H962/10^6*IF(HHV_Adjust,'GREET1 Fuel_Specs'!$I$42,1)</f>
        <v>4.1980924921704031E-7</v>
      </c>
      <c r="H9">
        <v>0</v>
      </c>
      <c r="I9" s="577">
        <v>0</v>
      </c>
      <c r="J9" s="200">
        <f>'GREET1 Results'!H242/10^6*IF(HHV_Adjust,'GREET1 Fuel_Specs'!$I$36,1)</f>
        <v>3.7557231942739924E-7</v>
      </c>
      <c r="K9" s="577">
        <v>0</v>
      </c>
    </row>
    <row r="10" spans="1:11">
      <c r="A10" t="s">
        <v>82</v>
      </c>
      <c r="B10">
        <v>0</v>
      </c>
      <c r="C10" s="200">
        <f>'GREET1 Results'!H183/10^6*IF(HHV_Adjust,'GREET1 Fuel_Specs'!$I$60,1)</f>
        <v>6.5505121594224659E-7</v>
      </c>
      <c r="D10" s="200">
        <f>'GREET1 Results'!H63/10^6*IF(HHV_Adjust,'GREET1 Fuel_Specs'!$I$16,1)</f>
        <v>7.1158701917372055E-7</v>
      </c>
      <c r="E10" s="200">
        <f>'GREET1 Results'!H813/10^6*IF(HHV_Adjust,'GREET1 Fuel_Specs'!$I$20,1)</f>
        <v>8.2136170529674114E-7</v>
      </c>
      <c r="F10" s="200">
        <f>'GREET1 Results'!H333/10^6*IF(HHV_Adjust,'GREET1 Fuel_Specs'!$I$32,1)</f>
        <v>6.8977969699929621E-7</v>
      </c>
      <c r="G10" s="200">
        <f>'GREET1 Results'!H963/10^6*IF(HHV_Adjust,'GREET1 Fuel_Specs'!$I$42,1)</f>
        <v>3.898892811297621E-7</v>
      </c>
      <c r="H10">
        <v>0</v>
      </c>
      <c r="I10" s="577">
        <v>0</v>
      </c>
      <c r="J10" s="200">
        <f>'GREET1 Results'!H243/10^6*IF(HHV_Adjust,'GREET1 Fuel_Specs'!$I$36,1)</f>
        <v>7.0989756748698903E-7</v>
      </c>
      <c r="K10" s="577">
        <v>0</v>
      </c>
    </row>
    <row r="11" spans="1:11">
      <c r="A11" t="s">
        <v>83</v>
      </c>
      <c r="B11">
        <v>0</v>
      </c>
      <c r="C11" s="200">
        <f>'EF Hub'!F38/10^6</f>
        <v>9.9999999999999995E-7</v>
      </c>
      <c r="D11" s="200">
        <f>'EF Hub'!F66/10^6</f>
        <v>3.0000000000000001E-6</v>
      </c>
      <c r="E11" s="200">
        <f>'EF Hub'!F55/10^6</f>
        <v>3.0000000000000001E-6</v>
      </c>
      <c r="F11" s="200">
        <v>0</v>
      </c>
      <c r="G11" s="200">
        <v>0</v>
      </c>
      <c r="H11">
        <v>0</v>
      </c>
      <c r="I11" s="577">
        <v>0</v>
      </c>
      <c r="J11" s="200">
        <f>'EF Hub'!$F43/10^6</f>
        <v>3.0000000000000001E-6</v>
      </c>
      <c r="K11" s="577">
        <v>0</v>
      </c>
    </row>
    <row r="12" spans="1:11">
      <c r="A12" t="s">
        <v>84</v>
      </c>
      <c r="B12">
        <v>0</v>
      </c>
      <c r="C12" s="200">
        <f>'EF Hub'!G38/10^6</f>
        <v>1.0000000000000001E-7</v>
      </c>
      <c r="D12" s="200">
        <f>'EF Hub'!G66/10^6</f>
        <v>5.9999999999999997E-7</v>
      </c>
      <c r="E12" s="200">
        <f>'EF Hub'!G55/10^6</f>
        <v>5.9999999999999997E-7</v>
      </c>
      <c r="F12" s="200">
        <v>0</v>
      </c>
      <c r="G12" s="200">
        <v>0</v>
      </c>
      <c r="H12">
        <v>0</v>
      </c>
      <c r="I12" s="577">
        <v>0</v>
      </c>
      <c r="J12" s="200">
        <f>'EF Hub'!$G43/10^6</f>
        <v>5.9999999999999997E-7</v>
      </c>
      <c r="K12" s="577">
        <v>0</v>
      </c>
    </row>
    <row r="13" spans="1:11">
      <c r="A13" t="s">
        <v>386</v>
      </c>
      <c r="B13">
        <v>0</v>
      </c>
      <c r="C13">
        <v>0</v>
      </c>
      <c r="D13">
        <v>0</v>
      </c>
      <c r="E13">
        <v>0</v>
      </c>
      <c r="F13">
        <v>0</v>
      </c>
      <c r="G13">
        <v>0</v>
      </c>
      <c r="H13">
        <v>0</v>
      </c>
      <c r="I13" s="577">
        <v>0</v>
      </c>
      <c r="J13">
        <v>0</v>
      </c>
      <c r="K13" s="577">
        <v>0</v>
      </c>
    </row>
  </sheetData>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theme="3"/>
  </sheetPr>
  <dimension ref="A1:Q26"/>
  <sheetViews>
    <sheetView workbookViewId="0">
      <selection activeCell="A15" sqref="A15:Q27"/>
    </sheetView>
  </sheetViews>
  <sheetFormatPr defaultRowHeight="15"/>
  <cols>
    <col min="2" max="2" width="12.5703125" bestFit="1" customWidth="1"/>
    <col min="3" max="3" width="23" customWidth="1"/>
    <col min="4" max="4" width="11.5703125" bestFit="1" customWidth="1"/>
    <col min="5" max="5" width="13.28515625" bestFit="1" customWidth="1"/>
    <col min="6" max="7" width="11.5703125" bestFit="1" customWidth="1"/>
    <col min="8" max="8" width="14" customWidth="1"/>
    <col min="9" max="9" width="12.7109375" customWidth="1"/>
    <col min="10" max="10" width="15.7109375" customWidth="1"/>
    <col min="11" max="11" width="16.140625" customWidth="1"/>
    <col min="12" max="12" width="20.7109375" customWidth="1"/>
    <col min="13" max="13" width="13.7109375" customWidth="1"/>
    <col min="14" max="14" width="13.5703125" bestFit="1" customWidth="1"/>
    <col min="15" max="15" width="14.7109375" customWidth="1"/>
    <col min="16" max="16" width="18" customWidth="1"/>
    <col min="17" max="17" width="15.42578125" customWidth="1"/>
  </cols>
  <sheetData>
    <row r="1" spans="1:17" s="880" customFormat="1" ht="105">
      <c r="A1" s="916" t="s">
        <v>1716</v>
      </c>
      <c r="B1" s="881" t="s">
        <v>1148</v>
      </c>
      <c r="C1" s="881" t="s">
        <v>452</v>
      </c>
      <c r="D1" s="881" t="s">
        <v>389</v>
      </c>
      <c r="E1" s="881" t="s">
        <v>1149</v>
      </c>
      <c r="F1" s="881" t="s">
        <v>390</v>
      </c>
      <c r="G1" s="881" t="s">
        <v>391</v>
      </c>
      <c r="H1" s="881" t="s">
        <v>392</v>
      </c>
      <c r="I1" s="881" t="s">
        <v>393</v>
      </c>
      <c r="J1" s="881" t="s">
        <v>453</v>
      </c>
      <c r="K1" s="881" t="s">
        <v>454</v>
      </c>
      <c r="L1" s="881" t="s">
        <v>455</v>
      </c>
      <c r="M1" s="881" t="s">
        <v>1150</v>
      </c>
      <c r="N1" s="881" t="s">
        <v>1151</v>
      </c>
      <c r="O1" s="881" t="s">
        <v>1678</v>
      </c>
      <c r="P1" s="881" t="s">
        <v>1670</v>
      </c>
      <c r="Q1" s="881" t="s">
        <v>1713</v>
      </c>
    </row>
    <row r="2" spans="1:17">
      <c r="A2" t="s">
        <v>85</v>
      </c>
      <c r="B2" s="567">
        <f>'EF Hub'!E22/1000</f>
        <v>9.5519999999999994E-2</v>
      </c>
      <c r="C2" s="567">
        <f>'EF Hub'!E38/1000</f>
        <v>5.3060000000000003E-2</v>
      </c>
      <c r="D2">
        <v>0</v>
      </c>
      <c r="E2">
        <v>0</v>
      </c>
      <c r="F2">
        <v>0</v>
      </c>
      <c r="G2">
        <v>0</v>
      </c>
      <c r="H2">
        <v>0</v>
      </c>
      <c r="I2" s="567">
        <v>0</v>
      </c>
      <c r="J2">
        <v>0</v>
      </c>
      <c r="K2" s="567">
        <f>'EF Hub'!E76/1000</f>
        <v>7.51E-2</v>
      </c>
      <c r="L2" s="567">
        <f>C2</f>
        <v>5.3060000000000003E-2</v>
      </c>
      <c r="M2" s="567">
        <f>'EF Hub'!E20/1000</f>
        <v>9.7720000000000001E-2</v>
      </c>
      <c r="N2">
        <v>0</v>
      </c>
      <c r="O2" s="200">
        <f>'EF Hub'!E53/1000</f>
        <v>7.4540000000000009E-2</v>
      </c>
      <c r="P2" s="200">
        <f>'EF Hub'!E76/1000</f>
        <v>7.51E-2</v>
      </c>
      <c r="Q2" s="200">
        <f>'EF Hub'!E27/1000</f>
        <v>9.0700000000000003E-2</v>
      </c>
    </row>
    <row r="3" spans="1:17">
      <c r="A3" t="s">
        <v>75</v>
      </c>
      <c r="B3" s="200">
        <f>('GREET1 Electric'!B$30*'GREET1 Electric'!B$29*'GREET1 Electric'!B32+'GREET1 Electric'!M$30*'GREET1 Electric'!M$29*'GREET1 Electric'!M32)/BTU_per_kWh*IF(HHV_Adjust,'GREET1 Fuel_Specs'!$C$66/'GREET1 Fuel_Specs'!$D$66,1)</f>
        <v>8.4712748496748757E-7</v>
      </c>
      <c r="C3" s="200">
        <f>('GREET1 Electric'!B$46*'GREET1 Electric'!B$45*'GREET1 Electric'!B48+'GREET1 Electric'!AI$46*'GREET1 Electric'!AI$45*'GREET1 Electric'!AI$48)/SUM('GREET1 Electric'!B$46,'GREET1 Electric'!AI$46)/BTU_per_kWh*IF(HHV_Adjust,'GREET1 Fuel_Specs'!$I$60,1)</f>
        <v>4.8267635181862254E-7</v>
      </c>
      <c r="D3">
        <v>0</v>
      </c>
      <c r="E3">
        <v>0</v>
      </c>
      <c r="F3">
        <v>0</v>
      </c>
      <c r="G3">
        <v>0</v>
      </c>
      <c r="H3">
        <v>0</v>
      </c>
      <c r="I3" s="200">
        <f>('GREET1 Electric'!AT$45*'GREET1 Electric'!AT48)/BTU_per_kWh*IF(HHV_Adjust,'GREET1 Fuel_Specs'!$I$81,1)</f>
        <v>8.3607057355658371E-6</v>
      </c>
      <c r="J3">
        <v>0</v>
      </c>
      <c r="K3" s="200">
        <f>('GREET1 Electric'!X$30*'GREET1 Electric'!X$29*'GREET1 Electric'!X32+'GREET1 Electric'!AI$30*'GREET1 Electric'!AI$29*'GREET1 Electric'!AI32+'GREET1 Electric'!AT$30*'GREET1 Electric'!AT$29*'GREET1 Electric'!AT32)/BTU_per_kWh*IF(HHV_Adjust,'GREET1 Fuel_Specs'!$I$20,1)</f>
        <v>1.6097144279088612E-6</v>
      </c>
      <c r="L3" s="200">
        <f>('GREET1 Electric'!M$46*'GREET1 Electric'!M$45*'GREET1 Electric'!M48+'GREET1 Electric'!X$46*'GREET1 Electric'!X$45*'GREET1 Electric'!X$48)/SUM('GREET1 Electric'!M$46,'GREET1 Electric'!X$46)/BTU_per_kWh*IF(HHV_Adjust,'GREET1 Fuel_Specs'!$I$60,1)</f>
        <v>1.321627590852427E-5</v>
      </c>
      <c r="M3" s="591">
        <f>B3*'Hard Coal and Lignite'!M59/'Hard Coal and Lignite'!M60</f>
        <v>9.0630589329366262E-7</v>
      </c>
      <c r="N3">
        <v>0</v>
      </c>
      <c r="O3" s="200">
        <f>K3</f>
        <v>1.6097144279088612E-6</v>
      </c>
      <c r="P3" s="200">
        <f>K3</f>
        <v>1.6097144279088612E-6</v>
      </c>
      <c r="Q3" s="200">
        <f>I3</f>
        <v>8.3607057355658371E-6</v>
      </c>
    </row>
    <row r="4" spans="1:17">
      <c r="A4" t="s">
        <v>76</v>
      </c>
      <c r="B4" s="200">
        <f>('GREET1 Electric'!B$30*'GREET1 Electric'!B$29*'GREET1 Electric'!B33+'GREET1 Electric'!M$30*'GREET1 Electric'!M$29*'GREET1 Electric'!M33)/BTU_per_kWh*IF(HHV_Adjust,'GREET1 Fuel_Specs'!$C$66/'GREET1 Fuel_Specs'!$D$66,1)</f>
        <v>5.5261268460884917E-6</v>
      </c>
      <c r="C4" s="200">
        <f>('GREET1 Electric'!B$46*'GREET1 Electric'!B$45*'GREET1 Electric'!B49+'GREET1 Electric'!AI$46*'GREET1 Electric'!AI$45*'GREET1 Electric'!AI$48)/SUM('GREET1 Electric'!B$46,'GREET1 Electric'!AI$46)/BTU_per_kWh*IF(HHV_Adjust,'GREET1 Fuel_Specs'!$I$60,1)</f>
        <v>1.2140935148272711E-5</v>
      </c>
      <c r="D4">
        <v>0</v>
      </c>
      <c r="E4">
        <v>0</v>
      </c>
      <c r="F4">
        <v>0</v>
      </c>
      <c r="G4">
        <v>0</v>
      </c>
      <c r="H4">
        <v>0</v>
      </c>
      <c r="I4" s="200">
        <f>('GREET1 Electric'!AT$45*'GREET1 Electric'!AT49)/BTU_per_kWh*IF(HHV_Adjust,'GREET1 Fuel_Specs'!$I$81,1)</f>
        <v>2.946479541804401E-4</v>
      </c>
      <c r="J4">
        <v>0</v>
      </c>
      <c r="K4" s="200">
        <f>('GREET1 Electric'!X$30*'GREET1 Electric'!X$29*'GREET1 Electric'!X33+'GREET1 Electric'!AI$30*'GREET1 Electric'!AI$29*'GREET1 Electric'!AI33+'GREET1 Electric'!AT$30*'GREET1 Electric'!AT$29*'GREET1 Electric'!AT33)/BTU_per_kWh*IF(HHV_Adjust,'GREET1 Fuel_Specs'!$I$20,1)</f>
        <v>1.2107481286812251E-5</v>
      </c>
      <c r="L4" s="200">
        <f>('GREET1 Electric'!M$46*'GREET1 Electric'!M$45*'GREET1 Electric'!M49+'GREET1 Electric'!X$46*'GREET1 Electric'!X$45*'GREET1 Electric'!X$48)/SUM('GREET1 Electric'!M$46,'GREET1 Electric'!X$46)/BTU_per_kWh*IF(HHV_Adjust,'GREET1 Fuel_Specs'!$I$60,1)</f>
        <v>4.4858576371360175E-5</v>
      </c>
      <c r="M4" s="591">
        <f>B4*'Hard Coal and Lignite'!N43/'Hard Coal and Lignite'!M43</f>
        <v>4.2441275450847313E-6</v>
      </c>
      <c r="N4">
        <v>0</v>
      </c>
      <c r="O4" s="200">
        <f t="shared" ref="O4:O10" si="0">K4</f>
        <v>1.2107481286812251E-5</v>
      </c>
      <c r="P4" s="200">
        <f t="shared" ref="P4:P10" si="1">K4</f>
        <v>1.2107481286812251E-5</v>
      </c>
      <c r="Q4" s="200">
        <f t="shared" ref="Q4:Q10" si="2">I4</f>
        <v>2.946479541804401E-4</v>
      </c>
    </row>
    <row r="5" spans="1:17">
      <c r="A5" t="s">
        <v>77</v>
      </c>
      <c r="B5" s="200">
        <f>('GREET1 Electric'!B$30*'GREET1 Electric'!B$29*'GREET1 Electric'!B34+'GREET1 Electric'!M$30*'GREET1 Electric'!M$29*'GREET1 Electric'!M34)/BTU_per_kWh*IF(HHV_Adjust,'GREET1 Fuel_Specs'!$C$66/'GREET1 Fuel_Specs'!$D$66,1)</f>
        <v>3.5860545866602081E-5</v>
      </c>
      <c r="C5" s="200">
        <f>('GREET1 Electric'!B$46*'GREET1 Electric'!B$45*'GREET1 Electric'!B50+'GREET1 Electric'!AI$46*'GREET1 Electric'!AI$45*'GREET1 Electric'!AI$48)/SUM('GREET1 Electric'!B$46,'GREET1 Electric'!AI$46)/BTU_per_kWh*IF(HHV_Adjust,'GREET1 Fuel_Specs'!$I$60,1)</f>
        <v>1.4498933255126135E-5</v>
      </c>
      <c r="D5">
        <v>0</v>
      </c>
      <c r="E5">
        <v>0</v>
      </c>
      <c r="F5">
        <v>0</v>
      </c>
      <c r="G5">
        <v>0</v>
      </c>
      <c r="H5">
        <v>0</v>
      </c>
      <c r="I5" s="200">
        <f>('GREET1 Electric'!AT$45*'GREET1 Electric'!AT50)/BTU_per_kWh*IF(HHV_Adjust,'GREET1 Fuel_Specs'!$I$81,1)</f>
        <v>5.7429270596124231E-5</v>
      </c>
      <c r="J5">
        <v>0</v>
      </c>
      <c r="K5" s="200">
        <f>('GREET1 Electric'!X$30*'GREET1 Electric'!X$29*'GREET1 Electric'!X34+'GREET1 Electric'!AI$30*'GREET1 Electric'!AI$29*'GREET1 Electric'!AI34+'GREET1 Electric'!AT$30*'GREET1 Electric'!AT$29*'GREET1 Electric'!AT34)/BTU_per_kWh*IF(HHV_Adjust,'GREET1 Fuel_Specs'!$I$20,1)</f>
        <v>3.7826562286316423E-4</v>
      </c>
      <c r="L5" s="200">
        <f>('GREET1 Electric'!M$46*'GREET1 Electric'!M$45*'GREET1 Electric'!M50+'GREET1 Electric'!X$46*'GREET1 Electric'!X$45*'GREET1 Electric'!X$48)/SUM('GREET1 Electric'!M$46,'GREET1 Electric'!X$46)/BTU_per_kWh*IF(HHV_Adjust,'GREET1 Fuel_Specs'!$I$60,1)</f>
        <v>3.7529978171520792E-5</v>
      </c>
      <c r="M5" s="200">
        <f>('GREET1 Electric'!B$30*'GREET1 Electric'!B$29*'GREET1 Electric'!B34+'GREET1 Electric'!M$30*'GREET1 Electric'!M$29*'GREET1 Electric'!M34)/BTU_per_kWh*IF(HHV_Adjust,'GREET1 Fuel_Specs'!$C$66/'GREET1 Fuel_Specs'!$D$66,1)*INDEX('eGrid Plant'!$P$13:$T$13,1,MATCH('PEI-EFPEI'!$A5,'eGrid Plant'!$P$11:$T$11,0))</f>
        <v>3.8794043668634913E-5</v>
      </c>
      <c r="N5">
        <v>0</v>
      </c>
      <c r="O5" s="200">
        <f t="shared" si="0"/>
        <v>3.7826562286316423E-4</v>
      </c>
      <c r="P5" s="200">
        <f t="shared" si="1"/>
        <v>3.7826562286316423E-4</v>
      </c>
      <c r="Q5" s="200">
        <f t="shared" si="2"/>
        <v>5.7429270596124231E-5</v>
      </c>
    </row>
    <row r="6" spans="1:17">
      <c r="A6" t="s">
        <v>78</v>
      </c>
      <c r="B6" s="200">
        <f>('GREET1 Electric'!B$30*'GREET1 Electric'!B$29*'GREET1 Electric'!B35+'GREET1 Electric'!M$30*'GREET1 Electric'!M$29*'GREET1 Electric'!M35)/BTU_per_kWh*IF(HHV_Adjust,'GREET1 Fuel_Specs'!$C$66/'GREET1 Fuel_Specs'!$D$66,1)</f>
        <v>6.0717552944156474E-6</v>
      </c>
      <c r="C6" s="200">
        <f>('GREET1 Electric'!B$46*'GREET1 Electric'!B$45*'GREET1 Electric'!B51+'GREET1 Electric'!AI$46*'GREET1 Electric'!AI$45*'GREET1 Electric'!AI$48)/SUM('GREET1 Electric'!B$46,'GREET1 Electric'!AI$46)/BTU_per_kWh*IF(HHV_Adjust,'GREET1 Fuel_Specs'!$I$60,1)</f>
        <v>3.6411778778688601E-7</v>
      </c>
      <c r="D6">
        <v>0</v>
      </c>
      <c r="E6">
        <v>0</v>
      </c>
      <c r="F6">
        <v>0</v>
      </c>
      <c r="G6">
        <v>0</v>
      </c>
      <c r="H6">
        <v>0</v>
      </c>
      <c r="I6" s="200">
        <f>('GREET1 Electric'!AT$45*'GREET1 Electric'!AT51)/BTU_per_kWh*IF(HHV_Adjust,'GREET1 Fuel_Specs'!$I$81,1)</f>
        <v>1.3034732441643892E-4</v>
      </c>
      <c r="J6">
        <v>0</v>
      </c>
      <c r="K6" s="200">
        <f>('GREET1 Electric'!X$30*'GREET1 Electric'!X$29*'GREET1 Electric'!X35+'GREET1 Electric'!AI$30*'GREET1 Electric'!AI$29*'GREET1 Electric'!AI35+'GREET1 Electric'!AT$30*'GREET1 Electric'!AT$29*'GREET1 Electric'!AT35)/BTU_per_kWh*IF(HHV_Adjust,'GREET1 Fuel_Specs'!$I$20,1)</f>
        <v>1.5294270975804922E-5</v>
      </c>
      <c r="L6" s="200">
        <f>('GREET1 Electric'!M$46*'GREET1 Electric'!M$45*'GREET1 Electric'!M51+'GREET1 Electric'!X$46*'GREET1 Electric'!X$45*'GREET1 Electric'!X$48)/SUM('GREET1 Electric'!M$46,'GREET1 Electric'!X$46)/BTU_per_kWh*IF(HHV_Adjust,'GREET1 Fuel_Specs'!$I$60,1)</f>
        <v>1.5199308362598454E-5</v>
      </c>
      <c r="M6" s="591">
        <f>B6*'Hard Coal and Lignite'!$M$33/'Hard Coal and Lignite'!$M$34</f>
        <v>1.089639555145847E-5</v>
      </c>
      <c r="N6">
        <v>0</v>
      </c>
      <c r="O6" s="200">
        <f t="shared" si="0"/>
        <v>1.5294270975804922E-5</v>
      </c>
      <c r="P6" s="200">
        <f t="shared" si="1"/>
        <v>1.5294270975804922E-5</v>
      </c>
      <c r="Q6" s="200">
        <f t="shared" si="2"/>
        <v>1.3034732441643892E-4</v>
      </c>
    </row>
    <row r="7" spans="1:17">
      <c r="A7" t="s">
        <v>385</v>
      </c>
      <c r="B7" s="200">
        <f>('GREET1 Electric'!B$30*'GREET1 Electric'!B$29*'GREET1 Electric'!B36+'GREET1 Electric'!M$30*'GREET1 Electric'!M$29*'GREET1 Electric'!M36)/BTU_per_kWh*IF(HHV_Adjust,'GREET1 Fuel_Specs'!$C$66/'GREET1 Fuel_Specs'!$D$66,1)</f>
        <v>4.2593745523210901E-6</v>
      </c>
      <c r="C7" s="200">
        <f>('GREET1 Electric'!B$46*'GREET1 Electric'!B$45*'GREET1 Electric'!B52+'GREET1 Electric'!AI$46*'GREET1 Electric'!AI$45*'GREET1 Electric'!AI$48)/SUM('GREET1 Electric'!B$46,'GREET1 Electric'!AI$46)/BTU_per_kWh*IF(HHV_Adjust,'GREET1 Fuel_Specs'!$I$60,1)</f>
        <v>3.6411778778688601E-7</v>
      </c>
      <c r="D7">
        <v>0</v>
      </c>
      <c r="E7">
        <v>0</v>
      </c>
      <c r="F7">
        <v>0</v>
      </c>
      <c r="G7">
        <v>0</v>
      </c>
      <c r="H7">
        <v>0</v>
      </c>
      <c r="I7" s="200">
        <f>('GREET1 Electric'!AT$45*'GREET1 Electric'!AT52)/BTU_per_kWh*IF(HHV_Adjust,'GREET1 Fuel_Specs'!$I$81,1)</f>
        <v>3.7993586823647279E-5</v>
      </c>
      <c r="J7">
        <v>0</v>
      </c>
      <c r="K7" s="200">
        <f>('GREET1 Electric'!X$30*'GREET1 Electric'!X$29*'GREET1 Electric'!X36+'GREET1 Electric'!AI$30*'GREET1 Electric'!AI$29*'GREET1 Electric'!AI36+'GREET1 Electric'!AT$30*'GREET1 Electric'!AT$29*'GREET1 Electric'!AT36)/BTU_per_kWh*IF(HHV_Adjust,'GREET1 Fuel_Specs'!$I$20,1)</f>
        <v>1.0914434135255339E-5</v>
      </c>
      <c r="L7" s="200">
        <f>('GREET1 Electric'!M$46*'GREET1 Electric'!M$45*'GREET1 Electric'!M52+'GREET1 Electric'!X$46*'GREET1 Electric'!X$45*'GREET1 Electric'!X$48)/SUM('GREET1 Electric'!M$46,'GREET1 Electric'!X$46)/BTU_per_kWh*IF(HHV_Adjust,'GREET1 Fuel_Specs'!$I$60,1)</f>
        <v>1.5199308362598454E-5</v>
      </c>
      <c r="M7" s="591">
        <f>B7*'Hard Coal and Lignite'!$M$33/'Hard Coal and Lignite'!$M$34</f>
        <v>7.6438900570635838E-6</v>
      </c>
      <c r="N7">
        <v>0</v>
      </c>
      <c r="O7" s="200">
        <f t="shared" si="0"/>
        <v>1.0914434135255339E-5</v>
      </c>
      <c r="P7" s="200">
        <f t="shared" si="1"/>
        <v>1.0914434135255339E-5</v>
      </c>
      <c r="Q7" s="200">
        <f t="shared" si="2"/>
        <v>3.7993586823647279E-5</v>
      </c>
    </row>
    <row r="8" spans="1:17">
      <c r="A8" t="s">
        <v>80</v>
      </c>
      <c r="B8" s="200">
        <f>('GREET1 Electric'!B$30*'GREET1 Electric'!B$29*'GREET1 Electric'!B37+'GREET1 Electric'!M$30*'GREET1 Electric'!M$29*'GREET1 Electric'!M37)/BTU_per_kWh*IF(HHV_Adjust,'GREET1 Fuel_Specs'!$C$66/'GREET1 Fuel_Specs'!$D$66,1)</f>
        <v>2.3261031898663448E-4</v>
      </c>
      <c r="C8" s="200">
        <f>('GREET1 Electric'!B$46*'GREET1 Electric'!B$45*'GREET1 Electric'!B53+'GREET1 Electric'!AI$46*'GREET1 Electric'!AI$45*'GREET1 Electric'!AI$48)/SUM('GREET1 Electric'!B$46,'GREET1 Electric'!AI$46)/BTU_per_kWh*IF(HHV_Adjust,'GREET1 Fuel_Specs'!$I$60,1)</f>
        <v>7.5931300122600768E-7</v>
      </c>
      <c r="D8">
        <v>0</v>
      </c>
      <c r="E8">
        <v>0</v>
      </c>
      <c r="F8">
        <v>0</v>
      </c>
      <c r="G8">
        <v>0</v>
      </c>
      <c r="H8">
        <v>0</v>
      </c>
      <c r="I8" s="200">
        <f>('GREET1 Electric'!AT$45*'GREET1 Electric'!AT53)/BTU_per_kWh*IF(HHV_Adjust,'GREET1 Fuel_Specs'!$I$81,1)</f>
        <v>0</v>
      </c>
      <c r="J8">
        <v>0</v>
      </c>
      <c r="K8" s="200">
        <f>('GREET1 Electric'!X$30*'GREET1 Electric'!X$29*'GREET1 Electric'!X37+'GREET1 Electric'!AI$30*'GREET1 Electric'!AI$29*'GREET1 Electric'!AI37+'GREET1 Electric'!AT$30*'GREET1 Electric'!AT$29*'GREET1 Electric'!AT37)/BTU_per_kWh*IF(HHV_Adjust,'GREET1 Fuel_Specs'!$I$20,1)</f>
        <v>2.7425946436875997E-4</v>
      </c>
      <c r="L8" s="200">
        <f>('GREET1 Electric'!M$46*'GREET1 Electric'!M$45*'GREET1 Electric'!M53+'GREET1 Electric'!X$46*'GREET1 Electric'!X$45*'GREET1 Electric'!X$48)/SUM('GREET1 Electric'!M$46,'GREET1 Electric'!X$46)/BTU_per_kWh*IF(HHV_Adjust,'GREET1 Fuel_Specs'!$I$60,1)</f>
        <v>1.3639531847338521E-5</v>
      </c>
      <c r="M8" s="200">
        <f>('GREET1 Electric'!B$30*'GREET1 Electric'!B$29*'GREET1 Electric'!B37+'GREET1 Electric'!M$30*'GREET1 Electric'!M$29*'GREET1 Electric'!M37)/BTU_per_kWh*IF(HHV_Adjust,'GREET1 Fuel_Specs'!$C$66/'GREET1 Fuel_Specs'!$D$66,1)*INDEX('eGrid Plant'!$P$13:$T$13,1,MATCH('PEI-EFPEI'!$A8,'eGrid Plant'!$P$11:$T$11,0))</f>
        <v>2.5995070772629278E-4</v>
      </c>
      <c r="N8">
        <v>0</v>
      </c>
      <c r="O8" s="200">
        <f t="shared" si="0"/>
        <v>2.7425946436875997E-4</v>
      </c>
      <c r="P8" s="200">
        <f t="shared" si="1"/>
        <v>2.7425946436875997E-4</v>
      </c>
      <c r="Q8" s="200">
        <f t="shared" si="2"/>
        <v>0</v>
      </c>
    </row>
    <row r="9" spans="1:17">
      <c r="A9" t="s">
        <v>81</v>
      </c>
      <c r="B9" s="200">
        <f>('GREET1 Electric'!B$30*'GREET1 Electric'!B$29*'GREET1 Electric'!B38+'GREET1 Electric'!M$30*'GREET1 Electric'!M$29*'GREET1 Electric'!M38)/BTU_per_kWh*IF(HHV_Adjust,'GREET1 Fuel_Specs'!$C$66/'GREET1 Fuel_Specs'!$D$66,1)</f>
        <v>1.8315310574980686E-7</v>
      </c>
      <c r="C9" s="200">
        <f>('GREET1 Electric'!B$46*'GREET1 Electric'!B$45*'GREET1 Electric'!B54+'GREET1 Electric'!AI$46*'GREET1 Electric'!AI$45*'GREET1 Electric'!AI$48)/SUM('GREET1 Electric'!B$46,'GREET1 Electric'!AI$46)/BTU_per_kWh*IF(HHV_Adjust,'GREET1 Fuel_Specs'!$I$60,1)</f>
        <v>2.6178857385371612E-7</v>
      </c>
      <c r="D9">
        <v>0</v>
      </c>
      <c r="E9">
        <v>0</v>
      </c>
      <c r="F9">
        <v>0</v>
      </c>
      <c r="G9">
        <v>0</v>
      </c>
      <c r="H9">
        <v>0</v>
      </c>
      <c r="I9" s="200">
        <f>('GREET1 Electric'!AT$45*'GREET1 Electric'!AT54)/BTU_per_kWh*IF(HHV_Adjust,'GREET1 Fuel_Specs'!$I$81,1)</f>
        <v>5.2431149816633258E-6</v>
      </c>
      <c r="J9">
        <v>0</v>
      </c>
      <c r="K9" s="200">
        <f>('GREET1 Electric'!X$30*'GREET1 Electric'!X$29*'GREET1 Electric'!X38+'GREET1 Electric'!AI$30*'GREET1 Electric'!AI$29*'GREET1 Electric'!AI38+'GREET1 Electric'!AT$30*'GREET1 Electric'!AT$29*'GREET1 Electric'!AT38)/BTU_per_kWh*IF(HHV_Adjust,'GREET1 Fuel_Specs'!$I$20,1)</f>
        <v>6.9331503157464271E-7</v>
      </c>
      <c r="L9" s="200">
        <f>('GREET1 Electric'!M$46*'GREET1 Electric'!M$45*'GREET1 Electric'!M54+'GREET1 Electric'!X$46*'GREET1 Electric'!X$45*'GREET1 Electric'!X$48)/SUM('GREET1 Electric'!M$46,'GREET1 Electric'!X$46)/BTU_per_kWh*IF(HHV_Adjust,'GREET1 Fuel_Specs'!$I$60,1)</f>
        <v>1.2467042354166572E-5</v>
      </c>
      <c r="M9" s="591">
        <f>B9*'Hard Coal and Lignite'!$M$33/'Hard Coal and Lignite'!$M$34</f>
        <v>3.2868727245373407E-7</v>
      </c>
      <c r="N9">
        <v>0</v>
      </c>
      <c r="O9" s="200">
        <f t="shared" si="0"/>
        <v>6.9331503157464271E-7</v>
      </c>
      <c r="P9" s="200">
        <f t="shared" si="1"/>
        <v>6.9331503157464271E-7</v>
      </c>
      <c r="Q9" s="200">
        <f t="shared" si="2"/>
        <v>5.2431149816633258E-6</v>
      </c>
    </row>
    <row r="10" spans="1:17">
      <c r="A10" t="s">
        <v>82</v>
      </c>
      <c r="B10" s="200">
        <f>('GREET1 Electric'!B$30*'GREET1 Electric'!B$29*'GREET1 Electric'!B39+'GREET1 Electric'!M$30*'GREET1 Electric'!M$29*'GREET1 Electric'!M39)/BTU_per_kWh*IF(HHV_Adjust,'GREET1 Fuel_Specs'!$C$66/'GREET1 Fuel_Specs'!$D$66,1)</f>
        <v>3.4500933873800829E-7</v>
      </c>
      <c r="C10" s="200">
        <f>('GREET1 Electric'!B$46*'GREET1 Electric'!B$45*'GREET1 Electric'!B55+'GREET1 Electric'!AI$46*'GREET1 Electric'!AI$45*'GREET1 Electric'!AI$48)/SUM('GREET1 Electric'!B$46,'GREET1 Electric'!AI$46)/BTU_per_kWh*IF(HHV_Adjust,'GREET1 Fuel_Specs'!$I$60,1)</f>
        <v>3.3039446290674763E-7</v>
      </c>
      <c r="D10">
        <v>0</v>
      </c>
      <c r="E10">
        <v>0</v>
      </c>
      <c r="F10">
        <v>0</v>
      </c>
      <c r="G10">
        <v>0</v>
      </c>
      <c r="H10">
        <v>0</v>
      </c>
      <c r="I10" s="200">
        <f>('GREET1 Electric'!AT$45*'GREET1 Electric'!AT55)/BTU_per_kWh*IF(HHV_Adjust,'GREET1 Fuel_Specs'!$I$81,1)</f>
        <v>1.2385909304509014E-5</v>
      </c>
      <c r="J10">
        <v>0</v>
      </c>
      <c r="K10" s="200">
        <f>('GREET1 Electric'!X$30*'GREET1 Electric'!X$29*'GREET1 Electric'!X39+'GREET1 Electric'!AI$30*'GREET1 Electric'!AI$29*'GREET1 Electric'!AI39+'GREET1 Electric'!AT$30*'GREET1 Electric'!AT$29*'GREET1 Electric'!AT39)/BTU_per_kWh*IF(HHV_Adjust,'GREET1 Fuel_Specs'!$I$20,1)</f>
        <v>4.9631072353975412E-7</v>
      </c>
      <c r="L10" s="200">
        <f>('GREET1 Electric'!M$46*'GREET1 Electric'!M$45*'GREET1 Electric'!M55+'GREET1 Electric'!X$46*'GREET1 Electric'!X$45*'GREET1 Electric'!X$48)/SUM('GREET1 Electric'!M$46,'GREET1 Electric'!X$46)/BTU_per_kWh*IF(HHV_Adjust,'GREET1 Fuel_Specs'!$I$60,1)</f>
        <v>1.4298870543135838E-5</v>
      </c>
      <c r="M10" s="591">
        <f>B10*'Hard Coal and Lignite'!$M$33/'Hard Coal and Lignite'!$M$34</f>
        <v>6.1915509462215024E-7</v>
      </c>
      <c r="N10">
        <v>0</v>
      </c>
      <c r="O10" s="200">
        <f t="shared" si="0"/>
        <v>4.9631072353975412E-7</v>
      </c>
      <c r="P10" s="200">
        <f t="shared" si="1"/>
        <v>4.9631072353975412E-7</v>
      </c>
      <c r="Q10" s="200">
        <f t="shared" si="2"/>
        <v>1.2385909304509014E-5</v>
      </c>
    </row>
    <row r="11" spans="1:17">
      <c r="A11" t="s">
        <v>83</v>
      </c>
      <c r="B11" s="200">
        <f>'EF Hub'!F22/10^6</f>
        <v>1.1E-5</v>
      </c>
      <c r="C11" s="200">
        <f>'EF Hub'!F38/10^6</f>
        <v>9.9999999999999995E-7</v>
      </c>
      <c r="D11">
        <v>0</v>
      </c>
      <c r="E11">
        <v>0</v>
      </c>
      <c r="F11">
        <v>0</v>
      </c>
      <c r="G11">
        <v>0</v>
      </c>
      <c r="H11">
        <v>0</v>
      </c>
      <c r="I11" s="200">
        <v>0</v>
      </c>
      <c r="J11">
        <v>0</v>
      </c>
      <c r="K11" s="200">
        <f>'EF Hub'!F76/10^6</f>
        <v>3.0000000000000001E-6</v>
      </c>
      <c r="L11" s="200">
        <f>C11</f>
        <v>9.9999999999999995E-7</v>
      </c>
      <c r="M11" s="200">
        <f>'EF Hub'!F20/10^6</f>
        <v>1.1E-5</v>
      </c>
      <c r="N11">
        <v>0</v>
      </c>
      <c r="O11" s="200">
        <f>'EF Hub'!F53/10^6</f>
        <v>3.0000000000000001E-6</v>
      </c>
      <c r="P11" s="200">
        <f>'EF Hub'!F76/10^6</f>
        <v>3.0000000000000001E-6</v>
      </c>
      <c r="Q11" s="200">
        <f>'EF Hub'!F27/10^6</f>
        <v>3.1999999999999999E-5</v>
      </c>
    </row>
    <row r="12" spans="1:17">
      <c r="A12" t="s">
        <v>84</v>
      </c>
      <c r="B12" s="200">
        <f>'EF Hub'!G22/10^6</f>
        <v>1.6000000000000001E-6</v>
      </c>
      <c r="C12" s="200">
        <f>'EF Hub'!G38/10^6</f>
        <v>1.0000000000000001E-7</v>
      </c>
      <c r="D12">
        <v>0</v>
      </c>
      <c r="E12">
        <v>0</v>
      </c>
      <c r="F12">
        <v>0</v>
      </c>
      <c r="G12">
        <v>0</v>
      </c>
      <c r="H12">
        <v>0</v>
      </c>
      <c r="I12" s="200">
        <v>0</v>
      </c>
      <c r="J12">
        <v>0</v>
      </c>
      <c r="K12" s="200">
        <f>'EF Hub'!G76/10^6</f>
        <v>5.9999999999999997E-7</v>
      </c>
      <c r="L12" s="200">
        <f>C12</f>
        <v>1.0000000000000001E-7</v>
      </c>
      <c r="M12" s="200">
        <f>'EF Hub'!G20/10^6</f>
        <v>1.6000000000000001E-6</v>
      </c>
      <c r="N12">
        <v>0</v>
      </c>
      <c r="O12" s="200">
        <f>'EF Hub'!G53/10^6</f>
        <v>5.9999999999999997E-7</v>
      </c>
      <c r="P12" s="200">
        <f>'EF Hub'!G76/10^6</f>
        <v>5.9999999999999997E-7</v>
      </c>
      <c r="Q12" s="200">
        <f>'EF Hub'!G27/10^6</f>
        <v>4.2000000000000004E-6</v>
      </c>
    </row>
    <row r="13" spans="1:17">
      <c r="A13" t="s">
        <v>386</v>
      </c>
      <c r="B13">
        <v>0</v>
      </c>
      <c r="C13">
        <v>0</v>
      </c>
      <c r="D13">
        <v>0</v>
      </c>
      <c r="E13">
        <v>0</v>
      </c>
      <c r="F13">
        <v>0</v>
      </c>
      <c r="G13">
        <v>0</v>
      </c>
      <c r="H13">
        <v>0</v>
      </c>
      <c r="I13">
        <v>0</v>
      </c>
      <c r="J13">
        <v>0</v>
      </c>
      <c r="K13">
        <v>0</v>
      </c>
      <c r="L13">
        <v>0</v>
      </c>
      <c r="M13">
        <v>0</v>
      </c>
      <c r="N13">
        <v>0</v>
      </c>
      <c r="O13">
        <v>0</v>
      </c>
      <c r="P13">
        <v>0</v>
      </c>
      <c r="Q13">
        <v>0</v>
      </c>
    </row>
    <row r="15" spans="1:17">
      <c r="B15" s="200"/>
      <c r="C15" s="200"/>
      <c r="D15" s="200"/>
      <c r="E15" s="200"/>
      <c r="F15" s="200"/>
      <c r="G15" s="200"/>
      <c r="H15" s="200"/>
      <c r="I15" s="200"/>
      <c r="J15" s="200"/>
      <c r="K15" s="200"/>
      <c r="L15" s="200"/>
      <c r="M15" s="200"/>
      <c r="N15" s="200"/>
      <c r="O15" s="200"/>
      <c r="P15" s="200"/>
      <c r="Q15" s="200"/>
    </row>
    <row r="16" spans="1:17">
      <c r="B16" s="200"/>
      <c r="C16" s="200"/>
      <c r="D16" s="200"/>
      <c r="E16" s="200"/>
      <c r="F16" s="200"/>
      <c r="G16" s="200"/>
      <c r="H16" s="200"/>
      <c r="I16" s="200"/>
      <c r="J16" s="200"/>
      <c r="K16" s="200"/>
      <c r="L16" s="200"/>
      <c r="M16" s="200"/>
      <c r="N16" s="200"/>
      <c r="O16" s="200"/>
      <c r="P16" s="200"/>
      <c r="Q16" s="200"/>
    </row>
    <row r="17" spans="2:17">
      <c r="B17" s="200"/>
      <c r="C17" s="200"/>
      <c r="D17" s="200"/>
      <c r="E17" s="200"/>
      <c r="F17" s="200"/>
      <c r="G17" s="200"/>
      <c r="H17" s="200"/>
      <c r="I17" s="200"/>
      <c r="J17" s="200"/>
      <c r="K17" s="200"/>
      <c r="L17" s="200"/>
      <c r="M17" s="200"/>
      <c r="N17" s="200"/>
      <c r="O17" s="200"/>
      <c r="P17" s="200"/>
      <c r="Q17" s="200"/>
    </row>
    <row r="18" spans="2:17">
      <c r="B18" s="200"/>
      <c r="C18" s="200"/>
      <c r="D18" s="200"/>
      <c r="E18" s="200"/>
      <c r="F18" s="200"/>
      <c r="G18" s="200"/>
      <c r="H18" s="200"/>
      <c r="I18" s="200"/>
      <c r="J18" s="200"/>
      <c r="K18" s="200"/>
      <c r="L18" s="200"/>
      <c r="M18" s="200"/>
      <c r="N18" s="200"/>
      <c r="O18" s="200"/>
      <c r="P18" s="200"/>
      <c r="Q18" s="200"/>
    </row>
    <row r="19" spans="2:17">
      <c r="B19" s="200"/>
      <c r="C19" s="200"/>
      <c r="D19" s="200"/>
      <c r="E19" s="200"/>
      <c r="F19" s="200"/>
      <c r="G19" s="200"/>
      <c r="H19" s="200"/>
      <c r="I19" s="200"/>
      <c r="J19" s="200"/>
      <c r="K19" s="200"/>
      <c r="L19" s="200"/>
      <c r="M19" s="200"/>
      <c r="N19" s="200"/>
      <c r="O19" s="200"/>
      <c r="P19" s="200"/>
      <c r="Q19" s="200"/>
    </row>
    <row r="20" spans="2:17">
      <c r="B20" s="200"/>
      <c r="C20" s="200"/>
      <c r="D20" s="200"/>
      <c r="E20" s="200"/>
      <c r="F20" s="200"/>
      <c r="G20" s="200"/>
      <c r="H20" s="200"/>
      <c r="I20" s="200"/>
      <c r="J20" s="200"/>
      <c r="K20" s="200"/>
      <c r="L20" s="200"/>
      <c r="M20" s="200"/>
      <c r="N20" s="200"/>
      <c r="O20" s="200"/>
      <c r="P20" s="200"/>
      <c r="Q20" s="200"/>
    </row>
    <row r="21" spans="2:17">
      <c r="B21" s="200"/>
      <c r="C21" s="200"/>
      <c r="D21" s="200"/>
      <c r="E21" s="200"/>
      <c r="F21" s="200"/>
      <c r="G21" s="200"/>
      <c r="H21" s="200"/>
      <c r="I21" s="200"/>
      <c r="J21" s="200"/>
      <c r="K21" s="200"/>
      <c r="L21" s="200"/>
      <c r="M21" s="200"/>
      <c r="N21" s="200"/>
      <c r="O21" s="200"/>
      <c r="P21" s="200"/>
      <c r="Q21" s="200"/>
    </row>
    <row r="22" spans="2:17">
      <c r="B22" s="200"/>
      <c r="C22" s="200"/>
      <c r="D22" s="200"/>
      <c r="E22" s="200"/>
      <c r="F22" s="200"/>
      <c r="G22" s="200"/>
      <c r="H22" s="200"/>
      <c r="I22" s="200"/>
      <c r="J22" s="200"/>
      <c r="K22" s="200"/>
      <c r="L22" s="200"/>
      <c r="M22" s="200"/>
      <c r="N22" s="200"/>
      <c r="O22" s="200"/>
      <c r="P22" s="200"/>
      <c r="Q22" s="200"/>
    </row>
    <row r="23" spans="2:17">
      <c r="B23" s="200"/>
      <c r="C23" s="200"/>
      <c r="D23" s="200"/>
      <c r="E23" s="200"/>
      <c r="F23" s="200"/>
      <c r="G23" s="200"/>
      <c r="H23" s="200"/>
      <c r="I23" s="200"/>
      <c r="J23" s="200"/>
      <c r="K23" s="200"/>
      <c r="L23" s="200"/>
      <c r="M23" s="200"/>
      <c r="N23" s="200"/>
      <c r="O23" s="200"/>
      <c r="P23" s="200"/>
      <c r="Q23" s="200"/>
    </row>
    <row r="24" spans="2:17">
      <c r="B24" s="200"/>
      <c r="C24" s="200"/>
      <c r="D24" s="200"/>
      <c r="E24" s="200"/>
      <c r="F24" s="200"/>
      <c r="G24" s="200"/>
      <c r="H24" s="200"/>
      <c r="I24" s="200"/>
      <c r="J24" s="200"/>
      <c r="K24" s="200"/>
      <c r="L24" s="200"/>
      <c r="M24" s="200"/>
      <c r="N24" s="200"/>
      <c r="O24" s="200"/>
      <c r="P24" s="200"/>
      <c r="Q24" s="200"/>
    </row>
    <row r="25" spans="2:17">
      <c r="B25" s="200"/>
      <c r="C25" s="200"/>
      <c r="D25" s="200"/>
      <c r="E25" s="200"/>
      <c r="F25" s="200"/>
      <c r="G25" s="200"/>
      <c r="H25" s="200"/>
      <c r="I25" s="200"/>
      <c r="J25" s="200"/>
      <c r="K25" s="200"/>
      <c r="L25" s="200"/>
      <c r="M25" s="200"/>
      <c r="N25" s="200"/>
      <c r="O25" s="200"/>
      <c r="P25" s="200"/>
      <c r="Q25" s="200"/>
    </row>
    <row r="26" spans="2:17">
      <c r="B26" s="200"/>
      <c r="C26" s="200"/>
      <c r="D26" s="200"/>
      <c r="E26" s="200"/>
      <c r="F26" s="200"/>
      <c r="G26" s="200"/>
      <c r="H26" s="200"/>
      <c r="I26" s="200"/>
      <c r="J26" s="200"/>
      <c r="K26" s="200"/>
      <c r="L26" s="200"/>
      <c r="M26" s="200"/>
      <c r="N26" s="200"/>
      <c r="O26" s="200"/>
      <c r="P26" s="200"/>
      <c r="Q26" s="200"/>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theme="3"/>
  </sheetPr>
  <dimension ref="A1:K13"/>
  <sheetViews>
    <sheetView workbookViewId="0">
      <selection activeCell="K2" sqref="K2"/>
    </sheetView>
  </sheetViews>
  <sheetFormatPr defaultRowHeight="15"/>
  <cols>
    <col min="2" max="2" width="12.140625" customWidth="1"/>
    <col min="3" max="3" width="16.7109375" customWidth="1"/>
    <col min="4" max="4" width="16.85546875" customWidth="1"/>
    <col min="5" max="5" width="19" customWidth="1"/>
    <col min="7" max="7" width="14.7109375" customWidth="1"/>
    <col min="8" max="8" width="14.85546875" customWidth="1"/>
    <col min="9" max="9" width="15.42578125" customWidth="1"/>
    <col min="10" max="11" width="13.140625" customWidth="1"/>
  </cols>
  <sheetData>
    <row r="1" spans="1:11" ht="105">
      <c r="A1" s="916" t="s">
        <v>1716</v>
      </c>
      <c r="B1" s="881" t="s">
        <v>394</v>
      </c>
      <c r="C1" s="881" t="s">
        <v>387</v>
      </c>
      <c r="D1" s="881" t="s">
        <v>388</v>
      </c>
      <c r="E1" s="881" t="s">
        <v>395</v>
      </c>
      <c r="F1" s="881" t="s">
        <v>396</v>
      </c>
      <c r="G1" s="881" t="s">
        <v>393</v>
      </c>
      <c r="H1" s="881" t="s">
        <v>1669</v>
      </c>
      <c r="I1" s="881" t="s">
        <v>1670</v>
      </c>
      <c r="J1" s="881" t="s">
        <v>1671</v>
      </c>
      <c r="K1" s="881" t="s">
        <v>1672</v>
      </c>
    </row>
    <row r="2" spans="1:11">
      <c r="A2" t="s">
        <v>85</v>
      </c>
      <c r="B2">
        <v>0</v>
      </c>
      <c r="C2" s="200">
        <f>'EF Hub'!E21/1000</f>
        <v>9.4269999999999993E-2</v>
      </c>
      <c r="D2" s="200">
        <f>'EF Hub'!E38/1000</f>
        <v>5.3060000000000003E-2</v>
      </c>
      <c r="E2" s="200">
        <f>'EF Hub'!E55/1000</f>
        <v>7.3959999999999998E-2</v>
      </c>
      <c r="F2">
        <v>0</v>
      </c>
      <c r="G2" s="200">
        <f>IF(use_lifecycle_biofuel_EIs,MAX(0,(AVERAGE('GREET1 Electric'!AA117:AJ117)+AVERAGE('GREET1 Electric'!AA118:AJ118))/AVERAGE('GREET1 Electric'!AA117:AJ117)),1)*'GREET1 EF'!AX16/10^6*IF(HHV_Adjust,'GREET1 Fuel_Specs'!$I$81,1)</f>
        <v>0</v>
      </c>
      <c r="H2" s="200">
        <f>'EF Hub'!E62/1000</f>
        <v>7.5200000000000003E-2</v>
      </c>
      <c r="I2" s="882">
        <f>'EF Hub'!$E76/1000</f>
        <v>7.51E-2</v>
      </c>
      <c r="J2" s="882">
        <f>'EF Hub'!$E43/1000</f>
        <v>6.1460000000000001E-2</v>
      </c>
      <c r="K2" s="577">
        <f>'GREET1 EF'!BF16/10^6*IF(HHV_Adjust,'GREET1 Fuel_Specs'!$I$62,1)</f>
        <v>0</v>
      </c>
    </row>
    <row r="3" spans="1:11">
      <c r="A3" t="s">
        <v>75</v>
      </c>
      <c r="B3">
        <v>0</v>
      </c>
      <c r="C3" s="200">
        <f>'GREET1 EF'!AD6/10^6*IF(HHV_Adjust,'GREET1 Fuel_Specs'!$C$66/'GREET1 Fuel_Specs'!$D$66,1)</f>
        <v>4.4418685147442677E-7</v>
      </c>
      <c r="D3" s="200">
        <f>'GREET1 EF'!C6/10^6*IF(HHV_Adjust,'GREET1 Fuel_Specs'!$I$60,1)</f>
        <v>2.2927640036730946E-6</v>
      </c>
      <c r="E3" s="200">
        <f>'GREET1 EF'!R6/10^6*IF(HHV_Adjust,'GREET1 Fuel_Specs'!$I$20,1)</f>
        <v>1.1229323773475034E-6</v>
      </c>
      <c r="F3">
        <v>0</v>
      </c>
      <c r="G3" s="200">
        <f>'GREET1 EF'!AX6/10^6*IF(HHV_Adjust,'GREET1 Fuel_Specs'!$I$81,1)</f>
        <v>5.7300546515950677E-7</v>
      </c>
      <c r="H3" s="200">
        <f>'GREET1 JetFuel_WTWa'!F20/10^6*IF(HHV_Adjust,'GREET1 Fuel_Specs'!$I$26,1)</f>
        <v>1.269045213441965E-5</v>
      </c>
      <c r="I3" s="200">
        <f>'GREET1 EF'!N6/10^6*IF(HHV_Adjust,'GREET1 Fuel_Specs'!$I$29,1)</f>
        <v>3.4136770272237584E-6</v>
      </c>
      <c r="J3" s="200">
        <f>'GREET1 EF'!AA6/10^6*IF(HHV_Adjust,'GREET1 Fuel_Specs'!$I$36,1)</f>
        <v>3.9700951755825404E-6</v>
      </c>
      <c r="K3" s="577">
        <f>'GREET1 EF'!BF6/10^6*IF(HHV_Adjust,'GREET1 Fuel_Specs'!$I$62,1)</f>
        <v>0</v>
      </c>
    </row>
    <row r="4" spans="1:11">
      <c r="A4" t="s">
        <v>76</v>
      </c>
      <c r="B4">
        <v>0</v>
      </c>
      <c r="C4" s="200">
        <f>'GREET1 EF'!AD7/10^6*IF(HHV_Adjust,'GREET1 Fuel_Specs'!$C$66/'GREET1 Fuel_Specs'!$D$66,1)</f>
        <v>2.2564999961601792E-5</v>
      </c>
      <c r="D4" s="200">
        <f>'GREET1 EF'!C7/10^6*IF(HHV_Adjust,'GREET1 Fuel_Specs'!$I$60,1)</f>
        <v>2.2539494949494949E-5</v>
      </c>
      <c r="E4" s="200">
        <f>'GREET1 EF'!R7/10^6*IF(HHV_Adjust,'GREET1 Fuel_Specs'!$I$20,1)</f>
        <v>2.3482470155772309E-5</v>
      </c>
      <c r="F4">
        <v>0</v>
      </c>
      <c r="G4" s="200">
        <f>'GREET1 EF'!AX7/10^6*IF(HHV_Adjust,'GREET1 Fuel_Specs'!$I$81,1)</f>
        <v>9.0856838867508594E-6</v>
      </c>
      <c r="H4" s="200">
        <f>'GREET1 JetFuel_WTWa'!F21/10^6*IF(HHV_Adjust,'GREET1 Fuel_Specs'!$I$26,1)</f>
        <v>9.0041232232878274E-5</v>
      </c>
      <c r="I4" s="200">
        <f>'GREET1 EF'!N7/10^6*IF(HHV_Adjust,'GREET1 Fuel_Specs'!$I$29,1)</f>
        <v>1.5103019726306593E-5</v>
      </c>
      <c r="J4" s="200">
        <f>'GREET1 EF'!AA7/10^6*IF(HHV_Adjust,'GREET1 Fuel_Specs'!$I$36,1)</f>
        <v>3.281462093862816E-6</v>
      </c>
      <c r="K4" s="577">
        <f>'GREET1 EF'!BF7/10^6*IF(HHV_Adjust,'GREET1 Fuel_Specs'!$I$62,1)</f>
        <v>0</v>
      </c>
    </row>
    <row r="5" spans="1:11">
      <c r="A5" t="s">
        <v>77</v>
      </c>
      <c r="B5">
        <v>0</v>
      </c>
      <c r="C5" s="200">
        <f>'GREET1 EF'!AD8/10^6*IF(HHV_Adjust,'GREET1 Fuel_Specs'!$C$66/'GREET1 Fuel_Specs'!$D$66,1)</f>
        <v>1.1457409823848689E-4</v>
      </c>
      <c r="D5" s="200">
        <f>'GREET1 EF'!C8/10^6*IF(HHV_Adjust,'GREET1 Fuel_Specs'!$I$60,1)</f>
        <v>3.7054315886134065E-5</v>
      </c>
      <c r="E5" s="200">
        <f>'GREET1 EF'!R8/10^6*IF(HHV_Adjust,'GREET1 Fuel_Specs'!$I$20,1)</f>
        <v>6.2217559688455389E-5</v>
      </c>
      <c r="F5">
        <v>0</v>
      </c>
      <c r="G5" s="200">
        <f>'GREET1 EF'!AX8/10^6*IF(HHV_Adjust,'GREET1 Fuel_Specs'!$I$81,1)</f>
        <v>5.9829998533405442E-5</v>
      </c>
      <c r="H5" s="200">
        <f>'GREET1 JetFuel_WTWa'!F22/10^6*IF(HHV_Adjust,'GREET1 Fuel_Specs'!$I$26,1)</f>
        <v>3.528369691096792E-4</v>
      </c>
      <c r="I5" s="200">
        <f>'GREET1 EF'!N8/10^6*IF(HHV_Adjust,'GREET1 Fuel_Specs'!$I$29,1)</f>
        <v>1.6613789197845389E-4</v>
      </c>
      <c r="J5" s="200">
        <f>'GREET1 EF'!AA8/10^6*IF(HHV_Adjust,'GREET1 Fuel_Specs'!$I$36,1)</f>
        <v>6.4507541297451046E-5</v>
      </c>
      <c r="K5" s="577">
        <f>'GREET1 EF'!BF8/10^6*IF(HHV_Adjust,'GREET1 Fuel_Specs'!$I$62,1)</f>
        <v>5.0728862973760932E-5</v>
      </c>
    </row>
    <row r="6" spans="1:11">
      <c r="A6" t="s">
        <v>78</v>
      </c>
      <c r="B6">
        <v>0</v>
      </c>
      <c r="C6" s="200">
        <f>'GREET1 EF'!AD9/10^6*IF(HHV_Adjust,'GREET1 Fuel_Specs'!$C$66/'GREET1 Fuel_Specs'!$D$66,1)</f>
        <v>2.5088763131325774E-6</v>
      </c>
      <c r="D6" s="200">
        <f>'GREET1 EF'!C9/10^6*IF(HHV_Adjust,'GREET1 Fuel_Specs'!$I$60,1)</f>
        <v>3.1656391184573004E-6</v>
      </c>
      <c r="E6" s="200">
        <f>'GREET1 EF'!R9/10^6*IF(HHV_Adjust,'GREET1 Fuel_Specs'!$I$20,1)</f>
        <v>7.8577216479836945E-6</v>
      </c>
      <c r="F6">
        <v>0</v>
      </c>
      <c r="G6" s="200">
        <f>'GREET1 EF'!AX9/10^6*IF(HHV_Adjust,'GREET1 Fuel_Specs'!$I$81,1)</f>
        <v>1.3367616038966873E-6</v>
      </c>
      <c r="H6" s="200">
        <f>'GREET1 JetFuel_WTWa'!F23/10^6*IF(HHV_Adjust,'GREET1 Fuel_Specs'!$I$26,1)</f>
        <v>4.3557562142730331E-6</v>
      </c>
      <c r="I6" s="200">
        <f>'GREET1 EF'!N9/10^6*IF(HHV_Adjust,'GREET1 Fuel_Specs'!$I$29,1)</f>
        <v>3.3047497816276019E-5</v>
      </c>
      <c r="J6" s="200">
        <f>'GREET1 EF'!AA9/10^6*IF(HHV_Adjust,'GREET1 Fuel_Specs'!$I$36,1)</f>
        <v>3.4738332786347228E-6</v>
      </c>
      <c r="K6" s="577">
        <f>'GREET1 EF'!BF9/10^6*IF(HHV_Adjust,'GREET1 Fuel_Specs'!$I$62,1)</f>
        <v>0</v>
      </c>
    </row>
    <row r="7" spans="1:11">
      <c r="A7" t="s">
        <v>385</v>
      </c>
      <c r="B7">
        <v>0</v>
      </c>
      <c r="C7" s="200">
        <f>'GREET1 EF'!AD10/10^6*IF(HHV_Adjust,'GREET1 Fuel_Specs'!$C$66/'GREET1 Fuel_Specs'!$D$66,1)</f>
        <v>2.374816413451271E-6</v>
      </c>
      <c r="D7" s="200">
        <f>'GREET1 EF'!C10/10^6*IF(HHV_Adjust,'GREET1 Fuel_Specs'!$I$60,1)</f>
        <v>3.1656391184573004E-6</v>
      </c>
      <c r="E7" s="200">
        <f>'GREET1 EF'!R10/10^6*IF(HHV_Adjust,'GREET1 Fuel_Specs'!$I$20,1)</f>
        <v>7.0330535740282435E-6</v>
      </c>
      <c r="F7">
        <v>0</v>
      </c>
      <c r="G7" s="200">
        <f>'GREET1 EF'!AX10/10^6*IF(HHV_Adjust,'GREET1 Fuel_Specs'!$I$81,1)</f>
        <v>1.180608490507694E-6</v>
      </c>
      <c r="H7" s="200">
        <f>'GREET1 JetFuel_WTWa'!F24/10^6*IF(HHV_Adjust,'GREET1 Fuel_Specs'!$I$26,1)</f>
        <v>4.3557562142730331E-6</v>
      </c>
      <c r="I7" s="200">
        <f>'GREET1 EF'!N10/10^6*IF(HHV_Adjust,'GREET1 Fuel_Specs'!$I$29,1)</f>
        <v>1.5121719682632114E-5</v>
      </c>
      <c r="J7" s="200">
        <f>'GREET1 EF'!AA10/10^6*IF(HHV_Adjust,'GREET1 Fuel_Specs'!$I$36,1)</f>
        <v>3.4738332786347228E-6</v>
      </c>
      <c r="K7" s="577">
        <f>'GREET1 EF'!BF10/10^6*IF(HHV_Adjust,'GREET1 Fuel_Specs'!$I$62,1)</f>
        <v>0</v>
      </c>
    </row>
    <row r="8" spans="1:11">
      <c r="A8" t="s">
        <v>80</v>
      </c>
      <c r="B8">
        <v>0</v>
      </c>
      <c r="C8" s="200">
        <f>'GREET1 EF'!AD11/10^6*IF(HHV_Adjust,'GREET1 Fuel_Specs'!$C$66/'GREET1 Fuel_Specs'!$D$66,1)</f>
        <v>5.1281595897533969E-4</v>
      </c>
      <c r="D8" s="200">
        <f>'GREET1 EF'!C11/10^6*IF(HHV_Adjust,'GREET1 Fuel_Specs'!$I$60,1)</f>
        <v>2.4242424242424244E-7</v>
      </c>
      <c r="E8" s="200">
        <f>'GREET1 EF'!R11/10^6*IF(HHV_Adjust,'GREET1 Fuel_Specs'!$I$20,1)</f>
        <v>5.0716261464550878E-7</v>
      </c>
      <c r="F8">
        <v>0</v>
      </c>
      <c r="G8" s="200">
        <f>'GREET1 EF'!AX11/10^6*IF(HHV_Adjust,'GREET1 Fuel_Specs'!$I$81,1)</f>
        <v>4.0530983580922601E-5</v>
      </c>
      <c r="H8" s="200">
        <f>'GREET1 JetFuel_WTWa'!F25/10^6*IF(HHV_Adjust,'GREET1 Fuel_Specs'!$I$26,1)</f>
        <v>5.0121246432537846E-7</v>
      </c>
      <c r="I8" s="200">
        <f>'GREET1 EF'!N11/10^6*IF(HHV_Adjust,'GREET1 Fuel_Specs'!$I$29,1)</f>
        <v>6.2437751674188373E-4</v>
      </c>
      <c r="J8" s="200">
        <f>'GREET1 EF'!AA11/10^6*IF(HHV_Adjust,'GREET1 Fuel_Specs'!$I$36,1)</f>
        <v>0</v>
      </c>
      <c r="K8" s="577">
        <f>'GREET1 EF'!BF11/10^6*IF(HHV_Adjust,'GREET1 Fuel_Specs'!$I$62,1)</f>
        <v>0</v>
      </c>
    </row>
    <row r="9" spans="1:11">
      <c r="A9" t="s">
        <v>81</v>
      </c>
      <c r="B9">
        <v>0</v>
      </c>
      <c r="C9" s="200">
        <f>'GREET1 EF'!AD12/10^6*IF(HHV_Adjust,'GREET1 Fuel_Specs'!$C$66/'GREET1 Fuel_Specs'!$D$66,1)</f>
        <v>1.0211710577840467E-7</v>
      </c>
      <c r="D9" s="200">
        <f>'GREET1 EF'!C12/10^6*IF(HHV_Adjust,'GREET1 Fuel_Specs'!$I$60,1)</f>
        <v>5.2233045454545449E-7</v>
      </c>
      <c r="E9" s="200">
        <f>'GREET1 EF'!R12/10^6*IF(HHV_Adjust,'GREET1 Fuel_Specs'!$I$20,1)</f>
        <v>7.0330535740282426E-7</v>
      </c>
      <c r="F9">
        <v>0</v>
      </c>
      <c r="G9" s="200">
        <f>'GREET1 EF'!AX12/10^6*IF(HHV_Adjust,'GREET1 Fuel_Specs'!$I$81,1)</f>
        <v>1.6292397169006179E-7</v>
      </c>
      <c r="H9" s="200">
        <f>'GREET1 JetFuel_WTWa'!F26/10^6*IF(HHV_Adjust,'GREET1 Fuel_Specs'!$I$26,1)</f>
        <v>1.3732106579230618E-6</v>
      </c>
      <c r="I9" s="200">
        <f>'GREET1 EF'!N12/10^6*IF(HHV_Adjust,'GREET1 Fuel_Specs'!$I$29,1)</f>
        <v>9.5871702787887595E-7</v>
      </c>
      <c r="J9" s="200">
        <f>'GREET1 EF'!AA12/10^6*IF(HHV_Adjust,'GREET1 Fuel_Specs'!$I$36,1)</f>
        <v>5.7318249097472939E-7</v>
      </c>
      <c r="K9" s="577">
        <f>'GREET1 EF'!BF12/10^6*IF(HHV_Adjust,'GREET1 Fuel_Specs'!$I$62,1)</f>
        <v>0</v>
      </c>
    </row>
    <row r="10" spans="1:11">
      <c r="A10" t="s">
        <v>82</v>
      </c>
      <c r="B10">
        <v>0</v>
      </c>
      <c r="C10" s="200">
        <f>'GREET1 EF'!AD13/10^6*IF(HHV_Adjust,'GREET1 Fuel_Specs'!$C$66/'GREET1 Fuel_Specs'!$D$66,1)</f>
        <v>1.9236012948955296E-7</v>
      </c>
      <c r="D10" s="200">
        <f>'GREET1 EF'!C13/10^6*IF(HHV_Adjust,'GREET1 Fuel_Specs'!$I$60,1)</f>
        <v>1.3548935426997242E-6</v>
      </c>
      <c r="E10" s="200">
        <f>'GREET1 EF'!R13/10^6*IF(HHV_Adjust,'GREET1 Fuel_Specs'!$I$20,1)</f>
        <v>1.7582633935070609E-6</v>
      </c>
      <c r="F10">
        <v>0</v>
      </c>
      <c r="G10" s="200">
        <f>'GREET1 EF'!AX13/10^6*IF(HHV_Adjust,'GREET1 Fuel_Specs'!$I$81,1)</f>
        <v>3.8487836790550829E-7</v>
      </c>
      <c r="H10" s="200">
        <f>'GREET1 JetFuel_WTWa'!F27/10^6*IF(HHV_Adjust,'GREET1 Fuel_Specs'!$I$26,1)</f>
        <v>1.3103733461960429E-6</v>
      </c>
      <c r="I10" s="200">
        <f>'GREET1 EF'!N13/10^6*IF(HHV_Adjust,'GREET1 Fuel_Specs'!$I$29,1)</f>
        <v>6.653556660358129E-7</v>
      </c>
      <c r="J10" s="200">
        <f>'GREET1 EF'!AA13/10^6*IF(HHV_Adjust,'GREET1 Fuel_Specs'!$I$36,1)</f>
        <v>1.4868006432556612E-6</v>
      </c>
      <c r="K10" s="577">
        <f>'GREET1 EF'!BF13/10^6*IF(HHV_Adjust,'GREET1 Fuel_Specs'!$I$62,1)</f>
        <v>0</v>
      </c>
    </row>
    <row r="11" spans="1:11">
      <c r="A11" t="s">
        <v>83</v>
      </c>
      <c r="B11">
        <v>0</v>
      </c>
      <c r="C11" s="200">
        <f>'EF Hub'!F21/10^6</f>
        <v>1.1E-5</v>
      </c>
      <c r="D11" s="200">
        <f>'EF Hub'!F38/10^6</f>
        <v>9.9999999999999995E-7</v>
      </c>
      <c r="E11" s="200">
        <f>'EF Hub'!F55/10^6</f>
        <v>3.0000000000000001E-6</v>
      </c>
      <c r="F11">
        <v>0</v>
      </c>
      <c r="G11" s="200">
        <v>0</v>
      </c>
      <c r="H11" s="200">
        <f>'EF Hub'!F62/10^6</f>
        <v>3.0000000000000001E-6</v>
      </c>
      <c r="I11" s="200">
        <f>'EF Hub'!$F76/10^6</f>
        <v>3.0000000000000001E-6</v>
      </c>
      <c r="J11" s="200">
        <f>'EF Hub'!$F43/10^6</f>
        <v>3.0000000000000001E-6</v>
      </c>
      <c r="K11" s="577">
        <f>'GREET1 EF'!BF14/10^6*IF(HHV_Adjust,'GREET1 Fuel_Specs'!$I$62,1)</f>
        <v>0</v>
      </c>
    </row>
    <row r="12" spans="1:11">
      <c r="A12" t="s">
        <v>84</v>
      </c>
      <c r="B12">
        <v>0</v>
      </c>
      <c r="C12" s="200">
        <f>'EF Hub'!G21/10^6</f>
        <v>1.6000000000000001E-6</v>
      </c>
      <c r="D12" s="200">
        <f>'EF Hub'!G38/10^6</f>
        <v>1.0000000000000001E-7</v>
      </c>
      <c r="E12" s="200">
        <f>'EF Hub'!G55/10^6</f>
        <v>5.9999999999999997E-7</v>
      </c>
      <c r="F12">
        <v>0</v>
      </c>
      <c r="G12" s="200">
        <v>0</v>
      </c>
      <c r="H12" s="200">
        <f>'EF Hub'!G62/10^6</f>
        <v>5.9999999999999997E-7</v>
      </c>
      <c r="I12" s="200">
        <f>'EF Hub'!$G76/10^6</f>
        <v>5.9999999999999997E-7</v>
      </c>
      <c r="J12" s="200">
        <f>'EF Hub'!$G43/10^6</f>
        <v>5.9999999999999997E-7</v>
      </c>
      <c r="K12" s="577">
        <f>'GREET1 EF'!BF15/10^6*IF(HHV_Adjust,'GREET1 Fuel_Specs'!$I$62,1)</f>
        <v>0</v>
      </c>
    </row>
    <row r="13" spans="1:11">
      <c r="A13" t="s">
        <v>386</v>
      </c>
      <c r="B13">
        <v>0</v>
      </c>
      <c r="C13">
        <v>0</v>
      </c>
      <c r="D13">
        <v>0</v>
      </c>
      <c r="E13">
        <v>0</v>
      </c>
      <c r="F13">
        <v>0</v>
      </c>
      <c r="G13">
        <v>0</v>
      </c>
      <c r="H13">
        <v>0</v>
      </c>
      <c r="I13">
        <v>0</v>
      </c>
      <c r="J13">
        <v>0</v>
      </c>
      <c r="K13">
        <v>0</v>
      </c>
    </row>
  </sheetData>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theme="3"/>
  </sheetPr>
  <dimension ref="A1:N23"/>
  <sheetViews>
    <sheetView workbookViewId="0">
      <selection activeCell="J21" sqref="J21"/>
    </sheetView>
  </sheetViews>
  <sheetFormatPr defaultRowHeight="15"/>
  <cols>
    <col min="2" max="2" width="13.42578125" customWidth="1"/>
    <col min="3" max="3" width="14" customWidth="1"/>
    <col min="4" max="4" width="13.7109375" customWidth="1"/>
    <col min="5" max="5" width="14.140625" customWidth="1"/>
    <col min="6" max="6" width="18.28515625" customWidth="1"/>
    <col min="8" max="8" width="13.28515625" customWidth="1"/>
    <col min="9" max="9" width="15.5703125" customWidth="1"/>
    <col min="10" max="10" width="13.42578125" customWidth="1"/>
    <col min="11" max="11" width="12.140625" customWidth="1"/>
  </cols>
  <sheetData>
    <row r="1" spans="1:14" s="880" customFormat="1" ht="105">
      <c r="A1" s="916" t="s">
        <v>1716</v>
      </c>
      <c r="B1" s="881" t="s">
        <v>394</v>
      </c>
      <c r="C1" s="881" t="s">
        <v>387</v>
      </c>
      <c r="D1" s="881" t="s">
        <v>388</v>
      </c>
      <c r="E1" s="881" t="s">
        <v>393</v>
      </c>
      <c r="F1" s="881" t="s">
        <v>395</v>
      </c>
      <c r="G1" s="881" t="s">
        <v>396</v>
      </c>
      <c r="H1" s="881" t="s">
        <v>1678</v>
      </c>
      <c r="I1" s="881" t="s">
        <v>1670</v>
      </c>
      <c r="J1" s="881" t="s">
        <v>1671</v>
      </c>
      <c r="K1" s="881" t="s">
        <v>1672</v>
      </c>
    </row>
    <row r="2" spans="1:14">
      <c r="A2" t="s">
        <v>85</v>
      </c>
      <c r="B2">
        <v>0</v>
      </c>
      <c r="C2" s="200">
        <f>'EF Hub'!E24/1000</f>
        <v>9.4670000000000004E-2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N23"/>
  <sheetViews>
    <sheetView workbookViewId="0">
      <selection activeCell="J21" sqref="J21"/>
    </sheetView>
  </sheetViews>
  <sheetFormatPr defaultRowHeight="15"/>
  <cols>
    <col min="2" max="2" width="13.42578125" customWidth="1"/>
    <col min="3" max="3" width="14" customWidth="1"/>
    <col min="4" max="4" width="13.7109375" customWidth="1"/>
    <col min="5" max="5" width="14.140625" customWidth="1"/>
    <col min="6" max="6" width="18.28515625" customWidth="1"/>
    <col min="8" max="8" width="13.28515625" customWidth="1"/>
    <col min="9" max="9" width="15.5703125" customWidth="1"/>
    <col min="10" max="10" width="13.42578125" customWidth="1"/>
    <col min="11" max="11" width="12.140625" customWidth="1"/>
  </cols>
  <sheetData>
    <row r="1" spans="1:14" s="880" customFormat="1" ht="105">
      <c r="A1" s="916" t="s">
        <v>1716</v>
      </c>
      <c r="B1" s="881" t="s">
        <v>394</v>
      </c>
      <c r="C1" s="881" t="s">
        <v>387</v>
      </c>
      <c r="D1" s="881" t="s">
        <v>388</v>
      </c>
      <c r="E1" s="881" t="s">
        <v>393</v>
      </c>
      <c r="F1" s="881" t="s">
        <v>395</v>
      </c>
      <c r="G1" s="881" t="s">
        <v>396</v>
      </c>
      <c r="H1" s="881" t="s">
        <v>1678</v>
      </c>
      <c r="I1" s="881" t="s">
        <v>1670</v>
      </c>
      <c r="J1" s="881" t="s">
        <v>1671</v>
      </c>
      <c r="K1" s="881" t="s">
        <v>1672</v>
      </c>
    </row>
    <row r="2" spans="1:14">
      <c r="A2" t="s">
        <v>85</v>
      </c>
      <c r="B2">
        <v>0</v>
      </c>
      <c r="C2" s="200">
        <f>'EF Hub'!E24/1000</f>
        <v>9.4670000000000004E-2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N23"/>
  <sheetViews>
    <sheetView workbookViewId="0">
      <selection activeCell="C3" sqref="C3"/>
    </sheetView>
  </sheetViews>
  <sheetFormatPr defaultRowHeight="15"/>
  <cols>
    <col min="2" max="2" width="13.42578125" customWidth="1"/>
    <col min="3" max="3" width="14" customWidth="1"/>
    <col min="4" max="4" width="13.7109375" customWidth="1"/>
    <col min="5" max="5" width="14.140625" customWidth="1"/>
    <col min="6" max="6" width="18.28515625" customWidth="1"/>
    <col min="8" max="8" width="13.28515625" customWidth="1"/>
    <col min="9" max="9" width="15.5703125" customWidth="1"/>
    <col min="10" max="10" width="13.42578125" customWidth="1"/>
    <col min="11" max="11" width="12.140625" customWidth="1"/>
  </cols>
  <sheetData>
    <row r="1" spans="1:14" s="880" customFormat="1" ht="105">
      <c r="A1" s="916" t="s">
        <v>1716</v>
      </c>
      <c r="B1" s="881" t="s">
        <v>394</v>
      </c>
      <c r="C1" s="881" t="s">
        <v>387</v>
      </c>
      <c r="D1" s="881" t="s">
        <v>388</v>
      </c>
      <c r="E1" s="881" t="s">
        <v>393</v>
      </c>
      <c r="F1" s="881" t="s">
        <v>395</v>
      </c>
      <c r="G1" s="881" t="s">
        <v>396</v>
      </c>
      <c r="H1" s="881" t="s">
        <v>1678</v>
      </c>
      <c r="I1" s="881" t="s">
        <v>1670</v>
      </c>
      <c r="J1" s="881" t="s">
        <v>1671</v>
      </c>
      <c r="K1" s="881" t="s">
        <v>1672</v>
      </c>
    </row>
    <row r="2" spans="1:14">
      <c r="A2" t="s">
        <v>85</v>
      </c>
      <c r="B2">
        <v>0</v>
      </c>
      <c r="C2" s="200">
        <f>'EF Hub'!E23/1000</f>
        <v>9.3900000000000011E-2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N23"/>
  <sheetViews>
    <sheetView workbookViewId="0">
      <selection activeCell="J12" sqref="J12"/>
    </sheetView>
  </sheetViews>
  <sheetFormatPr defaultRowHeight="15"/>
  <cols>
    <col min="2" max="2" width="13.42578125" customWidth="1"/>
    <col min="3" max="3" width="14" customWidth="1"/>
    <col min="4" max="4" width="13.7109375" customWidth="1"/>
    <col min="5" max="5" width="14.140625" customWidth="1"/>
    <col min="6" max="6" width="18.28515625" customWidth="1"/>
    <col min="8" max="8" width="13.28515625" customWidth="1"/>
    <col min="9" max="9" width="15.5703125" customWidth="1"/>
    <col min="10" max="10" width="13.42578125" customWidth="1"/>
    <col min="11" max="11" width="12.140625" customWidth="1"/>
  </cols>
  <sheetData>
    <row r="1" spans="1:14" s="880" customFormat="1" ht="105">
      <c r="A1" s="916" t="s">
        <v>1716</v>
      </c>
      <c r="B1" s="881" t="s">
        <v>394</v>
      </c>
      <c r="C1" s="881" t="s">
        <v>387</v>
      </c>
      <c r="D1" s="881" t="s">
        <v>388</v>
      </c>
      <c r="E1" s="881" t="s">
        <v>393</v>
      </c>
      <c r="F1" s="881" t="s">
        <v>395</v>
      </c>
      <c r="G1" s="881" t="s">
        <v>396</v>
      </c>
      <c r="H1" s="881" t="s">
        <v>1678</v>
      </c>
      <c r="I1" s="881" t="s">
        <v>1670</v>
      </c>
      <c r="J1" s="881" t="s">
        <v>1671</v>
      </c>
      <c r="K1" s="881" t="s">
        <v>1672</v>
      </c>
    </row>
    <row r="2" spans="1:14">
      <c r="A2" t="s">
        <v>85</v>
      </c>
      <c r="B2">
        <v>0</v>
      </c>
      <c r="C2" s="200">
        <f>'EF Hub'!E24/1000</f>
        <v>9.4670000000000004E-2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N23"/>
  <sheetViews>
    <sheetView workbookViewId="0">
      <selection activeCell="J12" sqref="J12"/>
    </sheetView>
  </sheetViews>
  <sheetFormatPr defaultRowHeight="15"/>
  <cols>
    <col min="2" max="2" width="13.42578125" customWidth="1"/>
    <col min="3" max="3" width="14" customWidth="1"/>
    <col min="4" max="4" width="13.7109375" customWidth="1"/>
    <col min="5" max="5" width="14.140625" customWidth="1"/>
    <col min="6" max="6" width="18.28515625" customWidth="1"/>
    <col min="8" max="8" width="13.28515625" customWidth="1"/>
    <col min="9" max="9" width="15.5703125" customWidth="1"/>
    <col min="10" max="10" width="13.42578125" customWidth="1"/>
    <col min="11" max="11" width="12.140625" customWidth="1"/>
  </cols>
  <sheetData>
    <row r="1" spans="1:14" s="880" customFormat="1" ht="105">
      <c r="A1" s="916" t="s">
        <v>1716</v>
      </c>
      <c r="B1" s="881" t="s">
        <v>394</v>
      </c>
      <c r="C1" s="881" t="s">
        <v>387</v>
      </c>
      <c r="D1" s="881" t="s">
        <v>388</v>
      </c>
      <c r="E1" s="881" t="s">
        <v>393</v>
      </c>
      <c r="F1" s="881" t="s">
        <v>395</v>
      </c>
      <c r="G1" s="881" t="s">
        <v>396</v>
      </c>
      <c r="H1" s="881" t="s">
        <v>1678</v>
      </c>
      <c r="I1" s="881" t="s">
        <v>1670</v>
      </c>
      <c r="J1" s="881" t="s">
        <v>1671</v>
      </c>
      <c r="K1" s="881" t="s">
        <v>1672</v>
      </c>
    </row>
    <row r="2" spans="1:14">
      <c r="A2" t="s">
        <v>85</v>
      </c>
      <c r="B2">
        <v>0</v>
      </c>
      <c r="C2" s="200">
        <f>'EF Hub'!E24/1000</f>
        <v>9.4670000000000004E-2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N23"/>
  <sheetViews>
    <sheetView workbookViewId="0">
      <selection activeCell="J12" sqref="J12"/>
    </sheetView>
  </sheetViews>
  <sheetFormatPr defaultRowHeight="15"/>
  <cols>
    <col min="2" max="2" width="13.42578125" customWidth="1"/>
    <col min="3" max="3" width="14" customWidth="1"/>
    <col min="4" max="4" width="13.7109375" customWidth="1"/>
    <col min="5" max="5" width="14.140625" customWidth="1"/>
    <col min="6" max="6" width="18.28515625" customWidth="1"/>
    <col min="8" max="8" width="13.28515625" customWidth="1"/>
    <col min="9" max="9" width="15.5703125" customWidth="1"/>
    <col min="10" max="10" width="13.42578125" customWidth="1"/>
    <col min="11" max="11" width="12.140625" customWidth="1"/>
  </cols>
  <sheetData>
    <row r="1" spans="1:14" s="880" customFormat="1" ht="105">
      <c r="A1" s="916" t="s">
        <v>1716</v>
      </c>
      <c r="B1" s="881" t="s">
        <v>394</v>
      </c>
      <c r="C1" s="881" t="s">
        <v>387</v>
      </c>
      <c r="D1" s="881" t="s">
        <v>388</v>
      </c>
      <c r="E1" s="881" t="s">
        <v>393</v>
      </c>
      <c r="F1" s="881" t="s">
        <v>395</v>
      </c>
      <c r="G1" s="881" t="s">
        <v>396</v>
      </c>
      <c r="H1" s="881" t="s">
        <v>1678</v>
      </c>
      <c r="I1" s="881" t="s">
        <v>1670</v>
      </c>
      <c r="J1" s="881" t="s">
        <v>1671</v>
      </c>
      <c r="K1" s="881" t="s">
        <v>1672</v>
      </c>
    </row>
    <row r="2" spans="1:14">
      <c r="A2" t="s">
        <v>85</v>
      </c>
      <c r="B2">
        <v>0</v>
      </c>
      <c r="C2" s="200">
        <f>'EF Hub'!E24/1000</f>
        <v>9.4670000000000004E-2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N23"/>
  <sheetViews>
    <sheetView workbookViewId="0">
      <selection activeCell="L30" sqref="L30"/>
    </sheetView>
  </sheetViews>
  <sheetFormatPr defaultRowHeight="15"/>
  <cols>
    <col min="2" max="2" width="13.42578125" customWidth="1"/>
    <col min="3" max="3" width="14" customWidth="1"/>
    <col min="4" max="4" width="13.7109375" customWidth="1"/>
    <col min="5" max="5" width="14.140625" customWidth="1"/>
    <col min="6" max="6" width="18.28515625" customWidth="1"/>
    <col min="8" max="8" width="13.28515625" customWidth="1"/>
    <col min="9" max="9" width="15.5703125" customWidth="1"/>
    <col min="10" max="10" width="13.42578125" customWidth="1"/>
    <col min="11" max="11" width="12.140625" customWidth="1"/>
  </cols>
  <sheetData>
    <row r="1" spans="1:14" s="880" customFormat="1" ht="105">
      <c r="A1" s="916" t="s">
        <v>1716</v>
      </c>
      <c r="B1" s="881" t="s">
        <v>394</v>
      </c>
      <c r="C1" s="881" t="s">
        <v>387</v>
      </c>
      <c r="D1" s="881" t="s">
        <v>388</v>
      </c>
      <c r="E1" s="881" t="s">
        <v>393</v>
      </c>
      <c r="F1" s="881" t="s">
        <v>395</v>
      </c>
      <c r="G1" s="881" t="s">
        <v>396</v>
      </c>
      <c r="H1" s="881" t="s">
        <v>1678</v>
      </c>
      <c r="I1" s="881" t="s">
        <v>1670</v>
      </c>
      <c r="J1" s="881" t="s">
        <v>1671</v>
      </c>
      <c r="K1" s="881" t="s">
        <v>1672</v>
      </c>
    </row>
    <row r="2" spans="1:14">
      <c r="A2" t="s">
        <v>85</v>
      </c>
      <c r="B2">
        <v>0</v>
      </c>
      <c r="C2" s="200">
        <f>'EF Hub'!E24/1000</f>
        <v>9.4670000000000004E-2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N23"/>
  <sheetViews>
    <sheetView workbookViewId="0">
      <selection activeCell="N24" sqref="N24"/>
    </sheetView>
  </sheetViews>
  <sheetFormatPr defaultRowHeight="15"/>
  <cols>
    <col min="2" max="2" width="13.42578125" customWidth="1"/>
    <col min="3" max="3" width="14" customWidth="1"/>
    <col min="4" max="4" width="13.7109375" customWidth="1"/>
    <col min="5" max="5" width="14.140625" customWidth="1"/>
    <col min="6" max="6" width="18.28515625" customWidth="1"/>
    <col min="8" max="8" width="13.28515625" customWidth="1"/>
    <col min="9" max="9" width="15.5703125" customWidth="1"/>
    <col min="10" max="10" width="13.42578125" customWidth="1"/>
    <col min="11" max="11" width="12.140625" customWidth="1"/>
  </cols>
  <sheetData>
    <row r="1" spans="1:14" s="880" customFormat="1" ht="105">
      <c r="A1" s="916" t="s">
        <v>1716</v>
      </c>
      <c r="B1" s="881" t="s">
        <v>394</v>
      </c>
      <c r="C1" s="881" t="s">
        <v>387</v>
      </c>
      <c r="D1" s="881" t="s">
        <v>388</v>
      </c>
      <c r="E1" s="881" t="s">
        <v>393</v>
      </c>
      <c r="F1" s="881" t="s">
        <v>395</v>
      </c>
      <c r="G1" s="881" t="s">
        <v>396</v>
      </c>
      <c r="H1" s="881" t="s">
        <v>1678</v>
      </c>
      <c r="I1" s="881" t="s">
        <v>1670</v>
      </c>
      <c r="J1" s="881" t="s">
        <v>1671</v>
      </c>
      <c r="K1" s="881" t="s">
        <v>1672</v>
      </c>
    </row>
    <row r="2" spans="1:14">
      <c r="A2" t="s">
        <v>85</v>
      </c>
      <c r="B2">
        <v>0</v>
      </c>
      <c r="C2" s="200">
        <f>'EF Hub'!E24/1000</f>
        <v>9.4670000000000004E-2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3</vt:i4>
      </vt:variant>
    </vt:vector>
  </HeadingPairs>
  <TitlesOfParts>
    <vt:vector size="30" baseType="lpstr">
      <vt:lpstr>About</vt:lpstr>
      <vt:lpstr>Key to Data Locs</vt:lpstr>
      <vt:lpstr>GREET1 Results</vt:lpstr>
      <vt:lpstr>GREET1 EF</vt:lpstr>
      <vt:lpstr>GREET1 Electric</vt:lpstr>
      <vt:lpstr>GREET1 JetFuel_WTWa</vt:lpstr>
      <vt:lpstr>GREET1 Fuel_Specs</vt:lpstr>
      <vt:lpstr>EF Hub</vt:lpstr>
      <vt:lpstr>Fuel Heat Contents</vt:lpstr>
      <vt:lpstr>eGrid Plant</vt:lpstr>
      <vt:lpstr>Hard Coal and Lignite</vt:lpstr>
      <vt:lpstr>PEI-TFPEI-LDVs</vt:lpstr>
      <vt:lpstr>PEI-TFPEI-HDVs</vt:lpstr>
      <vt:lpstr>PEI-TFPEI-aircraft</vt:lpstr>
      <vt:lpstr>PEI-TFPEI-rail</vt:lpstr>
      <vt:lpstr>PEI-TFPEI-ships</vt:lpstr>
      <vt:lpstr>PEI-TFPEI-motorbikes</vt:lpstr>
      <vt:lpstr>PEI-EFPEI</vt:lpstr>
      <vt:lpstr>PEI-BFPEI</vt:lpstr>
      <vt:lpstr>PEI-IFPEI-cement</vt:lpstr>
      <vt:lpstr>PEI-IFPEI-ngps</vt:lpstr>
      <vt:lpstr>PEI-IFPEI-steel</vt:lpstr>
      <vt:lpstr>PEI-IFPEI-chemicals</vt:lpstr>
      <vt:lpstr>PEI-IFPEI-mining</vt:lpstr>
      <vt:lpstr>PEI-IFPEI-waste-mgmt</vt:lpstr>
      <vt:lpstr>PEI-IFPEI-agriculture</vt:lpstr>
      <vt:lpstr>PEI-IFPEI-other-industries</vt:lpstr>
      <vt:lpstr>BTU_per_kWh</vt:lpstr>
      <vt:lpstr>HHV_Adjust</vt:lpstr>
      <vt:lpstr>use_lifecycle_biofuel_EIs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2015-06-13T21:59:21Z</dcterms:created>
  <dcterms:modified xsi:type="dcterms:W3CDTF">2019-11-19T18:30:21Z</dcterms:modified>
</cp:coreProperties>
</file>